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aPasta_de_trabalho" defaultThemeVersion="124226"/>
  <mc:AlternateContent xmlns:mc="http://schemas.openxmlformats.org/markup-compatibility/2006">
    <mc:Choice Requires="x15">
      <x15ac:absPath xmlns:x15ac="http://schemas.microsoft.com/office/spreadsheetml/2010/11/ac" url="\\192.168.13.231\licitação\LICITAÇÃO 2025\CONCORRÊNCIA ELETRÔNICA\CO SEI -0014.0000362025-09  Pavimentação Itambi\"/>
    </mc:Choice>
  </mc:AlternateContent>
  <bookViews>
    <workbookView xWindow="0" yWindow="0" windowWidth="20490" windowHeight="7155" tabRatio="855" activeTab="1"/>
  </bookViews>
  <sheets>
    <sheet name="RESUMO" sheetId="39" r:id="rId1"/>
    <sheet name="ORÇAMENTO" sheetId="37" r:id="rId2"/>
    <sheet name="MEMÓRIA CÁLCULO" sheetId="38" state="hidden" r:id="rId3"/>
    <sheet name="TABELA VIAS" sheetId="64" state="hidden" r:id="rId4"/>
    <sheet name="CRONOGRAMA" sheetId="61" r:id="rId5"/>
    <sheet name="COMPOSIÇÃO DO BDI" sheetId="35" r:id="rId6"/>
    <sheet name="COMPOSIÇÕES" sheetId="63" state="hidden" r:id="rId7"/>
    <sheet name="EMOP 04-2024" sheetId="56" state="hidden" r:id="rId8"/>
    <sheet name="Serviços de Escavação" sheetId="78" state="hidden" r:id="rId9"/>
    <sheet name="Escavação e Drenagem" sheetId="79" state="hidden" r:id="rId10"/>
    <sheet name="Resumo Serviços Drenagem" sheetId="80" state="hidden" r:id="rId11"/>
    <sheet name="SINAPI-0821" sheetId="81" state="hidden" r:id="rId12"/>
    <sheet name="SCO 03-2025" sheetId="89" state="hidden" r:id="rId13"/>
    <sheet name="SINAPI 03-2025" sheetId="94" state="hidden" r:id="rId14"/>
    <sheet name="EMOP 03-2025" sheetId="92" state="hidden" r:id="rId15"/>
  </sheets>
  <externalReferences>
    <externalReference r:id="rId16"/>
    <externalReference r:id="rId17"/>
    <externalReference r:id="rId18"/>
    <externalReference r:id="rId19"/>
    <externalReference r:id="rId20"/>
    <externalReference r:id="rId21"/>
    <externalReference r:id="rId22"/>
  </externalReferences>
  <definedNames>
    <definedName name="\0" localSheetId="9">'[1]#REF'!#REF!</definedName>
    <definedName name="\0" localSheetId="8">'[1]#REF'!#REF!</definedName>
    <definedName name="\0" localSheetId="11">'[1]#REF'!#REF!</definedName>
    <definedName name="\0" localSheetId="3">'[2]#REF'!#REF!</definedName>
    <definedName name="\a" localSheetId="9">'[1]#REF'!#REF!</definedName>
    <definedName name="\a" localSheetId="8">'[1]#REF'!#REF!</definedName>
    <definedName name="\a" localSheetId="11">'[1]#REF'!#REF!</definedName>
    <definedName name="\a" localSheetId="3">'[2]#REF'!#REF!</definedName>
    <definedName name="__est1" localSheetId="3">'[1]#REF'!#REF!</definedName>
    <definedName name="_0" localSheetId="3">'[1]#REF'!#REF!</definedName>
    <definedName name="_a" localSheetId="3">'[1]#REF'!#REF!</definedName>
    <definedName name="_est1" localSheetId="8">'[1]#REF'!#REF!</definedName>
    <definedName name="_est1" localSheetId="11">'[1]#REF'!#REF!</definedName>
    <definedName name="_est1" localSheetId="3">'[2]#REF'!#REF!</definedName>
    <definedName name="_est2" localSheetId="8">'[1]#REF'!#REF!</definedName>
    <definedName name="_est2" localSheetId="11">'[1]#REF'!#REF!</definedName>
    <definedName name="_FilterDatabase_0" localSheetId="9">'Escavação e Drenagem'!$B$4:$BG$4</definedName>
    <definedName name="_FilterDatabase_0" localSheetId="10">'Resumo Serviços Drenagem'!$A$5:$I$155</definedName>
    <definedName name="_FilterDatabase_0" localSheetId="8">'Serviços de Escavação'!$B$7:$H$7</definedName>
    <definedName name="_xlnm._FilterDatabase" localSheetId="7" hidden="1">'EMOP 04-2024'!$A$2:$J$21870</definedName>
    <definedName name="_xlnm._FilterDatabase" localSheetId="9" hidden="1">'Escavação e Drenagem'!$B$4:$BG$40</definedName>
    <definedName name="_xlnm._FilterDatabase" localSheetId="1" hidden="1">ORÇAMENTO!#REF!</definedName>
    <definedName name="_xlnm._FilterDatabase" localSheetId="10" hidden="1">'Resumo Serviços Drenagem'!$A$5:$I$155</definedName>
    <definedName name="_xlnm._FilterDatabase" localSheetId="8" hidden="1">'Serviços de Escavação'!$B$7:$H$7</definedName>
    <definedName name="_xlnm._FilterDatabase" localSheetId="13" hidden="1">'SINAPI 03-2025'!$A$10:$D$9696</definedName>
    <definedName name="a" localSheetId="8">'[1]#REF'!#REF!</definedName>
    <definedName name="a" localSheetId="11">'[1]#REF'!#REF!</definedName>
    <definedName name="_xlnm.Print_Area" localSheetId="5">'COMPOSIÇÃO DO BDI'!$B$2:$I$47</definedName>
    <definedName name="_xlnm.Print_Area" localSheetId="6">COMPOSIÇÕES!$A$1:$F$40</definedName>
    <definedName name="_xlnm.Print_Area" localSheetId="4">CRONOGRAMA!$B$2:$AS$32</definedName>
    <definedName name="_xlnm.Print_Area" localSheetId="9">'Escavação e Drenagem'!$B$2:$BH$4</definedName>
    <definedName name="_xlnm.Print_Area" localSheetId="2">'MEMÓRIA CÁLCULO'!$B$2:$K$446</definedName>
    <definedName name="_xlnm.Print_Area" localSheetId="1">ORÇAMENTO!$B$2:$I$111</definedName>
    <definedName name="_xlnm.Print_Area" localSheetId="0">RESUMO!$B$2:$D$26</definedName>
    <definedName name="_xlnm.Print_Area" localSheetId="8">'Serviços de Escavação'!$B$2:$H$177</definedName>
    <definedName name="_xlnm.Print_Area" localSheetId="3">'TABELA VIAS'!$B$1:$P$22</definedName>
    <definedName name="_xlnm.Database" localSheetId="9">#REF!</definedName>
    <definedName name="_xlnm.Database" localSheetId="8">#REF!</definedName>
    <definedName name="_xlnm.Database" localSheetId="11">#REF!</definedName>
    <definedName name="_xlnm.Database" localSheetId="3">'[3]#REF'!$A$2:$C$9469</definedName>
    <definedName name="_xlnm.Database">'[2]#REF'!$A$2:$C$9469</definedName>
    <definedName name="C_" localSheetId="9">'[1]#REF'!#REF!</definedName>
    <definedName name="C_" localSheetId="8">'[1]#REF'!#REF!</definedName>
    <definedName name="C_" localSheetId="11">'[1]#REF'!#REF!</definedName>
    <definedName name="C_" localSheetId="3">'[2]#REF'!#REF!</definedName>
    <definedName name="CATALOGOS" localSheetId="3">#REF!</definedName>
    <definedName name="CONCATENAR" localSheetId="3">CONCATENATE('[4]SINAPI 11.2016'!$B1," ",'[4]SINAPI 11.2016'!$C1)</definedName>
    <definedName name="Consulta_de_março" localSheetId="14" hidden="1">'EMOP 03-2025'!$A:$D</definedName>
    <definedName name="CORRELAÇÃO" localSheetId="9">#REF!</definedName>
    <definedName name="CORRELAÇÃO" localSheetId="8">#REF!</definedName>
    <definedName name="CORRELAÇÃO" localSheetId="11">#REF!</definedName>
    <definedName name="CORRELAÇÃO" localSheetId="3">#REF!</definedName>
    <definedName name="d" localSheetId="3">'[2]#REF'!#REF!</definedName>
    <definedName name="EMPRESAS">OFFSET([5]Cotações!$B$25,0,0):OFFSET([5]Cotações!$H$29,-1,0)</definedName>
    <definedName name="Excel_BuiltIn_Database">'[1]#REF'!$A$2:$C$9469</definedName>
    <definedName name="INDICES">[5]Cotações!$B$22:OFFSET([5]Cotações!$I$24,-1,0)</definedName>
    <definedName name="MATRIZ" localSheetId="3">#REF!</definedName>
    <definedName name="NCOMPOSICOES">0</definedName>
    <definedName name="NCOTACOES">0</definedName>
    <definedName name="NEMPRESAS">3</definedName>
    <definedName name="NINDICES">1</definedName>
    <definedName name="NRELATORIOS">COUNTA([5]Relatórios!$A$1:$A$65536)-2</definedName>
    <definedName name="NumerEmpresa">3</definedName>
    <definedName name="NumerIndice">1</definedName>
    <definedName name="Print_Area_0" localSheetId="9">'Escavação e Drenagem'!$B$2:$BH$4</definedName>
    <definedName name="Print_Area_0" localSheetId="8">'Serviços de Escavação'!$B$2:$H$177</definedName>
    <definedName name="RREMode" localSheetId="3">#REF!</definedName>
    <definedName name="s" localSheetId="8">'[1]#REF'!#REF!</definedName>
    <definedName name="s" localSheetId="11">'[1]#REF'!#REF!</definedName>
    <definedName name="SENHAGT" hidden="1">"PM2CAIXA"</definedName>
    <definedName name="TABLE_1" localSheetId="3">#REF!</definedName>
    <definedName name="_xlnm.Print_Titles" localSheetId="2">'MEMÓRIA CÁLCULO'!$9:$9</definedName>
    <definedName name="_xlnm.Print_Titles" localSheetId="1">ORÇAMENTO!$2:$13</definedName>
    <definedName name="TOTAL10" localSheetId="9">'[1]#REF'!#REF!</definedName>
    <definedName name="TOTAL10" localSheetId="8">'[1]#REF'!#REF!</definedName>
    <definedName name="TOTAL10" localSheetId="11">'[1]#REF'!#REF!</definedName>
    <definedName name="TOTAL10" localSheetId="3">'[2]#REF'!#REF!</definedName>
    <definedName name="TOTAL11" localSheetId="9">'[1]#REF'!#REF!</definedName>
    <definedName name="TOTAL11" localSheetId="8">'[1]#REF'!#REF!</definedName>
    <definedName name="TOTAL11" localSheetId="11">'[1]#REF'!#REF!</definedName>
    <definedName name="TOTAL11" localSheetId="3">'[2]#REF'!#REF!</definedName>
    <definedName name="TOTAL12" localSheetId="9">'[1]#REF'!#REF!</definedName>
    <definedName name="TOTAL12" localSheetId="8">'[1]#REF'!#REF!</definedName>
    <definedName name="TOTAL12" localSheetId="11">'[1]#REF'!#REF!</definedName>
    <definedName name="TOTAL12" localSheetId="3">'[2]#REF'!#REF!</definedName>
    <definedName name="TOTAL121" localSheetId="8">'[1]#REF'!#REF!</definedName>
    <definedName name="TOTAL121" localSheetId="11">'[1]#REF'!#REF!</definedName>
    <definedName name="TOTAL13" localSheetId="9">'[1]#REF'!#REF!</definedName>
    <definedName name="TOTAL13" localSheetId="8">'[1]#REF'!#REF!</definedName>
    <definedName name="TOTAL13" localSheetId="11">'[1]#REF'!#REF!</definedName>
    <definedName name="TOTAL13" localSheetId="3">'[2]#REF'!#REF!</definedName>
    <definedName name="TOTAL131" localSheetId="8">'[1]#REF'!#REF!</definedName>
    <definedName name="TOTAL131" localSheetId="11">'[1]#REF'!#REF!</definedName>
    <definedName name="TOTAL14" localSheetId="9">'[1]#REF'!#REF!</definedName>
    <definedName name="TOTAL14" localSheetId="12">'[2]#REF'!#REF!</definedName>
    <definedName name="TOTAL14" localSheetId="8">'[1]#REF'!#REF!</definedName>
    <definedName name="TOTAL14" localSheetId="11">'[1]#REF'!#REF!</definedName>
    <definedName name="TOTAL14">'[2]#REF'!#REF!</definedName>
    <definedName name="TOTAL15" localSheetId="9">'[1]#REF'!#REF!</definedName>
    <definedName name="TOTAL15" localSheetId="12">'[2]#REF'!#REF!</definedName>
    <definedName name="TOTAL15" localSheetId="8">'[1]#REF'!#REF!</definedName>
    <definedName name="TOTAL15" localSheetId="11">'[1]#REF'!#REF!</definedName>
    <definedName name="TOTAL15">'[2]#REF'!#REF!</definedName>
    <definedName name="TOTAL16" localSheetId="9">'[1]#REF'!#REF!</definedName>
    <definedName name="TOTAL16" localSheetId="12">'[2]#REF'!#REF!</definedName>
    <definedName name="TOTAL16" localSheetId="8">'[1]#REF'!#REF!</definedName>
    <definedName name="TOTAL16" localSheetId="11">'[1]#REF'!#REF!</definedName>
    <definedName name="TOTAL16">'[2]#REF'!#REF!</definedName>
    <definedName name="TOTAL17" localSheetId="9">'[1]#REF'!#REF!</definedName>
    <definedName name="TOTAL17" localSheetId="12">'[2]#REF'!#REF!</definedName>
    <definedName name="TOTAL17" localSheetId="8">'[1]#REF'!#REF!</definedName>
    <definedName name="TOTAL17" localSheetId="11">'[1]#REF'!#REF!</definedName>
    <definedName name="TOTAL17">'[2]#REF'!#REF!</definedName>
    <definedName name="TOTAL171" localSheetId="8">'[1]#REF'!#REF!</definedName>
    <definedName name="TOTAL171" localSheetId="11">'[1]#REF'!#REF!</definedName>
    <definedName name="TOTAL18" localSheetId="9">'[1]#REF'!#REF!</definedName>
    <definedName name="TOTAL18" localSheetId="12">'[2]#REF'!#REF!</definedName>
    <definedName name="TOTAL18" localSheetId="8">'[1]#REF'!#REF!</definedName>
    <definedName name="TOTAL18" localSheetId="11">'[1]#REF'!#REF!</definedName>
    <definedName name="TOTAL18">'[2]#REF'!#REF!</definedName>
    <definedName name="TOTAL19" localSheetId="9">'[1]#REF'!#REF!</definedName>
    <definedName name="TOTAL19" localSheetId="12">'[2]#REF'!#REF!</definedName>
    <definedName name="TOTAL19" localSheetId="8">'[1]#REF'!#REF!</definedName>
    <definedName name="TOTAL19" localSheetId="11">'[1]#REF'!#REF!</definedName>
    <definedName name="TOTAL19">'[2]#REF'!#REF!</definedName>
    <definedName name="TOTAL1A" localSheetId="3">'[3]#REF'!$H$21</definedName>
    <definedName name="TOTAL1C" localSheetId="3">'[3]#REF'!$H$58</definedName>
    <definedName name="TOTAL1C">'[1]#REF'!$H$58</definedName>
    <definedName name="TOTAL2" localSheetId="3">'[3]#REF'!$K$96</definedName>
    <definedName name="TOTAL2">'[1]#REF'!$K$96</definedName>
    <definedName name="TOTAL2A" localSheetId="3">'[3]#REF'!$K$21</definedName>
    <definedName name="TOTAL2A">'[1]#REF'!$K$21</definedName>
    <definedName name="TOTAL3" localSheetId="3">'[3]#REF'!$O$96</definedName>
    <definedName name="TOTAL3">'[1]#REF'!$O$96</definedName>
    <definedName name="TOTAL3A" localSheetId="3">'[3]#REF'!$O$21</definedName>
    <definedName name="TOTAL3A">'[1]#REF'!$O$21</definedName>
    <definedName name="TOTAL4" localSheetId="3">'[3]#REF'!$U$96</definedName>
    <definedName name="TOTAL4">'[1]#REF'!$U$96</definedName>
    <definedName name="TOTAL4A" localSheetId="3">'[3]#REF'!$U$21</definedName>
    <definedName name="TOTAL4A">'[1]#REF'!$U$21</definedName>
    <definedName name="TOTAL5" localSheetId="3">'[3]#REF'!$Y$96</definedName>
    <definedName name="TOTAL5">'[1]#REF'!$Y$96</definedName>
    <definedName name="TOTAL5A" localSheetId="3">'[3]#REF'!$Y$21</definedName>
    <definedName name="TOTAL5A">'[1]#REF'!$Y$21</definedName>
    <definedName name="TOTAL6" localSheetId="9">'[1]#REF'!#REF!</definedName>
    <definedName name="TOTAL6" localSheetId="8">'[1]#REF'!#REF!</definedName>
    <definedName name="TOTAL6" localSheetId="11">'[1]#REF'!#REF!</definedName>
    <definedName name="TOTAL6" localSheetId="3">'[2]#REF'!#REF!</definedName>
    <definedName name="TOTAL6A" localSheetId="9">'[1]#REF'!#REF!</definedName>
    <definedName name="TOTAL6A" localSheetId="8">'[1]#REF'!#REF!</definedName>
    <definedName name="TOTAL6A" localSheetId="11">'[1]#REF'!#REF!</definedName>
    <definedName name="TOTAL6A" localSheetId="3">'[2]#REF'!#REF!</definedName>
    <definedName name="TOTAL7" localSheetId="9">'[1]#REF'!#REF!</definedName>
    <definedName name="TOTAL7" localSheetId="8">'[1]#REF'!#REF!</definedName>
    <definedName name="TOTAL7" localSheetId="11">'[1]#REF'!#REF!</definedName>
    <definedName name="TOTAL7" localSheetId="3">'[2]#REF'!#REF!</definedName>
    <definedName name="TOTAL7A" localSheetId="9">'[1]#REF'!#REF!</definedName>
    <definedName name="TOTAL7A" localSheetId="8">'[1]#REF'!#REF!</definedName>
    <definedName name="TOTAL7A" localSheetId="11">'[1]#REF'!#REF!</definedName>
    <definedName name="TOTAL7A" localSheetId="3">'[2]#REF'!#REF!</definedName>
    <definedName name="TOTAL7B" localSheetId="9">'[1]#REF'!#REF!</definedName>
    <definedName name="TOTAL7B" localSheetId="12">'[2]#REF'!#REF!</definedName>
    <definedName name="TOTAL7B" localSheetId="8">'[1]#REF'!#REF!</definedName>
    <definedName name="TOTAL7B" localSheetId="11">'[1]#REF'!#REF!</definedName>
    <definedName name="TOTAL7B">'[2]#REF'!#REF!</definedName>
    <definedName name="TOTAL7C" localSheetId="9">'[1]#REF'!#REF!</definedName>
    <definedName name="TOTAL7C" localSheetId="12">'[2]#REF'!#REF!</definedName>
    <definedName name="TOTAL7C" localSheetId="8">'[1]#REF'!#REF!</definedName>
    <definedName name="TOTAL7C" localSheetId="11">'[1]#REF'!#REF!</definedName>
    <definedName name="TOTAL7C">'[2]#REF'!#REF!</definedName>
    <definedName name="TOTAL7D" localSheetId="9">'[1]#REF'!#REF!</definedName>
    <definedName name="TOTAL7D" localSheetId="12">'[2]#REF'!#REF!</definedName>
    <definedName name="TOTAL7D" localSheetId="8">'[1]#REF'!#REF!</definedName>
    <definedName name="TOTAL7D" localSheetId="11">'[1]#REF'!#REF!</definedName>
    <definedName name="TOTAL7D">'[2]#REF'!#REF!</definedName>
    <definedName name="TOTAL7E" localSheetId="9">'[1]#REF'!#REF!</definedName>
    <definedName name="TOTAL7E" localSheetId="12">'[2]#REF'!#REF!</definedName>
    <definedName name="TOTAL7E" localSheetId="8">'[1]#REF'!#REF!</definedName>
    <definedName name="TOTAL7E" localSheetId="11">'[1]#REF'!#REF!</definedName>
    <definedName name="TOTAL7E">'[2]#REF'!#REF!</definedName>
    <definedName name="TOTAL7E1" localSheetId="8">'[1]#REF'!#REF!</definedName>
    <definedName name="TOTAL7E1" localSheetId="11">'[1]#REF'!#REF!</definedName>
    <definedName name="TOTAL7F" localSheetId="9">'[1]#REF'!#REF!</definedName>
    <definedName name="TOTAL7F" localSheetId="12">'[2]#REF'!#REF!</definedName>
    <definedName name="TOTAL7F" localSheetId="8">'[1]#REF'!#REF!</definedName>
    <definedName name="TOTAL7F" localSheetId="11">'[1]#REF'!#REF!</definedName>
    <definedName name="TOTAL7F">'[2]#REF'!#REF!</definedName>
    <definedName name="TOTAL7G" localSheetId="9">'[1]#REF'!#REF!</definedName>
    <definedName name="TOTAL7G" localSheetId="12">'[2]#REF'!#REF!</definedName>
    <definedName name="TOTAL7G" localSheetId="8">'[1]#REF'!#REF!</definedName>
    <definedName name="TOTAL7G" localSheetId="11">'[1]#REF'!#REF!</definedName>
    <definedName name="TOTAL7G">'[2]#REF'!#REF!</definedName>
    <definedName name="TOTAL7H" localSheetId="9">'[1]#REF'!#REF!</definedName>
    <definedName name="TOTAL7H" localSheetId="12">'[2]#REF'!#REF!</definedName>
    <definedName name="TOTAL7H" localSheetId="8">'[1]#REF'!#REF!</definedName>
    <definedName name="TOTAL7H" localSheetId="11">'[1]#REF'!#REF!</definedName>
    <definedName name="TOTAL7H">'[2]#REF'!#REF!</definedName>
    <definedName name="TOTAL7I" localSheetId="9">'[1]#REF'!#REF!</definedName>
    <definedName name="TOTAL7I" localSheetId="12">'[2]#REF'!#REF!</definedName>
    <definedName name="TOTAL7I" localSheetId="8">'[1]#REF'!#REF!</definedName>
    <definedName name="TOTAL7I" localSheetId="11">'[1]#REF'!#REF!</definedName>
    <definedName name="TOTAL7I">'[2]#REF'!#REF!</definedName>
    <definedName name="TOTAL7I1" localSheetId="8">'[1]#REF'!#REF!</definedName>
    <definedName name="TOTAL7I1" localSheetId="11">'[1]#REF'!#REF!</definedName>
    <definedName name="TOTAL7J" localSheetId="9">'[1]#REF'!#REF!</definedName>
    <definedName name="TOTAL7J" localSheetId="12">'[2]#REF'!#REF!</definedName>
    <definedName name="TOTAL7J" localSheetId="8">'[1]#REF'!#REF!</definedName>
    <definedName name="TOTAL7J" localSheetId="11">'[1]#REF'!#REF!</definedName>
    <definedName name="TOTAL7J">'[2]#REF'!#REF!</definedName>
    <definedName name="TOTAL7K" localSheetId="9">'[1]#REF'!#REF!</definedName>
    <definedName name="TOTAL7K" localSheetId="12">'[2]#REF'!#REF!</definedName>
    <definedName name="TOTAL7K" localSheetId="8">'[1]#REF'!#REF!</definedName>
    <definedName name="TOTAL7K" localSheetId="11">'[1]#REF'!#REF!</definedName>
    <definedName name="TOTAL7K">'[2]#REF'!#REF!</definedName>
    <definedName name="TOTAL7L" localSheetId="9">'[1]#REF'!#REF!</definedName>
    <definedName name="TOTAL7L" localSheetId="12">'[2]#REF'!#REF!</definedName>
    <definedName name="TOTAL7L" localSheetId="8">'[1]#REF'!#REF!</definedName>
    <definedName name="TOTAL7L" localSheetId="11">'[1]#REF'!#REF!</definedName>
    <definedName name="TOTAL7L">'[2]#REF'!#REF!</definedName>
    <definedName name="TOTAL7L1" localSheetId="8">'[1]#REF'!#REF!</definedName>
    <definedName name="TOTAL7L1" localSheetId="11">'[1]#REF'!#REF!</definedName>
    <definedName name="TOTAL7O" localSheetId="9">'[1]#REF'!#REF!</definedName>
    <definedName name="TOTAL7O" localSheetId="12">'[2]#REF'!#REF!</definedName>
    <definedName name="TOTAL7O" localSheetId="8">'[1]#REF'!#REF!</definedName>
    <definedName name="TOTAL7O" localSheetId="11">'[1]#REF'!#REF!</definedName>
    <definedName name="TOTAL7O">'[2]#REF'!#REF!</definedName>
    <definedName name="TOTAL7O1" localSheetId="8">'[1]#REF'!#REF!</definedName>
    <definedName name="TOTAL7O1" localSheetId="11">'[1]#REF'!#REF!</definedName>
    <definedName name="TOTAL7P" localSheetId="9">'[1]#REF'!#REF!</definedName>
    <definedName name="TOTAL7P" localSheetId="12">'[2]#REF'!#REF!</definedName>
    <definedName name="TOTAL7P" localSheetId="8">'[1]#REF'!#REF!</definedName>
    <definedName name="TOTAL7P" localSheetId="11">'[1]#REF'!#REF!</definedName>
    <definedName name="TOTAL7P">'[2]#REF'!#REF!</definedName>
    <definedName name="TOTAL7Q" localSheetId="9">'[1]#REF'!#REF!</definedName>
    <definedName name="TOTAL7Q" localSheetId="12">'[2]#REF'!#REF!</definedName>
    <definedName name="TOTAL7Q" localSheetId="8">'[1]#REF'!#REF!</definedName>
    <definedName name="TOTAL7Q" localSheetId="11">'[1]#REF'!#REF!</definedName>
    <definedName name="TOTAL7Q">'[2]#REF'!#REF!</definedName>
    <definedName name="TOTAL7R" localSheetId="9">'[1]#REF'!#REF!</definedName>
    <definedName name="TOTAL7R" localSheetId="12">'[2]#REF'!#REF!</definedName>
    <definedName name="TOTAL7R" localSheetId="8">'[1]#REF'!#REF!</definedName>
    <definedName name="TOTAL7R" localSheetId="11">'[1]#REF'!#REF!</definedName>
    <definedName name="TOTAL7R">'[2]#REF'!#REF!</definedName>
    <definedName name="TOTAL8" localSheetId="9">'[1]#REF'!#REF!</definedName>
    <definedName name="TOTAL8" localSheetId="12">'[2]#REF'!#REF!</definedName>
    <definedName name="TOTAL8" localSheetId="8">'[1]#REF'!#REF!</definedName>
    <definedName name="TOTAL8" localSheetId="11">'[1]#REF'!#REF!</definedName>
    <definedName name="TOTAL8">'[2]#REF'!#REF!</definedName>
    <definedName name="TOTAL8A" localSheetId="9">'[1]#REF'!#REF!</definedName>
    <definedName name="TOTAL8A" localSheetId="12">'[2]#REF'!#REF!</definedName>
    <definedName name="TOTAL8A" localSheetId="8">'[1]#REF'!#REF!</definedName>
    <definedName name="TOTAL8A" localSheetId="11">'[1]#REF'!#REF!</definedName>
    <definedName name="TOTAL8A">'[2]#REF'!#REF!</definedName>
    <definedName name="TOTAL8B" localSheetId="9">'[1]#REF'!#REF!</definedName>
    <definedName name="TOTAL8B" localSheetId="12">'[2]#REF'!#REF!</definedName>
    <definedName name="TOTAL8B" localSheetId="8">'[1]#REF'!#REF!</definedName>
    <definedName name="TOTAL8B" localSheetId="11">'[1]#REF'!#REF!</definedName>
    <definedName name="TOTAL8B">'[2]#REF'!#REF!</definedName>
    <definedName name="TOTAL8C" localSheetId="9">'[1]#REF'!#REF!</definedName>
    <definedName name="TOTAL8C" localSheetId="12">'[2]#REF'!#REF!</definedName>
    <definedName name="TOTAL8C" localSheetId="8">'[1]#REF'!#REF!</definedName>
    <definedName name="TOTAL8C" localSheetId="11">'[1]#REF'!#REF!</definedName>
    <definedName name="TOTAL8C">'[2]#REF'!#REF!</definedName>
    <definedName name="TOTAL8D" localSheetId="9">'[1]#REF'!#REF!</definedName>
    <definedName name="TOTAL8D" localSheetId="12">'[2]#REF'!#REF!</definedName>
    <definedName name="TOTAL8D" localSheetId="8">'[1]#REF'!#REF!</definedName>
    <definedName name="TOTAL8D" localSheetId="11">'[1]#REF'!#REF!</definedName>
    <definedName name="TOTAL8D">'[2]#REF'!#REF!</definedName>
    <definedName name="TOTAL8E" localSheetId="9">'[1]#REF'!#REF!</definedName>
    <definedName name="TOTAL8E" localSheetId="12">'[2]#REF'!#REF!</definedName>
    <definedName name="TOTAL8E" localSheetId="8">'[1]#REF'!#REF!</definedName>
    <definedName name="TOTAL8E" localSheetId="11">'[1]#REF'!#REF!</definedName>
    <definedName name="TOTAL8E">'[2]#REF'!#REF!</definedName>
    <definedName name="TOTAL8F" localSheetId="9">'[1]#REF'!#REF!</definedName>
    <definedName name="TOTAL8F" localSheetId="12">'[2]#REF'!#REF!</definedName>
    <definedName name="TOTAL8F" localSheetId="8">'[1]#REF'!#REF!</definedName>
    <definedName name="TOTAL8F" localSheetId="11">'[1]#REF'!#REF!</definedName>
    <definedName name="TOTAL8F">'[2]#REF'!#REF!</definedName>
    <definedName name="TOTAL8G" localSheetId="9">'[1]#REF'!#REF!</definedName>
    <definedName name="TOTAL8G" localSheetId="12">'[2]#REF'!#REF!</definedName>
    <definedName name="TOTAL8G" localSheetId="8">'[1]#REF'!#REF!</definedName>
    <definedName name="TOTAL8G" localSheetId="11">'[1]#REF'!#REF!</definedName>
    <definedName name="TOTAL8G">'[2]#REF'!#REF!</definedName>
    <definedName name="TOTAL8H" localSheetId="9">'[1]#REF'!#REF!</definedName>
    <definedName name="TOTAL8H" localSheetId="12">'[2]#REF'!#REF!</definedName>
    <definedName name="TOTAL8H" localSheetId="8">'[1]#REF'!#REF!</definedName>
    <definedName name="TOTAL8H" localSheetId="11">'[1]#REF'!#REF!</definedName>
    <definedName name="TOTAL8H">'[2]#REF'!#REF!</definedName>
    <definedName name="TOTAL8I" localSheetId="9">'[1]#REF'!#REF!</definedName>
    <definedName name="TOTAL8I" localSheetId="12">'[2]#REF'!#REF!</definedName>
    <definedName name="TOTAL8I" localSheetId="8">'[1]#REF'!#REF!</definedName>
    <definedName name="TOTAL8I" localSheetId="11">'[1]#REF'!#REF!</definedName>
    <definedName name="TOTAL8I">'[2]#REF'!#REF!</definedName>
    <definedName name="TOTAL8J" localSheetId="9">'[1]#REF'!#REF!</definedName>
    <definedName name="TOTAL8J" localSheetId="12">'[2]#REF'!#REF!</definedName>
    <definedName name="TOTAL8J" localSheetId="8">'[1]#REF'!#REF!</definedName>
    <definedName name="TOTAL8J" localSheetId="11">'[1]#REF'!#REF!</definedName>
    <definedName name="TOTAL8J">'[2]#REF'!#REF!</definedName>
    <definedName name="TOTAL8K" localSheetId="9">'[1]#REF'!#REF!</definedName>
    <definedName name="TOTAL8K" localSheetId="12">'[2]#REF'!#REF!</definedName>
    <definedName name="TOTAL8K" localSheetId="8">'[1]#REF'!#REF!</definedName>
    <definedName name="TOTAL8K" localSheetId="11">'[1]#REF'!#REF!</definedName>
    <definedName name="TOTAL8K">'[2]#REF'!#REF!</definedName>
    <definedName name="TOTAL8L" localSheetId="9">'[1]#REF'!#REF!</definedName>
    <definedName name="TOTAL8L" localSheetId="12">'[2]#REF'!#REF!</definedName>
    <definedName name="TOTAL8L" localSheetId="8">'[1]#REF'!#REF!</definedName>
    <definedName name="TOTAL8L" localSheetId="11">'[1]#REF'!#REF!</definedName>
    <definedName name="TOTAL8L">'[2]#REF'!#REF!</definedName>
    <definedName name="TOTAL8O" localSheetId="9">'[1]#REF'!#REF!</definedName>
    <definedName name="TOTAL8O" localSheetId="12">'[2]#REF'!#REF!</definedName>
    <definedName name="TOTAL8O" localSheetId="8">'[1]#REF'!#REF!</definedName>
    <definedName name="TOTAL8O" localSheetId="11">'[1]#REF'!#REF!</definedName>
    <definedName name="TOTAL8O">'[2]#REF'!#REF!</definedName>
    <definedName name="TOTAL8P" localSheetId="9">'[1]#REF'!#REF!</definedName>
    <definedName name="TOTAL8P" localSheetId="12">'[2]#REF'!#REF!</definedName>
    <definedName name="TOTAL8P" localSheetId="8">'[1]#REF'!#REF!</definedName>
    <definedName name="TOTAL8P" localSheetId="11">'[1]#REF'!#REF!</definedName>
    <definedName name="TOTAL8P">'[2]#REF'!#REF!</definedName>
    <definedName name="TOTAL8Q" localSheetId="9">'[1]#REF'!#REF!</definedName>
    <definedName name="TOTAL8Q" localSheetId="12">'[2]#REF'!#REF!</definedName>
    <definedName name="TOTAL8Q" localSheetId="8">'[1]#REF'!#REF!</definedName>
    <definedName name="TOTAL8Q" localSheetId="11">'[1]#REF'!#REF!</definedName>
    <definedName name="TOTAL8Q">'[2]#REF'!#REF!</definedName>
    <definedName name="TOTAL8R" localSheetId="9">'[1]#REF'!#REF!</definedName>
    <definedName name="TOTAL8R" localSheetId="12">'[2]#REF'!#REF!</definedName>
    <definedName name="TOTAL8R" localSheetId="8">'[1]#REF'!#REF!</definedName>
    <definedName name="TOTAL8R" localSheetId="11">'[1]#REF'!#REF!</definedName>
    <definedName name="TOTAL8R">'[2]#REF'!#REF!</definedName>
    <definedName name="TOTAL9" localSheetId="9">'[1]#REF'!#REF!</definedName>
    <definedName name="TOTAL9" localSheetId="12">'[2]#REF'!#REF!</definedName>
    <definedName name="TOTAL9" localSheetId="8">'[1]#REF'!#REF!</definedName>
    <definedName name="TOTAL9" localSheetId="11">'[1]#REF'!#REF!</definedName>
    <definedName name="TOTAL9">'[2]#REF'!#REF!</definedName>
    <definedName name="TOTALA" localSheetId="9">'[1]PLANILHA ATUALIZADA'!#REF!</definedName>
    <definedName name="TOTALA" localSheetId="12">'[2]PLANILHA ATUALIZADA'!#REF!</definedName>
    <definedName name="TOTALA" localSheetId="8">'[1]PLANILHA ATUALIZADA'!#REF!</definedName>
    <definedName name="TOTALA" localSheetId="11">'[1]PLANILHA ATUALIZADA'!#REF!</definedName>
    <definedName name="TOTALA">'[2]PLANILHA ATUALIZADA'!#REF!</definedName>
    <definedName name="TOTALB" localSheetId="9">'[1]PLANILHA ATUALIZADA'!#REF!</definedName>
    <definedName name="TOTALB" localSheetId="12">'[2]PLANILHA ATUALIZADA'!#REF!</definedName>
    <definedName name="TOTALB" localSheetId="8">'[1]PLANILHA ATUALIZADA'!#REF!</definedName>
    <definedName name="TOTALB" localSheetId="11">'[1]PLANILHA ATUALIZADA'!#REF!</definedName>
    <definedName name="TOTALB">'[2]PLANILHA ATUALIZADA'!#REF!</definedName>
    <definedName name="TOTALC" localSheetId="9">'[1]PLANILHA ATUALIZADA'!#REF!</definedName>
    <definedName name="TOTALC" localSheetId="12">'[2]PLANILHA ATUALIZADA'!#REF!</definedName>
    <definedName name="TOTALC" localSheetId="8">'[1]PLANILHA ATUALIZADA'!#REF!</definedName>
    <definedName name="TOTALC" localSheetId="11">'[1]PLANILHA ATUALIZADA'!#REF!</definedName>
    <definedName name="TOTALC">'[2]PLANILHA ATUALIZADA'!#REF!</definedName>
    <definedName name="TOTALD" localSheetId="9">'[1]PLANILHA ATUALIZADA'!#REF!</definedName>
    <definedName name="TOTALD" localSheetId="12">'[2]PLANILHA ATUALIZADA'!#REF!</definedName>
    <definedName name="TOTALD" localSheetId="8">'[1]PLANILHA ATUALIZADA'!#REF!</definedName>
    <definedName name="TOTALD" localSheetId="11">'[1]PLANILHA ATUALIZADA'!#REF!</definedName>
    <definedName name="TOTALD">'[2]PLANILHA ATUALIZADA'!#REF!</definedName>
    <definedName name="TOTALE" localSheetId="9">'[1]PLANILHA ATUALIZADA'!#REF!</definedName>
    <definedName name="TOTALE" localSheetId="12">'[2]PLANILHA ATUALIZADA'!#REF!</definedName>
    <definedName name="TOTALE" localSheetId="8">'[1]PLANILHA ATUALIZADA'!#REF!</definedName>
    <definedName name="TOTALE" localSheetId="11">'[1]PLANILHA ATUALIZADA'!#REF!</definedName>
    <definedName name="TOTALE">'[2]PLANILHA ATUALIZADA'!#REF!</definedName>
    <definedName name="TOTALF" localSheetId="9">'[1]PLANILHA ATUALIZADA'!#REF!</definedName>
    <definedName name="TOTALF" localSheetId="12">'[2]PLANILHA ATUALIZADA'!#REF!</definedName>
    <definedName name="TOTALF" localSheetId="8">'[1]PLANILHA ATUALIZADA'!#REF!</definedName>
    <definedName name="TOTALF" localSheetId="11">'[1]PLANILHA ATUALIZADA'!#REF!</definedName>
    <definedName name="TOTALF">'[2]PLANILHA ATUALIZADA'!#REF!</definedName>
    <definedName name="TOTALG" localSheetId="9">'[1]PLANILHA ATUALIZADA'!#REF!</definedName>
    <definedName name="TOTALG" localSheetId="12">'[2]PLANILHA ATUALIZADA'!#REF!</definedName>
    <definedName name="TOTALG" localSheetId="8">'[1]PLANILHA ATUALIZADA'!#REF!</definedName>
    <definedName name="TOTALG" localSheetId="11">'[1]PLANILHA ATUALIZADA'!#REF!</definedName>
    <definedName name="TOTALG">'[2]PLANILHA ATUALIZADA'!#REF!</definedName>
    <definedName name="TOTALH" localSheetId="9">'[1]PLANILHA ATUALIZADA'!#REF!</definedName>
    <definedName name="TOTALH" localSheetId="12">'[2]PLANILHA ATUALIZADA'!#REF!</definedName>
    <definedName name="TOTALH" localSheetId="8">'[1]PLANILHA ATUALIZADA'!#REF!</definedName>
    <definedName name="TOTALH" localSheetId="11">'[1]PLANILHA ATUALIZADA'!#REF!</definedName>
    <definedName name="TOTALH">'[2]PLANILHA ATUALIZADA'!#REF!</definedName>
    <definedName name="TOTALI" localSheetId="9">'[1]PLANILHA ATUALIZADA'!#REF!</definedName>
    <definedName name="TOTALI" localSheetId="12">'[2]PLANILHA ATUALIZADA'!#REF!</definedName>
    <definedName name="TOTALI" localSheetId="8">'[1]PLANILHA ATUALIZADA'!#REF!</definedName>
    <definedName name="TOTALI" localSheetId="11">'[1]PLANILHA ATUALIZADA'!#REF!</definedName>
    <definedName name="TOTALI">'[2]PLANILHA ATUALIZADA'!#REF!</definedName>
    <definedName name="TOTALJ" localSheetId="9">'[1]PLANILHA ATUALIZADA'!#REF!</definedName>
    <definedName name="TOTALJ" localSheetId="12">'[2]PLANILHA ATUALIZADA'!#REF!</definedName>
    <definedName name="TOTALJ" localSheetId="8">'[1]PLANILHA ATUALIZADA'!#REF!</definedName>
    <definedName name="TOTALJ" localSheetId="11">'[1]PLANILHA ATUALIZADA'!#REF!</definedName>
    <definedName name="TOTALJ">'[2]PLANILHA ATUALIZADA'!#REF!</definedName>
    <definedName name="TOTALK" localSheetId="9">'[1]PLANILHA ATUALIZADA'!#REF!</definedName>
    <definedName name="TOTALK" localSheetId="12">'[2]PLANILHA ATUALIZADA'!#REF!</definedName>
    <definedName name="TOTALK" localSheetId="8">'[1]PLANILHA ATUALIZADA'!#REF!</definedName>
    <definedName name="TOTALK" localSheetId="11">'[1]PLANILHA ATUALIZADA'!#REF!</definedName>
    <definedName name="TOTALK">'[2]PLANILHA ATUALIZADA'!#REF!</definedName>
    <definedName name="TOTALL" localSheetId="9">'[1]PLANILHA ATUALIZADA'!#REF!</definedName>
    <definedName name="TOTALL" localSheetId="12">'[2]PLANILHA ATUALIZADA'!#REF!</definedName>
    <definedName name="TOTALL" localSheetId="8">'[1]PLANILHA ATUALIZADA'!#REF!</definedName>
    <definedName name="TOTALL" localSheetId="11">'[1]PLANILHA ATUALIZADA'!#REF!</definedName>
    <definedName name="TOTALL">'[2]PLANILHA ATUALIZADA'!#REF!</definedName>
    <definedName name="TOTALO" localSheetId="9">'[1]PLANILHA ATUALIZADA'!#REF!</definedName>
    <definedName name="TOTALO" localSheetId="12">'[2]PLANILHA ATUALIZADA'!#REF!</definedName>
    <definedName name="TOTALO" localSheetId="8">'[1]PLANILHA ATUALIZADA'!#REF!</definedName>
    <definedName name="TOTALO" localSheetId="11">'[1]PLANILHA ATUALIZADA'!#REF!</definedName>
    <definedName name="TOTALO">'[2]PLANILHA ATUALIZADA'!#REF!</definedName>
    <definedName name="TOTALP" localSheetId="9">'[1]PLANILHA ATUALIZADA'!#REF!</definedName>
    <definedName name="TOTALP" localSheetId="12">'[2]PLANILHA ATUALIZADA'!#REF!</definedName>
    <definedName name="TOTALP" localSheetId="8">'[1]PLANILHA ATUALIZADA'!#REF!</definedName>
    <definedName name="TOTALP" localSheetId="11">'[1]PLANILHA ATUALIZADA'!#REF!</definedName>
    <definedName name="TOTALP">'[2]PLANILHA ATUALIZADA'!#REF!</definedName>
    <definedName name="TOTALQ" localSheetId="9">'[1]PLANILHA ATUALIZADA'!#REF!</definedName>
    <definedName name="TOTALQ" localSheetId="12">'[2]PLANILHA ATUALIZADA'!#REF!</definedName>
    <definedName name="TOTALQ" localSheetId="8">'[1]PLANILHA ATUALIZADA'!#REF!</definedName>
    <definedName name="TOTALQ" localSheetId="11">'[1]PLANILHA ATUALIZADA'!#REF!</definedName>
    <definedName name="TOTALQ">'[2]PLANILHA ATUALIZADA'!#REF!</definedName>
    <definedName name="v" localSheetId="12">'[2]#REF'!#REF!</definedName>
    <definedName name="v">'[2]#REF'!#REF!</definedName>
    <definedName name="www" localSheetId="12">'[1]#REF'!#REF!</definedName>
    <definedName name="www">'[1]#REF'!#REF!</definedName>
  </definedNames>
  <calcPr calcId="152511" calcMode="manual"/>
</workbook>
</file>

<file path=xl/calcChain.xml><?xml version="1.0" encoding="utf-8"?>
<calcChain xmlns="http://schemas.openxmlformats.org/spreadsheetml/2006/main">
  <c r="K290" i="38" l="1"/>
  <c r="D295" i="38"/>
  <c r="C290" i="38"/>
  <c r="F295" i="38"/>
  <c r="A290" i="38"/>
  <c r="G71" i="37"/>
  <c r="E71" i="37"/>
  <c r="D71" i="37"/>
  <c r="G78" i="37"/>
  <c r="E78" i="37"/>
  <c r="D78" i="37"/>
  <c r="A78" i="37"/>
  <c r="E66" i="37"/>
  <c r="D66" i="37"/>
  <c r="D24" i="38" l="1"/>
  <c r="F24" i="38" s="1"/>
  <c r="C32" i="38"/>
  <c r="A32" i="38" s="1"/>
  <c r="G21" i="37"/>
  <c r="E21" i="37"/>
  <c r="D21" i="37"/>
  <c r="A21" i="37"/>
  <c r="R13" i="64"/>
  <c r="R14" i="64"/>
  <c r="S14" i="64" s="1"/>
  <c r="R15" i="64"/>
  <c r="S15" i="64" s="1"/>
  <c r="R16" i="64"/>
  <c r="S16" i="64" s="1"/>
  <c r="R17" i="64"/>
  <c r="R18" i="64"/>
  <c r="R19" i="64"/>
  <c r="R12" i="64"/>
  <c r="S13" i="64"/>
  <c r="S17" i="64"/>
  <c r="S18" i="64"/>
  <c r="S19" i="64"/>
  <c r="S12" i="64"/>
  <c r="F20" i="64"/>
  <c r="F13" i="64"/>
  <c r="F14" i="64"/>
  <c r="F15" i="64"/>
  <c r="F16" i="64"/>
  <c r="F17" i="64"/>
  <c r="F18" i="64"/>
  <c r="F19" i="64"/>
  <c r="F12" i="64"/>
  <c r="K26" i="38" l="1"/>
  <c r="K21" i="38"/>
  <c r="K32" i="38"/>
  <c r="F21" i="37" s="1"/>
  <c r="K30" i="38"/>
  <c r="K28" i="38"/>
  <c r="D288" i="38"/>
  <c r="G288" i="38" s="1"/>
  <c r="K284" i="38" s="1"/>
  <c r="C284" i="38"/>
  <c r="A284" i="38" s="1"/>
  <c r="G77" i="37"/>
  <c r="E77" i="37"/>
  <c r="D77" i="37"/>
  <c r="A77" i="37"/>
  <c r="D149" i="38" l="1"/>
  <c r="L20" i="64"/>
  <c r="O20" i="64"/>
  <c r="P20" i="64" s="1"/>
  <c r="E302" i="38"/>
  <c r="E320" i="38" s="1"/>
  <c r="D162" i="38" l="1"/>
  <c r="H149" i="38"/>
  <c r="E308" i="38"/>
  <c r="K247" i="38" l="1"/>
  <c r="H112" i="78"/>
  <c r="H77" i="78"/>
  <c r="BH41" i="79"/>
  <c r="BG41" i="79"/>
  <c r="AW41" i="79"/>
  <c r="AR41" i="79"/>
  <c r="AM41" i="79"/>
  <c r="AC41" i="79"/>
  <c r="X41" i="79"/>
  <c r="G15" i="37"/>
  <c r="E15" i="37"/>
  <c r="D15" i="37"/>
  <c r="G28" i="37" l="1"/>
  <c r="E28" i="37"/>
  <c r="D28" i="37"/>
  <c r="A28" i="37"/>
  <c r="G63" i="37"/>
  <c r="E63" i="37"/>
  <c r="D63" i="37"/>
  <c r="A63" i="37"/>
  <c r="A34" i="37" l="1"/>
  <c r="G443" i="38"/>
  <c r="H443" i="38" s="1"/>
  <c r="C441" i="38"/>
  <c r="D96" i="37" l="1"/>
  <c r="A198" i="38" l="1"/>
  <c r="A199" i="38"/>
  <c r="A201" i="38"/>
  <c r="A68" i="37"/>
  <c r="G439" i="38"/>
  <c r="H439" i="38" s="1"/>
  <c r="C437" i="38"/>
  <c r="G29" i="37"/>
  <c r="E29" i="37"/>
  <c r="D29" i="37"/>
  <c r="C38" i="63"/>
  <c r="C37" i="63"/>
  <c r="C30" i="63"/>
  <c r="C29" i="63"/>
  <c r="C22" i="63"/>
  <c r="C21" i="63"/>
  <c r="C14" i="63"/>
  <c r="C11" i="63"/>
  <c r="C12" i="63"/>
  <c r="C13" i="63"/>
  <c r="C10" i="63"/>
  <c r="E38" i="63"/>
  <c r="E37" i="63"/>
  <c r="E30" i="63"/>
  <c r="E29" i="63"/>
  <c r="E22" i="63"/>
  <c r="E21" i="63"/>
  <c r="E11" i="63"/>
  <c r="E12" i="63"/>
  <c r="E13" i="63"/>
  <c r="E14" i="63"/>
  <c r="E10" i="63"/>
  <c r="B38" i="63"/>
  <c r="B37" i="63"/>
  <c r="B30" i="63"/>
  <c r="B29" i="63"/>
  <c r="B22" i="63"/>
  <c r="B21" i="63"/>
  <c r="B11" i="63"/>
  <c r="B12" i="63"/>
  <c r="B13" i="63"/>
  <c r="B14" i="63"/>
  <c r="B10" i="63"/>
  <c r="G81" i="37" l="1"/>
  <c r="E81" i="37"/>
  <c r="D81" i="37"/>
  <c r="E105" i="37"/>
  <c r="E104" i="37"/>
  <c r="G105" i="37"/>
  <c r="G104" i="37"/>
  <c r="D105" i="37"/>
  <c r="D104" i="37"/>
  <c r="G89" i="37"/>
  <c r="E89" i="37"/>
  <c r="D89" i="37"/>
  <c r="G88" i="37"/>
  <c r="E88" i="37"/>
  <c r="D88" i="37"/>
  <c r="G83" i="37"/>
  <c r="G82" i="37"/>
  <c r="E83" i="37"/>
  <c r="E82" i="37"/>
  <c r="D83" i="37"/>
  <c r="D82" i="37"/>
  <c r="G75" i="37"/>
  <c r="G76" i="37"/>
  <c r="G74" i="37"/>
  <c r="E75" i="37"/>
  <c r="E76" i="37"/>
  <c r="E74" i="37"/>
  <c r="D75" i="37"/>
  <c r="D76" i="37"/>
  <c r="D74" i="37"/>
  <c r="G72" i="37"/>
  <c r="E72" i="37"/>
  <c r="D72" i="37"/>
  <c r="G67" i="37"/>
  <c r="D67" i="37"/>
  <c r="E67" i="37"/>
  <c r="G57" i="37"/>
  <c r="G58" i="37"/>
  <c r="G59" i="37"/>
  <c r="G60" i="37"/>
  <c r="E57" i="37"/>
  <c r="E58" i="37"/>
  <c r="E59" i="37"/>
  <c r="E60" i="37"/>
  <c r="D57" i="37"/>
  <c r="D58" i="37"/>
  <c r="D59" i="37"/>
  <c r="D60" i="37"/>
  <c r="D56" i="37"/>
  <c r="E56" i="37"/>
  <c r="G56" i="37"/>
  <c r="G51" i="37"/>
  <c r="G50" i="37"/>
  <c r="G49" i="37"/>
  <c r="E51" i="37"/>
  <c r="E50" i="37"/>
  <c r="E49" i="37"/>
  <c r="D51" i="37"/>
  <c r="D50" i="37"/>
  <c r="D49" i="37"/>
  <c r="E38" i="37"/>
  <c r="E39" i="37"/>
  <c r="E40" i="37"/>
  <c r="E41" i="37"/>
  <c r="E42" i="37"/>
  <c r="E43" i="37"/>
  <c r="E44" i="37"/>
  <c r="E45" i="37"/>
  <c r="D38" i="37"/>
  <c r="D39" i="37"/>
  <c r="D40" i="37"/>
  <c r="D41" i="37"/>
  <c r="D42" i="37"/>
  <c r="D43" i="37"/>
  <c r="D44" i="37"/>
  <c r="D45" i="37"/>
  <c r="G38" i="37"/>
  <c r="G39" i="37"/>
  <c r="G40" i="37"/>
  <c r="G41" i="37"/>
  <c r="G42" i="37"/>
  <c r="G43" i="37"/>
  <c r="G44" i="37"/>
  <c r="G45" i="37"/>
  <c r="G37" i="37"/>
  <c r="E37" i="37"/>
  <c r="D37" i="37"/>
  <c r="E84" i="37" l="1"/>
  <c r="E73" i="37"/>
  <c r="E68" i="37"/>
  <c r="J247" i="38" s="1"/>
  <c r="E53" i="37"/>
  <c r="E52" i="37"/>
  <c r="E46" i="37"/>
  <c r="E31" i="37"/>
  <c r="E32" i="37"/>
  <c r="E33" i="37"/>
  <c r="E34" i="37"/>
  <c r="E30" i="37"/>
  <c r="E27" i="37"/>
  <c r="E25" i="37"/>
  <c r="E26" i="37"/>
  <c r="E24" i="37"/>
  <c r="E20" i="37"/>
  <c r="E16" i="37"/>
  <c r="E17" i="37"/>
  <c r="E18" i="37"/>
  <c r="E19" i="37"/>
  <c r="D84" i="37"/>
  <c r="D73" i="37"/>
  <c r="D68" i="37"/>
  <c r="D247" i="38" s="1"/>
  <c r="D53" i="37"/>
  <c r="D52" i="37"/>
  <c r="D46" i="37"/>
  <c r="D31" i="37"/>
  <c r="D32" i="37"/>
  <c r="D33" i="37"/>
  <c r="D34" i="37"/>
  <c r="D30" i="37"/>
  <c r="D25" i="37"/>
  <c r="D26" i="37"/>
  <c r="D27" i="37"/>
  <c r="D24" i="37"/>
  <c r="D16" i="37"/>
  <c r="D17" i="37"/>
  <c r="D18" i="37"/>
  <c r="D19" i="37"/>
  <c r="D20" i="37"/>
  <c r="G84" i="37"/>
  <c r="G73" i="37"/>
  <c r="G68" i="37"/>
  <c r="G53" i="37"/>
  <c r="G52" i="37"/>
  <c r="G46" i="37"/>
  <c r="G31" i="37"/>
  <c r="G32" i="37"/>
  <c r="G33" i="37"/>
  <c r="G34" i="37"/>
  <c r="G30" i="37"/>
  <c r="G25" i="37"/>
  <c r="G26" i="37"/>
  <c r="G27" i="37"/>
  <c r="G24" i="37"/>
  <c r="G17" i="37"/>
  <c r="G18" i="37"/>
  <c r="G19" i="37"/>
  <c r="G20" i="37"/>
  <c r="G16" i="37"/>
  <c r="C30" i="38"/>
  <c r="A30" i="38" s="1"/>
  <c r="C28" i="38"/>
  <c r="A28" i="38" s="1"/>
  <c r="C26" i="38"/>
  <c r="A26" i="38" s="1"/>
  <c r="C21" i="38"/>
  <c r="A21" i="38" s="1"/>
  <c r="A20" i="37" l="1"/>
  <c r="A19" i="37"/>
  <c r="A18" i="37"/>
  <c r="A17" i="37"/>
  <c r="AN13" i="61" l="1"/>
  <c r="AR13" i="61" s="1"/>
  <c r="C57" i="79"/>
  <c r="C56" i="79"/>
  <c r="C55" i="79"/>
  <c r="F74" i="79"/>
  <c r="H74" i="79"/>
  <c r="F75" i="79"/>
  <c r="H75" i="79"/>
  <c r="F76" i="79"/>
  <c r="H76" i="79"/>
  <c r="F77" i="79"/>
  <c r="H77" i="79"/>
  <c r="F85" i="79"/>
  <c r="S20" i="64"/>
  <c r="C20" i="64"/>
  <c r="D56" i="79" l="1"/>
  <c r="E61" i="37" l="1"/>
  <c r="J200" i="38" s="1"/>
  <c r="E62" i="37"/>
  <c r="E64" i="37"/>
  <c r="E87" i="37"/>
  <c r="E90" i="37"/>
  <c r="E91" i="37"/>
  <c r="E92" i="37"/>
  <c r="E93" i="37"/>
  <c r="E97" i="37"/>
  <c r="E98" i="37"/>
  <c r="E99" i="37"/>
  <c r="E100" i="37"/>
  <c r="E101" i="37"/>
  <c r="E102" i="37"/>
  <c r="E103" i="37"/>
  <c r="E96" i="37"/>
  <c r="D97" i="37"/>
  <c r="D98" i="37"/>
  <c r="D99" i="37"/>
  <c r="D100" i="37"/>
  <c r="D101" i="37"/>
  <c r="D102" i="37"/>
  <c r="D103" i="37"/>
  <c r="D91" i="37"/>
  <c r="D92" i="37"/>
  <c r="D93" i="37"/>
  <c r="D90" i="37"/>
  <c r="D87" i="37"/>
  <c r="D64" i="37"/>
  <c r="D62" i="37"/>
  <c r="D61" i="37"/>
  <c r="D200" i="38" s="1"/>
  <c r="D435" i="38" l="1"/>
  <c r="G108" i="37"/>
  <c r="C278" i="38" l="1"/>
  <c r="C281" i="38"/>
  <c r="C19" i="38" l="1"/>
  <c r="A19" i="38" s="1"/>
  <c r="A16" i="37"/>
  <c r="J121" i="37" l="1"/>
  <c r="G338" i="38" l="1"/>
  <c r="D14" i="78"/>
  <c r="F87" i="38" l="1"/>
  <c r="K84" i="38" s="1"/>
  <c r="A84" i="38"/>
  <c r="D8" i="78" l="1"/>
  <c r="K220" i="38" l="1"/>
  <c r="F207" i="38"/>
  <c r="F6" i="80"/>
  <c r="I155" i="80"/>
  <c r="H155" i="80"/>
  <c r="G155" i="80"/>
  <c r="F155" i="80"/>
  <c r="I154" i="80"/>
  <c r="H154" i="80"/>
  <c r="G154" i="80"/>
  <c r="F154" i="80"/>
  <c r="I153" i="80"/>
  <c r="H153" i="80"/>
  <c r="G153" i="80"/>
  <c r="F153" i="80"/>
  <c r="I152" i="80"/>
  <c r="H152" i="80"/>
  <c r="G152" i="80"/>
  <c r="F152" i="80"/>
  <c r="I151" i="80"/>
  <c r="H151" i="80"/>
  <c r="G151" i="80"/>
  <c r="F151" i="80"/>
  <c r="I150" i="80"/>
  <c r="H150" i="80"/>
  <c r="G150" i="80"/>
  <c r="F150" i="80"/>
  <c r="I149" i="80"/>
  <c r="H149" i="80"/>
  <c r="G149" i="80"/>
  <c r="F149" i="80"/>
  <c r="I148" i="80"/>
  <c r="H148" i="80"/>
  <c r="G148" i="80"/>
  <c r="F148" i="80"/>
  <c r="I147" i="80"/>
  <c r="H147" i="80"/>
  <c r="G147" i="80"/>
  <c r="F147" i="80"/>
  <c r="I146" i="80"/>
  <c r="H146" i="80"/>
  <c r="G146" i="80"/>
  <c r="F146" i="80"/>
  <c r="I145" i="80"/>
  <c r="H145" i="80"/>
  <c r="G145" i="80"/>
  <c r="F145" i="80"/>
  <c r="I144" i="80"/>
  <c r="H144" i="80"/>
  <c r="G144" i="80"/>
  <c r="F144" i="80"/>
  <c r="I143" i="80"/>
  <c r="H143" i="80"/>
  <c r="G143" i="80"/>
  <c r="F143" i="80"/>
  <c r="I142" i="80"/>
  <c r="H142" i="80"/>
  <c r="G142" i="80"/>
  <c r="F142" i="80"/>
  <c r="I141" i="80"/>
  <c r="H141" i="80"/>
  <c r="G141" i="80"/>
  <c r="F141" i="80"/>
  <c r="I140" i="80"/>
  <c r="H140" i="80"/>
  <c r="G140" i="80"/>
  <c r="F140" i="80"/>
  <c r="I139" i="80"/>
  <c r="H139" i="80"/>
  <c r="G139" i="80"/>
  <c r="F139" i="80"/>
  <c r="I138" i="80"/>
  <c r="H138" i="80"/>
  <c r="G138" i="80"/>
  <c r="F138" i="80"/>
  <c r="I137" i="80"/>
  <c r="H137" i="80"/>
  <c r="G137" i="80"/>
  <c r="F137" i="80"/>
  <c r="I136" i="80"/>
  <c r="H136" i="80"/>
  <c r="G136" i="80"/>
  <c r="F136" i="80"/>
  <c r="I135" i="80"/>
  <c r="H135" i="80"/>
  <c r="G135" i="80"/>
  <c r="F135" i="80"/>
  <c r="I134" i="80"/>
  <c r="H134" i="80"/>
  <c r="G134" i="80"/>
  <c r="F134" i="80"/>
  <c r="I133" i="80"/>
  <c r="H133" i="80"/>
  <c r="G133" i="80"/>
  <c r="F133" i="80"/>
  <c r="I132" i="80"/>
  <c r="H132" i="80"/>
  <c r="G132" i="80"/>
  <c r="F132" i="80"/>
  <c r="I131" i="80"/>
  <c r="H131" i="80"/>
  <c r="G131" i="80"/>
  <c r="F131" i="80"/>
  <c r="I130" i="80"/>
  <c r="H130" i="80"/>
  <c r="G130" i="80"/>
  <c r="F130" i="80"/>
  <c r="I129" i="80"/>
  <c r="H129" i="80"/>
  <c r="G129" i="80"/>
  <c r="F129" i="80"/>
  <c r="I128" i="80"/>
  <c r="H128" i="80"/>
  <c r="G128" i="80"/>
  <c r="F128" i="80"/>
  <c r="I127" i="80"/>
  <c r="H127" i="80"/>
  <c r="G127" i="80"/>
  <c r="F127" i="80"/>
  <c r="I126" i="80"/>
  <c r="H126" i="80"/>
  <c r="G126" i="80"/>
  <c r="F126" i="80"/>
  <c r="I125" i="80"/>
  <c r="H125" i="80"/>
  <c r="G125" i="80"/>
  <c r="F125" i="80"/>
  <c r="I124" i="80"/>
  <c r="H124" i="80"/>
  <c r="G124" i="80"/>
  <c r="F124" i="80"/>
  <c r="I123" i="80"/>
  <c r="H123" i="80"/>
  <c r="G123" i="80"/>
  <c r="F123" i="80"/>
  <c r="I122" i="80"/>
  <c r="H122" i="80"/>
  <c r="G122" i="80"/>
  <c r="F122" i="80"/>
  <c r="I121" i="80"/>
  <c r="H121" i="80"/>
  <c r="G121" i="80"/>
  <c r="F121" i="80"/>
  <c r="I120" i="80"/>
  <c r="H120" i="80"/>
  <c r="G120" i="80"/>
  <c r="F120" i="80"/>
  <c r="I119" i="80"/>
  <c r="H119" i="80"/>
  <c r="G119" i="80"/>
  <c r="F119" i="80"/>
  <c r="I118" i="80"/>
  <c r="H118" i="80"/>
  <c r="G118" i="80"/>
  <c r="F118" i="80"/>
  <c r="I117" i="80"/>
  <c r="H117" i="80"/>
  <c r="G117" i="80"/>
  <c r="F117" i="80"/>
  <c r="I116" i="80"/>
  <c r="H116" i="80"/>
  <c r="G116" i="80"/>
  <c r="F116" i="80"/>
  <c r="I115" i="80"/>
  <c r="H115" i="80"/>
  <c r="G115" i="80"/>
  <c r="F115" i="80"/>
  <c r="I114" i="80"/>
  <c r="H114" i="80"/>
  <c r="G114" i="80"/>
  <c r="F114" i="80"/>
  <c r="I113" i="80"/>
  <c r="H113" i="80"/>
  <c r="G113" i="80"/>
  <c r="F113" i="80"/>
  <c r="I112" i="80"/>
  <c r="H112" i="80"/>
  <c r="G112" i="80"/>
  <c r="F112" i="80"/>
  <c r="I111" i="80"/>
  <c r="H111" i="80"/>
  <c r="G111" i="80"/>
  <c r="F111" i="80"/>
  <c r="I110" i="80"/>
  <c r="H110" i="80"/>
  <c r="G110" i="80"/>
  <c r="F110" i="80"/>
  <c r="I109" i="80"/>
  <c r="H109" i="80"/>
  <c r="G109" i="80"/>
  <c r="F109" i="80"/>
  <c r="I108" i="80"/>
  <c r="H108" i="80"/>
  <c r="G108" i="80"/>
  <c r="F108" i="80"/>
  <c r="I107" i="80"/>
  <c r="H107" i="80"/>
  <c r="G107" i="80"/>
  <c r="F107" i="80"/>
  <c r="I106" i="80"/>
  <c r="H106" i="80"/>
  <c r="G106" i="80"/>
  <c r="F106" i="80"/>
  <c r="I105" i="80"/>
  <c r="H105" i="80"/>
  <c r="G105" i="80"/>
  <c r="F105" i="80"/>
  <c r="I104" i="80"/>
  <c r="H104" i="80"/>
  <c r="G104" i="80"/>
  <c r="F104" i="80"/>
  <c r="I103" i="80"/>
  <c r="H103" i="80"/>
  <c r="G103" i="80"/>
  <c r="F103" i="80"/>
  <c r="I102" i="80"/>
  <c r="H102" i="80"/>
  <c r="G102" i="80"/>
  <c r="F102" i="80"/>
  <c r="I101" i="80"/>
  <c r="H101" i="80"/>
  <c r="G101" i="80"/>
  <c r="F101" i="80"/>
  <c r="I100" i="80"/>
  <c r="H100" i="80"/>
  <c r="G100" i="80"/>
  <c r="F100" i="80"/>
  <c r="I99" i="80"/>
  <c r="H99" i="80"/>
  <c r="G99" i="80"/>
  <c r="F99" i="80"/>
  <c r="I98" i="80"/>
  <c r="H98" i="80"/>
  <c r="G98" i="80"/>
  <c r="F98" i="80"/>
  <c r="I97" i="80"/>
  <c r="H97" i="80"/>
  <c r="G97" i="80"/>
  <c r="F97" i="80"/>
  <c r="I96" i="80"/>
  <c r="H96" i="80"/>
  <c r="G96" i="80"/>
  <c r="F96" i="80"/>
  <c r="I95" i="80"/>
  <c r="H95" i="80"/>
  <c r="G95" i="80"/>
  <c r="F95" i="80"/>
  <c r="I94" i="80"/>
  <c r="H94" i="80"/>
  <c r="G94" i="80"/>
  <c r="F94" i="80"/>
  <c r="I93" i="80"/>
  <c r="H93" i="80"/>
  <c r="G93" i="80"/>
  <c r="F93" i="80"/>
  <c r="I92" i="80"/>
  <c r="H92" i="80"/>
  <c r="G92" i="80"/>
  <c r="F92" i="80"/>
  <c r="I91" i="80"/>
  <c r="H91" i="80"/>
  <c r="G91" i="80"/>
  <c r="F91" i="80"/>
  <c r="I90" i="80"/>
  <c r="H90" i="80"/>
  <c r="G90" i="80"/>
  <c r="F90" i="80"/>
  <c r="I89" i="80"/>
  <c r="H89" i="80"/>
  <c r="G89" i="80"/>
  <c r="F89" i="80"/>
  <c r="I88" i="80"/>
  <c r="H88" i="80"/>
  <c r="G88" i="80"/>
  <c r="F88" i="80"/>
  <c r="I87" i="80"/>
  <c r="H87" i="80"/>
  <c r="G87" i="80"/>
  <c r="F87" i="80"/>
  <c r="I86" i="80"/>
  <c r="H86" i="80"/>
  <c r="G86" i="80"/>
  <c r="F86" i="80"/>
  <c r="I85" i="80"/>
  <c r="H85" i="80"/>
  <c r="G85" i="80"/>
  <c r="F85" i="80"/>
  <c r="I84" i="80"/>
  <c r="H84" i="80"/>
  <c r="G84" i="80"/>
  <c r="F84" i="80"/>
  <c r="I83" i="80"/>
  <c r="H83" i="80"/>
  <c r="G83" i="80"/>
  <c r="F83" i="80"/>
  <c r="I82" i="80"/>
  <c r="H82" i="80"/>
  <c r="G82" i="80"/>
  <c r="F82" i="80"/>
  <c r="I81" i="80"/>
  <c r="H81" i="80"/>
  <c r="G81" i="80"/>
  <c r="F81" i="80"/>
  <c r="I80" i="80"/>
  <c r="H80" i="80"/>
  <c r="G80" i="80"/>
  <c r="F80" i="80"/>
  <c r="I79" i="80"/>
  <c r="H79" i="80"/>
  <c r="G79" i="80"/>
  <c r="F79" i="80"/>
  <c r="I78" i="80"/>
  <c r="H78" i="80"/>
  <c r="G78" i="80"/>
  <c r="F78" i="80"/>
  <c r="I77" i="80"/>
  <c r="H77" i="80"/>
  <c r="G77" i="80"/>
  <c r="F77" i="80"/>
  <c r="I76" i="80"/>
  <c r="H76" i="80"/>
  <c r="G76" i="80"/>
  <c r="F76" i="80"/>
  <c r="I75" i="80"/>
  <c r="H75" i="80"/>
  <c r="G75" i="80"/>
  <c r="F75" i="80"/>
  <c r="I74" i="80"/>
  <c r="H74" i="80"/>
  <c r="G74" i="80"/>
  <c r="F74" i="80"/>
  <c r="I73" i="80"/>
  <c r="H73" i="80"/>
  <c r="G73" i="80"/>
  <c r="F73" i="80"/>
  <c r="I72" i="80"/>
  <c r="H72" i="80"/>
  <c r="G72" i="80"/>
  <c r="F72" i="80"/>
  <c r="I71" i="80"/>
  <c r="H71" i="80"/>
  <c r="G71" i="80"/>
  <c r="F71" i="80"/>
  <c r="I70" i="80"/>
  <c r="H70" i="80"/>
  <c r="G70" i="80"/>
  <c r="F70" i="80"/>
  <c r="I69" i="80"/>
  <c r="H69" i="80"/>
  <c r="G69" i="80"/>
  <c r="F69" i="80"/>
  <c r="I68" i="80"/>
  <c r="H68" i="80"/>
  <c r="G68" i="80"/>
  <c r="F68" i="80"/>
  <c r="I67" i="80"/>
  <c r="H67" i="80"/>
  <c r="G67" i="80"/>
  <c r="F67" i="80"/>
  <c r="I66" i="80"/>
  <c r="H66" i="80"/>
  <c r="G66" i="80"/>
  <c r="F66" i="80"/>
  <c r="I65" i="80"/>
  <c r="H65" i="80"/>
  <c r="G65" i="80"/>
  <c r="F65" i="80"/>
  <c r="I64" i="80"/>
  <c r="H64" i="80"/>
  <c r="G64" i="80"/>
  <c r="F64" i="80"/>
  <c r="I63" i="80"/>
  <c r="H63" i="80"/>
  <c r="G63" i="80"/>
  <c r="F63" i="80"/>
  <c r="I62" i="80"/>
  <c r="H62" i="80"/>
  <c r="G62" i="80"/>
  <c r="F62" i="80"/>
  <c r="I61" i="80"/>
  <c r="H61" i="80"/>
  <c r="G61" i="80"/>
  <c r="F61" i="80"/>
  <c r="I60" i="80"/>
  <c r="H60" i="80"/>
  <c r="G60" i="80"/>
  <c r="F60" i="80"/>
  <c r="I59" i="80"/>
  <c r="H59" i="80"/>
  <c r="G59" i="80"/>
  <c r="F59" i="80"/>
  <c r="I58" i="80"/>
  <c r="H58" i="80"/>
  <c r="G58" i="80"/>
  <c r="F58" i="80"/>
  <c r="I57" i="80"/>
  <c r="H57" i="80"/>
  <c r="G57" i="80"/>
  <c r="F57" i="80"/>
  <c r="I56" i="80"/>
  <c r="H56" i="80"/>
  <c r="G56" i="80"/>
  <c r="F56" i="80"/>
  <c r="I55" i="80"/>
  <c r="H55" i="80"/>
  <c r="G55" i="80"/>
  <c r="F55" i="80"/>
  <c r="I54" i="80"/>
  <c r="H54" i="80"/>
  <c r="G54" i="80"/>
  <c r="F54" i="80"/>
  <c r="I53" i="80"/>
  <c r="H53" i="80"/>
  <c r="G53" i="80"/>
  <c r="F53" i="80"/>
  <c r="I52" i="80"/>
  <c r="H52" i="80"/>
  <c r="G52" i="80"/>
  <c r="F52" i="80"/>
  <c r="I51" i="80"/>
  <c r="H51" i="80"/>
  <c r="G51" i="80"/>
  <c r="F51" i="80"/>
  <c r="I50" i="80"/>
  <c r="H50" i="80"/>
  <c r="G50" i="80"/>
  <c r="F50" i="80"/>
  <c r="I49" i="80"/>
  <c r="H49" i="80"/>
  <c r="G49" i="80"/>
  <c r="F49" i="80"/>
  <c r="I48" i="80"/>
  <c r="H48" i="80"/>
  <c r="G48" i="80"/>
  <c r="F48" i="80"/>
  <c r="I47" i="80"/>
  <c r="H47" i="80"/>
  <c r="G47" i="80"/>
  <c r="F47" i="80"/>
  <c r="I46" i="80"/>
  <c r="H46" i="80"/>
  <c r="G46" i="80"/>
  <c r="F46" i="80"/>
  <c r="I45" i="80"/>
  <c r="H45" i="80"/>
  <c r="G45" i="80"/>
  <c r="F45" i="80"/>
  <c r="I44" i="80"/>
  <c r="H44" i="80"/>
  <c r="G44" i="80"/>
  <c r="F44" i="80"/>
  <c r="I43" i="80"/>
  <c r="H43" i="80"/>
  <c r="G43" i="80"/>
  <c r="F43" i="80"/>
  <c r="I42" i="80"/>
  <c r="H42" i="80"/>
  <c r="G42" i="80"/>
  <c r="F42" i="80"/>
  <c r="I41" i="80"/>
  <c r="H41" i="80"/>
  <c r="G41" i="80"/>
  <c r="F41" i="80"/>
  <c r="I40" i="80"/>
  <c r="H40" i="80"/>
  <c r="G40" i="80"/>
  <c r="F40" i="80"/>
  <c r="I39" i="80"/>
  <c r="H39" i="80"/>
  <c r="G39" i="80"/>
  <c r="F39" i="80"/>
  <c r="I38" i="80"/>
  <c r="H38" i="80"/>
  <c r="G38" i="80"/>
  <c r="F38" i="80"/>
  <c r="I37" i="80"/>
  <c r="H37" i="80"/>
  <c r="G37" i="80"/>
  <c r="F37" i="80"/>
  <c r="I36" i="80"/>
  <c r="H36" i="80"/>
  <c r="G36" i="80"/>
  <c r="F36" i="80"/>
  <c r="I35" i="80"/>
  <c r="H35" i="80"/>
  <c r="G35" i="80"/>
  <c r="F35" i="80"/>
  <c r="I34" i="80"/>
  <c r="H34" i="80"/>
  <c r="G34" i="80"/>
  <c r="F34" i="80"/>
  <c r="I33" i="80"/>
  <c r="H33" i="80"/>
  <c r="G33" i="80"/>
  <c r="F33" i="80"/>
  <c r="I32" i="80"/>
  <c r="H32" i="80"/>
  <c r="G32" i="80"/>
  <c r="F32" i="80"/>
  <c r="I31" i="80"/>
  <c r="H31" i="80"/>
  <c r="G31" i="80"/>
  <c r="F31" i="80"/>
  <c r="I30" i="80"/>
  <c r="H30" i="80"/>
  <c r="G30" i="80"/>
  <c r="F30" i="80"/>
  <c r="I29" i="80"/>
  <c r="H29" i="80"/>
  <c r="G29" i="80"/>
  <c r="F29" i="80"/>
  <c r="I28" i="80"/>
  <c r="H28" i="80"/>
  <c r="G28" i="80"/>
  <c r="F28" i="80"/>
  <c r="I27" i="80"/>
  <c r="H27" i="80"/>
  <c r="G27" i="80"/>
  <c r="F27" i="80"/>
  <c r="I26" i="80"/>
  <c r="H26" i="80"/>
  <c r="G26" i="80"/>
  <c r="F26" i="80"/>
  <c r="I25" i="80"/>
  <c r="H25" i="80"/>
  <c r="G25" i="80"/>
  <c r="F25" i="80"/>
  <c r="I24" i="80"/>
  <c r="H24" i="80"/>
  <c r="G24" i="80"/>
  <c r="F24" i="80"/>
  <c r="I23" i="80"/>
  <c r="H23" i="80"/>
  <c r="G23" i="80"/>
  <c r="F23" i="80"/>
  <c r="I22" i="80"/>
  <c r="H22" i="80"/>
  <c r="G22" i="80"/>
  <c r="F22" i="80"/>
  <c r="I21" i="80"/>
  <c r="H21" i="80"/>
  <c r="G21" i="80"/>
  <c r="F21" i="80"/>
  <c r="I20" i="80"/>
  <c r="H20" i="80"/>
  <c r="G20" i="80"/>
  <c r="F20" i="80"/>
  <c r="I19" i="80"/>
  <c r="H19" i="80"/>
  <c r="G19" i="80"/>
  <c r="F19" i="80"/>
  <c r="I18" i="80"/>
  <c r="H18" i="80"/>
  <c r="G18" i="80"/>
  <c r="F18" i="80"/>
  <c r="I17" i="80"/>
  <c r="H17" i="80"/>
  <c r="G17" i="80"/>
  <c r="F17" i="80"/>
  <c r="I16" i="80"/>
  <c r="H16" i="80"/>
  <c r="G16" i="80"/>
  <c r="F16" i="80"/>
  <c r="I15" i="80"/>
  <c r="H15" i="80"/>
  <c r="G15" i="80"/>
  <c r="F15" i="80"/>
  <c r="I14" i="80"/>
  <c r="H14" i="80"/>
  <c r="G14" i="80"/>
  <c r="F14" i="80"/>
  <c r="I13" i="80"/>
  <c r="H13" i="80"/>
  <c r="G13" i="80"/>
  <c r="F13" i="80"/>
  <c r="I12" i="80"/>
  <c r="H12" i="80"/>
  <c r="G12" i="80"/>
  <c r="F12" i="80"/>
  <c r="I11" i="80"/>
  <c r="H11" i="80"/>
  <c r="G11" i="80"/>
  <c r="F11" i="80"/>
  <c r="I10" i="80"/>
  <c r="H10" i="80"/>
  <c r="G10" i="80"/>
  <c r="F10" i="80"/>
  <c r="I9" i="80"/>
  <c r="H9" i="80"/>
  <c r="G9" i="80"/>
  <c r="F9" i="80"/>
  <c r="I8" i="80"/>
  <c r="H8" i="80"/>
  <c r="G8" i="80"/>
  <c r="F8" i="80"/>
  <c r="R7" i="80"/>
  <c r="I7" i="80"/>
  <c r="H7" i="80"/>
  <c r="G7" i="80"/>
  <c r="F7" i="80"/>
  <c r="I6" i="80"/>
  <c r="H6" i="80"/>
  <c r="G6" i="80"/>
  <c r="F113" i="79"/>
  <c r="F112" i="79"/>
  <c r="F111" i="79"/>
  <c r="F110" i="79"/>
  <c r="G104" i="79"/>
  <c r="G103" i="79"/>
  <c r="G102" i="79"/>
  <c r="G101" i="79"/>
  <c r="G100" i="79"/>
  <c r="B99" i="79"/>
  <c r="B100" i="79" s="1"/>
  <c r="C98" i="79"/>
  <c r="F95" i="79"/>
  <c r="F94" i="79"/>
  <c r="F93" i="79"/>
  <c r="F88" i="79"/>
  <c r="F87" i="79"/>
  <c r="F86" i="79"/>
  <c r="K197" i="38"/>
  <c r="D195" i="38"/>
  <c r="R40" i="79"/>
  <c r="O40" i="79"/>
  <c r="AP40" i="79" s="1"/>
  <c r="J40" i="79"/>
  <c r="G40" i="79"/>
  <c r="Q40" i="79" s="1"/>
  <c r="R39" i="79"/>
  <c r="O39" i="79"/>
  <c r="AQ39" i="79" s="1"/>
  <c r="J39" i="79"/>
  <c r="G39" i="79"/>
  <c r="R38" i="79"/>
  <c r="O38" i="79"/>
  <c r="J38" i="79"/>
  <c r="G38" i="79"/>
  <c r="R37" i="79"/>
  <c r="O37" i="79"/>
  <c r="J37" i="79"/>
  <c r="G37" i="79"/>
  <c r="R36" i="79"/>
  <c r="O36" i="79"/>
  <c r="AB36" i="79" s="1"/>
  <c r="J36" i="79"/>
  <c r="G36" i="79"/>
  <c r="Q36" i="79" s="1"/>
  <c r="R35" i="79"/>
  <c r="O35" i="79"/>
  <c r="J35" i="79"/>
  <c r="G35" i="79"/>
  <c r="R34" i="79"/>
  <c r="O34" i="79"/>
  <c r="AP34" i="79" s="1"/>
  <c r="J34" i="79"/>
  <c r="G34" i="79"/>
  <c r="R33" i="79"/>
  <c r="O33" i="79"/>
  <c r="AA33" i="79" s="1"/>
  <c r="J33" i="79"/>
  <c r="G33" i="79"/>
  <c r="R32" i="79"/>
  <c r="O32" i="79"/>
  <c r="J32" i="79"/>
  <c r="G32" i="79"/>
  <c r="Q32" i="79" s="1"/>
  <c r="R31" i="79"/>
  <c r="O31" i="79"/>
  <c r="AB31" i="79" s="1"/>
  <c r="J31" i="79"/>
  <c r="G31" i="79"/>
  <c r="R30" i="79"/>
  <c r="O30" i="79"/>
  <c r="AP30" i="79" s="1"/>
  <c r="J30" i="79"/>
  <c r="G30" i="79"/>
  <c r="Q30" i="79" s="1"/>
  <c r="R29" i="79"/>
  <c r="O29" i="79"/>
  <c r="AP29" i="79" s="1"/>
  <c r="J29" i="79"/>
  <c r="G29" i="79"/>
  <c r="Q29" i="79" s="1"/>
  <c r="R28" i="79"/>
  <c r="O28" i="79"/>
  <c r="AB28" i="79" s="1"/>
  <c r="J28" i="79"/>
  <c r="G28" i="79"/>
  <c r="Q28" i="79" s="1"/>
  <c r="R27" i="79"/>
  <c r="O27" i="79"/>
  <c r="AQ27" i="79" s="1"/>
  <c r="J27" i="79"/>
  <c r="G27" i="79"/>
  <c r="R26" i="79"/>
  <c r="O26" i="79"/>
  <c r="AB26" i="79" s="1"/>
  <c r="J26" i="79"/>
  <c r="G26" i="79"/>
  <c r="Q26" i="79" s="1"/>
  <c r="R25" i="79"/>
  <c r="O25" i="79"/>
  <c r="J25" i="79"/>
  <c r="G25" i="79"/>
  <c r="R24" i="79"/>
  <c r="O24" i="79"/>
  <c r="J24" i="79"/>
  <c r="G24" i="79"/>
  <c r="Q24" i="79" s="1"/>
  <c r="R23" i="79"/>
  <c r="O23" i="79"/>
  <c r="J23" i="79"/>
  <c r="G23" i="79"/>
  <c r="R22" i="79"/>
  <c r="O22" i="79"/>
  <c r="AP22" i="79" s="1"/>
  <c r="J22" i="79"/>
  <c r="G22" i="79"/>
  <c r="Q22" i="79" s="1"/>
  <c r="R21" i="79"/>
  <c r="O21" i="79"/>
  <c r="AB21" i="79" s="1"/>
  <c r="J21" i="79"/>
  <c r="G21" i="79"/>
  <c r="R20" i="79"/>
  <c r="O20" i="79"/>
  <c r="AB20" i="79" s="1"/>
  <c r="J20" i="79"/>
  <c r="G20" i="79"/>
  <c r="P20" i="79" s="1"/>
  <c r="R19" i="79"/>
  <c r="O19" i="79"/>
  <c r="AA19" i="79" s="1"/>
  <c r="J19" i="79"/>
  <c r="G19" i="79"/>
  <c r="R18" i="79"/>
  <c r="O18" i="79"/>
  <c r="J18" i="79"/>
  <c r="G18" i="79"/>
  <c r="R17" i="79"/>
  <c r="O17" i="79"/>
  <c r="J17" i="79"/>
  <c r="G17" i="79"/>
  <c r="P17" i="79" s="1"/>
  <c r="R16" i="79"/>
  <c r="O16" i="79"/>
  <c r="AA16" i="79" s="1"/>
  <c r="J16" i="79"/>
  <c r="G16" i="79"/>
  <c r="R15" i="79"/>
  <c r="O15" i="79"/>
  <c r="AQ15" i="79" s="1"/>
  <c r="J15" i="79"/>
  <c r="G15" i="79"/>
  <c r="Q15" i="79" s="1"/>
  <c r="R14" i="79"/>
  <c r="O14" i="79"/>
  <c r="AQ14" i="79" s="1"/>
  <c r="J14" i="79"/>
  <c r="G14" i="79"/>
  <c r="R13" i="79"/>
  <c r="O13" i="79"/>
  <c r="AA13" i="79" s="1"/>
  <c r="J13" i="79"/>
  <c r="G13" i="79"/>
  <c r="P13" i="79" s="1"/>
  <c r="R12" i="79"/>
  <c r="O12" i="79"/>
  <c r="AA12" i="79" s="1"/>
  <c r="J12" i="79"/>
  <c r="G12" i="79"/>
  <c r="R11" i="79"/>
  <c r="O11" i="79"/>
  <c r="AP11" i="79" s="1"/>
  <c r="J11" i="79"/>
  <c r="G11" i="79"/>
  <c r="P11" i="79" s="1"/>
  <c r="R10" i="79"/>
  <c r="O10" i="79"/>
  <c r="AB10" i="79" s="1"/>
  <c r="J10" i="79"/>
  <c r="G10" i="79"/>
  <c r="P10" i="79" s="1"/>
  <c r="R9" i="79"/>
  <c r="O9" i="79"/>
  <c r="AA9" i="79" s="1"/>
  <c r="J9" i="79"/>
  <c r="G9" i="79"/>
  <c r="R8" i="79"/>
  <c r="O8" i="79"/>
  <c r="J8" i="79"/>
  <c r="G8" i="79"/>
  <c r="R7" i="79"/>
  <c r="O7" i="79"/>
  <c r="J7" i="79"/>
  <c r="G7" i="79"/>
  <c r="Q7" i="79" s="1"/>
  <c r="R6" i="79"/>
  <c r="O6" i="79"/>
  <c r="J6" i="79"/>
  <c r="G6" i="79"/>
  <c r="R5" i="79"/>
  <c r="O5" i="79"/>
  <c r="J5" i="79"/>
  <c r="G5" i="79"/>
  <c r="P5" i="79" s="1"/>
  <c r="F174" i="78"/>
  <c r="F173" i="78"/>
  <c r="F172" i="78"/>
  <c r="F171" i="78"/>
  <c r="F170" i="78"/>
  <c r="G169" i="78"/>
  <c r="F169" i="78" s="1"/>
  <c r="G168" i="78"/>
  <c r="F168" i="78" s="1"/>
  <c r="G167" i="78"/>
  <c r="F167" i="78" s="1"/>
  <c r="G164" i="78"/>
  <c r="D164" i="78"/>
  <c r="G150" i="78"/>
  <c r="D150" i="78"/>
  <c r="F143" i="78"/>
  <c r="C143" i="78"/>
  <c r="G101" i="78"/>
  <c r="D101" i="78"/>
  <c r="G98" i="78"/>
  <c r="D98" i="78"/>
  <c r="G95" i="78"/>
  <c r="D95" i="78"/>
  <c r="G92" i="78"/>
  <c r="D92" i="78"/>
  <c r="G89" i="78"/>
  <c r="D89" i="78"/>
  <c r="G74" i="78"/>
  <c r="D74" i="78"/>
  <c r="G65" i="78"/>
  <c r="D65" i="78"/>
  <c r="G63" i="78"/>
  <c r="D63" i="78"/>
  <c r="G60" i="78"/>
  <c r="D60" i="78"/>
  <c r="G58" i="78"/>
  <c r="D58" i="78"/>
  <c r="G55" i="78"/>
  <c r="D55" i="78"/>
  <c r="G53" i="78"/>
  <c r="D53" i="78"/>
  <c r="F48" i="78"/>
  <c r="E48" i="78"/>
  <c r="E80" i="78" s="1"/>
  <c r="E143" i="78" s="1"/>
  <c r="G42" i="78"/>
  <c r="D42" i="78"/>
  <c r="G33" i="78"/>
  <c r="D33" i="78"/>
  <c r="G30" i="78"/>
  <c r="D30" i="78"/>
  <c r="G28" i="78"/>
  <c r="D28" i="78"/>
  <c r="G25" i="78"/>
  <c r="D25" i="78"/>
  <c r="G23" i="78"/>
  <c r="D23" i="78"/>
  <c r="G20" i="78"/>
  <c r="D20" i="78"/>
  <c r="Q18" i="78"/>
  <c r="Q19" i="78" s="1"/>
  <c r="G18" i="78"/>
  <c r="D18" i="78"/>
  <c r="D48" i="78"/>
  <c r="D80" i="78" s="1"/>
  <c r="H80" i="78" s="1"/>
  <c r="G8" i="78"/>
  <c r="C62" i="79" l="1"/>
  <c r="C61" i="79"/>
  <c r="AA5" i="79"/>
  <c r="AP28" i="79"/>
  <c r="L38" i="79"/>
  <c r="AP39" i="79"/>
  <c r="C100" i="79"/>
  <c r="B101" i="79"/>
  <c r="B102" i="79" s="1"/>
  <c r="C102" i="79" s="1"/>
  <c r="C99" i="79"/>
  <c r="H14" i="78"/>
  <c r="C48" i="78" s="1"/>
  <c r="H48" i="78" s="1"/>
  <c r="D17" i="78"/>
  <c r="D51" i="78" s="1"/>
  <c r="D143" i="78"/>
  <c r="H143" i="78" s="1"/>
  <c r="H145" i="78" s="1"/>
  <c r="L5" i="79"/>
  <c r="P40" i="79"/>
  <c r="Z40" i="79" s="1"/>
  <c r="D232" i="38"/>
  <c r="K7" i="79"/>
  <c r="N7" i="79" s="1"/>
  <c r="L34" i="79"/>
  <c r="AP36" i="79"/>
  <c r="Q5" i="79"/>
  <c r="K13" i="79"/>
  <c r="N13" i="79" s="1"/>
  <c r="X13" i="79" s="1"/>
  <c r="AQ13" i="79"/>
  <c r="P24" i="79"/>
  <c r="AC24" i="79" s="1"/>
  <c r="AA31" i="79"/>
  <c r="P32" i="79"/>
  <c r="AR32" i="79" s="1"/>
  <c r="L36" i="79"/>
  <c r="L13" i="79"/>
  <c r="AM13" i="79" s="1"/>
  <c r="K18" i="79"/>
  <c r="N18" i="79" s="1"/>
  <c r="X18" i="79" s="1"/>
  <c r="L23" i="79"/>
  <c r="Q34" i="79"/>
  <c r="L27" i="79"/>
  <c r="L37" i="79"/>
  <c r="K5" i="79"/>
  <c r="N5" i="79" s="1"/>
  <c r="X5" i="79" s="1"/>
  <c r="K8" i="79"/>
  <c r="AW8" i="79" s="1"/>
  <c r="AP9" i="79"/>
  <c r="Q13" i="79"/>
  <c r="P28" i="79"/>
  <c r="Y28" i="79" s="1"/>
  <c r="L29" i="79"/>
  <c r="K34" i="79"/>
  <c r="AW34" i="79" s="1"/>
  <c r="AB34" i="79"/>
  <c r="K40" i="79"/>
  <c r="AW40" i="79" s="1"/>
  <c r="P38" i="79"/>
  <c r="AC38" i="79" s="1"/>
  <c r="AP5" i="79"/>
  <c r="AQ5" i="79"/>
  <c r="Q38" i="79"/>
  <c r="K10" i="79"/>
  <c r="AW10" i="79" s="1"/>
  <c r="AP15" i="79"/>
  <c r="AP26" i="79"/>
  <c r="K38" i="79"/>
  <c r="N38" i="79" s="1"/>
  <c r="BE38" i="79" s="1"/>
  <c r="AR20" i="79"/>
  <c r="AN20" i="79"/>
  <c r="P8" i="79"/>
  <c r="AO8" i="79" s="1"/>
  <c r="AQ9" i="79"/>
  <c r="AR10" i="79"/>
  <c r="Q11" i="79"/>
  <c r="AQ11" i="79"/>
  <c r="P15" i="79"/>
  <c r="Z15" i="79" s="1"/>
  <c r="AR17" i="79"/>
  <c r="AQ7" i="79"/>
  <c r="AB8" i="79"/>
  <c r="L11" i="79"/>
  <c r="AA11" i="79"/>
  <c r="AP13" i="79"/>
  <c r="K15" i="79"/>
  <c r="AW15" i="79" s="1"/>
  <c r="AA15" i="79"/>
  <c r="K17" i="79"/>
  <c r="AW17" i="79" s="1"/>
  <c r="Q17" i="79"/>
  <c r="AP17" i="79"/>
  <c r="AP19" i="79"/>
  <c r="AC20" i="79"/>
  <c r="AP21" i="79"/>
  <c r="P22" i="79"/>
  <c r="AN22" i="79" s="1"/>
  <c r="L24" i="79"/>
  <c r="P26" i="79"/>
  <c r="AN26" i="79" s="1"/>
  <c r="AA27" i="79"/>
  <c r="AB29" i="79"/>
  <c r="AQ31" i="79"/>
  <c r="L32" i="79"/>
  <c r="AP33" i="79"/>
  <c r="P36" i="79"/>
  <c r="AR36" i="79" s="1"/>
  <c r="L17" i="79"/>
  <c r="AQ17" i="79"/>
  <c r="AQ19" i="79"/>
  <c r="AP27" i="79"/>
  <c r="P30" i="79"/>
  <c r="AC30" i="79" s="1"/>
  <c r="P34" i="79"/>
  <c r="Z34" i="79" s="1"/>
  <c r="AB40" i="79"/>
  <c r="Z17" i="79"/>
  <c r="AA7" i="79"/>
  <c r="P7" i="79"/>
  <c r="AC7" i="79" s="1"/>
  <c r="AP7" i="79"/>
  <c r="AA17" i="79"/>
  <c r="K20" i="79"/>
  <c r="N20" i="79" s="1"/>
  <c r="X20" i="79" s="1"/>
  <c r="K24" i="79"/>
  <c r="N24" i="79" s="1"/>
  <c r="K30" i="79"/>
  <c r="N30" i="79" s="1"/>
  <c r="X30" i="79" s="1"/>
  <c r="L31" i="79"/>
  <c r="K32" i="79"/>
  <c r="Q9" i="79"/>
  <c r="L9" i="79"/>
  <c r="P9" i="79"/>
  <c r="AR9" i="79" s="1"/>
  <c r="K9" i="79"/>
  <c r="Z11" i="79"/>
  <c r="AO11" i="79"/>
  <c r="Y11" i="79"/>
  <c r="AC11" i="79"/>
  <c r="Q12" i="79"/>
  <c r="L12" i="79"/>
  <c r="K12" i="79"/>
  <c r="P12" i="79"/>
  <c r="Y12" i="79" s="1"/>
  <c r="AQ12" i="79"/>
  <c r="H17" i="78"/>
  <c r="C51" i="78" s="1"/>
  <c r="AO10" i="79"/>
  <c r="Z13" i="79"/>
  <c r="AC13" i="79"/>
  <c r="AO13" i="79"/>
  <c r="Y13" i="79"/>
  <c r="AN10" i="79"/>
  <c r="AC10" i="79"/>
  <c r="AP12" i="79"/>
  <c r="AB12" i="79"/>
  <c r="Z5" i="79"/>
  <c r="AC5" i="79"/>
  <c r="AO5" i="79"/>
  <c r="Y5" i="79"/>
  <c r="AP18" i="79"/>
  <c r="AB18" i="79"/>
  <c r="P21" i="79"/>
  <c r="Y21" i="79" s="1"/>
  <c r="Q21" i="79"/>
  <c r="K21" i="79"/>
  <c r="Q14" i="79"/>
  <c r="L14" i="79"/>
  <c r="AA14" i="79"/>
  <c r="Q6" i="79"/>
  <c r="L6" i="79"/>
  <c r="AP14" i="79"/>
  <c r="Q19" i="79"/>
  <c r="L19" i="79"/>
  <c r="P19" i="79"/>
  <c r="AR19" i="79" s="1"/>
  <c r="K19" i="79"/>
  <c r="AP25" i="79"/>
  <c r="AQ32" i="79"/>
  <c r="AA32" i="79"/>
  <c r="AP32" i="79"/>
  <c r="Z32" i="79"/>
  <c r="P6" i="79"/>
  <c r="AR6" i="79" s="1"/>
  <c r="AB6" i="79"/>
  <c r="L7" i="79"/>
  <c r="Q8" i="79"/>
  <c r="L8" i="79"/>
  <c r="AP8" i="79"/>
  <c r="AA8" i="79"/>
  <c r="AQ8" i="79"/>
  <c r="Y10" i="79"/>
  <c r="AR11" i="79"/>
  <c r="P14" i="79"/>
  <c r="Z14" i="79" s="1"/>
  <c r="AB14" i="79"/>
  <c r="L15" i="79"/>
  <c r="AP16" i="79"/>
  <c r="AB16" i="79"/>
  <c r="AQ16" i="79"/>
  <c r="AO17" i="79"/>
  <c r="Y17" i="79"/>
  <c r="AC17" i="79"/>
  <c r="AA18" i="79"/>
  <c r="L21" i="79"/>
  <c r="K22" i="79"/>
  <c r="L22" i="79"/>
  <c r="AP23" i="79"/>
  <c r="AA23" i="79"/>
  <c r="AB23" i="79"/>
  <c r="AQ23" i="79"/>
  <c r="AB25" i="79"/>
  <c r="AQ25" i="79"/>
  <c r="AB35" i="79"/>
  <c r="AQ35" i="79"/>
  <c r="AP35" i="79"/>
  <c r="AA35" i="79"/>
  <c r="AP37" i="79"/>
  <c r="AB37" i="79"/>
  <c r="AA37" i="79"/>
  <c r="AQ37" i="79"/>
  <c r="Q18" i="79"/>
  <c r="L18" i="79"/>
  <c r="P18" i="79"/>
  <c r="Y18" i="79" s="1"/>
  <c r="L26" i="79"/>
  <c r="K26" i="79"/>
  <c r="P35" i="79"/>
  <c r="AO35" i="79" s="1"/>
  <c r="K35" i="79"/>
  <c r="Q35" i="79"/>
  <c r="L35" i="79"/>
  <c r="AP6" i="79"/>
  <c r="AA6" i="79"/>
  <c r="AQ6" i="79"/>
  <c r="AA25" i="79"/>
  <c r="AQ30" i="79"/>
  <c r="AA30" i="79"/>
  <c r="AB30" i="79"/>
  <c r="AQ36" i="79"/>
  <c r="AA36" i="79"/>
  <c r="K6" i="79"/>
  <c r="Q10" i="79"/>
  <c r="L10" i="79"/>
  <c r="AP10" i="79"/>
  <c r="Z10" i="79"/>
  <c r="AA10" i="79"/>
  <c r="AQ10" i="79"/>
  <c r="K11" i="79"/>
  <c r="AR13" i="79"/>
  <c r="K14" i="79"/>
  <c r="Q16" i="79"/>
  <c r="L16" i="79"/>
  <c r="K16" i="79"/>
  <c r="P16" i="79"/>
  <c r="AN16" i="79" s="1"/>
  <c r="AQ18" i="79"/>
  <c r="AO20" i="79"/>
  <c r="Y20" i="79"/>
  <c r="L28" i="79"/>
  <c r="K28" i="79"/>
  <c r="AB32" i="79"/>
  <c r="P23" i="79"/>
  <c r="AC23" i="79" s="1"/>
  <c r="K23" i="79"/>
  <c r="Q23" i="79"/>
  <c r="P25" i="79"/>
  <c r="AO25" i="79" s="1"/>
  <c r="K25" i="79"/>
  <c r="L25" i="79"/>
  <c r="Q25" i="79"/>
  <c r="AP31" i="79"/>
  <c r="AB33" i="79"/>
  <c r="AQ33" i="79"/>
  <c r="AQ38" i="79"/>
  <c r="AA38" i="79"/>
  <c r="AP38" i="79"/>
  <c r="AN38" i="79"/>
  <c r="AB38" i="79"/>
  <c r="C101" i="79"/>
  <c r="Q20" i="79"/>
  <c r="L20" i="79"/>
  <c r="AP20" i="79"/>
  <c r="Z20" i="79"/>
  <c r="AA20" i="79"/>
  <c r="AQ20" i="79"/>
  <c r="AQ22" i="79"/>
  <c r="AA22" i="79"/>
  <c r="AB22" i="79"/>
  <c r="Z22" i="79"/>
  <c r="AQ24" i="79"/>
  <c r="AA24" i="79"/>
  <c r="AP24" i="79"/>
  <c r="AB24" i="79"/>
  <c r="P27" i="79"/>
  <c r="Y27" i="79" s="1"/>
  <c r="K27" i="79"/>
  <c r="Q27" i="79"/>
  <c r="AB27" i="79"/>
  <c r="AQ28" i="79"/>
  <c r="AA28" i="79"/>
  <c r="L30" i="79"/>
  <c r="P31" i="79"/>
  <c r="AN31" i="79" s="1"/>
  <c r="K31" i="79"/>
  <c r="Q31" i="79"/>
  <c r="P33" i="79"/>
  <c r="Z33" i="79" s="1"/>
  <c r="K33" i="79"/>
  <c r="L33" i="79"/>
  <c r="Q33" i="79"/>
  <c r="K36" i="79"/>
  <c r="AO38" i="79"/>
  <c r="AB39" i="79"/>
  <c r="AA39" i="79"/>
  <c r="AB5" i="79"/>
  <c r="AN5" i="79"/>
  <c r="AR5" i="79"/>
  <c r="AB7" i="79"/>
  <c r="AN7" i="79"/>
  <c r="AB9" i="79"/>
  <c r="AB11" i="79"/>
  <c r="AN11" i="79"/>
  <c r="AB13" i="79"/>
  <c r="AN13" i="79"/>
  <c r="AB15" i="79"/>
  <c r="AB17" i="79"/>
  <c r="AN17" i="79"/>
  <c r="AB19" i="79"/>
  <c r="AA21" i="79"/>
  <c r="AQ21" i="79"/>
  <c r="AQ26" i="79"/>
  <c r="AA26" i="79"/>
  <c r="P29" i="79"/>
  <c r="AO29" i="79" s="1"/>
  <c r="K29" i="79"/>
  <c r="AA29" i="79"/>
  <c r="AQ29" i="79"/>
  <c r="AQ34" i="79"/>
  <c r="AA34" i="79"/>
  <c r="L40" i="79"/>
  <c r="P37" i="79"/>
  <c r="Y37" i="79" s="1"/>
  <c r="K37" i="79"/>
  <c r="Q37" i="79"/>
  <c r="P39" i="79"/>
  <c r="Z39" i="79" s="1"/>
  <c r="K39" i="79"/>
  <c r="L39" i="79"/>
  <c r="Q39" i="79"/>
  <c r="AQ40" i="79"/>
  <c r="AA40" i="79"/>
  <c r="Y40" i="79"/>
  <c r="Y26" i="79" l="1"/>
  <c r="AW13" i="79"/>
  <c r="AN40" i="79"/>
  <c r="Y36" i="79"/>
  <c r="AR40" i="79"/>
  <c r="AW30" i="79"/>
  <c r="Y32" i="79"/>
  <c r="C69" i="79"/>
  <c r="AS38" i="79"/>
  <c r="AV38" i="79"/>
  <c r="AR33" i="79"/>
  <c r="AW7" i="79"/>
  <c r="BC38" i="79"/>
  <c r="BB38" i="79"/>
  <c r="AN28" i="79"/>
  <c r="Y7" i="79"/>
  <c r="AH38" i="79"/>
  <c r="AE38" i="79"/>
  <c r="AR38" i="79"/>
  <c r="Z38" i="79"/>
  <c r="AO36" i="79"/>
  <c r="N15" i="79"/>
  <c r="X15" i="79" s="1"/>
  <c r="AC36" i="79"/>
  <c r="AC22" i="79"/>
  <c r="AR22" i="79"/>
  <c r="Z36" i="79"/>
  <c r="AN36" i="79"/>
  <c r="AC40" i="79"/>
  <c r="AO40" i="79"/>
  <c r="AO22" i="79"/>
  <c r="Y38" i="79"/>
  <c r="Z8" i="79"/>
  <c r="AR12" i="79"/>
  <c r="AC21" i="79"/>
  <c r="N34" i="79"/>
  <c r="X34" i="79" s="1"/>
  <c r="AO34" i="79"/>
  <c r="AC34" i="79"/>
  <c r="Y34" i="79"/>
  <c r="Y15" i="79"/>
  <c r="Z12" i="79"/>
  <c r="AO21" i="79"/>
  <c r="AN15" i="79"/>
  <c r="AR15" i="79"/>
  <c r="AR28" i="79"/>
  <c r="AW24" i="79"/>
  <c r="AC15" i="79"/>
  <c r="AO32" i="79"/>
  <c r="AO15" i="79"/>
  <c r="AR30" i="79"/>
  <c r="AN32" i="79"/>
  <c r="Y22" i="79"/>
  <c r="AW20" i="79"/>
  <c r="AW5" i="79"/>
  <c r="AN14" i="79"/>
  <c r="AC12" i="79"/>
  <c r="AN12" i="79"/>
  <c r="AO12" i="79"/>
  <c r="AO26" i="79"/>
  <c r="AO24" i="79"/>
  <c r="AC32" i="79"/>
  <c r="Z24" i="79"/>
  <c r="AO30" i="79"/>
  <c r="Y30" i="79"/>
  <c r="Z26" i="79"/>
  <c r="AR24" i="79"/>
  <c r="Z30" i="79"/>
  <c r="AN30" i="79"/>
  <c r="Y24" i="79"/>
  <c r="AN24" i="79"/>
  <c r="AG38" i="79"/>
  <c r="BD38" i="79"/>
  <c r="AN19" i="79"/>
  <c r="AZ38" i="79"/>
  <c r="AT38" i="79"/>
  <c r="AK38" i="79"/>
  <c r="W38" i="79"/>
  <c r="AY38" i="79"/>
  <c r="AC28" i="79"/>
  <c r="N17" i="79"/>
  <c r="AH17" i="79" s="1"/>
  <c r="Z6" i="79"/>
  <c r="AH5" i="79"/>
  <c r="N8" i="79"/>
  <c r="X8" i="79" s="1"/>
  <c r="AW18" i="79"/>
  <c r="AD38" i="79"/>
  <c r="AN9" i="79"/>
  <c r="X38" i="79"/>
  <c r="U38" i="79"/>
  <c r="BA38" i="79"/>
  <c r="AI38" i="79"/>
  <c r="BG38" i="79"/>
  <c r="AO28" i="79"/>
  <c r="AW38" i="79"/>
  <c r="AM38" i="79"/>
  <c r="AJ38" i="79"/>
  <c r="N40" i="79"/>
  <c r="X40" i="79" s="1"/>
  <c r="AF38" i="79"/>
  <c r="BF38" i="79"/>
  <c r="AU38" i="79"/>
  <c r="Z28" i="79"/>
  <c r="AC18" i="79"/>
  <c r="AC6" i="79"/>
  <c r="V38" i="79"/>
  <c r="D239" i="38"/>
  <c r="N10" i="79"/>
  <c r="X10" i="79" s="1"/>
  <c r="Y8" i="79"/>
  <c r="AX38" i="79"/>
  <c r="T38" i="79"/>
  <c r="BH38" i="79"/>
  <c r="AC29" i="79"/>
  <c r="AL38" i="79"/>
  <c r="AH24" i="79"/>
  <c r="AM24" i="79"/>
  <c r="Y29" i="79"/>
  <c r="AN33" i="79"/>
  <c r="AC14" i="79"/>
  <c r="AN6" i="79"/>
  <c r="AH13" i="79"/>
  <c r="AR26" i="79"/>
  <c r="AC26" i="79"/>
  <c r="AR8" i="79"/>
  <c r="AN8" i="79"/>
  <c r="AC8" i="79"/>
  <c r="AR14" i="79"/>
  <c r="AC27" i="79"/>
  <c r="AM5" i="79"/>
  <c r="AR23" i="79"/>
  <c r="N32" i="79"/>
  <c r="AH32" i="79" s="1"/>
  <c r="AW32" i="79"/>
  <c r="AO7" i="79"/>
  <c r="Z7" i="79"/>
  <c r="AR34" i="79"/>
  <c r="AN34" i="79"/>
  <c r="AR7" i="79"/>
  <c r="AW39" i="79"/>
  <c r="N39" i="79"/>
  <c r="AH39" i="79" s="1"/>
  <c r="AR39" i="79"/>
  <c r="AO39" i="79"/>
  <c r="AM30" i="79"/>
  <c r="AH30" i="79"/>
  <c r="AR27" i="79"/>
  <c r="AH20" i="79"/>
  <c r="AM20" i="79"/>
  <c r="AO33" i="79"/>
  <c r="AR31" i="79"/>
  <c r="AC31" i="79"/>
  <c r="BG30" i="79"/>
  <c r="BC30" i="79"/>
  <c r="AY30" i="79"/>
  <c r="AU30" i="79"/>
  <c r="AI30" i="79"/>
  <c r="AE30" i="79"/>
  <c r="W30" i="79"/>
  <c r="BH30" i="79"/>
  <c r="BB30" i="79"/>
  <c r="AL30" i="79"/>
  <c r="AG30" i="79"/>
  <c r="V30" i="79"/>
  <c r="BA30" i="79"/>
  <c r="AT30" i="79"/>
  <c r="AF30" i="79"/>
  <c r="BF30" i="79"/>
  <c r="AZ30" i="79"/>
  <c r="AS30" i="79"/>
  <c r="AK30" i="79"/>
  <c r="AD30" i="79"/>
  <c r="BD30" i="79"/>
  <c r="AV30" i="79"/>
  <c r="T30" i="79"/>
  <c r="AX30" i="79"/>
  <c r="AJ30" i="79"/>
  <c r="U30" i="79"/>
  <c r="BE30" i="79"/>
  <c r="AN18" i="79"/>
  <c r="AN37" i="79"/>
  <c r="AC37" i="79"/>
  <c r="AC35" i="79"/>
  <c r="Z23" i="79"/>
  <c r="AO23" i="79"/>
  <c r="AO18" i="79"/>
  <c r="AN25" i="79"/>
  <c r="AW19" i="79"/>
  <c r="N19" i="79"/>
  <c r="X19" i="79" s="1"/>
  <c r="AW21" i="79"/>
  <c r="N21" i="79"/>
  <c r="X21" i="79" s="1"/>
  <c r="AR18" i="79"/>
  <c r="AW29" i="79"/>
  <c r="N29" i="79"/>
  <c r="X29" i="79" s="1"/>
  <c r="AN39" i="79"/>
  <c r="AW27" i="79"/>
  <c r="N27" i="79"/>
  <c r="Z31" i="79"/>
  <c r="AO31" i="79"/>
  <c r="AR16" i="79"/>
  <c r="AO16" i="79"/>
  <c r="Y16" i="79"/>
  <c r="AW14" i="79"/>
  <c r="N14" i="79"/>
  <c r="AM14" i="79" s="1"/>
  <c r="AW35" i="79"/>
  <c r="N35" i="79"/>
  <c r="X35" i="79" s="1"/>
  <c r="Z37" i="79"/>
  <c r="AO37" i="79"/>
  <c r="Z16" i="79"/>
  <c r="AM7" i="79"/>
  <c r="AH7" i="79"/>
  <c r="Y25" i="79"/>
  <c r="AC19" i="79"/>
  <c r="Y19" i="79"/>
  <c r="AO19" i="79"/>
  <c r="Z19" i="79"/>
  <c r="Z18" i="79"/>
  <c r="BF18" i="79"/>
  <c r="BB18" i="79"/>
  <c r="AX18" i="79"/>
  <c r="AT18" i="79"/>
  <c r="AL18" i="79"/>
  <c r="AD18" i="79"/>
  <c r="V18" i="79"/>
  <c r="BH18" i="79"/>
  <c r="BC18" i="79"/>
  <c r="AG18" i="79"/>
  <c r="W18" i="79"/>
  <c r="BE18" i="79"/>
  <c r="AY18" i="79"/>
  <c r="AJ18" i="79"/>
  <c r="U18" i="79"/>
  <c r="AK18" i="79"/>
  <c r="BD18" i="79"/>
  <c r="AV18" i="79"/>
  <c r="AI18" i="79"/>
  <c r="T18" i="79"/>
  <c r="AF18" i="79"/>
  <c r="BA18" i="79"/>
  <c r="AU18" i="79"/>
  <c r="BG18" i="79"/>
  <c r="AZ18" i="79"/>
  <c r="AS18" i="79"/>
  <c r="AE18" i="79"/>
  <c r="N12" i="79"/>
  <c r="X12" i="79" s="1"/>
  <c r="AW12" i="79"/>
  <c r="AW37" i="79"/>
  <c r="N37" i="79"/>
  <c r="AR29" i="79"/>
  <c r="Z29" i="79"/>
  <c r="AN29" i="79"/>
  <c r="Y39" i="79"/>
  <c r="AW31" i="79"/>
  <c r="N31" i="79"/>
  <c r="X31" i="79" s="1"/>
  <c r="AN27" i="79"/>
  <c r="Z27" i="79"/>
  <c r="Y33" i="79"/>
  <c r="N28" i="79"/>
  <c r="X28" i="79" s="1"/>
  <c r="AW28" i="79"/>
  <c r="N16" i="79"/>
  <c r="AM16" i="79" s="1"/>
  <c r="AW16" i="79"/>
  <c r="AW6" i="79"/>
  <c r="N6" i="79"/>
  <c r="AH6" i="79" s="1"/>
  <c r="AN35" i="79"/>
  <c r="Z35" i="79"/>
  <c r="AR37" i="79"/>
  <c r="AR35" i="79"/>
  <c r="Y23" i="79"/>
  <c r="N22" i="79"/>
  <c r="AH22" i="79" s="1"/>
  <c r="AW22" i="79"/>
  <c r="AR25" i="79"/>
  <c r="AC25" i="79"/>
  <c r="AR21" i="79"/>
  <c r="AN21" i="79"/>
  <c r="Z21" i="79"/>
  <c r="AW9" i="79"/>
  <c r="N9" i="79"/>
  <c r="AM9" i="79" s="1"/>
  <c r="BG40" i="79"/>
  <c r="BC40" i="79"/>
  <c r="W40" i="79"/>
  <c r="BE40" i="79"/>
  <c r="T40" i="79"/>
  <c r="BH40" i="79"/>
  <c r="BD40" i="79"/>
  <c r="AV40" i="79"/>
  <c r="V40" i="79"/>
  <c r="AX40" i="79"/>
  <c r="AC39" i="79"/>
  <c r="N36" i="79"/>
  <c r="X36" i="79" s="1"/>
  <c r="AW36" i="79"/>
  <c r="AW33" i="79"/>
  <c r="N33" i="79"/>
  <c r="X33" i="79" s="1"/>
  <c r="AO27" i="79"/>
  <c r="AC33" i="79"/>
  <c r="Y31" i="79"/>
  <c r="AW25" i="79"/>
  <c r="N25" i="79"/>
  <c r="AM25" i="79" s="1"/>
  <c r="AW23" i="79"/>
  <c r="N23" i="79"/>
  <c r="X23" i="79" s="1"/>
  <c r="AW11" i="79"/>
  <c r="N11" i="79"/>
  <c r="X11" i="79" s="1"/>
  <c r="BH7" i="79"/>
  <c r="BD7" i="79"/>
  <c r="AZ7" i="79"/>
  <c r="AV7" i="79"/>
  <c r="AJ7" i="79"/>
  <c r="AF7" i="79"/>
  <c r="T7" i="79"/>
  <c r="BE7" i="79"/>
  <c r="AY7" i="79"/>
  <c r="AT7" i="79"/>
  <c r="AI7" i="79"/>
  <c r="AD7" i="79"/>
  <c r="AG7" i="79"/>
  <c r="BC7" i="79"/>
  <c r="AX7" i="79"/>
  <c r="AS7" i="79"/>
  <c r="W7" i="79"/>
  <c r="BG7" i="79"/>
  <c r="BB7" i="79"/>
  <c r="V7" i="79"/>
  <c r="AL7" i="79"/>
  <c r="BF7" i="79"/>
  <c r="BA7" i="79"/>
  <c r="AK7" i="79"/>
  <c r="U7" i="79"/>
  <c r="AU7" i="79"/>
  <c r="AE7" i="79"/>
  <c r="N26" i="79"/>
  <c r="AM26" i="79" s="1"/>
  <c r="AW26" i="79"/>
  <c r="AH18" i="79"/>
  <c r="AM18" i="79"/>
  <c r="Y35" i="79"/>
  <c r="BG24" i="79"/>
  <c r="BC24" i="79"/>
  <c r="AY24" i="79"/>
  <c r="AU24" i="79"/>
  <c r="AI24" i="79"/>
  <c r="AE24" i="79"/>
  <c r="W24" i="79"/>
  <c r="BF24" i="79"/>
  <c r="BA24" i="79"/>
  <c r="AV24" i="79"/>
  <c r="AK24" i="79"/>
  <c r="AF24" i="79"/>
  <c r="U24" i="79"/>
  <c r="BD24" i="79"/>
  <c r="T24" i="79"/>
  <c r="BB24" i="79"/>
  <c r="AT24" i="79"/>
  <c r="AG24" i="79"/>
  <c r="AZ24" i="79"/>
  <c r="BH24" i="79"/>
  <c r="AS24" i="79"/>
  <c r="AJ24" i="79"/>
  <c r="AX24" i="79"/>
  <c r="AL24" i="79"/>
  <c r="X24" i="79"/>
  <c r="BE24" i="79"/>
  <c r="AD24" i="79"/>
  <c r="V24" i="79"/>
  <c r="AN23" i="79"/>
  <c r="AC16" i="79"/>
  <c r="Y14" i="79"/>
  <c r="AO14" i="79"/>
  <c r="Y6" i="79"/>
  <c r="AO6" i="79"/>
  <c r="Z25" i="79"/>
  <c r="X7" i="79"/>
  <c r="BH13" i="79"/>
  <c r="BD13" i="79"/>
  <c r="AZ13" i="79"/>
  <c r="AV13" i="79"/>
  <c r="AJ13" i="79"/>
  <c r="AF13" i="79"/>
  <c r="T13" i="79"/>
  <c r="BF13" i="79"/>
  <c r="BA13" i="79"/>
  <c r="AU13" i="79"/>
  <c r="AK13" i="79"/>
  <c r="AE13" i="79"/>
  <c r="U13" i="79"/>
  <c r="BC13" i="79"/>
  <c r="AX13" i="79"/>
  <c r="AS13" i="79"/>
  <c r="BB13" i="79"/>
  <c r="AG13" i="79"/>
  <c r="BE13" i="79"/>
  <c r="AY13" i="79"/>
  <c r="AT13" i="79"/>
  <c r="AI13" i="79"/>
  <c r="AD13" i="79"/>
  <c r="W13" i="79"/>
  <c r="AL13" i="79"/>
  <c r="BG13" i="79"/>
  <c r="V13" i="79"/>
  <c r="BF20" i="79"/>
  <c r="BB20" i="79"/>
  <c r="AX20" i="79"/>
  <c r="AT20" i="79"/>
  <c r="AL20" i="79"/>
  <c r="AD20" i="79"/>
  <c r="V20" i="79"/>
  <c r="BG20" i="79"/>
  <c r="BA20" i="79"/>
  <c r="AV20" i="79"/>
  <c r="AK20" i="79"/>
  <c r="AF20" i="79"/>
  <c r="U20" i="79"/>
  <c r="BE20" i="79"/>
  <c r="AZ20" i="79"/>
  <c r="AU20" i="79"/>
  <c r="AJ20" i="79"/>
  <c r="AE20" i="79"/>
  <c r="T20" i="79"/>
  <c r="BH20" i="79"/>
  <c r="BD20" i="79"/>
  <c r="AS20" i="79"/>
  <c r="AI20" i="79"/>
  <c r="AG20" i="79"/>
  <c r="AY20" i="79"/>
  <c r="BC20" i="79"/>
  <c r="W20" i="79"/>
  <c r="H51" i="78"/>
  <c r="AC9" i="79"/>
  <c r="Z9" i="79"/>
  <c r="AO9" i="79"/>
  <c r="Y9" i="79"/>
  <c r="BH5" i="79"/>
  <c r="BD5" i="79"/>
  <c r="AZ5" i="79"/>
  <c r="AV5" i="79"/>
  <c r="AJ5" i="79"/>
  <c r="AF5" i="79"/>
  <c r="T5" i="79"/>
  <c r="BF5" i="79"/>
  <c r="BA5" i="79"/>
  <c r="AU5" i="79"/>
  <c r="AK5" i="79"/>
  <c r="AE5" i="79"/>
  <c r="U5" i="79"/>
  <c r="AX5" i="79"/>
  <c r="AS5" i="79"/>
  <c r="BE5" i="79"/>
  <c r="AY5" i="79"/>
  <c r="AT5" i="79"/>
  <c r="AI5" i="79"/>
  <c r="AD5" i="79"/>
  <c r="W5" i="79"/>
  <c r="BC5" i="79"/>
  <c r="BG5" i="79"/>
  <c r="V5" i="79"/>
  <c r="BB5" i="79"/>
  <c r="AL5" i="79"/>
  <c r="AG5" i="79"/>
  <c r="BD34" i="79" l="1"/>
  <c r="AL34" i="79"/>
  <c r="V17" i="79"/>
  <c r="AJ34" i="79"/>
  <c r="AI34" i="79"/>
  <c r="AH34" i="79"/>
  <c r="AM34" i="79"/>
  <c r="BB34" i="79"/>
  <c r="AF34" i="79"/>
  <c r="AD34" i="79"/>
  <c r="AE34" i="79"/>
  <c r="V34" i="79"/>
  <c r="AS34" i="79"/>
  <c r="AT34" i="79"/>
  <c r="AY34" i="79"/>
  <c r="AG34" i="79"/>
  <c r="AK34" i="79"/>
  <c r="BA34" i="79"/>
  <c r="AZ34" i="79"/>
  <c r="BC34" i="79"/>
  <c r="AV34" i="79"/>
  <c r="AX34" i="79"/>
  <c r="BH34" i="79"/>
  <c r="BE34" i="79"/>
  <c r="BG34" i="79"/>
  <c r="U34" i="79"/>
  <c r="BF34" i="79"/>
  <c r="T34" i="79"/>
  <c r="W34" i="79"/>
  <c r="AL17" i="79"/>
  <c r="AT17" i="79"/>
  <c r="AV17" i="79"/>
  <c r="U17" i="79"/>
  <c r="AY17" i="79"/>
  <c r="BC17" i="79"/>
  <c r="AE17" i="79"/>
  <c r="AI17" i="79"/>
  <c r="AJ17" i="79"/>
  <c r="AM17" i="79"/>
  <c r="AG17" i="79"/>
  <c r="AX17" i="79"/>
  <c r="BA17" i="79"/>
  <c r="BE17" i="79"/>
  <c r="BD17" i="79"/>
  <c r="AU17" i="79"/>
  <c r="BF17" i="79"/>
  <c r="BG17" i="79"/>
  <c r="T17" i="79"/>
  <c r="BH17" i="79"/>
  <c r="AK17" i="79"/>
  <c r="AS17" i="79"/>
  <c r="AZ17" i="79"/>
  <c r="BB17" i="79"/>
  <c r="W17" i="79"/>
  <c r="AD17" i="79"/>
  <c r="AF17" i="79"/>
  <c r="AE15" i="79"/>
  <c r="AG15" i="79"/>
  <c r="AV15" i="79"/>
  <c r="AM19" i="79"/>
  <c r="U40" i="79"/>
  <c r="AF40" i="79"/>
  <c r="AD40" i="79"/>
  <c r="AE40" i="79"/>
  <c r="BF40" i="79"/>
  <c r="AL40" i="79"/>
  <c r="AJ40" i="79"/>
  <c r="AI40" i="79"/>
  <c r="AM40" i="79"/>
  <c r="BB40" i="79"/>
  <c r="AS40" i="79"/>
  <c r="AT40" i="79"/>
  <c r="AU40" i="79"/>
  <c r="AG40" i="79"/>
  <c r="AK40" i="79"/>
  <c r="BA40" i="79"/>
  <c r="AZ40" i="79"/>
  <c r="AY40" i="79"/>
  <c r="AI15" i="79"/>
  <c r="BF15" i="79"/>
  <c r="AS10" i="79"/>
  <c r="AD15" i="79"/>
  <c r="AX15" i="79"/>
  <c r="W15" i="79"/>
  <c r="AY15" i="79"/>
  <c r="BB15" i="79"/>
  <c r="AU15" i="79"/>
  <c r="AF15" i="79"/>
  <c r="BD15" i="79"/>
  <c r="AH15" i="79"/>
  <c r="BE15" i="79"/>
  <c r="AL15" i="79"/>
  <c r="BG15" i="79"/>
  <c r="U15" i="79"/>
  <c r="BA15" i="79"/>
  <c r="AJ15" i="79"/>
  <c r="BH15" i="79"/>
  <c r="V15" i="79"/>
  <c r="BC15" i="79"/>
  <c r="AS15" i="79"/>
  <c r="AT15" i="79"/>
  <c r="AK15" i="79"/>
  <c r="T15" i="79"/>
  <c r="AZ15" i="79"/>
  <c r="AE8" i="79"/>
  <c r="AM15" i="79"/>
  <c r="X37" i="79"/>
  <c r="BD37" i="79"/>
  <c r="AH28" i="79"/>
  <c r="AU34" i="79"/>
  <c r="AH21" i="79"/>
  <c r="W10" i="79"/>
  <c r="AK10" i="79"/>
  <c r="AM21" i="79"/>
  <c r="AI10" i="79"/>
  <c r="V10" i="79"/>
  <c r="AJ10" i="79"/>
  <c r="AX10" i="79"/>
  <c r="AM28" i="79"/>
  <c r="AH40" i="79"/>
  <c r="X17" i="79"/>
  <c r="AL8" i="79"/>
  <c r="AH19" i="79"/>
  <c r="BH10" i="79"/>
  <c r="AE10" i="79"/>
  <c r="BE10" i="79"/>
  <c r="AF10" i="79"/>
  <c r="BG10" i="79"/>
  <c r="AT10" i="79"/>
  <c r="AG10" i="79"/>
  <c r="AY10" i="79"/>
  <c r="AU10" i="79"/>
  <c r="BD10" i="79"/>
  <c r="AV10" i="79"/>
  <c r="AD10" i="79"/>
  <c r="BB10" i="79"/>
  <c r="AM10" i="79"/>
  <c r="BC10" i="79"/>
  <c r="T10" i="79"/>
  <c r="AZ10" i="79"/>
  <c r="U10" i="79"/>
  <c r="BA10" i="79"/>
  <c r="AL10" i="79"/>
  <c r="BF10" i="79"/>
  <c r="AH10" i="79"/>
  <c r="AH16" i="79"/>
  <c r="AJ8" i="79"/>
  <c r="AK8" i="79"/>
  <c r="BF8" i="79"/>
  <c r="AM35" i="79"/>
  <c r="AY8" i="79"/>
  <c r="BC8" i="79"/>
  <c r="AH35" i="79"/>
  <c r="AI8" i="79"/>
  <c r="T8" i="79"/>
  <c r="AF8" i="79"/>
  <c r="BG8" i="79"/>
  <c r="AG8" i="79"/>
  <c r="AD8" i="79"/>
  <c r="BB8" i="79"/>
  <c r="AM8" i="79"/>
  <c r="BD8" i="79"/>
  <c r="AU8" i="79"/>
  <c r="AV8" i="79"/>
  <c r="AZ8" i="79"/>
  <c r="BH8" i="79"/>
  <c r="AT8" i="79"/>
  <c r="H27" i="78"/>
  <c r="AH8" i="79"/>
  <c r="AS8" i="79"/>
  <c r="BE8" i="79"/>
  <c r="U8" i="79"/>
  <c r="BA8" i="79"/>
  <c r="W8" i="79"/>
  <c r="V8" i="79"/>
  <c r="AX8" i="79"/>
  <c r="X26" i="79"/>
  <c r="AM12" i="79"/>
  <c r="H57" i="78"/>
  <c r="AM39" i="79"/>
  <c r="AH12" i="79"/>
  <c r="X22" i="79"/>
  <c r="H62" i="78"/>
  <c r="BE32" i="79"/>
  <c r="V32" i="79"/>
  <c r="BD32" i="79"/>
  <c r="AJ32" i="79"/>
  <c r="T32" i="79"/>
  <c r="AX32" i="79"/>
  <c r="BG32" i="79"/>
  <c r="AI32" i="79"/>
  <c r="BA32" i="79"/>
  <c r="U32" i="79"/>
  <c r="AS32" i="79"/>
  <c r="BB32" i="79"/>
  <c r="BC32" i="79"/>
  <c r="AE32" i="79"/>
  <c r="AV32" i="79"/>
  <c r="X32" i="79"/>
  <c r="AZ32" i="79"/>
  <c r="AM32" i="79"/>
  <c r="AY32" i="79"/>
  <c r="W32" i="79"/>
  <c r="AK32" i="79"/>
  <c r="AD32" i="79"/>
  <c r="BH32" i="79"/>
  <c r="AG32" i="79"/>
  <c r="AU32" i="79"/>
  <c r="BF32" i="79"/>
  <c r="AF32" i="79"/>
  <c r="AL32" i="79"/>
  <c r="AT32" i="79"/>
  <c r="X25" i="79"/>
  <c r="BE33" i="79"/>
  <c r="BA33" i="79"/>
  <c r="AS33" i="79"/>
  <c r="AK33" i="79"/>
  <c r="AG33" i="79"/>
  <c r="U33" i="79"/>
  <c r="BD33" i="79"/>
  <c r="AY33" i="79"/>
  <c r="AT33" i="79"/>
  <c r="AI33" i="79"/>
  <c r="AD33" i="79"/>
  <c r="BG33" i="79"/>
  <c r="AZ33" i="79"/>
  <c r="AL33" i="79"/>
  <c r="AE33" i="79"/>
  <c r="W33" i="79"/>
  <c r="BF33" i="79"/>
  <c r="AX33" i="79"/>
  <c r="AJ33" i="79"/>
  <c r="V33" i="79"/>
  <c r="BB33" i="79"/>
  <c r="BH33" i="79"/>
  <c r="AU33" i="79"/>
  <c r="AF33" i="79"/>
  <c r="BC33" i="79"/>
  <c r="AV33" i="79"/>
  <c r="T33" i="79"/>
  <c r="AM33" i="79"/>
  <c r="H32" i="78"/>
  <c r="H64" i="78"/>
  <c r="H63" i="78" s="1"/>
  <c r="K112" i="38" s="1"/>
  <c r="BE23" i="79"/>
  <c r="BA23" i="79"/>
  <c r="AS23" i="79"/>
  <c r="AK23" i="79"/>
  <c r="AG23" i="79"/>
  <c r="U23" i="79"/>
  <c r="BF23" i="79"/>
  <c r="AZ23" i="79"/>
  <c r="AU23" i="79"/>
  <c r="AJ23" i="79"/>
  <c r="AE23" i="79"/>
  <c r="T23" i="79"/>
  <c r="BC23" i="79"/>
  <c r="AV23" i="79"/>
  <c r="BH23" i="79"/>
  <c r="BB23" i="79"/>
  <c r="AT23" i="79"/>
  <c r="AF23" i="79"/>
  <c r="BG23" i="79"/>
  <c r="AD23" i="79"/>
  <c r="AY23" i="79"/>
  <c r="AL23" i="79"/>
  <c r="AX23" i="79"/>
  <c r="BD23" i="79"/>
  <c r="W23" i="79"/>
  <c r="AI23" i="79"/>
  <c r="V23" i="79"/>
  <c r="AH23" i="79"/>
  <c r="AM23" i="79"/>
  <c r="BG36" i="79"/>
  <c r="BC36" i="79"/>
  <c r="AY36" i="79"/>
  <c r="AU36" i="79"/>
  <c r="AI36" i="79"/>
  <c r="AE36" i="79"/>
  <c r="W36" i="79"/>
  <c r="BD36" i="79"/>
  <c r="AX36" i="79"/>
  <c r="AS36" i="79"/>
  <c r="BH36" i="79"/>
  <c r="BA36" i="79"/>
  <c r="AT36" i="79"/>
  <c r="AL36" i="79"/>
  <c r="AF36" i="79"/>
  <c r="BF36" i="79"/>
  <c r="AZ36" i="79"/>
  <c r="AK36" i="79"/>
  <c r="AD36" i="79"/>
  <c r="V36" i="79"/>
  <c r="BB36" i="79"/>
  <c r="AV36" i="79"/>
  <c r="T36" i="79"/>
  <c r="BE36" i="79"/>
  <c r="AJ36" i="79"/>
  <c r="U36" i="79"/>
  <c r="AG36" i="79"/>
  <c r="AM36" i="79"/>
  <c r="AH36" i="79"/>
  <c r="X9" i="79"/>
  <c r="BG22" i="79"/>
  <c r="BC22" i="79"/>
  <c r="AY22" i="79"/>
  <c r="AU22" i="79"/>
  <c r="AI22" i="79"/>
  <c r="AE22" i="79"/>
  <c r="W22" i="79"/>
  <c r="BH22" i="79"/>
  <c r="BB22" i="79"/>
  <c r="AL22" i="79"/>
  <c r="AG22" i="79"/>
  <c r="V22" i="79"/>
  <c r="BD22" i="79"/>
  <c r="AV22" i="79"/>
  <c r="T22" i="79"/>
  <c r="BA22" i="79"/>
  <c r="AT22" i="79"/>
  <c r="AF22" i="79"/>
  <c r="AX22" i="79"/>
  <c r="AJ22" i="79"/>
  <c r="U22" i="79"/>
  <c r="AK22" i="79"/>
  <c r="BF22" i="79"/>
  <c r="AS22" i="79"/>
  <c r="AD22" i="79"/>
  <c r="BE22" i="79"/>
  <c r="AZ22" i="79"/>
  <c r="X6" i="79"/>
  <c r="AH25" i="79"/>
  <c r="BE31" i="79"/>
  <c r="BA31" i="79"/>
  <c r="AS31" i="79"/>
  <c r="AK31" i="79"/>
  <c r="AG31" i="79"/>
  <c r="U31" i="79"/>
  <c r="BF31" i="79"/>
  <c r="AZ31" i="79"/>
  <c r="AU31" i="79"/>
  <c r="AJ31" i="79"/>
  <c r="AE31" i="79"/>
  <c r="T31" i="79"/>
  <c r="BH31" i="79"/>
  <c r="BB31" i="79"/>
  <c r="AT31" i="79"/>
  <c r="AF31" i="79"/>
  <c r="BG31" i="79"/>
  <c r="AY31" i="79"/>
  <c r="AL31" i="79"/>
  <c r="AD31" i="79"/>
  <c r="W31" i="79"/>
  <c r="BC31" i="79"/>
  <c r="AV31" i="79"/>
  <c r="AX31" i="79"/>
  <c r="AI31" i="79"/>
  <c r="V31" i="79"/>
  <c r="BD31" i="79"/>
  <c r="AH31" i="79"/>
  <c r="AM31" i="79"/>
  <c r="H34" i="78"/>
  <c r="H33" i="78" s="1"/>
  <c r="AM22" i="79"/>
  <c r="X14" i="79"/>
  <c r="BE29" i="79"/>
  <c r="BA29" i="79"/>
  <c r="AS29" i="79"/>
  <c r="AK29" i="79"/>
  <c r="AG29" i="79"/>
  <c r="U29" i="79"/>
  <c r="BG29" i="79"/>
  <c r="BB29" i="79"/>
  <c r="AV29" i="79"/>
  <c r="AL29" i="79"/>
  <c r="AF29" i="79"/>
  <c r="V29" i="79"/>
  <c r="BF29" i="79"/>
  <c r="AY29" i="79"/>
  <c r="AJ29" i="79"/>
  <c r="AD29" i="79"/>
  <c r="W29" i="79"/>
  <c r="BD29" i="79"/>
  <c r="AX29" i="79"/>
  <c r="AI29" i="79"/>
  <c r="T29" i="79"/>
  <c r="AU29" i="79"/>
  <c r="BH29" i="79"/>
  <c r="AT29" i="79"/>
  <c r="BC29" i="79"/>
  <c r="AE29" i="79"/>
  <c r="AZ29" i="79"/>
  <c r="AM29" i="79"/>
  <c r="AH29" i="79"/>
  <c r="AH9" i="79"/>
  <c r="AM6" i="79"/>
  <c r="BE39" i="79"/>
  <c r="BA39" i="79"/>
  <c r="AS39" i="79"/>
  <c r="AK39" i="79"/>
  <c r="AG39" i="79"/>
  <c r="U39" i="79"/>
  <c r="BD39" i="79"/>
  <c r="AY39" i="79"/>
  <c r="AT39" i="79"/>
  <c r="AI39" i="79"/>
  <c r="AD39" i="79"/>
  <c r="BG39" i="79"/>
  <c r="AZ39" i="79"/>
  <c r="AL39" i="79"/>
  <c r="AE39" i="79"/>
  <c r="W39" i="79"/>
  <c r="BF39" i="79"/>
  <c r="AV39" i="79"/>
  <c r="T39" i="79"/>
  <c r="BC39" i="79"/>
  <c r="AU39" i="79"/>
  <c r="AJ39" i="79"/>
  <c r="AX39" i="79"/>
  <c r="AF39" i="79"/>
  <c r="BB39" i="79"/>
  <c r="V39" i="79"/>
  <c r="BH39" i="79"/>
  <c r="H66" i="78"/>
  <c r="H65" i="78" s="1"/>
  <c r="BH11" i="79"/>
  <c r="BD11" i="79"/>
  <c r="AZ11" i="79"/>
  <c r="AV11" i="79"/>
  <c r="AJ11" i="79"/>
  <c r="AF11" i="79"/>
  <c r="T11" i="79"/>
  <c r="BG11" i="79"/>
  <c r="BB11" i="79"/>
  <c r="AL11" i="79"/>
  <c r="AG11" i="79"/>
  <c r="V11" i="79"/>
  <c r="AD11" i="79"/>
  <c r="BF11" i="79"/>
  <c r="BA11" i="79"/>
  <c r="AU11" i="79"/>
  <c r="AK11" i="79"/>
  <c r="AE11" i="79"/>
  <c r="U11" i="79"/>
  <c r="AY11" i="79"/>
  <c r="BE11" i="79"/>
  <c r="AT11" i="79"/>
  <c r="AI11" i="79"/>
  <c r="BC11" i="79"/>
  <c r="AX11" i="79"/>
  <c r="W11" i="79"/>
  <c r="AS11" i="79"/>
  <c r="AM11" i="79"/>
  <c r="AH11" i="79"/>
  <c r="BF16" i="79"/>
  <c r="BB16" i="79"/>
  <c r="AX16" i="79"/>
  <c r="AT16" i="79"/>
  <c r="AL16" i="79"/>
  <c r="AD16" i="79"/>
  <c r="V16" i="79"/>
  <c r="BD16" i="79"/>
  <c r="AY16" i="79"/>
  <c r="AS16" i="79"/>
  <c r="AI16" i="79"/>
  <c r="BG16" i="79"/>
  <c r="AZ16" i="79"/>
  <c r="AK16" i="79"/>
  <c r="AE16" i="79"/>
  <c r="W16" i="79"/>
  <c r="BC16" i="79"/>
  <c r="AV16" i="79"/>
  <c r="BE16" i="79"/>
  <c r="AJ16" i="79"/>
  <c r="U16" i="79"/>
  <c r="AG16" i="79"/>
  <c r="BH16" i="79"/>
  <c r="BA16" i="79"/>
  <c r="AU16" i="79"/>
  <c r="AF16" i="79"/>
  <c r="T16" i="79"/>
  <c r="BG28" i="79"/>
  <c r="BC28" i="79"/>
  <c r="AY28" i="79"/>
  <c r="AU28" i="79"/>
  <c r="AI28" i="79"/>
  <c r="AE28" i="79"/>
  <c r="W28" i="79"/>
  <c r="BD28" i="79"/>
  <c r="AX28" i="79"/>
  <c r="AS28" i="79"/>
  <c r="BB28" i="79"/>
  <c r="AV28" i="79"/>
  <c r="AG28" i="79"/>
  <c r="T28" i="79"/>
  <c r="BH28" i="79"/>
  <c r="BA28" i="79"/>
  <c r="AT28" i="79"/>
  <c r="AL28" i="79"/>
  <c r="AF28" i="79"/>
  <c r="BF28" i="79"/>
  <c r="AD28" i="79"/>
  <c r="AZ28" i="79"/>
  <c r="V28" i="79"/>
  <c r="BE28" i="79"/>
  <c r="AJ28" i="79"/>
  <c r="U28" i="79"/>
  <c r="AK28" i="79"/>
  <c r="BF12" i="79"/>
  <c r="BB12" i="79"/>
  <c r="AX12" i="79"/>
  <c r="AT12" i="79"/>
  <c r="AL12" i="79"/>
  <c r="AD12" i="79"/>
  <c r="V12" i="79"/>
  <c r="BE12" i="79"/>
  <c r="AZ12" i="79"/>
  <c r="AU12" i="79"/>
  <c r="AJ12" i="79"/>
  <c r="AE12" i="79"/>
  <c r="T12" i="79"/>
  <c r="AG12" i="79"/>
  <c r="BD12" i="79"/>
  <c r="AY12" i="79"/>
  <c r="AS12" i="79"/>
  <c r="AI12" i="79"/>
  <c r="W12" i="79"/>
  <c r="BH12" i="79"/>
  <c r="BC12" i="79"/>
  <c r="BG12" i="79"/>
  <c r="AK12" i="79"/>
  <c r="BA12" i="79"/>
  <c r="AF12" i="79"/>
  <c r="AV12" i="79"/>
  <c r="U12" i="79"/>
  <c r="H22" i="78"/>
  <c r="BE27" i="79"/>
  <c r="BA27" i="79"/>
  <c r="AS27" i="79"/>
  <c r="AK27" i="79"/>
  <c r="AG27" i="79"/>
  <c r="U27" i="79"/>
  <c r="BH27" i="79"/>
  <c r="BC27" i="79"/>
  <c r="AX27" i="79"/>
  <c r="W27" i="79"/>
  <c r="BG27" i="79"/>
  <c r="AZ27" i="79"/>
  <c r="AT27" i="79"/>
  <c r="AL27" i="79"/>
  <c r="AE27" i="79"/>
  <c r="BF27" i="79"/>
  <c r="AY27" i="79"/>
  <c r="AJ27" i="79"/>
  <c r="AD27" i="79"/>
  <c r="V27" i="79"/>
  <c r="AV27" i="79"/>
  <c r="AU27" i="79"/>
  <c r="AI27" i="79"/>
  <c r="T27" i="79"/>
  <c r="BD27" i="79"/>
  <c r="AF27" i="79"/>
  <c r="BB27" i="79"/>
  <c r="AM27" i="79"/>
  <c r="AH27" i="79"/>
  <c r="X39" i="79"/>
  <c r="BG26" i="79"/>
  <c r="BC26" i="79"/>
  <c r="AY26" i="79"/>
  <c r="AU26" i="79"/>
  <c r="AI26" i="79"/>
  <c r="AE26" i="79"/>
  <c r="W26" i="79"/>
  <c r="BE26" i="79"/>
  <c r="AZ26" i="79"/>
  <c r="AT26" i="79"/>
  <c r="AJ26" i="79"/>
  <c r="AD26" i="79"/>
  <c r="T26" i="79"/>
  <c r="BB26" i="79"/>
  <c r="AV26" i="79"/>
  <c r="AG26" i="79"/>
  <c r="BH26" i="79"/>
  <c r="BA26" i="79"/>
  <c r="AS26" i="79"/>
  <c r="AL26" i="79"/>
  <c r="AF26" i="79"/>
  <c r="BD26" i="79"/>
  <c r="BF26" i="79"/>
  <c r="AX26" i="79"/>
  <c r="AK26" i="79"/>
  <c r="V26" i="79"/>
  <c r="U26" i="79"/>
  <c r="BE25" i="79"/>
  <c r="BA25" i="79"/>
  <c r="AS25" i="79"/>
  <c r="AK25" i="79"/>
  <c r="AG25" i="79"/>
  <c r="U25" i="79"/>
  <c r="BD25" i="79"/>
  <c r="AY25" i="79"/>
  <c r="AT25" i="79"/>
  <c r="AI25" i="79"/>
  <c r="AD25" i="79"/>
  <c r="BH25" i="79"/>
  <c r="BB25" i="79"/>
  <c r="AU25" i="79"/>
  <c r="AF25" i="79"/>
  <c r="BG25" i="79"/>
  <c r="AZ25" i="79"/>
  <c r="AL25" i="79"/>
  <c r="AE25" i="79"/>
  <c r="W25" i="79"/>
  <c r="AV25" i="79"/>
  <c r="T25" i="79"/>
  <c r="BC25" i="79"/>
  <c r="AJ25" i="79"/>
  <c r="BF25" i="79"/>
  <c r="AX25" i="79"/>
  <c r="V25" i="79"/>
  <c r="BH9" i="79"/>
  <c r="BD9" i="79"/>
  <c r="AZ9" i="79"/>
  <c r="AV9" i="79"/>
  <c r="AJ9" i="79"/>
  <c r="AF9" i="79"/>
  <c r="T9" i="79"/>
  <c r="BC9" i="79"/>
  <c r="AX9" i="79"/>
  <c r="AS9" i="79"/>
  <c r="W9" i="79"/>
  <c r="AU9" i="79"/>
  <c r="AK9" i="79"/>
  <c r="BG9" i="79"/>
  <c r="BB9" i="79"/>
  <c r="AL9" i="79"/>
  <c r="AG9" i="79"/>
  <c r="V9" i="79"/>
  <c r="BF9" i="79"/>
  <c r="BA9" i="79"/>
  <c r="AE9" i="79"/>
  <c r="U9" i="79"/>
  <c r="AD9" i="79"/>
  <c r="BE9" i="79"/>
  <c r="AY9" i="79"/>
  <c r="AT9" i="79"/>
  <c r="AI9" i="79"/>
  <c r="BF6" i="79"/>
  <c r="BB6" i="79"/>
  <c r="AX6" i="79"/>
  <c r="AT6" i="79"/>
  <c r="AL6" i="79"/>
  <c r="AD6" i="79"/>
  <c r="V6" i="79"/>
  <c r="BD6" i="79"/>
  <c r="AY6" i="79"/>
  <c r="AS6" i="79"/>
  <c r="AI6" i="79"/>
  <c r="BG6" i="79"/>
  <c r="BA6" i="79"/>
  <c r="AV6" i="79"/>
  <c r="AK6" i="79"/>
  <c r="AF6" i="79"/>
  <c r="U6" i="79"/>
  <c r="BH6" i="79"/>
  <c r="BC6" i="79"/>
  <c r="AG6" i="79"/>
  <c r="W6" i="79"/>
  <c r="BE6" i="79"/>
  <c r="AJ6" i="79"/>
  <c r="AZ6" i="79"/>
  <c r="AE6" i="79"/>
  <c r="AU6" i="79"/>
  <c r="T6" i="79"/>
  <c r="X16" i="79"/>
  <c r="AH33" i="79"/>
  <c r="BE37" i="79"/>
  <c r="BA37" i="79"/>
  <c r="AS37" i="79"/>
  <c r="AK37" i="79"/>
  <c r="AG37" i="79"/>
  <c r="U37" i="79"/>
  <c r="BF37" i="79"/>
  <c r="AZ37" i="79"/>
  <c r="AU37" i="79"/>
  <c r="AJ37" i="79"/>
  <c r="AE37" i="79"/>
  <c r="T37" i="79"/>
  <c r="BH37" i="79"/>
  <c r="BB37" i="79"/>
  <c r="AT37" i="79"/>
  <c r="AF37" i="79"/>
  <c r="BG37" i="79"/>
  <c r="AX37" i="79"/>
  <c r="AD37" i="79"/>
  <c r="V37" i="79"/>
  <c r="AV37" i="79"/>
  <c r="AL37" i="79"/>
  <c r="W37" i="79"/>
  <c r="BC37" i="79"/>
  <c r="AI37" i="79"/>
  <c r="AY37" i="79"/>
  <c r="AH37" i="79"/>
  <c r="AM37" i="79"/>
  <c r="BE35" i="79"/>
  <c r="BA35" i="79"/>
  <c r="AS35" i="79"/>
  <c r="AK35" i="79"/>
  <c r="AG35" i="79"/>
  <c r="U35" i="79"/>
  <c r="BH35" i="79"/>
  <c r="BC35" i="79"/>
  <c r="AX35" i="79"/>
  <c r="W35" i="79"/>
  <c r="BF35" i="79"/>
  <c r="AY35" i="79"/>
  <c r="AJ35" i="79"/>
  <c r="AD35" i="79"/>
  <c r="V35" i="79"/>
  <c r="BD35" i="79"/>
  <c r="AV35" i="79"/>
  <c r="AI35" i="79"/>
  <c r="T35" i="79"/>
  <c r="AU35" i="79"/>
  <c r="AF35" i="79"/>
  <c r="BB35" i="79"/>
  <c r="BG35" i="79"/>
  <c r="AT35" i="79"/>
  <c r="AE35" i="79"/>
  <c r="AZ35" i="79"/>
  <c r="AL35" i="79"/>
  <c r="BF14" i="79"/>
  <c r="BB14" i="79"/>
  <c r="AX14" i="79"/>
  <c r="AT14" i="79"/>
  <c r="AL14" i="79"/>
  <c r="AD14" i="79"/>
  <c r="V14" i="79"/>
  <c r="BD14" i="79"/>
  <c r="AY14" i="79"/>
  <c r="AS14" i="79"/>
  <c r="AI14" i="79"/>
  <c r="AF14" i="79"/>
  <c r="U14" i="79"/>
  <c r="AU14" i="79"/>
  <c r="BH14" i="79"/>
  <c r="BC14" i="79"/>
  <c r="AG14" i="79"/>
  <c r="W14" i="79"/>
  <c r="AZ14" i="79"/>
  <c r="AJ14" i="79"/>
  <c r="AE14" i="79"/>
  <c r="T14" i="79"/>
  <c r="BG14" i="79"/>
  <c r="BA14" i="79"/>
  <c r="AV14" i="79"/>
  <c r="AK14" i="79"/>
  <c r="BE14" i="79"/>
  <c r="X27" i="79"/>
  <c r="BE21" i="79"/>
  <c r="BA21" i="79"/>
  <c r="AS21" i="79"/>
  <c r="AK21" i="79"/>
  <c r="AG21" i="79"/>
  <c r="U21" i="79"/>
  <c r="BG21" i="79"/>
  <c r="BB21" i="79"/>
  <c r="AV21" i="79"/>
  <c r="AL21" i="79"/>
  <c r="AF21" i="79"/>
  <c r="V21" i="79"/>
  <c r="BH21" i="79"/>
  <c r="AZ21" i="79"/>
  <c r="AT21" i="79"/>
  <c r="AE21" i="79"/>
  <c r="BF21" i="79"/>
  <c r="AY21" i="79"/>
  <c r="AJ21" i="79"/>
  <c r="AD21" i="79"/>
  <c r="W21" i="79"/>
  <c r="BC21" i="79"/>
  <c r="AU21" i="79"/>
  <c r="BD21" i="79"/>
  <c r="AX21" i="79"/>
  <c r="AI21" i="79"/>
  <c r="T21" i="79"/>
  <c r="AH14" i="79"/>
  <c r="BH19" i="79"/>
  <c r="BD19" i="79"/>
  <c r="AZ19" i="79"/>
  <c r="AV19" i="79"/>
  <c r="AJ19" i="79"/>
  <c r="AF19" i="79"/>
  <c r="T19" i="79"/>
  <c r="BC19" i="79"/>
  <c r="AX19" i="79"/>
  <c r="AS19" i="79"/>
  <c r="W19" i="79"/>
  <c r="BG19" i="79"/>
  <c r="BB19" i="79"/>
  <c r="AL19" i="79"/>
  <c r="AG19" i="79"/>
  <c r="V19" i="79"/>
  <c r="AY19" i="79"/>
  <c r="AE19" i="79"/>
  <c r="BF19" i="79"/>
  <c r="AU19" i="79"/>
  <c r="AD19" i="79"/>
  <c r="U19" i="79"/>
  <c r="AT19" i="79"/>
  <c r="BE19" i="79"/>
  <c r="AK19" i="79"/>
  <c r="BA19" i="79"/>
  <c r="AI19" i="79"/>
  <c r="AH26" i="79"/>
  <c r="K100" i="38" l="1"/>
  <c r="H11" i="78"/>
  <c r="H8" i="78" s="1"/>
  <c r="K91" i="38" s="1"/>
  <c r="H24" i="78"/>
  <c r="H23" i="78" s="1"/>
  <c r="H54" i="78"/>
  <c r="H53" i="78" s="1"/>
  <c r="K106" i="38" s="1"/>
  <c r="H114" i="78"/>
  <c r="H110" i="78" s="1"/>
  <c r="D227" i="38" s="1"/>
  <c r="H74" i="78"/>
  <c r="H97" i="78"/>
  <c r="H95" i="78" s="1"/>
  <c r="H31" i="78"/>
  <c r="H30" i="78" s="1"/>
  <c r="H56" i="78"/>
  <c r="H55" i="78" s="1"/>
  <c r="K109" i="38" s="1"/>
  <c r="H59" i="78"/>
  <c r="H58" i="78" s="1"/>
  <c r="H26" i="78"/>
  <c r="H25" i="78" s="1"/>
  <c r="H19" i="78"/>
  <c r="H18" i="78" s="1"/>
  <c r="K94" i="38" s="1"/>
  <c r="H100" i="78"/>
  <c r="H98" i="78" s="1"/>
  <c r="H61" i="78"/>
  <c r="H60" i="78" s="1"/>
  <c r="H29" i="78"/>
  <c r="H28" i="78" s="1"/>
  <c r="H91" i="78"/>
  <c r="H89" i="78" s="1"/>
  <c r="K181" i="38" s="1"/>
  <c r="H103" i="78"/>
  <c r="H101" i="78" s="1"/>
  <c r="H21" i="78"/>
  <c r="H20" i="78" s="1"/>
  <c r="H94" i="78"/>
  <c r="H92" i="78" s="1"/>
  <c r="K184" i="38" s="1"/>
  <c r="H45" i="78"/>
  <c r="H42" i="78" s="1"/>
  <c r="H36" i="78" l="1"/>
  <c r="J36" i="78" s="1"/>
  <c r="K97" i="38"/>
  <c r="H83" i="78"/>
  <c r="J83" i="78" s="1"/>
  <c r="K187" i="38"/>
  <c r="K103" i="38"/>
  <c r="E139" i="38" s="1"/>
  <c r="H68" i="78"/>
  <c r="J68" i="78" s="1"/>
  <c r="H105" i="78"/>
  <c r="K107" i="78"/>
  <c r="A278" i="38" l="1"/>
  <c r="A75" i="37"/>
  <c r="J119" i="38" l="1"/>
  <c r="E158" i="38" l="1"/>
  <c r="A61" i="37"/>
  <c r="A202" i="38"/>
  <c r="G119" i="37" l="1"/>
  <c r="A62" i="37"/>
  <c r="C210" i="38"/>
  <c r="C220" i="38"/>
  <c r="C223" i="38"/>
  <c r="C229" i="38"/>
  <c r="J18" i="64" l="1"/>
  <c r="K18" i="64" s="1"/>
  <c r="J19" i="64"/>
  <c r="J13" i="64"/>
  <c r="K13" i="64" s="1"/>
  <c r="J14" i="64"/>
  <c r="K14" i="64" s="1"/>
  <c r="J15" i="64"/>
  <c r="K15" i="64" s="1"/>
  <c r="J16" i="64"/>
  <c r="K16" i="64" s="1"/>
  <c r="J17" i="64"/>
  <c r="K17" i="64" s="1"/>
  <c r="E19" i="64"/>
  <c r="E14" i="64"/>
  <c r="E122" i="38" s="1"/>
  <c r="F122" i="38" s="1"/>
  <c r="E15" i="64"/>
  <c r="E123" i="38" s="1"/>
  <c r="F123" i="38" s="1"/>
  <c r="E16" i="64"/>
  <c r="E124" i="38" s="1"/>
  <c r="F124" i="38" s="1"/>
  <c r="E17" i="64"/>
  <c r="E125" i="38" s="1"/>
  <c r="F125" i="38" s="1"/>
  <c r="E18" i="64"/>
  <c r="E126" i="38" s="1"/>
  <c r="F126" i="38" s="1"/>
  <c r="A12" i="64"/>
  <c r="E127" i="38" l="1"/>
  <c r="F127" i="38" s="1"/>
  <c r="K19" i="64"/>
  <c r="A105" i="37"/>
  <c r="K281" i="38" l="1"/>
  <c r="H20" i="64" l="1"/>
  <c r="K278" i="38" l="1"/>
  <c r="E341" i="38"/>
  <c r="Q12" i="64"/>
  <c r="Q13" i="64"/>
  <c r="J12" i="64"/>
  <c r="J20" i="64" s="1"/>
  <c r="E13" i="64"/>
  <c r="E121" i="38" s="1"/>
  <c r="F121" i="38" s="1"/>
  <c r="E12" i="64"/>
  <c r="E20" i="64" s="1"/>
  <c r="D16" i="38" s="1"/>
  <c r="D265" i="38" l="1"/>
  <c r="E120" i="38"/>
  <c r="F120" i="38" s="1"/>
  <c r="K12" i="64"/>
  <c r="K20" i="64" s="1"/>
  <c r="E374" i="38"/>
  <c r="X355" i="38" l="1"/>
  <c r="X352" i="38"/>
  <c r="X349" i="38"/>
  <c r="X330" i="38"/>
  <c r="S330" i="38"/>
  <c r="S327" i="38"/>
  <c r="F128" i="38" l="1"/>
  <c r="K115" i="38" s="1"/>
  <c r="D143" i="38" s="1"/>
  <c r="D158" i="38" s="1"/>
  <c r="X327" i="38"/>
  <c r="R355" i="38"/>
  <c r="Q352" i="38"/>
  <c r="S349" i="38"/>
  <c r="Q341" i="38"/>
  <c r="X341" i="38" s="1"/>
  <c r="Q338" i="38"/>
  <c r="X338" i="38" s="1"/>
  <c r="A210" i="38" l="1"/>
  <c r="A211" i="38"/>
  <c r="A209" i="38"/>
  <c r="G369" i="38" l="1"/>
  <c r="K358" i="38"/>
  <c r="D256" i="38" l="1"/>
  <c r="I330" i="38" l="1"/>
  <c r="I327" i="38"/>
  <c r="D374" i="38"/>
  <c r="K323" i="38" l="1"/>
  <c r="D276" i="38"/>
  <c r="D314" i="38"/>
  <c r="G374" i="38"/>
  <c r="K371" i="38" s="1"/>
  <c r="F366" i="38"/>
  <c r="G366" i="38" s="1"/>
  <c r="K362" i="38" s="1"/>
  <c r="H244" i="38"/>
  <c r="K241" i="38" s="1"/>
  <c r="K19" i="61" l="1"/>
  <c r="K20" i="61"/>
  <c r="K21" i="61"/>
  <c r="K22" i="61"/>
  <c r="AH13" i="61"/>
  <c r="AL13" i="61" s="1"/>
  <c r="AP13" i="61" s="1"/>
  <c r="Z13" i="61"/>
  <c r="O19" i="61" l="1"/>
  <c r="O20" i="61"/>
  <c r="S20" i="61" l="1"/>
  <c r="W20" i="61" s="1"/>
  <c r="Y20" i="61" s="1"/>
  <c r="AC20" i="61" s="1"/>
  <c r="AG20" i="61" s="1"/>
  <c r="AK20" i="61" s="1"/>
  <c r="S19" i="61"/>
  <c r="W19" i="61" s="1"/>
  <c r="Y19" i="61" s="1"/>
  <c r="AC19" i="61" s="1"/>
  <c r="AG19" i="61" s="1"/>
  <c r="AK19" i="61" s="1"/>
  <c r="C23" i="39" l="1"/>
  <c r="C23" i="61" s="1"/>
  <c r="C22" i="39"/>
  <c r="C22" i="61" s="1"/>
  <c r="C21" i="39"/>
  <c r="C21" i="61" s="1"/>
  <c r="C20" i="39"/>
  <c r="C20" i="61" s="1"/>
  <c r="C19" i="39"/>
  <c r="C19" i="61" s="1"/>
  <c r="C18" i="39"/>
  <c r="C18" i="61" s="1"/>
  <c r="C17" i="39"/>
  <c r="C17" i="61" s="1"/>
  <c r="C16" i="39"/>
  <c r="C15" i="39"/>
  <c r="C14" i="39"/>
  <c r="A220" i="38"/>
  <c r="A222" i="38"/>
  <c r="A221" i="38"/>
  <c r="C190" i="38" l="1"/>
  <c r="C197" i="38"/>
  <c r="A194" i="38"/>
  <c r="F193" i="38"/>
  <c r="A112" i="38"/>
  <c r="C109" i="38"/>
  <c r="A109" i="38" s="1"/>
  <c r="C106" i="38"/>
  <c r="A106" i="38" s="1"/>
  <c r="C103" i="38"/>
  <c r="A103" i="38" s="1"/>
  <c r="A113" i="38"/>
  <c r="A111" i="38"/>
  <c r="A110" i="38"/>
  <c r="A108" i="38"/>
  <c r="A107" i="38"/>
  <c r="A105" i="38"/>
  <c r="A104" i="38"/>
  <c r="A44" i="37"/>
  <c r="A43" i="37"/>
  <c r="A42" i="37"/>
  <c r="A41" i="37"/>
  <c r="F218" i="38" l="1"/>
  <c r="F217" i="38"/>
  <c r="C100" i="38" l="1"/>
  <c r="A100" i="38" s="1"/>
  <c r="A102" i="38"/>
  <c r="A101" i="38"/>
  <c r="A40" i="37"/>
  <c r="C94" i="38"/>
  <c r="C91" i="38"/>
  <c r="F67" i="38"/>
  <c r="G46" i="38"/>
  <c r="K43" i="38" s="1"/>
  <c r="G40" i="38"/>
  <c r="K37" i="38" s="1"/>
  <c r="I349" i="38" l="1"/>
  <c r="I352" i="38"/>
  <c r="I355" i="38"/>
  <c r="G341" i="38"/>
  <c r="F147" i="38"/>
  <c r="F320" i="38"/>
  <c r="K316" i="38" s="1"/>
  <c r="D302" i="38"/>
  <c r="F302" i="38" l="1"/>
  <c r="K298" i="38" s="1"/>
  <c r="D308" i="38"/>
  <c r="E314" i="38" s="1"/>
  <c r="K333" i="38"/>
  <c r="K344" i="38"/>
  <c r="F145" i="38"/>
  <c r="F143" i="38"/>
  <c r="F141" i="38"/>
  <c r="F139" i="38"/>
  <c r="E145" i="38"/>
  <c r="A70" i="38"/>
  <c r="K64" i="38"/>
  <c r="F2" i="64"/>
  <c r="F3" i="64"/>
  <c r="B6" i="64"/>
  <c r="B4" i="64"/>
  <c r="G20" i="64"/>
  <c r="E167" i="38" l="1"/>
  <c r="D147" i="38" s="1"/>
  <c r="F276" i="38"/>
  <c r="K272" i="38" s="1"/>
  <c r="D270" i="38"/>
  <c r="E270" i="38" s="1"/>
  <c r="K267" i="38" s="1"/>
  <c r="H314" i="38"/>
  <c r="K310" i="38" s="1"/>
  <c r="K130" i="38"/>
  <c r="D72" i="38"/>
  <c r="D394" i="38"/>
  <c r="D412" i="38"/>
  <c r="D418" i="38" s="1"/>
  <c r="D424" i="38" s="1"/>
  <c r="D388" i="38"/>
  <c r="I388" i="38" s="1"/>
  <c r="D406" i="38"/>
  <c r="D382" i="38"/>
  <c r="I382" i="38" s="1"/>
  <c r="D400" i="38"/>
  <c r="H143" i="38"/>
  <c r="E16" i="38"/>
  <c r="K12" i="38" s="1"/>
  <c r="H147" i="38" l="1"/>
  <c r="H162" i="38"/>
  <c r="H167" i="38"/>
  <c r="K164" i="38" s="1"/>
  <c r="E265" i="38"/>
  <c r="K261" i="38" s="1"/>
  <c r="H158" i="38"/>
  <c r="G72" i="38"/>
  <c r="K69" i="38" s="1"/>
  <c r="D77" i="38"/>
  <c r="D259" i="38"/>
  <c r="F259" i="38" s="1"/>
  <c r="K251" i="38" s="1"/>
  <c r="F256" i="38"/>
  <c r="F172" i="38"/>
  <c r="K169" i="38" s="1"/>
  <c r="G57" i="38"/>
  <c r="G56" i="38"/>
  <c r="K52" i="38" l="1"/>
  <c r="D177" i="38"/>
  <c r="F177" i="38" s="1"/>
  <c r="D62" i="38"/>
  <c r="D145" i="38" l="1"/>
  <c r="D160" i="38" s="1"/>
  <c r="F62" i="38"/>
  <c r="K59" i="38" s="1"/>
  <c r="A18" i="38"/>
  <c r="F11" i="63" l="1"/>
  <c r="F12" i="63"/>
  <c r="F13" i="63"/>
  <c r="F14" i="63"/>
  <c r="F10" i="63"/>
  <c r="F38" i="63"/>
  <c r="F37" i="63"/>
  <c r="F30" i="63"/>
  <c r="F29" i="63"/>
  <c r="F22" i="63"/>
  <c r="F21" i="63"/>
  <c r="F23" i="63" l="1"/>
  <c r="F31" i="63"/>
  <c r="F15" i="63"/>
  <c r="F39" i="63"/>
  <c r="C371" i="38" l="1"/>
  <c r="A371" i="38" s="1"/>
  <c r="C362" i="38"/>
  <c r="A362" i="38" s="1"/>
  <c r="C360" i="38"/>
  <c r="A360" i="38" s="1"/>
  <c r="C358" i="38"/>
  <c r="A358" i="38" s="1"/>
  <c r="C344" i="38"/>
  <c r="A344" i="38" s="1"/>
  <c r="C333" i="38"/>
  <c r="A333" i="38" s="1"/>
  <c r="C323" i="38"/>
  <c r="A323" i="38" s="1"/>
  <c r="K360" i="38"/>
  <c r="A93" i="37"/>
  <c r="A92" i="37"/>
  <c r="A91" i="37"/>
  <c r="A90" i="37"/>
  <c r="A89" i="37"/>
  <c r="A88" i="37"/>
  <c r="A87" i="37"/>
  <c r="C316" i="38"/>
  <c r="A316" i="38" s="1"/>
  <c r="C310" i="38"/>
  <c r="A310" i="38" s="1"/>
  <c r="C304" i="38"/>
  <c r="A304" i="38" s="1"/>
  <c r="C298" i="38"/>
  <c r="A298" i="38" s="1"/>
  <c r="F308" i="38"/>
  <c r="K304" i="38" s="1"/>
  <c r="A281" i="38"/>
  <c r="A84" i="37"/>
  <c r="A83" i="37"/>
  <c r="A82" i="37"/>
  <c r="A81" i="37"/>
  <c r="C272" i="38"/>
  <c r="A272" i="38" s="1"/>
  <c r="C267" i="38"/>
  <c r="C261" i="38"/>
  <c r="A261" i="38" s="1"/>
  <c r="C251" i="38"/>
  <c r="A251" i="38" s="1"/>
  <c r="A76" i="37"/>
  <c r="A74" i="37"/>
  <c r="A73" i="37"/>
  <c r="A72" i="37"/>
  <c r="A71" i="37"/>
  <c r="C164" i="38"/>
  <c r="A164" i="38" s="1"/>
  <c r="A168" i="38"/>
  <c r="A165" i="38"/>
  <c r="A51" i="37"/>
  <c r="C130" i="38"/>
  <c r="A130" i="38" s="1"/>
  <c r="C115" i="38"/>
  <c r="A115" i="38" s="1"/>
  <c r="A46" i="37"/>
  <c r="A45" i="37"/>
  <c r="C174" i="38"/>
  <c r="A174" i="38" s="1"/>
  <c r="C169" i="38"/>
  <c r="A169" i="38" s="1"/>
  <c r="A53" i="37"/>
  <c r="A52" i="37"/>
  <c r="A267" i="38" l="1"/>
  <c r="H160" i="38"/>
  <c r="H145" i="38" l="1"/>
  <c r="C69" i="38"/>
  <c r="A69" i="38" s="1"/>
  <c r="A31" i="37"/>
  <c r="A73" i="38"/>
  <c r="C64" i="38"/>
  <c r="A64" i="38" s="1"/>
  <c r="A68" i="38"/>
  <c r="A67" i="38"/>
  <c r="A66" i="38"/>
  <c r="A65" i="38"/>
  <c r="A30" i="37"/>
  <c r="C43" i="38"/>
  <c r="A43" i="38" s="1"/>
  <c r="A47" i="38"/>
  <c r="A46" i="38"/>
  <c r="A45" i="38"/>
  <c r="A44" i="38"/>
  <c r="C48" i="38"/>
  <c r="A48" i="38" s="1"/>
  <c r="A25" i="37"/>
  <c r="D82" i="38" l="1"/>
  <c r="F82" i="38" s="1"/>
  <c r="K79" i="38" s="1"/>
  <c r="B6" i="35"/>
  <c r="B4" i="35"/>
  <c r="B3" i="35"/>
  <c r="B5" i="35"/>
  <c r="C187" i="38" l="1"/>
  <c r="C184" i="38"/>
  <c r="C181" i="38"/>
  <c r="B5" i="38" l="1"/>
  <c r="B4" i="38"/>
  <c r="B3" i="38"/>
  <c r="D10" i="39"/>
  <c r="D9" i="39"/>
  <c r="D8" i="39"/>
  <c r="B7" i="39"/>
  <c r="B5" i="39"/>
  <c r="B4" i="39"/>
  <c r="B3" i="39"/>
  <c r="K9" i="37" l="1"/>
  <c r="T13" i="61" l="1"/>
  <c r="L13" i="61"/>
  <c r="K378" i="38" l="1"/>
  <c r="E153" i="78" s="1"/>
  <c r="A429" i="38"/>
  <c r="A426" i="38"/>
  <c r="A425" i="38"/>
  <c r="A424" i="38"/>
  <c r="A423" i="38"/>
  <c r="A422" i="38"/>
  <c r="A421" i="38"/>
  <c r="A420" i="38"/>
  <c r="A414" i="38"/>
  <c r="A408" i="38"/>
  <c r="A402" i="38"/>
  <c r="A396" i="38"/>
  <c r="A390" i="38"/>
  <c r="A384" i="38"/>
  <c r="A378" i="38"/>
  <c r="H153" i="78" l="1"/>
  <c r="E167" i="78"/>
  <c r="K384" i="38"/>
  <c r="E154" i="78" s="1"/>
  <c r="H154" i="78" l="1"/>
  <c r="C168" i="78" s="1"/>
  <c r="E168" i="78"/>
  <c r="C167" i="78"/>
  <c r="H167" i="78" s="1"/>
  <c r="I394" i="38"/>
  <c r="K390" i="38" s="1"/>
  <c r="E155" i="78" s="1"/>
  <c r="H168" i="78" l="1"/>
  <c r="H155" i="78"/>
  <c r="E169" i="78"/>
  <c r="I400" i="38"/>
  <c r="K396" i="38" s="1"/>
  <c r="E156" i="78" s="1"/>
  <c r="E170" i="78" l="1"/>
  <c r="H156" i="78"/>
  <c r="C170" i="78" s="1"/>
  <c r="C169" i="78"/>
  <c r="H169" i="78" s="1"/>
  <c r="I406" i="38"/>
  <c r="K402" i="38" s="1"/>
  <c r="E157" i="78" s="1"/>
  <c r="H170" i="78" l="1"/>
  <c r="H157" i="78"/>
  <c r="E171" i="78"/>
  <c r="I412" i="38"/>
  <c r="K408" i="38" s="1"/>
  <c r="E158" i="78" s="1"/>
  <c r="E172" i="78" l="1"/>
  <c r="H158" i="78"/>
  <c r="C172" i="78" s="1"/>
  <c r="C171" i="78"/>
  <c r="H171" i="78" s="1"/>
  <c r="I418" i="38"/>
  <c r="K414" i="38" s="1"/>
  <c r="E159" i="78" s="1"/>
  <c r="I424" i="38"/>
  <c r="K420" i="38" s="1"/>
  <c r="E160" i="78" s="1"/>
  <c r="H172" i="78" l="1"/>
  <c r="H159" i="78"/>
  <c r="E173" i="78"/>
  <c r="H160" i="78"/>
  <c r="C174" i="78" s="1"/>
  <c r="E174" i="78"/>
  <c r="A104" i="37"/>
  <c r="A103" i="37"/>
  <c r="A102" i="37"/>
  <c r="A101" i="37"/>
  <c r="A100" i="37"/>
  <c r="A99" i="37"/>
  <c r="A98" i="37"/>
  <c r="A97" i="37"/>
  <c r="A96" i="37"/>
  <c r="H174" i="78" l="1"/>
  <c r="C173" i="78"/>
  <c r="H173" i="78" s="1"/>
  <c r="H162" i="78"/>
  <c r="H150" i="78" s="1"/>
  <c r="K426" i="38" s="1"/>
  <c r="D141" i="38" s="1"/>
  <c r="F215" i="38"/>
  <c r="H176" i="78" l="1"/>
  <c r="H164" i="78" s="1"/>
  <c r="K429" i="38" s="1"/>
  <c r="E141" i="38" s="1"/>
  <c r="G77" i="38"/>
  <c r="K74" i="38" s="1"/>
  <c r="A188" i="38" l="1"/>
  <c r="A187" i="38"/>
  <c r="F206" i="38" l="1"/>
  <c r="K200" i="38" s="1"/>
  <c r="A57" i="37"/>
  <c r="C97" i="38"/>
  <c r="C12" i="38"/>
  <c r="F19" i="37" l="1"/>
  <c r="F16" i="37"/>
  <c r="F18" i="37"/>
  <c r="F20" i="37"/>
  <c r="F17" i="37"/>
  <c r="F214" i="38"/>
  <c r="A37" i="37" l="1"/>
  <c r="C241" i="38" l="1"/>
  <c r="C151" i="38"/>
  <c r="C136" i="38"/>
  <c r="C79" i="38" l="1"/>
  <c r="C74" i="38"/>
  <c r="C59" i="38"/>
  <c r="C52" i="38"/>
  <c r="C50" i="38"/>
  <c r="C37" i="38"/>
  <c r="F78" i="37" s="1"/>
  <c r="F77" i="37" l="1"/>
  <c r="F104" i="37"/>
  <c r="F76" i="37"/>
  <c r="F87" i="37"/>
  <c r="F71" i="37"/>
  <c r="F100" i="37"/>
  <c r="F103" i="37"/>
  <c r="F98" i="37"/>
  <c r="F105" i="37"/>
  <c r="F82" i="37"/>
  <c r="F88" i="37"/>
  <c r="F91" i="37"/>
  <c r="F101" i="37"/>
  <c r="F90" i="37"/>
  <c r="F72" i="37"/>
  <c r="F83" i="37"/>
  <c r="F96" i="37"/>
  <c r="F99" i="37"/>
  <c r="F89" i="37"/>
  <c r="F81" i="37"/>
  <c r="F84" i="37"/>
  <c r="F75" i="37"/>
  <c r="F73" i="37"/>
  <c r="F97" i="37"/>
  <c r="F102" i="37"/>
  <c r="F93" i="37"/>
  <c r="F92" i="37"/>
  <c r="F74" i="37"/>
  <c r="F61" i="37"/>
  <c r="F63" i="37"/>
  <c r="F28" i="37"/>
  <c r="F56" i="37"/>
  <c r="F34" i="37"/>
  <c r="F68" i="37"/>
  <c r="F29" i="37"/>
  <c r="F25" i="37"/>
  <c r="F24" i="37"/>
  <c r="F31" i="37"/>
  <c r="F27" i="37"/>
  <c r="A238" i="38"/>
  <c r="A239" i="38"/>
  <c r="A241" i="38"/>
  <c r="A67" i="37"/>
  <c r="A208" i="38" l="1"/>
  <c r="A203" i="38"/>
  <c r="A66" i="37"/>
  <c r="A235" i="38"/>
  <c r="C16" i="61" l="1"/>
  <c r="C15" i="61"/>
  <c r="C14" i="61"/>
  <c r="B8" i="61"/>
  <c r="D5" i="61"/>
  <c r="F216" i="38" l="1"/>
  <c r="K210" i="38" s="1"/>
  <c r="A190" i="38" l="1"/>
  <c r="A192" i="38"/>
  <c r="H193" i="38" l="1"/>
  <c r="B6" i="38"/>
  <c r="F45" i="37" l="1"/>
  <c r="F30" i="37"/>
  <c r="F26" i="37"/>
  <c r="I79" i="37" l="1"/>
  <c r="D19" i="39" s="1"/>
  <c r="F19" i="61" s="1"/>
  <c r="G435" i="38"/>
  <c r="AP19" i="61" l="1"/>
  <c r="AN19" i="61"/>
  <c r="AR19" i="61"/>
  <c r="AL19" i="61"/>
  <c r="A98" i="38"/>
  <c r="AM19" i="61" l="1"/>
  <c r="AO19" i="61" s="1"/>
  <c r="AQ19" i="61" s="1"/>
  <c r="AS19" i="61" s="1"/>
  <c r="A59" i="37"/>
  <c r="AU19" i="61" l="1"/>
  <c r="A231" i="38" l="1"/>
  <c r="A232" i="38"/>
  <c r="A49" i="37" l="1"/>
  <c r="A50" i="37"/>
  <c r="A228" i="38" l="1"/>
  <c r="A229" i="38"/>
  <c r="A432" i="38"/>
  <c r="A49" i="38"/>
  <c r="A50" i="38"/>
  <c r="A51" i="38"/>
  <c r="A52" i="38"/>
  <c r="A58" i="38"/>
  <c r="A59" i="38"/>
  <c r="A60" i="38"/>
  <c r="A61" i="38"/>
  <c r="A62" i="38"/>
  <c r="A63" i="38"/>
  <c r="A74" i="38"/>
  <c r="A75" i="38"/>
  <c r="A76" i="38"/>
  <c r="A77" i="38"/>
  <c r="A78" i="38"/>
  <c r="A79" i="38"/>
  <c r="A80" i="38"/>
  <c r="A81" i="38"/>
  <c r="A82" i="38"/>
  <c r="A87" i="38"/>
  <c r="A90" i="38"/>
  <c r="A91" i="38"/>
  <c r="A92" i="38"/>
  <c r="A93" i="38"/>
  <c r="A94" i="38"/>
  <c r="A95" i="38"/>
  <c r="A96" i="38"/>
  <c r="A97" i="38"/>
  <c r="A99" i="38"/>
  <c r="A135" i="38"/>
  <c r="A136" i="38"/>
  <c r="A137" i="38"/>
  <c r="A151" i="38"/>
  <c r="A152" i="38"/>
  <c r="A179" i="38"/>
  <c r="A180" i="38"/>
  <c r="A181" i="38"/>
  <c r="A182" i="38"/>
  <c r="A184" i="38"/>
  <c r="A185" i="38"/>
  <c r="A189" i="38"/>
  <c r="A226" i="38"/>
  <c r="A227" i="38"/>
  <c r="A37" i="38"/>
  <c r="A38" i="38"/>
  <c r="A39" i="38"/>
  <c r="A40" i="38"/>
  <c r="A41" i="38"/>
  <c r="I20" i="35"/>
  <c r="I24" i="35"/>
  <c r="A12" i="38"/>
  <c r="A197" i="38"/>
  <c r="A223" i="38"/>
  <c r="A15" i="37"/>
  <c r="A24" i="37"/>
  <c r="A26" i="37"/>
  <c r="A27" i="37"/>
  <c r="A29" i="37"/>
  <c r="A32" i="37"/>
  <c r="A33" i="37"/>
  <c r="A38" i="37"/>
  <c r="A39" i="37"/>
  <c r="A56" i="37"/>
  <c r="A58" i="37"/>
  <c r="A60" i="37"/>
  <c r="A64" i="37"/>
  <c r="A65" i="37"/>
  <c r="A108" i="37"/>
  <c r="D290" i="38" l="1"/>
  <c r="J290" i="38"/>
  <c r="J32" i="38"/>
  <c r="D32" i="38"/>
  <c r="D284" i="38"/>
  <c r="J284" i="38"/>
  <c r="D84" i="38"/>
  <c r="D28" i="38"/>
  <c r="D30" i="38"/>
  <c r="D26" i="38"/>
  <c r="D21" i="38"/>
  <c r="J30" i="38"/>
  <c r="J28" i="38"/>
  <c r="J21" i="38"/>
  <c r="J26" i="38"/>
  <c r="D278" i="38"/>
  <c r="J84" i="38"/>
  <c r="D384" i="38"/>
  <c r="D390" i="38"/>
  <c r="J19" i="38"/>
  <c r="D19" i="38"/>
  <c r="D251" i="38"/>
  <c r="D241" i="38"/>
  <c r="J278" i="38"/>
  <c r="D112" i="38"/>
  <c r="D235" i="38"/>
  <c r="D210" i="38"/>
  <c r="J210" i="38"/>
  <c r="D220" i="38"/>
  <c r="J220" i="38"/>
  <c r="J112" i="38"/>
  <c r="D109" i="38"/>
  <c r="D103" i="38"/>
  <c r="J103" i="38"/>
  <c r="J109" i="38"/>
  <c r="J106" i="38"/>
  <c r="D106" i="38"/>
  <c r="J100" i="38"/>
  <c r="D100" i="38"/>
  <c r="J12" i="38"/>
  <c r="D323" i="38"/>
  <c r="J323" i="38"/>
  <c r="J371" i="38"/>
  <c r="D371" i="38"/>
  <c r="J358" i="38"/>
  <c r="J344" i="38"/>
  <c r="J333" i="38"/>
  <c r="D362" i="38"/>
  <c r="D360" i="38"/>
  <c r="J360" i="38"/>
  <c r="J362" i="38"/>
  <c r="D358" i="38"/>
  <c r="D333" i="38"/>
  <c r="D344" i="38"/>
  <c r="J281" i="38"/>
  <c r="D298" i="38"/>
  <c r="J304" i="38"/>
  <c r="D281" i="38"/>
  <c r="D304" i="38"/>
  <c r="J298" i="38"/>
  <c r="J310" i="38"/>
  <c r="J316" i="38"/>
  <c r="D310" i="38"/>
  <c r="D316" i="38"/>
  <c r="D272" i="38"/>
  <c r="D267" i="38"/>
  <c r="D130" i="38"/>
  <c r="J251" i="38"/>
  <c r="J164" i="38"/>
  <c r="J115" i="38"/>
  <c r="J261" i="38"/>
  <c r="D164" i="38"/>
  <c r="D115" i="38"/>
  <c r="D261" i="38"/>
  <c r="J272" i="38"/>
  <c r="J267" i="38"/>
  <c r="J130" i="38"/>
  <c r="J43" i="38"/>
  <c r="J64" i="38"/>
  <c r="D64" i="38"/>
  <c r="D43" i="38"/>
  <c r="D169" i="38"/>
  <c r="D174" i="38"/>
  <c r="J169" i="38"/>
  <c r="J174" i="38"/>
  <c r="D69" i="38"/>
  <c r="J69" i="38"/>
  <c r="D48" i="38"/>
  <c r="J48" i="38"/>
  <c r="J420" i="38"/>
  <c r="D408" i="38"/>
  <c r="D414" i="38"/>
  <c r="J402" i="38"/>
  <c r="J408" i="38"/>
  <c r="D420" i="38"/>
  <c r="J426" i="38"/>
  <c r="D396" i="38"/>
  <c r="D378" i="38"/>
  <c r="D426" i="38"/>
  <c r="J390" i="38"/>
  <c r="J378" i="38"/>
  <c r="D429" i="38"/>
  <c r="J384" i="38"/>
  <c r="D402" i="38"/>
  <c r="J396" i="38"/>
  <c r="J414" i="38"/>
  <c r="J429" i="38"/>
  <c r="D187" i="38"/>
  <c r="J187" i="38"/>
  <c r="F232" i="38"/>
  <c r="K229" i="38" s="1"/>
  <c r="F65" i="37" s="1"/>
  <c r="J241" i="38"/>
  <c r="D229" i="38"/>
  <c r="J184" i="38"/>
  <c r="J37" i="38"/>
  <c r="J229" i="38"/>
  <c r="D223" i="38"/>
  <c r="J235" i="38"/>
  <c r="J223" i="38"/>
  <c r="D184" i="38"/>
  <c r="D37" i="38"/>
  <c r="J190" i="38"/>
  <c r="D190" i="38"/>
  <c r="D12" i="38"/>
  <c r="D94" i="38"/>
  <c r="J74" i="38"/>
  <c r="J59" i="38"/>
  <c r="D59" i="38"/>
  <c r="J50" i="38"/>
  <c r="D181" i="38"/>
  <c r="D197" i="38"/>
  <c r="J52" i="38"/>
  <c r="J91" i="38"/>
  <c r="J79" i="38"/>
  <c r="D50" i="38"/>
  <c r="D79" i="38"/>
  <c r="J136" i="38"/>
  <c r="D52" i="38"/>
  <c r="D91" i="38"/>
  <c r="D74" i="38"/>
  <c r="J94" i="38"/>
  <c r="D97" i="38"/>
  <c r="D136" i="38"/>
  <c r="D151" i="38"/>
  <c r="J181" i="38"/>
  <c r="J151" i="38"/>
  <c r="J97" i="38"/>
  <c r="J197" i="38"/>
  <c r="K174" i="38" l="1"/>
  <c r="F53" i="37" s="1"/>
  <c r="F32" i="37" l="1"/>
  <c r="F33" i="37" l="1"/>
  <c r="I35" i="37" s="1"/>
  <c r="H15" i="61" l="1"/>
  <c r="K15" i="61" s="1"/>
  <c r="D15" i="39" l="1"/>
  <c r="F15" i="61" s="1"/>
  <c r="AR15" i="61" l="1"/>
  <c r="AN15" i="61"/>
  <c r="T15" i="61"/>
  <c r="AL15" i="61"/>
  <c r="P15" i="61"/>
  <c r="AH15" i="61"/>
  <c r="L15" i="61"/>
  <c r="O15" i="61" s="1"/>
  <c r="AD15" i="61"/>
  <c r="Z15" i="61"/>
  <c r="AP15" i="61"/>
  <c r="X15" i="61"/>
  <c r="S15" i="61" l="1"/>
  <c r="W15" i="61" s="1"/>
  <c r="Y15" i="61" s="1"/>
  <c r="AC15" i="61" s="1"/>
  <c r="AG15" i="61" s="1"/>
  <c r="AK15" i="61" s="1"/>
  <c r="AM15" i="61" s="1"/>
  <c r="AO15" i="61" s="1"/>
  <c r="F15" i="37"/>
  <c r="I22" i="37" s="1"/>
  <c r="AQ15" i="61" l="1"/>
  <c r="AS15" i="61" s="1"/>
  <c r="AU15" i="61" s="1"/>
  <c r="D14" i="39" l="1"/>
  <c r="F14" i="61" s="1"/>
  <c r="H14" i="61" l="1"/>
  <c r="L14" i="61"/>
  <c r="X14" i="61"/>
  <c r="P14" i="61"/>
  <c r="AH14" i="61"/>
  <c r="T14" i="61"/>
  <c r="Z14" i="61"/>
  <c r="AL14" i="61"/>
  <c r="AD14" i="61"/>
  <c r="AN14" i="61"/>
  <c r="AP14" i="61"/>
  <c r="AR14" i="61"/>
  <c r="K14" i="61" l="1"/>
  <c r="O14" i="61" s="1"/>
  <c r="S14" i="61" s="1"/>
  <c r="W14" i="61" s="1"/>
  <c r="Y14" i="61" s="1"/>
  <c r="AC14" i="61" s="1"/>
  <c r="AG14" i="61" s="1"/>
  <c r="AK14" i="61" s="1"/>
  <c r="AM14" i="61" s="1"/>
  <c r="AO14" i="61" s="1"/>
  <c r="AQ14" i="61" l="1"/>
  <c r="AS14" i="61" s="1"/>
  <c r="AU14" i="61" s="1"/>
  <c r="O21" i="61"/>
  <c r="S21" i="61" l="1"/>
  <c r="W21" i="61" s="1"/>
  <c r="Y21" i="61" s="1"/>
  <c r="AC21" i="61" s="1"/>
  <c r="AG21" i="61" s="1"/>
  <c r="AK21" i="61" s="1"/>
  <c r="F227" i="38" l="1"/>
  <c r="K223" i="38" s="1"/>
  <c r="H195" i="38" l="1"/>
  <c r="K190" i="38" s="1"/>
  <c r="E239" i="38" l="1"/>
  <c r="K235" i="38" s="1"/>
  <c r="F40" i="37" l="1"/>
  <c r="F38" i="37" l="1"/>
  <c r="F43" i="37" l="1"/>
  <c r="F39" i="37"/>
  <c r="D139" i="38"/>
  <c r="D154" i="38" s="1"/>
  <c r="F41" i="37"/>
  <c r="F37" i="37"/>
  <c r="F42" i="37" l="1"/>
  <c r="E154" i="38"/>
  <c r="H154" i="38" l="1"/>
  <c r="H139" i="38" l="1"/>
  <c r="E156" i="38" l="1"/>
  <c r="I109" i="37"/>
  <c r="F62" i="37" l="1"/>
  <c r="F46" i="37"/>
  <c r="F52" i="37"/>
  <c r="F51" i="37"/>
  <c r="F67" i="37"/>
  <c r="F59" i="37"/>
  <c r="F64" i="37"/>
  <c r="F60" i="37"/>
  <c r="F66" i="37"/>
  <c r="F57" i="37"/>
  <c r="F58" i="37"/>
  <c r="F44" i="37"/>
  <c r="D23" i="39"/>
  <c r="F23" i="61" s="1"/>
  <c r="I47" i="37" l="1"/>
  <c r="I106" i="37"/>
  <c r="D22" i="39" s="1"/>
  <c r="F22" i="61" s="1"/>
  <c r="I85" i="37"/>
  <c r="D20" i="39" s="1"/>
  <c r="F20" i="61" s="1"/>
  <c r="I94" i="37"/>
  <c r="D21" i="39" s="1"/>
  <c r="F21" i="61" s="1"/>
  <c r="AR21" i="61" s="1"/>
  <c r="D156" i="38"/>
  <c r="H156" i="38" s="1"/>
  <c r="K151" i="38" s="1"/>
  <c r="H141" i="38"/>
  <c r="K136" i="38" s="1"/>
  <c r="D16" i="39" l="1"/>
  <c r="F16" i="61" s="1"/>
  <c r="AL20" i="61"/>
  <c r="AR20" i="61"/>
  <c r="AR35" i="61" s="1"/>
  <c r="AP20" i="61"/>
  <c r="AP35" i="61" s="1"/>
  <c r="AN20" i="61"/>
  <c r="AN35" i="61" s="1"/>
  <c r="Z22" i="61"/>
  <c r="Z35" i="61" s="1"/>
  <c r="AD22" i="61"/>
  <c r="AD35" i="61" s="1"/>
  <c r="AH22" i="61"/>
  <c r="AH35" i="61" s="1"/>
  <c r="AL22" i="61"/>
  <c r="X22" i="61"/>
  <c r="F50" i="37"/>
  <c r="F49" i="37"/>
  <c r="O22" i="61"/>
  <c r="AL35" i="61" l="1"/>
  <c r="L16" i="61"/>
  <c r="P16" i="61"/>
  <c r="T16" i="61"/>
  <c r="H16" i="61"/>
  <c r="I54" i="37"/>
  <c r="S22" i="61"/>
  <c r="W22" i="61" s="1"/>
  <c r="Y22" i="61" s="1"/>
  <c r="AC22" i="61" s="1"/>
  <c r="AG22" i="61" s="1"/>
  <c r="AM21" i="61"/>
  <c r="AO21" i="61" s="1"/>
  <c r="AM20" i="61"/>
  <c r="AO20" i="61" s="1"/>
  <c r="AQ21" i="61" l="1"/>
  <c r="AS21" i="61" s="1"/>
  <c r="AU21" i="61" s="1"/>
  <c r="K16" i="61"/>
  <c r="O16" i="61" s="1"/>
  <c r="S16" i="61" s="1"/>
  <c r="W16" i="61" s="1"/>
  <c r="Y16" i="61" s="1"/>
  <c r="AC16" i="61" s="1"/>
  <c r="AG16" i="61" s="1"/>
  <c r="AK22" i="61"/>
  <c r="AM22" i="61" s="1"/>
  <c r="AO22" i="61" s="1"/>
  <c r="AQ20" i="61"/>
  <c r="AS20" i="61" s="1"/>
  <c r="AU20" i="61" s="1"/>
  <c r="D17" i="39"/>
  <c r="F17" i="61" s="1"/>
  <c r="AK16" i="61" l="1"/>
  <c r="AM16" i="61" s="1"/>
  <c r="AO16" i="61" s="1"/>
  <c r="AQ22" i="61"/>
  <c r="AS22" i="61" s="1"/>
  <c r="AU22" i="61" s="1"/>
  <c r="L17" i="61"/>
  <c r="T17" i="61"/>
  <c r="H17" i="61"/>
  <c r="P17" i="61"/>
  <c r="X17" i="61"/>
  <c r="X35" i="61" s="1"/>
  <c r="AQ16" i="61" l="1"/>
  <c r="AS16" i="61" s="1"/>
  <c r="AU16" i="61" s="1"/>
  <c r="K17" i="61"/>
  <c r="O17" i="61" s="1"/>
  <c r="S17" i="61" s="1"/>
  <c r="W17" i="61" s="1"/>
  <c r="Y17" i="61" s="1"/>
  <c r="AC17" i="61" s="1"/>
  <c r="AG17" i="61" s="1"/>
  <c r="AK17" i="61" l="1"/>
  <c r="AM17" i="61" s="1"/>
  <c r="AO17" i="61" s="1"/>
  <c r="AQ17" i="61" l="1"/>
  <c r="AS17" i="61" s="1"/>
  <c r="AU17" i="61" s="1"/>
  <c r="I69" i="37" l="1"/>
  <c r="H110" i="37" s="1"/>
  <c r="I112" i="37" l="1"/>
  <c r="I114" i="37" s="1"/>
  <c r="J448" i="38" s="1"/>
  <c r="F119" i="37"/>
  <c r="H119" i="37" s="1"/>
  <c r="D18" i="39"/>
  <c r="F18" i="61" s="1"/>
  <c r="H18" i="61" s="1"/>
  <c r="H35" i="61" s="1"/>
  <c r="K121" i="37"/>
  <c r="L121" i="37" s="1"/>
  <c r="D25" i="39" l="1"/>
  <c r="E18" i="39" s="1"/>
  <c r="T18" i="61"/>
  <c r="T35" i="61" s="1"/>
  <c r="F26" i="61"/>
  <c r="G14" i="61" s="1"/>
  <c r="F36" i="61"/>
  <c r="P18" i="61"/>
  <c r="P35" i="61" s="1"/>
  <c r="L18" i="61"/>
  <c r="L35" i="61" s="1"/>
  <c r="F35" i="61"/>
  <c r="K18" i="61"/>
  <c r="P36" i="61" l="1"/>
  <c r="E14" i="39"/>
  <c r="E21" i="39"/>
  <c r="E19" i="39"/>
  <c r="E20" i="39"/>
  <c r="E15" i="39"/>
  <c r="E22" i="39"/>
  <c r="T36" i="61"/>
  <c r="Z36" i="61"/>
  <c r="AH36" i="61"/>
  <c r="AP36" i="61"/>
  <c r="AR36" i="61"/>
  <c r="AN36" i="61"/>
  <c r="AO36" i="61" s="1"/>
  <c r="AD36" i="61"/>
  <c r="AL36" i="61"/>
  <c r="X36" i="61"/>
  <c r="L36" i="61"/>
  <c r="H36" i="61"/>
  <c r="E16" i="39"/>
  <c r="E17" i="39"/>
  <c r="E23" i="39"/>
  <c r="G17" i="61"/>
  <c r="G19" i="61"/>
  <c r="G20" i="61"/>
  <c r="G26" i="61"/>
  <c r="G16" i="61"/>
  <c r="G18" i="61"/>
  <c r="G22" i="61"/>
  <c r="G15" i="61"/>
  <c r="G23" i="61"/>
  <c r="G21" i="61"/>
  <c r="O18" i="61"/>
  <c r="S18" i="61" s="1"/>
  <c r="W18" i="61" s="1"/>
  <c r="Y18" i="61" s="1"/>
  <c r="AC18" i="61" s="1"/>
  <c r="AG18" i="61" s="1"/>
  <c r="AK18" i="61" s="1"/>
  <c r="AM18" i="61" s="1"/>
  <c r="AO18" i="61" s="1"/>
  <c r="AQ18" i="61" s="1"/>
  <c r="AS18" i="61" s="1"/>
  <c r="AU18" i="61" s="1"/>
  <c r="E25" i="39" l="1"/>
  <c r="O36" i="61"/>
  <c r="S36" i="61" s="1"/>
  <c r="W36" i="61" s="1"/>
  <c r="Y36" i="61" s="1"/>
  <c r="AC36" i="61" s="1"/>
  <c r="AG36" i="61" s="1"/>
  <c r="AK36" i="61" s="1"/>
  <c r="AQ36" i="61"/>
  <c r="AS36" i="61" s="1"/>
  <c r="AU23" i="61" l="1"/>
</calcChain>
</file>

<file path=xl/connections.xml><?xml version="1.0" encoding="utf-8"?>
<connections xmlns="http://schemas.openxmlformats.org/spreadsheetml/2006/main">
  <connection id="1" name="Consulta de março" type="1" refreshedVersion="6" background="1" saveData="1">
    <dbPr connection="CollatingSequence=ASCII;DBQ=Y:\PRO-2\2022 - NÚCLEO DE PROJETOS\PLANILHAS SINAPI E EMOP\EMOP 2025\03-2025;DefaultDir=Y:\PRO-2\2022 - NÚCLEO DE PROJETOS\PLANILHAS SINAPI E EMOP\EMOP 2025\03-2025;Deleted=1;Driver={Microsoft Access dBASE Driver (*.dbf, *.ndx, *.mdx)};DriverId=277;FIL=dBASE IV;MaxBufferSize=2048;MaxScanRows=8;PageTimeout=600;SafeTransactions=0;Statistics=0;Threads=3;UID=admin;UserCommitSync=Yes;" command="SELECT DIPR0325.CODIGO, DIPR0325.DESCR1, DIPR0325.DESCR2, DIPR0325.DESCR3, DIPR0325.DESCR4, DIPR0325.DESCR5, DIPR0325.DESCR6, DIPR0325.UNID, DIPR0325.CUSTO_x000d__x000a_FROM DIPR0325 DIPR0325_x000d__x000a_ORDER BY DIPR0325.CODIGO"/>
  </connection>
</connections>
</file>

<file path=xl/sharedStrings.xml><?xml version="1.0" encoding="utf-8"?>
<sst xmlns="http://schemas.openxmlformats.org/spreadsheetml/2006/main" count="174452" uniqueCount="52861">
  <si>
    <t>Total</t>
  </si>
  <si>
    <t>1.1</t>
  </si>
  <si>
    <t>2.1</t>
  </si>
  <si>
    <t>M2</t>
  </si>
  <si>
    <t>M</t>
  </si>
  <si>
    <t>UN</t>
  </si>
  <si>
    <t>2.2</t>
  </si>
  <si>
    <t>TOTAL GERAL</t>
  </si>
  <si>
    <t>ITEM</t>
  </si>
  <si>
    <t>CÓDIGO</t>
  </si>
  <si>
    <t>DESCRIÇÃO</t>
  </si>
  <si>
    <t>QUANT</t>
  </si>
  <si>
    <t>CUSTO</t>
  </si>
  <si>
    <t>UNITÁRIO</t>
  </si>
  <si>
    <t>TOTAL</t>
  </si>
  <si>
    <t>SERVIÇOS DE ESCRITÓRIO, LABORATÓRIO E CAMPO</t>
  </si>
  <si>
    <t>SUBTOTAL</t>
  </si>
  <si>
    <t>MOVIMENTO DE TERRA</t>
  </si>
  <si>
    <t>4.1</t>
  </si>
  <si>
    <t>4.2</t>
  </si>
  <si>
    <t>M3</t>
  </si>
  <si>
    <t>.</t>
  </si>
  <si>
    <t>TRANSPORTES</t>
  </si>
  <si>
    <t>3.1</t>
  </si>
  <si>
    <t>DESCRIÇÃO DO SERVIÇO</t>
  </si>
  <si>
    <t>UNID.</t>
  </si>
  <si>
    <t>QUANT.</t>
  </si>
  <si>
    <t>Quantidade</t>
  </si>
  <si>
    <t>Área</t>
  </si>
  <si>
    <t>Largura</t>
  </si>
  <si>
    <t>1.2</t>
  </si>
  <si>
    <t>TIPO</t>
  </si>
  <si>
    <r>
      <t xml:space="preserve">ALÍQUOTA </t>
    </r>
    <r>
      <rPr>
        <b/>
        <sz val="8"/>
        <rFont val="Arial"/>
        <family val="2"/>
      </rPr>
      <t>(%)</t>
    </r>
  </si>
  <si>
    <t>B D I - Benefício e Despesas Indiretas</t>
  </si>
  <si>
    <t>B D I  =</t>
  </si>
  <si>
    <t xml:space="preserve"> - 1</t>
  </si>
  <si>
    <r>
      <t>ç</t>
    </r>
    <r>
      <rPr>
        <sz val="8"/>
        <rFont val="Arial"/>
        <family val="2"/>
      </rPr>
      <t xml:space="preserve">  Fórmula do BDI</t>
    </r>
  </si>
  <si>
    <r>
      <t xml:space="preserve">B.D.I      </t>
    </r>
    <r>
      <rPr>
        <b/>
        <sz val="8"/>
        <rFont val="Arial"/>
        <family val="2"/>
      </rPr>
      <t xml:space="preserve">     </t>
    </r>
    <r>
      <rPr>
        <b/>
        <sz val="8"/>
        <rFont val="Wingdings"/>
        <charset val="2"/>
      </rPr>
      <t>è</t>
    </r>
  </si>
  <si>
    <t>UNIT + BDI</t>
  </si>
  <si>
    <t>MEMÓRIA DE CÁLCULO</t>
  </si>
  <si>
    <t>5.1</t>
  </si>
  <si>
    <t>5.2</t>
  </si>
  <si>
    <t>SECRETARIA MUNICIPAL DE OBRAS</t>
  </si>
  <si>
    <t>BDI</t>
  </si>
  <si>
    <t>X . Taxa representativa das DESPESAS INDIRETAS, exceto tributos e despesas financeiras</t>
  </si>
  <si>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</si>
  <si>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</si>
  <si>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</si>
  <si>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</si>
  <si>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</si>
  <si>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</si>
  <si>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</si>
  <si>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</si>
  <si>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</si>
  <si>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</si>
  <si>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TRIBUTOS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</si>
  <si>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</si>
  <si>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</si>
  <si>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</si>
  <si>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</si>
  <si>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</si>
  <si>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( 1 + X )  ( 1 + Y )  ( 1 + Z )</t>
  </si>
  <si>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</si>
  <si>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</si>
  <si>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</si>
  <si>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</si>
  <si>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</si>
  <si>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t>PREFEITURA MUNICIPAL DE ITABORAÍ</t>
  </si>
  <si>
    <t>1</t>
  </si>
  <si>
    <t>Altura</t>
  </si>
  <si>
    <t>3.2</t>
  </si>
  <si>
    <t>5.3</t>
  </si>
  <si>
    <t>5.4</t>
  </si>
  <si>
    <t>CANTEIRO DE OBRA</t>
  </si>
  <si>
    <t>2.3</t>
  </si>
  <si>
    <t>2.4</t>
  </si>
  <si>
    <t>ADMINISTRAÇÃO LOCAL DA OBRA</t>
  </si>
  <si>
    <t>ADMINISTRAÇÃO</t>
  </si>
  <si>
    <t>UR</t>
  </si>
  <si>
    <t>02 - CANTEIRO DE OBRA</t>
  </si>
  <si>
    <t>03 - MOVIMENTO DE TERRA</t>
  </si>
  <si>
    <t>04 - TRANSPORTES</t>
  </si>
  <si>
    <t>Nº do CT</t>
  </si>
  <si>
    <t>Aprovação  (data)</t>
  </si>
  <si>
    <t>Peso</t>
  </si>
  <si>
    <t>Item</t>
  </si>
  <si>
    <t>Discriminação</t>
  </si>
  <si>
    <t>R$</t>
  </si>
  <si>
    <t>%</t>
  </si>
  <si>
    <t>ITABORAÍ</t>
  </si>
  <si>
    <t>DRENAGEM PLUVIAL</t>
  </si>
  <si>
    <t>3.3</t>
  </si>
  <si>
    <t>3.4</t>
  </si>
  <si>
    <t>5.5</t>
  </si>
  <si>
    <t>5.6</t>
  </si>
  <si>
    <t>5.7</t>
  </si>
  <si>
    <t>5.8</t>
  </si>
  <si>
    <t>5.9</t>
  </si>
  <si>
    <t>5.11</t>
  </si>
  <si>
    <t xml:space="preserve">Extensão </t>
  </si>
  <si>
    <t>Comprimento</t>
  </si>
  <si>
    <t>05 - DRENAGEM</t>
  </si>
  <si>
    <t>5.12</t>
  </si>
  <si>
    <t>Reaterro</t>
  </si>
  <si>
    <t>2.5</t>
  </si>
  <si>
    <t>2.6</t>
  </si>
  <si>
    <t>2.7</t>
  </si>
  <si>
    <t>Empolamento</t>
  </si>
  <si>
    <t>Extensão</t>
  </si>
  <si>
    <t>Barragem/m</t>
  </si>
  <si>
    <t>Ext. Barragem</t>
  </si>
  <si>
    <t>Placas/m</t>
  </si>
  <si>
    <t>01 - SERVIÇOS DE ESCRITÓRIO, LABORATÓRIO E CAMPO</t>
  </si>
  <si>
    <t>KG</t>
  </si>
  <si>
    <t>HA</t>
  </si>
  <si>
    <t>01.016.0100-0</t>
  </si>
  <si>
    <t>01.050.0156-0</t>
  </si>
  <si>
    <t>01.050.0190-0</t>
  </si>
  <si>
    <t>02.011.0010-0</t>
  </si>
  <si>
    <t>02.020.0005-0</t>
  </si>
  <si>
    <t>02.030.0005-0</t>
  </si>
  <si>
    <t>04.005.0300-0</t>
  </si>
  <si>
    <t>04.013.0015-0</t>
  </si>
  <si>
    <t>05.020.0014-0</t>
  </si>
  <si>
    <t>06.004.0515-0</t>
  </si>
  <si>
    <t>06.015.0030-0</t>
  </si>
  <si>
    <t>13.333.0015-0</t>
  </si>
  <si>
    <t>16.001.0085-0</t>
  </si>
  <si>
    <t>16.005.0006-0</t>
  </si>
  <si>
    <t>Parcela  (n.º)</t>
  </si>
  <si>
    <t>Fim vigência (data)</t>
  </si>
  <si>
    <t>Mês Cronog</t>
  </si>
  <si>
    <t xml:space="preserve">Valor </t>
  </si>
  <si>
    <t>SIMPLES</t>
  </si>
  <si>
    <t>ACUM</t>
  </si>
  <si>
    <t>Total (%):</t>
  </si>
  <si>
    <t>Total (R$):</t>
  </si>
  <si>
    <t>01.003.0001-0</t>
  </si>
  <si>
    <t>01.050.0230-0</t>
  </si>
  <si>
    <t>5.10</t>
  </si>
  <si>
    <t>20.104.0001-A</t>
  </si>
  <si>
    <t xml:space="preserve"> </t>
  </si>
  <si>
    <t>03.009.0003-0</t>
  </si>
  <si>
    <t>COMPACTACAO DE ATERRO,EM CAMADAS DE 20CM,COM MACO</t>
  </si>
  <si>
    <t>11.023.0001-0</t>
  </si>
  <si>
    <t>DM3</t>
  </si>
  <si>
    <t>11.016.0201-0</t>
  </si>
  <si>
    <t>10.014.0001-0</t>
  </si>
  <si>
    <t>10.014.0005-0</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</si>
  <si>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</si>
  <si>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</si>
  <si>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</si>
  <si>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</si>
  <si>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</si>
  <si>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</si>
  <si>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</si>
  <si>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</si>
  <si>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</si>
  <si>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</si>
  <si>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</si>
  <si>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</si>
  <si>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</si>
  <si>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</si>
  <si>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</si>
  <si>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</si>
  <si>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</si>
  <si>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</si>
  <si>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</si>
  <si>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</si>
  <si>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</si>
  <si>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</si>
  <si>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</si>
  <si>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</si>
  <si>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</si>
  <si>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</si>
  <si>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</si>
  <si>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</si>
  <si>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</si>
  <si>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</si>
  <si>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</si>
  <si>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</si>
  <si>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</si>
  <si>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</si>
  <si>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</si>
  <si>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</si>
  <si>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</si>
  <si>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</si>
  <si>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</si>
  <si>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</si>
  <si>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</si>
  <si>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</si>
  <si>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</si>
  <si>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</si>
  <si>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</si>
  <si>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</si>
  <si>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</si>
  <si>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</si>
  <si>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</si>
  <si>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</si>
  <si>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</si>
  <si>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</si>
  <si>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</si>
  <si>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</si>
  <si>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</si>
  <si>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</si>
  <si>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</si>
  <si>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</si>
  <si>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</si>
  <si>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</si>
  <si>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</si>
  <si>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</si>
  <si>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</si>
  <si>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</si>
  <si>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</si>
  <si>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</si>
  <si>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</si>
  <si>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</si>
  <si>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</si>
  <si>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</si>
  <si>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</si>
  <si>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</si>
  <si>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</si>
  <si>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</si>
  <si>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</si>
  <si>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</si>
  <si>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</si>
  <si>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</si>
  <si>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01.001.0032-0</t>
  </si>
  <si>
    <t>01.001.0032-A</t>
  </si>
  <si>
    <t>01.001.0034-0</t>
  </si>
  <si>
    <t>01.001.0034-A</t>
  </si>
  <si>
    <t>01.001.0036-0</t>
  </si>
  <si>
    <t>01.001.0036-A</t>
  </si>
  <si>
    <t>01.001.0037-0</t>
  </si>
  <si>
    <t>01.001.0037-A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</si>
  <si>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</si>
  <si>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</si>
  <si>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</si>
  <si>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</si>
  <si>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</si>
  <si>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</si>
  <si>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</si>
  <si>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</si>
  <si>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</si>
  <si>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</si>
  <si>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</si>
  <si>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</si>
  <si>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</si>
  <si>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</si>
  <si>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</si>
  <si>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</si>
  <si>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</si>
  <si>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</si>
  <si>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</si>
  <si>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</si>
  <si>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</si>
  <si>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</si>
  <si>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</si>
  <si>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</si>
  <si>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</si>
  <si>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</si>
  <si>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</si>
  <si>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</si>
  <si>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</si>
  <si>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</si>
  <si>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</si>
  <si>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</si>
  <si>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</si>
  <si>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</si>
  <si>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</si>
  <si>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</si>
  <si>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</si>
  <si>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</si>
  <si>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</si>
  <si>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</si>
  <si>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</si>
  <si>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</si>
  <si>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</si>
  <si>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</si>
  <si>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</si>
  <si>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</si>
  <si>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</si>
  <si>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</si>
  <si>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</si>
  <si>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</si>
  <si>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</si>
  <si>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</si>
  <si>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</si>
  <si>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</si>
  <si>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</si>
  <si>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</si>
  <si>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</si>
  <si>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</si>
  <si>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</si>
  <si>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</si>
  <si>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</si>
  <si>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</si>
  <si>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</si>
  <si>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</si>
  <si>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</si>
  <si>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</si>
  <si>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</si>
  <si>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</si>
  <si>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</si>
  <si>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</si>
  <si>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</si>
  <si>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</si>
  <si>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</si>
  <si>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</si>
  <si>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</si>
  <si>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</si>
  <si>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</si>
  <si>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</si>
  <si>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</si>
  <si>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</si>
  <si>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</si>
  <si>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</si>
  <si>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</si>
  <si>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</si>
  <si>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</si>
  <si>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</si>
  <si>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</si>
  <si>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</si>
  <si>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</si>
  <si>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</si>
  <si>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</si>
  <si>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</si>
  <si>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</si>
  <si>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</si>
  <si>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</si>
  <si>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</si>
  <si>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</si>
  <si>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</si>
  <si>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</si>
  <si>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</si>
  <si>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</si>
  <si>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</si>
  <si>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</si>
  <si>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</si>
  <si>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</si>
  <si>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</si>
  <si>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</si>
  <si>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</si>
  <si>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</si>
  <si>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</si>
  <si>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</si>
  <si>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</si>
  <si>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</si>
  <si>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</si>
  <si>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</si>
  <si>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</si>
  <si>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</si>
  <si>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</si>
  <si>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</si>
  <si>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</si>
  <si>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</si>
  <si>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</si>
  <si>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</si>
  <si>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</si>
  <si>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</si>
  <si>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</si>
  <si>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</si>
  <si>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</si>
  <si>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</si>
  <si>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</si>
  <si>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</si>
  <si>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</si>
  <si>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</si>
  <si>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</si>
  <si>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</si>
  <si>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</si>
  <si>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</si>
  <si>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</si>
  <si>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</si>
  <si>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</si>
  <si>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</si>
  <si>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</si>
  <si>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</si>
  <si>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</si>
  <si>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</si>
  <si>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</si>
  <si>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</si>
  <si>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</si>
  <si>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</si>
  <si>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</si>
  <si>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</si>
  <si>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</si>
  <si>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</si>
  <si>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</si>
  <si>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</si>
  <si>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</si>
  <si>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</si>
  <si>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</si>
  <si>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</si>
  <si>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</si>
  <si>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</si>
  <si>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</si>
  <si>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</si>
  <si>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</si>
  <si>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</si>
  <si>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</si>
  <si>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</si>
  <si>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</si>
  <si>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</si>
  <si>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</si>
  <si>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</si>
  <si>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</si>
  <si>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</si>
  <si>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</si>
  <si>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</si>
  <si>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</si>
  <si>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</si>
  <si>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</si>
  <si>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</si>
  <si>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</si>
  <si>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</si>
  <si>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</si>
  <si>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</si>
  <si>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</si>
  <si>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</si>
  <si>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</si>
  <si>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</si>
  <si>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</si>
  <si>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</si>
  <si>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</si>
  <si>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</si>
  <si>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</si>
  <si>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</si>
  <si>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</si>
  <si>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</si>
  <si>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</si>
  <si>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</si>
  <si>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</si>
  <si>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</si>
  <si>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</si>
  <si>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</si>
  <si>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</si>
  <si>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</si>
  <si>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</si>
  <si>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</si>
  <si>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</si>
  <si>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</si>
  <si>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</si>
  <si>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</si>
  <si>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</si>
  <si>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</si>
  <si>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</si>
  <si>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</si>
  <si>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</si>
  <si>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</si>
  <si>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</si>
  <si>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</si>
  <si>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</si>
  <si>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</si>
  <si>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</si>
  <si>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</si>
  <si>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</si>
  <si>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</si>
  <si>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</si>
  <si>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</si>
  <si>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</si>
  <si>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</si>
  <si>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</si>
  <si>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</si>
  <si>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</si>
  <si>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</si>
  <si>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</si>
  <si>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</si>
  <si>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</si>
  <si>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</si>
  <si>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</si>
  <si>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</si>
  <si>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</si>
  <si>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</si>
  <si>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</si>
  <si>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</si>
  <si>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</si>
  <si>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</si>
  <si>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</si>
  <si>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</si>
  <si>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</si>
  <si>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</si>
  <si>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</si>
  <si>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</si>
  <si>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</si>
  <si>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</si>
  <si>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</si>
  <si>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</si>
  <si>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</si>
  <si>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</si>
  <si>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</si>
  <si>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</si>
  <si>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</si>
  <si>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</si>
  <si>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</si>
  <si>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</si>
  <si>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</si>
  <si>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</si>
  <si>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</si>
  <si>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</si>
  <si>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</si>
  <si>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</si>
  <si>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</si>
  <si>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</si>
  <si>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</si>
  <si>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</si>
  <si>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</si>
  <si>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</si>
  <si>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</si>
  <si>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</si>
  <si>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</si>
  <si>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</si>
  <si>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</si>
  <si>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</si>
  <si>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</si>
  <si>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</si>
  <si>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</si>
  <si>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</si>
  <si>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</si>
  <si>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</si>
  <si>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</si>
  <si>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</si>
  <si>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</si>
  <si>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</si>
  <si>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</si>
  <si>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</si>
  <si>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</si>
  <si>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</si>
  <si>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</si>
  <si>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</si>
  <si>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</si>
  <si>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</si>
  <si>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</si>
  <si>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</si>
  <si>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</si>
  <si>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</si>
  <si>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</si>
  <si>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</si>
  <si>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</si>
  <si>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</si>
  <si>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</si>
  <si>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</si>
  <si>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</si>
  <si>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</si>
  <si>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</si>
  <si>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</si>
  <si>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</si>
  <si>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</si>
  <si>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</si>
  <si>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</si>
  <si>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</si>
  <si>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</si>
  <si>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</si>
  <si>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</si>
  <si>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</si>
  <si>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</si>
  <si>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</si>
  <si>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</si>
  <si>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</si>
  <si>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</si>
  <si>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</si>
  <si>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</si>
  <si>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</si>
  <si>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</si>
  <si>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</si>
  <si>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</si>
  <si>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</si>
  <si>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</si>
  <si>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</si>
  <si>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</si>
  <si>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</si>
  <si>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</si>
  <si>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</si>
  <si>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</si>
  <si>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</si>
  <si>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</si>
  <si>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</si>
  <si>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</si>
  <si>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</si>
  <si>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</si>
  <si>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</si>
  <si>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</si>
  <si>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</si>
  <si>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</si>
  <si>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</si>
  <si>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</si>
  <si>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</si>
  <si>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</si>
  <si>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</si>
  <si>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</si>
  <si>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</si>
  <si>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</si>
  <si>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</si>
  <si>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</si>
  <si>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</si>
  <si>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</si>
  <si>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</si>
  <si>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</si>
  <si>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</si>
  <si>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</si>
  <si>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</si>
  <si>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</si>
  <si>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</si>
  <si>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</si>
  <si>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</si>
  <si>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</si>
  <si>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</si>
  <si>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</si>
  <si>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</si>
  <si>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</si>
  <si>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</si>
  <si>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</si>
  <si>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</si>
  <si>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</si>
  <si>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</si>
  <si>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</si>
  <si>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</si>
  <si>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</si>
  <si>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</si>
  <si>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</si>
  <si>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</si>
  <si>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</si>
  <si>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</si>
  <si>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</si>
  <si>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</si>
  <si>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</si>
  <si>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</si>
  <si>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</si>
  <si>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</si>
  <si>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</si>
  <si>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</si>
  <si>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</si>
  <si>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</si>
  <si>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</si>
  <si>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</si>
  <si>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</si>
  <si>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</si>
  <si>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</si>
  <si>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</si>
  <si>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</si>
  <si>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</si>
  <si>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</si>
  <si>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</si>
  <si>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</si>
  <si>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</si>
  <si>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</si>
  <si>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</si>
  <si>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</si>
  <si>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</si>
  <si>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</si>
  <si>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</si>
  <si>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</si>
  <si>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</si>
  <si>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</si>
  <si>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</si>
  <si>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</si>
  <si>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</si>
  <si>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</si>
  <si>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</si>
  <si>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</si>
  <si>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</si>
  <si>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</si>
  <si>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</si>
  <si>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</si>
  <si>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</si>
  <si>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</si>
  <si>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</si>
  <si>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</si>
  <si>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</si>
  <si>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</si>
  <si>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</si>
  <si>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</si>
  <si>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</si>
  <si>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</si>
  <si>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</si>
  <si>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</si>
  <si>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</si>
  <si>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</si>
  <si>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</si>
  <si>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</si>
  <si>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</si>
  <si>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</si>
  <si>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</si>
  <si>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</si>
  <si>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</si>
  <si>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</si>
  <si>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</si>
  <si>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</si>
  <si>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</si>
  <si>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</si>
  <si>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</si>
  <si>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</si>
  <si>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</si>
  <si>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</si>
  <si>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</si>
  <si>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</si>
  <si>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</si>
  <si>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</si>
  <si>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</si>
  <si>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</si>
  <si>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</si>
  <si>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</si>
  <si>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</si>
  <si>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</si>
  <si>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</si>
  <si>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</si>
  <si>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</si>
  <si>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</si>
  <si>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</si>
  <si>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</si>
  <si>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</si>
  <si>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</si>
  <si>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</si>
  <si>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</si>
  <si>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</si>
  <si>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</si>
  <si>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</si>
  <si>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</si>
  <si>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</si>
  <si>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</si>
  <si>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</si>
  <si>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</si>
  <si>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</si>
  <si>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</si>
  <si>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</si>
  <si>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</si>
  <si>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</si>
  <si>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</si>
  <si>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</si>
  <si>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</si>
  <si>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</si>
  <si>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</si>
  <si>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</si>
  <si>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</si>
  <si>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</si>
  <si>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</si>
  <si>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</si>
  <si>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</si>
  <si>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</si>
  <si>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</si>
  <si>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</si>
  <si>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</si>
  <si>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</si>
  <si>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</si>
  <si>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</si>
  <si>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</si>
  <si>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</si>
  <si>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</si>
  <si>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</si>
  <si>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</si>
  <si>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</si>
  <si>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</si>
  <si>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</si>
  <si>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</si>
  <si>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</si>
  <si>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</si>
  <si>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</si>
  <si>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</si>
  <si>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</si>
  <si>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</si>
  <si>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</si>
  <si>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</si>
  <si>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</si>
  <si>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</si>
  <si>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</si>
  <si>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</si>
  <si>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</si>
  <si>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</si>
  <si>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</si>
  <si>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</si>
  <si>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</si>
  <si>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</si>
  <si>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</si>
  <si>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</si>
  <si>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</si>
  <si>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</si>
  <si>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</si>
  <si>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</si>
  <si>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</si>
  <si>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</si>
  <si>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</si>
  <si>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</si>
  <si>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</si>
  <si>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</si>
  <si>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</si>
  <si>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</si>
  <si>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</si>
  <si>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</si>
  <si>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</si>
  <si>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</si>
  <si>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</si>
  <si>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</si>
  <si>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</si>
  <si>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</si>
  <si>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</si>
  <si>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</si>
  <si>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</si>
  <si>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</si>
  <si>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</si>
  <si>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</si>
  <si>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</si>
  <si>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</si>
  <si>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</si>
  <si>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</si>
  <si>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</si>
  <si>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</si>
  <si>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</si>
  <si>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</si>
  <si>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</si>
  <si>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</si>
  <si>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</si>
  <si>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</si>
  <si>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</si>
  <si>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</si>
  <si>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</si>
  <si>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</si>
  <si>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</si>
  <si>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</si>
  <si>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</si>
  <si>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</si>
  <si>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</si>
  <si>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</si>
  <si>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</si>
  <si>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</si>
  <si>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</si>
  <si>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</si>
  <si>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</si>
  <si>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</si>
  <si>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</si>
  <si>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</si>
  <si>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</si>
  <si>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</si>
  <si>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</si>
  <si>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</si>
  <si>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</si>
  <si>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</si>
  <si>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</si>
  <si>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</si>
  <si>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</si>
  <si>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</si>
  <si>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</si>
  <si>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</si>
  <si>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</si>
  <si>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</si>
  <si>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</si>
  <si>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</si>
  <si>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</si>
  <si>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</si>
  <si>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</si>
  <si>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</si>
  <si>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</si>
  <si>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</si>
  <si>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</si>
  <si>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</si>
  <si>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</si>
  <si>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</si>
  <si>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</si>
  <si>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</si>
  <si>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</si>
  <si>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</si>
  <si>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</si>
  <si>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</si>
  <si>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</si>
  <si>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</si>
  <si>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</si>
  <si>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</si>
  <si>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</si>
  <si>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</si>
  <si>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</si>
  <si>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</si>
  <si>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</si>
  <si>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</si>
  <si>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</si>
  <si>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</si>
  <si>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</si>
  <si>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</si>
  <si>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</si>
  <si>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</si>
  <si>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</si>
  <si>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</si>
  <si>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</si>
  <si>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</si>
  <si>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</si>
  <si>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</si>
  <si>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</si>
  <si>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</si>
  <si>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</si>
  <si>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</si>
  <si>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</si>
  <si>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</si>
  <si>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</si>
  <si>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</si>
  <si>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</si>
  <si>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</si>
  <si>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</si>
  <si>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</si>
  <si>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</si>
  <si>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</si>
  <si>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</si>
  <si>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</si>
  <si>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</si>
  <si>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</si>
  <si>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</si>
  <si>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</si>
  <si>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</si>
  <si>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</si>
  <si>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</si>
  <si>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</si>
  <si>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</si>
  <si>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</si>
  <si>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</si>
  <si>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</si>
  <si>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</si>
  <si>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</si>
  <si>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</si>
  <si>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</si>
  <si>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</si>
  <si>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</si>
  <si>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</si>
  <si>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</si>
  <si>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</si>
  <si>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</si>
  <si>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</si>
  <si>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</si>
  <si>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</si>
  <si>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</si>
  <si>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</si>
  <si>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</si>
  <si>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</si>
  <si>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</si>
  <si>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</si>
  <si>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</si>
  <si>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</si>
  <si>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</si>
  <si>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</si>
  <si>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</si>
  <si>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</si>
  <si>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</si>
  <si>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</si>
  <si>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</si>
  <si>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</si>
  <si>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</si>
  <si>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</si>
  <si>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</si>
  <si>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</si>
  <si>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</si>
  <si>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</si>
  <si>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</si>
  <si>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</si>
  <si>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</si>
  <si>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</si>
  <si>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</si>
  <si>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</si>
  <si>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</si>
  <si>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</si>
  <si>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</si>
  <si>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</si>
  <si>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</si>
  <si>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</si>
  <si>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</si>
  <si>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</si>
  <si>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</si>
  <si>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</si>
  <si>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</si>
  <si>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</si>
  <si>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</si>
  <si>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</si>
  <si>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</si>
  <si>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</si>
  <si>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</si>
  <si>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</si>
  <si>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</si>
  <si>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</si>
  <si>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</si>
  <si>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</si>
  <si>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</si>
  <si>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</si>
  <si>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</si>
  <si>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</si>
  <si>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</si>
  <si>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</si>
  <si>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</si>
  <si>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</si>
  <si>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</si>
  <si>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</si>
  <si>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</si>
  <si>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</si>
  <si>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</si>
  <si>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</si>
  <si>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</si>
  <si>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</si>
  <si>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</si>
  <si>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</si>
  <si>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</si>
  <si>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</si>
  <si>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</si>
  <si>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</si>
  <si>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</si>
  <si>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</si>
  <si>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</si>
  <si>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</si>
  <si>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</si>
  <si>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</si>
  <si>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</si>
  <si>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</si>
  <si>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</si>
  <si>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</si>
  <si>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</si>
  <si>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</si>
  <si>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</si>
  <si>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</si>
  <si>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</si>
  <si>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</si>
  <si>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</si>
  <si>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</si>
  <si>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</si>
  <si>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</si>
  <si>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</si>
  <si>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</si>
  <si>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</si>
  <si>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</si>
  <si>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</si>
  <si>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</si>
  <si>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</si>
  <si>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</si>
  <si>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</si>
  <si>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</si>
  <si>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</si>
  <si>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</si>
  <si>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</si>
  <si>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</si>
  <si>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</si>
  <si>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</si>
  <si>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</si>
  <si>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</si>
  <si>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</si>
  <si>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</si>
  <si>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</si>
  <si>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</si>
  <si>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</si>
  <si>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</si>
  <si>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</si>
  <si>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</si>
  <si>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</si>
  <si>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</si>
  <si>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</si>
  <si>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</si>
  <si>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</si>
  <si>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</si>
  <si>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</si>
  <si>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</si>
  <si>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</si>
  <si>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</si>
  <si>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</si>
  <si>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</si>
  <si>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</si>
  <si>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</si>
  <si>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</si>
  <si>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</si>
  <si>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</si>
  <si>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</si>
  <si>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</si>
  <si>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</si>
  <si>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</si>
  <si>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</si>
  <si>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</si>
  <si>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</si>
  <si>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</si>
  <si>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</si>
  <si>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</si>
  <si>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</si>
  <si>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</si>
  <si>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</si>
  <si>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</si>
  <si>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</si>
  <si>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</si>
  <si>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</si>
  <si>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</si>
  <si>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</si>
  <si>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</si>
  <si>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</si>
  <si>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</si>
  <si>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</si>
  <si>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</si>
  <si>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</si>
  <si>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</si>
  <si>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</si>
  <si>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</si>
  <si>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</si>
  <si>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</si>
  <si>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</si>
  <si>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</si>
  <si>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</si>
  <si>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</si>
  <si>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</si>
  <si>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</si>
  <si>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</si>
  <si>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</si>
  <si>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</si>
  <si>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</si>
  <si>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</si>
  <si>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</si>
  <si>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</si>
  <si>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</si>
  <si>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</si>
  <si>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</si>
  <si>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</si>
  <si>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</si>
  <si>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</si>
  <si>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</si>
  <si>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</si>
  <si>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</si>
  <si>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</si>
  <si>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</si>
  <si>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</si>
  <si>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</si>
  <si>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</si>
  <si>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</si>
  <si>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</si>
  <si>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</si>
  <si>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</si>
  <si>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</si>
  <si>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</si>
  <si>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</si>
  <si>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</si>
  <si>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</si>
  <si>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</si>
  <si>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</si>
  <si>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</si>
  <si>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</si>
  <si>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</si>
  <si>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</si>
  <si>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</si>
  <si>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</si>
  <si>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</si>
  <si>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</si>
  <si>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</si>
  <si>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</si>
  <si>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</si>
  <si>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</si>
  <si>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</si>
  <si>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</si>
  <si>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</si>
  <si>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</si>
  <si>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</si>
  <si>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</si>
  <si>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</si>
  <si>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</si>
  <si>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</si>
  <si>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</si>
  <si>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</si>
  <si>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</si>
  <si>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</si>
  <si>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</si>
  <si>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</si>
  <si>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</si>
  <si>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</si>
  <si>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</si>
  <si>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</si>
  <si>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</si>
  <si>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</si>
  <si>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</si>
  <si>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</si>
  <si>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</si>
  <si>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</si>
  <si>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</si>
  <si>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</si>
  <si>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</si>
  <si>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</si>
  <si>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</si>
  <si>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</si>
  <si>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</si>
  <si>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</si>
  <si>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</si>
  <si>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</si>
  <si>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</si>
  <si>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</si>
  <si>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</si>
  <si>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</si>
  <si>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</si>
  <si>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</si>
  <si>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</si>
  <si>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</si>
  <si>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</si>
  <si>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</si>
  <si>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</si>
  <si>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</si>
  <si>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</si>
  <si>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</si>
  <si>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</si>
  <si>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</si>
  <si>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</si>
  <si>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</si>
  <si>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</si>
  <si>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</si>
  <si>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</si>
  <si>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</si>
  <si>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</si>
  <si>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</si>
  <si>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</si>
  <si>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</si>
  <si>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</si>
  <si>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</si>
  <si>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</si>
  <si>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</si>
  <si>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</si>
  <si>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</si>
  <si>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</si>
  <si>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</si>
  <si>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</si>
  <si>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</si>
  <si>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</si>
  <si>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</si>
  <si>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</si>
  <si>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</si>
  <si>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</si>
  <si>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</si>
  <si>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</si>
  <si>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</si>
  <si>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</si>
  <si>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</si>
  <si>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</si>
  <si>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</si>
  <si>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</si>
  <si>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</si>
  <si>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</si>
  <si>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</si>
  <si>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</si>
  <si>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</si>
  <si>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</si>
  <si>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</si>
  <si>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</si>
  <si>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</si>
  <si>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</si>
  <si>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</si>
  <si>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</si>
  <si>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</si>
  <si>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</si>
  <si>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</si>
  <si>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</si>
  <si>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</si>
  <si>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</si>
  <si>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</si>
  <si>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</si>
  <si>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</si>
  <si>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</si>
  <si>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</si>
  <si>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</si>
  <si>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</si>
  <si>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</si>
  <si>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</si>
  <si>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</si>
  <si>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</si>
  <si>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</si>
  <si>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</si>
  <si>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</si>
  <si>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</si>
  <si>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</si>
  <si>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</si>
  <si>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</si>
  <si>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</si>
  <si>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</si>
  <si>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</si>
  <si>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</si>
  <si>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</si>
  <si>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</si>
  <si>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</si>
  <si>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</si>
  <si>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</si>
  <si>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</si>
  <si>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</si>
  <si>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</si>
  <si>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</si>
  <si>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</si>
  <si>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</si>
  <si>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</si>
  <si>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</si>
  <si>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</si>
  <si>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</si>
  <si>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</si>
  <si>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</si>
  <si>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</si>
  <si>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</si>
  <si>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</si>
  <si>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</si>
  <si>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</si>
  <si>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</si>
  <si>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</si>
  <si>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</si>
  <si>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</si>
  <si>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</si>
  <si>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</si>
  <si>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</si>
  <si>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</si>
  <si>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</si>
  <si>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</si>
  <si>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</si>
  <si>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</si>
  <si>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</si>
  <si>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</si>
  <si>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</si>
  <si>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</si>
  <si>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</si>
  <si>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</si>
  <si>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</si>
  <si>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</si>
  <si>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</si>
  <si>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</si>
  <si>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</si>
  <si>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</si>
  <si>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</si>
  <si>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</si>
  <si>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</si>
  <si>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</si>
  <si>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</si>
  <si>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</si>
  <si>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</si>
  <si>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</si>
  <si>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</si>
  <si>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</si>
  <si>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</si>
  <si>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</si>
  <si>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</si>
  <si>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</si>
  <si>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</si>
  <si>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</si>
  <si>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</si>
  <si>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</si>
  <si>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</si>
  <si>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</si>
  <si>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</si>
  <si>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</si>
  <si>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</si>
  <si>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</si>
  <si>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</si>
  <si>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</si>
  <si>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</si>
  <si>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</si>
  <si>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</si>
  <si>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</si>
  <si>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</si>
  <si>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</si>
  <si>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</si>
  <si>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</si>
  <si>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</si>
  <si>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</si>
  <si>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</si>
  <si>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</si>
  <si>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</si>
  <si>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</si>
  <si>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</si>
  <si>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</si>
  <si>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</si>
  <si>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</si>
  <si>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</si>
  <si>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</si>
  <si>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</si>
  <si>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</si>
  <si>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</si>
  <si>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</si>
  <si>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</si>
  <si>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</si>
  <si>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</si>
  <si>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</si>
  <si>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</si>
  <si>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</si>
  <si>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</si>
  <si>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</si>
  <si>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</si>
  <si>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</si>
  <si>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</si>
  <si>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</si>
  <si>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</si>
  <si>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</si>
  <si>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</si>
  <si>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</si>
  <si>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</si>
  <si>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</si>
  <si>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</si>
  <si>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</si>
  <si>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</si>
  <si>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</si>
  <si>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</si>
  <si>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</si>
  <si>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</si>
  <si>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</si>
  <si>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</si>
  <si>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</si>
  <si>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</si>
  <si>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</si>
  <si>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</si>
  <si>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</si>
  <si>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</si>
  <si>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</si>
  <si>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</si>
  <si>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</si>
  <si>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</si>
  <si>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</si>
  <si>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</si>
  <si>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</si>
  <si>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</si>
  <si>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</si>
  <si>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</si>
  <si>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</si>
  <si>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</si>
  <si>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</si>
  <si>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</si>
  <si>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</si>
  <si>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</si>
  <si>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</si>
  <si>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</si>
  <si>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</si>
  <si>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</si>
  <si>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</si>
  <si>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</si>
  <si>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</si>
  <si>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</si>
  <si>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</si>
  <si>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</si>
  <si>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</si>
  <si>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</si>
  <si>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</si>
  <si>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</si>
  <si>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</si>
  <si>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</si>
  <si>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</si>
  <si>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</si>
  <si>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</si>
  <si>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</si>
  <si>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</si>
  <si>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</si>
  <si>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</si>
  <si>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</si>
  <si>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</si>
  <si>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</si>
  <si>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</si>
  <si>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</si>
  <si>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</si>
  <si>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</si>
  <si>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</si>
  <si>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</si>
  <si>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</si>
  <si>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</si>
  <si>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</si>
  <si>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</si>
  <si>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</si>
  <si>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</si>
  <si>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</si>
  <si>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</si>
  <si>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</si>
  <si>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</si>
  <si>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</si>
  <si>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</si>
  <si>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</si>
  <si>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</si>
  <si>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</si>
  <si>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</si>
  <si>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</si>
  <si>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</si>
  <si>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</si>
  <si>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</si>
  <si>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</si>
  <si>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</si>
  <si>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</si>
  <si>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</si>
  <si>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</si>
  <si>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</si>
  <si>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</si>
  <si>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</si>
  <si>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</si>
  <si>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</si>
  <si>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</si>
  <si>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</si>
  <si>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</si>
  <si>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</si>
  <si>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</si>
  <si>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</si>
  <si>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</si>
  <si>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</si>
  <si>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</si>
  <si>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</si>
  <si>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</si>
  <si>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</si>
  <si>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</si>
  <si>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</si>
  <si>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</si>
  <si>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</si>
  <si>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01.050.0190-A</t>
  </si>
  <si>
    <t>01.050.0195-0</t>
  </si>
  <si>
    <t>01.050.0195-A</t>
  </si>
  <si>
    <t>01.050.0200-0</t>
  </si>
  <si>
    <t>01.050.0200-A</t>
  </si>
  <si>
    <t>01.050.0205-0</t>
  </si>
  <si>
    <t>01.050.0205-A</t>
  </si>
  <si>
    <t>01.050.0210-0</t>
  </si>
  <si>
    <t>01.050.0210-A</t>
  </si>
  <si>
    <t>01.050.0215-0</t>
  </si>
  <si>
    <t>01.050.0215-A</t>
  </si>
  <si>
    <t>01.050.0220-0</t>
  </si>
  <si>
    <t>01.050.0220-A</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</si>
  <si>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</si>
  <si>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</si>
  <si>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</si>
  <si>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</si>
  <si>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</si>
  <si>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</si>
  <si>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</si>
  <si>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</si>
  <si>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</si>
  <si>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</si>
  <si>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</si>
  <si>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</si>
  <si>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</si>
  <si>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</si>
  <si>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</si>
  <si>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</si>
  <si>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</si>
  <si>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</si>
  <si>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</si>
  <si>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</si>
  <si>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</si>
  <si>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</si>
  <si>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</si>
  <si>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</si>
  <si>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</si>
  <si>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</si>
  <si>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</si>
  <si>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</si>
  <si>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</si>
  <si>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</si>
  <si>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</si>
  <si>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</si>
  <si>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</si>
  <si>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</si>
  <si>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</si>
  <si>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</si>
  <si>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</si>
  <si>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</si>
  <si>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</si>
  <si>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</si>
  <si>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</si>
  <si>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</si>
  <si>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</si>
  <si>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</si>
  <si>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</si>
  <si>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</si>
  <si>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</si>
  <si>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</si>
  <si>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</si>
  <si>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</si>
  <si>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</si>
  <si>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</si>
  <si>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</si>
  <si>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</si>
  <si>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</si>
  <si>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</si>
  <si>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</si>
  <si>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</si>
  <si>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</si>
  <si>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</si>
  <si>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</si>
  <si>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</si>
  <si>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</si>
  <si>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</si>
  <si>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</si>
  <si>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</si>
  <si>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</si>
  <si>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</si>
  <si>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</si>
  <si>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</si>
  <si>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</si>
  <si>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</si>
  <si>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</si>
  <si>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</si>
  <si>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</si>
  <si>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</si>
  <si>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</si>
  <si>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</si>
  <si>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</si>
  <si>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</si>
  <si>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</si>
  <si>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</si>
  <si>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</si>
  <si>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</si>
  <si>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</si>
  <si>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</si>
  <si>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</si>
  <si>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</si>
  <si>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</si>
  <si>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</si>
  <si>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</si>
  <si>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</si>
  <si>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</si>
  <si>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</si>
  <si>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</si>
  <si>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</si>
  <si>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</si>
  <si>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</si>
  <si>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</si>
  <si>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</si>
  <si>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</si>
  <si>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</si>
  <si>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</si>
  <si>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</si>
  <si>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</si>
  <si>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</si>
  <si>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</si>
  <si>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</si>
  <si>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</si>
  <si>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</si>
  <si>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</si>
  <si>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</si>
  <si>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</si>
  <si>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</si>
  <si>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</si>
  <si>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</si>
  <si>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</si>
  <si>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</si>
  <si>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</si>
  <si>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</si>
  <si>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</si>
  <si>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</si>
  <si>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</si>
  <si>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</si>
  <si>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</si>
  <si>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</si>
  <si>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</si>
  <si>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</si>
  <si>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</si>
  <si>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</si>
  <si>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</si>
  <si>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</si>
  <si>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</si>
  <si>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</si>
  <si>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</si>
  <si>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</si>
  <si>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</si>
  <si>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</si>
  <si>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</si>
  <si>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</si>
  <si>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</si>
  <si>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</si>
  <si>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</si>
  <si>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</si>
  <si>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</si>
  <si>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</si>
  <si>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</si>
  <si>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</si>
  <si>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</si>
  <si>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</si>
  <si>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</si>
  <si>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</si>
  <si>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</si>
  <si>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</si>
  <si>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</si>
  <si>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</si>
  <si>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</si>
  <si>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</si>
  <si>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</si>
  <si>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</si>
  <si>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</si>
  <si>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</si>
  <si>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</si>
  <si>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</si>
  <si>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</si>
  <si>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</si>
  <si>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</si>
  <si>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</si>
  <si>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</si>
  <si>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</si>
  <si>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</si>
  <si>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</si>
  <si>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</si>
  <si>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</si>
  <si>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</si>
  <si>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</si>
  <si>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</si>
  <si>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</si>
  <si>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</si>
  <si>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</si>
  <si>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</si>
  <si>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</si>
  <si>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</si>
  <si>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</si>
  <si>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</si>
  <si>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</si>
  <si>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</si>
  <si>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</si>
  <si>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</si>
  <si>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</si>
  <si>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</si>
  <si>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</si>
  <si>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</si>
  <si>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</si>
  <si>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</si>
  <si>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</si>
  <si>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</si>
  <si>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</si>
  <si>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</si>
  <si>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</si>
  <si>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</si>
  <si>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</si>
  <si>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</si>
  <si>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</si>
  <si>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</si>
  <si>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</si>
  <si>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</si>
  <si>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</si>
  <si>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</si>
  <si>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</si>
  <si>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</si>
  <si>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</si>
  <si>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</si>
  <si>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</si>
  <si>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</si>
  <si>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</si>
  <si>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</si>
  <si>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</si>
  <si>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</si>
  <si>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</si>
  <si>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</si>
  <si>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</si>
  <si>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</si>
  <si>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</si>
  <si>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</si>
  <si>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</si>
  <si>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</si>
  <si>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</si>
  <si>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</si>
  <si>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</si>
  <si>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</si>
  <si>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</si>
  <si>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</si>
  <si>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</si>
  <si>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</si>
  <si>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</si>
  <si>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</si>
  <si>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</si>
  <si>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</si>
  <si>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</si>
  <si>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</si>
  <si>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</si>
  <si>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</si>
  <si>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</si>
  <si>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</si>
  <si>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</si>
  <si>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</si>
  <si>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</si>
  <si>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</si>
  <si>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</si>
  <si>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</si>
  <si>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</si>
  <si>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</si>
  <si>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</si>
  <si>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</si>
  <si>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</si>
  <si>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</si>
  <si>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</si>
  <si>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</si>
  <si>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</si>
  <si>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</si>
  <si>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</si>
  <si>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</si>
  <si>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</si>
  <si>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</si>
  <si>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</si>
  <si>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</si>
  <si>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</si>
  <si>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</si>
  <si>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</si>
  <si>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</si>
  <si>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</si>
  <si>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</si>
  <si>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</si>
  <si>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</si>
  <si>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</si>
  <si>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</si>
  <si>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</si>
  <si>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</si>
  <si>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</si>
  <si>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</si>
  <si>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</si>
  <si>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</si>
  <si>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</si>
  <si>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</si>
  <si>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</si>
  <si>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</si>
  <si>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</si>
  <si>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</si>
  <si>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</si>
  <si>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</si>
  <si>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</si>
  <si>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</si>
  <si>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</si>
  <si>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</si>
  <si>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</si>
  <si>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</si>
  <si>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</si>
  <si>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</si>
  <si>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</si>
  <si>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</si>
  <si>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</si>
  <si>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</si>
  <si>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</si>
  <si>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</si>
  <si>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</si>
  <si>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</si>
  <si>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</si>
  <si>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</si>
  <si>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</si>
  <si>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</si>
  <si>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</si>
  <si>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</si>
  <si>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</si>
  <si>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</si>
  <si>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</si>
  <si>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</si>
  <si>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</si>
  <si>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</si>
  <si>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</si>
  <si>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</si>
  <si>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</si>
  <si>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</si>
  <si>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</si>
  <si>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</si>
  <si>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</si>
  <si>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</si>
  <si>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</si>
  <si>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</si>
  <si>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</si>
  <si>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</si>
  <si>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</si>
  <si>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</si>
  <si>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</si>
  <si>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</si>
  <si>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</si>
  <si>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</si>
  <si>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</si>
  <si>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</si>
  <si>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</si>
  <si>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</si>
  <si>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</si>
  <si>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</si>
  <si>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</si>
  <si>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</si>
  <si>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</si>
  <si>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</si>
  <si>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</si>
  <si>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</si>
  <si>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</si>
  <si>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</si>
  <si>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</si>
  <si>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</si>
  <si>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</si>
  <si>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</si>
  <si>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</si>
  <si>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</si>
  <si>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</si>
  <si>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</si>
  <si>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</si>
  <si>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</si>
  <si>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</si>
  <si>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</si>
  <si>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</si>
  <si>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</si>
  <si>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</si>
  <si>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</si>
  <si>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</si>
  <si>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</si>
  <si>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</si>
  <si>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</si>
  <si>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</si>
  <si>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</si>
  <si>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</si>
  <si>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</si>
  <si>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</si>
  <si>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</si>
  <si>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</si>
  <si>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</si>
  <si>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</si>
  <si>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</si>
  <si>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</si>
  <si>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</si>
  <si>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</si>
  <si>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</si>
  <si>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</si>
  <si>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</si>
  <si>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</si>
  <si>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</si>
  <si>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</si>
  <si>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</si>
  <si>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</si>
  <si>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</si>
  <si>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</si>
  <si>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</si>
  <si>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</si>
  <si>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</si>
  <si>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</si>
  <si>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</si>
  <si>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</si>
  <si>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</si>
  <si>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</si>
  <si>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</si>
  <si>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</si>
  <si>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</si>
  <si>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</si>
  <si>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</si>
  <si>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</si>
  <si>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</si>
  <si>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</si>
  <si>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</si>
  <si>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</si>
  <si>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</si>
  <si>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</si>
  <si>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</si>
  <si>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</si>
  <si>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</si>
  <si>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</si>
  <si>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</si>
  <si>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</si>
  <si>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</si>
  <si>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</si>
  <si>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</si>
  <si>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</si>
  <si>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</si>
  <si>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</si>
  <si>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</si>
  <si>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</si>
  <si>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</si>
  <si>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</si>
  <si>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</si>
  <si>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</si>
  <si>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</si>
  <si>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</si>
  <si>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</si>
  <si>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</si>
  <si>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</si>
  <si>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</si>
  <si>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</si>
  <si>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</si>
  <si>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</si>
  <si>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</si>
  <si>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</si>
  <si>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</si>
  <si>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</si>
  <si>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</si>
  <si>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</si>
  <si>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</si>
  <si>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</si>
  <si>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</si>
  <si>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</si>
  <si>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</si>
  <si>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</si>
  <si>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</si>
  <si>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</si>
  <si>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</si>
  <si>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</si>
  <si>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</si>
  <si>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</si>
  <si>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</si>
  <si>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</si>
  <si>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</si>
  <si>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</si>
  <si>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</si>
  <si>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</si>
  <si>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</si>
  <si>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</si>
  <si>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</si>
  <si>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</si>
  <si>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</si>
  <si>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</si>
  <si>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</si>
  <si>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</si>
  <si>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</si>
  <si>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</si>
  <si>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</si>
  <si>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</si>
  <si>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</si>
  <si>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</si>
  <si>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</si>
  <si>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</si>
  <si>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</si>
  <si>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</si>
  <si>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</si>
  <si>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</si>
  <si>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</si>
  <si>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</si>
  <si>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</si>
  <si>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</si>
  <si>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</si>
  <si>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</si>
  <si>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</si>
  <si>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</si>
  <si>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</si>
  <si>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</si>
  <si>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</si>
  <si>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</si>
  <si>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</si>
  <si>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</si>
  <si>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</si>
  <si>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</si>
  <si>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</si>
  <si>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</si>
  <si>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</si>
  <si>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</si>
  <si>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</si>
  <si>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</si>
  <si>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</si>
  <si>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</si>
  <si>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</si>
  <si>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</si>
  <si>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</si>
  <si>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</si>
  <si>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</si>
  <si>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</si>
  <si>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</si>
  <si>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</si>
  <si>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</si>
  <si>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</si>
  <si>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</si>
  <si>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</si>
  <si>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</si>
  <si>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</si>
  <si>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</si>
  <si>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</si>
  <si>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</si>
  <si>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</si>
  <si>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</si>
  <si>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</si>
  <si>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</si>
  <si>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</si>
  <si>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</si>
  <si>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</si>
  <si>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</si>
  <si>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</si>
  <si>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</si>
  <si>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</si>
  <si>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</si>
  <si>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</si>
  <si>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</si>
  <si>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</si>
  <si>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</si>
  <si>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</si>
  <si>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</si>
  <si>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</si>
  <si>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</si>
  <si>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</si>
  <si>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</si>
  <si>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</si>
  <si>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</si>
  <si>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</si>
  <si>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</si>
  <si>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</si>
  <si>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</si>
  <si>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</si>
  <si>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</si>
  <si>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</si>
  <si>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</si>
  <si>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</si>
  <si>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</si>
  <si>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</si>
  <si>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</si>
  <si>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</si>
  <si>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</si>
  <si>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</si>
  <si>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</si>
  <si>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</si>
  <si>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</si>
  <si>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</si>
  <si>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</si>
  <si>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</si>
  <si>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</si>
  <si>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</si>
  <si>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</si>
  <si>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</si>
  <si>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</si>
  <si>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</si>
  <si>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</si>
  <si>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</si>
  <si>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</si>
  <si>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</si>
  <si>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</si>
  <si>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</si>
  <si>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</si>
  <si>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</si>
  <si>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</si>
  <si>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</si>
  <si>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</si>
  <si>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</si>
  <si>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</si>
  <si>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</si>
  <si>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</si>
  <si>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</si>
  <si>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</si>
  <si>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</si>
  <si>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</si>
  <si>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</si>
  <si>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</si>
  <si>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</si>
  <si>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</si>
  <si>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</si>
  <si>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</si>
  <si>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</si>
  <si>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</si>
  <si>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</si>
  <si>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</si>
  <si>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</si>
  <si>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</si>
  <si>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</si>
  <si>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</si>
  <si>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</si>
  <si>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</si>
  <si>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</si>
  <si>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</si>
  <si>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</si>
  <si>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</si>
  <si>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</si>
  <si>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</si>
  <si>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</si>
  <si>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</si>
  <si>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</si>
  <si>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</si>
  <si>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</si>
  <si>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</si>
  <si>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</si>
  <si>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</si>
  <si>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</si>
  <si>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</si>
  <si>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</si>
  <si>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</si>
  <si>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</si>
  <si>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</si>
  <si>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</si>
  <si>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</si>
  <si>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</si>
  <si>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</si>
  <si>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</si>
  <si>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</si>
  <si>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</si>
  <si>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</si>
  <si>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</si>
  <si>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</si>
  <si>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</si>
  <si>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</si>
  <si>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</si>
  <si>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</si>
  <si>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</si>
  <si>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</si>
  <si>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</si>
  <si>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</si>
  <si>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</si>
  <si>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</si>
  <si>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</si>
  <si>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</si>
  <si>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</si>
  <si>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</si>
  <si>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</si>
  <si>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</si>
  <si>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</si>
  <si>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</si>
  <si>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</si>
  <si>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</si>
  <si>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</si>
  <si>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</si>
  <si>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</si>
  <si>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</si>
  <si>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</si>
  <si>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</si>
  <si>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</si>
  <si>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</si>
  <si>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</si>
  <si>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</si>
  <si>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</si>
  <si>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</si>
  <si>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</si>
  <si>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</si>
  <si>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</si>
  <si>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</si>
  <si>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</si>
  <si>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</si>
  <si>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</si>
  <si>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</si>
  <si>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</si>
  <si>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</si>
  <si>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</si>
  <si>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</si>
  <si>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</si>
  <si>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</si>
  <si>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</si>
  <si>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</si>
  <si>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</si>
  <si>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</si>
  <si>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</si>
  <si>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</si>
  <si>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</si>
  <si>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</si>
  <si>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</si>
  <si>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</si>
  <si>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</si>
  <si>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</si>
  <si>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</si>
  <si>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</si>
  <si>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</si>
  <si>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</si>
  <si>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</si>
  <si>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</si>
  <si>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</si>
  <si>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</si>
  <si>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</si>
  <si>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</si>
  <si>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</si>
  <si>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</si>
  <si>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</si>
  <si>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</si>
  <si>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</si>
  <si>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</si>
  <si>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</si>
  <si>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</si>
  <si>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</si>
  <si>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</si>
  <si>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</si>
  <si>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</si>
  <si>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</si>
  <si>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</si>
  <si>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</si>
  <si>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</si>
  <si>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</si>
  <si>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</si>
  <si>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</si>
  <si>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</si>
  <si>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</si>
  <si>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</si>
  <si>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</si>
  <si>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</si>
  <si>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</si>
  <si>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</si>
  <si>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</si>
  <si>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</si>
  <si>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</si>
  <si>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</si>
  <si>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</si>
  <si>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</si>
  <si>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</si>
  <si>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</si>
  <si>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</si>
  <si>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</si>
  <si>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</si>
  <si>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</si>
  <si>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</si>
  <si>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</si>
  <si>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</si>
  <si>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</si>
  <si>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</si>
  <si>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</si>
  <si>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</si>
  <si>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</si>
  <si>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</si>
  <si>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</si>
  <si>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</si>
  <si>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</si>
  <si>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</si>
  <si>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</si>
  <si>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</si>
  <si>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</si>
  <si>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</si>
  <si>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</si>
  <si>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</si>
  <si>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</si>
  <si>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</si>
  <si>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</si>
  <si>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</si>
  <si>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</si>
  <si>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</si>
  <si>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</si>
  <si>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</si>
  <si>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</si>
  <si>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</si>
  <si>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</si>
  <si>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</si>
  <si>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</si>
  <si>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</si>
  <si>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</si>
  <si>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</si>
  <si>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</si>
  <si>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</si>
  <si>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</si>
  <si>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</si>
  <si>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</si>
  <si>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</si>
  <si>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</si>
  <si>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</si>
  <si>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</si>
  <si>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</si>
  <si>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</si>
  <si>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</si>
  <si>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</si>
  <si>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</si>
  <si>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</si>
  <si>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</si>
  <si>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</si>
  <si>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</si>
  <si>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</si>
  <si>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</si>
  <si>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</si>
  <si>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</si>
  <si>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</si>
  <si>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</si>
  <si>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</si>
  <si>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</si>
  <si>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</si>
  <si>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</si>
  <si>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</si>
  <si>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</si>
  <si>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</si>
  <si>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</si>
  <si>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</si>
  <si>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</si>
  <si>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</si>
  <si>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</si>
  <si>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</si>
  <si>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</si>
  <si>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</si>
  <si>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</si>
  <si>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</si>
  <si>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</si>
  <si>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</si>
  <si>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</si>
  <si>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</si>
  <si>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</si>
  <si>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</si>
  <si>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</si>
  <si>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</si>
  <si>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</si>
  <si>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</si>
  <si>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</si>
  <si>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</si>
  <si>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</si>
  <si>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</si>
  <si>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</si>
  <si>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</si>
  <si>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</si>
  <si>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</si>
  <si>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</si>
  <si>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</si>
  <si>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</si>
  <si>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</si>
  <si>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</si>
  <si>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</si>
  <si>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</si>
  <si>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</si>
  <si>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</si>
  <si>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</si>
  <si>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</si>
  <si>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</si>
  <si>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</si>
  <si>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</si>
  <si>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</si>
  <si>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</si>
  <si>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</si>
  <si>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</si>
  <si>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</si>
  <si>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</si>
  <si>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</si>
  <si>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</si>
  <si>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</si>
  <si>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</si>
  <si>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</si>
  <si>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</si>
  <si>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</si>
  <si>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</si>
  <si>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</si>
  <si>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</si>
  <si>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</si>
  <si>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</si>
  <si>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</si>
  <si>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</si>
  <si>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</si>
  <si>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</si>
  <si>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</si>
  <si>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</si>
  <si>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</si>
  <si>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</si>
  <si>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</si>
  <si>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</si>
  <si>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</si>
  <si>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</si>
  <si>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</si>
  <si>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</si>
  <si>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</si>
  <si>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</si>
  <si>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</si>
  <si>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</si>
  <si>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</si>
  <si>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</si>
  <si>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</si>
  <si>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</si>
  <si>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</si>
  <si>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</si>
  <si>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</si>
  <si>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</si>
  <si>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</si>
  <si>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</si>
  <si>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</si>
  <si>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</si>
  <si>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</si>
  <si>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</si>
  <si>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</si>
  <si>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</si>
  <si>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</si>
  <si>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</si>
  <si>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</si>
  <si>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</si>
  <si>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</si>
  <si>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</si>
  <si>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</si>
  <si>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</si>
  <si>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</si>
  <si>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</si>
  <si>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</si>
  <si>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</si>
  <si>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</si>
  <si>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</si>
  <si>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</si>
  <si>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</si>
  <si>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</si>
  <si>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</si>
  <si>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</si>
  <si>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</si>
  <si>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</si>
  <si>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</si>
  <si>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</si>
  <si>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</si>
  <si>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</si>
  <si>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</si>
  <si>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</si>
  <si>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</si>
  <si>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</si>
  <si>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</si>
  <si>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</si>
  <si>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</si>
  <si>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</si>
  <si>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</si>
  <si>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</si>
  <si>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</si>
  <si>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</si>
  <si>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</si>
  <si>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</si>
  <si>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</si>
  <si>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</si>
  <si>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</si>
  <si>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</si>
  <si>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</si>
  <si>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</si>
  <si>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</si>
  <si>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</si>
  <si>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</si>
  <si>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</si>
  <si>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</si>
  <si>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</si>
  <si>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</si>
  <si>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</si>
  <si>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</si>
  <si>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</si>
  <si>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</si>
  <si>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</si>
  <si>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</si>
  <si>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</si>
  <si>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</si>
  <si>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</si>
  <si>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</si>
  <si>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</si>
  <si>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</si>
  <si>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</si>
  <si>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</si>
  <si>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</si>
  <si>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</si>
  <si>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</si>
  <si>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</si>
  <si>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</si>
  <si>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</si>
  <si>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</si>
  <si>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</si>
  <si>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</si>
  <si>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</si>
  <si>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</si>
  <si>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</si>
  <si>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</si>
  <si>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</si>
  <si>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</si>
  <si>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</si>
  <si>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</si>
  <si>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</si>
  <si>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</si>
  <si>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</si>
  <si>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</si>
  <si>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</si>
  <si>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</si>
  <si>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</si>
  <si>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</si>
  <si>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</si>
  <si>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</si>
  <si>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</si>
  <si>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</si>
  <si>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</si>
  <si>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</si>
  <si>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</si>
  <si>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</si>
  <si>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</si>
  <si>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</si>
  <si>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</si>
  <si>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</si>
  <si>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</si>
  <si>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</si>
  <si>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</si>
  <si>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</si>
  <si>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</si>
  <si>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</si>
  <si>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</si>
  <si>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</si>
  <si>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</si>
  <si>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</si>
  <si>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</si>
  <si>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</si>
  <si>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</si>
  <si>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</si>
  <si>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</si>
  <si>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</si>
  <si>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</si>
  <si>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</si>
  <si>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</si>
  <si>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</si>
  <si>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</si>
  <si>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</si>
  <si>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</si>
  <si>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</si>
  <si>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</si>
  <si>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</si>
  <si>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</si>
  <si>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</si>
  <si>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</si>
  <si>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</si>
  <si>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</si>
  <si>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</si>
  <si>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</si>
  <si>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</si>
  <si>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</si>
  <si>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</si>
  <si>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</si>
  <si>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</si>
  <si>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</si>
  <si>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</si>
  <si>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</si>
  <si>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</si>
  <si>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</si>
  <si>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</si>
  <si>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</si>
  <si>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</si>
  <si>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</si>
  <si>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</si>
  <si>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</si>
  <si>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</si>
  <si>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</si>
  <si>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</si>
  <si>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</si>
  <si>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</si>
  <si>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</si>
  <si>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</si>
  <si>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</si>
  <si>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</si>
  <si>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</si>
  <si>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</si>
  <si>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</si>
  <si>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</si>
  <si>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</si>
  <si>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</si>
  <si>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</si>
  <si>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</si>
  <si>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</si>
  <si>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</si>
  <si>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</si>
  <si>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</si>
  <si>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</si>
  <si>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</si>
  <si>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</si>
  <si>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</si>
  <si>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</si>
  <si>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</si>
  <si>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</si>
  <si>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</si>
  <si>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</si>
  <si>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</si>
  <si>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</si>
  <si>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</si>
  <si>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</si>
  <si>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</si>
  <si>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</si>
  <si>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</si>
  <si>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</si>
  <si>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</si>
  <si>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</si>
  <si>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</si>
  <si>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</si>
  <si>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</si>
  <si>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</si>
  <si>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</si>
  <si>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</si>
  <si>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</si>
  <si>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</si>
  <si>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</si>
  <si>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</si>
  <si>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</si>
  <si>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</si>
  <si>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</si>
  <si>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</si>
  <si>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</si>
  <si>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</si>
  <si>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</si>
  <si>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</si>
  <si>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</si>
  <si>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</si>
  <si>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</si>
  <si>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</si>
  <si>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</si>
  <si>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</si>
  <si>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</si>
  <si>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</si>
  <si>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</si>
  <si>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</si>
  <si>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</si>
  <si>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</si>
  <si>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</si>
  <si>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</si>
  <si>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</si>
  <si>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</si>
  <si>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</si>
  <si>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</si>
  <si>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</si>
  <si>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</si>
  <si>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</si>
  <si>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</si>
  <si>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</si>
  <si>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</si>
  <si>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</si>
  <si>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</si>
  <si>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</si>
  <si>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</si>
  <si>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</si>
  <si>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</si>
  <si>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</si>
  <si>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</si>
  <si>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</si>
  <si>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</si>
  <si>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</si>
  <si>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</si>
  <si>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</si>
  <si>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</si>
  <si>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</si>
  <si>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</si>
  <si>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</si>
  <si>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</si>
  <si>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</si>
  <si>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</si>
  <si>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</si>
  <si>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</si>
  <si>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</si>
  <si>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</si>
  <si>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</si>
  <si>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</si>
  <si>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</si>
  <si>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</si>
  <si>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</si>
  <si>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</si>
  <si>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</si>
  <si>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</si>
  <si>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</si>
  <si>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</si>
  <si>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</si>
  <si>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</si>
  <si>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</si>
  <si>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</si>
  <si>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</si>
  <si>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</si>
  <si>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</si>
  <si>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</si>
  <si>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</si>
  <si>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</si>
  <si>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</si>
  <si>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</si>
  <si>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</si>
  <si>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</si>
  <si>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</si>
  <si>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</si>
  <si>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</si>
  <si>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</si>
  <si>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</si>
  <si>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</si>
  <si>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</si>
  <si>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</si>
  <si>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</si>
  <si>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</si>
  <si>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</si>
  <si>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</si>
  <si>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</si>
  <si>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</si>
  <si>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</si>
  <si>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</si>
  <si>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</si>
  <si>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</si>
  <si>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</si>
  <si>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</si>
  <si>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</si>
  <si>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</si>
  <si>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</si>
  <si>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</si>
  <si>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</si>
  <si>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</si>
  <si>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</si>
  <si>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</si>
  <si>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</si>
  <si>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</si>
  <si>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</si>
  <si>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</si>
  <si>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</si>
  <si>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</si>
  <si>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</si>
  <si>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</si>
  <si>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</si>
  <si>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</si>
  <si>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</si>
  <si>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</si>
  <si>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</si>
  <si>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</si>
  <si>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</si>
  <si>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</si>
  <si>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</si>
  <si>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</si>
  <si>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</si>
  <si>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</si>
  <si>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</si>
  <si>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</si>
  <si>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</si>
  <si>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</si>
  <si>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</si>
  <si>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</si>
  <si>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</si>
  <si>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</si>
  <si>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</si>
  <si>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</si>
  <si>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</si>
  <si>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</si>
  <si>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</si>
  <si>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</si>
  <si>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</si>
  <si>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</si>
  <si>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</si>
  <si>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</si>
  <si>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</si>
  <si>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</si>
  <si>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</si>
  <si>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</si>
  <si>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</si>
  <si>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</si>
  <si>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</si>
  <si>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</si>
  <si>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</si>
  <si>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</si>
  <si>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</si>
  <si>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</si>
  <si>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</si>
  <si>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</si>
  <si>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</si>
  <si>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</si>
  <si>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</si>
  <si>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</si>
  <si>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</si>
  <si>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</si>
  <si>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</si>
  <si>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</si>
  <si>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</si>
  <si>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</si>
  <si>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</si>
  <si>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</si>
  <si>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</si>
  <si>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</si>
  <si>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</si>
  <si>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</si>
  <si>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</si>
  <si>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</si>
  <si>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</si>
  <si>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</si>
  <si>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</si>
  <si>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</si>
  <si>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</si>
  <si>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</si>
  <si>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</si>
  <si>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</si>
  <si>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M2XKM</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</si>
  <si>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</si>
  <si>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</si>
  <si>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</si>
  <si>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</si>
  <si>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</si>
  <si>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</si>
  <si>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</si>
  <si>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</si>
  <si>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</si>
  <si>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</si>
  <si>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</si>
  <si>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</si>
  <si>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</si>
  <si>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</si>
  <si>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</si>
  <si>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</si>
  <si>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</si>
  <si>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</si>
  <si>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</si>
  <si>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</si>
  <si>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</si>
  <si>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</si>
  <si>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</si>
  <si>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</si>
  <si>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</si>
  <si>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</si>
  <si>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</si>
  <si>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</si>
  <si>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</si>
  <si>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</si>
  <si>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</si>
  <si>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</si>
  <si>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</si>
  <si>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</si>
  <si>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</si>
  <si>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</si>
  <si>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</si>
  <si>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</si>
  <si>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</si>
  <si>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</si>
  <si>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</si>
  <si>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</si>
  <si>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</si>
  <si>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</si>
  <si>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</si>
  <si>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</si>
  <si>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</si>
  <si>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</si>
  <si>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</si>
  <si>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</si>
  <si>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</si>
  <si>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</si>
  <si>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</si>
  <si>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</si>
  <si>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</si>
  <si>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</si>
  <si>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</si>
  <si>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</si>
  <si>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</si>
  <si>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</si>
  <si>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</si>
  <si>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</si>
  <si>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</si>
  <si>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</si>
  <si>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</si>
  <si>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</si>
  <si>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</si>
  <si>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</si>
  <si>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</si>
  <si>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</si>
  <si>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</si>
  <si>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</si>
  <si>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</si>
  <si>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</si>
  <si>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</si>
  <si>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</si>
  <si>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</si>
  <si>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</si>
  <si>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</si>
  <si>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</si>
  <si>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</si>
  <si>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</si>
  <si>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</si>
  <si>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</si>
  <si>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</si>
  <si>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</si>
  <si>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</si>
  <si>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</si>
  <si>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</si>
  <si>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</si>
  <si>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</si>
  <si>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</si>
  <si>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</si>
  <si>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</si>
  <si>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</si>
  <si>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</si>
  <si>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</si>
  <si>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</si>
  <si>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</si>
  <si>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</si>
  <si>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</si>
  <si>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</si>
  <si>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</si>
  <si>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</si>
  <si>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</si>
  <si>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</si>
  <si>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</si>
  <si>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</si>
  <si>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</si>
  <si>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</si>
  <si>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</si>
  <si>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</si>
  <si>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</si>
  <si>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</si>
  <si>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</si>
  <si>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</si>
  <si>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</si>
  <si>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</si>
  <si>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</si>
  <si>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</si>
  <si>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</si>
  <si>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</si>
  <si>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</si>
  <si>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</si>
  <si>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</si>
  <si>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</si>
  <si>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</si>
  <si>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</si>
  <si>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</si>
  <si>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</si>
  <si>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</si>
  <si>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</si>
  <si>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</si>
  <si>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</si>
  <si>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</si>
  <si>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</si>
  <si>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</si>
  <si>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</si>
  <si>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</si>
  <si>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</si>
  <si>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</si>
  <si>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</si>
  <si>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</si>
  <si>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</si>
  <si>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</si>
  <si>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</si>
  <si>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</si>
  <si>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</si>
  <si>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</si>
  <si>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</si>
  <si>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</si>
  <si>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</si>
  <si>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</si>
  <si>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</si>
  <si>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</si>
  <si>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</si>
  <si>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</si>
  <si>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</si>
  <si>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</si>
  <si>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</si>
  <si>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</si>
  <si>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</si>
  <si>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</si>
  <si>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</si>
  <si>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</si>
  <si>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</si>
  <si>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</si>
  <si>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</si>
  <si>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</si>
  <si>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</si>
  <si>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</si>
  <si>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</si>
  <si>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</si>
  <si>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</si>
  <si>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</si>
  <si>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</si>
  <si>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</si>
  <si>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</si>
  <si>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</si>
  <si>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</si>
  <si>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</si>
  <si>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</si>
  <si>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</si>
  <si>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</si>
  <si>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</si>
  <si>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</si>
  <si>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</si>
  <si>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</si>
  <si>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</si>
  <si>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</si>
  <si>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</si>
  <si>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</si>
  <si>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</si>
  <si>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</si>
  <si>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</si>
  <si>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</si>
  <si>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</si>
  <si>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</si>
  <si>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</si>
  <si>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</si>
  <si>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</si>
  <si>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</si>
  <si>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</si>
  <si>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</si>
  <si>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</si>
  <si>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</si>
  <si>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</si>
  <si>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</si>
  <si>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</si>
  <si>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</si>
  <si>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</si>
  <si>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</si>
  <si>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</si>
  <si>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</si>
  <si>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</si>
  <si>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</si>
  <si>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</si>
  <si>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</si>
  <si>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</si>
  <si>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</si>
  <si>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</si>
  <si>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</si>
  <si>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</si>
  <si>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</si>
  <si>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</si>
  <si>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</si>
  <si>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</si>
  <si>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</si>
  <si>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</si>
  <si>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</si>
  <si>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</si>
  <si>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</si>
  <si>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</si>
  <si>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</si>
  <si>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</si>
  <si>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</si>
  <si>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</si>
  <si>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</si>
  <si>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</si>
  <si>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</si>
  <si>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</si>
  <si>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</si>
  <si>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</si>
  <si>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</si>
  <si>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</si>
  <si>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</si>
  <si>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</si>
  <si>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</si>
  <si>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</si>
  <si>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</si>
  <si>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</si>
  <si>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</si>
  <si>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</si>
  <si>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</si>
  <si>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</si>
  <si>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</si>
  <si>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</si>
  <si>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</si>
  <si>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</si>
  <si>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</si>
  <si>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</si>
  <si>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</si>
  <si>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</si>
  <si>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</si>
  <si>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</si>
  <si>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</si>
  <si>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</si>
  <si>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</si>
  <si>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</si>
  <si>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</si>
  <si>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</si>
  <si>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</si>
  <si>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</si>
  <si>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</si>
  <si>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</si>
  <si>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</si>
  <si>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</si>
  <si>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</si>
  <si>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</si>
  <si>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</si>
  <si>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</si>
  <si>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</si>
  <si>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</si>
  <si>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</si>
  <si>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</si>
  <si>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</si>
  <si>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</si>
  <si>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</si>
  <si>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</si>
  <si>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</si>
  <si>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</si>
  <si>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</si>
  <si>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</si>
  <si>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</si>
  <si>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</si>
  <si>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</si>
  <si>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</si>
  <si>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</si>
  <si>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</si>
  <si>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</si>
  <si>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</si>
  <si>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</si>
  <si>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</si>
  <si>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</si>
  <si>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</si>
  <si>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</si>
  <si>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</si>
  <si>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</si>
  <si>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</si>
  <si>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</si>
  <si>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</si>
  <si>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</si>
  <si>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</si>
  <si>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</si>
  <si>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</si>
  <si>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</si>
  <si>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</si>
  <si>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</si>
  <si>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</si>
  <si>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</si>
  <si>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</si>
  <si>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</si>
  <si>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</si>
  <si>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</si>
  <si>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</si>
  <si>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</si>
  <si>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</si>
  <si>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</si>
  <si>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</si>
  <si>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</si>
  <si>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</si>
  <si>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</si>
  <si>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</si>
  <si>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</si>
  <si>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</si>
  <si>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</si>
  <si>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</si>
  <si>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</si>
  <si>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</si>
  <si>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</si>
  <si>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</si>
  <si>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</si>
  <si>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</si>
  <si>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</si>
  <si>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</si>
  <si>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</si>
  <si>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</si>
  <si>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</si>
  <si>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</si>
  <si>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</si>
  <si>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</si>
  <si>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</si>
  <si>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</si>
  <si>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</si>
  <si>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</si>
  <si>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</si>
  <si>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</si>
  <si>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</si>
  <si>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</si>
  <si>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</si>
  <si>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</si>
  <si>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</si>
  <si>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</si>
  <si>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</si>
  <si>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</si>
  <si>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</si>
  <si>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</si>
  <si>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</si>
  <si>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</si>
  <si>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</si>
  <si>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</si>
  <si>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</si>
  <si>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</si>
  <si>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</si>
  <si>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</si>
  <si>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</si>
  <si>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</si>
  <si>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</si>
  <si>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</si>
  <si>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</si>
  <si>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</si>
  <si>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</si>
  <si>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</si>
  <si>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</si>
  <si>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</si>
  <si>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</si>
  <si>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</si>
  <si>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</si>
  <si>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</si>
  <si>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</si>
  <si>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</si>
  <si>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</si>
  <si>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</si>
  <si>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</si>
  <si>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</si>
  <si>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</si>
  <si>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</si>
  <si>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</si>
  <si>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</si>
  <si>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</si>
  <si>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</si>
  <si>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</si>
  <si>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</si>
  <si>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</si>
  <si>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</si>
  <si>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</si>
  <si>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</si>
  <si>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</si>
  <si>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</si>
  <si>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</si>
  <si>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</si>
  <si>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</si>
  <si>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</si>
  <si>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</si>
  <si>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</si>
  <si>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</si>
  <si>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</si>
  <si>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</si>
  <si>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</si>
  <si>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</si>
  <si>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</si>
  <si>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</si>
  <si>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</si>
  <si>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</si>
  <si>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</si>
  <si>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</si>
  <si>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</si>
  <si>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</si>
  <si>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</si>
  <si>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</si>
  <si>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</si>
  <si>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</si>
  <si>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</si>
  <si>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</si>
  <si>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</si>
  <si>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</si>
  <si>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</si>
  <si>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</si>
  <si>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</si>
  <si>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</si>
  <si>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</si>
  <si>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</si>
  <si>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</si>
  <si>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</si>
  <si>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</si>
  <si>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</si>
  <si>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</si>
  <si>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</si>
  <si>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</si>
  <si>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</si>
  <si>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</si>
  <si>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</si>
  <si>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</si>
  <si>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</si>
  <si>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</si>
  <si>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</si>
  <si>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</si>
  <si>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</si>
  <si>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</si>
  <si>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</si>
  <si>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</si>
  <si>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</si>
  <si>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</si>
  <si>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</si>
  <si>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</si>
  <si>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</si>
  <si>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</si>
  <si>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</si>
  <si>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</si>
  <si>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</si>
  <si>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</si>
  <si>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</si>
  <si>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</si>
  <si>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</si>
  <si>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</si>
  <si>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</si>
  <si>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</si>
  <si>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</si>
  <si>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</si>
  <si>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</si>
  <si>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</si>
  <si>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</si>
  <si>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</si>
  <si>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</si>
  <si>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</si>
  <si>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</si>
  <si>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</si>
  <si>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</si>
  <si>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</si>
  <si>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</si>
  <si>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</si>
  <si>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</si>
  <si>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</si>
  <si>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</si>
  <si>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</si>
  <si>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</si>
  <si>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</si>
  <si>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</si>
  <si>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</si>
  <si>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</si>
  <si>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</si>
  <si>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</si>
  <si>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</si>
  <si>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</si>
  <si>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</si>
  <si>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</si>
  <si>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</si>
  <si>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</si>
  <si>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</si>
  <si>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</si>
  <si>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</si>
  <si>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</si>
  <si>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</si>
  <si>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</si>
  <si>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</si>
  <si>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</si>
  <si>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</si>
  <si>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</si>
  <si>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</si>
  <si>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</si>
  <si>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</si>
  <si>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</si>
  <si>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</si>
  <si>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</si>
  <si>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</si>
  <si>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</si>
  <si>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</si>
  <si>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</si>
  <si>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</si>
  <si>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</si>
  <si>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</si>
  <si>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</si>
  <si>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</si>
  <si>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</si>
  <si>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</si>
  <si>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</si>
  <si>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</si>
  <si>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</si>
  <si>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</si>
  <si>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</si>
  <si>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</si>
  <si>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</si>
  <si>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</si>
  <si>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</si>
  <si>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</si>
  <si>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</si>
  <si>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</si>
  <si>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</si>
  <si>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</si>
  <si>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</si>
  <si>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</si>
  <si>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</si>
  <si>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</si>
  <si>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</si>
  <si>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</si>
  <si>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</si>
  <si>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</si>
  <si>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</si>
  <si>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</si>
  <si>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</si>
  <si>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</si>
  <si>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</si>
  <si>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</si>
  <si>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</si>
  <si>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</si>
  <si>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</si>
  <si>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</si>
  <si>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</si>
  <si>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</si>
  <si>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</si>
  <si>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</si>
  <si>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</si>
  <si>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</si>
  <si>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</si>
  <si>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</si>
  <si>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</si>
  <si>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</si>
  <si>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</si>
  <si>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</si>
  <si>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</si>
  <si>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</si>
  <si>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</si>
  <si>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</si>
  <si>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</si>
  <si>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</si>
  <si>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</si>
  <si>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</si>
  <si>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</si>
  <si>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</si>
  <si>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</si>
  <si>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</si>
  <si>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</si>
  <si>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</si>
  <si>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</si>
  <si>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</si>
  <si>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</si>
  <si>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</si>
  <si>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</si>
  <si>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</si>
  <si>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</si>
  <si>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</si>
  <si>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</si>
  <si>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</si>
  <si>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</si>
  <si>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</si>
  <si>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</si>
  <si>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</si>
  <si>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</si>
  <si>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</si>
  <si>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</si>
  <si>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</si>
  <si>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</si>
  <si>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</si>
  <si>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</si>
  <si>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</si>
  <si>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</si>
  <si>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</si>
  <si>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</si>
  <si>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</si>
  <si>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</si>
  <si>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</si>
  <si>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</si>
  <si>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</si>
  <si>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</si>
  <si>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</si>
  <si>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</si>
  <si>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</si>
  <si>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</si>
  <si>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</si>
  <si>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</si>
  <si>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</si>
  <si>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</si>
  <si>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</si>
  <si>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</si>
  <si>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</si>
  <si>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</si>
  <si>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</si>
  <si>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</si>
  <si>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</si>
  <si>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</si>
  <si>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</si>
  <si>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</si>
  <si>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</si>
  <si>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</si>
  <si>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</si>
  <si>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</si>
  <si>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</si>
  <si>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</si>
  <si>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</si>
  <si>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</si>
  <si>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</si>
  <si>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</si>
  <si>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</si>
  <si>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</si>
  <si>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</si>
  <si>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</si>
  <si>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</si>
  <si>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</si>
  <si>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</si>
  <si>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</si>
  <si>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</si>
  <si>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</si>
  <si>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</si>
  <si>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</si>
  <si>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</si>
  <si>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</si>
  <si>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</si>
  <si>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</si>
  <si>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</si>
  <si>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</si>
  <si>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</si>
  <si>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</si>
  <si>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</si>
  <si>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</si>
  <si>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</si>
  <si>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</si>
  <si>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</si>
  <si>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</si>
  <si>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</si>
  <si>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</si>
  <si>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</si>
  <si>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</si>
  <si>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</si>
  <si>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</si>
  <si>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</si>
  <si>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</si>
  <si>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</si>
  <si>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</si>
  <si>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</si>
  <si>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</si>
  <si>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</si>
  <si>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</si>
  <si>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</si>
  <si>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</si>
  <si>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</si>
  <si>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05.008.0001-A</t>
  </si>
  <si>
    <t>05.008.0002-0</t>
  </si>
  <si>
    <t>05.008.0002-A</t>
  </si>
  <si>
    <t>05.008.0003-0</t>
  </si>
  <si>
    <t>05.008.0003-A</t>
  </si>
  <si>
    <t>05.008.0004-0</t>
  </si>
  <si>
    <t>05.008.0004-A</t>
  </si>
  <si>
    <t>05.008.0006-0</t>
  </si>
  <si>
    <t>05.008.0006-A</t>
  </si>
  <si>
    <t>05.008.0008-1</t>
  </si>
  <si>
    <t>05.008.0008-B</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</si>
  <si>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</si>
  <si>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</si>
  <si>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</si>
  <si>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</si>
  <si>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</si>
  <si>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</si>
  <si>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</si>
  <si>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</si>
  <si>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</si>
  <si>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</si>
  <si>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</si>
  <si>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</si>
  <si>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</si>
  <si>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</si>
  <si>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</si>
  <si>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</si>
  <si>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</si>
  <si>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</si>
  <si>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</si>
  <si>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</si>
  <si>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</si>
  <si>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</si>
  <si>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</si>
  <si>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</si>
  <si>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</si>
  <si>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</si>
  <si>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</si>
  <si>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</si>
  <si>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</si>
  <si>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</si>
  <si>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</si>
  <si>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</si>
  <si>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</si>
  <si>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</si>
  <si>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</si>
  <si>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</si>
  <si>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</si>
  <si>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</si>
  <si>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</si>
  <si>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</si>
  <si>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</si>
  <si>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</si>
  <si>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</si>
  <si>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</si>
  <si>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</si>
  <si>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</si>
  <si>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</si>
  <si>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</si>
  <si>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</si>
  <si>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</si>
  <si>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</si>
  <si>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</si>
  <si>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</si>
  <si>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</si>
  <si>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</si>
  <si>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</si>
  <si>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</si>
  <si>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</si>
  <si>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</si>
  <si>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</si>
  <si>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</si>
  <si>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</si>
  <si>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</si>
  <si>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</si>
  <si>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</si>
  <si>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</si>
  <si>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</si>
  <si>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</si>
  <si>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</si>
  <si>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</si>
  <si>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</si>
  <si>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</si>
  <si>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</si>
  <si>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</si>
  <si>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</si>
  <si>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</si>
  <si>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</si>
  <si>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</si>
  <si>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</si>
  <si>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</si>
  <si>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</si>
  <si>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</si>
  <si>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</si>
  <si>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</si>
  <si>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</si>
  <si>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</si>
  <si>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</si>
  <si>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</si>
  <si>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</si>
  <si>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</si>
  <si>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</si>
  <si>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</si>
  <si>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</si>
  <si>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</si>
  <si>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</si>
  <si>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</si>
  <si>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</si>
  <si>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</si>
  <si>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</si>
  <si>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</si>
  <si>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</si>
  <si>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</si>
  <si>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</si>
  <si>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</si>
  <si>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</si>
  <si>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</si>
  <si>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</si>
  <si>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</si>
  <si>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</si>
  <si>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</si>
  <si>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</si>
  <si>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</si>
  <si>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</si>
  <si>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</si>
  <si>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</si>
  <si>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</si>
  <si>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</si>
  <si>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</si>
  <si>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</si>
  <si>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</si>
  <si>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</si>
  <si>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</si>
  <si>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</si>
  <si>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</si>
  <si>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</si>
  <si>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</si>
  <si>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</si>
  <si>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</si>
  <si>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</si>
  <si>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</si>
  <si>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</si>
  <si>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</si>
  <si>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</si>
  <si>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</si>
  <si>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</si>
  <si>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</si>
  <si>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</si>
  <si>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</si>
  <si>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</si>
  <si>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</si>
  <si>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</si>
  <si>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</si>
  <si>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</si>
  <si>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</si>
  <si>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</si>
  <si>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</si>
  <si>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</si>
  <si>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</si>
  <si>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</si>
  <si>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</si>
  <si>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</si>
  <si>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</si>
  <si>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</si>
  <si>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</si>
  <si>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</si>
  <si>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</si>
  <si>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</si>
  <si>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</si>
  <si>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</si>
  <si>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</si>
  <si>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</si>
  <si>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</si>
  <si>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</si>
  <si>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</si>
  <si>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</si>
  <si>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</si>
  <si>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</si>
  <si>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</si>
  <si>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</si>
  <si>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</si>
  <si>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</si>
  <si>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</si>
  <si>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</si>
  <si>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</si>
  <si>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</si>
  <si>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</si>
  <si>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</si>
  <si>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</si>
  <si>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</si>
  <si>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</si>
  <si>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</si>
  <si>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</si>
  <si>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</si>
  <si>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</si>
  <si>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</si>
  <si>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</si>
  <si>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</si>
  <si>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</si>
  <si>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</si>
  <si>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</si>
  <si>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</si>
  <si>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</si>
  <si>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</si>
  <si>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</si>
  <si>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</si>
  <si>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</si>
  <si>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</si>
  <si>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</si>
  <si>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</si>
  <si>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</si>
  <si>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</si>
  <si>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</si>
  <si>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</si>
  <si>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</si>
  <si>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</si>
  <si>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</si>
  <si>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</si>
  <si>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</si>
  <si>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</si>
  <si>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</si>
  <si>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</si>
  <si>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</si>
  <si>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</si>
  <si>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</si>
  <si>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</si>
  <si>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</si>
  <si>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</si>
  <si>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</si>
  <si>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</si>
  <si>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</si>
  <si>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</si>
  <si>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</si>
  <si>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</si>
  <si>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</si>
  <si>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</si>
  <si>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</si>
  <si>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</si>
  <si>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</si>
  <si>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</si>
  <si>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</si>
  <si>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</si>
  <si>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</si>
  <si>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</si>
  <si>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</si>
  <si>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</si>
  <si>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</si>
  <si>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</si>
  <si>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</si>
  <si>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</si>
  <si>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</si>
  <si>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</si>
  <si>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</si>
  <si>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</si>
  <si>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</si>
  <si>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</si>
  <si>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</si>
  <si>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</si>
  <si>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</si>
  <si>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</si>
  <si>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</si>
  <si>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</si>
  <si>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</si>
  <si>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</si>
  <si>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</si>
  <si>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</si>
  <si>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</si>
  <si>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</si>
  <si>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</si>
  <si>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</si>
  <si>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</si>
  <si>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</si>
  <si>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</si>
  <si>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</si>
  <si>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</si>
  <si>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</si>
  <si>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</si>
  <si>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</si>
  <si>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</si>
  <si>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</si>
  <si>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</si>
  <si>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</si>
  <si>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</si>
  <si>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</si>
  <si>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</si>
  <si>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</si>
  <si>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</si>
  <si>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</si>
  <si>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</si>
  <si>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</si>
  <si>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</si>
  <si>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</si>
  <si>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</si>
  <si>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</si>
  <si>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</si>
  <si>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</si>
  <si>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</si>
  <si>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</si>
  <si>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</si>
  <si>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</si>
  <si>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</si>
  <si>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</si>
  <si>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</si>
  <si>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</si>
  <si>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</si>
  <si>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</si>
  <si>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</si>
  <si>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</si>
  <si>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</si>
  <si>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</si>
  <si>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</si>
  <si>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</si>
  <si>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</si>
  <si>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</si>
  <si>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</si>
  <si>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</si>
  <si>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</si>
  <si>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</si>
  <si>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</si>
  <si>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</si>
  <si>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</si>
  <si>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</si>
  <si>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</si>
  <si>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</si>
  <si>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</si>
  <si>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</si>
  <si>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</si>
  <si>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</si>
  <si>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</si>
  <si>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</si>
  <si>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</si>
  <si>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</si>
  <si>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</si>
  <si>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</si>
  <si>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</si>
  <si>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</si>
  <si>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05.058.0010-0</t>
  </si>
  <si>
    <t>05.058.0010-A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</si>
  <si>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</si>
  <si>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</si>
  <si>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</si>
  <si>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</si>
  <si>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</si>
  <si>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</si>
  <si>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</si>
  <si>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</si>
  <si>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</si>
  <si>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</si>
  <si>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</si>
  <si>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</si>
  <si>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</si>
  <si>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</si>
  <si>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</si>
  <si>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</si>
  <si>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</si>
  <si>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</si>
  <si>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</si>
  <si>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</si>
  <si>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</si>
  <si>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</si>
  <si>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</si>
  <si>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</si>
  <si>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</si>
  <si>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</si>
  <si>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</si>
  <si>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</si>
  <si>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</si>
  <si>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</si>
  <si>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</si>
  <si>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</si>
  <si>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</si>
  <si>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</si>
  <si>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</si>
  <si>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</si>
  <si>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</si>
  <si>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</si>
  <si>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</si>
  <si>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</si>
  <si>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</si>
  <si>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</si>
  <si>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</si>
  <si>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</si>
  <si>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</si>
  <si>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</si>
  <si>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</si>
  <si>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</si>
  <si>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</si>
  <si>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</si>
  <si>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</si>
  <si>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</si>
  <si>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</si>
  <si>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</si>
  <si>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</si>
  <si>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</si>
  <si>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</si>
  <si>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</si>
  <si>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</si>
  <si>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</si>
  <si>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</si>
  <si>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</si>
  <si>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</si>
  <si>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</si>
  <si>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</si>
  <si>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</si>
  <si>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</si>
  <si>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</si>
  <si>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</si>
  <si>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</si>
  <si>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</si>
  <si>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</si>
  <si>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</si>
  <si>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</si>
  <si>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</si>
  <si>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</si>
  <si>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</si>
  <si>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</si>
  <si>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</si>
  <si>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</si>
  <si>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</si>
  <si>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</si>
  <si>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</si>
  <si>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</si>
  <si>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</si>
  <si>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</si>
  <si>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</si>
  <si>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</si>
  <si>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</si>
  <si>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</si>
  <si>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</si>
  <si>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</si>
  <si>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</si>
  <si>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</si>
  <si>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</si>
  <si>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</si>
  <si>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</si>
  <si>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</si>
  <si>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</si>
  <si>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</si>
  <si>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</si>
  <si>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</si>
  <si>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</si>
  <si>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</si>
  <si>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</si>
  <si>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</si>
  <si>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</si>
  <si>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</si>
  <si>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</si>
  <si>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</si>
  <si>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</si>
  <si>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</si>
  <si>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</si>
  <si>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</si>
  <si>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</si>
  <si>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</si>
  <si>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</si>
  <si>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</si>
  <si>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</si>
  <si>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</si>
  <si>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</si>
  <si>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</si>
  <si>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</si>
  <si>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</si>
  <si>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</si>
  <si>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</si>
  <si>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</si>
  <si>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</si>
  <si>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</si>
  <si>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</si>
  <si>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</si>
  <si>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</si>
  <si>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</si>
  <si>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</si>
  <si>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</si>
  <si>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</si>
  <si>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</si>
  <si>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</si>
  <si>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</si>
  <si>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</si>
  <si>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</si>
  <si>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</si>
  <si>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</si>
  <si>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</si>
  <si>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</si>
  <si>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</si>
  <si>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</si>
  <si>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</si>
  <si>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</si>
  <si>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</si>
  <si>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</si>
  <si>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</si>
  <si>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</si>
  <si>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</si>
  <si>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</si>
  <si>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</si>
  <si>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</si>
  <si>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</si>
  <si>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</si>
  <si>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</si>
  <si>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</si>
  <si>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</si>
  <si>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</si>
  <si>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</si>
  <si>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</si>
  <si>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</si>
  <si>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</si>
  <si>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</si>
  <si>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</si>
  <si>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</si>
  <si>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</si>
  <si>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</si>
  <si>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</si>
  <si>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</si>
  <si>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</si>
  <si>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</si>
  <si>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</si>
  <si>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</si>
  <si>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</si>
  <si>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</si>
  <si>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</si>
  <si>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</si>
  <si>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</si>
  <si>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</si>
  <si>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</si>
  <si>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</si>
  <si>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</si>
  <si>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</si>
  <si>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</si>
  <si>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</si>
  <si>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</si>
  <si>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</si>
  <si>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</si>
  <si>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</si>
  <si>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</si>
  <si>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</si>
  <si>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</si>
  <si>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</si>
  <si>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</si>
  <si>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</si>
  <si>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</si>
  <si>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</si>
  <si>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</si>
  <si>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</si>
  <si>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</si>
  <si>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</si>
  <si>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</si>
  <si>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</si>
  <si>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</si>
  <si>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</si>
  <si>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</si>
  <si>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</si>
  <si>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</si>
  <si>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</si>
  <si>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</si>
  <si>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</si>
  <si>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</si>
  <si>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</si>
  <si>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</si>
  <si>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</si>
  <si>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</si>
  <si>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</si>
  <si>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</si>
  <si>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</si>
  <si>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</si>
  <si>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</si>
  <si>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</si>
  <si>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</si>
  <si>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</si>
  <si>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</si>
  <si>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</si>
  <si>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</si>
  <si>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</si>
  <si>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</si>
  <si>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</si>
  <si>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</si>
  <si>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</si>
  <si>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</si>
  <si>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</si>
  <si>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</si>
  <si>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</si>
  <si>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</si>
  <si>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</si>
  <si>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</si>
  <si>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</si>
  <si>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</si>
  <si>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</si>
  <si>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</si>
  <si>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</si>
  <si>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</si>
  <si>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</si>
  <si>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</si>
  <si>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</si>
  <si>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</si>
  <si>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</si>
  <si>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</si>
  <si>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</si>
  <si>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</si>
  <si>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</si>
  <si>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</si>
  <si>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</si>
  <si>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</si>
  <si>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</si>
  <si>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</si>
  <si>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</si>
  <si>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</si>
  <si>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</si>
  <si>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</si>
  <si>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</si>
  <si>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</si>
  <si>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</si>
  <si>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</si>
  <si>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</si>
  <si>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</si>
  <si>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</si>
  <si>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</si>
  <si>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</si>
  <si>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</si>
  <si>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</si>
  <si>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</si>
  <si>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</si>
  <si>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</si>
  <si>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</si>
  <si>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</si>
  <si>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</si>
  <si>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</si>
  <si>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</si>
  <si>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</si>
  <si>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</si>
  <si>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</si>
  <si>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</si>
  <si>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</si>
  <si>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</si>
  <si>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</si>
  <si>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</si>
  <si>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</si>
  <si>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</si>
  <si>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</si>
  <si>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</si>
  <si>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</si>
  <si>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</si>
  <si>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</si>
  <si>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</si>
  <si>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</si>
  <si>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</si>
  <si>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</si>
  <si>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</si>
  <si>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</si>
  <si>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</si>
  <si>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</si>
  <si>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</si>
  <si>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</si>
  <si>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</si>
  <si>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05.105.0204-0</t>
  </si>
  <si>
    <t>05.105.0204-A</t>
  </si>
  <si>
    <t>05.105.0205-0</t>
  </si>
  <si>
    <t>05.105.0205-A</t>
  </si>
  <si>
    <t>05.105.0206-0</t>
  </si>
  <si>
    <t>05.105.0206-A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</si>
  <si>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</si>
  <si>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</si>
  <si>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</si>
  <si>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</si>
  <si>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</si>
  <si>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</si>
  <si>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</si>
  <si>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</si>
  <si>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</si>
  <si>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</si>
  <si>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</si>
  <si>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</si>
  <si>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</si>
  <si>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</si>
  <si>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</si>
  <si>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</si>
  <si>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</si>
  <si>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</si>
  <si>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</si>
  <si>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</si>
  <si>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</si>
  <si>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</si>
  <si>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</si>
  <si>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</si>
  <si>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</si>
  <si>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</si>
  <si>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</si>
  <si>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</si>
  <si>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</si>
  <si>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</si>
  <si>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</si>
  <si>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</si>
  <si>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</si>
  <si>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</si>
  <si>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</si>
  <si>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</si>
  <si>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</si>
  <si>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</si>
  <si>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</si>
  <si>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</si>
  <si>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</si>
  <si>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</si>
  <si>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</si>
  <si>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</si>
  <si>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</si>
  <si>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</si>
  <si>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</si>
  <si>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</si>
  <si>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</si>
  <si>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</si>
  <si>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</si>
  <si>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</si>
  <si>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</si>
  <si>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</si>
  <si>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</si>
  <si>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</si>
  <si>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</si>
  <si>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</si>
  <si>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</si>
  <si>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</si>
  <si>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</si>
  <si>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</si>
  <si>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</si>
  <si>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</si>
  <si>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</si>
  <si>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</si>
  <si>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</si>
  <si>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</si>
  <si>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</si>
  <si>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</si>
  <si>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</si>
  <si>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</si>
  <si>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</si>
  <si>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</si>
  <si>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</si>
  <si>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</si>
  <si>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</si>
  <si>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</si>
  <si>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</si>
  <si>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</si>
  <si>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</si>
  <si>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</si>
  <si>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</si>
  <si>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</si>
  <si>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</si>
  <si>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</si>
  <si>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</si>
  <si>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</si>
  <si>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</si>
  <si>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</si>
  <si>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</si>
  <si>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</si>
  <si>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</si>
  <si>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</si>
  <si>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</si>
  <si>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</si>
  <si>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</si>
  <si>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</si>
  <si>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</si>
  <si>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</si>
  <si>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</si>
  <si>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</si>
  <si>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</si>
  <si>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</si>
  <si>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</si>
  <si>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</si>
  <si>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</si>
  <si>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</si>
  <si>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</si>
  <si>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</si>
  <si>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</si>
  <si>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</si>
  <si>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</si>
  <si>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</si>
  <si>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</si>
  <si>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</si>
  <si>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</si>
  <si>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</si>
  <si>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</si>
  <si>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</si>
  <si>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</si>
  <si>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</si>
  <si>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</si>
  <si>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</si>
  <si>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</si>
  <si>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</si>
  <si>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</si>
  <si>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</si>
  <si>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</si>
  <si>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</si>
  <si>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</si>
  <si>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</si>
  <si>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</si>
  <si>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</si>
  <si>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</si>
  <si>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</si>
  <si>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</si>
  <si>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</si>
  <si>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</si>
  <si>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</si>
  <si>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</si>
  <si>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</si>
  <si>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</si>
  <si>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</si>
  <si>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</si>
  <si>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</si>
  <si>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</si>
  <si>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</si>
  <si>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</si>
  <si>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</si>
  <si>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</si>
  <si>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</si>
  <si>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</si>
  <si>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</si>
  <si>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</si>
  <si>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</si>
  <si>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</si>
  <si>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</si>
  <si>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</si>
  <si>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</si>
  <si>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</si>
  <si>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</si>
  <si>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</si>
  <si>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</si>
  <si>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</si>
  <si>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</si>
  <si>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</si>
  <si>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</si>
  <si>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</si>
  <si>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</si>
  <si>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</si>
  <si>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</si>
  <si>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</si>
  <si>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</si>
  <si>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</si>
  <si>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</si>
  <si>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</si>
  <si>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</si>
  <si>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</si>
  <si>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</si>
  <si>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</si>
  <si>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</si>
  <si>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</si>
  <si>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</si>
  <si>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</si>
  <si>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</si>
  <si>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</si>
  <si>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</si>
  <si>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</si>
  <si>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</si>
  <si>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</si>
  <si>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</si>
  <si>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</si>
  <si>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</si>
  <si>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</si>
  <si>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</si>
  <si>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</si>
  <si>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</si>
  <si>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</si>
  <si>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</si>
  <si>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</si>
  <si>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</si>
  <si>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</si>
  <si>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</si>
  <si>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</si>
  <si>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</si>
  <si>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</si>
  <si>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</si>
  <si>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</si>
  <si>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</si>
  <si>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</si>
  <si>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</si>
  <si>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</si>
  <si>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</si>
  <si>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</si>
  <si>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</si>
  <si>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</si>
  <si>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</si>
  <si>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</si>
  <si>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</si>
  <si>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</si>
  <si>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</si>
  <si>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</si>
  <si>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</si>
  <si>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</si>
  <si>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</si>
  <si>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</si>
  <si>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</si>
  <si>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</si>
  <si>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</si>
  <si>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</si>
  <si>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</si>
  <si>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</si>
  <si>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</si>
  <si>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</si>
  <si>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</si>
  <si>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</si>
  <si>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</si>
  <si>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</si>
  <si>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</si>
  <si>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</si>
  <si>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</si>
  <si>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</si>
  <si>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</si>
  <si>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</si>
  <si>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</si>
  <si>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</si>
  <si>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</si>
  <si>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</si>
  <si>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</si>
  <si>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</si>
  <si>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</si>
  <si>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</si>
  <si>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</si>
  <si>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</si>
  <si>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</si>
  <si>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</si>
  <si>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</si>
  <si>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</si>
  <si>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</si>
  <si>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</si>
  <si>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</si>
  <si>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</si>
  <si>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</si>
  <si>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</si>
  <si>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</si>
  <si>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</si>
  <si>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</si>
  <si>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</si>
  <si>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</si>
  <si>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</si>
  <si>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</si>
  <si>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</si>
  <si>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</si>
  <si>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</si>
  <si>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</si>
  <si>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</si>
  <si>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</si>
  <si>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</si>
  <si>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</si>
  <si>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</si>
  <si>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</si>
  <si>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</si>
  <si>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</si>
  <si>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</si>
  <si>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</si>
  <si>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</si>
  <si>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</si>
  <si>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</si>
  <si>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</si>
  <si>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</si>
  <si>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</si>
  <si>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</si>
  <si>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</si>
  <si>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</si>
  <si>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</si>
  <si>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</si>
  <si>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</si>
  <si>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</si>
  <si>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</si>
  <si>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</si>
  <si>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</si>
  <si>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</si>
  <si>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</si>
  <si>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</si>
  <si>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</si>
  <si>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</si>
  <si>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</si>
  <si>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</si>
  <si>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</si>
  <si>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</si>
  <si>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</si>
  <si>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</si>
  <si>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</si>
  <si>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</si>
  <si>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</si>
  <si>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</si>
  <si>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</si>
  <si>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</si>
  <si>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</si>
  <si>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</si>
  <si>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</si>
  <si>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</si>
  <si>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</si>
  <si>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</si>
  <si>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</si>
  <si>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</si>
  <si>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</si>
  <si>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</si>
  <si>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</si>
  <si>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</si>
  <si>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</si>
  <si>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</si>
  <si>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</si>
  <si>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</si>
  <si>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</si>
  <si>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</si>
  <si>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</si>
  <si>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</si>
  <si>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</si>
  <si>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</si>
  <si>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</si>
  <si>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</si>
  <si>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</si>
  <si>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</si>
  <si>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</si>
  <si>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</si>
  <si>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</si>
  <si>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</si>
  <si>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</si>
  <si>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</si>
  <si>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</si>
  <si>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</si>
  <si>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</si>
  <si>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</si>
  <si>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</si>
  <si>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</si>
  <si>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</si>
  <si>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</si>
  <si>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</si>
  <si>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</si>
  <si>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</si>
  <si>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</si>
  <si>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</si>
  <si>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</si>
  <si>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</si>
  <si>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</si>
  <si>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</si>
  <si>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</si>
  <si>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</si>
  <si>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</si>
  <si>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</si>
  <si>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</si>
  <si>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</si>
  <si>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</si>
  <si>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</si>
  <si>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</si>
  <si>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</si>
  <si>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</si>
  <si>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</si>
  <si>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</si>
  <si>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</si>
  <si>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</si>
  <si>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</si>
  <si>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</si>
  <si>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</si>
  <si>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</si>
  <si>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</si>
  <si>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</si>
  <si>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</si>
  <si>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</si>
  <si>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</si>
  <si>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</si>
  <si>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</si>
  <si>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</si>
  <si>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</si>
  <si>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</si>
  <si>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</si>
  <si>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</si>
  <si>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</si>
  <si>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</si>
  <si>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</si>
  <si>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</si>
  <si>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</si>
  <si>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</si>
  <si>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</si>
  <si>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</si>
  <si>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</si>
  <si>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</si>
  <si>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</si>
  <si>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</si>
  <si>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</si>
  <si>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</si>
  <si>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</si>
  <si>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</si>
  <si>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</si>
  <si>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</si>
  <si>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</si>
  <si>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</si>
  <si>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</si>
  <si>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</si>
  <si>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</si>
  <si>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</si>
  <si>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</si>
  <si>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</si>
  <si>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</si>
  <si>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</si>
  <si>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</si>
  <si>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</si>
  <si>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</si>
  <si>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</si>
  <si>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</si>
  <si>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</si>
  <si>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</si>
  <si>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</si>
  <si>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</si>
  <si>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</si>
  <si>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</si>
  <si>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</si>
  <si>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</si>
  <si>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</si>
  <si>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</si>
  <si>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</si>
  <si>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</si>
  <si>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</si>
  <si>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</si>
  <si>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</si>
  <si>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</si>
  <si>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</si>
  <si>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</si>
  <si>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</si>
  <si>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</si>
  <si>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</si>
  <si>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</si>
  <si>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</si>
  <si>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</si>
  <si>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</si>
  <si>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</si>
  <si>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</si>
  <si>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</si>
  <si>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</si>
  <si>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</si>
  <si>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</si>
  <si>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</si>
  <si>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</si>
  <si>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</si>
  <si>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</si>
  <si>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</si>
  <si>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</si>
  <si>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</si>
  <si>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</si>
  <si>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</si>
  <si>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</si>
  <si>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</si>
  <si>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</si>
  <si>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</si>
  <si>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</si>
  <si>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</si>
  <si>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</si>
  <si>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</si>
  <si>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</si>
  <si>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</si>
  <si>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</si>
  <si>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</si>
  <si>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</si>
  <si>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</si>
  <si>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</si>
  <si>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</si>
  <si>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</si>
  <si>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</si>
  <si>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</si>
  <si>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</si>
  <si>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</si>
  <si>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</si>
  <si>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</si>
  <si>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</si>
  <si>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</si>
  <si>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</si>
  <si>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</si>
  <si>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</si>
  <si>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</si>
  <si>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</si>
  <si>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</si>
  <si>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</si>
  <si>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</si>
  <si>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</si>
  <si>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</si>
  <si>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</si>
  <si>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</si>
  <si>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</si>
  <si>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</si>
  <si>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</si>
  <si>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</si>
  <si>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</si>
  <si>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</si>
  <si>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</si>
  <si>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</si>
  <si>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</si>
  <si>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</si>
  <si>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</si>
  <si>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</si>
  <si>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</si>
  <si>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</si>
  <si>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</si>
  <si>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</si>
  <si>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</si>
  <si>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</si>
  <si>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</si>
  <si>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</si>
  <si>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</si>
  <si>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</si>
  <si>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</si>
  <si>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</si>
  <si>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</si>
  <si>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</si>
  <si>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</si>
  <si>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</si>
  <si>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</si>
  <si>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</si>
  <si>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</si>
  <si>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</si>
  <si>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</si>
  <si>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</si>
  <si>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</si>
  <si>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</si>
  <si>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</si>
  <si>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</si>
  <si>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</si>
  <si>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</si>
  <si>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</si>
  <si>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</si>
  <si>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</si>
  <si>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</si>
  <si>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</si>
  <si>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</si>
  <si>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</si>
  <si>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</si>
  <si>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</si>
  <si>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</si>
  <si>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</si>
  <si>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</si>
  <si>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</si>
  <si>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</si>
  <si>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</si>
  <si>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</si>
  <si>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</si>
  <si>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</si>
  <si>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</si>
  <si>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</si>
  <si>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</si>
  <si>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</si>
  <si>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</si>
  <si>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</si>
  <si>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</si>
  <si>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</si>
  <si>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</si>
  <si>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</si>
  <si>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</si>
  <si>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</si>
  <si>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</si>
  <si>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</si>
  <si>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</si>
  <si>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</si>
  <si>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</si>
  <si>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</si>
  <si>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</si>
  <si>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</si>
  <si>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</si>
  <si>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</si>
  <si>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</si>
  <si>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</si>
  <si>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</si>
  <si>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</si>
  <si>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</si>
  <si>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</si>
  <si>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</si>
  <si>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</si>
  <si>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</si>
  <si>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</si>
  <si>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</si>
  <si>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</si>
  <si>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</si>
  <si>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</si>
  <si>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</si>
  <si>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</si>
  <si>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</si>
  <si>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</si>
  <si>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</si>
  <si>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</si>
  <si>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</si>
  <si>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</si>
  <si>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</si>
  <si>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</si>
  <si>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</si>
  <si>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</si>
  <si>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</si>
  <si>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</si>
  <si>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</si>
  <si>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</si>
  <si>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</si>
  <si>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</si>
  <si>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</si>
  <si>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</si>
  <si>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</si>
  <si>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</si>
  <si>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</si>
  <si>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</si>
  <si>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</si>
  <si>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</si>
  <si>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</si>
  <si>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</si>
  <si>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</si>
  <si>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</si>
  <si>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</si>
  <si>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</si>
  <si>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</si>
  <si>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</si>
  <si>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</si>
  <si>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</si>
  <si>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</si>
  <si>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</si>
  <si>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</si>
  <si>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</si>
  <si>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</si>
  <si>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</si>
  <si>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</si>
  <si>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</si>
  <si>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</si>
  <si>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</si>
  <si>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</si>
  <si>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</si>
  <si>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</si>
  <si>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</si>
  <si>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</si>
  <si>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</si>
  <si>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</si>
  <si>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</si>
  <si>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</si>
  <si>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</si>
  <si>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</si>
  <si>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</si>
  <si>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</si>
  <si>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</si>
  <si>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</si>
  <si>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</si>
  <si>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</si>
  <si>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</si>
  <si>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</si>
  <si>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</si>
  <si>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</si>
  <si>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</si>
  <si>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</si>
  <si>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</si>
  <si>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</si>
  <si>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</si>
  <si>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</si>
  <si>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</si>
  <si>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</si>
  <si>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</si>
  <si>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</si>
  <si>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</si>
  <si>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</si>
  <si>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</si>
  <si>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</si>
  <si>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</si>
  <si>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</si>
  <si>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</si>
  <si>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</si>
  <si>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</si>
  <si>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</si>
  <si>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</si>
  <si>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</si>
  <si>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</si>
  <si>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</si>
  <si>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</si>
  <si>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</si>
  <si>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</si>
  <si>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</si>
  <si>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</si>
  <si>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</si>
  <si>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</si>
  <si>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</si>
  <si>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</si>
  <si>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</si>
  <si>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</si>
  <si>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</si>
  <si>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</si>
  <si>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</si>
  <si>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</si>
  <si>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</si>
  <si>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</si>
  <si>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</si>
  <si>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</si>
  <si>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</si>
  <si>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</si>
  <si>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</si>
  <si>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</si>
  <si>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</si>
  <si>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</si>
  <si>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</si>
  <si>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</si>
  <si>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</si>
  <si>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</si>
  <si>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</si>
  <si>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</si>
  <si>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</si>
  <si>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</si>
  <si>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</si>
  <si>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</si>
  <si>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</si>
  <si>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</si>
  <si>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</si>
  <si>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</si>
  <si>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</si>
  <si>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</si>
  <si>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</si>
  <si>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</si>
  <si>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</si>
  <si>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</si>
  <si>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</si>
  <si>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</si>
  <si>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</si>
  <si>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</si>
  <si>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</si>
  <si>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</si>
  <si>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</si>
  <si>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</si>
  <si>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</si>
  <si>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</si>
  <si>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</si>
  <si>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</si>
  <si>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</si>
  <si>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</si>
  <si>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</si>
  <si>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</si>
  <si>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</si>
  <si>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</si>
  <si>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</si>
  <si>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</si>
  <si>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</si>
  <si>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</si>
  <si>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</si>
  <si>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</si>
  <si>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</si>
  <si>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</si>
  <si>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</si>
  <si>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</si>
  <si>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</si>
  <si>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</si>
  <si>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</si>
  <si>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</si>
  <si>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</si>
  <si>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</si>
  <si>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</si>
  <si>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</si>
  <si>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</si>
  <si>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</si>
  <si>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</si>
  <si>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</si>
  <si>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</si>
  <si>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</si>
  <si>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</si>
  <si>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</si>
  <si>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</si>
  <si>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</si>
  <si>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</si>
  <si>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</si>
  <si>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</si>
  <si>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</si>
  <si>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</si>
  <si>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</si>
  <si>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</si>
  <si>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</si>
  <si>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</si>
  <si>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</si>
  <si>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</si>
  <si>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</si>
  <si>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</si>
  <si>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</si>
  <si>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</si>
  <si>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</si>
  <si>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</si>
  <si>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</si>
  <si>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</si>
  <si>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</si>
  <si>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</si>
  <si>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</si>
  <si>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</si>
  <si>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</si>
  <si>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</si>
  <si>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</si>
  <si>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</si>
  <si>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</si>
  <si>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</si>
  <si>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</si>
  <si>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</si>
  <si>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</si>
  <si>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</si>
  <si>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</si>
  <si>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</si>
  <si>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</si>
  <si>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</si>
  <si>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</si>
  <si>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</si>
  <si>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</si>
  <si>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</si>
  <si>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</si>
  <si>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</si>
  <si>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</si>
  <si>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</si>
  <si>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</si>
  <si>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</si>
  <si>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</si>
  <si>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</si>
  <si>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</si>
  <si>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</si>
  <si>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</si>
  <si>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</si>
  <si>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</si>
  <si>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</si>
  <si>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</si>
  <si>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</si>
  <si>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</si>
  <si>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</si>
  <si>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</si>
  <si>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</si>
  <si>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</si>
  <si>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</si>
  <si>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</si>
  <si>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</si>
  <si>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</si>
  <si>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</si>
  <si>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</si>
  <si>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</si>
  <si>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</si>
  <si>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</si>
  <si>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</si>
  <si>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</si>
  <si>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</si>
  <si>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</si>
  <si>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</si>
  <si>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</si>
  <si>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</si>
  <si>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</si>
  <si>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</si>
  <si>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</si>
  <si>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</si>
  <si>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</si>
  <si>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</si>
  <si>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</si>
  <si>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</si>
  <si>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</si>
  <si>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</si>
  <si>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</si>
  <si>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</si>
  <si>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</si>
  <si>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</si>
  <si>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</si>
  <si>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</si>
  <si>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</si>
  <si>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</si>
  <si>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</si>
  <si>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</si>
  <si>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</si>
  <si>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</si>
  <si>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</si>
  <si>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</si>
  <si>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</si>
  <si>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</si>
  <si>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</si>
  <si>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</si>
  <si>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</si>
  <si>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</si>
  <si>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</si>
  <si>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</si>
  <si>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</si>
  <si>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</si>
  <si>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</si>
  <si>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</si>
  <si>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</si>
  <si>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</si>
  <si>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</si>
  <si>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</si>
  <si>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</si>
  <si>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</si>
  <si>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</si>
  <si>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</si>
  <si>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</si>
  <si>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</si>
  <si>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</si>
  <si>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</si>
  <si>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</si>
  <si>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</si>
  <si>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</si>
  <si>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</si>
  <si>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</si>
  <si>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</si>
  <si>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</si>
  <si>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</si>
  <si>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</si>
  <si>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</si>
  <si>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</si>
  <si>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</si>
  <si>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</si>
  <si>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</si>
  <si>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</si>
  <si>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</si>
  <si>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</si>
  <si>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</si>
  <si>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</si>
  <si>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</si>
  <si>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</si>
  <si>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</si>
  <si>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</si>
  <si>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</si>
  <si>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</si>
  <si>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</si>
  <si>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</si>
  <si>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</si>
  <si>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</si>
  <si>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</si>
  <si>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</si>
  <si>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</si>
  <si>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</si>
  <si>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</si>
  <si>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</si>
  <si>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</si>
  <si>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</si>
  <si>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</si>
  <si>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</si>
  <si>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</si>
  <si>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</si>
  <si>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</si>
  <si>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</si>
  <si>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</si>
  <si>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</si>
  <si>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</si>
  <si>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</si>
  <si>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</si>
  <si>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</si>
  <si>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</si>
  <si>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</si>
  <si>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</si>
  <si>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</si>
  <si>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</si>
  <si>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</si>
  <si>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</si>
  <si>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</si>
  <si>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</si>
  <si>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</si>
  <si>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</si>
  <si>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</si>
  <si>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</si>
  <si>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</si>
  <si>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</si>
  <si>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</si>
  <si>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</si>
  <si>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</si>
  <si>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</si>
  <si>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</si>
  <si>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</si>
  <si>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</si>
  <si>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</si>
  <si>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</si>
  <si>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</si>
  <si>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</si>
  <si>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</si>
  <si>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</si>
  <si>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</si>
  <si>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</si>
  <si>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</si>
  <si>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</si>
  <si>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</si>
  <si>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</si>
  <si>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</si>
  <si>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</si>
  <si>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</si>
  <si>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</si>
  <si>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</si>
  <si>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</si>
  <si>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</si>
  <si>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</si>
  <si>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</si>
  <si>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</si>
  <si>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</si>
  <si>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</si>
  <si>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</si>
  <si>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</si>
  <si>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</si>
  <si>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</si>
  <si>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</si>
  <si>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</si>
  <si>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</si>
  <si>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</si>
  <si>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</si>
  <si>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</si>
  <si>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</si>
  <si>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</si>
  <si>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</si>
  <si>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</si>
  <si>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</si>
  <si>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</si>
  <si>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</si>
  <si>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</si>
  <si>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</si>
  <si>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</si>
  <si>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</si>
  <si>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</si>
  <si>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</si>
  <si>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</si>
  <si>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</si>
  <si>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</si>
  <si>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</si>
  <si>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</si>
  <si>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</si>
  <si>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</si>
  <si>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</si>
  <si>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</si>
  <si>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</si>
  <si>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</si>
  <si>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</si>
  <si>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</si>
  <si>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</si>
  <si>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</si>
  <si>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</si>
  <si>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</si>
  <si>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</si>
  <si>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</si>
  <si>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</si>
  <si>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</si>
  <si>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</si>
  <si>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</si>
  <si>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</si>
  <si>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</si>
  <si>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</si>
  <si>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</si>
  <si>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</si>
  <si>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</si>
  <si>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</si>
  <si>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</si>
  <si>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</si>
  <si>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</si>
  <si>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</si>
  <si>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</si>
  <si>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</si>
  <si>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</si>
  <si>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</si>
  <si>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</si>
  <si>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</si>
  <si>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</si>
  <si>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</si>
  <si>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</si>
  <si>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</si>
  <si>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</si>
  <si>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</si>
  <si>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</si>
  <si>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</si>
  <si>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</si>
  <si>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</si>
  <si>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</si>
  <si>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</si>
  <si>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</si>
  <si>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</si>
  <si>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</si>
  <si>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</si>
  <si>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</si>
  <si>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</si>
  <si>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</si>
  <si>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</si>
  <si>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</si>
  <si>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</si>
  <si>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</si>
  <si>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</si>
  <si>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</si>
  <si>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</si>
  <si>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</si>
  <si>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</si>
  <si>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</si>
  <si>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</si>
  <si>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</si>
  <si>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</si>
  <si>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</si>
  <si>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</si>
  <si>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</si>
  <si>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</si>
  <si>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</si>
  <si>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</si>
  <si>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</si>
  <si>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</si>
  <si>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</si>
  <si>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</si>
  <si>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</si>
  <si>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</si>
  <si>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</si>
  <si>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</si>
  <si>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</si>
  <si>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</si>
  <si>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</si>
  <si>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</si>
  <si>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</si>
  <si>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</si>
  <si>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</si>
  <si>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</si>
  <si>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</si>
  <si>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</si>
  <si>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</si>
  <si>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</si>
  <si>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</si>
  <si>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</si>
  <si>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</si>
  <si>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</si>
  <si>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</si>
  <si>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</si>
  <si>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</si>
  <si>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</si>
  <si>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</si>
  <si>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</si>
  <si>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</si>
  <si>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</si>
  <si>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</si>
  <si>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</si>
  <si>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</si>
  <si>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</si>
  <si>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</si>
  <si>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</si>
  <si>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</si>
  <si>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</si>
  <si>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</si>
  <si>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</si>
  <si>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</si>
  <si>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</si>
  <si>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</si>
  <si>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</si>
  <si>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</si>
  <si>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</si>
  <si>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</si>
  <si>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</si>
  <si>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</si>
  <si>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</si>
  <si>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</si>
  <si>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</si>
  <si>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</si>
  <si>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</si>
  <si>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</si>
  <si>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</si>
  <si>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</si>
  <si>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</si>
  <si>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</si>
  <si>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</si>
  <si>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</si>
  <si>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</si>
  <si>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</si>
  <si>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</si>
  <si>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</si>
  <si>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</si>
  <si>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</si>
  <si>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</si>
  <si>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</si>
  <si>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</si>
  <si>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</si>
  <si>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</si>
  <si>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</si>
  <si>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</si>
  <si>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</si>
  <si>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</si>
  <si>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</si>
  <si>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</si>
  <si>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</si>
  <si>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</si>
  <si>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</si>
  <si>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</si>
  <si>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</si>
  <si>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</si>
  <si>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</si>
  <si>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</si>
  <si>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</si>
  <si>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</si>
  <si>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</si>
  <si>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</si>
  <si>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</si>
  <si>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</si>
  <si>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</si>
  <si>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</si>
  <si>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</si>
  <si>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</si>
  <si>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</si>
  <si>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</si>
  <si>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</si>
  <si>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</si>
  <si>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</si>
  <si>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</si>
  <si>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</si>
  <si>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</si>
  <si>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</si>
  <si>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</si>
  <si>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</si>
  <si>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</si>
  <si>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</si>
  <si>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</si>
  <si>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</si>
  <si>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</si>
  <si>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</si>
  <si>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</si>
  <si>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</si>
  <si>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</si>
  <si>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</si>
  <si>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</si>
  <si>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</si>
  <si>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</si>
  <si>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</si>
  <si>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</si>
  <si>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</si>
  <si>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</si>
  <si>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</si>
  <si>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</si>
  <si>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</si>
  <si>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</si>
  <si>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</si>
  <si>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</si>
  <si>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</si>
  <si>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</si>
  <si>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</si>
  <si>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</si>
  <si>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</si>
  <si>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</si>
  <si>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</si>
  <si>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</si>
  <si>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</si>
  <si>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</si>
  <si>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</si>
  <si>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</si>
  <si>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</si>
  <si>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</si>
  <si>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</si>
  <si>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</si>
  <si>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</si>
  <si>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</si>
  <si>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</si>
  <si>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</si>
  <si>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</si>
  <si>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</si>
  <si>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</si>
  <si>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</si>
  <si>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</si>
  <si>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</si>
  <si>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</si>
  <si>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</si>
  <si>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</si>
  <si>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</si>
  <si>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</si>
  <si>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</si>
  <si>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</si>
  <si>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</si>
  <si>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</si>
  <si>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</si>
  <si>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</si>
  <si>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</si>
  <si>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</si>
  <si>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</si>
  <si>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</si>
  <si>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</si>
  <si>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</si>
  <si>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</si>
  <si>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</si>
  <si>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</si>
  <si>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</si>
  <si>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</si>
  <si>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</si>
  <si>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</si>
  <si>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</si>
  <si>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</si>
  <si>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</si>
  <si>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</si>
  <si>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</si>
  <si>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</si>
  <si>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</si>
  <si>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</si>
  <si>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</si>
  <si>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</si>
  <si>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</si>
  <si>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</si>
  <si>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</si>
  <si>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</si>
  <si>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</si>
  <si>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</si>
  <si>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</si>
  <si>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</si>
  <si>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</si>
  <si>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</si>
  <si>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</si>
  <si>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</si>
  <si>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</si>
  <si>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</si>
  <si>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</si>
  <si>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</si>
  <si>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</si>
  <si>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</si>
  <si>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</si>
  <si>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</si>
  <si>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</si>
  <si>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</si>
  <si>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</si>
  <si>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</si>
  <si>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</si>
  <si>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</si>
  <si>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</si>
  <si>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</si>
  <si>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</si>
  <si>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</si>
  <si>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</si>
  <si>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</si>
  <si>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</si>
  <si>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</si>
  <si>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</si>
  <si>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</si>
  <si>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</si>
  <si>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</si>
  <si>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</si>
  <si>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</si>
  <si>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</si>
  <si>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</si>
  <si>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</si>
  <si>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</si>
  <si>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</si>
  <si>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</si>
  <si>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</si>
  <si>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</si>
  <si>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</si>
  <si>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</si>
  <si>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</si>
  <si>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</si>
  <si>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</si>
  <si>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</si>
  <si>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</si>
  <si>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</si>
  <si>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</si>
  <si>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</si>
  <si>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</si>
  <si>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</si>
  <si>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</si>
  <si>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</si>
  <si>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</si>
  <si>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</si>
  <si>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</si>
  <si>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</si>
  <si>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</si>
  <si>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</si>
  <si>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</si>
  <si>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</si>
  <si>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</si>
  <si>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</si>
  <si>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</si>
  <si>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</si>
  <si>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</si>
  <si>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</si>
  <si>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</si>
  <si>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</si>
  <si>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</si>
  <si>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</si>
  <si>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</si>
  <si>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</si>
  <si>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</si>
  <si>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</si>
  <si>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</si>
  <si>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</si>
  <si>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</si>
  <si>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</si>
  <si>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</si>
  <si>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</si>
  <si>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</si>
  <si>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</si>
  <si>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</si>
  <si>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</si>
  <si>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</si>
  <si>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</si>
  <si>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</si>
  <si>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</si>
  <si>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</si>
  <si>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</si>
  <si>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</si>
  <si>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</si>
  <si>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</si>
  <si>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</si>
  <si>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</si>
  <si>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</si>
  <si>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</si>
  <si>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</si>
  <si>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</si>
  <si>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</si>
  <si>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</si>
  <si>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</si>
  <si>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</si>
  <si>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</si>
  <si>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</si>
  <si>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</si>
  <si>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</si>
  <si>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</si>
  <si>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</si>
  <si>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</si>
  <si>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</si>
  <si>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</si>
  <si>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</si>
  <si>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</si>
  <si>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</si>
  <si>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</si>
  <si>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</si>
  <si>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</si>
  <si>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</si>
  <si>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</si>
  <si>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</si>
  <si>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</si>
  <si>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</si>
  <si>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</si>
  <si>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</si>
  <si>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</si>
  <si>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</si>
  <si>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</si>
  <si>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</si>
  <si>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</si>
  <si>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</si>
  <si>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</si>
  <si>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</si>
  <si>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</si>
  <si>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</si>
  <si>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</si>
  <si>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</si>
  <si>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</si>
  <si>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</si>
  <si>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</si>
  <si>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</si>
  <si>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</si>
  <si>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</si>
  <si>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</si>
  <si>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</si>
  <si>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</si>
  <si>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</si>
  <si>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</si>
  <si>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</si>
  <si>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</si>
  <si>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</si>
  <si>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</si>
  <si>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</si>
  <si>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</si>
  <si>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</si>
  <si>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</si>
  <si>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</si>
  <si>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</si>
  <si>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</si>
  <si>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</si>
  <si>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</si>
  <si>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</si>
  <si>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</si>
  <si>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</si>
  <si>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</si>
  <si>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</si>
  <si>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</si>
  <si>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</si>
  <si>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</si>
  <si>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</si>
  <si>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</si>
  <si>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</si>
  <si>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</si>
  <si>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</si>
  <si>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</si>
  <si>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</si>
  <si>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</si>
  <si>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</si>
  <si>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</si>
  <si>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</si>
  <si>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</si>
  <si>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</si>
  <si>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</si>
  <si>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</si>
  <si>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</si>
  <si>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</si>
  <si>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</si>
  <si>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</si>
  <si>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</si>
  <si>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</si>
  <si>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</si>
  <si>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</si>
  <si>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</si>
  <si>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</si>
  <si>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</si>
  <si>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</si>
  <si>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</si>
  <si>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</si>
  <si>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</si>
  <si>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</si>
  <si>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</si>
  <si>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</si>
  <si>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</si>
  <si>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</si>
  <si>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</si>
  <si>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</si>
  <si>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</si>
  <si>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</si>
  <si>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</si>
  <si>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</si>
  <si>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</si>
  <si>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</si>
  <si>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</si>
  <si>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</si>
  <si>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</si>
  <si>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</si>
  <si>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</si>
  <si>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</si>
  <si>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</si>
  <si>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</si>
  <si>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</si>
  <si>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</si>
  <si>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</si>
  <si>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</si>
  <si>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</si>
  <si>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</si>
  <si>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</si>
  <si>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</si>
  <si>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</si>
  <si>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</si>
  <si>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</si>
  <si>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</si>
  <si>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</si>
  <si>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</si>
  <si>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</si>
  <si>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</si>
  <si>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</si>
  <si>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</si>
  <si>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</si>
  <si>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</si>
  <si>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</si>
  <si>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</si>
  <si>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</si>
  <si>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</si>
  <si>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</si>
  <si>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</si>
  <si>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</si>
  <si>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</si>
  <si>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</si>
  <si>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</si>
  <si>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</si>
  <si>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</si>
  <si>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</si>
  <si>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</si>
  <si>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</si>
  <si>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</si>
  <si>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</si>
  <si>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</si>
  <si>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</si>
  <si>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</si>
  <si>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</si>
  <si>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</si>
  <si>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</si>
  <si>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</si>
  <si>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</si>
  <si>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</si>
  <si>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</si>
  <si>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</si>
  <si>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</si>
  <si>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</si>
  <si>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</si>
  <si>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</si>
  <si>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</si>
  <si>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</si>
  <si>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</si>
  <si>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</si>
  <si>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</si>
  <si>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</si>
  <si>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</si>
  <si>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</si>
  <si>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</si>
  <si>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</si>
  <si>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</si>
  <si>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</si>
  <si>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</si>
  <si>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</si>
  <si>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</si>
  <si>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</si>
  <si>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</si>
  <si>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</si>
  <si>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</si>
  <si>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</si>
  <si>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</si>
  <si>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</si>
  <si>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</si>
  <si>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</si>
  <si>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</si>
  <si>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</si>
  <si>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</si>
  <si>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</si>
  <si>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</si>
  <si>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</si>
  <si>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</si>
  <si>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</si>
  <si>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</si>
  <si>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</si>
  <si>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</si>
  <si>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</si>
  <si>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</si>
  <si>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</si>
  <si>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</si>
  <si>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</si>
  <si>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</si>
  <si>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</si>
  <si>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</si>
  <si>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</si>
  <si>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</si>
  <si>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</si>
  <si>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</si>
  <si>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</si>
  <si>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</si>
  <si>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</si>
  <si>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</si>
  <si>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</si>
  <si>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</si>
  <si>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</si>
  <si>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</si>
  <si>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</si>
  <si>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</si>
  <si>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</si>
  <si>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</si>
  <si>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</si>
  <si>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</si>
  <si>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</si>
  <si>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</si>
  <si>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</si>
  <si>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</si>
  <si>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</si>
  <si>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</si>
  <si>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</si>
  <si>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</si>
  <si>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</si>
  <si>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</si>
  <si>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</si>
  <si>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</si>
  <si>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</si>
  <si>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</si>
  <si>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</si>
  <si>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</si>
  <si>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</si>
  <si>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</si>
  <si>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</si>
  <si>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</si>
  <si>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</si>
  <si>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</si>
  <si>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</si>
  <si>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</si>
  <si>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</si>
  <si>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</si>
  <si>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</si>
  <si>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</si>
  <si>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</si>
  <si>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</si>
  <si>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</si>
  <si>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</si>
  <si>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</si>
  <si>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</si>
  <si>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</si>
  <si>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</si>
  <si>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</si>
  <si>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</si>
  <si>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</si>
  <si>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</si>
  <si>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</si>
  <si>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</si>
  <si>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</si>
  <si>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</si>
  <si>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</si>
  <si>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</si>
  <si>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</si>
  <si>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</si>
  <si>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</si>
  <si>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</si>
  <si>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</si>
  <si>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</si>
  <si>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</si>
  <si>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</si>
  <si>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</si>
  <si>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</si>
  <si>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</si>
  <si>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</si>
  <si>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</si>
  <si>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</si>
  <si>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</si>
  <si>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</si>
  <si>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</si>
  <si>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</si>
  <si>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</si>
  <si>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</si>
  <si>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</si>
  <si>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</si>
  <si>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</si>
  <si>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</si>
  <si>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</si>
  <si>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</si>
  <si>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</si>
  <si>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</si>
  <si>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</si>
  <si>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</si>
  <si>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</si>
  <si>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</si>
  <si>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</si>
  <si>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</si>
  <si>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</si>
  <si>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</si>
  <si>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</si>
  <si>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</si>
  <si>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</si>
  <si>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</si>
  <si>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</si>
  <si>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</si>
  <si>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</si>
  <si>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</si>
  <si>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</si>
  <si>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</si>
  <si>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</si>
  <si>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</si>
  <si>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</si>
  <si>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</si>
  <si>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</si>
  <si>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</si>
  <si>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</si>
  <si>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</si>
  <si>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</si>
  <si>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</si>
  <si>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</si>
  <si>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</si>
  <si>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</si>
  <si>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</si>
  <si>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</si>
  <si>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</si>
  <si>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</si>
  <si>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</si>
  <si>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</si>
  <si>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</si>
  <si>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</si>
  <si>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</si>
  <si>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</si>
  <si>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</si>
  <si>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</si>
  <si>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</si>
  <si>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</si>
  <si>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</si>
  <si>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</si>
  <si>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</si>
  <si>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</si>
  <si>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</si>
  <si>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</si>
  <si>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</si>
  <si>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</si>
  <si>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</si>
  <si>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</si>
  <si>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</si>
  <si>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</si>
  <si>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</si>
  <si>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</si>
  <si>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</si>
  <si>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</si>
  <si>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</si>
  <si>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</si>
  <si>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</si>
  <si>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</si>
  <si>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</si>
  <si>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</si>
  <si>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</si>
  <si>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</si>
  <si>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</si>
  <si>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</si>
  <si>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</si>
  <si>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</si>
  <si>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</si>
  <si>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</si>
  <si>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</si>
  <si>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</si>
  <si>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</si>
  <si>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</si>
  <si>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</si>
  <si>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</si>
  <si>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</si>
  <si>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</si>
  <si>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</si>
  <si>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</si>
  <si>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</si>
  <si>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</si>
  <si>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</si>
  <si>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</si>
  <si>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</si>
  <si>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</si>
  <si>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</si>
  <si>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</si>
  <si>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</si>
  <si>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</si>
  <si>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</si>
  <si>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</si>
  <si>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</si>
  <si>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</si>
  <si>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</si>
  <si>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</si>
  <si>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</si>
  <si>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</si>
  <si>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</si>
  <si>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</si>
  <si>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</si>
  <si>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</si>
  <si>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</si>
  <si>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</si>
  <si>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</si>
  <si>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</si>
  <si>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</si>
  <si>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</si>
  <si>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</si>
  <si>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</si>
  <si>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</si>
  <si>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</si>
  <si>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</si>
  <si>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</si>
  <si>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</si>
  <si>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</si>
  <si>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</si>
  <si>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</si>
  <si>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</si>
  <si>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</si>
  <si>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</si>
  <si>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</si>
  <si>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</si>
  <si>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</si>
  <si>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</si>
  <si>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</si>
  <si>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</si>
  <si>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</si>
  <si>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</si>
  <si>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</si>
  <si>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</si>
  <si>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</si>
  <si>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</si>
  <si>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</si>
  <si>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</si>
  <si>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</si>
  <si>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</si>
  <si>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</si>
  <si>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</si>
  <si>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</si>
  <si>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</si>
  <si>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</si>
  <si>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</si>
  <si>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</si>
  <si>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</si>
  <si>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</si>
  <si>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</si>
  <si>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</si>
  <si>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</si>
  <si>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</si>
  <si>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</si>
  <si>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</si>
  <si>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</si>
  <si>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</si>
  <si>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</si>
  <si>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</si>
  <si>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</si>
  <si>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</si>
  <si>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</si>
  <si>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</si>
  <si>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</si>
  <si>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</si>
  <si>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</si>
  <si>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</si>
  <si>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</si>
  <si>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</si>
  <si>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</si>
  <si>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</si>
  <si>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</si>
  <si>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</si>
  <si>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</si>
  <si>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</si>
  <si>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</si>
  <si>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</si>
  <si>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</si>
  <si>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</si>
  <si>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</si>
  <si>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</si>
  <si>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</si>
  <si>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</si>
  <si>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</si>
  <si>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</si>
  <si>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</si>
  <si>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</si>
  <si>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</si>
  <si>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</si>
  <si>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</si>
  <si>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</si>
  <si>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</si>
  <si>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</si>
  <si>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</si>
  <si>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</si>
  <si>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</si>
  <si>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</si>
  <si>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</si>
  <si>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</si>
  <si>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</si>
  <si>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</si>
  <si>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</si>
  <si>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</si>
  <si>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</si>
  <si>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</si>
  <si>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</si>
  <si>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</si>
  <si>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</si>
  <si>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</si>
  <si>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</si>
  <si>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</si>
  <si>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</si>
  <si>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</si>
  <si>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</si>
  <si>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</si>
  <si>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</si>
  <si>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</si>
  <si>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</si>
  <si>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</si>
  <si>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</si>
  <si>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</si>
  <si>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</si>
  <si>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</si>
  <si>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</si>
  <si>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</si>
  <si>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</si>
  <si>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</si>
  <si>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</si>
  <si>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</si>
  <si>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</si>
  <si>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</si>
  <si>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</si>
  <si>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</si>
  <si>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</si>
  <si>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</si>
  <si>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</si>
  <si>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</si>
  <si>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</si>
  <si>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</si>
  <si>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</si>
  <si>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</si>
  <si>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</si>
  <si>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</si>
  <si>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</si>
  <si>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</si>
  <si>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</si>
  <si>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</si>
  <si>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</si>
  <si>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</si>
  <si>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</si>
  <si>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</si>
  <si>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</si>
  <si>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</si>
  <si>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</si>
  <si>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</si>
  <si>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</si>
  <si>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</si>
  <si>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</si>
  <si>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</si>
  <si>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</si>
  <si>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</si>
  <si>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</si>
  <si>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</si>
  <si>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</si>
  <si>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</si>
  <si>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</si>
  <si>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</si>
  <si>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</si>
  <si>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</si>
  <si>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</si>
  <si>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</si>
  <si>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</si>
  <si>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</si>
  <si>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</si>
  <si>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</si>
  <si>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</si>
  <si>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</si>
  <si>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</si>
  <si>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</si>
  <si>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</si>
  <si>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</si>
  <si>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</si>
  <si>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</si>
  <si>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</si>
  <si>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</si>
  <si>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</si>
  <si>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</si>
  <si>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</si>
  <si>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</si>
  <si>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</si>
  <si>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</si>
  <si>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</si>
  <si>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</si>
  <si>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</si>
  <si>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</si>
  <si>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</si>
  <si>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</si>
  <si>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</si>
  <si>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</si>
  <si>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</si>
  <si>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</si>
  <si>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</si>
  <si>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</si>
  <si>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</si>
  <si>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</si>
  <si>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</si>
  <si>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</si>
  <si>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</si>
  <si>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</si>
  <si>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</si>
  <si>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</si>
  <si>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</si>
  <si>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</si>
  <si>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</si>
  <si>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</si>
  <si>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</si>
  <si>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</si>
  <si>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</si>
  <si>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</si>
  <si>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</si>
  <si>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</si>
  <si>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</si>
  <si>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</si>
  <si>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</si>
  <si>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</si>
  <si>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</si>
  <si>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</si>
  <si>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</si>
  <si>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</si>
  <si>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</si>
  <si>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</si>
  <si>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</si>
  <si>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</si>
  <si>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</si>
  <si>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</si>
  <si>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</si>
  <si>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</si>
  <si>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</si>
  <si>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</si>
  <si>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</si>
  <si>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</si>
  <si>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</si>
  <si>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</si>
  <si>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</si>
  <si>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</si>
  <si>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</si>
  <si>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</si>
  <si>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</si>
  <si>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</si>
  <si>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</si>
  <si>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</si>
  <si>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</si>
  <si>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</si>
  <si>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</si>
  <si>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</si>
  <si>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</si>
  <si>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</si>
  <si>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</si>
  <si>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</si>
  <si>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</si>
  <si>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</si>
  <si>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</si>
  <si>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</si>
  <si>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</si>
  <si>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</si>
  <si>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</si>
  <si>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</si>
  <si>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</si>
  <si>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</si>
  <si>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</si>
  <si>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</si>
  <si>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</si>
  <si>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</si>
  <si>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</si>
  <si>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</si>
  <si>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</si>
  <si>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</si>
  <si>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</si>
  <si>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</si>
  <si>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</si>
  <si>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</si>
  <si>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</si>
  <si>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</si>
  <si>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</si>
  <si>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</si>
  <si>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</si>
  <si>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</si>
  <si>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</si>
  <si>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</si>
  <si>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</si>
  <si>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</si>
  <si>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</si>
  <si>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</si>
  <si>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</si>
  <si>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</si>
  <si>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</si>
  <si>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</si>
  <si>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</si>
  <si>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</si>
  <si>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</si>
  <si>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</si>
  <si>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</si>
  <si>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</si>
  <si>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</si>
  <si>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</si>
  <si>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</si>
  <si>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</si>
  <si>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</si>
  <si>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</si>
  <si>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</si>
  <si>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</si>
  <si>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</si>
  <si>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</si>
  <si>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</si>
  <si>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</si>
  <si>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</si>
  <si>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</si>
  <si>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</si>
  <si>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</si>
  <si>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</si>
  <si>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</si>
  <si>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</si>
  <si>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</si>
  <si>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</si>
  <si>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</si>
  <si>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</si>
  <si>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</si>
  <si>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</si>
  <si>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</si>
  <si>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</si>
  <si>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</si>
  <si>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</si>
  <si>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</si>
  <si>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</si>
  <si>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</si>
  <si>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</si>
  <si>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</si>
  <si>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</si>
  <si>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</si>
  <si>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</si>
  <si>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</si>
  <si>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</si>
  <si>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</si>
  <si>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</si>
  <si>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</si>
  <si>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</si>
  <si>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</si>
  <si>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</si>
  <si>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</si>
  <si>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</si>
  <si>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</si>
  <si>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</si>
  <si>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</si>
  <si>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</si>
  <si>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</si>
  <si>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</si>
  <si>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</si>
  <si>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</si>
  <si>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</si>
  <si>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</si>
  <si>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</si>
  <si>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</si>
  <si>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</si>
  <si>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</si>
  <si>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</si>
  <si>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</si>
  <si>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</si>
  <si>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</si>
  <si>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</si>
  <si>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</si>
  <si>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</si>
  <si>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</si>
  <si>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</si>
  <si>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</si>
  <si>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</si>
  <si>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</si>
  <si>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</si>
  <si>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</si>
  <si>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</si>
  <si>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</si>
  <si>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</si>
  <si>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</si>
  <si>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</si>
  <si>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</si>
  <si>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</si>
  <si>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</si>
  <si>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</si>
  <si>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</si>
  <si>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</si>
  <si>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</si>
  <si>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</si>
  <si>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</si>
  <si>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</si>
  <si>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</si>
  <si>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</si>
  <si>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</si>
  <si>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</si>
  <si>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</si>
  <si>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</si>
  <si>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</si>
  <si>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</si>
  <si>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</si>
  <si>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</si>
  <si>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</si>
  <si>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</si>
  <si>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</si>
  <si>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</si>
  <si>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</si>
  <si>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</si>
  <si>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</si>
  <si>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</si>
  <si>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</si>
  <si>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</si>
  <si>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</si>
  <si>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</si>
  <si>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</si>
  <si>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</si>
  <si>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</si>
  <si>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</si>
  <si>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</si>
  <si>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</si>
  <si>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</si>
  <si>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</si>
  <si>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</si>
  <si>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</si>
  <si>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</si>
  <si>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</si>
  <si>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</si>
  <si>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</si>
  <si>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</si>
  <si>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</si>
  <si>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</si>
  <si>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</si>
  <si>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</si>
  <si>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</si>
  <si>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</si>
  <si>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</si>
  <si>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</si>
  <si>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</si>
  <si>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</si>
  <si>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</si>
  <si>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</si>
  <si>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</si>
  <si>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</si>
  <si>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</si>
  <si>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</si>
  <si>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</si>
  <si>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</si>
  <si>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</si>
  <si>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</si>
  <si>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</si>
  <si>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</si>
  <si>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</si>
  <si>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</si>
  <si>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</si>
  <si>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</si>
  <si>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</si>
  <si>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</si>
  <si>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</si>
  <si>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</si>
  <si>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</si>
  <si>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</si>
  <si>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</si>
  <si>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</si>
  <si>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</si>
  <si>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</si>
  <si>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</si>
  <si>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</si>
  <si>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</si>
  <si>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</si>
  <si>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</si>
  <si>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</si>
  <si>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</si>
  <si>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</si>
  <si>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</si>
  <si>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</si>
  <si>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</si>
  <si>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</si>
  <si>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</si>
  <si>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</si>
  <si>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</si>
  <si>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</si>
  <si>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</si>
  <si>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</si>
  <si>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</si>
  <si>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</si>
  <si>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</si>
  <si>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</si>
  <si>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</si>
  <si>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</si>
  <si>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</si>
  <si>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</si>
  <si>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</si>
  <si>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</si>
  <si>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</si>
  <si>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</si>
  <si>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</si>
  <si>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</si>
  <si>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</si>
  <si>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</si>
  <si>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</si>
  <si>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</si>
  <si>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</si>
  <si>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</si>
  <si>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</si>
  <si>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</si>
  <si>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</si>
  <si>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</si>
  <si>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</si>
  <si>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</si>
  <si>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</si>
  <si>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</si>
  <si>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</si>
  <si>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</si>
  <si>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</si>
  <si>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</si>
  <si>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</si>
  <si>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</si>
  <si>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</si>
  <si>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</si>
  <si>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</si>
  <si>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</si>
  <si>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</si>
  <si>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</si>
  <si>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</si>
  <si>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</si>
  <si>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</si>
  <si>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</si>
  <si>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</si>
  <si>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</si>
  <si>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</si>
  <si>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</si>
  <si>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</si>
  <si>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</si>
  <si>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</si>
  <si>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</si>
  <si>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</si>
  <si>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</si>
  <si>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</si>
  <si>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</si>
  <si>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</si>
  <si>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</si>
  <si>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</si>
  <si>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</si>
  <si>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</si>
  <si>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</si>
  <si>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</si>
  <si>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</si>
  <si>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</si>
  <si>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</si>
  <si>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</si>
  <si>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</si>
  <si>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</si>
  <si>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</si>
  <si>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</si>
  <si>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</si>
  <si>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</si>
  <si>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</si>
  <si>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</si>
  <si>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</si>
  <si>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</si>
  <si>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</si>
  <si>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</si>
  <si>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</si>
  <si>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</si>
  <si>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</si>
  <si>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</si>
  <si>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</si>
  <si>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</si>
  <si>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</si>
  <si>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</si>
  <si>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</si>
  <si>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</si>
  <si>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</si>
  <si>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</si>
  <si>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</si>
  <si>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</si>
  <si>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</si>
  <si>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</si>
  <si>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</si>
  <si>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</si>
  <si>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</si>
  <si>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</si>
  <si>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</si>
  <si>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</si>
  <si>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</si>
  <si>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</si>
  <si>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</si>
  <si>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</si>
  <si>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</si>
  <si>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</si>
  <si>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</si>
  <si>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</si>
  <si>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</si>
  <si>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</si>
  <si>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</si>
  <si>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</si>
  <si>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</si>
  <si>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</si>
  <si>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</si>
  <si>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</si>
  <si>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</si>
  <si>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</si>
  <si>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</si>
  <si>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</si>
  <si>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</si>
  <si>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</si>
  <si>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</si>
  <si>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</si>
  <si>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</si>
  <si>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</si>
  <si>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</si>
  <si>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</si>
  <si>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</si>
  <si>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</si>
  <si>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</si>
  <si>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</si>
  <si>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</si>
  <si>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</si>
  <si>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</si>
  <si>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</si>
  <si>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</si>
  <si>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</si>
  <si>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</si>
  <si>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</si>
  <si>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</si>
  <si>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</si>
  <si>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</si>
  <si>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</si>
  <si>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</si>
  <si>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</si>
  <si>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</si>
  <si>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</si>
  <si>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</si>
  <si>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</si>
  <si>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</si>
  <si>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</si>
  <si>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</si>
  <si>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</si>
  <si>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</si>
  <si>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</si>
  <si>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</si>
  <si>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</si>
  <si>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</si>
  <si>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</si>
  <si>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</si>
  <si>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</si>
  <si>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</si>
  <si>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</si>
  <si>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</si>
  <si>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</si>
  <si>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</si>
  <si>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</si>
  <si>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</si>
  <si>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</si>
  <si>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</si>
  <si>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</si>
  <si>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</si>
  <si>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</si>
  <si>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</si>
  <si>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</si>
  <si>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</si>
  <si>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</si>
  <si>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</si>
  <si>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</si>
  <si>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</si>
  <si>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</si>
  <si>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</si>
  <si>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</si>
  <si>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</si>
  <si>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</si>
  <si>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</si>
  <si>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</si>
  <si>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</si>
  <si>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</si>
  <si>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</si>
  <si>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</si>
  <si>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</si>
  <si>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</si>
  <si>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</si>
  <si>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</si>
  <si>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</si>
  <si>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</si>
  <si>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</si>
  <si>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</si>
  <si>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</si>
  <si>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</si>
  <si>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</si>
  <si>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</si>
  <si>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</si>
  <si>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</si>
  <si>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</si>
  <si>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</si>
  <si>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</si>
  <si>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</si>
  <si>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</si>
  <si>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</si>
  <si>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</si>
  <si>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</si>
  <si>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</si>
  <si>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</si>
  <si>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</si>
  <si>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</si>
  <si>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</si>
  <si>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</si>
  <si>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</si>
  <si>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</si>
  <si>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</si>
  <si>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</si>
  <si>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</si>
  <si>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</si>
  <si>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</si>
  <si>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</si>
  <si>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</si>
  <si>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</si>
  <si>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</si>
  <si>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</si>
  <si>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</si>
  <si>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</si>
  <si>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</si>
  <si>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</si>
  <si>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</si>
  <si>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</si>
  <si>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</si>
  <si>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</si>
  <si>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</si>
  <si>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</si>
  <si>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</si>
  <si>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</si>
  <si>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</si>
  <si>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</si>
  <si>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</si>
  <si>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</si>
  <si>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</si>
  <si>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</si>
  <si>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</si>
  <si>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</si>
  <si>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</si>
  <si>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</si>
  <si>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</si>
  <si>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</si>
  <si>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</si>
  <si>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</si>
  <si>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</si>
  <si>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</si>
  <si>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</si>
  <si>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</si>
  <si>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</si>
  <si>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</si>
  <si>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</si>
  <si>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</si>
  <si>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</si>
  <si>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</si>
  <si>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</si>
  <si>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</si>
  <si>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</si>
  <si>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</si>
  <si>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</si>
  <si>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</si>
  <si>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</si>
  <si>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</si>
  <si>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</si>
  <si>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</si>
  <si>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</si>
  <si>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</si>
  <si>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</si>
  <si>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</si>
  <si>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</si>
  <si>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</si>
  <si>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</si>
  <si>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</si>
  <si>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</si>
  <si>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</si>
  <si>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</si>
  <si>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</si>
  <si>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</si>
  <si>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</si>
  <si>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</si>
  <si>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</si>
  <si>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</si>
  <si>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</si>
  <si>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</si>
  <si>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</si>
  <si>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</si>
  <si>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</si>
  <si>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</si>
  <si>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</si>
  <si>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</si>
  <si>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</si>
  <si>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</si>
  <si>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</si>
  <si>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</si>
  <si>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</si>
  <si>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</si>
  <si>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</si>
  <si>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</si>
  <si>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</si>
  <si>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</si>
  <si>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</si>
  <si>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</si>
  <si>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</si>
  <si>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</si>
  <si>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</si>
  <si>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</si>
  <si>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</si>
  <si>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</si>
  <si>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</si>
  <si>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</si>
  <si>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</si>
  <si>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</si>
  <si>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</si>
  <si>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</si>
  <si>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</si>
  <si>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</si>
  <si>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</si>
  <si>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</si>
  <si>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</si>
  <si>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</si>
  <si>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</si>
  <si>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</si>
  <si>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</si>
  <si>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</si>
  <si>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</si>
  <si>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</si>
  <si>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</si>
  <si>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</si>
  <si>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</si>
  <si>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</si>
  <si>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</si>
  <si>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</si>
  <si>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</si>
  <si>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</si>
  <si>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</si>
  <si>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</si>
  <si>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</si>
  <si>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</si>
  <si>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</si>
  <si>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</si>
  <si>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</si>
  <si>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</si>
  <si>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</si>
  <si>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</si>
  <si>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</si>
  <si>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</si>
  <si>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</si>
  <si>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</si>
  <si>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</si>
  <si>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</si>
  <si>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</si>
  <si>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</si>
  <si>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</si>
  <si>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</si>
  <si>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</si>
  <si>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</si>
  <si>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</si>
  <si>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</si>
  <si>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</si>
  <si>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</si>
  <si>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</si>
  <si>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</si>
  <si>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</si>
  <si>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</si>
  <si>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</si>
  <si>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</si>
  <si>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</si>
  <si>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</si>
  <si>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</si>
  <si>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</si>
  <si>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</si>
  <si>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</si>
  <si>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</si>
  <si>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</si>
  <si>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</si>
  <si>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</si>
  <si>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</si>
  <si>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</si>
  <si>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</si>
  <si>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</si>
  <si>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</si>
  <si>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</si>
  <si>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</si>
  <si>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</si>
  <si>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</si>
  <si>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</si>
  <si>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</si>
  <si>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</si>
  <si>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</si>
  <si>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</si>
  <si>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</si>
  <si>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</si>
  <si>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</si>
  <si>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</si>
  <si>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</si>
  <si>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</si>
  <si>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</si>
  <si>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</si>
  <si>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</si>
  <si>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</si>
  <si>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</si>
  <si>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</si>
  <si>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</si>
  <si>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</si>
  <si>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</si>
  <si>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</si>
  <si>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</si>
  <si>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</si>
  <si>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</si>
  <si>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</si>
  <si>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</si>
  <si>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</si>
  <si>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</si>
  <si>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</si>
  <si>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</si>
  <si>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</si>
  <si>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</si>
  <si>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</si>
  <si>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</si>
  <si>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</si>
  <si>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</si>
  <si>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</si>
  <si>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</si>
  <si>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</si>
  <si>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</si>
  <si>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</si>
  <si>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</si>
  <si>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</si>
  <si>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</si>
  <si>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</si>
  <si>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</si>
  <si>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</si>
  <si>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</si>
  <si>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</si>
  <si>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</si>
  <si>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</si>
  <si>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</si>
  <si>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</si>
  <si>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</si>
  <si>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</si>
  <si>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</si>
  <si>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</si>
  <si>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</si>
  <si>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</si>
  <si>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</si>
  <si>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</si>
  <si>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</si>
  <si>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</si>
  <si>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</si>
  <si>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</si>
  <si>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</si>
  <si>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</si>
  <si>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</si>
  <si>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</si>
  <si>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</si>
  <si>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</si>
  <si>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</si>
  <si>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</si>
  <si>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</si>
  <si>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</si>
  <si>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</si>
  <si>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</si>
  <si>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</si>
  <si>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</si>
  <si>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</si>
  <si>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</si>
  <si>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</si>
  <si>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</si>
  <si>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</si>
  <si>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</si>
  <si>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</si>
  <si>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</si>
  <si>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</si>
  <si>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</si>
  <si>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</si>
  <si>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</si>
  <si>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</si>
  <si>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</si>
  <si>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</si>
  <si>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</si>
  <si>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</si>
  <si>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</si>
  <si>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</si>
  <si>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</si>
  <si>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</si>
  <si>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</si>
  <si>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</si>
  <si>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</si>
  <si>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</si>
  <si>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</si>
  <si>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</si>
  <si>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</si>
  <si>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</si>
  <si>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</si>
  <si>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</si>
  <si>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</si>
  <si>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</si>
  <si>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</si>
  <si>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</si>
  <si>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</si>
  <si>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</si>
  <si>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</si>
  <si>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</si>
  <si>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</si>
  <si>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</si>
  <si>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</si>
  <si>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</si>
  <si>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</si>
  <si>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</si>
  <si>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</si>
  <si>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</si>
  <si>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</si>
  <si>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</si>
  <si>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</si>
  <si>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</si>
  <si>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</si>
  <si>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</si>
  <si>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</si>
  <si>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</si>
  <si>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</si>
  <si>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</si>
  <si>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</si>
  <si>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</si>
  <si>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</si>
  <si>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</si>
  <si>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</si>
  <si>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</si>
  <si>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</si>
  <si>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</si>
  <si>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</si>
  <si>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</si>
  <si>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</si>
  <si>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</si>
  <si>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</si>
  <si>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</si>
  <si>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</si>
  <si>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</si>
  <si>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</si>
  <si>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</si>
  <si>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</si>
  <si>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</si>
  <si>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</si>
  <si>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</si>
  <si>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</si>
  <si>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</si>
  <si>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</si>
  <si>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</si>
  <si>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</si>
  <si>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</si>
  <si>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</si>
  <si>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</si>
  <si>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</si>
  <si>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</si>
  <si>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</si>
  <si>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</si>
  <si>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</si>
  <si>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</si>
  <si>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</si>
  <si>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</si>
  <si>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</si>
  <si>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</si>
  <si>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</si>
  <si>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</si>
  <si>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</si>
  <si>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</si>
  <si>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</si>
  <si>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</si>
  <si>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</si>
  <si>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</si>
  <si>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</si>
  <si>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</si>
  <si>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</si>
  <si>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</si>
  <si>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</si>
  <si>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</si>
  <si>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</si>
  <si>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</si>
  <si>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</si>
  <si>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</si>
  <si>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</si>
  <si>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</si>
  <si>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</si>
  <si>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</si>
  <si>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</si>
  <si>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</si>
  <si>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</si>
  <si>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</si>
  <si>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</si>
  <si>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</si>
  <si>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</si>
  <si>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</si>
  <si>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</si>
  <si>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</si>
  <si>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</si>
  <si>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</si>
  <si>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</si>
  <si>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</si>
  <si>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</si>
  <si>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</si>
  <si>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</si>
  <si>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</si>
  <si>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</si>
  <si>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</si>
  <si>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</si>
  <si>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</si>
  <si>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</si>
  <si>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</si>
  <si>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</si>
  <si>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</si>
  <si>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</si>
  <si>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</si>
  <si>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</si>
  <si>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</si>
  <si>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</si>
  <si>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</si>
  <si>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</si>
  <si>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</si>
  <si>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</si>
  <si>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</si>
  <si>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</si>
  <si>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</si>
  <si>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</si>
  <si>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</si>
  <si>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</si>
  <si>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</si>
  <si>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</si>
  <si>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</si>
  <si>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</si>
  <si>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</si>
  <si>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</si>
  <si>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</si>
  <si>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</si>
  <si>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</si>
  <si>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</si>
  <si>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</si>
  <si>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</si>
  <si>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</si>
  <si>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</si>
  <si>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</si>
  <si>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</si>
  <si>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</si>
  <si>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</si>
  <si>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</si>
  <si>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</si>
  <si>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</si>
  <si>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</si>
  <si>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</si>
  <si>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</si>
  <si>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</si>
  <si>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</si>
  <si>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</si>
  <si>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</si>
  <si>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</si>
  <si>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</si>
  <si>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</si>
  <si>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</si>
  <si>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</si>
  <si>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</si>
  <si>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</si>
  <si>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</si>
  <si>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</si>
  <si>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</si>
  <si>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</si>
  <si>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</si>
  <si>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</si>
  <si>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</si>
  <si>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</si>
  <si>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</si>
  <si>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</si>
  <si>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</si>
  <si>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</si>
  <si>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</si>
  <si>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</si>
  <si>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</si>
  <si>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</si>
  <si>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</si>
  <si>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</si>
  <si>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</si>
  <si>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</si>
  <si>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</si>
  <si>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</si>
  <si>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</si>
  <si>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</si>
  <si>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</si>
  <si>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</si>
  <si>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</si>
  <si>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</si>
  <si>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</si>
  <si>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</si>
  <si>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</si>
  <si>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</si>
  <si>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</si>
  <si>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</si>
  <si>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</si>
  <si>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</si>
  <si>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</si>
  <si>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</si>
  <si>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</si>
  <si>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</si>
  <si>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</si>
  <si>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</si>
  <si>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</si>
  <si>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</si>
  <si>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</si>
  <si>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</si>
  <si>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</si>
  <si>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</si>
  <si>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</si>
  <si>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</si>
  <si>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</si>
  <si>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</si>
  <si>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</si>
  <si>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</si>
  <si>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</si>
  <si>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</si>
  <si>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</si>
  <si>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</si>
  <si>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</si>
  <si>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</si>
  <si>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</si>
  <si>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</si>
  <si>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</si>
  <si>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</si>
  <si>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</si>
  <si>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</si>
  <si>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</si>
  <si>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</si>
  <si>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</si>
  <si>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</si>
  <si>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</si>
  <si>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</si>
  <si>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</si>
  <si>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</si>
  <si>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</si>
  <si>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</si>
  <si>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</si>
  <si>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</si>
  <si>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</si>
  <si>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</si>
  <si>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</si>
  <si>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</si>
  <si>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</si>
  <si>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</si>
  <si>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</si>
  <si>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</si>
  <si>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</si>
  <si>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</si>
  <si>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</si>
  <si>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</si>
  <si>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</si>
  <si>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</si>
  <si>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</si>
  <si>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</si>
  <si>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</si>
  <si>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</si>
  <si>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</si>
  <si>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</si>
  <si>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</si>
  <si>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</si>
  <si>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</si>
  <si>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</si>
  <si>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</si>
  <si>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</si>
  <si>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</si>
  <si>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</si>
  <si>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</si>
  <si>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</si>
  <si>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</si>
  <si>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</si>
  <si>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</si>
  <si>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</si>
  <si>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</si>
  <si>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</si>
  <si>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</si>
  <si>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</si>
  <si>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</si>
  <si>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</si>
  <si>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</si>
  <si>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</si>
  <si>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</si>
  <si>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</si>
  <si>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</si>
  <si>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</si>
  <si>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</si>
  <si>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</si>
  <si>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</si>
  <si>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</si>
  <si>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</si>
  <si>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</si>
  <si>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</si>
  <si>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</si>
  <si>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</si>
  <si>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</si>
  <si>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</si>
  <si>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</si>
  <si>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</si>
  <si>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</si>
  <si>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</si>
  <si>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</si>
  <si>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</si>
  <si>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</si>
  <si>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</si>
  <si>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</si>
  <si>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</si>
  <si>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</si>
  <si>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</si>
  <si>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</si>
  <si>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</si>
  <si>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</si>
  <si>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</si>
  <si>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</si>
  <si>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</si>
  <si>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</si>
  <si>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</si>
  <si>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</si>
  <si>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</si>
  <si>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</si>
  <si>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</si>
  <si>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</si>
  <si>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</si>
  <si>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</si>
  <si>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</si>
  <si>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</si>
  <si>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</si>
  <si>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</si>
  <si>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</si>
  <si>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</si>
  <si>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</si>
  <si>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</si>
  <si>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</si>
  <si>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</si>
  <si>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</si>
  <si>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</si>
  <si>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</si>
  <si>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</si>
  <si>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</si>
  <si>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</si>
  <si>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</si>
  <si>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</si>
  <si>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</si>
  <si>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</si>
  <si>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</si>
  <si>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</si>
  <si>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</si>
  <si>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</si>
  <si>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</si>
  <si>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</si>
  <si>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</si>
  <si>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</si>
  <si>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</si>
  <si>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</si>
  <si>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</si>
  <si>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</si>
  <si>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</si>
  <si>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</si>
  <si>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</si>
  <si>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</si>
  <si>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</si>
  <si>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</si>
  <si>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</si>
  <si>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</si>
  <si>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</si>
  <si>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</si>
  <si>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</si>
  <si>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</si>
  <si>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</si>
  <si>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</si>
  <si>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</si>
  <si>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</si>
  <si>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</si>
  <si>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</si>
  <si>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</si>
  <si>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</si>
  <si>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</si>
  <si>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</si>
  <si>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</si>
  <si>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</si>
  <si>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</si>
  <si>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</si>
  <si>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</si>
  <si>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</si>
  <si>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</si>
  <si>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</si>
  <si>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</si>
  <si>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</si>
  <si>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</si>
  <si>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</si>
  <si>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</si>
  <si>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</si>
  <si>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</si>
  <si>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</si>
  <si>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</si>
  <si>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</si>
  <si>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</si>
  <si>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</si>
  <si>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</si>
  <si>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</si>
  <si>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</si>
  <si>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</si>
  <si>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</si>
  <si>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</si>
  <si>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</si>
  <si>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</si>
  <si>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</si>
  <si>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</si>
  <si>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</si>
  <si>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</si>
  <si>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</si>
  <si>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</si>
  <si>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</si>
  <si>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</si>
  <si>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</si>
  <si>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</si>
  <si>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</si>
  <si>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</si>
  <si>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</si>
  <si>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</si>
  <si>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</si>
  <si>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</si>
  <si>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</si>
  <si>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</si>
  <si>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</si>
  <si>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</si>
  <si>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</si>
  <si>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</si>
  <si>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</si>
  <si>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</si>
  <si>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</si>
  <si>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</si>
  <si>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</si>
  <si>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</si>
  <si>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</si>
  <si>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</si>
  <si>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</si>
  <si>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</si>
  <si>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</si>
  <si>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</si>
  <si>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</si>
  <si>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</si>
  <si>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</si>
  <si>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</si>
  <si>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</si>
  <si>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</si>
  <si>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</si>
  <si>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</si>
  <si>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</si>
  <si>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</si>
  <si>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</si>
  <si>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</si>
  <si>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</si>
  <si>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</si>
  <si>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</si>
  <si>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</si>
  <si>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</si>
  <si>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</si>
  <si>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</si>
  <si>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</si>
  <si>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</si>
  <si>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</si>
  <si>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</si>
  <si>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</si>
  <si>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</si>
  <si>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</si>
  <si>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</si>
  <si>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</si>
  <si>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</si>
  <si>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</si>
  <si>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</si>
  <si>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</si>
  <si>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</si>
  <si>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</si>
  <si>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</si>
  <si>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</si>
  <si>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</si>
  <si>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</si>
  <si>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</si>
  <si>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</si>
  <si>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</si>
  <si>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</si>
  <si>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</si>
  <si>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</si>
  <si>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</si>
  <si>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</si>
  <si>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</si>
  <si>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</si>
  <si>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</si>
  <si>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</si>
  <si>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</si>
  <si>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</si>
  <si>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</si>
  <si>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</si>
  <si>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</si>
  <si>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</si>
  <si>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</si>
  <si>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</si>
  <si>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</si>
  <si>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</si>
  <si>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</si>
  <si>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</si>
  <si>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</si>
  <si>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</si>
  <si>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</si>
  <si>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</si>
  <si>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</si>
  <si>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</si>
  <si>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</si>
  <si>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</si>
  <si>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</si>
  <si>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</si>
  <si>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</si>
  <si>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</si>
  <si>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</si>
  <si>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</si>
  <si>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</si>
  <si>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</si>
  <si>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</si>
  <si>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</si>
  <si>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</si>
  <si>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</si>
  <si>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</si>
  <si>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</si>
  <si>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</si>
  <si>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</si>
  <si>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</si>
  <si>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</si>
  <si>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</si>
  <si>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</si>
  <si>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</si>
  <si>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</si>
  <si>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</si>
  <si>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</si>
  <si>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</si>
  <si>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</si>
  <si>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</si>
  <si>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</si>
  <si>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</si>
  <si>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</si>
  <si>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</si>
  <si>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</si>
  <si>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</si>
  <si>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</si>
  <si>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</si>
  <si>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</si>
  <si>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</si>
  <si>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</si>
  <si>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</si>
  <si>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</si>
  <si>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</si>
  <si>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</si>
  <si>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</si>
  <si>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</si>
  <si>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</si>
  <si>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</si>
  <si>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</si>
  <si>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</si>
  <si>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</si>
  <si>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</si>
  <si>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</si>
  <si>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</si>
  <si>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</si>
  <si>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</si>
  <si>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</si>
  <si>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</si>
  <si>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</si>
  <si>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</si>
  <si>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</si>
  <si>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</si>
  <si>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</si>
  <si>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</si>
  <si>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</si>
  <si>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</si>
  <si>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</si>
  <si>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</si>
  <si>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</si>
  <si>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</si>
  <si>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</si>
  <si>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</si>
  <si>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</si>
  <si>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</si>
  <si>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</si>
  <si>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</si>
  <si>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</si>
  <si>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</si>
  <si>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</si>
  <si>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</si>
  <si>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</si>
  <si>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</si>
  <si>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</si>
  <si>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</si>
  <si>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</si>
  <si>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</si>
  <si>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</si>
  <si>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</si>
  <si>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</si>
  <si>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</si>
  <si>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</si>
  <si>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</si>
  <si>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</si>
  <si>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</si>
  <si>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</si>
  <si>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</si>
  <si>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</si>
  <si>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</si>
  <si>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</si>
  <si>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</si>
  <si>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</si>
  <si>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</si>
  <si>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</si>
  <si>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</si>
  <si>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</si>
  <si>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</si>
  <si>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</si>
  <si>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</si>
  <si>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</si>
  <si>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</si>
  <si>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</si>
  <si>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</si>
  <si>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</si>
  <si>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</si>
  <si>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</si>
  <si>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</si>
  <si>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</si>
  <si>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</si>
  <si>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</si>
  <si>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</si>
  <si>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</si>
  <si>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</si>
  <si>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</si>
  <si>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</si>
  <si>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</si>
  <si>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</si>
  <si>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</si>
  <si>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</si>
  <si>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</si>
  <si>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</si>
  <si>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</si>
  <si>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</si>
  <si>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</si>
  <si>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</si>
  <si>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</si>
  <si>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</si>
  <si>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</si>
  <si>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</si>
  <si>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</si>
  <si>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</si>
  <si>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</si>
  <si>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</si>
  <si>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</si>
  <si>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</si>
  <si>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</si>
  <si>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</si>
  <si>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</si>
  <si>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</si>
  <si>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</si>
  <si>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</si>
  <si>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</si>
  <si>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</si>
  <si>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</si>
  <si>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</si>
  <si>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</si>
  <si>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</si>
  <si>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</si>
  <si>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</si>
  <si>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</si>
  <si>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</si>
  <si>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</si>
  <si>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</si>
  <si>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</si>
  <si>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</si>
  <si>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</si>
  <si>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</si>
  <si>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</si>
  <si>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</si>
  <si>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</si>
  <si>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</si>
  <si>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</si>
  <si>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</si>
  <si>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</si>
  <si>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</si>
  <si>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</si>
  <si>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</si>
  <si>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</si>
  <si>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</si>
  <si>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</si>
  <si>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</si>
  <si>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</si>
  <si>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</si>
  <si>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</si>
  <si>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</si>
  <si>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</si>
  <si>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</si>
  <si>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</si>
  <si>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</si>
  <si>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</si>
  <si>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</si>
  <si>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</si>
  <si>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</si>
  <si>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</si>
  <si>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</si>
  <si>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</si>
  <si>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</si>
  <si>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</si>
  <si>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</si>
  <si>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</si>
  <si>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</si>
  <si>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</si>
  <si>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</si>
  <si>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</si>
  <si>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</si>
  <si>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</si>
  <si>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</si>
  <si>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</si>
  <si>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</si>
  <si>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</si>
  <si>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</si>
  <si>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</si>
  <si>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</si>
  <si>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</si>
  <si>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</si>
  <si>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</si>
  <si>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</si>
  <si>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</si>
  <si>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</si>
  <si>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</si>
  <si>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</si>
  <si>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</si>
  <si>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</si>
  <si>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</si>
  <si>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</si>
  <si>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</si>
  <si>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</si>
  <si>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</si>
  <si>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</si>
  <si>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</si>
  <si>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</si>
  <si>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</si>
  <si>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</si>
  <si>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</si>
  <si>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</si>
  <si>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</si>
  <si>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</si>
  <si>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</si>
  <si>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</si>
  <si>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</si>
  <si>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</si>
  <si>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</si>
  <si>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</si>
  <si>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</si>
  <si>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</si>
  <si>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</si>
  <si>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</si>
  <si>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</si>
  <si>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</si>
  <si>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</si>
  <si>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</si>
  <si>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</si>
  <si>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</si>
  <si>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</si>
  <si>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</si>
  <si>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</si>
  <si>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</si>
  <si>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</si>
  <si>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</si>
  <si>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</si>
  <si>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</si>
  <si>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</si>
  <si>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</si>
  <si>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</si>
  <si>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</si>
  <si>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</si>
  <si>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</si>
  <si>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</si>
  <si>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</si>
  <si>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</si>
  <si>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</si>
  <si>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</si>
  <si>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</si>
  <si>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</si>
  <si>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</si>
  <si>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</si>
  <si>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</si>
  <si>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</si>
  <si>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</si>
  <si>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</si>
  <si>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</si>
  <si>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</si>
  <si>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</si>
  <si>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</si>
  <si>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</si>
  <si>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</si>
  <si>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</si>
  <si>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</si>
  <si>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</si>
  <si>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</si>
  <si>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</si>
  <si>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</si>
  <si>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</si>
  <si>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</si>
  <si>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</si>
  <si>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</si>
  <si>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</si>
  <si>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</si>
  <si>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</si>
  <si>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</si>
  <si>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</si>
  <si>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</si>
  <si>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</si>
  <si>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</si>
  <si>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</si>
  <si>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</si>
  <si>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</si>
  <si>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</si>
  <si>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</si>
  <si>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</si>
  <si>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</si>
  <si>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</si>
  <si>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</si>
  <si>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</si>
  <si>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</si>
  <si>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</si>
  <si>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</si>
  <si>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</si>
  <si>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</si>
  <si>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</si>
  <si>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</si>
  <si>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</si>
  <si>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</si>
  <si>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</si>
  <si>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</si>
  <si>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</si>
  <si>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</si>
  <si>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</si>
  <si>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</si>
  <si>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</si>
  <si>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</si>
  <si>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</si>
  <si>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</si>
  <si>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</si>
  <si>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</si>
  <si>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</si>
  <si>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</si>
  <si>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</si>
  <si>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</si>
  <si>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</si>
  <si>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</si>
  <si>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</si>
  <si>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</si>
  <si>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</si>
  <si>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</si>
  <si>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</si>
  <si>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</si>
  <si>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</si>
  <si>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</si>
  <si>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</si>
  <si>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</si>
  <si>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</si>
  <si>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</si>
  <si>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</si>
  <si>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</si>
  <si>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</si>
  <si>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</si>
  <si>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</si>
  <si>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</si>
  <si>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</si>
  <si>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</si>
  <si>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</si>
  <si>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</si>
  <si>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</si>
  <si>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</si>
  <si>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</si>
  <si>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</si>
  <si>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</si>
  <si>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</si>
  <si>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</si>
  <si>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</si>
  <si>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</si>
  <si>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</si>
  <si>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</si>
  <si>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</si>
  <si>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</si>
  <si>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</si>
  <si>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</si>
  <si>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</si>
  <si>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</si>
  <si>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</si>
  <si>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</si>
  <si>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</si>
  <si>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</si>
  <si>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</si>
  <si>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</si>
  <si>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</si>
  <si>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</si>
  <si>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</si>
  <si>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</si>
  <si>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</si>
  <si>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</si>
  <si>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</si>
  <si>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</si>
  <si>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</si>
  <si>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</si>
  <si>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</si>
  <si>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</si>
  <si>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</si>
  <si>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</si>
  <si>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</si>
  <si>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</si>
  <si>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</si>
  <si>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</si>
  <si>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</si>
  <si>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</si>
  <si>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</si>
  <si>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</si>
  <si>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</si>
  <si>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</si>
  <si>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</si>
  <si>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</si>
  <si>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</si>
  <si>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</si>
  <si>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</si>
  <si>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</si>
  <si>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</si>
  <si>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</si>
  <si>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</si>
  <si>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</si>
  <si>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</si>
  <si>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</si>
  <si>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</si>
  <si>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</si>
  <si>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</si>
  <si>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</si>
  <si>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</si>
  <si>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</si>
  <si>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</si>
  <si>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</si>
  <si>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</si>
  <si>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</si>
  <si>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</si>
  <si>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</si>
  <si>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</si>
  <si>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</si>
  <si>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</si>
  <si>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</si>
  <si>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</si>
  <si>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</si>
  <si>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</si>
  <si>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</si>
  <si>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</si>
  <si>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</si>
  <si>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</si>
  <si>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</si>
  <si>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</si>
  <si>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</si>
  <si>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</si>
  <si>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</si>
  <si>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</si>
  <si>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</si>
  <si>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</si>
  <si>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</si>
  <si>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</si>
  <si>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</si>
  <si>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</si>
  <si>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</si>
  <si>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</si>
  <si>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</si>
  <si>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</si>
  <si>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</si>
  <si>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</si>
  <si>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</si>
  <si>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</si>
  <si>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</si>
  <si>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</si>
  <si>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</si>
  <si>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</si>
  <si>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</si>
  <si>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</si>
  <si>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</si>
  <si>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</si>
  <si>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</si>
  <si>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</si>
  <si>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</si>
  <si>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</si>
  <si>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</si>
  <si>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</si>
  <si>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</si>
  <si>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</si>
  <si>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</si>
  <si>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</si>
  <si>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</si>
  <si>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</si>
  <si>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</si>
  <si>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</si>
  <si>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</si>
  <si>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</si>
  <si>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</si>
  <si>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</si>
  <si>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</si>
  <si>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</si>
  <si>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</si>
  <si>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</si>
  <si>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</si>
  <si>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</si>
  <si>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</si>
  <si>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</si>
  <si>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</si>
  <si>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</si>
  <si>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</si>
  <si>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</si>
  <si>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</si>
  <si>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</si>
  <si>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</si>
  <si>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</si>
  <si>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</si>
  <si>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</si>
  <si>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</si>
  <si>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</si>
  <si>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</si>
  <si>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</si>
  <si>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</si>
  <si>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</si>
  <si>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</si>
  <si>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</si>
  <si>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</si>
  <si>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</si>
  <si>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</si>
  <si>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</si>
  <si>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</si>
  <si>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</si>
  <si>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</si>
  <si>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</si>
  <si>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</si>
  <si>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</si>
  <si>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</si>
  <si>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</si>
  <si>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</si>
  <si>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</si>
  <si>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</si>
  <si>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</si>
  <si>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</si>
  <si>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</si>
  <si>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</si>
  <si>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</si>
  <si>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</si>
  <si>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</si>
  <si>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</si>
  <si>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</si>
  <si>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</si>
  <si>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</si>
  <si>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</si>
  <si>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</si>
  <si>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</si>
  <si>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</si>
  <si>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</si>
  <si>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</si>
  <si>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</si>
  <si>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</si>
  <si>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</si>
  <si>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</si>
  <si>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</si>
  <si>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</si>
  <si>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</si>
  <si>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</si>
  <si>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</si>
  <si>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</si>
  <si>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</si>
  <si>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</si>
  <si>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</si>
  <si>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</si>
  <si>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</si>
  <si>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</si>
  <si>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</si>
  <si>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</si>
  <si>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</si>
  <si>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</si>
  <si>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</si>
  <si>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</si>
  <si>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</si>
  <si>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</si>
  <si>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</si>
  <si>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</si>
  <si>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</si>
  <si>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</si>
  <si>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</si>
  <si>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</si>
  <si>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</si>
  <si>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</si>
  <si>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</si>
  <si>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</si>
  <si>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</si>
  <si>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</si>
  <si>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</si>
  <si>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</si>
  <si>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</si>
  <si>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</si>
  <si>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</si>
  <si>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</si>
  <si>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</si>
  <si>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</si>
  <si>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</si>
  <si>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</si>
  <si>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</si>
  <si>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</si>
  <si>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</si>
  <si>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</si>
  <si>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</si>
  <si>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</si>
  <si>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</si>
  <si>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</si>
  <si>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</si>
  <si>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</si>
  <si>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</si>
  <si>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</si>
  <si>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</si>
  <si>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</si>
  <si>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</si>
  <si>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</si>
  <si>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</si>
  <si>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</si>
  <si>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</si>
  <si>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</si>
  <si>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</si>
  <si>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</si>
  <si>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</si>
  <si>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</si>
  <si>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</si>
  <si>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</si>
  <si>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</si>
  <si>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</si>
  <si>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</si>
  <si>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</si>
  <si>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</si>
  <si>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</si>
  <si>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</si>
  <si>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</si>
  <si>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</si>
  <si>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</si>
  <si>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</si>
  <si>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</si>
  <si>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</si>
  <si>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</si>
  <si>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</si>
  <si>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</si>
  <si>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</si>
  <si>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</si>
  <si>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</si>
  <si>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</si>
  <si>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</si>
  <si>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</si>
  <si>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</si>
  <si>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</si>
  <si>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</si>
  <si>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</si>
  <si>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</si>
  <si>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</si>
  <si>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</si>
  <si>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</si>
  <si>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</si>
  <si>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</si>
  <si>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</si>
  <si>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</si>
  <si>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</si>
  <si>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</si>
  <si>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</si>
  <si>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</si>
  <si>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</si>
  <si>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</si>
  <si>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</si>
  <si>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</si>
  <si>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</si>
  <si>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</si>
  <si>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</si>
  <si>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</si>
  <si>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</si>
  <si>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</si>
  <si>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</si>
  <si>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</si>
  <si>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</si>
  <si>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</si>
  <si>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</si>
  <si>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</si>
  <si>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</si>
  <si>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</si>
  <si>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</si>
  <si>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</si>
  <si>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</si>
  <si>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</si>
  <si>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</si>
  <si>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</si>
  <si>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</si>
  <si>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</si>
  <si>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</si>
  <si>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</si>
  <si>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</si>
  <si>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</si>
  <si>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</si>
  <si>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</si>
  <si>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</si>
  <si>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</si>
  <si>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</si>
  <si>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</si>
  <si>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</si>
  <si>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</si>
  <si>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</si>
  <si>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</si>
  <si>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</si>
  <si>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</si>
  <si>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</si>
  <si>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</si>
  <si>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</si>
  <si>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</si>
  <si>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</si>
  <si>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</si>
  <si>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</si>
  <si>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</si>
  <si>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</si>
  <si>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</si>
  <si>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</si>
  <si>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</si>
  <si>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</si>
  <si>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</si>
  <si>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</si>
  <si>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</si>
  <si>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</si>
  <si>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</si>
  <si>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</si>
  <si>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</si>
  <si>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</si>
  <si>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</si>
  <si>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</si>
  <si>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</si>
  <si>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</si>
  <si>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</si>
  <si>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</si>
  <si>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</si>
  <si>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</si>
  <si>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</si>
  <si>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</si>
  <si>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</si>
  <si>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</si>
  <si>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</si>
  <si>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</si>
  <si>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</si>
  <si>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</si>
  <si>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</si>
  <si>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</si>
  <si>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</si>
  <si>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</si>
  <si>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</si>
  <si>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</si>
  <si>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</si>
  <si>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</si>
  <si>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</si>
  <si>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</si>
  <si>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</si>
  <si>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</si>
  <si>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</si>
  <si>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</si>
  <si>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</si>
  <si>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</si>
  <si>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</si>
  <si>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</si>
  <si>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</si>
  <si>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</si>
  <si>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</si>
  <si>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</si>
  <si>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</si>
  <si>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</si>
  <si>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</si>
  <si>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</si>
  <si>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</si>
  <si>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</si>
  <si>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</si>
  <si>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</si>
  <si>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</si>
  <si>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</si>
  <si>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</si>
  <si>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</si>
  <si>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</si>
  <si>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</si>
  <si>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</si>
  <si>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</si>
  <si>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</si>
  <si>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</si>
  <si>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</si>
  <si>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</si>
  <si>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</si>
  <si>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</si>
  <si>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</si>
  <si>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</si>
  <si>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</si>
  <si>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</si>
  <si>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</si>
  <si>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</si>
  <si>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</si>
  <si>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</si>
  <si>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</si>
  <si>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</si>
  <si>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</si>
  <si>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</si>
  <si>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</si>
  <si>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</si>
  <si>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</si>
  <si>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</si>
  <si>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</si>
  <si>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</si>
  <si>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</si>
  <si>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</si>
  <si>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</si>
  <si>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</si>
  <si>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</si>
  <si>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</si>
  <si>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</si>
  <si>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</si>
  <si>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</si>
  <si>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</si>
  <si>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</si>
  <si>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</si>
  <si>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</si>
  <si>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</si>
  <si>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</si>
  <si>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</si>
  <si>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</si>
  <si>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</si>
  <si>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</si>
  <si>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</si>
  <si>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</si>
  <si>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</si>
  <si>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</si>
  <si>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</si>
  <si>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</si>
  <si>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</si>
  <si>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</si>
  <si>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</si>
  <si>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</si>
  <si>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</si>
  <si>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</si>
  <si>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</si>
  <si>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</si>
  <si>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</si>
  <si>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</si>
  <si>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</si>
  <si>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</si>
  <si>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</si>
  <si>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</si>
  <si>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</si>
  <si>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</si>
  <si>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</si>
  <si>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</si>
  <si>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</si>
  <si>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</si>
  <si>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</si>
  <si>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</si>
  <si>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</si>
  <si>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</si>
  <si>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</si>
  <si>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</si>
  <si>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</si>
  <si>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</si>
  <si>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</si>
  <si>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</si>
  <si>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</si>
  <si>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</si>
  <si>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</si>
  <si>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</si>
  <si>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</si>
  <si>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</si>
  <si>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</si>
  <si>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</si>
  <si>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</si>
  <si>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</si>
  <si>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</si>
  <si>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</si>
  <si>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</si>
  <si>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</si>
  <si>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</si>
  <si>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</si>
  <si>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</si>
  <si>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</si>
  <si>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</si>
  <si>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</si>
  <si>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</si>
  <si>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</si>
  <si>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</si>
  <si>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</si>
  <si>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</si>
  <si>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</si>
  <si>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</si>
  <si>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</si>
  <si>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</si>
  <si>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</si>
  <si>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</si>
  <si>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</si>
  <si>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</si>
  <si>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</si>
  <si>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</si>
  <si>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</si>
  <si>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</si>
  <si>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</si>
  <si>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</si>
  <si>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</si>
  <si>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</si>
  <si>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</si>
  <si>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</si>
  <si>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</si>
  <si>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</si>
  <si>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</si>
  <si>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</si>
  <si>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</si>
  <si>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</si>
  <si>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</si>
  <si>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</si>
  <si>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</si>
  <si>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</si>
  <si>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</si>
  <si>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</si>
  <si>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</si>
  <si>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</si>
  <si>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</si>
  <si>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</si>
  <si>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</si>
  <si>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</si>
  <si>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</si>
  <si>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</si>
  <si>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</si>
  <si>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</si>
  <si>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</si>
  <si>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</si>
  <si>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</si>
  <si>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</si>
  <si>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</si>
  <si>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</si>
  <si>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</si>
  <si>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</si>
  <si>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</si>
  <si>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</si>
  <si>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</si>
  <si>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</si>
  <si>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</si>
  <si>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</si>
  <si>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</si>
  <si>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</si>
  <si>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</si>
  <si>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</si>
  <si>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</si>
  <si>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</si>
  <si>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</si>
  <si>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</si>
  <si>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</si>
  <si>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</si>
  <si>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</si>
  <si>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</si>
  <si>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</si>
  <si>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</si>
  <si>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</si>
  <si>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</si>
  <si>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</si>
  <si>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</si>
  <si>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</si>
  <si>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</si>
  <si>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</si>
  <si>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</si>
  <si>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</si>
  <si>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</si>
  <si>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</si>
  <si>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</si>
  <si>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</si>
  <si>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</si>
  <si>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</si>
  <si>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</si>
  <si>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</si>
  <si>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</si>
  <si>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</si>
  <si>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</si>
  <si>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</si>
  <si>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</si>
  <si>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</si>
  <si>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</si>
  <si>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</si>
  <si>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</si>
  <si>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</si>
  <si>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</si>
  <si>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</si>
  <si>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</si>
  <si>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</si>
  <si>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</si>
  <si>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</si>
  <si>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</si>
  <si>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</si>
  <si>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</si>
  <si>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</si>
  <si>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</si>
  <si>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</si>
  <si>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</si>
  <si>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</si>
  <si>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</si>
  <si>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</si>
  <si>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</si>
  <si>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</si>
  <si>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</si>
  <si>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</si>
  <si>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</si>
  <si>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</si>
  <si>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</si>
  <si>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</si>
  <si>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</si>
  <si>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</si>
  <si>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</si>
  <si>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</si>
  <si>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</si>
  <si>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</si>
  <si>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</si>
  <si>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</si>
  <si>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</si>
  <si>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</si>
  <si>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</si>
  <si>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</si>
  <si>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</si>
  <si>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</si>
  <si>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</si>
  <si>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</si>
  <si>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</si>
  <si>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</si>
  <si>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</si>
  <si>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</si>
  <si>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</si>
  <si>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</si>
  <si>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</si>
  <si>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</si>
  <si>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</si>
  <si>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</si>
  <si>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</si>
  <si>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</si>
  <si>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</si>
  <si>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</si>
  <si>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</si>
  <si>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</si>
  <si>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</si>
  <si>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</si>
  <si>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</si>
  <si>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</si>
  <si>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</si>
  <si>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</si>
  <si>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</si>
  <si>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</si>
  <si>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</si>
  <si>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</si>
  <si>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</si>
  <si>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</si>
  <si>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</si>
  <si>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</si>
  <si>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</si>
  <si>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</si>
  <si>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</si>
  <si>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</si>
  <si>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</si>
  <si>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</si>
  <si>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</si>
  <si>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</si>
  <si>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</si>
  <si>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</si>
  <si>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</si>
  <si>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</si>
  <si>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</si>
  <si>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</si>
  <si>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</si>
  <si>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</si>
  <si>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</si>
  <si>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</si>
  <si>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</si>
  <si>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</si>
  <si>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</si>
  <si>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</si>
  <si>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</si>
  <si>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</si>
  <si>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</si>
  <si>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</si>
  <si>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</si>
  <si>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</si>
  <si>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</si>
  <si>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</si>
  <si>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</si>
  <si>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</si>
  <si>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</si>
  <si>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</si>
  <si>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</si>
  <si>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</si>
  <si>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</si>
  <si>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</si>
  <si>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</si>
  <si>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</si>
  <si>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</si>
  <si>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</si>
  <si>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</si>
  <si>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</si>
  <si>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</si>
  <si>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</si>
  <si>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</si>
  <si>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</si>
  <si>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</si>
  <si>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</si>
  <si>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</si>
  <si>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</si>
  <si>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</si>
  <si>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</si>
  <si>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</si>
  <si>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</si>
  <si>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</si>
  <si>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</si>
  <si>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</si>
  <si>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</si>
  <si>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</si>
  <si>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</si>
  <si>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</si>
  <si>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</si>
  <si>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</si>
  <si>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</si>
  <si>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</si>
  <si>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</si>
  <si>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</si>
  <si>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</si>
  <si>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</si>
  <si>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</si>
  <si>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</si>
  <si>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</si>
  <si>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</si>
  <si>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</si>
  <si>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</si>
  <si>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</si>
  <si>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</si>
  <si>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</si>
  <si>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</si>
  <si>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</si>
  <si>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</si>
  <si>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</si>
  <si>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</si>
  <si>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</si>
  <si>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</si>
  <si>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</si>
  <si>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</si>
  <si>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</si>
  <si>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</si>
  <si>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</si>
  <si>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</si>
  <si>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</si>
  <si>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</si>
  <si>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</si>
  <si>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</si>
  <si>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</si>
  <si>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</si>
  <si>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</si>
  <si>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</si>
  <si>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</si>
  <si>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</si>
  <si>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</si>
  <si>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</si>
  <si>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</si>
  <si>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</si>
  <si>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</si>
  <si>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</si>
  <si>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</si>
  <si>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</si>
  <si>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</si>
  <si>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</si>
  <si>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</si>
  <si>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</si>
  <si>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</si>
  <si>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</si>
  <si>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</si>
  <si>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</si>
  <si>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</si>
  <si>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</si>
  <si>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</si>
  <si>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</si>
  <si>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</si>
  <si>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</si>
  <si>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</si>
  <si>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</si>
  <si>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</si>
  <si>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</si>
  <si>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</si>
  <si>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</si>
  <si>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</si>
  <si>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</si>
  <si>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</si>
  <si>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</si>
  <si>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</si>
  <si>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</si>
  <si>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</si>
  <si>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</si>
  <si>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</si>
  <si>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</si>
  <si>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</si>
  <si>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</si>
  <si>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</si>
  <si>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</si>
  <si>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</si>
  <si>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</si>
  <si>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</si>
  <si>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</si>
  <si>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</si>
  <si>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</si>
  <si>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</si>
  <si>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</si>
  <si>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</si>
  <si>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</si>
  <si>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</si>
  <si>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</si>
  <si>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</si>
  <si>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</si>
  <si>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</si>
  <si>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</si>
  <si>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</si>
  <si>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</si>
  <si>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</si>
  <si>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</si>
  <si>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</si>
  <si>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</si>
  <si>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</si>
  <si>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</si>
  <si>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</si>
  <si>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</si>
  <si>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</si>
  <si>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</si>
  <si>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</si>
  <si>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</si>
  <si>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</si>
  <si>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</si>
  <si>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</si>
  <si>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</si>
  <si>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</si>
  <si>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</si>
  <si>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</si>
  <si>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</si>
  <si>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</si>
  <si>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</si>
  <si>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</si>
  <si>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</si>
  <si>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</si>
  <si>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</si>
  <si>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</si>
  <si>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</si>
  <si>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</si>
  <si>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</si>
  <si>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</si>
  <si>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</si>
  <si>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</si>
  <si>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</si>
  <si>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</si>
  <si>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</si>
  <si>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</si>
  <si>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</si>
  <si>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</si>
  <si>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</si>
  <si>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</si>
  <si>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</si>
  <si>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</si>
  <si>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</si>
  <si>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</si>
  <si>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</si>
  <si>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</si>
  <si>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</si>
  <si>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</si>
  <si>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</si>
  <si>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</si>
  <si>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</si>
  <si>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</si>
  <si>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</si>
  <si>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</si>
  <si>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</si>
  <si>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</si>
  <si>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</si>
  <si>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</si>
  <si>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</si>
  <si>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</si>
  <si>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</si>
  <si>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</si>
  <si>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</si>
  <si>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</si>
  <si>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</si>
  <si>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</si>
  <si>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</si>
  <si>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</si>
  <si>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</si>
  <si>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</si>
  <si>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</si>
  <si>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</si>
  <si>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</si>
  <si>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</si>
  <si>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</si>
  <si>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</si>
  <si>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</si>
  <si>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</si>
  <si>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</si>
  <si>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</si>
  <si>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</si>
  <si>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</si>
  <si>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</si>
  <si>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</si>
  <si>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</si>
  <si>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</si>
  <si>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</si>
  <si>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</si>
  <si>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</si>
  <si>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</si>
  <si>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</si>
  <si>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</si>
  <si>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</si>
  <si>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</si>
  <si>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</si>
  <si>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</si>
  <si>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</si>
  <si>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</si>
  <si>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</si>
  <si>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</si>
  <si>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</si>
  <si>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</si>
  <si>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</si>
  <si>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</si>
  <si>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</si>
  <si>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</si>
  <si>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</si>
  <si>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</si>
  <si>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09.006.0020-A</t>
  </si>
  <si>
    <t>09.006.0030-0</t>
  </si>
  <si>
    <t>ATERRO COM TERRA PRETA VEGETAL,PARA EXECUCAO DE GRAMADOS</t>
  </si>
  <si>
    <t>09.006.0030-A</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</si>
  <si>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</si>
  <si>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</si>
  <si>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</si>
  <si>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</si>
  <si>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</si>
  <si>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</si>
  <si>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</si>
  <si>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</si>
  <si>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</si>
  <si>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</si>
  <si>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</si>
  <si>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</si>
  <si>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</si>
  <si>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</si>
  <si>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</si>
  <si>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</si>
  <si>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</si>
  <si>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</si>
  <si>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</si>
  <si>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</si>
  <si>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</si>
  <si>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</si>
  <si>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</si>
  <si>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</si>
  <si>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</si>
  <si>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</si>
  <si>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</si>
  <si>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</si>
  <si>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</si>
  <si>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</si>
  <si>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</si>
  <si>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</si>
  <si>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</si>
  <si>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</si>
  <si>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</si>
  <si>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</si>
  <si>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</si>
  <si>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</si>
  <si>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</si>
  <si>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</si>
  <si>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</si>
  <si>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</si>
  <si>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</si>
  <si>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</si>
  <si>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</si>
  <si>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</si>
  <si>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</si>
  <si>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</si>
  <si>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</si>
  <si>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</si>
  <si>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</si>
  <si>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</si>
  <si>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</si>
  <si>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</si>
  <si>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</si>
  <si>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</si>
  <si>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</si>
  <si>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</si>
  <si>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</si>
  <si>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</si>
  <si>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</si>
  <si>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</si>
  <si>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</si>
  <si>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</si>
  <si>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</si>
  <si>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</si>
  <si>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</si>
  <si>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</si>
  <si>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</si>
  <si>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</si>
  <si>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</si>
  <si>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</si>
  <si>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</si>
  <si>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</si>
  <si>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</si>
  <si>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</si>
  <si>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</si>
  <si>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</si>
  <si>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</si>
  <si>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</si>
  <si>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</si>
  <si>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</si>
  <si>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</si>
  <si>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</si>
  <si>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</si>
  <si>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</si>
  <si>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</si>
  <si>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</si>
  <si>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</si>
  <si>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</si>
  <si>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</si>
  <si>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</si>
  <si>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</si>
  <si>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</si>
  <si>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</si>
  <si>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</si>
  <si>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</si>
  <si>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</si>
  <si>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</si>
  <si>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</si>
  <si>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</si>
  <si>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</si>
  <si>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</si>
  <si>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</si>
  <si>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</si>
  <si>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</si>
  <si>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</si>
  <si>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</si>
  <si>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</si>
  <si>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</si>
  <si>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</si>
  <si>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</si>
  <si>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</si>
  <si>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</si>
  <si>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</si>
  <si>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</si>
  <si>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</si>
  <si>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</si>
  <si>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</si>
  <si>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</si>
  <si>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</si>
  <si>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</si>
  <si>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</si>
  <si>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</si>
  <si>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</si>
  <si>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</si>
  <si>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</si>
  <si>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</si>
  <si>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</si>
  <si>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</si>
  <si>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</si>
  <si>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</si>
  <si>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</si>
  <si>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</si>
  <si>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</si>
  <si>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</si>
  <si>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</si>
  <si>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</si>
  <si>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</si>
  <si>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</si>
  <si>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</si>
  <si>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</si>
  <si>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</si>
  <si>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</si>
  <si>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</si>
  <si>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</si>
  <si>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</si>
  <si>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</si>
  <si>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</si>
  <si>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</si>
  <si>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</si>
  <si>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</si>
  <si>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</si>
  <si>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</si>
  <si>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</si>
  <si>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</si>
  <si>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</si>
  <si>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</si>
  <si>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</si>
  <si>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</si>
  <si>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</si>
  <si>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</si>
  <si>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</si>
  <si>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</si>
  <si>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</si>
  <si>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</si>
  <si>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</si>
  <si>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</si>
  <si>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</si>
  <si>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</si>
  <si>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</si>
  <si>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</si>
  <si>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</si>
  <si>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</si>
  <si>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</si>
  <si>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</si>
  <si>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</si>
  <si>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</si>
  <si>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</si>
  <si>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</si>
  <si>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</si>
  <si>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</si>
  <si>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</si>
  <si>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</si>
  <si>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</si>
  <si>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</si>
  <si>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</si>
  <si>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</si>
  <si>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</si>
  <si>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</si>
  <si>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</si>
  <si>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</si>
  <si>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</si>
  <si>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</si>
  <si>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</si>
  <si>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</si>
  <si>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</si>
  <si>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</si>
  <si>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</si>
  <si>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</si>
  <si>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</si>
  <si>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</si>
  <si>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</si>
  <si>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</si>
  <si>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</si>
  <si>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</si>
  <si>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</si>
  <si>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</si>
  <si>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</si>
  <si>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</si>
  <si>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</si>
  <si>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</si>
  <si>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</si>
  <si>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</si>
  <si>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</si>
  <si>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</si>
  <si>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</si>
  <si>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</si>
  <si>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</si>
  <si>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</si>
  <si>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</si>
  <si>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</si>
  <si>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</si>
  <si>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</si>
  <si>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</si>
  <si>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</si>
  <si>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</si>
  <si>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</si>
  <si>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</si>
  <si>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</si>
  <si>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</si>
  <si>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</si>
  <si>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</si>
  <si>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</si>
  <si>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</si>
  <si>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</si>
  <si>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</si>
  <si>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</si>
  <si>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</si>
  <si>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</si>
  <si>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</si>
  <si>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</si>
  <si>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</si>
  <si>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</si>
  <si>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</si>
  <si>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</si>
  <si>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</si>
  <si>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</si>
  <si>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</si>
  <si>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</si>
  <si>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</si>
  <si>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</si>
  <si>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</si>
  <si>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</si>
  <si>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</si>
  <si>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</si>
  <si>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</si>
  <si>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</si>
  <si>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</si>
  <si>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</si>
  <si>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</si>
  <si>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</si>
  <si>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</si>
  <si>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</si>
  <si>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</si>
  <si>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</si>
  <si>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</si>
  <si>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</si>
  <si>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</si>
  <si>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</si>
  <si>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</si>
  <si>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</si>
  <si>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</si>
  <si>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</si>
  <si>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</si>
  <si>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</si>
  <si>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</si>
  <si>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</si>
  <si>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</si>
  <si>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</si>
  <si>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</si>
  <si>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</si>
  <si>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</si>
  <si>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</si>
  <si>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</si>
  <si>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</si>
  <si>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</si>
  <si>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</si>
  <si>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</si>
  <si>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</si>
  <si>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</si>
  <si>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</si>
  <si>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</si>
  <si>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</si>
  <si>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</si>
  <si>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</si>
  <si>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</si>
  <si>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</si>
  <si>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</si>
  <si>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</si>
  <si>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</si>
  <si>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</si>
  <si>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</si>
  <si>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</si>
  <si>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</si>
  <si>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</si>
  <si>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</si>
  <si>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</si>
  <si>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</si>
  <si>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</si>
  <si>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</si>
  <si>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</si>
  <si>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</si>
  <si>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</si>
  <si>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</si>
  <si>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</si>
  <si>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</si>
  <si>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</si>
  <si>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</si>
  <si>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</si>
  <si>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</si>
  <si>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</si>
  <si>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</si>
  <si>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</si>
  <si>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</si>
  <si>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</si>
  <si>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</si>
  <si>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</si>
  <si>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</si>
  <si>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</si>
  <si>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</si>
  <si>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</si>
  <si>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</si>
  <si>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</si>
  <si>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</si>
  <si>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</si>
  <si>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</si>
  <si>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</si>
  <si>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</si>
  <si>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</si>
  <si>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</si>
  <si>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</si>
  <si>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</si>
  <si>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</si>
  <si>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</si>
  <si>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</si>
  <si>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</si>
  <si>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</si>
  <si>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</si>
  <si>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</si>
  <si>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</si>
  <si>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</si>
  <si>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</si>
  <si>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</si>
  <si>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</si>
  <si>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</si>
  <si>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</si>
  <si>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</si>
  <si>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</si>
  <si>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</si>
  <si>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</si>
  <si>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</si>
  <si>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</si>
  <si>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</si>
  <si>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</si>
  <si>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</si>
  <si>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</si>
  <si>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</si>
  <si>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</si>
  <si>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</si>
  <si>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</si>
  <si>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</si>
  <si>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</si>
  <si>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</si>
  <si>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</si>
  <si>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</si>
  <si>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</si>
  <si>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</si>
  <si>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</si>
  <si>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</si>
  <si>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</si>
  <si>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</si>
  <si>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</si>
  <si>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</si>
  <si>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</si>
  <si>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</si>
  <si>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</si>
  <si>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</si>
  <si>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</si>
  <si>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</si>
  <si>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</si>
  <si>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</si>
  <si>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</si>
  <si>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</si>
  <si>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</si>
  <si>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</si>
  <si>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</si>
  <si>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</si>
  <si>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</si>
  <si>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</si>
  <si>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</si>
  <si>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</si>
  <si>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</si>
  <si>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</si>
  <si>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</si>
  <si>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</si>
  <si>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</si>
  <si>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</si>
  <si>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</si>
  <si>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</si>
  <si>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</si>
  <si>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</si>
  <si>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</si>
  <si>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</si>
  <si>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</si>
  <si>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</si>
  <si>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</si>
  <si>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</si>
  <si>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</si>
  <si>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</si>
  <si>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</si>
  <si>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</si>
  <si>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</si>
  <si>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</si>
  <si>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</si>
  <si>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</si>
  <si>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</si>
  <si>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</si>
  <si>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</si>
  <si>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</si>
  <si>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</si>
  <si>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</si>
  <si>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</si>
  <si>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</si>
  <si>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</si>
  <si>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</si>
  <si>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</si>
  <si>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</si>
  <si>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</si>
  <si>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</si>
  <si>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</si>
  <si>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</si>
  <si>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</si>
  <si>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</si>
  <si>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</si>
  <si>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</si>
  <si>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</si>
  <si>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</si>
  <si>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</si>
  <si>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</si>
  <si>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</si>
  <si>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</si>
  <si>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</si>
  <si>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</si>
  <si>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</si>
  <si>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</si>
  <si>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</si>
  <si>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</si>
  <si>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</si>
  <si>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</si>
  <si>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</si>
  <si>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</si>
  <si>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</si>
  <si>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</si>
  <si>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</si>
  <si>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</si>
  <si>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</si>
  <si>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</si>
  <si>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</si>
  <si>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</si>
  <si>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</si>
  <si>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</si>
  <si>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</si>
  <si>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</si>
  <si>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</si>
  <si>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</si>
  <si>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</si>
  <si>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</si>
  <si>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</si>
  <si>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</si>
  <si>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</si>
  <si>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</si>
  <si>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</si>
  <si>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</si>
  <si>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</si>
  <si>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</si>
  <si>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</si>
  <si>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</si>
  <si>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</si>
  <si>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</si>
  <si>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</si>
  <si>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</si>
  <si>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</si>
  <si>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</si>
  <si>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</si>
  <si>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</si>
  <si>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</si>
  <si>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</si>
  <si>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</si>
  <si>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</si>
  <si>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</si>
  <si>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</si>
  <si>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</si>
  <si>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</si>
  <si>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</si>
  <si>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</si>
  <si>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</si>
  <si>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</si>
  <si>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</si>
  <si>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</si>
  <si>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</si>
  <si>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</si>
  <si>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</si>
  <si>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</si>
  <si>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</si>
  <si>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</si>
  <si>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</si>
  <si>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</si>
  <si>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</si>
  <si>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</si>
  <si>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</si>
  <si>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</si>
  <si>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</si>
  <si>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</si>
  <si>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</si>
  <si>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</si>
  <si>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</si>
  <si>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</si>
  <si>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</si>
  <si>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</si>
  <si>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</si>
  <si>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</si>
  <si>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</si>
  <si>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</si>
  <si>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</si>
  <si>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</si>
  <si>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</si>
  <si>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</si>
  <si>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</si>
  <si>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</si>
  <si>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</si>
  <si>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</si>
  <si>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</si>
  <si>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</si>
  <si>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</si>
  <si>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</si>
  <si>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</si>
  <si>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</si>
  <si>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</si>
  <si>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</si>
  <si>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</si>
  <si>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</si>
  <si>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</si>
  <si>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</si>
  <si>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</si>
  <si>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</si>
  <si>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</si>
  <si>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</si>
  <si>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</si>
  <si>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</si>
  <si>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</si>
  <si>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</si>
  <si>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</si>
  <si>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</si>
  <si>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</si>
  <si>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</si>
  <si>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</si>
  <si>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</si>
  <si>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</si>
  <si>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</si>
  <si>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</si>
  <si>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</si>
  <si>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</si>
  <si>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</si>
  <si>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</si>
  <si>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</si>
  <si>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</si>
  <si>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</si>
  <si>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</si>
  <si>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</si>
  <si>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</si>
  <si>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</si>
  <si>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</si>
  <si>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10.014.0001-A</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</si>
  <si>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</si>
  <si>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</si>
  <si>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</si>
  <si>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</si>
  <si>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</si>
  <si>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</si>
  <si>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</si>
  <si>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</si>
  <si>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</si>
  <si>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</si>
  <si>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</si>
  <si>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</si>
  <si>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</si>
  <si>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</si>
  <si>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</si>
  <si>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</si>
  <si>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</si>
  <si>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</si>
  <si>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</si>
  <si>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</si>
  <si>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</si>
  <si>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</si>
  <si>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</si>
  <si>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</si>
  <si>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</si>
  <si>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</si>
  <si>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</si>
  <si>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</si>
  <si>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</si>
  <si>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</si>
  <si>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</si>
  <si>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</si>
  <si>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</si>
  <si>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</si>
  <si>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</si>
  <si>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</si>
  <si>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</si>
  <si>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</si>
  <si>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</si>
  <si>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</si>
  <si>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</si>
  <si>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</si>
  <si>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</si>
  <si>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</si>
  <si>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</si>
  <si>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</si>
  <si>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</si>
  <si>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</si>
  <si>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</si>
  <si>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</si>
  <si>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</si>
  <si>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</si>
  <si>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</si>
  <si>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</si>
  <si>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</si>
  <si>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</si>
  <si>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</si>
  <si>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</si>
  <si>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</si>
  <si>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</si>
  <si>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</si>
  <si>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</si>
  <si>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</si>
  <si>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</si>
  <si>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</si>
  <si>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</si>
  <si>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</si>
  <si>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</si>
  <si>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</si>
  <si>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</si>
  <si>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</si>
  <si>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</si>
  <si>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</si>
  <si>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</si>
  <si>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</si>
  <si>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</si>
  <si>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</si>
  <si>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</si>
  <si>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</si>
  <si>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</si>
  <si>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11.001.0018-0</t>
  </si>
  <si>
    <t>11.001.0018-A</t>
  </si>
  <si>
    <t>11.001.0019-0</t>
  </si>
  <si>
    <t>11.001.0019-A</t>
  </si>
  <si>
    <t>11.001.0020-1</t>
  </si>
  <si>
    <t>11.001.0020-B</t>
  </si>
  <si>
    <t>11.001.0030-0</t>
  </si>
  <si>
    <t>11.001.0030-A</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</si>
  <si>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</si>
  <si>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</si>
  <si>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</si>
  <si>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</si>
  <si>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</si>
  <si>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</si>
  <si>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</si>
  <si>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</si>
  <si>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</si>
  <si>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</si>
  <si>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</si>
  <si>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</si>
  <si>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</si>
  <si>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</si>
  <si>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</si>
  <si>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</si>
  <si>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</si>
  <si>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</si>
  <si>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</si>
  <si>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</si>
  <si>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</si>
  <si>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</si>
  <si>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</si>
  <si>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</si>
  <si>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</si>
  <si>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</si>
  <si>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</si>
  <si>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</si>
  <si>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</si>
  <si>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</si>
  <si>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</si>
  <si>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</si>
  <si>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</si>
  <si>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</si>
  <si>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</si>
  <si>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</si>
  <si>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</si>
  <si>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</si>
  <si>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</si>
  <si>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</si>
  <si>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</si>
  <si>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</si>
  <si>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</si>
  <si>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</si>
  <si>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</si>
  <si>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</si>
  <si>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</si>
  <si>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</si>
  <si>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</si>
  <si>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</si>
  <si>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</si>
  <si>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</si>
  <si>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</si>
  <si>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</si>
  <si>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</si>
  <si>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</si>
  <si>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</si>
  <si>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</si>
  <si>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</si>
  <si>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</si>
  <si>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</si>
  <si>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</si>
  <si>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</si>
  <si>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</si>
  <si>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</si>
  <si>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</si>
  <si>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</si>
  <si>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</si>
  <si>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</si>
  <si>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</si>
  <si>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</si>
  <si>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</si>
  <si>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</si>
  <si>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</si>
  <si>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</si>
  <si>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</si>
  <si>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</si>
  <si>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</si>
  <si>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</si>
  <si>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</si>
  <si>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</si>
  <si>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</si>
  <si>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</si>
  <si>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</si>
  <si>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</si>
  <si>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</si>
  <si>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</si>
  <si>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</si>
  <si>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</si>
  <si>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</si>
  <si>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</si>
  <si>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</si>
  <si>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</si>
  <si>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</si>
  <si>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</si>
  <si>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</si>
  <si>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</si>
  <si>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</si>
  <si>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</si>
  <si>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</si>
  <si>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</si>
  <si>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</si>
  <si>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</si>
  <si>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</si>
  <si>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</si>
  <si>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</si>
  <si>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</si>
  <si>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</si>
  <si>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</si>
  <si>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</si>
  <si>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</si>
  <si>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</si>
  <si>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</si>
  <si>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</si>
  <si>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</si>
  <si>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</si>
  <si>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</si>
  <si>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</si>
  <si>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</si>
  <si>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</si>
  <si>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</si>
  <si>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</si>
  <si>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</si>
  <si>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</si>
  <si>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</si>
  <si>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</si>
  <si>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</si>
  <si>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</si>
  <si>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</si>
  <si>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</si>
  <si>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</si>
  <si>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</si>
  <si>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</si>
  <si>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</si>
  <si>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</si>
  <si>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</si>
  <si>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</si>
  <si>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</si>
  <si>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</si>
  <si>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</si>
  <si>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</si>
  <si>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</si>
  <si>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</si>
  <si>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</si>
  <si>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</si>
  <si>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</si>
  <si>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</si>
  <si>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</si>
  <si>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</si>
  <si>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</si>
  <si>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</si>
  <si>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</si>
  <si>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</si>
  <si>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</si>
  <si>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</si>
  <si>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</si>
  <si>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</si>
  <si>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</si>
  <si>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</si>
  <si>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</si>
  <si>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</si>
  <si>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</si>
  <si>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</si>
  <si>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</si>
  <si>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</si>
  <si>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</si>
  <si>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</si>
  <si>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</si>
  <si>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</si>
  <si>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</si>
  <si>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</si>
  <si>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</si>
  <si>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</si>
  <si>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</si>
  <si>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</si>
  <si>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</si>
  <si>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</si>
  <si>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</si>
  <si>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</si>
  <si>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</si>
  <si>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</si>
  <si>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</si>
  <si>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</si>
  <si>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</si>
  <si>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</si>
  <si>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</si>
  <si>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</si>
  <si>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</si>
  <si>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</si>
  <si>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</si>
  <si>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</si>
  <si>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</si>
  <si>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</si>
  <si>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</si>
  <si>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</si>
  <si>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</si>
  <si>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</si>
  <si>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</si>
  <si>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</si>
  <si>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</si>
  <si>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</si>
  <si>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</si>
  <si>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</si>
  <si>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</si>
  <si>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</si>
  <si>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</si>
  <si>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</si>
  <si>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</si>
  <si>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</si>
  <si>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</si>
  <si>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</si>
  <si>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</si>
  <si>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</si>
  <si>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</si>
  <si>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</si>
  <si>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</si>
  <si>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</si>
  <si>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</si>
  <si>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</si>
  <si>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</si>
  <si>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</si>
  <si>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</si>
  <si>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</si>
  <si>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</si>
  <si>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</si>
  <si>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</si>
  <si>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</si>
  <si>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</si>
  <si>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</si>
  <si>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</si>
  <si>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</si>
  <si>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</si>
  <si>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</si>
  <si>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</si>
  <si>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</si>
  <si>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</si>
  <si>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</si>
  <si>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</si>
  <si>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</si>
  <si>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</si>
  <si>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</si>
  <si>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</si>
  <si>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</si>
  <si>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</si>
  <si>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</si>
  <si>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</si>
  <si>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</si>
  <si>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</si>
  <si>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</si>
  <si>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</si>
  <si>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</si>
  <si>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</si>
  <si>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</si>
  <si>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</si>
  <si>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</si>
  <si>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</si>
  <si>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</si>
  <si>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</si>
  <si>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</si>
  <si>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</si>
  <si>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</si>
  <si>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</si>
  <si>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</si>
  <si>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</si>
  <si>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</si>
  <si>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</si>
  <si>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</si>
  <si>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</si>
  <si>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</si>
  <si>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</si>
  <si>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</si>
  <si>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</si>
  <si>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</si>
  <si>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</si>
  <si>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</si>
  <si>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</si>
  <si>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</si>
  <si>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</si>
  <si>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</si>
  <si>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</si>
  <si>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</si>
  <si>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</si>
  <si>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</si>
  <si>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</si>
  <si>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</si>
  <si>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</si>
  <si>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</si>
  <si>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</si>
  <si>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</si>
  <si>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</si>
  <si>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</si>
  <si>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</si>
  <si>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</si>
  <si>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</si>
  <si>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</si>
  <si>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</si>
  <si>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</si>
  <si>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</si>
  <si>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</si>
  <si>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</si>
  <si>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</si>
  <si>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</si>
  <si>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</si>
  <si>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</si>
  <si>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</si>
  <si>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</si>
  <si>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</si>
  <si>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</si>
  <si>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</si>
  <si>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</si>
  <si>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</si>
  <si>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</si>
  <si>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</si>
  <si>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</si>
  <si>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</si>
  <si>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</si>
  <si>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</si>
  <si>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</si>
  <si>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</si>
  <si>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</si>
  <si>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</si>
  <si>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</si>
  <si>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</si>
  <si>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</si>
  <si>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</si>
  <si>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</si>
  <si>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</si>
  <si>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</si>
  <si>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</si>
  <si>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</si>
  <si>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</si>
  <si>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</si>
  <si>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</si>
  <si>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</si>
  <si>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</si>
  <si>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</si>
  <si>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</si>
  <si>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</si>
  <si>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</si>
  <si>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</si>
  <si>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</si>
  <si>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</si>
  <si>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</si>
  <si>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</si>
  <si>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</si>
  <si>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</si>
  <si>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</si>
  <si>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</si>
  <si>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</si>
  <si>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</si>
  <si>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</si>
  <si>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</si>
  <si>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</si>
  <si>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</si>
  <si>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</si>
  <si>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</si>
  <si>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</si>
  <si>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</si>
  <si>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</si>
  <si>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</si>
  <si>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</si>
  <si>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</si>
  <si>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</si>
  <si>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</si>
  <si>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</si>
  <si>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</si>
  <si>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</si>
  <si>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</si>
  <si>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</si>
  <si>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</si>
  <si>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</si>
  <si>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</si>
  <si>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</si>
  <si>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</si>
  <si>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</si>
  <si>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</si>
  <si>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</si>
  <si>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</si>
  <si>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</si>
  <si>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</si>
  <si>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</si>
  <si>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</si>
  <si>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</si>
  <si>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</si>
  <si>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</si>
  <si>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</si>
  <si>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</si>
  <si>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</si>
  <si>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</si>
  <si>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</si>
  <si>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</si>
  <si>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</si>
  <si>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</si>
  <si>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</si>
  <si>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</si>
  <si>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</si>
  <si>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</si>
  <si>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</si>
  <si>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</si>
  <si>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</si>
  <si>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</si>
  <si>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</si>
  <si>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</si>
  <si>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</si>
  <si>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</si>
  <si>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</si>
  <si>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</si>
  <si>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</si>
  <si>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</si>
  <si>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</si>
  <si>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</si>
  <si>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</si>
  <si>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</si>
  <si>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</si>
  <si>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</si>
  <si>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</si>
  <si>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</si>
  <si>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</si>
  <si>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</si>
  <si>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</si>
  <si>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</si>
  <si>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</si>
  <si>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</si>
  <si>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</si>
  <si>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</si>
  <si>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</si>
  <si>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</si>
  <si>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</si>
  <si>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</si>
  <si>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</si>
  <si>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</si>
  <si>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</si>
  <si>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</si>
  <si>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</si>
  <si>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</si>
  <si>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</si>
  <si>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</si>
  <si>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</si>
  <si>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</si>
  <si>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</si>
  <si>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</si>
  <si>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</si>
  <si>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</si>
  <si>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</si>
  <si>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</si>
  <si>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</si>
  <si>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</si>
  <si>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</si>
  <si>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</si>
  <si>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</si>
  <si>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</si>
  <si>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</si>
  <si>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</si>
  <si>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</si>
  <si>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</si>
  <si>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</si>
  <si>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</si>
  <si>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</si>
  <si>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</si>
  <si>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</si>
  <si>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</si>
  <si>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</si>
  <si>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</si>
  <si>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</si>
  <si>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</si>
  <si>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</si>
  <si>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</si>
  <si>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</si>
  <si>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</si>
  <si>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</si>
  <si>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</si>
  <si>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</si>
  <si>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</si>
  <si>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</si>
  <si>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</si>
  <si>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</si>
  <si>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</si>
  <si>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</si>
  <si>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</si>
  <si>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</si>
  <si>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</si>
  <si>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</si>
  <si>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</si>
  <si>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</si>
  <si>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</si>
  <si>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</si>
  <si>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</si>
  <si>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</si>
  <si>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</si>
  <si>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</si>
  <si>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</si>
  <si>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</si>
  <si>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</si>
  <si>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</si>
  <si>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</si>
  <si>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</si>
  <si>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</si>
  <si>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</si>
  <si>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</si>
  <si>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</si>
  <si>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</si>
  <si>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</si>
  <si>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</si>
  <si>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</si>
  <si>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</si>
  <si>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</si>
  <si>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</si>
  <si>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</si>
  <si>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</si>
  <si>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</si>
  <si>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</si>
  <si>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</si>
  <si>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</si>
  <si>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</si>
  <si>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</si>
  <si>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</si>
  <si>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</si>
  <si>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</si>
  <si>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</si>
  <si>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</si>
  <si>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</si>
  <si>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</si>
  <si>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</si>
  <si>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</si>
  <si>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</si>
  <si>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</si>
  <si>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</si>
  <si>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</si>
  <si>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</si>
  <si>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</si>
  <si>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</si>
  <si>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</si>
  <si>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</si>
  <si>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</si>
  <si>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</si>
  <si>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</si>
  <si>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</si>
  <si>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</si>
  <si>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</si>
  <si>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</si>
  <si>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</si>
  <si>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</si>
  <si>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</si>
  <si>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</si>
  <si>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</si>
  <si>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</si>
  <si>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</si>
  <si>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</si>
  <si>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</si>
  <si>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</si>
  <si>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</si>
  <si>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</si>
  <si>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</si>
  <si>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</si>
  <si>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</si>
  <si>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</si>
  <si>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</si>
  <si>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</si>
  <si>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</si>
  <si>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</si>
  <si>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</si>
  <si>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</si>
  <si>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</si>
  <si>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</si>
  <si>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</si>
  <si>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</si>
  <si>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</si>
  <si>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</si>
  <si>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</si>
  <si>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</si>
  <si>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</si>
  <si>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</si>
  <si>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</si>
  <si>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</si>
  <si>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</si>
  <si>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</si>
  <si>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</si>
  <si>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</si>
  <si>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</si>
  <si>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</si>
  <si>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</si>
  <si>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</si>
  <si>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</si>
  <si>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</si>
  <si>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</si>
  <si>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</si>
  <si>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</si>
  <si>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</si>
  <si>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</si>
  <si>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</si>
  <si>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</si>
  <si>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</si>
  <si>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</si>
  <si>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</si>
  <si>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</si>
  <si>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</si>
  <si>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</si>
  <si>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</si>
  <si>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</si>
  <si>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</si>
  <si>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</si>
  <si>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</si>
  <si>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</si>
  <si>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</si>
  <si>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</si>
  <si>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</si>
  <si>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</si>
  <si>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</si>
  <si>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</si>
  <si>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</si>
  <si>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</si>
  <si>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</si>
  <si>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</si>
  <si>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</si>
  <si>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</si>
  <si>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</si>
  <si>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</si>
  <si>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</si>
  <si>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</si>
  <si>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</si>
  <si>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</si>
  <si>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</si>
  <si>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</si>
  <si>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</si>
  <si>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</si>
  <si>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</si>
  <si>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</si>
  <si>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</si>
  <si>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</si>
  <si>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</si>
  <si>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</si>
  <si>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</si>
  <si>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</si>
  <si>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</si>
  <si>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</si>
  <si>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</si>
  <si>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</si>
  <si>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</si>
  <si>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</si>
  <si>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</si>
  <si>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</si>
  <si>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</si>
  <si>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</si>
  <si>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</si>
  <si>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</si>
  <si>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</si>
  <si>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</si>
  <si>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</si>
  <si>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</si>
  <si>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</si>
  <si>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</si>
  <si>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</si>
  <si>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</si>
  <si>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</si>
  <si>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</si>
  <si>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</si>
  <si>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</si>
  <si>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</si>
  <si>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</si>
  <si>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</si>
  <si>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</si>
  <si>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</si>
  <si>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</si>
  <si>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</si>
  <si>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</si>
  <si>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</si>
  <si>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</si>
  <si>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</si>
  <si>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</si>
  <si>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</si>
  <si>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</si>
  <si>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</si>
  <si>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</si>
  <si>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</si>
  <si>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</si>
  <si>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</si>
  <si>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</si>
  <si>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</si>
  <si>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</si>
  <si>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</si>
  <si>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</si>
  <si>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</si>
  <si>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</si>
  <si>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</si>
  <si>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</si>
  <si>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</si>
  <si>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</si>
  <si>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</si>
  <si>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</si>
  <si>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</si>
  <si>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</si>
  <si>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</si>
  <si>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</si>
  <si>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</si>
  <si>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</si>
  <si>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</si>
  <si>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</si>
  <si>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</si>
  <si>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</si>
  <si>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</si>
  <si>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</si>
  <si>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</si>
  <si>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</si>
  <si>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</si>
  <si>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</si>
  <si>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</si>
  <si>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</si>
  <si>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</si>
  <si>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</si>
  <si>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</si>
  <si>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</si>
  <si>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</si>
  <si>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</si>
  <si>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</si>
  <si>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</si>
  <si>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</si>
  <si>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</si>
  <si>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</si>
  <si>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</si>
  <si>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</si>
  <si>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</si>
  <si>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</si>
  <si>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</si>
  <si>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</si>
  <si>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</si>
  <si>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</si>
  <si>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</si>
  <si>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</si>
  <si>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</si>
  <si>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</si>
  <si>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</si>
  <si>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</si>
  <si>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</si>
  <si>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</si>
  <si>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</si>
  <si>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</si>
  <si>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</si>
  <si>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</si>
  <si>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</si>
  <si>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</si>
  <si>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</si>
  <si>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</si>
  <si>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</si>
  <si>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</si>
  <si>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</si>
  <si>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</si>
  <si>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</si>
  <si>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</si>
  <si>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</si>
  <si>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</si>
  <si>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</si>
  <si>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</si>
  <si>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</si>
  <si>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</si>
  <si>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</si>
  <si>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</si>
  <si>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</si>
  <si>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</si>
  <si>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</si>
  <si>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</si>
  <si>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</si>
  <si>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</si>
  <si>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</si>
  <si>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</si>
  <si>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</si>
  <si>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</si>
  <si>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</si>
  <si>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</si>
  <si>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</si>
  <si>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</si>
  <si>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</si>
  <si>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</si>
  <si>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</si>
  <si>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</si>
  <si>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</si>
  <si>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</si>
  <si>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</si>
  <si>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</si>
  <si>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</si>
  <si>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</si>
  <si>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</si>
  <si>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</si>
  <si>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</si>
  <si>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</si>
  <si>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</si>
  <si>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</si>
  <si>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</si>
  <si>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</si>
  <si>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</si>
  <si>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</si>
  <si>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</si>
  <si>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</si>
  <si>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</si>
  <si>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</si>
  <si>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</si>
  <si>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</si>
  <si>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</si>
  <si>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</si>
  <si>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</si>
  <si>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</si>
  <si>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</si>
  <si>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</si>
  <si>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</si>
  <si>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</si>
  <si>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</si>
  <si>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</si>
  <si>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</si>
  <si>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</si>
  <si>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</si>
  <si>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</si>
  <si>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</si>
  <si>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</si>
  <si>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</si>
  <si>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</si>
  <si>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</si>
  <si>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</si>
  <si>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</si>
  <si>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</si>
  <si>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</si>
  <si>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</si>
  <si>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</si>
  <si>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</si>
  <si>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</si>
  <si>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</si>
  <si>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</si>
  <si>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</si>
  <si>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</si>
  <si>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</si>
  <si>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</si>
  <si>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</si>
  <si>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</si>
  <si>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</si>
  <si>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</si>
  <si>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</si>
  <si>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</si>
  <si>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</si>
  <si>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</si>
  <si>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</si>
  <si>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</si>
  <si>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</si>
  <si>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</si>
  <si>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</si>
  <si>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</si>
  <si>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</si>
  <si>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</si>
  <si>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</si>
  <si>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</si>
  <si>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</si>
  <si>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</si>
  <si>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</si>
  <si>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</si>
  <si>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</si>
  <si>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</si>
  <si>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</si>
  <si>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</si>
  <si>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</si>
  <si>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</si>
  <si>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</si>
  <si>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</si>
  <si>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</si>
  <si>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</si>
  <si>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</si>
  <si>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</si>
  <si>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</si>
  <si>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</si>
  <si>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</si>
  <si>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</si>
  <si>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</si>
  <si>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</si>
  <si>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</si>
  <si>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</si>
  <si>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</si>
  <si>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</si>
  <si>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</si>
  <si>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</si>
  <si>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</si>
  <si>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</si>
  <si>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</si>
  <si>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</si>
  <si>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</si>
  <si>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</si>
  <si>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</si>
  <si>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</si>
  <si>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</si>
  <si>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</si>
  <si>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</si>
  <si>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</si>
  <si>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</si>
  <si>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</si>
  <si>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</si>
  <si>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</si>
  <si>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</si>
  <si>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</si>
  <si>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</si>
  <si>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</si>
  <si>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</si>
  <si>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</si>
  <si>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</si>
  <si>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</si>
  <si>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</si>
  <si>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</si>
  <si>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</si>
  <si>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</si>
  <si>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</si>
  <si>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</si>
  <si>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</si>
  <si>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</si>
  <si>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</si>
  <si>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</si>
  <si>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</si>
  <si>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</si>
  <si>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</si>
  <si>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</si>
  <si>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</si>
  <si>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</si>
  <si>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</si>
  <si>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</si>
  <si>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</si>
  <si>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</si>
  <si>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</si>
  <si>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</si>
  <si>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</si>
  <si>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</si>
  <si>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</si>
  <si>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</si>
  <si>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</si>
  <si>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</si>
  <si>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</si>
  <si>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</si>
  <si>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</si>
  <si>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</si>
  <si>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</si>
  <si>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</si>
  <si>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</si>
  <si>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</si>
  <si>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</si>
  <si>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</si>
  <si>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</si>
  <si>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</si>
  <si>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</si>
  <si>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</si>
  <si>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</si>
  <si>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</si>
  <si>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</si>
  <si>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</si>
  <si>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</si>
  <si>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</si>
  <si>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</si>
  <si>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</si>
  <si>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</si>
  <si>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</si>
  <si>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</si>
  <si>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</si>
  <si>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</si>
  <si>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</si>
  <si>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</si>
  <si>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</si>
  <si>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</si>
  <si>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</si>
  <si>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</si>
  <si>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</si>
  <si>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</si>
  <si>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</si>
  <si>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</si>
  <si>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</si>
  <si>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</si>
  <si>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</si>
  <si>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</si>
  <si>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</si>
  <si>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</si>
  <si>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</si>
  <si>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</si>
  <si>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</si>
  <si>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</si>
  <si>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</si>
  <si>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</si>
  <si>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</si>
  <si>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</si>
  <si>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</si>
  <si>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</si>
  <si>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</si>
  <si>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</si>
  <si>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</si>
  <si>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</si>
  <si>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</si>
  <si>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</si>
  <si>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</si>
  <si>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</si>
  <si>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</si>
  <si>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</si>
  <si>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</si>
  <si>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</si>
  <si>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</si>
  <si>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</si>
  <si>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</si>
  <si>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</si>
  <si>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</si>
  <si>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</si>
  <si>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</si>
  <si>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</si>
  <si>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</si>
  <si>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</si>
  <si>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</si>
  <si>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</si>
  <si>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</si>
  <si>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</si>
  <si>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</si>
  <si>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</si>
  <si>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</si>
  <si>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</si>
  <si>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</si>
  <si>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</si>
  <si>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</si>
  <si>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</si>
  <si>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</si>
  <si>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</si>
  <si>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</si>
  <si>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</si>
  <si>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</si>
  <si>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</si>
  <si>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</si>
  <si>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</si>
  <si>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</si>
  <si>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</si>
  <si>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</si>
  <si>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</si>
  <si>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</si>
  <si>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</si>
  <si>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</si>
  <si>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</si>
  <si>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</si>
  <si>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</si>
  <si>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</si>
  <si>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</si>
  <si>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</si>
  <si>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</si>
  <si>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</si>
  <si>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</si>
  <si>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</si>
  <si>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</si>
  <si>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</si>
  <si>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</si>
  <si>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</si>
  <si>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</si>
  <si>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</si>
  <si>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</si>
  <si>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</si>
  <si>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</si>
  <si>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</si>
  <si>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</si>
  <si>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</si>
  <si>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</si>
  <si>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</si>
  <si>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</si>
  <si>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</si>
  <si>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</si>
  <si>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</si>
  <si>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</si>
  <si>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</si>
  <si>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</si>
  <si>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</si>
  <si>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</si>
  <si>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</si>
  <si>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</si>
  <si>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</si>
  <si>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</si>
  <si>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</si>
  <si>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</si>
  <si>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</si>
  <si>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</si>
  <si>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</si>
  <si>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</si>
  <si>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</si>
  <si>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</si>
  <si>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</si>
  <si>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</si>
  <si>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</si>
  <si>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</si>
  <si>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</si>
  <si>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</si>
  <si>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</si>
  <si>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</si>
  <si>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</si>
  <si>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</si>
  <si>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</si>
  <si>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</si>
  <si>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</si>
  <si>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</si>
  <si>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</si>
  <si>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</si>
  <si>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</si>
  <si>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</si>
  <si>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</si>
  <si>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</si>
  <si>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</si>
  <si>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</si>
  <si>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</si>
  <si>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</si>
  <si>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</si>
  <si>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</si>
  <si>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</si>
  <si>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</si>
  <si>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</si>
  <si>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</si>
  <si>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</si>
  <si>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</si>
  <si>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</si>
  <si>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</si>
  <si>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</si>
  <si>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</si>
  <si>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</si>
  <si>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</si>
  <si>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</si>
  <si>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</si>
  <si>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</si>
  <si>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</si>
  <si>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</si>
  <si>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</si>
  <si>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</si>
  <si>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</si>
  <si>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</si>
  <si>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</si>
  <si>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</si>
  <si>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</si>
  <si>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</si>
  <si>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</si>
  <si>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</si>
  <si>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</si>
  <si>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</si>
  <si>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</si>
  <si>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</si>
  <si>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</si>
  <si>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</si>
  <si>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</si>
  <si>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</si>
  <si>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</si>
  <si>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</si>
  <si>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</si>
  <si>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</si>
  <si>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</si>
  <si>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</si>
  <si>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</si>
  <si>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</si>
  <si>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</si>
  <si>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</si>
  <si>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</si>
  <si>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</si>
  <si>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</si>
  <si>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</si>
  <si>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</si>
  <si>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</si>
  <si>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</si>
  <si>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</si>
  <si>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</si>
  <si>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</si>
  <si>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</si>
  <si>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</si>
  <si>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</si>
  <si>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</si>
  <si>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</si>
  <si>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</si>
  <si>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</si>
  <si>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</si>
  <si>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</si>
  <si>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</si>
  <si>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</si>
  <si>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</si>
  <si>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</si>
  <si>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</si>
  <si>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</si>
  <si>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</si>
  <si>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</si>
  <si>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</si>
  <si>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</si>
  <si>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</si>
  <si>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</si>
  <si>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</si>
  <si>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</si>
  <si>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</si>
  <si>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</si>
  <si>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</si>
  <si>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</si>
  <si>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</si>
  <si>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</si>
  <si>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</si>
  <si>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</si>
  <si>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</si>
  <si>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</si>
  <si>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</si>
  <si>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</si>
  <si>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</si>
  <si>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</si>
  <si>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</si>
  <si>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</si>
  <si>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</si>
  <si>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</si>
  <si>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</si>
  <si>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</si>
  <si>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</si>
  <si>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</si>
  <si>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</si>
  <si>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</si>
  <si>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</si>
  <si>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</si>
  <si>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</si>
  <si>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</si>
  <si>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</si>
  <si>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</si>
  <si>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</si>
  <si>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</si>
  <si>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</si>
  <si>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</si>
  <si>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</si>
  <si>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</si>
  <si>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</si>
  <si>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</si>
  <si>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</si>
  <si>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</si>
  <si>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</si>
  <si>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</si>
  <si>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</si>
  <si>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</si>
  <si>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</si>
  <si>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</si>
  <si>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</si>
  <si>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</si>
  <si>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</si>
  <si>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</si>
  <si>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</si>
  <si>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</si>
  <si>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</si>
  <si>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</si>
  <si>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</si>
  <si>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</si>
  <si>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</si>
  <si>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</si>
  <si>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</si>
  <si>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</si>
  <si>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</si>
  <si>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</si>
  <si>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</si>
  <si>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</si>
  <si>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</si>
  <si>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</si>
  <si>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</si>
  <si>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</si>
  <si>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</si>
  <si>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</si>
  <si>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</si>
  <si>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</si>
  <si>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</si>
  <si>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</si>
  <si>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</si>
  <si>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</si>
  <si>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</si>
  <si>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</si>
  <si>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</si>
  <si>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</si>
  <si>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</si>
  <si>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</si>
  <si>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</si>
  <si>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</si>
  <si>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</si>
  <si>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</si>
  <si>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</si>
  <si>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</si>
  <si>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</si>
  <si>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</si>
  <si>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</si>
  <si>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</si>
  <si>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</si>
  <si>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</si>
  <si>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</si>
  <si>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</si>
  <si>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</si>
  <si>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</si>
  <si>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</si>
  <si>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</si>
  <si>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</si>
  <si>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</si>
  <si>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</si>
  <si>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</si>
  <si>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</si>
  <si>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</si>
  <si>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</si>
  <si>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</si>
  <si>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</si>
  <si>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</si>
  <si>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</si>
  <si>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</si>
  <si>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</si>
  <si>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</si>
  <si>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</si>
  <si>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</si>
  <si>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</si>
  <si>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</si>
  <si>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</si>
  <si>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</si>
  <si>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</si>
  <si>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</si>
  <si>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</si>
  <si>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</si>
  <si>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</si>
  <si>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</si>
  <si>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</si>
  <si>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</si>
  <si>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</si>
  <si>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</si>
  <si>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</si>
  <si>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</si>
  <si>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</si>
  <si>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</si>
  <si>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</si>
  <si>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</si>
  <si>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</si>
  <si>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</si>
  <si>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</si>
  <si>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</si>
  <si>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</si>
  <si>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</si>
  <si>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</si>
  <si>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</si>
  <si>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</si>
  <si>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</si>
  <si>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</si>
  <si>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</si>
  <si>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</si>
  <si>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</si>
  <si>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</si>
  <si>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</si>
  <si>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</si>
  <si>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</si>
  <si>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</si>
  <si>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</si>
  <si>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</si>
  <si>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</si>
  <si>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</si>
  <si>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</si>
  <si>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</si>
  <si>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</si>
  <si>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</si>
  <si>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</si>
  <si>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</si>
  <si>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</si>
  <si>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</si>
  <si>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</si>
  <si>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</si>
  <si>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</si>
  <si>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</si>
  <si>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</si>
  <si>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</si>
  <si>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</si>
  <si>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</si>
  <si>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</si>
  <si>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</si>
  <si>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</si>
  <si>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</si>
  <si>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</si>
  <si>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</si>
  <si>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</si>
  <si>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</si>
  <si>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</si>
  <si>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</si>
  <si>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</si>
  <si>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</si>
  <si>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</si>
  <si>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</si>
  <si>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</si>
  <si>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</si>
  <si>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</si>
  <si>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</si>
  <si>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</si>
  <si>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</si>
  <si>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</si>
  <si>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</si>
  <si>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</si>
  <si>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</si>
  <si>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</si>
  <si>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</si>
  <si>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</si>
  <si>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</si>
  <si>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</si>
  <si>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</si>
  <si>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</si>
  <si>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</si>
  <si>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</si>
  <si>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</si>
  <si>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</si>
  <si>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</si>
  <si>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</si>
  <si>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</si>
  <si>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</si>
  <si>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</si>
  <si>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</si>
  <si>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</si>
  <si>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</si>
  <si>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</si>
  <si>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</si>
  <si>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</si>
  <si>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</si>
  <si>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</si>
  <si>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</si>
  <si>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</si>
  <si>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</si>
  <si>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</si>
  <si>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</si>
  <si>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</si>
  <si>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</si>
  <si>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</si>
  <si>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</si>
  <si>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</si>
  <si>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</si>
  <si>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</si>
  <si>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</si>
  <si>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</si>
  <si>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</si>
  <si>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</si>
  <si>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</si>
  <si>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</si>
  <si>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</si>
  <si>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</si>
  <si>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</si>
  <si>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</si>
  <si>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</si>
  <si>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</si>
  <si>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</si>
  <si>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</si>
  <si>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</si>
  <si>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</si>
  <si>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</si>
  <si>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</si>
  <si>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</si>
  <si>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</si>
  <si>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</si>
  <si>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</si>
  <si>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</si>
  <si>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</si>
  <si>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</si>
  <si>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</si>
  <si>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</si>
  <si>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</si>
  <si>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</si>
  <si>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</si>
  <si>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</si>
  <si>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</si>
  <si>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</si>
  <si>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</si>
  <si>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</si>
  <si>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</si>
  <si>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</si>
  <si>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</si>
  <si>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</si>
  <si>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</si>
  <si>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</si>
  <si>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</si>
  <si>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</si>
  <si>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</si>
  <si>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</si>
  <si>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</si>
  <si>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</si>
  <si>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</si>
  <si>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</si>
  <si>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</si>
  <si>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</si>
  <si>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</si>
  <si>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</si>
  <si>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</si>
  <si>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</si>
  <si>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</si>
  <si>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</si>
  <si>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</si>
  <si>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</si>
  <si>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</si>
  <si>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</si>
  <si>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</si>
  <si>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</si>
  <si>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</si>
  <si>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</si>
  <si>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</si>
  <si>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</si>
  <si>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</si>
  <si>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</si>
  <si>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</si>
  <si>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</si>
  <si>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</si>
  <si>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</si>
  <si>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</si>
  <si>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</si>
  <si>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</si>
  <si>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</si>
  <si>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</si>
  <si>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</si>
  <si>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</si>
  <si>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</si>
  <si>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</si>
  <si>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</si>
  <si>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</si>
  <si>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</si>
  <si>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</si>
  <si>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</si>
  <si>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</si>
  <si>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</si>
  <si>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</si>
  <si>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</si>
  <si>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</si>
  <si>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</si>
  <si>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</si>
  <si>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</si>
  <si>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</si>
  <si>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</si>
  <si>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</si>
  <si>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</si>
  <si>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</si>
  <si>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</si>
  <si>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</si>
  <si>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</si>
  <si>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</si>
  <si>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</si>
  <si>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</si>
  <si>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</si>
  <si>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</si>
  <si>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</si>
  <si>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</si>
  <si>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</si>
  <si>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</si>
  <si>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</si>
  <si>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</si>
  <si>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</si>
  <si>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</si>
  <si>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</si>
  <si>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</si>
  <si>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</si>
  <si>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</si>
  <si>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</si>
  <si>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</si>
  <si>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</si>
  <si>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</si>
  <si>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</si>
  <si>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</si>
  <si>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</si>
  <si>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</si>
  <si>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</si>
  <si>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</si>
  <si>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</si>
  <si>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</si>
  <si>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</si>
  <si>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</si>
  <si>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</si>
  <si>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</si>
  <si>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</si>
  <si>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</si>
  <si>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</si>
  <si>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</si>
  <si>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</si>
  <si>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</si>
  <si>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</si>
  <si>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</si>
  <si>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</si>
  <si>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</si>
  <si>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</si>
  <si>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</si>
  <si>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</si>
  <si>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</si>
  <si>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</si>
  <si>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</si>
  <si>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</si>
  <si>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</si>
  <si>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</si>
  <si>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</si>
  <si>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</si>
  <si>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</si>
  <si>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</si>
  <si>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</si>
  <si>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</si>
  <si>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</si>
  <si>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</si>
  <si>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</si>
  <si>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</si>
  <si>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</si>
  <si>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</si>
  <si>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</si>
  <si>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</si>
  <si>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</si>
  <si>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</si>
  <si>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</si>
  <si>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</si>
  <si>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</si>
  <si>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</si>
  <si>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</si>
  <si>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</si>
  <si>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</si>
  <si>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</si>
  <si>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</si>
  <si>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</si>
  <si>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</si>
  <si>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</si>
  <si>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</si>
  <si>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</si>
  <si>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</si>
  <si>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</si>
  <si>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</si>
  <si>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</si>
  <si>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</si>
  <si>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</si>
  <si>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</si>
  <si>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</si>
  <si>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</si>
  <si>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</si>
  <si>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</si>
  <si>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</si>
  <si>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</si>
  <si>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</si>
  <si>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</si>
  <si>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</si>
  <si>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</si>
  <si>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</si>
  <si>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</si>
  <si>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</si>
  <si>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</si>
  <si>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</si>
  <si>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</si>
  <si>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</si>
  <si>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</si>
  <si>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</si>
  <si>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</si>
  <si>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</si>
  <si>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</si>
  <si>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</si>
  <si>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</si>
  <si>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</si>
  <si>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</si>
  <si>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</si>
  <si>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</si>
  <si>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</si>
  <si>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</si>
  <si>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</si>
  <si>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</si>
  <si>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</si>
  <si>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</si>
  <si>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</si>
  <si>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</si>
  <si>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</si>
  <si>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</si>
  <si>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</si>
  <si>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</si>
  <si>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</si>
  <si>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</si>
  <si>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</si>
  <si>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</si>
  <si>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</si>
  <si>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</si>
  <si>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</si>
  <si>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</si>
  <si>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</si>
  <si>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</si>
  <si>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</si>
  <si>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</si>
  <si>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</si>
  <si>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</si>
  <si>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</si>
  <si>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</si>
  <si>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</si>
  <si>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</si>
  <si>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</si>
  <si>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</si>
  <si>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</si>
  <si>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</si>
  <si>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</si>
  <si>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</si>
  <si>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</si>
  <si>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</si>
  <si>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</si>
  <si>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</si>
  <si>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</si>
  <si>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</si>
  <si>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</si>
  <si>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</si>
  <si>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</si>
  <si>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</si>
  <si>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</si>
  <si>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</si>
  <si>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</si>
  <si>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</si>
  <si>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</si>
  <si>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</si>
  <si>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</si>
  <si>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</si>
  <si>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</si>
  <si>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</si>
  <si>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</si>
  <si>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</si>
  <si>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</si>
  <si>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</si>
  <si>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</si>
  <si>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</si>
  <si>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</si>
  <si>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</si>
  <si>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</si>
  <si>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</si>
  <si>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</si>
  <si>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</si>
  <si>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</si>
  <si>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</si>
  <si>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</si>
  <si>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</si>
  <si>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</si>
  <si>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</si>
  <si>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</si>
  <si>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</si>
  <si>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</si>
  <si>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</si>
  <si>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</si>
  <si>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</si>
  <si>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</si>
  <si>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</si>
  <si>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</si>
  <si>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</si>
  <si>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</si>
  <si>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</si>
  <si>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</si>
  <si>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</si>
  <si>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</si>
  <si>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</si>
  <si>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</si>
  <si>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</si>
  <si>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</si>
  <si>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</si>
  <si>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</si>
  <si>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</si>
  <si>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</si>
  <si>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</si>
  <si>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</si>
  <si>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</si>
  <si>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</si>
  <si>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</si>
  <si>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</si>
  <si>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</si>
  <si>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</si>
  <si>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</si>
  <si>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</si>
  <si>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</si>
  <si>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</si>
  <si>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</si>
  <si>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</si>
  <si>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</si>
  <si>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</si>
  <si>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</si>
  <si>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</si>
  <si>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</si>
  <si>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</si>
  <si>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</si>
  <si>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</si>
  <si>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</si>
  <si>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</si>
  <si>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</si>
  <si>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</si>
  <si>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</si>
  <si>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</si>
  <si>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</si>
  <si>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</si>
  <si>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</si>
  <si>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</si>
  <si>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</si>
  <si>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</si>
  <si>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</si>
  <si>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</si>
  <si>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</si>
  <si>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</si>
  <si>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</si>
  <si>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</si>
  <si>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</si>
  <si>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</si>
  <si>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</si>
  <si>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</si>
  <si>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</si>
  <si>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</si>
  <si>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</si>
  <si>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</si>
  <si>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</si>
  <si>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</si>
  <si>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</si>
  <si>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</si>
  <si>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</si>
  <si>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</si>
  <si>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</si>
  <si>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</si>
  <si>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</si>
  <si>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</si>
  <si>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</si>
  <si>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</si>
  <si>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</si>
  <si>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</si>
  <si>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</si>
  <si>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</si>
  <si>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</si>
  <si>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</si>
  <si>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</si>
  <si>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</si>
  <si>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</si>
  <si>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</si>
  <si>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</si>
  <si>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13.331.0017-0</t>
  </si>
  <si>
    <t>13.331.0017-A</t>
  </si>
  <si>
    <t>13.331.0051-0</t>
  </si>
  <si>
    <t>13.331.0051-A</t>
  </si>
  <si>
    <t>13.332.0010-0</t>
  </si>
  <si>
    <t>13.332.0010-A</t>
  </si>
  <si>
    <t>13.332.0011-0</t>
  </si>
  <si>
    <t>13.332.0011-A</t>
  </si>
  <si>
    <t>13.332.0012-0</t>
  </si>
  <si>
    <t>13.332.0012-A</t>
  </si>
  <si>
    <t>13.333.0010-0</t>
  </si>
  <si>
    <t>13.333.0010-A</t>
  </si>
  <si>
    <t>13.333.0011-0</t>
  </si>
  <si>
    <t>13.333.0011-A</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</si>
  <si>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</si>
  <si>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</si>
  <si>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</si>
  <si>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</si>
  <si>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</si>
  <si>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</si>
  <si>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</si>
  <si>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</si>
  <si>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</si>
  <si>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</si>
  <si>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</si>
  <si>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</si>
  <si>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</si>
  <si>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</si>
  <si>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</si>
  <si>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</si>
  <si>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</si>
  <si>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</si>
  <si>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</si>
  <si>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</si>
  <si>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</si>
  <si>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</si>
  <si>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</si>
  <si>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</si>
  <si>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</si>
  <si>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</si>
  <si>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</si>
  <si>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</si>
  <si>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</si>
  <si>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</si>
  <si>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</si>
  <si>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</si>
  <si>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</si>
  <si>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</si>
  <si>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</si>
  <si>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</si>
  <si>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</si>
  <si>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</si>
  <si>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</si>
  <si>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</si>
  <si>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</si>
  <si>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</si>
  <si>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</si>
  <si>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</si>
  <si>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</si>
  <si>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</si>
  <si>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</si>
  <si>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</si>
  <si>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</si>
  <si>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</si>
  <si>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</si>
  <si>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</si>
  <si>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</si>
  <si>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</si>
  <si>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</si>
  <si>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</si>
  <si>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</si>
  <si>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</si>
  <si>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</si>
  <si>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</si>
  <si>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</si>
  <si>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</si>
  <si>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</si>
  <si>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</si>
  <si>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</si>
  <si>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</si>
  <si>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</si>
  <si>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</si>
  <si>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</si>
  <si>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</si>
  <si>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</si>
  <si>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</si>
  <si>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</si>
  <si>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</si>
  <si>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</si>
  <si>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</si>
  <si>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</si>
  <si>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</si>
  <si>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</si>
  <si>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</si>
  <si>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</si>
  <si>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</si>
  <si>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</si>
  <si>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</si>
  <si>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</si>
  <si>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</si>
  <si>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</si>
  <si>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</si>
  <si>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</si>
  <si>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</si>
  <si>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</si>
  <si>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</si>
  <si>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</si>
  <si>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</si>
  <si>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</si>
  <si>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</si>
  <si>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</si>
  <si>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</si>
  <si>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</si>
  <si>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</si>
  <si>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</si>
  <si>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</si>
  <si>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</si>
  <si>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</si>
  <si>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</si>
  <si>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</si>
  <si>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</si>
  <si>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</si>
  <si>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</si>
  <si>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</si>
  <si>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</si>
  <si>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</si>
  <si>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</si>
  <si>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</si>
  <si>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</si>
  <si>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</si>
  <si>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</si>
  <si>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</si>
  <si>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</si>
  <si>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</si>
  <si>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</si>
  <si>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</si>
  <si>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</si>
  <si>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</si>
  <si>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</si>
  <si>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</si>
  <si>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</si>
  <si>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</si>
  <si>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</si>
  <si>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</si>
  <si>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</si>
  <si>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</si>
  <si>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</si>
  <si>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</si>
  <si>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</si>
  <si>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</si>
  <si>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</si>
  <si>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</si>
  <si>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</si>
  <si>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</si>
  <si>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</si>
  <si>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</si>
  <si>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</si>
  <si>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</si>
  <si>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</si>
  <si>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</si>
  <si>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</si>
  <si>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</si>
  <si>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</si>
  <si>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</si>
  <si>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</si>
  <si>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</si>
  <si>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</si>
  <si>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</si>
  <si>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</si>
  <si>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</si>
  <si>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</si>
  <si>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</si>
  <si>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</si>
  <si>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</si>
  <si>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</si>
  <si>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</si>
  <si>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</si>
  <si>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</si>
  <si>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</si>
  <si>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</si>
  <si>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</si>
  <si>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</si>
  <si>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</si>
  <si>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</si>
  <si>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</si>
  <si>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</si>
  <si>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</si>
  <si>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</si>
  <si>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</si>
  <si>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</si>
  <si>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</si>
  <si>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</si>
  <si>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</si>
  <si>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</si>
  <si>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</si>
  <si>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</si>
  <si>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</si>
  <si>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</si>
  <si>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</si>
  <si>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</si>
  <si>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</si>
  <si>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</si>
  <si>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</si>
  <si>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</si>
  <si>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</si>
  <si>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</si>
  <si>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</si>
  <si>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</si>
  <si>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</si>
  <si>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</si>
  <si>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</si>
  <si>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</si>
  <si>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</si>
  <si>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</si>
  <si>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</si>
  <si>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</si>
  <si>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</si>
  <si>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</si>
  <si>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</si>
  <si>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</si>
  <si>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</si>
  <si>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</si>
  <si>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</si>
  <si>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</si>
  <si>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</si>
  <si>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</si>
  <si>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</si>
  <si>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</si>
  <si>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</si>
  <si>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</si>
  <si>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</si>
  <si>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</si>
  <si>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</si>
  <si>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</si>
  <si>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</si>
  <si>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</si>
  <si>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</si>
  <si>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</si>
  <si>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</si>
  <si>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</si>
  <si>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</si>
  <si>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</si>
  <si>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</si>
  <si>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</si>
  <si>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</si>
  <si>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</si>
  <si>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</si>
  <si>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</si>
  <si>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</si>
  <si>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</si>
  <si>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</si>
  <si>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</si>
  <si>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</si>
  <si>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</si>
  <si>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</si>
  <si>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</si>
  <si>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</si>
  <si>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</si>
  <si>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</si>
  <si>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</si>
  <si>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</si>
  <si>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</si>
  <si>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</si>
  <si>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</si>
  <si>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</si>
  <si>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</si>
  <si>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</si>
  <si>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</si>
  <si>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</si>
  <si>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</si>
  <si>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</si>
  <si>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</si>
  <si>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</si>
  <si>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</si>
  <si>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</si>
  <si>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</si>
  <si>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</si>
  <si>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</si>
  <si>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</si>
  <si>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</si>
  <si>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</si>
  <si>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</si>
  <si>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</si>
  <si>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</si>
  <si>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</si>
  <si>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</si>
  <si>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</si>
  <si>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</si>
  <si>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</si>
  <si>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</si>
  <si>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</si>
  <si>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</si>
  <si>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</si>
  <si>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</si>
  <si>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</si>
  <si>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</si>
  <si>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</si>
  <si>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</si>
  <si>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</si>
  <si>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</si>
  <si>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</si>
  <si>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</si>
  <si>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</si>
  <si>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</si>
  <si>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</si>
  <si>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</si>
  <si>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</si>
  <si>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</si>
  <si>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</si>
  <si>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</si>
  <si>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</si>
  <si>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</si>
  <si>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</si>
  <si>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</si>
  <si>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</si>
  <si>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</si>
  <si>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</si>
  <si>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</si>
  <si>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</si>
  <si>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</si>
  <si>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</si>
  <si>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</si>
  <si>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</si>
  <si>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</si>
  <si>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</si>
  <si>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</si>
  <si>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</si>
  <si>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</si>
  <si>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</si>
  <si>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</si>
  <si>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</si>
  <si>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</si>
  <si>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</si>
  <si>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</si>
  <si>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</si>
  <si>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</si>
  <si>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</si>
  <si>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</si>
  <si>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</si>
  <si>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</si>
  <si>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</si>
  <si>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</si>
  <si>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</si>
  <si>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</si>
  <si>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</si>
  <si>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</si>
  <si>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</si>
  <si>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</si>
  <si>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</si>
  <si>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</si>
  <si>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</si>
  <si>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</si>
  <si>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</si>
  <si>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</si>
  <si>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</si>
  <si>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</si>
  <si>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</si>
  <si>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</si>
  <si>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</si>
  <si>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</si>
  <si>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</si>
  <si>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</si>
  <si>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</si>
  <si>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</si>
  <si>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</si>
  <si>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</si>
  <si>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</si>
  <si>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</si>
  <si>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</si>
  <si>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</si>
  <si>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</si>
  <si>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</si>
  <si>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</si>
  <si>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</si>
  <si>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</si>
  <si>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</si>
  <si>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</si>
  <si>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</si>
  <si>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</si>
  <si>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</si>
  <si>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</si>
  <si>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</si>
  <si>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</si>
  <si>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</si>
  <si>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</si>
  <si>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</si>
  <si>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</si>
  <si>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</si>
  <si>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</si>
  <si>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</si>
  <si>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</si>
  <si>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</si>
  <si>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</si>
  <si>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</si>
  <si>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</si>
  <si>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</si>
  <si>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</si>
  <si>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</si>
  <si>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</si>
  <si>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</si>
  <si>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</si>
  <si>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</si>
  <si>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</si>
  <si>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</si>
  <si>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</si>
  <si>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</si>
  <si>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</si>
  <si>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</si>
  <si>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</si>
  <si>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</si>
  <si>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</si>
  <si>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</si>
  <si>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</si>
  <si>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</si>
  <si>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</si>
  <si>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</si>
  <si>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</si>
  <si>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</si>
  <si>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</si>
  <si>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</si>
  <si>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</si>
  <si>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</si>
  <si>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</si>
  <si>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</si>
  <si>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</si>
  <si>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</si>
  <si>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</si>
  <si>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</si>
  <si>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</si>
  <si>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</si>
  <si>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</si>
  <si>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</si>
  <si>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</si>
  <si>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</si>
  <si>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</si>
  <si>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</si>
  <si>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</si>
  <si>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</si>
  <si>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</si>
  <si>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</si>
  <si>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</si>
  <si>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</si>
  <si>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</si>
  <si>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</si>
  <si>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</si>
  <si>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</si>
  <si>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</si>
  <si>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</si>
  <si>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</si>
  <si>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</si>
  <si>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</si>
  <si>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</si>
  <si>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</si>
  <si>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</si>
  <si>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</si>
  <si>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</si>
  <si>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</si>
  <si>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</si>
  <si>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</si>
  <si>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</si>
  <si>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</si>
  <si>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</si>
  <si>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</si>
  <si>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</si>
  <si>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</si>
  <si>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</si>
  <si>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</si>
  <si>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</si>
  <si>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</si>
  <si>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</si>
  <si>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</si>
  <si>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</si>
  <si>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</si>
  <si>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</si>
  <si>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</si>
  <si>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</si>
  <si>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</si>
  <si>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</si>
  <si>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</si>
  <si>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</si>
  <si>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</si>
  <si>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</si>
  <si>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</si>
  <si>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</si>
  <si>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</si>
  <si>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</si>
  <si>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</si>
  <si>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</si>
  <si>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</si>
  <si>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</si>
  <si>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</si>
  <si>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</si>
  <si>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</si>
  <si>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</si>
  <si>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</si>
  <si>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</si>
  <si>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</si>
  <si>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</si>
  <si>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</si>
  <si>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</si>
  <si>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</si>
  <si>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</si>
  <si>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</si>
  <si>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</si>
  <si>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</si>
  <si>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</si>
  <si>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</si>
  <si>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</si>
  <si>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</si>
  <si>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</si>
  <si>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</si>
  <si>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</si>
  <si>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</si>
  <si>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</si>
  <si>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</si>
  <si>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</si>
  <si>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</si>
  <si>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</si>
  <si>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</si>
  <si>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</si>
  <si>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</si>
  <si>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</si>
  <si>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</si>
  <si>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</si>
  <si>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</si>
  <si>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</si>
  <si>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</si>
  <si>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</si>
  <si>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</si>
  <si>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</si>
  <si>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</si>
  <si>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</si>
  <si>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</si>
  <si>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</si>
  <si>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</si>
  <si>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</si>
  <si>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</si>
  <si>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</si>
  <si>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</si>
  <si>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</si>
  <si>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</si>
  <si>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</si>
  <si>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</si>
  <si>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</si>
  <si>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</si>
  <si>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</si>
  <si>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</si>
  <si>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</si>
  <si>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</si>
  <si>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</si>
  <si>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</si>
  <si>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</si>
  <si>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</si>
  <si>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</si>
  <si>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</si>
  <si>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</si>
  <si>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</si>
  <si>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</si>
  <si>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</si>
  <si>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</si>
  <si>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</si>
  <si>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</si>
  <si>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</si>
  <si>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</si>
  <si>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</si>
  <si>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</si>
  <si>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</si>
  <si>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</si>
  <si>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</si>
  <si>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</si>
  <si>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</si>
  <si>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</si>
  <si>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</si>
  <si>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</si>
  <si>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</si>
  <si>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</si>
  <si>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</si>
  <si>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</si>
  <si>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</si>
  <si>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</si>
  <si>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</si>
  <si>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</si>
  <si>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</si>
  <si>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</si>
  <si>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</si>
  <si>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</si>
  <si>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</si>
  <si>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</si>
  <si>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</si>
  <si>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</si>
  <si>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</si>
  <si>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</si>
  <si>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</si>
  <si>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</si>
  <si>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</si>
  <si>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</si>
  <si>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</si>
  <si>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</si>
  <si>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</si>
  <si>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</si>
  <si>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</si>
  <si>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</si>
  <si>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</si>
  <si>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</si>
  <si>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</si>
  <si>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</si>
  <si>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</si>
  <si>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</si>
  <si>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</si>
  <si>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</si>
  <si>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</si>
  <si>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</si>
  <si>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</si>
  <si>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</si>
  <si>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</si>
  <si>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</si>
  <si>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</si>
  <si>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</si>
  <si>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</si>
  <si>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</si>
  <si>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</si>
  <si>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</si>
  <si>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</si>
  <si>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</si>
  <si>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</si>
  <si>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</si>
  <si>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</si>
  <si>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</si>
  <si>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</si>
  <si>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</si>
  <si>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</si>
  <si>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</si>
  <si>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</si>
  <si>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</si>
  <si>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</si>
  <si>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</si>
  <si>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</si>
  <si>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</si>
  <si>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</si>
  <si>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</si>
  <si>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</si>
  <si>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</si>
  <si>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</si>
  <si>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</si>
  <si>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</si>
  <si>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</si>
  <si>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</si>
  <si>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</si>
  <si>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</si>
  <si>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</si>
  <si>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</si>
  <si>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</si>
  <si>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</si>
  <si>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</si>
  <si>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</si>
  <si>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</si>
  <si>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</si>
  <si>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</si>
  <si>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</si>
  <si>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</si>
  <si>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</si>
  <si>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</si>
  <si>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</si>
  <si>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</si>
  <si>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</si>
  <si>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</si>
  <si>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</si>
  <si>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</si>
  <si>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</si>
  <si>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</si>
  <si>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</si>
  <si>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</si>
  <si>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</si>
  <si>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</si>
  <si>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</si>
  <si>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</si>
  <si>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</si>
  <si>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</si>
  <si>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</si>
  <si>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</si>
  <si>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</si>
  <si>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</si>
  <si>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</si>
  <si>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</si>
  <si>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</si>
  <si>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</si>
  <si>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</si>
  <si>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</si>
  <si>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</si>
  <si>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</si>
  <si>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</si>
  <si>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</si>
  <si>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</si>
  <si>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</si>
  <si>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</si>
  <si>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</si>
  <si>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</si>
  <si>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</si>
  <si>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</si>
  <si>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</si>
  <si>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</si>
  <si>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</si>
  <si>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</si>
  <si>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</si>
  <si>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</si>
  <si>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</si>
  <si>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</si>
  <si>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</si>
  <si>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</si>
  <si>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</si>
  <si>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</si>
  <si>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</si>
  <si>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</si>
  <si>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</si>
  <si>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</si>
  <si>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</si>
  <si>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</si>
  <si>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</si>
  <si>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</si>
  <si>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</si>
  <si>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</si>
  <si>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</si>
  <si>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</si>
  <si>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</si>
  <si>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</si>
  <si>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</si>
  <si>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</si>
  <si>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</si>
  <si>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</si>
  <si>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</si>
  <si>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</si>
  <si>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</si>
  <si>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</si>
  <si>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</si>
  <si>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</si>
  <si>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</si>
  <si>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</si>
  <si>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</si>
  <si>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</si>
  <si>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</si>
  <si>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</si>
  <si>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</si>
  <si>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</si>
  <si>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</si>
  <si>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</si>
  <si>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</si>
  <si>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</si>
  <si>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</si>
  <si>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</si>
  <si>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</si>
  <si>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</si>
  <si>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</si>
  <si>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</si>
  <si>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</si>
  <si>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</si>
  <si>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</si>
  <si>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</si>
  <si>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</si>
  <si>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</si>
  <si>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</si>
  <si>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</si>
  <si>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</si>
  <si>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</si>
  <si>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</si>
  <si>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</si>
  <si>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</si>
  <si>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</si>
  <si>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</si>
  <si>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</si>
  <si>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</si>
  <si>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</si>
  <si>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</si>
  <si>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</si>
  <si>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</si>
  <si>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</si>
  <si>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</si>
  <si>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</si>
  <si>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</si>
  <si>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</si>
  <si>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</si>
  <si>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</si>
  <si>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</si>
  <si>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</si>
  <si>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</si>
  <si>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</si>
  <si>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</si>
  <si>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</si>
  <si>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</si>
  <si>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</si>
  <si>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</si>
  <si>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</si>
  <si>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</si>
  <si>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</si>
  <si>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</si>
  <si>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</si>
  <si>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</si>
  <si>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</si>
  <si>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</si>
  <si>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</si>
  <si>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</si>
  <si>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</si>
  <si>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</si>
  <si>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</si>
  <si>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</si>
  <si>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</si>
  <si>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</si>
  <si>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</si>
  <si>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</si>
  <si>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</si>
  <si>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</si>
  <si>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</si>
  <si>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</si>
  <si>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</si>
  <si>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</si>
  <si>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</si>
  <si>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</si>
  <si>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</si>
  <si>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</si>
  <si>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</si>
  <si>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</si>
  <si>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</si>
  <si>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</si>
  <si>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</si>
  <si>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</si>
  <si>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</si>
  <si>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</si>
  <si>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</si>
  <si>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</si>
  <si>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</si>
  <si>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</si>
  <si>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</si>
  <si>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</si>
  <si>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</si>
  <si>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</si>
  <si>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</si>
  <si>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</si>
  <si>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</si>
  <si>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</si>
  <si>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</si>
  <si>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</si>
  <si>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</si>
  <si>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</si>
  <si>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</si>
  <si>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</si>
  <si>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</si>
  <si>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</si>
  <si>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</si>
  <si>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</si>
  <si>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</si>
  <si>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</si>
  <si>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</si>
  <si>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</si>
  <si>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</si>
  <si>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</si>
  <si>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</si>
  <si>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</si>
  <si>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</si>
  <si>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</si>
  <si>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</si>
  <si>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</si>
  <si>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</si>
  <si>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</si>
  <si>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</si>
  <si>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</si>
  <si>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</si>
  <si>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</si>
  <si>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</si>
  <si>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</si>
  <si>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</si>
  <si>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</si>
  <si>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</si>
  <si>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</si>
  <si>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</si>
  <si>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</si>
  <si>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</si>
  <si>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</si>
  <si>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</si>
  <si>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</si>
  <si>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</si>
  <si>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</si>
  <si>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</si>
  <si>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</si>
  <si>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</si>
  <si>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</si>
  <si>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</si>
  <si>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</si>
  <si>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</si>
  <si>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</si>
  <si>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</si>
  <si>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</si>
  <si>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</si>
  <si>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</si>
  <si>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</si>
  <si>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</si>
  <si>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</si>
  <si>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</si>
  <si>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</si>
  <si>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</si>
  <si>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</si>
  <si>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</si>
  <si>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</si>
  <si>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</si>
  <si>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</si>
  <si>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</si>
  <si>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</si>
  <si>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</si>
  <si>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</si>
  <si>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</si>
  <si>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</si>
  <si>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</si>
  <si>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</si>
  <si>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</si>
  <si>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</si>
  <si>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</si>
  <si>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</si>
  <si>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</si>
  <si>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</si>
  <si>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</si>
  <si>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</si>
  <si>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</si>
  <si>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</si>
  <si>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</si>
  <si>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</si>
  <si>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</si>
  <si>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</si>
  <si>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</si>
  <si>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</si>
  <si>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</si>
  <si>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</si>
  <si>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</si>
  <si>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</si>
  <si>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</si>
  <si>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</si>
  <si>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</si>
  <si>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</si>
  <si>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</si>
  <si>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</si>
  <si>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</si>
  <si>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</si>
  <si>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</si>
  <si>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</si>
  <si>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</si>
  <si>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</si>
  <si>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</si>
  <si>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</si>
  <si>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</si>
  <si>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</si>
  <si>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</si>
  <si>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</si>
  <si>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</si>
  <si>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</si>
  <si>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</si>
  <si>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</si>
  <si>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</si>
  <si>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</si>
  <si>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</si>
  <si>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</si>
  <si>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</si>
  <si>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</si>
  <si>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</si>
  <si>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</si>
  <si>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</si>
  <si>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</si>
  <si>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</si>
  <si>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</si>
  <si>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</si>
  <si>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</si>
  <si>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</si>
  <si>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</si>
  <si>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</si>
  <si>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</si>
  <si>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</si>
  <si>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</si>
  <si>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</si>
  <si>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</si>
  <si>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</si>
  <si>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</si>
  <si>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</si>
  <si>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</si>
  <si>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</si>
  <si>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</si>
  <si>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</si>
  <si>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</si>
  <si>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</si>
  <si>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</si>
  <si>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</si>
  <si>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</si>
  <si>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</si>
  <si>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</si>
  <si>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</si>
  <si>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</si>
  <si>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</si>
  <si>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</si>
  <si>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</si>
  <si>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</si>
  <si>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</si>
  <si>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</si>
  <si>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</si>
  <si>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</si>
  <si>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</si>
  <si>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</si>
  <si>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</si>
  <si>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</si>
  <si>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</si>
  <si>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</si>
  <si>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</si>
  <si>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</si>
  <si>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</si>
  <si>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</si>
  <si>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</si>
  <si>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</si>
  <si>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</si>
  <si>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</si>
  <si>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</si>
  <si>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</si>
  <si>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</si>
  <si>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</si>
  <si>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</si>
  <si>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</si>
  <si>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</si>
  <si>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</si>
  <si>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</si>
  <si>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</si>
  <si>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</si>
  <si>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</si>
  <si>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</si>
  <si>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</si>
  <si>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</si>
  <si>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</si>
  <si>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</si>
  <si>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</si>
  <si>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</si>
  <si>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</si>
  <si>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</si>
  <si>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</si>
  <si>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</si>
  <si>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</si>
  <si>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</si>
  <si>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</si>
  <si>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</si>
  <si>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</si>
  <si>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</si>
  <si>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</si>
  <si>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</si>
  <si>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</si>
  <si>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</si>
  <si>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</si>
  <si>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</si>
  <si>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</si>
  <si>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</si>
  <si>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</si>
  <si>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</si>
  <si>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</si>
  <si>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</si>
  <si>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</si>
  <si>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</si>
  <si>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</si>
  <si>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</si>
  <si>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</si>
  <si>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</si>
  <si>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</si>
  <si>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</si>
  <si>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</si>
  <si>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</si>
  <si>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</si>
  <si>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</si>
  <si>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</si>
  <si>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</si>
  <si>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</si>
  <si>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</si>
  <si>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</si>
  <si>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</si>
  <si>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</si>
  <si>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</si>
  <si>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</si>
  <si>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</si>
  <si>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</si>
  <si>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</si>
  <si>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</si>
  <si>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</si>
  <si>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</si>
  <si>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</si>
  <si>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</si>
  <si>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</si>
  <si>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</si>
  <si>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</si>
  <si>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</si>
  <si>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</si>
  <si>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</si>
  <si>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</si>
  <si>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</si>
  <si>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</si>
  <si>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</si>
  <si>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</si>
  <si>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</si>
  <si>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</si>
  <si>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</si>
  <si>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</si>
  <si>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</si>
  <si>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</si>
  <si>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</si>
  <si>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</si>
  <si>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</si>
  <si>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</si>
  <si>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</si>
  <si>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</si>
  <si>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</si>
  <si>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</si>
  <si>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</si>
  <si>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</si>
  <si>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</si>
  <si>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</si>
  <si>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</si>
  <si>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</si>
  <si>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</si>
  <si>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</si>
  <si>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</si>
  <si>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</si>
  <si>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</si>
  <si>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</si>
  <si>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</si>
  <si>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</si>
  <si>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</si>
  <si>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</si>
  <si>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</si>
  <si>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</si>
  <si>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</si>
  <si>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</si>
  <si>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</si>
  <si>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</si>
  <si>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</si>
  <si>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</si>
  <si>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</si>
  <si>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</si>
  <si>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</si>
  <si>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</si>
  <si>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</si>
  <si>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</si>
  <si>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</si>
  <si>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</si>
  <si>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</si>
  <si>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</si>
  <si>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</si>
  <si>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</si>
  <si>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</si>
  <si>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</si>
  <si>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</si>
  <si>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</si>
  <si>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</si>
  <si>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</si>
  <si>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</si>
  <si>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</si>
  <si>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</si>
  <si>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</si>
  <si>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</si>
  <si>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</si>
  <si>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</si>
  <si>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</si>
  <si>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</si>
  <si>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</si>
  <si>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</si>
  <si>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</si>
  <si>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</si>
  <si>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</si>
  <si>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</si>
  <si>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</si>
  <si>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</si>
  <si>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</si>
  <si>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</si>
  <si>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</si>
  <si>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</si>
  <si>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</si>
  <si>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</si>
  <si>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</si>
  <si>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</si>
  <si>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</si>
  <si>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</si>
  <si>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</si>
  <si>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</si>
  <si>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</si>
  <si>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</si>
  <si>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</si>
  <si>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</si>
  <si>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</si>
  <si>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</si>
  <si>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</si>
  <si>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</si>
  <si>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</si>
  <si>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</si>
  <si>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</si>
  <si>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</si>
  <si>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</si>
  <si>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</si>
  <si>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</si>
  <si>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</si>
  <si>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14.006.0695-0</t>
  </si>
  <si>
    <t>14.006.0695-A</t>
  </si>
  <si>
    <t>14.007.0030-0</t>
  </si>
  <si>
    <t>14.007.0030-A</t>
  </si>
  <si>
    <t>14.007.0038-0</t>
  </si>
  <si>
    <t>14.007.0038-A</t>
  </si>
  <si>
    <t>14.007.0045-0</t>
  </si>
  <si>
    <t>14.007.0045-A</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</si>
  <si>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</si>
  <si>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</si>
  <si>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</si>
  <si>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</si>
  <si>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</si>
  <si>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</si>
  <si>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</si>
  <si>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</si>
  <si>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</si>
  <si>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</si>
  <si>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</si>
  <si>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</si>
  <si>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</si>
  <si>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</si>
  <si>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</si>
  <si>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</si>
  <si>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</si>
  <si>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</si>
  <si>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</si>
  <si>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</si>
  <si>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</si>
  <si>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</si>
  <si>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</si>
  <si>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</si>
  <si>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</si>
  <si>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</si>
  <si>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</si>
  <si>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</si>
  <si>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</si>
  <si>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</si>
  <si>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</si>
  <si>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</si>
  <si>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</si>
  <si>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</si>
  <si>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</si>
  <si>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</si>
  <si>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</si>
  <si>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</si>
  <si>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</si>
  <si>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</si>
  <si>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</si>
  <si>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</si>
  <si>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</si>
  <si>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</si>
  <si>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</si>
  <si>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</si>
  <si>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</si>
  <si>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</si>
  <si>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</si>
  <si>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</si>
  <si>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</si>
  <si>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</si>
  <si>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</si>
  <si>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</si>
  <si>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14.007.0256-0</t>
  </si>
  <si>
    <t>14.007.0256-A</t>
  </si>
  <si>
    <t>14.007.0261-0</t>
  </si>
  <si>
    <t>14.007.0261-A</t>
  </si>
  <si>
    <t>14.007.0266-0</t>
  </si>
  <si>
    <t>14.007.0266-A</t>
  </si>
  <si>
    <t>14.007.0268-0</t>
  </si>
  <si>
    <t>14.007.0268-A</t>
  </si>
  <si>
    <t>14.007.0269-0</t>
  </si>
  <si>
    <t>14.007.0269-A</t>
  </si>
  <si>
    <t>14.007.0270-0</t>
  </si>
  <si>
    <t>14.007.0270-A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</si>
  <si>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</si>
  <si>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</si>
  <si>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</si>
  <si>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</si>
  <si>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</si>
  <si>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</si>
  <si>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</si>
  <si>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</si>
  <si>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</si>
  <si>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</si>
  <si>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</si>
  <si>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</si>
  <si>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</si>
  <si>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</si>
  <si>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</si>
  <si>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</si>
  <si>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</si>
  <si>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</si>
  <si>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</si>
  <si>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</si>
  <si>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</si>
  <si>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</si>
  <si>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</si>
  <si>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</si>
  <si>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</si>
  <si>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</si>
  <si>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</si>
  <si>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</si>
  <si>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</si>
  <si>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</si>
  <si>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</si>
  <si>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</si>
  <si>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</si>
  <si>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</si>
  <si>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</si>
  <si>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</si>
  <si>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</si>
  <si>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</si>
  <si>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</si>
  <si>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</si>
  <si>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</si>
  <si>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</si>
  <si>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</si>
  <si>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</si>
  <si>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</si>
  <si>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</si>
  <si>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</si>
  <si>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</si>
  <si>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</si>
  <si>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</si>
  <si>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</si>
  <si>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</si>
  <si>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</si>
  <si>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</si>
  <si>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</si>
  <si>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</si>
  <si>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</si>
  <si>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</si>
  <si>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</si>
  <si>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</si>
  <si>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</si>
  <si>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</si>
  <si>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</si>
  <si>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</si>
  <si>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</si>
  <si>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</si>
  <si>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</si>
  <si>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</si>
  <si>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</si>
  <si>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</si>
  <si>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</si>
  <si>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</si>
  <si>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</si>
  <si>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</si>
  <si>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</si>
  <si>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</si>
  <si>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</si>
  <si>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</si>
  <si>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</si>
  <si>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</si>
  <si>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</si>
  <si>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</si>
  <si>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</si>
  <si>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</si>
  <si>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</si>
  <si>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</si>
  <si>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</si>
  <si>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</si>
  <si>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</si>
  <si>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</si>
  <si>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</si>
  <si>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</si>
  <si>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</si>
  <si>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</si>
  <si>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</si>
  <si>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</si>
  <si>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</si>
  <si>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</si>
  <si>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</si>
  <si>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</si>
  <si>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</si>
  <si>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</si>
  <si>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</si>
  <si>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</si>
  <si>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</si>
  <si>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</si>
  <si>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</si>
  <si>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</si>
  <si>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</si>
  <si>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</si>
  <si>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</si>
  <si>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</si>
  <si>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</si>
  <si>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</si>
  <si>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</si>
  <si>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</si>
  <si>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</si>
  <si>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</si>
  <si>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</si>
  <si>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</si>
  <si>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</si>
  <si>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</si>
  <si>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</si>
  <si>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</si>
  <si>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</si>
  <si>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</si>
  <si>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</si>
  <si>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</si>
  <si>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</si>
  <si>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</si>
  <si>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</si>
  <si>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</si>
  <si>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</si>
  <si>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</si>
  <si>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</si>
  <si>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</si>
  <si>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</si>
  <si>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</si>
  <si>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</si>
  <si>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</si>
  <si>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</si>
  <si>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</si>
  <si>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</si>
  <si>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</si>
  <si>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</si>
  <si>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</si>
  <si>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</si>
  <si>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</si>
  <si>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</si>
  <si>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</si>
  <si>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</si>
  <si>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</si>
  <si>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</si>
  <si>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</si>
  <si>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</si>
  <si>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</si>
  <si>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</si>
  <si>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</si>
  <si>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</si>
  <si>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</si>
  <si>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</si>
  <si>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</si>
  <si>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</si>
  <si>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</si>
  <si>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</si>
  <si>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</si>
  <si>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</si>
  <si>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</si>
  <si>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</si>
  <si>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</si>
  <si>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</si>
  <si>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</si>
  <si>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</si>
  <si>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</si>
  <si>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</si>
  <si>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</si>
  <si>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</si>
  <si>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</si>
  <si>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</si>
  <si>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</si>
  <si>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</si>
  <si>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</si>
  <si>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</si>
  <si>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</si>
  <si>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</si>
  <si>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</si>
  <si>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</si>
  <si>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</si>
  <si>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</si>
  <si>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</si>
  <si>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</si>
  <si>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</si>
  <si>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</si>
  <si>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</si>
  <si>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</si>
  <si>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</si>
  <si>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</si>
  <si>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</si>
  <si>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</si>
  <si>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</si>
  <si>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</si>
  <si>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</si>
  <si>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</si>
  <si>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</si>
  <si>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</si>
  <si>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</si>
  <si>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</si>
  <si>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</si>
  <si>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</si>
  <si>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</si>
  <si>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</si>
  <si>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</si>
  <si>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</si>
  <si>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</si>
  <si>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</si>
  <si>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</si>
  <si>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</si>
  <si>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</si>
  <si>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</si>
  <si>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</si>
  <si>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</si>
  <si>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</si>
  <si>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</si>
  <si>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</si>
  <si>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</si>
  <si>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</si>
  <si>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</si>
  <si>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</si>
  <si>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</si>
  <si>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</si>
  <si>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</si>
  <si>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</si>
  <si>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</si>
  <si>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</si>
  <si>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</si>
  <si>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</si>
  <si>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</si>
  <si>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</si>
  <si>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</si>
  <si>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</si>
  <si>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</si>
  <si>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</si>
  <si>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</si>
  <si>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</si>
  <si>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</si>
  <si>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</si>
  <si>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</si>
  <si>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</si>
  <si>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</si>
  <si>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</si>
  <si>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</si>
  <si>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</si>
  <si>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</si>
  <si>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</si>
  <si>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</si>
  <si>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</si>
  <si>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</si>
  <si>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</si>
  <si>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</si>
  <si>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</si>
  <si>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</si>
  <si>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</si>
  <si>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</si>
  <si>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</si>
  <si>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</si>
  <si>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</si>
  <si>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</si>
  <si>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</si>
  <si>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</si>
  <si>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</si>
  <si>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</si>
  <si>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</si>
  <si>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</si>
  <si>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</si>
  <si>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</si>
  <si>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</si>
  <si>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</si>
  <si>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</si>
  <si>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</si>
  <si>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</si>
  <si>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</si>
  <si>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</si>
  <si>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</si>
  <si>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</si>
  <si>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</si>
  <si>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</si>
  <si>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</si>
  <si>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</si>
  <si>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</si>
  <si>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</si>
  <si>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</si>
  <si>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</si>
  <si>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</si>
  <si>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</si>
  <si>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</si>
  <si>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</si>
  <si>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</si>
  <si>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</si>
  <si>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</si>
  <si>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</si>
  <si>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15.002.0584-0</t>
  </si>
  <si>
    <t>15.002.0584-A</t>
  </si>
  <si>
    <t>15.002.0588-0</t>
  </si>
  <si>
    <t>15.002.0588-A</t>
  </si>
  <si>
    <t>15.002.0590-0</t>
  </si>
  <si>
    <t>15.002.0590-A</t>
  </si>
  <si>
    <t>15.002.0596-0</t>
  </si>
  <si>
    <t>15.002.0596-A</t>
  </si>
  <si>
    <t>15.002.0622-0</t>
  </si>
  <si>
    <t>15.002.0622-A</t>
  </si>
  <si>
    <t>15.002.0623-0</t>
  </si>
  <si>
    <t>15.002.0623-A</t>
  </si>
  <si>
    <t>15.002.0624-0</t>
  </si>
  <si>
    <t>15.002.0624-A</t>
  </si>
  <si>
    <t>15.002.0625-0</t>
  </si>
  <si>
    <t>15.002.0625-A</t>
  </si>
  <si>
    <t>15.002.0627-0</t>
  </si>
  <si>
    <t>15.002.0627-A</t>
  </si>
  <si>
    <t>15.002.0630-0</t>
  </si>
  <si>
    <t>15.002.0630-A</t>
  </si>
  <si>
    <t>15.002.0633-0</t>
  </si>
  <si>
    <t>15.002.0633-A</t>
  </si>
  <si>
    <t>15.002.0637-0</t>
  </si>
  <si>
    <t>15.002.0637-A</t>
  </si>
  <si>
    <t>15.002.0641-0</t>
  </si>
  <si>
    <t>15.002.0641-A</t>
  </si>
  <si>
    <t>15.002.0643-0</t>
  </si>
  <si>
    <t>15.002.0643-A</t>
  </si>
  <si>
    <t>15.002.0649-0</t>
  </si>
  <si>
    <t>15.002.0649-A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</si>
  <si>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</si>
  <si>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</si>
  <si>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</si>
  <si>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</si>
  <si>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</si>
  <si>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</si>
  <si>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</si>
  <si>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</si>
  <si>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</si>
  <si>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</si>
  <si>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</si>
  <si>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</si>
  <si>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</si>
  <si>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</si>
  <si>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</si>
  <si>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</si>
  <si>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</si>
  <si>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</si>
  <si>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15.002.0673-0</t>
  </si>
  <si>
    <t>15.002.0673-A</t>
  </si>
  <si>
    <t>15.002.0676-0</t>
  </si>
  <si>
    <t>15.002.0676-A</t>
  </si>
  <si>
    <t>15.002.0679-0</t>
  </si>
  <si>
    <t>15.002.0679-A</t>
  </si>
  <si>
    <t>15.002.0683-0</t>
  </si>
  <si>
    <t>15.002.0683-A</t>
  </si>
  <si>
    <t>15.002.0687-0</t>
  </si>
  <si>
    <t>15.002.0687-A</t>
  </si>
  <si>
    <t>15.002.0689-0</t>
  </si>
  <si>
    <t>15.002.0689-A</t>
  </si>
  <si>
    <t>15.002.0695-0</t>
  </si>
  <si>
    <t>15.002.0695-A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</si>
  <si>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</si>
  <si>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</si>
  <si>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</si>
  <si>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</si>
  <si>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</si>
  <si>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</si>
  <si>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</si>
  <si>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</si>
  <si>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</si>
  <si>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</si>
  <si>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</si>
  <si>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</si>
  <si>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</si>
  <si>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</si>
  <si>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</si>
  <si>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</si>
  <si>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</si>
  <si>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</si>
  <si>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</si>
  <si>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</si>
  <si>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</si>
  <si>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</si>
  <si>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</si>
  <si>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</si>
  <si>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</si>
  <si>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</si>
  <si>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</si>
  <si>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</si>
  <si>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</si>
  <si>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</si>
  <si>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</si>
  <si>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</si>
  <si>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</si>
  <si>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</si>
  <si>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</si>
  <si>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</si>
  <si>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</si>
  <si>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</si>
  <si>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</si>
  <si>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</si>
  <si>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</si>
  <si>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</si>
  <si>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</si>
  <si>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</si>
  <si>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</si>
  <si>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</si>
  <si>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</si>
  <si>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</si>
  <si>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</si>
  <si>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</si>
  <si>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</si>
  <si>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</si>
  <si>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</si>
  <si>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</si>
  <si>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</si>
  <si>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</si>
  <si>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</si>
  <si>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</si>
  <si>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</si>
  <si>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</si>
  <si>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</si>
  <si>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</si>
  <si>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</si>
  <si>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</si>
  <si>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</si>
  <si>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</si>
  <si>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</si>
  <si>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</si>
  <si>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</si>
  <si>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</si>
  <si>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</si>
  <si>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</si>
  <si>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</si>
  <si>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</si>
  <si>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</si>
  <si>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</si>
  <si>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</si>
  <si>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</si>
  <si>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</si>
  <si>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</si>
  <si>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</si>
  <si>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</si>
  <si>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</si>
  <si>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</si>
  <si>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</si>
  <si>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</si>
  <si>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</si>
  <si>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</si>
  <si>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</si>
  <si>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</si>
  <si>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</si>
  <si>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</si>
  <si>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</si>
  <si>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</si>
  <si>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</si>
  <si>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</si>
  <si>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</si>
  <si>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</si>
  <si>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</si>
  <si>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</si>
  <si>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</si>
  <si>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</si>
  <si>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</si>
  <si>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</si>
  <si>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</si>
  <si>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</si>
  <si>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</si>
  <si>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</si>
  <si>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</si>
  <si>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</si>
  <si>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</si>
  <si>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</si>
  <si>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</si>
  <si>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</si>
  <si>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</si>
  <si>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</si>
  <si>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</si>
  <si>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</si>
  <si>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</si>
  <si>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</si>
  <si>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</si>
  <si>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</si>
  <si>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</si>
  <si>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</si>
  <si>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</si>
  <si>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</si>
  <si>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</si>
  <si>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</si>
  <si>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</si>
  <si>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</si>
  <si>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</si>
  <si>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</si>
  <si>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</si>
  <si>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</si>
  <si>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</si>
  <si>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</si>
  <si>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</si>
  <si>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</si>
  <si>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</si>
  <si>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</si>
  <si>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</si>
  <si>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</si>
  <si>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</si>
  <si>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</si>
  <si>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</si>
  <si>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</si>
  <si>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</si>
  <si>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</si>
  <si>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</si>
  <si>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</si>
  <si>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</si>
  <si>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</si>
  <si>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</si>
  <si>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</si>
  <si>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</si>
  <si>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</si>
  <si>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</si>
  <si>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</si>
  <si>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</si>
  <si>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</si>
  <si>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</si>
  <si>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</si>
  <si>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</si>
  <si>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</si>
  <si>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</si>
  <si>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</si>
  <si>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</si>
  <si>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</si>
  <si>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</si>
  <si>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</si>
  <si>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</si>
  <si>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</si>
  <si>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</si>
  <si>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</si>
  <si>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</si>
  <si>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</si>
  <si>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</si>
  <si>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</si>
  <si>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</si>
  <si>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</si>
  <si>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</si>
  <si>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</si>
  <si>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</si>
  <si>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</si>
  <si>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</si>
  <si>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</si>
  <si>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</si>
  <si>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</si>
  <si>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</si>
  <si>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</si>
  <si>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</si>
  <si>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</si>
  <si>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</si>
  <si>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</si>
  <si>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</si>
  <si>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</si>
  <si>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</si>
  <si>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</si>
  <si>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</si>
  <si>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</si>
  <si>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</si>
  <si>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</si>
  <si>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</si>
  <si>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</si>
  <si>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</si>
  <si>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</si>
  <si>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</si>
  <si>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</si>
  <si>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</si>
  <si>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</si>
  <si>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</si>
  <si>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</si>
  <si>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</si>
  <si>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</si>
  <si>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</si>
  <si>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</si>
  <si>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</si>
  <si>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</si>
  <si>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</si>
  <si>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</si>
  <si>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</si>
  <si>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</si>
  <si>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</si>
  <si>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</si>
  <si>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</si>
  <si>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</si>
  <si>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</si>
  <si>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</si>
  <si>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</si>
  <si>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</si>
  <si>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</si>
  <si>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</si>
  <si>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</si>
  <si>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</si>
  <si>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</si>
  <si>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</si>
  <si>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</si>
  <si>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</si>
  <si>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</si>
  <si>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</si>
  <si>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</si>
  <si>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</si>
  <si>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</si>
  <si>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</si>
  <si>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</si>
  <si>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</si>
  <si>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</si>
  <si>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</si>
  <si>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</si>
  <si>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</si>
  <si>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</si>
  <si>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</si>
  <si>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</si>
  <si>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</si>
  <si>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</si>
  <si>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</si>
  <si>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</si>
  <si>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</si>
  <si>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</si>
  <si>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</si>
  <si>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</si>
  <si>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</si>
  <si>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</si>
  <si>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</si>
  <si>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</si>
  <si>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</si>
  <si>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</si>
  <si>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</si>
  <si>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</si>
  <si>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</si>
  <si>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</si>
  <si>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</si>
  <si>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</si>
  <si>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</si>
  <si>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</si>
  <si>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</si>
  <si>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</si>
  <si>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</si>
  <si>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</si>
  <si>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</si>
  <si>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</si>
  <si>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</si>
  <si>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</si>
  <si>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</si>
  <si>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</si>
  <si>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</si>
  <si>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</si>
  <si>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</si>
  <si>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</si>
  <si>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</si>
  <si>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</si>
  <si>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</si>
  <si>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</si>
  <si>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</si>
  <si>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</si>
  <si>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</si>
  <si>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</si>
  <si>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</si>
  <si>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</si>
  <si>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</si>
  <si>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</si>
  <si>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</si>
  <si>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</si>
  <si>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</si>
  <si>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</si>
  <si>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</si>
  <si>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</si>
  <si>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</si>
  <si>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</si>
  <si>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</si>
  <si>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</si>
  <si>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</si>
  <si>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</si>
  <si>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</si>
  <si>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</si>
  <si>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</si>
  <si>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</si>
  <si>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</si>
  <si>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</si>
  <si>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</si>
  <si>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</si>
  <si>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</si>
  <si>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</si>
  <si>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</si>
  <si>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</si>
  <si>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</si>
  <si>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</si>
  <si>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</si>
  <si>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</si>
  <si>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</si>
  <si>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</si>
  <si>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</si>
  <si>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</si>
  <si>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</si>
  <si>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</si>
  <si>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</si>
  <si>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</si>
  <si>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</si>
  <si>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</si>
  <si>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15.005.0253-0</t>
  </si>
  <si>
    <t>15.005.0253-A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</si>
  <si>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</si>
  <si>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</si>
  <si>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</si>
  <si>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</si>
  <si>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</si>
  <si>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</si>
  <si>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</si>
  <si>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</si>
  <si>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</si>
  <si>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</si>
  <si>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</si>
  <si>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</si>
  <si>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</si>
  <si>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</si>
  <si>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</si>
  <si>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</si>
  <si>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</si>
  <si>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</si>
  <si>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</si>
  <si>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</si>
  <si>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</si>
  <si>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</si>
  <si>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</si>
  <si>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</si>
  <si>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</si>
  <si>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</si>
  <si>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</si>
  <si>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</si>
  <si>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</si>
  <si>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</si>
  <si>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</si>
  <si>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</si>
  <si>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</si>
  <si>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</si>
  <si>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</si>
  <si>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</si>
  <si>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</si>
  <si>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</si>
  <si>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</si>
  <si>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</si>
  <si>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</si>
  <si>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</si>
  <si>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</si>
  <si>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</si>
  <si>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</si>
  <si>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</si>
  <si>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</si>
  <si>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</si>
  <si>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</si>
  <si>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</si>
  <si>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</si>
  <si>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</si>
  <si>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</si>
  <si>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</si>
  <si>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</si>
  <si>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</si>
  <si>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</si>
  <si>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</si>
  <si>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</si>
  <si>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</si>
  <si>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</si>
  <si>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</si>
  <si>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</si>
  <si>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</si>
  <si>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</si>
  <si>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</si>
  <si>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</si>
  <si>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</si>
  <si>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</si>
  <si>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</si>
  <si>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</si>
  <si>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</si>
  <si>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</si>
  <si>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</si>
  <si>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</si>
  <si>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</si>
  <si>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</si>
  <si>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</si>
  <si>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</si>
  <si>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</si>
  <si>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</si>
  <si>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</si>
  <si>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</si>
  <si>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</si>
  <si>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</si>
  <si>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</si>
  <si>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</si>
  <si>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</si>
  <si>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</si>
  <si>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</si>
  <si>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</si>
  <si>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</si>
  <si>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</si>
  <si>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</si>
  <si>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</si>
  <si>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</si>
  <si>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</si>
  <si>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</si>
  <si>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</si>
  <si>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</si>
  <si>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</si>
  <si>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</si>
  <si>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</si>
  <si>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</si>
  <si>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</si>
  <si>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</si>
  <si>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</si>
  <si>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</si>
  <si>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</si>
  <si>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</si>
  <si>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</si>
  <si>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</si>
  <si>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</si>
  <si>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</si>
  <si>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</si>
  <si>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</si>
  <si>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</si>
  <si>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</si>
  <si>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</si>
  <si>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</si>
  <si>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</si>
  <si>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</si>
  <si>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</si>
  <si>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</si>
  <si>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</si>
  <si>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</si>
  <si>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</si>
  <si>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</si>
  <si>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</si>
  <si>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</si>
  <si>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</si>
  <si>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</si>
  <si>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</si>
  <si>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</si>
  <si>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</si>
  <si>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</si>
  <si>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</si>
  <si>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</si>
  <si>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</si>
  <si>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</si>
  <si>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</si>
  <si>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</si>
  <si>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</si>
  <si>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</si>
  <si>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</si>
  <si>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</si>
  <si>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</si>
  <si>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</si>
  <si>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</si>
  <si>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</si>
  <si>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</si>
  <si>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</si>
  <si>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</si>
  <si>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</si>
  <si>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</si>
  <si>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</si>
  <si>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</si>
  <si>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</si>
  <si>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</si>
  <si>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</si>
  <si>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</si>
  <si>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</si>
  <si>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</si>
  <si>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</si>
  <si>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</si>
  <si>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</si>
  <si>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</si>
  <si>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</si>
  <si>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</si>
  <si>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</si>
  <si>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</si>
  <si>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</si>
  <si>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</si>
  <si>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</si>
  <si>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</si>
  <si>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</si>
  <si>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</si>
  <si>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</si>
  <si>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</si>
  <si>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</si>
  <si>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</si>
  <si>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</si>
  <si>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</si>
  <si>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</si>
  <si>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</si>
  <si>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</si>
  <si>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</si>
  <si>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</si>
  <si>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</si>
  <si>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</si>
  <si>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</si>
  <si>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</si>
  <si>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</si>
  <si>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</si>
  <si>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</si>
  <si>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</si>
  <si>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</si>
  <si>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</si>
  <si>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</si>
  <si>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</si>
  <si>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</si>
  <si>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</si>
  <si>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</si>
  <si>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</si>
  <si>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</si>
  <si>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</si>
  <si>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</si>
  <si>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</si>
  <si>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</si>
  <si>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</si>
  <si>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</si>
  <si>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</si>
  <si>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</si>
  <si>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</si>
  <si>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</si>
  <si>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</si>
  <si>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</si>
  <si>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</si>
  <si>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</si>
  <si>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</si>
  <si>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</si>
  <si>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</si>
  <si>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</si>
  <si>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</si>
  <si>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</si>
  <si>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</si>
  <si>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</si>
  <si>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</si>
  <si>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</si>
  <si>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</si>
  <si>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</si>
  <si>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</si>
  <si>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</si>
  <si>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</si>
  <si>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</si>
  <si>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</si>
  <si>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</si>
  <si>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</si>
  <si>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</si>
  <si>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</si>
  <si>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</si>
  <si>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</si>
  <si>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</si>
  <si>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</si>
  <si>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</si>
  <si>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</si>
  <si>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</si>
  <si>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</si>
  <si>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</si>
  <si>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</si>
  <si>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</si>
  <si>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</si>
  <si>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</si>
  <si>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</si>
  <si>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</si>
  <si>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</si>
  <si>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</si>
  <si>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</si>
  <si>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</si>
  <si>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</si>
  <si>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</si>
  <si>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</si>
  <si>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</si>
  <si>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</si>
  <si>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</si>
  <si>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</si>
  <si>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</si>
  <si>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</si>
  <si>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</si>
  <si>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</si>
  <si>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</si>
  <si>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</si>
  <si>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</si>
  <si>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</si>
  <si>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</si>
  <si>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</si>
  <si>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</si>
  <si>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</si>
  <si>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</si>
  <si>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</si>
  <si>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</si>
  <si>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</si>
  <si>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</si>
  <si>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</si>
  <si>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</si>
  <si>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</si>
  <si>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</si>
  <si>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</si>
  <si>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</si>
  <si>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</si>
  <si>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</si>
  <si>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</si>
  <si>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</si>
  <si>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</si>
  <si>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</si>
  <si>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</si>
  <si>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</si>
  <si>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</si>
  <si>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</si>
  <si>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</si>
  <si>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</si>
  <si>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</si>
  <si>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</si>
  <si>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</si>
  <si>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</si>
  <si>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</si>
  <si>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</si>
  <si>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</si>
  <si>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</si>
  <si>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</si>
  <si>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</si>
  <si>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</si>
  <si>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</si>
  <si>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</si>
  <si>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</si>
  <si>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</si>
  <si>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</si>
  <si>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</si>
  <si>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</si>
  <si>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</si>
  <si>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</si>
  <si>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</si>
  <si>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</si>
  <si>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</si>
  <si>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</si>
  <si>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</si>
  <si>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</si>
  <si>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</si>
  <si>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</si>
  <si>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</si>
  <si>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</si>
  <si>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</si>
  <si>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</si>
  <si>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</si>
  <si>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</si>
  <si>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</si>
  <si>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</si>
  <si>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</si>
  <si>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</si>
  <si>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</si>
  <si>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</si>
  <si>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</si>
  <si>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</si>
  <si>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</si>
  <si>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</si>
  <si>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</si>
  <si>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</si>
  <si>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</si>
  <si>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</si>
  <si>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</si>
  <si>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</si>
  <si>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</si>
  <si>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</si>
  <si>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</si>
  <si>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</si>
  <si>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</si>
  <si>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</si>
  <si>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</si>
  <si>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</si>
  <si>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</si>
  <si>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</si>
  <si>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</si>
  <si>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</si>
  <si>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</si>
  <si>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</si>
  <si>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</si>
  <si>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</si>
  <si>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</si>
  <si>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</si>
  <si>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</si>
  <si>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</si>
  <si>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</si>
  <si>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</si>
  <si>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</si>
  <si>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</si>
  <si>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</si>
  <si>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</si>
  <si>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</si>
  <si>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</si>
  <si>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</si>
  <si>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</si>
  <si>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</si>
  <si>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</si>
  <si>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</si>
  <si>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</si>
  <si>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</si>
  <si>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</si>
  <si>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</si>
  <si>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</si>
  <si>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</si>
  <si>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</si>
  <si>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</si>
  <si>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</si>
  <si>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</si>
  <si>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</si>
  <si>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</si>
  <si>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</si>
  <si>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</si>
  <si>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</si>
  <si>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</si>
  <si>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</si>
  <si>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</si>
  <si>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</si>
  <si>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</si>
  <si>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</si>
  <si>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</si>
  <si>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</si>
  <si>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</si>
  <si>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</si>
  <si>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</si>
  <si>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</si>
  <si>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</si>
  <si>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</si>
  <si>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</si>
  <si>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</si>
  <si>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</si>
  <si>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</si>
  <si>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</si>
  <si>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</si>
  <si>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</si>
  <si>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</si>
  <si>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</si>
  <si>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</si>
  <si>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</si>
  <si>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</si>
  <si>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</si>
  <si>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</si>
  <si>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</si>
  <si>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</si>
  <si>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</si>
  <si>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</si>
  <si>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</si>
  <si>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</si>
  <si>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</si>
  <si>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</si>
  <si>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</si>
  <si>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</si>
  <si>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</si>
  <si>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</si>
  <si>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</si>
  <si>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</si>
  <si>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</si>
  <si>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</si>
  <si>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</si>
  <si>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</si>
  <si>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</si>
  <si>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</si>
  <si>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</si>
  <si>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</si>
  <si>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</si>
  <si>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</si>
  <si>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</si>
  <si>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</si>
  <si>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</si>
  <si>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</si>
  <si>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</si>
  <si>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</si>
  <si>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</si>
  <si>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</si>
  <si>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</si>
  <si>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</si>
  <si>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</si>
  <si>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</si>
  <si>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</si>
  <si>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</si>
  <si>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</si>
  <si>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</si>
  <si>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</si>
  <si>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</si>
  <si>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</si>
  <si>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</si>
  <si>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</si>
  <si>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</si>
  <si>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</si>
  <si>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</si>
  <si>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</si>
  <si>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</si>
  <si>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</si>
  <si>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</si>
  <si>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</si>
  <si>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</si>
  <si>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</si>
  <si>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</si>
  <si>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</si>
  <si>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</si>
  <si>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</si>
  <si>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</si>
  <si>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</si>
  <si>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</si>
  <si>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</si>
  <si>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</si>
  <si>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</si>
  <si>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</si>
  <si>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</si>
  <si>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</si>
  <si>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</si>
  <si>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</si>
  <si>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</si>
  <si>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</si>
  <si>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</si>
  <si>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</si>
  <si>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</si>
  <si>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</si>
  <si>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</si>
  <si>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</si>
  <si>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</si>
  <si>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</si>
  <si>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</si>
  <si>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</si>
  <si>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</si>
  <si>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</si>
  <si>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</si>
  <si>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</si>
  <si>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</si>
  <si>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</si>
  <si>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</si>
  <si>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</si>
  <si>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</si>
  <si>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</si>
  <si>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</si>
  <si>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</si>
  <si>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</si>
  <si>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</si>
  <si>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</si>
  <si>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</si>
  <si>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</si>
  <si>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</si>
  <si>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</si>
  <si>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</si>
  <si>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</si>
  <si>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</si>
  <si>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</si>
  <si>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</si>
  <si>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</si>
  <si>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</si>
  <si>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</si>
  <si>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</si>
  <si>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</si>
  <si>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</si>
  <si>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</si>
  <si>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</si>
  <si>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</si>
  <si>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</si>
  <si>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</si>
  <si>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</si>
  <si>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</si>
  <si>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</si>
  <si>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</si>
  <si>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</si>
  <si>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</si>
  <si>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</si>
  <si>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</si>
  <si>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</si>
  <si>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</si>
  <si>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</si>
  <si>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</si>
  <si>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</si>
  <si>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</si>
  <si>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</si>
  <si>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</si>
  <si>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</si>
  <si>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</si>
  <si>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</si>
  <si>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</si>
  <si>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</si>
  <si>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</si>
  <si>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</si>
  <si>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</si>
  <si>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</si>
  <si>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</si>
  <si>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</si>
  <si>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</si>
  <si>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</si>
  <si>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</si>
  <si>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</si>
  <si>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</si>
  <si>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</si>
  <si>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</si>
  <si>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</si>
  <si>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</si>
  <si>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</si>
  <si>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</si>
  <si>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</si>
  <si>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</si>
  <si>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</si>
  <si>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</si>
  <si>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</si>
  <si>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</si>
  <si>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</si>
  <si>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</si>
  <si>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</si>
  <si>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</si>
  <si>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</si>
  <si>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</si>
  <si>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</si>
  <si>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</si>
  <si>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</si>
  <si>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</si>
  <si>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</si>
  <si>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</si>
  <si>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</si>
  <si>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</si>
  <si>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</si>
  <si>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</si>
  <si>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</si>
  <si>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</si>
  <si>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</si>
  <si>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</si>
  <si>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</si>
  <si>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</si>
  <si>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</si>
  <si>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</si>
  <si>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</si>
  <si>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</si>
  <si>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</si>
  <si>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</si>
  <si>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</si>
  <si>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</si>
  <si>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</si>
  <si>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</si>
  <si>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</si>
  <si>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</si>
  <si>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</si>
  <si>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</si>
  <si>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</si>
  <si>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</si>
  <si>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</si>
  <si>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</si>
  <si>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</si>
  <si>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</si>
  <si>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</si>
  <si>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</si>
  <si>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</si>
  <si>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</si>
  <si>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</si>
  <si>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</si>
  <si>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</si>
  <si>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</si>
  <si>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</si>
  <si>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</si>
  <si>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</si>
  <si>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</si>
  <si>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</si>
  <si>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</si>
  <si>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</si>
  <si>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</si>
  <si>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</si>
  <si>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</si>
  <si>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</si>
  <si>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</si>
  <si>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</si>
  <si>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</si>
  <si>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</si>
  <si>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</si>
  <si>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</si>
  <si>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</si>
  <si>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</si>
  <si>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</si>
  <si>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</si>
  <si>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</si>
  <si>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</si>
  <si>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</si>
  <si>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</si>
  <si>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</si>
  <si>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</si>
  <si>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</si>
  <si>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</si>
  <si>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</si>
  <si>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</si>
  <si>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</si>
  <si>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</si>
  <si>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</si>
  <si>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</si>
  <si>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</si>
  <si>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</si>
  <si>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</si>
  <si>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</si>
  <si>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</si>
  <si>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</si>
  <si>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</si>
  <si>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</si>
  <si>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</si>
  <si>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</si>
  <si>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</si>
  <si>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</si>
  <si>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</si>
  <si>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</si>
  <si>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</si>
  <si>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</si>
  <si>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</si>
  <si>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</si>
  <si>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</si>
  <si>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</si>
  <si>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</si>
  <si>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</si>
  <si>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</si>
  <si>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</si>
  <si>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</si>
  <si>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</si>
  <si>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</si>
  <si>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</si>
  <si>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</si>
  <si>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</si>
  <si>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</si>
  <si>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</si>
  <si>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</si>
  <si>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</si>
  <si>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</si>
  <si>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</si>
  <si>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</si>
  <si>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</si>
  <si>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</si>
  <si>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</si>
  <si>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</si>
  <si>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</si>
  <si>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</si>
  <si>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</si>
  <si>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</si>
  <si>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</si>
  <si>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</si>
  <si>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</si>
  <si>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</si>
  <si>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</si>
  <si>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</si>
  <si>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</si>
  <si>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</si>
  <si>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</si>
  <si>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</si>
  <si>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</si>
  <si>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</si>
  <si>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</si>
  <si>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</si>
  <si>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</si>
  <si>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</si>
  <si>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</si>
  <si>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</si>
  <si>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</si>
  <si>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</si>
  <si>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</si>
  <si>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</si>
  <si>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</si>
  <si>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</si>
  <si>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</si>
  <si>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</si>
  <si>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</si>
  <si>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</si>
  <si>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</si>
  <si>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</si>
  <si>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</si>
  <si>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</si>
  <si>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</si>
  <si>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</si>
  <si>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</si>
  <si>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</si>
  <si>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</si>
  <si>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</si>
  <si>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</si>
  <si>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</si>
  <si>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</si>
  <si>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</si>
  <si>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</si>
  <si>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</si>
  <si>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</si>
  <si>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</si>
  <si>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</si>
  <si>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</si>
  <si>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</si>
  <si>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</si>
  <si>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</si>
  <si>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</si>
  <si>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</si>
  <si>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</si>
  <si>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</si>
  <si>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</si>
  <si>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</si>
  <si>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</si>
  <si>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</si>
  <si>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</si>
  <si>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</si>
  <si>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</si>
  <si>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</si>
  <si>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</si>
  <si>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</si>
  <si>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</si>
  <si>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</si>
  <si>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</si>
  <si>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</si>
  <si>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</si>
  <si>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</si>
  <si>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</si>
  <si>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</si>
  <si>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</si>
  <si>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</si>
  <si>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</si>
  <si>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</si>
  <si>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</si>
  <si>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</si>
  <si>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</si>
  <si>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</si>
  <si>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</si>
  <si>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</si>
  <si>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</si>
  <si>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</si>
  <si>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</si>
  <si>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</si>
  <si>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</si>
  <si>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</si>
  <si>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</si>
  <si>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</si>
  <si>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</si>
  <si>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</si>
  <si>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</si>
  <si>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</si>
  <si>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</si>
  <si>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</si>
  <si>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</si>
  <si>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</si>
  <si>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</si>
  <si>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</si>
  <si>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</si>
  <si>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</si>
  <si>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</si>
  <si>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</si>
  <si>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</si>
  <si>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</si>
  <si>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</si>
  <si>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</si>
  <si>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</si>
  <si>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</si>
  <si>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</si>
  <si>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</si>
  <si>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</si>
  <si>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</si>
  <si>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</si>
  <si>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</si>
  <si>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</si>
  <si>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</si>
  <si>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</si>
  <si>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</si>
  <si>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</si>
  <si>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</si>
  <si>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</si>
  <si>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</si>
  <si>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</si>
  <si>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</si>
  <si>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</si>
  <si>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</si>
  <si>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</si>
  <si>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</si>
  <si>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</si>
  <si>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</si>
  <si>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</si>
  <si>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</si>
  <si>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</si>
  <si>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</si>
  <si>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</si>
  <si>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</si>
  <si>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</si>
  <si>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</si>
  <si>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</si>
  <si>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</si>
  <si>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</si>
  <si>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</si>
  <si>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</si>
  <si>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</si>
  <si>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</si>
  <si>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</si>
  <si>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</si>
  <si>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</si>
  <si>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</si>
  <si>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</si>
  <si>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</si>
  <si>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</si>
  <si>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</si>
  <si>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</si>
  <si>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</si>
  <si>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</si>
  <si>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</si>
  <si>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</si>
  <si>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</si>
  <si>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</si>
  <si>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</si>
  <si>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</si>
  <si>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</si>
  <si>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</si>
  <si>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</si>
  <si>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</si>
  <si>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</si>
  <si>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</si>
  <si>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</si>
  <si>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</si>
  <si>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</si>
  <si>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</si>
  <si>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</si>
  <si>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</si>
  <si>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</si>
  <si>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</si>
  <si>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</si>
  <si>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</si>
  <si>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</si>
  <si>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</si>
  <si>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</si>
  <si>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</si>
  <si>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</si>
  <si>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</si>
  <si>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</si>
  <si>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</si>
  <si>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</si>
  <si>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</si>
  <si>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</si>
  <si>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</si>
  <si>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</si>
  <si>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</si>
  <si>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</si>
  <si>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</si>
  <si>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</si>
  <si>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</si>
  <si>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</si>
  <si>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</si>
  <si>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</si>
  <si>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</si>
  <si>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</si>
  <si>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</si>
  <si>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</si>
  <si>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</si>
  <si>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</si>
  <si>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</si>
  <si>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</si>
  <si>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</si>
  <si>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</si>
  <si>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</si>
  <si>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</si>
  <si>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</si>
  <si>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</si>
  <si>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</si>
  <si>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</si>
  <si>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</si>
  <si>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</si>
  <si>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</si>
  <si>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</si>
  <si>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</si>
  <si>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</si>
  <si>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</si>
  <si>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</si>
  <si>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</si>
  <si>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</si>
  <si>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</si>
  <si>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</si>
  <si>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</si>
  <si>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</si>
  <si>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</si>
  <si>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</si>
  <si>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</si>
  <si>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</si>
  <si>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</si>
  <si>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</si>
  <si>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</si>
  <si>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</si>
  <si>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</si>
  <si>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</si>
  <si>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</si>
  <si>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</si>
  <si>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</si>
  <si>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</si>
  <si>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</si>
  <si>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</si>
  <si>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</si>
  <si>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</si>
  <si>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</si>
  <si>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</si>
  <si>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</si>
  <si>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</si>
  <si>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</si>
  <si>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</si>
  <si>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</si>
  <si>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</si>
  <si>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</si>
  <si>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</si>
  <si>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</si>
  <si>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</si>
  <si>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</si>
  <si>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</si>
  <si>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</si>
  <si>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</si>
  <si>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</si>
  <si>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</si>
  <si>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</si>
  <si>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</si>
  <si>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</si>
  <si>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</si>
  <si>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</si>
  <si>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</si>
  <si>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</si>
  <si>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</si>
  <si>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</si>
  <si>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</si>
  <si>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</si>
  <si>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</si>
  <si>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</si>
  <si>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</si>
  <si>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</si>
  <si>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</si>
  <si>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</si>
  <si>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</si>
  <si>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</si>
  <si>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</si>
  <si>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</si>
  <si>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</si>
  <si>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</si>
  <si>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</si>
  <si>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</si>
  <si>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</si>
  <si>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</si>
  <si>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</si>
  <si>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</si>
  <si>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</si>
  <si>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</si>
  <si>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</si>
  <si>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</si>
  <si>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</si>
  <si>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</si>
  <si>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</si>
  <si>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</si>
  <si>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</si>
  <si>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</si>
  <si>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</si>
  <si>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</si>
  <si>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</si>
  <si>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</si>
  <si>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</si>
  <si>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</si>
  <si>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</si>
  <si>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</si>
  <si>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</si>
  <si>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</si>
  <si>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</si>
  <si>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</si>
  <si>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</si>
  <si>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</si>
  <si>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</si>
  <si>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</si>
  <si>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</si>
  <si>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</si>
  <si>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</si>
  <si>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</si>
  <si>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</si>
  <si>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</si>
  <si>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</si>
  <si>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</si>
  <si>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</si>
  <si>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</si>
  <si>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</si>
  <si>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</si>
  <si>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</si>
  <si>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</si>
  <si>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</si>
  <si>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</si>
  <si>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</si>
  <si>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</si>
  <si>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</si>
  <si>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</si>
  <si>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</si>
  <si>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</si>
  <si>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</si>
  <si>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</si>
  <si>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</si>
  <si>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</si>
  <si>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</si>
  <si>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</si>
  <si>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</si>
  <si>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</si>
  <si>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</si>
  <si>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</si>
  <si>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</si>
  <si>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</si>
  <si>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</si>
  <si>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</si>
  <si>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</si>
  <si>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</si>
  <si>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</si>
  <si>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</si>
  <si>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</si>
  <si>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</si>
  <si>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</si>
  <si>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</si>
  <si>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</si>
  <si>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</si>
  <si>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</si>
  <si>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</si>
  <si>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</si>
  <si>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</si>
  <si>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</si>
  <si>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</si>
  <si>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</si>
  <si>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</si>
  <si>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</si>
  <si>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</si>
  <si>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</si>
  <si>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</si>
  <si>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</si>
  <si>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</si>
  <si>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</si>
  <si>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</si>
  <si>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</si>
  <si>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</si>
  <si>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</si>
  <si>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</si>
  <si>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</si>
  <si>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</si>
  <si>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</si>
  <si>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</si>
  <si>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</si>
  <si>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</si>
  <si>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</si>
  <si>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</si>
  <si>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</si>
  <si>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</si>
  <si>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</si>
  <si>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</si>
  <si>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</si>
  <si>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</si>
  <si>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</si>
  <si>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</si>
  <si>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</si>
  <si>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</si>
  <si>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</si>
  <si>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</si>
  <si>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</si>
  <si>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</si>
  <si>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</si>
  <si>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</si>
  <si>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</si>
  <si>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</si>
  <si>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</si>
  <si>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</si>
  <si>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</si>
  <si>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</si>
  <si>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</si>
  <si>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</si>
  <si>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</si>
  <si>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</si>
  <si>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</si>
  <si>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</si>
  <si>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</si>
  <si>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</si>
  <si>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</si>
  <si>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</si>
  <si>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</si>
  <si>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</si>
  <si>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</si>
  <si>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</si>
  <si>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</si>
  <si>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</si>
  <si>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</si>
  <si>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</si>
  <si>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</si>
  <si>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</si>
  <si>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</si>
  <si>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</si>
  <si>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</si>
  <si>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</si>
  <si>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</si>
  <si>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</si>
  <si>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</si>
  <si>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</si>
  <si>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</si>
  <si>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</si>
  <si>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</si>
  <si>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</si>
  <si>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</si>
  <si>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</si>
  <si>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</si>
  <si>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</si>
  <si>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</si>
  <si>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</si>
  <si>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</si>
  <si>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</si>
  <si>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</si>
  <si>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</si>
  <si>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</si>
  <si>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</si>
  <si>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</si>
  <si>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</si>
  <si>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</si>
  <si>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</si>
  <si>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</si>
  <si>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</si>
  <si>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</si>
  <si>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</si>
  <si>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</si>
  <si>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</si>
  <si>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</si>
  <si>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</si>
  <si>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</si>
  <si>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</si>
  <si>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</si>
  <si>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</si>
  <si>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</si>
  <si>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</si>
  <si>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</si>
  <si>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</si>
  <si>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</si>
  <si>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</si>
  <si>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</si>
  <si>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</si>
  <si>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</si>
  <si>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</si>
  <si>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</si>
  <si>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</si>
  <si>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</si>
  <si>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</si>
  <si>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</si>
  <si>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</si>
  <si>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</si>
  <si>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</si>
  <si>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</si>
  <si>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</si>
  <si>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</si>
  <si>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</si>
  <si>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</si>
  <si>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</si>
  <si>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</si>
  <si>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</si>
  <si>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</si>
  <si>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</si>
  <si>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</si>
  <si>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</si>
  <si>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</si>
  <si>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</si>
  <si>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</si>
  <si>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</si>
  <si>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</si>
  <si>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</si>
  <si>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</si>
  <si>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</si>
  <si>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</si>
  <si>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</si>
  <si>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</si>
  <si>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</si>
  <si>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</si>
  <si>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</si>
  <si>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</si>
  <si>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</si>
  <si>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</si>
  <si>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</si>
  <si>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</si>
  <si>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</si>
  <si>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</si>
  <si>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</si>
  <si>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</si>
  <si>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</si>
  <si>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</si>
  <si>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</si>
  <si>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</si>
  <si>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</si>
  <si>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</si>
  <si>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</si>
  <si>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</si>
  <si>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</si>
  <si>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</si>
  <si>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</si>
  <si>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</si>
  <si>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</si>
  <si>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</si>
  <si>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</si>
  <si>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</si>
  <si>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</si>
  <si>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</si>
  <si>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</si>
  <si>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</si>
  <si>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</si>
  <si>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</si>
  <si>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</si>
  <si>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</si>
  <si>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</si>
  <si>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</si>
  <si>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</si>
  <si>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</si>
  <si>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</si>
  <si>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</si>
  <si>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</si>
  <si>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</si>
  <si>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</si>
  <si>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</si>
  <si>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</si>
  <si>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</si>
  <si>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</si>
  <si>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</si>
  <si>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</si>
  <si>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</si>
  <si>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</si>
  <si>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</si>
  <si>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</si>
  <si>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</si>
  <si>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</si>
  <si>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</si>
  <si>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</si>
  <si>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</si>
  <si>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</si>
  <si>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</si>
  <si>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</si>
  <si>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</si>
  <si>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</si>
  <si>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</si>
  <si>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</si>
  <si>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</si>
  <si>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</si>
  <si>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</si>
  <si>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</si>
  <si>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</si>
  <si>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</si>
  <si>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</si>
  <si>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</si>
  <si>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</si>
  <si>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</si>
  <si>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</si>
  <si>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</si>
  <si>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</si>
  <si>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</si>
  <si>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</si>
  <si>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</si>
  <si>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</si>
  <si>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</si>
  <si>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</si>
  <si>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</si>
  <si>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</si>
  <si>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</si>
  <si>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</si>
  <si>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</si>
  <si>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</si>
  <si>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</si>
  <si>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</si>
  <si>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</si>
  <si>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</si>
  <si>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</si>
  <si>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</si>
  <si>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</si>
  <si>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</si>
  <si>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</si>
  <si>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</si>
  <si>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</si>
  <si>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</si>
  <si>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</si>
  <si>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</si>
  <si>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</si>
  <si>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</si>
  <si>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</si>
  <si>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</si>
  <si>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</si>
  <si>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</si>
  <si>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</si>
  <si>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</si>
  <si>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</si>
  <si>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</si>
  <si>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</si>
  <si>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</si>
  <si>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</si>
  <si>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</si>
  <si>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</si>
  <si>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</si>
  <si>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</si>
  <si>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</si>
  <si>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</si>
  <si>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</si>
  <si>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</si>
  <si>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</si>
  <si>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</si>
  <si>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</si>
  <si>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</si>
  <si>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</si>
  <si>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</si>
  <si>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</si>
  <si>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</si>
  <si>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</si>
  <si>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</si>
  <si>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</si>
  <si>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</si>
  <si>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</si>
  <si>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</si>
  <si>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</si>
  <si>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</si>
  <si>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</si>
  <si>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</si>
  <si>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</si>
  <si>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</si>
  <si>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</si>
  <si>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</si>
  <si>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</si>
  <si>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</si>
  <si>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</si>
  <si>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</si>
  <si>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</si>
  <si>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</si>
  <si>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</si>
  <si>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</si>
  <si>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</si>
  <si>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</si>
  <si>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</si>
  <si>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</si>
  <si>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</si>
  <si>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</si>
  <si>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</si>
  <si>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</si>
  <si>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</si>
  <si>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</si>
  <si>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</si>
  <si>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</si>
  <si>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</si>
  <si>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</si>
  <si>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</si>
  <si>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</si>
  <si>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</si>
  <si>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</si>
  <si>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</si>
  <si>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</si>
  <si>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</si>
  <si>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</si>
  <si>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</si>
  <si>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</si>
  <si>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</si>
  <si>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</si>
  <si>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</si>
  <si>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</si>
  <si>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</si>
  <si>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</si>
  <si>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</si>
  <si>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</si>
  <si>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</si>
  <si>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</si>
  <si>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</si>
  <si>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</si>
  <si>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</si>
  <si>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</si>
  <si>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</si>
  <si>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</si>
  <si>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</si>
  <si>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</si>
  <si>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</si>
  <si>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</si>
  <si>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</si>
  <si>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</si>
  <si>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</si>
  <si>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</si>
  <si>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</si>
  <si>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</si>
  <si>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</si>
  <si>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</si>
  <si>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</si>
  <si>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</si>
  <si>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</si>
  <si>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</si>
  <si>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</si>
  <si>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</si>
  <si>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</si>
  <si>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</si>
  <si>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</si>
  <si>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</si>
  <si>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</si>
  <si>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</si>
  <si>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</si>
  <si>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</si>
  <si>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</si>
  <si>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</si>
  <si>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</si>
  <si>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</si>
  <si>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</si>
  <si>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</si>
  <si>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</si>
  <si>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</si>
  <si>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</si>
  <si>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</si>
  <si>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</si>
  <si>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</si>
  <si>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</si>
  <si>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</si>
  <si>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</si>
  <si>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</si>
  <si>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</si>
  <si>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</si>
  <si>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</si>
  <si>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</si>
  <si>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</si>
  <si>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</si>
  <si>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</si>
  <si>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</si>
  <si>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</si>
  <si>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</si>
  <si>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</si>
  <si>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</si>
  <si>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</si>
  <si>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</si>
  <si>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</si>
  <si>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</si>
  <si>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</si>
  <si>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</si>
  <si>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</si>
  <si>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</si>
  <si>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</si>
  <si>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</si>
  <si>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</si>
  <si>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</si>
  <si>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</si>
  <si>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</si>
  <si>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</si>
  <si>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</si>
  <si>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</si>
  <si>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</si>
  <si>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</si>
  <si>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</si>
  <si>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</si>
  <si>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</si>
  <si>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</si>
  <si>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</si>
  <si>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</si>
  <si>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</si>
  <si>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</si>
  <si>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</si>
  <si>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</si>
  <si>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</si>
  <si>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</si>
  <si>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</si>
  <si>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</si>
  <si>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</si>
  <si>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</si>
  <si>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</si>
  <si>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</si>
  <si>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</si>
  <si>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</si>
  <si>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</si>
  <si>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</si>
  <si>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</si>
  <si>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</si>
  <si>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</si>
  <si>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</si>
  <si>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</si>
  <si>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</si>
  <si>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</si>
  <si>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</si>
  <si>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</si>
  <si>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</si>
  <si>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</si>
  <si>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</si>
  <si>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</si>
  <si>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</si>
  <si>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</si>
  <si>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</si>
  <si>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</si>
  <si>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</si>
  <si>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</si>
  <si>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</si>
  <si>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</si>
  <si>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</si>
  <si>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</si>
  <si>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</si>
  <si>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</si>
  <si>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</si>
  <si>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</si>
  <si>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</si>
  <si>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</si>
  <si>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</si>
  <si>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</si>
  <si>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</si>
  <si>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</si>
  <si>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</si>
  <si>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</si>
  <si>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</si>
  <si>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</si>
  <si>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</si>
  <si>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</si>
  <si>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</si>
  <si>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</si>
  <si>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</si>
  <si>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</si>
  <si>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</si>
  <si>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</si>
  <si>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</si>
  <si>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</si>
  <si>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</si>
  <si>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</si>
  <si>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</si>
  <si>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</si>
  <si>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</si>
  <si>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</si>
  <si>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</si>
  <si>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</si>
  <si>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</si>
  <si>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</si>
  <si>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</si>
  <si>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</si>
  <si>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</si>
  <si>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</si>
  <si>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</si>
  <si>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</si>
  <si>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</si>
  <si>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</si>
  <si>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</si>
  <si>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</si>
  <si>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</si>
  <si>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</si>
  <si>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</si>
  <si>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</si>
  <si>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</si>
  <si>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</si>
  <si>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</si>
  <si>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</si>
  <si>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</si>
  <si>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</si>
  <si>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</si>
  <si>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</si>
  <si>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</si>
  <si>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</si>
  <si>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</si>
  <si>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</si>
  <si>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</si>
  <si>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</si>
  <si>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</si>
  <si>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</si>
  <si>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</si>
  <si>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</si>
  <si>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</si>
  <si>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</si>
  <si>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</si>
  <si>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</si>
  <si>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</si>
  <si>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</si>
  <si>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</si>
  <si>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</si>
  <si>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</si>
  <si>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</si>
  <si>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</si>
  <si>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</si>
  <si>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</si>
  <si>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</si>
  <si>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</si>
  <si>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</si>
  <si>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</si>
  <si>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</si>
  <si>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</si>
  <si>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</si>
  <si>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</si>
  <si>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</si>
  <si>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</si>
  <si>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</si>
  <si>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</si>
  <si>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</si>
  <si>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</si>
  <si>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</si>
  <si>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</si>
  <si>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</si>
  <si>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</si>
  <si>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</si>
  <si>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</si>
  <si>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</si>
  <si>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</si>
  <si>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</si>
  <si>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</si>
  <si>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</si>
  <si>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</si>
  <si>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</si>
  <si>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</si>
  <si>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</si>
  <si>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</si>
  <si>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</si>
  <si>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</si>
  <si>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</si>
  <si>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</si>
  <si>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</si>
  <si>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</si>
  <si>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</si>
  <si>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</si>
  <si>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</si>
  <si>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</si>
  <si>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</si>
  <si>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</si>
  <si>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</si>
  <si>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</si>
  <si>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</si>
  <si>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</si>
  <si>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</si>
  <si>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</si>
  <si>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</si>
  <si>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</si>
  <si>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</si>
  <si>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</si>
  <si>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</si>
  <si>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</si>
  <si>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</si>
  <si>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</si>
  <si>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</si>
  <si>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</si>
  <si>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</si>
  <si>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</si>
  <si>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</si>
  <si>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</si>
  <si>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</si>
  <si>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</si>
  <si>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</si>
  <si>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</si>
  <si>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</si>
  <si>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</si>
  <si>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</si>
  <si>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</si>
  <si>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</si>
  <si>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</si>
  <si>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</si>
  <si>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</si>
  <si>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</si>
  <si>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</si>
  <si>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</si>
  <si>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</si>
  <si>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</si>
  <si>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</si>
  <si>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</si>
  <si>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</si>
  <si>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</si>
  <si>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</si>
  <si>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</si>
  <si>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</si>
  <si>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</si>
  <si>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</si>
  <si>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</si>
  <si>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</si>
  <si>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</si>
  <si>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</si>
  <si>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</si>
  <si>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</si>
  <si>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</si>
  <si>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</si>
  <si>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</si>
  <si>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</si>
  <si>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</si>
  <si>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</si>
  <si>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</si>
  <si>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</si>
  <si>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</si>
  <si>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</si>
  <si>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</si>
  <si>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</si>
  <si>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</si>
  <si>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</si>
  <si>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</si>
  <si>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</si>
  <si>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</si>
  <si>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</si>
  <si>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</si>
  <si>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</si>
  <si>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</si>
  <si>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</si>
  <si>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</si>
  <si>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</si>
  <si>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</si>
  <si>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</si>
  <si>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</si>
  <si>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</si>
  <si>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</si>
  <si>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</si>
  <si>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</si>
  <si>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</si>
  <si>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</si>
  <si>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</si>
  <si>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</si>
  <si>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</si>
  <si>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</si>
  <si>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</si>
  <si>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</si>
  <si>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</si>
  <si>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</si>
  <si>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</si>
  <si>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</si>
  <si>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</si>
  <si>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</si>
  <si>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</si>
  <si>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</si>
  <si>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</si>
  <si>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</si>
  <si>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</si>
  <si>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</si>
  <si>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</si>
  <si>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</si>
  <si>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</si>
  <si>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</si>
  <si>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</si>
  <si>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</si>
  <si>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</si>
  <si>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</si>
  <si>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</si>
  <si>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</si>
  <si>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</si>
  <si>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</si>
  <si>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</si>
  <si>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</si>
  <si>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</si>
  <si>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</si>
  <si>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</si>
  <si>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</si>
  <si>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</si>
  <si>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</si>
  <si>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</si>
  <si>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</si>
  <si>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</si>
  <si>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</si>
  <si>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</si>
  <si>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</si>
  <si>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</si>
  <si>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</si>
  <si>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</si>
  <si>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</si>
  <si>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</si>
  <si>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</si>
  <si>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</si>
  <si>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</si>
  <si>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</si>
  <si>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</si>
  <si>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</si>
  <si>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</si>
  <si>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</si>
  <si>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</si>
  <si>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</si>
  <si>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</si>
  <si>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</si>
  <si>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</si>
  <si>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</si>
  <si>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</si>
  <si>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</si>
  <si>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</si>
  <si>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</si>
  <si>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</si>
  <si>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</si>
  <si>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</si>
  <si>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</si>
  <si>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</si>
  <si>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</si>
  <si>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</si>
  <si>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</si>
  <si>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</si>
  <si>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</si>
  <si>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</si>
  <si>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</si>
  <si>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</si>
  <si>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</si>
  <si>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</si>
  <si>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</si>
  <si>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</si>
  <si>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</si>
  <si>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</si>
  <si>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</si>
  <si>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</si>
  <si>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</si>
  <si>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</si>
  <si>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</si>
  <si>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</si>
  <si>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</si>
  <si>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</si>
  <si>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</si>
  <si>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</si>
  <si>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</si>
  <si>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</si>
  <si>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</si>
  <si>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</si>
  <si>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</si>
  <si>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</si>
  <si>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</si>
  <si>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</si>
  <si>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</si>
  <si>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</si>
  <si>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</si>
  <si>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</si>
  <si>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</si>
  <si>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</si>
  <si>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</si>
  <si>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</si>
  <si>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</si>
  <si>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</si>
  <si>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</si>
  <si>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</si>
  <si>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</si>
  <si>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</si>
  <si>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</si>
  <si>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</si>
  <si>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</si>
  <si>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</si>
  <si>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</si>
  <si>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</si>
  <si>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</si>
  <si>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</si>
  <si>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</si>
  <si>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</si>
  <si>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</si>
  <si>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</si>
  <si>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</si>
  <si>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</si>
  <si>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</si>
  <si>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</si>
  <si>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</si>
  <si>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</si>
  <si>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</si>
  <si>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</si>
  <si>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</si>
  <si>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</si>
  <si>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</si>
  <si>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</si>
  <si>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</si>
  <si>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</si>
  <si>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</si>
  <si>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</si>
  <si>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</si>
  <si>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</si>
  <si>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</si>
  <si>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</si>
  <si>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</si>
  <si>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</si>
  <si>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</si>
  <si>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</si>
  <si>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</si>
  <si>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</si>
  <si>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</si>
  <si>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</si>
  <si>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</si>
  <si>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</si>
  <si>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</si>
  <si>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</si>
  <si>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</si>
  <si>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</si>
  <si>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</si>
  <si>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</si>
  <si>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</si>
  <si>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</si>
  <si>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</si>
  <si>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</si>
  <si>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</si>
  <si>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</si>
  <si>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</si>
  <si>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</si>
  <si>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</si>
  <si>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</si>
  <si>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</si>
  <si>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</si>
  <si>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</si>
  <si>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</si>
  <si>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</si>
  <si>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</si>
  <si>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</si>
  <si>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</si>
  <si>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</si>
  <si>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</si>
  <si>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</si>
  <si>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</si>
  <si>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</si>
  <si>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</si>
  <si>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</si>
  <si>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</si>
  <si>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</si>
  <si>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</si>
  <si>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</si>
  <si>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</si>
  <si>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</si>
  <si>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</si>
  <si>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</si>
  <si>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</si>
  <si>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</si>
  <si>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</si>
  <si>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</si>
  <si>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</si>
  <si>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</si>
  <si>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</si>
  <si>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</si>
  <si>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</si>
  <si>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</si>
  <si>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</si>
  <si>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</si>
  <si>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</si>
  <si>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</si>
  <si>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</si>
  <si>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</si>
  <si>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</si>
  <si>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</si>
  <si>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</si>
  <si>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</si>
  <si>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</si>
  <si>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</si>
  <si>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</si>
  <si>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</si>
  <si>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</si>
  <si>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</si>
  <si>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</si>
  <si>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</si>
  <si>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</si>
  <si>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</si>
  <si>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</si>
  <si>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</si>
  <si>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</si>
  <si>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</si>
  <si>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</si>
  <si>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</si>
  <si>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</si>
  <si>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</si>
  <si>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</si>
  <si>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</si>
  <si>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</si>
  <si>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</si>
  <si>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</si>
  <si>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</si>
  <si>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</si>
  <si>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</si>
  <si>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</si>
  <si>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</si>
  <si>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</si>
  <si>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</si>
  <si>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</si>
  <si>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</si>
  <si>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</si>
  <si>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</si>
  <si>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</si>
  <si>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</si>
  <si>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</si>
  <si>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</si>
  <si>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</si>
  <si>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</si>
  <si>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</si>
  <si>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</si>
  <si>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</si>
  <si>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</si>
  <si>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</si>
  <si>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</si>
  <si>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</si>
  <si>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</si>
  <si>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</si>
  <si>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</si>
  <si>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</si>
  <si>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</si>
  <si>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</si>
  <si>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</si>
  <si>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</si>
  <si>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</si>
  <si>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</si>
  <si>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</si>
  <si>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</si>
  <si>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</si>
  <si>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</si>
  <si>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</si>
  <si>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</si>
  <si>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</si>
  <si>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</si>
  <si>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</si>
  <si>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</si>
  <si>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</si>
  <si>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</si>
  <si>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</si>
  <si>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</si>
  <si>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</si>
  <si>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</si>
  <si>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</si>
  <si>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</si>
  <si>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</si>
  <si>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</si>
  <si>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</si>
  <si>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</si>
  <si>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</si>
  <si>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</si>
  <si>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</si>
  <si>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</si>
  <si>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</si>
  <si>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</si>
  <si>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</si>
  <si>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</si>
  <si>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</si>
  <si>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</si>
  <si>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</si>
  <si>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</si>
  <si>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</si>
  <si>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</si>
  <si>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</si>
  <si>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</si>
  <si>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</si>
  <si>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</si>
  <si>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</si>
  <si>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</si>
  <si>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</si>
  <si>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</si>
  <si>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</si>
  <si>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</si>
  <si>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</si>
  <si>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</si>
  <si>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</si>
  <si>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</si>
  <si>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</si>
  <si>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</si>
  <si>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</si>
  <si>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</si>
  <si>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</si>
  <si>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</si>
  <si>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</si>
  <si>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</si>
  <si>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</si>
  <si>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</si>
  <si>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</si>
  <si>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</si>
  <si>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</si>
  <si>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</si>
  <si>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</si>
  <si>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</si>
  <si>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</si>
  <si>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</si>
  <si>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</si>
  <si>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</si>
  <si>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</si>
  <si>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</si>
  <si>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</si>
  <si>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</si>
  <si>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</si>
  <si>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</si>
  <si>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</si>
  <si>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</si>
  <si>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</si>
  <si>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</si>
  <si>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</si>
  <si>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</si>
  <si>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</si>
  <si>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</si>
  <si>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</si>
  <si>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</si>
  <si>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</si>
  <si>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</si>
  <si>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</si>
  <si>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</si>
  <si>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</si>
  <si>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</si>
  <si>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</si>
  <si>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</si>
  <si>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</si>
  <si>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</si>
  <si>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</si>
  <si>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</si>
  <si>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</si>
  <si>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</si>
  <si>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</si>
  <si>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</si>
  <si>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</si>
  <si>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</si>
  <si>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</si>
  <si>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</si>
  <si>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</si>
  <si>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</si>
  <si>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</si>
  <si>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</si>
  <si>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</si>
  <si>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</si>
  <si>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</si>
  <si>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</si>
  <si>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</si>
  <si>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</si>
  <si>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</si>
  <si>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</si>
  <si>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</si>
  <si>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</si>
  <si>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</si>
  <si>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</si>
  <si>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</si>
  <si>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</si>
  <si>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</si>
  <si>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</si>
  <si>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</si>
  <si>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</si>
  <si>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</si>
  <si>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</si>
  <si>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</si>
  <si>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</si>
  <si>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</si>
  <si>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</si>
  <si>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</si>
  <si>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</si>
  <si>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</si>
  <si>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</si>
  <si>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</si>
  <si>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</si>
  <si>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</si>
  <si>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</si>
  <si>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</si>
  <si>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</si>
  <si>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</si>
  <si>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</si>
  <si>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</si>
  <si>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</si>
  <si>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</si>
  <si>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</si>
  <si>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</si>
  <si>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</si>
  <si>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</si>
  <si>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</si>
  <si>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</si>
  <si>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</si>
  <si>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</si>
  <si>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</si>
  <si>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</si>
  <si>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</si>
  <si>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</si>
  <si>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</si>
  <si>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</si>
  <si>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</si>
  <si>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</si>
  <si>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</si>
  <si>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</si>
  <si>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</si>
  <si>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</si>
  <si>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</si>
  <si>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</si>
  <si>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</si>
  <si>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</si>
  <si>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</si>
  <si>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</si>
  <si>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</si>
  <si>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</si>
  <si>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</si>
  <si>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</si>
  <si>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</si>
  <si>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</si>
  <si>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</si>
  <si>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</si>
  <si>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</si>
  <si>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</si>
  <si>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</si>
  <si>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</si>
  <si>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</si>
  <si>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</si>
  <si>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</si>
  <si>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</si>
  <si>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</si>
  <si>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</si>
  <si>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</si>
  <si>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</si>
  <si>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</si>
  <si>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</si>
  <si>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</si>
  <si>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</si>
  <si>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</si>
  <si>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</si>
  <si>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</si>
  <si>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</si>
  <si>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</si>
  <si>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</si>
  <si>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</si>
  <si>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</si>
  <si>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</si>
  <si>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</si>
  <si>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</si>
  <si>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</si>
  <si>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</si>
  <si>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</si>
  <si>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</si>
  <si>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</si>
  <si>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</si>
  <si>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</si>
  <si>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</si>
  <si>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</si>
  <si>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</si>
  <si>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</si>
  <si>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</si>
  <si>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</si>
  <si>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</si>
  <si>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</si>
  <si>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</si>
  <si>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</si>
  <si>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</si>
  <si>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</si>
  <si>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</si>
  <si>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</si>
  <si>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</si>
  <si>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</si>
  <si>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</si>
  <si>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</si>
  <si>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</si>
  <si>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</si>
  <si>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</si>
  <si>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</si>
  <si>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</si>
  <si>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</si>
  <si>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</si>
  <si>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</si>
  <si>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</si>
  <si>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</si>
  <si>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</si>
  <si>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</si>
  <si>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</si>
  <si>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</si>
  <si>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</si>
  <si>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</si>
  <si>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</si>
  <si>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</si>
  <si>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</si>
  <si>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</si>
  <si>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</si>
  <si>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</si>
  <si>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</si>
  <si>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</si>
  <si>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</si>
  <si>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</si>
  <si>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</si>
  <si>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</si>
  <si>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</si>
  <si>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</si>
  <si>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</si>
  <si>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</si>
  <si>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</si>
  <si>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</si>
  <si>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</si>
  <si>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</si>
  <si>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</si>
  <si>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</si>
  <si>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</si>
  <si>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</si>
  <si>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</si>
  <si>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</si>
  <si>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</si>
  <si>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</si>
  <si>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</si>
  <si>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</si>
  <si>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</si>
  <si>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</si>
  <si>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</si>
  <si>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</si>
  <si>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</si>
  <si>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</si>
  <si>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</si>
  <si>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</si>
  <si>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</si>
  <si>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</si>
  <si>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</si>
  <si>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</si>
  <si>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</si>
  <si>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</si>
  <si>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</si>
  <si>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</si>
  <si>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</si>
  <si>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</si>
  <si>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</si>
  <si>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</si>
  <si>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</si>
  <si>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</si>
  <si>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</si>
  <si>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</si>
  <si>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</si>
  <si>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</si>
  <si>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</si>
  <si>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</si>
  <si>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</si>
  <si>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</si>
  <si>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</si>
  <si>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</si>
  <si>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</si>
  <si>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</si>
  <si>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</si>
  <si>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</si>
  <si>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</si>
  <si>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</si>
  <si>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</si>
  <si>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</si>
  <si>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</si>
  <si>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</si>
  <si>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</si>
  <si>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</si>
  <si>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</si>
  <si>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</si>
  <si>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</si>
  <si>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</si>
  <si>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</si>
  <si>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</si>
  <si>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</si>
  <si>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</si>
  <si>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</si>
  <si>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</si>
  <si>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</si>
  <si>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</si>
  <si>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</si>
  <si>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</si>
  <si>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</si>
  <si>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</si>
  <si>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</si>
  <si>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</si>
  <si>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</si>
  <si>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</si>
  <si>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</si>
  <si>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</si>
  <si>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</si>
  <si>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</si>
  <si>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</si>
  <si>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</si>
  <si>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</si>
  <si>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</si>
  <si>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</si>
  <si>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</si>
  <si>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</si>
  <si>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</si>
  <si>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</si>
  <si>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</si>
  <si>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</si>
  <si>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</si>
  <si>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</si>
  <si>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</si>
  <si>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</si>
  <si>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</si>
  <si>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</si>
  <si>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</si>
  <si>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</si>
  <si>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</si>
  <si>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</si>
  <si>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</si>
  <si>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</si>
  <si>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</si>
  <si>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</si>
  <si>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</si>
  <si>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</si>
  <si>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</si>
  <si>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</si>
  <si>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</si>
  <si>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</si>
  <si>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</si>
  <si>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</si>
  <si>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</si>
  <si>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</si>
  <si>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</si>
  <si>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</si>
  <si>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</si>
  <si>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</si>
  <si>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</si>
  <si>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</si>
  <si>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</si>
  <si>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</si>
  <si>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</si>
  <si>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</si>
  <si>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</si>
  <si>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</si>
  <si>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</si>
  <si>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</si>
  <si>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</si>
  <si>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</si>
  <si>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</si>
  <si>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</si>
  <si>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</si>
  <si>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</si>
  <si>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</si>
  <si>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</si>
  <si>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</si>
  <si>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</si>
  <si>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</si>
  <si>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</si>
  <si>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</si>
  <si>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</si>
  <si>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</si>
  <si>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</si>
  <si>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</si>
  <si>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</si>
  <si>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</si>
  <si>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</si>
  <si>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</si>
  <si>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</si>
  <si>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</si>
  <si>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</si>
  <si>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</si>
  <si>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</si>
  <si>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</si>
  <si>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</si>
  <si>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</si>
  <si>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</si>
  <si>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</si>
  <si>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</si>
  <si>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</si>
  <si>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</si>
  <si>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</si>
  <si>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</si>
  <si>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</si>
  <si>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</si>
  <si>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</si>
  <si>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</si>
  <si>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</si>
  <si>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</si>
  <si>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</si>
  <si>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</si>
  <si>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</si>
  <si>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</si>
  <si>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</si>
  <si>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</si>
  <si>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</si>
  <si>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</si>
  <si>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</si>
  <si>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</si>
  <si>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</si>
  <si>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</si>
  <si>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</si>
  <si>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</si>
  <si>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</si>
  <si>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</si>
  <si>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</si>
  <si>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</si>
  <si>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</si>
  <si>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</si>
  <si>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</si>
  <si>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</si>
  <si>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</si>
  <si>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</si>
  <si>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</si>
  <si>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</si>
  <si>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</si>
  <si>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</si>
  <si>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</si>
  <si>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</si>
  <si>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</si>
  <si>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</si>
  <si>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</si>
  <si>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</si>
  <si>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</si>
  <si>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</si>
  <si>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</si>
  <si>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</si>
  <si>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</si>
  <si>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</si>
  <si>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</si>
  <si>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</si>
  <si>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</si>
  <si>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</si>
  <si>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</si>
  <si>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</si>
  <si>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</si>
  <si>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</si>
  <si>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</si>
  <si>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</si>
  <si>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</si>
  <si>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</si>
  <si>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</si>
  <si>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</si>
  <si>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</si>
  <si>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</si>
  <si>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</si>
  <si>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</si>
  <si>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</si>
  <si>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</si>
  <si>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</si>
  <si>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</si>
  <si>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</si>
  <si>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</si>
  <si>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</si>
  <si>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</si>
  <si>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</si>
  <si>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</si>
  <si>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</si>
  <si>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</si>
  <si>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</si>
  <si>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</si>
  <si>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</si>
  <si>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</si>
  <si>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</si>
  <si>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</si>
  <si>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</si>
  <si>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</si>
  <si>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</si>
  <si>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</si>
  <si>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</si>
  <si>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</si>
  <si>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</si>
  <si>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</si>
  <si>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</si>
  <si>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</si>
  <si>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</si>
  <si>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</si>
  <si>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</si>
  <si>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</si>
  <si>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</si>
  <si>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</si>
  <si>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</si>
  <si>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</si>
  <si>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</si>
  <si>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</si>
  <si>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</si>
  <si>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</si>
  <si>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</si>
  <si>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</si>
  <si>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</si>
  <si>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</si>
  <si>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</si>
  <si>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</si>
  <si>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</si>
  <si>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</si>
  <si>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</si>
  <si>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</si>
  <si>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</si>
  <si>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</si>
  <si>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</si>
  <si>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</si>
  <si>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</si>
  <si>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</si>
  <si>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</si>
  <si>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</si>
  <si>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</si>
  <si>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</si>
  <si>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</si>
  <si>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</si>
  <si>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</si>
  <si>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</si>
  <si>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</si>
  <si>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</si>
  <si>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</si>
  <si>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</si>
  <si>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</si>
  <si>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</si>
  <si>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</si>
  <si>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</si>
  <si>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</si>
  <si>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</si>
  <si>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</si>
  <si>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</si>
  <si>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</si>
  <si>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</si>
  <si>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</si>
  <si>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</si>
  <si>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</si>
  <si>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</si>
  <si>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</si>
  <si>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</si>
  <si>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</si>
  <si>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</si>
  <si>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</si>
  <si>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</si>
  <si>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</si>
  <si>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</si>
  <si>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</si>
  <si>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</si>
  <si>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</si>
  <si>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</si>
  <si>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</si>
  <si>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</si>
  <si>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</si>
  <si>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</si>
  <si>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</si>
  <si>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</si>
  <si>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</si>
  <si>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</si>
  <si>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</si>
  <si>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</si>
  <si>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</si>
  <si>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</si>
  <si>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</si>
  <si>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</si>
  <si>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</si>
  <si>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</si>
  <si>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</si>
  <si>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</si>
  <si>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</si>
  <si>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</si>
  <si>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</si>
  <si>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</si>
  <si>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</si>
  <si>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</si>
  <si>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</si>
  <si>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</si>
  <si>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</si>
  <si>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</si>
  <si>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</si>
  <si>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</si>
  <si>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</si>
  <si>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</si>
  <si>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</si>
  <si>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</si>
  <si>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</si>
  <si>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</si>
  <si>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</si>
  <si>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</si>
  <si>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</si>
  <si>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</si>
  <si>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</si>
  <si>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</si>
  <si>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</si>
  <si>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</si>
  <si>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</si>
  <si>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</si>
  <si>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</si>
  <si>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</si>
  <si>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</si>
  <si>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</si>
  <si>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</si>
  <si>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</si>
  <si>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</si>
  <si>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</si>
  <si>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</si>
  <si>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</si>
  <si>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</si>
  <si>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</si>
  <si>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</si>
  <si>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</si>
  <si>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</si>
  <si>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</si>
  <si>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</si>
  <si>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</si>
  <si>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</si>
  <si>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</si>
  <si>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</si>
  <si>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</si>
  <si>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</si>
  <si>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</si>
  <si>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</si>
  <si>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</si>
  <si>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</si>
  <si>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</si>
  <si>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</si>
  <si>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</si>
  <si>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</si>
  <si>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</si>
  <si>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</si>
  <si>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</si>
  <si>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</si>
  <si>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</si>
  <si>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</si>
  <si>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</si>
  <si>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</si>
  <si>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</si>
  <si>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</si>
  <si>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</si>
  <si>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</si>
  <si>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</si>
  <si>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</si>
  <si>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</si>
  <si>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</si>
  <si>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</si>
  <si>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</si>
  <si>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</si>
  <si>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</si>
  <si>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</si>
  <si>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</si>
  <si>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</si>
  <si>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</si>
  <si>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</si>
  <si>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</si>
  <si>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</si>
  <si>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</si>
  <si>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</si>
  <si>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</si>
  <si>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</si>
  <si>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</si>
  <si>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</si>
  <si>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</si>
  <si>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</si>
  <si>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</si>
  <si>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</si>
  <si>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</si>
  <si>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</si>
  <si>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</si>
  <si>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</si>
  <si>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</si>
  <si>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</si>
  <si>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</si>
  <si>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</si>
  <si>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</si>
  <si>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</si>
  <si>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</si>
  <si>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</si>
  <si>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</si>
  <si>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</si>
  <si>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</si>
  <si>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</si>
  <si>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</si>
  <si>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</si>
  <si>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</si>
  <si>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</si>
  <si>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</si>
  <si>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</si>
  <si>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</si>
  <si>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</si>
  <si>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</si>
  <si>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</si>
  <si>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</si>
  <si>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</si>
  <si>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</si>
  <si>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</si>
  <si>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</si>
  <si>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</si>
  <si>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</si>
  <si>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</si>
  <si>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</si>
  <si>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</si>
  <si>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</si>
  <si>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</si>
  <si>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</si>
  <si>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</si>
  <si>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</si>
  <si>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</si>
  <si>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</si>
  <si>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</si>
  <si>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</si>
  <si>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</si>
  <si>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</si>
  <si>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</si>
  <si>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</si>
  <si>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</si>
  <si>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</si>
  <si>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</si>
  <si>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</si>
  <si>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</si>
  <si>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</si>
  <si>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</si>
  <si>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</si>
  <si>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</si>
  <si>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</si>
  <si>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</si>
  <si>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</si>
  <si>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</si>
  <si>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</si>
  <si>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</si>
  <si>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</si>
  <si>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</si>
  <si>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</si>
  <si>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</si>
  <si>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</si>
  <si>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</si>
  <si>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</si>
  <si>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</si>
  <si>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</si>
  <si>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</si>
  <si>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</si>
  <si>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</si>
  <si>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</si>
  <si>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</si>
  <si>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</si>
  <si>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</si>
  <si>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</si>
  <si>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</si>
  <si>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</si>
  <si>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</si>
  <si>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</si>
  <si>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</si>
  <si>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</si>
  <si>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</si>
  <si>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</si>
  <si>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</si>
  <si>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</si>
  <si>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</si>
  <si>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</si>
  <si>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</si>
  <si>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</si>
  <si>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</si>
  <si>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</si>
  <si>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</si>
  <si>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</si>
  <si>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</si>
  <si>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</si>
  <si>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</si>
  <si>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</si>
  <si>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</si>
  <si>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</si>
  <si>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</si>
  <si>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</si>
  <si>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</si>
  <si>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</si>
  <si>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</si>
  <si>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</si>
  <si>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</si>
  <si>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</si>
  <si>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</si>
  <si>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</si>
  <si>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</si>
  <si>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</si>
  <si>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</si>
  <si>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</si>
  <si>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</si>
  <si>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</si>
  <si>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</si>
  <si>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</si>
  <si>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</si>
  <si>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</si>
  <si>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</si>
  <si>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</si>
  <si>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</si>
  <si>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</si>
  <si>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</si>
  <si>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</si>
  <si>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</si>
  <si>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</si>
  <si>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</si>
  <si>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</si>
  <si>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</si>
  <si>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</si>
  <si>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</si>
  <si>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</si>
  <si>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</si>
  <si>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</si>
  <si>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</si>
  <si>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</si>
  <si>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</si>
  <si>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</si>
  <si>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</si>
  <si>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</si>
  <si>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</si>
  <si>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</si>
  <si>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</si>
  <si>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</si>
  <si>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</si>
  <si>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</si>
  <si>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</si>
  <si>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</si>
  <si>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</si>
  <si>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</si>
  <si>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</si>
  <si>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</si>
  <si>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</si>
  <si>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</si>
  <si>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</si>
  <si>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</si>
  <si>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</si>
  <si>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</si>
  <si>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</si>
  <si>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</si>
  <si>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</si>
  <si>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</si>
  <si>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</si>
  <si>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</si>
  <si>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</si>
  <si>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</si>
  <si>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</si>
  <si>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</si>
  <si>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</si>
  <si>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</si>
  <si>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</si>
  <si>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</si>
  <si>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</si>
  <si>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</si>
  <si>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</si>
  <si>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</si>
  <si>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</si>
  <si>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</si>
  <si>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</si>
  <si>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</si>
  <si>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</si>
  <si>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</si>
  <si>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</si>
  <si>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</si>
  <si>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</si>
  <si>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</si>
  <si>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</si>
  <si>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</si>
  <si>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</si>
  <si>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</si>
  <si>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</si>
  <si>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</si>
  <si>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</si>
  <si>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</si>
  <si>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</si>
  <si>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</si>
  <si>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</si>
  <si>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</si>
  <si>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</si>
  <si>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</si>
  <si>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</si>
  <si>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</si>
  <si>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</si>
  <si>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</si>
  <si>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</si>
  <si>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</si>
  <si>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</si>
  <si>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</si>
  <si>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</si>
  <si>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</si>
  <si>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</si>
  <si>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</si>
  <si>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</si>
  <si>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</si>
  <si>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</si>
  <si>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</si>
  <si>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</si>
  <si>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</si>
  <si>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</si>
  <si>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</si>
  <si>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</si>
  <si>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</si>
  <si>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</si>
  <si>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</si>
  <si>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</si>
  <si>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</si>
  <si>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</si>
  <si>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</si>
  <si>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</si>
  <si>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</si>
  <si>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</si>
  <si>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</si>
  <si>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</si>
  <si>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</si>
  <si>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</si>
  <si>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</si>
  <si>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</si>
  <si>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</si>
  <si>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</si>
  <si>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</si>
  <si>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</si>
  <si>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</si>
  <si>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</si>
  <si>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</si>
  <si>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</si>
  <si>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</si>
  <si>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</si>
  <si>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</si>
  <si>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</si>
  <si>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</si>
  <si>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</si>
  <si>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</si>
  <si>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</si>
  <si>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</si>
  <si>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</si>
  <si>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</si>
  <si>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</si>
  <si>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</si>
  <si>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</si>
  <si>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</si>
  <si>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</si>
  <si>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</si>
  <si>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</si>
  <si>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</si>
  <si>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</si>
  <si>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</si>
  <si>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</si>
  <si>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</si>
  <si>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</si>
  <si>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</si>
  <si>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</si>
  <si>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</si>
  <si>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</si>
  <si>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</si>
  <si>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</si>
  <si>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</si>
  <si>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</si>
  <si>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</si>
  <si>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</si>
  <si>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</si>
  <si>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</si>
  <si>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</si>
  <si>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</si>
  <si>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</si>
  <si>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</si>
  <si>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</si>
  <si>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</si>
  <si>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</si>
  <si>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</si>
  <si>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</si>
  <si>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</si>
  <si>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</si>
  <si>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</si>
  <si>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</si>
  <si>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</si>
  <si>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</si>
  <si>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</si>
  <si>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</si>
  <si>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</si>
  <si>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</si>
  <si>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</si>
  <si>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</si>
  <si>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</si>
  <si>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</si>
  <si>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</si>
  <si>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</si>
  <si>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</si>
  <si>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</si>
  <si>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</si>
  <si>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</si>
  <si>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</si>
  <si>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</si>
  <si>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</si>
  <si>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</si>
  <si>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</si>
  <si>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</si>
  <si>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</si>
  <si>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</si>
  <si>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</si>
  <si>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</si>
  <si>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</si>
  <si>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</si>
  <si>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</si>
  <si>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</si>
  <si>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</si>
  <si>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</si>
  <si>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</si>
  <si>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</si>
  <si>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</si>
  <si>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</si>
  <si>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</si>
  <si>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</si>
  <si>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</si>
  <si>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</si>
  <si>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</si>
  <si>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</si>
  <si>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</si>
  <si>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</si>
  <si>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</si>
  <si>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</si>
  <si>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</si>
  <si>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</si>
  <si>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</si>
  <si>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</si>
  <si>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</si>
  <si>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</si>
  <si>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</si>
  <si>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</si>
  <si>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</si>
  <si>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</si>
  <si>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</si>
  <si>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</si>
  <si>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</si>
  <si>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</si>
  <si>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</si>
  <si>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</si>
  <si>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</si>
  <si>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</si>
  <si>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</si>
  <si>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</si>
  <si>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</si>
  <si>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</si>
  <si>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</si>
  <si>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</si>
  <si>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</si>
  <si>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</si>
  <si>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</si>
  <si>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</si>
  <si>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</si>
  <si>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</si>
  <si>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</si>
  <si>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</si>
  <si>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</si>
  <si>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</si>
  <si>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</si>
  <si>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</si>
  <si>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</si>
  <si>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</si>
  <si>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</si>
  <si>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</si>
  <si>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</si>
  <si>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</si>
  <si>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</si>
  <si>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</si>
  <si>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</si>
  <si>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</si>
  <si>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</si>
  <si>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</si>
  <si>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</si>
  <si>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</si>
  <si>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</si>
  <si>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</si>
  <si>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</si>
  <si>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</si>
  <si>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</si>
  <si>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</si>
  <si>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</si>
  <si>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</si>
  <si>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</si>
  <si>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</si>
  <si>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</si>
  <si>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</si>
  <si>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</si>
  <si>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</si>
  <si>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</si>
  <si>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</si>
  <si>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</si>
  <si>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</si>
  <si>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</si>
  <si>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</si>
  <si>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</si>
  <si>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</si>
  <si>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</si>
  <si>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</si>
  <si>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</si>
  <si>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</si>
  <si>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</si>
  <si>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</si>
  <si>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</si>
  <si>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</si>
  <si>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</si>
  <si>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</si>
  <si>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</si>
  <si>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</si>
  <si>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</si>
  <si>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</si>
  <si>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</si>
  <si>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</si>
  <si>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</si>
  <si>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</si>
  <si>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</si>
  <si>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</si>
  <si>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</si>
  <si>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</si>
  <si>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</si>
  <si>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</si>
  <si>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</si>
  <si>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</si>
  <si>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</si>
  <si>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</si>
  <si>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</si>
  <si>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</si>
  <si>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</si>
  <si>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</si>
  <si>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</si>
  <si>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</si>
  <si>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</si>
  <si>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</si>
  <si>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</si>
  <si>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</si>
  <si>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</si>
  <si>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</si>
  <si>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</si>
  <si>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</si>
  <si>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</si>
  <si>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</si>
  <si>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</si>
  <si>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</si>
  <si>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</si>
  <si>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</si>
  <si>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</si>
  <si>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</si>
  <si>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</si>
  <si>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</si>
  <si>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</si>
  <si>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</si>
  <si>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</si>
  <si>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</si>
  <si>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</si>
  <si>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</si>
  <si>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</si>
  <si>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</si>
  <si>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</si>
  <si>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</si>
  <si>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</si>
  <si>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</si>
  <si>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</si>
  <si>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</si>
  <si>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</si>
  <si>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</si>
  <si>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</si>
  <si>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</si>
  <si>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</si>
  <si>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</si>
  <si>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</si>
  <si>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</si>
  <si>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</si>
  <si>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</si>
  <si>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</si>
  <si>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</si>
  <si>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</si>
  <si>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</si>
  <si>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</si>
  <si>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</si>
  <si>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</si>
  <si>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</si>
  <si>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</si>
  <si>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</si>
  <si>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</si>
  <si>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</si>
  <si>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</si>
  <si>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</si>
  <si>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</si>
  <si>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</si>
  <si>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</si>
  <si>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</si>
  <si>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</si>
  <si>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</si>
  <si>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</si>
  <si>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</si>
  <si>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</si>
  <si>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</si>
  <si>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</si>
  <si>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</si>
  <si>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</si>
  <si>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</si>
  <si>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</si>
  <si>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</si>
  <si>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</si>
  <si>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</si>
  <si>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</si>
  <si>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</si>
  <si>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</si>
  <si>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</si>
  <si>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</si>
  <si>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</si>
  <si>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</si>
  <si>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</si>
  <si>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</si>
  <si>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</si>
  <si>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</si>
  <si>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</si>
  <si>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</si>
  <si>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</si>
  <si>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</si>
  <si>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</si>
  <si>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</si>
  <si>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</si>
  <si>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</si>
  <si>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</si>
  <si>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</si>
  <si>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</si>
  <si>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</si>
  <si>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</si>
  <si>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</si>
  <si>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</si>
  <si>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</si>
  <si>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</si>
  <si>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</si>
  <si>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</si>
  <si>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</si>
  <si>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</si>
  <si>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</si>
  <si>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</si>
  <si>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</si>
  <si>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</si>
  <si>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</si>
  <si>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</si>
  <si>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</si>
  <si>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</si>
  <si>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</si>
  <si>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</si>
  <si>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</si>
  <si>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</si>
  <si>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</si>
  <si>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</si>
  <si>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</si>
  <si>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</si>
  <si>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</si>
  <si>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</si>
  <si>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</si>
  <si>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</si>
  <si>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</si>
  <si>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</si>
  <si>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</si>
  <si>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</si>
  <si>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</si>
  <si>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</si>
  <si>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</si>
  <si>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</si>
  <si>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</si>
  <si>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</si>
  <si>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</si>
  <si>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</si>
  <si>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</si>
  <si>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</si>
  <si>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</si>
  <si>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</si>
  <si>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</si>
  <si>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</si>
  <si>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</si>
  <si>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</si>
  <si>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</si>
  <si>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</si>
  <si>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</si>
  <si>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</si>
  <si>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</si>
  <si>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</si>
  <si>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</si>
  <si>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</si>
  <si>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</si>
  <si>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</si>
  <si>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</si>
  <si>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</si>
  <si>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</si>
  <si>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</si>
  <si>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</si>
  <si>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</si>
  <si>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</si>
  <si>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</si>
  <si>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</si>
  <si>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</si>
  <si>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</si>
  <si>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</si>
  <si>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</si>
  <si>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</si>
  <si>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</si>
  <si>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</si>
  <si>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</si>
  <si>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</si>
  <si>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</si>
  <si>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</si>
  <si>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</si>
  <si>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</si>
  <si>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</si>
  <si>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</si>
  <si>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</si>
  <si>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</si>
  <si>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</si>
  <si>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</si>
  <si>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</si>
  <si>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</si>
  <si>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</si>
  <si>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</si>
  <si>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</si>
  <si>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</si>
  <si>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</si>
  <si>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</si>
  <si>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</si>
  <si>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</si>
  <si>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</si>
  <si>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</si>
  <si>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</si>
  <si>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</si>
  <si>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</si>
  <si>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</si>
  <si>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</si>
  <si>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</si>
  <si>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</si>
  <si>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</si>
  <si>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</si>
  <si>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</si>
  <si>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</si>
  <si>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</si>
  <si>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</si>
  <si>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</si>
  <si>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</si>
  <si>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</si>
  <si>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</si>
  <si>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</si>
  <si>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</si>
  <si>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</si>
  <si>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</si>
  <si>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</si>
  <si>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</si>
  <si>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</si>
  <si>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</si>
  <si>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</si>
  <si>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</si>
  <si>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</si>
  <si>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</si>
  <si>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</si>
  <si>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</si>
  <si>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</si>
  <si>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</si>
  <si>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</si>
  <si>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</si>
  <si>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</si>
  <si>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</si>
  <si>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</si>
  <si>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</si>
  <si>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</si>
  <si>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</si>
  <si>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</si>
  <si>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</si>
  <si>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</si>
  <si>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</si>
  <si>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</si>
  <si>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</si>
  <si>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</si>
  <si>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</si>
  <si>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</si>
  <si>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</si>
  <si>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</si>
  <si>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</si>
  <si>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</si>
  <si>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</si>
  <si>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</si>
  <si>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</si>
  <si>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</si>
  <si>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</si>
  <si>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</si>
  <si>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</si>
  <si>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</si>
  <si>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</si>
  <si>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</si>
  <si>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</si>
  <si>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</si>
  <si>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</si>
  <si>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</si>
  <si>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</si>
  <si>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</si>
  <si>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</si>
  <si>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</si>
  <si>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</si>
  <si>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</si>
  <si>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</si>
  <si>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</si>
  <si>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</si>
  <si>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</si>
  <si>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</si>
  <si>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</si>
  <si>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</si>
  <si>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</si>
  <si>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</si>
  <si>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</si>
  <si>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</si>
  <si>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</si>
  <si>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</si>
  <si>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</si>
  <si>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</si>
  <si>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</si>
  <si>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</si>
  <si>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</si>
  <si>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</si>
  <si>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</si>
  <si>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</si>
  <si>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</si>
  <si>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</si>
  <si>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</si>
  <si>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</si>
  <si>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</si>
  <si>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</si>
  <si>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</si>
  <si>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</si>
  <si>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</si>
  <si>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</si>
  <si>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</si>
  <si>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</si>
  <si>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</si>
  <si>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</si>
  <si>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</si>
  <si>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</si>
  <si>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</si>
  <si>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</si>
  <si>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</si>
  <si>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</si>
  <si>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</si>
  <si>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</si>
  <si>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</si>
  <si>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</si>
  <si>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</si>
  <si>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</si>
  <si>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</si>
  <si>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</si>
  <si>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</si>
  <si>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16.020.0005-0</t>
  </si>
  <si>
    <t>16.020.0005-A</t>
  </si>
  <si>
    <t>16.020.0008-0</t>
  </si>
  <si>
    <t>16.020.0008-A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</si>
  <si>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</si>
  <si>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</si>
  <si>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</si>
  <si>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</si>
  <si>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</si>
  <si>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</si>
  <si>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</si>
  <si>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</si>
  <si>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</si>
  <si>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</si>
  <si>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</si>
  <si>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</si>
  <si>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</si>
  <si>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</si>
  <si>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</si>
  <si>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</si>
  <si>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</si>
  <si>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</si>
  <si>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</si>
  <si>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</si>
  <si>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</si>
  <si>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</si>
  <si>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</si>
  <si>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</si>
  <si>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</si>
  <si>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</si>
  <si>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</si>
  <si>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</si>
  <si>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</si>
  <si>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</si>
  <si>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</si>
  <si>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</si>
  <si>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16.026.0001-0</t>
  </si>
  <si>
    <t>16.026.0001-A</t>
  </si>
  <si>
    <t>16.026.0002-0</t>
  </si>
  <si>
    <t>16.026.0002-A</t>
  </si>
  <si>
    <t>16.026.0005-0</t>
  </si>
  <si>
    <t>16.026.0005-A</t>
  </si>
  <si>
    <t>16.026.0010-0</t>
  </si>
  <si>
    <t>16.026.0010-A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</si>
  <si>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</si>
  <si>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</si>
  <si>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</si>
  <si>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</si>
  <si>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</si>
  <si>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</si>
  <si>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</si>
  <si>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</si>
  <si>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</si>
  <si>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</si>
  <si>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</si>
  <si>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</si>
  <si>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</si>
  <si>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</si>
  <si>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</si>
  <si>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</si>
  <si>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</si>
  <si>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</si>
  <si>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</si>
  <si>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</si>
  <si>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</si>
  <si>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</si>
  <si>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</si>
  <si>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</si>
  <si>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</si>
  <si>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</si>
  <si>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</si>
  <si>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</si>
  <si>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</si>
  <si>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</si>
  <si>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</si>
  <si>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</si>
  <si>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</si>
  <si>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</si>
  <si>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</si>
  <si>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</si>
  <si>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</si>
  <si>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</si>
  <si>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</si>
  <si>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</si>
  <si>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</si>
  <si>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</si>
  <si>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</si>
  <si>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</si>
  <si>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</si>
  <si>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</si>
  <si>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</si>
  <si>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</si>
  <si>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</si>
  <si>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</si>
  <si>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</si>
  <si>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</si>
  <si>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</si>
  <si>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</si>
  <si>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</si>
  <si>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</si>
  <si>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</si>
  <si>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</si>
  <si>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</si>
  <si>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</si>
  <si>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</si>
  <si>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</si>
  <si>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</si>
  <si>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</si>
  <si>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</si>
  <si>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</si>
  <si>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</si>
  <si>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</si>
  <si>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</si>
  <si>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</si>
  <si>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</si>
  <si>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</si>
  <si>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</si>
  <si>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</si>
  <si>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</si>
  <si>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</si>
  <si>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</si>
  <si>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</si>
  <si>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</si>
  <si>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</si>
  <si>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</si>
  <si>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</si>
  <si>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</si>
  <si>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</si>
  <si>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</si>
  <si>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</si>
  <si>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</si>
  <si>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</si>
  <si>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</si>
  <si>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</si>
  <si>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</si>
  <si>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</si>
  <si>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</si>
  <si>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</si>
  <si>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</si>
  <si>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</si>
  <si>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</si>
  <si>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</si>
  <si>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</si>
  <si>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</si>
  <si>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</si>
  <si>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</si>
  <si>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</si>
  <si>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</si>
  <si>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</si>
  <si>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</si>
  <si>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</si>
  <si>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</si>
  <si>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</si>
  <si>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</si>
  <si>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</si>
  <si>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</si>
  <si>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</si>
  <si>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</si>
  <si>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</si>
  <si>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</si>
  <si>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</si>
  <si>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</si>
  <si>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</si>
  <si>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</si>
  <si>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</si>
  <si>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</si>
  <si>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</si>
  <si>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</si>
  <si>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</si>
  <si>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</si>
  <si>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</si>
  <si>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</si>
  <si>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</si>
  <si>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</si>
  <si>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</si>
  <si>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</si>
  <si>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</si>
  <si>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</si>
  <si>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</si>
  <si>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</si>
  <si>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</si>
  <si>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</si>
  <si>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</si>
  <si>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</si>
  <si>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</si>
  <si>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</si>
  <si>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</si>
  <si>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</si>
  <si>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</si>
  <si>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</si>
  <si>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</si>
  <si>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</si>
  <si>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</si>
  <si>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</si>
  <si>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</si>
  <si>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</si>
  <si>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</si>
  <si>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</si>
  <si>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</si>
  <si>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</si>
  <si>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</si>
  <si>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</si>
  <si>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</si>
  <si>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</si>
  <si>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</si>
  <si>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</si>
  <si>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</si>
  <si>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</si>
  <si>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</si>
  <si>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</si>
  <si>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</si>
  <si>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</si>
  <si>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</si>
  <si>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</si>
  <si>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</si>
  <si>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</si>
  <si>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</si>
  <si>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</si>
  <si>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</si>
  <si>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</si>
  <si>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</si>
  <si>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</si>
  <si>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</si>
  <si>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</si>
  <si>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</si>
  <si>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</si>
  <si>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</si>
  <si>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</si>
  <si>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</si>
  <si>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</si>
  <si>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</si>
  <si>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</si>
  <si>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</si>
  <si>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</si>
  <si>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</si>
  <si>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</si>
  <si>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</si>
  <si>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</si>
  <si>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</si>
  <si>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</si>
  <si>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</si>
  <si>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</si>
  <si>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</si>
  <si>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</si>
  <si>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</si>
  <si>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</si>
  <si>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</si>
  <si>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</si>
  <si>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</si>
  <si>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</si>
  <si>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</si>
  <si>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</si>
  <si>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</si>
  <si>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</si>
  <si>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</si>
  <si>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</si>
  <si>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</si>
  <si>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</si>
  <si>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</si>
  <si>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</si>
  <si>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</si>
  <si>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</si>
  <si>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</si>
  <si>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</si>
  <si>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</si>
  <si>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</si>
  <si>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</si>
  <si>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</si>
  <si>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</si>
  <si>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</si>
  <si>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</si>
  <si>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</si>
  <si>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</si>
  <si>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</si>
  <si>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</si>
  <si>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</si>
  <si>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</si>
  <si>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</si>
  <si>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</si>
  <si>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</si>
  <si>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</si>
  <si>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</si>
  <si>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</si>
  <si>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</si>
  <si>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</si>
  <si>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</si>
  <si>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</si>
  <si>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</si>
  <si>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</si>
  <si>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</si>
  <si>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</si>
  <si>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</si>
  <si>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</si>
  <si>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</si>
  <si>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</si>
  <si>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</si>
  <si>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</si>
  <si>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</si>
  <si>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</si>
  <si>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</si>
  <si>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</si>
  <si>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</si>
  <si>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</si>
  <si>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</si>
  <si>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</si>
  <si>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</si>
  <si>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</si>
  <si>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</si>
  <si>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</si>
  <si>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</si>
  <si>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</si>
  <si>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</si>
  <si>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</si>
  <si>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</si>
  <si>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</si>
  <si>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</si>
  <si>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</si>
  <si>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</si>
  <si>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</si>
  <si>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</si>
  <si>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</si>
  <si>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</si>
  <si>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</si>
  <si>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</si>
  <si>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</si>
  <si>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</si>
  <si>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</si>
  <si>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</si>
  <si>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</si>
  <si>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</si>
  <si>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</si>
  <si>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</si>
  <si>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</si>
  <si>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</si>
  <si>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</si>
  <si>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</si>
  <si>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</si>
  <si>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</si>
  <si>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</si>
  <si>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</si>
  <si>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</si>
  <si>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</si>
  <si>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</si>
  <si>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</si>
  <si>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</si>
  <si>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</si>
  <si>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</si>
  <si>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</si>
  <si>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</si>
  <si>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</si>
  <si>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</si>
  <si>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</si>
  <si>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</si>
  <si>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18.002.0014-0</t>
  </si>
  <si>
    <t>18.002.0014-A</t>
  </si>
  <si>
    <t>18.002.0016-0</t>
  </si>
  <si>
    <t>18.002.0016-A</t>
  </si>
  <si>
    <t>18.002.0019-0</t>
  </si>
  <si>
    <t>18.002.0019-A</t>
  </si>
  <si>
    <t>18.002.0022-0</t>
  </si>
  <si>
    <t>18.002.0022-A</t>
  </si>
  <si>
    <t>18.002.0026-0</t>
  </si>
  <si>
    <t>18.002.0026-A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</si>
  <si>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</si>
  <si>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</si>
  <si>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</si>
  <si>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</si>
  <si>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</si>
  <si>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</si>
  <si>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</si>
  <si>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</si>
  <si>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</si>
  <si>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</si>
  <si>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</si>
  <si>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</si>
  <si>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</si>
  <si>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</si>
  <si>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</si>
  <si>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</si>
  <si>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</si>
  <si>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</si>
  <si>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</si>
  <si>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</si>
  <si>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</si>
  <si>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</si>
  <si>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</si>
  <si>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</si>
  <si>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</si>
  <si>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</si>
  <si>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</si>
  <si>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</si>
  <si>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</si>
  <si>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</si>
  <si>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</si>
  <si>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</si>
  <si>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</si>
  <si>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</si>
  <si>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</si>
  <si>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</si>
  <si>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</si>
  <si>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</si>
  <si>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</si>
  <si>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</si>
  <si>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</si>
  <si>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</si>
  <si>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</si>
  <si>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</si>
  <si>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18.005.0035-0</t>
  </si>
  <si>
    <t>18.005.0035-A</t>
  </si>
  <si>
    <t>18.006.0005-0</t>
  </si>
  <si>
    <t>18.006.0005-A</t>
  </si>
  <si>
    <t>18.006.0007-0</t>
  </si>
  <si>
    <t>18.006.0007-A</t>
  </si>
  <si>
    <t>18.006.0009-0</t>
  </si>
  <si>
    <t>18.006.0009-A</t>
  </si>
  <si>
    <t>18.006.0017-0</t>
  </si>
  <si>
    <t>18.006.0017-A</t>
  </si>
  <si>
    <t>18.006.0020-0</t>
  </si>
  <si>
    <t>18.006.0020-A</t>
  </si>
  <si>
    <t>18.006.0023-0</t>
  </si>
  <si>
    <t>18.006.0023-A</t>
  </si>
  <si>
    <t>18.006.0025-0</t>
  </si>
  <si>
    <t>18.006.0025-A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</si>
  <si>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</si>
  <si>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</si>
  <si>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</si>
  <si>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</si>
  <si>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</si>
  <si>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</si>
  <si>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</si>
  <si>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</si>
  <si>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</si>
  <si>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</si>
  <si>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</si>
  <si>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</si>
  <si>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</si>
  <si>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</si>
  <si>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</si>
  <si>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</si>
  <si>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</si>
  <si>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</si>
  <si>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</si>
  <si>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</si>
  <si>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</si>
  <si>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</si>
  <si>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</si>
  <si>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</si>
  <si>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</si>
  <si>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</si>
  <si>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</si>
  <si>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</si>
  <si>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</si>
  <si>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</si>
  <si>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</si>
  <si>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</si>
  <si>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</si>
  <si>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</si>
  <si>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</si>
  <si>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</si>
  <si>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</si>
  <si>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</si>
  <si>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</si>
  <si>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</si>
  <si>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</si>
  <si>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</si>
  <si>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</si>
  <si>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</si>
  <si>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</si>
  <si>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</si>
  <si>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</si>
  <si>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</si>
  <si>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</si>
  <si>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</si>
  <si>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</si>
  <si>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</si>
  <si>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</si>
  <si>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</si>
  <si>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</si>
  <si>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</si>
  <si>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</si>
  <si>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</si>
  <si>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</si>
  <si>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</si>
  <si>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</si>
  <si>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</si>
  <si>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</si>
  <si>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</si>
  <si>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</si>
  <si>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</si>
  <si>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</si>
  <si>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</si>
  <si>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</si>
  <si>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</si>
  <si>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</si>
  <si>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</si>
  <si>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</si>
  <si>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</si>
  <si>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</si>
  <si>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</si>
  <si>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</si>
  <si>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</si>
  <si>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</si>
  <si>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</si>
  <si>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</si>
  <si>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</si>
  <si>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</si>
  <si>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</si>
  <si>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</si>
  <si>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</si>
  <si>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</si>
  <si>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</si>
  <si>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</si>
  <si>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</si>
  <si>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</si>
  <si>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</si>
  <si>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</si>
  <si>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</si>
  <si>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</si>
  <si>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</si>
  <si>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</si>
  <si>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</si>
  <si>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</si>
  <si>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</si>
  <si>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</si>
  <si>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</si>
  <si>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</si>
  <si>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</si>
  <si>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</si>
  <si>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</si>
  <si>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</si>
  <si>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</si>
  <si>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</si>
  <si>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</si>
  <si>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</si>
  <si>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</si>
  <si>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</si>
  <si>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</si>
  <si>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</si>
  <si>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</si>
  <si>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</si>
  <si>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</si>
  <si>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</si>
  <si>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</si>
  <si>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</si>
  <si>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</si>
  <si>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</si>
  <si>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</si>
  <si>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</si>
  <si>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</si>
  <si>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</si>
  <si>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</si>
  <si>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</si>
  <si>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</si>
  <si>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</si>
  <si>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</si>
  <si>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</si>
  <si>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</si>
  <si>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</si>
  <si>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</si>
  <si>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</si>
  <si>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</si>
  <si>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</si>
  <si>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</si>
  <si>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</si>
  <si>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</si>
  <si>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</si>
  <si>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</si>
  <si>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</si>
  <si>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</si>
  <si>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</si>
  <si>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</si>
  <si>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</si>
  <si>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</si>
  <si>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</si>
  <si>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</si>
  <si>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</si>
  <si>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</si>
  <si>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</si>
  <si>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</si>
  <si>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</si>
  <si>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</si>
  <si>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</si>
  <si>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</si>
  <si>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</si>
  <si>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</si>
  <si>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</si>
  <si>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</si>
  <si>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</si>
  <si>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</si>
  <si>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</si>
  <si>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</si>
  <si>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</si>
  <si>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</si>
  <si>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</si>
  <si>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</si>
  <si>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</si>
  <si>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</si>
  <si>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</si>
  <si>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</si>
  <si>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</si>
  <si>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</si>
  <si>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</si>
  <si>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</si>
  <si>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</si>
  <si>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</si>
  <si>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</si>
  <si>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</si>
  <si>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</si>
  <si>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</si>
  <si>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</si>
  <si>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</si>
  <si>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</si>
  <si>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</si>
  <si>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</si>
  <si>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</si>
  <si>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</si>
  <si>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</si>
  <si>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</si>
  <si>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</si>
  <si>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</si>
  <si>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</si>
  <si>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</si>
  <si>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</si>
  <si>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</si>
  <si>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</si>
  <si>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</si>
  <si>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</si>
  <si>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</si>
  <si>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</si>
  <si>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</si>
  <si>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</si>
  <si>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</si>
  <si>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</si>
  <si>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</si>
  <si>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</si>
  <si>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</si>
  <si>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</si>
  <si>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</si>
  <si>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</si>
  <si>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</si>
  <si>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</si>
  <si>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</si>
  <si>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</si>
  <si>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</si>
  <si>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</si>
  <si>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</si>
  <si>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</si>
  <si>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</si>
  <si>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</si>
  <si>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</si>
  <si>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</si>
  <si>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</si>
  <si>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</si>
  <si>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</si>
  <si>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</si>
  <si>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</si>
  <si>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</si>
  <si>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</si>
  <si>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</si>
  <si>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</si>
  <si>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</si>
  <si>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</si>
  <si>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</si>
  <si>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</si>
  <si>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</si>
  <si>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</si>
  <si>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</si>
  <si>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</si>
  <si>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</si>
  <si>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</si>
  <si>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</si>
  <si>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</si>
  <si>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</si>
  <si>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</si>
  <si>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</si>
  <si>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</si>
  <si>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</si>
  <si>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</si>
  <si>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</si>
  <si>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</si>
  <si>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</si>
  <si>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</si>
  <si>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</si>
  <si>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</si>
  <si>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</si>
  <si>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</si>
  <si>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</si>
  <si>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</si>
  <si>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</si>
  <si>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</si>
  <si>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</si>
  <si>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</si>
  <si>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</si>
  <si>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</si>
  <si>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</si>
  <si>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</si>
  <si>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</si>
  <si>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</si>
  <si>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</si>
  <si>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</si>
  <si>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</si>
  <si>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</si>
  <si>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</si>
  <si>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</si>
  <si>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</si>
  <si>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</si>
  <si>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</si>
  <si>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</si>
  <si>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</si>
  <si>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</si>
  <si>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</si>
  <si>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</si>
  <si>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</si>
  <si>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</si>
  <si>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</si>
  <si>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</si>
  <si>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</si>
  <si>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</si>
  <si>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</si>
  <si>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</si>
  <si>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</si>
  <si>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18.018.0090-0</t>
  </si>
  <si>
    <t>18.018.0090-A</t>
  </si>
  <si>
    <t>18.018.0100-0</t>
  </si>
  <si>
    <t>18.018.0100-A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</si>
  <si>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</si>
  <si>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</si>
  <si>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</si>
  <si>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</si>
  <si>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</si>
  <si>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</si>
  <si>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</si>
  <si>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</si>
  <si>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</si>
  <si>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</si>
  <si>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</si>
  <si>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</si>
  <si>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</si>
  <si>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</si>
  <si>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</si>
  <si>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</si>
  <si>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</si>
  <si>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</si>
  <si>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</si>
  <si>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</si>
  <si>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</si>
  <si>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</si>
  <si>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</si>
  <si>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</si>
  <si>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</si>
  <si>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</si>
  <si>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</si>
  <si>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</si>
  <si>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</si>
  <si>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</si>
  <si>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</si>
  <si>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</si>
  <si>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</si>
  <si>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PAR</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</si>
  <si>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</si>
  <si>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</si>
  <si>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</si>
  <si>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</si>
  <si>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</si>
  <si>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</si>
  <si>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</si>
  <si>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</si>
  <si>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</si>
  <si>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</si>
  <si>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</si>
  <si>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</si>
  <si>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</si>
  <si>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</si>
  <si>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</si>
  <si>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</si>
  <si>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</si>
  <si>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</si>
  <si>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</si>
  <si>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</si>
  <si>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</si>
  <si>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</si>
  <si>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</si>
  <si>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</si>
  <si>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</si>
  <si>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</si>
  <si>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</si>
  <si>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</si>
  <si>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</si>
  <si>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</si>
  <si>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</si>
  <si>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</si>
  <si>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</si>
  <si>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</si>
  <si>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</si>
  <si>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18.025.0075-0</t>
  </si>
  <si>
    <t>18.025.0075-A</t>
  </si>
  <si>
    <t>18.025.0150-0</t>
  </si>
  <si>
    <t>18.025.0150-A</t>
  </si>
  <si>
    <t>18.026.0010-0</t>
  </si>
  <si>
    <t>18.026.0010-A</t>
  </si>
  <si>
    <t>18.026.0012-0</t>
  </si>
  <si>
    <t>18.026.0012-A</t>
  </si>
  <si>
    <t>18.026.0015-0</t>
  </si>
  <si>
    <t>18.026.0015-A</t>
  </si>
  <si>
    <t>18.026.0020-0</t>
  </si>
  <si>
    <t>18.026.0020-A</t>
  </si>
  <si>
    <t>18.027.0040-0</t>
  </si>
  <si>
    <t>18.027.0040-A</t>
  </si>
  <si>
    <t>18.027.0045-0</t>
  </si>
  <si>
    <t>18.027.0045-A</t>
  </si>
  <si>
    <t>18.027.0070-0</t>
  </si>
  <si>
    <t>18.027.0070-A</t>
  </si>
  <si>
    <t>18.027.0072-0</t>
  </si>
  <si>
    <t>18.027.0072-A</t>
  </si>
  <si>
    <t>18.027.0075-0</t>
  </si>
  <si>
    <t>18.027.0075-A</t>
  </si>
  <si>
    <t>18.027.0097-0</t>
  </si>
  <si>
    <t>18.027.0097-A</t>
  </si>
  <si>
    <t>18.027.0110-0</t>
  </si>
  <si>
    <t>18.027.0110-A</t>
  </si>
  <si>
    <t>18.027.0112-0</t>
  </si>
  <si>
    <t>18.027.0112-A</t>
  </si>
  <si>
    <t>18.027.0120-0</t>
  </si>
  <si>
    <t>18.027.0120-A</t>
  </si>
  <si>
    <t>18.027.0125-0</t>
  </si>
  <si>
    <t>18.027.0125-A</t>
  </si>
  <si>
    <t>18.027.0140-0</t>
  </si>
  <si>
    <t>18.027.0140-A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</si>
  <si>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</si>
  <si>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</si>
  <si>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</si>
  <si>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</si>
  <si>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</si>
  <si>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</si>
  <si>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</si>
  <si>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</si>
  <si>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</si>
  <si>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</si>
  <si>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</si>
  <si>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</si>
  <si>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</si>
  <si>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</si>
  <si>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</si>
  <si>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</si>
  <si>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</si>
  <si>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</si>
  <si>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</si>
  <si>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</si>
  <si>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</si>
  <si>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</si>
  <si>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</si>
  <si>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</si>
  <si>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</si>
  <si>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</si>
  <si>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</si>
  <si>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</si>
  <si>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</si>
  <si>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</si>
  <si>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</si>
  <si>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</si>
  <si>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</si>
  <si>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</si>
  <si>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</si>
  <si>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</si>
  <si>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</si>
  <si>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</si>
  <si>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</si>
  <si>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</si>
  <si>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</si>
  <si>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</si>
  <si>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</si>
  <si>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</si>
  <si>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</si>
  <si>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</si>
  <si>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</si>
  <si>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</si>
  <si>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</si>
  <si>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</si>
  <si>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</si>
  <si>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</si>
  <si>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</si>
  <si>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</si>
  <si>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</si>
  <si>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</si>
  <si>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</si>
  <si>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</si>
  <si>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</si>
  <si>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</si>
  <si>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</si>
  <si>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</si>
  <si>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</si>
  <si>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</si>
  <si>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</si>
  <si>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</si>
  <si>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</si>
  <si>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</si>
  <si>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</si>
  <si>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</si>
  <si>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</si>
  <si>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</si>
  <si>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</si>
  <si>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</si>
  <si>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</si>
  <si>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</si>
  <si>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</si>
  <si>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</si>
  <si>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</si>
  <si>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</si>
  <si>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</si>
  <si>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</si>
  <si>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</si>
  <si>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</si>
  <si>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</si>
  <si>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</si>
  <si>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</si>
  <si>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</si>
  <si>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</si>
  <si>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</si>
  <si>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</si>
  <si>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</si>
  <si>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</si>
  <si>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</si>
  <si>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</si>
  <si>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</si>
  <si>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</si>
  <si>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</si>
  <si>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</si>
  <si>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</si>
  <si>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</si>
  <si>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</si>
  <si>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</si>
  <si>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</si>
  <si>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</si>
  <si>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</si>
  <si>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</si>
  <si>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</si>
  <si>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</si>
  <si>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</si>
  <si>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</si>
  <si>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</si>
  <si>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</si>
  <si>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</si>
  <si>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</si>
  <si>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</si>
  <si>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</si>
  <si>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</si>
  <si>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</si>
  <si>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</si>
  <si>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</si>
  <si>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</si>
  <si>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</si>
  <si>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</si>
  <si>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</si>
  <si>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</si>
  <si>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</si>
  <si>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</si>
  <si>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</si>
  <si>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</si>
  <si>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</si>
  <si>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</si>
  <si>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</si>
  <si>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</si>
  <si>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</si>
  <si>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</si>
  <si>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</si>
  <si>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</si>
  <si>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</si>
  <si>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</si>
  <si>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</si>
  <si>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</si>
  <si>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</si>
  <si>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</si>
  <si>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</si>
  <si>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</si>
  <si>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</si>
  <si>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</si>
  <si>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</si>
  <si>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</si>
  <si>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</si>
  <si>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</si>
  <si>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</si>
  <si>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</si>
  <si>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</si>
  <si>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</si>
  <si>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</si>
  <si>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</si>
  <si>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</si>
  <si>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</si>
  <si>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</si>
  <si>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</si>
  <si>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</si>
  <si>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</si>
  <si>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</si>
  <si>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</si>
  <si>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</si>
  <si>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</si>
  <si>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</si>
  <si>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</si>
  <si>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</si>
  <si>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</si>
  <si>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</si>
  <si>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</si>
  <si>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</si>
  <si>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</si>
  <si>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</si>
  <si>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</si>
  <si>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</si>
  <si>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</si>
  <si>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</si>
  <si>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</si>
  <si>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</si>
  <si>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</si>
  <si>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</si>
  <si>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</si>
  <si>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</si>
  <si>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</si>
  <si>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</si>
  <si>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</si>
  <si>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</si>
  <si>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</si>
  <si>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</si>
  <si>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</si>
  <si>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</si>
  <si>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</si>
  <si>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</si>
  <si>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</si>
  <si>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</si>
  <si>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</si>
  <si>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</si>
  <si>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</si>
  <si>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</si>
  <si>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</si>
  <si>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</si>
  <si>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</si>
  <si>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</si>
  <si>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</si>
  <si>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</si>
  <si>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</si>
  <si>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</si>
  <si>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</si>
  <si>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</si>
  <si>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</si>
  <si>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</si>
  <si>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</si>
  <si>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</si>
  <si>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</si>
  <si>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</si>
  <si>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</si>
  <si>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</si>
  <si>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</si>
  <si>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</si>
  <si>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</si>
  <si>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</si>
  <si>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</si>
  <si>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</si>
  <si>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</si>
  <si>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</si>
  <si>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</si>
  <si>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</si>
  <si>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</si>
  <si>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</si>
  <si>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</si>
  <si>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</si>
  <si>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</si>
  <si>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</si>
  <si>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</si>
  <si>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</si>
  <si>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</si>
  <si>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</si>
  <si>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</si>
  <si>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</si>
  <si>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</si>
  <si>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</si>
  <si>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</si>
  <si>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</si>
  <si>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</si>
  <si>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</si>
  <si>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</si>
  <si>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</si>
  <si>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</si>
  <si>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</si>
  <si>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</si>
  <si>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</si>
  <si>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</si>
  <si>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</si>
  <si>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</si>
  <si>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</si>
  <si>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</si>
  <si>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</si>
  <si>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</si>
  <si>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</si>
  <si>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</si>
  <si>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</si>
  <si>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</si>
  <si>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</si>
  <si>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</si>
  <si>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</si>
  <si>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</si>
  <si>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</si>
  <si>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</si>
  <si>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</si>
  <si>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</si>
  <si>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</si>
  <si>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</si>
  <si>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</si>
  <si>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</si>
  <si>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</si>
  <si>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</si>
  <si>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</si>
  <si>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</si>
  <si>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</si>
  <si>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</si>
  <si>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</si>
  <si>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</si>
  <si>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</si>
  <si>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</si>
  <si>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</si>
  <si>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</si>
  <si>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</si>
  <si>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</si>
  <si>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</si>
  <si>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</si>
  <si>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</si>
  <si>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</si>
  <si>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</si>
  <si>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</si>
  <si>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</si>
  <si>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</si>
  <si>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</si>
  <si>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</si>
  <si>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</si>
  <si>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</si>
  <si>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</si>
  <si>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</si>
  <si>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</si>
  <si>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</si>
  <si>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</si>
  <si>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</si>
  <si>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</si>
  <si>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</si>
  <si>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</si>
  <si>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</si>
  <si>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</si>
  <si>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</si>
  <si>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</si>
  <si>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</si>
  <si>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</si>
  <si>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</si>
  <si>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</si>
  <si>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</si>
  <si>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</si>
  <si>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</si>
  <si>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</si>
  <si>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</si>
  <si>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</si>
  <si>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</si>
  <si>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</si>
  <si>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</si>
  <si>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</si>
  <si>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</si>
  <si>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</si>
  <si>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</si>
  <si>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</si>
  <si>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</si>
  <si>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</si>
  <si>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</si>
  <si>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</si>
  <si>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</si>
  <si>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</si>
  <si>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</si>
  <si>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</si>
  <si>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</si>
  <si>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</si>
  <si>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</si>
  <si>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</si>
  <si>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</si>
  <si>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</si>
  <si>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</si>
  <si>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</si>
  <si>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</si>
  <si>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</si>
  <si>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</si>
  <si>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</si>
  <si>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</si>
  <si>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</si>
  <si>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</si>
  <si>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</si>
  <si>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</si>
  <si>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</si>
  <si>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</si>
  <si>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</si>
  <si>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</si>
  <si>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</si>
  <si>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</si>
  <si>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</si>
  <si>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</si>
  <si>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</si>
  <si>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</si>
  <si>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</si>
  <si>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</si>
  <si>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</si>
  <si>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</si>
  <si>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</si>
  <si>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</si>
  <si>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</si>
  <si>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</si>
  <si>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</si>
  <si>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</si>
  <si>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</si>
  <si>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</si>
  <si>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</si>
  <si>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</si>
  <si>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</si>
  <si>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</si>
  <si>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</si>
  <si>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</si>
  <si>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</si>
  <si>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</si>
  <si>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</si>
  <si>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</si>
  <si>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</si>
  <si>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</si>
  <si>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</si>
  <si>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</si>
  <si>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</si>
  <si>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</si>
  <si>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</si>
  <si>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</si>
  <si>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</si>
  <si>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</si>
  <si>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</si>
  <si>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</si>
  <si>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</si>
  <si>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</si>
  <si>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</si>
  <si>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</si>
  <si>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</si>
  <si>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</si>
  <si>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</si>
  <si>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</si>
  <si>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</si>
  <si>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</si>
  <si>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</si>
  <si>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</si>
  <si>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</si>
  <si>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</si>
  <si>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</si>
  <si>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</si>
  <si>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</si>
  <si>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</si>
  <si>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</si>
  <si>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</si>
  <si>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</si>
  <si>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</si>
  <si>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</si>
  <si>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</si>
  <si>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</si>
  <si>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</si>
  <si>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</si>
  <si>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</si>
  <si>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</si>
  <si>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</si>
  <si>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</si>
  <si>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</si>
  <si>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</si>
  <si>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</si>
  <si>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</si>
  <si>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</si>
  <si>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</si>
  <si>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</si>
  <si>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</si>
  <si>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</si>
  <si>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</si>
  <si>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</si>
  <si>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</si>
  <si>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</si>
  <si>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</si>
  <si>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</si>
  <si>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</si>
  <si>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</si>
  <si>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</si>
  <si>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</si>
  <si>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</si>
  <si>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</si>
  <si>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</si>
  <si>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</si>
  <si>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</si>
  <si>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</si>
  <si>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</si>
  <si>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</si>
  <si>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</si>
  <si>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</si>
  <si>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</si>
  <si>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</si>
  <si>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</si>
  <si>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</si>
  <si>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</si>
  <si>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</si>
  <si>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</si>
  <si>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</si>
  <si>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</si>
  <si>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</si>
  <si>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</si>
  <si>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</si>
  <si>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</si>
  <si>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</si>
  <si>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</si>
  <si>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</si>
  <si>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</si>
  <si>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</si>
  <si>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</si>
  <si>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</si>
  <si>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</si>
  <si>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</si>
  <si>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</si>
  <si>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</si>
  <si>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</si>
  <si>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</si>
  <si>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</si>
  <si>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</si>
  <si>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</si>
  <si>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</si>
  <si>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</si>
  <si>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</si>
  <si>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</si>
  <si>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</si>
  <si>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</si>
  <si>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</si>
  <si>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</si>
  <si>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</si>
  <si>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</si>
  <si>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</si>
  <si>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</si>
  <si>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</si>
  <si>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</si>
  <si>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</si>
  <si>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</si>
  <si>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</si>
  <si>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</si>
  <si>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</si>
  <si>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</si>
  <si>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</si>
  <si>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</si>
  <si>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</si>
  <si>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</si>
  <si>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</si>
  <si>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</si>
  <si>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</si>
  <si>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</si>
  <si>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</si>
  <si>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</si>
  <si>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</si>
  <si>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</si>
  <si>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</si>
  <si>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</si>
  <si>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</si>
  <si>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</si>
  <si>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</si>
  <si>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</si>
  <si>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</si>
  <si>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</si>
  <si>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</si>
  <si>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</si>
  <si>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</si>
  <si>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</si>
  <si>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</si>
  <si>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</si>
  <si>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</si>
  <si>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</si>
  <si>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</si>
  <si>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</si>
  <si>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</si>
  <si>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</si>
  <si>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</si>
  <si>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</si>
  <si>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</si>
  <si>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</si>
  <si>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</si>
  <si>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</si>
  <si>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</si>
  <si>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</si>
  <si>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</si>
  <si>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</si>
  <si>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</si>
  <si>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</si>
  <si>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</si>
  <si>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</si>
  <si>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</si>
  <si>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</si>
  <si>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</si>
  <si>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</si>
  <si>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</si>
  <si>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</si>
  <si>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</si>
  <si>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</si>
  <si>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</si>
  <si>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</si>
  <si>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</si>
  <si>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</si>
  <si>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</si>
  <si>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</si>
  <si>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</si>
  <si>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</si>
  <si>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</si>
  <si>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</si>
  <si>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</si>
  <si>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</si>
  <si>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</si>
  <si>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</si>
  <si>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</si>
  <si>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</si>
  <si>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</si>
  <si>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</si>
  <si>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</si>
  <si>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</si>
  <si>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</si>
  <si>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</si>
  <si>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</si>
  <si>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</si>
  <si>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</si>
  <si>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</si>
  <si>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</si>
  <si>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</si>
  <si>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</si>
  <si>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</si>
  <si>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</si>
  <si>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</si>
  <si>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</si>
  <si>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</si>
  <si>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</si>
  <si>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</si>
  <si>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</si>
  <si>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</si>
  <si>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</si>
  <si>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</si>
  <si>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</si>
  <si>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</si>
  <si>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</si>
  <si>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</si>
  <si>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</si>
  <si>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</si>
  <si>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</si>
  <si>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</si>
  <si>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</si>
  <si>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</si>
  <si>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</si>
  <si>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</si>
  <si>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</si>
  <si>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</si>
  <si>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</si>
  <si>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</si>
  <si>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</si>
  <si>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</si>
  <si>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</si>
  <si>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</si>
  <si>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</si>
  <si>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</si>
  <si>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</si>
  <si>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</si>
  <si>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</si>
  <si>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</si>
  <si>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</si>
  <si>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</si>
  <si>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</si>
  <si>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</si>
  <si>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</si>
  <si>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</si>
  <si>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</si>
  <si>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</si>
  <si>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</si>
  <si>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</si>
  <si>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</si>
  <si>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18.210.0100-0</t>
  </si>
  <si>
    <t>18.210.0100-A</t>
  </si>
  <si>
    <t>18.210.0110-0</t>
  </si>
  <si>
    <t>18.210.0110-A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</si>
  <si>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</si>
  <si>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</si>
  <si>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</si>
  <si>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</si>
  <si>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</si>
  <si>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</si>
  <si>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</si>
  <si>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</si>
  <si>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</si>
  <si>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</si>
  <si>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</si>
  <si>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</si>
  <si>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</si>
  <si>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</si>
  <si>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</si>
  <si>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</si>
  <si>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</si>
  <si>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</si>
  <si>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</si>
  <si>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</si>
  <si>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</si>
  <si>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</si>
  <si>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</si>
  <si>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</si>
  <si>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</si>
  <si>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</si>
  <si>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</si>
  <si>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</si>
  <si>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</si>
  <si>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</si>
  <si>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</si>
  <si>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</si>
  <si>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</si>
  <si>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</si>
  <si>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</si>
  <si>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</si>
  <si>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</si>
  <si>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</si>
  <si>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</si>
  <si>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</si>
  <si>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</si>
  <si>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</si>
  <si>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</si>
  <si>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</si>
  <si>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</si>
  <si>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</si>
  <si>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</si>
  <si>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</si>
  <si>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</si>
  <si>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</si>
  <si>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</si>
  <si>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</si>
  <si>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</si>
  <si>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</si>
  <si>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</si>
  <si>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</si>
  <si>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</si>
  <si>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</si>
  <si>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</si>
  <si>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</si>
  <si>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</si>
  <si>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</si>
  <si>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</si>
  <si>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</si>
  <si>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</si>
  <si>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</si>
  <si>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</si>
  <si>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</si>
  <si>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</si>
  <si>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</si>
  <si>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</si>
  <si>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</si>
  <si>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</si>
  <si>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</si>
  <si>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</si>
  <si>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</si>
  <si>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</si>
  <si>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</si>
  <si>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</si>
  <si>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</si>
  <si>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</si>
  <si>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</si>
  <si>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</si>
  <si>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</si>
  <si>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</si>
  <si>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</si>
  <si>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</si>
  <si>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</si>
  <si>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</si>
  <si>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</si>
  <si>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</si>
  <si>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</si>
  <si>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</si>
  <si>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</si>
  <si>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</si>
  <si>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</si>
  <si>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</si>
  <si>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</si>
  <si>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</si>
  <si>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</si>
  <si>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</si>
  <si>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</si>
  <si>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</si>
  <si>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</si>
  <si>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</si>
  <si>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</si>
  <si>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</si>
  <si>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</si>
  <si>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</si>
  <si>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</si>
  <si>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</si>
  <si>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</si>
  <si>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</si>
  <si>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</si>
  <si>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</si>
  <si>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</si>
  <si>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</si>
  <si>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</si>
  <si>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</si>
  <si>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</si>
  <si>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</si>
  <si>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</si>
  <si>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</si>
  <si>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</si>
  <si>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</si>
  <si>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</si>
  <si>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</si>
  <si>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</si>
  <si>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</si>
  <si>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</si>
  <si>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</si>
  <si>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</si>
  <si>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</si>
  <si>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</si>
  <si>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</si>
  <si>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</si>
  <si>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</si>
  <si>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</si>
  <si>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</si>
  <si>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</si>
  <si>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</si>
  <si>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</si>
  <si>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</si>
  <si>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</si>
  <si>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</si>
  <si>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</si>
  <si>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</si>
  <si>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</si>
  <si>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</si>
  <si>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</si>
  <si>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</si>
  <si>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</si>
  <si>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</si>
  <si>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</si>
  <si>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</si>
  <si>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</si>
  <si>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</si>
  <si>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</si>
  <si>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</si>
  <si>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</si>
  <si>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</si>
  <si>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</si>
  <si>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</si>
  <si>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</si>
  <si>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</si>
  <si>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</si>
  <si>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</si>
  <si>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</si>
  <si>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</si>
  <si>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</si>
  <si>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</si>
  <si>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</si>
  <si>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</si>
  <si>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</si>
  <si>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</si>
  <si>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</si>
  <si>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</si>
  <si>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</si>
  <si>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</si>
  <si>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</si>
  <si>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</si>
  <si>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</si>
  <si>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</si>
  <si>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</si>
  <si>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</si>
  <si>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</si>
  <si>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</si>
  <si>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</si>
  <si>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</si>
  <si>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</si>
  <si>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</si>
  <si>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</si>
  <si>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</si>
  <si>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</si>
  <si>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</si>
  <si>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</si>
  <si>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</si>
  <si>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</si>
  <si>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</si>
  <si>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</si>
  <si>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</si>
  <si>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</si>
  <si>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</si>
  <si>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</si>
  <si>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</si>
  <si>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</si>
  <si>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</si>
  <si>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</si>
  <si>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</si>
  <si>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</si>
  <si>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</si>
  <si>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</si>
  <si>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</si>
  <si>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</si>
  <si>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</si>
  <si>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</si>
  <si>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</si>
  <si>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</si>
  <si>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</si>
  <si>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</si>
  <si>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</si>
  <si>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</si>
  <si>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</si>
  <si>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</si>
  <si>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</si>
  <si>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</si>
  <si>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</si>
  <si>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</si>
  <si>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</si>
  <si>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</si>
  <si>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</si>
  <si>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</si>
  <si>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</si>
  <si>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</si>
  <si>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</si>
  <si>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</si>
  <si>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</si>
  <si>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</si>
  <si>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</si>
  <si>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</si>
  <si>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</si>
  <si>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</si>
  <si>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</si>
  <si>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</si>
  <si>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</si>
  <si>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</si>
  <si>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</si>
  <si>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</si>
  <si>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</si>
  <si>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</si>
  <si>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</si>
  <si>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</si>
  <si>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</si>
  <si>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</si>
  <si>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</si>
  <si>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</si>
  <si>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</si>
  <si>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</si>
  <si>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</si>
  <si>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</si>
  <si>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</si>
  <si>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</si>
  <si>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</si>
  <si>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</si>
  <si>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</si>
  <si>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</si>
  <si>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</si>
  <si>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</si>
  <si>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</si>
  <si>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</si>
  <si>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</si>
  <si>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</si>
  <si>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</si>
  <si>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</si>
  <si>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</si>
  <si>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</si>
  <si>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</si>
  <si>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</si>
  <si>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</si>
  <si>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</si>
  <si>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</si>
  <si>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</si>
  <si>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</si>
  <si>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</si>
  <si>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</si>
  <si>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</si>
  <si>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</si>
  <si>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</si>
  <si>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</si>
  <si>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</si>
  <si>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</si>
  <si>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</si>
  <si>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</si>
  <si>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</si>
  <si>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</si>
  <si>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</si>
  <si>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</si>
  <si>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</si>
  <si>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</si>
  <si>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</si>
  <si>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</si>
  <si>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</si>
  <si>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</si>
  <si>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</si>
  <si>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</si>
  <si>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</si>
  <si>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</si>
  <si>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</si>
  <si>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</si>
  <si>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</si>
  <si>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</si>
  <si>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</si>
  <si>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</si>
  <si>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</si>
  <si>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</si>
  <si>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</si>
  <si>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</si>
  <si>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</si>
  <si>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</si>
  <si>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</si>
  <si>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</si>
  <si>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</si>
  <si>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</si>
  <si>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</si>
  <si>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</si>
  <si>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</si>
  <si>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</si>
  <si>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</si>
  <si>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</si>
  <si>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</si>
  <si>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</si>
  <si>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</si>
  <si>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</si>
  <si>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</si>
  <si>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</si>
  <si>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</si>
  <si>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</si>
  <si>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</si>
  <si>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</si>
  <si>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</si>
  <si>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</si>
  <si>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</si>
  <si>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</si>
  <si>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</si>
  <si>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</si>
  <si>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</si>
  <si>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</si>
  <si>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</si>
  <si>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</si>
  <si>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</si>
  <si>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</si>
  <si>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</si>
  <si>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</si>
  <si>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</si>
  <si>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</si>
  <si>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</si>
  <si>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</si>
  <si>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</si>
  <si>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</si>
  <si>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</si>
  <si>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</si>
  <si>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</si>
  <si>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</si>
  <si>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</si>
  <si>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</si>
  <si>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</si>
  <si>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</si>
  <si>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</si>
  <si>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</si>
  <si>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</si>
  <si>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</si>
  <si>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</si>
  <si>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</si>
  <si>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</si>
  <si>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</si>
  <si>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</si>
  <si>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</si>
  <si>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</si>
  <si>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</si>
  <si>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</si>
  <si>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</si>
  <si>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</si>
  <si>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</si>
  <si>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</si>
  <si>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</si>
  <si>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</si>
  <si>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</si>
  <si>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</si>
  <si>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</si>
  <si>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</si>
  <si>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</si>
  <si>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</si>
  <si>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</si>
  <si>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</si>
  <si>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</si>
  <si>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</si>
  <si>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</si>
  <si>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</si>
  <si>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</si>
  <si>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</si>
  <si>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</si>
  <si>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</si>
  <si>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</si>
  <si>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</si>
  <si>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</si>
  <si>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</si>
  <si>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</si>
  <si>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</si>
  <si>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</si>
  <si>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</si>
  <si>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</si>
  <si>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</si>
  <si>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</si>
  <si>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</si>
  <si>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</si>
  <si>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</si>
  <si>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</si>
  <si>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</si>
  <si>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</si>
  <si>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</si>
  <si>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</si>
  <si>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</si>
  <si>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</si>
  <si>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</si>
  <si>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</si>
  <si>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</si>
  <si>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</si>
  <si>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</si>
  <si>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</si>
  <si>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</si>
  <si>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</si>
  <si>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</si>
  <si>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</si>
  <si>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</si>
  <si>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</si>
  <si>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</si>
  <si>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</si>
  <si>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</si>
  <si>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</si>
  <si>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</si>
  <si>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</si>
  <si>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</si>
  <si>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</si>
  <si>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</si>
  <si>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</si>
  <si>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</si>
  <si>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</si>
  <si>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</si>
  <si>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</si>
  <si>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</si>
  <si>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</si>
  <si>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</si>
  <si>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</si>
  <si>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</si>
  <si>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</si>
  <si>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</si>
  <si>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</si>
  <si>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</si>
  <si>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</si>
  <si>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</si>
  <si>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</si>
  <si>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</si>
  <si>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</si>
  <si>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</si>
  <si>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</si>
  <si>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</si>
  <si>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</si>
  <si>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</si>
  <si>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</si>
  <si>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</si>
  <si>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</si>
  <si>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</si>
  <si>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</si>
  <si>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</si>
  <si>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</si>
  <si>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</si>
  <si>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</si>
  <si>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</si>
  <si>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</si>
  <si>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</si>
  <si>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</si>
  <si>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</si>
  <si>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</si>
  <si>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</si>
  <si>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</si>
  <si>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</si>
  <si>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</si>
  <si>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</si>
  <si>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</si>
  <si>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</si>
  <si>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</si>
  <si>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</si>
  <si>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</si>
  <si>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</si>
  <si>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</si>
  <si>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</si>
  <si>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</si>
  <si>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</si>
  <si>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</si>
  <si>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</si>
  <si>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</si>
  <si>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</si>
  <si>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</si>
  <si>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</si>
  <si>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</si>
  <si>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</si>
  <si>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</si>
  <si>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</si>
  <si>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</si>
  <si>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</si>
  <si>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</si>
  <si>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</si>
  <si>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</si>
  <si>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</si>
  <si>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</si>
  <si>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</si>
  <si>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</si>
  <si>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</si>
  <si>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</si>
  <si>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</si>
  <si>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</si>
  <si>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</si>
  <si>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</si>
  <si>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</si>
  <si>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</si>
  <si>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</si>
  <si>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</si>
  <si>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</si>
  <si>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</si>
  <si>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</si>
  <si>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</si>
  <si>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</si>
  <si>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</si>
  <si>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</si>
  <si>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</si>
  <si>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</si>
  <si>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</si>
  <si>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</si>
  <si>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</si>
  <si>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</si>
  <si>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</si>
  <si>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</si>
  <si>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</si>
  <si>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</si>
  <si>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</si>
  <si>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</si>
  <si>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</si>
  <si>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</si>
  <si>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</si>
  <si>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</si>
  <si>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</si>
  <si>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</si>
  <si>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</si>
  <si>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</si>
  <si>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</si>
  <si>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</si>
  <si>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</si>
  <si>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</si>
  <si>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</si>
  <si>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</si>
  <si>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</si>
  <si>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</si>
  <si>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</si>
  <si>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</si>
  <si>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</si>
  <si>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</si>
  <si>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</si>
  <si>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</si>
  <si>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</si>
  <si>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</si>
  <si>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</si>
  <si>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</si>
  <si>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</si>
  <si>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</si>
  <si>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</si>
  <si>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</si>
  <si>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</si>
  <si>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</si>
  <si>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</si>
  <si>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</si>
  <si>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</si>
  <si>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</si>
  <si>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</si>
  <si>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</si>
  <si>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</si>
  <si>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</si>
  <si>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</si>
  <si>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</si>
  <si>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</si>
  <si>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</si>
  <si>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</si>
  <si>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</si>
  <si>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</si>
  <si>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</si>
  <si>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</si>
  <si>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</si>
  <si>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</si>
  <si>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</si>
  <si>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</si>
  <si>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</si>
  <si>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</si>
  <si>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</si>
  <si>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</si>
  <si>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</si>
  <si>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</si>
  <si>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</si>
  <si>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</si>
  <si>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</si>
  <si>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</si>
  <si>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</si>
  <si>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</si>
  <si>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</si>
  <si>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</si>
  <si>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</si>
  <si>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</si>
  <si>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</si>
  <si>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</si>
  <si>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</si>
  <si>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</si>
  <si>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</si>
  <si>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</si>
  <si>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</si>
  <si>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</si>
  <si>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</si>
  <si>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</si>
  <si>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</si>
  <si>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</si>
  <si>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</si>
  <si>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</si>
  <si>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</si>
  <si>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</si>
  <si>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</si>
  <si>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</si>
  <si>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</si>
  <si>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</si>
  <si>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</si>
  <si>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</si>
  <si>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</si>
  <si>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</si>
  <si>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</si>
  <si>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</si>
  <si>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</si>
  <si>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</si>
  <si>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</si>
  <si>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</si>
  <si>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</si>
  <si>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</si>
  <si>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</si>
  <si>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</si>
  <si>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</si>
  <si>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</si>
  <si>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</si>
  <si>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</si>
  <si>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</si>
  <si>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</si>
  <si>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</si>
  <si>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</si>
  <si>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</si>
  <si>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</si>
  <si>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</si>
  <si>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</si>
  <si>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</si>
  <si>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</si>
  <si>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</si>
  <si>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</si>
  <si>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</si>
  <si>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</si>
  <si>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</si>
  <si>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</si>
  <si>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</si>
  <si>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</si>
  <si>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</si>
  <si>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</si>
  <si>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</si>
  <si>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</si>
  <si>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</si>
  <si>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</si>
  <si>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</si>
  <si>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</si>
  <si>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</si>
  <si>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</si>
  <si>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</si>
  <si>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</si>
  <si>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</si>
  <si>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</si>
  <si>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</si>
  <si>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</si>
  <si>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</si>
  <si>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</si>
  <si>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</si>
  <si>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</si>
  <si>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</si>
  <si>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</si>
  <si>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</si>
  <si>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</si>
  <si>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</si>
  <si>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</si>
  <si>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</si>
  <si>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</si>
  <si>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</si>
  <si>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</si>
  <si>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</si>
  <si>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</si>
  <si>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</si>
  <si>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</si>
  <si>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</si>
  <si>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</si>
  <si>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</si>
  <si>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</si>
  <si>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</si>
  <si>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</si>
  <si>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</si>
  <si>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</si>
  <si>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</si>
  <si>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</si>
  <si>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</si>
  <si>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</si>
  <si>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</si>
  <si>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</si>
  <si>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</si>
  <si>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</si>
  <si>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</si>
  <si>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</si>
  <si>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</si>
  <si>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</si>
  <si>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</si>
  <si>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</si>
  <si>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</si>
  <si>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</si>
  <si>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</si>
  <si>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</si>
  <si>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</si>
  <si>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</si>
  <si>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</si>
  <si>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</si>
  <si>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</si>
  <si>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</si>
  <si>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</si>
  <si>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</si>
  <si>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19.009.0002-2</t>
  </si>
  <si>
    <t>19.009.0002-4</t>
  </si>
  <si>
    <t>19.009.0002-C</t>
  </si>
  <si>
    <t>19.009.0002-E</t>
  </si>
  <si>
    <t>19.009.0008-2</t>
  </si>
  <si>
    <t>19.009.0008-4</t>
  </si>
  <si>
    <t>19.009.0008-C</t>
  </si>
  <si>
    <t>19.009.0008-E</t>
  </si>
  <si>
    <t>19.009.0010-2</t>
  </si>
  <si>
    <t>19.009.0010-4</t>
  </si>
  <si>
    <t>19.009.0010-C</t>
  </si>
  <si>
    <t>19.009.0010-E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</si>
  <si>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</si>
  <si>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</si>
  <si>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</si>
  <si>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</si>
  <si>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</si>
  <si>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</si>
  <si>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</si>
  <si>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</si>
  <si>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</si>
  <si>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</si>
  <si>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</si>
  <si>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</si>
  <si>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</si>
  <si>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</si>
  <si>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</si>
  <si>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</si>
  <si>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</si>
  <si>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</si>
  <si>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</si>
  <si>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</si>
  <si>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</si>
  <si>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</si>
  <si>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</si>
  <si>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</si>
  <si>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</si>
  <si>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</si>
  <si>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</si>
  <si>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</si>
  <si>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</si>
  <si>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</si>
  <si>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</si>
  <si>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</si>
  <si>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</si>
  <si>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</si>
  <si>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</si>
  <si>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</si>
  <si>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</si>
  <si>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</si>
  <si>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</si>
  <si>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</si>
  <si>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</si>
  <si>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</si>
  <si>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</si>
  <si>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</si>
  <si>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</si>
  <si>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</si>
  <si>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</si>
  <si>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</si>
  <si>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</si>
  <si>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</si>
  <si>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</si>
  <si>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</si>
  <si>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</si>
  <si>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</si>
  <si>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</si>
  <si>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</si>
  <si>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</si>
  <si>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</si>
  <si>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</si>
  <si>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</si>
  <si>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</si>
  <si>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</si>
  <si>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</si>
  <si>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</si>
  <si>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</si>
  <si>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</si>
  <si>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</si>
  <si>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</si>
  <si>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</si>
  <si>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</si>
  <si>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</si>
  <si>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</si>
  <si>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</si>
  <si>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</si>
  <si>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</si>
  <si>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</si>
  <si>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</si>
  <si>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</si>
  <si>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</si>
  <si>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</si>
  <si>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</si>
  <si>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</si>
  <si>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</si>
  <si>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</si>
  <si>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</si>
  <si>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</si>
  <si>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</si>
  <si>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</si>
  <si>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</si>
  <si>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</si>
  <si>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</si>
  <si>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</si>
  <si>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</si>
  <si>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</si>
  <si>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</si>
  <si>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</si>
  <si>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</si>
  <si>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</si>
  <si>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</si>
  <si>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</si>
  <si>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</si>
  <si>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</si>
  <si>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</si>
  <si>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</si>
  <si>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</si>
  <si>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</si>
  <si>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</si>
  <si>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</si>
  <si>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</si>
  <si>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</si>
  <si>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</si>
  <si>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</si>
  <si>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</si>
  <si>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</si>
  <si>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</si>
  <si>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</si>
  <si>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</si>
  <si>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</si>
  <si>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</si>
  <si>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</si>
  <si>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</si>
  <si>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</si>
  <si>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</si>
  <si>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</si>
  <si>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</si>
  <si>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</si>
  <si>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</si>
  <si>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</si>
  <si>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</si>
  <si>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</si>
  <si>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</si>
  <si>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</si>
  <si>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</si>
  <si>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</si>
  <si>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</si>
  <si>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</si>
  <si>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</si>
  <si>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</si>
  <si>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</si>
  <si>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</si>
  <si>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</si>
  <si>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</si>
  <si>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</si>
  <si>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</si>
  <si>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</si>
  <si>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</si>
  <si>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</si>
  <si>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</si>
  <si>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</si>
  <si>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</si>
  <si>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</si>
  <si>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</si>
  <si>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</si>
  <si>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</si>
  <si>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</si>
  <si>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</si>
  <si>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</si>
  <si>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</si>
  <si>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</si>
  <si>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</si>
  <si>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</si>
  <si>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</si>
  <si>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</si>
  <si>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</si>
  <si>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</si>
  <si>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</si>
  <si>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</si>
  <si>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</si>
  <si>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</si>
  <si>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</si>
  <si>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</si>
  <si>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</si>
  <si>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</si>
  <si>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</si>
  <si>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</si>
  <si>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</si>
  <si>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</si>
  <si>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</si>
  <si>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</si>
  <si>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</si>
  <si>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</si>
  <si>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</si>
  <si>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</si>
  <si>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</si>
  <si>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</si>
  <si>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</si>
  <si>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</si>
  <si>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</si>
  <si>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</si>
  <si>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</si>
  <si>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</si>
  <si>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</si>
  <si>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</si>
  <si>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</si>
  <si>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</si>
  <si>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</si>
  <si>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</si>
  <si>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</si>
  <si>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</si>
  <si>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</si>
  <si>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</si>
  <si>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</si>
  <si>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</si>
  <si>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</si>
  <si>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</si>
  <si>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</si>
  <si>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</si>
  <si>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</si>
  <si>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</si>
  <si>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</si>
  <si>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</si>
  <si>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</si>
  <si>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</si>
  <si>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</si>
  <si>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</si>
  <si>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</si>
  <si>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</si>
  <si>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</si>
  <si>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</si>
  <si>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</si>
  <si>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</si>
  <si>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</si>
  <si>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</si>
  <si>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</si>
  <si>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</si>
  <si>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</si>
  <si>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</si>
  <si>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</si>
  <si>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</si>
  <si>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</si>
  <si>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</si>
  <si>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</si>
  <si>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</si>
  <si>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</si>
  <si>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</si>
  <si>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</si>
  <si>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</si>
  <si>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</si>
  <si>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</si>
  <si>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</si>
  <si>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</si>
  <si>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</si>
  <si>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</si>
  <si>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</si>
  <si>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</si>
  <si>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</si>
  <si>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</si>
  <si>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</si>
  <si>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</si>
  <si>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</si>
  <si>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</si>
  <si>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</si>
  <si>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</si>
  <si>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</si>
  <si>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</si>
  <si>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</si>
  <si>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</si>
  <si>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</si>
  <si>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</si>
  <si>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</si>
  <si>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</si>
  <si>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</si>
  <si>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</si>
  <si>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</si>
  <si>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</si>
  <si>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</si>
  <si>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</si>
  <si>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</si>
  <si>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</si>
  <si>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</si>
  <si>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</si>
  <si>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</si>
  <si>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</si>
  <si>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</si>
  <si>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</si>
  <si>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</si>
  <si>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</si>
  <si>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</si>
  <si>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</si>
  <si>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</si>
  <si>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</si>
  <si>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</si>
  <si>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</si>
  <si>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</si>
  <si>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</si>
  <si>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</si>
  <si>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</si>
  <si>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</si>
  <si>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</si>
  <si>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</si>
  <si>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</si>
  <si>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</si>
  <si>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</si>
  <si>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</si>
  <si>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</si>
  <si>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</si>
  <si>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</si>
  <si>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</si>
  <si>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</si>
  <si>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</si>
  <si>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</si>
  <si>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</si>
  <si>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</si>
  <si>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</si>
  <si>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</si>
  <si>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</si>
  <si>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</si>
  <si>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</si>
  <si>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</si>
  <si>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</si>
  <si>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</si>
  <si>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</si>
  <si>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</si>
  <si>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</si>
  <si>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</si>
  <si>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</si>
  <si>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</si>
  <si>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</si>
  <si>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</si>
  <si>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</si>
  <si>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</si>
  <si>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</si>
  <si>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</si>
  <si>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</si>
  <si>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</si>
  <si>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</si>
  <si>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</si>
  <si>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</si>
  <si>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</si>
  <si>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</si>
  <si>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</si>
  <si>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</si>
  <si>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</si>
  <si>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</si>
  <si>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</si>
  <si>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</si>
  <si>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</si>
  <si>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</si>
  <si>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</si>
  <si>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</si>
  <si>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</si>
  <si>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</si>
  <si>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</si>
  <si>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</si>
  <si>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</si>
  <si>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</si>
  <si>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</si>
  <si>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</si>
  <si>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</si>
  <si>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</si>
  <si>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</si>
  <si>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</si>
  <si>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</si>
  <si>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</si>
  <si>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</si>
  <si>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</si>
  <si>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</si>
  <si>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</si>
  <si>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</si>
  <si>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</si>
  <si>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</si>
  <si>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</si>
  <si>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</si>
  <si>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</si>
  <si>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</si>
  <si>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</si>
  <si>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</si>
  <si>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</si>
  <si>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</si>
  <si>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</si>
  <si>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</si>
  <si>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</si>
  <si>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</si>
  <si>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</si>
  <si>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</si>
  <si>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</si>
  <si>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</si>
  <si>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</si>
  <si>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</si>
  <si>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</si>
  <si>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</si>
  <si>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</si>
  <si>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</si>
  <si>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</si>
  <si>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</si>
  <si>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</si>
  <si>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</si>
  <si>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</si>
  <si>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</si>
  <si>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</si>
  <si>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</si>
  <si>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</si>
  <si>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</si>
  <si>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</si>
  <si>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</si>
  <si>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</si>
  <si>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</si>
  <si>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</si>
  <si>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</si>
  <si>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</si>
  <si>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</si>
  <si>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</si>
  <si>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</si>
  <si>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</si>
  <si>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</si>
  <si>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</si>
  <si>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</si>
  <si>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</si>
  <si>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</si>
  <si>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</si>
  <si>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</si>
  <si>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</si>
  <si>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</si>
  <si>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</si>
  <si>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</si>
  <si>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</si>
  <si>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</si>
  <si>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</si>
  <si>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</si>
  <si>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</si>
  <si>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</si>
  <si>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</si>
  <si>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</si>
  <si>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</si>
  <si>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</si>
  <si>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</si>
  <si>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</si>
  <si>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</si>
  <si>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</si>
  <si>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</si>
  <si>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</si>
  <si>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</si>
  <si>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</si>
  <si>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</si>
  <si>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</si>
  <si>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</si>
  <si>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</si>
  <si>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</si>
  <si>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</si>
  <si>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</si>
  <si>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</si>
  <si>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</si>
  <si>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</si>
  <si>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</si>
  <si>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</si>
  <si>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</si>
  <si>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</si>
  <si>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</si>
  <si>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</si>
  <si>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</si>
  <si>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</si>
  <si>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</si>
  <si>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</si>
  <si>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</si>
  <si>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</si>
  <si>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</si>
  <si>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</si>
  <si>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</si>
  <si>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</si>
  <si>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</si>
  <si>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</si>
  <si>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</si>
  <si>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</si>
  <si>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</si>
  <si>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</si>
  <si>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</si>
  <si>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</si>
  <si>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</si>
  <si>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</si>
  <si>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</si>
  <si>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</si>
  <si>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</si>
  <si>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</si>
  <si>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</si>
  <si>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</si>
  <si>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</si>
  <si>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</si>
  <si>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</si>
  <si>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</si>
  <si>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</si>
  <si>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</si>
  <si>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</si>
  <si>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</si>
  <si>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</si>
  <si>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</si>
  <si>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</si>
  <si>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</si>
  <si>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</si>
  <si>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</si>
  <si>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</si>
  <si>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</si>
  <si>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</si>
  <si>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</si>
  <si>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</si>
  <si>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</si>
  <si>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</si>
  <si>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</si>
  <si>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</si>
  <si>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</si>
  <si>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</si>
  <si>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</si>
  <si>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</si>
  <si>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</si>
  <si>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</si>
  <si>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</si>
  <si>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</si>
  <si>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</si>
  <si>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</si>
  <si>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</si>
  <si>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</si>
  <si>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</si>
  <si>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</si>
  <si>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</si>
  <si>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</si>
  <si>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</si>
  <si>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</si>
  <si>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</si>
  <si>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</si>
  <si>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</si>
  <si>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</si>
  <si>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</si>
  <si>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</si>
  <si>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</si>
  <si>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</si>
  <si>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</si>
  <si>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</si>
  <si>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</si>
  <si>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</si>
  <si>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</si>
  <si>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</si>
  <si>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</si>
  <si>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</si>
  <si>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</si>
  <si>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</si>
  <si>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</si>
  <si>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</si>
  <si>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</si>
  <si>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</si>
  <si>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</si>
  <si>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</si>
  <si>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</si>
  <si>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</si>
  <si>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</si>
  <si>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</si>
  <si>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</si>
  <si>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</si>
  <si>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</si>
  <si>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</si>
  <si>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</si>
  <si>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</si>
  <si>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</si>
  <si>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</si>
  <si>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</si>
  <si>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</si>
  <si>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</si>
  <si>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</si>
  <si>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</si>
  <si>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</si>
  <si>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</si>
  <si>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</si>
  <si>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</si>
  <si>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</si>
  <si>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</si>
  <si>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</si>
  <si>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</si>
  <si>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</si>
  <si>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</si>
  <si>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</si>
  <si>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</si>
  <si>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</si>
  <si>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</si>
  <si>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</si>
  <si>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</si>
  <si>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</si>
  <si>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</si>
  <si>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</si>
  <si>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</si>
  <si>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</si>
  <si>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</si>
  <si>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</si>
  <si>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</si>
  <si>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</si>
  <si>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</si>
  <si>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</si>
  <si>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</si>
  <si>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</si>
  <si>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</si>
  <si>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</si>
  <si>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</si>
  <si>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</si>
  <si>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</si>
  <si>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</si>
  <si>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</si>
  <si>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</si>
  <si>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</si>
  <si>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</si>
  <si>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</si>
  <si>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</si>
  <si>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</si>
  <si>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</si>
  <si>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</si>
  <si>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</si>
  <si>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</si>
  <si>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</si>
  <si>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</si>
  <si>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</si>
  <si>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</si>
  <si>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</si>
  <si>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</si>
  <si>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</si>
  <si>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</si>
  <si>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</si>
  <si>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</si>
  <si>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</si>
  <si>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</si>
  <si>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</si>
  <si>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</si>
  <si>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</si>
  <si>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</si>
  <si>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</si>
  <si>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</si>
  <si>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</si>
  <si>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</si>
  <si>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</si>
  <si>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</si>
  <si>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</si>
  <si>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</si>
  <si>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</si>
  <si>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</si>
  <si>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</si>
  <si>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</si>
  <si>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</si>
  <si>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</si>
  <si>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</si>
  <si>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</si>
  <si>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</si>
  <si>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</si>
  <si>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</si>
  <si>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</si>
  <si>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</si>
  <si>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</si>
  <si>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</si>
  <si>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</si>
  <si>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</si>
  <si>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</si>
  <si>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</si>
  <si>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</si>
  <si>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</si>
  <si>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</si>
  <si>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</si>
  <si>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</si>
  <si>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</si>
  <si>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</si>
  <si>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</si>
  <si>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</si>
  <si>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</si>
  <si>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</si>
  <si>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</si>
  <si>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</si>
  <si>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</si>
  <si>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</si>
  <si>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</si>
  <si>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</si>
  <si>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</si>
  <si>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</si>
  <si>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</si>
  <si>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</si>
  <si>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</si>
  <si>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</si>
  <si>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</si>
  <si>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</si>
  <si>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</si>
  <si>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</si>
  <si>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</si>
  <si>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</si>
  <si>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</si>
  <si>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</si>
  <si>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</si>
  <si>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</si>
  <si>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</si>
  <si>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</si>
  <si>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</si>
  <si>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</si>
  <si>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</si>
  <si>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</si>
  <si>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</si>
  <si>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</si>
  <si>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</si>
  <si>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</si>
  <si>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</si>
  <si>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</si>
  <si>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</si>
  <si>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</si>
  <si>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</si>
  <si>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</si>
  <si>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</si>
  <si>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</si>
  <si>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</si>
  <si>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</si>
  <si>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</si>
  <si>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</si>
  <si>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</si>
  <si>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</si>
  <si>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</si>
  <si>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</si>
  <si>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</si>
  <si>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</si>
  <si>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</si>
  <si>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</si>
  <si>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</si>
  <si>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</si>
  <si>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</si>
  <si>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</si>
  <si>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</si>
  <si>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</si>
  <si>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</si>
  <si>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</si>
  <si>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</si>
  <si>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</si>
  <si>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</si>
  <si>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</si>
  <si>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</si>
  <si>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</si>
  <si>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</si>
  <si>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</si>
  <si>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</si>
  <si>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</si>
  <si>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</si>
  <si>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</si>
  <si>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</si>
  <si>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</si>
  <si>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</si>
  <si>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</si>
  <si>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</si>
  <si>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</si>
  <si>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</si>
  <si>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</si>
  <si>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</si>
  <si>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</si>
  <si>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</si>
  <si>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</si>
  <si>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</si>
  <si>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</si>
  <si>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</si>
  <si>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</si>
  <si>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</si>
  <si>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</si>
  <si>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</si>
  <si>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</si>
  <si>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</si>
  <si>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</si>
  <si>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</si>
  <si>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</si>
  <si>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</si>
  <si>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</si>
  <si>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</si>
  <si>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</si>
  <si>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</si>
  <si>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</si>
  <si>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</si>
  <si>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</si>
  <si>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</si>
  <si>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</si>
  <si>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</si>
  <si>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</si>
  <si>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</si>
  <si>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</si>
  <si>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</si>
  <si>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</si>
  <si>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</si>
  <si>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</si>
  <si>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</si>
  <si>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</si>
  <si>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</si>
  <si>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</si>
  <si>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</si>
  <si>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</si>
  <si>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</si>
  <si>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</si>
  <si>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</si>
  <si>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</si>
  <si>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</si>
  <si>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</si>
  <si>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</si>
  <si>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</si>
  <si>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</si>
  <si>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</si>
  <si>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</si>
  <si>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</si>
  <si>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</si>
  <si>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</si>
  <si>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</si>
  <si>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</si>
  <si>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</si>
  <si>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</si>
  <si>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</si>
  <si>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</si>
  <si>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</si>
  <si>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</si>
  <si>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</si>
  <si>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</si>
  <si>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</si>
  <si>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</si>
  <si>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</si>
  <si>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</si>
  <si>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</si>
  <si>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</si>
  <si>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</si>
  <si>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</si>
  <si>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</si>
  <si>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</si>
  <si>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</si>
  <si>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</si>
  <si>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</si>
  <si>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</si>
  <si>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</si>
  <si>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</si>
  <si>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</si>
  <si>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</si>
  <si>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</si>
  <si>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</si>
  <si>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</si>
  <si>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</si>
  <si>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</si>
  <si>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</si>
  <si>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</si>
  <si>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</si>
  <si>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</si>
  <si>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</si>
  <si>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</si>
  <si>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</si>
  <si>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</si>
  <si>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</si>
  <si>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</si>
  <si>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</si>
  <si>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</si>
  <si>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</si>
  <si>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</si>
  <si>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</si>
  <si>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</si>
  <si>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</si>
  <si>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</si>
  <si>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</si>
  <si>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</si>
  <si>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</si>
  <si>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</si>
  <si>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</si>
  <si>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</si>
  <si>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</si>
  <si>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</si>
  <si>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</si>
  <si>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</si>
  <si>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</si>
  <si>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</si>
  <si>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</si>
  <si>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</si>
  <si>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</si>
  <si>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</si>
  <si>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</si>
  <si>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</si>
  <si>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</si>
  <si>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</si>
  <si>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</si>
  <si>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</si>
  <si>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</si>
  <si>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</si>
  <si>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</si>
  <si>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</si>
  <si>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</si>
  <si>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</si>
  <si>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</si>
  <si>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</si>
  <si>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</si>
  <si>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</si>
  <si>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</si>
  <si>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</si>
  <si>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</si>
  <si>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</si>
  <si>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</si>
  <si>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</si>
  <si>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</si>
  <si>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</si>
  <si>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</si>
  <si>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</si>
  <si>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</si>
  <si>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</si>
  <si>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</si>
  <si>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</si>
  <si>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</si>
  <si>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</si>
  <si>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</si>
  <si>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</si>
  <si>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</si>
  <si>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</si>
  <si>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</si>
  <si>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</si>
  <si>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</si>
  <si>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</si>
  <si>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</si>
  <si>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</si>
  <si>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</si>
  <si>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</si>
  <si>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</si>
  <si>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</si>
  <si>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</si>
  <si>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</si>
  <si>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</si>
  <si>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</si>
  <si>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</si>
  <si>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</si>
  <si>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</si>
  <si>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</si>
  <si>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</si>
  <si>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</si>
  <si>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</si>
  <si>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</si>
  <si>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</si>
  <si>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</si>
  <si>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</si>
  <si>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</si>
  <si>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</si>
  <si>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</si>
  <si>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</si>
  <si>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</si>
  <si>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</si>
  <si>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</si>
  <si>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</si>
  <si>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</si>
  <si>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</si>
  <si>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</si>
  <si>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</si>
  <si>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</si>
  <si>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</si>
  <si>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</si>
  <si>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</si>
  <si>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</si>
  <si>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</si>
  <si>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</si>
  <si>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</si>
  <si>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</si>
  <si>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</si>
  <si>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</si>
  <si>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</si>
  <si>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</si>
  <si>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</si>
  <si>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</si>
  <si>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</si>
  <si>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</si>
  <si>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</si>
  <si>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</si>
  <si>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</si>
  <si>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</si>
  <si>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</si>
  <si>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</si>
  <si>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</si>
  <si>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</si>
  <si>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</si>
  <si>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</si>
  <si>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</si>
  <si>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</si>
  <si>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</si>
  <si>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</si>
  <si>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</si>
  <si>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</si>
  <si>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</si>
  <si>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</si>
  <si>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</si>
  <si>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</si>
  <si>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</si>
  <si>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</si>
  <si>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</si>
  <si>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</si>
  <si>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</si>
  <si>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</si>
  <si>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</si>
  <si>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</si>
  <si>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</si>
  <si>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</si>
  <si>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</si>
  <si>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</si>
  <si>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</si>
  <si>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</si>
  <si>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</si>
  <si>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</si>
  <si>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</si>
  <si>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</si>
  <si>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</si>
  <si>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</si>
  <si>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</si>
  <si>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</si>
  <si>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</si>
  <si>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</si>
  <si>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</si>
  <si>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</si>
  <si>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</si>
  <si>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</si>
  <si>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</si>
  <si>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</si>
  <si>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</si>
  <si>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</si>
  <si>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</si>
  <si>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</si>
  <si>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</si>
  <si>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</si>
  <si>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</si>
  <si>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</si>
  <si>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</si>
  <si>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</si>
  <si>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</si>
  <si>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</si>
  <si>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</si>
  <si>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</si>
  <si>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</si>
  <si>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</si>
  <si>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</si>
  <si>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</si>
  <si>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</si>
  <si>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</si>
  <si>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</si>
  <si>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</si>
  <si>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</si>
  <si>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</si>
  <si>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</si>
  <si>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</si>
  <si>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</si>
  <si>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</si>
  <si>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</si>
  <si>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</si>
  <si>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</si>
  <si>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</si>
  <si>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</si>
  <si>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</si>
  <si>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</si>
  <si>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</si>
  <si>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</si>
  <si>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</si>
  <si>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</si>
  <si>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</si>
  <si>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</si>
  <si>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</si>
  <si>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</si>
  <si>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</si>
  <si>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</si>
  <si>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</si>
  <si>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</si>
  <si>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</si>
  <si>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</si>
  <si>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</si>
  <si>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</si>
  <si>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</si>
  <si>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</si>
  <si>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</si>
  <si>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</si>
  <si>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</si>
  <si>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</si>
  <si>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</si>
  <si>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</si>
  <si>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</si>
  <si>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</si>
  <si>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</si>
  <si>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</si>
  <si>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</si>
  <si>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</si>
  <si>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</si>
  <si>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</si>
  <si>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</si>
  <si>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</si>
  <si>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</si>
  <si>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</si>
  <si>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</si>
  <si>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</si>
  <si>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</si>
  <si>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</si>
  <si>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</si>
  <si>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</si>
  <si>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</si>
  <si>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</si>
  <si>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</si>
  <si>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</si>
  <si>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</si>
  <si>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</si>
  <si>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</si>
  <si>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</si>
  <si>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</si>
  <si>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</si>
  <si>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</si>
  <si>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</si>
  <si>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</si>
  <si>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</si>
  <si>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</si>
  <si>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</si>
  <si>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</si>
  <si>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</si>
  <si>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</si>
  <si>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</si>
  <si>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</si>
  <si>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</si>
  <si>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</si>
  <si>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</si>
  <si>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</si>
  <si>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</si>
  <si>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</si>
  <si>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</si>
  <si>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</si>
  <si>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</si>
  <si>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</si>
  <si>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</si>
  <si>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</si>
  <si>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</si>
  <si>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</si>
  <si>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</si>
  <si>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</si>
  <si>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</si>
  <si>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</si>
  <si>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</si>
  <si>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</si>
  <si>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</si>
  <si>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</si>
  <si>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</si>
  <si>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</si>
  <si>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</si>
  <si>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</si>
  <si>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</si>
  <si>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</si>
  <si>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</si>
  <si>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</si>
  <si>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</si>
  <si>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</si>
  <si>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</si>
  <si>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</si>
  <si>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</si>
  <si>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</si>
  <si>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</si>
  <si>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</si>
  <si>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</si>
  <si>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</si>
  <si>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</si>
  <si>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</si>
  <si>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</si>
  <si>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</si>
  <si>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</si>
  <si>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</si>
  <si>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</si>
  <si>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</si>
  <si>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</si>
  <si>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</si>
  <si>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</si>
  <si>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</si>
  <si>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</si>
  <si>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</si>
  <si>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</si>
  <si>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</si>
  <si>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</si>
  <si>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</si>
  <si>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</si>
  <si>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</si>
  <si>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</si>
  <si>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</si>
  <si>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</si>
  <si>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</si>
  <si>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</si>
  <si>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</si>
  <si>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</si>
  <si>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</si>
  <si>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</si>
  <si>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</si>
  <si>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</si>
  <si>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</si>
  <si>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</si>
  <si>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</si>
  <si>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</si>
  <si>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</si>
  <si>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</si>
  <si>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</si>
  <si>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</si>
  <si>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</si>
  <si>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</si>
  <si>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</si>
  <si>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</si>
  <si>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</si>
  <si>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</si>
  <si>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</si>
  <si>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</si>
  <si>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</si>
  <si>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</si>
  <si>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</si>
  <si>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</si>
  <si>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</si>
  <si>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</si>
  <si>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</si>
  <si>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</si>
  <si>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</si>
  <si>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</si>
  <si>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</si>
  <si>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</si>
  <si>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</si>
  <si>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</si>
  <si>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</si>
  <si>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</si>
  <si>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</si>
  <si>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</si>
  <si>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</si>
  <si>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</si>
  <si>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</si>
  <si>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</si>
  <si>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</si>
  <si>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</si>
  <si>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</si>
  <si>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</si>
  <si>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</si>
  <si>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</si>
  <si>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</si>
  <si>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</si>
  <si>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</si>
  <si>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</si>
  <si>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</si>
  <si>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</si>
  <si>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</si>
  <si>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</si>
  <si>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</si>
  <si>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</si>
  <si>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</si>
  <si>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</si>
  <si>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</si>
  <si>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</si>
  <si>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</si>
  <si>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</si>
  <si>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</si>
  <si>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</si>
  <si>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</si>
  <si>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</si>
  <si>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</si>
  <si>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</si>
  <si>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</si>
  <si>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</si>
  <si>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</si>
  <si>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</si>
  <si>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</si>
  <si>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</si>
  <si>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</si>
  <si>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</si>
  <si>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</si>
  <si>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</si>
  <si>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</si>
  <si>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</si>
  <si>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</si>
  <si>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</si>
  <si>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</si>
  <si>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</si>
  <si>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</si>
  <si>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</si>
  <si>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</si>
  <si>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</si>
  <si>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</si>
  <si>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</si>
  <si>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</si>
  <si>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</si>
  <si>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</si>
  <si>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</si>
  <si>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</si>
  <si>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</si>
  <si>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</si>
  <si>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</si>
  <si>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</si>
  <si>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</si>
  <si>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</si>
  <si>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</si>
  <si>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</si>
  <si>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</si>
  <si>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</si>
  <si>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</si>
  <si>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</si>
  <si>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</si>
  <si>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</si>
  <si>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</si>
  <si>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</si>
  <si>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</si>
  <si>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</si>
  <si>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</si>
  <si>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</si>
  <si>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</si>
  <si>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</si>
  <si>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</si>
  <si>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</si>
  <si>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</si>
  <si>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</si>
  <si>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</si>
  <si>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</si>
  <si>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</si>
  <si>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</si>
  <si>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</si>
  <si>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</si>
  <si>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</si>
  <si>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</si>
  <si>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</si>
  <si>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</si>
  <si>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</si>
  <si>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</si>
  <si>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</si>
  <si>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</si>
  <si>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</si>
  <si>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</si>
  <si>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</si>
  <si>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</si>
  <si>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</si>
  <si>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</si>
  <si>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</si>
  <si>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</si>
  <si>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</si>
  <si>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</si>
  <si>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</si>
  <si>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</si>
  <si>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</si>
  <si>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</si>
  <si>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</si>
  <si>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</si>
  <si>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</si>
  <si>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</si>
  <si>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</si>
  <si>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</si>
  <si>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</si>
  <si>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</si>
  <si>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</si>
  <si>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</si>
  <si>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</si>
  <si>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</si>
  <si>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</si>
  <si>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</si>
  <si>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</si>
  <si>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</si>
  <si>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</si>
  <si>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</si>
  <si>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</si>
  <si>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</si>
  <si>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</si>
  <si>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</si>
  <si>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</si>
  <si>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</si>
  <si>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</si>
  <si>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</si>
  <si>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</si>
  <si>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</si>
  <si>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</si>
  <si>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</si>
  <si>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</si>
  <si>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</si>
  <si>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</si>
  <si>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</si>
  <si>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</si>
  <si>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</si>
  <si>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</si>
  <si>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</si>
  <si>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</si>
  <si>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</si>
  <si>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</si>
  <si>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</si>
  <si>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</si>
  <si>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</si>
  <si>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</si>
  <si>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</si>
  <si>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</si>
  <si>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</si>
  <si>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</si>
  <si>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</si>
  <si>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</si>
  <si>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</si>
  <si>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</si>
  <si>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</si>
  <si>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</si>
  <si>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</si>
  <si>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</si>
  <si>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</si>
  <si>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</si>
  <si>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</si>
  <si>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</si>
  <si>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</si>
  <si>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</si>
  <si>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</si>
  <si>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</si>
  <si>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</si>
  <si>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</si>
  <si>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</si>
  <si>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</si>
  <si>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</si>
  <si>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</si>
  <si>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</si>
  <si>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</si>
  <si>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</si>
  <si>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</si>
  <si>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</si>
  <si>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</si>
  <si>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</si>
  <si>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</si>
  <si>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</si>
  <si>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</si>
  <si>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</si>
  <si>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</si>
  <si>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</si>
  <si>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</si>
  <si>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</si>
  <si>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</si>
  <si>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</si>
  <si>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</si>
  <si>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</si>
  <si>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</si>
  <si>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</si>
  <si>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</si>
  <si>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</si>
  <si>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</si>
  <si>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</si>
  <si>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</si>
  <si>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</si>
  <si>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</si>
  <si>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</si>
  <si>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</si>
  <si>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</si>
  <si>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</si>
  <si>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</si>
  <si>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</si>
  <si>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</si>
  <si>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</si>
  <si>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</si>
  <si>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</si>
  <si>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</si>
  <si>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</si>
  <si>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</si>
  <si>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</si>
  <si>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</si>
  <si>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</si>
  <si>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</si>
  <si>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</si>
  <si>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</si>
  <si>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</si>
  <si>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</si>
  <si>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</si>
  <si>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</si>
  <si>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</si>
  <si>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</si>
  <si>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</si>
  <si>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</si>
  <si>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</si>
  <si>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</si>
  <si>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</si>
  <si>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</si>
  <si>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</si>
  <si>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</si>
  <si>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</si>
  <si>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</si>
  <si>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</si>
  <si>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</si>
  <si>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</si>
  <si>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</si>
  <si>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</si>
  <si>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</si>
  <si>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</si>
  <si>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</si>
  <si>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</si>
  <si>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</si>
  <si>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</si>
  <si>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</si>
  <si>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</si>
  <si>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</si>
  <si>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</si>
  <si>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</si>
  <si>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</si>
  <si>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</si>
  <si>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</si>
  <si>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</si>
  <si>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</si>
  <si>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</si>
  <si>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</si>
  <si>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</si>
  <si>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</si>
  <si>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</si>
  <si>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</si>
  <si>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</si>
  <si>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</si>
  <si>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</si>
  <si>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</si>
  <si>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</si>
  <si>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</si>
  <si>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</si>
  <si>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</si>
  <si>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</si>
  <si>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</si>
  <si>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</si>
  <si>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</si>
  <si>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</si>
  <si>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</si>
  <si>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</si>
  <si>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</si>
  <si>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</si>
  <si>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</si>
  <si>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</si>
  <si>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</si>
  <si>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</si>
  <si>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</si>
  <si>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</si>
  <si>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</si>
  <si>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</si>
  <si>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</si>
  <si>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</si>
  <si>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</si>
  <si>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</si>
  <si>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</si>
  <si>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</si>
  <si>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</si>
  <si>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</si>
  <si>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</si>
  <si>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</si>
  <si>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</si>
  <si>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</si>
  <si>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</si>
  <si>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</si>
  <si>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</si>
  <si>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</si>
  <si>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</si>
  <si>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</si>
  <si>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</si>
  <si>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</si>
  <si>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</si>
  <si>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</si>
  <si>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</si>
  <si>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</si>
  <si>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</si>
  <si>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</si>
  <si>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</si>
  <si>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</si>
  <si>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</si>
  <si>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</si>
  <si>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</si>
  <si>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</si>
  <si>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</si>
  <si>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</si>
  <si>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</si>
  <si>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</si>
  <si>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</si>
  <si>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</si>
  <si>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</si>
  <si>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</si>
  <si>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</si>
  <si>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</si>
  <si>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</si>
  <si>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</si>
  <si>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</si>
  <si>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</si>
  <si>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</si>
  <si>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</si>
  <si>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</si>
  <si>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</si>
  <si>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</si>
  <si>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</si>
  <si>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</si>
  <si>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</si>
  <si>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</si>
  <si>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</si>
  <si>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</si>
  <si>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</si>
  <si>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</si>
  <si>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</si>
  <si>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</si>
  <si>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</si>
  <si>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</si>
  <si>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</si>
  <si>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</si>
  <si>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</si>
  <si>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</si>
  <si>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</si>
  <si>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</si>
  <si>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</si>
  <si>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</si>
  <si>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</si>
  <si>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</si>
  <si>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</si>
  <si>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</si>
  <si>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</si>
  <si>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</si>
  <si>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</si>
  <si>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</si>
  <si>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</si>
  <si>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</si>
  <si>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</si>
  <si>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</si>
  <si>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</si>
  <si>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</si>
  <si>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</si>
  <si>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</si>
  <si>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</si>
  <si>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</si>
  <si>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</si>
  <si>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</si>
  <si>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</si>
  <si>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</si>
  <si>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</si>
  <si>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</si>
  <si>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</si>
  <si>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</si>
  <si>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</si>
  <si>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</si>
  <si>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</si>
  <si>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</si>
  <si>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</si>
  <si>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</si>
  <si>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</si>
  <si>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</si>
  <si>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</si>
  <si>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</si>
  <si>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</si>
  <si>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</si>
  <si>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</si>
  <si>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</si>
  <si>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</si>
  <si>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</si>
  <si>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</si>
  <si>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</si>
  <si>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</si>
  <si>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</si>
  <si>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</si>
  <si>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</si>
  <si>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</si>
  <si>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</si>
  <si>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</si>
  <si>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</si>
  <si>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</si>
  <si>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</si>
  <si>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</si>
  <si>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</si>
  <si>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</si>
  <si>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</si>
  <si>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</si>
  <si>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</si>
  <si>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</si>
  <si>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</si>
  <si>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</si>
  <si>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</si>
  <si>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</si>
  <si>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</si>
  <si>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</si>
  <si>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</si>
  <si>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</si>
  <si>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</si>
  <si>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</si>
  <si>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</si>
  <si>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</si>
  <si>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</si>
  <si>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</si>
  <si>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</si>
  <si>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</si>
  <si>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</si>
  <si>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</si>
  <si>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</si>
  <si>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</si>
  <si>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</si>
  <si>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</si>
  <si>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</si>
  <si>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</si>
  <si>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</si>
  <si>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</si>
  <si>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</si>
  <si>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</si>
  <si>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</si>
  <si>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</si>
  <si>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</si>
  <si>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</si>
  <si>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</si>
  <si>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</si>
  <si>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</si>
  <si>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</si>
  <si>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</si>
  <si>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</si>
  <si>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</si>
  <si>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</si>
  <si>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</si>
  <si>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</si>
  <si>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</si>
  <si>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21.026.0065-0</t>
  </si>
  <si>
    <t>21.026.0065-A</t>
  </si>
  <si>
    <t>21.026.0070-0</t>
  </si>
  <si>
    <t>21.026.0070-A</t>
  </si>
  <si>
    <t>21.026.0075-0</t>
  </si>
  <si>
    <t>21.026.0075-A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</si>
  <si>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</si>
  <si>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</si>
  <si>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</si>
  <si>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</si>
  <si>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</si>
  <si>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</si>
  <si>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</si>
  <si>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</si>
  <si>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</si>
  <si>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</si>
  <si>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</si>
  <si>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</si>
  <si>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</si>
  <si>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</si>
  <si>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</si>
  <si>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</si>
  <si>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</si>
  <si>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</si>
  <si>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</si>
  <si>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</si>
  <si>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</si>
  <si>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</si>
  <si>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</si>
  <si>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</si>
  <si>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</si>
  <si>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</si>
  <si>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</si>
  <si>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</si>
  <si>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</si>
  <si>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</si>
  <si>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</si>
  <si>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</si>
  <si>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</si>
  <si>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</si>
  <si>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</si>
  <si>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</si>
  <si>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</si>
  <si>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</si>
  <si>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</si>
  <si>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</si>
  <si>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</si>
  <si>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</si>
  <si>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</si>
  <si>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</si>
  <si>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</si>
  <si>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</si>
  <si>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</si>
  <si>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</si>
  <si>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</si>
  <si>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</si>
  <si>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</si>
  <si>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</si>
  <si>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</si>
  <si>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</si>
  <si>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</si>
  <si>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</si>
  <si>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</si>
  <si>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</si>
  <si>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</si>
  <si>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</si>
  <si>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</si>
  <si>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</si>
  <si>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</si>
  <si>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</si>
  <si>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</si>
  <si>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</si>
  <si>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</si>
  <si>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</si>
  <si>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</si>
  <si>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</si>
  <si>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</si>
  <si>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</si>
  <si>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</si>
  <si>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</si>
  <si>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</si>
  <si>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</si>
  <si>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</si>
  <si>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</si>
  <si>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</si>
  <si>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</si>
  <si>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</si>
  <si>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</si>
  <si>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</si>
  <si>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</si>
  <si>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</si>
  <si>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</si>
  <si>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</si>
  <si>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</si>
  <si>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</si>
  <si>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</si>
  <si>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</si>
  <si>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</si>
  <si>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</si>
  <si>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</si>
  <si>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</si>
  <si>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</si>
  <si>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</si>
  <si>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</si>
  <si>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</si>
  <si>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</si>
  <si>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</si>
  <si>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</si>
  <si>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</si>
  <si>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</si>
  <si>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</si>
  <si>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</si>
  <si>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</si>
  <si>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</si>
  <si>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</si>
  <si>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</si>
  <si>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</si>
  <si>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</si>
  <si>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</si>
  <si>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</si>
  <si>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</si>
  <si>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</si>
  <si>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</si>
  <si>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</si>
  <si>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</si>
  <si>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</si>
  <si>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</si>
  <si>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</si>
  <si>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</si>
  <si>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</si>
  <si>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</si>
  <si>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</si>
  <si>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</si>
  <si>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</si>
  <si>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</si>
  <si>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</si>
  <si>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</si>
  <si>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</si>
  <si>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</si>
  <si>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</si>
  <si>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</si>
  <si>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</si>
  <si>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</si>
  <si>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</si>
  <si>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</si>
  <si>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</si>
  <si>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</si>
  <si>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</si>
  <si>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</si>
  <si>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</si>
  <si>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</si>
  <si>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</si>
  <si>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</si>
  <si>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</si>
  <si>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</si>
  <si>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</si>
  <si>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</si>
  <si>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</si>
  <si>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</si>
  <si>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</si>
  <si>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</si>
  <si>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</si>
  <si>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</si>
  <si>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</si>
  <si>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</si>
  <si>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</si>
  <si>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</si>
  <si>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</si>
  <si>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</si>
  <si>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</si>
  <si>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</si>
  <si>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</si>
  <si>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</si>
  <si>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</si>
  <si>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</si>
  <si>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</si>
  <si>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</si>
  <si>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</si>
  <si>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</si>
  <si>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</si>
  <si>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</si>
  <si>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</si>
  <si>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</si>
  <si>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</si>
  <si>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</si>
  <si>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</si>
  <si>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</si>
  <si>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</si>
  <si>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</si>
  <si>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</si>
  <si>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</si>
  <si>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</si>
  <si>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</si>
  <si>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</si>
  <si>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</si>
  <si>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</si>
  <si>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</si>
  <si>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</si>
  <si>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</si>
  <si>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</si>
  <si>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</si>
  <si>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</si>
  <si>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</si>
  <si>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</si>
  <si>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</si>
  <si>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</si>
  <si>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</si>
  <si>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</si>
  <si>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</si>
  <si>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</si>
  <si>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</si>
  <si>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</si>
  <si>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</si>
  <si>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</si>
  <si>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</si>
  <si>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</si>
  <si>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</si>
  <si>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</si>
  <si>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</si>
  <si>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</si>
  <si>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</si>
  <si>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</si>
  <si>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</si>
  <si>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</si>
  <si>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</si>
  <si>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</si>
  <si>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</si>
  <si>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</si>
  <si>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</si>
  <si>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</si>
  <si>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</si>
  <si>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</si>
  <si>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</si>
  <si>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</si>
  <si>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</si>
  <si>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</si>
  <si>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</si>
  <si>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</si>
  <si>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</si>
  <si>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</si>
  <si>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</si>
  <si>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</si>
  <si>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</si>
  <si>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</si>
  <si>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</si>
  <si>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</si>
  <si>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</si>
  <si>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</si>
  <si>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</si>
  <si>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</si>
  <si>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</si>
  <si>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</si>
  <si>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</si>
  <si>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</si>
  <si>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</si>
  <si>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</si>
  <si>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</si>
  <si>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</si>
  <si>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</si>
  <si>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</si>
  <si>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</si>
  <si>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</si>
  <si>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</si>
  <si>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</si>
  <si>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</si>
  <si>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</si>
  <si>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</si>
  <si>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</si>
  <si>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</si>
  <si>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</si>
  <si>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</si>
  <si>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</si>
  <si>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</si>
  <si>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</si>
  <si>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</si>
  <si>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</si>
  <si>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</si>
  <si>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</si>
  <si>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</si>
  <si>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</si>
  <si>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</si>
  <si>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</si>
  <si>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</si>
  <si>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</si>
  <si>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</si>
  <si>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</si>
  <si>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</si>
  <si>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</si>
  <si>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21.050.0055-0</t>
  </si>
  <si>
    <t>21.050.0055-A</t>
  </si>
  <si>
    <t>21.050.0060-0</t>
  </si>
  <si>
    <t>21.050.0060-A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</si>
  <si>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</si>
  <si>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</si>
  <si>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</si>
  <si>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</si>
  <si>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</si>
  <si>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</si>
  <si>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</si>
  <si>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</si>
  <si>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</si>
  <si>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</si>
  <si>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</si>
  <si>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</si>
  <si>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</si>
  <si>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</si>
  <si>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</si>
  <si>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</si>
  <si>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</si>
  <si>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</si>
  <si>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</si>
  <si>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</si>
  <si>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</si>
  <si>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</si>
  <si>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</si>
  <si>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</si>
  <si>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</si>
  <si>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</si>
  <si>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</si>
  <si>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</si>
  <si>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</si>
  <si>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</si>
  <si>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</si>
  <si>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</si>
  <si>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</si>
  <si>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</si>
  <si>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</si>
  <si>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</si>
  <si>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</si>
  <si>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</si>
  <si>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</si>
  <si>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</si>
  <si>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</si>
  <si>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</si>
  <si>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</si>
  <si>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</si>
  <si>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</si>
  <si>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</si>
  <si>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</si>
  <si>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</si>
  <si>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</si>
  <si>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</si>
  <si>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</si>
  <si>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</si>
  <si>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</si>
  <si>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</si>
  <si>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</si>
  <si>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</si>
  <si>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</si>
  <si>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</si>
  <si>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</si>
  <si>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</si>
  <si>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</si>
  <si>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</si>
  <si>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</si>
  <si>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</si>
  <si>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</si>
  <si>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</si>
  <si>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</si>
  <si>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</si>
  <si>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</si>
  <si>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</si>
  <si>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</si>
  <si>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</si>
  <si>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</si>
  <si>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</si>
  <si>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</si>
  <si>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</si>
  <si>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</si>
  <si>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</si>
  <si>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</si>
  <si>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</si>
  <si>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</si>
  <si>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</si>
  <si>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</si>
  <si>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</si>
  <si>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</si>
  <si>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</si>
  <si>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</si>
  <si>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</si>
  <si>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</si>
  <si>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</si>
  <si>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</si>
  <si>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</si>
  <si>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</si>
  <si>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</si>
  <si>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</si>
  <si>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</si>
  <si>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</si>
  <si>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</si>
  <si>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</si>
  <si>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</si>
  <si>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</si>
  <si>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</si>
  <si>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</si>
  <si>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</si>
  <si>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</si>
  <si>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</si>
  <si>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</si>
  <si>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</si>
  <si>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</si>
  <si>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</si>
  <si>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</si>
  <si>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</si>
  <si>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</si>
  <si>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</si>
  <si>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</si>
  <si>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</si>
  <si>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</si>
  <si>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</si>
  <si>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</si>
  <si>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</si>
  <si>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</si>
  <si>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</si>
  <si>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</si>
  <si>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</si>
  <si>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</si>
  <si>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</si>
  <si>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</si>
  <si>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</si>
  <si>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</si>
  <si>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</si>
  <si>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</si>
  <si>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</si>
  <si>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</si>
  <si>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</si>
  <si>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</si>
  <si>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</si>
  <si>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</si>
  <si>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</si>
  <si>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</si>
  <si>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</si>
  <si>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</si>
  <si>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</si>
  <si>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</si>
  <si>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</si>
  <si>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</si>
  <si>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</si>
  <si>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</si>
  <si>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</si>
  <si>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</si>
  <si>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</si>
  <si>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</si>
  <si>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</si>
  <si>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</si>
  <si>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</si>
  <si>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</si>
  <si>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</si>
  <si>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</si>
  <si>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</si>
  <si>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</si>
  <si>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</si>
  <si>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</si>
  <si>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</si>
  <si>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</si>
  <si>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</si>
  <si>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</si>
  <si>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</si>
  <si>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</si>
  <si>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</si>
  <si>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</si>
  <si>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</si>
  <si>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</si>
  <si>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</si>
  <si>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</si>
  <si>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</si>
  <si>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</si>
  <si>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</si>
  <si>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</si>
  <si>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</si>
  <si>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</si>
  <si>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</si>
  <si>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</si>
  <si>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</si>
  <si>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</si>
  <si>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</si>
  <si>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</si>
  <si>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</si>
  <si>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</si>
  <si>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</si>
  <si>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</si>
  <si>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</si>
  <si>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</si>
  <si>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</si>
  <si>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</si>
  <si>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</si>
  <si>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</si>
  <si>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</si>
  <si>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</si>
  <si>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</si>
  <si>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</si>
  <si>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</si>
  <si>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</si>
  <si>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</si>
  <si>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</si>
  <si>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</si>
  <si>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</si>
  <si>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</si>
  <si>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</si>
  <si>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</si>
  <si>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</si>
  <si>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</si>
  <si>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</si>
  <si>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</si>
  <si>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</si>
  <si>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</si>
  <si>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</si>
  <si>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</si>
  <si>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</si>
  <si>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</si>
  <si>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</si>
  <si>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</si>
  <si>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</si>
  <si>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</si>
  <si>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</si>
  <si>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</si>
  <si>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</si>
  <si>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</si>
  <si>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</si>
  <si>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</si>
  <si>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</si>
  <si>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</si>
  <si>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</si>
  <si>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</si>
  <si>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</si>
  <si>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</si>
  <si>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</si>
  <si>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</si>
  <si>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</si>
  <si>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</si>
  <si>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</si>
  <si>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</si>
  <si>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</si>
  <si>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</si>
  <si>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</si>
  <si>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</si>
  <si>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</si>
  <si>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</si>
  <si>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</si>
  <si>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</si>
  <si>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</si>
  <si>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</si>
  <si>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</si>
  <si>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</si>
  <si>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</si>
  <si>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</si>
  <si>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</si>
  <si>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</si>
  <si>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</si>
  <si>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</si>
  <si>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</si>
  <si>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</si>
  <si>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</si>
  <si>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</si>
  <si>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</si>
  <si>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</si>
  <si>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</si>
  <si>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</si>
  <si>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</si>
  <si>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</si>
  <si>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</si>
  <si>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</si>
  <si>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</si>
  <si>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</si>
  <si>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</si>
  <si>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</si>
  <si>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</si>
  <si>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</si>
  <si>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</si>
  <si>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</si>
  <si>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</si>
  <si>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</si>
  <si>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</si>
  <si>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</si>
  <si>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</si>
  <si>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</si>
  <si>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</si>
  <si>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</si>
  <si>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</si>
  <si>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</si>
  <si>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</si>
  <si>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</si>
  <si>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</si>
  <si>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</si>
  <si>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</si>
  <si>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</si>
  <si>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</si>
  <si>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</si>
  <si>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</si>
  <si>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</si>
  <si>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</si>
  <si>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</si>
  <si>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</si>
  <si>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</si>
  <si>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</si>
  <si>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</si>
  <si>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</si>
  <si>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</si>
  <si>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</si>
  <si>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</si>
  <si>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</si>
  <si>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</si>
  <si>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</si>
  <si>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</si>
  <si>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</si>
  <si>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</si>
  <si>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</si>
  <si>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</si>
  <si>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</si>
  <si>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</si>
  <si>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</si>
  <si>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</si>
  <si>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55.001.0010-1</t>
  </si>
  <si>
    <t>PINUS,PECA 1 X 7CM</t>
  </si>
  <si>
    <t>55.001.0010-B</t>
  </si>
  <si>
    <t>55.001.0011-1</t>
  </si>
  <si>
    <t>PINUS,PECA 2,5 X 5CM</t>
  </si>
  <si>
    <t>55.001.0011-B</t>
  </si>
  <si>
    <t>55.001.0012-1</t>
  </si>
  <si>
    <t>55.001.0012-B</t>
  </si>
  <si>
    <t>55.001.0013-1</t>
  </si>
  <si>
    <t>PECA DE PINUS,P/M3</t>
  </si>
  <si>
    <t>55.001.0013-B</t>
  </si>
  <si>
    <t>55.010.0001-1</t>
  </si>
  <si>
    <t>55.010.0001-B</t>
  </si>
  <si>
    <t>55.010.0003-1</t>
  </si>
  <si>
    <t>TUBO DE CONCRETO,DIAMETRO DE 500MM,INCLUSIVE FORNECIMENTO</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</si>
  <si>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</si>
  <si>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</si>
  <si>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</si>
  <si>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</si>
  <si>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</si>
  <si>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</si>
  <si>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</si>
  <si>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</si>
  <si>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</si>
  <si>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</si>
  <si>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</si>
  <si>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</si>
  <si>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</si>
  <si>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</si>
  <si>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</si>
  <si>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</si>
  <si>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</si>
  <si>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</si>
  <si>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</si>
  <si>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</si>
  <si>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</si>
  <si>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</si>
  <si>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</si>
  <si>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</si>
  <si>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</si>
  <si>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</si>
  <si>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</si>
  <si>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</si>
  <si>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</si>
  <si>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</si>
  <si>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</si>
  <si>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</si>
  <si>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</si>
  <si>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</si>
  <si>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</si>
  <si>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</si>
  <si>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</si>
  <si>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</si>
  <si>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</si>
  <si>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</si>
  <si>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</si>
  <si>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</si>
  <si>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</si>
  <si>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</si>
  <si>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</si>
  <si>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</si>
  <si>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</si>
  <si>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</si>
  <si>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</si>
  <si>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</si>
  <si>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</si>
  <si>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</si>
  <si>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</si>
  <si>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</si>
  <si>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</si>
  <si>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</si>
  <si>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</si>
  <si>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</si>
  <si>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</si>
  <si>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</si>
  <si>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</si>
  <si>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</si>
  <si>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</si>
  <si>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</si>
  <si>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</si>
  <si>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</si>
  <si>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</si>
  <si>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</si>
  <si>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</si>
  <si>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</si>
  <si>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</si>
  <si>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</si>
  <si>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</si>
  <si>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</si>
  <si>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</si>
  <si>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</si>
  <si>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</si>
  <si>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</si>
  <si>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</si>
  <si>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</si>
  <si>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</si>
  <si>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</si>
  <si>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</si>
  <si>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</si>
  <si>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</si>
  <si>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</si>
  <si>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</si>
  <si>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</si>
  <si>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</si>
  <si>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</si>
  <si>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</si>
  <si>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</si>
  <si>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</si>
  <si>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</si>
  <si>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</si>
  <si>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</si>
  <si>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</si>
  <si>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</si>
  <si>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</si>
  <si>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</si>
  <si>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</si>
  <si>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</si>
  <si>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</si>
  <si>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</si>
  <si>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</si>
  <si>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</si>
  <si>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</si>
  <si>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</si>
  <si>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</si>
  <si>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</si>
  <si>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NIVEL WILD-NA-Z</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</si>
  <si>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</si>
  <si>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</si>
  <si>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</si>
  <si>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</si>
  <si>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</si>
  <si>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</si>
  <si>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</si>
  <si>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</si>
  <si>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</si>
  <si>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</si>
  <si>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</si>
  <si>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</si>
  <si>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</si>
  <si>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</si>
  <si>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</si>
  <si>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</si>
  <si>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</si>
  <si>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</si>
  <si>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</si>
  <si>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</si>
  <si>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</si>
  <si>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</si>
  <si>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</si>
  <si>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</si>
  <si>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</si>
  <si>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</si>
  <si>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</si>
  <si>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</si>
  <si>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</si>
  <si>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</si>
  <si>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</si>
  <si>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</si>
  <si>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UN/T</t>
  </si>
  <si>
    <t>58.002.0336-B</t>
  </si>
  <si>
    <t>58.002.0337-1</t>
  </si>
  <si>
    <t>58.002.0337-B</t>
  </si>
  <si>
    <t>58.002.0339-1</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</si>
  <si>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</si>
  <si>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</si>
  <si>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</si>
  <si>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</si>
  <si>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</si>
  <si>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</si>
  <si>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</si>
  <si>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</si>
  <si>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</si>
  <si>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</si>
  <si>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</si>
  <si>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</si>
  <si>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</si>
  <si>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</si>
  <si>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</si>
  <si>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</si>
  <si>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</si>
  <si>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</si>
  <si>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</si>
  <si>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</si>
  <si>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</si>
  <si>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</si>
  <si>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</si>
  <si>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</si>
  <si>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</si>
  <si>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</si>
  <si>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</si>
  <si>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</si>
  <si>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</si>
  <si>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</si>
  <si>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</si>
  <si>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</si>
  <si>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</si>
  <si>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</si>
  <si>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</si>
  <si>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</si>
  <si>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</si>
  <si>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</si>
  <si>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</si>
  <si>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</si>
  <si>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</si>
  <si>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</si>
  <si>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</si>
  <si>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</si>
  <si>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</si>
  <si>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</si>
  <si>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</si>
  <si>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</si>
  <si>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</si>
  <si>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</si>
  <si>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</si>
  <si>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</si>
  <si>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</si>
  <si>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</si>
  <si>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</si>
  <si>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59.003.0010-B</t>
  </si>
  <si>
    <t>59.003.0050-1</t>
  </si>
  <si>
    <t>ESTACA MANGUE</t>
  </si>
  <si>
    <t>59.003.0050-B</t>
  </si>
  <si>
    <t>59.003.0060-1</t>
  </si>
  <si>
    <t>59.003.0060-B</t>
  </si>
  <si>
    <t>CODIGO</t>
  </si>
  <si>
    <t>UNID</t>
  </si>
  <si>
    <t>01.050.0560-0</t>
  </si>
  <si>
    <t>01.050.0560-A</t>
  </si>
  <si>
    <t>01.050.0561-0</t>
  </si>
  <si>
    <t>01.050.0561-A</t>
  </si>
  <si>
    <t>01.050.0562-0</t>
  </si>
  <si>
    <t>01.050.0562-A</t>
  </si>
  <si>
    <t>01.050.0563-0</t>
  </si>
  <si>
    <t>01.050.0563-A</t>
  </si>
  <si>
    <t>01.050.0564-0</t>
  </si>
  <si>
    <t>01.050.0564-A</t>
  </si>
  <si>
    <t>01.050.0565-0</t>
  </si>
  <si>
    <t>01.050.0565-A</t>
  </si>
  <si>
    <t xml:space="preserve"> MES</t>
  </si>
  <si>
    <t xml:space="preserve"> M2</t>
  </si>
  <si>
    <t xml:space="preserve"> UN</t>
  </si>
  <si>
    <t>REMOCAO DE TUBO DE CONCRETO COM D.N ACIMA DE 1500MM</t>
  </si>
  <si>
    <t>INDICE GERAL DA CONSTRUCAO CIVIL (PREDIOS PUBLICOS)</t>
  </si>
  <si>
    <t>05.105.0137-0</t>
  </si>
  <si>
    <t>05.105.0137-A</t>
  </si>
  <si>
    <t>SERVICO DE VIGILANCIA COM VIGIA DE OBRA 24H/DIA,PARA 1 POSTO</t>
  </si>
  <si>
    <t>05.105.0203-0</t>
  </si>
  <si>
    <t>05.105.0203-A</t>
  </si>
  <si>
    <t>05.105.0207-0</t>
  </si>
  <si>
    <t>05.105.0207-A</t>
  </si>
  <si>
    <t>INDICE DE SALARIO DA CONSTRUCAO CIVIL</t>
  </si>
  <si>
    <t>INDICE PARA SERVICOS DE SEGURANCA E VIGILANCIA</t>
  </si>
  <si>
    <t>MANTA GEOTEXTIL EM POCOS DE ALIVIO.FORNECIMENTO E COLOCACAO</t>
  </si>
  <si>
    <t>VEU DE POLIESTER NAO TECIDO.FORNECIMENTO E COLOCACAO</t>
  </si>
  <si>
    <t>IRRIGADOR GIRATORIO,DE PLASTICO.FORNECIMENTO E COLOCACAO</t>
  </si>
  <si>
    <t>ADUBO ORGANICO(ESTERCO DE GADO).FORNECIMENTO</t>
  </si>
  <si>
    <t>BANCO RUSTICO.FORNECIMENTO E COLOCACAO</t>
  </si>
  <si>
    <t>TRILHO SEMINOVO SIMPLES,INCLUSIVE PERDAS.FORNECIMENTO</t>
  </si>
  <si>
    <t>11.001.0015-1</t>
  </si>
  <si>
    <t>11.001.0015-B</t>
  </si>
  <si>
    <t>11.001.0032-1</t>
  </si>
  <si>
    <t>11.001.0032-B</t>
  </si>
  <si>
    <t>11.001.0036-1</t>
  </si>
  <si>
    <t>11.001.0036-B</t>
  </si>
  <si>
    <t>11.001.0038-1</t>
  </si>
  <si>
    <t>11.001.0038-B</t>
  </si>
  <si>
    <t>11.001.0040-1</t>
  </si>
  <si>
    <t>11.001.0040-B</t>
  </si>
  <si>
    <t xml:space="preserve"> M3</t>
  </si>
  <si>
    <t>11.046.0080-1</t>
  </si>
  <si>
    <t>11.046.0080-B</t>
  </si>
  <si>
    <t>14.002.0062-0</t>
  </si>
  <si>
    <t>14.002.0062-A</t>
  </si>
  <si>
    <t>14.002.0064-0</t>
  </si>
  <si>
    <t>14.002.0064-A</t>
  </si>
  <si>
    <t>14.002.0066-0</t>
  </si>
  <si>
    <t>14.002.0066-A</t>
  </si>
  <si>
    <t>VIDRO ARAMADO,7MM DE ESPESSURA.FORNECIMENTO E COLOCACAO</t>
  </si>
  <si>
    <t>VIDRO ARAMADO,6MM DE ESPESSURA.FORNECIMENTO E COLOCACAO</t>
  </si>
  <si>
    <t>VIDRO JATEADO COM 4MM DE ESPESSURA.FORNECIMENTO E COLOCACAO</t>
  </si>
  <si>
    <t>ADUELA EM MADEIRA DE LEI,DE 13X3CM.FORNECIMENTO E COLOCACAO</t>
  </si>
  <si>
    <t>MARCO EM MADEIRA DE LEI,DE 7X3CM.FORNECIMENTO E COLOCACAO</t>
  </si>
  <si>
    <t>ALIZAR EM MADEIRA DE LEI,DE 5X2CM.FORNECIMENTO E COLOCACAO</t>
  </si>
  <si>
    <t>PECA DE MADEIRA DE LEI,SERRADA,DE 3"X3".FORNECIMENTO</t>
  </si>
  <si>
    <t>PECA DE MADEIRA DE LEI,SERRADA,DE 3"X4.1/2".FORNECIMENTO</t>
  </si>
  <si>
    <t>PECA DE MADEIRA DE LEI,SERRADA,DE 3"X6".FORNECIMENTO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</si>
  <si>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</si>
  <si>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</si>
  <si>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</si>
  <si>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</si>
  <si>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</si>
  <si>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</si>
  <si>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</si>
  <si>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14.006.0688-0</t>
  </si>
  <si>
    <t>14.006.0688-A</t>
  </si>
  <si>
    <t>PUXADOR DE 12CM,EM ZAMAK CROMADO.FORNECIMENTO</t>
  </si>
  <si>
    <t>PUXADOR TUBULAR,DE PUNHO,EM LATAO CROMADO.FORNECIMENTO</t>
  </si>
  <si>
    <t>PUXADOR TUBULAR,EM ZAMAK CROMADO.FORNECIMENTO</t>
  </si>
  <si>
    <t>PORTA CADEADO DE 4.1/2",DE FERRO ZINCADO.FORNECIMENTO</t>
  </si>
  <si>
    <t>PIVO PARA PORTA DE VIDRO TEMPERADO.FORNECIMENTO</t>
  </si>
  <si>
    <t>MOLA DE BILHA DE ACO,TAMANHO 12MM.FORNECIMENTO</t>
  </si>
  <si>
    <t>HIDROMETRO COM DIAMETRO DE 1/2".FORNECIMENTO</t>
  </si>
  <si>
    <t>HIDROMETRO COM DIAMETRO DE 3/4".FORNECIMENTO</t>
  </si>
  <si>
    <t>HIDROMETRO COM DIAMETRO DE 1".FORNECIMENTO</t>
  </si>
  <si>
    <t>REPARO DE VALVULA DE DESCARGA.FORNECIMENTO E SUBSTITUICAO</t>
  </si>
  <si>
    <t>LUVA EM PVC RIGIDO SOLDAVEL,AZUL,DE 50MM.FORNECIMENTO</t>
  </si>
  <si>
    <t>PRESILHA EM LATAO COM FURO DE 7MM.FORNECIMENTO E COLOCACAO</t>
  </si>
  <si>
    <t>VERGALHAO DE COBRE DE 3/8".FORNECIMENTO E COLOCACAO</t>
  </si>
  <si>
    <t>FUSIVEL FACA,DE 100A,250V,FIXO.FORNECIMENTO E COLOCACAO</t>
  </si>
  <si>
    <t>ESPELHO PLASTICO 4"X2".FORNECIMENTO E COLOCACAO</t>
  </si>
  <si>
    <t>RECEPTACULO DE LOUCA PARA PENDENTE.FORNECIMENTO E COLOCACAO</t>
  </si>
  <si>
    <t>LAMPADA FLUORESCENTE TUBULAR,DE 40W.FORNECIMENTO E COLOCACAO</t>
  </si>
  <si>
    <t>LAMPADA FLUORESCENTE TUBULAR,DE 32W.FORNECIMENTO E COLOCACAO</t>
  </si>
  <si>
    <t>LAMPADA FLUORESCENTE TUBULAR,DE 20W.FORNECIMENTO E COLOCACAO</t>
  </si>
  <si>
    <t>LAMPADA FLUORESCENTE TUBULAR,DE 18W.FORNECIMENTO E COLOCACAO</t>
  </si>
  <si>
    <t>LAMPADA FLUORESCENTE TUBULAR,DE 16W.FORNECIMENTO E COLOCACAO</t>
  </si>
  <si>
    <t>15.020.0042-0</t>
  </si>
  <si>
    <t>15.020.0042-A</t>
  </si>
  <si>
    <t>LAMPADA VAPOR DE MERCURIO,DE 80W.FORNECIMENTO E COLOCACAO</t>
  </si>
  <si>
    <t>LAMPADA VAPOR DE MERCURIO,DE 125W.FORNECIMENTO E COLOCACAO</t>
  </si>
  <si>
    <t>LAMPADA MISTA,DE 160W.FORNECIMENTO E COLOCACAO</t>
  </si>
  <si>
    <t>LAMPADA MISTA,DE 250W.FORNECIMENTO E COLOCACAO</t>
  </si>
  <si>
    <t>LAMPADA MISTA,DE 500W.FORNECIMENTO E COLOCACAO</t>
  </si>
  <si>
    <t>LAMPADA LED,DICROICA MR16 5W/12V.FORNECIMENTO E COLOCACAO</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</si>
  <si>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</si>
  <si>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</si>
  <si>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</si>
  <si>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</si>
  <si>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</si>
  <si>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</si>
  <si>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</si>
  <si>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</si>
  <si>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</si>
  <si>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</si>
  <si>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</si>
  <si>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</si>
  <si>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</si>
  <si>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</si>
  <si>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</si>
  <si>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</si>
  <si>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</si>
  <si>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</si>
  <si>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</si>
  <si>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</si>
  <si>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</si>
  <si>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</si>
  <si>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</si>
  <si>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</si>
  <si>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</si>
  <si>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</si>
  <si>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</si>
  <si>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</si>
  <si>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</si>
  <si>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</si>
  <si>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</si>
  <si>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</si>
  <si>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</si>
  <si>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</si>
  <si>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</si>
  <si>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</si>
  <si>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</si>
  <si>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</si>
  <si>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</si>
  <si>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</si>
  <si>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</si>
  <si>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</si>
  <si>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</si>
  <si>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</si>
  <si>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</si>
  <si>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</si>
  <si>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</si>
  <si>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</si>
  <si>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</si>
  <si>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</si>
  <si>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</si>
  <si>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</si>
  <si>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</si>
  <si>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</si>
  <si>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</si>
  <si>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</si>
  <si>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</si>
  <si>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</si>
  <si>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</si>
  <si>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</si>
  <si>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</si>
  <si>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</si>
  <si>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</si>
  <si>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</si>
  <si>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</si>
  <si>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</si>
  <si>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</si>
  <si>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</si>
  <si>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</si>
  <si>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</si>
  <si>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</si>
  <si>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</si>
  <si>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</si>
  <si>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</si>
  <si>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</si>
  <si>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</si>
  <si>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</si>
  <si>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</si>
  <si>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</si>
  <si>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</si>
  <si>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</si>
  <si>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</si>
  <si>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</si>
  <si>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</si>
  <si>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</si>
  <si>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</si>
  <si>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</si>
  <si>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</si>
  <si>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</si>
  <si>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</si>
  <si>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</si>
  <si>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</si>
  <si>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</si>
  <si>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</si>
  <si>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</si>
  <si>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</si>
  <si>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</si>
  <si>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</si>
  <si>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</si>
  <si>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</si>
  <si>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</si>
  <si>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</si>
  <si>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</si>
  <si>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</si>
  <si>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</si>
  <si>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</si>
  <si>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</si>
  <si>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</si>
  <si>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</si>
  <si>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</si>
  <si>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</si>
  <si>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</si>
  <si>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</si>
  <si>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</si>
  <si>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</si>
  <si>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</si>
  <si>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</si>
  <si>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</si>
  <si>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</si>
  <si>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</si>
  <si>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</si>
  <si>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</si>
  <si>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</si>
  <si>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</si>
  <si>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</si>
  <si>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</si>
  <si>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</si>
  <si>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</si>
  <si>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</si>
  <si>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</si>
  <si>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</si>
  <si>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</si>
  <si>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</si>
  <si>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</si>
  <si>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CAIBRO DE MADEIRA SERRADA COM 3"X2".FORNECIMENTO E COLOCACAO</t>
  </si>
  <si>
    <t>RIPA DE MADEIRA SERRADA DE 1,5X4CM.FORNECIMENTO E COLOCACAO</t>
  </si>
  <si>
    <t>16.026.0030-0</t>
  </si>
  <si>
    <t>16.026.0030-A</t>
  </si>
  <si>
    <t>PINTURA ELETROSTATICA SOBRE ESQUADRIA DE ALUMINIO</t>
  </si>
  <si>
    <t>CHUVEIRO ESTAMPADO,ARTICULADO,COM BRACO DE 1/2".FORNECIMENTO</t>
  </si>
  <si>
    <t>CHUVEIRO PLASTICO,BRANCO,INCLUSIVE BRACO.FORNECIMENTO</t>
  </si>
  <si>
    <t>CHUVEIRO ELETRICO,EM METAL CROMADO,DE 110/220V.FORNECIMENTO</t>
  </si>
  <si>
    <t>CHUVEIRO ELETRICO,EM PLASTICO,DE 110/220V.FORNECIMENTO</t>
  </si>
  <si>
    <t>TORNEIRA DE PLASTICO PARA LAVATORIO,DE 1/2".FORNECIMENTO</t>
  </si>
  <si>
    <t>TORNEIRA DE PLASTICO PARA PIA,DE 1/2".FORNECIMENTO</t>
  </si>
  <si>
    <t>TORNEIRA ELETRICA DE PVC,110/220V.FORNECIMENTO</t>
  </si>
  <si>
    <t>VALVULA DE ESCOAMENTO PARA LAVATORIO,EM PVC.FORNECIMENTO</t>
  </si>
  <si>
    <t>VALVULA DE ESCOAMENTO PARA PIA,EM PVC.FORNECIMENTO</t>
  </si>
  <si>
    <t>FOGAO A GAS RESIDENCIAL,BRANCO,COM 4 BOCAS.FORNECIMENTO</t>
  </si>
  <si>
    <t>FOGAO A GAS RESIDENCIAL,BRANCO,COM 6 BOCAS.FORNECIMENTO</t>
  </si>
  <si>
    <t>TANQUE PARA EXPURGO EM ACO INOXIDAVEL.FORNECIMENTO</t>
  </si>
  <si>
    <t>CAIXA DE DESCARGA DE PLASTICO EXTERNA.FORNECIMENTO</t>
  </si>
  <si>
    <t>18.033.0018-0</t>
  </si>
  <si>
    <t>18.033.0018-A</t>
  </si>
  <si>
    <t>18.033.0019-0</t>
  </si>
  <si>
    <t>18.033.0019-A</t>
  </si>
  <si>
    <t>MONITOR LCD 19",WIDESCREEN.FORNECIMENTO</t>
  </si>
  <si>
    <t>MONITOR LCD 22",WIDESCREEN.FORNECIMENTO</t>
  </si>
  <si>
    <t>MINI CAMERA,COM DOME,LENTE PADRAO 3,6MM.FORNECIMENTO</t>
  </si>
  <si>
    <t>MINI CAMERA COM DOME E INFRAVERMELHO.FORNECIMENTO</t>
  </si>
  <si>
    <t>18.060.0020-0</t>
  </si>
  <si>
    <t>18.060.0020-A</t>
  </si>
  <si>
    <t>18.060.0026-0</t>
  </si>
  <si>
    <t>18.060.0026-A</t>
  </si>
  <si>
    <t>18.060.0043-0</t>
  </si>
  <si>
    <t>18.060.0043-A</t>
  </si>
  <si>
    <t>18.060.0060-0</t>
  </si>
  <si>
    <t>18.060.0060-A</t>
  </si>
  <si>
    <t>REDE DE VOLEIBOL OFICIAL COM CABO DE ACO.FORNECIMENTO</t>
  </si>
  <si>
    <t>REDE DE NYLON PARA FUTEBOL DE SALAO.FORNECIMENTO</t>
  </si>
  <si>
    <t>SUPORTE PARA LAMPADA FLUORESCENTE.FORNECIMENTO E COLOCACAO</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</si>
  <si>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</si>
  <si>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</si>
  <si>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</si>
  <si>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</si>
  <si>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</si>
  <si>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DUMPER,CARGA SOLIDA DE 1.000L,INCLUSIVE OPERADOR</t>
  </si>
  <si>
    <t>DUMPER,CARGA SOLIDA 1.000L,INCLUSIVE OPERADOR</t>
  </si>
  <si>
    <t>CIMENTO PORTLAND CP-II-32,INCLUSIVE TRANSPORTE.FORNECIMENTO</t>
  </si>
  <si>
    <t>CONCRETO BETUMINOSO USINADO A QUENTE.PREPARO E FORNECIMENTO</t>
  </si>
  <si>
    <t>PRE-MISTURADO A FRIO.PREPARO E FORNECIMENTO</t>
  </si>
  <si>
    <t>SAIBRO,INCLUSIVE TRANSPORTE.FORNECIMENTO</t>
  </si>
  <si>
    <t>RETIRADA DE CONJUNTO DE FERRAGENS EM LINHA DE B.T.</t>
  </si>
  <si>
    <t>RETIRADA DE REDE AEREA DE B.T.(LANCE)</t>
  </si>
  <si>
    <t>PINTURA DE BRACO COM 2 DEMAOS DE TINTA FENOLICA</t>
  </si>
  <si>
    <t>SUPORTE PARA MONTAGEM DE TRANSFORMADOR EM POSTE.FORNECIMENTO</t>
  </si>
  <si>
    <t>ISOLADOR TIPO PINO,13,8KV.FORNECIMENTO</t>
  </si>
  <si>
    <t>ALCA PRE-FORMADA PARA CABO DE 35MM2.FORNECIMENTO E COLOCACAO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</si>
  <si>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</si>
  <si>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</si>
  <si>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</si>
  <si>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</si>
  <si>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</si>
  <si>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</si>
  <si>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</si>
  <si>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TEMPORIZADO,COEL,TIPO RTQD.FORNECIMENTO</t>
  </si>
  <si>
    <t>RELE TEMPORIZADO,TIPO FLT 01/NF.FORNECIMENTO</t>
  </si>
  <si>
    <t>CAIXA HERMETICA PARA CHAVE FACA TRIFASICA.COLOCACAO</t>
  </si>
  <si>
    <t>ELETRODUTO DE PVC RIGIDO,ROSQUEAVEL,DE 75MM(3").FORNECIMENTO</t>
  </si>
  <si>
    <t>BOX CURVO DE ALUMINIO DE 38MM(1 1/2").FORNECIMENTO</t>
  </si>
  <si>
    <t>CHAPA DE FERRO GALVANIZADO NO 24,DE(1X2)M.FORNECIMENTO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</si>
  <si>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</si>
  <si>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</si>
  <si>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</si>
  <si>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</si>
  <si>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</si>
  <si>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CRUZETA Q-3,DE 6 PINOS.FORNECIMENTO</t>
  </si>
  <si>
    <t>PARAFUSO COM CABECA SEXTAVADA DE (5/8"X1.1/2").FORNECIMENTO</t>
  </si>
  <si>
    <t>PARAFUSO COM CABECA SEXTAVADA DE(12X1,75X50)MM.FORNECIMENTO</t>
  </si>
  <si>
    <t>PARAFUSO FRANCES DE (5/8"X2.1/2").FORNECIMENTO</t>
  </si>
  <si>
    <t>PARAFUSO DE MAQUINA SEXTAVADA DE (1/2"X1.1/2").FORNECIMENTO</t>
  </si>
  <si>
    <t>CRUZETA N°2,DE 2 PINOS.FORNECIMENTO</t>
  </si>
  <si>
    <t>APLICACAO DE FORMICIDA GRANULADA.FORNECIMENTO E APLICACAO</t>
  </si>
  <si>
    <t>APLICACAO DE HERBICIDA ROUND UP.FORNECIMENTO E APLICACAO</t>
  </si>
  <si>
    <t>ACO CA-50,DIAM. DE 5/8" A 1" (MEDIA)</t>
  </si>
  <si>
    <t>ACO CA-50,DIAMETRO DE 32MM (1.1/4"),MEDIA</t>
  </si>
  <si>
    <t>ACO CA-50 B, DIAM. DE 1/4" E 1/2" (MEDIA)</t>
  </si>
  <si>
    <t>FORMA DE MAD. P/MOLDAGEM</t>
  </si>
  <si>
    <t>VAC-ALL ASPIRADORA MEC.ARMAZENAGEM 8,6M3.</t>
  </si>
  <si>
    <t>WAGON DRILL.</t>
  </si>
  <si>
    <t>USINA DE SOLOS CAPACIDADE 540T/H,MOTOR 100CV.</t>
  </si>
  <si>
    <t>ESCAVADEIRA DE ESTEIRA CLAM-SHELL,0,38M3.</t>
  </si>
  <si>
    <t>ESCAVADEIRA DE ESTEIRA CLAM-SHELL, 0,57M3.</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</si>
  <si>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</si>
  <si>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</si>
  <si>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</si>
  <si>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</si>
  <si>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</si>
  <si>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</si>
  <si>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</si>
  <si>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</si>
  <si>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</si>
  <si>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</si>
  <si>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</si>
  <si>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</si>
  <si>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</si>
  <si>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</si>
  <si>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</si>
  <si>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</si>
  <si>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</si>
  <si>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</si>
  <si>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</si>
  <si>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</si>
  <si>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</si>
  <si>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</si>
  <si>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</si>
  <si>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</si>
  <si>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</si>
  <si>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</si>
  <si>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</si>
  <si>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</si>
  <si>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</si>
  <si>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</si>
  <si>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</si>
  <si>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</si>
  <si>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PINUS,PECA 2,5 X 10CM.</t>
  </si>
  <si>
    <t>M.</t>
  </si>
  <si>
    <t>H.</t>
  </si>
  <si>
    <t>CUSTO HORARIO PRODUTIVO - WIDIA ALT.</t>
  </si>
  <si>
    <t>DISTANCIOMETRO ELETRONICO ACOPLADO A TEODOLITO.</t>
  </si>
  <si>
    <t>M3.</t>
  </si>
  <si>
    <t>M2.</t>
  </si>
  <si>
    <t>MOLDAGEM E COLETA DE CORPO DE PROVA DE CONCRETO,EXEC.POR FIR</t>
  </si>
  <si>
    <t>KG.</t>
  </si>
  <si>
    <t>TACO DE ALVENARIA (2,5X10X20)CM.</t>
  </si>
  <si>
    <t>PINUS,PECA 1" X 12" E 1" X 9".</t>
  </si>
  <si>
    <t>DESCRICAO DA COMPOSICAO</t>
  </si>
  <si>
    <t>UNIDADE</t>
  </si>
  <si>
    <t>CUSTO TOTAL</t>
  </si>
  <si>
    <t>ASSENTAMENTO DE TUBO DE FERRO FUNDIDO PARA REDE DE ÁGUA, DN 80 MM, JUNTA ELÁSTICA, INSTALADO EM LOCAL COM NÍVEL ALTO DE INTERFERÊNCIAS (NÃO INCLUI FORNECIMENTO). AF_11/2017</t>
  </si>
  <si>
    <t>6,99</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</si>
  <si>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</si>
  <si>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</si>
  <si>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</si>
  <si>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</si>
  <si>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</si>
  <si>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</si>
  <si>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</si>
  <si>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</si>
  <si>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</si>
  <si>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</si>
  <si>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</si>
  <si>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</si>
  <si>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</si>
  <si>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</si>
  <si>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</si>
  <si>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</si>
  <si>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</si>
  <si>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</si>
  <si>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</si>
  <si>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</si>
  <si>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</si>
  <si>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</si>
  <si>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</si>
  <si>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</si>
  <si>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</si>
  <si>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</si>
  <si>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</si>
  <si>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</si>
  <si>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</si>
  <si>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</si>
  <si>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</si>
  <si>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</si>
  <si>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0,85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</si>
  <si>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</si>
  <si>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</si>
  <si>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</si>
  <si>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</si>
  <si>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0,84</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</si>
  <si>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</si>
  <si>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</si>
  <si>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</si>
  <si>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</si>
  <si>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</si>
  <si>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</si>
  <si>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</si>
  <si>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</si>
  <si>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</si>
  <si>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</si>
  <si>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2,15</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</si>
  <si>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</si>
  <si>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</si>
  <si>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</si>
  <si>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</si>
  <si>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</si>
  <si>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</si>
  <si>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</si>
  <si>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</si>
  <si>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</si>
  <si>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</si>
  <si>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</si>
  <si>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</si>
  <si>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</si>
  <si>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</si>
  <si>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</si>
  <si>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</si>
  <si>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</si>
  <si>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</si>
  <si>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</si>
  <si>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</si>
  <si>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</si>
  <si>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</si>
  <si>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</si>
  <si>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11,77</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</si>
  <si>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</si>
  <si>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</si>
  <si>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</si>
  <si>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</si>
  <si>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</si>
  <si>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</si>
  <si>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</si>
  <si>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</si>
  <si>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</si>
  <si>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</si>
  <si>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</si>
  <si>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</si>
  <si>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</si>
  <si>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</si>
  <si>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</si>
  <si>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</si>
  <si>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</si>
  <si>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</si>
  <si>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</si>
  <si>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</si>
  <si>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</si>
  <si>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</si>
  <si>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</si>
  <si>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</si>
  <si>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</si>
  <si>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</si>
  <si>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</si>
  <si>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</si>
  <si>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</si>
  <si>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</si>
  <si>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3,92</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</si>
  <si>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</si>
  <si>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</si>
  <si>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</si>
  <si>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</si>
  <si>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</si>
  <si>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</si>
  <si>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</si>
  <si>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</si>
  <si>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</si>
  <si>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</si>
  <si>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</si>
  <si>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</si>
  <si>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</si>
  <si>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8,27</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</si>
  <si>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</si>
  <si>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</si>
  <si>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</si>
  <si>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</si>
  <si>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</si>
  <si>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</si>
  <si>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</si>
  <si>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</si>
  <si>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</si>
  <si>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</si>
  <si>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</si>
  <si>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</si>
  <si>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</si>
  <si>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10,77</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</si>
  <si>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</si>
  <si>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</si>
  <si>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</si>
  <si>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</si>
  <si>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</si>
  <si>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</si>
  <si>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0,17</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</si>
  <si>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</si>
  <si>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</si>
  <si>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</si>
  <si>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</si>
  <si>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</si>
  <si>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</si>
  <si>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</si>
  <si>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</si>
  <si>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</si>
  <si>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</si>
  <si>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</si>
  <si>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</si>
  <si>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</si>
  <si>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</si>
  <si>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</si>
  <si>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</si>
  <si>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</si>
  <si>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</si>
  <si>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</si>
  <si>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</si>
  <si>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</si>
  <si>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4,88</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</si>
  <si>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</si>
  <si>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</si>
  <si>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</si>
  <si>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</si>
  <si>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</si>
  <si>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</si>
  <si>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</si>
  <si>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</si>
  <si>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</si>
  <si>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</si>
  <si>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</si>
  <si>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</si>
  <si>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</si>
  <si>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</si>
  <si>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</si>
  <si>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</si>
  <si>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</si>
  <si>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</si>
  <si>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</si>
  <si>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</si>
  <si>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</si>
  <si>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</si>
  <si>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</si>
  <si>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</si>
  <si>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</si>
  <si>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</si>
  <si>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</si>
  <si>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</si>
  <si>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</si>
  <si>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</si>
  <si>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</si>
  <si>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</si>
  <si>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</si>
  <si>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</si>
  <si>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</si>
  <si>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</si>
  <si>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</si>
  <si>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</si>
  <si>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</si>
  <si>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</si>
  <si>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</si>
  <si>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</si>
  <si>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</si>
  <si>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</si>
  <si>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</si>
  <si>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</si>
  <si>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</si>
  <si>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</si>
  <si>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</si>
  <si>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0,20</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</si>
  <si>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</si>
  <si>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</si>
  <si>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</si>
  <si>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</si>
  <si>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</si>
  <si>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</si>
  <si>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</si>
  <si>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0,29</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</si>
  <si>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</si>
  <si>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</si>
  <si>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</si>
  <si>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</si>
  <si>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</si>
  <si>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</si>
  <si>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</si>
  <si>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</si>
  <si>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</si>
  <si>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</si>
  <si>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</si>
  <si>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</si>
  <si>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</si>
  <si>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</si>
  <si>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</si>
  <si>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</si>
  <si>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</si>
  <si>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</si>
  <si>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0,60</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</si>
  <si>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</si>
  <si>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</si>
  <si>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</si>
  <si>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</si>
  <si>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</si>
  <si>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</si>
  <si>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</si>
  <si>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</si>
  <si>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</si>
  <si>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</si>
  <si>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</si>
  <si>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</si>
  <si>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0,65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</si>
  <si>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</si>
  <si>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</si>
  <si>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</si>
  <si>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</si>
  <si>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</si>
  <si>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</si>
  <si>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</si>
  <si>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0,08</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</si>
  <si>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</si>
  <si>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</si>
  <si>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</si>
  <si>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0,16</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</si>
  <si>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</si>
  <si>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</si>
  <si>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</si>
  <si>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</si>
  <si>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</si>
  <si>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</si>
  <si>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</si>
  <si>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</si>
  <si>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</si>
  <si>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0,21</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</si>
  <si>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</si>
  <si>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</si>
  <si>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</si>
  <si>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</si>
  <si>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</si>
  <si>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</si>
  <si>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MARTELO DEMOLIDOR PNEUMÁTICO MANUAL, 32 KG - CHI DIURNO. AF_09/2016</t>
  </si>
  <si>
    <t>COMPACTADOR DE SOLOS DE PERCUSÃO (SOQUETE) COM MOTOR A GASOLINA, POTÊNCIA 3 CV - CHI DIURNO. AF_09/2016</t>
  </si>
  <si>
    <t>0,71</t>
  </si>
  <si>
    <t>RÉGUA VIBRATÓRIA DUPLA PARA CONCRETO, PESO DE 60KG, COMPRIMENTO 4 M, COM MOTOR A GASOLINA, POTÊNCIA 5,5 HP - CHI DIURNO. AF_09/2016</t>
  </si>
  <si>
    <t>0,49</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</si>
  <si>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</si>
  <si>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</si>
  <si>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</si>
  <si>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</si>
  <si>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</si>
  <si>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</si>
  <si>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</si>
  <si>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</si>
  <si>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</si>
  <si>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</si>
  <si>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</si>
  <si>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</si>
  <si>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</si>
  <si>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</si>
  <si>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0,11</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</si>
  <si>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</si>
  <si>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</si>
  <si>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0,14</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</si>
  <si>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</si>
  <si>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</si>
  <si>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</si>
  <si>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</si>
  <si>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</si>
  <si>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</si>
  <si>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16,10</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</si>
  <si>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</si>
  <si>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</si>
  <si>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</si>
  <si>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</si>
  <si>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0,15</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</si>
  <si>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</si>
  <si>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</si>
  <si>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</si>
  <si>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</si>
  <si>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</si>
  <si>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</si>
  <si>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</si>
  <si>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</si>
  <si>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</si>
  <si>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</si>
  <si>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</si>
  <si>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</si>
  <si>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</si>
  <si>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</si>
  <si>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</si>
  <si>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</si>
  <si>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</si>
  <si>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</si>
  <si>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</si>
  <si>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</si>
  <si>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</si>
  <si>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</si>
  <si>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</si>
  <si>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</si>
  <si>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</si>
  <si>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</si>
  <si>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</si>
  <si>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</si>
  <si>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</si>
  <si>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</si>
  <si>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</si>
  <si>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</si>
  <si>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</si>
  <si>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</si>
  <si>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</si>
  <si>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</si>
  <si>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</si>
  <si>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</si>
  <si>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0,19</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</si>
  <si>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</si>
  <si>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</si>
  <si>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</si>
  <si>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</si>
  <si>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</si>
  <si>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</si>
  <si>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</si>
  <si>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</si>
  <si>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</si>
  <si>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</si>
  <si>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</si>
  <si>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</si>
  <si>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</si>
  <si>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</si>
  <si>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</si>
  <si>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</si>
  <si>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</si>
  <si>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</si>
  <si>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</si>
  <si>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</si>
  <si>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</si>
  <si>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</si>
  <si>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</si>
  <si>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</si>
  <si>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4,68</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</si>
  <si>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</si>
  <si>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</si>
  <si>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</si>
  <si>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</si>
  <si>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1,51</t>
  </si>
  <si>
    <t>GRADE DE DISCO REBOCÁVEL COM 20 DISCOS 24" X 6 MM COM PNEUS PARA TRANSPORTE - MANUTENÇÃO. AF_06/2014</t>
  </si>
  <si>
    <t>1,04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</si>
  <si>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</si>
  <si>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</si>
  <si>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</si>
  <si>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</si>
  <si>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</si>
  <si>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</si>
  <si>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</si>
  <si>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</si>
  <si>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</si>
  <si>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</si>
  <si>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</si>
  <si>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</si>
  <si>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</si>
  <si>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</si>
  <si>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</si>
  <si>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</si>
  <si>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</si>
  <si>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</si>
  <si>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</si>
  <si>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9,15</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</si>
  <si>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</si>
  <si>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</si>
  <si>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</si>
  <si>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0,40</t>
  </si>
  <si>
    <t>0,07</t>
  </si>
  <si>
    <t>0,30</t>
  </si>
  <si>
    <t>0,63</t>
  </si>
  <si>
    <t>0,79</t>
  </si>
  <si>
    <t>2,28</t>
  </si>
  <si>
    <t>0,75</t>
  </si>
  <si>
    <t>0,94</t>
  </si>
  <si>
    <t>0,13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</si>
  <si>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</si>
  <si>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</si>
  <si>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0,88</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</si>
  <si>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</si>
  <si>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</si>
  <si>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</si>
  <si>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</si>
  <si>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</si>
  <si>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</si>
  <si>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</si>
  <si>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</si>
  <si>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0,24</t>
  </si>
  <si>
    <t>0,05</t>
  </si>
  <si>
    <t>0,22</t>
  </si>
  <si>
    <t>0,91</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</si>
  <si>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</si>
  <si>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</si>
  <si>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</si>
  <si>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</si>
  <si>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</si>
  <si>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</si>
  <si>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</si>
  <si>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</si>
  <si>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</si>
  <si>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</si>
  <si>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</si>
  <si>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</si>
  <si>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</si>
  <si>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0,51</t>
  </si>
  <si>
    <t>RETROESCAVADEIRA SOBRE RODAS COM CARREGADEIRA, TRAÇÃO 4X4, POTÊNCIA LÍQ. 88 HP, CAÇAMBA CARREG. CAP. MÍN. 1 M3, CAÇAMBA RETRO CAP. 0,26 M3, PESO OPERACIONAL MÍN. 6.674 KG, PROFUNDIDADE ESCAVAÇÃO MÁX. 4,37 M - DEPRECIAÇÃO. AF_06/2014</t>
  </si>
  <si>
    <t>12,88</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</si>
  <si>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</si>
  <si>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</si>
  <si>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</si>
  <si>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</si>
  <si>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</si>
  <si>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</si>
  <si>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</si>
  <si>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</si>
  <si>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</si>
  <si>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</si>
  <si>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</si>
  <si>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</si>
  <si>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</si>
  <si>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</si>
  <si>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</si>
  <si>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</si>
  <si>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</si>
  <si>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</si>
  <si>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</si>
  <si>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</si>
  <si>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</si>
  <si>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</si>
  <si>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</si>
  <si>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</si>
  <si>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</si>
  <si>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</si>
  <si>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</si>
  <si>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</si>
  <si>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14,54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</si>
  <si>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</si>
  <si>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</si>
  <si>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</si>
  <si>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</si>
  <si>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</si>
  <si>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</si>
  <si>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</si>
  <si>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</si>
  <si>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</si>
  <si>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</si>
  <si>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</si>
  <si>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</si>
  <si>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</si>
  <si>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</si>
  <si>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</si>
  <si>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</si>
  <si>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</si>
  <si>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</si>
  <si>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</si>
  <si>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</si>
  <si>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</si>
  <si>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</si>
  <si>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</si>
  <si>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</si>
  <si>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8,37</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</si>
  <si>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</si>
  <si>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</si>
  <si>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15,71</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</si>
  <si>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</si>
  <si>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</si>
  <si>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</si>
  <si>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</si>
  <si>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</si>
  <si>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</si>
  <si>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</si>
  <si>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</si>
  <si>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0,26</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</si>
  <si>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</si>
  <si>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</si>
  <si>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</si>
  <si>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</si>
  <si>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</si>
  <si>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</si>
  <si>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</si>
  <si>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</si>
  <si>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</si>
  <si>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</si>
  <si>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</si>
  <si>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</si>
  <si>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</si>
  <si>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</si>
  <si>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</si>
  <si>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</si>
  <si>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</si>
  <si>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</si>
  <si>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0,27</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</si>
  <si>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</si>
  <si>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</si>
  <si>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</si>
  <si>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</si>
  <si>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</si>
  <si>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</si>
  <si>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</si>
  <si>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</si>
  <si>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0,67</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</si>
  <si>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</si>
  <si>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</si>
  <si>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</si>
  <si>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</si>
  <si>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</si>
  <si>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</si>
  <si>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</si>
  <si>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</si>
  <si>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</si>
  <si>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</si>
  <si>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</si>
  <si>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</si>
  <si>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</si>
  <si>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</si>
  <si>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</si>
  <si>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</si>
  <si>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0,70</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</si>
  <si>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</si>
  <si>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</si>
  <si>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</si>
  <si>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</si>
  <si>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</si>
  <si>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</si>
  <si>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</si>
  <si>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</si>
  <si>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</si>
  <si>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</si>
  <si>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</si>
  <si>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</si>
  <si>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</si>
  <si>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</si>
  <si>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</si>
  <si>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1,93</t>
  </si>
  <si>
    <t>COMPRESSOR DE AR REBOCÁVEL, VAZÃO 189 PCM, PRESSÃO EFETIVA DE TRABALHO 102 PSI, MOTOR DIESEL, POTÊNCIA 63 CV - JUROS. AF_06/2015</t>
  </si>
  <si>
    <t>0,50</t>
  </si>
  <si>
    <t>COMPRESSOR DE AR REBOCÁVEL, VAZÃO 89 PCM, PRESSÃO EFETIVA DE TRABALHO 102 PSI, MOTOR DIESEL, POTÊNCIA 20 CV - DEPRECIAÇÃO. AF_06/2015</t>
  </si>
  <si>
    <t>2,59</t>
  </si>
  <si>
    <t>COMPRESSOR DE AR REBOCÁVEL, VAZÃO 89 PCM, PRESSÃO EFETIVA DE TRABALHO 102 PSI, MOTOR DIESEL, POTÊNCIA 20 CV - JUROS. AF_06/2015</t>
  </si>
  <si>
    <t>0,68</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</si>
  <si>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</si>
  <si>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</si>
  <si>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</si>
  <si>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</si>
  <si>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</si>
  <si>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</si>
  <si>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</si>
  <si>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</si>
  <si>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</si>
  <si>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</si>
  <si>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</si>
  <si>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</si>
  <si>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</si>
  <si>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</si>
  <si>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</si>
  <si>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</si>
  <si>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</si>
  <si>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</si>
  <si>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</si>
  <si>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</si>
  <si>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</si>
  <si>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0,45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</si>
  <si>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</si>
  <si>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</si>
  <si>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</si>
  <si>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</si>
  <si>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</si>
  <si>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</si>
  <si>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</si>
  <si>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</si>
  <si>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</si>
  <si>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</si>
  <si>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</si>
  <si>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</si>
  <si>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</si>
  <si>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</si>
  <si>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</si>
  <si>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</si>
  <si>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0,76</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</si>
  <si>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</si>
  <si>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</si>
  <si>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</si>
  <si>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</si>
  <si>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</si>
  <si>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</si>
  <si>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0,87</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</si>
  <si>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</si>
  <si>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</si>
  <si>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</si>
  <si>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</si>
  <si>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</si>
  <si>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</si>
  <si>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</si>
  <si>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</si>
  <si>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</si>
  <si>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</si>
  <si>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</si>
  <si>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</si>
  <si>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</si>
  <si>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</si>
  <si>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</si>
  <si>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</si>
  <si>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</si>
  <si>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</si>
  <si>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0,61</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</si>
  <si>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</si>
  <si>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</si>
  <si>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</si>
  <si>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</si>
  <si>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</si>
  <si>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</si>
  <si>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</si>
  <si>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</si>
  <si>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</si>
  <si>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</si>
  <si>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</si>
  <si>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</si>
  <si>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</si>
  <si>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</si>
  <si>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</si>
  <si>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0,55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</si>
  <si>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</si>
  <si>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</si>
  <si>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</si>
  <si>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</si>
  <si>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</si>
  <si>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</si>
  <si>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</si>
  <si>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</si>
  <si>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</si>
  <si>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</si>
  <si>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</si>
  <si>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</si>
  <si>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</si>
  <si>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</si>
  <si>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</si>
  <si>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</si>
  <si>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5,01</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</si>
  <si>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</si>
  <si>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</si>
  <si>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</si>
  <si>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</si>
  <si>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0,93</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</si>
  <si>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</si>
  <si>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</si>
  <si>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</si>
  <si>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</si>
  <si>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</si>
  <si>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0,28</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</si>
  <si>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</si>
  <si>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</si>
  <si>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</si>
  <si>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</si>
  <si>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</si>
  <si>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</si>
  <si>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</si>
  <si>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0,25</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</si>
  <si>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</si>
  <si>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</si>
  <si>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</si>
  <si>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</si>
  <si>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</si>
  <si>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</si>
  <si>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</si>
  <si>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</si>
  <si>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</si>
  <si>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</si>
  <si>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0,72</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</si>
  <si>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</si>
  <si>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</si>
  <si>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</si>
  <si>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</si>
  <si>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</si>
  <si>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</si>
  <si>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</si>
  <si>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</si>
  <si>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</si>
  <si>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</si>
  <si>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</si>
  <si>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</si>
  <si>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</si>
  <si>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</si>
  <si>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</si>
  <si>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</si>
  <si>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</si>
  <si>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</si>
  <si>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</si>
  <si>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</si>
  <si>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</si>
  <si>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</si>
  <si>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</si>
  <si>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</si>
  <si>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</si>
  <si>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</si>
  <si>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</si>
  <si>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</si>
  <si>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</si>
  <si>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</si>
  <si>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</si>
  <si>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0,18</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</si>
  <si>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</si>
  <si>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</si>
  <si>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</si>
  <si>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</si>
  <si>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</si>
  <si>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</si>
  <si>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</si>
  <si>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</si>
  <si>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</si>
  <si>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0,31</t>
  </si>
  <si>
    <t>0,44</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</si>
  <si>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</si>
  <si>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</si>
  <si>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</si>
  <si>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</si>
  <si>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</si>
  <si>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</si>
  <si>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</si>
  <si>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</si>
  <si>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</si>
  <si>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</si>
  <si>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</si>
  <si>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</si>
  <si>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</si>
  <si>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</si>
  <si>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</si>
  <si>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</si>
  <si>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</si>
  <si>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</si>
  <si>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</si>
  <si>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</si>
  <si>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</si>
  <si>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</si>
  <si>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</si>
  <si>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</si>
  <si>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</si>
  <si>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</si>
  <si>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</si>
  <si>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</si>
  <si>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</si>
  <si>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</si>
  <si>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</si>
  <si>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</si>
  <si>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</si>
  <si>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</si>
  <si>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</si>
  <si>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</si>
  <si>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</si>
  <si>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</si>
  <si>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</si>
  <si>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</si>
  <si>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</si>
  <si>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</si>
  <si>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</si>
  <si>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</si>
  <si>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</si>
  <si>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</si>
  <si>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</si>
  <si>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</si>
  <si>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</si>
  <si>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</si>
  <si>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</si>
  <si>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</si>
  <si>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</si>
  <si>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0,12</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</si>
  <si>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</si>
  <si>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</si>
  <si>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</si>
  <si>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</si>
  <si>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</si>
  <si>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</si>
  <si>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</si>
  <si>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</si>
  <si>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12,46</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</si>
  <si>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</si>
  <si>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</si>
  <si>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</si>
  <si>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</si>
  <si>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</si>
  <si>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</si>
  <si>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</si>
  <si>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</si>
  <si>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</si>
  <si>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</si>
  <si>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</si>
  <si>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</si>
  <si>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</si>
  <si>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</si>
  <si>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</si>
  <si>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</si>
  <si>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</si>
  <si>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</si>
  <si>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</si>
  <si>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</si>
  <si>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</si>
  <si>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</si>
  <si>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</si>
  <si>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</si>
  <si>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</si>
  <si>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</si>
  <si>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</si>
  <si>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</si>
  <si>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</si>
  <si>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</si>
  <si>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</si>
  <si>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</si>
  <si>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</si>
  <si>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</si>
  <si>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</si>
  <si>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</si>
  <si>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</si>
  <si>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</si>
  <si>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</si>
  <si>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</si>
  <si>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</si>
  <si>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</si>
  <si>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</si>
  <si>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</si>
  <si>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</si>
  <si>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</si>
  <si>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</si>
  <si>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</si>
  <si>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</si>
  <si>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</si>
  <si>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</si>
  <si>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</si>
  <si>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</si>
  <si>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</si>
  <si>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</si>
  <si>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</si>
  <si>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</si>
  <si>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</si>
  <si>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</si>
  <si>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</si>
  <si>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</si>
  <si>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</si>
  <si>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</si>
  <si>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</si>
  <si>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</si>
  <si>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</si>
  <si>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</si>
  <si>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</si>
  <si>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</si>
  <si>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</si>
  <si>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</si>
  <si>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GRADIL EM FERRO FIXADO EM VÃOS DE JANELAS, FORMADO POR BARRAS CHATAS DE 25X4,8 MM. AF_04/2019</t>
  </si>
  <si>
    <t>GRADIL EM ALUMÍNIO FIXADO EM VÃOS DE JANELAS, FORMADO POR TUBOS DE 3/4". AF_04/2019</t>
  </si>
  <si>
    <t>0,59</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</si>
  <si>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</si>
  <si>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</si>
  <si>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</si>
  <si>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</si>
  <si>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</si>
  <si>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</si>
  <si>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7,30</t>
  </si>
  <si>
    <t>6,47</t>
  </si>
  <si>
    <t>5,59</t>
  </si>
  <si>
    <t>5,31</t>
  </si>
  <si>
    <t>10,35</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</si>
  <si>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</si>
  <si>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</si>
  <si>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</si>
  <si>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</si>
  <si>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</si>
  <si>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</si>
  <si>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</si>
  <si>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</si>
  <si>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</si>
  <si>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</si>
  <si>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</si>
  <si>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</si>
  <si>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</si>
  <si>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</si>
  <si>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</si>
  <si>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</si>
  <si>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</si>
  <si>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</si>
  <si>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</si>
  <si>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</si>
  <si>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</si>
  <si>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</si>
  <si>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</si>
  <si>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12,03</t>
  </si>
  <si>
    <t>9,08</t>
  </si>
  <si>
    <t>7,07</t>
  </si>
  <si>
    <t>7,34</t>
  </si>
  <si>
    <t>6,83</t>
  </si>
  <si>
    <t>7,83</t>
  </si>
  <si>
    <t>7,56</t>
  </si>
  <si>
    <t>12,36</t>
  </si>
  <si>
    <t>6,49</t>
  </si>
  <si>
    <t>12,20</t>
  </si>
  <si>
    <t>12,82</t>
  </si>
  <si>
    <t>13,30</t>
  </si>
  <si>
    <t>5,16</t>
  </si>
  <si>
    <t>13,82</t>
  </si>
  <si>
    <t>1,94</t>
  </si>
  <si>
    <t>12,19</t>
  </si>
  <si>
    <t>LUVA DE CORRER, PVC, SOLDÁVEL, DN 25MM, INSTALADO EM RAMAL OU SUB-RAMAL DE ÁGUA - FORNECIMENTO E INSTALAÇÃO. AF_12/2014</t>
  </si>
  <si>
    <t>7,27</t>
  </si>
  <si>
    <t>4,83</t>
  </si>
  <si>
    <t>6,70</t>
  </si>
  <si>
    <t>LUVA DE CORRER, CPVC, SOLDÁVEL, DN 22MM, INSTALADO EM RAMAL DE DISTRIBUIÇÃO DE ÁGUA   FORNECIMENTO E INSTALAÇÃO. AF_12/2014</t>
  </si>
  <si>
    <t>11,66</t>
  </si>
  <si>
    <t>19,24</t>
  </si>
  <si>
    <t>19,11</t>
  </si>
  <si>
    <t>VASO SANITARIO SIFONADO CONVENCIONAL COM LOUÇA BRANCA, INCLUSO CONJUNTO DE LIGAÇÃO PARA BACIA SANITÁRIA AJUSTÁVEL - FORNECIMENTO E INSTALAÇÃO. AF_10/2016</t>
  </si>
  <si>
    <t>3,78</t>
  </si>
  <si>
    <t>16,11</t>
  </si>
  <si>
    <t>REATERRO MECANIZADO DE VALA COM ESCAVADEIRA HIDRÁULICA (CAPACIDADE DA CAÇAMBA: 0,8 M³ / POTÊNCIA: 111 HP), LARGURA DE 1,5 A 2,5 M, PROFUNDIDADE DE 3,0 A 4,5 M, COM SOLO (SEM SUBSTITUIÇÃO) DE 1ª CATEGORIA EM LOCAIS COM BAIXO NÍVEL DE INTERFERÊNCIA. AF_04/2016</t>
  </si>
  <si>
    <t>12,18</t>
  </si>
  <si>
    <t>TXKM</t>
  </si>
  <si>
    <t>M3XKM</t>
  </si>
  <si>
    <t>1,14</t>
  </si>
  <si>
    <t>11,81</t>
  </si>
  <si>
    <t>EMBOÇO OU MASSA ÚNICA EM ARGAMASSA TRAÇO 1:2:8, PREPARO MANUAL, APLICADA MANUALMENTE EM PANOS DE FACHADA COM PRESENÇA DE VÃOS, ESPESSURA MAIOR OU IGUAL A 50 MM.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</si>
  <si>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</si>
  <si>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</si>
  <si>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</si>
  <si>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0,64</t>
  </si>
  <si>
    <t>0,10</t>
  </si>
  <si>
    <t>0,90</t>
  </si>
  <si>
    <t>1,02</t>
  </si>
  <si>
    <t>1,24</t>
  </si>
  <si>
    <t>PENEIRAMENTO DE AREIA COM PENEIRA ELÉTRICA. AF_11/2015</t>
  </si>
  <si>
    <t>PENEIRAMENTO DE AREIA COM PENEIRA MANUAL. AF_11/2015</t>
  </si>
  <si>
    <t>ENSACAMENTO DE AREIA. AF_11/2015</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</si>
  <si>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</si>
  <si>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</si>
  <si>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</si>
  <si>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</si>
  <si>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</si>
  <si>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</si>
  <si>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</si>
  <si>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</si>
  <si>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</si>
  <si>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</si>
  <si>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</si>
  <si>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SERVIÇOS TÉCNICOS ESPECIALIZADOS PARA ACOMPANHAMENTO DE EXECUÇÃO DE FUNDAÇÕES PROFUNDAS E ESTRUTURAS DE CONTENÇÃO</t>
  </si>
  <si>
    <t>0,46</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</si>
  <si>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</si>
  <si>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</si>
  <si>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</si>
  <si>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</si>
  <si>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</si>
  <si>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</si>
  <si>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</si>
  <si>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0,33</t>
  </si>
  <si>
    <t>ALAMBRADO EM MOURÕES DE CONCRETO, COM TELA DE ARAME GALVANIZADO (INCLUSIVE MURETA EM CONCRETO). AF_05/2018</t>
  </si>
  <si>
    <t>PLANTIO DE GRAMA EM PAVIMENTO CONCREGRAMA. AF_05/2018</t>
  </si>
  <si>
    <t>PLANTIO DE FORRAÇÃO. 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</si>
  <si>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</si>
  <si>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</si>
  <si>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</si>
  <si>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</si>
  <si>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</si>
  <si>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</si>
  <si>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</si>
  <si>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</si>
  <si>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</si>
  <si>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</si>
  <si>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</si>
  <si>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</si>
  <si>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</si>
  <si>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</si>
  <si>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</si>
  <si>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</si>
  <si>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</si>
  <si>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</si>
  <si>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</si>
  <si>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</si>
  <si>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</si>
  <si>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</si>
  <si>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</si>
  <si>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</si>
  <si>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</si>
  <si>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</si>
  <si>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</si>
  <si>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</si>
  <si>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</si>
  <si>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</si>
  <si>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</si>
  <si>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</si>
  <si>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</si>
  <si>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</si>
  <si>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</si>
  <si>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</si>
  <si>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</si>
  <si>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</si>
  <si>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</si>
  <si>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</si>
  <si>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</si>
  <si>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</si>
  <si>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</si>
  <si>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</si>
  <si>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</si>
  <si>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</si>
  <si>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</si>
  <si>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</si>
  <si>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</si>
  <si>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</si>
  <si>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</si>
  <si>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</si>
  <si>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</si>
  <si>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</si>
  <si>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</si>
  <si>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</si>
  <si>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</si>
  <si>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</si>
  <si>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</si>
  <si>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</si>
  <si>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</si>
  <si>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</si>
  <si>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</si>
  <si>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</si>
  <si>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</si>
  <si>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</si>
  <si>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</si>
  <si>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</si>
  <si>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</si>
  <si>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</si>
  <si>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</si>
  <si>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</si>
  <si>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</si>
  <si>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</si>
  <si>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</si>
  <si>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</si>
  <si>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</si>
  <si>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</si>
  <si>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</si>
  <si>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</si>
  <si>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</si>
  <si>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</si>
  <si>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</si>
  <si>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</si>
  <si>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</si>
  <si>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</si>
  <si>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</si>
  <si>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</si>
  <si>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</si>
  <si>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</si>
  <si>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</si>
  <si>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</si>
  <si>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</si>
  <si>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</si>
  <si>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</si>
  <si>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</si>
  <si>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</si>
  <si>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</si>
  <si>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</si>
  <si>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</si>
  <si>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</si>
  <si>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</si>
  <si>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</si>
  <si>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</si>
  <si>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</si>
  <si>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</si>
  <si>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</si>
  <si>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</si>
  <si>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</si>
  <si>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</si>
  <si>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</si>
  <si>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</si>
  <si>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</si>
  <si>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</si>
  <si>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</si>
  <si>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</si>
  <si>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</si>
  <si>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</si>
  <si>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</si>
  <si>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</si>
  <si>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</si>
  <si>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</si>
  <si>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</si>
  <si>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</si>
  <si>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</si>
  <si>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</si>
  <si>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</si>
  <si>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</si>
  <si>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</si>
  <si>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</si>
  <si>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</si>
  <si>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</si>
  <si>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</si>
  <si>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</si>
  <si>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</si>
  <si>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</si>
  <si>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</si>
  <si>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</si>
  <si>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</si>
  <si>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</si>
  <si>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</si>
  <si>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</si>
  <si>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</si>
  <si>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</si>
  <si>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</si>
  <si>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</si>
  <si>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</si>
  <si>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</si>
  <si>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</si>
  <si>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</si>
  <si>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</si>
  <si>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</si>
  <si>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</si>
  <si>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</si>
  <si>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</si>
  <si>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</si>
  <si>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</si>
  <si>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</si>
  <si>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</si>
  <si>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</si>
  <si>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</si>
  <si>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</si>
  <si>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</si>
  <si>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</si>
  <si>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</si>
  <si>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</si>
  <si>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</si>
  <si>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</si>
  <si>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</si>
  <si>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</si>
  <si>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</si>
  <si>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</si>
  <si>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</si>
  <si>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</si>
  <si>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</si>
  <si>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</si>
  <si>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</si>
  <si>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</si>
  <si>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</si>
  <si>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</si>
  <si>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</si>
  <si>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</si>
  <si>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</si>
  <si>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</si>
  <si>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</si>
  <si>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</si>
  <si>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</si>
  <si>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</si>
  <si>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</si>
  <si>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</si>
  <si>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</si>
  <si>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</si>
  <si>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</si>
  <si>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SEM BDI</t>
  </si>
  <si>
    <t>0,95</t>
  </si>
  <si>
    <t>7,52</t>
  </si>
  <si>
    <t>4,49</t>
  </si>
  <si>
    <t>11,75</t>
  </si>
  <si>
    <t>4,16</t>
  </si>
  <si>
    <t>10,42</t>
  </si>
  <si>
    <t>5,93</t>
  </si>
  <si>
    <t>7,86</t>
  </si>
  <si>
    <t>3,38</t>
  </si>
  <si>
    <t>3,70</t>
  </si>
  <si>
    <t>13,14</t>
  </si>
  <si>
    <t>8,92</t>
  </si>
  <si>
    <t>0,98</t>
  </si>
  <si>
    <t>14,60</t>
  </si>
  <si>
    <t>29,19</t>
  </si>
  <si>
    <t>8,33</t>
  </si>
  <si>
    <t>% DE PARTICIPAÇÃO</t>
  </si>
  <si>
    <t>Somatório Mão de Obra</t>
  </si>
  <si>
    <t>B.D.I.</t>
  </si>
  <si>
    <t xml:space="preserve">Total </t>
  </si>
  <si>
    <t>Horas</t>
  </si>
  <si>
    <t>Meses</t>
  </si>
  <si>
    <t>Preço Unitário</t>
  </si>
  <si>
    <t>Subtotal</t>
  </si>
  <si>
    <t>Escav. Drenagem</t>
  </si>
  <si>
    <t>21,50</t>
  </si>
  <si>
    <t>1,07</t>
  </si>
  <si>
    <t>5,04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</si>
  <si>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</si>
  <si>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</si>
  <si>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</si>
  <si>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</si>
  <si>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</si>
  <si>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</si>
  <si>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</si>
  <si>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</si>
  <si>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</si>
  <si>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</si>
  <si>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</si>
  <si>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</si>
  <si>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</si>
  <si>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</si>
  <si>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</si>
  <si>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</si>
  <si>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</si>
  <si>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</si>
  <si>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</si>
  <si>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</si>
  <si>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</si>
  <si>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</si>
  <si>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</si>
  <si>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</si>
  <si>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</si>
  <si>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</si>
  <si>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</si>
  <si>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</si>
  <si>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</si>
  <si>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</si>
  <si>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</si>
  <si>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</si>
  <si>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</si>
  <si>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</si>
  <si>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</si>
  <si>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</si>
  <si>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</si>
  <si>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</si>
  <si>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</si>
  <si>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</si>
  <si>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</si>
  <si>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</si>
  <si>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</si>
  <si>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</si>
  <si>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</si>
  <si>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</si>
  <si>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</si>
  <si>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</si>
  <si>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</si>
  <si>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</si>
  <si>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</si>
  <si>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</si>
  <si>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</si>
  <si>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</si>
  <si>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</si>
  <si>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</si>
  <si>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</si>
  <si>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</si>
  <si>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</si>
  <si>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</si>
  <si>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</si>
  <si>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</si>
  <si>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</si>
  <si>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</si>
  <si>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</si>
  <si>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</si>
  <si>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</si>
  <si>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</si>
  <si>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</si>
  <si>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</si>
  <si>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</si>
  <si>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</si>
  <si>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</si>
  <si>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</si>
  <si>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</si>
  <si>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</si>
  <si>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</si>
  <si>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</si>
  <si>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</si>
  <si>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</si>
  <si>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</si>
  <si>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</si>
  <si>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</si>
  <si>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</si>
  <si>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</si>
  <si>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</si>
  <si>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</si>
  <si>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</si>
  <si>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</si>
  <si>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</si>
  <si>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</si>
  <si>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</si>
  <si>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</si>
  <si>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</si>
  <si>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</si>
  <si>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</si>
  <si>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</si>
  <si>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</si>
  <si>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</si>
  <si>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</si>
  <si>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</si>
  <si>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</si>
  <si>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</si>
  <si>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</si>
  <si>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</si>
  <si>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</si>
  <si>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</si>
  <si>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</si>
  <si>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</si>
  <si>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</si>
  <si>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</si>
  <si>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</si>
  <si>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</si>
  <si>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</si>
  <si>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</si>
  <si>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</si>
  <si>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</si>
  <si>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</si>
  <si>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</si>
  <si>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</si>
  <si>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</si>
  <si>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</si>
  <si>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</si>
  <si>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</si>
  <si>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</si>
  <si>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</si>
  <si>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</si>
  <si>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</si>
  <si>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</si>
  <si>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</si>
  <si>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</si>
  <si>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</si>
  <si>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</si>
  <si>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</si>
  <si>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</si>
  <si>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</si>
  <si>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</si>
  <si>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</si>
  <si>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</si>
  <si>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</si>
  <si>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</si>
  <si>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</si>
  <si>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</si>
  <si>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</si>
  <si>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</si>
  <si>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</si>
  <si>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</si>
  <si>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</si>
  <si>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</si>
  <si>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</si>
  <si>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</si>
  <si>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</si>
  <si>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13,28</t>
  </si>
  <si>
    <t>10,89</t>
  </si>
  <si>
    <t>8,23</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</si>
  <si>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</si>
  <si>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</si>
  <si>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</si>
  <si>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</si>
  <si>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</si>
  <si>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</si>
  <si>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</si>
  <si>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</si>
  <si>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</si>
  <si>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</si>
  <si>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</si>
  <si>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</si>
  <si>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</si>
  <si>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</si>
  <si>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</si>
  <si>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</si>
  <si>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</si>
  <si>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</si>
  <si>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</si>
  <si>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</si>
  <si>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</si>
  <si>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</si>
  <si>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</si>
  <si>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</si>
  <si>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</si>
  <si>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</si>
  <si>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</si>
  <si>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</si>
  <si>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</si>
  <si>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</si>
  <si>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</si>
  <si>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</si>
  <si>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</si>
  <si>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</si>
  <si>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</si>
  <si>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</si>
  <si>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</si>
  <si>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</si>
  <si>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</si>
  <si>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</si>
  <si>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</si>
  <si>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</si>
  <si>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</si>
  <si>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</si>
  <si>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</si>
  <si>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</si>
  <si>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</si>
  <si>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</si>
  <si>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</si>
  <si>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</si>
  <si>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</si>
  <si>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</si>
  <si>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</si>
  <si>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</si>
  <si>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</si>
  <si>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</si>
  <si>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</si>
  <si>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</si>
  <si>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</si>
  <si>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</si>
  <si>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</si>
  <si>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</si>
  <si>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</si>
  <si>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</si>
  <si>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</si>
  <si>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</si>
  <si>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</si>
  <si>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</si>
  <si>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</si>
  <si>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</si>
  <si>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</si>
  <si>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</si>
  <si>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</si>
  <si>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</si>
  <si>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</si>
  <si>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</si>
  <si>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</si>
  <si>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</si>
  <si>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</si>
  <si>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</si>
  <si>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</si>
  <si>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</si>
  <si>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</si>
  <si>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</si>
  <si>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</si>
  <si>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</si>
  <si>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</si>
  <si>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</si>
  <si>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</si>
  <si>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</si>
  <si>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</si>
  <si>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</si>
  <si>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</si>
  <si>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</si>
  <si>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</si>
  <si>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</si>
  <si>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</si>
  <si>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</si>
  <si>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</si>
  <si>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</si>
  <si>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</si>
  <si>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</si>
  <si>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</si>
  <si>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</si>
  <si>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</si>
  <si>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</si>
  <si>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</si>
  <si>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</si>
  <si>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</si>
  <si>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</si>
  <si>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</si>
  <si>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</si>
  <si>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</si>
  <si>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</si>
  <si>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</si>
  <si>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</si>
  <si>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</si>
  <si>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</si>
  <si>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</si>
  <si>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</si>
  <si>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</si>
  <si>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</si>
  <si>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</si>
  <si>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</si>
  <si>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</si>
  <si>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</si>
  <si>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</si>
  <si>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</si>
  <si>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</si>
  <si>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</si>
  <si>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</si>
  <si>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</si>
  <si>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</si>
  <si>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</si>
  <si>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</si>
  <si>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</si>
  <si>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</si>
  <si>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</si>
  <si>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</si>
  <si>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</si>
  <si>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</si>
  <si>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</si>
  <si>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</si>
  <si>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</si>
  <si>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</si>
  <si>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</si>
  <si>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</si>
  <si>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</si>
  <si>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</si>
  <si>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</si>
  <si>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</si>
  <si>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</si>
  <si>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</si>
  <si>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</si>
  <si>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</si>
  <si>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</si>
  <si>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</si>
  <si>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</si>
  <si>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</si>
  <si>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</si>
  <si>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</si>
  <si>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</si>
  <si>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</si>
  <si>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</si>
  <si>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</si>
  <si>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</si>
  <si>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</si>
  <si>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</si>
  <si>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</si>
  <si>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</si>
  <si>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</si>
  <si>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</si>
  <si>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</si>
  <si>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</si>
  <si>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</si>
  <si>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</si>
  <si>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</si>
  <si>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</si>
  <si>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</si>
  <si>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</si>
  <si>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</si>
  <si>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</si>
  <si>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</si>
  <si>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</si>
  <si>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</si>
  <si>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</si>
  <si>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</si>
  <si>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</si>
  <si>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</si>
  <si>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</si>
  <si>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</si>
  <si>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</si>
  <si>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</si>
  <si>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</si>
  <si>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</si>
  <si>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</si>
  <si>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</si>
  <si>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</si>
  <si>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</si>
  <si>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</si>
  <si>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</si>
  <si>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</si>
  <si>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</si>
  <si>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</si>
  <si>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</si>
  <si>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</si>
  <si>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</si>
  <si>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</si>
  <si>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</si>
  <si>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</si>
  <si>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</si>
  <si>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</si>
  <si>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</si>
  <si>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</si>
  <si>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</si>
  <si>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</si>
  <si>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</si>
  <si>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</si>
  <si>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</si>
  <si>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</si>
  <si>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</si>
  <si>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</si>
  <si>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</si>
  <si>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</si>
  <si>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</si>
  <si>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</si>
  <si>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</si>
  <si>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</si>
  <si>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</si>
  <si>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</si>
  <si>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</si>
  <si>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</si>
  <si>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</si>
  <si>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</si>
  <si>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</si>
  <si>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</si>
  <si>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</si>
  <si>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</si>
  <si>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</si>
  <si>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</si>
  <si>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</si>
  <si>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</si>
  <si>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</si>
  <si>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</si>
  <si>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</si>
  <si>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</si>
  <si>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</si>
  <si>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</si>
  <si>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9,63</t>
  </si>
  <si>
    <t>4,14</t>
  </si>
  <si>
    <t>13,06</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</si>
  <si>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</si>
  <si>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</si>
  <si>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</si>
  <si>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</si>
  <si>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</si>
  <si>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</si>
  <si>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</si>
  <si>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</si>
  <si>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</si>
  <si>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</si>
  <si>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</si>
  <si>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</si>
  <si>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</si>
  <si>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</si>
  <si>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</si>
  <si>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</si>
  <si>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</si>
  <si>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</si>
  <si>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FIO DE NYLON.FORNECIMENTO</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</si>
  <si>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</si>
  <si>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</si>
  <si>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</si>
  <si>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</si>
  <si>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</si>
  <si>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</si>
  <si>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</si>
  <si>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</si>
  <si>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</si>
  <si>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</si>
  <si>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</si>
  <si>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</si>
  <si>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</si>
  <si>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</si>
  <si>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</si>
  <si>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</si>
  <si>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</si>
  <si>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</si>
  <si>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</si>
  <si>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</si>
  <si>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</si>
  <si>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</si>
  <si>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</si>
  <si>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</si>
  <si>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</si>
  <si>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</si>
  <si>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</si>
  <si>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</si>
  <si>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</si>
  <si>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</si>
  <si>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</si>
  <si>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</si>
  <si>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13.080.0005-0</t>
  </si>
  <si>
    <t>13.080.0005-A</t>
  </si>
  <si>
    <t>13.205.0022-0</t>
  </si>
  <si>
    <t>13.205.0022-A</t>
  </si>
  <si>
    <t>14.004.0205-0</t>
  </si>
  <si>
    <t>14.004.0205-A</t>
  </si>
  <si>
    <t>14.006.0016-0</t>
  </si>
  <si>
    <t>14.006.0016-A</t>
  </si>
  <si>
    <t>14.006.0090-0</t>
  </si>
  <si>
    <t>14.006.0090-A</t>
  </si>
  <si>
    <t>14.006.0230-0</t>
  </si>
  <si>
    <t>14.006.0230-A</t>
  </si>
  <si>
    <t>14.007.0500-0</t>
  </si>
  <si>
    <t>14.007.0500-A</t>
  </si>
  <si>
    <t>14.007.0505-0</t>
  </si>
  <si>
    <t>14.007.0505-A</t>
  </si>
  <si>
    <t>15.004.0500-0</t>
  </si>
  <si>
    <t>15.004.0500-A</t>
  </si>
  <si>
    <t>15.004.0505-0</t>
  </si>
  <si>
    <t>15.004.0505-A</t>
  </si>
  <si>
    <t>15.004.0640-0</t>
  </si>
  <si>
    <t>15.004.0640-A</t>
  </si>
  <si>
    <t>15.007.0440-0</t>
  </si>
  <si>
    <t>15.007.0440-A</t>
  </si>
  <si>
    <t>15.007.0518-0</t>
  </si>
  <si>
    <t>15.007.0518-A</t>
  </si>
  <si>
    <t>15.007.0545-0</t>
  </si>
  <si>
    <t>15.007.0545-A</t>
  </si>
  <si>
    <t>15.007.0547-0</t>
  </si>
  <si>
    <t>15.007.0547-A</t>
  </si>
  <si>
    <t>15.007.0617-0</t>
  </si>
  <si>
    <t>15.007.0617-A</t>
  </si>
  <si>
    <t>15.020.0156-0</t>
  </si>
  <si>
    <t>15.020.0156-A</t>
  </si>
  <si>
    <t>15.020.0200-0</t>
  </si>
  <si>
    <t>15.020.0200-A</t>
  </si>
  <si>
    <t>15.020.0205-0</t>
  </si>
  <si>
    <t>15.020.0205-A</t>
  </si>
  <si>
    <t>15.020.0210-0</t>
  </si>
  <si>
    <t>15.020.0210-A</t>
  </si>
  <si>
    <t>15.020.0215-0</t>
  </si>
  <si>
    <t>15.020.0215-A</t>
  </si>
  <si>
    <t>15.020.0220-0</t>
  </si>
  <si>
    <t>15.020.0220-A</t>
  </si>
  <si>
    <t>18.021.0048-0</t>
  </si>
  <si>
    <t>18.021.0048-A</t>
  </si>
  <si>
    <t>18.025.0007-0</t>
  </si>
  <si>
    <t>18.025.0007-A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</si>
  <si>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</si>
  <si>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</si>
  <si>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</si>
  <si>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</si>
  <si>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</si>
  <si>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</si>
  <si>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</si>
  <si>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</si>
  <si>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</si>
  <si>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</si>
  <si>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</si>
  <si>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</si>
  <si>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</si>
  <si>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</si>
  <si>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</si>
  <si>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</si>
  <si>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</si>
  <si>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</si>
  <si>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</si>
  <si>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</si>
  <si>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</si>
  <si>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</si>
  <si>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</si>
  <si>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</si>
  <si>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</si>
  <si>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</si>
  <si>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</si>
  <si>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</si>
  <si>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</si>
  <si>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</si>
  <si>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</si>
  <si>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</si>
  <si>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</si>
  <si>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</si>
  <si>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</si>
  <si>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</si>
  <si>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</si>
  <si>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</si>
  <si>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</si>
  <si>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</si>
  <si>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21.026.0470-0</t>
  </si>
  <si>
    <t>21.026.0470-A</t>
  </si>
  <si>
    <t>21.026.0475-0</t>
  </si>
  <si>
    <t>21.026.0475-A</t>
  </si>
  <si>
    <t>Conforme "Planilha de Escavação" em anexo</t>
  </si>
  <si>
    <t>Ø</t>
  </si>
  <si>
    <t>Ø 0,60</t>
  </si>
  <si>
    <t>Base Manilhas</t>
  </si>
  <si>
    <t>Quantidade PV</t>
  </si>
  <si>
    <t>Dias</t>
  </si>
  <si>
    <t>Mêses</t>
  </si>
  <si>
    <t>3.5</t>
  </si>
  <si>
    <t>3.6</t>
  </si>
  <si>
    <t>3.7</t>
  </si>
  <si>
    <t>8,73</t>
  </si>
  <si>
    <t>23,25</t>
  </si>
  <si>
    <t>18,01</t>
  </si>
  <si>
    <t>1,17</t>
  </si>
  <si>
    <t>1,42</t>
  </si>
  <si>
    <t>3,93</t>
  </si>
  <si>
    <t>0,74</t>
  </si>
  <si>
    <t>4,61</t>
  </si>
  <si>
    <t>10,01</t>
  </si>
  <si>
    <t>0,58</t>
  </si>
  <si>
    <t>0,09</t>
  </si>
  <si>
    <t>27,01</t>
  </si>
  <si>
    <t>1,05</t>
  </si>
  <si>
    <t>0,81</t>
  </si>
  <si>
    <t>13,35</t>
  </si>
  <si>
    <t>0,57</t>
  </si>
  <si>
    <t>9,36</t>
  </si>
  <si>
    <t>10,79</t>
  </si>
  <si>
    <t>1,33</t>
  </si>
  <si>
    <t>0,02</t>
  </si>
  <si>
    <t>0,23</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</si>
  <si>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</si>
  <si>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</si>
  <si>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6,43</t>
  </si>
  <si>
    <t>10,57</t>
  </si>
  <si>
    <t>7,14</t>
  </si>
  <si>
    <t>17,92</t>
  </si>
  <si>
    <t>9,93</t>
  </si>
  <si>
    <t>7,74</t>
  </si>
  <si>
    <t>25,31</t>
  </si>
  <si>
    <t>11,02</t>
  </si>
  <si>
    <t>20,93</t>
  </si>
  <si>
    <t>4,50</t>
  </si>
  <si>
    <t>21,99</t>
  </si>
  <si>
    <t>16,16</t>
  </si>
  <si>
    <t>12,69</t>
  </si>
  <si>
    <t>17,05</t>
  </si>
  <si>
    <t>24,55</t>
  </si>
  <si>
    <t>8,41</t>
  </si>
  <si>
    <t>10,21</t>
  </si>
  <si>
    <t>31,59</t>
  </si>
  <si>
    <t>11,88</t>
  </si>
  <si>
    <t>15,20</t>
  </si>
  <si>
    <t>10,46</t>
  </si>
  <si>
    <t>8,30</t>
  </si>
  <si>
    <t>12,87</t>
  </si>
  <si>
    <t>16,40</t>
  </si>
  <si>
    <t>14,96</t>
  </si>
  <si>
    <t>12,83</t>
  </si>
  <si>
    <t>3,58</t>
  </si>
  <si>
    <t>9,61</t>
  </si>
  <si>
    <t>26,40</t>
  </si>
  <si>
    <t>20,04</t>
  </si>
  <si>
    <t>4,09</t>
  </si>
  <si>
    <t>0,52</t>
  </si>
  <si>
    <t>TECNICO DE EDIFICACOES COM ENCARGOS COMPLEMENTARES</t>
  </si>
  <si>
    <t>CURSO DE CAPACITAÇÃO PARA TECNICO DE EDIFICACOES (ENCARGOS COMPLEMENTARES) - HORISTA</t>
  </si>
  <si>
    <t>CURSO DE CAPACITAÇÃO PARA TECNICO DE EDIFICACOES (ENCARGOS COMPLEMENTARES) - MENSALISTA</t>
  </si>
  <si>
    <t>05.005.0054-0</t>
  </si>
  <si>
    <t>05.005.0054-A</t>
  </si>
  <si>
    <t>14.002.0201-0</t>
  </si>
  <si>
    <t>14.002.0201-A</t>
  </si>
  <si>
    <t>14.002.0202-0</t>
  </si>
  <si>
    <t>14.002.0202-A</t>
  </si>
  <si>
    <t>14.002.0203-0</t>
  </si>
  <si>
    <t>14.002.0203-A</t>
  </si>
  <si>
    <t>14.002.0248-0</t>
  </si>
  <si>
    <t>14.002.0248-A</t>
  </si>
  <si>
    <t>15.003.0176-0</t>
  </si>
  <si>
    <t>15.003.0176-A</t>
  </si>
  <si>
    <t>15.003.0179-0</t>
  </si>
  <si>
    <t>15.003.0179-A</t>
  </si>
  <si>
    <t>15.007.0204-0</t>
  </si>
  <si>
    <t>15.007.0204-A</t>
  </si>
  <si>
    <t>15.007.0206-0</t>
  </si>
  <si>
    <t>15.007.0206-A</t>
  </si>
  <si>
    <t>15.007.0640-0</t>
  </si>
  <si>
    <t>15.007.0640-A</t>
  </si>
  <si>
    <t>15.007.0642-0</t>
  </si>
  <si>
    <t>15.007.0642-A</t>
  </si>
  <si>
    <t>15.007.0643-0</t>
  </si>
  <si>
    <t>15.007.0643-A</t>
  </si>
  <si>
    <t>15.007.0645-0</t>
  </si>
  <si>
    <t>15.007.0645-A</t>
  </si>
  <si>
    <t>15.007.0646-0</t>
  </si>
  <si>
    <t>15.007.0646-A</t>
  </si>
  <si>
    <t>15.007.0647-0</t>
  </si>
  <si>
    <t>15.007.0647-A</t>
  </si>
  <si>
    <t>15.020.0041-0</t>
  </si>
  <si>
    <t>15.020.0041-A</t>
  </si>
  <si>
    <t>18.009.0081-0</t>
  </si>
  <si>
    <t>18.009.0081-A</t>
  </si>
  <si>
    <t>18.013.0167-0</t>
  </si>
  <si>
    <t>18.013.0167-A</t>
  </si>
  <si>
    <t>18.027.0080-0</t>
  </si>
  <si>
    <t>18.027.0080-A</t>
  </si>
  <si>
    <t>18.027.0082-0</t>
  </si>
  <si>
    <t>18.027.0082-A</t>
  </si>
  <si>
    <t>21.015.0231-0</t>
  </si>
  <si>
    <t>21.015.0231-A</t>
  </si>
  <si>
    <t>21.015.0233-0</t>
  </si>
  <si>
    <t>21.015.0233-A</t>
  </si>
  <si>
    <t>21.015.0234-0</t>
  </si>
  <si>
    <t>21.015.0234-A</t>
  </si>
  <si>
    <t>MUFLA TERMINAL PARA CABO SINGELO 50MM2,15KV.FORNECIMENTO</t>
  </si>
  <si>
    <t>ELO-FUSIVEL,TIPO H,DE 1A.FORNECIMENTO</t>
  </si>
  <si>
    <t>ELO-FUSIVEL,TIPO K,100A,15KV.FORNECIMENTO</t>
  </si>
  <si>
    <t>ELO-FUSIVEL,TIPO K,200A,15KV.FORNECIMENTO</t>
  </si>
  <si>
    <t>LAMPADA MULTIVAPOR METALICO (MVM) DE 35W,PAR30.FORNECIMENTO</t>
  </si>
  <si>
    <t>21.045.0082-0</t>
  </si>
  <si>
    <t>21.045.0082-A</t>
  </si>
  <si>
    <t>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t>
  </si>
  <si>
    <t>Fornecimento e assentamento de anel de concreto armado pre-moldado para pocos de visita de esgotos sanitarios, segundo especificacoes da CEDAE, medindo (0,60x0,15x0,05)m, com argamassa de cimento e areia no traco 1:4, inclusive degraus de ferro fundido; exclusive escavacao e reaterro.</t>
  </si>
  <si>
    <t>Po-de-pedra, inclusive transporte ate 20km. Fornecimento.</t>
  </si>
  <si>
    <t>Cerca protetora de borda de vala, construida com montantes de madeira serrada de (7,5 x 7,5)cm, com 1,50m de comprimento, ficando 0,50m enterrado, com intervalo de 6m e 1 linha de fita plastica zebrada, horizontal, com aproveitamento de 3 vezes da madeira.</t>
  </si>
  <si>
    <t>TABELA RESUMO DE VIAS</t>
  </si>
  <si>
    <t>NOME</t>
  </si>
  <si>
    <t>VIAS (FACE INTERNA DO MEIO FIO)</t>
  </si>
  <si>
    <t>Ø 0,40</t>
  </si>
  <si>
    <t>SERVIÇOS COMPLEMENTARES</t>
  </si>
  <si>
    <t>Previsão para reparos hidrosanitários (rede de água e esgoto existente)</t>
  </si>
  <si>
    <t>Extensão vias</t>
  </si>
  <si>
    <t>Lados</t>
  </si>
  <si>
    <t>Frente Lote</t>
  </si>
  <si>
    <t>Qtd. Tubos</t>
  </si>
  <si>
    <t>7.1</t>
  </si>
  <si>
    <t>Extensão da Rede Conforme "Planilha de Escavação" em anexo</t>
  </si>
  <si>
    <t>Escav. Reparos Hidrosanit.</t>
  </si>
  <si>
    <t>01.050.0225-0</t>
  </si>
  <si>
    <t>01.050.0225-A</t>
  </si>
  <si>
    <t>01.050.0226-0</t>
  </si>
  <si>
    <t>01.050.0226-A</t>
  </si>
  <si>
    <t>01.050.0227-0</t>
  </si>
  <si>
    <t>01.050.0227-A</t>
  </si>
  <si>
    <t>01.050.0580-0</t>
  </si>
  <si>
    <t>01.050.0580-A</t>
  </si>
  <si>
    <t>01.050.0581-0</t>
  </si>
  <si>
    <t>01.050.0581-A</t>
  </si>
  <si>
    <t>01.050.0582-0</t>
  </si>
  <si>
    <t>01.050.0582-A</t>
  </si>
  <si>
    <t>01.050.0586-0</t>
  </si>
  <si>
    <t>01.050.0586-A</t>
  </si>
  <si>
    <t>01.050.0587-0</t>
  </si>
  <si>
    <t>01.050.0587-A</t>
  </si>
  <si>
    <t>01.050.0588-0</t>
  </si>
  <si>
    <t>01.050.0588-A</t>
  </si>
  <si>
    <t>18.021.0055-0</t>
  </si>
  <si>
    <t>18.021.0055-A</t>
  </si>
  <si>
    <t>4,53</t>
  </si>
  <si>
    <t>20,58</t>
  </si>
  <si>
    <t>23,13</t>
  </si>
  <si>
    <t>32,48</t>
  </si>
  <si>
    <t>11,03</t>
  </si>
  <si>
    <t>30,40</t>
  </si>
  <si>
    <t>14,61</t>
  </si>
  <si>
    <t>1,35</t>
  </si>
  <si>
    <t>BOMBA CENTRÍFUGA MONOESTÁGIO COM MOTOR ELÉTRICO MONOFÁSICO, POTÊNCIA 15 HP, DIÂMETRO DO ROTOR 173 MM, HM/Q = 30 MCA / 90 M3/H A 45 MCA / 55 M3/H - CHP DIURNO. AF_06/2015</t>
  </si>
  <si>
    <t>57,05</t>
  </si>
  <si>
    <t>28,87</t>
  </si>
  <si>
    <t>8,14</t>
  </si>
  <si>
    <t>1,72</t>
  </si>
  <si>
    <t>22,69</t>
  </si>
  <si>
    <t>1,85</t>
  </si>
  <si>
    <t>21,57</t>
  </si>
  <si>
    <t>12,51</t>
  </si>
  <si>
    <t>12,84</t>
  </si>
  <si>
    <t>8,22</t>
  </si>
  <si>
    <t>5,14</t>
  </si>
  <si>
    <t>9,21</t>
  </si>
  <si>
    <t>12,78</t>
  </si>
  <si>
    <t>9,05</t>
  </si>
  <si>
    <t>52,59</t>
  </si>
  <si>
    <t>12,28</t>
  </si>
  <si>
    <t>9,62</t>
  </si>
  <si>
    <t>11,16</t>
  </si>
  <si>
    <t>14,17</t>
  </si>
  <si>
    <t>4,74</t>
  </si>
  <si>
    <t>10,15</t>
  </si>
  <si>
    <t>16,94</t>
  </si>
  <si>
    <t>6,88</t>
  </si>
  <si>
    <t>23,42</t>
  </si>
  <si>
    <t>26,94</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</si>
  <si>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</si>
  <si>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</si>
  <si>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</si>
  <si>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</si>
  <si>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</si>
  <si>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</si>
  <si>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</si>
  <si>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</si>
  <si>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</si>
  <si>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</si>
  <si>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</si>
  <si>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</si>
  <si>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</si>
  <si>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</si>
  <si>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</si>
  <si>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</si>
  <si>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</si>
  <si>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</si>
  <si>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</si>
  <si>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</si>
  <si>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</si>
  <si>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</si>
  <si>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</si>
  <si>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</si>
  <si>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</si>
  <si>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</si>
  <si>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</si>
  <si>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</si>
  <si>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</si>
  <si>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</si>
  <si>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</si>
  <si>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</si>
  <si>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</si>
  <si>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</si>
  <si>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</si>
  <si>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</si>
  <si>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</si>
  <si>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</si>
  <si>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</si>
  <si>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</si>
  <si>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</si>
  <si>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</si>
  <si>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</si>
  <si>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</si>
  <si>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</si>
  <si>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</si>
  <si>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</si>
  <si>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</si>
  <si>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</si>
  <si>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</si>
  <si>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</si>
  <si>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</si>
  <si>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</si>
  <si>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</si>
  <si>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</si>
  <si>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</si>
  <si>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</si>
  <si>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</si>
  <si>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</si>
  <si>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</si>
  <si>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</si>
  <si>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</si>
  <si>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</si>
  <si>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</si>
  <si>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</si>
  <si>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</si>
  <si>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</si>
  <si>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</si>
  <si>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</si>
  <si>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8,77</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</si>
  <si>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</si>
  <si>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</si>
  <si>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</si>
  <si>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</si>
  <si>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</si>
  <si>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</si>
  <si>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</si>
  <si>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</si>
  <si>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</si>
  <si>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</si>
  <si>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</si>
  <si>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</si>
  <si>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</si>
  <si>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</si>
  <si>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</si>
  <si>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</si>
  <si>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</si>
  <si>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</si>
  <si>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</si>
  <si>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</si>
  <si>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</si>
  <si>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</si>
  <si>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</si>
  <si>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</si>
  <si>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</si>
  <si>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</si>
  <si>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</si>
  <si>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</si>
  <si>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</si>
  <si>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8,57</t>
  </si>
  <si>
    <t>34,46</t>
  </si>
  <si>
    <t>17,14</t>
  </si>
  <si>
    <t>12,17</t>
  </si>
  <si>
    <t>7,90</t>
  </si>
  <si>
    <t>22,41</t>
  </si>
  <si>
    <t>9,07</t>
  </si>
  <si>
    <t>22,82</t>
  </si>
  <si>
    <t>8,12</t>
  </si>
  <si>
    <t>25,11</t>
  </si>
  <si>
    <t>11,85</t>
  </si>
  <si>
    <t>10,83</t>
  </si>
  <si>
    <t>12,08</t>
  </si>
  <si>
    <t>8,69</t>
  </si>
  <si>
    <t>14,30</t>
  </si>
  <si>
    <t>30,19</t>
  </si>
  <si>
    <t>8,24</t>
  </si>
  <si>
    <t>13,85</t>
  </si>
  <si>
    <t>22,89</t>
  </si>
  <si>
    <t>18,79</t>
  </si>
  <si>
    <t>14,66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</si>
  <si>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</si>
  <si>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</si>
  <si>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10,05</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</si>
  <si>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</si>
  <si>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</si>
  <si>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</si>
  <si>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</si>
  <si>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</si>
  <si>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</si>
  <si>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</si>
  <si>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</si>
  <si>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</si>
  <si>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</si>
  <si>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</si>
  <si>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</si>
  <si>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</si>
  <si>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</si>
  <si>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</si>
  <si>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</si>
  <si>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</si>
  <si>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</si>
  <si>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</si>
  <si>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</si>
  <si>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</si>
  <si>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</si>
  <si>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</si>
  <si>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</si>
  <si>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20,70</t>
  </si>
  <si>
    <t>23,06</t>
  </si>
  <si>
    <t>22,39</t>
  </si>
  <si>
    <t>19,63</t>
  </si>
  <si>
    <t>31,97</t>
  </si>
  <si>
    <t>1,28</t>
  </si>
  <si>
    <t>1,40</t>
  </si>
  <si>
    <t>20,99</t>
  </si>
  <si>
    <t>9,83</t>
  </si>
  <si>
    <t>11,48</t>
  </si>
  <si>
    <t>Distância (km)</t>
  </si>
  <si>
    <t>5,34</t>
  </si>
  <si>
    <t>28,00</t>
  </si>
  <si>
    <t>6,25</t>
  </si>
  <si>
    <t>1,80</t>
  </si>
  <si>
    <t>19,52</t>
  </si>
  <si>
    <t>2,06</t>
  </si>
  <si>
    <t>14,74</t>
  </si>
  <si>
    <t>USINA DE MISTURA ASFÁLTICA À QUENTE, TIPO CONTRA FLUXO, PROD 100 A 140 TON/HORA - CHP DIURNO. AF_12/2019</t>
  </si>
  <si>
    <t>USINA DE ASFALTO, TIPO GRAVIMÉTRICA, PROD 150 TON/HORA - CHP DIURNO. AF_12/2019</t>
  </si>
  <si>
    <t>0,34</t>
  </si>
  <si>
    <t>USINA DE MISTURA ASFÁLTICA À QUENTE, TIPO CONTRA FLUXO, PROD 100 A 140 TON/HORA - CHI DIURNO. AF_12/2019</t>
  </si>
  <si>
    <t>USINA DE ASFALTO, TIPO GRAVIMÉTRICA, PROD 150 TON/HORA - CHI DIURNO. AF_12/2019</t>
  </si>
  <si>
    <t>21,33</t>
  </si>
  <si>
    <t>15,53</t>
  </si>
  <si>
    <t>45,05</t>
  </si>
  <si>
    <t>3,56</t>
  </si>
  <si>
    <t>4,38</t>
  </si>
  <si>
    <t>4,78</t>
  </si>
  <si>
    <t>0,35</t>
  </si>
  <si>
    <t>8,63</t>
  </si>
  <si>
    <t>16,73</t>
  </si>
  <si>
    <t>3,74</t>
  </si>
  <si>
    <t>1,31</t>
  </si>
  <si>
    <t>9,37</t>
  </si>
  <si>
    <t>0,73</t>
  </si>
  <si>
    <t>5,26</t>
  </si>
  <si>
    <t>2,76</t>
  </si>
  <si>
    <t>1,10</t>
  </si>
  <si>
    <t>18,16</t>
  </si>
  <si>
    <t>9,44</t>
  </si>
  <si>
    <t>14,22</t>
  </si>
  <si>
    <t>17,78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</si>
  <si>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</si>
  <si>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</si>
  <si>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</si>
  <si>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</si>
  <si>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</si>
  <si>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</si>
  <si>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</si>
  <si>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</si>
  <si>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27,86</t>
  </si>
  <si>
    <t>24,78</t>
  </si>
  <si>
    <t>29,62</t>
  </si>
  <si>
    <t>56,17</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</si>
  <si>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</si>
  <si>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</si>
  <si>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</si>
  <si>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</si>
  <si>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</si>
  <si>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</si>
  <si>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</si>
  <si>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</si>
  <si>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</si>
  <si>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</si>
  <si>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</si>
  <si>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</si>
  <si>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</si>
  <si>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</si>
  <si>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</si>
  <si>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</si>
  <si>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</si>
  <si>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</si>
  <si>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</si>
  <si>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</si>
  <si>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</si>
  <si>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</si>
  <si>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</si>
  <si>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</si>
  <si>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</si>
  <si>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</si>
  <si>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</si>
  <si>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</si>
  <si>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</si>
  <si>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</si>
  <si>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</si>
  <si>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</si>
  <si>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</si>
  <si>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</si>
  <si>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</si>
  <si>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</si>
  <si>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</si>
  <si>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</si>
  <si>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</si>
  <si>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</si>
  <si>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</si>
  <si>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</si>
  <si>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</si>
  <si>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</si>
  <si>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</si>
  <si>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</si>
  <si>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</si>
  <si>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</si>
  <si>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</si>
  <si>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</si>
  <si>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</si>
  <si>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</si>
  <si>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</si>
  <si>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</si>
  <si>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</si>
  <si>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</si>
  <si>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</si>
  <si>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</si>
  <si>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</si>
  <si>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</si>
  <si>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</si>
  <si>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</si>
  <si>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</si>
  <si>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</si>
  <si>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</si>
  <si>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</si>
  <si>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</si>
  <si>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</si>
  <si>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</si>
  <si>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</si>
  <si>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</si>
  <si>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</si>
  <si>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</si>
  <si>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</si>
  <si>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</si>
  <si>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</si>
  <si>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</si>
  <si>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</si>
  <si>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</si>
  <si>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</si>
  <si>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</si>
  <si>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</si>
  <si>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</si>
  <si>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</si>
  <si>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</si>
  <si>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</si>
  <si>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</si>
  <si>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</si>
  <si>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</si>
  <si>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</si>
  <si>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</si>
  <si>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</si>
  <si>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</si>
  <si>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</si>
  <si>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</si>
  <si>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</si>
  <si>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</si>
  <si>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</si>
  <si>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</si>
  <si>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</si>
  <si>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</si>
  <si>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</si>
  <si>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</si>
  <si>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</si>
  <si>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</si>
  <si>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</si>
  <si>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</si>
  <si>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</si>
  <si>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</si>
  <si>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</si>
  <si>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</si>
  <si>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</si>
  <si>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</si>
  <si>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</si>
  <si>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</si>
  <si>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</si>
  <si>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</si>
  <si>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</si>
  <si>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</si>
  <si>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</si>
  <si>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</si>
  <si>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</si>
  <si>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</si>
  <si>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</si>
  <si>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</si>
  <si>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</si>
  <si>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</si>
  <si>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</si>
  <si>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</si>
  <si>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</si>
  <si>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</si>
  <si>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</si>
  <si>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</si>
  <si>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</si>
  <si>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</si>
  <si>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</si>
  <si>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</si>
  <si>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</si>
  <si>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</si>
  <si>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</si>
  <si>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</si>
  <si>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</si>
  <si>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20,86</t>
  </si>
  <si>
    <t>14,05</t>
  </si>
  <si>
    <t>7,28</t>
  </si>
  <si>
    <t>8,78</t>
  </si>
  <si>
    <t>7,31</t>
  </si>
  <si>
    <t>9,41</t>
  </si>
  <si>
    <t>7,80</t>
  </si>
  <si>
    <t>12,59</t>
  </si>
  <si>
    <t>7,91</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</si>
  <si>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</si>
  <si>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</si>
  <si>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17,21</t>
  </si>
  <si>
    <t>21,16</t>
  </si>
  <si>
    <t>32,78</t>
  </si>
  <si>
    <t>33,40</t>
  </si>
  <si>
    <t>2,74</t>
  </si>
  <si>
    <t>28,18</t>
  </si>
  <si>
    <t>13,07</t>
  </si>
  <si>
    <t>10,17</t>
  </si>
  <si>
    <t>10,75</t>
  </si>
  <si>
    <t>10,12</t>
  </si>
  <si>
    <t>11,12</t>
  </si>
  <si>
    <t>11,33</t>
  </si>
  <si>
    <t>10,84</t>
  </si>
  <si>
    <t>10,16</t>
  </si>
  <si>
    <t>6,37</t>
  </si>
  <si>
    <t>2,93</t>
  </si>
  <si>
    <t>17,59</t>
  </si>
  <si>
    <t>59,79</t>
  </si>
  <si>
    <t>31,71</t>
  </si>
  <si>
    <t>33,17</t>
  </si>
  <si>
    <t>LUMINÁRIA TIPO CALHA, DE SOBREPOR, COM 1 LÂMPADA TUBULAR FLUORESCENTE DE 36 W, COM REATOR DE PARTIDA RÁPIDA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</si>
  <si>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</si>
  <si>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</si>
  <si>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</si>
  <si>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</si>
  <si>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</si>
  <si>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</si>
  <si>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</si>
  <si>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</si>
  <si>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</si>
  <si>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</si>
  <si>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</si>
  <si>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</si>
  <si>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</si>
  <si>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</si>
  <si>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</si>
  <si>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</si>
  <si>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</si>
  <si>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</si>
  <si>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</si>
  <si>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</si>
  <si>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</si>
  <si>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</si>
  <si>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</si>
  <si>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</si>
  <si>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</si>
  <si>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</si>
  <si>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</si>
  <si>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</si>
  <si>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</si>
  <si>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</si>
  <si>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</si>
  <si>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</si>
  <si>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LUMINÁRIA ARANDELA TIPO MEIA LUA, DE SOBREPOR, COM 1 LÂMPADA LED DE 6 W, SEM REATOR - FORNECIMENTO E INSTALAÇÃO. AF_02/2020</t>
  </si>
  <si>
    <t>LUMINÁRIA ARANDELA TIPO TARTARUGA, DE SOBREPOR, COM 1 LÂMPADA LED DE 6 W, SEM REATOR - FORNECIMENTO E INSTALAÇÃO. AF_02/2020</t>
  </si>
  <si>
    <t>42,33</t>
  </si>
  <si>
    <t>24,79</t>
  </si>
  <si>
    <t>38,56</t>
  </si>
  <si>
    <t>16,62</t>
  </si>
  <si>
    <t>8,96</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</si>
  <si>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</si>
  <si>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</si>
  <si>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</si>
  <si>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</si>
  <si>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</si>
  <si>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</si>
  <si>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15,10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</si>
  <si>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</si>
  <si>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</si>
  <si>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</si>
  <si>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11,28</t>
  </si>
  <si>
    <t>7,54</t>
  </si>
  <si>
    <t>15,07</t>
  </si>
  <si>
    <t>8,72</t>
  </si>
  <si>
    <t>6,41</t>
  </si>
  <si>
    <t>8,19</t>
  </si>
  <si>
    <t>12,89</t>
  </si>
  <si>
    <t>7,48</t>
  </si>
  <si>
    <t>15,35</t>
  </si>
  <si>
    <t>28,09</t>
  </si>
  <si>
    <t>9,71</t>
  </si>
  <si>
    <t>10,34</t>
  </si>
  <si>
    <t>26,61</t>
  </si>
  <si>
    <t>28,69</t>
  </si>
  <si>
    <t>18,18</t>
  </si>
  <si>
    <t>19,86</t>
  </si>
  <si>
    <t>11,55</t>
  </si>
  <si>
    <t>33,24</t>
  </si>
  <si>
    <t>53,38</t>
  </si>
  <si>
    <t>20,59</t>
  </si>
  <si>
    <t>24,50</t>
  </si>
  <si>
    <t>20,73</t>
  </si>
  <si>
    <t>9,16</t>
  </si>
  <si>
    <t>15,17</t>
  </si>
  <si>
    <t>25,06</t>
  </si>
  <si>
    <t>19,98</t>
  </si>
  <si>
    <t>37,99</t>
  </si>
  <si>
    <t>9,82</t>
  </si>
  <si>
    <t>13,26</t>
  </si>
  <si>
    <t>15,78</t>
  </si>
  <si>
    <t>14,89</t>
  </si>
  <si>
    <t>38,08</t>
  </si>
  <si>
    <t>12,93</t>
  </si>
  <si>
    <t>21,80</t>
  </si>
  <si>
    <t>21,92</t>
  </si>
  <si>
    <t>28,70</t>
  </si>
  <si>
    <t>36,00</t>
  </si>
  <si>
    <t>30,79</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</si>
  <si>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</si>
  <si>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</si>
  <si>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</si>
  <si>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</si>
  <si>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</si>
  <si>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</si>
  <si>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</si>
  <si>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</si>
  <si>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</si>
  <si>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</si>
  <si>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</si>
  <si>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</si>
  <si>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</si>
  <si>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</si>
  <si>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</si>
  <si>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</si>
  <si>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</si>
  <si>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</si>
  <si>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</si>
  <si>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</si>
  <si>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</si>
  <si>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</si>
  <si>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</si>
  <si>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</si>
  <si>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</si>
  <si>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</si>
  <si>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</si>
  <si>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</si>
  <si>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</si>
  <si>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</si>
  <si>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</si>
  <si>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</si>
  <si>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</si>
  <si>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</si>
  <si>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</si>
  <si>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</si>
  <si>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</si>
  <si>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</si>
  <si>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</si>
  <si>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</si>
  <si>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</si>
  <si>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</si>
  <si>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</si>
  <si>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</si>
  <si>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</si>
  <si>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</si>
  <si>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</si>
  <si>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</si>
  <si>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</si>
  <si>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</si>
  <si>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</si>
  <si>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</si>
  <si>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</si>
  <si>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</si>
  <si>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</si>
  <si>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</si>
  <si>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</si>
  <si>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</si>
  <si>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</si>
  <si>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</si>
  <si>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</si>
  <si>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</si>
  <si>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</si>
  <si>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</si>
  <si>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</si>
  <si>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</si>
  <si>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</si>
  <si>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</si>
  <si>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</si>
  <si>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</si>
  <si>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</si>
  <si>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</si>
  <si>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</si>
  <si>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</si>
  <si>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</si>
  <si>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</si>
  <si>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5,13</t>
  </si>
  <si>
    <t>13,25</t>
  </si>
  <si>
    <t>6,96</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</si>
  <si>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</si>
  <si>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</si>
  <si>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</si>
  <si>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</si>
  <si>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</si>
  <si>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</si>
  <si>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</si>
  <si>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</si>
  <si>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</si>
  <si>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</si>
  <si>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</si>
  <si>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</si>
  <si>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</si>
  <si>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</si>
  <si>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</si>
  <si>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</si>
  <si>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</si>
  <si>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</si>
  <si>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</si>
  <si>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</si>
  <si>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</si>
  <si>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</si>
  <si>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</si>
  <si>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</si>
  <si>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</si>
  <si>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</si>
  <si>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</si>
  <si>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</si>
  <si>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</si>
  <si>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</si>
  <si>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</si>
  <si>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</si>
  <si>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9,31</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</si>
  <si>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</si>
  <si>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</si>
  <si>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</si>
  <si>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</si>
  <si>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</si>
  <si>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</si>
  <si>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</si>
  <si>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</si>
  <si>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6,56</t>
  </si>
  <si>
    <t>10,11</t>
  </si>
  <si>
    <t>16,91</t>
  </si>
  <si>
    <t>12,94</t>
  </si>
  <si>
    <t>13,31</t>
  </si>
  <si>
    <t>30,08</t>
  </si>
  <si>
    <t>1,97</t>
  </si>
  <si>
    <t>2,30</t>
  </si>
  <si>
    <t>1,44</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</si>
  <si>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</si>
  <si>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</si>
  <si>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</si>
  <si>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</si>
  <si>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66,81</t>
  </si>
  <si>
    <t>ALVENARIA DE VEDAÇÃO DE BLOCOS CERÂMICOS MACIÇOS DE 5X10X20CM (ESPESSURA 10CM) E ARGAMASSA DE ASSENTAMENTO COM PREPARO EM BETONEIRA. AF_05/2020</t>
  </si>
  <si>
    <t>56,81</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</si>
  <si>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</si>
  <si>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</si>
  <si>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</si>
  <si>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</si>
  <si>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</si>
  <si>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</si>
  <si>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</si>
  <si>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</si>
  <si>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</si>
  <si>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</si>
  <si>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</si>
  <si>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</si>
  <si>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</si>
  <si>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</si>
  <si>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</si>
  <si>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</si>
  <si>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</si>
  <si>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25,22</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</si>
  <si>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</si>
  <si>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</si>
  <si>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</si>
  <si>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</si>
  <si>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</si>
  <si>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</si>
  <si>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</si>
  <si>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</si>
  <si>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</si>
  <si>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</si>
  <si>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</si>
  <si>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14,19</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</si>
  <si>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</si>
  <si>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</si>
  <si>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</si>
  <si>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</si>
  <si>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</si>
  <si>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</si>
  <si>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</si>
  <si>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</si>
  <si>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</si>
  <si>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</si>
  <si>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</si>
  <si>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</si>
  <si>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</si>
  <si>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</si>
  <si>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</si>
  <si>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22,92</t>
  </si>
  <si>
    <t>25,92</t>
  </si>
  <si>
    <t>3,69</t>
  </si>
  <si>
    <t>22,61</t>
  </si>
  <si>
    <t>26,70</t>
  </si>
  <si>
    <t>28,82</t>
  </si>
  <si>
    <t>ARGAMASSA TRAÇO 1:1,93 (EM VOLUME DE CIMENTO E AREIA MÉDIA ÚMIDA), FCK 20 MPA, PREPARO MECÂNICO COM MISTURADOR DUPLO HORIZONTAL DE ALTA TURBULÊNCIA. AF_03/2020</t>
  </si>
  <si>
    <t>8,97</t>
  </si>
  <si>
    <t>22,00</t>
  </si>
  <si>
    <t>15,08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</si>
  <si>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</si>
  <si>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</si>
  <si>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</si>
  <si>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</si>
  <si>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</si>
  <si>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</si>
  <si>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</si>
  <si>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</si>
  <si>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</si>
  <si>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</si>
  <si>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</si>
  <si>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</si>
  <si>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</si>
  <si>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</si>
  <si>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</si>
  <si>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</si>
  <si>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</si>
  <si>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</si>
  <si>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</si>
  <si>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</si>
  <si>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</si>
  <si>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</si>
  <si>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</si>
  <si>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</si>
  <si>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</si>
  <si>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</si>
  <si>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</si>
  <si>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</si>
  <si>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</si>
  <si>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</si>
  <si>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</si>
  <si>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</si>
  <si>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</si>
  <si>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</si>
  <si>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</si>
  <si>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</si>
  <si>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</si>
  <si>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</si>
  <si>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</si>
  <si>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</si>
  <si>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</si>
  <si>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</si>
  <si>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1,82</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</si>
  <si>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</si>
  <si>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</si>
  <si>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</si>
  <si>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</si>
  <si>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</si>
  <si>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</si>
  <si>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</si>
  <si>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</si>
  <si>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</si>
  <si>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</si>
  <si>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</si>
  <si>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</si>
  <si>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</si>
  <si>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</si>
  <si>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</si>
  <si>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</si>
  <si>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</si>
  <si>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</si>
  <si>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</si>
  <si>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</si>
  <si>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</si>
  <si>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</si>
  <si>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</si>
  <si>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</si>
  <si>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</si>
  <si>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</si>
  <si>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</si>
  <si>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</si>
  <si>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</si>
  <si>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</si>
  <si>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</si>
  <si>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</si>
  <si>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</si>
  <si>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</si>
  <si>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</si>
  <si>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</si>
  <si>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</si>
  <si>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</si>
  <si>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</si>
  <si>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</si>
  <si>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</si>
  <si>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</si>
  <si>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</si>
  <si>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</si>
  <si>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</si>
  <si>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</si>
  <si>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</si>
  <si>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</si>
  <si>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</si>
  <si>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</si>
  <si>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</si>
  <si>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</si>
  <si>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</si>
  <si>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</si>
  <si>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</si>
  <si>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</si>
  <si>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</si>
  <si>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</si>
  <si>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</si>
  <si>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3,18</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</si>
  <si>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</si>
  <si>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</si>
  <si>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</si>
  <si>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</si>
  <si>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</si>
  <si>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</si>
  <si>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</si>
  <si>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</si>
  <si>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</si>
  <si>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</si>
  <si>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27,09</t>
  </si>
  <si>
    <t>CARGA, MANOBRA E DESCARGA DE TUBOS DE CONCRETO, DN 700 MM, EM CAMINHÃO CARROCERIA COM GUINDAUTO (MUNCK) 11,7 TM. AF_07/2020</t>
  </si>
  <si>
    <t>CARGA, MANOBRA E DESCARGA DE TUBOS DE CONCRETO, DN 800 MM, EM CAMINHÃO CARROCERIA COM GUINDAUTO (MUNCK) 11,7 TM. AF_07/2020</t>
  </si>
  <si>
    <t>15,91</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</si>
  <si>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</si>
  <si>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</si>
  <si>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</si>
  <si>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9,90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</si>
  <si>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</si>
  <si>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</si>
  <si>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</si>
  <si>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</si>
  <si>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</si>
  <si>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</si>
  <si>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</si>
  <si>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10,73</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</si>
  <si>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</si>
  <si>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</si>
  <si>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</si>
  <si>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</si>
  <si>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</si>
  <si>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</si>
  <si>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</si>
  <si>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</si>
  <si>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</si>
  <si>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</si>
  <si>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</si>
  <si>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</si>
  <si>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</si>
  <si>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</si>
  <si>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</si>
  <si>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</si>
  <si>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</si>
  <si>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</si>
  <si>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</si>
  <si>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</si>
  <si>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</si>
  <si>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</si>
  <si>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</si>
  <si>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</si>
  <si>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</si>
  <si>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</si>
  <si>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</si>
  <si>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22,07</t>
  </si>
  <si>
    <t>30,10</t>
  </si>
  <si>
    <t>23,08</t>
  </si>
  <si>
    <t>33,34</t>
  </si>
  <si>
    <t>23,38</t>
  </si>
  <si>
    <t>36,51</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</si>
  <si>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</si>
  <si>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</si>
  <si>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</si>
  <si>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</si>
  <si>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</si>
  <si>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</si>
  <si>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</si>
  <si>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</si>
  <si>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</si>
  <si>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</si>
  <si>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</si>
  <si>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</si>
  <si>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</si>
  <si>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</si>
  <si>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</si>
  <si>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</si>
  <si>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</si>
  <si>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</si>
  <si>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</si>
  <si>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</si>
  <si>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</si>
  <si>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</si>
  <si>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</si>
  <si>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23,00</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</si>
  <si>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</si>
  <si>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</si>
  <si>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</si>
  <si>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</si>
  <si>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</si>
  <si>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</si>
  <si>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</si>
  <si>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</si>
  <si>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</si>
  <si>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</si>
  <si>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</si>
  <si>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</si>
  <si>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</si>
  <si>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</si>
  <si>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</si>
  <si>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</si>
  <si>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</si>
  <si>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</si>
  <si>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23,05</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</si>
  <si>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</si>
  <si>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</si>
  <si>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</si>
  <si>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</si>
  <si>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</si>
  <si>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</si>
  <si>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</si>
  <si>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</si>
  <si>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</si>
  <si>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</si>
  <si>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</si>
  <si>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</si>
  <si>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</si>
  <si>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</si>
  <si>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</si>
  <si>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</si>
  <si>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</si>
  <si>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19,53</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</si>
  <si>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</si>
  <si>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</si>
  <si>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</si>
  <si>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</si>
  <si>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</si>
  <si>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</si>
  <si>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</si>
  <si>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</si>
  <si>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</si>
  <si>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</si>
  <si>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</si>
  <si>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</si>
  <si>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</si>
  <si>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</si>
  <si>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</si>
  <si>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</si>
  <si>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</si>
  <si>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</si>
  <si>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</si>
  <si>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</si>
  <si>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</si>
  <si>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</si>
  <si>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</si>
  <si>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</si>
  <si>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</si>
  <si>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</si>
  <si>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</si>
  <si>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</si>
  <si>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</si>
  <si>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</si>
  <si>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</si>
  <si>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</si>
  <si>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</si>
  <si>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</si>
  <si>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</si>
  <si>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</si>
  <si>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</si>
  <si>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</si>
  <si>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</si>
  <si>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</si>
  <si>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</si>
  <si>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</si>
  <si>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</si>
  <si>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</si>
  <si>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</si>
  <si>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</si>
  <si>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</si>
  <si>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</si>
  <si>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</si>
  <si>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</si>
  <si>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</si>
  <si>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</si>
  <si>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</si>
  <si>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</si>
  <si>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</si>
  <si>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</si>
  <si>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</si>
  <si>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</si>
  <si>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</si>
  <si>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</si>
  <si>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</si>
  <si>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</si>
  <si>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</si>
  <si>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</si>
  <si>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</si>
  <si>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</si>
  <si>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</si>
  <si>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</si>
  <si>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</si>
  <si>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</si>
  <si>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</si>
  <si>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</si>
  <si>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</si>
  <si>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</si>
  <si>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</si>
  <si>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</si>
  <si>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</si>
  <si>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</si>
  <si>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</si>
  <si>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</si>
  <si>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</si>
  <si>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</si>
  <si>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</si>
  <si>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</si>
  <si>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</si>
  <si>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</si>
  <si>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</si>
  <si>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</si>
  <si>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</si>
  <si>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</si>
  <si>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</si>
  <si>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</si>
  <si>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</si>
  <si>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</si>
  <si>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</si>
  <si>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</si>
  <si>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</si>
  <si>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</si>
  <si>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</si>
  <si>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</si>
  <si>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</si>
  <si>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</si>
  <si>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</si>
  <si>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</si>
  <si>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</si>
  <si>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</si>
  <si>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</si>
  <si>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</si>
  <si>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</si>
  <si>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</si>
  <si>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</si>
  <si>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01.050.0570-0</t>
  </si>
  <si>
    <t>01.050.0570-A</t>
  </si>
  <si>
    <t>01.050.0571-0</t>
  </si>
  <si>
    <t>01.050.0571-A</t>
  </si>
  <si>
    <t>01.050.0572-0</t>
  </si>
  <si>
    <t>01.050.0572-A</t>
  </si>
  <si>
    <t>01.050.0575-0</t>
  </si>
  <si>
    <t>01.050.0575-A</t>
  </si>
  <si>
    <t>01.050.0576-0</t>
  </si>
  <si>
    <t>01.050.0576-A</t>
  </si>
  <si>
    <t>01.050.0577-0</t>
  </si>
  <si>
    <t>01.050.0577-A</t>
  </si>
  <si>
    <t>04.015.0110-0</t>
  </si>
  <si>
    <t>04.015.0110-A</t>
  </si>
  <si>
    <t>05.001.0101-0</t>
  </si>
  <si>
    <t>REMOCAO CUIDADOSA  DE DIVISORIA EM PLACA CIMENTICIA</t>
  </si>
  <si>
    <t>05.001.0101-A</t>
  </si>
  <si>
    <t>05.002.0018-0</t>
  </si>
  <si>
    <t>05.002.0018-A</t>
  </si>
  <si>
    <t>05.002.0019-0</t>
  </si>
  <si>
    <t>05.002.0019-A</t>
  </si>
  <si>
    <t>05.005.0048-0</t>
  </si>
  <si>
    <t>05.005.0048-A</t>
  </si>
  <si>
    <t>05.005.0051-0</t>
  </si>
  <si>
    <t>05.005.0051-A</t>
  </si>
  <si>
    <t>05.005.0060-0</t>
  </si>
  <si>
    <t>05.005.0060-A</t>
  </si>
  <si>
    <t>05.005.0062-0</t>
  </si>
  <si>
    <t>05.005.0062-A</t>
  </si>
  <si>
    <t>05.005.0064-0</t>
  </si>
  <si>
    <t>05.005.0064-A</t>
  </si>
  <si>
    <t>05.007.0005-0</t>
  </si>
  <si>
    <t>05.007.0005-A</t>
  </si>
  <si>
    <t>09.026.0017-0</t>
  </si>
  <si>
    <t>09.026.0017-A</t>
  </si>
  <si>
    <t>11.023.0004-0</t>
  </si>
  <si>
    <t>11.023.0004-A</t>
  </si>
  <si>
    <t>13.009.0035-0</t>
  </si>
  <si>
    <t>13.009.0035-A</t>
  </si>
  <si>
    <t>13.009.0040-0</t>
  </si>
  <si>
    <t>13.009.0040-A</t>
  </si>
  <si>
    <t>13.009.0045-0</t>
  </si>
  <si>
    <t>13.009.0045-A</t>
  </si>
  <si>
    <t>13.022.0045-0</t>
  </si>
  <si>
    <t>13.022.0045-A</t>
  </si>
  <si>
    <t>13.022.0046-0</t>
  </si>
  <si>
    <t>13.022.0046-A</t>
  </si>
  <si>
    <t>13.022.0047-0</t>
  </si>
  <si>
    <t>13.022.0047-A</t>
  </si>
  <si>
    <t>13.390.0038-0</t>
  </si>
  <si>
    <t>13.390.0038-A</t>
  </si>
  <si>
    <t>13.390.0039-0</t>
  </si>
  <si>
    <t>13.390.0039-A</t>
  </si>
  <si>
    <t>14.001.0085-0</t>
  </si>
  <si>
    <t>14.001.0085-A</t>
  </si>
  <si>
    <t>14.002.0100-0</t>
  </si>
  <si>
    <t>14.002.0100-A</t>
  </si>
  <si>
    <t>14.002.0101-0</t>
  </si>
  <si>
    <t>14.002.0101-A</t>
  </si>
  <si>
    <t>14.002.0102-0</t>
  </si>
  <si>
    <t>14.002.0102-A</t>
  </si>
  <si>
    <t>14.002.0103-0</t>
  </si>
  <si>
    <t>14.002.0103-A</t>
  </si>
  <si>
    <t>15.003.0520-0</t>
  </si>
  <si>
    <t>15.003.0520-A</t>
  </si>
  <si>
    <t>15.003.0525-0</t>
  </si>
  <si>
    <t>15.003.0525-A</t>
  </si>
  <si>
    <t>15.003.0530-0</t>
  </si>
  <si>
    <t>N</t>
  </si>
  <si>
    <t>15.003.0530-A</t>
  </si>
  <si>
    <t>15.003.0535-0</t>
  </si>
  <si>
    <t>15.003.0535-A</t>
  </si>
  <si>
    <t>15.003.0540-0</t>
  </si>
  <si>
    <t>15.003.0540-A</t>
  </si>
  <si>
    <t>15.003.0545-0</t>
  </si>
  <si>
    <t>15.003.0545-A</t>
  </si>
  <si>
    <t>15.003.0555-0</t>
  </si>
  <si>
    <t>15.003.0555-A</t>
  </si>
  <si>
    <t>15.003.0560-0</t>
  </si>
  <si>
    <t>15.003.0560-A</t>
  </si>
  <si>
    <t>15.003.0565-0</t>
  </si>
  <si>
    <t>15.003.0565-A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</si>
  <si>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</si>
  <si>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</si>
  <si>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</si>
  <si>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</si>
  <si>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</si>
  <si>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</si>
  <si>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</si>
  <si>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</si>
  <si>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</si>
  <si>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</si>
  <si>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</si>
  <si>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</si>
  <si>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</si>
  <si>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</si>
  <si>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</si>
  <si>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</si>
  <si>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15.008.0394-0</t>
  </si>
  <si>
    <t>15.008.0394-A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</si>
  <si>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</si>
  <si>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</si>
  <si>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</si>
  <si>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</si>
  <si>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</si>
  <si>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</si>
  <si>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</si>
  <si>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</si>
  <si>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</si>
  <si>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</si>
  <si>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</si>
  <si>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</si>
  <si>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</si>
  <si>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</si>
  <si>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</si>
  <si>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</si>
  <si>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</si>
  <si>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</si>
  <si>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</si>
  <si>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</si>
  <si>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</si>
  <si>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</si>
  <si>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</si>
  <si>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</si>
  <si>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</si>
  <si>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</si>
  <si>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</si>
  <si>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</si>
  <si>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</si>
  <si>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</si>
  <si>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</si>
  <si>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</si>
  <si>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</si>
  <si>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</si>
  <si>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15.020.0175-0</t>
  </si>
  <si>
    <t>15.020.0175-A</t>
  </si>
  <si>
    <t>15.031.0030-0</t>
  </si>
  <si>
    <t>15.031.0030-A</t>
  </si>
  <si>
    <t>15.031.0032-0</t>
  </si>
  <si>
    <t>15.031.0032-A</t>
  </si>
  <si>
    <t>15.031.0036-0</t>
  </si>
  <si>
    <t>15.031.0036-A</t>
  </si>
  <si>
    <t>15.031.0038-0</t>
  </si>
  <si>
    <t>15.031.0038-A</t>
  </si>
  <si>
    <t>18.017.0100-0</t>
  </si>
  <si>
    <t>18.017.0100-A</t>
  </si>
  <si>
    <t>18.017.0105-0</t>
  </si>
  <si>
    <t>18.017.0105-A</t>
  </si>
  <si>
    <t>18.018.0102-0</t>
  </si>
  <si>
    <t>18.018.0102-A</t>
  </si>
  <si>
    <t>18.027.0098-0</t>
  </si>
  <si>
    <t>18.027.0098-A</t>
  </si>
  <si>
    <t>18.027.0150-0</t>
  </si>
  <si>
    <t>18.027.0150-A</t>
  </si>
  <si>
    <t>18.027.0152-0</t>
  </si>
  <si>
    <t>MN</t>
  </si>
  <si>
    <t>18.027.0152-A</t>
  </si>
  <si>
    <t>18.027.0153-0</t>
  </si>
  <si>
    <t>18.027.0153-A</t>
  </si>
  <si>
    <t>18.027.0154-0</t>
  </si>
  <si>
    <t>18.027.0154-A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</si>
  <si>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</si>
  <si>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</si>
  <si>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</si>
  <si>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</si>
  <si>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</si>
  <si>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</si>
  <si>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</si>
  <si>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</si>
  <si>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</si>
  <si>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</si>
  <si>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</si>
  <si>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</si>
  <si>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</si>
  <si>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</si>
  <si>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</si>
  <si>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</si>
  <si>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</si>
  <si>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</si>
  <si>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</si>
  <si>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</si>
  <si>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</si>
  <si>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</si>
  <si>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</si>
  <si>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</si>
  <si>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</si>
  <si>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</si>
  <si>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</si>
  <si>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</si>
  <si>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</si>
  <si>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</si>
  <si>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</si>
  <si>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</si>
  <si>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</si>
  <si>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</si>
  <si>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</si>
  <si>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</si>
  <si>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</si>
  <si>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</si>
  <si>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</si>
  <si>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</si>
  <si>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</si>
  <si>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</si>
  <si>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</si>
  <si>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</si>
  <si>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</si>
  <si>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</si>
  <si>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</si>
  <si>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</si>
  <si>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</si>
  <si>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</si>
  <si>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</si>
  <si>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</si>
  <si>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</si>
  <si>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</si>
  <si>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</si>
  <si>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</si>
  <si>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</si>
  <si>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</si>
  <si>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</si>
  <si>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</si>
  <si>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</si>
  <si>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</si>
  <si>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</si>
  <si>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</si>
  <si>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</si>
  <si>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</si>
  <si>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</si>
  <si>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</si>
  <si>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</si>
  <si>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</si>
  <si>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</si>
  <si>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</si>
  <si>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</si>
  <si>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</si>
  <si>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</si>
  <si>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</si>
  <si>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ARAME DE FERRO GALVANIZADO DE 12BWG, 2,76MM.FORNECIMENTO</t>
  </si>
  <si>
    <t>05.001.0097-0</t>
  </si>
  <si>
    <t>05.001.0097-A</t>
  </si>
  <si>
    <t>05.001.0098-0</t>
  </si>
  <si>
    <t>05.001.0098-A</t>
  </si>
  <si>
    <t>LIMPEZA DE PISOS CERAMICO,MARMORE OU GRANITO (SEM POLIMENTO)</t>
  </si>
  <si>
    <t>05.007.0006-0</t>
  </si>
  <si>
    <t>05.007.0006-A</t>
  </si>
  <si>
    <t>05.008.0007-0</t>
  </si>
  <si>
    <t>05.008.0007-A</t>
  </si>
  <si>
    <t>05.008.0015-0</t>
  </si>
  <si>
    <t>05.008.0015-A</t>
  </si>
  <si>
    <t>07.050.0050-0</t>
  </si>
  <si>
    <t>07.050.0050-A</t>
  </si>
  <si>
    <t>07.100.0050-0</t>
  </si>
  <si>
    <t>07.100.0050-A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</si>
  <si>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</si>
  <si>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</si>
  <si>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</si>
  <si>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</si>
  <si>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</si>
  <si>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</si>
  <si>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</si>
  <si>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</si>
  <si>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</si>
  <si>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</si>
  <si>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</si>
  <si>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</si>
  <si>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</si>
  <si>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</si>
  <si>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</si>
  <si>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</si>
  <si>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</si>
  <si>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</si>
  <si>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</si>
  <si>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08.037.0077-A</t>
  </si>
  <si>
    <t>LARGURA</t>
  </si>
  <si>
    <t>13.460.0025-0</t>
  </si>
  <si>
    <t>13.460.0025-A</t>
  </si>
  <si>
    <t>13.460.0030-0</t>
  </si>
  <si>
    <t>13.460.0030-A</t>
  </si>
  <si>
    <t>13.460.0032-0</t>
  </si>
  <si>
    <t>13.460.0032-A</t>
  </si>
  <si>
    <t>13.460.0035-0</t>
  </si>
  <si>
    <t>13.460.0035-A</t>
  </si>
  <si>
    <t>14.006.0239-0</t>
  </si>
  <si>
    <t>14.006.0239-A</t>
  </si>
  <si>
    <t>14.006.0241-0</t>
  </si>
  <si>
    <t>14.006.0241-A</t>
  </si>
  <si>
    <t>14.006.0242-0</t>
  </si>
  <si>
    <t>14.006.0242-A</t>
  </si>
  <si>
    <t>14.006.0250-0</t>
  </si>
  <si>
    <t>14.006.0250-A</t>
  </si>
  <si>
    <t>14.007.0039-0</t>
  </si>
  <si>
    <t>14.007.0039-A</t>
  </si>
  <si>
    <t>14.007.0100-0</t>
  </si>
  <si>
    <t>14.007.0100-A</t>
  </si>
  <si>
    <t>15.001.0069-0</t>
  </si>
  <si>
    <t>15.001.0069-A</t>
  </si>
  <si>
    <t>SIFAO EM METAL CROMADO,DE 1.1/2"X1.1/2".FORNECIMENTO</t>
  </si>
  <si>
    <t>SIFAO EM METAL CROMADO,DE 1.1/4"X1.1/2".FORNECIMENTO</t>
  </si>
  <si>
    <t>SIFAO EM METAL CROMADO,DE 1"X1.1/2".FORNECIMENTO</t>
  </si>
  <si>
    <t>SIFAO EM METAL CROMADO,DE 1"X1.1/4".FORNECIMENTO</t>
  </si>
  <si>
    <t>18.013.0126-0</t>
  </si>
  <si>
    <t>18.013.0126-A</t>
  </si>
  <si>
    <t>SIFAO SANFONADO EM PVC, UNIVERSAL.FORNECIMENTO</t>
  </si>
  <si>
    <t>18.032.0040-0</t>
  </si>
  <si>
    <t>18.032.0040-A</t>
  </si>
  <si>
    <t>18.032.0042-0</t>
  </si>
  <si>
    <t>18.032.0042-A</t>
  </si>
  <si>
    <t>19.008.0012-2</t>
  </si>
  <si>
    <t>19.008.0012-3</t>
  </si>
  <si>
    <t>19.008.0012-4</t>
  </si>
  <si>
    <t>19.008.0012-C</t>
  </si>
  <si>
    <t>19.008.0012-D</t>
  </si>
  <si>
    <t>19.008.0012-E</t>
  </si>
  <si>
    <t>19.008.0014-2</t>
  </si>
  <si>
    <t>19.008.0014-3</t>
  </si>
  <si>
    <t>19.008.0014-4</t>
  </si>
  <si>
    <t>19.008.0014-C</t>
  </si>
  <si>
    <t>19.008.0014-D</t>
  </si>
  <si>
    <t>19.008.0014-E</t>
  </si>
  <si>
    <t>20.009.0027-0</t>
  </si>
  <si>
    <t>20.009.0027-A</t>
  </si>
  <si>
    <t>20.009.0029-0</t>
  </si>
  <si>
    <t>20.009.0029-A</t>
  </si>
  <si>
    <t>20.009.0032-0</t>
  </si>
  <si>
    <t>20.009.0032-A</t>
  </si>
  <si>
    <t>58.002.0437-1</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</si>
  <si>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</si>
  <si>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</si>
  <si>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</si>
  <si>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</si>
  <si>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</si>
  <si>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</si>
  <si>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</si>
  <si>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</si>
  <si>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</si>
  <si>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</si>
  <si>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</si>
  <si>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58.002.0441-B</t>
  </si>
  <si>
    <t>9,78</t>
  </si>
  <si>
    <t>15,01</t>
  </si>
  <si>
    <t>15,42</t>
  </si>
  <si>
    <t>17,04</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</si>
  <si>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</si>
  <si>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</si>
  <si>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</si>
  <si>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</si>
  <si>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</si>
  <si>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</si>
  <si>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</si>
  <si>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</si>
  <si>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</si>
  <si>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</si>
  <si>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</si>
  <si>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</si>
  <si>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</si>
  <si>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</si>
  <si>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</si>
  <si>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</si>
  <si>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</si>
  <si>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</si>
  <si>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</si>
  <si>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</si>
  <si>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</si>
  <si>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</si>
  <si>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</si>
  <si>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</si>
  <si>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</si>
  <si>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</si>
  <si>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</si>
  <si>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</si>
  <si>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</si>
  <si>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</si>
  <si>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</si>
  <si>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</si>
  <si>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</si>
  <si>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</si>
  <si>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</si>
  <si>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</si>
  <si>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</si>
  <si>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</si>
  <si>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15,34</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</si>
  <si>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</si>
  <si>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</si>
  <si>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</si>
  <si>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</si>
  <si>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</si>
  <si>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</si>
  <si>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</si>
  <si>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</si>
  <si>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</si>
  <si>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</si>
  <si>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</si>
  <si>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</si>
  <si>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2,38</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</si>
  <si>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</si>
  <si>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</si>
  <si>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</si>
  <si>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</si>
  <si>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</si>
  <si>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</si>
  <si>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20,40</t>
  </si>
  <si>
    <t>5,99</t>
  </si>
  <si>
    <t>3,90</t>
  </si>
  <si>
    <t>13,81</t>
  </si>
  <si>
    <t>1,69</t>
  </si>
  <si>
    <t>17,63</t>
  </si>
  <si>
    <t>MARTELO DEMOLIDOR ELÉTRICO, COM POTÊNCIA DE 2.000 W, 1.000 IMPACTOS POR MINUTO, PESO DE 30 KG - CHP DIURNO. AF_01/2021</t>
  </si>
  <si>
    <t>2,82</t>
  </si>
  <si>
    <t>2,21</t>
  </si>
  <si>
    <t>4,04</t>
  </si>
  <si>
    <t>1,43</t>
  </si>
  <si>
    <t>0,69</t>
  </si>
  <si>
    <t>43,47</t>
  </si>
  <si>
    <t>52,46</t>
  </si>
  <si>
    <t>49,37</t>
  </si>
  <si>
    <t>MARTELO DEMOLIDOR ELÉTRICO, COM POTÊNCIA DE 2.000 W, 1.000 IMPACTOS POR MINUTO, PESO DE 30 KG -  CHI DIURNO. AF_01/2021</t>
  </si>
  <si>
    <t>20,97</t>
  </si>
  <si>
    <t>8,74</t>
  </si>
  <si>
    <t>20,69</t>
  </si>
  <si>
    <t>20,37</t>
  </si>
  <si>
    <t>30,01</t>
  </si>
  <si>
    <t>26,69</t>
  </si>
  <si>
    <t>10,28</t>
  </si>
  <si>
    <t>27,78</t>
  </si>
  <si>
    <t>5,15</t>
  </si>
  <si>
    <t>3,65</t>
  </si>
  <si>
    <t>21,75</t>
  </si>
  <si>
    <t>0,66</t>
  </si>
  <si>
    <t>47,90</t>
  </si>
  <si>
    <t>58,63</t>
  </si>
  <si>
    <t>16,77</t>
  </si>
  <si>
    <t>2,96</t>
  </si>
  <si>
    <t>4,85</t>
  </si>
  <si>
    <t>5,30</t>
  </si>
  <si>
    <t>0,62</t>
  </si>
  <si>
    <t>25,68</t>
  </si>
  <si>
    <t>13,20</t>
  </si>
  <si>
    <t>17,47</t>
  </si>
  <si>
    <t>16,00</t>
  </si>
  <si>
    <t>33,04</t>
  </si>
  <si>
    <t>41,21</t>
  </si>
  <si>
    <t>19,76</t>
  </si>
  <si>
    <t>14,42</t>
  </si>
  <si>
    <t>0,42</t>
  </si>
  <si>
    <t>1,50</t>
  </si>
  <si>
    <t>0,32</t>
  </si>
  <si>
    <t>8,98</t>
  </si>
  <si>
    <t>63,04</t>
  </si>
  <si>
    <t>13,00</t>
  </si>
  <si>
    <t>33,98</t>
  </si>
  <si>
    <t>25,54</t>
  </si>
  <si>
    <t>11,51</t>
  </si>
  <si>
    <t>1,59</t>
  </si>
  <si>
    <t>12,76</t>
  </si>
  <si>
    <t>21,62</t>
  </si>
  <si>
    <t>1,90</t>
  </si>
  <si>
    <t>17,53</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</si>
  <si>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</si>
  <si>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</si>
  <si>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</si>
  <si>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</si>
  <si>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15,70</t>
  </si>
  <si>
    <t>34,08</t>
  </si>
  <si>
    <t>17,34</t>
  </si>
  <si>
    <t>19,68</t>
  </si>
  <si>
    <t>23,83</t>
  </si>
  <si>
    <t>45,08</t>
  </si>
  <si>
    <t>15,85</t>
  </si>
  <si>
    <t>21,52</t>
  </si>
  <si>
    <t>41,32</t>
  </si>
  <si>
    <t>13,05</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</si>
  <si>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</si>
  <si>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</si>
  <si>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</si>
  <si>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</si>
  <si>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</si>
  <si>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</si>
  <si>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</si>
  <si>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</si>
  <si>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</si>
  <si>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</si>
  <si>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</si>
  <si>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</si>
  <si>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</si>
  <si>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</si>
  <si>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</si>
  <si>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</si>
  <si>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</si>
  <si>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</si>
  <si>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</si>
  <si>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</si>
  <si>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</si>
  <si>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</si>
  <si>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</si>
  <si>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</si>
  <si>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</si>
  <si>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</si>
  <si>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</si>
  <si>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</si>
  <si>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</si>
  <si>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</si>
  <si>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</si>
  <si>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</si>
  <si>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</si>
  <si>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</si>
  <si>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</si>
  <si>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</si>
  <si>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</si>
  <si>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</si>
  <si>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</si>
  <si>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</si>
  <si>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</si>
  <si>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</si>
  <si>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</si>
  <si>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</si>
  <si>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</si>
  <si>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</si>
  <si>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</si>
  <si>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</si>
  <si>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</si>
  <si>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</si>
  <si>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</si>
  <si>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</si>
  <si>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</si>
  <si>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</si>
  <si>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</si>
  <si>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</si>
  <si>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</si>
  <si>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</si>
  <si>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</si>
  <si>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</si>
  <si>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</si>
  <si>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</si>
  <si>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</si>
  <si>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</si>
  <si>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</si>
  <si>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</si>
  <si>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</si>
  <si>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</si>
  <si>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</si>
  <si>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</si>
  <si>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</si>
  <si>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</si>
  <si>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</si>
  <si>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</si>
  <si>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</si>
  <si>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</si>
  <si>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</si>
  <si>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</si>
  <si>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</si>
  <si>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</si>
  <si>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</si>
  <si>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</si>
  <si>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</si>
  <si>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</si>
  <si>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</si>
  <si>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</si>
  <si>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</si>
  <si>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</si>
  <si>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</si>
  <si>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</si>
  <si>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</si>
  <si>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</si>
  <si>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</si>
  <si>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54,41</t>
  </si>
  <si>
    <t>66,33</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</si>
  <si>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</si>
  <si>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</si>
  <si>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</si>
  <si>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</si>
  <si>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</si>
  <si>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</si>
  <si>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</si>
  <si>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</si>
  <si>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</si>
  <si>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31,33</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</si>
  <si>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</si>
  <si>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</si>
  <si>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</si>
  <si>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</si>
  <si>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</si>
  <si>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</si>
  <si>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</si>
  <si>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</si>
  <si>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</si>
  <si>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</si>
  <si>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</si>
  <si>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</si>
  <si>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</si>
  <si>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97,54</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</si>
  <si>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</si>
  <si>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</si>
  <si>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</si>
  <si>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15,13</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</si>
  <si>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</si>
  <si>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</si>
  <si>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</si>
  <si>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</si>
  <si>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</si>
  <si>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</si>
  <si>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</si>
  <si>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</si>
  <si>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</si>
  <si>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</si>
  <si>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</si>
  <si>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</si>
  <si>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</si>
  <si>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77,06</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</si>
  <si>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</si>
  <si>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</si>
  <si>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</si>
  <si>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</si>
  <si>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</si>
  <si>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</si>
  <si>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</si>
  <si>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</si>
  <si>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</si>
  <si>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</si>
  <si>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</si>
  <si>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</si>
  <si>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</si>
  <si>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</si>
  <si>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</si>
  <si>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</si>
  <si>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</si>
  <si>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</si>
  <si>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</si>
  <si>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17,84</t>
  </si>
  <si>
    <t>ARRASAMENTO MECANICO DE ESTACA DE CONCRETO ARMADO, DIAMETROS DE ATÉ 40 CM. AF_05/2021</t>
  </si>
  <si>
    <t>ARRASAMENTO MECANICO DE ESTACA DE CONCRETO ARMADO, DIAMETROS DE 41 CM A 60 CM. AF_05/2021</t>
  </si>
  <si>
    <t>31,78</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</si>
  <si>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</si>
  <si>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</si>
  <si>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</si>
  <si>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</si>
  <si>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</si>
  <si>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21,89</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</si>
  <si>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</si>
  <si>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</si>
  <si>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</si>
  <si>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</si>
  <si>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68,01</t>
  </si>
  <si>
    <t>18,10</t>
  </si>
  <si>
    <t>14,80</t>
  </si>
  <si>
    <t>18,13</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</si>
  <si>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</si>
  <si>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</si>
  <si>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</si>
  <si>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</si>
  <si>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</si>
  <si>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</si>
  <si>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</si>
  <si>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</si>
  <si>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</si>
  <si>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</si>
  <si>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</si>
  <si>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</si>
  <si>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</si>
  <si>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</si>
  <si>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</si>
  <si>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</si>
  <si>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</si>
  <si>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</si>
  <si>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</si>
  <si>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</si>
  <si>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</si>
  <si>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</si>
  <si>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</si>
  <si>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</si>
  <si>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</si>
  <si>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</si>
  <si>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</si>
  <si>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</si>
  <si>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</si>
  <si>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</si>
  <si>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</si>
  <si>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</si>
  <si>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</si>
  <si>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</si>
  <si>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</si>
  <si>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</si>
  <si>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</si>
  <si>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</si>
  <si>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</si>
  <si>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</si>
  <si>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</si>
  <si>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</si>
  <si>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</si>
  <si>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</si>
  <si>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</si>
  <si>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</si>
  <si>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</si>
  <si>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</si>
  <si>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</si>
  <si>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</si>
  <si>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</si>
  <si>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</si>
  <si>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</si>
  <si>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</si>
  <si>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</si>
  <si>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</si>
  <si>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</si>
  <si>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</si>
  <si>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</si>
  <si>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</si>
  <si>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</si>
  <si>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</si>
  <si>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</si>
  <si>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</si>
  <si>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</si>
  <si>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</si>
  <si>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</si>
  <si>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</si>
  <si>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</si>
  <si>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</si>
  <si>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</si>
  <si>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</si>
  <si>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</si>
  <si>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</si>
  <si>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</si>
  <si>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</si>
  <si>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</si>
  <si>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</si>
  <si>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</si>
  <si>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</si>
  <si>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</si>
  <si>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</si>
  <si>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</si>
  <si>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</si>
  <si>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</si>
  <si>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</si>
  <si>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25,27</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</si>
  <si>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</si>
  <si>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</si>
  <si>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24,15</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</si>
  <si>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</si>
  <si>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</si>
  <si>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</si>
  <si>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</si>
  <si>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21,79</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</si>
  <si>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</si>
  <si>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</si>
  <si>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</si>
  <si>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</si>
  <si>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</si>
  <si>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</si>
  <si>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</si>
  <si>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</si>
  <si>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</si>
  <si>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</si>
  <si>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</si>
  <si>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</si>
  <si>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</si>
  <si>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</si>
  <si>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</si>
  <si>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</si>
  <si>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</si>
  <si>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</si>
  <si>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</si>
  <si>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</si>
  <si>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</si>
  <si>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</si>
  <si>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</si>
  <si>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</si>
  <si>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</si>
  <si>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</si>
  <si>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</si>
  <si>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</si>
  <si>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</si>
  <si>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</si>
  <si>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</si>
  <si>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</si>
  <si>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</si>
  <si>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</si>
  <si>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</si>
  <si>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</si>
  <si>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</si>
  <si>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</si>
  <si>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</si>
  <si>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</si>
  <si>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</si>
  <si>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</si>
  <si>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</si>
  <si>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</si>
  <si>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</si>
  <si>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</si>
  <si>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</si>
  <si>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</si>
  <si>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</si>
  <si>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</si>
  <si>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</si>
  <si>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</si>
  <si>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</si>
  <si>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</si>
  <si>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</si>
  <si>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</si>
  <si>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</si>
  <si>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</si>
  <si>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</si>
  <si>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</si>
  <si>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</si>
  <si>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</si>
  <si>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</si>
  <si>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</si>
  <si>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</si>
  <si>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</si>
  <si>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</si>
  <si>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</si>
  <si>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</si>
  <si>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</si>
  <si>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</si>
  <si>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</si>
  <si>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</si>
  <si>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</si>
  <si>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</si>
  <si>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</si>
  <si>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</si>
  <si>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</si>
  <si>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</si>
  <si>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</si>
  <si>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</si>
  <si>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10,93</t>
  </si>
  <si>
    <t>10,63</t>
  </si>
  <si>
    <t>9,56</t>
  </si>
  <si>
    <t>15,30</t>
  </si>
  <si>
    <t>14,35</t>
  </si>
  <si>
    <t>13,57</t>
  </si>
  <si>
    <t>13,12</t>
  </si>
  <si>
    <t>21,20</t>
  </si>
  <si>
    <t>11,90</t>
  </si>
  <si>
    <t>14,86</t>
  </si>
  <si>
    <t>13,92</t>
  </si>
  <si>
    <t>12,43</t>
  </si>
  <si>
    <t>15,05</t>
  </si>
  <si>
    <t>12,80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</si>
  <si>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</si>
  <si>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</si>
  <si>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</si>
  <si>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</si>
  <si>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</si>
  <si>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</si>
  <si>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13,77</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</si>
  <si>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</si>
  <si>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</si>
  <si>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</si>
  <si>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</si>
  <si>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</si>
  <si>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</si>
  <si>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</si>
  <si>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</si>
  <si>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</si>
  <si>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</si>
  <si>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</si>
  <si>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</si>
  <si>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</si>
  <si>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</si>
  <si>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</si>
  <si>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</si>
  <si>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</si>
  <si>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</si>
  <si>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</si>
  <si>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</si>
  <si>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</si>
  <si>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</si>
  <si>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</si>
  <si>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</si>
  <si>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</si>
  <si>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</si>
  <si>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</si>
  <si>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</si>
  <si>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</si>
  <si>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</si>
  <si>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33,68</t>
  </si>
  <si>
    <t>25,66</t>
  </si>
  <si>
    <t>16,24</t>
  </si>
  <si>
    <t>12,34</t>
  </si>
  <si>
    <t>43,56</t>
  </si>
  <si>
    <t>8,91</t>
  </si>
  <si>
    <t>24,80</t>
  </si>
  <si>
    <t>5,00</t>
  </si>
  <si>
    <t>9,35</t>
  </si>
  <si>
    <t>10,91</t>
  </si>
  <si>
    <t>10,90</t>
  </si>
  <si>
    <t>16,45</t>
  </si>
  <si>
    <t>19,82</t>
  </si>
  <si>
    <t>16,20</t>
  </si>
  <si>
    <t>20,09</t>
  </si>
  <si>
    <t>22,09</t>
  </si>
  <si>
    <t>7,43</t>
  </si>
  <si>
    <t>10,38</t>
  </si>
  <si>
    <t>12,62</t>
  </si>
  <si>
    <t>16,25</t>
  </si>
  <si>
    <t>23,26</t>
  </si>
  <si>
    <t>27,55</t>
  </si>
  <si>
    <t>72,05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</si>
  <si>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</si>
  <si>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</si>
  <si>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</si>
  <si>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</si>
  <si>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</si>
  <si>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</si>
  <si>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25,07</t>
  </si>
  <si>
    <t>9,96</t>
  </si>
  <si>
    <t>52,52</t>
  </si>
  <si>
    <t>32,69</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</si>
  <si>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</si>
  <si>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</si>
  <si>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</si>
  <si>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</si>
  <si>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</si>
  <si>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</si>
  <si>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</si>
  <si>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</si>
  <si>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</si>
  <si>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</si>
  <si>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</si>
  <si>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</si>
  <si>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</si>
  <si>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</si>
  <si>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</si>
  <si>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</si>
  <si>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</si>
  <si>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</si>
  <si>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</si>
  <si>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</si>
  <si>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</si>
  <si>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</si>
  <si>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</si>
  <si>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</si>
  <si>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</si>
  <si>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</si>
  <si>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</si>
  <si>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</si>
  <si>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</si>
  <si>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</si>
  <si>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</si>
  <si>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</si>
  <si>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</si>
  <si>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</si>
  <si>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</si>
  <si>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</si>
  <si>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</si>
  <si>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</si>
  <si>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</si>
  <si>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</si>
  <si>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</si>
  <si>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</si>
  <si>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</si>
  <si>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</si>
  <si>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</si>
  <si>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</si>
  <si>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</si>
  <si>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</si>
  <si>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</si>
  <si>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</si>
  <si>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</si>
  <si>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</si>
  <si>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</si>
  <si>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</si>
  <si>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</si>
  <si>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</si>
  <si>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</si>
  <si>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</si>
  <si>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</si>
  <si>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</si>
  <si>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</si>
  <si>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</si>
  <si>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</si>
  <si>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</si>
  <si>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</si>
  <si>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34,73</t>
  </si>
  <si>
    <t>42,98</t>
  </si>
  <si>
    <t>64,16</t>
  </si>
  <si>
    <t>39,87</t>
  </si>
  <si>
    <t>10,61</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</si>
  <si>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</si>
  <si>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</si>
  <si>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</si>
  <si>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</si>
  <si>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</si>
  <si>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</si>
  <si>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</si>
  <si>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</si>
  <si>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</si>
  <si>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</si>
  <si>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</si>
  <si>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</si>
  <si>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</si>
  <si>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</si>
  <si>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</si>
  <si>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</si>
  <si>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</si>
  <si>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</si>
  <si>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</si>
  <si>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</si>
  <si>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</si>
  <si>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</si>
  <si>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</si>
  <si>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</si>
  <si>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</si>
  <si>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</si>
  <si>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</si>
  <si>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</si>
  <si>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</si>
  <si>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</si>
  <si>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</si>
  <si>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</si>
  <si>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</si>
  <si>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</si>
  <si>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</si>
  <si>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37,46</t>
  </si>
  <si>
    <t>20,17</t>
  </si>
  <si>
    <t>8,02</t>
  </si>
  <si>
    <t>2,01</t>
  </si>
  <si>
    <t>4,63</t>
  </si>
  <si>
    <t>20,35</t>
  </si>
  <si>
    <t>32,89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</si>
  <si>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</si>
  <si>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</si>
  <si>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</si>
  <si>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12,07</t>
  </si>
  <si>
    <t>27,60</t>
  </si>
  <si>
    <t>67,78</t>
  </si>
  <si>
    <t>61,28</t>
  </si>
  <si>
    <t>80,32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</si>
  <si>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</si>
  <si>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</si>
  <si>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</si>
  <si>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</si>
  <si>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</si>
  <si>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</si>
  <si>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</si>
  <si>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</si>
  <si>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</si>
  <si>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</si>
  <si>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</si>
  <si>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</si>
  <si>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</si>
  <si>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</si>
  <si>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</si>
  <si>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</si>
  <si>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</si>
  <si>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</si>
  <si>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</si>
  <si>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</si>
  <si>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</si>
  <si>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</si>
  <si>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</si>
  <si>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</si>
  <si>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</si>
  <si>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</si>
  <si>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</si>
  <si>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</si>
  <si>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</si>
  <si>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</si>
  <si>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</si>
  <si>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</si>
  <si>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22,15</t>
  </si>
  <si>
    <t>TUBO DE AÇO PRETO SEM COSTURA, CONEXÃO SOLDADA, DN 40 (1 1/2"), INSTALADO EM REDE DE ALIMENTAÇÃO PARA HIDRANTE - FORNECIMENTO E INSTALAÇÃO. AF_10/2020</t>
  </si>
  <si>
    <t>44,33</t>
  </si>
  <si>
    <t>14,10</t>
  </si>
  <si>
    <t>26,60</t>
  </si>
  <si>
    <t>19,49</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</si>
  <si>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</si>
  <si>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</si>
  <si>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</si>
  <si>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</si>
  <si>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</si>
  <si>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</si>
  <si>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</si>
  <si>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</si>
  <si>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</si>
  <si>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36,21</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</si>
  <si>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</si>
  <si>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</si>
  <si>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</si>
  <si>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</si>
  <si>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</si>
  <si>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</si>
  <si>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</si>
  <si>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</si>
  <si>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</si>
  <si>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</si>
  <si>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</si>
  <si>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</si>
  <si>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</si>
  <si>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</si>
  <si>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</si>
  <si>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</si>
  <si>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</si>
  <si>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</si>
  <si>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</si>
  <si>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</si>
  <si>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12,79</t>
  </si>
  <si>
    <t>13,10</t>
  </si>
  <si>
    <t>12,00</t>
  </si>
  <si>
    <t>22,32</t>
  </si>
  <si>
    <t>15,19</t>
  </si>
  <si>
    <t>11,29</t>
  </si>
  <si>
    <t>8,65</t>
  </si>
  <si>
    <t>4,92</t>
  </si>
  <si>
    <t>13,55</t>
  </si>
  <si>
    <t>7,21</t>
  </si>
  <si>
    <t>9,40</t>
  </si>
  <si>
    <t>67,77</t>
  </si>
  <si>
    <t>32,05</t>
  </si>
  <si>
    <t>6,71</t>
  </si>
  <si>
    <t>10,82</t>
  </si>
  <si>
    <t>17,70</t>
  </si>
  <si>
    <t>24,21</t>
  </si>
  <si>
    <t>29,22</t>
  </si>
  <si>
    <t>20,12</t>
  </si>
  <si>
    <t>29,11</t>
  </si>
  <si>
    <t>6,46</t>
  </si>
  <si>
    <t>30,18</t>
  </si>
  <si>
    <t>32,52</t>
  </si>
  <si>
    <t>30,46</t>
  </si>
  <si>
    <t>61,95</t>
  </si>
  <si>
    <t>19,34</t>
  </si>
  <si>
    <t>18,00</t>
  </si>
  <si>
    <t>12,09</t>
  </si>
  <si>
    <t>18,59</t>
  </si>
  <si>
    <t>15,51</t>
  </si>
  <si>
    <t>19,83</t>
  </si>
  <si>
    <t>23,28</t>
  </si>
  <si>
    <t>44,62</t>
  </si>
  <si>
    <t>17,66</t>
  </si>
  <si>
    <t>6,07</t>
  </si>
  <si>
    <t>31,48</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</si>
  <si>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</si>
  <si>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</si>
  <si>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</si>
  <si>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</si>
  <si>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</si>
  <si>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</si>
  <si>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</si>
  <si>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</si>
  <si>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</si>
  <si>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</si>
  <si>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</si>
  <si>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</si>
  <si>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</si>
  <si>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</si>
  <si>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</si>
  <si>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</si>
  <si>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</si>
  <si>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</si>
  <si>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</si>
  <si>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</si>
  <si>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</si>
  <si>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</si>
  <si>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</si>
  <si>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</si>
  <si>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</si>
  <si>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</si>
  <si>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</si>
  <si>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</si>
  <si>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</si>
  <si>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</si>
  <si>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</si>
  <si>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</si>
  <si>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</si>
  <si>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</si>
  <si>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</si>
  <si>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</si>
  <si>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</si>
  <si>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</si>
  <si>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187,47</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</si>
  <si>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</si>
  <si>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</si>
  <si>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</si>
  <si>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</si>
  <si>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</si>
  <si>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</si>
  <si>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</si>
  <si>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</si>
  <si>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</si>
  <si>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</si>
  <si>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30,97</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</si>
  <si>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</si>
  <si>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</si>
  <si>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</si>
  <si>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</si>
  <si>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</si>
  <si>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</si>
  <si>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</si>
  <si>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</si>
  <si>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</si>
  <si>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</si>
  <si>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</si>
  <si>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</si>
  <si>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</si>
  <si>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</si>
  <si>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</si>
  <si>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</si>
  <si>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</si>
  <si>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</si>
  <si>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115,27</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</si>
  <si>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</si>
  <si>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</si>
  <si>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</si>
  <si>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</si>
  <si>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</si>
  <si>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</si>
  <si>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</si>
  <si>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</si>
  <si>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</si>
  <si>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</si>
  <si>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13,83</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</si>
  <si>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</si>
  <si>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</si>
  <si>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</si>
  <si>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22,49</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</si>
  <si>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</si>
  <si>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</si>
  <si>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</si>
  <si>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</si>
  <si>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</si>
  <si>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</si>
  <si>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</si>
  <si>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</si>
  <si>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</si>
  <si>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</si>
  <si>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</si>
  <si>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</si>
  <si>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</si>
  <si>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</si>
  <si>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</si>
  <si>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</si>
  <si>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</si>
  <si>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</si>
  <si>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</si>
  <si>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</si>
  <si>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</si>
  <si>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</si>
  <si>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</si>
  <si>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</si>
  <si>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</si>
  <si>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</si>
  <si>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</si>
  <si>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</si>
  <si>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</si>
  <si>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52,88</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</si>
  <si>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</si>
  <si>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</si>
  <si>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</si>
  <si>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</si>
  <si>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93,79</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</si>
  <si>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</si>
  <si>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</si>
  <si>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</si>
  <si>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</si>
  <si>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</si>
  <si>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</si>
  <si>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</si>
  <si>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</si>
  <si>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</si>
  <si>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</si>
  <si>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</si>
  <si>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</si>
  <si>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</si>
  <si>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</si>
  <si>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</si>
  <si>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</si>
  <si>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</si>
  <si>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</si>
  <si>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</si>
  <si>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</si>
  <si>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</si>
  <si>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</si>
  <si>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</si>
  <si>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</si>
  <si>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</si>
  <si>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</si>
  <si>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</si>
  <si>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</si>
  <si>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</si>
  <si>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</si>
  <si>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</si>
  <si>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</si>
  <si>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</si>
  <si>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</si>
  <si>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</si>
  <si>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23,59</t>
  </si>
  <si>
    <t>22,51</t>
  </si>
  <si>
    <t>30,84</t>
  </si>
  <si>
    <t>64,21</t>
  </si>
  <si>
    <t>87,70</t>
  </si>
  <si>
    <t>8,90</t>
  </si>
  <si>
    <t>26,73</t>
  </si>
  <si>
    <t>25,80</t>
  </si>
  <si>
    <t>13,88</t>
  </si>
  <si>
    <t>33,57</t>
  </si>
  <si>
    <t>SPRINKLER TIPO PENDENTE, 68 °C, UNIÃO POR ROSCA DN 15 (1/2") - FORNECIMENTO E INSTALAÇÃO. AF_10/2020</t>
  </si>
  <si>
    <t>15,49</t>
  </si>
  <si>
    <t>55,21</t>
  </si>
  <si>
    <t>21,93</t>
  </si>
  <si>
    <t>42,51</t>
  </si>
  <si>
    <t>4,26</t>
  </si>
  <si>
    <t>20,83</t>
  </si>
  <si>
    <t>23,70</t>
  </si>
  <si>
    <t>8,79</t>
  </si>
  <si>
    <t>13,51</t>
  </si>
  <si>
    <t>18,05</t>
  </si>
  <si>
    <t>36,39</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</si>
  <si>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</si>
  <si>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</si>
  <si>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</si>
  <si>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</si>
  <si>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</si>
  <si>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</si>
  <si>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</si>
  <si>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</si>
  <si>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</si>
  <si>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</si>
  <si>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</si>
  <si>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</si>
  <si>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</si>
  <si>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</si>
  <si>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</si>
  <si>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</si>
  <si>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</si>
  <si>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</si>
  <si>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</si>
  <si>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</si>
  <si>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</si>
  <si>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</si>
  <si>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</si>
  <si>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</si>
  <si>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</si>
  <si>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</si>
  <si>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</si>
  <si>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</si>
  <si>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</si>
  <si>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</si>
  <si>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</si>
  <si>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</si>
  <si>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</si>
  <si>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</si>
  <si>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</si>
  <si>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</si>
  <si>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</si>
  <si>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</si>
  <si>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</si>
  <si>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</si>
  <si>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</si>
  <si>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</si>
  <si>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</si>
  <si>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</si>
  <si>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</si>
  <si>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</si>
  <si>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</si>
  <si>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</si>
  <si>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</si>
  <si>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</si>
  <si>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</si>
  <si>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</si>
  <si>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</si>
  <si>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</si>
  <si>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</si>
  <si>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</si>
  <si>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</si>
  <si>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</si>
  <si>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</si>
  <si>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34,47</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</si>
  <si>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</si>
  <si>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</si>
  <si>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</si>
  <si>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</si>
  <si>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</si>
  <si>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</si>
  <si>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</si>
  <si>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</si>
  <si>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</si>
  <si>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</si>
  <si>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</si>
  <si>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</si>
  <si>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</si>
  <si>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</si>
  <si>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</si>
  <si>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</si>
  <si>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</si>
  <si>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</si>
  <si>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</si>
  <si>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</si>
  <si>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</si>
  <si>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</si>
  <si>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</si>
  <si>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</si>
  <si>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</si>
  <si>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</si>
  <si>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</si>
  <si>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</si>
  <si>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</si>
  <si>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</si>
  <si>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</si>
  <si>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</si>
  <si>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</si>
  <si>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28,08</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</si>
  <si>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</si>
  <si>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</si>
  <si>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</si>
  <si>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</si>
  <si>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</si>
  <si>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</si>
  <si>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</si>
  <si>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</si>
  <si>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106,53</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</si>
  <si>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</si>
  <si>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</si>
  <si>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</si>
  <si>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</si>
  <si>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</si>
  <si>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</si>
  <si>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</si>
  <si>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</si>
  <si>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</si>
  <si>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</si>
  <si>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</si>
  <si>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</si>
  <si>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</si>
  <si>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</si>
  <si>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</si>
  <si>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</si>
  <si>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</si>
  <si>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</si>
  <si>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</si>
  <si>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</si>
  <si>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</si>
  <si>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</si>
  <si>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</si>
  <si>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</si>
  <si>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</si>
  <si>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</si>
  <si>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</si>
  <si>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</si>
  <si>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19,40</t>
  </si>
  <si>
    <t>31,55</t>
  </si>
  <si>
    <t>46,89</t>
  </si>
  <si>
    <t>46,00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</si>
  <si>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</si>
  <si>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</si>
  <si>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</si>
  <si>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</si>
  <si>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</si>
  <si>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39,42</t>
  </si>
  <si>
    <t>30,63</t>
  </si>
  <si>
    <t>1,37</t>
  </si>
  <si>
    <t>4,51</t>
  </si>
  <si>
    <t>13,38</t>
  </si>
  <si>
    <t>14,16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</si>
  <si>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</si>
  <si>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</si>
  <si>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</si>
  <si>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</si>
  <si>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</si>
  <si>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</si>
  <si>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</si>
  <si>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</si>
  <si>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</si>
  <si>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</si>
  <si>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</si>
  <si>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</si>
  <si>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</si>
  <si>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</si>
  <si>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</si>
  <si>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</si>
  <si>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</si>
  <si>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</si>
  <si>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</si>
  <si>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14,72</t>
  </si>
  <si>
    <t>10,85</t>
  </si>
  <si>
    <t>11,42</t>
  </si>
  <si>
    <t>14,04</t>
  </si>
  <si>
    <t>16,46</t>
  </si>
  <si>
    <t>21,97</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</si>
  <si>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</si>
  <si>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</si>
  <si>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31,39</t>
  </si>
  <si>
    <t>8,68</t>
  </si>
  <si>
    <t>ESCAVAÇÃO MANUAL DE VALA COM PROFUNDIDADE MENOR OU IGUAL A 1,30 M. AF_02/2021</t>
  </si>
  <si>
    <t>7,69</t>
  </si>
  <si>
    <t>8,84</t>
  </si>
  <si>
    <t>8,55</t>
  </si>
  <si>
    <t>9,23</t>
  </si>
  <si>
    <t>22,01</t>
  </si>
  <si>
    <t>48,76</t>
  </si>
  <si>
    <t>72,97</t>
  </si>
  <si>
    <t>26,77</t>
  </si>
  <si>
    <t>0,56</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</si>
  <si>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</si>
  <si>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</si>
  <si>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</si>
  <si>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</si>
  <si>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</si>
  <si>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</si>
  <si>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</si>
  <si>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</si>
  <si>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</si>
  <si>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</si>
  <si>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82,94</t>
  </si>
  <si>
    <t>94,13</t>
  </si>
  <si>
    <t>86,80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</si>
  <si>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</si>
  <si>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</si>
  <si>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</si>
  <si>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</si>
  <si>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</si>
  <si>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</si>
  <si>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</si>
  <si>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</si>
  <si>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</si>
  <si>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</si>
  <si>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</si>
  <si>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</si>
  <si>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</si>
  <si>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</si>
  <si>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</si>
  <si>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</si>
  <si>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</si>
  <si>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</si>
  <si>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</si>
  <si>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</si>
  <si>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</si>
  <si>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</si>
  <si>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</si>
  <si>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</si>
  <si>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</si>
  <si>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</si>
  <si>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</si>
  <si>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</si>
  <si>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</si>
  <si>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</si>
  <si>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</si>
  <si>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</si>
  <si>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</si>
  <si>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</si>
  <si>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</si>
  <si>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</si>
  <si>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</si>
  <si>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</si>
  <si>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</si>
  <si>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</si>
  <si>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</si>
  <si>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</si>
  <si>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</si>
  <si>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</si>
  <si>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</si>
  <si>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</si>
  <si>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</si>
  <si>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</si>
  <si>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</si>
  <si>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</si>
  <si>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</si>
  <si>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</si>
  <si>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39,48</t>
  </si>
  <si>
    <t>RECOMPOSIÇÃO DE REVESTIMENTO EM CONCRETO ASFÁLTICO (AQUISIÇÃO EM USINA), PARA O FECHAMENTO DE VALAS - INCLUSO DEMOLIÇÃO DO PAVIMENTO. AF_12/2020</t>
  </si>
  <si>
    <t>123,90</t>
  </si>
  <si>
    <t>EXECUÇÃO E COMPACTAÇÃO DE BASE E OU SUB BASE PARA PAVIMENTAÇÃO DE SOLOS ESTABILIZADOS GRANULOMETRICAMENTE COM MISTURA DE SOLOS EM PISTA - EXCLUSIVE SOLO, ESCAVAÇÃO, CARGA E TRANSPORTE. AF_11/2019</t>
  </si>
  <si>
    <t>94,63</t>
  </si>
  <si>
    <t>48,46</t>
  </si>
  <si>
    <t>18,65</t>
  </si>
  <si>
    <t>18,98</t>
  </si>
  <si>
    <t>23,77</t>
  </si>
  <si>
    <t>26,32</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</si>
  <si>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</si>
  <si>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</si>
  <si>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</si>
  <si>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</si>
  <si>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</si>
  <si>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</si>
  <si>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</si>
  <si>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</si>
  <si>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</si>
  <si>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</si>
  <si>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</si>
  <si>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</si>
  <si>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</si>
  <si>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</si>
  <si>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</si>
  <si>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</si>
  <si>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</si>
  <si>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</si>
  <si>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</si>
  <si>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</si>
  <si>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</si>
  <si>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</si>
  <si>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</si>
  <si>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</si>
  <si>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</si>
  <si>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</si>
  <si>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</si>
  <si>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</si>
  <si>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21,29</t>
  </si>
  <si>
    <t>25,78</t>
  </si>
  <si>
    <t>1,39</t>
  </si>
  <si>
    <t>13,87</t>
  </si>
  <si>
    <t>20,13</t>
  </si>
  <si>
    <t>16,15</t>
  </si>
  <si>
    <t>8,35</t>
  </si>
  <si>
    <t>29,74</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</si>
  <si>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</si>
  <si>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</si>
  <si>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</si>
  <si>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</si>
  <si>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</si>
  <si>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</si>
  <si>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</si>
  <si>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</si>
  <si>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</si>
  <si>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</si>
  <si>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</si>
  <si>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</si>
  <si>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</si>
  <si>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</si>
  <si>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</si>
  <si>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</si>
  <si>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</si>
  <si>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</si>
  <si>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</si>
  <si>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</si>
  <si>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</si>
  <si>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</si>
  <si>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</si>
  <si>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</si>
  <si>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</si>
  <si>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</si>
  <si>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</si>
  <si>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</si>
  <si>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</si>
  <si>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</si>
  <si>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</si>
  <si>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30,24</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</si>
  <si>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</si>
  <si>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</si>
  <si>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</si>
  <si>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</si>
  <si>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</si>
  <si>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</si>
  <si>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</si>
  <si>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</si>
  <si>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</si>
  <si>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</si>
  <si>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</si>
  <si>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</si>
  <si>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</si>
  <si>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</si>
  <si>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</si>
  <si>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</si>
  <si>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3,87</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</si>
  <si>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</si>
  <si>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</si>
  <si>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</si>
  <si>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</si>
  <si>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</si>
  <si>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</si>
  <si>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86,73</t>
  </si>
  <si>
    <t>PISO EM CONCRETO 20 MPA PREPARO MECÂNICO, ESPESSURA 7CM. AF_09/2020</t>
  </si>
  <si>
    <t>66,78</t>
  </si>
  <si>
    <t>86,36</t>
  </si>
  <si>
    <t>83,50</t>
  </si>
  <si>
    <t>RODAPÉ BORRACHA LISO, ALTURA = 7CM, ESPESSURA = 2 MM, PARA ARGAMASSA. AF_09/2020</t>
  </si>
  <si>
    <t>22,13</t>
  </si>
  <si>
    <t>37,93</t>
  </si>
  <si>
    <t>40,91</t>
  </si>
  <si>
    <t>94,30</t>
  </si>
  <si>
    <t>34,94</t>
  </si>
  <si>
    <t>70,53</t>
  </si>
  <si>
    <t>59,42</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</si>
  <si>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</si>
  <si>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</si>
  <si>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</si>
  <si>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16,75</t>
  </si>
  <si>
    <t>2,14</t>
  </si>
  <si>
    <t>0,36</t>
  </si>
  <si>
    <t>4,58</t>
  </si>
  <si>
    <t>6,11</t>
  </si>
  <si>
    <t>5,81</t>
  </si>
  <si>
    <t>4,36</t>
  </si>
  <si>
    <t>14,32</t>
  </si>
  <si>
    <t>35,89</t>
  </si>
  <si>
    <t>2,10</t>
  </si>
  <si>
    <t>1,68</t>
  </si>
  <si>
    <t>5,24</t>
  </si>
  <si>
    <t>47,94</t>
  </si>
  <si>
    <t>3,46</t>
  </si>
  <si>
    <t>32,83</t>
  </si>
  <si>
    <t>13,21</t>
  </si>
  <si>
    <t>1,88</t>
  </si>
  <si>
    <t>1,09</t>
  </si>
  <si>
    <t>1,16</t>
  </si>
  <si>
    <t>6,38</t>
  </si>
  <si>
    <t>3,61</t>
  </si>
  <si>
    <t>4,87</t>
  </si>
  <si>
    <t>29,61</t>
  </si>
  <si>
    <t>21,34</t>
  </si>
  <si>
    <t>2,31</t>
  </si>
  <si>
    <t>23,24</t>
  </si>
  <si>
    <t>35,61</t>
  </si>
  <si>
    <t>27,24</t>
  </si>
  <si>
    <t>33,18</t>
  </si>
  <si>
    <t>32,50</t>
  </si>
  <si>
    <t>31,94</t>
  </si>
  <si>
    <t>14,11</t>
  </si>
  <si>
    <t>16,71</t>
  </si>
  <si>
    <t>76,10</t>
  </si>
  <si>
    <t>24,47</t>
  </si>
  <si>
    <t>23,57</t>
  </si>
  <si>
    <t>26,45</t>
  </si>
  <si>
    <t>1,25</t>
  </si>
  <si>
    <t>19,35</t>
  </si>
  <si>
    <t>7,18</t>
  </si>
  <si>
    <t>34,37</t>
  </si>
  <si>
    <t>80,44</t>
  </si>
  <si>
    <t>12,33</t>
  </si>
  <si>
    <t>21,01</t>
  </si>
  <si>
    <t>20,98</t>
  </si>
  <si>
    <t>19,39</t>
  </si>
  <si>
    <t>Base: SINAPI / EMOP / SCO</t>
  </si>
  <si>
    <t>COMPOSIÇÃO   DO   B.D.I  -  (SEM DESONERAÇÃO)</t>
  </si>
  <si>
    <t>Local e data</t>
  </si>
  <si>
    <t>Representante Proponente/Tomador</t>
  </si>
  <si>
    <t>OBRA: DRENAGEM PLUVIAL, PAVIMENTAÇÃO E SINALIZAÇÃO VIÁRIA</t>
  </si>
  <si>
    <t>05.021.0110-0</t>
  </si>
  <si>
    <t>05.021.0110-A</t>
  </si>
  <si>
    <t>05.021.0112-0</t>
  </si>
  <si>
    <t>05.021.0112-A</t>
  </si>
  <si>
    <t>05.058.0100-0</t>
  </si>
  <si>
    <t>05.058.0100-A</t>
  </si>
  <si>
    <t>14.002.0265-0</t>
  </si>
  <si>
    <t>14.002.0265-A</t>
  </si>
  <si>
    <t>15.028.0028-0</t>
  </si>
  <si>
    <t>15.028.0028-A</t>
  </si>
  <si>
    <t>18.021.0050-0</t>
  </si>
  <si>
    <t>18.021.0050-A</t>
  </si>
  <si>
    <t>15,47</t>
  </si>
  <si>
    <t>26,25</t>
  </si>
  <si>
    <t>75,13</t>
  </si>
  <si>
    <t>5,43</t>
  </si>
  <si>
    <t>14,24</t>
  </si>
  <si>
    <t>27,81</t>
  </si>
  <si>
    <t>31,28</t>
  </si>
  <si>
    <t>38,32</t>
  </si>
  <si>
    <t>93,10</t>
  </si>
  <si>
    <t>132,93</t>
  </si>
  <si>
    <t>42,08</t>
  </si>
  <si>
    <t>257,76</t>
  </si>
  <si>
    <t>68,89</t>
  </si>
  <si>
    <t>75,53</t>
  </si>
  <si>
    <t>5,67</t>
  </si>
  <si>
    <t>7,20</t>
  </si>
  <si>
    <t>5,46</t>
  </si>
  <si>
    <t>4,48</t>
  </si>
  <si>
    <t>15,99</t>
  </si>
  <si>
    <t>26,75</t>
  </si>
  <si>
    <t>46,37</t>
  </si>
  <si>
    <t>59,51</t>
  </si>
  <si>
    <t>16,28</t>
  </si>
  <si>
    <t>21,14</t>
  </si>
  <si>
    <t>23,46</t>
  </si>
  <si>
    <t>21,45</t>
  </si>
  <si>
    <t>40,38</t>
  </si>
  <si>
    <t>74,88</t>
  </si>
  <si>
    <t>89,37</t>
  </si>
  <si>
    <t>14,00</t>
  </si>
  <si>
    <t>21,84</t>
  </si>
  <si>
    <t>9,39</t>
  </si>
  <si>
    <t>857,94</t>
  </si>
  <si>
    <t>140,73</t>
  </si>
  <si>
    <t>9,14</t>
  </si>
  <si>
    <t>15,64</t>
  </si>
  <si>
    <t>167,36</t>
  </si>
  <si>
    <t>14,70</t>
  </si>
  <si>
    <t>8,47</t>
  </si>
  <si>
    <t>127,66</t>
  </si>
  <si>
    <t>13,64</t>
  </si>
  <si>
    <t>18,99</t>
  </si>
  <si>
    <t>104,56</t>
  </si>
  <si>
    <t>23,54</t>
  </si>
  <si>
    <t>83,00</t>
  </si>
  <si>
    <t>16,42</t>
  </si>
  <si>
    <t>56,78</t>
  </si>
  <si>
    <t>156,22</t>
  </si>
  <si>
    <t>33,91</t>
  </si>
  <si>
    <t>56,18</t>
  </si>
  <si>
    <t>43,25</t>
  </si>
  <si>
    <t>74,89</t>
  </si>
  <si>
    <t>7,45</t>
  </si>
  <si>
    <t>56,75</t>
  </si>
  <si>
    <t>44,93</t>
  </si>
  <si>
    <t>76,79</t>
  </si>
  <si>
    <t>44,43</t>
  </si>
  <si>
    <t>0,43</t>
  </si>
  <si>
    <t>0,80</t>
  </si>
  <si>
    <t>4,77</t>
  </si>
  <si>
    <t>59,91</t>
  </si>
  <si>
    <t>2,67</t>
  </si>
  <si>
    <t>5,25</t>
  </si>
  <si>
    <t>0,77</t>
  </si>
  <si>
    <t>45,89</t>
  </si>
  <si>
    <t>39,71</t>
  </si>
  <si>
    <t>34,65</t>
  </si>
  <si>
    <t>26,04</t>
  </si>
  <si>
    <t>57,16</t>
  </si>
  <si>
    <t>3,23</t>
  </si>
  <si>
    <t>4,57</t>
  </si>
  <si>
    <t>53,97</t>
  </si>
  <si>
    <t>32,37</t>
  </si>
  <si>
    <t>68,43</t>
  </si>
  <si>
    <t>53,78</t>
  </si>
  <si>
    <t>53,54</t>
  </si>
  <si>
    <t>56,32</t>
  </si>
  <si>
    <t>169,98</t>
  </si>
  <si>
    <t>31,77</t>
  </si>
  <si>
    <t>4,56</t>
  </si>
  <si>
    <t>42,00</t>
  </si>
  <si>
    <t>49,11</t>
  </si>
  <si>
    <t>37,57</t>
  </si>
  <si>
    <t>21,42</t>
  </si>
  <si>
    <t>47,17</t>
  </si>
  <si>
    <t>37,10</t>
  </si>
  <si>
    <t>40,49</t>
  </si>
  <si>
    <t>22,25</t>
  </si>
  <si>
    <t>18,75</t>
  </si>
  <si>
    <t>0,83</t>
  </si>
  <si>
    <t>4,70</t>
  </si>
  <si>
    <t>16,06</t>
  </si>
  <si>
    <t>43,54</t>
  </si>
  <si>
    <t>88,78</t>
  </si>
  <si>
    <t>4,79</t>
  </si>
  <si>
    <t>3,13</t>
  </si>
  <si>
    <t>23,66</t>
  </si>
  <si>
    <t>38,25</t>
  </si>
  <si>
    <t>17,81</t>
  </si>
  <si>
    <t>2,41</t>
  </si>
  <si>
    <t>5,07</t>
  </si>
  <si>
    <t>46,72</t>
  </si>
  <si>
    <t>34,21</t>
  </si>
  <si>
    <t>19,32</t>
  </si>
  <si>
    <t>26,38</t>
  </si>
  <si>
    <t>30,52</t>
  </si>
  <si>
    <t>19,90</t>
  </si>
  <si>
    <t>127,36</t>
  </si>
  <si>
    <t>40,40</t>
  </si>
  <si>
    <t>42,45</t>
  </si>
  <si>
    <t>7,64</t>
  </si>
  <si>
    <t>1,34</t>
  </si>
  <si>
    <t>155,04</t>
  </si>
  <si>
    <t>3,96</t>
  </si>
  <si>
    <t>5,41</t>
  </si>
  <si>
    <t>5,92</t>
  </si>
  <si>
    <t>11,40</t>
  </si>
  <si>
    <t>196,41</t>
  </si>
  <si>
    <t>0,47</t>
  </si>
  <si>
    <t>5,77</t>
  </si>
  <si>
    <t>5,79</t>
  </si>
  <si>
    <t>6,86</t>
  </si>
  <si>
    <t>62,74</t>
  </si>
  <si>
    <t>1,22</t>
  </si>
  <si>
    <t>18,92</t>
  </si>
  <si>
    <t>19,28</t>
  </si>
  <si>
    <t>24,13</t>
  </si>
  <si>
    <t>29,44</t>
  </si>
  <si>
    <t>2,40</t>
  </si>
  <si>
    <t>37,82</t>
  </si>
  <si>
    <t>1,60</t>
  </si>
  <si>
    <t>43,15</t>
  </si>
  <si>
    <t>21,59</t>
  </si>
  <si>
    <t>1,75</t>
  </si>
  <si>
    <t>4,01</t>
  </si>
  <si>
    <t>7,06</t>
  </si>
  <si>
    <t>33,88</t>
  </si>
  <si>
    <t>9,28</t>
  </si>
  <si>
    <t>5,71</t>
  </si>
  <si>
    <t>6,50</t>
  </si>
  <si>
    <t>16,01</t>
  </si>
  <si>
    <t>3,88</t>
  </si>
  <si>
    <t>1,66</t>
  </si>
  <si>
    <t>4,96</t>
  </si>
  <si>
    <t>32,77</t>
  </si>
  <si>
    <t>41,02</t>
  </si>
  <si>
    <t>49,24</t>
  </si>
  <si>
    <t>37,92</t>
  </si>
  <si>
    <t>47,40</t>
  </si>
  <si>
    <t>5,54</t>
  </si>
  <si>
    <t>19,74</t>
  </si>
  <si>
    <t>4,12</t>
  </si>
  <si>
    <t>41,86</t>
  </si>
  <si>
    <t>1,96</t>
  </si>
  <si>
    <t>4,99</t>
  </si>
  <si>
    <t>306,00</t>
  </si>
  <si>
    <t>54,34</t>
  </si>
  <si>
    <t>20,65</t>
  </si>
  <si>
    <t>19,51</t>
  </si>
  <si>
    <t>31,24</t>
  </si>
  <si>
    <t>68,23</t>
  </si>
  <si>
    <t>2,88</t>
  </si>
  <si>
    <t>43,95</t>
  </si>
  <si>
    <t>37,04</t>
  </si>
  <si>
    <t>29,93</t>
  </si>
  <si>
    <t>16,70</t>
  </si>
  <si>
    <t>20,30</t>
  </si>
  <si>
    <t>28,81</t>
  </si>
  <si>
    <t>13,90</t>
  </si>
  <si>
    <t>1.754,32</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</si>
  <si>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</si>
  <si>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</si>
  <si>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</si>
  <si>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</si>
  <si>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</si>
  <si>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</si>
  <si>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</si>
  <si>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86,71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</si>
  <si>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</si>
  <si>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</si>
  <si>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</si>
  <si>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</si>
  <si>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</si>
  <si>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</si>
  <si>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</si>
  <si>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</si>
  <si>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</si>
  <si>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</si>
  <si>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63,97</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</si>
  <si>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</si>
  <si>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</si>
  <si>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</si>
  <si>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25,37</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</si>
  <si>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</si>
  <si>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</si>
  <si>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</si>
  <si>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</si>
  <si>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10,29</t>
  </si>
  <si>
    <t>GEOTÊXTIL NÃO TECIDO 100% POLIÉSTER, RESISTÊNCIA A TRAÇÃO DE 26 KN/M (RT - 26), INSTALADO EM DRENO - FORNECIMENTO E INSTALAÇÃO. AF_07/2021</t>
  </si>
  <si>
    <t>24,16</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</si>
  <si>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</si>
  <si>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</si>
  <si>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</si>
  <si>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</si>
  <si>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</si>
  <si>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46,90</t>
  </si>
  <si>
    <t>DRENO BARBACÃ, DN 100 MM, COM MATERIAL DRENANTE. AF_07/2021</t>
  </si>
  <si>
    <t>DRENO BARBACÃ, DN 75 MM, COM MATERIAL DRENANTE. AF_07/2021</t>
  </si>
  <si>
    <t>DRENO BARBACÃ, DN 50 MM, COM MATERIAL DRENANTE. AF_07/2021</t>
  </si>
  <si>
    <t>115,94</t>
  </si>
  <si>
    <t>126,80</t>
  </si>
  <si>
    <t>188,66</t>
  </si>
  <si>
    <t>177,81</t>
  </si>
  <si>
    <t>165,67</t>
  </si>
  <si>
    <t>159,19</t>
  </si>
  <si>
    <t>141,13</t>
  </si>
  <si>
    <t>33,08</t>
  </si>
  <si>
    <t>33,48</t>
  </si>
  <si>
    <t>13,74</t>
  </si>
  <si>
    <t>CANALETA MEIA CANA PRÉ-MOLDADA DE CONCRETO (D = 20 CM) - FORNECIMENTO E INSTALAÇÃO. AF_08/2021</t>
  </si>
  <si>
    <t>31,44</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</si>
  <si>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</si>
  <si>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</si>
  <si>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</si>
  <si>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69,77</t>
  </si>
  <si>
    <t>CANALETA MEIA CANA PRÉ-MOLDADA DE CONCRETO (D = 60 CM) - FORNECIMENTO E INSTALAÇÃO. AF_08/2021</t>
  </si>
  <si>
    <t>91,12</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</si>
  <si>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</si>
  <si>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</si>
  <si>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</si>
  <si>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</si>
  <si>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</si>
  <si>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</si>
  <si>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105,97</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</si>
  <si>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</si>
  <si>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</si>
  <si>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</si>
  <si>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</si>
  <si>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</si>
  <si>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</si>
  <si>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</si>
  <si>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34,58</t>
  </si>
  <si>
    <t>42,58</t>
  </si>
  <si>
    <t>63,98</t>
  </si>
  <si>
    <t>48,94</t>
  </si>
  <si>
    <t>56,90</t>
  </si>
  <si>
    <t>47,86</t>
  </si>
  <si>
    <t>73,47</t>
  </si>
  <si>
    <t>59,53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</si>
  <si>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</si>
  <si>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</si>
  <si>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</si>
  <si>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</si>
  <si>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17,28</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</si>
  <si>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</si>
  <si>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</si>
  <si>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</si>
  <si>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</si>
  <si>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</si>
  <si>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18,23</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</si>
  <si>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</si>
  <si>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</si>
  <si>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</si>
  <si>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</si>
  <si>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</si>
  <si>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</si>
  <si>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</si>
  <si>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</si>
  <si>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</si>
  <si>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</si>
  <si>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</si>
  <si>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</si>
  <si>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</si>
  <si>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</si>
  <si>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</si>
  <si>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</si>
  <si>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</si>
  <si>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</si>
  <si>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</si>
  <si>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</si>
  <si>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</si>
  <si>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</si>
  <si>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</si>
  <si>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</si>
  <si>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</si>
  <si>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</si>
  <si>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</si>
  <si>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</si>
  <si>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</si>
  <si>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</si>
  <si>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</si>
  <si>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</si>
  <si>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</si>
  <si>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</si>
  <si>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</si>
  <si>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</si>
  <si>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</si>
  <si>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</si>
  <si>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</si>
  <si>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</si>
  <si>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</si>
  <si>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</si>
  <si>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</si>
  <si>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</si>
  <si>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</si>
  <si>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</si>
  <si>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</si>
  <si>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</si>
  <si>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</si>
  <si>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</si>
  <si>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</si>
  <si>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</si>
  <si>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</si>
  <si>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</si>
  <si>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</si>
  <si>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</si>
  <si>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</si>
  <si>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</si>
  <si>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</si>
  <si>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</si>
  <si>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</si>
  <si>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</si>
  <si>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</si>
  <si>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</si>
  <si>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</si>
  <si>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</si>
  <si>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</si>
  <si>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29,98</t>
  </si>
  <si>
    <t>74,90</t>
  </si>
  <si>
    <t>47,85</t>
  </si>
  <si>
    <t>101,43</t>
  </si>
  <si>
    <t>82,78</t>
  </si>
  <si>
    <t>11,58</t>
  </si>
  <si>
    <t>100,07</t>
  </si>
  <si>
    <t>10,22</t>
  </si>
  <si>
    <t>783,63</t>
  </si>
  <si>
    <t>69,52</t>
  </si>
  <si>
    <t>92,93</t>
  </si>
  <si>
    <t>76,25</t>
  </si>
  <si>
    <t>66,31</t>
  </si>
  <si>
    <t>197,72</t>
  </si>
  <si>
    <t>122,86</t>
  </si>
  <si>
    <t>271,84</t>
  </si>
  <si>
    <t>20,63</t>
  </si>
  <si>
    <t>32,60</t>
  </si>
  <si>
    <t>28,68</t>
  </si>
  <si>
    <t>16,63</t>
  </si>
  <si>
    <t>92,22</t>
  </si>
  <si>
    <t>89,90</t>
  </si>
  <si>
    <t>16,56</t>
  </si>
  <si>
    <t>17,41</t>
  </si>
  <si>
    <t>29,03</t>
  </si>
  <si>
    <t>19,07</t>
  </si>
  <si>
    <t>30,66</t>
  </si>
  <si>
    <t>148,15</t>
  </si>
  <si>
    <t>13,44</t>
  </si>
  <si>
    <t>206,05</t>
  </si>
  <si>
    <t>81,63</t>
  </si>
  <si>
    <t>160,48</t>
  </si>
  <si>
    <t>264,36</t>
  </si>
  <si>
    <t>99,92</t>
  </si>
  <si>
    <t>53,12</t>
  </si>
  <si>
    <t>25,29</t>
  </si>
  <si>
    <t>63,34</t>
  </si>
  <si>
    <t>182,56</t>
  </si>
  <si>
    <t>93,51</t>
  </si>
  <si>
    <t>123,52</t>
  </si>
  <si>
    <t>299,08</t>
  </si>
  <si>
    <t>247,06</t>
  </si>
  <si>
    <t>188,55</t>
  </si>
  <si>
    <t>156,35</t>
  </si>
  <si>
    <t>260,12</t>
  </si>
  <si>
    <t>147,32</t>
  </si>
  <si>
    <t>139,89</t>
  </si>
  <si>
    <t>17,13</t>
  </si>
  <si>
    <t>17,12</t>
  </si>
  <si>
    <t>13,61</t>
  </si>
  <si>
    <t>20,71</t>
  </si>
  <si>
    <t>17,65</t>
  </si>
  <si>
    <t>15,15</t>
  </si>
  <si>
    <t>22,12</t>
  </si>
  <si>
    <t>18,22</t>
  </si>
  <si>
    <t>23,56</t>
  </si>
  <si>
    <t>14,25</t>
  </si>
  <si>
    <t>15,84</t>
  </si>
  <si>
    <t>14,67</t>
  </si>
  <si>
    <t>15,38</t>
  </si>
  <si>
    <t>14,27</t>
  </si>
  <si>
    <t>15,45</t>
  </si>
  <si>
    <t>15,26</t>
  </si>
  <si>
    <t>18,26</t>
  </si>
  <si>
    <t>16,55</t>
  </si>
  <si>
    <t>17,51</t>
  </si>
  <si>
    <t>13,97</t>
  </si>
  <si>
    <t>15,93</t>
  </si>
  <si>
    <t>21,88</t>
  </si>
  <si>
    <t>22,06</t>
  </si>
  <si>
    <t>15,41</t>
  </si>
  <si>
    <t>13,58</t>
  </si>
  <si>
    <t>388,24</t>
  </si>
  <si>
    <t>39,95</t>
  </si>
  <si>
    <t>50,49</t>
  </si>
  <si>
    <t>100,49</t>
  </si>
  <si>
    <t>37,70</t>
  </si>
  <si>
    <t>88,94</t>
  </si>
  <si>
    <t>18,19</t>
  </si>
  <si>
    <t>18,08</t>
  </si>
  <si>
    <t>17,87</t>
  </si>
  <si>
    <t>25,04</t>
  </si>
  <si>
    <t>23,87</t>
  </si>
  <si>
    <t>17,50</t>
  </si>
  <si>
    <t>20,52</t>
  </si>
  <si>
    <t>16,41</t>
  </si>
  <si>
    <t>44,34</t>
  </si>
  <si>
    <t>7,59</t>
  </si>
  <si>
    <t>42,56</t>
  </si>
  <si>
    <t>51,20</t>
  </si>
  <si>
    <t>49,14</t>
  </si>
  <si>
    <t>66,48</t>
  </si>
  <si>
    <t>14,39</t>
  </si>
  <si>
    <t>9,64</t>
  </si>
  <si>
    <t>15,16</t>
  </si>
  <si>
    <t>12,61</t>
  </si>
  <si>
    <t>12,81</t>
  </si>
  <si>
    <t>30,37</t>
  </si>
  <si>
    <t>36,91</t>
  </si>
  <si>
    <t>8,99</t>
  </si>
  <si>
    <t>11,26</t>
  </si>
  <si>
    <t>27,13</t>
  </si>
  <si>
    <t>49,87</t>
  </si>
  <si>
    <t>11,30</t>
  </si>
  <si>
    <t>17,57</t>
  </si>
  <si>
    <t>19,16</t>
  </si>
  <si>
    <t>13,47</t>
  </si>
  <si>
    <t>14,57</t>
  </si>
  <si>
    <t>24,92</t>
  </si>
  <si>
    <t>29,64</t>
  </si>
  <si>
    <t>27,51</t>
  </si>
  <si>
    <t>6,75</t>
  </si>
  <si>
    <t>7,39</t>
  </si>
  <si>
    <t>10,40</t>
  </si>
  <si>
    <t>6,90</t>
  </si>
  <si>
    <t>9,42</t>
  </si>
  <si>
    <t>36,68</t>
  </si>
  <si>
    <t>73,23</t>
  </si>
  <si>
    <t>95,48</t>
  </si>
  <si>
    <t>25,50</t>
  </si>
  <si>
    <t>10,78</t>
  </si>
  <si>
    <t>8,67</t>
  </si>
  <si>
    <t>34,74</t>
  </si>
  <si>
    <t>29,00</t>
  </si>
  <si>
    <t>33,06</t>
  </si>
  <si>
    <t>34,26</t>
  </si>
  <si>
    <t>34,22</t>
  </si>
  <si>
    <t>29,79</t>
  </si>
  <si>
    <t>52,06</t>
  </si>
  <si>
    <t>8,05</t>
  </si>
  <si>
    <t>11,32</t>
  </si>
  <si>
    <t>34,23</t>
  </si>
  <si>
    <t>55,15</t>
  </si>
  <si>
    <t>65,58</t>
  </si>
  <si>
    <t>17,61</t>
  </si>
  <si>
    <t>36,22</t>
  </si>
  <si>
    <t>26,20</t>
  </si>
  <si>
    <t>32,11</t>
  </si>
  <si>
    <t>30,36</t>
  </si>
  <si>
    <t>44,88</t>
  </si>
  <si>
    <t>45,15</t>
  </si>
  <si>
    <t>68,49</t>
  </si>
  <si>
    <t>45,99</t>
  </si>
  <si>
    <t>54,04</t>
  </si>
  <si>
    <t>75,97</t>
  </si>
  <si>
    <t>136,97</t>
  </si>
  <si>
    <t>128,42</t>
  </si>
  <si>
    <t>29,73</t>
  </si>
  <si>
    <t>25,70</t>
  </si>
  <si>
    <t>35,49</t>
  </si>
  <si>
    <t>56,24</t>
  </si>
  <si>
    <t>121,63</t>
  </si>
  <si>
    <t>8,04</t>
  </si>
  <si>
    <t>59,70</t>
  </si>
  <si>
    <t>80,82</t>
  </si>
  <si>
    <t>47,54</t>
  </si>
  <si>
    <t>74,30</t>
  </si>
  <si>
    <t>57,46</t>
  </si>
  <si>
    <t>48,00</t>
  </si>
  <si>
    <t>28,36</t>
  </si>
  <si>
    <t>60,59</t>
  </si>
  <si>
    <t>235,22</t>
  </si>
  <si>
    <t>345,61</t>
  </si>
  <si>
    <t>321,21</t>
  </si>
  <si>
    <t>2,05</t>
  </si>
  <si>
    <t>20,39</t>
  </si>
  <si>
    <t>37,83</t>
  </si>
  <si>
    <t>25,46</t>
  </si>
  <si>
    <t>31,58</t>
  </si>
  <si>
    <t>47,43</t>
  </si>
  <si>
    <t>45,27</t>
  </si>
  <si>
    <t>62,36</t>
  </si>
  <si>
    <t>269,04</t>
  </si>
  <si>
    <t>122,01</t>
  </si>
  <si>
    <t>64,30</t>
  </si>
  <si>
    <t>85,91</t>
  </si>
  <si>
    <t>73,83</t>
  </si>
  <si>
    <t>78,88</t>
  </si>
  <si>
    <t>48,88</t>
  </si>
  <si>
    <t>43,52</t>
  </si>
  <si>
    <t>43,61</t>
  </si>
  <si>
    <t>51,30</t>
  </si>
  <si>
    <t>13,78</t>
  </si>
  <si>
    <t>46,10</t>
  </si>
  <si>
    <t>170,85</t>
  </si>
  <si>
    <t>18,62</t>
  </si>
  <si>
    <t>22,60</t>
  </si>
  <si>
    <t>89,50</t>
  </si>
  <si>
    <t>12,13</t>
  </si>
  <si>
    <t>25,41</t>
  </si>
  <si>
    <t>61,85</t>
  </si>
  <si>
    <t>59,68</t>
  </si>
  <si>
    <t>585,53</t>
  </si>
  <si>
    <t>38,63</t>
  </si>
  <si>
    <t>39,15</t>
  </si>
  <si>
    <t>63,11</t>
  </si>
  <si>
    <t>224,59</t>
  </si>
  <si>
    <t>8,15</t>
  </si>
  <si>
    <t>9,65</t>
  </si>
  <si>
    <t>9,68</t>
  </si>
  <si>
    <t>18,95</t>
  </si>
  <si>
    <t>15,27</t>
  </si>
  <si>
    <t>10,18</t>
  </si>
  <si>
    <t>16,76</t>
  </si>
  <si>
    <t>21,76</t>
  </si>
  <si>
    <t>6,53</t>
  </si>
  <si>
    <t>9,54</t>
  </si>
  <si>
    <t>12,29</t>
  </si>
  <si>
    <t>10,31</t>
  </si>
  <si>
    <t>11,61</t>
  </si>
  <si>
    <t>4,94</t>
  </si>
  <si>
    <t>16,93</t>
  </si>
  <si>
    <t>22,79</t>
  </si>
  <si>
    <t>108,35</t>
  </si>
  <si>
    <t>24,91</t>
  </si>
  <si>
    <t>36,77</t>
  </si>
  <si>
    <t>34,04</t>
  </si>
  <si>
    <t>36,24</t>
  </si>
  <si>
    <t>11,21</t>
  </si>
  <si>
    <t>12,63</t>
  </si>
  <si>
    <t>18,84</t>
  </si>
  <si>
    <t>25,73</t>
  </si>
  <si>
    <t>43,73</t>
  </si>
  <si>
    <t>38,46</t>
  </si>
  <si>
    <t>26,08</t>
  </si>
  <si>
    <t>22,83</t>
  </si>
  <si>
    <t>34,69</t>
  </si>
  <si>
    <t>31,96</t>
  </si>
  <si>
    <t>34,16</t>
  </si>
  <si>
    <t>42,84</t>
  </si>
  <si>
    <t>15,94</t>
  </si>
  <si>
    <t>20,60</t>
  </si>
  <si>
    <t>139,62</t>
  </si>
  <si>
    <t>15,14</t>
  </si>
  <si>
    <t>25,18</t>
  </si>
  <si>
    <t>15,33</t>
  </si>
  <si>
    <t>25,79</t>
  </si>
  <si>
    <t>34,99</t>
  </si>
  <si>
    <t>101,83</t>
  </si>
  <si>
    <t>47,89</t>
  </si>
  <si>
    <t>66,43</t>
  </si>
  <si>
    <t>22,48</t>
  </si>
  <si>
    <t>20,87</t>
  </si>
  <si>
    <t>23,68</t>
  </si>
  <si>
    <t>60,26</t>
  </si>
  <si>
    <t>10,39</t>
  </si>
  <si>
    <t>21,81</t>
  </si>
  <si>
    <t>11,86</t>
  </si>
  <si>
    <t>18,53</t>
  </si>
  <si>
    <t>20,27</t>
  </si>
  <si>
    <t>13,41</t>
  </si>
  <si>
    <t>6,52</t>
  </si>
  <si>
    <t>20,85</t>
  </si>
  <si>
    <t>29,54</t>
  </si>
  <si>
    <t>42,20</t>
  </si>
  <si>
    <t>12,55</t>
  </si>
  <si>
    <t>21,87</t>
  </si>
  <si>
    <t>83,41</t>
  </si>
  <si>
    <t>35,50</t>
  </si>
  <si>
    <t>25,76</t>
  </si>
  <si>
    <t>189,19</t>
  </si>
  <si>
    <t>32,22</t>
  </si>
  <si>
    <t>52,51</t>
  </si>
  <si>
    <t>24,68</t>
  </si>
  <si>
    <t>85,72</t>
  </si>
  <si>
    <t>354,99</t>
  </si>
  <si>
    <t>24,24</t>
  </si>
  <si>
    <t>21,63</t>
  </si>
  <si>
    <t>31,49</t>
  </si>
  <si>
    <t>40,34</t>
  </si>
  <si>
    <t>23,09</t>
  </si>
  <si>
    <t>68,05</t>
  </si>
  <si>
    <t>89,16</t>
  </si>
  <si>
    <t>38,70</t>
  </si>
  <si>
    <t>67,98</t>
  </si>
  <si>
    <t>55,92</t>
  </si>
  <si>
    <t>70,22</t>
  </si>
  <si>
    <t>207,87</t>
  </si>
  <si>
    <t>83,29</t>
  </si>
  <si>
    <t>107,97</t>
  </si>
  <si>
    <t>53,48</t>
  </si>
  <si>
    <t>61,36</t>
  </si>
  <si>
    <t>58,11</t>
  </si>
  <si>
    <t>52,57</t>
  </si>
  <si>
    <t>71,50</t>
  </si>
  <si>
    <t>132,51</t>
  </si>
  <si>
    <t>81,86</t>
  </si>
  <si>
    <t>84,90</t>
  </si>
  <si>
    <t>46,76</t>
  </si>
  <si>
    <t>47,50</t>
  </si>
  <si>
    <t>105,05</t>
  </si>
  <si>
    <t>36,33</t>
  </si>
  <si>
    <t>36,32</t>
  </si>
  <si>
    <t>41,50</t>
  </si>
  <si>
    <t>87,48</t>
  </si>
  <si>
    <t>28,01</t>
  </si>
  <si>
    <t>49,50</t>
  </si>
  <si>
    <t>14,13</t>
  </si>
  <si>
    <t>22,20</t>
  </si>
  <si>
    <t>32,43</t>
  </si>
  <si>
    <t>19,85</t>
  </si>
  <si>
    <t>16,09</t>
  </si>
  <si>
    <t>26,67</t>
  </si>
  <si>
    <t>80,50</t>
  </si>
  <si>
    <t>158,54</t>
  </si>
  <si>
    <t>81,35</t>
  </si>
  <si>
    <t>7,88</t>
  </si>
  <si>
    <t>13,15</t>
  </si>
  <si>
    <t>13,96</t>
  </si>
  <si>
    <t>31,83</t>
  </si>
  <si>
    <t>31,47</t>
  </si>
  <si>
    <t>18,77</t>
  </si>
  <si>
    <t>14,94</t>
  </si>
  <si>
    <t>52,22</t>
  </si>
  <si>
    <t>105,89</t>
  </si>
  <si>
    <t>20,19</t>
  </si>
  <si>
    <t>36,95</t>
  </si>
  <si>
    <t>62,73</t>
  </si>
  <si>
    <t>26,78</t>
  </si>
  <si>
    <t>10,76</t>
  </si>
  <si>
    <t>35,58</t>
  </si>
  <si>
    <t>26,74</t>
  </si>
  <si>
    <t>15,12</t>
  </si>
  <si>
    <t>8,32</t>
  </si>
  <si>
    <t>8,26</t>
  </si>
  <si>
    <t>85,71</t>
  </si>
  <si>
    <t>7,26</t>
  </si>
  <si>
    <t>6,19</t>
  </si>
  <si>
    <t>23,30</t>
  </si>
  <si>
    <t>9,13</t>
  </si>
  <si>
    <t>9,86</t>
  </si>
  <si>
    <t>17,76</t>
  </si>
  <si>
    <t>224,46</t>
  </si>
  <si>
    <t>166,20</t>
  </si>
  <si>
    <t>17,58</t>
  </si>
  <si>
    <t>22,74</t>
  </si>
  <si>
    <t>43,88</t>
  </si>
  <si>
    <t>36,94</t>
  </si>
  <si>
    <t>53,88</t>
  </si>
  <si>
    <t>45,84</t>
  </si>
  <si>
    <t>38,57</t>
  </si>
  <si>
    <t>42,42</t>
  </si>
  <si>
    <t>30,73</t>
  </si>
  <si>
    <t>37,47</t>
  </si>
  <si>
    <t>77,23</t>
  </si>
  <si>
    <t>97,89</t>
  </si>
  <si>
    <t>134,77</t>
  </si>
  <si>
    <t>122,46</t>
  </si>
  <si>
    <t>268,57</t>
  </si>
  <si>
    <t>55,55</t>
  </si>
  <si>
    <t>52,95</t>
  </si>
  <si>
    <t>154,60</t>
  </si>
  <si>
    <t>80,90</t>
  </si>
  <si>
    <t>50,40</t>
  </si>
  <si>
    <t>47,93</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</si>
  <si>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</si>
  <si>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</si>
  <si>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</si>
  <si>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</si>
  <si>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</si>
  <si>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4,45</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</si>
  <si>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</si>
  <si>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</si>
  <si>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</si>
  <si>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</si>
  <si>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5,68</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</si>
  <si>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</si>
  <si>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</si>
  <si>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</si>
  <si>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</si>
  <si>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</si>
  <si>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</si>
  <si>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</si>
  <si>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</si>
  <si>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</si>
  <si>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</si>
  <si>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</si>
  <si>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</si>
  <si>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</si>
  <si>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</si>
  <si>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</si>
  <si>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</si>
  <si>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</si>
  <si>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</si>
  <si>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</si>
  <si>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</si>
  <si>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</si>
  <si>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</si>
  <si>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34,42</t>
  </si>
  <si>
    <t>14,15</t>
  </si>
  <si>
    <t>228,13</t>
  </si>
  <si>
    <t>748,95</t>
  </si>
  <si>
    <t>54,60</t>
  </si>
  <si>
    <t>37,03</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</si>
  <si>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</si>
  <si>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</si>
  <si>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</si>
  <si>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</si>
  <si>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22,46</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</si>
  <si>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</si>
  <si>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</si>
  <si>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</si>
  <si>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</si>
  <si>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</si>
  <si>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</si>
  <si>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59,54</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</si>
  <si>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</si>
  <si>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</si>
  <si>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</si>
  <si>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48,36</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</si>
  <si>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</si>
  <si>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</si>
  <si>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</si>
  <si>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</si>
  <si>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38,88</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</si>
  <si>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</si>
  <si>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</si>
  <si>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</si>
  <si>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</si>
  <si>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</si>
  <si>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</si>
  <si>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</si>
  <si>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</si>
  <si>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</si>
  <si>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</si>
  <si>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</si>
  <si>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</si>
  <si>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</si>
  <si>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</si>
  <si>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</si>
  <si>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</si>
  <si>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</si>
  <si>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</si>
  <si>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</si>
  <si>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</si>
  <si>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</si>
  <si>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</si>
  <si>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</si>
  <si>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85,01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</si>
  <si>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</si>
  <si>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</si>
  <si>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</si>
  <si>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</si>
  <si>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</si>
  <si>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</si>
  <si>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</si>
  <si>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</si>
  <si>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42,25</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</si>
  <si>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</si>
  <si>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</si>
  <si>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</si>
  <si>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</si>
  <si>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</si>
  <si>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</si>
  <si>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</si>
  <si>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</si>
  <si>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</si>
  <si>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</si>
  <si>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</si>
  <si>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43,19</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</si>
  <si>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</si>
  <si>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</si>
  <si>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</si>
  <si>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</si>
  <si>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</si>
  <si>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</si>
  <si>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</si>
  <si>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</si>
  <si>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</si>
  <si>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</si>
  <si>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</si>
  <si>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</si>
  <si>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68,68</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</si>
  <si>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</si>
  <si>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</si>
  <si>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</si>
  <si>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</si>
  <si>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</si>
  <si>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</si>
  <si>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</si>
  <si>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10,72</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</si>
  <si>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</si>
  <si>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</si>
  <si>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</si>
  <si>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</si>
  <si>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21,44</t>
  </si>
  <si>
    <t>SUBSTITUIÇÃO DE REGISTRO OU VÁLVULA, ROSCÁVEL, DN  20 MM. AF_08/2021</t>
  </si>
  <si>
    <t>SUBSTITUIÇÃO DE REGISTRO OU VÁLVULA, ROSCÁVEL, DN  25 MM. AF_08/2021</t>
  </si>
  <si>
    <t>SUBSTITUIÇÃO DE REGISTRO OU VÁLVULA, ROSCÁVEL, DN  32 MM. AF_08/2021</t>
  </si>
  <si>
    <t>208,76</t>
  </si>
  <si>
    <t>9,72</t>
  </si>
  <si>
    <t>27,57</t>
  </si>
  <si>
    <t>13,73</t>
  </si>
  <si>
    <t>7,08</t>
  </si>
  <si>
    <t>31,38</t>
  </si>
  <si>
    <t>14,33</t>
  </si>
  <si>
    <t>5,94</t>
  </si>
  <si>
    <t>19,10</t>
  </si>
  <si>
    <t>75,72</t>
  </si>
  <si>
    <t>338,94</t>
  </si>
  <si>
    <t>12,16</t>
  </si>
  <si>
    <t>11,46</t>
  </si>
  <si>
    <t>14,92</t>
  </si>
  <si>
    <t>12,65</t>
  </si>
  <si>
    <t>11,38</t>
  </si>
  <si>
    <t>16,49</t>
  </si>
  <si>
    <t>12,05</t>
  </si>
  <si>
    <t>16,38</t>
  </si>
  <si>
    <t>18,28</t>
  </si>
  <si>
    <t>16,80</t>
  </si>
  <si>
    <t>21,03</t>
  </si>
  <si>
    <t>11,23</t>
  </si>
  <si>
    <t>18,41</t>
  </si>
  <si>
    <t>16,74</t>
  </si>
  <si>
    <t>14,82</t>
  </si>
  <si>
    <t>32,87</t>
  </si>
  <si>
    <t>4,44</t>
  </si>
  <si>
    <t>10,10</t>
  </si>
  <si>
    <t>13,54</t>
  </si>
  <si>
    <t>7,38</t>
  </si>
  <si>
    <t>11,37</t>
  </si>
  <si>
    <t>10,44</t>
  </si>
  <si>
    <t>10,07</t>
  </si>
  <si>
    <t>9,46</t>
  </si>
  <si>
    <t>17,94</t>
  </si>
  <si>
    <t>23,71</t>
  </si>
  <si>
    <t>20,68</t>
  </si>
  <si>
    <t>19,78</t>
  </si>
  <si>
    <t>28,47</t>
  </si>
  <si>
    <t>6,69</t>
  </si>
  <si>
    <t>15,74</t>
  </si>
  <si>
    <t>21,38</t>
  </si>
  <si>
    <t>20,22</t>
  </si>
  <si>
    <t>67,03</t>
  </si>
  <si>
    <t>62,45</t>
  </si>
  <si>
    <t>77,39</t>
  </si>
  <si>
    <t>66,30</t>
  </si>
  <si>
    <t>67,67</t>
  </si>
  <si>
    <t>122,97</t>
  </si>
  <si>
    <t>92,53</t>
  </si>
  <si>
    <t>161,06</t>
  </si>
  <si>
    <t>177,59</t>
  </si>
  <si>
    <t>101,00</t>
  </si>
  <si>
    <t>94,60</t>
  </si>
  <si>
    <t>92,13</t>
  </si>
  <si>
    <t>112,01</t>
  </si>
  <si>
    <t>80,06</t>
  </si>
  <si>
    <t>96,64</t>
  </si>
  <si>
    <t>98,34</t>
  </si>
  <si>
    <t>75,58</t>
  </si>
  <si>
    <t>115,17</t>
  </si>
  <si>
    <t>65,41</t>
  </si>
  <si>
    <t>87,59</t>
  </si>
  <si>
    <t>108,77</t>
  </si>
  <si>
    <t>117,50</t>
  </si>
  <si>
    <t>419,98</t>
  </si>
  <si>
    <t>49,92</t>
  </si>
  <si>
    <t>192,62</t>
  </si>
  <si>
    <t>23,16</t>
  </si>
  <si>
    <t>78,56</t>
  </si>
  <si>
    <t>69,33</t>
  </si>
  <si>
    <t>73,50</t>
  </si>
  <si>
    <t>38,22</t>
  </si>
  <si>
    <t>RECOMPOSIÇÃO DE PAVIMENTO EM PISO INTERTRAVADO, COM REAPROVEITAMENTO DOS BLOCOS INTERTRAVADOS, PARA FECHAMENTO DE VALAS - INCLUSO RETIRADA E COLOCAÇÃO DO MATERIAL. AF_12/2020</t>
  </si>
  <si>
    <t>58,20</t>
  </si>
  <si>
    <t>2,11</t>
  </si>
  <si>
    <t>85,64</t>
  </si>
  <si>
    <t>71,52</t>
  </si>
  <si>
    <t>90,90</t>
  </si>
  <si>
    <t>23,92</t>
  </si>
  <si>
    <t>14,88</t>
  </si>
  <si>
    <t>36,23</t>
  </si>
  <si>
    <t>7,03</t>
  </si>
  <si>
    <t>108,09</t>
  </si>
  <si>
    <t>374,46</t>
  </si>
  <si>
    <t>5,36</t>
  </si>
  <si>
    <t>20,01</t>
  </si>
  <si>
    <t>17,60</t>
  </si>
  <si>
    <t>15,37</t>
  </si>
  <si>
    <t>29,77</t>
  </si>
  <si>
    <t>21,48</t>
  </si>
  <si>
    <t>18,85</t>
  </si>
  <si>
    <t>42,74</t>
  </si>
  <si>
    <t>19,67</t>
  </si>
  <si>
    <t>29,80</t>
  </si>
  <si>
    <t>11,14</t>
  </si>
  <si>
    <t>10,37</t>
  </si>
  <si>
    <t>27,33</t>
  </si>
  <si>
    <t>11,72</t>
  </si>
  <si>
    <t>17,09</t>
  </si>
  <si>
    <t>21,28</t>
  </si>
  <si>
    <t>8,80</t>
  </si>
  <si>
    <t>23,49</t>
  </si>
  <si>
    <t>25,13</t>
  </si>
  <si>
    <t>34,18</t>
  </si>
  <si>
    <t>42,55</t>
  </si>
  <si>
    <t>30,69</t>
  </si>
  <si>
    <t>47,42</t>
  </si>
  <si>
    <t>50,15</t>
  </si>
  <si>
    <t>10,51</t>
  </si>
  <si>
    <t>11,11</t>
  </si>
  <si>
    <t>24,30</t>
  </si>
  <si>
    <t>149,17</t>
  </si>
  <si>
    <t>278,83</t>
  </si>
  <si>
    <t>30,95</t>
  </si>
  <si>
    <t>8,45</t>
  </si>
  <si>
    <t>25,05</t>
  </si>
  <si>
    <t>125,00</t>
  </si>
  <si>
    <t>153,57</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</si>
  <si>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</si>
  <si>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</si>
  <si>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</si>
  <si>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</si>
  <si>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</si>
  <si>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40,35</t>
  </si>
  <si>
    <t>CONTRAPISO EM ARGAMASSA PRONTA, PREPARO MECÂNICO COM MISTURADOR 300 KG, APLICADO EM ÁREAS SECAS SOBRE LAJE, ADERIDO, ACABAMENTO NÃO REFORÇADO, ESPESSURA 3CM. AF_07/2021</t>
  </si>
  <si>
    <t>76,18</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</si>
  <si>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</si>
  <si>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</si>
  <si>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41,13</t>
  </si>
  <si>
    <t>CONTRAPISO EM ARGAMASSA TRAÇO 1:4 (CIMENTO E AREIA), PREPARO MANUAL, APLICADO EM ÁREAS SECAS SOBRE LAJE, ADERIDO, ACABAMENTO NÃO REFORÇADO, ESPESSURA 4CM. AF_07/2021</t>
  </si>
  <si>
    <t>47,61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</si>
  <si>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</si>
  <si>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</si>
  <si>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</si>
  <si>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</si>
  <si>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</si>
  <si>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</si>
  <si>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</si>
  <si>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</si>
  <si>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49,80</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</si>
  <si>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</si>
  <si>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</si>
  <si>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</si>
  <si>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45,69</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</si>
  <si>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</si>
  <si>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</si>
  <si>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108,71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</si>
  <si>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</si>
  <si>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</si>
  <si>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</si>
  <si>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</si>
  <si>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70,37</t>
  </si>
  <si>
    <t>CONTRAPISO EM ARGAMASSA PRONTA, PREPARO MANUAL, APLICADO EM ÁREAS MOLHADAS SOBRE LAJE, ADERIDO, ACABAMENTO NÃO REFORÇADO, ESPESSURA 2CM. AF_07/2021</t>
  </si>
  <si>
    <t>77,29</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</si>
  <si>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</si>
  <si>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</si>
  <si>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</si>
  <si>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</si>
  <si>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</si>
  <si>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46,50</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</si>
  <si>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</si>
  <si>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</si>
  <si>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</si>
  <si>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</si>
  <si>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</si>
  <si>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</si>
  <si>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103,16</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</si>
  <si>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</si>
  <si>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</si>
  <si>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</si>
  <si>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</si>
  <si>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</si>
  <si>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</si>
  <si>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</si>
  <si>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25,96</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</si>
  <si>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</si>
  <si>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</si>
  <si>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</si>
  <si>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</si>
  <si>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</si>
  <si>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</si>
  <si>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</si>
  <si>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</si>
  <si>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</si>
  <si>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</si>
  <si>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98,86</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</si>
  <si>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</si>
  <si>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</si>
  <si>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39,54</t>
  </si>
  <si>
    <t>43,22</t>
  </si>
  <si>
    <t>REFORÇO SUPERFICIAL PARA CONTRAPISOS DE ARGAMASSA SEMI-SECA. AF_07/2021</t>
  </si>
  <si>
    <t>7,49</t>
  </si>
  <si>
    <t>7,09</t>
  </si>
  <si>
    <t>14,29</t>
  </si>
  <si>
    <t>19,91</t>
  </si>
  <si>
    <t>32,58</t>
  </si>
  <si>
    <t>17,74</t>
  </si>
  <si>
    <t>22,53</t>
  </si>
  <si>
    <t>24,26</t>
  </si>
  <si>
    <t>31,68</t>
  </si>
  <si>
    <t>28,91</t>
  </si>
  <si>
    <t>40,08</t>
  </si>
  <si>
    <t>35,85</t>
  </si>
  <si>
    <t>21,17</t>
  </si>
  <si>
    <t>27,75</t>
  </si>
  <si>
    <t>30,55</t>
  </si>
  <si>
    <t>23,53</t>
  </si>
  <si>
    <t>26,33</t>
  </si>
  <si>
    <t>37,72</t>
  </si>
  <si>
    <t>36,72</t>
  </si>
  <si>
    <t>63,94</t>
  </si>
  <si>
    <t>69,15</t>
  </si>
  <si>
    <t>137,70</t>
  </si>
  <si>
    <t>42,86</t>
  </si>
  <si>
    <t>148,18</t>
  </si>
  <si>
    <t>145,36</t>
  </si>
  <si>
    <t>36,76</t>
  </si>
  <si>
    <t>53,13</t>
  </si>
  <si>
    <t>63,65</t>
  </si>
  <si>
    <t>73,13</t>
  </si>
  <si>
    <t>69,04</t>
  </si>
  <si>
    <t>35,43</t>
  </si>
  <si>
    <t>16,83</t>
  </si>
  <si>
    <t>2,78</t>
  </si>
  <si>
    <t>327,00</t>
  </si>
  <si>
    <t>563,74</t>
  </si>
  <si>
    <t>416,43</t>
  </si>
  <si>
    <t>73,58</t>
  </si>
  <si>
    <t>58,33</t>
  </si>
  <si>
    <t>6,89</t>
  </si>
  <si>
    <t>9,97</t>
  </si>
  <si>
    <t>1,56</t>
  </si>
  <si>
    <t>0,89</t>
  </si>
  <si>
    <t>2,24</t>
  </si>
  <si>
    <t>3,17</t>
  </si>
  <si>
    <t>1,71</t>
  </si>
  <si>
    <t>1,58</t>
  </si>
  <si>
    <t>4,73</t>
  </si>
  <si>
    <t>CARGA, MANOBRA E DESCARGA MANUAL DE TUBOS PLÁSTICOS, DN 150 MM, EM CAMINHÃO CARROCERIA 9T. AF_06/2021</t>
  </si>
  <si>
    <t>4,64</t>
  </si>
  <si>
    <t>7,97</t>
  </si>
  <si>
    <t>4,34</t>
  </si>
  <si>
    <t>3,41</t>
  </si>
  <si>
    <t>3,08</t>
  </si>
  <si>
    <t>CARGA, MANOBRA E DESCARGA DE TUBOS PLÁSTICOS, DN 400 MM, EM CAMINHÃO CARROCERIA COM GUINDAUTO (MUNCK) 11,7 TM. AF_07/2020</t>
  </si>
  <si>
    <t>96,95</t>
  </si>
  <si>
    <t>2,32</t>
  </si>
  <si>
    <t>3,75</t>
  </si>
  <si>
    <t>94,82</t>
  </si>
  <si>
    <t>23,88</t>
  </si>
  <si>
    <t>37,48</t>
  </si>
  <si>
    <t>32,54</t>
  </si>
  <si>
    <t>32,23</t>
  </si>
  <si>
    <t>33,74</t>
  </si>
  <si>
    <t>33,55</t>
  </si>
  <si>
    <t>29,68</t>
  </si>
  <si>
    <t>34,85</t>
  </si>
  <si>
    <t>30,94</t>
  </si>
  <si>
    <t>28,95</t>
  </si>
  <si>
    <t>82,75</t>
  </si>
  <si>
    <t>101,12</t>
  </si>
  <si>
    <t>17,43</t>
  </si>
  <si>
    <t>19,46</t>
  </si>
  <si>
    <t>27,69</t>
  </si>
  <si>
    <t>15,36</t>
  </si>
  <si>
    <t>31,46</t>
  </si>
  <si>
    <t>22,02</t>
  </si>
  <si>
    <t>29,75</t>
  </si>
  <si>
    <t>18,91</t>
  </si>
  <si>
    <t>31,41</t>
  </si>
  <si>
    <t>28,99</t>
  </si>
  <si>
    <t>31,90</t>
  </si>
  <si>
    <t>x</t>
  </si>
  <si>
    <t>Mês</t>
  </si>
  <si>
    <t>2.8</t>
  </si>
  <si>
    <t>2.9</t>
  </si>
  <si>
    <t>2.10</t>
  </si>
  <si>
    <t>4.3</t>
  </si>
  <si>
    <t>4.4</t>
  </si>
  <si>
    <t>Distância</t>
  </si>
  <si>
    <t>3.8</t>
  </si>
  <si>
    <t>3.9</t>
  </si>
  <si>
    <t>4.5</t>
  </si>
  <si>
    <t>BASES E PAVIMENTOS</t>
  </si>
  <si>
    <t>SUB-BASE</t>
  </si>
  <si>
    <t>Espessura</t>
  </si>
  <si>
    <t>BASE</t>
  </si>
  <si>
    <t>7.2</t>
  </si>
  <si>
    <t>7.3</t>
  </si>
  <si>
    <t>7.4</t>
  </si>
  <si>
    <t>Desconto rampas PNE</t>
  </si>
  <si>
    <t>8.1</t>
  </si>
  <si>
    <t>8.2</t>
  </si>
  <si>
    <t>8.3</t>
  </si>
  <si>
    <t>8.4</t>
  </si>
  <si>
    <t>REVESTIMENTOS</t>
  </si>
  <si>
    <t>SINALIZAÇÃO VIÁRIA</t>
  </si>
  <si>
    <t>Placa de sinalizacao de aluminio com fundo, simbolos e tarjas pintados, inclusive elementos de fixacao, conforme especificacao da CET-RIO. Fornecimento.</t>
  </si>
  <si>
    <t>Poste tipo G7, de 2" de diametro, altura de 3500mm, conforme especificacao da CET-RIO. Fornecimento.</t>
  </si>
  <si>
    <t>Assentamento de poste simples de aco, diametro de 2", inclusive abertura de furo, fundacao e recomposicao do piso.</t>
  </si>
  <si>
    <t>Placa de sinalizacao de aluminio com fundo, simbolos e tarjas em pelicula refletiva com esferas encapsuladas tipo II da NBR14644, inclusive elementos de fixacao, conforme especificacao CET-RIO. Fornecimento.</t>
  </si>
  <si>
    <t>Instalacao e retirada de placas em postes simples, CET-RIO ou postes RIOLUZ.</t>
  </si>
  <si>
    <t>Pintura de Faixas</t>
  </si>
  <si>
    <t>Tipo</t>
  </si>
  <si>
    <t>Linha de Retenção</t>
  </si>
  <si>
    <t>Pintura de Faixas e Legendas</t>
  </si>
  <si>
    <t>Faixas</t>
  </si>
  <si>
    <t>Faixa de Travessia de Pedestres</t>
  </si>
  <si>
    <t>Legenda Pare</t>
  </si>
  <si>
    <t>Conforme "PROJETO DE SINALIZAÇÃO"</t>
  </si>
  <si>
    <t>9.1</t>
  </si>
  <si>
    <t>9.2</t>
  </si>
  <si>
    <t>9.3</t>
  </si>
  <si>
    <t>9.4</t>
  </si>
  <si>
    <t>9.5</t>
  </si>
  <si>
    <t>9.6</t>
  </si>
  <si>
    <t>9.7</t>
  </si>
  <si>
    <t>10.1</t>
  </si>
  <si>
    <t>COMPOSIÇÃO DE SERVIÇOS</t>
  </si>
  <si>
    <t>PMI 001.001</t>
  </si>
  <si>
    <t>SERVICOS TOPOGRAFICOS PARA PAVIMENTACAO, INCLUSIVE NOTA DE SERVICOS, ACOMPANHAMENTO E GREIDE</t>
  </si>
  <si>
    <t>CÓDIGO SINAPI</t>
  </si>
  <si>
    <t>PARCIAL</t>
  </si>
  <si>
    <t>NOTAS:</t>
  </si>
  <si>
    <t>PMI 001.002</t>
  </si>
  <si>
    <t>ENSAIOS DE IMPRIMACAO - ASFALTO DILUIDO</t>
  </si>
  <si>
    <t>PMI 001.003</t>
  </si>
  <si>
    <t>ENSAIO DE DENSIDADE DO MATERIAL BETUMINOSO</t>
  </si>
  <si>
    <t>PMI 001.004</t>
  </si>
  <si>
    <t>ENSAIOS DE BASE ESTABILIZADA GRANULOMETRICAMENTE</t>
  </si>
  <si>
    <t>1.3</t>
  </si>
  <si>
    <t>1.4</t>
  </si>
  <si>
    <t>1.5</t>
  </si>
  <si>
    <t>1.6</t>
  </si>
  <si>
    <t>Conforme "Manual de Placas e Adesivos de Obra - CAIXA"</t>
  </si>
  <si>
    <t>8Y</t>
  </si>
  <si>
    <t>4Y</t>
  </si>
  <si>
    <t>CEF</t>
  </si>
  <si>
    <t>PMI</t>
  </si>
  <si>
    <t>3.10</t>
  </si>
  <si>
    <t>CBUQ</t>
  </si>
  <si>
    <t>Para locação em campo do projeto executivo (conforme tabela de vias)</t>
  </si>
  <si>
    <t>EXTENSÃO</t>
  </si>
  <si>
    <t>CAIXA + MFC (TERRAPLANAGEM)</t>
  </si>
  <si>
    <t>ÁREA DE IMPRIMAÇÃO E CBUQ</t>
  </si>
  <si>
    <t>CALÇADAS</t>
  </si>
  <si>
    <t>ATERRO</t>
  </si>
  <si>
    <t>VOLUME</t>
  </si>
  <si>
    <t>ÁREA</t>
  </si>
  <si>
    <r>
      <rPr>
        <b/>
        <sz val="10"/>
        <rFont val="Arial"/>
        <family val="2"/>
      </rPr>
      <t>NOTA 1:</t>
    </r>
    <r>
      <rPr>
        <sz val="10"/>
        <rFont val="Arial"/>
        <family val="2"/>
      </rPr>
      <t xml:space="preserve"> Conforme "PROJETO DE PAVIMENTAÇÃO"</t>
    </r>
  </si>
  <si>
    <t>(conforme tabela de vias)</t>
  </si>
  <si>
    <t>Para execução das calçadas (conforme tabela de vias)</t>
  </si>
  <si>
    <t>Escav. Terraplanagem</t>
  </si>
  <si>
    <t>Base e subbase</t>
  </si>
  <si>
    <t>"PROJETO DE PAVIMENTAÇÃO" (Conforme tabela de vias)</t>
  </si>
  <si>
    <t>Para rampa PNE conforme Projeto de sinalização</t>
  </si>
  <si>
    <t>Conforme "PROJETO DE SINALIZAÇÃO</t>
  </si>
  <si>
    <t>Linha Contínua (amarela)</t>
  </si>
  <si>
    <t>Linha de Bordo (branca)</t>
  </si>
  <si>
    <t>Placa quadrada</t>
  </si>
  <si>
    <t>3.11</t>
  </si>
  <si>
    <t>5.13</t>
  </si>
  <si>
    <t>Quantidade Caixa Ralo</t>
  </si>
  <si>
    <t xml:space="preserve"> Comp. Ramal</t>
  </si>
  <si>
    <t>=</t>
  </si>
  <si>
    <t>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t>
  </si>
  <si>
    <t>Ø 0,80</t>
  </si>
  <si>
    <t>Ø 1,00</t>
  </si>
  <si>
    <t>Ø 1,20</t>
  </si>
  <si>
    <t>Extensão tubos</t>
  </si>
  <si>
    <t>BDI = 23,38% (Não Desonerado)</t>
  </si>
  <si>
    <t>Placa Redonda</t>
  </si>
  <si>
    <t>9.8</t>
  </si>
  <si>
    <t>C</t>
  </si>
  <si>
    <t>Placa Logradouro</t>
  </si>
  <si>
    <t>RUA QUINZE</t>
  </si>
  <si>
    <t>RUA QUATORZE</t>
  </si>
  <si>
    <t>RUA TRINTA E QUATRO</t>
  </si>
  <si>
    <t>Placa PARE</t>
  </si>
  <si>
    <t>km</t>
  </si>
  <si>
    <t>km 2</t>
  </si>
  <si>
    <t>06 - BASES E PAVIMENTOS</t>
  </si>
  <si>
    <t>6.1</t>
  </si>
  <si>
    <t>6.2</t>
  </si>
  <si>
    <t>6.3</t>
  </si>
  <si>
    <t>6.4</t>
  </si>
  <si>
    <t>6.5</t>
  </si>
  <si>
    <t>8.5</t>
  </si>
  <si>
    <t>8.6</t>
  </si>
  <si>
    <t>8.7</t>
  </si>
  <si>
    <t>07 - REVESTIMENTOS</t>
  </si>
  <si>
    <t>08 - SINALIZAÇÃO VIÁRIA</t>
  </si>
  <si>
    <t>9 - SERVIÇOS COMPLEMENTARES</t>
  </si>
  <si>
    <t>9.9</t>
  </si>
  <si>
    <t>9.10</t>
  </si>
  <si>
    <t>10 - ADMINISTRAÇÃO LOCAL DA OBRA</t>
  </si>
  <si>
    <t>DRENAGEM, PAVIMENTAÇÃO E SINALIZAÇÃO VIÁRIA - JOÃO CAETANO ITAMBI</t>
  </si>
  <si>
    <t>CONFERIR  PLANILHA DE ESCAVAÇÃO</t>
  </si>
  <si>
    <t>CONFERIR TEMPO DE OBRA</t>
  </si>
  <si>
    <t>AVANÇO DE OBRA (%)</t>
  </si>
  <si>
    <t>CONFERIR DISTÂNCIA</t>
  </si>
  <si>
    <t>(Quebra-mola e Travessia PD)</t>
  </si>
  <si>
    <t>Quant/ faixa</t>
  </si>
  <si>
    <t>COMPACTACAO: ENERGIA AASHTO INTERMEDIARIA</t>
  </si>
  <si>
    <t>COMPACTACAO: ENERGIA AASHTO MODIFICADA</t>
  </si>
  <si>
    <t>CISALHAMENTO LENTO OU RAPIDO,POR CORPO DE PROVA</t>
  </si>
  <si>
    <t>01.001.0450-0</t>
  </si>
  <si>
    <t>01.001.0450-A</t>
  </si>
  <si>
    <t>01.001.0460-0</t>
  </si>
  <si>
    <t>01.001.0460-A</t>
  </si>
  <si>
    <t>02.006.0035-0</t>
  </si>
  <si>
    <t>02.006.0035-A</t>
  </si>
  <si>
    <t>LIXAMENTO DE CONCRETO APARENTE,ANTIGO,SERVICO MANUAL</t>
  </si>
  <si>
    <t>05.021.0150-0</t>
  </si>
  <si>
    <t>05.021.0150-A</t>
  </si>
  <si>
    <t>05.055.0026-0</t>
  </si>
  <si>
    <t>05.055.0026-A</t>
  </si>
  <si>
    <t>05.057.0025-0</t>
  </si>
  <si>
    <t>05.057.0025-A</t>
  </si>
  <si>
    <t>PLASTICO BOLHA,LARGURA DE 1,30M.FORNECIMENTO E COLOCACAO</t>
  </si>
  <si>
    <t>06.014.0103-0</t>
  </si>
  <si>
    <t>06.014.0103-A</t>
  </si>
  <si>
    <t>06.501.0015-0</t>
  </si>
  <si>
    <t>06.501.0015-A</t>
  </si>
  <si>
    <t>08.003.0006-0</t>
  </si>
  <si>
    <t>08.003.0006-A</t>
  </si>
  <si>
    <t>08.018.0052-0</t>
  </si>
  <si>
    <t>08.018.0052-A</t>
  </si>
  <si>
    <t>09.001.0082-0</t>
  </si>
  <si>
    <t>09.001.0082-A</t>
  </si>
  <si>
    <t>09.003.0010-0</t>
  </si>
  <si>
    <t>09.003.0010-A</t>
  </si>
  <si>
    <t>09.003.0012-0</t>
  </si>
  <si>
    <t>09.003.0012-A</t>
  </si>
  <si>
    <t>09.003.0028-0</t>
  </si>
  <si>
    <t>09.003.0028-A</t>
  </si>
  <si>
    <t>09.003.0036-0</t>
  </si>
  <si>
    <t>09.003.0036-A</t>
  </si>
  <si>
    <t>09.003.0065-0</t>
  </si>
  <si>
    <t>09.003.0065-A</t>
  </si>
  <si>
    <t>09.003.0067-0</t>
  </si>
  <si>
    <t>09.003.0067-A</t>
  </si>
  <si>
    <t>09.003.0069-0</t>
  </si>
  <si>
    <t>09.003.0069-A</t>
  </si>
  <si>
    <t>09.003.0071-0</t>
  </si>
  <si>
    <t>09.003.0071-A</t>
  </si>
  <si>
    <t>09.003.0075-0</t>
  </si>
  <si>
    <t>09.003.0075-A</t>
  </si>
  <si>
    <t>09.003.0078-0</t>
  </si>
  <si>
    <t>09.003.0078-A</t>
  </si>
  <si>
    <t>09.003.0081-0</t>
  </si>
  <si>
    <t>09.003.0081-A</t>
  </si>
  <si>
    <t>09.003.0143-0</t>
  </si>
  <si>
    <t>09.003.0143-A</t>
  </si>
  <si>
    <t>09.003.0155-0</t>
  </si>
  <si>
    <t>09.003.0155-A</t>
  </si>
  <si>
    <t>09.003.0158-0</t>
  </si>
  <si>
    <t>09.003.0158-A</t>
  </si>
  <si>
    <t>09.003.0164-0</t>
  </si>
  <si>
    <t>09.003.0164-A</t>
  </si>
  <si>
    <t>09.003.0168-0</t>
  </si>
  <si>
    <t>09.003.0168-A</t>
  </si>
  <si>
    <t>09.003.0177-0</t>
  </si>
  <si>
    <t>09.003.0177-A</t>
  </si>
  <si>
    <t>09.003.0180-0</t>
  </si>
  <si>
    <t>09.003.0180-A</t>
  </si>
  <si>
    <t>09.003.0190-0</t>
  </si>
  <si>
    <t>09.003.0190-A</t>
  </si>
  <si>
    <t>09.003.0193-0</t>
  </si>
  <si>
    <t>09.003.0193-A</t>
  </si>
  <si>
    <t>09.003.0196-0</t>
  </si>
  <si>
    <t>09.003.0196-A</t>
  </si>
  <si>
    <t>09.003.0202-0</t>
  </si>
  <si>
    <t>09.003.0202-A</t>
  </si>
  <si>
    <t>09.015.0200-0</t>
  </si>
  <si>
    <t>09.015.0200-A</t>
  </si>
  <si>
    <t>11.015.0010-0</t>
  </si>
  <si>
    <t>11.015.0010-A</t>
  </si>
  <si>
    <t>13.330.0052-0</t>
  </si>
  <si>
    <t>13.330.0052-A</t>
  </si>
  <si>
    <t>13.330.0053-0</t>
  </si>
  <si>
    <t>13.330.0053-A</t>
  </si>
  <si>
    <t>13.331.0020-0</t>
  </si>
  <si>
    <t>13.331.0020-A</t>
  </si>
  <si>
    <t>13.331.0022-0</t>
  </si>
  <si>
    <t>13.331.0022-A</t>
  </si>
  <si>
    <t>13.331.0025-0</t>
  </si>
  <si>
    <t>13.331.0025-A</t>
  </si>
  <si>
    <t>13.331.0027-0</t>
  </si>
  <si>
    <t>13.331.0027-A</t>
  </si>
  <si>
    <t>13.331.0030-0</t>
  </si>
  <si>
    <t>13.331.0030-A</t>
  </si>
  <si>
    <t>13.331.0032-0</t>
  </si>
  <si>
    <t>13.331.0032-A</t>
  </si>
  <si>
    <t>13.331.0035-0</t>
  </si>
  <si>
    <t>13.331.0035-A</t>
  </si>
  <si>
    <t>13.331.0037-0</t>
  </si>
  <si>
    <t>13.331.0037-A</t>
  </si>
  <si>
    <t>13.331.0052-0</t>
  </si>
  <si>
    <t>13.331.0052-A</t>
  </si>
  <si>
    <t>13.331.0055-0</t>
  </si>
  <si>
    <t>13.331.0055-A</t>
  </si>
  <si>
    <t>13.331.0056-0</t>
  </si>
  <si>
    <t>13.331.0056-A</t>
  </si>
  <si>
    <t>13.348.0035-0</t>
  </si>
  <si>
    <t>13.348.0035-A</t>
  </si>
  <si>
    <t>13.348.0036-0</t>
  </si>
  <si>
    <t>13.348.0036-A</t>
  </si>
  <si>
    <t>14.002.0030-0</t>
  </si>
  <si>
    <t>14.002.0030-A</t>
  </si>
  <si>
    <t>14.002.0035-0</t>
  </si>
  <si>
    <t>14.002.0035-A</t>
  </si>
  <si>
    <t>14.002.0215-0</t>
  </si>
  <si>
    <t>14.002.0215-A</t>
  </si>
  <si>
    <t>14.002.0216-0</t>
  </si>
  <si>
    <t>14.002.0216-A</t>
  </si>
  <si>
    <t>14.002.0217-0</t>
  </si>
  <si>
    <t>14.002.0217-A</t>
  </si>
  <si>
    <t>14.002.0218-0</t>
  </si>
  <si>
    <t>14.002.0218-A</t>
  </si>
  <si>
    <t>14.003.0400-0</t>
  </si>
  <si>
    <t>14.003.0400-A</t>
  </si>
  <si>
    <t>14.007.0006-0</t>
  </si>
  <si>
    <t>14.007.0006-A</t>
  </si>
  <si>
    <t>14.007.0012-0</t>
  </si>
  <si>
    <t>14.007.0012-A</t>
  </si>
  <si>
    <t>14.007.0016-0</t>
  </si>
  <si>
    <t>14.007.0016-A</t>
  </si>
  <si>
    <t>14.007.0021-0</t>
  </si>
  <si>
    <t>14.007.0021-A</t>
  </si>
  <si>
    <t>14.007.0026-0</t>
  </si>
  <si>
    <t>14.007.0026-A</t>
  </si>
  <si>
    <t>14.007.0036-0</t>
  </si>
  <si>
    <t>14.007.0036-A</t>
  </si>
  <si>
    <t>14.007.0041-0</t>
  </si>
  <si>
    <t>14.007.0041-A</t>
  </si>
  <si>
    <t>14.007.0051-0</t>
  </si>
  <si>
    <t>14.007.0051-A</t>
  </si>
  <si>
    <t>14.007.0061-0</t>
  </si>
  <si>
    <t>14.007.0061-A</t>
  </si>
  <si>
    <t>14.007.0102-0</t>
  </si>
  <si>
    <t>14.007.0102-A</t>
  </si>
  <si>
    <t>14.007.0106-0</t>
  </si>
  <si>
    <t>14.007.0106-A</t>
  </si>
  <si>
    <t>14.007.0249-0</t>
  </si>
  <si>
    <t>14.007.0249-A</t>
  </si>
  <si>
    <t>14.007.0252-0</t>
  </si>
  <si>
    <t>14.007.0252-A</t>
  </si>
  <si>
    <t>14.007.0259-0</t>
  </si>
  <si>
    <t>14.007.0259-A</t>
  </si>
  <si>
    <t>14.007.0264-0</t>
  </si>
  <si>
    <t>14.007.0264-A</t>
  </si>
  <si>
    <t>TARJETA DE FIO REDONDO,DE 2",EM FERRO CROMADO.FORNECIMENTO</t>
  </si>
  <si>
    <t>15.005.0215-0</t>
  </si>
  <si>
    <t>15.005.0215-A</t>
  </si>
  <si>
    <t>15.005.0220-0</t>
  </si>
  <si>
    <t>15.005.0220-A</t>
  </si>
  <si>
    <t>15.005.0225-0</t>
  </si>
  <si>
    <t>15.005.0225-A</t>
  </si>
  <si>
    <t>15.005.0240-0</t>
  </si>
  <si>
    <t>15.005.0240-A</t>
  </si>
  <si>
    <t>15.005.0245-0</t>
  </si>
  <si>
    <t>15.005.0245-A</t>
  </si>
  <si>
    <t>15.010.0115-0</t>
  </si>
  <si>
    <t>15.010.0115-A</t>
  </si>
  <si>
    <t>15.010.0120-0</t>
  </si>
  <si>
    <t>15.010.0120-A</t>
  </si>
  <si>
    <t>15.011.0010-0</t>
  </si>
  <si>
    <t>15.011.0010-A</t>
  </si>
  <si>
    <t>15.011.0013-0</t>
  </si>
  <si>
    <t>15.011.0013-A</t>
  </si>
  <si>
    <t>15.011.0015-0</t>
  </si>
  <si>
    <t>15.011.0015-A</t>
  </si>
  <si>
    <t>15.011.0016-0</t>
  </si>
  <si>
    <t>15.011.0016-A</t>
  </si>
  <si>
    <t>15.011.0018-0</t>
  </si>
  <si>
    <t>15.011.0018-A</t>
  </si>
  <si>
    <t>15.011.0019-0</t>
  </si>
  <si>
    <t>15.011.0019-A</t>
  </si>
  <si>
    <t>15.011.0022-0</t>
  </si>
  <si>
    <t>15.011.0022-A</t>
  </si>
  <si>
    <t>15.011.0025-0</t>
  </si>
  <si>
    <t>15.011.0025-A</t>
  </si>
  <si>
    <t>15.011.0026-0</t>
  </si>
  <si>
    <t>15.011.0026-A</t>
  </si>
  <si>
    <t>15.011.0028-0</t>
  </si>
  <si>
    <t>15.011.0028-A</t>
  </si>
  <si>
    <t>15.011.0031-0</t>
  </si>
  <si>
    <t>15.011.0031-A</t>
  </si>
  <si>
    <t>15.011.0082-0</t>
  </si>
  <si>
    <t>15.011.0082-A</t>
  </si>
  <si>
    <t>15.011.0086-0</t>
  </si>
  <si>
    <t>15.011.0086-A</t>
  </si>
  <si>
    <t>15.011.0090-0</t>
  </si>
  <si>
    <t>15.011.0090-A</t>
  </si>
  <si>
    <t>15.011.0095-0</t>
  </si>
  <si>
    <t>15.011.0095-A</t>
  </si>
  <si>
    <t>15.014.0150-0</t>
  </si>
  <si>
    <t>15.014.0150-A</t>
  </si>
  <si>
    <t>15.014.0155-0</t>
  </si>
  <si>
    <t>15.014.0155-A</t>
  </si>
  <si>
    <t>15.014.0160-0</t>
  </si>
  <si>
    <t>15.014.0160-A</t>
  </si>
  <si>
    <t>15.014.0165-0</t>
  </si>
  <si>
    <t>15.014.0165-A</t>
  </si>
  <si>
    <t>15.014.0170-0</t>
  </si>
  <si>
    <t>15.014.0170-A</t>
  </si>
  <si>
    <t>15.020.0105-0</t>
  </si>
  <si>
    <t>15.020.0105-A</t>
  </si>
  <si>
    <t>16.010.0020-0</t>
  </si>
  <si>
    <t>16.010.0020-A</t>
  </si>
  <si>
    <t>16.022.0011-0</t>
  </si>
  <si>
    <t>16.022.0011-A</t>
  </si>
  <si>
    <t>18.002.0081-0</t>
  </si>
  <si>
    <t>18.002.0081-A</t>
  </si>
  <si>
    <t>18.002.0086-0</t>
  </si>
  <si>
    <t>18.002.0086-A</t>
  </si>
  <si>
    <t>18.002.0095-0</t>
  </si>
  <si>
    <t>18.002.0095-A</t>
  </si>
  <si>
    <t>18.006.0018-0</t>
  </si>
  <si>
    <t>18.006.0018-A</t>
  </si>
  <si>
    <t>TORNEIRA DE BOIA,EM METAL,DE 3/4".FORNECIMENTO E COLOCACAO</t>
  </si>
  <si>
    <t>TORNEIRA DE BOIA,EM METAL,DE 1".FORNECIMENTO E COLOCACAO</t>
  </si>
  <si>
    <t>TORNEIRA DE BOIA,EM METAL,DE 1.1/4".FORNECIMENTO E COLOCACAO</t>
  </si>
  <si>
    <t>TORNEIRA DE BOIA,EM METAL,DE 1.1/2".FORNECIMENTO E COLOCACAO</t>
  </si>
  <si>
    <t>TORNEIRA DE BOIA,EM METAL,DE 2".FORNECIMENTO E COLOCACAO</t>
  </si>
  <si>
    <t>BOLSA DE LIGACAO PARA BACIA SANITARIA.FORNECIMENTO</t>
  </si>
  <si>
    <t>18.016.0200-0</t>
  </si>
  <si>
    <t>18.016.0200-A</t>
  </si>
  <si>
    <t>18.016.0205-0</t>
  </si>
  <si>
    <t>18.016.0205-A</t>
  </si>
  <si>
    <t>18.016.0210-0</t>
  </si>
  <si>
    <t>18.016.0210-A</t>
  </si>
  <si>
    <t>18.016.0215-0</t>
  </si>
  <si>
    <t>18.016.0215-A</t>
  </si>
  <si>
    <t>18.016.0220-0</t>
  </si>
  <si>
    <t>18.016.0220-A</t>
  </si>
  <si>
    <t>18.016.0225-0</t>
  </si>
  <si>
    <t>18.016.0225-A</t>
  </si>
  <si>
    <t>18.018.0081-0</t>
  </si>
  <si>
    <t>18.018.0081-A</t>
  </si>
  <si>
    <t>18.018.0085-0</t>
  </si>
  <si>
    <t>18.018.0085-A</t>
  </si>
  <si>
    <t>18.026.0009-0</t>
  </si>
  <si>
    <t>18.026.0009-A</t>
  </si>
  <si>
    <t>18.027.0131-0</t>
  </si>
  <si>
    <t>18.027.0131-A</t>
  </si>
  <si>
    <t>18.032.0045-0</t>
  </si>
  <si>
    <t>18.032.0045-A</t>
  </si>
  <si>
    <t>18.039.0010-0</t>
  </si>
  <si>
    <t>18.039.0010-A</t>
  </si>
  <si>
    <t>19.004.0410-0</t>
  </si>
  <si>
    <t>19.004.0410-A</t>
  </si>
  <si>
    <t>19.004.0411-0</t>
  </si>
  <si>
    <t>19.004.0411-A</t>
  </si>
  <si>
    <t>19.004.0412-0</t>
  </si>
  <si>
    <t>19.004.0412-A</t>
  </si>
  <si>
    <t>20.008.0020-0</t>
  </si>
  <si>
    <t>20.008.0020-A</t>
  </si>
  <si>
    <t>20.097.0015-0</t>
  </si>
  <si>
    <t>20.097.0015-A</t>
  </si>
  <si>
    <t>20.097.0020-0</t>
  </si>
  <si>
    <t>20.097.0020-A</t>
  </si>
  <si>
    <t>20.116.0030-0</t>
  </si>
  <si>
    <t>20.116.0030-A</t>
  </si>
  <si>
    <t>20.116.0035-0</t>
  </si>
  <si>
    <t>20.116.0035-A</t>
  </si>
  <si>
    <t>21.019.0150-0</t>
  </si>
  <si>
    <t>21.019.0150-A</t>
  </si>
  <si>
    <t>21.019.0155-0</t>
  </si>
  <si>
    <t>21.019.0155-A</t>
  </si>
  <si>
    <t>21.019.0160-0</t>
  </si>
  <si>
    <t>21.019.0160-A</t>
  </si>
  <si>
    <t>21.019.0165-0</t>
  </si>
  <si>
    <t>21.019.0165-A</t>
  </si>
  <si>
    <t>21.019.0170-0</t>
  </si>
  <si>
    <t>21.019.0170-A</t>
  </si>
  <si>
    <t>21.019.0175-0</t>
  </si>
  <si>
    <t>21.019.0175-A</t>
  </si>
  <si>
    <t>21.019.0180-0</t>
  </si>
  <si>
    <t>21.019.0180-A</t>
  </si>
  <si>
    <t>22.010.0012-0</t>
  </si>
  <si>
    <t>22.010.0012-A</t>
  </si>
  <si>
    <t>22.010.0017-0</t>
  </si>
  <si>
    <t>22.010.0017-A</t>
  </si>
  <si>
    <t>22.010.0032-0</t>
  </si>
  <si>
    <t>22.010.0032-A</t>
  </si>
  <si>
    <t>22.020.0132-0</t>
  </si>
  <si>
    <t>22.020.0132-A</t>
  </si>
  <si>
    <t>58.002.0500-1</t>
  </si>
  <si>
    <t>58.002.0500-B</t>
  </si>
  <si>
    <t>58.002.0505-1</t>
  </si>
  <si>
    <t>58.002.0505-B</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</si>
  <si>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</si>
  <si>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</si>
  <si>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</si>
  <si>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</si>
  <si>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</si>
  <si>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</si>
  <si>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</si>
  <si>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</si>
  <si>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</si>
  <si>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</si>
  <si>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</si>
  <si>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</si>
  <si>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</si>
  <si>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</si>
  <si>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</si>
  <si>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</si>
  <si>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</si>
  <si>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</si>
  <si>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</si>
  <si>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</si>
  <si>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</si>
  <si>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</si>
  <si>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</si>
  <si>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</si>
  <si>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</si>
  <si>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</si>
  <si>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</si>
  <si>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</si>
  <si>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</si>
  <si>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</si>
  <si>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</si>
  <si>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</si>
  <si>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</si>
  <si>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</si>
  <si>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</si>
  <si>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</si>
  <si>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</si>
  <si>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</si>
  <si>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</si>
  <si>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</si>
  <si>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</si>
  <si>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</si>
  <si>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</si>
  <si>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</si>
  <si>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</si>
  <si>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</si>
  <si>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</si>
  <si>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</si>
  <si>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</si>
  <si>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</si>
  <si>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</si>
  <si>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</si>
  <si>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</si>
  <si>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</si>
  <si>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</si>
  <si>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</si>
  <si>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</si>
  <si>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</si>
  <si>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</si>
  <si>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</si>
  <si>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</si>
  <si>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</si>
  <si>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</si>
  <si>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</si>
  <si>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</si>
  <si>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</si>
  <si>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</si>
  <si>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</si>
  <si>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</si>
  <si>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</si>
  <si>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</si>
  <si>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</si>
  <si>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</si>
  <si>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</si>
  <si>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TANQUE DE ASFALTO ESTACIONÁRIO COM SERPENTINA, CAPACIDADE 30.000 L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</si>
  <si>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</si>
  <si>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</si>
  <si>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</si>
  <si>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</si>
  <si>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</si>
  <si>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</si>
  <si>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</si>
  <si>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</si>
  <si>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</si>
  <si>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</si>
  <si>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</si>
  <si>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</si>
  <si>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</si>
  <si>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</si>
  <si>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</si>
  <si>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</si>
  <si>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</si>
  <si>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</si>
  <si>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</si>
  <si>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</si>
  <si>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</si>
  <si>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TERMOFUSORA PARA TUBOS E CONEXÕES EM PPR COM DIÂMETROS DE 20 A 63 MM, POTÊNCIA DE 800 W, TENSAO 220 V - CHP DIURNO. AF_05/2022</t>
  </si>
  <si>
    <t>TERMOFUSORA PARA TUBOS E CONEXÕES EM PPR COM DIÂMETROS DE 75 A 110 MM, POTÊNCIA DE *1100* W, TENSÃO 220 V - CHP DIURNO. AF_05/2022</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</si>
  <si>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</si>
  <si>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</si>
  <si>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</si>
  <si>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</si>
  <si>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</si>
  <si>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</si>
  <si>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</si>
  <si>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</si>
  <si>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</si>
  <si>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</si>
  <si>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</si>
  <si>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</si>
  <si>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</si>
  <si>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</si>
  <si>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</si>
  <si>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</si>
  <si>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</si>
  <si>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</si>
  <si>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</si>
  <si>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</si>
  <si>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</si>
  <si>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</si>
  <si>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TERMOFUSORA PARA TUBOS E CONEXÕES EM PPR COM DIÂMETROS DE 20 A 63 MM, POTÊNCIA DE 800 W, TENSAO 220 V - CHI DIURNO. AF_05/2022</t>
  </si>
  <si>
    <t>TERMOFUSORA PARA TUBOS E CONEXÕES EM PPR COM DIÂMETROS DE 75 A 110 MM, POTÊNCIA DE *1100* W, TENSÃO 220 V - CHI DIURNO. AF_05/2022</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</si>
  <si>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</si>
  <si>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</si>
  <si>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</si>
  <si>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</si>
  <si>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</si>
  <si>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</si>
  <si>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</si>
  <si>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</si>
  <si>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</si>
  <si>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</si>
  <si>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</si>
  <si>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</si>
  <si>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</si>
  <si>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</si>
  <si>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</si>
  <si>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</si>
  <si>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</si>
  <si>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</si>
  <si>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</si>
  <si>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</si>
  <si>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</si>
  <si>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</si>
  <si>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</si>
  <si>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</si>
  <si>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</si>
  <si>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</si>
  <si>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</si>
  <si>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</si>
  <si>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</si>
  <si>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</si>
  <si>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</si>
  <si>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</si>
  <si>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</si>
  <si>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</si>
  <si>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</si>
  <si>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</si>
  <si>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</si>
  <si>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</si>
  <si>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</si>
  <si>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</si>
  <si>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</si>
  <si>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</si>
  <si>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</si>
  <si>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</si>
  <si>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</si>
  <si>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</si>
  <si>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</si>
  <si>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</si>
  <si>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</si>
  <si>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</si>
  <si>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</si>
  <si>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</si>
  <si>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</si>
  <si>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</si>
  <si>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</si>
  <si>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</si>
  <si>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</si>
  <si>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</si>
  <si>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</si>
  <si>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</si>
  <si>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</si>
  <si>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</si>
  <si>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</si>
  <si>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</si>
  <si>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</si>
  <si>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</si>
  <si>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</si>
  <si>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</si>
  <si>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</si>
  <si>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</si>
  <si>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</si>
  <si>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</si>
  <si>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</si>
  <si>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</si>
  <si>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</si>
  <si>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</si>
  <si>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</si>
  <si>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</si>
  <si>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</si>
  <si>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</si>
  <si>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</si>
  <si>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</si>
  <si>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</si>
  <si>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</si>
  <si>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</si>
  <si>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</si>
  <si>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</si>
  <si>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</si>
  <si>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</si>
  <si>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</si>
  <si>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</si>
  <si>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</si>
  <si>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</si>
  <si>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</si>
  <si>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</si>
  <si>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</si>
  <si>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</si>
  <si>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</si>
  <si>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</si>
  <si>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</si>
  <si>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</si>
  <si>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</si>
  <si>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</si>
  <si>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</si>
  <si>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</si>
  <si>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</si>
  <si>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</si>
  <si>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</si>
  <si>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</si>
  <si>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</si>
  <si>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</si>
  <si>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</si>
  <si>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</si>
  <si>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</si>
  <si>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</si>
  <si>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</si>
  <si>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</si>
  <si>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</si>
  <si>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</si>
  <si>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</si>
  <si>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</si>
  <si>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</si>
  <si>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</si>
  <si>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</si>
  <si>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</si>
  <si>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</si>
  <si>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</si>
  <si>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</si>
  <si>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</si>
  <si>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</si>
  <si>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</si>
  <si>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</si>
  <si>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</si>
  <si>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</si>
  <si>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</si>
  <si>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</si>
  <si>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</si>
  <si>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</si>
  <si>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</si>
  <si>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</si>
  <si>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</si>
  <si>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</si>
  <si>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</si>
  <si>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</si>
  <si>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</si>
  <si>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</si>
  <si>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</si>
  <si>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</si>
  <si>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</si>
  <si>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</si>
  <si>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</si>
  <si>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</si>
  <si>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</si>
  <si>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</si>
  <si>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DRENO EM MURO DE CONTENÇÃO, EXECUTADO NO PÉ DO MURO, COM TUBO DE PVC CORRUGADO RÍGIDO PERFURADO, ENCHIMENTO COM BRITA, ENVOLVIDO COM MANTA GEOTÊXTIL. AF_07/2021</t>
  </si>
  <si>
    <t>GEOTÊXTIL NÃO TECIDO 100% POLIÉSTER, RESISTÊNCIA A TRAÇÃO DE 31 KN/M (RT-31), INSTALADO EM DRENO - FORNECIMENTO E INSTALAÇÃO.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</si>
  <si>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</si>
  <si>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</si>
  <si>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</si>
  <si>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</si>
  <si>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</si>
  <si>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</si>
  <si>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</si>
  <si>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</si>
  <si>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</si>
  <si>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</si>
  <si>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</si>
  <si>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</si>
  <si>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</si>
  <si>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</si>
  <si>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</si>
  <si>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</si>
  <si>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</si>
  <si>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</si>
  <si>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</si>
  <si>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</si>
  <si>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</si>
  <si>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</si>
  <si>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</si>
  <si>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</si>
  <si>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</si>
  <si>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</si>
  <si>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</si>
  <si>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</si>
  <si>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</si>
  <si>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</si>
  <si>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</si>
  <si>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</si>
  <si>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</si>
  <si>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</si>
  <si>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</si>
  <si>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</si>
  <si>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</si>
  <si>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</si>
  <si>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</si>
  <si>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</si>
  <si>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ESCORAS DE CONCRETO PARA CONTENÇÃO DE GUIAS PRÉ-FABRICADAS. AF_01/2024</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</si>
  <si>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</si>
  <si>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</si>
  <si>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</si>
  <si>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</si>
  <si>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</si>
  <si>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</si>
  <si>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</si>
  <si>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</si>
  <si>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</si>
  <si>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</si>
  <si>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</si>
  <si>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</si>
  <si>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</si>
  <si>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</si>
  <si>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</si>
  <si>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</si>
  <si>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</si>
  <si>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</si>
  <si>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</si>
  <si>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</si>
  <si>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</si>
  <si>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</si>
  <si>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ALARGAMENTO DE BASE DE TUBULÃO A CÉU ABERTO, ESCAVAÇÃO MANUAL, CONCRETO USINADO E LANÇADO COM BOMBA OU DIRETAMENTE DO CAMINHÃO (EXCLUSIVE BOMBEAMENTO). AF_05/2020</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</si>
  <si>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</si>
  <si>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</si>
  <si>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</si>
  <si>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</si>
  <si>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</si>
  <si>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</si>
  <si>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</si>
  <si>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</si>
  <si>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</si>
  <si>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</si>
  <si>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</si>
  <si>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</si>
  <si>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</si>
  <si>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</si>
  <si>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</si>
  <si>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</si>
  <si>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</si>
  <si>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</si>
  <si>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</si>
  <si>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</si>
  <si>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</si>
  <si>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</si>
  <si>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</si>
  <si>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</si>
  <si>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</si>
  <si>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</si>
  <si>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</si>
  <si>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</si>
  <si>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</si>
  <si>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</si>
  <si>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</si>
  <si>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</si>
  <si>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</si>
  <si>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</si>
  <si>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</si>
  <si>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</si>
  <si>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</si>
  <si>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</si>
  <si>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</si>
  <si>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</si>
  <si>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</si>
  <si>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</si>
  <si>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</si>
  <si>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</si>
  <si>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</si>
  <si>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</si>
  <si>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</si>
  <si>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</si>
  <si>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</si>
  <si>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</si>
  <si>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</si>
  <si>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</si>
  <si>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</si>
  <si>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</si>
  <si>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</si>
  <si>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</si>
  <si>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</si>
  <si>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</si>
  <si>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</si>
  <si>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</si>
  <si>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</si>
  <si>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</si>
  <si>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</si>
  <si>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</si>
  <si>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</si>
  <si>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</si>
  <si>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</si>
  <si>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</si>
  <si>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</si>
  <si>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</si>
  <si>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</si>
  <si>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</si>
  <si>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</si>
  <si>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</si>
  <si>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</si>
  <si>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</si>
  <si>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</si>
  <si>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</si>
  <si>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</si>
  <si>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</si>
  <si>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</si>
  <si>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</si>
  <si>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</si>
  <si>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</si>
  <si>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</si>
  <si>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</si>
  <si>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</si>
  <si>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</si>
  <si>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</si>
  <si>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</si>
  <si>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</si>
  <si>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</si>
  <si>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</si>
  <si>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</si>
  <si>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</si>
  <si>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</si>
  <si>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</si>
  <si>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</si>
  <si>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</si>
  <si>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</si>
  <si>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</si>
  <si>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</si>
  <si>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</si>
  <si>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</si>
  <si>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</si>
  <si>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</si>
  <si>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</si>
  <si>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</si>
  <si>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</si>
  <si>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</si>
  <si>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</si>
  <si>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</si>
  <si>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</si>
  <si>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</si>
  <si>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</si>
  <si>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</si>
  <si>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</si>
  <si>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</si>
  <si>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</si>
  <si>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</si>
  <si>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</si>
  <si>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</si>
  <si>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</si>
  <si>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</si>
  <si>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</si>
  <si>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</si>
  <si>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BLOCO UTILIZANDO AÇO CA-50 DE 6,3 MM - MONTAGEM. AF_01/2024</t>
  </si>
  <si>
    <t>ARMAÇÃO DE BLOCO UTILIZANDO AÇO CA-50 DE 8 MM - MONTAGEM. AF_01/2024</t>
  </si>
  <si>
    <t>ARMAÇÃO DE BLOCO UTILIZANDO AÇO CA-50 DE 10 MM - MONTAGEM. AF_01/2024</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</si>
  <si>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</si>
  <si>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</si>
  <si>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</si>
  <si>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</si>
  <si>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</si>
  <si>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</si>
  <si>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</si>
  <si>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</si>
  <si>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</si>
  <si>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</si>
  <si>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</si>
  <si>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</si>
  <si>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</si>
  <si>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</si>
  <si>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</si>
  <si>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</si>
  <si>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</si>
  <si>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</si>
  <si>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</si>
  <si>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</si>
  <si>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</si>
  <si>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</si>
  <si>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</si>
  <si>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</si>
  <si>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</si>
  <si>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</si>
  <si>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</si>
  <si>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</si>
  <si>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</si>
  <si>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</si>
  <si>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</si>
  <si>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</si>
  <si>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</si>
  <si>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</si>
  <si>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</si>
  <si>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</si>
  <si>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</si>
  <si>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</si>
  <si>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</si>
  <si>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</si>
  <si>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</si>
  <si>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</si>
  <si>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</si>
  <si>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</si>
  <si>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</si>
  <si>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</si>
  <si>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</si>
  <si>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</si>
  <si>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</si>
  <si>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</si>
  <si>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</si>
  <si>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</si>
  <si>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</si>
  <si>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</si>
  <si>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</si>
  <si>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</si>
  <si>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</si>
  <si>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</si>
  <si>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</si>
  <si>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</si>
  <si>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</si>
  <si>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</si>
  <si>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</si>
  <si>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</si>
  <si>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</si>
  <si>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</si>
  <si>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</si>
  <si>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</si>
  <si>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</si>
  <si>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</si>
  <si>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</si>
  <si>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</si>
  <si>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</si>
  <si>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</si>
  <si>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</si>
  <si>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</si>
  <si>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</si>
  <si>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</si>
  <si>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</si>
  <si>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</si>
  <si>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</si>
  <si>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</si>
  <si>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</si>
  <si>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</si>
  <si>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</si>
  <si>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</si>
  <si>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</si>
  <si>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</si>
  <si>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</si>
  <si>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</si>
  <si>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</si>
  <si>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</si>
  <si>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</si>
  <si>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</si>
  <si>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</si>
  <si>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</si>
  <si>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</si>
  <si>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</si>
  <si>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</si>
  <si>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</si>
  <si>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</si>
  <si>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</si>
  <si>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</si>
  <si>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</si>
  <si>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</si>
  <si>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</si>
  <si>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</si>
  <si>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</si>
  <si>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</si>
  <si>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</si>
  <si>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</si>
  <si>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</si>
  <si>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</si>
  <si>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</si>
  <si>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</si>
  <si>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</si>
  <si>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</si>
  <si>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</si>
  <si>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</si>
  <si>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</si>
  <si>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</si>
  <si>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</si>
  <si>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</si>
  <si>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</si>
  <si>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</si>
  <si>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</si>
  <si>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</si>
  <si>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</si>
  <si>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</si>
  <si>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</si>
  <si>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</si>
  <si>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</si>
  <si>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</si>
  <si>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</si>
  <si>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</si>
  <si>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</si>
  <si>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</si>
  <si>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</si>
  <si>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</si>
  <si>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</si>
  <si>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</si>
  <si>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</si>
  <si>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</si>
  <si>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</si>
  <si>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</si>
  <si>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</si>
  <si>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</si>
  <si>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</si>
  <si>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</si>
  <si>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</si>
  <si>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</si>
  <si>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</si>
  <si>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</si>
  <si>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</si>
  <si>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</si>
  <si>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</si>
  <si>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</si>
  <si>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</si>
  <si>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</si>
  <si>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</si>
  <si>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</si>
  <si>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</si>
  <si>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</si>
  <si>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</si>
  <si>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</si>
  <si>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</si>
  <si>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</si>
  <si>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</si>
  <si>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</si>
  <si>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</si>
  <si>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</si>
  <si>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</si>
  <si>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</si>
  <si>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</si>
  <si>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</si>
  <si>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</si>
  <si>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</si>
  <si>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</si>
  <si>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</si>
  <si>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</si>
  <si>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</si>
  <si>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</si>
  <si>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</si>
  <si>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</si>
  <si>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</si>
  <si>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</si>
  <si>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</si>
  <si>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</si>
  <si>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</si>
  <si>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</si>
  <si>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</si>
  <si>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</si>
  <si>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</si>
  <si>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</si>
  <si>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</si>
  <si>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</si>
  <si>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</si>
  <si>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</si>
  <si>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</si>
  <si>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</si>
  <si>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</si>
  <si>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</si>
  <si>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</si>
  <si>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</si>
  <si>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</si>
  <si>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</si>
  <si>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</si>
  <si>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</si>
  <si>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</si>
  <si>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</si>
  <si>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</si>
  <si>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</si>
  <si>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</si>
  <si>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</si>
  <si>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</si>
  <si>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</si>
  <si>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</si>
  <si>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</si>
  <si>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</si>
  <si>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</si>
  <si>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</si>
  <si>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</si>
  <si>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</si>
  <si>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</si>
  <si>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</si>
  <si>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</si>
  <si>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</si>
  <si>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</si>
  <si>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</si>
  <si>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</si>
  <si>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</si>
  <si>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</si>
  <si>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</si>
  <si>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</si>
  <si>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</si>
  <si>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</si>
  <si>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</si>
  <si>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</si>
  <si>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</si>
  <si>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</si>
  <si>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</si>
  <si>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</si>
  <si>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</si>
  <si>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</si>
  <si>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</si>
  <si>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</si>
  <si>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</si>
  <si>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</si>
  <si>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</si>
  <si>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</si>
  <si>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</si>
  <si>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</si>
  <si>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</si>
  <si>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</si>
  <si>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</si>
  <si>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</si>
  <si>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</si>
  <si>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</si>
  <si>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</si>
  <si>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</si>
  <si>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</si>
  <si>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</si>
  <si>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</si>
  <si>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</si>
  <si>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</si>
  <si>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</si>
  <si>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</si>
  <si>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</si>
  <si>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</si>
  <si>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</si>
  <si>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</si>
  <si>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</si>
  <si>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</si>
  <si>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</si>
  <si>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</si>
  <si>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</si>
  <si>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</si>
  <si>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</si>
  <si>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</si>
  <si>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</si>
  <si>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</si>
  <si>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</si>
  <si>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</si>
  <si>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</si>
  <si>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</si>
  <si>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</si>
  <si>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</si>
  <si>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</si>
  <si>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</si>
  <si>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</si>
  <si>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</si>
  <si>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</si>
  <si>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</si>
  <si>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</si>
  <si>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</si>
  <si>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</si>
  <si>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</si>
  <si>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</si>
  <si>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</si>
  <si>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</si>
  <si>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</si>
  <si>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</si>
  <si>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</si>
  <si>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</si>
  <si>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</si>
  <si>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</si>
  <si>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</si>
  <si>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</si>
  <si>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</si>
  <si>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</si>
  <si>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</si>
  <si>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</si>
  <si>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</si>
  <si>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</si>
  <si>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</si>
  <si>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</si>
  <si>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</si>
  <si>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</si>
  <si>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</si>
  <si>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</si>
  <si>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</si>
  <si>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</si>
  <si>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</si>
  <si>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</si>
  <si>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</si>
  <si>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</si>
  <si>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</si>
  <si>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</si>
  <si>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</si>
  <si>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</si>
  <si>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</si>
  <si>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</si>
  <si>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</si>
  <si>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</si>
  <si>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</si>
  <si>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</si>
  <si>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</si>
  <si>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</si>
  <si>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</si>
  <si>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</si>
  <si>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</si>
  <si>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</si>
  <si>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</si>
  <si>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</si>
  <si>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</si>
  <si>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</si>
  <si>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</si>
  <si>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</si>
  <si>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</si>
  <si>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</si>
  <si>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</si>
  <si>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</si>
  <si>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</si>
  <si>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</si>
  <si>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</si>
  <si>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</si>
  <si>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</si>
  <si>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</si>
  <si>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</si>
  <si>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</si>
  <si>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</si>
  <si>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</si>
  <si>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</si>
  <si>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</si>
  <si>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</si>
  <si>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</si>
  <si>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</si>
  <si>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</si>
  <si>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</si>
  <si>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</si>
  <si>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</si>
  <si>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</si>
  <si>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</si>
  <si>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</si>
  <si>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</si>
  <si>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</si>
  <si>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</si>
  <si>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</si>
  <si>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</si>
  <si>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</si>
  <si>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</si>
  <si>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</si>
  <si>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</si>
  <si>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</si>
  <si>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</si>
  <si>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</si>
  <si>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</si>
  <si>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</si>
  <si>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</si>
  <si>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</si>
  <si>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</si>
  <si>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</si>
  <si>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</si>
  <si>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</si>
  <si>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</si>
  <si>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</si>
  <si>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</si>
  <si>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</si>
  <si>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</si>
  <si>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</si>
  <si>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</si>
  <si>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</si>
  <si>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</si>
  <si>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</si>
  <si>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</si>
  <si>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</si>
  <si>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</si>
  <si>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</si>
  <si>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</si>
  <si>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</si>
  <si>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</si>
  <si>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</si>
  <si>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</si>
  <si>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</si>
  <si>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</si>
  <si>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</si>
  <si>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</si>
  <si>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</si>
  <si>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</si>
  <si>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</si>
  <si>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</si>
  <si>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</si>
  <si>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</si>
  <si>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</si>
  <si>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</si>
  <si>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</si>
  <si>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</si>
  <si>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</si>
  <si>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</si>
  <si>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</si>
  <si>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</si>
  <si>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</si>
  <si>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</si>
  <si>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</si>
  <si>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</si>
  <si>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</si>
  <si>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</si>
  <si>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</si>
  <si>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</si>
  <si>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</si>
  <si>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</si>
  <si>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</si>
  <si>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</si>
  <si>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</si>
  <si>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</si>
  <si>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</si>
  <si>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</si>
  <si>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</si>
  <si>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</si>
  <si>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</si>
  <si>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</si>
  <si>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</si>
  <si>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</si>
  <si>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</si>
  <si>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</si>
  <si>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</si>
  <si>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</si>
  <si>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</si>
  <si>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</si>
  <si>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</si>
  <si>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</si>
  <si>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</si>
  <si>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</si>
  <si>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</si>
  <si>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</si>
  <si>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</si>
  <si>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</si>
  <si>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</si>
  <si>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</si>
  <si>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</si>
  <si>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</si>
  <si>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</si>
  <si>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</si>
  <si>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</si>
  <si>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</si>
  <si>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</si>
  <si>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</si>
  <si>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</si>
  <si>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</si>
  <si>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</si>
  <si>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</si>
  <si>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</si>
  <si>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</si>
  <si>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</si>
  <si>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</si>
  <si>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</si>
  <si>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</si>
  <si>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</si>
  <si>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</si>
  <si>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</si>
  <si>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</si>
  <si>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</si>
  <si>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</si>
  <si>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</si>
  <si>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</si>
  <si>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</si>
  <si>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</si>
  <si>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</si>
  <si>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</si>
  <si>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</si>
  <si>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</si>
  <si>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</si>
  <si>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</si>
  <si>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</si>
  <si>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</si>
  <si>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</si>
  <si>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</si>
  <si>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</si>
  <si>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</si>
  <si>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</si>
  <si>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</si>
  <si>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</si>
  <si>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</si>
  <si>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</si>
  <si>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</si>
  <si>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</si>
  <si>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</si>
  <si>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</si>
  <si>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</si>
  <si>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</si>
  <si>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</si>
  <si>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</si>
  <si>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</si>
  <si>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</si>
  <si>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</si>
  <si>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</si>
  <si>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</si>
  <si>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</si>
  <si>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</si>
  <si>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</si>
  <si>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</si>
  <si>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</si>
  <si>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</si>
  <si>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</si>
  <si>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</si>
  <si>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</si>
  <si>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</si>
  <si>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</si>
  <si>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</si>
  <si>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</si>
  <si>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</si>
  <si>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</si>
  <si>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</si>
  <si>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</si>
  <si>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</si>
  <si>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</si>
  <si>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</si>
  <si>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</si>
  <si>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</si>
  <si>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</si>
  <si>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</si>
  <si>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</si>
  <si>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</si>
  <si>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</si>
  <si>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</si>
  <si>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</si>
  <si>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</si>
  <si>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</si>
  <si>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</si>
  <si>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</si>
  <si>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</si>
  <si>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</si>
  <si>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UNIÃO, PVC, SOLDÁVEL, DN 25MM, INSTALADO EM RAMAL OU SUB-RAMAL DE ÁGUA - FORNECIMENTO E INSTALAÇÃO. AF_06/2022</t>
  </si>
  <si>
    <t>LUVA, PVC, SOLDÁVEL, DN 32MM, INSTALADO EM RAMAL OU SUB-RAMAL DE ÁGUA - FORNECIMENTO E INSTALAÇÃO. AF_06/2022</t>
  </si>
  <si>
    <t>UNIÃO, PVC, SOLDÁVEL, DN 32MM, INSTALADO EM RAMAL OU SUB-RAMAL DE ÁGUA - FORNECIMENTO E INSTALAÇÃO. AF_06/2022</t>
  </si>
  <si>
    <t>TE, PVC, SOLDÁVEL, DN 20MM, INSTALADO EM RAMAL OU SUB-RAMAL DE ÁGUA - FORNECIMENTO E INSTALAÇÃO. AF_06/2022</t>
  </si>
  <si>
    <t>TE, PVC, SOLDÁVEL, DN 25MM,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</si>
  <si>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</si>
  <si>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</si>
  <si>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</si>
  <si>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</si>
  <si>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</si>
  <si>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</si>
  <si>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</si>
  <si>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</si>
  <si>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</si>
  <si>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</si>
  <si>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</si>
  <si>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</si>
  <si>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</si>
  <si>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</si>
  <si>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</si>
  <si>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</si>
  <si>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</si>
  <si>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</si>
  <si>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</si>
  <si>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</si>
  <si>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</si>
  <si>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</si>
  <si>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UNIÃO, PVC, SOLDÁVEL, DN 25MM, INSTALADO EM RAMAL DE DISTRIBUIÇÃO DE ÁGUA - FORNECIMENTO E INSTALAÇÃO. AF_06/2022</t>
  </si>
  <si>
    <t>LUVA, PVC, SOLDÁVEL, DN 32MM, INSTALADO EM RAMAL DE DISTRIBUIÇÃO DE ÁGUA - FORNECIMENTO E INSTALAÇÃO. AF_06/2022</t>
  </si>
  <si>
    <t>LUVA DE REDUÇÃO, PVC, SOLDÁVEL, DN 40MM X 32MM, INSTALADO EM RAMAL DE DISTRIBUIÇÃO DE ÁGUA - FORNECIMENTO E INSTALAÇÃO. AF_06/2022</t>
  </si>
  <si>
    <t>UNIÃO, PVC, SOLDÁVEL, DN 32MM, INSTALADO EM RAMAL DE DISTRIBUIÇÃO DE ÁGUA - FORNECIMENTO E INSTALAÇÃO. AF_06/2022</t>
  </si>
  <si>
    <t>TE, PVC, SOLDÁVEL, DN 20MM,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</si>
  <si>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</si>
  <si>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</si>
  <si>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</si>
  <si>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</si>
  <si>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</si>
  <si>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</si>
  <si>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</si>
  <si>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</si>
  <si>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</si>
  <si>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</si>
  <si>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</si>
  <si>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</si>
  <si>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</si>
  <si>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</si>
  <si>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</si>
  <si>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</si>
  <si>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</si>
  <si>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</si>
  <si>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</si>
  <si>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</si>
  <si>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</si>
  <si>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</si>
  <si>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</si>
  <si>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</si>
  <si>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</si>
  <si>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</si>
  <si>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</si>
  <si>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</si>
  <si>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</si>
  <si>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</si>
  <si>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</si>
  <si>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</si>
  <si>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</si>
  <si>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</si>
  <si>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</si>
  <si>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</si>
  <si>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</si>
  <si>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</si>
  <si>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</si>
  <si>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</si>
  <si>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</si>
  <si>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</si>
  <si>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</si>
  <si>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</si>
  <si>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</si>
  <si>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</si>
  <si>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</si>
  <si>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</si>
  <si>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</si>
  <si>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</si>
  <si>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</si>
  <si>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</si>
  <si>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</si>
  <si>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</si>
  <si>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</si>
  <si>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UNIÃO, PVC, SOLDÁVEL, DN 32MM, INSTALADO EM PRUMADA DE ÁGUA - FORNECIMENTO E INSTALAÇÃO. AF_06/2022</t>
  </si>
  <si>
    <t>LUVA SIMPLES, PVC, SERIE R, ÁGUA PLUVIAL, DN 100 MM, JUNTA ELÁSTICA, FORNECIDO E INSTALADO EM RAMAL DE ENCAMINHAMENTO.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</si>
  <si>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</si>
  <si>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</si>
  <si>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</si>
  <si>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</si>
  <si>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</si>
  <si>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</si>
  <si>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</si>
  <si>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</si>
  <si>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</si>
  <si>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</si>
  <si>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</si>
  <si>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</si>
  <si>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TÊ, PVC, SERIE R, ÁGUA PLUVIAL, DN 100 X 100 MM, JUNTA ELÁSTICA, FORNECIDO E INSTALADO EM RAMAL DE ENCAMINHAMENTO.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</si>
  <si>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</si>
  <si>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</si>
  <si>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</si>
  <si>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</si>
  <si>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</si>
  <si>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</si>
  <si>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</si>
  <si>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</si>
  <si>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</si>
  <si>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</si>
  <si>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</si>
  <si>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</si>
  <si>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</si>
  <si>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UNIÃO, PVC, SOLDÁVEL, DN 50MM, INSTALADO EM PRUMADA DE ÁGUA - FORNECIMENTO E INSTALAÇÃO. AF_06/2022</t>
  </si>
  <si>
    <t>LUVA, PVC, SOLDÁVEL, DN 60MM, INSTALADO EM PRUMADA DE ÁGUA -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</si>
  <si>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</si>
  <si>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</si>
  <si>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</si>
  <si>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</si>
  <si>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</si>
  <si>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</si>
  <si>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</si>
  <si>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</si>
  <si>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</si>
  <si>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</si>
  <si>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</si>
  <si>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</si>
  <si>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</si>
  <si>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</si>
  <si>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</si>
  <si>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</si>
  <si>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</si>
  <si>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</si>
  <si>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</si>
  <si>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</si>
  <si>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</si>
  <si>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</si>
  <si>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</si>
  <si>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</si>
  <si>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</si>
  <si>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</si>
  <si>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</si>
  <si>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</si>
  <si>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LUVA, CPVC, SOLDÁVEL, DN 15MM, INSTALADO EM RAMAL OU SUB-RAMAL DE ÁGUA - FORNECIMENTO E INSTALAÇÃO. AF_06/2022</t>
  </si>
  <si>
    <t>LUVA DE TRANSIÇÃO, CPVC, SOLDÁVEL, DN22MM X 25MM, INSTALADO EM RAMAL OU SUB-RAMAL DE ÁGUA -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</si>
  <si>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</si>
  <si>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</si>
  <si>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</si>
  <si>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REDUÇÃO EXCÊNTRICA, PVC, SERIE R, ÁGUA PLUVIAL, DN 100 X 75 MM, JUNTA ELÁSTICA, FORNECIDO E INSTALADO EM CONDUTORES VERTICAIS DE ÁGUAS PLUVIAIS. AF_06/2022</t>
  </si>
  <si>
    <t>TÊ DE INSPEÇÃO,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</si>
  <si>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</si>
  <si>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LUVA DE CORRER, PVC, SERIE R, ÁGUA PLUVIAL, DN 150 MM, JUNTA ELÁSTICA, FORNECIDO E INSTALADO EM CONDUTORES VERTICAIS DE ÁGUAS PLUVIAIS. AF_06/2022</t>
  </si>
  <si>
    <t>REDUÇÃO EXCÊNTRICA, PVC, SERIE R, ÁGUA PLUVIAL, DN 150 X 100 MM, JUNTA ELÁSTICA, FORNECIDO E INSTALADO EM CONDUTORES VERTICAIS DE ÁGUAS PLUVIAIS. AF_06/2022</t>
  </si>
  <si>
    <t>TÊ DE INSPEÇÃO, PVC, SERIE R, ÁGUA PLUVIAL, DN 150 X 100 MM, JUNTA ELÁSTICA, FORNECIDO E INSTALADO EM CONDUTORES VERTICAIS DE ÁGUAS PLUVIAIS. AF_06/2022</t>
  </si>
  <si>
    <t>JUNÇÃO SIMPLES, PVC, SERIE R, ÁGUA PLUVIAL, DN 75 X 75 MM, JUNTA ELÁSTICA, FORNECIDO E INSTALADO EM CONDUTORES VERTICAIS DE ÁGUAS PLUVIAIS. AF_06/2022</t>
  </si>
  <si>
    <t>TÊ, PVC, SERIE R, ÁGUA PLUVIAL, DN 75 X 75 MM, JUNTA ELÁSTICA, FORNECIDO E INSTALADO EM CONDUTORES VERTICAIS DE ÁGUAS PLUVIAIS.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</si>
  <si>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</si>
  <si>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</si>
  <si>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</si>
  <si>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</si>
  <si>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</si>
  <si>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</si>
  <si>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</si>
  <si>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</si>
  <si>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150 X 150 MM, JUNTA ELÁSTICA, FORNECIDO E INSTALADO EM CONDUTORES VERTICAIS DE ÁGUAS PLUVIAIS. AF_06/2022</t>
  </si>
  <si>
    <t>TÊ, PVC, SERIE R, ÁGUA PLUVIAL, DN 150 X 100 MM, JUNTA ELÁSTICA, FORNECIDO E INSTALADO EM CONDUTORES VERTICAIS DE ÁGUAS PLUVIAIS. AF_06/2022</t>
  </si>
  <si>
    <t>CURVA 90 GRAUS, CPVC, SOLDÁVEL, DN 22MM, INSTALADO EM RAMAL DE DISTRIBUIÇÃO DE ÁGUA -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</si>
  <si>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</si>
  <si>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</si>
  <si>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</si>
  <si>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</si>
  <si>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</si>
  <si>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</si>
  <si>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</si>
  <si>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</si>
  <si>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</si>
  <si>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</si>
  <si>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</si>
  <si>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</si>
  <si>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</si>
  <si>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</si>
  <si>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</si>
  <si>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</si>
  <si>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</si>
  <si>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</si>
  <si>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</si>
  <si>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</si>
  <si>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</si>
  <si>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</si>
  <si>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</si>
  <si>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</si>
  <si>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</si>
  <si>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</si>
  <si>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</si>
  <si>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</si>
  <si>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</si>
  <si>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</si>
  <si>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</si>
  <si>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</si>
  <si>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</si>
  <si>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</si>
  <si>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</si>
  <si>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</si>
  <si>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</si>
  <si>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</si>
  <si>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</si>
  <si>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</si>
  <si>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</si>
  <si>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</si>
  <si>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</si>
  <si>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</si>
  <si>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</si>
  <si>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</si>
  <si>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</si>
  <si>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</si>
  <si>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</si>
  <si>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</si>
  <si>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</si>
  <si>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</si>
  <si>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</si>
  <si>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</si>
  <si>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</si>
  <si>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</si>
  <si>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</si>
  <si>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</si>
  <si>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</si>
  <si>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</si>
  <si>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</si>
  <si>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</si>
  <si>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</si>
  <si>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</si>
  <si>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</si>
  <si>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</si>
  <si>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</si>
  <si>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</si>
  <si>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</si>
  <si>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</si>
  <si>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</si>
  <si>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</si>
  <si>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</si>
  <si>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</si>
  <si>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</si>
  <si>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</si>
  <si>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</si>
  <si>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</si>
  <si>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</si>
  <si>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</si>
  <si>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</si>
  <si>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</si>
  <si>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</si>
  <si>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</si>
  <si>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</si>
  <si>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</si>
  <si>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</si>
  <si>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</si>
  <si>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</si>
  <si>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</si>
  <si>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</si>
  <si>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</si>
  <si>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</si>
  <si>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</si>
  <si>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</si>
  <si>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</si>
  <si>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</si>
  <si>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</si>
  <si>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</si>
  <si>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</si>
  <si>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</si>
  <si>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</si>
  <si>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</si>
  <si>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</si>
  <si>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</si>
  <si>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</si>
  <si>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</si>
  <si>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</si>
  <si>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</si>
  <si>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</si>
  <si>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</si>
  <si>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</si>
  <si>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</si>
  <si>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</si>
  <si>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</si>
  <si>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</si>
  <si>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</si>
  <si>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</si>
  <si>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</si>
  <si>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</si>
  <si>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</si>
  <si>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</si>
  <si>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</si>
  <si>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</si>
  <si>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</si>
  <si>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</si>
  <si>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</si>
  <si>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</si>
  <si>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</si>
  <si>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</si>
  <si>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</si>
  <si>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</si>
  <si>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</si>
  <si>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</si>
  <si>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</si>
  <si>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</si>
  <si>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</si>
  <si>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</si>
  <si>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</si>
  <si>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</si>
  <si>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</si>
  <si>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</si>
  <si>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</si>
  <si>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</si>
  <si>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</si>
  <si>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</si>
  <si>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</si>
  <si>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</si>
  <si>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</si>
  <si>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</si>
  <si>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</si>
  <si>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</si>
  <si>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</si>
  <si>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</si>
  <si>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</si>
  <si>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</si>
  <si>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</si>
  <si>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</si>
  <si>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</si>
  <si>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</si>
  <si>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</si>
  <si>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</si>
  <si>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</si>
  <si>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</si>
  <si>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</si>
  <si>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</si>
  <si>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</si>
  <si>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</si>
  <si>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</si>
  <si>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</si>
  <si>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</si>
  <si>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</si>
  <si>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</si>
  <si>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</si>
  <si>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</si>
  <si>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</si>
  <si>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</si>
  <si>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</si>
  <si>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</si>
  <si>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</si>
  <si>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</si>
  <si>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</si>
  <si>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</si>
  <si>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</si>
  <si>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</si>
  <si>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</si>
  <si>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</si>
  <si>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</si>
  <si>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</si>
  <si>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</si>
  <si>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</si>
  <si>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</si>
  <si>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</si>
  <si>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</si>
  <si>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</si>
  <si>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</si>
  <si>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</si>
  <si>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</si>
  <si>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</si>
  <si>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</si>
  <si>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</si>
  <si>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</si>
  <si>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</si>
  <si>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</si>
  <si>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</si>
  <si>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</si>
  <si>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</si>
  <si>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</si>
  <si>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</si>
  <si>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</si>
  <si>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</si>
  <si>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</si>
  <si>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</si>
  <si>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</si>
  <si>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</si>
  <si>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</si>
  <si>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</si>
  <si>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</si>
  <si>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</si>
  <si>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</si>
  <si>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</si>
  <si>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</si>
  <si>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</si>
  <si>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</si>
  <si>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</si>
  <si>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</si>
  <si>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</si>
  <si>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</si>
  <si>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</si>
  <si>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</si>
  <si>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</si>
  <si>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</si>
  <si>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</si>
  <si>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</si>
  <si>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</si>
  <si>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</si>
  <si>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</si>
  <si>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</si>
  <si>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</si>
  <si>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</si>
  <si>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</si>
  <si>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</si>
  <si>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</si>
  <si>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</si>
  <si>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</si>
  <si>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</si>
  <si>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</si>
  <si>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</si>
  <si>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</si>
  <si>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</si>
  <si>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</si>
  <si>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</si>
  <si>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</si>
  <si>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</si>
  <si>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</si>
  <si>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</si>
  <si>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</si>
  <si>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</si>
  <si>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</si>
  <si>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</si>
  <si>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</si>
  <si>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</si>
  <si>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</si>
  <si>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</si>
  <si>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</si>
  <si>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</si>
  <si>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</si>
  <si>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</si>
  <si>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</si>
  <si>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</si>
  <si>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</si>
  <si>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</si>
  <si>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</si>
  <si>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</si>
  <si>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</si>
  <si>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</si>
  <si>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</si>
  <si>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</si>
  <si>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</si>
  <si>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</si>
  <si>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</si>
  <si>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</si>
  <si>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</si>
  <si>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</si>
  <si>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</si>
  <si>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</si>
  <si>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</si>
  <si>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</si>
  <si>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</si>
  <si>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</si>
  <si>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</si>
  <si>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</si>
  <si>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</si>
  <si>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</si>
  <si>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</si>
  <si>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</si>
  <si>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</si>
  <si>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</si>
  <si>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</si>
  <si>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</si>
  <si>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</si>
  <si>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</si>
  <si>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</si>
  <si>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</si>
  <si>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</si>
  <si>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</si>
  <si>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</si>
  <si>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</si>
  <si>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</si>
  <si>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</si>
  <si>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</si>
  <si>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</si>
  <si>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</si>
  <si>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</si>
  <si>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</si>
  <si>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</si>
  <si>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</si>
  <si>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</si>
  <si>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</si>
  <si>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</si>
  <si>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</si>
  <si>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</si>
  <si>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</si>
  <si>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</si>
  <si>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</si>
  <si>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</si>
  <si>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</si>
  <si>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</si>
  <si>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</si>
  <si>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</si>
  <si>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</si>
  <si>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</si>
  <si>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</si>
  <si>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</si>
  <si>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</si>
  <si>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</si>
  <si>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</si>
  <si>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</si>
  <si>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</si>
  <si>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</si>
  <si>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</si>
  <si>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</si>
  <si>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</si>
  <si>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</si>
  <si>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</si>
  <si>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</si>
  <si>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</si>
  <si>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</si>
  <si>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</si>
  <si>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</si>
  <si>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</si>
  <si>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</si>
  <si>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</si>
  <si>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</si>
  <si>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</si>
  <si>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</si>
  <si>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</si>
  <si>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</si>
  <si>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</si>
  <si>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</si>
  <si>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</si>
  <si>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</si>
  <si>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</si>
  <si>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</si>
  <si>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</si>
  <si>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</si>
  <si>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</si>
  <si>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</si>
  <si>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</si>
  <si>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</si>
  <si>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</si>
  <si>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</si>
  <si>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</si>
  <si>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</si>
  <si>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</si>
  <si>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</si>
  <si>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</si>
  <si>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</si>
  <si>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</si>
  <si>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BUCHA DE REDUÇÃO, LONGA, PVC, SOLDÁVEL, DN 50 X 25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</si>
  <si>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</si>
  <si>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</si>
  <si>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</si>
  <si>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</si>
  <si>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</si>
  <si>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</si>
  <si>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</si>
  <si>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</si>
  <si>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</si>
  <si>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</si>
  <si>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</si>
  <si>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</si>
  <si>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</si>
  <si>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</si>
  <si>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</si>
  <si>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</si>
  <si>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</si>
  <si>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</si>
  <si>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</si>
  <si>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</si>
  <si>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</si>
  <si>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</si>
  <si>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</si>
  <si>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</si>
  <si>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</si>
  <si>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</si>
  <si>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</si>
  <si>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</si>
  <si>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</si>
  <si>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</si>
  <si>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</si>
  <si>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</si>
  <si>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</si>
  <si>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</si>
  <si>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</si>
  <si>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</si>
  <si>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</si>
  <si>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</si>
  <si>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</si>
  <si>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</si>
  <si>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</si>
  <si>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</si>
  <si>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</si>
  <si>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</si>
  <si>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</si>
  <si>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</si>
  <si>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</si>
  <si>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</si>
  <si>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</si>
  <si>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</si>
  <si>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</si>
  <si>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</si>
  <si>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</si>
  <si>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</si>
  <si>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</si>
  <si>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</si>
  <si>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</si>
  <si>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</si>
  <si>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</si>
  <si>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</si>
  <si>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</si>
  <si>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</si>
  <si>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</si>
  <si>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</si>
  <si>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</si>
  <si>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</si>
  <si>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</si>
  <si>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</si>
  <si>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</si>
  <si>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</si>
  <si>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</si>
  <si>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</si>
  <si>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</si>
  <si>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</si>
  <si>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</si>
  <si>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</si>
  <si>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</si>
  <si>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</si>
  <si>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</si>
  <si>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</si>
  <si>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</si>
  <si>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</si>
  <si>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</si>
  <si>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TORNEIRA CROMADA DE MESA PARA LAVATORIO, TIPO MONOCOMANDO. AF_01/2020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</si>
  <si>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</si>
  <si>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</si>
  <si>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</si>
  <si>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</si>
  <si>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</si>
  <si>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</si>
  <si>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</si>
  <si>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</si>
  <si>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</si>
  <si>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</si>
  <si>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</si>
  <si>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</si>
  <si>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</si>
  <si>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</si>
  <si>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</si>
  <si>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</si>
  <si>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</si>
  <si>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</si>
  <si>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</si>
  <si>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</si>
  <si>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</si>
  <si>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</si>
  <si>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</si>
  <si>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</si>
  <si>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</si>
  <si>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</si>
  <si>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</si>
  <si>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</si>
  <si>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</si>
  <si>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</si>
  <si>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</si>
  <si>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</si>
  <si>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</si>
  <si>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</si>
  <si>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</si>
  <si>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</si>
  <si>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</si>
  <si>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</si>
  <si>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</si>
  <si>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</si>
  <si>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</si>
  <si>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</si>
  <si>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</si>
  <si>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</si>
  <si>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</si>
  <si>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</si>
  <si>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</si>
  <si>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</si>
  <si>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</si>
  <si>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</si>
  <si>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</si>
  <si>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</si>
  <si>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</si>
  <si>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</si>
  <si>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</si>
  <si>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</si>
  <si>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</si>
  <si>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</si>
  <si>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</si>
  <si>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</si>
  <si>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</si>
  <si>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</si>
  <si>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</si>
  <si>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</si>
  <si>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</si>
  <si>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</si>
  <si>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</si>
  <si>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</si>
  <si>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</si>
  <si>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</si>
  <si>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</si>
  <si>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</si>
  <si>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</si>
  <si>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</si>
  <si>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</si>
  <si>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</si>
  <si>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</si>
  <si>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</si>
  <si>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</si>
  <si>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</si>
  <si>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</si>
  <si>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</si>
  <si>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</si>
  <si>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</si>
  <si>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</si>
  <si>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</si>
  <si>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</si>
  <si>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</si>
  <si>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</si>
  <si>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</si>
  <si>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</si>
  <si>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</si>
  <si>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</si>
  <si>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</si>
  <si>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</si>
  <si>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</si>
  <si>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</si>
  <si>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</si>
  <si>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</si>
  <si>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</si>
  <si>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</si>
  <si>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</si>
  <si>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</si>
  <si>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</si>
  <si>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</si>
  <si>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</si>
  <si>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</si>
  <si>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</si>
  <si>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</si>
  <si>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</si>
  <si>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</si>
  <si>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</si>
  <si>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</si>
  <si>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</si>
  <si>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</si>
  <si>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</si>
  <si>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</si>
  <si>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</si>
  <si>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</si>
  <si>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</si>
  <si>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</si>
  <si>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</si>
  <si>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</si>
  <si>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</si>
  <si>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</si>
  <si>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</si>
  <si>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</si>
  <si>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</si>
  <si>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</si>
  <si>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</si>
  <si>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</si>
  <si>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</si>
  <si>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</si>
  <si>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</si>
  <si>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</si>
  <si>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</si>
  <si>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</si>
  <si>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</si>
  <si>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</si>
  <si>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</si>
  <si>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</si>
  <si>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</si>
  <si>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</si>
  <si>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</si>
  <si>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</si>
  <si>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</si>
  <si>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</si>
  <si>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</si>
  <si>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</si>
  <si>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</si>
  <si>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</si>
  <si>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</si>
  <si>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</si>
  <si>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</si>
  <si>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</si>
  <si>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</si>
  <si>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</si>
  <si>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</si>
  <si>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</si>
  <si>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</si>
  <si>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</si>
  <si>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</si>
  <si>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</si>
  <si>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</si>
  <si>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</si>
  <si>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</si>
  <si>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</si>
  <si>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</si>
  <si>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</si>
  <si>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</si>
  <si>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</si>
  <si>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</si>
  <si>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</si>
  <si>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</si>
  <si>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</si>
  <si>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</si>
  <si>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</si>
  <si>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</si>
  <si>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</si>
  <si>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</si>
  <si>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</si>
  <si>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</si>
  <si>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</si>
  <si>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</si>
  <si>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</si>
  <si>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</si>
  <si>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</si>
  <si>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</si>
  <si>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</si>
  <si>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</si>
  <si>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</si>
  <si>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</si>
  <si>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</si>
  <si>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</si>
  <si>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</si>
  <si>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</si>
  <si>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</si>
  <si>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</si>
  <si>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</si>
  <si>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</si>
  <si>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</si>
  <si>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</si>
  <si>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</si>
  <si>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</si>
  <si>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</si>
  <si>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</si>
  <si>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</si>
  <si>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</si>
  <si>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</si>
  <si>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</si>
  <si>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</si>
  <si>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</si>
  <si>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</si>
  <si>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</si>
  <si>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</si>
  <si>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</si>
  <si>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</si>
  <si>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</si>
  <si>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</si>
  <si>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</si>
  <si>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</si>
  <si>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</si>
  <si>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</si>
  <si>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</si>
  <si>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</si>
  <si>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</si>
  <si>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</si>
  <si>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</si>
  <si>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</si>
  <si>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</si>
  <si>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</si>
  <si>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</si>
  <si>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</si>
  <si>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</si>
  <si>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</si>
  <si>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</si>
  <si>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</si>
  <si>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</si>
  <si>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</si>
  <si>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</si>
  <si>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</si>
  <si>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</si>
  <si>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</si>
  <si>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</si>
  <si>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</si>
  <si>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</si>
  <si>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</si>
  <si>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</si>
  <si>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</si>
  <si>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</si>
  <si>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</si>
  <si>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</si>
  <si>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</si>
  <si>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</si>
  <si>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</si>
  <si>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</si>
  <si>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</si>
  <si>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</si>
  <si>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</si>
  <si>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</si>
  <si>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</si>
  <si>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</si>
  <si>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</si>
  <si>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</si>
  <si>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</si>
  <si>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</si>
  <si>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</si>
  <si>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</si>
  <si>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</si>
  <si>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</si>
  <si>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</si>
  <si>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</si>
  <si>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</si>
  <si>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</si>
  <si>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</si>
  <si>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</si>
  <si>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</si>
  <si>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</si>
  <si>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</si>
  <si>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</si>
  <si>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</si>
  <si>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</si>
  <si>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</si>
  <si>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</si>
  <si>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</si>
  <si>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</si>
  <si>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</si>
  <si>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</si>
  <si>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</si>
  <si>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</si>
  <si>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</si>
  <si>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</si>
  <si>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</si>
  <si>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</si>
  <si>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</si>
  <si>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</si>
  <si>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</si>
  <si>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</si>
  <si>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</si>
  <si>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</si>
  <si>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</si>
  <si>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</si>
  <si>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</si>
  <si>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</si>
  <si>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</si>
  <si>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</si>
  <si>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</si>
  <si>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</si>
  <si>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</si>
  <si>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</si>
  <si>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</si>
  <si>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</si>
  <si>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</si>
  <si>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</si>
  <si>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</si>
  <si>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</si>
  <si>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</si>
  <si>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</si>
  <si>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PLACA DE OBRA COM CHAPA GALVANIZADA E ESTRUTURA DE MADEIRA. AF_03/2022_PS</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</si>
  <si>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</si>
  <si>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</si>
  <si>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</si>
  <si>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</si>
  <si>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</si>
  <si>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</si>
  <si>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</si>
  <si>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</si>
  <si>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</si>
  <si>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</si>
  <si>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</si>
  <si>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</si>
  <si>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</si>
  <si>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</si>
  <si>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</si>
  <si>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</si>
  <si>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</si>
  <si>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APLICAÇÃO MASSA ACRÍLICA PARA MADEIRA, PARA PINTURA COM TINTA DE ACABAMENTO (PIGMENTADA). AF_01/2021</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</si>
  <si>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</si>
  <si>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</si>
  <si>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</si>
  <si>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</si>
  <si>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</si>
  <si>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</si>
  <si>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</si>
  <si>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</si>
  <si>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</si>
  <si>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</si>
  <si>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</si>
  <si>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</si>
  <si>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</si>
  <si>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</si>
  <si>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</si>
  <si>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</si>
  <si>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</si>
  <si>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</si>
  <si>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</si>
  <si>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</si>
  <si>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</si>
  <si>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</si>
  <si>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</si>
  <si>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</si>
  <si>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</si>
  <si>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</si>
  <si>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</si>
  <si>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</si>
  <si>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</si>
  <si>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</si>
  <si>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</si>
  <si>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</si>
  <si>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CONTRAPISO EM ARGAMASSA PRONTA, PREPARO MANUAL, APLICADO EM ÁREAS SECAS SOBRE LAJE, ADERIDO, ACABAMENTO NÃO REFORÇADO, ESPESSURA 2CM. AF_07/2021</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</si>
  <si>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</si>
  <si>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</si>
  <si>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</si>
  <si>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</si>
  <si>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</si>
  <si>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</si>
  <si>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</si>
  <si>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EQUIPAMENTO DE PROJEÇÃO. ARGAMASSA TRAÇO 1:3 COM PREPARO MANUAL.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</si>
  <si>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</si>
  <si>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</si>
  <si>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</si>
  <si>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</si>
  <si>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</si>
  <si>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</si>
  <si>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</si>
  <si>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</si>
  <si>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</si>
  <si>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</si>
  <si>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</si>
  <si>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</si>
  <si>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</si>
  <si>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</si>
  <si>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</si>
  <si>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</si>
  <si>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</si>
  <si>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</si>
  <si>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</si>
  <si>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</si>
  <si>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</si>
  <si>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</si>
  <si>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</si>
  <si>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</si>
  <si>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</si>
  <si>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</si>
  <si>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</si>
  <si>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</si>
  <si>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</si>
  <si>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</si>
  <si>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</si>
  <si>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</si>
  <si>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</si>
  <si>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</si>
  <si>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</si>
  <si>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</si>
  <si>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</si>
  <si>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</si>
  <si>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</si>
  <si>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</si>
  <si>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</si>
  <si>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</si>
  <si>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</si>
  <si>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</si>
  <si>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</si>
  <si>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</si>
  <si>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</si>
  <si>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</si>
  <si>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</si>
  <si>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</si>
  <si>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</si>
  <si>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</si>
  <si>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</si>
  <si>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</si>
  <si>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</si>
  <si>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</si>
  <si>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</si>
  <si>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</si>
  <si>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</si>
  <si>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</si>
  <si>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</si>
  <si>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</si>
  <si>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</si>
  <si>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</si>
  <si>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</si>
  <si>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</si>
  <si>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</si>
  <si>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</si>
  <si>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</si>
  <si>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</si>
  <si>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</si>
  <si>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</si>
  <si>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</si>
  <si>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</si>
  <si>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</si>
  <si>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</si>
  <si>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</si>
  <si>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</si>
  <si>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</si>
  <si>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</si>
  <si>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</si>
  <si>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</si>
  <si>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</si>
  <si>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</si>
  <si>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</si>
  <si>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</si>
  <si>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</si>
  <si>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</si>
  <si>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</si>
  <si>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</si>
  <si>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</si>
  <si>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</si>
  <si>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</si>
  <si>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</si>
  <si>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</si>
  <si>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</si>
  <si>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</si>
  <si>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</si>
  <si>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</si>
  <si>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</si>
  <si>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</si>
  <si>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</si>
  <si>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</si>
  <si>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</si>
  <si>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</si>
  <si>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</si>
  <si>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</si>
  <si>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</si>
  <si>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</si>
  <si>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</si>
  <si>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</si>
  <si>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</si>
  <si>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</si>
  <si>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</si>
  <si>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</si>
  <si>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</si>
  <si>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</si>
  <si>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</si>
  <si>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</si>
  <si>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</si>
  <si>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</si>
  <si>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</si>
  <si>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</si>
  <si>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</si>
  <si>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</si>
  <si>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</si>
  <si>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</si>
  <si>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</si>
  <si>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</si>
  <si>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</si>
  <si>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</si>
  <si>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</si>
  <si>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</si>
  <si>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</si>
  <si>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</si>
  <si>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</si>
  <si>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</si>
  <si>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</si>
  <si>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</si>
  <si>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</si>
  <si>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</si>
  <si>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</si>
  <si>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</si>
  <si>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</si>
  <si>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</si>
  <si>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</si>
  <si>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</si>
  <si>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</si>
  <si>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</si>
  <si>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</si>
  <si>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</si>
  <si>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</si>
  <si>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</si>
  <si>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</si>
  <si>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</si>
  <si>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</si>
  <si>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</si>
  <si>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</si>
  <si>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</si>
  <si>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</si>
  <si>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</si>
  <si>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</si>
  <si>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</si>
  <si>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</si>
  <si>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</si>
  <si>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</si>
  <si>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</si>
  <si>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</si>
  <si>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</si>
  <si>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</si>
  <si>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</si>
  <si>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</si>
  <si>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</si>
  <si>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</si>
  <si>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</si>
  <si>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</si>
  <si>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</si>
  <si>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</si>
  <si>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</si>
  <si>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</si>
  <si>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</si>
  <si>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</si>
  <si>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</si>
  <si>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</si>
  <si>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</si>
  <si>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</si>
  <si>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</si>
  <si>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</si>
  <si>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</si>
  <si>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</si>
  <si>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</si>
  <si>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</si>
  <si>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</si>
  <si>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</si>
  <si>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</si>
  <si>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</si>
  <si>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</si>
  <si>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</si>
  <si>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</si>
  <si>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</si>
  <si>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</si>
  <si>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</si>
  <si>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</si>
  <si>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</si>
  <si>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</si>
  <si>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</si>
  <si>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</si>
  <si>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</si>
  <si>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</si>
  <si>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</si>
  <si>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</si>
  <si>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</si>
  <si>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</si>
  <si>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</si>
  <si>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</si>
  <si>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</si>
  <si>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</si>
  <si>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</si>
  <si>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</si>
  <si>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</si>
  <si>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</si>
  <si>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</si>
  <si>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</si>
  <si>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</si>
  <si>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</si>
  <si>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</si>
  <si>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</si>
  <si>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</si>
  <si>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</si>
  <si>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</si>
  <si>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</si>
  <si>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</si>
  <si>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</si>
  <si>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</si>
  <si>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</si>
  <si>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</si>
  <si>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</si>
  <si>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</si>
  <si>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</si>
  <si>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</si>
  <si>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</si>
  <si>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</si>
  <si>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</si>
  <si>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MOTORISTA DE VEÍCULO LEVE COM ENCARGOS COMPLEMENTARES</t>
  </si>
  <si>
    <t>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t>
  </si>
  <si>
    <t>INDICE SUPORTE CALIFORNIA,POR 1 PONTO,COMPACTACAO COM ENERGIA PROCTOR NORMAL</t>
  </si>
  <si>
    <t>INDICE SUPORTE CALIFORNIA,POR 1 PONTO,COMPACTACAO COM ENERGIA AASHTO INTERMEDIARIA</t>
  </si>
  <si>
    <t>INDICE SUPORTE CALIFORNIA,POR 1 PONTO,COMPACTACAO COM ENERGIA AASHTO MODIFICADA</t>
  </si>
  <si>
    <t>INDICE SUPORTE CALIFORNIA,POR 3 PONTOS,COMPACTACAO COM ENERGIA PROCTOR NORMAL</t>
  </si>
  <si>
    <t>INDICE SUPORTE CALIFORNIA,POR 3 PONTOS,COMPACTACAO COM ENERGIA AASHTO INTERMEDIARIA</t>
  </si>
  <si>
    <t>INDICE SUPORTE CALIFORNIA,POR 3 PONTOS,COMPACTACAO COM ENERGIA AASHTO MODIFICADA</t>
  </si>
  <si>
    <t>INDICE SUPORTE CALIFORNIA,POR 5 PONTOS,COMPACTACAO COM ENERGIA PROCTOR NORMAL</t>
  </si>
  <si>
    <t>INDICE SUPORTE CALIFORNIA,POR 5 PONTOS,COMPACTACAO COM ENERGIA AASHTO INTERMEDIARIA</t>
  </si>
  <si>
    <t>INDICE SUPORTE CALIFORNIA,POR 5 PONTOS,COMPACTACAO COM ENERGIA AASHTO MODIFICADA</t>
  </si>
  <si>
    <t>ADENSAMENTO:PAR DE ENSAIOS PARA DETERMINACAO DO FATOR DE CORRECAO DE COEFICIENTE DE RECALQUE</t>
  </si>
  <si>
    <t>TRIAXIAL DRENADO,EM AMOSTRAS NATURAL OU MOLDADA,POR CORPO DE PROVA</t>
  </si>
  <si>
    <t>TRIAXIAL NAO DRENADO,EM AMOSTRAS NATURAL OU MOLDADA,POR CORPO DE PROVA</t>
  </si>
  <si>
    <t>TRIAXIAL NAO DRENADO,PRE-ADENSADO,EM AMOSTRAS NATURAL OU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</si>
  <si>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</si>
  <si>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</si>
  <si>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</si>
  <si>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 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</si>
  <si>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</si>
  <si>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</si>
  <si>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</si>
  <si>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</si>
  <si>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</si>
  <si>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</si>
  <si>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</si>
  <si>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</si>
  <si>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</si>
  <si>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</si>
  <si>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</si>
  <si>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 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</si>
  <si>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</si>
  <si>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</si>
  <si>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</si>
  <si>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</si>
  <si>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</si>
  <si>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 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</si>
  <si>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</si>
  <si>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</si>
  <si>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</si>
  <si>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</si>
  <si>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</si>
  <si>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</si>
  <si>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 DE UM TRACO A PARTIR DOS GRAFICOS OBTIDOS DE MISTURAS EXPERIMENTAIS E COM RUPTURA DE CORPO DE PROVA,DE 15X30CM,AOS 3,7E 28 DIAS DE IDADE,UTILIZANDO COMO MATERIAIS CIMENTO,UM AGREGADO GRAUDO E UM AGREGADO MIUDO</t>
  </si>
  <si>
    <t>DOSAGEM COM ESTUDO GRANULOMETRICO DOS AGREGADOS,DETERMINACAO DE UM TRACO A PARTIR DOS GRAFICOS OBTIDOS DE MISTURAS EXPERIMENTAIS E COM RUPTURA DE CORPO DE PROVA,DE 15X30CM,AOS 3,7E 28 DIAS DE IDADE,PARA CADA AGREGADO MIUDO ADICIONAL AO ITEM 01.001.0130</t>
  </si>
  <si>
    <t>DOSAGEM COM ESTUDO GRANULOMETRICO DOS AGREGADOS,DETERMINACAO 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</si>
  <si>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</si>
  <si>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</si>
  <si>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</si>
  <si>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</si>
  <si>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</si>
  <si>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</si>
  <si>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</si>
  <si>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</si>
  <si>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</si>
  <si>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</si>
  <si>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</si>
  <si>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</si>
  <si>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</si>
  <si>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</si>
  <si>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</si>
  <si>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</si>
  <si>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</si>
  <si>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</si>
  <si>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</si>
  <si>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</si>
  <si>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</si>
  <si>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</si>
  <si>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</si>
  <si>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 DAS ARMADURAS,CONSTANDO DE COLETA DE CORPOS DE PROVA,TRANSPORTE ATE 50KM,ENSAIO DE DOBRAMENTO E DE TRACAO SIMPLES,MEDIDO POR TONELADA DE ACO GEOMETRICAMENTE NECESSARIO</t>
  </si>
  <si>
    <t>CONTROLE TECNOLOGICO DE OBRAS,CONSIDERANDO APENAS O CONTROLE DAS ARMADURAS,CONSTANDO DE COLETA DE CORPOS DE PROVA,TRANSPORTE ATE 100KM,ENSAIO DE DOBRAMENTO E DE TRACAO SIMPLES,MEDIDO POR TONELADA DE ACO GEOMETRICAMENTE NECESSARIO</t>
  </si>
  <si>
    <t>CONTROLE TECNOLOGICO DE OBRAS,CONSIDERANDO APENAS O CONTROLE 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</si>
  <si>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</si>
  <si>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</si>
  <si>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</si>
  <si>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</si>
  <si>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</si>
  <si>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</si>
  <si>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</si>
  <si>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</si>
  <si>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</si>
  <si>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</si>
  <si>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</si>
  <si>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</si>
  <si>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</si>
  <si>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</si>
  <si>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</si>
  <si>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</si>
  <si>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</si>
  <si>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</si>
  <si>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</si>
  <si>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 DE LAPIS COLORIMETRICO PARA TESTES DE PH E AVALIACAO DA FRENTE DE CARBONATACAO</t>
  </si>
  <si>
    <t>ENSAIOS PARA RECUPERACAO DE CORROSAO EM ARMADURAS,CONSTANDODE CRAVACAO POR AMOSTRAGEM,EM DIVERSAS LAJES E VIGAS,DE PINOS LISOS PARA ESTIMATIVA DA TENSAO DE COMPRESSAO DO CONCRETO</t>
  </si>
  <si>
    <t>MARCO DE REFERENCIA TOPOGRAFICO DO TIPO RNP (REFERENCIA DE NIVEL PROFUNDO-BENCHMARK),COM CAIXA DE PROTECAO DA CABECA DARNP,CONFORME A NORMA TECNICA PETROBRAS N-47</t>
  </si>
  <si>
    <t>PINO DE REFERENCIA PARA LEITURA DE CONTROLE DE RECALQUE ATRAVES DE BENCHMARK</t>
  </si>
  <si>
    <t>SONDAGEM ROTATIVA COM COROA DE WIDIA,EM SOLO,DIAMETRO AX,VERTICAL,INCLUSIVE DESLOCAMENTO DENTRO DO CANTEIRO E INSTALACAO 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</si>
  <si>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</si>
  <si>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 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</si>
  <si>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</si>
  <si>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 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</si>
  <si>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</si>
  <si>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</si>
  <si>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</si>
  <si>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</si>
  <si>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</si>
  <si>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</si>
  <si>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</si>
  <si>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</si>
  <si>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</si>
  <si>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</si>
  <si>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</si>
  <si>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</si>
  <si>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</si>
  <si>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</si>
  <si>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</si>
  <si>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</si>
  <si>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</si>
  <si>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</si>
  <si>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</si>
  <si>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</si>
  <si>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</si>
  <si>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</si>
  <si>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</si>
  <si>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</si>
  <si>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</si>
  <si>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</si>
  <si>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</si>
  <si>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</si>
  <si>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</si>
  <si>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</si>
  <si>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</si>
  <si>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</si>
  <si>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</si>
  <si>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</si>
  <si>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</si>
  <si>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</si>
  <si>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</si>
  <si>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</si>
  <si>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</si>
  <si>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</si>
  <si>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</si>
  <si>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</si>
  <si>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</si>
  <si>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</si>
  <si>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</si>
  <si>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</si>
  <si>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</si>
  <si>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</si>
  <si>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</si>
  <si>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 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</si>
  <si>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</si>
  <si>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</si>
  <si>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</si>
  <si>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</si>
  <si>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</si>
  <si>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</si>
  <si>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</si>
  <si>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</si>
  <si>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</si>
  <si>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</si>
  <si>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</si>
  <si>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</si>
  <si>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 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</si>
  <si>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</si>
  <si>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</si>
  <si>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 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</si>
  <si>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</si>
  <si>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</si>
  <si>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 EM TORNO DE 2,00M/H</t>
  </si>
  <si>
    <t>PERFURACAO COM EQUIPAMENTO DE AR COMPRIMIDO,DIAMETRO ATE 1.1/4",EM GRANITO OU GNAISSE,ADMITINDO UMA PRODUCAO MEDIA BRUTA 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</si>
  <si>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</si>
  <si>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</si>
  <si>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</si>
  <si>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</si>
  <si>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</si>
  <si>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 INSTALACAO DE SONDA EM CADA FURO</t>
  </si>
  <si>
    <t>SONDAGEM ROTATIVA COM COROA DE DIAMANTE,EM ROCHA SA,DIAMETRO EX(35MM),INCLUSIVE DESLOCAMENTO DENTRO DO CANTEIRO E INSTALACAO DA SONDA EM CADA FURO</t>
  </si>
  <si>
    <t>SONDAGEM ROTATIVA COM COROA DE DIAMANTE,EM ROCHA SA,DIAMETRO AWG(45MM),INCLUSIVE DESLOCAMENTO DENTRO DO CANTEIRO E INSTALACAO DA SONDA EM CADA FURO</t>
  </si>
  <si>
    <t>SONDAGEM ROTATIVA COM COROA DE DIAMANTE,EM ROCHA SA,DIAMETRO BWG(60MM),INCLUSIVE DESLOCAMENTO DENTRO DO CANTEIRO E INSTALACAO DA SONDA EM CADA FURO</t>
  </si>
  <si>
    <t>SONDAGEM ROTATIVA COM COROA DE DIAMANTE,EM ROCHA SA,DIAMETRO NWG(75MM),INCLUSIVE DESLOCAMENTO DENTRO DO CANTEIRO E INSTALACAO DA SONDA EM CADA FURO</t>
  </si>
  <si>
    <t>SONDAGEM ROTATIVA COM COROA DE DIAMANTE,EM ROCHA SA,DIAMETRO HWG(100MM),INCLUSIVE DESLOCAMENTO DENTRO DO CANTEIRO E INSTALACAO DA SONDA EM CADA FURO</t>
  </si>
  <si>
    <t>SONDAGEM ROTATIVA COM COROA DE DIAMANTE,ROCHA SA,DIAMETRO DE 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</si>
  <si>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</si>
  <si>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</si>
  <si>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</si>
  <si>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</si>
  <si>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</si>
  <si>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</si>
  <si>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</si>
  <si>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</si>
  <si>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</si>
  <si>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</si>
  <si>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</si>
  <si>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 DA SONDA EM CADA FURO</t>
  </si>
  <si>
    <t>PERFURACAO ROTATIVA COM COROA DE DIAMANTE EM CONCRETO,COM DIAMETRO DE 45MM(2"),INCLUSIVE DESLOCAMENTO DENTRO DO CANTEIRO E INSTALACAO DA SONDA EM CADA FURO</t>
  </si>
  <si>
    <t>PERFURACAO ROTATIVA COM COROA DE DIAMANTE EM CONCRETO,COM DIAMETRO DE 75MM(3"),INCLUSIVE DESLOCAMENTO DENTRO DO CANTEIRO 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</si>
  <si>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</si>
  <si>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</si>
  <si>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 DOS RESULTADOS EM PAPEL E EM MEIO DIGITAL</t>
  </si>
  <si>
    <t>EXECUCAO DE LINHA DE PROSPECCAO GEOFISICA PELO METODO DE CAMINHAMENTO ELETRICO,INCLUSIVE O PROCESSAMENTO E INTERPRETACAO 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</si>
  <si>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</si>
  <si>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</si>
  <si>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 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</si>
  <si>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</si>
  <si>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 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</si>
  <si>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</si>
  <si>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</si>
  <si>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</si>
  <si>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 MATERIAL EXCEDENTE,EXCLUSIVE COMPACTACAO</t>
  </si>
  <si>
    <t>PREPARO MANUAL DE TERRENO,COMPREENDENDO ACERTO,RASPAGEM EVENTUALMENTE ATE 0.30M DE PROFUNDIDADE E AFASTAMENTO LATERAL DO 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</si>
  <si>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</si>
  <si>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</si>
  <si>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</si>
  <si>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</si>
  <si>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</si>
  <si>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 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</si>
  <si>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</si>
  <si>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</si>
  <si>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</si>
  <si>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</si>
  <si>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</si>
  <si>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</si>
  <si>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PARA 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</si>
  <si>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</si>
  <si>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</si>
  <si>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</si>
  <si>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</si>
  <si>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</si>
  <si>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</si>
  <si>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</si>
  <si>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</si>
  <si>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</si>
  <si>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</si>
  <si>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</si>
  <si>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</si>
  <si>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</si>
  <si>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</si>
  <si>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</si>
  <si>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</si>
  <si>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</si>
  <si>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</si>
  <si>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</si>
  <si>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 DENSA</t>
  </si>
  <si>
    <t>LEVANTAMENTO TOPOGRAFICO,PLANIALTIMETRICO E CADASTRAL,DE TERRENO DE OROGRAFIA NAO ACIDENTADA,VEGETACAO RALA E EDIFICACAO MEDIA</t>
  </si>
  <si>
    <t>LEVANTAMENTO TOPOGRAFICO,PLANIALTIMETRICO E CADASTRAL,DE TERRENO DE OROGRAFIA NAO ACIDENTADA,VEGETACAO RALA E EDIFICACAO LEVE</t>
  </si>
  <si>
    <t>DETERMINACAO DE NORTE VERDADEIRO(N.V.)POR OBSERVACAO DIRETADE ALTURA DE SOL,PELO PROCESSO DAS DISTANCIAS ZENITAIS ABSOLUTAS</t>
  </si>
  <si>
    <t>IMPLANTACAO DE MARCO DE R.N.,EM CONCRETO COM TARUGO METALICO,E DETERMINACAO DE SUA COTA POR TRANSPORTE DE COTA,DE R.N.JA ESTABELECIDO.O CUSTO INCLUI ESTE TRANSPORTE ATE A DISTANCIA 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</si>
  <si>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</si>
  <si>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</si>
  <si>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</si>
  <si>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</si>
  <si>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</si>
  <si>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</si>
  <si>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</si>
  <si>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</si>
  <si>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</si>
  <si>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 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</si>
  <si>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</si>
  <si>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</si>
  <si>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</si>
  <si>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 NIVEL.O CUSTO INCLUI DESENHO DE SECAO NA ESCALA 1:200.MEDIDO POR METRO LINEAR DE SECAO</t>
  </si>
  <si>
    <t>LEVANTAMENTO DE SECAO TRANSVERSAL EM TERRENO DE OROGRAFIA NAO ACIDENTADA E VEGETACAO RALA.O EQUIPAMENTO CONSIDERADO E ONIVEL.O CUSTO INCLUI DESENHO DE SECAO NA ESCALA 1:200.MEDIDO POR METRO LINEAR DE SECAO</t>
  </si>
  <si>
    <t>LEVANTAMENTO TOPOGRAFICO PLANIALTIMETRICO E CADASTRAL,EM AREAS DE FAVELAS,EM TERRENOS DE OROGRAFIA NAO ACIDENTADA.ESTAOINCLUIDOS NOS SERVICOS O LEVANTAMENTO DE SOLEIRAS E TESTADAS 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</si>
  <si>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</si>
  <si>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</si>
  <si>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</si>
  <si>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</si>
  <si>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</si>
  <si>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</si>
  <si>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</si>
  <si>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</si>
  <si>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 ATE 1HA</t>
  </si>
  <si>
    <t>LEVANTAMENTO PLANIALTIMETRICO CADASTRAL DE AREA RURAL,DESTINADO A PROJETOS VIARIOS,DE SANEAMENTO,DUTOS,LINHAS DE TRANSMISSAO,ETC,EXECUTADOS COM POLIGONAL CLASSE II PAC,COMPREENDENDO CALCULOS E DESENHOS NA ESCALA DE 1:2000 ATE 1:500 EM AREAS ACIMA DE 1HA</t>
  </si>
  <si>
    <t>LEVANTAMENTO TOPOGRAFICO POR BATIMETRIA,SERVICOS DE CAMPO EESCRITORIO,COM SECOES DE LEVANTAMENTO EQUIDISTANTE DE ATE 20 METROS,INCLUSIVE TRANSPORTE DO PESSOAL,COM AREA DE ATE 10 HA (ESCALA 1:500)</t>
  </si>
  <si>
    <t>LEVANTAMENTO FOTOGRAFICO DE ASPECTO DE AREA URBANA,COM IMPRESSAO COLORIDA</t>
  </si>
  <si>
    <t>LEVANTAMENTO TOPOGRAFICO,PLANIALTIMETRICO CADASTRAL DE AREAS DE LOGRADOUROS PUBLICOS,COMPREENDENDO NIVELAMENTO DO EIXO DE LOGRADOUROS,COM COTAS DE TAMPOES DE POCOS DE VISITA,COTASDE SOLEIRAS DE EDIFICACOES E/OU TERRENOS,LEVANTAMENTO DE POSTEACAO,ARVORES,ETC</t>
  </si>
  <si>
    <t>IMPLANTACAO DE POLIGONAL PELO PERIMETRO DE AREA DE ENCOSTA A SER LEVANTADA,LOCADA EM RELACAO A MARCOS TOPOGRAFICOS(EXCLUINDO ESTES),TERRENO DE VEGETACAO LEVE</t>
  </si>
  <si>
    <t>IMPLANTACAO DE POLIGONAL PELO PERIMETRO DE AREA DE ENCOSTA A SER LEVANTADA,LOCADA EM RELACAO A MARCOS TOPOGRAFICOS(EXCLUINDO ESTES),TERRENO DE VEGETACAO DENSA</t>
  </si>
  <si>
    <t>MARCOS TOPOGRAFICOS DE CONCRETO COM PINO DE REFERENCIA,EM ENCOSTA.FORNECIMENTO E COLOCACAO</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</si>
  <si>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</si>
  <si>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</si>
  <si>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</si>
  <si>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 ACIDENTADA,VEGETACAO DENSA E EDIFICACAO LEVE.CUSTO PARA AREA ATE 5000M2 (ESCALA 1:250/500)</t>
  </si>
  <si>
    <t>LEVANTAMENTO TOPOGRAFICO PLANIALTIMETRICO E CADASTRAL,COM CURVAS DE NIVEL A CADA 1,00M,CONSIDERANDO TERRENO DE OROGRAFIA ACIDENTADA,VEGETACAO DENSA E EDIFICACAO MEDIA.CUSTO PARA AREA ATE 5000M2 (ESCALA 1:250/500)</t>
  </si>
  <si>
    <t>LEVANTAMENTO TOPOGRAFICO PLANIALTIMETRICO E CADASTRAL,COM CURVAS DE NIVEL A CADA 1,00M,CONSIDERANDO TERRENO DE OROGRAFIA ACIDENTADA,VEGETACAO DENSA E EDIFICACAO DENSA.CUSTO PARA AREA ATE 5000M2 (ESCALA 1:250/500)</t>
  </si>
  <si>
    <t>LEVANTAMENTO TOPOGRAFICO PLANIALTIMETRICO E CADASTRAL,COM CURVAS DE NIVEL A CADA 1,00M,CONSIDERANDO TERRENO DE OROGRAFIA ACIDENTADA,VEGETACAO RALA E EDIFICACAO LEVE.CUSTO PARA AREA   ATE 5000M2 (ESCALA 1:250/500)</t>
  </si>
  <si>
    <t>LEVANTAMENTO TOPOGRAFICO PLANIALTIMETRICO E CADASTRAL,COM CURVAS DE NIVEL A CADA 1,00M,CONSIDERANDO TERRENO DE OROGRAFIA ACIDENTADA,VEGETACAO RALA E EDIFICACAO MEDIA.CUSTO PARA AREA ATE 5000M2 (ESCALA 1:250/500)</t>
  </si>
  <si>
    <t>LEVANTAMENTO TOPOGRAFICO PLANIALTIMETRICO E CADASTRAL,COM CURVAS DE NIVEL A CADA 1,00M,CONSIDERANDO TERRENO DE OROGRAFIA ACIDENTADA,VEGETACAO RALA E EDIFICACAO DENSA.CUSTO PARA AREA ATE 5000M2 (ESCALA 1:250/500)</t>
  </si>
  <si>
    <t>LEVANTAMENTO TOPOGRAFICO PLANIALTIMETRICO E CADASTRAL,COM CURVAS DE NIVEL A CADA 1,00M,CONSIDERANDO TERRENO DE OROGRAFIA NAO ACIDENTADA,VEGETACAO DENSA E EDIFICACAO LEVE.CUSTO PARA AREA ATE 5000M2 (ESCALA 1:250/500)</t>
  </si>
  <si>
    <t>LEVANTAMENTO TOPOGRAFICO PLANIALTIMETRICO E CADASTRAL,COM CURVAS DE NIVEL A CADA 1,00M,CONSIDERANDO TERRENO DE OROGRAFIANAO ACIDENTADA,VEGETACAO DENSA E EDIFICACAO MEDIA.CUSTO PARA AREA ATE 5000M2 (ESCALA 1:250/500)</t>
  </si>
  <si>
    <t>LEVANTAMENTO TOPOGRAFICO PLANIALTIMETRICO E CADASTRAL,COM CURVAS DE NIVEL A CADA 1,00M,CONSIDERANDO TERRENO DE OROGRAFIA NAO ACIDENTADA,VEGETACAO DENSA E EDIFICACAO DENSA.CUSTO PARA AREA ATE 5000M2 (ESCALA 1:250/500)</t>
  </si>
  <si>
    <t>LEVANTAMENTO TOPOGRAFICO PLANIALTIMETRICO E CADASTRAL,COM CURVAS DE NIVEL A CADA 1,00M,CONSIDERANDO TERRENO DE OROGRAFIA NAO ACIDENTADA,VEGETACAO RALA E EDIFICACAO LEVE.CUSTO PARA AREA ATE 5000M2 (ESCALA 1:250/500)</t>
  </si>
  <si>
    <t>LEVANTAMENTO TOPOGRAFICO PLANIALTIMETRICO E CADASTRAL,COM CURVAS DE NIVEL A CADA 1,00M,CONSIDERANDO TERRENO DE OROGRAFIA NAO ACIDENTADA,VEGETACAO RALA E EDIFICACAO MEDIA.CUSTO PARA AREA ATE 5000M2 (ESCALA 1:250/500)</t>
  </si>
  <si>
    <t>LEVANTAMENTO TOPOGRAFICO PLANIALTIMETRICO E CADASTRAL,COM CURVAS DE NIVEL A CADA 1,00M,CONSIDERANDO TERRENO DE OROGRAFIA NAO ACIDENTADA,VEGETACAO RALA E EDIFICACAO DENSA.CUSTO PARA AREA ATE 5000M2 (ESCALA 1:250/500)</t>
  </si>
  <si>
    <t>LEVANTAMENTO TOPOGRAFICO PLANIALTIMETRICO E CADASTRAL,COM CURVAS DE NIVEL A CADA 1,00M,CONSIDERANDO TERRENO DE OROGRAFIA ACIDENTADA,VEGETACAO DENSA E EDIFICACAO LEVE.CUSTO PARA AREA DE 5000 A 10000M2 (ESCALA 1:200/500)</t>
  </si>
  <si>
    <t>LEVANTAMENTO TOPOGRAFICO PLANIALTIMETRICO E CADASTRAL,COM CURVAS DE NIVEL A CADA 1,00M,CONSIDERANDO TERRENO DE OROGRAFIA ACIDENTADA,VEGETACAO DENSA E EDIFICACAO MEDIA.CUSTO PARA AREA DE 5000 A 10000M2 (ESCALA 1:250/500)</t>
  </si>
  <si>
    <t>LEVANTAMENTO TOPOGRAFICO PLANIALTIMETRICO E CADASTRAL,COM CURVAS DE NIVEL A CADA 1,00M,CONSIDERANDO TERRENO DE OROGRAFIA ACIDENTADA,VEGETACAO DENSA E EDIFICACAO DENSA.CUSTO PARA AREA DE 5000 A 10000M2 (ESCALA 1:250/500)</t>
  </si>
  <si>
    <t>LEVANTAMENTO TOPOGRAFICO PLANIALTIMETRICO E CADASTRAL,COM CURVAS DE NIVEL A CADA 1,00M,CONSIDERANDO TERRENO DE OROGRAFIA ACIDENTADA,VEGETACAO RALA E EDIFICACAO LEVE.CUSTO PARA AREA DE 5000 A 10000M2 (ESCALA 1:250/500)</t>
  </si>
  <si>
    <t>LEVANTAMENTO TOPOGRAFICO PLANIALTIMETRICO E CADASTRAL,COM CURVAS DE NIVEL A CADA 1,00M,CONSIDERANDO TERRENO DE OROGRAFIA ACIDENTADA,VEGETACAO RALA E EDIFICACAO MEDIA.CUSTO PARA AREA DE 5000 A 10000M2 (ESCALA 1:250/500)</t>
  </si>
  <si>
    <t>LEVANTAMENTO TOPOGRAFICO PLANIALTIMETRICO E CADASTRAL,COM CURVAS DE NIVEL A CADA 1,00M,CONSIDERANDO TERRENO DE OROGRAFIA ACIDENTADA,VEGETACAO RALA E EDIFICACAO DENSA.CUSTO PARA AREA DE 5000 A 10000M2 (ESCALA 1:250/500)</t>
  </si>
  <si>
    <t>LEVANTAMENTO TOPOGRAFICO PLANIALTIMETRICO E CADASTRAL,COM CURVAS DE NIVEL A CADA 1,00M,CONSIDERANDO TERRENO DE OROGRAFIA NAO ACIDENTADA,VEGETACAO DENSA E EDIFICACAO LEVE.CUSTO PARA AREA DE 5000 A 10000M2 (ESCALA 1:250/500)</t>
  </si>
  <si>
    <t>LEVANTAMENTO TOPOGRAFICO PLANIALTIMETRICO E CADASTRAL,COM CURVAS DE NIVEL A CADA 1,00M,CONSIDERANDO TERRENO DE OROGRAFIA NAO ACIDENTADA,VEGETACAO DENSA E EDIFICACAO MEDIA.CUSTO PARA AREA DE 5000 A 10000M2 (ESCALA 1:250/500)</t>
  </si>
  <si>
    <t>LEVANTAMENTO TOPOGRAFICO PLANIALTIMETRICO E CADASTRAL,COM CURVAS DE NIVEL A CADA 1,00M,CONSIDERANDO TERRENO DE OROGRAFIA NAO ACIDENTADA,VEGETACAO DENSA E EDIFICACAO DENSA.CUSTO PARA AREA DE 5000 A 10000M2 (ESCALA 1:250/500)</t>
  </si>
  <si>
    <t>LEVANTAMENTO TOPOGRAFICO PLANIALTIMETRICO E CADASTRAL,COM CURVAS DE NIVEL A CADA 1,00M,CONSIDERANDO TERRENO DE OROGRAFIA NAO ACIDENTADA,VEGETACAO RALA E EDIFICACAO LEVE.CUSTO PARA AREA DE 5000 A 10000M2 (ESCALA 1:250/500)</t>
  </si>
  <si>
    <t>LEVANTAMENTO TOPOGRAFICO PLANIALTIMETRICO E CADASTRAL,COM CURVAS DE NIVEL A CADA 1,00M,CONSIDERANDO TERRENO DE OROGRAFIA NAO ACIDENTADA,VEGETACAO RALA E EDIFICACAO MEDIA.CUSTO PARA AREA DE 5000 A 10000M2 (ESCALA 1:250/500)</t>
  </si>
  <si>
    <t>LEVANTAMENTO TOPOGRAFICO PLANIALTIMETRICO E CADASTRAL,COM CURVAS DE NIVEL A CADA 1,00M,CONSIDERANDO TERRENO DE OROGRAFIA NAO ACIDENTADA,VEGETACAO RALA E EDIFICACAO DENSA.CUSTO PARA AREA DE 5000 A 10000M2 (ESCALA 1:250/500)</t>
  </si>
  <si>
    <t>LEVANTAMENTO TOPOGRAFICO PLANIALTIMETRICO E CADASTRAL,COM CURVAS DE NIVEL A CADA 1,00M,CONSIDERANDO TERRENO DE OROGRAFIA ACIDENTADA,VEGETACAO DENSA E EDIFICACAO LEVE.CUSTO PARA AREA DE 10000 A 20000M2 (ESCALA 1:250/500)</t>
  </si>
  <si>
    <t>LEVANTAMENTO TOPOGRAFICO PLANIALTIMETRICO E CADASTRAL,COM CURVAS DE NIVEL A CADA 1,00M,CONSIDERANDO TERRENO DE OROGRAFIA ACIDENTADA,VEGETACAO DENSA E EDIFICACAO MEDIA.CUSTO PARA AREA DE 10000 A 20000M2 (ESCALA 1:250/500)</t>
  </si>
  <si>
    <t>LEVANTAMENTO TOPOGRAFICO PLANIALTIMETRICO E CADASTRAL,COM CURVAS DE NIVEL A CADA 1,00M,CONSIDERANDO TERRENO DE OROGRAFIA ACIDENTADA,VEGETACAO DENSA E EDIFICACAO DENSA.CUSTO PARA AREA DE 10000 A 20000M2 (ESCALA 1:250/500)</t>
  </si>
  <si>
    <t>LEVANTAMENTO TOPOGRAFICO PLANIALTIMETRICO E CADASTRAL,COM CURVAS DE NIVEL A CADA 1,00M,CONSIDERANDO TERRENO DE OROGRAFIA ACIDENTADA,VEGETACAO RALA E EDIFICACAO LEVE.CUSTO PARA AREA DE 10000 A 20000M2 (ESCALA 1:250/500)</t>
  </si>
  <si>
    <t>LEVANTAMENTO TOPOGRAFICO PLANIALTIMETRICO E CADASTRAL,COM CURVAS DE NIVEL A CADA 1,00M,CONSIDERANDO TERRENO DE OROGRAFIA ACIDENTADA,VEGETACAO RALA E EDIFICACAO MEDIA.CUSTO PARA AREA DE 10000 A 20000M2 (ESCALA 1:250/500)</t>
  </si>
  <si>
    <t>LEVANTAMENTO TOPOGRAFICO PLANIALTIMETRICO E CADASTRAL,COM CURVAS DE NIVEL A CADA 1,00M,CONSIDERANDO TERRENO DE OROGRAFIA ACIDENTADA,VEGETACAO RALA E EDIFICACAO DENSA.CUSTO PARA AREA DE 10000 A 20000M2 (ESCALA 1:250/500)</t>
  </si>
  <si>
    <t>LEVANTAMENTO TOPOGRAFICO PLANIALTIMETRICO E CADASTRAL,COM CURVAS DE NIVEL A CADA 1,00M,CONSIDERANDO TERRENO DE OROGRAFIA NAO ACIDENTADA,VEGETACAO DENSA E EDIFICACAO LEVE.CUSTO PARA AREA DE 10000 ATE 20000M2 (ESCALA 1:250/500)</t>
  </si>
  <si>
    <t>LEVANTAMENTO TOPOGRAFICO PLANIALTIMETRICO E CADASTRAL,COM CURVAS DE NIVEL A CADA 1,00M,CONSIDERANDO TERRENO DE OROGRAFIA NAO ACIDENTADA,VEGETACAO DENSA E EDIFICACAO MEDIA.CUSTO PARA AREA DE 10000 A 20000M2 (ESCALA 1:250/500)</t>
  </si>
  <si>
    <t>LEVANTAMENTO TOPOGRAFICO PLANIALTIMETRICO E CADASTRAL,COM CURVAS DE NIVEL A CADA 1,00M,CONSIDERANDO TERRENO DE OROGRAFIA NAO ACIDENTADA,VEGETACAO DENSA E EDIFICACAO DENSA.CUSTO PARA AREA DE 10000 A 20000M2 (ESCALA 1:250/500)</t>
  </si>
  <si>
    <t>LEVANTAMENTO TOPOGRAFICO PLANIALTIMETRICO E CADASTRAL,COM CURVAS DE NIVEL A CADA 1,00M,CONSIDERANDO TERRENO DE OROGRAFIA NAO ACIDENTADA,VEGETACAO RALA E EDIFICACAO LEVE.CUSTO PARAAREA DE 10000 A 20.000M2 (ESCALA 1:250/500)</t>
  </si>
  <si>
    <t>LEVANTAMENTO TOPOGRAFICO PLANIALTIMETRICO E CADASTRAL,COM CURVAS DE NIVEL A CADA 1,00M,CONSIDERANDO TERRENO DE OROGRAFIA NAO ACIDENTADA,VEGETACAO RALA E EDIFICACAO MEDIA.CUSTO PARA AREA DE 10000 A 20000M2 (ESCALA 1:250/500)</t>
  </si>
  <si>
    <t>LEVANTAMENTO TOPOGRAFICO PLANIALTIMETRICO E CADASTRAL,COM CURVAS DE NIVEL A CADA 1,00M,CONSIDERANDO TERRENO DE OROGRAFIA NAO ACIDENTADA,VEGETACAO RALA E EDIFICACAO DENSA.CUSTO PARA AREA DE 10000 A 20000M2 (ESCALA 1:250/500)</t>
  </si>
  <si>
    <t>LOCACAO DE PROJETO DE ESTRADAS,EXECUTADAS DE ACORDO COM A INSTRUCAO IT-28/80 DO DER-RJ,INCLUSIVE NIVELAMENTO E SECOES TRANSVERSAIS E DELIMITACAO DAS LINHAS DEMARCADORAS DE FAIXA DE DOMINIO,EM TERRENO DE OROGRAFIA ACIDENTADA E VEGETACAO DENSA</t>
  </si>
  <si>
    <t>LOCACAO DE PROJETO DE ESTRADAS,EXECUTADAS DE ACORDO COM A INSTRUCAO IT-28/80 DO DER-RJ,INCLUSIVE NIVELAMENTO E SECOES TRANSVERSAIS E DELIMITACAO DAS LINHAS DEMARCADORAS DE FAIXA DE DOMINIO,EM TERRENO DE OROGRAFIA ACIDENTADA E VEGETACAO LEVE</t>
  </si>
  <si>
    <t>LOCACAO DE PROJETO DE ESTRADAS,EXECUTADAS DE ACORDO COM A INSTRUCAO IT-28/80 DO DER-RJ,INCLUSIVE NIVELAMENTO E SECOES TRANSVERSAIS E DELIMITACAO DAS LINHAS DEMARCADORAS DE FAIXA DE DOMINIO,EM TERRENO DE OROGRAFIA NAO ACIDENTADA E VEGETACAODENSA</t>
  </si>
  <si>
    <t>LOCACAO DE PROJETO DE ESTRADAS,EXECUTADAS DE ACORDO COM A INSTRUCAO IT-28/80 DO DER-RJ,INCLUSIVE NIVELAMENTO E SECOES TRANSVERSAIS E DELIMITACAO DAS LINHAS DEMARCADORAS DE FAIXA DE DOMINIO,EM TERRENO DE OROGRAFIA NAO ACIDENTADA E VEGETACAOLEVE</t>
  </si>
  <si>
    <t>RELOCACAO DE PROJETO DE ESTRADA EXISTENTE EXECUTADA DE ACORDO COM A INSTRUCAO IT-28/80 DO DER-RJ,INCLUSIVE NIVELAMENTO E SECOES TRANSVERSAIS PARA TRAFEGO COM VOLUME MEDIO DIARIO MENOR QUE 500 VEICULOS/DIA</t>
  </si>
  <si>
    <t>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</si>
  <si>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</si>
  <si>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</si>
  <si>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</si>
  <si>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 DO ANTERIOR</t>
  </si>
  <si>
    <t>LEVANTAMENTO CADASTRAL GEOMETRICO DE IMOVEIS COM AREA ACIMADE 3000M2. ESTE ITEM DEVE SER UTILIZADO COMO COMPLEMENTO DOS 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</si>
  <si>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</si>
  <si>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</si>
  <si>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</si>
  <si>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</si>
  <si>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</si>
  <si>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</si>
  <si>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</si>
  <si>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</si>
  <si>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</si>
  <si>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</si>
  <si>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</si>
  <si>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 COM OS PROJETOS COMPLEMENTARES</t>
  </si>
  <si>
    <t>PROJETO EXECUTIVO ESTRUTURAL PARA PREDIOS HOSPITALARES ATE 1000M2,INCLUSIVE PROJETO BASICO,APRESENTADO NOS PADROES DA CONTRATANTE,CONSTANDO DE PLANTAS DE FORMA,ARMACAO E DETALHES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</si>
  <si>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</si>
  <si>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</si>
  <si>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</si>
  <si>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</si>
  <si>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</si>
  <si>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</si>
  <si>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 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</si>
  <si>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</si>
  <si>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</si>
  <si>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</si>
  <si>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</si>
  <si>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ATE 500M2,INCLUSIVE PROJETO BASICO,APRESENTADO NOS PADROES DA CONTRATANTE,CONSTANDO DE PLANTAS DE FORMA,ARMACAO E DETALHES</t>
  </si>
  <si>
    <t>PROJETO EXECUTIVO ESTRUTURAL PARA PREDIOS CULTURAIS DE 501 ATE 3000M2,INCLUSIVE PROJETO BASICO,APRESENTADO NOS PADROES DA CONTRATANTE,CONSTANDO DE PLANTAS DE FORMA,ARMACAO E DETALHES</t>
  </si>
  <si>
    <t>PROJETO EXECUTIVO ESTRUTURAL PARA PREDIOS CULTURAIS ACIMA DE 3000M2,INCLUSIVE PROJETO BASICO,APRESENTADO NOS PADROES DACONTRATANTE,CONSTANDO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</si>
  <si>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</si>
  <si>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</si>
  <si>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</si>
  <si>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 ADMINISTRATIVOS ATE 500M2,INCLUSIVE PROJETO BASICO,APRESENTADO NOS PADROES DA CONTRATANTE,INCLUSIVE AS LEGALIZACOES PERTINENTES,COORDENACAO E COMPATIBILIZACAO COM OS PROJETOS COMPLEMENTARES</t>
  </si>
  <si>
    <t>PROJETO EXECUTIVO DE ARQUITETURA PARA PREDIOS ESCOLARES E/OU ADMINISTRATIVOS DE 501 ATE 3.000M2,INCLUSIVE PROJETO BASICO,APRESENTADO NOS PADROES DA CONTRATANTE,INCLUSIVE AS LEGALIZACOES PERTINENTES,COORDENACAO E COMPATIBILIZACAO COM OS PROJETOS COMPLEMENTARES</t>
  </si>
  <si>
    <t>PROJETO EXECUTIVO DE ARQUITETURA PARA PREDIOS ESCOLARES E/OU 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</si>
  <si>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 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</si>
  <si>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</si>
  <si>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</si>
  <si>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 COMPLEMENTARES</t>
  </si>
  <si>
    <t>PROJETO BASICO DE ARQUITETURA PARA LOTEAMENTOS COM 3 UNIDADES UNIFAMILIARES OU BIFAMILIARES PARA AREAS DE 12.001 ATE 36.000M2,APRESENTADO NOS PADROES DA CONTRATANTE,INCLUSIVE AS LEGALIZACOES PERTINENTES,COORDENACAO E COMPATIBILIZACAO COM OS 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</si>
  <si>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</si>
  <si>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</si>
  <si>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 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</si>
  <si>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 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</si>
  <si>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</si>
  <si>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</si>
  <si>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 DE 12.000M2,APRESENTADO NOS PADROES DA CONTRATANTE,INCLUSIVE AS LEGALIZACOES PERTINENTES,COORDENACAO E COMPATIBILIZACAO 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</si>
  <si>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</si>
  <si>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 6.001 ATE 12.000M2,INCLUSIVE PROJETO BASICO,APRESENTADO NOS 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</si>
  <si>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</si>
  <si>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</si>
  <si>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</si>
  <si>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</si>
  <si>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 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</si>
  <si>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</si>
  <si>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PREDIOS HOSPITALARES,INCLUSIVE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</si>
  <si>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</si>
  <si>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</si>
  <si>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</si>
  <si>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</si>
  <si>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</si>
  <si>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</si>
  <si>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</si>
  <si>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</si>
  <si>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</si>
  <si>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</si>
  <si>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</si>
  <si>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HABITACOES/EDIFICIOS ACIMA DE 500M2,INCLUSIVE PROJETO BASICO,APRESENTADO NOS 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</si>
  <si>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</si>
  <si>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</si>
  <si>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</si>
  <si>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</si>
  <si>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</si>
  <si>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CULTURAIS ACIMA DE 500M2,INCLUSIVE PROJETO BASICO,APRESENTADO NOS PADROES DA CONTRATANTE,INCLUSIVE AS LEGALIZACOES PERTINENTES</t>
  </si>
  <si>
    <t>PROJETO EXECUTIVO DE INSTALACAO DE TELEMATICA PARA PREDIOS HOSPITALARES,INCLUSIVE PROJETO BASICO,APRESENTADO NOS PADROES 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</si>
  <si>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</si>
  <si>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 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</si>
  <si>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</si>
  <si>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</si>
  <si>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</si>
  <si>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 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</si>
  <si>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</si>
  <si>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</si>
  <si>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 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</si>
  <si>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</si>
  <si>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</si>
  <si>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 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</si>
  <si>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</si>
  <si>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</si>
  <si>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</si>
  <si>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</si>
  <si>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 LEGALIZACOES PERTINENTES</t>
  </si>
  <si>
    <t>PROJETO EXECUTIVO DE INSTALACAO HIDRAULICA PARA PREDIOS ESCOLARES E/OU ADMINISTRATIVOS ACIMA DE 3.000M2,INCLUSIVE PROJETO BASICO,APRESENTADO NOS PADROES DA CONTRATANTE,INCLUSIVE AS LEGALIZACOES PERTINENTES</t>
  </si>
  <si>
    <t>PROJETO EXECUTIVO DE INSTALACAO HIDRAULICA PARA PREDIOS CULTURAIS,INCLUSIVE PROJETO BASICO,APRESENTADO NOS PADROES DA CONTRATANTE,INCLUSIVE AS 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</si>
  <si>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</si>
  <si>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</si>
  <si>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</si>
  <si>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</si>
  <si>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</si>
  <si>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</si>
  <si>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</si>
  <si>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</si>
  <si>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</si>
  <si>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</si>
  <si>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</si>
  <si>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</si>
  <si>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 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</si>
  <si>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</si>
  <si>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ATE 3.000M2,INCLUSIVE PROJETO 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</si>
  <si>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</si>
  <si>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</si>
  <si>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</si>
  <si>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</si>
  <si>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 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</si>
  <si>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</si>
  <si>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</si>
  <si>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PARA HABITACAO/LOTEAMENTO ATE 12.000M2,INCLUSIVE PROJETO BASICO,APRESENTADO NOS 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</si>
  <si>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</si>
  <si>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</si>
  <si>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</si>
  <si>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</si>
  <si>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</si>
  <si>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</si>
  <si>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</si>
  <si>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</si>
  <si>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</si>
  <si>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ARQUITETURA PARA IMPLANTACAO DE VIVEIROS DE MUDAS DE ARVORES E HORTAS (GEOMETRICO,CORTES,DETALHAMENTO E PERSPECTIVAS) ATE 20.000M2,APRESENTADO NOS PADROES DA CONTRATANTE</t>
  </si>
  <si>
    <t>PROJETO EXECUTIVO DE INSTALACAO ELETRICA PARA CHAFARIZES,APRESENTADO NOS PADROES DA CONTRATANTE,INCLUSIVE AS LEGALIZACOES PERTINENTES</t>
  </si>
  <si>
    <t>PROJETO EXECUTIVO DE INSTALACAO HIDROSSANITARIA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</si>
  <si>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</si>
  <si>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</si>
  <si>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INSTALACAO DE SEGURANCA (CFTV E SONORIZACAO),DE 501 ATE 3000M2,INCLUSIVE PROJETO BASICO,APRESENTADO 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</si>
  <si>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</si>
  <si>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</si>
  <si>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</si>
  <si>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EXECUTIVO DE SISTEMA DE DRENAGEM ATE 20.000M2,APRESENTADO NOS PADROES DA CONTRATANTE</t>
  </si>
  <si>
    <t>PROJETO EXECUTIVO DE SISTEMA DE DRENAGEM ACIMA DE 20.000M2,APRESENTADO NOS PADROES DA CONTRATANTE</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</si>
  <si>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</si>
  <si>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</si>
  <si>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</si>
  <si>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DE VIA SIMPLES DE VEICULOS EM FAVELA,COM 1 FAIXA DEROLAMENTO,COM LARGURA MAXIMA DE 3M,APRESENTADO NOS PADROES DA CONTRATANTE</t>
  </si>
  <si>
    <t>PROJETO PARA PASSARELA SOBRE LOGRADOURO PUBLICO,COM RAMPAS E/OU ESCADAS,APRESENTADO NOS PADROES DA CONTRATANTE</t>
  </si>
  <si>
    <t>PROJETO EXECUTIVO PARA TRATAMENTO PAISAGISTICO COM ESPECIFICACAO VEGETAL LEGENDADA E QUANTIFICADA,EM AREAS PUBLICAS,CONSIDERANDO A AREA EFETIVA DE PLANTIO,APRESENTADO NOS PADROES DA CONTRATANTE</t>
  </si>
  <si>
    <t>PROJETO EXECUTIVO DE VIA ESPECIAL PARA VEICULOS E PEDESTRES,EM AVENIDAS CANAL,COM CALCADAS EM AMBOS OS LADOS,COM LARGURA MAXIMA DE 40M,APRESENTADO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</si>
  <si>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 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</si>
  <si>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</si>
  <si>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</si>
  <si>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ESPECIAL PARA VEICULOS E PEDESTRESEM RUAS E AVENIDAS URBANAS,COM CALCADAS EM AMBOS OS LADOS,CANTEIRO CENTRAL,COM 3 FAIXAS DE ROLAMENTO NAS PISTAS CENTRAIS E SEPARADORES DE PISTAS LATERAIS EM AMBOS OS SENTIDOS E COM LARGURA MAXIMA DE 53M,APRESENTADO NOS PADROES DA CONTRATANTE</t>
  </si>
  <si>
    <t>PROJETO EXECUTIVO DE VIA PARA VEICULOS E PEDESTRES EM RUAS EAVENIDAS URBANAS,COM CALCADAS EM AMBOS OS LADOS E 4 FAIXASDE ROLAMENTO COM LARGURA MAXIMA DE 25M,APRESENTADO NOS PADROES 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</si>
  <si>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</si>
  <si>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</si>
  <si>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 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</si>
  <si>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</si>
  <si>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DE 1001 ATE 4000M2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</si>
  <si>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</si>
  <si>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</si>
  <si>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</si>
  <si>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</si>
  <si>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ESTRUTURAL FINAL DE ENGENHARIA DE OBRAS-DE-ARTE ESPECIAIS (PONTES,VIADUTOS E PASSARELAS) EM CONCRETO ARMADO E/OU PROTENDIDO OU ESTRUTURA DE ACO,COM AREA DE PROJECAO HORIZONTAL INFERIOR A 500M2,APRESENTADO NOS PADROES DA CONTRATANTE</t>
  </si>
  <si>
    <t>PROJETO ESTRUTURAL FINAL DE ENGENHARIA DE OBRAS-DE-ARTE ESPECIAIS (PONTES,VIADUTOS E PASSARELAS) EM CONCRETO ARMADO E/OU PROTENDIDO OU ESTRUTURA DE ACO,COM AREA DE PROJECAO HORIZONTAL DE 501 ATE 5.000M2,APRESENTADO NOS PADROES DA CONTRATANTE</t>
  </si>
  <si>
    <t>PROJETO ESTRUTURAL FINAL DE ENGENHARIA DE OBRAS-DE-ARTE ESPECIAIS (PONTES,VIADUTOS E PASSARELAS) EM CONCRETO ARMADO E/OU PROTENDIDO OU ESTRUTURA DE ACO,COM AREA DE PROJECAO HORIZONTAL DE 5.001 ATE 7.000M2,APRESENTADO NOS PADROES DA CONTRATANTE</t>
  </si>
  <si>
    <t>PROJETO EXECUTIVO DE PROGRAMACAO VISUAL PARA PREDIOS ESCOLARES E/OU ADMINISTRATIVOS ATE 500M2,APRESENTADO NOS PADROES DA CONTRATANTE</t>
  </si>
  <si>
    <t>PROJETO EXECUTIVO DE PROGRAMACAO VISUAL PARA PREDIOS ESCOLARES E/OU ADMINISTRATIVOS,DE 501 ATE 3000M2,APRESENTADO NOS PADROES DA CONTRATANTE</t>
  </si>
  <si>
    <t>RELATORIO FINAL DE OBRAS OU SERVICOS DE ENGENHARIA,REGISTROFOTOGRAFICO DOS SERVICOS,ACOMPANHADO DE LEGENDAS E INDICACAO 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</si>
  <si>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</si>
  <si>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</si>
  <si>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</si>
  <si>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</si>
  <si>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</si>
  <si>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</si>
  <si>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</si>
  <si>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</si>
  <si>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</si>
  <si>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</si>
  <si>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</si>
  <si>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</si>
  <si>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</si>
  <si>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</si>
  <si>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 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</si>
  <si>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</si>
  <si>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 COM OS PROJETOS COMPLEMENTARES</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</si>
  <si>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</si>
  <si>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</si>
  <si>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</si>
  <si>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PROJETO EXECUTIVO DE ARQUITETURA,CONSIDERANDO O PROJETO BASICO EXISTENTE,PARA HABITACAO/EDIFICIOS ATE 6000M2,APRESENTADO 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</si>
  <si>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</si>
  <si>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</si>
  <si>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 ESCOLARES E/OU ADMINISTRATIVOS ATE 500M2,APRESENTADO NOS PADROES DA CONTRATANTE,INCLUSIVE AS LEGALIZACOES PERTINENTES</t>
  </si>
  <si>
    <t>PROJETO BASICO DE INSTALACAO DE INCENDIO E SPDA PARA PREDIOS ESCOLARES E/OU ADMINISTRATIVOS DE 501 ATE 3000M2,APRESENTADO NOS PADROES DA CONTRATANTE,INCLUSIVE AS LEGALIZACOES PERTINENTES</t>
  </si>
  <si>
    <t>PROJETO BASICO DE INSTALACAO DE INCENDIO E SPDA PARA PREDIOS ESCOLARES E/OU ADMINISTRATIVOS ACIMA DE 3000M2,APRESENTADONOS PADROES DA CONTRATANTE,INCLUSIVE AS LEGALIZACOES PERTINENTES</t>
  </si>
  <si>
    <t>PROJETO BASICO DE INSTALACAO DE INCENDIO E SPDA PARA PREDIOS CULTURAIS ATE 500M2,APRESENTADO NOS PADROES DA CONTRATANTE,INCLUSIVE AS LEGALIZACOES PERTINENTES</t>
  </si>
  <si>
    <t>PROJETO BASICO DE INSTALACAO DE INCENDIO E SPDA PARA PREDIOS CULTURAIS ACIMA DE 500M2,APRESENTADO NOS PADROES DA CONTRATANTE,INCLUSIVE AS LEGALIZACOES PERTINENTES</t>
  </si>
  <si>
    <t>PROJETO BASICO DE INSTALACAO DE INCENDIO E SPDA PARA PREDIOS 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</si>
  <si>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</si>
  <si>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</si>
  <si>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</si>
  <si>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</si>
  <si>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</si>
  <si>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</si>
  <si>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</si>
  <si>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</si>
  <si>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</si>
  <si>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</si>
  <si>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</si>
  <si>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</si>
  <si>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</si>
  <si>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</si>
  <si>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</si>
  <si>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 DE 36000M2,APRESENTADO NOS PADROES DA CONTRATANTE,INCLUSIVE 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</si>
  <si>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</si>
  <si>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</si>
  <si>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</si>
  <si>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</si>
  <si>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</si>
  <si>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 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</si>
  <si>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</si>
  <si>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</si>
  <si>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</si>
  <si>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</si>
  <si>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CULTURAIS,APRESENTADO NOS PADROES DA CONTRATANTE,INCLUSIVE AS LEGALIZACOES PERTINENTES</t>
  </si>
  <si>
    <t>PROJETO EXECUTIVO DE INSTALACAO DE GAS,CONSIDERANDO O PROJETO BASICO EXISTENTE,PARA PREDIOS HOSPITALARES ATE 4000M2,APRESENTADO NOS PADROES DA CONTRATANTE,INCLUSIVE AS LEGALIZACOES 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</si>
  <si>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</si>
  <si>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</si>
  <si>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</si>
  <si>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</si>
  <si>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</si>
  <si>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BASICO DE INSTALACAO DE TELEMATICA PARA PREDIOS ESCOLARES E/OU ADMINISTRATIVOS ATE 500M2,APRESENTADO NOS PADROES 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</si>
  <si>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</si>
  <si>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</si>
  <si>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</si>
  <si>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 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</si>
  <si>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</si>
  <si>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</si>
  <si>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</si>
  <si>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</si>
  <si>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EXECUTIVO DE INSTALACAO DE TELEMATICA,CONSIDERANDO O PROJETO BASICO EXISTENTE,PARA PREDIOS ESCOLARES E/OU ADMINISTRATIVOS ATE 500M2,APRESENTADO NOS PADROES DA CONTRATANTE,INCLUSIVE AS LEGALIZACOES PERTINENTES</t>
  </si>
  <si>
    <t>PROJETO EXECUTIVO DE INSTALACAO DE TELEMATICA,CONSIDERANDO O PROJETO BASICO EXISTENTE,PARA PREDIOS ESCOLARES E/OU ADMINISTRATIVOS ACIMA DE 500M2,APRESENTADO NOS PADROES DA CONTRATANTE,INCLUSIVE AS LEGALIZACOES PERTINENTES</t>
  </si>
  <si>
    <t>PROJETO EXECUTIVO DE INSTALACAO DE TELEMATICA,CONSIDERANDO O PROJETO BASICO EXISTENTE,PARA PREDIOS CULTURAIS ATE 500M2,APRESENTADO NOS PADROES DA CONTRATANTE,INCLUSIVE AS LEGALIZACOES PERTINENTES</t>
  </si>
  <si>
    <t>PROJETO EXECUTIVO DE INSTALACAO DE TELEMATICA,CONSIDERANDO O PROJETO BASICO EXISTENTE,PARA PREDIOS CULTURAIS ACIMA DE 500M2,APRESENTADO NOS PADROES DA CONTRATANTE,INCLUSIVE AS LEGALIZACOES PERTINENTES</t>
  </si>
  <si>
    <t>PROJETO EXECUTIVO DE INSTALACAO DE TELEMATICA,CONSIDERANDO O PROJETO BASICO EXISTENTE,PARA PREDIOS HOSPITALARES,APRESENTADO NOS PADROES DA CONTRATANTE,INCLUSIVE AS LEGALIZACOES PERTINENTES</t>
  </si>
  <si>
    <t>PROJETO EXECUTIVO DE INSTALACAO DE TELEMATICA,CONSIDERANDO O PROJETO BASICO EXISTENTE,PARA HABITACOES/EDIFICIOS ATE 500M2,APRESENTADO NOS PADROES DA CONTRATANTE,INCLUSIVE AS LEGALIZACOES PERTINENTES</t>
  </si>
  <si>
    <t>PROJETO EXECUTIVO DE INSTALACAO DE TELEMATICA,CONSIDERANDO O PROJETO BASICO EXISTENTE,PARA HABITACOES/EDIFICIOS DE 501 ATE 3000M2,APRESENTADO NOS PADROES DA CONTRATANTE,INCLUSIVE AS LEGALIZACOES PERTINENTES</t>
  </si>
  <si>
    <t>PROJETO EXECUTIVO DE INSTALACAO DE TELEMATICA,CONSIDERANDO O PROJETO BASICO EXISTENTE,PARA HABITACAO/LOTEAMENTO ATE 12000M2,APRESENTADO NOS PADROES DA CONTRATANTE,INCLUSIVE AS LEGALIZACOES PERTINENTES</t>
  </si>
  <si>
    <t>PROJETO EXECUTIVO DE INSTALACAO DE TELEMATICA,CONSIDERANDO O PROJETO BASICO EXISTENTE,PARA HABITACAO/LOTEAMENTO ACIMA DE 12000M2,APRESENTADO NOS PADROES DA CONTRATANTE,INCLUSIVE AS 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</si>
  <si>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</si>
  <si>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 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</si>
  <si>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</si>
  <si>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</si>
  <si>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</si>
  <si>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</si>
  <si>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</si>
  <si>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</si>
  <si>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</si>
  <si>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</si>
  <si>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 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</si>
  <si>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</si>
  <si>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</si>
  <si>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 NOS PADROES DA CONTRATANTE,INCLUSIVE AS LEGALIZACOES PERTINENTES</t>
  </si>
  <si>
    <t>PROJETO EXECUTIVO DE INSTALACAO DE ESGOTO SANITARIO E AGUASPLUVIAIS,CONSIDERANDO O PROJETO BASICO EXISTENTE,PARA PREDIOS CULTURAIS,APRESENTADO NOS PADROES DA CONTRATANTE,INCLUSIVE 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</si>
  <si>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</si>
  <si>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</si>
  <si>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</si>
  <si>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</si>
  <si>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</si>
  <si>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</si>
  <si>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</si>
  <si>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BASICO DE INSTALACAO HIDRAULICA PARA PREDIOS ESCOLARES E/OU ADMINISTRATIVOS ATE 500M2,APRESENTADO NOS PADROES DA 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</si>
  <si>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</si>
  <si>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</si>
  <si>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</si>
  <si>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</si>
  <si>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</si>
  <si>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</si>
  <si>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</si>
  <si>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</si>
  <si>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 15000M2,APRESENTADO NOS PADROES DA CONTRATANTE,INCLUSIVE AS 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</si>
  <si>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</si>
  <si>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</si>
  <si>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</si>
  <si>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</si>
  <si>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</si>
  <si>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</si>
  <si>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</si>
  <si>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</si>
  <si>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</si>
  <si>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</si>
  <si>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</si>
  <si>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</si>
  <si>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</si>
  <si>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</si>
  <si>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</si>
  <si>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</si>
  <si>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</si>
  <si>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</si>
  <si>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</si>
  <si>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</si>
  <si>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 DA CONTRATANTE,INCLUSIVE AS LEGALIZACOES PERTINENTES</t>
  </si>
  <si>
    <t>PROJETO BASICO DE INSTALACAO ELETRICA PARA PREDIOS CULTURAIS ATE 3000M2,APRESENTADO NOS PADROES DA CONTRATANTE,INCLUSIVE AS LEGALIZACOES PERTINENTES</t>
  </si>
  <si>
    <t>PROJETO BASICO DE INSTALACAO ELETRICA PARA PREDIOS CULTURAIS 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</si>
  <si>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</si>
  <si>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</si>
  <si>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</si>
  <si>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</si>
  <si>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</si>
  <si>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</si>
  <si>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</si>
  <si>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</si>
  <si>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</si>
  <si>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 PADROES DA CONTRATANTE,PARA PREDIOS COM AREA ATE 500M2</t>
  </si>
  <si>
    <t>PROJETO BASICO DE SISTEMA DE AR CONDICIONADO,APRESENTADO NOS PADROES DA CONTRATANTE,PARA PREDIOS COM AREA DE 501 ATE 3000M2</t>
  </si>
  <si>
    <t>PROJETO BASICO DE SISTEMA DE AR CONDICIONADO,APRESENTADO NOS PADROES DA CONTRATANTE,PARA PREDIOS COM AREA ACIMA DE 3000M2</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</si>
  <si>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</si>
  <si>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</si>
  <si>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</si>
  <si>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</si>
  <si>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</si>
  <si>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</si>
  <si>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</si>
  <si>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</si>
  <si>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</si>
  <si>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</si>
  <si>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</si>
  <si>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</si>
  <si>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</si>
  <si>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</si>
  <si>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</si>
  <si>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</si>
  <si>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</si>
  <si>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</si>
  <si>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</si>
  <si>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 4000M2,APRESENTADO NOS PADROES DA CONTRATANTE NOS PADROES DA CONSTRATANTE</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</si>
  <si>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</si>
  <si>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</si>
  <si>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 DE 4000M2,CONSIDERANDO O PROJETO BASICO EXISTENTE,APRESENTADO NOS PADROES DA CONTRATANTE,CONSTANDO DE PLANTAS DE FORMA,ARMACAO E DETALHES</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</si>
  <si>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</si>
  <si>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</si>
  <si>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</si>
  <si>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EXECUTIVO ESTRUTURAL PARA PREDIOS CULTURAIS ATE 500M2,CONSIDERANDO O PROJETO BASICO EXISTENTE,APRESENTADO NOS PADROES DA CONTRATANTE,CONSTANDO DE PLANTAS DE FORMA,ARMACAO E DETALHES</t>
  </si>
  <si>
    <t>PROJETO EXECUTIVO ESTRUTURAL PARA PREDIOS CULTURAIS DE 501 ATE 3000M2,CONSIDERANDO O PROJETO BASICO EXISTENTE,APRESENTADO NOS PADROES DA CONTRATANTE,CONSTANDO DE PLANTAS DE FORMA,ARMACAO E DETALHES</t>
  </si>
  <si>
    <t>PROJETO EXECUTIVO ESTRUTURAL PARA PREDIOS CULTURAIS ACIMA DE 3000M2,CONSIDERANDO O PROJETO BASICO EXISTENTE,APRESENTADONOS PADROES DA CONTRATANTE,CONSTANDO DE PLANTAS DE FORMA,ARMACAO E DETALHES</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</si>
  <si>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</si>
  <si>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</si>
  <si>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</si>
  <si>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</si>
  <si>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 EXISTENTE,APRESENTADO NOS PADROES DA CONTRATANTE,CONSTANDODE PLANTAS DE FORMA,ARMACAO E DETALHES</t>
  </si>
  <si>
    <t>PROJETO EXECUTIVO ESTRUTURAL PARA PREDIOS ESCOLARES E/OU ADMINISTRATIVOS ACIMA DE 3000M2,CONSIDERANDO O PROJETO BASICO EXISTENTE,APRESENTADO NOS PADROES DA CONTRATANTE,CONSTANDO DE PLANTAS DE FORMA,ARMACAO E DETALHES</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</si>
  <si>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</si>
  <si>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</si>
  <si>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</si>
  <si>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</si>
  <si>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</si>
  <si>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</si>
  <si>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</si>
  <si>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</si>
  <si>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</si>
  <si>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</si>
  <si>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 1001 ATE 4000M2</t>
  </si>
  <si>
    <t>PROJETO EXECUTIVO DE SISTEMA CENTRAL DE GASES MEDICINAIS (OXIGENIO,AR COMPRIMIDO E VACUO),CONSIDERANDO O PROJETO BASICOEXISTENTE,APRESENTADO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</si>
  <si>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</si>
  <si>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</si>
  <si>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</si>
  <si>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</si>
  <si>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</si>
  <si>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</si>
  <si>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MAO-DE-OBRA DE BIOLOGO JUNIOR,PARA SERVICOS DE CONSULTORIA DE ENGENHARIA E ARQUITETURA,INCLUSIVE ENCARGOS SOCIAIS</t>
  </si>
  <si>
    <t>MAO-DE-OBRA DE BIOLOGO PLENO,PARA SERVICOS DE CONSULTORIA DE 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</si>
  <si>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</si>
  <si>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</si>
  <si>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</si>
  <si>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</si>
  <si>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</si>
  <si>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 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</si>
  <si>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</si>
  <si>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</si>
  <si>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 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</si>
  <si>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</si>
  <si>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</si>
  <si>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</si>
  <si>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 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</si>
  <si>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</si>
  <si>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</si>
  <si>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</si>
  <si>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</si>
  <si>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</si>
  <si>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</si>
  <si>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</si>
  <si>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</si>
  <si>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</si>
  <si>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</si>
  <si>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</si>
  <si>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</si>
  <si>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</si>
  <si>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</si>
  <si>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</si>
  <si>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</si>
  <si>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</si>
  <si>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</si>
  <si>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</si>
  <si>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</si>
  <si>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</si>
  <si>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</si>
  <si>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</si>
  <si>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</si>
  <si>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</si>
  <si>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</si>
  <si>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</si>
  <si>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</si>
  <si>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</si>
  <si>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</si>
  <si>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</si>
  <si>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</si>
  <si>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 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</si>
  <si>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</si>
  <si>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</si>
  <si>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</si>
  <si>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</si>
  <si>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</si>
  <si>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</si>
  <si>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</si>
  <si>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</si>
  <si>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</si>
  <si>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</si>
  <si>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</si>
  <si>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ALUGUEL CONTAINER (MODULO METALICO ICAVEL),P/ESCRITORIO C/WC,MED.APROX.2,30M LARG.6,00M COMPR.E 2,50M ALT.CHAPAS ACO C/NERVURAS TRAPEZOIDAIS,ISOLAMENTO TERMO-ACUSTICO FORRO,CHASSIS REFORCADO E PISO COMPENSADO NAVAL,INCLUINDO INST.ELETR.HIDROSSANITARIAS,SUPRIDO ACESSORIOS,1 BACIA SANITARIA E 1 LAVATORIO,EXCL.TRANSP.(04.005.0300),CARGA E DESCARGA (04.013.0015)</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</si>
  <si>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</si>
  <si>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</si>
  <si>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</si>
  <si>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 PREPARO DO TERRENO</t>
  </si>
  <si>
    <t>GALPAO ABERTO PARA OFICINAS E DEPOSITOS DE CANTEIRO DE OBRAS,ESTRUTURADO EM MADEIRA DE LEI,COBERTURA DE TELHAS DE CIMENTO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</si>
  <si>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DE1"X12",HORIZONTAIS,COM 40CM DE SEPARACAO,COM APROVEITAMENTODE UMA VEZ DA MADEIRA</t>
  </si>
  <si>
    <t>CERCA PROTETORA DE BORDA DE VALA,CONSTRUIDA COM MONTANTES DE 3"X3" DE MADEIRA DE 3ª,COM 1,50M DE COMPRIMENTO,FICANDO 0,50M ENTERRADO,COM INTERVALO DE 2,00M E 2 TABUAS DE MADEIRA DE 1"X12",HORIZONTAIS,COM 40CM DE SEPARACAO,COM APROVEITAMENTO 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</si>
  <si>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</si>
  <si>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</si>
  <si>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</si>
  <si>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 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</si>
  <si>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</si>
  <si>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</si>
  <si>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</si>
  <si>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</si>
  <si>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</si>
  <si>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</si>
  <si>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</si>
  <si>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</si>
  <si>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</si>
  <si>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</si>
  <si>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</si>
  <si>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</si>
  <si>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</si>
  <si>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</si>
  <si>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</si>
  <si>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</si>
  <si>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</si>
  <si>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</si>
  <si>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</si>
  <si>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</si>
  <si>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</si>
  <si>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</si>
  <si>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</si>
  <si>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</si>
  <si>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</si>
  <si>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</si>
  <si>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</si>
  <si>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</si>
  <si>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</si>
  <si>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</si>
  <si>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</si>
  <si>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</si>
  <si>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</si>
  <si>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</si>
  <si>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</si>
  <si>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</si>
  <si>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</si>
  <si>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</si>
  <si>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</si>
  <si>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</si>
  <si>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</si>
  <si>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</si>
  <si>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 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</si>
  <si>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</si>
  <si>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 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</si>
  <si>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</si>
  <si>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</si>
  <si>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 VOLUME MAXIMO DE 0,064M3,PARA REDUCAO A PEDRA DE MAO,REFERINDO-SE O PRECO AO MATERIAL SOLTO,DEPOIS DE MARROADO</t>
  </si>
  <si>
    <t>ESCAVACAO MANUAL EM MATERIAL DE 1ªCATEGORIA,A CEU ABERTO,ATE 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</si>
  <si>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</si>
  <si>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</si>
  <si>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</si>
  <si>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</si>
  <si>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</si>
  <si>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E REATERRO DE VALA,EM MATERIAL DE 2ª CATEGORIA,PARA LIGACAO DE AGUA POTAVEL</t>
  </si>
  <si>
    <t>ESCAVACAO MANUAL DE VALA/CAVA EM MATERIAL DE 1ªCATEGORIA ATE 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</si>
  <si>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 ESCORAMENTO E ESGOTAMENTO</t>
  </si>
  <si>
    <t>ESCAVACAO MANUAL DE VALA/CAVA EM MATERIAL DE 1ªCATEGORIA ENTRE 3,00 E 4,50M DE PROFUNDIDADE,EM BECOS DE ATE 2,00M DE LARGURA COM IMPOSSIBILIDADE DE ENTRADA DE CAMINHAO OU EQUIPAMENTO MOTORIZADO PARA RETIRADA DO MATERIAL,EM FAVELAS,EXCLUSIVE 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</si>
  <si>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</si>
  <si>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</si>
  <si>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</si>
  <si>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</si>
  <si>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 REMOCAO</t>
  </si>
  <si>
    <t>ESCAVACAO DE VALA/CAVA A FOGO EM MATERIAL DE 2ªCATEGORIA(MOLEDO OU ROCHA DECOMPOSTA),ENTRE 3,00 E 4,50M DE PROFUNDIDADE,FURACAO A BARRA MINA,INCLUSIVE EMPILHAMENTO DO MATERIAL PARA REMOCAO</t>
  </si>
  <si>
    <t>ESCAVACAO DE VALA/CAVA A FOGO EM MATERIAL DE 2ªCATEGORIA(MOLEDO OU ROCHA DECOMPOSTA),ENTRE 4,50 E 6,00M DE PROFUNDIDADE,FURACAO A BARRA MINA,INCLUSIVE EMPILHAMENTO DO MATERIAL PARA REMOCAO</t>
  </si>
  <si>
    <t>ESCAVACAO DE VALA/CAVA A FOGO EM MATERIAL DE 2ªCATEGORIA(MOLEDO OU ROCHA DECOMPOSTA),ENTRE 6,00 E 7,50M DE PROFUNDIDADE,FURACAO A BARRA MINA,INCLUSIVE EMPILHAMENTO DO MATERIAL PARA 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</si>
  <si>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</si>
  <si>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</si>
  <si>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</si>
  <si>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</si>
  <si>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</si>
  <si>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</si>
  <si>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</si>
  <si>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</si>
  <si>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 PEDRA DE MAO</t>
  </si>
  <si>
    <t>ESCAVACAO DE ROCHA COM UTILIZACAO DE FOGO CUIDADOSO(SMOOTH BLASTING),A CEU ABERTO,EM AREA URBANA,SENDO A PERFURACAO A AR COMPRIMIDO,INCLUSIVE EMPILHAMENTO DO MATERIAL PARA REMOCAO</t>
  </si>
  <si>
    <t>ESCAVACAO DE ROCHA COM UTILIZACAO DE FOGO CUIDADOSO(SMOOTH BLASTING),A CEU ABERTO,EM AREA URBANA,SENDO A PERFURACAO A AR 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</si>
  <si>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</si>
  <si>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</si>
  <si>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</si>
  <si>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</si>
  <si>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</si>
  <si>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</si>
  <si>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</si>
  <si>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 A AR COMPRIMIDO,INCLUSIVE EMPILHAMENDO DO MATERIAL PARA REMOCAO</t>
  </si>
  <si>
    <t>ESCAVACAO A FOGO EM MATERIAL DE 3ªCATEGORIA(ROCHA VIVA)EM TALUDES,VALA/CAVA,ENTRE 1,50 E 3,00M DE PROFUNDIDADE,SENDO A PERFURACAO A AR COMPRIMIDO,INCLUSIVE EMPILHAMENTO DO MATERIAL PARA REMOCAO</t>
  </si>
  <si>
    <t>ESCAVACAO A FOGO EM MATERIAL DE 3ªCATEGORIA(ROCHA VIVA)EM TALUDES,VALA/CAVA,ENTRE 3,00 E 4,50M DE PROFUNDIDADE,SENDO A PERFURACAO A AR COMPRIMIDO,INCLUSIVE EMPILHAMENTO DO MATERIAL PARA REMOCAO</t>
  </si>
  <si>
    <t>ESCAVACAO A FOGO EM MATERIAL DE 3ªCATEGORIA(ROCHA VIVA)EM TALUDES,VALA/CAVA,ENTRE 4,50 E 6,00M DE PROFUNDIDADE,SENDO A PERFURACAO A AR COMPRIMIDO,INCLUSIVE EMPILHAMENTO DO MATERIAL PARA REMOCAO</t>
  </si>
  <si>
    <t>ESCAVACAO A FOGO EM MATERIAL DE 3ªCATEGORIA(ROCHA VIVA)EM TALUDES,VALA/CAVA,ENTRE 6,00 E 7,50M DE PROFUNDIDADE,SENDO A PERFURACAO A AR COMPRIMIDO,INCLUSIVE EMPILHAMENTO DO MATERIAL PARA REMOCAO</t>
  </si>
  <si>
    <t>ESCAVACAO A FOGO EM MATERIAL DE 3ªCATEGORIA(ROCHA VIVA),A CEU ABERTO,SENDO A PERFURACAO A AR COMPRIMIDO,INCLUSIVE CARGACOM CARREGADOR FRONTAL DE PNEUS DE 3,10M3 E TRATOR DE LAMINA 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</si>
  <si>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</si>
  <si>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</si>
  <si>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</si>
  <si>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</si>
  <si>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 REDUCAO A PEDRA DE MAO A ROMPEDOR,ESTA ULTIMA AINDA COM O AUXILIO DE CUNHA E PALMETA</t>
  </si>
  <si>
    <t>ESCAVACAO EM MATERIAL DE 2ªCATEGORIA(MOLEDO OU ROCHA MUITO DECOMPOSTA),COM EQUIPAMENTO A AR COMPRIMIDO,SEM UTILIZACAO DE EXPLOSIVOS,EM TALUDES,VALA/CAVA,ATE 1,50M DE PROFUNDIDADE,INCLUSIVE EMPILHAMENTO DO MATERIAL PARA REMOCAO</t>
  </si>
  <si>
    <t>ESCAVACAO EM MATERIAL DE 2ªCATEGORIA(MOLEDO OU ROCHA MUITO DECOMPOSTA),COM EQUIPAMENTO A AR COMPRIMIDO,SEM UTILIZACAO DE EXPLOSIVOS,EM TALUDES,VALA/CAVA,ENTRE 1,50 E 3,00M DE PROFUNDIDADE,INCLUSIVE EMPILHAMENTO DO MATERIAL PARA REMOCAO</t>
  </si>
  <si>
    <t>ESCAVACAO EM MATERIAL DE 2ªCATEGORIA(MOLEDO OU ROCHA MUITO DECOMPOSTA),COM EQUIPAMENTO A AR COMPRIMIDO,SEM UTILIZACAO DE EXPLOSIVOS,EM TALUDES,VALA/CAVA,ENTRE 3,00 E 4,50M DE PROFUNDIDADE,INCLUSIVE EMPILHAMENTO DO MATERIAL PARA REMOCAO</t>
  </si>
  <si>
    <t>ESCAVACAO EM MATERIAL DE 2ªCATEGORIA(MOLEDO OU ROCHA MUITO DECOMPOSTA),COM EQUIPAMENTO A AR COMPRIMIDO,SEM UTILIZACAO DE EXPLOSIVOS,EM TALUDES,VALA/CAVA,ENTRE 4,50 E 6,00M DE PROFUNDIDADE,INCLUSIVE EMPILHAMENTO DO MATERIAL PARA REMOCAO</t>
  </si>
  <si>
    <t>ESCAVACAO EM MATERIAL DE 2ªCATEGORIA(MOLEDO OU ROCHA MUITO DECOMPOSTA),COM EQUIPAMENTO A AR COMPRIMIDO,SEM UTILIZACAO DE 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</si>
  <si>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</si>
  <si>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</si>
  <si>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</si>
  <si>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</si>
  <si>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</si>
  <si>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 EQUIPAMENTO A AR COMPRIMIDO E ENCUNHAMENTO GENERALIZADO,SEM UTILIZACAO DE EXPLOSIVOS,EM TALUDES,VALA/CAVA,ATE 1,50M DEPROFUNDIDADE,INCLUSIVE EMPILHAMENTO DO MATERIAL PARA REMOCAO</t>
  </si>
  <si>
    <t>ESCAVACAO EM MATERIAL DE 3ªCATEGORIA(ROCHA SA FRATURADA),COM EQUIPAMENTO A AR COMPRIMIDO E ENCUNHAMENTO GENERALIZADO,SEM UTILIZACAO DE EXPLOSIVOS,EM TALUDES,VALA/CAVA,ENTRE 1,50 E3,00M DE PROFUNDIDADE,INCLUSIVE EMPILHAMENTO DO MATERIAL PARA REMOCAO</t>
  </si>
  <si>
    <t>ESCAVACAO EM MATERIAL DE 3ªCATEGORIA(ROCHA SA FRATURADA),COM EQUIPAMENTO A AR COMPRIMIDO E ENCUNHAMENTO GENERALIZADO,SEM UTILIZACAO DE EXPLOSIVOS,EM TALUDES,VALA/CAVA,ENTRE 3,00 E4,50M DE PROFUNDIDADE,INCLUSIVE EMPILHAMENTO DO MATERIAL PARA REMOCAO</t>
  </si>
  <si>
    <t>ESCAVACAO EM MATERIAL DE 3ªCATEGORIA(ROCHA SA FRATURADA),COM EQUIPAMENTO A AR COMPRIMIDO E ENCUNHAMENTO GENERALIZADO,SEM UTILIZACAO DE EXPLOSIVOS,EM TALUDES,VALA/CAVA,ENTRE 4,50 E6,00M DE PROFUNDIDADE,INCLUSIVE EMPILHAMENTO DO MATERIAL PARA REMOCAO</t>
  </si>
  <si>
    <t>ESCAVACAO EM MATERIAL DE 3ªCATEGORIA(ROCHA SA FRATURADA),COM EQUIPAMENTO A AR COMPRIMIDO E ENCUNHAMENTO GENERALIZADO,SEM 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</si>
  <si>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 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</si>
  <si>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</si>
  <si>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</si>
  <si>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</si>
  <si>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</si>
  <si>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 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</si>
  <si>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</si>
  <si>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</si>
  <si>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</si>
  <si>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 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</si>
  <si>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</si>
  <si>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 A FINALIDADE DE IMPEDIR PROPAGACAO DE VIBRACOES DECORRENTES DE ESCAVACAO A FOGO</t>
  </si>
  <si>
    <t>ATERRO COM MATERIAL DE 1ªCATEGORIA,COMPACTADO MANUALMENTE EM 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</si>
  <si>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 DISTANTE ATE 1KM,INCLUSIVE ESCAVACAO,CARGA,TRANSPORTE EM CAMINHAO BASCULANTE,DESCARGA,ESPALHAMENTO E IRRIGACAO MANUAIS</t>
  </si>
  <si>
    <t>ATERRO COM MATERIAL DE 1ª CATEGORIA,COMPACTADO MANUALMENTE EM CAMADAS DE 20CM DE MATERIAL APILOADO,PROVENIENTE DE JAZIDA DISTANTE ATE 2KM,INCLUSIVE ESCAVACAO,CARGA,TRANSPORTE EM CAMINHAO BASCULANTE,DESCARGA,ESPALHAMENTO E IRRIGACAO MANUAIS</t>
  </si>
  <si>
    <t>ATERRO COM MATERIAL DE 1ª CATEGORIA,COMPACTADO MANUALMENTE EM CAMADAS DE 20CM DE MATERIAL APILOADO,PROVENIENTE DE JAZIDA DISTANTE ATE 3KM,INCLUSIVE ESCAVACAO,CARGA,TRANSPORTE EM CAMINHAO BASCULANTE,DESCARGA,ESPALHAMENTO E IRRIGACAO MANUAIS</t>
  </si>
  <si>
    <t>ATERRO COM MATERIAL DE 1ª CATEGORIA,COMPACTADO MANUALMENTE EM CAMADAS DE 20CM DE MATERIAL APILOADO,PROVENIENTE DE JAZIDA DISTANTE ATE 4KM,INCLUSIVE ESCAVACAO,CARGA,TRANSPORTE EM CAMINHAO BASCULANTE,DESCARGA,ESPALHAMENTO E IRRIGACAO MANUAIS</t>
  </si>
  <si>
    <t>ATERRO COM MATERIAL DE 1ª CATEGORIA,COMPACTADO MANUALMENTE EM CAMADAS DE 20CM DE MATERIAL APILOADO,PROVENIENTE DE JAZIDA DISTANTE ATE 5KM,INCLUSIVE ESCAVACAO,CARGA,TRANSPORTE EM CAMINHAO BASCULANTE,DESCARGA,ESPALHAMENTO E IRRIGACAO MANUAIS</t>
  </si>
  <si>
    <t>ATERRO COM MATERIAL DE 1ª CATEGORIA,COMPACTADO MANUALMENTE EM CAMADAS DE 20CM DE MATERIAL APILOADO,PROVENIENTE DE JAZIDA DISTANTE ATE 10KM,INCLUSIVE ESCAVACAO,CARGA,TRANSPORTE EM CAMINHAO BASCULANTE,DESCARGA,ESPALHAMENTO E IRRIGACAO MANUAIS</t>
  </si>
  <si>
    <t>ATERRO COM MATERIAL DE 1ª CATEGORIA,COMPACTADO MANUALMENTE EM CAMADAS DE 20CM DE MATERIAL APILOADO,PROVENIENTE DE JAZIDA DISTANTE ATE 15KM,INCLUSIVE ESCAVACAO,CARGA,TRANSPORTE EM CAMINHAO BASCULANTE,DESCARGA,ESPALHAMENTO E IRRIGACAO MANUAIS</t>
  </si>
  <si>
    <t>ATERRO COM MATERIAL DE 1ª CATEGORIA,COMPACTADO MANUALMENTE EM CAMADAS DE 20CM DE MATERIAL APILOADO,PROVENIENTE DE JAZIDA DISTANTE ATE 20KM,INCLUSIVE ESCAVACAO,CARGA,TRANSPORTE EM CAMINHAO BASCULANTE,DESCARGA,ESPALHAMENTO E IRRIGACAO MANUAIS</t>
  </si>
  <si>
    <t>ATERRO COM MATERIAL DE 1ª CATEGORIA,COMPACTADO MANUALMENTE EM CAMADAS DE 20CM DE MATERIAL APILOADO,PROVENIENTE DE JAZIDA DISTANTE ATE 25KM,INCLUSIVE ESCAVACAO,CARGA,TRANSPORTE EM CAMINHAO BASCULANTE,DESCARGA,ESPALHAMENTO E IRRIGACAO MANUAIS</t>
  </si>
  <si>
    <t>ATERRO COM MATERIAL DE 1ª CATEGORIA,COMPACTADO MANUALMENTE EM CAMADAS DE 20CM DE MATERIAL APILOADO,PROVENIENTE DE JAZIDA DISTANTE ATE 30KM,INCLUSIVE ESCAVACAO,CARGA,TRANSPORTE EM CAMINHAO BASCULANTE,DESCARGA,ESPALHAMENTO E IRRIGACAO MANUAIS</t>
  </si>
  <si>
    <t>COMPACTACAO DE MATERIAL DE 1ªCATEGORIA,INCLUSIVE DESCARGA DE 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</si>
  <si>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</si>
  <si>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</si>
  <si>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</si>
  <si>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</si>
  <si>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</si>
  <si>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</si>
  <si>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</si>
  <si>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</si>
  <si>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</si>
  <si>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</si>
  <si>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</si>
  <si>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</si>
  <si>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</si>
  <si>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</si>
  <si>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</si>
  <si>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</si>
  <si>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</si>
  <si>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 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</si>
  <si>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</si>
  <si>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</si>
  <si>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</si>
  <si>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</si>
  <si>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</si>
  <si>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</si>
  <si>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</si>
  <si>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</si>
  <si>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 170CV,ESPALHAMENTO COM TRATOR DE ESTEIRAS 80CV E COMPACTADOR VIBRATORIO (PE-DE-CARNEIRO),EXCLUSIVE MATERIAL</t>
  </si>
  <si>
    <t>REATERRO DE VALA/CAVA COM PO-DE-PEDRA,INCLUSIVE FORNECIMENTO DO MATERIAL E COMPACTACAO MANUAL</t>
  </si>
  <si>
    <t>REATERRO DE VALA/CAVA COM PO-DE-PEDRA,INCLUSIVE FORNECIMENTO 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</si>
  <si>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</si>
  <si>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</si>
  <si>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</si>
  <si>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</si>
  <si>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</si>
  <si>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</si>
  <si>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</si>
  <si>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</si>
  <si>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</si>
  <si>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 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</si>
  <si>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</si>
  <si>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</si>
  <si>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</si>
  <si>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</si>
  <si>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</si>
  <si>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</si>
  <si>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</si>
  <si>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</si>
  <si>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</si>
  <si>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</si>
  <si>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</si>
  <si>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</si>
  <si>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</si>
  <si>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</si>
  <si>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</si>
  <si>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 HIDRAULICA DE 0,78M3,EXCLUSIVE ESGOTAMENTO E ESCORAMENTO</t>
  </si>
  <si>
    <t>ESCAVACAO MECANICA DE VALA ESCORADA,EM MATERIAL DE 1ªCATEGORIA,ENTRE 3,00 E 4,50M DE PROFUNDIDADE,UTILIZANDO ESCAVADEIRA HIDRAULICA DE 0,78M3,EXCLUSIVE ESGOTAMENTO E ESCORAMENTO</t>
  </si>
  <si>
    <t>ESCAVACAO MECANICA DE VALA ESCORADA,EM MATERIAL DE 1ªCATEGORIA,ENTRE 4,50 E 6,00M DE PROFUNDIDADE,UTILIZANDO ESCAVADEIRA 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</si>
  <si>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</si>
  <si>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</si>
  <si>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 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</si>
  <si>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</si>
  <si>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</si>
  <si>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</si>
  <si>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</si>
  <si>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</si>
  <si>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</si>
  <si>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</si>
  <si>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</si>
  <si>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</si>
  <si>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 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</si>
  <si>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</si>
  <si>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</si>
  <si>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 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</si>
  <si>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</si>
  <si>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</si>
  <si>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</si>
  <si>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 COM CARREGADOR FRONTAL DE PNEUS DE 3,10M3</t>
  </si>
  <si>
    <t>ESCAVACAO MECANICA,EM MATERIAL DE 1ªCATEGORIA,UTILIZANDO TRATOR DE LAMINA COM POTENCIA EM TORNO DE 200CV,INCLUSIVE CARGA 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</si>
  <si>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</si>
  <si>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</si>
  <si>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</si>
  <si>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</si>
  <si>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</si>
  <si>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 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</si>
  <si>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</si>
  <si>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</si>
  <si>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</si>
  <si>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</si>
  <si>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</si>
  <si>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</si>
  <si>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</si>
  <si>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</si>
  <si>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</si>
  <si>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</si>
  <si>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</si>
  <si>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</si>
  <si>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</si>
  <si>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</si>
  <si>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</si>
  <si>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</si>
  <si>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</si>
  <si>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</si>
  <si>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</si>
  <si>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</si>
  <si>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</si>
  <si>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</si>
  <si>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</si>
  <si>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</si>
  <si>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</si>
  <si>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</si>
  <si>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</si>
  <si>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</si>
  <si>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</si>
  <si>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</si>
  <si>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</si>
  <si>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</si>
  <si>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</si>
  <si>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</si>
  <si>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</si>
  <si>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</si>
  <si>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</si>
  <si>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</si>
  <si>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</si>
  <si>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</si>
  <si>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</si>
  <si>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</si>
  <si>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</si>
  <si>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</si>
  <si>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</si>
  <si>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</si>
  <si>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</si>
  <si>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</si>
  <si>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 UTIL DE 7,5T</t>
  </si>
  <si>
    <t>TRANSPORTE DE CARGA DE QUALQUER NATUREZA,EXCLUSIVE AS DESPESAS DE CARGA E DESCARGA,TANTO DE ESPERA DO CAMINHAO COMO DO SERVENTE OU EQUIPAMENTO AUXILIAR,A VELOCIDADE MEDIA DE 40KM/H,EM CAMINHAO DE CARROCERIA FIXA A OLEO DIESEL,COM CAPACIDADE UTIL DE 7,5T</t>
  </si>
  <si>
    <t>TRANSPORTE DE CARGA DE QUALQUER NATUREZA,EXCLUSIVE AS DESPESAS DE CARGA E DESCARGA,TANTO DE ESPERA DO CAMINHAO COMO DO SERVENTE OU EQUIPAMENTO AUXILIAR,A VELOCIDADE MEDIA DE 35KM/H,EM CAMINHAO DE CARROCERIA FIXA A OLEO DIESEL,COM CAPACIDADE UTIL DE 7,5T</t>
  </si>
  <si>
    <t>TRANSPORTE DE CARGA DE QUALQUER NATUREZA,EXCLUSIVE AS DESPESAS DE CARGA E DESCARGA,TANTO DE ESPERA DO CAMINHAO COMO DO SERVENTE OU EQUIPAMENTO AUXILIAR,A VELOCIDADE MEDIA DE 30KM/H,EM CAMINHAO DE CARROCERIA FIXA A OLEO DIESEL,COM CAPACIDADE UTIL DE 7,5T</t>
  </si>
  <si>
    <t>TRANSPORTE DE CARGA DE QUALQUER NATUREZA,EXCLUSIVE AS DESPESAS DE CARGA E DESCARGA,TANTO DE ESPERA DO CAMINHAO COMO DO SERVENTE OU EQUIPAMENTO AUXILIAR,A VELOCIDADE MEDIA DE 25KM/H,EM CAMINHAO DE CARROCEIRA FIXA A OLEO DIESEL,COM CAPACIDADE UTIL DE 7,5T</t>
  </si>
  <si>
    <t>TRANSPORTE DE CARGA DE QUALQUER NATUREZA,EXCLUSIVE AS DESPESAS DE CARGA E DESCARGA,TANTO DE ESPERA DO CAMINHAO COMO DO SERVENTE OU EQUIPAMENTO AUXILIAR,A VELOCIDADE MEDIA DE 20KM/H,EM CAMINHAO DE CARROCERIA FIXA A OLEO DIESEL,COM CAPACIDADE UTIL DE 7,5T</t>
  </si>
  <si>
    <t>TRANSPORTE DE CARGA DE QUALQUER NATUREZA,EXCLUSIVE AS DESPESAS DE CARGA E DESCARGA,TANTO DE ESPERA DO CAMINHAO COMO DO SERVENTE OU EQUIPAMENTO AUXILIAR,A VELOCIDADE MEDIA DE 15KM/H,EM CAMINHAO DE CARROCERIA FIXA A OLEO DIESEL,COM CAPACIDADE UTIL DE 7,5T</t>
  </si>
  <si>
    <t>TRANSPORTE DE CARGA DE QUALQUER NATUREZA,EXCLUSIVE AS DESPESAS DE CARGA E DESCARGA,TANTO DE ESPERA DO CAMINHAO COMO DO SERVENTE OU EQUIPAMENTO AUXILIAR,A VELOCIDADE MEDIA DE 10KM/H,EM CAMINHAO DE CARROCERIA FIXA A OLEO DIESEL,COM CAPACIDADE 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</si>
  <si>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</si>
  <si>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</si>
  <si>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</si>
  <si>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</si>
  <si>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</si>
  <si>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</si>
  <si>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</si>
  <si>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</si>
  <si>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</si>
  <si>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</si>
  <si>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</si>
  <si>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</si>
  <si>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</si>
  <si>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</si>
  <si>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</si>
  <si>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</si>
  <si>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</si>
  <si>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</si>
  <si>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</si>
  <si>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 8T</t>
  </si>
  <si>
    <t>TRANSPORTE DE CARGA DE QUALQUER NATUREZA,EXCLUSIVE AS DESPESAS DE CARGA E DESCARGA,TANTO DE ESPERA DO CAMINHAO COMO DO SERVENTE OU EQUIPAMENTO AUXILIAR,A VELOCIDADE MEDIA DE 40KM/H,EM CAMINHAO BASCULANTE A OLEO DIESEL,COM CAPACIDADE UTIL DE 8T</t>
  </si>
  <si>
    <t>TRANSPORTE DE CARGA DE QUALQUER NATUREZA,EXCLUSIVE AS DESPESAS DE CARGA E DESCARGA,TANTO DE ESPERA DO CAMINHAO COMO DO SERVENTE OU EQUIPAMENTO AUXILIAR,A VELOCIDADE MEDIA DE 35KM/H,EM CAMINHAO BASCULANTE A OLEO DIESEL,COM CAPACIDADE UTIL DE 8T</t>
  </si>
  <si>
    <t>TRANSPORTE DE CARGA DE QUALQUER NATUREZA,EXCLUSIVE AS DESPESAS DE CARGA E DESCARGA,TANTO DE ESPERA DO CAMINHAO COMO DO SERVENTE OU EQUIPAMENTO AUXILIAR,A VELOCIDADE MEDIA DE 30KM/H,EM CAMINHAO BASCULANTE A OLEO DIESEL,COM CAPACIDADE UTIL DE 8T</t>
  </si>
  <si>
    <t>TRANSPORTE DE CARGA DE QUALQUER NATUREZA,EXCLUSIVE AS DESPESAS DE CARGA E DESCARGA,TANTO DE ESPERA DO CAMINHAO COMO DO SERVENTE OU EQUIPAMENTO AUXILIAR,A VELOCIDADE MEDIA DE 25KM/H,EM CAMINHAO BASCULANTE A OLEO DIESEL,COM CAPACIDADE UTIL DE 8T</t>
  </si>
  <si>
    <t>TRANSPORTE DE CARGA DE QUALQUER NATUREZA,EXCLUSIVE AS DESPESAS DE CARGA E DESCARGA,TANTO DE ESPERA DO CAMINHAO COMO DO SERVENTE OU EQUIPAMENTO AUXILIAR,A VELOCIDADE MEDIA DE 20KM/H,EM CAMINHAO BASCULANTE A OLEO DIESEL,COM CAPACIDADE UTIL DE 8T</t>
  </si>
  <si>
    <t>TRANSPORTE DE CARGA DE QUALQUER NATUREZA,EXCLUSIVE AS DESPESAS DE CARGA E DESCARGA,TANTO DE ESPERA DO CAMINHAO COMO DO SERVENTE OU EQUIPAMENTO AUXILIAR,A VELOCIDADE MEDIA DE 15KM/H,EM CAMINHAO BASCULANTE A OLEO DIESEL,COM CAPACIDADE UTIL DE 8T</t>
  </si>
  <si>
    <t>TRANSPORTE DE CARGA DE QUALQUER NATUREZA,EXCLUSIVE AS DESPESAS DE CARGA E DESCARGA,TANTO DE ESPERA DO CAMINHAO COMO DO SERVENTE OU EQUIPAMENTO AUXILIAR,A VELOCIDADE MEDIA DE 10KM/H,EM CAMINHAO BASCULANTE A OLEO DIESEL,COM CAPACIDADE UTIL DE 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</si>
  <si>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</si>
  <si>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 12T</t>
  </si>
  <si>
    <t>TRANSPORTE DE CARGA DE QUALQUER NATUREZA,EXCLUSIVE AS DESPESAS DE CARGA E DESCARGA,TANTO DE ESPERA DO CAMINHAO COMO DO SERVENTE OU EQUIPAMENTO AUXILIAR,A VELOCIDADE MEDIA DE 40KM/H,EM CAMINHAO BASCULANTE A OLEO DIESEL,COM CAPACIDADE UTIL DE 12T</t>
  </si>
  <si>
    <t>TRANSPORTE DE CARGA DE QUALQUER NATUREZA,EXCLUSIVE AS DESPESAS DE CARGA E DESCARGA,TANTO DE ESPERA DO CAMINHAO COMO DO SERVENTE OU EQUIPAMENTO AUXILIAR,A VELOCIDADE MEDIA DE 35KM/H,EM CAMINHAO BASCULANTE A OLEO DIESEL,COM CAPACIDADE UTIL DE 12T</t>
  </si>
  <si>
    <t>TRANSPORTE DE CARGA DE QUALQUER NATUREZA,EXCLUSIVE AS DESPESAS DE CARGA E DESCARGA,TANTO DE ESPERA DO CAMINHAO COMO DO SERVENTE OU EQUIPAMENTO AUXILIAR,A VELOCIDADE MEDIA DE 30KM/H,EM CAMINHAO BASCULANTE A OLEO DIESEL,COM CAPACIDADE UTIL DE 12T</t>
  </si>
  <si>
    <t>TRANSPORTE DE CARGA DE QUALQUER NATUREZA,EXCLUSIVE AS DESPESAS DE CARGA E DESCARGA,TANTO DE ESPERA DO CAMINHAO COMO DO SERVENTE OU EQUIPAMENTO AUXILIAR,A VELOCIDADE MEDIA DE 25KM/H,EM CAMINHAO BASCULANTE A OLEO DIESEL,COM CAPACIDADE UTIL DE 12T</t>
  </si>
  <si>
    <t>TRANSPORTE DE CARGA DE QUALQUER NATUREZA,EXCLUSIVE AS DESPESAS DE CARGA E DESCARGA,TANTO DE ESPERA DO CAMINHAO COMO DO SERVENTE OU EQUIPAMENTO AUXILIAR,A VELOCIDADE MEDIA DE 20KM/H,EM CAMINHAO BASCULANTE A OLEO DIESEL,COM CAPACIDADE UTIL DE 12T</t>
  </si>
  <si>
    <t>TRANSPORTE DE CARGA DE QUALQUER NATUREZA,EXCLUSIVE AS DESPESAS DE CARGA E DESCARGA,TANTO DE ESPERA DO CAMINHAO COMO DO SERVENTE OU EQUIPAMENTO AUXILIAR,A VELOCIDADE MEDIA DE 15KM/H,EM CAMINHAO BASCULANTE A OLEO DIESEL,COM CAPACIDADE UTIL DE 12T</t>
  </si>
  <si>
    <t>TRANSPORTE DE CARGA DE QUALQUER NATUREZA,EXCLUSIVE AS DESPESAS DE CARGA E DESCARGA,TANTO DE ESPERA DO CAMINHAO COMO DO SERVENTE OU EQUIPAMENTO AUXILIAR,A VELOCIDADE MEDIA DE 10KM/H,EM CAMINHAO BASCULANTE A OLEO DIESEL,COM CAPACIDADE UTIL DE 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</si>
  <si>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</si>
  <si>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 17T</t>
  </si>
  <si>
    <t>TRANSPORTE DE CARGA DE QUALQUER NATUREZA,EXCLUSIVE AS DESPESAS DE CARGA E DESCARGA,TANTO DE ESPERA DO CAMINHAO COMO DO SERVENTE OU EQUIPAMENTO AUXILIAR,A VELOCIDADE MEDIA DE 40KM/H,EM CAMINHAO BASCULANTE A OLEO DIESEL,COM CAPACIDADE UTIL DE 17T</t>
  </si>
  <si>
    <t>TRANSPORTE DE CARGA DE QUALQUER NATUREZA,EXCLUSIVE AS DESPESAS DE CARGA E DESCARGA,TANTO DE ESPERA DO CAMINHAO COMO DO SERVENTE OU EQUIPAMENTO AUXILIAR,A VELOCIDADE MEDIA DE 35KM/H,EM CAMINHAO BASCULANTE A OLEO DIESEL,COM CAPACIDADE UTIL DE 17T</t>
  </si>
  <si>
    <t>TRANSPORTE DE CARGA DE QUALQUER NATUREZA,EXCLUSIVE AS DESPESAS DE CARGA E DESCARGA,TANTO DE ESPERA DO CAMINHAO COMO DO SERVENTE OU EQUIPAMENTO AUXILIAR,A VELOCIDADE MEDIA DE 30KM/H,EM CAMINHAO BASCULANTE A OLEO DIESEL,COM CAPACIDADE UTIL DE 17T</t>
  </si>
  <si>
    <t>TRANSPORTE DE CARGA DE QUALQUER NATUREZA,EXCLUSIVE AS DESPESAS DE CARGA E DESCARGA,TANTO DE ESPERA DO CAMINHAO COMO DO SERVENTE OU EQUIPAMENTO AUXILIAR,A VELOCIDADE MEDIA DE 25KM/H,EM CAMINHAO BASCULANTE A OLEO DIESEL,COM CAPACIDADE UTIL DE 17T</t>
  </si>
  <si>
    <t>TRANSPORTE DE CARGA DE QUALQUER NATUREZA,EXCLUSIVE AS DESPESAS DE CARGA E DESCARGA,TANTO DE ESPERA DO CAMINHAO COMO DO SERVENTE OU EQUIPAMENTO AUXILIAR,A VELOCIDADE MEDIA DE 20KM/H,EM CAMINHAO BASCULANTE A OLEO DIESEL,COM CAPACIDADE UTIL DE 17T</t>
  </si>
  <si>
    <t>TRANSPORTE DE CARGA DE QUALQUER NATUREZA,EXCLUSIVE AS DESPESAS DE CARGA E DESCARGA,TANTO DE ESPERA DO CAMINHAO COMO DO SERVENTE OU EQUIPAMENTO AUXILIAR,A VELOCIDADE MEDIA DE 15KM/H,EM CAMINHAO BASCULANTE A OLEO DIESEL,COM CAPACIDADE UTIL DE 17T</t>
  </si>
  <si>
    <t>TRANSPORTE DE CARGA DE QUALQUER NATUREZA,EXCLUSIVE AS DESPESAS DE CARGA E DESCARGA,TANTO DE ESPERA DO CAMINHAO COMO DO SERVENTE OU EQUIPAMENTO AUXILIAR,A VELOCIDADE MEDIA DE 10KM/H,EM CAMINHAO BASCULANTE A OLEO DIESEL,COM CAPACIDADE UTIL DE 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</si>
  <si>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</si>
  <si>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</si>
  <si>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</si>
  <si>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</si>
  <si>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 DO EQUIPAMENTO AUXILIAR,A VELOCIDADE MEDIA DE 5KM/H,EM DUMPER DE 18HP A OLEO DIESEL COM CAPACIDADE UTIL DE 2,3T OU 1000L</t>
  </si>
  <si>
    <t>TRANSPORTE DE CONTAINER,SEGUNDO DESCRICAO DA FAMILIA 02.006,EXCLUSIVE CARGA E DESCARGA(VIDE ITEM 04.013.0015)</t>
  </si>
  <si>
    <t>TRANSPORTE DE EQUIPAMENTOS PESADOS EM CARRETAS,EXCLUSIVE A CARGA E DESCARGA(VIDE ITEM 04.014.0091) E O CUSTO HORARIO DOS 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</si>
  <si>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</si>
  <si>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</si>
  <si>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</si>
  <si>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</si>
  <si>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</si>
  <si>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</si>
  <si>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</si>
  <si>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</si>
  <si>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</si>
  <si>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</si>
  <si>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</si>
  <si>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</si>
  <si>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</si>
  <si>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</si>
  <si>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 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</si>
  <si>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</si>
  <si>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</si>
  <si>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</si>
  <si>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</si>
  <si>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</si>
  <si>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 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</si>
  <si>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</si>
  <si>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</si>
  <si>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</si>
  <si>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</si>
  <si>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</si>
  <si>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</si>
  <si>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</si>
  <si>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</si>
  <si>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</si>
  <si>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</si>
  <si>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</si>
  <si>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</si>
  <si>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</si>
  <si>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</si>
  <si>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</si>
  <si>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</si>
  <si>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</si>
  <si>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</si>
  <si>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</si>
  <si>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</si>
  <si>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</si>
  <si>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</si>
  <si>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</si>
  <si>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</si>
  <si>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</si>
  <si>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</si>
  <si>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 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</si>
  <si>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</si>
  <si>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</si>
  <si>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</si>
  <si>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</si>
  <si>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</si>
  <si>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</si>
  <si>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</si>
  <si>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</si>
  <si>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</si>
  <si>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</si>
  <si>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</si>
  <si>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</si>
  <si>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 ESPERA DO CAMINHAO(VIDE ITEM 04.021.0010)</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</si>
  <si>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</si>
  <si>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</si>
  <si>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</si>
  <si>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</si>
  <si>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CARGA E DESCARGA MANUAL DE ELEVADOR DE OBRAS,INCLUSIVE TEMPO DE ESPERA DO CAMINHAO REFERENTE AO ITEM 04.020.0136</t>
  </si>
  <si>
    <t>TRANSPORTE ATE 25KM,MONTAGEM E DESMONTAGEM DE BATE-ESTACAS COM MARTELO PESANDO ATE 1,5T,COM OU SEM TORRE,INCLUSIVE HORAS 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</si>
  <si>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 NA DESMONTAGEM.PARA DISTANCIA ALEM DE 25KM,ACRESCENTAR 0,5% 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</si>
  <si>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</si>
  <si>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</si>
  <si>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</si>
  <si>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</si>
  <si>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 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</si>
  <si>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</si>
  <si>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</si>
  <si>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 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</si>
  <si>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</si>
  <si>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</si>
  <si>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</si>
  <si>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 AREIA,AGUA OU AR.VIDE ITEM 05.004.0011</t>
  </si>
  <si>
    <t>DEMOLICAO A PONTEIRO DE ARREMATE DE PATIO CIMENTADO PARA REEXECUCAO DO MESMO,EXCLUSIVE ESTA REEXECUCAO</t>
  </si>
  <si>
    <t>DEMOLICAO DE ARGAMASSA DE ASSENTAMENTO DE AZULEJO,CERAMICA OU MARMORE EM PAREDE,INCLUSIVE EMPILHAMENTO LATERAL DENTRO DO 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</si>
  <si>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</si>
  <si>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</si>
  <si>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</si>
  <si>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</si>
  <si>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</si>
  <si>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 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</si>
  <si>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</si>
  <si>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</si>
  <si>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</si>
  <si>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</si>
  <si>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</si>
  <si>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</si>
  <si>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</si>
  <si>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</si>
  <si>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</si>
  <si>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</si>
  <si>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</si>
  <si>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</si>
  <si>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</si>
  <si>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</si>
  <si>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</si>
  <si>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</si>
  <si>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</si>
  <si>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</si>
  <si>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</si>
  <si>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</si>
  <si>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</si>
  <si>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</si>
  <si>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</si>
  <si>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</si>
  <si>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PAVIMENTACAO DE LAJOES DE GRANITO EM PASSEIO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</si>
  <si>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</si>
  <si>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</si>
  <si>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 DE ALTURA,REFERINDO-SE O CUSTO AO MATERIAL SOLTO</t>
  </si>
  <si>
    <t>REMOCAO MANUAL DE MATERIAL ROCHOSO,EM BLOCOS ATE 15KG,A 2,50M DE DISTANCIA,REFERINDO-SE O CUSTO AO MATERIAL SOLTO</t>
  </si>
  <si>
    <t>REMOCAO,A PA,DE CASCALHO E PO DE MATERIAL ROCHOSO,A 1,50M DE ALTURA</t>
  </si>
  <si>
    <t>REMOCAO,A PA,DE CASCALHO E PO DE MATERIAL ROCHOSO,A 2,50M DE 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</si>
  <si>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</si>
  <si>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</si>
  <si>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</si>
  <si>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</si>
  <si>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</si>
  <si>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</si>
  <si>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</si>
  <si>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</si>
  <si>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</si>
  <si>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</si>
  <si>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</si>
  <si>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</si>
  <si>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CUIDADOSA DE DIVISORIAS DE MADEIRA PRE-MOLDADAS,PRENSADAS OU SEMELHANTES</t>
  </si>
  <si>
    <t>REMOCAO CUIDADOSA E REMONTAGEM DE DIVISORIAS DE MADEIRA PRE-MOLDADAS,PRENSADAS OU SEMELHANTES</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</si>
  <si>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</si>
  <si>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</si>
  <si>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</si>
  <si>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</si>
  <si>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</si>
  <si>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</si>
  <si>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</si>
  <si>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</si>
  <si>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</si>
  <si>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 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</si>
  <si>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</si>
  <si>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</si>
  <si>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</si>
  <si>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</si>
  <si>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</si>
  <si>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</si>
  <si>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</si>
  <si>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</si>
  <si>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</si>
  <si>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</si>
  <si>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</si>
  <si>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</si>
  <si>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</si>
  <si>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</si>
  <si>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</si>
  <si>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</si>
  <si>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</si>
  <si>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</si>
  <si>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 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</si>
  <si>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</si>
  <si>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</si>
  <si>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</si>
  <si>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 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</si>
  <si>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</si>
  <si>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</si>
  <si>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</si>
  <si>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</si>
  <si>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</si>
  <si>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</si>
  <si>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</si>
  <si>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</si>
  <si>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</si>
  <si>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</si>
  <si>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</si>
  <si>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</si>
  <si>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</si>
  <si>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 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</si>
  <si>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</si>
  <si>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</si>
  <si>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 USO DE ESCADA ATE 2 PAVIMENTOS,EXCLUSIVE ANDAIMES</t>
  </si>
  <si>
    <t>LIMPEZA DE TELHA CERAMICA,CONSTANDO DE LAVAGEM COM AGUA PURA E ESCOVACAO COM ESCOVA DE ACO</t>
  </si>
  <si>
    <t>LIMPEZA DE CAIXA DE AREIA,EM ENCOSTA,ATE 1,50M DE PROFUNDIDADE</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</si>
  <si>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</si>
  <si>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 2000L,INCLUSIVE DESINFECCAO,CONFORME APROVACAO PELA COMISSAO ESTADUAL DE CONTROLE AMBIENTAL-CECA,COM BASE NA LEI Nº 1.893/91 E NO DECRETO Nº20.356/93,MN-353 MANUAL DE LIMPEZA E DESINFECCAO DE RESERVATORIOS DE AGUA</t>
  </si>
  <si>
    <t>LIMPEZA DE CAIXA D'AGUA OU CISTERNA,COM CAPACIDADE DE 2001 A 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</si>
  <si>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</si>
  <si>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</si>
  <si>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</si>
  <si>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</si>
  <si>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</si>
  <si>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</si>
  <si>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</si>
  <si>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</si>
  <si>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</si>
  <si>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</si>
  <si>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</si>
  <si>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ARMADO,INCLUSIVE O PINO E 0,50M DE FITA PERFURADA.FORNECIMENTO 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</si>
  <si>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</si>
  <si>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</si>
  <si>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</si>
  <si>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</si>
  <si>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</si>
  <si>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</si>
  <si>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LIMPEZA DE SUPERFICIE DE CONCRETO APARENTE LISO(ANTIGO),COMAGUA PURA E ESCOVACAO COM ESCOVA DE ACO,UTILIZANDO MANGUEIRA 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</si>
  <si>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</si>
  <si>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</si>
  <si>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 COM ADESIVO,CIMENTO BRANCO E CORANTE,SENDO 2 POLIMENTOS MECANICOS</t>
  </si>
  <si>
    <t>LIMPEZA E POLIMENTO DE PISO DE GRANITO,ANTIGO,USANDO ESTUQUE 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</si>
  <si>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</si>
  <si>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</si>
  <si>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</si>
  <si>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</si>
  <si>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</si>
  <si>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</si>
  <si>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</si>
  <si>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</si>
  <si>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</si>
  <si>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</si>
  <si>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</si>
  <si>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</si>
  <si>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</si>
  <si>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</si>
  <si>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</si>
  <si>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</si>
  <si>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</si>
  <si>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</si>
  <si>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</si>
  <si>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</si>
  <si>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</si>
  <si>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</si>
  <si>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 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</si>
  <si>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</si>
  <si>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</si>
  <si>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</si>
  <si>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</si>
  <si>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</si>
  <si>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</si>
  <si>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</si>
  <si>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</si>
  <si>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</si>
  <si>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</si>
  <si>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</si>
  <si>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</si>
  <si>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</si>
  <si>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</si>
  <si>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</si>
  <si>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</si>
  <si>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</si>
  <si>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</si>
  <si>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</si>
  <si>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</si>
  <si>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</si>
  <si>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</si>
  <si>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</si>
  <si>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</si>
  <si>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</si>
  <si>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</si>
  <si>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</si>
  <si>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</si>
  <si>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</si>
  <si>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</si>
  <si>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</si>
  <si>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</si>
  <si>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</si>
  <si>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</si>
  <si>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</si>
  <si>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</si>
  <si>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</si>
  <si>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</si>
  <si>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</si>
  <si>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</si>
  <si>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</si>
  <si>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</si>
  <si>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</si>
  <si>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</si>
  <si>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</si>
  <si>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</si>
  <si>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</si>
  <si>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</si>
  <si>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</si>
  <si>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 MEDIO DE 5M2/H</t>
  </si>
  <si>
    <t>LIMPEZA OU PREPARO DE SUPERFICIE DE CONCRETO COM JATO DE AGUA PRESSURIZADA OU AR,EM CONDICOES QUE PERMITAM UM RENDIMENTO MEDIO DE 15M2/H</t>
  </si>
  <si>
    <t>LIMPEZA DE SUPERFICIE DE MONUMENTOS HISTORICOS DE ARGAMASSA,FERRO,BRONZE,MARMORE,GRANITO,RESINA,ETC EXCLUSIVE RETIRADA E 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</si>
  <si>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</si>
  <si>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</si>
  <si>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</si>
  <si>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</si>
  <si>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</si>
  <si>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 OU ACO COM JATO DE MATERIAL ABRASIVO METALICO,SEGUIDO DE AGUA OU AR,EM CONDICOES QUE NAO PERMITAM O REAPROVEITAMENTO DO MATERIAL ABRASIVO</t>
  </si>
  <si>
    <t>LIMPEZA OU PREPARO DE SUPERFICIE DE PISOS E PAREDES DE FERRO OU ACO COM JATO DE MATERIAL ABRASIVO METALICO,SEGUIDO DE AGUA OU AR,EM CONDICOES QUE PERMITAM O REAPROVEITAMENTO DE 50% 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</si>
  <si>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</si>
  <si>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</si>
  <si>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</si>
  <si>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</si>
  <si>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</si>
  <si>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 DE 3"X3",1"X9" E 1"X12",CONSIDERANDO-SE O APROVEITAMENTO DA 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</si>
  <si>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</si>
  <si>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</si>
  <si>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</si>
  <si>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</si>
  <si>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</si>
  <si>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</si>
  <si>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</si>
  <si>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</si>
  <si>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</si>
  <si>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</si>
  <si>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19.011.0017)</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</si>
  <si>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</si>
  <si>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 E CABOS 4 VEZES,MONTAGEM E DESMONTAGEM 1 VEZ</t>
  </si>
  <si>
    <t>ANDAIME SUSPENSO DE MADEIRA,PENDENTE DA ESTRUTURA POR CABOSDE ACO DE 3/8",INCLUSIVE PLATAFORMA DE MADEIRA E PERFURACAODA LAJE DE CONCRETO,COM UTILIZACAO DAS TABUAS 3 VEZES,TORAS E CABOS 6 VEZES,MONTAGEM E DESMONTAGEM 1 VEZ</t>
  </si>
  <si>
    <t>ANDAIME SUSPENSO DE MADEIRA,PENDENTE DA ESTRUTURA POR CABOSDE ACO DE 3/8",INCLUSIVE PLATAFORMA DE MADEIRA E PERFURACAODA LAJE DE CONCRETO,COM UTILIZACAO DAS TABUAS 4 VEZES,TORAS 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</si>
  <si>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</si>
  <si>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</si>
  <si>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</si>
  <si>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</si>
  <si>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</si>
  <si>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</si>
  <si>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</si>
  <si>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 APENAS O FORNECIMENTO DA TELA (VIDE ITENS 05.005.0062 E 05.005.0064 PARA COLOCACAO)</t>
  </si>
  <si>
    <t>TELA DE POLIPROPILENO PARA PROTECAO DE FACHADAS AMARRADA SOMENTE NOS EXTREMOS,EXCLUSIVE TELA (VIDE ITEM 05.005.0060 PARA 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</si>
  <si>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</si>
  <si>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</si>
  <si>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</si>
  <si>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</si>
  <si>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 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</si>
  <si>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</si>
  <si>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</si>
  <si>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</si>
  <si>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</si>
  <si>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 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</si>
  <si>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</si>
  <si>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</si>
  <si>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</si>
  <si>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</si>
  <si>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</si>
  <si>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</si>
  <si>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</si>
  <si>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</si>
  <si>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 PAREDE,COM SILOS HORIZONTAIS PARA TRES AGREGADOS.</t>
  </si>
  <si>
    <t>MONTAGEM E DESMONTAGEM DE USINA MISTURADORA DE CONCRETO,TIPO VERTICAL,COM SILOS PARA 45,00M3 DE AGREGADOS E 30T DE CIMENTO</t>
  </si>
  <si>
    <t>MONTAGEM E DESMONTAGEM DE TELEFERICO DE OBRA,COM VAO DE APROXIMADAMENTE 180,00M,INCLUSIVE O PREPARO DO TERRENO,EXCLUSIVE AS DEMAIS OBRAS NAO LIGADAS A PARTE MECANICA E O TRANSPORTE 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</si>
  <si>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</si>
  <si>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</si>
  <si>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</si>
  <si>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</si>
  <si>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</si>
  <si>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</si>
  <si>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</si>
  <si>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</si>
  <si>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</si>
  <si>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 SUCCAO DE 1.1/2".ALTURA MANOMETRICA ATE 10,00M,MEDIDA PELOTEMPO DE FUNCIONAMENTO</t>
  </si>
  <si>
    <t>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</si>
  <si>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ESCORAMENTO SIMPLES,FECHADO,DE VALA DE POUCA PROFUNDIDADE(ATE 1,00M DE PROFUNDIDADE),INCLUSIVE FORNECIMENTO DOS MATERIAIS(PECAS DE MADEIRA DE 3ª-1.1/2"X9" E 3"X6")</t>
  </si>
  <si>
    <t>ESCORAMENTO SIMPLES,ABERTO,DE VALA DE POUCA PROFUNDIDADE(ATE 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</si>
  <si>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</si>
  <si>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 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</si>
  <si>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</si>
  <si>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</si>
  <si>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</si>
  <si>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 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</si>
  <si>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</si>
  <si>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</si>
  <si>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</si>
  <si>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</si>
  <si>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</si>
  <si>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</si>
  <si>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</si>
  <si>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 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</si>
  <si>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</si>
  <si>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</si>
  <si>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</si>
  <si>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</si>
  <si>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</si>
  <si>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t>
  </si>
  <si>
    <t>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</si>
  <si>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</si>
  <si>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</si>
  <si>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</si>
  <si>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</si>
  <si>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</si>
  <si>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</si>
  <si>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</si>
  <si>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</si>
  <si>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</si>
  <si>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</si>
  <si>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 DNIT 100/2018-ES.</t>
  </si>
  <si>
    <t>SINALIZACAO MANUAL DE FAIXAS E FIGURAS PARA PEDESTRES,COM TINTA TERMOPLASTICA A BASE DE RESINAS NATURAIS E/OU SINTETICAS,EM VIAS RODOVIARIAS,APLICADO POR EXTRUSAO,CONFORME ABNT NBR 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</si>
  <si>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</si>
  <si>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</si>
  <si>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 100/2018-ES.</t>
  </si>
  <si>
    <t>SINALIZACAO MANUAL DE FAIXAS E FIGURAS PARA PEDESTRES,COM TINTA A BASE DE RESINA ACRILICA,EM VIAS RODOVIARIAS,COM UTILIZACAO DE PISTOLA PNEUMATICA(SPRAY),CONFORME ABNT NBR 12935,13132,7396 E NORMA DNIT 100/2018-ES.</t>
  </si>
  <si>
    <t>SINALIZACAO MANUAL DE FAIXAS E FIGURAS PARA PEDESTRES,COM TINTA A BASE DE RESINA ACRILICA,EM VIAS URBANAS,COM UTILIZACAO DE PISTOLA PNEUMATICA(SPRAY),CONFORME NORMAS DO DER-RJ</t>
  </si>
  <si>
    <t>SONORIZADOR TIPO CALOTA,DIAMETRO 15CM,CONFECCIONADO EM RESINA DE POLIESTER,COM ELEMENTOS REFLETIVOS E PINO DE FIXACAO.FORNECIMENTO E COLOCACAO</t>
  </si>
  <si>
    <t>MINI-TACHAO CEGO,FUNDIDO,MEDINDO 220X100X40MM,CONSTITUIDO DE 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</si>
  <si>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</si>
  <si>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 REFLETORES CONTEM 50 ESFERAS DE VIDRO LAPIDADO E ESPELHADO,INCRUSTADOS EM "ABS",NAS CORES BRANCA E AMARELA.FORNECIMENTO 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</si>
  <si>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</si>
  <si>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</si>
  <si>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 "ABS",NAS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</si>
  <si>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</si>
  <si>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 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</si>
  <si>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</si>
  <si>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</si>
  <si>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</si>
  <si>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FITA ANTIDERRAPANTE AUTOADESIVA NA COR PRETA,PARA AREAS INTERNAS E EXTERNAS,COM LARGURA DE 50MM.FORNECIMENTO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</si>
  <si>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</si>
  <si>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</si>
  <si>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</si>
  <si>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</si>
  <si>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</si>
  <si>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</si>
  <si>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</si>
  <si>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</si>
  <si>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 DE ESPESSURA,PARA SERVICO DE ASSENTAMENTO DE TUBULACAO OU PECA DE ACO,UTILIZANDO CONVERSOR MOVIDO A OLEO DIESEL</t>
  </si>
  <si>
    <t>SOLDA DE TOPO,DESCENDENTE,EM CHAPA DE ACO CHANFRADA DE 3/16" 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</si>
  <si>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</si>
  <si>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</si>
  <si>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 DE ESPESSURA,PARA SERVICO DE ASSENTAMENTO DE TUBULACAO OU PECA DE ACO,UTILIZANDO CONVERSOR MOVIDO A OLEO DIESEL</t>
  </si>
  <si>
    <t>SOLDA DE TOPO,DESCENDENTE,EM CHAPA DE ACO CHANFRADA DE 5/16" 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</si>
  <si>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</si>
  <si>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</si>
  <si>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</si>
  <si>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</si>
  <si>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</si>
  <si>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</si>
  <si>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</si>
  <si>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 1/4" DE ESPESSURA,UTILIZANDO MAQUINA DE SOLDA A OLEO DIESEL</t>
  </si>
  <si>
    <t>SOLDA DE TOPO,DESCENDENTE,EM CHAPA DE ACO CHANFRADA A 30°,DE 5/16" DE ESPESSURA,UTILIZANDO CONVERSOR ELETROMOTORIZADO,EADMITINDO UM TEMPO PRODUTIVO DE 75%</t>
  </si>
  <si>
    <t>SOLDA DE TOPO,DESCENDENTE,EM CHAPA DE ACO CHANFRADA A 30°,DE 5/16" DE ESPESSURA,UTILIZANDO MAQUINA DE SOLDA A OLEO DIESEL</t>
  </si>
  <si>
    <t>SOLDA DE TOPO,DESCENDENTE,EM CHAPA DE ACO CHANFRADA A 30°,DE 3/8" DE ESPESSURA,UTILIZANDO CONVERSOR ELETROMOTORIZADO,E ADMITINDO UM TEMPO PRODUTIVO DE 75%</t>
  </si>
  <si>
    <t>SOLDA DE TOPO,DESCENDENTE,EM CHAPA DE ACO CHANFRADA A 30°,DE 3/8" DE ESPESSURA,UTILIZANDO MAQUINA DE SOLDA A OLEO DIESEL</t>
  </si>
  <si>
    <t>SOLDA DE TOPO,DESCENDENTE,EM CHAPA DE ACO CHANFRADA A 30°,DE 1/2" DE ESPESSURA,UTILIZANDO CONVERSOR ELETROMOTORIZADO,E ADMITINDO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</si>
  <si>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</si>
  <si>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</si>
  <si>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</si>
  <si>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</si>
  <si>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</si>
  <si>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1/2",UTILIZANDO CONVERSOR ELETRICO,INCLUSIVE CORTE E/OU CHANFRO DAS EXTREMIDADES</t>
  </si>
  <si>
    <t>SOLDA DE TOPO,EM TUBOS DE ACO GALVANIZADO NO DIAMETRO DE 3/4",UTILIZANDO CONVERSOR ELETRICO,INCLUSIVE CORTE E/OU CHANFRO 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</si>
  <si>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</si>
  <si>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</si>
  <si>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</si>
  <si>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</si>
  <si>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</si>
  <si>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</si>
  <si>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 ESTE</t>
  </si>
  <si>
    <t>CERCA DE VEDACAO DE TERRENO COM MOUROES DE MADEIRA DE LEI DE 3"X3",COM 2,00M DE ALTURA LIVRE E 0,50M ENTERRADOS,ESPACADOS DE 3,00M,COM 7 FIOS CORRIDOS DE ARAME FARPADO Nº14.FORNECIMENTO E COLOCACAO</t>
  </si>
  <si>
    <t>CERCA DE VEDACAO DE TERRENO COM MOUROES DE MADEIRA DE LEI DE 3"X3",COM 1,50M DE ALTURA LIVRE E 0,50M ENTERRADOS,ESPACADOS DE 3,00M,COM 5 FIOS CORRIDOS DE ARAME FARPADO Nº14.FORNECIMENTO E COLOCACAO</t>
  </si>
  <si>
    <t>CERCA DE VEDACAO ESTRUTURADA EM PECAS DE MADEIRA DE 3"X3",FORMANDO QUADROS DE 2,00X2,00M,COM TRAVESSA INFERIOR A 12,5CMDO SOLO,REVESTIDOS COM TELA DE ARAME GALVANIZADO FIO N°12,COM MALHA LOSANGULAR DE (80X80)MM,SENDO O MADEIRAMENTO PINTADO COM DUAS DEMAOS DE IMUNIZANTE FUNGICIDA A BASE DE OLEO DE CREOSOTO,ANTES DA COLOCACAO.FORNECIMENTO E COLOCACAO</t>
  </si>
  <si>
    <t>CERCA CONSTRUIDA COM MOUROES RETOS DE CONCRETO ARMADO,COMPRIMENTO DE 2,50M,ESPACADOS DE 3,00M,CRAVADOS 0,50M NO SOLO,COM 5 FIOS CORRIDOS DE ARAME LISO GALVANIZADO Nº 12.FORNECIMENTO E COLOCACAO</t>
  </si>
  <si>
    <t>CERCA CONSTRUIDA COM MOUROES RETOS DE CONCRETO ARMADO,COMPRIMENTO DE 2,50M,ESPACADOS DE 3,00M,CRAVADOS 0,50M NO SOLO,COM 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</si>
  <si>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</si>
  <si>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</si>
  <si>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t>
  </si>
  <si>
    <t>CERCA CONSTRUIDA C/MOURAO DE PONTA INCLINADA,ALTURA UTIL DE2,50M E 0,70M CRAVADO NO SOLO C/CONCRETO FCK=15MPA,ESPACADOS DE 3,00M,FECHAMENTO C/TELA DE ARAME GALVANIZADO N°10,MALHALOSANGULAR DE (80X80)MM,FIXADA C/ARAME GALVANIZADO N°6 E 3 (TRES) FIOS DE ARAME FARPADO NA PARTE SUPERIOR,INCLUSIVE MURERETA DE CONCRETO CICLOPICO E TODOS OS MATERIAIS.FORN.COLOC.</t>
  </si>
  <si>
    <t>CERCA DIVISORIA COM MOUROES DE MADEIRA DE LEI DE 3"X3",COM 2,00M DE ALTURA LIVRE,0,50M ENTERRADOS,ESPACADOS DE 3,00M,COM 4 FIOS DE ARAME FARPADO.FORNECIMENTO E COLOCACAO</t>
  </si>
  <si>
    <t>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</si>
  <si>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</si>
  <si>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</si>
  <si>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</si>
  <si>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</si>
  <si>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CERCA DIVISORIA EM MADEIRA DE REFLORESTAMENTO,TRATADA,MODULO DE 12,30M,COM DIAMETRO DE 0,15M,ALTURA VARIAVEL DE 1M A 1,50M LIVRE,1M ENTERRADO,ESPACADOS DE 1,35M COM 5 FIOS CORRIDOS 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</si>
  <si>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</si>
  <si>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</si>
  <si>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 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</si>
  <si>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</si>
  <si>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</si>
  <si>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 450MM,MODELO SIMPLES,LAMINAS DE 30MM COM 54 ESPIRAIS E 22 LAMINAS POR ESPIRAIS,FIO 3MM EM ACO GALVANIZADO.FORNECIMENTOE COLOCACAO</t>
  </si>
  <si>
    <t>BARREIRA DE PROTECAO,TIPO CONCERTINA,COM DIAMETRO DE ESPIRAL 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</si>
  <si>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</si>
  <si>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</si>
  <si>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</si>
  <si>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</si>
  <si>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</si>
  <si>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</si>
  <si>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PLACA DE ACRILICO PARA IDENTIFICACAO DE PORTAS,MEDINDO (25X8)CM.FORNECIMENTO E COLOCACAO</t>
  </si>
  <si>
    <t>PLACA DE ACRILICO,DESENHADA,INDICANDO SANITARIO MASCULINO OU FEMININO,DE (39X19)CM.FORNECIMENTO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</si>
  <si>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</si>
  <si>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</si>
  <si>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</si>
  <si>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(10X20)CM,CONFORME ABNT NBR 16820.FORNECIMENTO E COLOCACAO</t>
  </si>
  <si>
    <t>PLACA FOTOLUMINESCENTE DE SINALIZACAO DE SEGURANCA CONTRA INCENDIO,PARA SAIDA DE EMERGENCIA,EM PVC ANTICHAMA,DIMENSOES APROXIMADAS DE (20X40)CM,CONFORME ABNT NBR 16820.FORNECIMENTO 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</si>
  <si>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</si>
  <si>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</si>
  <si>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</si>
  <si>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</si>
  <si>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</si>
  <si>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 APROXIMADO DE 20CM,CONFORME ABNT NBR 16820.FORNECIMENTO E COLOCACAO</t>
  </si>
  <si>
    <t>PLACA FOTOLUMINESCENTE DE SINALIZACAO DE SEGURANCA CONTRA INCENDIO,DE ALERTA,EM PVC ANTICHAMA,FORMA TRIANGULAR,DIMENSAO 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</si>
  <si>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</si>
  <si>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</si>
  <si>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</si>
  <si>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 PINOS PARA FIXACAO.FORNECIMENTO E COLOCACAO</t>
  </si>
  <si>
    <t>LETRA FUNDIDA EM ALUMINIO,COM 10CM DE ALTURA,ESPESSURA DE 5MM,COM PINOS PARA FIXACAO.FORNECIMENTO E COLOCACAO</t>
  </si>
  <si>
    <t>LETRA FUNDIDA EM BRONZE,COM 10CM DE ALTURA,ESPESSURA DE 5MM,COM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</si>
  <si>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</si>
  <si>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</si>
  <si>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(8X25)CM,CONFORME ABNT NBR 9050.FORNECIMENTO E COLOCACAO</t>
  </si>
  <si>
    <t>MAPA TATIL EM ACRILICO,COM TEXTOS,SIMBOLOS E BRAILLE EM RELEVO,MEDINDO APROXIMADAMENTE (54X39)CM,PARA SINALIZACAO E LOCALIZACAO DE AMBIENTES,CONFORME ABNT NBR 9050,EXCLUSIVE PEDESTAL.FORNECIMENTO E COLOCACAO</t>
  </si>
  <si>
    <t>PLACA DE ALUMINIO OU ACRILICO,ESCRITA EM BRAILLE,MEDINDO (10X3)CM,PARA SINALIZACAO DE CORRIMAO,CONFORME ABNT NBR 9050.FORNECIMENTO E COLOCACAO</t>
  </si>
  <si>
    <t>PLASTICO NA COR PRETA,DESTINADO A PROTECAO DE TELHADOS,MOVEIS E PISOS,COM 0,15MM DE ESPESSURA,REUTILIZADO 5 VEZES,INCLUSIVE RETIRADA.FORNECIMENTO E COLOCACAO</t>
  </si>
  <si>
    <t>LONA DE POLIETILENO(LONA TERREIRO)COM ESPESSURA DE 0,20MM PARA IMPERMEABILIZACAO DE SOLO,MEDIDA PELA AREA COBERTA,INCLUSIVE PERDAS E TRANSPASSE</t>
  </si>
  <si>
    <t>PALLET DE CONTENCAO PARA DOIS TAMBORES DE COMBUSTIVEL,EM POLIETILENO ROTOMOLDADO COM PROTECAO UV,CAPACIDADE APROXIMADA DE 200 LITROS,COMPOSTO DE BACIA E GRELHA.FORNECIMENTO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</si>
  <si>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</si>
  <si>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</si>
  <si>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</si>
  <si>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</si>
  <si>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</si>
  <si>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</si>
  <si>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</si>
  <si>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</si>
  <si>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</si>
  <si>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</si>
  <si>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</si>
  <si>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</si>
  <si>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</si>
  <si>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</si>
  <si>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</si>
  <si>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</si>
  <si>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</si>
  <si>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</si>
  <si>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</si>
  <si>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</si>
  <si>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</si>
  <si>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</si>
  <si>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</si>
  <si>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</si>
  <si>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DE 3,00M E PROFUNDIDADE DE 2,50M,INCLUSIVE MOVIMENTACAO COM ESCAVADEIRA HIDRAULICA E MAO-DE-OBRA.A MEDICAO SERA FEITA PELO PRODUTO DAS ALTURAS DAS PAREDES ESCORADAS (2 LADOS) VEZES O COMPRIMENTO DA VALA</t>
  </si>
  <si>
    <t>ESCORAMENTO PARA VALAS "TIPO BLINDAGEM",COM LARGURA DE 3,00M E PROFUNDIDADE DE 4,50M,INCLUSIVE MOVIMENTACAO COM ESCAVADEIRA HIDRAULICA E MAO-DE-OBRA.A MEDICAO SERA FEITA PELO PRODUTO DAS ALTURAS DAS PAREDES ESCORADAS (2 LADOS) VEZES O COMPRIMENTO DA VALA</t>
  </si>
  <si>
    <t>ESCORAMENTO PARA VALAS "TIPO BLINDAGEM",COM LARGURA DE 3,00M 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</si>
  <si>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</si>
  <si>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</si>
  <si>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</si>
  <si>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</si>
  <si>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</si>
  <si>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</si>
  <si>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</si>
  <si>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</si>
  <si>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</si>
  <si>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</si>
  <si>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</si>
  <si>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</si>
  <si>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</si>
  <si>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 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</si>
  <si>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</si>
  <si>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</si>
  <si>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</si>
  <si>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</si>
  <si>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</si>
  <si>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</si>
  <si>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</si>
  <si>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 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</si>
  <si>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</si>
  <si>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</si>
  <si>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</si>
  <si>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E AUXILIO SAUDE COM BENEFICIOS MEDICOS E ODONTOLOGICOS,CONFORME CONVENCAO DO TRABALHO PARA CONSTRUCAO CIVIL</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</si>
  <si>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</si>
  <si>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INDICE GERAL PARA FORNECIMENTO DE MATERIAIS DA CONSTRUCAO CIVIL</t>
  </si>
  <si>
    <t>MAO-DE-OBRA DE SERRALHEIRO DE CONSTRUCAO CIVIL,INCLUSIVE ENCARGOS SOCIAIS</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</si>
  <si>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</si>
  <si>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</si>
  <si>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</si>
  <si>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</si>
  <si>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ALMOXARIFE,INCLUSIVE ENCARGOS SOCIAIS</t>
  </si>
  <si>
    <t>MAO-DE-OBRA DE FEITOR (ENCARREGADO DE TURMA),INCLUSIVE ENCARGOS SOCIAIS</t>
  </si>
  <si>
    <t>MAO-DE-OBRA DE ENCARREGADO DE OBRA,INCLUSIVE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</si>
  <si>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</si>
  <si>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</si>
  <si>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</si>
  <si>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AUXILIAR DE DESENHISTA,INCLUSIVE ENCARGOS SOCIAIS</t>
  </si>
  <si>
    <t>MAO-DE-OBRA DE CHEFE DE ESCRITORIO,INCLUSIVE ENCARGOS SOCIAIS</t>
  </si>
  <si>
    <t>MAO DE OBRA DE ENGENHEIRO OU ARQUITETO PLENO,INCLUSIVE ENCARGOS SOCIAIS</t>
  </si>
  <si>
    <t>MAO-DE-OBRA DE AUXILIAR DE ESCRITORIO,INCLUSIVE ENCARGOS SOCIAIS</t>
  </si>
  <si>
    <t>MAO-DE-OBRA DE ENGARREGADO DE MONTAGEM,INCLUSIVE ENCARGOS SOCIAIS</t>
  </si>
  <si>
    <t>MAO-DE-OBRA DE TECNICO DE EDIFICACOES,INCLUSIVE ENCARGOS SOCIAIS</t>
  </si>
  <si>
    <t>MAO-DE-OBRA PARA AUXILIAR DE TOPOGRAFIA,INCLUSIVE ENCARGOS SOCIAIS</t>
  </si>
  <si>
    <t>MAO-DE-OBRA PARA LABORATORISTA "A",INCLUSIVE ENCARGOS SOCIAIS</t>
  </si>
  <si>
    <t>MAO-DE-OBRA DE MECANICO DE MAQUINAS,INCLUSIVE ENCARGOS SOCIAIS</t>
  </si>
  <si>
    <t>MAO-DE-OBRA DE MONTADOR ELETROMECANICO,INCLUSIVE ENCARGOS SOCIAIS</t>
  </si>
  <si>
    <t>MAO-DE-OBRA DE AJUDANTE DE MONTADOR ELETROMECANICO,INCLUSIVE ENCARGOS SOCIAIS</t>
  </si>
  <si>
    <t>MAO-DE-OBRA DE MUSEOLOGO RESTAURADOR,INCLUSIVE ENCARGOS SOCIAIS</t>
  </si>
  <si>
    <t>MAO-DE-OBRA DE TECNICO A,PARA OBRAS RODOVIARIAS,INCLUSIVE ENCARGOS SOCIAIS</t>
  </si>
  <si>
    <t>MAO-DE-OBRA DE ENGENHEIRO DE SEGURANCA DO TRABALHO,INCLUSIVE ENCARGOS SOCIAIS</t>
  </si>
  <si>
    <t>MAO-DE-OBRA DE TECNICO DE SEGURANCA DO TRABALHO,INCLUSIVE ENCARGOS SOCIAIS</t>
  </si>
  <si>
    <t>MAO-DE-OBRA DE AUXILIAR DE ENFERMAGEM,INCLUSIVE ENCARGOS SOCIAIS</t>
  </si>
  <si>
    <t>MAO-DE-OBRA DE TECNICO DE QUALIDADE,INCLUSIVE ENCARGOS SOCIAIS</t>
  </si>
  <si>
    <t>MAO-DE-OBRA DE TECNICO DE MEDICAO DE OBRAS,INCLUSIVE ENCARGOS SOCIAIS</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</si>
  <si>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</si>
  <si>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</si>
  <si>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</si>
  <si>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</si>
  <si>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</si>
  <si>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</si>
  <si>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</si>
  <si>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</si>
  <si>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</si>
  <si>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</si>
  <si>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</si>
  <si>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</si>
  <si>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</si>
  <si>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</si>
  <si>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</si>
  <si>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</si>
  <si>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</si>
  <si>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</si>
  <si>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</si>
  <si>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</si>
  <si>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</si>
  <si>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</si>
  <si>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</si>
  <si>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</si>
  <si>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</si>
  <si>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</si>
  <si>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</si>
  <si>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</si>
  <si>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</si>
  <si>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</si>
  <si>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</si>
  <si>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</si>
  <si>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</si>
  <si>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</si>
  <si>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</si>
  <si>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</si>
  <si>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</si>
  <si>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</si>
  <si>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</si>
  <si>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</si>
  <si>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</si>
  <si>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</si>
  <si>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</si>
  <si>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</si>
  <si>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</si>
  <si>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</si>
  <si>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</si>
  <si>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</si>
  <si>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</si>
  <si>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</si>
  <si>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</si>
  <si>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</si>
  <si>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</si>
  <si>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</si>
  <si>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</si>
  <si>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</si>
  <si>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</si>
  <si>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</si>
  <si>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</si>
  <si>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</si>
  <si>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</si>
  <si>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</si>
  <si>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</si>
  <si>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</si>
  <si>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</si>
  <si>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</si>
  <si>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</si>
  <si>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</si>
  <si>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</si>
  <si>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</si>
  <si>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 JUNTA ARGAMASSADA,DIAMETRO DE 75MM</t>
  </si>
  <si>
    <t>LEVANTAMENTO,LIMPEZA E REASSENTAMENTO DE JUNCAO CERAMICA,COM JUNTA ARGAMASSADA,DIAMETRO DE 100MM</t>
  </si>
  <si>
    <t>LEVANTAMENTO,LIMPEZA E REASSENTAMENTO DE JUNCAO CERAMICA,COMJUNTA ARGAMASSADA,DIAMETRO DE 150MM</t>
  </si>
  <si>
    <t>LEVANTAMENTO,LIMPEZA E REASSENTAMENTO DE JUNCAO CERAMICA,COM JUNTA ARGAMASSADA,DIAMETRO DE 200MM</t>
  </si>
  <si>
    <t>LEVANTAMENTO,LIMPEZA E REASSENTAMENTO DE JUNCAO CERAMICA,COM 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</si>
  <si>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</si>
  <si>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</si>
  <si>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</si>
  <si>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</si>
  <si>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</si>
  <si>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</si>
  <si>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</si>
  <si>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</si>
  <si>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</si>
  <si>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</si>
  <si>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</si>
  <si>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</si>
  <si>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</si>
  <si>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</si>
  <si>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</si>
  <si>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</si>
  <si>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</si>
  <si>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</si>
  <si>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</si>
  <si>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</si>
  <si>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</si>
  <si>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</si>
  <si>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</si>
  <si>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</si>
  <si>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</si>
  <si>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</si>
  <si>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</si>
  <si>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</si>
  <si>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</si>
  <si>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</si>
  <si>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</si>
  <si>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</si>
  <si>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</si>
  <si>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</si>
  <si>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</si>
  <si>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</si>
  <si>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</si>
  <si>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</si>
  <si>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</si>
  <si>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</si>
  <si>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</si>
  <si>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</si>
  <si>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</si>
  <si>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</si>
  <si>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</si>
  <si>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</si>
  <si>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</si>
  <si>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</si>
  <si>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</si>
  <si>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</si>
  <si>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</si>
  <si>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</si>
  <si>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</si>
  <si>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</si>
  <si>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</si>
  <si>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</si>
  <si>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</si>
  <si>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</si>
  <si>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</si>
  <si>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</si>
  <si>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</si>
  <si>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</si>
  <si>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</si>
  <si>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</si>
  <si>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 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</si>
  <si>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</si>
  <si>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</si>
  <si>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 0,40 A 0,60M,ASSENTADO COM ARGAMASSA DE CIMENTO E AREIA,NOTRACO 1:4 EM VOLUME,EXCLUSIVE TAMPAO</t>
  </si>
  <si>
    <t>ASSENTAMENTO DE TAMPAO DE FºFº,TIPO CIRCULAR,COM DIAMETRO DE 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</si>
  <si>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</si>
  <si>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</si>
  <si>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</si>
  <si>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</si>
  <si>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</si>
  <si>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</si>
  <si>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</si>
  <si>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</si>
  <si>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</si>
  <si>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</si>
  <si>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</si>
  <si>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</si>
  <si>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</si>
  <si>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</si>
  <si>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</si>
  <si>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</si>
  <si>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</si>
  <si>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</si>
  <si>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</si>
  <si>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</si>
  <si>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</si>
  <si>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</si>
  <si>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</si>
  <si>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</si>
  <si>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</si>
  <si>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</si>
  <si>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</si>
  <si>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</si>
  <si>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</si>
  <si>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</si>
  <si>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</si>
  <si>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</si>
  <si>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</si>
  <si>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</si>
  <si>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</si>
  <si>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</si>
  <si>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</si>
  <si>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</si>
  <si>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</si>
  <si>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</si>
  <si>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</si>
  <si>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</si>
  <si>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</si>
  <si>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</si>
  <si>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ASSENTAMENTO DE CONEXOES DE FºFº,COM JUNTA ELASTICA,COM DIAMETRO DE 50MM,EXCLUSIVE CONEXOES E JUNTAS ELASTICAS.CUSTO POR JUNTA</t>
  </si>
  <si>
    <t>ASSENTAMENTO DE CONEXOES DE FºFº,COM JUNTA ELASTICA,COM DIAMETRO DE 75MM,EXCLUSIVE CONEXOES E JUNTAS ELASTICAS.CUSTO POR 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</si>
  <si>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</si>
  <si>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</si>
  <si>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</si>
  <si>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</si>
  <si>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</si>
  <si>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</si>
  <si>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</si>
  <si>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</si>
  <si>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</si>
  <si>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</si>
  <si>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</si>
  <si>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</si>
  <si>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</si>
  <si>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</si>
  <si>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</si>
  <si>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</si>
  <si>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</si>
  <si>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</si>
  <si>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</si>
  <si>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</si>
  <si>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</si>
  <si>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</si>
  <si>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</si>
  <si>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</si>
  <si>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</si>
  <si>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</si>
  <si>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</si>
  <si>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</si>
  <si>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</si>
  <si>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</si>
  <si>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</si>
  <si>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</si>
  <si>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</si>
  <si>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</si>
  <si>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</si>
  <si>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</si>
  <si>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</si>
  <si>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</si>
  <si>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</si>
  <si>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</si>
  <si>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</si>
  <si>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</si>
  <si>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</si>
  <si>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</si>
  <si>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</si>
  <si>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</si>
  <si>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</si>
  <si>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</si>
  <si>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</si>
  <si>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</si>
  <si>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</si>
  <si>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</si>
  <si>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</si>
  <si>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</si>
  <si>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</si>
  <si>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</si>
  <si>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</si>
  <si>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</si>
  <si>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</si>
  <si>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</si>
  <si>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</si>
  <si>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</si>
  <si>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</si>
  <si>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</si>
  <si>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</si>
  <si>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</si>
  <si>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</si>
  <si>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</si>
  <si>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</si>
  <si>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</si>
  <si>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</si>
  <si>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</si>
  <si>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</si>
  <si>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</si>
  <si>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</si>
  <si>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</si>
  <si>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 FORNECIMENTO DE TUBOS E DE CONEXOES</t>
  </si>
  <si>
    <t>ASSENTAMENTO DE TUBOS DE POLIETILENO,COM DE ACIMA DE 75MM A125MM,INCLUSIVE TESTE HIDROSTATICO,EXCLUSIVE SOLDA DAS JUNTAS E FORNECIMENTO DE TUBOS E DE CONEXOES</t>
  </si>
  <si>
    <t>ASSENTAMENTO DE TUBOS DE POLIETILENO,COM DE ACIMA DE 125MM A 180MM,INCLUSIVE TESTE HIDROSTATICO,EXCLUSIVE SOLDA DAS JUNTAS E FORNECIMENTO DE TUBOS E DE CONEXOES</t>
  </si>
  <si>
    <t>ASSENTAMENTO DE TUBOS DE POLIETILENO,COM DE ACIMA DE 180MM A 225MM,INCLUSIVE TESTE HIDROSTATICO,EXCLUSIVE SOLDA DAS JUNTAS E FORNECIMENTO DE TUBOS E DE CONEXOES</t>
  </si>
  <si>
    <t>ASSENTAMENTO DE TUBOS DE POLIETILENO,COM DE ACIMA DE 225MM A 280MM,INCLUSIVE TESTE HIDROSTATICO,EXCLUSIVE SOLDA DAS JUNTAS E FORNECIMENTO DE TUBOS E DE CONEXOES</t>
  </si>
  <si>
    <t>ASSENTAMENTO DE TUBOS DE POLIETILENO,COM DE ACIMA DE 280MM A 355MM,INCLUSIVE TESTE HIDROSTATICO,EXCLUSIVE SOLDA DAS JUNTAS E FORNECIMENTO DE TUBOS E DE CONEXOES</t>
  </si>
  <si>
    <t>ASSENTAMENTO DE TUBOS DE POLIETILENO,COM DE ACIMA DE 355MM A 450MM,INCLUSIVE TESTE HIDROSTATICO,EXCLUSIVE SOLDA DAS JUNTAS E FORNECIMENTO DE TUBOS E DE CONEXOES</t>
  </si>
  <si>
    <t>ASSENTAMENTO DE TUBOS DE POLIETILENO,COM DE ACIMA DE 450MM A 560MM,INCLUSIVE TESTE HIDROSTATICO,EXCLUSIVE SOLDA DAS JUNTAS E FORNECIMENTO DE TUBOS E DE CONEXOES</t>
  </si>
  <si>
    <t>ASSENTAMENTO DE TUBOS DE POLIETILENO,COM DE ACIMA DE 560MM A 800MM,INCLUSIVE TESTE HIDROSTATICO,EXCLUSIVE SOLDA DAS JUNTAS E FORNECIMENTO DE TUBOS E DE CONEXOES</t>
  </si>
  <si>
    <t>ASSENTAMENTO DE TUBOS DE POLIETILENO,COM DE ACIMA DE 800MM A 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</si>
  <si>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</si>
  <si>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</si>
  <si>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</si>
  <si>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</si>
  <si>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</si>
  <si>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</si>
  <si>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</si>
  <si>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</si>
  <si>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</si>
  <si>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</si>
  <si>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</si>
  <si>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</si>
  <si>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</si>
  <si>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</si>
  <si>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</si>
  <si>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</si>
  <si>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</si>
  <si>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</si>
  <si>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</si>
  <si>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</si>
  <si>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</si>
  <si>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</si>
  <si>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</si>
  <si>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</si>
  <si>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</si>
  <si>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</si>
  <si>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</si>
  <si>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</si>
  <si>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</si>
  <si>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</si>
  <si>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 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</si>
  <si>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</si>
  <si>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</si>
  <si>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</si>
  <si>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</si>
  <si>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</si>
  <si>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</si>
  <si>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</si>
  <si>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</si>
  <si>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</si>
  <si>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</si>
  <si>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</si>
  <si>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</si>
  <si>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</si>
  <si>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</si>
  <si>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</si>
  <si>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</si>
  <si>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</si>
  <si>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</si>
  <si>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</si>
  <si>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</si>
  <si>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</si>
  <si>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</si>
  <si>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</si>
  <si>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</si>
  <si>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</si>
  <si>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</si>
  <si>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</si>
  <si>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</si>
  <si>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</si>
  <si>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</si>
  <si>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</si>
  <si>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</si>
  <si>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</si>
  <si>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</si>
  <si>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</si>
  <si>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</si>
  <si>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</si>
  <si>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</si>
  <si>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</si>
  <si>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</si>
  <si>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</si>
  <si>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</si>
  <si>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</si>
  <si>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</si>
  <si>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</si>
  <si>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</si>
  <si>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</si>
  <si>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</si>
  <si>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</si>
  <si>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</si>
  <si>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</si>
  <si>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</si>
  <si>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</si>
  <si>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</si>
  <si>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</si>
  <si>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</si>
  <si>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CANAL PRE-FABRICADO,EM CONCRETO PROTENDIDO E/OU ARMADO,COM SECAO EM "U",MEDIDO PELA AREA DO PERIMETRO INTERNO DA SECAO VEZES O COMPRIMENTO DO CANAL.FORNECIMENTO E ASSENTAMENTO</t>
  </si>
  <si>
    <t>COBERTURA DE CANAL PRE-FABRICADO,EM CONCRETO PROTENDIDO E/OU ARMADO,PARA VAOS ATE 5,00M.FORNECIMENTO E ASSENTAMENTO</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</si>
  <si>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</si>
  <si>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</si>
  <si>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</si>
  <si>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</si>
  <si>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</si>
  <si>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</si>
  <si>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</si>
  <si>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</si>
  <si>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</si>
  <si>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</si>
  <si>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</si>
  <si>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</si>
  <si>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</si>
  <si>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</si>
  <si>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</si>
  <si>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</si>
  <si>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</si>
  <si>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</si>
  <si>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</si>
  <si>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</si>
  <si>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</si>
  <si>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</si>
  <si>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</si>
  <si>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</si>
  <si>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</si>
  <si>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</si>
  <si>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</si>
  <si>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</si>
  <si>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</si>
  <si>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</si>
  <si>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 DE ATE 1,00M,PARA POCOS DE VISITA DE ESGOTO SANITARIO,CONFORME PADRAO CEDAE.FORNECIMENTO E ASSENTAMENTO</t>
  </si>
  <si>
    <t>ADICIONAL PARA DESNIVEL EXCEDENTE A 1,00M,PARA TUBO DE QUEDA EM CERAMICA,COM DIAMETRO DE 100MM,PARA POCOS DE VISITA DE ESGOTO SANITARIO,CONFORME PADRAO CEDAE.FORNECIMENTO E ASSENTAMENTO</t>
  </si>
  <si>
    <t>TUBO DE QUEDA EM CERAMICA,COM DIAMETRO DE 150MM,COM DESNIVEL 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</si>
  <si>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</si>
  <si>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 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</si>
  <si>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</si>
  <si>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 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</si>
  <si>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</si>
  <si>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 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</si>
  <si>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</si>
  <si>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 ASSENTAMENTO</t>
  </si>
  <si>
    <t>CONJUNTO DE PECAS EM CERAMICA,PARA RAMAL PREDIAL DE ESGOTO SANITARIO,COM DIAMETRO DE 150MM E SERVICOS DE LIGACAO NA CAIXA DE INSPECAO OU NO RAMAL ANTIGO E NO COLETOR.FORNECIMENTO E 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</si>
  <si>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</si>
  <si>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</si>
  <si>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</si>
  <si>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</si>
  <si>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</si>
  <si>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</si>
  <si>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</si>
  <si>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 E BOLSA,COM QUALQUER DEFLEXAO,INCLUSIVE FORNECIMENTO DO MATERIAL PARA REJUNTAMENTO(JUNTA DE CHUMBO),COM DIAMETRO DE 75MM</t>
  </si>
  <si>
    <t>LEVANTAMENTO,LIMPEZA E REASSENTAMENTO DE CURVA DE FºFº,PONTA E BOLSA,COM QUALQUER DEFLEXAO,INCLUSIVE FORNECIMENTO DO MATERIAL PARA REJUNTAMENTO(JUNTA DE CHUMBO),COM DIAMETRO DE 100MM</t>
  </si>
  <si>
    <t>LEVANTAMENTO,LIMPEZA E REASSENTAMENTO DE CURVA DE FºFº,PONTA E BOLSA,COM QUALQUER DEFLEXAO,INCLUSIVE FORNECIMENTO DO MATERIAL PARA REJUNTAMENTO(JUNTA DE CHUMBO),COM DIAMETRO DE 150MM</t>
  </si>
  <si>
    <t>LEVANTAMENTO,LIMPEZA E REASSENTAMENTO DE CURVA DE FºFº,PONTA E BOLSA,COM QUALQUER DEFLEXAO,INCLUSIVE FORNECIMENTO DO MATERIAL PARA REJUNTAMENTO(JUNTA DE CHUMBO),COM DIAMETRO DE 200MM</t>
  </si>
  <si>
    <t>LEVANTAMENTO,LIMPEZA E REASSENTAMENTO DE CURVA DE FºFº,PONTA E BOLSA,COM QUALQUER DEFLEXAO,INCLUSIVE FORNECIMENTO DO MATERIAL PARA REJUNTAMENTO(JUNTA DE CHUMBO),COM DIAMETRO DE 250MM</t>
  </si>
  <si>
    <t>LEVANTAMENTO,LIMPEZA E REASSENTAMENTO DE CURVA DE FºFº,PONTA 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</si>
  <si>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</si>
  <si>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</si>
  <si>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</si>
  <si>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</si>
  <si>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</si>
  <si>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</si>
  <si>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</si>
  <si>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</si>
  <si>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</si>
  <si>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 STANDARD,INCLUSIVE FORNECIMENTO DO MATERIAL PARA REJUNTAMENTO(JUNTA DE CHUMBO),COM DIAMETRO DE 75MM</t>
  </si>
  <si>
    <t>LEVANTAMENTO,LIMPEZA E REASSENTAMENTO DE LUVA DE CORRER,TIPO STANDARD,INCLUSIVE FORNECIMENTO DO MATERIAL PARA REJUNTAMENTO(JUNTA DE CHUMBO),COM DIAMETRO DE 100MM</t>
  </si>
  <si>
    <t>LEVANTAMENTO,LIMPEZA E REASSENTAMENTO DE LUVA DE CORRER,TIPO STANDARD,INCLUSIVE FORNECIMENTO DO MATERIAL PARA REJUNTAMENTO(JUNTA DE CHUMBO),COM DIAMETRO DE 150MM</t>
  </si>
  <si>
    <t>LEVANTAMENTO,LIMPEZA E REASSENTAMENTO DE LUVA DE CORRER,TIPO STANDARD,INCLUSIVE FORNECIMENTO DO MATERIAL PARA REJUNTAMENTO(JUNTA DE CHUMBO),COM DIAMETRO DE 200MM</t>
  </si>
  <si>
    <t>LEVANTAMENTO,LIMPEZA E REASSENTAMENTO DE LUVA DE CORRER,TIPO STANDARD,INCLUSIVE FORNECIMENTO DO MATERIAL PARA REJUNTAMENTO(JUNTA DE CHUMBO),COM DIAMETRO DE 250MM</t>
  </si>
  <si>
    <t>LEVANTAMENTO,LIMPEZA E REASSENTAMENTO DE LUVA DE CORRER,TIPO STANDARD,INCLUSIVE FORNECIMENTO DO MATERIAL PARA REJUNTAMENTO(JUNTA DE CHUMBO),COM DIAMETRO DE 300MM</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</si>
  <si>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</si>
  <si>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</si>
  <si>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</si>
  <si>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</si>
  <si>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</si>
  <si>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</si>
  <si>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</si>
  <si>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</si>
  <si>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</si>
  <si>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</si>
  <si>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</si>
  <si>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</si>
  <si>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</si>
  <si>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t>
  </si>
  <si>
    <t>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t>
  </si>
  <si>
    <t>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</si>
  <si>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</si>
  <si>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</si>
  <si>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</si>
  <si>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</si>
  <si>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</si>
  <si>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</si>
  <si>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</si>
  <si>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</si>
  <si>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</si>
  <si>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</si>
  <si>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</si>
  <si>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</si>
  <si>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</si>
  <si>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</si>
  <si>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t>
  </si>
  <si>
    <t>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</si>
  <si>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</si>
  <si>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</si>
  <si>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</si>
  <si>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</si>
  <si>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</si>
  <si>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</si>
  <si>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</si>
  <si>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</si>
  <si>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</si>
  <si>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</si>
  <si>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TUBO DE QUEDA EM PVC,COM DIAMETRO DE 100MM E DESNIVEL DE ATE 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</si>
  <si>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</si>
  <si>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 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</si>
  <si>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</si>
  <si>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 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</si>
  <si>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</si>
  <si>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 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</si>
  <si>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</si>
  <si>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 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</si>
  <si>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</si>
  <si>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</si>
  <si>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 DE 75MM</t>
  </si>
  <si>
    <t>ASSENTAMENTO SEM FORNECIMENTO,DE TUBOS ATE 1,00M DE COMPRIMENTO OU CONEXOES DE FºFº OU ACO,COM FLANGES CLASSE PN-10,INCLUSIVE O FORNECIMENTO DOS MATERIAIS PARA JUNTAS(ARRUELAS DE BARRACHA E PARAFUSOS COM PORCAS),CUSTO POR JUNTA,COM DIAMETRO DE 100MM</t>
  </si>
  <si>
    <t>ASSENTAMENTO SEM FORNECIMENTO,DE TUBOS ATE 1,00M DE COMPRIMENTO OU CONEXOES DE FºFº OU ACO,COM FLANGES CLASSE PN-10,INCLUSIVE O FORNECIMENTO DOS MATERIAIS PARA JUNTAS(ARRUELAS DE BORRACHA E PARAFUSOS COM PORCAS),CUSTO POR JUNTA,COM DIAMETRO DE 150MM</t>
  </si>
  <si>
    <t>ASSENTAMENTO SEM FORNECIMENTO,DE TUBOS ATE 1,00M DE COMPRIMENTO OU CONEXOES DE FºFº OU ACO,COM FLANGES CLASSE PN-10,INCLUSIVE O FORNECIMENTO DOS MATERIAIS PARA JUNTAS(ARRUELAS DE BORRACHA E PARAFUSOS COM PORCAS),CUSTO POR JUNTA,COM DIAMETRO DE 200MM</t>
  </si>
  <si>
    <t>ASSENTAMENTO SEM FORNECIMENTO,DE TUBOS ATE 1,00M DE COMPRIMENTO OU CONEXOES DE FºFº OU ACO,COM FLANGES,CLASSE PN-10,INCLUSIVE O FORNECIMENTO DOS MATERIAIS PARA JUNTAS(ARRUELAS DE BORRACHA E PARAFUSOS COM PORCAS),CUSTO POR JUNTA,COM DIAMETRO DE 250MM</t>
  </si>
  <si>
    <t>ASSENTAMENTO SEM FORNECIMENTO,DE TUBOS ATE 1,00M DE COMPRIMENTO OU CONEXOES DE FºFº OU ACO,COM FLANGES CLASSE PN-10,INCLUSIVE O FORNECIMENTO DOS MATERIAIS PARA JUNTAS(ARRUELAS DE BORRACHA E PARAFUSOS COM PORCAS),CUSTO POR JUNTA,COM DIAMETRO DE 300MM</t>
  </si>
  <si>
    <t>ASSENTAMENTO SEM FORNECIMENTO,DE TUBOS ATE 1,00M DE COMPRIMENTO OU CONEXOES DE FºFº OU ACO,COM FLANGES CLASSE PN-10,INCLUSIVE O FORNECIMENTO DOS MATERIAIS PARA JUNTAS(ARRUELAS DE BORRACHA E PARAFUSOS COM PORCAS),CUSTO POR JUNTA,COM DIAMETRO 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</si>
  <si>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</si>
  <si>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</si>
  <si>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 DE 500MM</t>
  </si>
  <si>
    <t>ASSENTAMENTO SEM FORNECIMENTO,DE TUBOS ATE 1,00M DE COMPRIMENTO OU CONEXOES DE FºFº OU ACO,COM FLANGES CLASSE PN-10,INCLUSIVE O FORNECIMENTO DOS MATERIAIS PARA JUNTAS(ARRUELAS DE BORRACHA E PARAFUSOS COM PORCAS),CUSTO POR JUNTA,COM DIAMETRO DE 600MM</t>
  </si>
  <si>
    <t>ASSENTAMENTO SEM FORNECIMENTO,DE TUBOS ATE 1,00M DE COMPRIMENTO OU CONEXOES DE FºFº OU ACO,COM FLANGES CLASSE PN-10,INCLUSIVE O FORNECIMENTO DOS MATERIAIS PARA JUNTAS(ARRUELAS DE BORRACHA E PARAFUSOS COM PORCAS),CUSTO POR JUNTA,COM DIAMETRO DE 700MM</t>
  </si>
  <si>
    <t>ASSENTAMENTO SEM FORNECIMENTO,DE TUBOS ATE 1,00M DE COMPRIMENTO OU CONEXOES DE FºFº OU ACO,COM FLANGES CLASSE PN-10,INCLUSIVE O FORNECIMENTO DOS MATERIAIS PARA JUNTAS(ARRUELAS DE BORRACHA E PARAFUSOS COM PORCAS),CUSTO POR JUNTA,COM DIAMETRO DE 800MM</t>
  </si>
  <si>
    <t>ASSENTAMENTO SEM FORNECIMENTO,DE TUBOS ATE 1,00M DE COMPRIMENTO OU CONEXOES DE FºFº OU ACO,COM FLANGES CLASSE PN-10,INCLUSIVE O FORNECIMENTO DOS MATERIAIS PARA JUNTAS(ARRUELAS DE BORRACHA E PARAFUSOS COM PORCAS),CUSTO POR JUNTA,COM DIAMETRO DE 900MM</t>
  </si>
  <si>
    <t>ASSENTAMENTO SEM FORNECIMENTO DE TUBOS ATE 1,00M DE COMPRIMENTO OU CONEXOES DE FºFº OU ACO,COM FLANGES CLASSE PN-10,INCLUSIVE O FORNECIMENTO DOS MATERIAIS PARA JUNTAS(ARRUELAS DE BORRACHA E PARAFUSOS COM PORCAS),CUSTO POR JUNTA,COM DIAMETRO DE 1000MM</t>
  </si>
  <si>
    <t>ASSENTAMENTO SEM FORNECIMENTO,DE TUBOS ATE 1,00M DE COMPRIMENTO OU CONEXOES DE FºFº OU ACO,COM FLANGES CLASSE PN-10,INCLUSIVE O FORNECIMENTO DOS MATERIAIS PARA JUNTAS(ARRUELAS DE BORRACHA E PARAFUSOS COM PORCAS),CUSTO POR JUNTA,COM DIAMETRO DE 1200MM</t>
  </si>
  <si>
    <t>ASSENTAMENTO SEM FORNECIMENTO DE TUBOS ATE 1,00M DE COMPRIMENTO OU CONEXOES DE FºFº OU ACO,COM FLANGES CLASSE PN-16,INCLUSIVE O FORNECIMENTO DOS MATERIAIS PARA JUNTAS(ARRUELAS DE BORRACHA E PARAFUSOS COM PORCAS),CUSTO POR JUNTA,COM DIAMETRO DE 50MM</t>
  </si>
  <si>
    <t>ASSENTAMENTO SEM FORNECIMENTO,DE TUBOS ATE 1,00M DE COMPRIMENTO OU CONEXOES DE FºFº OU ACO,COM FLANGES,CLASSE PN-16,INCLUSIVE O FORNECIMENTO DOS MATERIAIS PARA JUNTAS(ARRUELAS DE BORRACHA E PARAFUSOS COM PORCAS),CUSTO POR JUNTA,COM DIAMETRO DE 75MM</t>
  </si>
  <si>
    <t>ASSENTAMENTO SEM FORNECIMENTO DE TUBOS ATE 1,00M DE COMPRIMENTO OU CONEXOES DE FºFº OU ACO,COM FLANGES CLASSE PN-16,INCLUSIVE O FORNECIMENTO DOS MATERIAIS PARA JUNTAS(ARRUELAS DE BORRACHA E PARAFUSOS COM PORCAS),CUSTO POR JUNTA,COM DIAMETRO DE 100MM</t>
  </si>
  <si>
    <t>ASSENTAMENTO SEM FORNECIMENTO DE TUBOS ATE 1,00M DE COMPRIMENTO OU CONEXOES DE FºFº OU ACO,COM FLANGES CLASSE PN-16,INCLUSIVE O FORNECIMENTO DOS MATERIAIS PARA JUNTAS(ARRUELAS DE BORRACHA E PARAFUSOS COM PORCAS),CUSTO POR JUNTA,COM DIAMETRO DE 150MM</t>
  </si>
  <si>
    <t>ASSENTAMENTO SEM FORNECIMENTO DE TUBOS ATE 1,00M DE COMPRIMENTO OU CONEXOES DE FºFº OU ACO,COM FLANGES CLASSE PN-16,INCLUSIVE O FORNECIMENTO DOS MATERIAIS PARA JUNTAS(ARRUELAS DE BORRACHA E PARAFUSOS COM PORCAS),CUSTO POR JUNTA,COM DIAMETRO DE 200MM</t>
  </si>
  <si>
    <t>ASSENTAMENTO SEM FORNECIMENTO DE TUBOS ATE 1,00M DE COMPRIMENTO OU CONEXOES DE FºFº OU ACO,COM FLANGES CLASSE PN-16,INCLUSIVE O FORNECIMENTO DOS MATERIAIS PARA JUNTAS(ARRUELAS DE BORRACHA E PARAFUSOS COM PORCAS),CUSTO POR JUNTA,COM DIAMETRO DE 250MM</t>
  </si>
  <si>
    <t>ASSENTAMENTO SEM FORNECIMENTO,DE TUBOS ATE 1,00M DE COMPRIMENTO OU CONEXOES DE FºFº OU ACO,COM FLANGES CLASSE PN-16,INCLUSIVE O FORNECIMENTO DOS MATERIAIS PARA JUNTAS(ARRUELAS DE BORRACHA E PARAFUSOS COM PORCAS),CUSTO POR JUNTA,COM DIAMETRO DE 300MM</t>
  </si>
  <si>
    <t>ASSENTAMENTO SEM FORNECIMENTO DE TUBOS ATE 1,00M DE COMPRIMENTO OU CONEXOES DE FºFº OU ACO,COM FLANGES CLASSE PN-16,INCLUSIVE O FORNECIMENTO DOS MATERIAIS PARA JUNTAS(ARRUELAS DE BORRACHA E PARAFUSOS COM PORCAS),CUSTO POR JUNTA,COM DIAMETRO 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</si>
  <si>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</si>
  <si>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 DE 500MM</t>
  </si>
  <si>
    <t>ASSENTAMENTO SEM FORNECIMENTO DE TUBOS ATE 1,00M DE COMPRIMENTO OU CONEXOES DE FºFº OU ACO,COM FLANGES CLASSE PN-16,INCLUSIVE O FORNECIMENTO DOS MATERIAIS PARA JUNTAS(ARRUELAS DE BORRACHA E PARAFUSOS COM PORCAS),CUSTO POR JUNTA,COM DIAMETRO 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</si>
  <si>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</si>
  <si>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 DE 800MM</t>
  </si>
  <si>
    <t>ASSENTAMENTO SEM FORNECIMENTO DE TUBOS ATE 1,00M DE COMPRIMENTO OU CONEXOES DE FºFº OU ACO,COM FLANGES CLASSE PN-16,INCLUSIVE O FORNECIMENTO DOS MATERIAIS PARA JUNTAS(ARRUELAS DE BORRACHA E PARAFUSOS COM PORCAS),CUSTO POR JUNTA,COM DIAMETRO DE 900MM</t>
  </si>
  <si>
    <t>ASSENTAMENTO SEM FORNECIMENTO DE TUBOS ATE 1,00M DE COMPRIMENTO OU CONEXOES DE FºFº OU ACO,COM FLANGES CLASSE PN-16,INCLUSIVE O FORNECIMENTO DOS MATERIAIS PARA JUNTAS(ARRUELAS DE BORRACHA E PARAFUSOS COM PORCAS),CUSTO POR JUNTA,COM DIAMETRO DE 1000MM</t>
  </si>
  <si>
    <t>ASSENTAMENTO SEM FORNECIMENTO DE TUBOS ATE 1,00M DE COMPRIMENTO OU CONEXOES DE FºFº OU ACO,COM FLANGES CLASSE PN-16,INCLUSIVE O FORNECIMENTO DOS MATERIAIS PARA JUNTAS(ARRUELAS DE BORRACHA E PARAFUSOS COM PORCAS),CUSTO POR JUNTA,COM DIAMETRO DE 1200MM</t>
  </si>
  <si>
    <t>CUSTO ADICIONAL AOS ITENS(06.011.0101 ATE 06.011.0119,06.011.0131 ATE 06.011.0149,06.011.0411 ATE 06.011.0427),POR METRO DE TUBO EXCEDENTE DE 1,00M DE COMPRIMENTO,COM DIAMETRO DE 50MM</t>
  </si>
  <si>
    <t>CUSTO ADICIONAL AOS ITENS(06.011.0101 ATE 06.011.0119,06.011.0131 ATE 06.011.0149,06.011.0411 ATE 06.011.0427),POR METRO DE TUBO EXCEDENTE DE 1,00M DE COMPRIMENTO,COM DIAMETRO DE 75MM</t>
  </si>
  <si>
    <t>CUSTO ADICIONAL AOS ITENS(06.011.0101 ATE 06.011.0119,06.011.0131 ATE 06.011.0149,06.011.0411 ATE 06.011.0427),POR METRO DE TUBO EXCEDENTE DE 1,00M DE COMPRIMENTO,COM DIAMETRO DE 100MM</t>
  </si>
  <si>
    <t>CUSTO ADICIONAL AOS ITENS(06.011.0101 ATE 06.011.0119,06.011.0131 ATE 06.011.0149,06.011.0411 ATE 06.011.0427),POR METRO DE TUBO EXCEDENTE DE 1,00M DE COMPRIMENTO,COM DIAMETRO DE 150MM</t>
  </si>
  <si>
    <t>CUSTO ADICIONAL AOS ITENS(06.011.0101 ATE 06.011.0119,06.011.0131 ATE 06.011.0149,06.011.0411 ATE 06.011.0427),POR METRO DE TUBO EXCEDENTE DE 1,00M DE COMPRIMENTO,COM DIAMETRO DE 200MM</t>
  </si>
  <si>
    <t>CUSTO ADICIONAL AOS ITENS 06.011.0101 ATE 06.011.0119,06.011.0131 ATE 06.011.0149,06.011.0411 ATE 06.011.0427),POR METRO DE TUBO EXCEDENTE DE 1,00M DE COMPRIMENTO,COM DIAMETRO DE 250MM</t>
  </si>
  <si>
    <t>CUSTO ADICIONAL AOS ITENS(06.011.0101 ATE 06.011.0119,06.011.0131 ATE 06.011.0149,06.011.0411 ATE 06.011.0427),POR METRO DE TUBO EXCEDENTE DE 1,00M DE COMPRIMENTO,COM DIAMETRO DE 300MM</t>
  </si>
  <si>
    <t>CUSTO ADICIONAL AOS ITENS(06.011.0101 ATE 06.011.0119,06.011.0131 ATE 06.011.0149,06.011.0411 ATE 06.011.0427),POR METRO DE TUBO EXCEDENTE DE 1,00M DE COMPRIMENTO,COM DIAMETRO DE 350MM</t>
  </si>
  <si>
    <t>CUSTO ADICIONAL AOS ITENS(06.011.0101 ATE 06.011.0119,06.011.0131 ATE 06.011.0149,06.011.0411 ATE 06.011.0427),POR METRO DE TUBO EXCEDENTE DE 1,00M DE COMPRIMENTO,COM DIAMETRO DE 400MM</t>
  </si>
  <si>
    <t>CUSTO ADICIONAL AOS ITENS(06.011.0101 ATE 06.011.0119,06.011.0131 ATE 06.011.0149,06.011.0411 ATE 06.011.0427),POR METRO DE TUBO EXCEDENTE DE 1,00M DE COMPRIMENTO,COM DIAMETRO DE 450MM</t>
  </si>
  <si>
    <t>CUSTO ADICIONAL AOS ITENS(06.011.0101 ATE 06.011.0119,06.011.0131 ATE 06.011.0149,06.011.0411 ATE 06.011.0427),POR METRO DE TUBO EXCEDENTE DE 1,00M DE COMPRIMENTO,COM DIAMETRO DE 500MM</t>
  </si>
  <si>
    <t>CUSTO ADICIONAL AOS ITENS(06.011.0101 ATE 06.011.0119,06.011.0131 ATE 06.011.0149,06.011.0411 ATE 06.011.0427),POR METRO DE TUBO EXCEDENTE DE 1,00M DE COMPRIMENTO,COM DIAMETRO DE 600MM</t>
  </si>
  <si>
    <t>CUSTO ADICIONAL AOS ITENS(06.011.0101 ATE 06.011.0119,06.011.0131 ATE 06.011.0149,06.011.0411 ATE 06.011.0427),POR METRO DE TUBO EXCEDENTE DE 1,00M DE COMPRIMENTO,COM DIAMETRO DE 700MM</t>
  </si>
  <si>
    <t>CUSTO ADICIONAL AOS ITENS(06.011.0101 ATE 06.011.0119,06.011.0131 ATE 06.011.0149,06.011.0411 ATE 06.011.0427),POR METRO DE TUBO EXCEDENTE DE 1,00M DE COMPRIMENTO,COM DIAMETRO DE 800MM</t>
  </si>
  <si>
    <t>CUSTO ADICIONAL AOS ITENS(06.011.0101 ATE 06.011.0119,06.011.0131 ATE 06.011.0149,06.011.0411 ATE 06.011.0427),POR METRO DE TUBO EXCEDENTE DE 1,00M DE COMPRIMENTO,COM DIAMETRO DE 900MM</t>
  </si>
  <si>
    <t>CUSTO ADICIONAL AOS ITENS 06.011.0101 ATE 06.011.0119,06.011.0131 ATE 06.011.0149,06.011.0411 ATE 06.011.0427),POR METRO DE TUBO EXCEDENTE DE 1,00M DE COMPRIMENTO,COM DIAMETRO DE 1000MM</t>
  </si>
  <si>
    <t>CUSTO ADICIONAL AOS ITENS(06.011.0101 ATE 06.011.0119,06.011.0131 ATE 06.011.0149,06.011.0411 ATE 06.011.0427),POR METRO 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</si>
  <si>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</si>
  <si>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</si>
  <si>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</si>
  <si>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</si>
  <si>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</si>
  <si>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</si>
  <si>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</si>
  <si>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</si>
  <si>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</si>
  <si>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</si>
  <si>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</si>
  <si>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</si>
  <si>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</si>
  <si>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</si>
  <si>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</si>
  <si>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</si>
  <si>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</si>
  <si>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</si>
  <si>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</si>
  <si>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</si>
  <si>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</si>
  <si>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</si>
  <si>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</si>
  <si>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</si>
  <si>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</si>
  <si>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</si>
  <si>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</si>
  <si>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</si>
  <si>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</si>
  <si>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</si>
  <si>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</si>
  <si>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</si>
  <si>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</si>
  <si>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</si>
  <si>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</si>
  <si>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 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</si>
  <si>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</si>
  <si>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</si>
  <si>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</si>
  <si>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</si>
  <si>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</si>
  <si>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</si>
  <si>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</si>
  <si>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</si>
  <si>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</si>
  <si>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</si>
  <si>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</si>
  <si>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</si>
  <si>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</si>
  <si>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</si>
  <si>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</si>
  <si>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</si>
  <si>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</si>
  <si>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</si>
  <si>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</si>
  <si>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</si>
  <si>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</si>
  <si>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</si>
  <si>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</si>
  <si>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</si>
  <si>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</si>
  <si>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</si>
  <si>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</si>
  <si>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</si>
  <si>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</si>
  <si>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</si>
  <si>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</si>
  <si>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</si>
  <si>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</si>
  <si>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</si>
  <si>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</si>
  <si>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</si>
  <si>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</si>
  <si>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</si>
  <si>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</si>
  <si>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</si>
  <si>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</si>
  <si>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</si>
  <si>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</si>
  <si>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</si>
  <si>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</si>
  <si>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</si>
  <si>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</si>
  <si>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</si>
  <si>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</si>
  <si>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</si>
  <si>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</si>
  <si>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</si>
  <si>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</si>
  <si>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</si>
  <si>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</si>
  <si>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</si>
  <si>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</si>
  <si>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</si>
  <si>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</si>
  <si>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</si>
  <si>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</si>
  <si>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</si>
  <si>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</si>
  <si>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</si>
  <si>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</si>
  <si>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</si>
  <si>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</si>
  <si>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</si>
  <si>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</si>
  <si>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</si>
  <si>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</si>
  <si>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</si>
  <si>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</si>
  <si>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</si>
  <si>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</si>
  <si>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</si>
  <si>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 DE BORRACHA E PARAFUSOS COM PORCAS DE ACO INOX 316),CUSTO POR JUNTA FLANGEADA,COM DIAMETRO DE 50MM</t>
  </si>
  <si>
    <t>MONTAGEM SEM FORNECIMENTO DE VALVULAS DE GAVETA(REGISTROS),VALVULAS DE RETENCAO,VENTOSAS,ETC,COM FLANGES CLASSE PN-10,INCLUSIVE O FORNECIMENTO DOS MATERIAIS PARA AS JUNTAS(ARRUELAS DE BORRACHA E PARAFUSOS COM PORCAS DE ACO INOX 316),CUSTO POR JUNTA FLANGEADA,COM DIAMETRO DE 75MM</t>
  </si>
  <si>
    <t>MONTAGEM SEM FORNECIMENTO,DE VALVULAS DE GAVETA(REGISTROS),VALVULAS DE RETENCAO,VENTOSAS,ETC,COM FLANGES CLASSE PN-10,INCLUSIVE O FORNECIMENTO DOS MATERIAIS PARA AS JUNTAS(ARRUELAS DE BORRACHA E PARAFUSOS COM PORCAS DE ACO INOX 316),CUSTO POR JUNTA FLANGEADA,COM DIAMETRO DE 100MM</t>
  </si>
  <si>
    <t>MONTAGEM SEM FORNECIMENTO,DE VALVULAS DE GAVETA(REGISTROS),VALVULAS DE RETENCAO,VENTOSAS,ETC,COM FLANGES CLASSE PN-10,INCLUSIVE O FORNECIMENTO DOS MATERIAIS PARA AS JUNTAS(ARRUELAS DE BORRACHA E PARAFUSOS COM PORCAS DE ACO INOX 316),CUSTO POR JUNTA FLANGEADA,COM DIAMETRO DE 150MM</t>
  </si>
  <si>
    <t>MONTAGEM SEM FORNECIMENTO,DE VALVULAS DE GAVETA(REGISTROS),VALVULAS DE RETENCAO,VENTOSAS,ETC,COM FLANGES CLASSE PN-10,INCLUSIVE O FORNECIMENTO DOS MATERIAIS PARA AS JUNTAS(ARRUELAS DE BORRACHA E PARAFUSOS COM PORCAS DE ACO INOX 316),CUSTO POR JUNTA FLANGEADA,COM DIAMETRO DE 200MM</t>
  </si>
  <si>
    <t>MONTAGEM SEM FORNECIMENTO,DE VALVULAS DE GAVETA(REGISTROS),VALVULAS DE RETENCAO,VENTOSAS,ETC,COM FLANGES CLASSE PN-10,INCLUSIVE O FORNECIMENTO DOS MATERIAIS PARA AS JUNTAS(ARRUELAS DE BORRACHA E PARAFUSOS COM PORCAS DE ACO INOX 316),CUSTO POR JUNTA FLANGEADA,COM DIAMETRO DE 250MM</t>
  </si>
  <si>
    <t>MONTAGEM SEM FORNECIMENTO,DE VALVULAS DE GAVETA(REGISTROS),VALVULAS DE RETENCAO,VENTOSAS,ETC,COM FLANGES CLASSE PN-10,INCLUSIVE O FORNECIMENTO DOS MATERIAIS PARA AS JUNTAS(ARRUELAS DE BORRACHA E PARAFUSOS COM PORCAS DE ACO INOX 316),CUSTO POR JUNTA FLANGEADA,COM DIAMETRO DE 300MM</t>
  </si>
  <si>
    <t>MONTAGEM SEM FORNECIMENTO,DE VALVULAS DE GAVETA(REGISTROS),VALVULAS DE RETENCAO,VENTOSAS,ETC,COM FLANGES CLASSE PN-10,INCLUSIVE O FORNECIMENTO DOS MATERIAIS PARA AS JUNTAS(ARRUELAS DE BORRACHA E PARAFUSOS COM PORCAS DE ACO INOX 316),CUSTO POR JUNTA FLANGEADA,COM DIAMETRO DE 350MM</t>
  </si>
  <si>
    <t>MONTAGEM SEM FORNECIMENTO,DE VALVULAS DE GAVETA(REGISTROS),VALVULAS DE RETENCAO,VENTOSAS,ETC,COM FLANGES CLASSE PN-10,INCLUSIVE O FORNECIMENTO DOS MATERIAIS PARA AS JUNTAS(ARRUELAS DE BORRACHA E PARAFUSOS COM PORCAS DE ACO INOX 316),CUSTO POR JUNTA FLANGEADA,COM DIAMETRO DE 400MM</t>
  </si>
  <si>
    <t>MONTAGEM SEM FORNECIMENTO,DE VALVULAS DE GAVETA(REGISTROS),VALVULAS DE RETENCAO,VENTOSAS,ETC,COM FLANGES CLASSE PN-10,INCLUSIVE O FORNECIMENTO DOS MATERIAIS PARA AS JUNTAS(ARRUELAS DE BORRACHA E PARAFUSOS COM PORCAS DE ACO INOX 316),CUSTO POR JUNTA FLANGEADA,COM DIAMETRO DE 450MM</t>
  </si>
  <si>
    <t>MONTAGEM SEM FORNECIMENTO DE VALVULAS DE GAVETA(REGISTROS),VALVULAS DE RETENCAO,VENTOSAS,ETC,COM FLANGES CLASSE PN-10,INCLUSIVE O FORNECIMENTO DOS MATERIAIS PARA AS JUNTAS(ARRUELAS DE BORRACHA E PARAFUSOS COM PORCAS DE ACO INOX 316),CUSTO POR JUNTA FLANGEADA,COM DIAMETRO DE 500MM</t>
  </si>
  <si>
    <t>MONTAGEM SEM FORNECIMENTO,DE VALVULAS DE GAVETA(REGISTROS),VALVULAS DE RETENCAO,VENTOSAS,ETC,COM FLANGES CLASSE PN-10,INCLUSIVE O FORNECIMENTO DOS MATERIAIS PARA AS JUNTAS(ARRUELAS DE BORRACHA E PARAFUSOS COM PORCAS DE ACO INOX 316),CUSTO POR JUNTA FLANGEADA,COM DIAMETRO DE 600MM</t>
  </si>
  <si>
    <t>MONTAGEM SEM FORNECIMENTO,DE VALVULAS DE GAVETA(REGISTROS),VALVULAS DE RETENCAO,VENTOSAS,ETC,COM FLANGES CLASSE PN-10,INCLUSIVE O FORNECIMENTO DOS MATERIAIS PARA AS JUNTAS(ARRUELAS DE BORRACHA E PARAFUSOS COM PORCAS DE ACO INOX 316),CUSTO POR JUNTA FLANGEADA,COM DIAMETRO DE 700MM</t>
  </si>
  <si>
    <t>MONTAGEM SEM FORNECIMENTO,DE VALVULAS DE GAVETA(REGISTROS),VALVULAS DE RETENCAO,VENTOSAS,ETC,COM FLANGES CLASSE PN-10,INCLUSIVE O FORNECIMENTO DOS MATERIAIS PARA AS JUNTAS(ARRUELAS DE BORRACHA E PARAFUSOS COM PORCAS DE ACO INOX 316),CUSTO POR JUNTA FLANGEADA,COM DIAMETRO DE 800MM</t>
  </si>
  <si>
    <t>MONTAGEM SEM FORNECIMENTO,DE VALVULAS DE GAVETA(REGISTROS),VALVULAS DE RETENCAO,VENTOSAS,ETC,COM FLANGES CLASSE PN-10,INCLUSIVE O FORNECIMENTO DOS MATERIAIS PARA AS JUNTAS(ARRUELAS DE BORRACHA E PARAFUSOS COM PORCAS DE ACO INOX 316),CUSTO POR JUNTA FLANGEADA,COM DIAMETRO DE 900MM</t>
  </si>
  <si>
    <t>MONTAGEM SEM FORNECIMENTO,DE VALVULAS DE GAVETA(REGISTROS),VALVULAS DE RETENCAO,VENTOSAS,ETC,COM FLANGES CLASSE PN-10,INCLUSIVE O FORNECIMENTO DOS MATERIAIS PARA AS JUNTAS(ARRUELAS DE BORRACHA E PARAFUSOS COM PORCAS DE ACO INOX 316),CUSTO POR JUNTA FLANGEADA,COM DIAMETRO DE 1000MM</t>
  </si>
  <si>
    <t>MONTAGEM SEM FORNECIMENTO,DE VALVULAS DE GAVETA(REGISTROS),VALVULAS DE RETENCAO,VENTOSAS,ETC,COM FLANGES CLASSE PN-10,INCLUSIVE O FORNECIMENTO DOS MATERIAIS PARA AS JUNTAS(ARRUELAS 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</si>
  <si>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</si>
  <si>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</si>
  <si>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</si>
  <si>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</si>
  <si>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</si>
  <si>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</si>
  <si>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</si>
  <si>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</si>
  <si>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</si>
  <si>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</si>
  <si>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</si>
  <si>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</si>
  <si>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</si>
  <si>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</si>
  <si>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</si>
  <si>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</si>
  <si>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</si>
  <si>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</si>
  <si>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</si>
  <si>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</si>
  <si>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</si>
  <si>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</si>
  <si>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</si>
  <si>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</si>
  <si>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</si>
  <si>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</si>
  <si>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</si>
  <si>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</si>
  <si>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</si>
  <si>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</si>
  <si>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</si>
  <si>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</si>
  <si>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</si>
  <si>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</si>
  <si>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</si>
  <si>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</si>
  <si>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</si>
  <si>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</si>
  <si>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</si>
  <si>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</si>
  <si>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</si>
  <si>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</si>
  <si>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</si>
  <si>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</si>
  <si>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</si>
  <si>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</si>
  <si>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</si>
  <si>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</si>
  <si>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</si>
  <si>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</si>
  <si>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</si>
  <si>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</si>
  <si>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</si>
  <si>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</si>
  <si>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</si>
  <si>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</si>
  <si>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</si>
  <si>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</si>
  <si>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</si>
  <si>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</si>
  <si>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</si>
  <si>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</si>
  <si>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</si>
  <si>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</si>
  <si>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</si>
  <si>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</si>
  <si>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</si>
  <si>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</si>
  <si>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</si>
  <si>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</si>
  <si>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</si>
  <si>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</si>
  <si>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</si>
  <si>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</si>
  <si>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</si>
  <si>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</si>
  <si>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</si>
  <si>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</si>
  <si>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</si>
  <si>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</si>
  <si>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</si>
  <si>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</si>
  <si>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</si>
  <si>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</si>
  <si>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</si>
  <si>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</si>
  <si>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</si>
  <si>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</si>
  <si>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</si>
  <si>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</si>
  <si>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</si>
  <si>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</si>
  <si>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</si>
  <si>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</si>
  <si>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</si>
  <si>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</si>
  <si>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</si>
  <si>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</si>
  <si>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</si>
  <si>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</si>
  <si>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</si>
  <si>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</si>
  <si>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</si>
  <si>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</si>
  <si>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</si>
  <si>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</si>
  <si>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</si>
  <si>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</si>
  <si>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</si>
  <si>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</si>
  <si>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</si>
  <si>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</si>
  <si>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</si>
  <si>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</si>
  <si>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</si>
  <si>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</si>
  <si>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</si>
  <si>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</si>
  <si>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</si>
  <si>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</si>
  <si>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</si>
  <si>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</si>
  <si>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</si>
  <si>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</si>
  <si>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</si>
  <si>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</si>
  <si>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</si>
  <si>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</si>
  <si>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</si>
  <si>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</si>
  <si>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</si>
  <si>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</si>
  <si>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</si>
  <si>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</si>
  <si>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</si>
  <si>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</si>
  <si>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</si>
  <si>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</si>
  <si>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</si>
  <si>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</si>
  <si>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</si>
  <si>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</si>
  <si>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</si>
  <si>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</si>
  <si>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</si>
  <si>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</si>
  <si>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</si>
  <si>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</si>
  <si>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</si>
  <si>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</si>
  <si>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</si>
  <si>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</si>
  <si>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</si>
  <si>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</si>
  <si>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</si>
  <si>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</si>
  <si>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</si>
  <si>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</si>
  <si>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</si>
  <si>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</si>
  <si>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</si>
  <si>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 DE UMA VEZ (0,20M),DE (0,30X0,90X0,90)M,P/AGUAS PLUVIAIS,UTILIZANDO ARGAMASSA CIMENTO E AREIA,TRACO 1:4 EM VOLUME,SENDO PAREDES REVESTIDAS INTERNAMENTE C/MESMA ARGAMASSA,C/BASE DE CONCRETO SIMPLES FCK=10MPA C/GRELHA FERRO FUNDIDO CLASSE C-250 CONF.ABNT NBR 10160 E BOCA DE LOBO CONCRETO PRE-MOLDADO</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</si>
  <si>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</si>
  <si>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</si>
  <si>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</si>
  <si>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</si>
  <si>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</si>
  <si>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</si>
  <si>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</si>
  <si>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</si>
  <si>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</si>
  <si>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</si>
  <si>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</si>
  <si>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</si>
  <si>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</si>
  <si>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</si>
  <si>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</si>
  <si>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</si>
  <si>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</si>
  <si>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</si>
  <si>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</si>
  <si>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</si>
  <si>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t>
  </si>
  <si>
    <t>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</si>
  <si>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</si>
  <si>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</si>
  <si>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 DE RALO,UTILIZANDO ARGAMASSA DE CIMENTO E AREIA,NO TRACO 1:4.FORNECIMENTO 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</si>
  <si>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</si>
  <si>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</si>
  <si>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 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</si>
  <si>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</si>
  <si>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</si>
  <si>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</si>
  <si>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</si>
  <si>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</si>
  <si>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</si>
  <si>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</si>
  <si>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</si>
  <si>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</si>
  <si>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</si>
  <si>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</si>
  <si>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</si>
  <si>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</si>
  <si>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</si>
  <si>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</si>
  <si>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</si>
  <si>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</si>
  <si>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</si>
  <si>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</si>
  <si>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</si>
  <si>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</si>
  <si>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</si>
  <si>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</si>
  <si>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</si>
  <si>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</si>
  <si>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</si>
  <si>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</si>
  <si>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</si>
  <si>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</si>
  <si>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</si>
  <si>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</si>
  <si>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</si>
  <si>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</si>
  <si>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</si>
  <si>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</si>
  <si>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</si>
  <si>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</si>
  <si>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</si>
  <si>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</si>
  <si>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</si>
  <si>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</si>
  <si>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</si>
  <si>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</si>
  <si>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 CEDAE,DE ANEIS PRE-MOLDADOS COM DIAMETRO DE 600MM,INCLUSIVE MAO-DE-OBRA E MATERIAL</t>
  </si>
  <si>
    <t>BASE E FUNDO DE CONCRETO SIMPLES,PARA POCOS DE VISITA,PADRAO CEDAE,DE ANEIS PRE-MOLDADOS COM DIAMETRO DE 1100MM,INCLUSIVE MAO-DE-OBRA E MATERIAL,INCLUSIVE LAJE DE REDUCAO DE CONCRETO ARMADO</t>
  </si>
  <si>
    <t>BASE E FUNDO DE CONCRETO SIMPLES,PARA POCOS DE VISITA,PADRAO CEDAE,DE ANEIS PRE-MOLDADOS COM DIAMETRO DE 1500MM,INCLUSIVE MAO-DE-OBRA E MATERIAL,INCLUSIVE LAJE DE REDUCAO DE CONCRETO ARMADO</t>
  </si>
  <si>
    <t>BASE E FUNDO DE CONCRETO SIMPLES,PARA POCOS DE VISITA,PADRAO 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</si>
  <si>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</si>
  <si>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</si>
  <si>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</si>
  <si>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</si>
  <si>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</si>
  <si>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</si>
  <si>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</si>
  <si>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</si>
  <si>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</si>
  <si>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</si>
  <si>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</si>
  <si>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</si>
  <si>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</si>
  <si>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</si>
  <si>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</si>
  <si>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</si>
  <si>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</si>
  <si>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</si>
  <si>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</si>
  <si>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</si>
  <si>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</si>
  <si>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</si>
  <si>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</si>
  <si>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</si>
  <si>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</si>
  <si>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</si>
  <si>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</si>
  <si>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 DE ESPESSURA,COM 6,00M DE COMPRIMENTO E 150MM DE DIAMETRO,INCLUSIVE SOLDA E REVESTIMENTO DAS JUNTAS,EXCLUSIVE FORNECIMENTO DOS TUBOS E DOS MATERIAIS DE REVESTIMENTO DAS JUNTAS</t>
  </si>
  <si>
    <t>MONTAGEM E ASSENTAMENTO DE TUBULACAO DE CHAPA DE ACO DE 1/4" DE ESPESSURA,COM 6,00M DE COMPRIMENTO E 200MM DE DIAMETRO,INCLUSIVE SOLDA E REVESTIMENTO DAS JUNTAS,EXCLUSIVE FORNECIMENTO DOS TUBOS E DOS MATERIAIS DE REVESTIMENTO DAS JUNTAS</t>
  </si>
  <si>
    <t>MONTAGEM E ASSENTAMENTO DE TUBULACAO DE CHAPA DE ACO DE 1/4" DE ESPESSURA,COM 6,00M DE COMPRIMENTO E 250MM DE DIAMETRO,INCLUSIVE SOLDA E REVESTIMENTO DAS JUNTAS,EXCLUSIVE FORNECIMENTO DOS TUBOS E DOS MATERIAIS DE REVESTIMENTO DAS JUNTAS</t>
  </si>
  <si>
    <t>MONTAGEM E ASSENTAMENTO DE TUBULACAO DE CHAPA DE ACO DE 1/4" DE ESPESSURA,COM 6,00M DE COMPRIMENTO E 300MM DE DIAMETRO,INCLUSIVE SOLDA E REVESTIMENTO DAS JUNTAS,EXCLUSIVE FORNECIMENTO DOS TUBOS E DOS MATERIAIS DE REVESTIMENTO DAS JUNTAS</t>
  </si>
  <si>
    <t>MONTAGEM E ASSENTAMENTO DE TUBULACAO DE CHAPA DE ACO DE 1/4" DE ESPESSURA,COM 6,00M DE COMPRIMENTO E 350MM DE DIAMETRO,INCLUSIVE SOLDA E REVESTIMENTO DAS JUNTAS,EXCLUSIVE FORNECIMENTO DOS TUBOS E DOS MATERIAIS DE REVESTIMENTO DAS JUNTAS</t>
  </si>
  <si>
    <t>MONTAGEM E ASSENTAMENTO DE TUBULACAO DE CHAPA DE ACO DE 1/4" DE ESPESSURA,COM 6,00M DE COMPRIMENTO E 400MM DE DIAMETRO,INCLUSIVE SOLDA E REVESTIMENTO DAS JUNTAS,EXCLUSIVE FORNECIMENTO DOS TUBOS E DOS MATERIAIS DE REVESTIMENTO DAS JUNTAS</t>
  </si>
  <si>
    <t>MONTAGEM E ASSENTAMENTO DE TUBULACAO DE CHAPA DE ACO DE 1/4" DE ESPESSURA,COM 6,00M DE COMPRIMENTO E 450MM DE DIAMETRO,INCLUSIVE SOLDA E REVESTIMENTO DAS JUNTAS,EXCLUSIVE FORNECIMENTO DOS TUBOS E DOS MATERIAIS DE REVESTIMENTO DAS JUNTAS</t>
  </si>
  <si>
    <t>MONTAGEM E ASSENTAMENTO DE TUBULACAO DE CHAPA DE ACO DE 1/4" DE ESPESSURA,COM 6,00M DE COMPRIMENTO E 500MM DE DIAMETRO,INCLUSIVE SOLDA E REVESTIMENTO DAS JUNTAS,EXCLUSIVE FORNECIMENTO DOS TUBOS E DOS MATERIAIS DE REVESTIMENTO DAS JUNTAS</t>
  </si>
  <si>
    <t>MONTAGEM E ASSENTAMENTO DE TUBULACAO DE CHAPA DE ACO DE 1/4" DE ESPESSURA,COM 6,00M DE COMPRIMENTO E 600MM DE DIAMETRO,INCLUSIVE SOLDA E REVESTIMENTO DAS JUNTAS,EXCLUSIVE FORNECIMENTO DOS TUBOS E DOS MATERIAIS DE REVESTIMENTO DAS JUNTAS</t>
  </si>
  <si>
    <t>MONTAGEM E ASSENTAMENTO DE TUBULACAO DE CHAPA DE ACO DE 1/4" DE ESPESSURA,COM 6,00M DE COMPRIMENTO E 700MM DE DIAMETRO,INCLUSIVE SOLDA E REVESTIMENTO DAS JUNTAS,EXCLUSIVE FORNECIMENTO DOS TUBOS E DOS MATERIAIS DE REVESTIMENTO DAS JUNTAS</t>
  </si>
  <si>
    <t>MONTAGEM E ASSENTAMENTO DE TUBULACAO DE CHAPA DE ACO DE 1/4" 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</si>
  <si>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</si>
  <si>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</si>
  <si>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</si>
  <si>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</si>
  <si>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</si>
  <si>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</si>
  <si>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</si>
  <si>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</si>
  <si>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</si>
  <si>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</si>
  <si>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</si>
  <si>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 DE ESPESSURA,COM 6,00M DE COMPRIMENTO E 300MM DE DIAMETRO,INCLUSIVE SOLDA E REVESTIMENTO DAS JUNTAS,EXCLUSIVE FORNECIMENTO DOS TUBOS E DOS MATERIAIS DE REVESTIMENTO DAS JUNTAS</t>
  </si>
  <si>
    <t>MONTAGEM E ASSENTAMENTO DE TUBULACAO DE CHAPA DE ACO DE 3/8" DE ESPESSURA,COM 6,00M DE COMPRIMENTO E 350MM DE DIAMETRO,INCLUSIVE SOLDA E REVESTIMENTO DAS JUNTAS,EXCLUSIVE FORNECIMENTO DOS TUBOS E DOS MATERIAIS DE REVESTIMENTO DAS JUNTAS</t>
  </si>
  <si>
    <t>MONTAGEM E ASSENTAMENTO DE TUBULACAO DE CHAPA DE ACO DE 3/8" DE ESPESSURA,COM 6,00M DE COMPRIMENTO E 400MM DE DIAMETRO,INCLUSIVE SOLDA E REVESTIMENTO DAS JUNTAS,EXCLUSIVE FORNECIMENTO DOS TUBOS E DOS MATERIAIS DE REVESTIMENTO DAS JUNTAS</t>
  </si>
  <si>
    <t>MONTAGEM E ASSENTAMENTO DE TUBULACAO DE CHAPA DE ACO DE 3/8" DE ESPESSURA,COM 6,00M DE COMPRIMENTO E 450MM DE DIAMETRO,INCLUSIVE SOLDA E REVESTIMENTO DAS JUNTAS,EXCLUSIVE FORNECIMENTO DOS TUBOS E DOS MATERIAIS DE REVESTIMENTO DAS JUNTAS</t>
  </si>
  <si>
    <t>MONTAGEM E ASSENTAMENTO DE TUBULACAO DE CHAPA DE ACO DE 3/8" DE ESPESSURA,COM 6,00M DE COMPRIMENTO E 500MM DE DIAMETRO,INCLUSIVE SOLDA E REVESTIMENTO DAS JUNTAS,EXCLUSIVE FORNECIMENTO DOS TUBOS E DOS MATERIAIS DE REVESTIMENTO DAS JUNTAS</t>
  </si>
  <si>
    <t>MONTAGEM E ASSENTAMENTO DE TUBULACAO DE CHAPA DE ACO DE 3/8" DE ESPESSURA,COM 6,00M DE COMPRIMENTO E 600MM DE DIAMETRO,INCLUSIVE SOLDA E REVESTIMENTO DAS JUNTAS,EXCLUSIVE FORNECIMENTO DOS TUBOS E DOS MATERIAIS DE REVESTIMENTO DAS JUNTAS</t>
  </si>
  <si>
    <t>MONTAGEM E ASSENTAMENTO DE TUBULACAO DE CHAPA DE ACO DE 3/8" DE ESPESSURA,COM 6,00M DE COMPRIMENTO E 700MM DE DIAMETRO,INCLUSIVE SOLDA E REVESTIMENTO DAS JUNTAS,EXCLUSIVE FORNECIMENTO DOS TUBOS E DOS MATERIAIS DE REVESTIMENTO DAS JUNTAS</t>
  </si>
  <si>
    <t>MONTAGEM E ASSENTAMENTO DE TUBULACAO DE CHAPA DE ACO DE 3/8" DE ESPESSURA,COM 6,00M DE COMPRIMENTO E 800MM DE DIAMETRO,INCLUSIVE SOLDA E REVESTIMENTO DAS JUNTAS,EXCLUSIVE FORNECIMENTO DOS TUBOS E DOS MATERIAIS DE REVESTIMENTO DAS JUNTAS</t>
  </si>
  <si>
    <t>MONTAGEM E ASSENTAMENTO DE TUBULACAO DE CHAPA DE ACO DE 3/8" DE ESPESSURA,COM 6,00M DE COMPRIMENTO E 900MM DE DIAMETRO,INCLUSIVE SOLDA E REVESTIMENTO DAS JUNTAS,EXCLUSIVE FORNECIMENTO DOS TUBOS E DOS MATERIAIS DE REVESTIMENTO DAS JUNTAS</t>
  </si>
  <si>
    <t>MONTAGEM E ASSENTAMENTO DE TUBULACAO DE CHAPA DE ACO DE 3/8" DE ESPESSURA,COM 6,00M DE COMPRIMENTO E 1000MM DE DIAMETRO,INCLUSIVE SOLDA E REVESTIMENTO DAS JUNTAS,EXCLUSIVE FORNECIMENTO DOS TUBOS E DOS MATERIAIS DE REVESTIMENTO DAS JUNTAS</t>
  </si>
  <si>
    <t>MONTAGEM E ASSENTAMENTO DE TUBULACAO DE CHAPA DE ACO DE 3/8" DE ESPESSURA,COM 6,00M DE COMPRIMENTO E 1200MM DE DIAMETRO,INCLUSIVE SOLDA E REVESTIMENTO DAS JUNTAS,EXCLUSIVE FORNECIMENTO DOS TUBOS E DOS MATERIAIS DE REVESTIMENTO DAS JUNTAS</t>
  </si>
  <si>
    <t>MONTAGEM E ASSENTAMENTO DE TUBULACAO DE CHAPA DE ACO DE 3/8" DE ESPESSURA,COM 6,00M DE COMPRIMENTO E 1300MM DE DIAMETRO,INCLUSIVE SOLDA E REVESTIMENTO DAS JUNTAS,EXCLUSIVE FORNECIMENTO DOS TUBOS E DOS MATERIAIS DE REVESTIMENTO DAS JUNTAS</t>
  </si>
  <si>
    <t>MONTAGEM E ASSENTAMENTO DE TUBULACAO DE CHAPA DE ACO DE 3/8" DE ESPESSURA,COM 6,00M DE COMPRIMENTO E 1500MM DE DIAMETRO,INCLUSIVE SOLDA E REVESTIMENTO DAS JUNTAS,EXCLUSIVE FORNECIMENTO DOS TUBOS E DOS MATERIAIS DE REVESTIMENTO DAS JUNTAS</t>
  </si>
  <si>
    <t>MONTAGEM E ASSENTAMENTO DE TUBULACAO DE CHAPA DE ACO DE 3/8" DE ESPESSURA,COM 6,00M DE COMPRIMENTO E 2000MM DE DIAMETRO,INCLUSIVE SOLDA E REVESTIMENTO DAS JUNTAS,EXCLUSIVE FORNECIMENTO DOS TUBOS E DOS MATERIAIS DE REVESTIMENTO DAS JUNTAS</t>
  </si>
  <si>
    <t>MONTAGEM E ASSENTAMENTO DE TUBULACAO DE CHAPA DE ACO DE 3/8" 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</si>
  <si>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</si>
  <si>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 DE ESPESSURA,COM 6,00M DE COMPRIMENTO E 600MM DE DIAMETRO,INCLUSIVE SOLDA E REVESTIMENTO DAS JUNTAS,EXCLUSIVE FORNECIMENTO DOS TUBOS E DOS MATERIAIS DE REVESTIMENTO DAS JUNTAS</t>
  </si>
  <si>
    <t>MONTAGEM E ASSENTAMENTO DE TUBULACAO DE CHAPA DE ACO DE 1/2" DE ESPESSURA,COM 6,00M DE COMPRIMENTO E 700MM DE DIAMETRO,INCLUSIVE SOLDA E REVESTIMENTO DAS JUNTAS,EXCLUSIVE FORNECIMENTO DOS TUBOS E DOS MATERIAIS DE REVESTIMENTO DAS JUNTAS</t>
  </si>
  <si>
    <t>MONTAGEM E ASSENTAMENTO DE TUBULACAO DE CHAPA DE ACO DE 1/2" DE ESPESSURA,COM 6,00M DE COMPRIMENTO E 800MM DE DIAMETRO,INCLUSIVE SOLDA E REVESTIMENTO DAS JUNTAS,EXCLUSIVE FORNECIMENTO DOS TUBOS E DOS MATERIAIS DE REVESTIMENTO DAS JUNTAS</t>
  </si>
  <si>
    <t>MONTAGEM E ASSENTAMENTO DE TUBULACAO DE CHAPA DE ACO DE 1/2" DE ESPESSURA,COM 6,00M DE COMPRIMENTO E 900MM DE DIAMETRO,INCLUSIVE SOLDA E REVESTIMENTO DAS JUNTAS,EXCLUSIVE FORNECIMENTO DOS TUBOS E DOS MATERIAIS DE REVESTIMENTO DAS JUNTAS</t>
  </si>
  <si>
    <t>MONTAGEM E ASSENTAMENTO DE TUBULACAO DE CHAPA DE ACO DE 1/2" DE ESPESSURA,COM 6,00M DE COMPRIMENTO E 1000MM DE DIAMETRO,INCLUSIVE SOLDA E REVESTIMENTO DAS JUNTAS,EXCLUSIVE FORNECIMENTO DOS TUBOS E DOS MATERIAIS DE REVESTIMENTO DAS JUNTAS</t>
  </si>
  <si>
    <t>MONTAGEM E ASSENTAMENTO DE TUBULACAO DE CHAPA DE ACO DE 1/2" DE ESPESSURA,COM 6,00M DE COMPRIMENTO E 1200MM DE DIAMETRO,INCLUSIVE SOLDA E REVESTIMENTO DAS JUNTAS,EXCLUSIVE FORNECIMENTO DOS TUBOS E DOS MATERIAIS DE REVESTIMENTO DAS JUNTAS</t>
  </si>
  <si>
    <t>MONTAGEM E ASSENTAMENTO DE TUBULACAO DE CHAPA DE ACO DE 1/2" DE ESPESSURA,COM 6,00M DE COMPRIMENTO E 1500MM DE DIAMETRO,INCLUSIVE SOLDA E REVESTIMENTO DAS JUNTAS,EXCLUSIVE FORNECIMENTO DOS TUBOS E DOS MATERIAIS DE REVESTIMENTO DAS JUNTAS</t>
  </si>
  <si>
    <t>MONTAGEM E ASSENTAMENTO DE TUBULACAO DE CHAPA DE ACO DE 1/2" DE ESPESSURA,COM 6,00M DE COMPRIMENTO E 1750MM DE DIAMETRO,INCLUSIVE SOLDA E REVESTIMENTO DAS JUNTAS,EXCLUSIVE FORNECIMENTO DOS TUBOS E DOS MATERIAIS DE REVESTIMENTO DAS JUNTAS</t>
  </si>
  <si>
    <t>MONTAGEM E ASSENTAMENTO DE TUBULACAO DE CHAPA DE ACO DE 1/2" DE ESPESSURA,COM 6,00M DE COMPRIMENTO E 1800MM DE DIAMETRO,INCLUSIVE SOLDA E REVESTIMENTO DAS JUNTAS,EXCLUSIVE FORNECIMENTO DOS TUBOS E DOS MATERIAIS DE REVESTIMENTO DAS JUNTAS</t>
  </si>
  <si>
    <t>MONTAGEM E ASSENTAMENTO DE TUBULACAO DE CHAPA DE ACO DE 1/2" DE ESPESSURA,COM 6,00M DE COMPRIMENTO E 2000MM DE DIAMETRO,INCLUSIVE SOLDA E REVESTIMENTO DAS JUNTAS,EXCLUSIVE FORNECIMENTO DOS TUBOS E DOS MATERIAIS DE REVESTIMENTO DAS JUNTAS</t>
  </si>
  <si>
    <t>MONTAGEM E ASSENTAMENTO DE TUBULACAO DE CHAPA DE ACO DE 1/2" DE ESPESSURA,COM 6,00M DE COMPRIMENTO E 2500MM DE DIAMETRO,INCLUSIVE SOLDA E REVESTIMENTO DAS JUNTAS,EXCLUSIVE FORNECIMENTO DOS TUBOS E DOS MATERIAIS DE REVESTIMENTO DAS JUNTAS</t>
  </si>
  <si>
    <t>MONTAGEM E ASSENTAMENTO DE TUBULACAO DE CHAPA DE ACO DE 5/8" DE ESPESSURA,COM 6,00M DE COMPRIMENTO E 1800MM DE DIAMETRO,INCLUSIVE SOLDA E REVESTIMENTO DAS JUNTAS,EXCLUSIVE FORNECIMENTO DOS TUBOS E DOS MATERIAIS DE REVESTIMENTO DAS JUNTAS</t>
  </si>
  <si>
    <t>MONTAGEM E ASSENTAMENTO DE TUBULACAO DE CHAPA DE ACO DE 5/8" DE ESPESSURA,COM 6,00M DE COMPRIMENTO E 2000MM DE DIAMETRO,INCLUSIVE SOLDA E REVESTIMENTO DAS JUNTAS,EXCLUSIVE FORNECIMENTO DOS TUBOS E DOS MATERIAIS DE REVESTIMENTO DAS JUNTAS</t>
  </si>
  <si>
    <t>MONTAGEM E ASSENTAMENTO DE TUBULACAO DE CHAPA DE ACO DE 5/8" 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</si>
  <si>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</si>
  <si>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</si>
  <si>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</si>
  <si>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</si>
  <si>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</si>
  <si>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</si>
  <si>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</si>
  <si>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</si>
  <si>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150MM DE DIAMETRO,INCLUSIVE SOLDA E REVESTIMENTO DAS JUNTAS,EXCLUSIVE FORNECIMENTO DOS TUBOS E DOS MATERIAIS DE REVESTIMENTO DAS JUNTAS</t>
  </si>
  <si>
    <t>MONTAGEM E ASSENTAMENTO DE TUBULACAO DE CHAPA DE ACO DE 1/4" DE ESPESSURA,COM 12,00M DE COMPRIMENTO E 200MM DE DIAMETRO,INCLUSIVE SOLDA E REVESTIMENTO DAS JUNTAS,EXCLUSIVE FORNECIMENTO DOS TUBOS E DOS MATERIAIS DE REVESTIMENTO DAS JUNTAS</t>
  </si>
  <si>
    <t>MONTAGEM E ASSENTAMENTO DE TUBULACAO DE CHAPA DE ACO DE 1/4" DE ESPESSURA,COM 12,00M DE COMPRIMENTO E 250MM DE DIAMETRO,INCLUSIVE SOLDA E REVESTIMENTO DAS JUNTAS,EXCLUSIVE FORNECIMENTO DOS TUBOS E DOS MATERIAIS DE REVESTIMENTO DAS JUNTAS</t>
  </si>
  <si>
    <t>MONTAGEM E ASSENTAMENTO DE TUBULACAO DE CHAPA DE ACO DE 1/4" DE ESPESSURA,COM 12,00M DE COMPRIMENTO E 300MM DE DIAMETRO,INCLUSIVE SOLDA E REVESTIMENTO DAS JUNTAS,EXCLUSIVE FORNECIMENTO DOS TUBOS E DOS MATERIAIS DE REVESTIMENTO DAS JUNTAS</t>
  </si>
  <si>
    <t>MONTAGEM E ASSENTAMENTO DE TUBULACAO DE CHAPA DE ACO DE 1/4" DE ESPESSURA,COM 12,00M DE COMPRIMENTO E 350MM DE DIAMETRO,INCLUSIVE SOLDA E REVESTIMENTO DAS JUNTAS,EXCLUSIVE FORNECIMENTO DOS TUBOS E DOS MATERIAIS DE REVESTIMENTO DAS JUNTAS</t>
  </si>
  <si>
    <t>MONTAGEM E ASSENTAMENTO DE TUBULACAO DE CHAPA DE ACO DE 1/4" DE ESPESSURA,COM 12,00M DE COMPRIMENTO E 400MM DE DIAMETRO,INCLUSIVE SOLDA E REVESTIMENTO DAS JUNTAS,EXCLUSIVE FORNECIMENTO DOS TUBOS E MATERIAIS DE REVESTIMENTO DAS JUNTAS</t>
  </si>
  <si>
    <t>MONTAGEM E ASSENTAMENTO DE TUBULACAO DE CHAPA DE ACO DE 1/4" DE ESPESSURA,COM 12,00M DE COMPRIMENTO E 450MM DE DIAMETRO,INCLUSIVE SOLDA E REVESTIMENTO DAS JUNTAS,EXCLUSIVE FORNECIMENTO DOS TUBOS E DOS MATERIAIS DE REVESTIMENTO DAS JUNTAS</t>
  </si>
  <si>
    <t>MONTAGEM E ASSENTAMENTO DE TUBULACAO DE CHAPA DE ACO DE 1/4"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</si>
  <si>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600MM DE DIAMETRO,INCLUSIVE SOLDA E REVESTIMENTO DAS JUNTAS,EXCLUSIVE FORNECIMENTO DOS TUBOS E DOS MATERIAIS DE REVESTIMENTO DAS JUNTAS</t>
  </si>
  <si>
    <t>MONTAGEM E ASSENTAMENTO DE TUBULACAO DE CHAPA DE ACO DE 1/4" DE ESPESSURA,COM 12,00M DE COMPRIMENTO E 700MM DE DIAMETRO,INCLUSIVE SOLDA E REVESTIMENTO DAS JUNTAS,EXCLUSIVE FORNECIMENTO DOS TUBOS E DOS MATERIAIS DE REVESTIMENTO DAS JUNTAS</t>
  </si>
  <si>
    <t>MONTAGEM E ASSENTAMENTO DE TUBULACAO DE CHAPA DE ACO DE 1/4"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</si>
  <si>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</si>
  <si>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</si>
  <si>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</si>
  <si>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</si>
  <si>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</si>
  <si>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</si>
  <si>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</si>
  <si>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</si>
  <si>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</si>
  <si>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</si>
  <si>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</si>
  <si>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300MM DE DIAMETRO,INCLUSIVE SOLDA E REVESTIMENTO DAS JUNTAS,EXCLUSIVE FORNECIMENTO DOS TUBOS E DOS MATERIAIS DE REVESTIMENTO DAS JUNTAS</t>
  </si>
  <si>
    <t>MONTAGEM E ASSENTAMENTO DE TUBULACAO DE CHAPA DE ACO DE 3/8" DE ESPESSURA,COM 12,00M DE COMPRIMENTO E 350MM DE DIAMETRO,INCLUSIVE SOLDA E REVESTIMENTO DAS JUNTAS,EXCLUSIVE FORNECIMENTO DOS TUBOS E DOS MATERIAIS DE REVESTIMENTO DAS JUNTAS</t>
  </si>
  <si>
    <t>MONTAGEM E ASSENTAMENTO DE TUBULACAO DE CHAPA DE ACO DE 3/8" DE ESPESSURA,COM 12,00M DE COMPRIMENTO E 400MM DE DIAMETRO,INCLUSIVE SOLDA E REVESTIMENTO DAS JUNTAS,EXCLUSIVE FORNECIMENTO DOS TUBOS E DOS MATERIAIS DE REVESTIMENTO DAS JUNTAS</t>
  </si>
  <si>
    <t>MONTAGEM E ASSENTAMENTO DE TUBULACAO DE CHAPA DE ACO DE 3/8" DE ESPESSURA,COM 12,00M DE COMPRIMENTO E 450MM DE DIAMETRO,INCLUSIVE SOLDA E REVESTIMENTO DAS JUNTAS,EXCLUSIVE FORNECIMENTO DOS TUBOS E DOS MATERIAIS DE REVESTIMENTO DAS JUNTAS</t>
  </si>
  <si>
    <t>MONTAGEM E ASSENTAMENTO DE TUBULACAO DE CHAPA DE ACO DE 3/8" DE ESPESSURA,COM 12,00M DE COMPRIMENTO E 500MM DE DIAMETRO,INCLUSIVE SOLDA E REVESTIMENTO DAS JUNTAS,EXCLUSIVE FORNECIMENTO DOS TUBOS E DOS MATERIAIS DE REVESTIMENTO DAS JUNTAS</t>
  </si>
  <si>
    <t>MONTAGEM E ASSENTAMENTO DE TUBULACAO DE CHAPA DE ACO DE 3/8" DE ESPESSURA,COM 12,00M DE COMPRIMENTO E 600MM DE DIAMETRO,INCLUSIVE SOLDA E REVESTIMENTO DAS JUNTAS,EXCLUSIVE FORNECIMENTO DOS TUBOS E DOS MATERIAIS DE REVESTIMENTO DAS JUNTAS</t>
  </si>
  <si>
    <t>MONTAGEM E ASSENTAMENTO DE TUBULACAO DE CHAPA DE ACO DE 3/8" DE ESPESSURA,COM 12,00M DE COMPRIMENTO E 700MM DE DIAMETRO,INCLUSIVE SOLDA E REVESTIMENTO DAS JUNTAS,EXCLUSIVE FORNECIMENTO DOS TUBOS E DOS MATERIAIS DE REVESTIMENTO DAS JUNTAS</t>
  </si>
  <si>
    <t>MONTAGEM E ASSENTAMENTO DE TUBULACAO DE CHAPA DE ACO DE 3/8" DE ESPESSURA,COM 12,00M DE COMPRIMENTO E 800MM DE DIAMETRO,INCLUSIVE SOLDA E REVESTIMENTO DAS JUNTAS,EXCLUSIVE FORNECIMENTO DOS TUBOS E DOS MATERIAIS DE REVESTIMENTO DAS JUNTAS</t>
  </si>
  <si>
    <t>MONTAGEM E ASSENTAMENTO DE TUBULACAO DE CHAPA DE ACO DE 3/8" DE ESPESSURA,COM 12,00M DE COMPRIMENTO E 900MM DE DIAMETRO,INCLUSIVE SOLDA E REVESTIMENTO DAS JUNTAS,EXCLUSIVE FORNECIMENTO DOS TUBOS E DOS MATERIAIS DE REVESTIMENTO DAS JUNTAS</t>
  </si>
  <si>
    <t>MONTAGEM E ASSENTAMENTO DE TUBULACAO DE CHAPA DE ACO DE 3/8" DE ESPESSURA,COM 12,00M DE COMPRIMENTO E 1000MM DE DIAMETRO,INCLUSIVE SOLDA E REVESTIMENTO DAS JUNTAS,EXCLUSIVE FORNECIMENTO DOS TUBOS E DOS MATERIAIS DE REVESTIMENTO DAS JUNTAS</t>
  </si>
  <si>
    <t>MONTAGEM E ASSENTAMENTO DE TUBULACAO DE CHAPA DE ACO DE 3/8"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</si>
  <si>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1300MM DE DIAMETRO,INCLUSIVE SOLDA E REVESTIMENTO DAS JUNTAS,EXCLUSIVE FORNECIMENTO DOS TUBOS E DOS MATERIAIS DE REVESTIMENTO DAS JUNTAS</t>
  </si>
  <si>
    <t>MONTAGEM E ASSENTAMENTO DE TUBULACAO DE CHAPA DE ACO DE 3/8" DE ESPESSURA,COM 12,00M DE COMPRIMENTO E 1500MM DE DIAMETRO,INCLUSIVE SOLDA E REVESTIMENTO DAS JUNTAS,EXCLUSIVE FORNECIMENTO DOS TUBOS E DOS MATERIAIS DE REVESTIMENTO DAS JUNTAS</t>
  </si>
  <si>
    <t>MONTAGEM E ASSENTAMENTO DE TUBULACAO DE CHAPA DE ACO DE 3/8" DE ESPESSURA,COM 12,00M DE COMPRIMENTO E 2000MM DE DIAMETRO,INCLUSIVE SOLDA E REVESTIMENTO DAS JUNTAS,EXCLUSIVE FORNECIMENTO DOS TUBOS E DOS MATERIAIS DE REVESTIMENTO DAS JUNTAS</t>
  </si>
  <si>
    <t>MONTAGEM E ASSENTAMENTO DE TUBULACAO DE CHAPA DE ACO DE 3/8" DE ESPESSURA,COM 12,00M DE COMPRIMENTO E 2500MM DE DIAMETRO,INCLUSIVE SOLDA E REVESTIMENTO DAS JUNTAS,EXCLUSIVE FORNECIMENTO DOS TUBOS E DOS MATERIAIS DE REVESTIMENTO DAS JUNTAS</t>
  </si>
  <si>
    <t>MONTAGEM E ASSENTAMENTO DE TUBULACAO DE CHAPA DE ACO DE 1/2" DE ESPESSURA,COM 12,00M DE COMPRIMENTO E 500MM DE DIAMETRO,INCLUSIVE SOLDA E REVESTIMENTO DAS JUNTAS,EXCLUSIVE FORNECIMENTO DOS TUBOS E DOS MATERIAIS DE REVESTIMENTO DAS JUNTAS</t>
  </si>
  <si>
    <t>MONTAGEM E ASSENTAMENTO DE TUBULACAO DE CHAPA DE ACO DE 1/2" DE ESPESSURA,COM 12,00M DE COMPRIMENTO E 600MM DE DIAMETRO,INCLUSIVE SOLDA E REVESTIMENTO DAS JUNTAS,EXCLUSIVE FORNECIMENTO DOS TUBOS E DOS MATERIAIS DE REVESTIMENTO DAS JUNTAS</t>
  </si>
  <si>
    <t>MONTAGEM E ASSENTAMENTO DE TUBULACAO DE CHAPA DE ACO DE 1/2" DE ESPESSURA,COM 12,00M DE COMPRIMENTO E 700MM DE DIAMETRO,INCLUSIVE SOLDA E REVESTIMENTO DAS JUNTAS,EXCLUSIVE FORNECIMENTO DOS TUBOS E DOS MATERIAIS DE REVESTIMENTO DAS JUNTAS</t>
  </si>
  <si>
    <t>MONTAGEM E ASSENTAMENTO DE TUBULACAO DE CHAPA DE ACO DE 1/2" DE ESPESSURA,COM 12,00M DE COMPRIMENTO E 800MM DE DIAMETRO,INCLUSIVE SOLDA E REVESTIMENTO DAS JUNTAS,EXCLUSIVE FORNECIMENTO DOS TUBOS E DOS MATERIAIS DE REVESTIMENTO DAS JUNTAS</t>
  </si>
  <si>
    <t>MONTAGEM E ASSENTAMENTO DE TUBULACAO DE CHAPA DE ACO DE 1/2" DE ESPESSURA,COM 12,00M DE COMPRIMENTO E 900MM DE DIAMETRO,INCLUSIVE SOLDA E REVESTIMENTO DAS JUNTAS,EXCLUSIVE FORNECIMENTO DOS TUBOS E DOS MATERIAIS DE REVESTIMENTO DAS JUNTAS</t>
  </si>
  <si>
    <t>MONTAGEM E ASSENTAMENTO DE TUBULACAO DE CHAPA DE ACO DE 1/2" DE ESPESSURA,COM 12,00M DE COMPRIMENTO E 1000MM DE DIAMETRO,INCLUSIVE SOLDA E REVESTIMENTO DAS JUNTAS,EXCLUSIVE FORNECIMENTO DOS TUBOS E DOS MATERIAIS DE REVESTIMENTO DAS JUNTAS</t>
  </si>
  <si>
    <t>MONTAGEM E ASSENTAMENTO DE TUBULACAO DE CHAPA DE ACO DE 1/2" DE ESPESSURA,COM 12,00M DE COMPRIMENTO E 1200MM DE DIAMETRO,INCLUSIVE SOLDA E REVESTIMENTO DAS JUNTAS,EXCLUSIVE FORNECIMENTO DOS TUBOS E DOS MATERIAIS DE REVESTIMENTO DAS JUNTAS</t>
  </si>
  <si>
    <t>MONTAGEM E ASSENTAMENTO DE TUBULACAO DE CHAPA DE ACO DE 1/2" DE ESPESSURA,COM 12,00M DE COMPRIMENTO E 1500MM DE DIAMETRO,INCLUSIVE SOLDA E REVESTIMENTO DAS JUNTAS,EXCLUSIVE FORNECIMENTO DOS TUBOS E DOS MATERIAIS DE REVESTIMENTO DAS JUNTAS</t>
  </si>
  <si>
    <t>MONTAGEM E ASSENTAMENTO DE TUBULACAO DE CHAPA DE ACO DE 1/2" DE ESPESSURA,COM 12,00M DE COMPRIMENTO E 1750MM DE DIAMETRO,INCLUSIVE SOLDA E REVESTIMENTO DAS JUNTAS,EXCLUSIVE FORNECIMENTO DOS TUBOS E DOS MATERIAIS DE REVESTIMENTO DAS JUNTAS</t>
  </si>
  <si>
    <t>MONTAGEM E ASSENTAMENTO DE TUBULACAO DE CHAPA DE ACO DE 1/2" DE ESPESSURA,COM 12,00M DE COMPRIMENTO E 1800MM DE DIAMETRO,INCLUSIVE SOLDA E REVESTIMENTO DAS JUNTAS,EXCLUSIVE FORNECIMENTO DOS TUBOS E DOS MATERIAIS DE REVESTIMENTO DAS JUNTAS</t>
  </si>
  <si>
    <t>MONTAGEM E ASSENTAMENTO DE TUBULACAO DE CHAPA DE ACO DE 1/2" DE ESPESSURA,COM 12,00M DE COMPRIMENTO E 2000MM DE DIAMETRO,INCLUSIVE SOLDA E REVESTIMENTO DAS JUNTAS,EXCLUSIVE FORNECIMENTO DOS TUBOS E DOS MATERIAIS DE REVESTIMENTO DAS JUNTAS</t>
  </si>
  <si>
    <t>MONTAGEM E ASSENTAMENTO DE TUBULACAO DE CHAPA DE ACO DE 1/2" DE ESPESSURA,COM 12,00M DE COMPRIMENTO E 2500MM DE DIAMETRO,INCLUSIVE SOLDA E REVESTIMENTO DAS JUNTAS,EXCLUSIVE FORNECIMENTO DOS TUBOS E DOS MATERIAIS DE REVESTIMENTO DAS JUNTAS</t>
  </si>
  <si>
    <t>MONTAGEM E ASSENTAMENTO DE TUBULACAO DE CHAPA DE ACO DE 5/8" DE ESPESSURA,COM 12,00M DE COMPRIMENTO E 1800MM DE DIAMETRO,INCLUSIVE SOLDA E REVESTIMENTO DAS JUNTAS,EXCLUSIVE FORNECIMENTO DOS TUBOS E DOS MATERIAIS DE REVESTIMENTO DAS JUNTAS</t>
  </si>
  <si>
    <t>MONTAGEM E ASSENTAMENTO DE TUBULACAO DE CHAPA DE ACO DE 5/8" DE ESPESSURA,COM 12,00M DE COMPRIMENTO E 2000MM DE DIAMETRO,INCLUSIVE SOLDA E REVESTIMENTO DAS JUNTAS,EXCLUSIVE FORNECIMENTO DOS TUBOS E DOS MATERIAIS DE REVESTIMENTO DAS JUNTAS</t>
  </si>
  <si>
    <t>MONTAGEM E ASSENTAMENTO DE TUBULACAO DE CHAPA DE ACO DE 5/8" DE ESPESSURA,COM 12,00M DE COMPRIMENTO E 2500MM DE DIAMETRO,INCLUSIVE SOLDA E REVESTIMENTO DAS JUNTAS,EXCLUSIVE FORNECIMENTO DOS TUBOS E DOS MATERIAIS DE REVESTIMENTO DAS JUNTAS</t>
  </si>
  <si>
    <t>MONTAGEM E ASSENTAMENTO DE PECAS DE ACO,POR JUNTA SOLDADA DE 2" DE DIAMETRO,INCLUSIVE SOLDA, EXCLUSIVE FORNECIMENTO DASPECAS</t>
  </si>
  <si>
    <t>MONTAGEM E ASSENTAMENTO DE PECAS DE ACO,POR JUNTA SOLDADA DE 3" DE DIAMETRO,INCLUSIVE SOLDA, EXCLUSIVE FORNECIMENTO DASPECAS</t>
  </si>
  <si>
    <t>MONTAGEM E ASSENTAMENTO DE PECAS DE ACO,POR JUNTA SOLDADA DE 4" DE DIAMETRO,INCLUSIVE SOLDA, EXCLUSIVE FORNECIMENTO DASPECAS</t>
  </si>
  <si>
    <t>MONTAGEM E ASSENTAMENTO DE PECAS DE CHAPA DE ACO DE 3/16" DE ESPESSURA,POR JUNTA SOLDADA,DE 150MM DE DIAMETRO,INCLUSIVESOLDA,EXCLUSIVE FORNECIMENTO DAS PECAS E DOS MATERIAIS DE REVESTIMENTO DAS JUNTAS</t>
  </si>
  <si>
    <t>MONTAGEM E ASSENTAMENTO DE PECAS DE CHAPA DE ACO DE 3/16" DE ESPESSURA,POR JUNTA SOLDADA,DE 200MM DE DIAMETRO,INCLUSIVESOLDA,EXCLUSIVE FORNECIMENTO DAS PECAS E DOS MATERIAIS DE REVESTIMENTO DAS JUNTAS</t>
  </si>
  <si>
    <t>MONTAGEM E ASSENTAMENTO DE PECAS DE CHAPA DE ACO DE 3/16" DE ESPESSURA,POR JUNTA SOLDADA,DE 250MM DE DIAMETRO,INCLUSIVESOLDA,EXCLUSIVE FORNECIMENTO DAS PECAS E DOS MATERIAIS DE REVESTIMENTO DAS JUNTAS</t>
  </si>
  <si>
    <t>MONTAGEM E ASSENTAMENTO DE PECAS DE CHAPA DE ACO DE 3/16" DE ESPESSURA,POR JUNTA SOLDADA,DE 300MM DE DIAMETRO,INCLUSIVESOLDA,EXCLUSIVE FORNECIMENTO DAS PECAS E DOS MATERIAIS DE REVESTIMENTO DAS JUNTAS</t>
  </si>
  <si>
    <t>MONTAGEM E ASSENTAMENTO DE PECAS DE CHAPA DE ACO DE 3/16" DE ESPESSURA,POR JUNTA SOLDADA,DE 350MM DE DIAMETRO,INCLUSIVESOLDA,EXCLUSIVE FORNECIMENTO DAS PECAS E DOS MATERIAIS DE REVESTIMENTO DAS JUNTAS</t>
  </si>
  <si>
    <t>MONTAGEM E ASSENTAMENTO DE PECAS DE CHAPA DE ACO DE 3/16" DE ESPESSURA,POR JUNTA SOLDADA,DE 400MM DE DIAMETRO,INCLUSIVESOLDA,EXCLUSIVE FORNECIMENTO DAS PECAS E DOS MATERIAIS DE REVESTIMENTO DAS JUNTAS</t>
  </si>
  <si>
    <t>MONTAGEM E ASSENTAMENTO DE PECAS DE CHAPA DE ACO DE 3/16" DE ESPESSURA,POR JUNTA SOLDADA,DE 450MM DE DIAMETRO,INCLUSIVESOLDA,EXCLUSIVE FORNECIMENTO DAS PECAS E DOS MATERIAIS DE REVESTIMENTO DAS JUNTAS</t>
  </si>
  <si>
    <t>MONTAGEM E ASSENTAMENTO DE PECAS DE CHAPA DE ACO DE 3/16" DE 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</si>
  <si>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</si>
  <si>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</si>
  <si>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</si>
  <si>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</si>
  <si>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</si>
  <si>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</si>
  <si>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</si>
  <si>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</si>
  <si>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</si>
  <si>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</si>
  <si>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</si>
  <si>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 ESPESSURA,POR JUNTA SOLDADA,DE 300MM DE DIAMETRO,INCLUSIVESOLDA,EXCLUSIVE FORNECIMENTO DAS PECAS E DOS MATERIAIS DE REVESTIMENTO DAS JUNTAS</t>
  </si>
  <si>
    <t>MONTAGEM E ASSENTAMENTO DE PECAS DE CHAPA DE ACO DE 5/16" DE ESPESSURA,POR JUNTA SOLDADA,DE 350MM DE DIAMETRO,INCLUSIVESOLDA,EXCLUSIVE FORNECIMENTO DAS PECAS E DOS MATERIAIS DE REVESTIMENTO DAS JUNTAS</t>
  </si>
  <si>
    <t>MONTAGEM E ASSENTAMENTO DE PECAS DE CHAPA DE ACO DE 5/16" DE ESPESSURA,POR JUNTA SOLDADA,DE 400MM DE DIAMETRO,INCLUSIVESOLDA,EXCLUSIVE FORNECIMENTO DAS PECAS E DOS MATERIAIS DE REVESTIMENTO DAS JUNTAS</t>
  </si>
  <si>
    <t>MONTAGEM E ASSENTAMENTO DE PECAS DE CHAPA DE ACO DE 5/16" DE ESPESSURA,POR JUNTA SOLDADA,DE 450MM DE DIAMETRO,INCLUSIVESOLDA,EXCLUSIVE FORNECIMENTO DAS PECAS E DOS MATERIAIS DE REVESTIMENTO DAS JUNTAS</t>
  </si>
  <si>
    <t>MONTAGEM E ASSENTAMENTO DE PECAS DE CHAPA DE ACO DE 5/16" DE ESPESSURA,POR JUNTA SOLDADA,DE 500MM DE DIAMETRO,INCLUSIVESOLDA,EXCLUSIVE FORNECIMENTO DAS PECAS E DOS MATERIAIS DE REVESTIMENTO DAS JUNTAS</t>
  </si>
  <si>
    <t>MONTAGEM E ASSENTAMENTO DE PECAS DE CHAPA DE ACO DE 5/16" DE ESPESSURA,POR JUNTA SOLDADA,DE 600MM DE DIAMETRO,INCLUSIVESOLDA,EXCLUSIVE FORNECIMENTO DAS PECAS E DOS MATERIAIS DE REVESTIMENTO DAS JUNTAS</t>
  </si>
  <si>
    <t>MONTAGEM E ASSENTAMENTO DE PECAS DE CHAPA DE ACO DE 5/16" DE ESPESSURA,POR JUNTA SOLDADA,DE 700MM DE DIAMETRO,INCLUSIVESOLDA,EXCLUSIVE FORNECIMENTO DAS PECAS E DOS MATERIAIS DE REVESTIMENTO DAS JUNTAS</t>
  </si>
  <si>
    <t>MONTAGEM E ASSENTAMENTO DE PECAS DE CHAPA DE ACO DE 5/16" DE ESPESSURA,POR JUNTA SOLDADA,DE 800MM DE DIAMETRO,INCLUSIVESOLDA,EXCLUSIVE FORNECIMENTO DAS PECAS E DOS MATERIAIS DE REVESTIMENTO DAS JUNTAS</t>
  </si>
  <si>
    <t>MONTAGEM E ASSENTAMENTO DE PECAS DE CHAPA DE ACO DE 5/16" DE ESPESSURA,POR JUNTA SOLDADA,DE 900MM DE DIAMETRO,INCLUSIVESOLDA,EXCLUSIVE FORNECIMENTO DAS PECAS E DOS MATERIAIS DE REVESTIMENTO DAS JUNTAS</t>
  </si>
  <si>
    <t>MONTAGEM E ASSENTAMENTO DE PECAS DE CHAPA DE ACO DE 5/16" DE ESPESSURA,POR JUNTA SOLDADA,DE 1000MM DE DIAMETRO,INCLUSIVE SOLDA,EXCLUSIVE FORNECIMENTO DAS PECAS E DOS MATERIAIS DE REVESTIMENTO DAS JUNTAS</t>
  </si>
  <si>
    <t>MONTAGEM E ASSENTAMENTO DE PECAS DE CHAPA DE ACO DE 5/16" DE ESPESSURA,POR JUNTA SOLDADA,DE 1200MM DE DIAMETRO,INCLUSIVE 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</si>
  <si>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</si>
  <si>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</si>
  <si>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</si>
  <si>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</si>
  <si>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</si>
  <si>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</si>
  <si>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</si>
  <si>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</si>
  <si>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</si>
  <si>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</si>
  <si>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</si>
  <si>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</si>
  <si>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</si>
  <si>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</si>
  <si>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</si>
  <si>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</si>
  <si>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</si>
  <si>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</si>
  <si>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</si>
  <si>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</si>
  <si>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</si>
  <si>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</si>
  <si>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</si>
  <si>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</si>
  <si>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</si>
  <si>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</si>
  <si>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</si>
  <si>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</si>
  <si>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</si>
  <si>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</si>
  <si>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</si>
  <si>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</si>
  <si>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</si>
  <si>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</si>
  <si>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</si>
  <si>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</si>
  <si>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</si>
  <si>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</si>
  <si>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</si>
  <si>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</si>
  <si>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 REVESTIMENTO DA JUNTA IDENTICO AO ORIGINAL</t>
  </si>
  <si>
    <t>EXECUCAO DE DEFLEXAO ATE 22°30',NO CAMPO,EM TUBULACAO DE CHAPA DE ACO SOLDADO COM ESPESSURA DE 1/4" E DIAMETRO DE 250MM,COMPREENDENDO POSICIONAMENTO DO TUBO,REMOCAO DE REVESTIMENTOS,CORTE OBLIQUO,GIRO DE 180°,PREPARO DAS PONTAS,SOLDA E NOVO 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</si>
  <si>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</si>
  <si>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 REVESTIMENTO DA JUNTA IDENTICO AO ORIGINAL</t>
  </si>
  <si>
    <t>EXECUCAO DE DEFLEXAO ATE 22°30',NO CAMPO,EM TUBULACAO DE CHAPA DE ACO SOLDADO COM ESPESSURA DE 1/4" E DIAMETRO DE 400MM,COMPREENDENDO POSICIONAMENTO DO TUBO,REMOCAO DE REVESTIMENTOS,CORTE OBLIQUO,GIRO DE 180°,PREPARO DAS PONTAS,SOLDA E NOVO REVESTIMENTO DA JUNTA IDENTICO AO ORIGINAL</t>
  </si>
  <si>
    <t>EXECUCAO DE DEFLEXAO ATE 22°30',NO CAMPO,EM TUBULACAO DE CHAPA DE ACO SOLDADO COM ESPESSURA DE 1/4" E DIAMETRO DE 450MM,COMPREENDENDO POSICIONAMENTO DO TUBO,REMOCAO DE REVESTIMENTOS,CORTE OBLIQUO,GIRO DE 180°,PREPARO DAS PONTAS,SOLDA E NOVO REVESTIMENTO DA JUNTA IDENTICO AO ORIGINAL</t>
  </si>
  <si>
    <t>EXECUCAO DE DEFLEXAO ATE 22°30',NO CAMPO,EM TUBULACAO DE CHAPA DE ACO SOLDADO COM ESPESSURA DE 1/4" E DIAMETRO DE 500MM,COMPREENDENDO POSICIONAMENTO DO TUBO,REMOCAO DE REVESTIMENTOS,CORTE OBLIQUO,GIRO DE 180°,PREPARO DAS PONTAS,SOLDA E NOVO REVESTIMENTO DA JUNTA IDENTICO AO ORIGINAL</t>
  </si>
  <si>
    <t>EXECUCAO DE DEFLEXAO ATE 22°30',NO CAMPO,EM TUBULACAO DE CHAPA DE ACO SOLDADO COM ESPESSURA DE 1/4" E DIAMETRO DE 600MM,COMPREENDENDO POSICIONAMENTO DO TUBO,REMOCAO DE REVESTIMENTOS,CORTE OBLIQUO,GIRO DE 180°,PREPARO DAS PONTAS,SOLDA E NOVO REVESTIMENTO DA JUNTA IDENTICO AO ORIGINAL</t>
  </si>
  <si>
    <t>EXECUCAO DE DEFLEXAO ATE 22°30',NO CAMPO,EM TUBULACAO DE CHAPA DE ACO SOLDADO COM ESPESSURA DE 1/4"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</si>
  <si>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</si>
  <si>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</si>
  <si>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</si>
  <si>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</si>
  <si>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</si>
  <si>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</si>
  <si>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</si>
  <si>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</si>
  <si>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</si>
  <si>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</si>
  <si>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</si>
  <si>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</si>
  <si>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 REVESTIMENTO DA JUNTA IDENTICO AO ORIGINAL</t>
  </si>
  <si>
    <t>EXECUCAO DE DEFLEXAO ATE 22°30',NO CAMPO,EM TUBULACAO DE CHAPA DE ACO SOLDADO COM ESPESSURA DE 3/8" E DIAMETRO DE 350MM,COMPREENDENDO POSICIONAMENTO DO TUBO,REMOCAO DE REVESTIMENTOS,CORTE OBLIQUO,GIRO DE 180°,PREPARO DAS PONTAS,SOLDA E NOVO REVESTIMENTO DA JUNTA IDENTICO AO ORIGINAL</t>
  </si>
  <si>
    <t>EXECUCAO DE DEFLEXAO ATE 22°30',NO CAMPO,EM TUBULACAO DE CHAPA DE ACO SOLDADO COM ESPESSURA DE 3/8" E DIAMETRO DE 400MM,COMPREENDENDO POSICIONAMENTO DO TUBO,REMOCAO DE REVESTIMENTOS,CORTE OBLIQUO,GIRO DE 180°,PREPARO DAS PONTAS,SOLDA E NOVO REVESTIMENTO DA JUNTA IDENTICO AO ORIGINAL</t>
  </si>
  <si>
    <t>EXECUCAO DE DEFLEXAO ATE 22°30',NO CAMPO,EM TUBULACAO DE CHAPA DE ACO SOLDADO COM ESPESSURA DE 3/8" E DIAMETRO DE 450MM,COMPREENDENDO POSICIONAMENTO DO TUBO,REMOCAO DE REVESTIMENTOS,CORTE OBLIQUO,GIRO DE 180°,PREPARO DAS PONTAS,SOLDA E NOVO REVESTIMENTO DA JUNTA IDENTICO AO ORIGINAL</t>
  </si>
  <si>
    <t>EXECUCAO DE DEFLEXAO ATE 22°30',NO CAMPO,EM TUBULACAO DE CHAPA DE ACO SOLDADO COM ESPESSURA DE 3/8" E DIAMETRO DE 500MM,COMPREENDENDO POSICIONAMENTO DO TUBO,REMOCAO DE REVESTIMENTOS,CORTE OBLIQUO,GIRO DE 180°,PREPARO DAS PONTAS,SOLDA E NOVO REVESTIMENTO DA JUNTA IDENTICO AO ORIGINAL</t>
  </si>
  <si>
    <t>EXECUCAO DE DEFLEXAO ATE 22°30',NO CAMPO,EM TUBULACAO DE CHAPA DE ACO SOLDADO COM ESPESSURA DE 3/8" E DIAMETRO DE 600MM,COMPREENDENDO POSICIONAMENTO DO TUBO,REMOCAO DE REVESTIMENTOS,CORTE OBLIQUO,GIRO DE 180°,PREPARO DAS PONTAS,SOLDA E NOVO REVESTIMENTO DA JUNTA IDENTICO AO ORIGINAL</t>
  </si>
  <si>
    <t>EXECUCAO DE DEFLEXAO ATE 22°30',NO CAMPO,EM TUBULACAO DE CHAPA DE ACO SOLDADO COM ESPESSURA DE 3/8" E DIAMETRO DE 700MM,COMPREENDENDO POSICIONAMENTO DO TUBO,REMOCAO DE REVESTIMENTOS,CORTE OBLIQUO,GIRO DE 180°,PREPARO DAS PONTAS,SOLDA E NOVO REVESTIMENTO DA JUNTA IDENTICO AO ORIGINAL</t>
  </si>
  <si>
    <t>EXECUCAO DE DEFLEXAO ATE 22°30',NO CAMPO,EM TUBULACAO DE CHAPA DE ACO SOLDADO COM ESPESSURA DE 3/8" E DIAMETRO DE 800MM,COMPREENDENDO POSICIONAMENTO DO TUBO,REMOCAO DE REVESTIMENTOS,CORTE OBLIQUO,GIRO DE 180°,PREPARO DAS PONTAS,SOLDA E NOVO REVESTIMENTO DA JUNTA IDENTICO AO ORIGINAL</t>
  </si>
  <si>
    <t>EXECUCAO DE DEFLEXAO ATE 22°30',NO CAMPO,EM TUBULACAO DE CHAPA DE ACO SOLDADO COM ESPESSURA DE 3/8" E DIAMETRO DE 900MM,COMPREENDENDO POSICIONAMENTO DO TUBO,REMOCAO DE REVESTIMENTOS,CORTE OBLIQUO,GIRO DE 180°,PREPARO DAS PONTAS,SOLDA E NOVO 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</si>
  <si>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</si>
  <si>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</si>
  <si>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</si>
  <si>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</si>
  <si>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</si>
  <si>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</si>
  <si>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 REVESTIMENTO DA JUNTA IDENTICO AO ORIGINAL</t>
  </si>
  <si>
    <t>EXECUCAO DE DEFLEXAO ATE 22°30',NO CAMPO,EM TUBULACAO DE CHAPA DE ACO SOLDADO COM ESPESSURA DE 1/2" E DIAMETRO DE 600MM,COMPREENDENDO POSICIONAMENTO DO TUBO,REMOCAO DE REVESTIMENTOS,CORTE OBLIQUO,GIRO DE 180°,PREPARO DAS PONTAS,SOLDA E NOVO REVESTIMENTO DA JUNTA IDENTICO AO ORIGINAL</t>
  </si>
  <si>
    <t>EXECUCAO DE DEFLEXAO ATE 22°30',NO CAMPO,EM TUBULACAO DE CHAPA DE ACO SOLDADO COM ESPESSURA DE 1/2" E DIAMETRO DE 700MM,COMPREENDENDO POSICIONAMENTO DO TUBO,REMOCAO DE REVESTIMENTOS,CORTE OBLIQUO,GIRO DE 180°,PREPARO DAS PONTAS,SOLDA E NOVO REVESTIMENTO DA JUNTA IDENTICO AO ORIGINAL</t>
  </si>
  <si>
    <t>EXECUCAO DE DEFLEXAO ATE 22°30',NO CAMPO,EM TUBULACAO DE CHAPA DE ACO SOLDADO POR ESPESSURA DE 1/2" E DIAMETRO DE 800MM,COMPREENDENDO POSICIONAMENTO DO TUBO,REMOCAO DE REVESTIMENTOS,CORTE OBLIQUO,GIRO DE 180°,PREPARO DAS PONTAS,SOLDA E NOVO REVESTIMENTO DA JUNTA IDENTICO AO ORIGINAL</t>
  </si>
  <si>
    <t>EXECUCAO DE DEFLEXAO ATE 22°30',NO CAMPO,EM TUBULACAO DE CHAPA DE ACO SOLDADO COM ESPESSURA DE 1/2" E DIAMETRO DE 900MM,,COMPREENDENDO POSICIONAMENTO DO TUBO,REMOCAO DE REVESTIMENTS,CORTE OBLIQUO,GIRO DE 180°,PREPARO DAS PONTAS,SOLDA E NOVO 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</si>
  <si>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</si>
  <si>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</si>
  <si>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</si>
  <si>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</si>
  <si>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</si>
  <si>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</si>
  <si>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</si>
  <si>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</si>
  <si>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</si>
  <si>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</si>
  <si>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 DO TUBO</t>
  </si>
  <si>
    <t>MONTAGEM DE PESCOCO DE DERIVACAO DE ACO,DIAMETRO DE 200MM,SOLDADO EM TUBO DUCTIL COM ELETRODO ESPECIAL,INCLUSIVE FURACAO DO TUBO</t>
  </si>
  <si>
    <t>MONTAGEM DE PESCOCO DE DERIVACAO DE ACO,DIAMETRO DE 100MM,SOLDADO EM TUBO DUCTIL COM ELETRODO ESPECIAL,INCLUSIVE FURACAO 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</si>
  <si>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</si>
  <si>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</si>
  <si>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</si>
  <si>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</si>
  <si>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</si>
  <si>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</si>
  <si>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</si>
  <si>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</si>
  <si>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</si>
  <si>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</si>
  <si>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</si>
  <si>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</si>
  <si>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</si>
  <si>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</si>
  <si>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</si>
  <si>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</si>
  <si>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</si>
  <si>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</si>
  <si>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</si>
  <si>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</si>
  <si>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</si>
  <si>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</si>
  <si>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</si>
  <si>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</si>
  <si>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</si>
  <si>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</si>
  <si>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</si>
  <si>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</si>
  <si>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</si>
  <si>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</si>
  <si>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</si>
  <si>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</si>
  <si>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</si>
  <si>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</si>
  <si>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</si>
  <si>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</si>
  <si>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</si>
  <si>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</si>
  <si>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</si>
  <si>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</si>
  <si>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</si>
  <si>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</si>
  <si>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</si>
  <si>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</si>
  <si>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 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</si>
  <si>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</si>
  <si>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</si>
  <si>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</si>
  <si>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</si>
  <si>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</si>
  <si>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</si>
  <si>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</si>
  <si>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</si>
  <si>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</si>
  <si>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 ASSENTAMENTO</t>
  </si>
  <si>
    <t>SELIM CERAMICO PARA LIGACAO DE ESGOTOS,DE 200MMX100MM,INCLUSIVE ARGAMASSA DE CIMENTO E AREIA NO TRACO 1:4.FORNECIMENTO E ASSENTAMENTO</t>
  </si>
  <si>
    <t>SELIM CERAMICO PARA LIGACAO DE ESGOTOS,DE 200MMX150MM,INCLUSIVE ARGAMASSA DE CIMENTO E AREIA NO TRACO 1:4.FORNECIMENTO E ASSENTAMENTO</t>
  </si>
  <si>
    <t>SELIM CERAMICO PARA LIGACAO DE ESGOTOS,DE 250MMX100MM,INCLUSIVE ARGAMASSA DE CIMENTO E AREIA NO TRACO 1:4.FORNECIMENTO E ASSENTAMENTO</t>
  </si>
  <si>
    <t>SELIM CERAMICO PARA LIGACAO DE ESGOTOS,DE 250MMX150MM,INCLUSIVE ARGAMASSA DE CIMENTO E AREIA NO TRACO 1:4.FORNECIMENTO E ASSENTAMENTO</t>
  </si>
  <si>
    <t>SELIM CERAMICO PARA LIGACAO DE ESGOTOS,DE 300MMX100MM,INCLUSIVE ARGAMASSA DE CIMENTO E AREIA NO TRACO 1:4.FORNECIMENTO E ASSENTAMENTO</t>
  </si>
  <si>
    <t>SELIM CERAMICO PARA LIGACAO DE ESGOTOS,DE 300MMX150MM,INCLUSIVE ARGAMASSA DE CIMENTO E AREIA NO TRACO 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</si>
  <si>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</si>
  <si>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</si>
  <si>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</si>
  <si>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</si>
  <si>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</si>
  <si>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</si>
  <si>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</si>
  <si>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</si>
  <si>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</si>
  <si>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NBR 15.319/06,DN=1200MM.FORNECIMENTO</t>
  </si>
  <si>
    <t>TUBO DE CONCRETO ARMADO PARA CRAVACAO COM PONTA,BOLSA E JUNTA ELASTICA,CONFORME ABNT NBR 15.319,DN=1500MM.FORNECIMENT</t>
  </si>
  <si>
    <t>TUBO DE CONCRETO ARMADO PARA CRAVACAO COM PONTA,BOLSA E JUNTA ELASTICA,CONFORME ABNT NBR 15.319,DN=2000MM.FORNECIMENT</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</si>
  <si>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</si>
  <si>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</si>
  <si>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</si>
  <si>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</si>
  <si>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</si>
  <si>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</si>
  <si>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</si>
  <si>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</si>
  <si>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</si>
  <si>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</si>
  <si>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</si>
  <si>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</si>
  <si>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</si>
  <si>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</si>
  <si>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</si>
  <si>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</si>
  <si>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</si>
  <si>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</si>
  <si>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</si>
  <si>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</si>
  <si>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</si>
  <si>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</si>
  <si>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</si>
  <si>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</si>
  <si>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</si>
  <si>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</si>
  <si>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</si>
  <si>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</si>
  <si>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</si>
  <si>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</si>
  <si>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</si>
  <si>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</si>
  <si>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</si>
  <si>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</si>
  <si>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</si>
  <si>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</si>
  <si>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</si>
  <si>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</si>
  <si>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</si>
  <si>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</si>
  <si>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</si>
  <si>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</si>
  <si>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</si>
  <si>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</si>
  <si>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</si>
  <si>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</si>
  <si>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</si>
  <si>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</si>
  <si>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</si>
  <si>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</si>
  <si>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</si>
  <si>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</si>
  <si>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</si>
  <si>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</si>
  <si>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</si>
  <si>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</si>
  <si>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</si>
  <si>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 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</si>
  <si>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</si>
  <si>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</si>
  <si>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</si>
  <si>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 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</si>
  <si>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</si>
  <si>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</si>
  <si>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</si>
  <si>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</si>
  <si>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</si>
  <si>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</si>
  <si>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</si>
  <si>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</si>
  <si>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 TRANSPORTE HORIZONTAL E CONSIDERADO PARA PROFUNDIDADE DE VALAS ATE 3,00M</t>
  </si>
  <si>
    <t>PREPARO DE BERCO,EM TERRENO FIRME,PARA TUBULACAO DE 1,20M DE DIAMETRO,APOIADA NUM ARCO DE 90°</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</si>
  <si>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</si>
  <si>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</si>
  <si>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</si>
  <si>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</si>
  <si>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</si>
  <si>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</si>
  <si>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</si>
  <si>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</si>
  <si>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</si>
  <si>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</si>
  <si>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</si>
  <si>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</si>
  <si>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</si>
  <si>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</si>
  <si>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</si>
  <si>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</si>
  <si>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</si>
  <si>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</si>
  <si>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</si>
  <si>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 20KN/M.FORNECIMENTO E COLOCACAO</t>
  </si>
  <si>
    <t>GEOGRELHA TECIDA DE POLIESTER REVESTIDA COM PVC,RESISTENCIALONGITUDINAL A TRACAO DE 40KN/M E RESISTENCIA TRANSVERSAL DE 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</si>
  <si>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</si>
  <si>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 30KN/M.FORNECIMENTO E COLOCACAO</t>
  </si>
  <si>
    <t>GEOGRELHA TECIDA DE POLIESTER REVESTIDA COM PVC,RESISTENCIALONGITUDINAL A TRACAO DE 80KN/M E RESISTENCIA TRANSVERSAL DE 30KN/M.FORNECIMENTO E COLOCACAO</t>
  </si>
  <si>
    <t>GEOGRELHA TECIDA DE POLIESTER REVESTIDA COM PVC,RESISTENCIALONGITUDINAL A TRACAO DE 90KN/M E RESISTENCIA TRANSVERSAL DE 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</si>
  <si>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</si>
  <si>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</si>
  <si>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</si>
  <si>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</si>
  <si>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</si>
  <si>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</si>
  <si>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</si>
  <si>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</si>
  <si>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</si>
  <si>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 RIGIDEZ DE 2200KN/M A 5% DE DEFORMACAO. FORNECIMENTO E COLOCACAO</t>
  </si>
  <si>
    <t>GEOGRELHA TECIDA DE PVA (POLI ALCOOL VINILICO) COM MODULO DE RIGIDEZ DE 3000KN/M A 5% DE DEFORMACAO. FORNECIMENTO E COLOCACAO</t>
  </si>
  <si>
    <t>GEOGRELHA TECIDA DE PVA (POLI ALCOOL VINILICO) COM MODULO DE RIGIDEZ DE 4000KN/M A 5% DE DEFORMACAO. FORNECIMENTO E COLOCACAO</t>
  </si>
  <si>
    <t>GEOGRELHA TECIDA DE PVA (POLI ALCOOL VINILICO) COM MODULO DE RIGIDEZ DE 6000KN/M A 5% DE DEFORMACAO. FORNECIMENTO E COLOCACAO</t>
  </si>
  <si>
    <t>GEOGRELHA TECIDA DE PVA (POLI ALCOOL VINILICO) COM MODULO DE 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</si>
  <si>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</si>
  <si>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</si>
  <si>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</si>
  <si>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</si>
  <si>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 POLIPROPILENO TERMOSOLDADA A DOIS GEOTEXTEIS NAO TECIDO DEPOLIESTER E TUBO DRENO PERFURADO.FORNECIMENTO E COLOCACAO</t>
  </si>
  <si>
    <t>GEOCOMPOSTO PARA DRENAGEM,VERTICAL,FORMADO POR GEOMANTA TRIDIMENSIONAL COM 16MM DE ESPESSURA,FABRICADO COM FILAMENTOS DE 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</si>
  <si>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</si>
  <si>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</si>
  <si>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</si>
  <si>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 DE 320KPA LARGURA 2,OM.FORNECIMENTO E COLOCACAO</t>
  </si>
  <si>
    <t>GEOMANTA PARA REVESTIMENTO DE TALUDE SUJEITO A EROSAO SUPERFICIAL COM ESPESSURA DE 10MM,FLEXIVEL,TRIDIMENSIONAL,COM MAIS 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</si>
  <si>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</si>
  <si>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 FRONTAL E TELA DE REFORCO(VIDE ITEM 06.103.0150-0)</t>
  </si>
  <si>
    <t>MALHA METALICA PARA ESTRUTURA DE SOLO REFORCADO,HEXAGONAL,DE DUPLA TORCAO,DE ZINCO-ALUMINIO COM DIAMETRO DE 2,70MM,REVESTIDA EM PVC COM DIAMETRO DE 0,40MM,MEDINDO 0,50X1,00X3,00M.FORNECIMENTO</t>
  </si>
  <si>
    <t>MALHA METALICA PARA ESTRUTURA DE SOLO REFORCADO,HEXAGONAL,DE DUPLA TORCAO,DE ZINCO-ALUMINIO COM DIAMETRO DE 2,70MM,REVESTIDA EM PVC COM DIAMETRO DE 0,40MM,MEDINDO 0,50X1,00X4,00M.FORNECIMENTO</t>
  </si>
  <si>
    <t>MALHA METALICA PARA ESTRUTURA DE SOLO REFORCADO,HEXAGONAL,DE DUPLA TORCAO,DE ZINCO-ALUMINIO COM DIAMETRO DE 2.70MM,REVESTIDA EM PVC COM DIAMETRO DE 0,40MM,MEDINDO 0,50X1,00X5,00M.FORNECIMENTO</t>
  </si>
  <si>
    <t>MALHA METALICA PARA ESTRUTURA DE SOLO REFORCADO,HEXAGONAL,DE DUPLA TORCAO,DE ZINCO-ALUMINIO COM DIAMETRO DE 2,70MM,REVESTIDA EM PVC COM DIAMETRO DE 0,40MM,MEDINDO 0,50X1,00X6,00M.FORNECIMENTO</t>
  </si>
  <si>
    <t>MALHA METALICA PARA ESTRUTURA DE SOLO REFORCADO,HEXAGONAL,DE DUPLA TORCAO,DE ZINCO-ALUMINIO COM DIAMETRO DE 2,70MM,REVESTIDA EM PVC COM DIAMETRO DE 0,40MM,MEDINDO 0,50X1,00X7,00M.FORNECIMENTO</t>
  </si>
  <si>
    <t>MALHA METALICA PARA ESTRUTURA DE SOLO REFORCADO,HEXAGONAL,DE DUPLA TORCAO,DE ZINCO-ALUMINIO COM DIAMETRO DE 2,70MM,REVESTIDA EM PVC COM DIAMETRO DE 0,40MM,MEDINDO 0,50X1,00X8,00M.FORNECIMENTO</t>
  </si>
  <si>
    <t>MALHA METALICA PARA ESTRUTURA DE SOLO REFORCADO,HEXAGONAL,DE DUPLA TORCAO,DE ZINCO-ALUMINIO COM DIAMETRO DE 2,70MM,REVESTIDA EM PVC COM DIAMETRO DE 0,40MM,MEDINDO 0,50X1,00X9,00M.FORNECIMENTO</t>
  </si>
  <si>
    <t>MALHA METALICA PARA ESTRUTURA DE SOLO REFORCADO,HEXAGONAL,DE DUPLA TORCAO,DE ZINCO-ALUMINIO COM DIAMETRO DE 2,70MM,REVESTIDA EM PVC COM DIAMETRO DE 0,40MM,MEDINDO 0,50X1,00X10,00M.FORNECIMENTO</t>
  </si>
  <si>
    <t>MALHA METALICA PARA ESTRUTURA DE SOLO REFORCADO,HEXAGONAL,DE DUPLA TORCAO,DE ZINCO-ALUMINIO COM DIAMETRO DE 2,70MM,REVESTIDA EM PVC COM DIAMETRO DE 0,40MM,MEDINDO 0,50X1,00X11,00M.FORNECIMENTO</t>
  </si>
  <si>
    <t>MALHA METALICA PARA ESTRUTURA DE SOLO REFORCADO,HEXAGONAL,DE DUPLA TORCAO,DE ZINCO-ALUMINIO COM DIAMETRO DE 2,70MM,REVESTIDA EM PVC COM DIAMETRO DE 0,40MM,MEDINDO 0,50X1,00X12,00M.</t>
  </si>
  <si>
    <t>MALHA METALICA PARA ESTRUTURA DE SOLO REFORCADO,HEXAGONAL,DE DUPLA TORCAO,DE ZINCO-ALUMINIO COM DIAMETRO DE 2,70MM,REVESTIDA EM PVC COM DIAMETRO DE 0,40MM,MEDINDO 1,00X1,00X3,00M.FORNECIMENTO</t>
  </si>
  <si>
    <t>MALHA METALICA PARA ESTRUTURA DE SOLO REFORCADO,HEXAGONAL,DE DUPLA TORCAO,DE ZINCO-ALUMINIO COM DIAMETRO DE 2,70MM,REVESTIDA EM PVC COM DIAMETRO DE 0,40MM,MEDINDO 1,00X1,00X4,00M.FORNECIMENTO</t>
  </si>
  <si>
    <t>MALHA METALICA PARA ESTRUTURA DE SOLO REFORCADO,HEXAGONAL,DE DUPLA TORCAO,DE ZINCO-ALUMINIO COM DIAMETRO DE 2,70MM,REVESTIDA EM PVC COM DIAMETRO DE 0,40MM,MEDINDO 1,00X1,00X5,00M.FORNECIMENTO</t>
  </si>
  <si>
    <t>MALHA METALICA PARA ESTRUTURA DE SOLO REFORCADO,HEXAGONAL,DE DUPLA TORCAO,DE ZINCO-ALUMINIO COM DIAMETRO DE 2,70MM,REVESTIDA EM PVC COM DIAMETRO DE 0,40MM,MEDINDO 1,00X1,00X6,00M.FORNECIMENTO</t>
  </si>
  <si>
    <t>MALHA METALICA PARA ESTRUTURA DE SOLO REFORCADO,HEXAGONAL,DE DUPLA TORCAO,DE ZINCO-ALUMINIO COM DIAMETRO DE 2,70MM,REVESTIDA EM PVC COM DIAMETRO DE 0,40MM,MEDINDO 1,00X1,00X7,00M.FORNECIMENTO</t>
  </si>
  <si>
    <t>MALHA METALICA PARA ESTRUTURA DE SOLO REFORCADO,HEXAGONAL,DE DUPLA TORCAO,DE ZINCO-ALUMINIO COM DIAMETRO DE 2,70MM,REVESTIDA EM PVC COM DIAMETRO DE 0,40MM,MEDINDO 1,00X1,00X8,00M.FORNECIMENTO</t>
  </si>
  <si>
    <t>MALHA METALICA PARA ESTRUTURA DE SOLO REFORCADO,HEXAGONAL,DE DUPLA TORCAO,DE ZINCO-ALUMINIO COM DIAMETRO DE 2,70MM,REVESTIDA EM PVC COM DIAMETRO DE 0,40MM,MEDINDO 1,00X1,00X9,00M.FORNECIMENTO</t>
  </si>
  <si>
    <t>MALHA METALICA PARA ESTRUTURA DE SOLO REFORCADO,HEXAGONAL,DE DUPLA TORCAO,DE ZINCO-ALUMINIO COM DIAMETRO DE 2,70MM,REVESTIDA EM PVC COM DIAMETRO DE 0,40MM,MEDINDO 1,00X1,00X10,00M.FORNECIMENTO</t>
  </si>
  <si>
    <t>MALHA METALICA PARA ESTRUTURA DE SOLO REFORCADO,HEXAGONAL,DE DUPLA TORCAO,DE ZINCO-ALUMINIO COM DIAMETRO DE 2,70MM,REVESTIDA EM PVC COM DIAMETRO DE 0,40MM,MEDINDO 1,00X1,00X11,00M.</t>
  </si>
  <si>
    <t>MALHA METALICA PARA ESTRUTURA DE SOLO REFORCADO,HEXAGONAL,DE 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</si>
  <si>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</si>
  <si>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</si>
  <si>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</si>
  <si>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</si>
  <si>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 ESCAVACAO DO INTERIOR DO TUNEL EM TERRA E REMOCAO DO MATERIAL ESCAVADO ATE O NIVEL DO TERRENO</t>
  </si>
  <si>
    <t>CRAVACAO HORIZONTAL DE TUBO CAMISA DE CONCRETO ARMADO,DIAMETRO DE 1,20M,A PARTIR DE POCO DE CRAVACAO POR MACACO,EXCLUSIVE ESTE,SEM CONTROLE DIRECIONAL,INCLUSIVE SERVICOS MANUAIS DE ESCAVACAO DO INTERIOR DO TUNEL EM TERRA E REMOCAO DO MATERIAL ESCAVADO ATE O NIVEL DO TERRENO</t>
  </si>
  <si>
    <t>CRAVACAO HORIZONTAL DE TUBO CAMISA DE CONCRETO ARMADO,DIAMETRO DE 1,50M,A PARTIR DE POCO DE CRAVACAO POR MACACO,EXCLUSIVE ESTE,SEM CONTROLE DIRECIONAL,INCLUSIVE SERVICOS MANUAIS DE ESCAVACAO DO INTERIOR DO TUNEL EM TERRA E REMOCAO DO MATERIAL ESCAVADO ATE O NIVEL DO TERRENO</t>
  </si>
  <si>
    <t>CRAVACAO HORIZONTAL DE TUBO CAMISA DE CONCRETO ARMADO,DIAMETRO DE 2,00M,A PARTIR DE POCO DE CRAVACAO POR MACACO,EXCLUSIVE ESTE,SEM CONTROLE DIRECIONAL,INCLUSIVE SERVICOS MANUAIS DE ESCAVACAO DO INTERIOR DO TUNEL EM TERRA E REMOCAO DO MATERIAL ESCAVADO ATE O NIVEL DO TERRENO</t>
  </si>
  <si>
    <t>CRAVACAO HORIZONTAL DE TUBO CAMISA DE CONCRETO ARMADO,DIAMETRO DE 2,50M,A PARTIR DE POCO DE CRAVACAO POR MACACO,EXCLUSIVE ESTE,SEM CONTROLE DIRECIONAL,INCLUSIVE SERVICOS MANUAIS DE ESCAVACAO DO INTERIOR DO TUNEL EM TERRA E REMOCAO DO MATERIAL ESCAVADO ATE O NIVEL DO TERRENO</t>
  </si>
  <si>
    <t>ENCHIMENTO COM ARGAMASSA,NO TRACO 1:4,ENTRE O TUBO CAMISA DE 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</si>
  <si>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</si>
  <si>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AGUA,PONTA/BOLSA,REVESTIDO INTERNAMENTE EM POLIETILENO,REVESTIMENTO EXTERNO EM LIGA DE ZINCO E ALUMINIO E 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</si>
  <si>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</si>
  <si>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</si>
  <si>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</si>
  <si>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</si>
  <si>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</si>
  <si>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</si>
  <si>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</si>
  <si>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</si>
  <si>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</si>
  <si>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</si>
  <si>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</si>
  <si>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</si>
  <si>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</si>
  <si>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</si>
  <si>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</si>
  <si>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</si>
  <si>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</si>
  <si>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</si>
  <si>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</si>
  <si>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</si>
  <si>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</si>
  <si>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</si>
  <si>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</si>
  <si>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</si>
  <si>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</si>
  <si>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</si>
  <si>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</si>
  <si>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</si>
  <si>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</si>
  <si>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</si>
  <si>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</si>
  <si>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</si>
  <si>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</si>
  <si>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</si>
  <si>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</si>
  <si>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</si>
  <si>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</si>
  <si>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</si>
  <si>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</si>
  <si>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</si>
  <si>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</si>
  <si>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</si>
  <si>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</si>
  <si>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</si>
  <si>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</si>
  <si>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</si>
  <si>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</si>
  <si>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</si>
  <si>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</si>
  <si>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</si>
  <si>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</si>
  <si>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</si>
  <si>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</si>
  <si>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</si>
  <si>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</si>
  <si>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</si>
  <si>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</si>
  <si>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</si>
  <si>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</si>
  <si>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</si>
  <si>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</si>
  <si>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</si>
  <si>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</si>
  <si>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</si>
  <si>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</si>
  <si>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</si>
  <si>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</si>
  <si>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</si>
  <si>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</si>
  <si>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</si>
  <si>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</si>
  <si>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</si>
  <si>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</si>
  <si>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</si>
  <si>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</si>
  <si>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</si>
  <si>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</si>
  <si>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</si>
  <si>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</si>
  <si>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</si>
  <si>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</si>
  <si>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</si>
  <si>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</si>
  <si>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</si>
  <si>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</si>
  <si>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</si>
  <si>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</si>
  <si>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</si>
  <si>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</si>
  <si>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</si>
  <si>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</si>
  <si>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</si>
  <si>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</si>
  <si>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</si>
  <si>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</si>
  <si>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</si>
  <si>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</si>
  <si>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</si>
  <si>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</si>
  <si>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</si>
  <si>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</si>
  <si>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</si>
  <si>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</si>
  <si>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</si>
  <si>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</si>
  <si>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</si>
  <si>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</si>
  <si>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</si>
  <si>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</si>
  <si>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</si>
  <si>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</si>
  <si>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</si>
  <si>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</si>
  <si>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</si>
  <si>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</si>
  <si>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</si>
  <si>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</si>
  <si>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</si>
  <si>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</si>
  <si>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</si>
  <si>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</si>
  <si>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</si>
  <si>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</si>
  <si>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</si>
  <si>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</si>
  <si>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</si>
  <si>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</si>
  <si>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</si>
  <si>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</si>
  <si>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</si>
  <si>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</si>
  <si>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</si>
  <si>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</si>
  <si>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</si>
  <si>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</si>
  <si>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</si>
  <si>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</si>
  <si>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</si>
  <si>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</si>
  <si>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</si>
  <si>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</si>
  <si>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</si>
  <si>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</si>
  <si>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</si>
  <si>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</si>
  <si>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</si>
  <si>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</si>
  <si>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</si>
  <si>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</si>
  <si>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</si>
  <si>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</si>
  <si>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</si>
  <si>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</si>
  <si>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</si>
  <si>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</si>
  <si>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</si>
  <si>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</si>
  <si>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</si>
  <si>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</si>
  <si>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</si>
  <si>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</si>
  <si>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</si>
  <si>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</si>
  <si>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</si>
  <si>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</si>
  <si>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</si>
  <si>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</si>
  <si>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</si>
  <si>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</si>
  <si>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</si>
  <si>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</si>
  <si>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</si>
  <si>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</si>
  <si>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</si>
  <si>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</si>
  <si>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</si>
  <si>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</si>
  <si>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</si>
  <si>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</si>
  <si>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</si>
  <si>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</si>
  <si>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</si>
  <si>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</si>
  <si>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</si>
  <si>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</si>
  <si>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</si>
  <si>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</si>
  <si>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</si>
  <si>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</si>
  <si>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</si>
  <si>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</si>
  <si>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</si>
  <si>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</si>
  <si>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</si>
  <si>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</si>
  <si>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</si>
  <si>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</si>
  <si>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</si>
  <si>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</si>
  <si>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</si>
  <si>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</si>
  <si>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</si>
  <si>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</si>
  <si>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</si>
  <si>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</si>
  <si>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</si>
  <si>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</si>
  <si>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</si>
  <si>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</si>
  <si>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</si>
  <si>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</si>
  <si>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</si>
  <si>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</si>
  <si>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</si>
  <si>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</si>
  <si>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</si>
  <si>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</si>
  <si>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</si>
  <si>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</si>
  <si>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</si>
  <si>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</si>
  <si>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</si>
  <si>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</si>
  <si>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</si>
  <si>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</si>
  <si>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</si>
  <si>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</si>
  <si>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</si>
  <si>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</si>
  <si>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</si>
  <si>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</si>
  <si>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</si>
  <si>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</si>
  <si>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</si>
  <si>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</si>
  <si>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</si>
  <si>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</si>
  <si>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</si>
  <si>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</si>
  <si>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</si>
  <si>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</si>
  <si>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</si>
  <si>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</si>
  <si>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</si>
  <si>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</si>
  <si>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</si>
  <si>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</si>
  <si>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</si>
  <si>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</si>
  <si>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</si>
  <si>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</si>
  <si>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</si>
  <si>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</si>
  <si>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</si>
  <si>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</si>
  <si>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</si>
  <si>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</si>
  <si>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</si>
  <si>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</si>
  <si>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</si>
  <si>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</si>
  <si>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</si>
  <si>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</si>
  <si>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</si>
  <si>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</si>
  <si>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</si>
  <si>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</si>
  <si>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</si>
  <si>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</si>
  <si>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</si>
  <si>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</si>
  <si>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</si>
  <si>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</si>
  <si>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</si>
  <si>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</si>
  <si>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</si>
  <si>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</si>
  <si>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</si>
  <si>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</si>
  <si>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</si>
  <si>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</si>
  <si>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</si>
  <si>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</si>
  <si>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</si>
  <si>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</si>
  <si>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</si>
  <si>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</si>
  <si>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</si>
  <si>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</si>
  <si>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</si>
  <si>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</si>
  <si>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</si>
  <si>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</si>
  <si>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</si>
  <si>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</si>
  <si>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</si>
  <si>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</si>
  <si>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</si>
  <si>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</si>
  <si>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</si>
  <si>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</si>
  <si>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</si>
  <si>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</si>
  <si>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</si>
  <si>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</si>
  <si>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</si>
  <si>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</si>
  <si>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</si>
  <si>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</si>
  <si>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</si>
  <si>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</si>
  <si>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</si>
  <si>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</si>
  <si>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</si>
  <si>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</si>
  <si>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</si>
  <si>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</si>
  <si>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</si>
  <si>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</si>
  <si>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</si>
  <si>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</si>
  <si>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</si>
  <si>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</si>
  <si>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</si>
  <si>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</si>
  <si>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</si>
  <si>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</si>
  <si>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</si>
  <si>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</si>
  <si>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</si>
  <si>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</si>
  <si>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</si>
  <si>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</si>
  <si>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</si>
  <si>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</si>
  <si>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</si>
  <si>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</si>
  <si>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</si>
  <si>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</si>
  <si>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</si>
  <si>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</si>
  <si>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</si>
  <si>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</si>
  <si>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</si>
  <si>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</si>
  <si>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</si>
  <si>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 13,6,DE=110MM.FORNECIMENTO</t>
  </si>
  <si>
    <t>LUVA DE ELETROFUSAO DE POLIETILENO DE ALTA DENSIDADE(PEAD),RESINA PE80/100,CONFORME ABNT NBR 15561,CLASSE PN-10/12,5,SDR 13,6,DE=160MM.FORNECIMENTO</t>
  </si>
  <si>
    <t>LUVA DE ELETROFUSAO DE POLIETILENO DE ALTA DENSIDADE(PEAD),RESINA PE80/100,CONFORME ABNT NBR 15561,CLASSE PN-10/12,5,SDR 13,6,DE=200MM.FORNECIMENTO</t>
  </si>
  <si>
    <t>LUVA DE ELETROFUSAO DE POLIETILENO DE ALTA DENSIDADE(PEAD),RESINA PE80/100,CONFORME ABNT NBR 15561,CLASSE PN-10/12,5,SDR 13,6,DE=250MM.FORNECIMENTO</t>
  </si>
  <si>
    <t>LUVA DE ELETROFUSAO DE POLIETILENO DE ALTA DENSIDADE(PEAD),RESINA PE80/100,CONFORME ABNT NBR 15561,CLASSE PN-10/12,5,SDR 13,6,DE=315MM.FORNECIMENTO</t>
  </si>
  <si>
    <t>LUVA DE ELETROFUSAO DE POLIETILENO DE ALTA DENSIDADE(PEAD),RESINA PE80/100,CONFORME ABNT NBR 15561,CLASSE PN-10/12,5,SDR 13,6,DE=400MM.FORNECIMENTO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</si>
  <si>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</si>
  <si>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</si>
  <si>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</si>
  <si>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</si>
  <si>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</si>
  <si>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</si>
  <si>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</si>
  <si>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</si>
  <si>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</si>
  <si>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</si>
  <si>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</si>
  <si>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</si>
  <si>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</si>
  <si>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</si>
  <si>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</si>
  <si>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</si>
  <si>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</si>
  <si>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</si>
  <si>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</si>
  <si>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</si>
  <si>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</si>
  <si>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</si>
  <si>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</si>
  <si>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</si>
  <si>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</si>
  <si>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</si>
  <si>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</si>
  <si>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</si>
  <si>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</si>
  <si>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</si>
  <si>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</si>
  <si>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</si>
  <si>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</si>
  <si>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</si>
  <si>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</si>
  <si>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</si>
  <si>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</si>
  <si>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</si>
  <si>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</si>
  <si>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</si>
  <si>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</si>
  <si>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</si>
  <si>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</si>
  <si>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</si>
  <si>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</si>
  <si>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</si>
  <si>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</si>
  <si>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</si>
  <si>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</si>
  <si>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</si>
  <si>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</si>
  <si>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</si>
  <si>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</si>
  <si>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</si>
  <si>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</si>
  <si>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</si>
  <si>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</si>
  <si>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</si>
  <si>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</si>
  <si>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</si>
  <si>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</si>
  <si>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</si>
  <si>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</si>
  <si>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</si>
  <si>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</si>
  <si>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</si>
  <si>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 AGUAS,COM DIAMETRO NOMINAL DE 50MM, INCLUSIVE ANEL DE BORRACHA. FORNECIMENTO</t>
  </si>
  <si>
    <t>TUBO PVC-PBA,CLASSE 15(EB-183),PARA ADUCAO E DISTRIBUICAO DE AGUAS,COM DIAMETRO NOMINAL DE 75MM, INCLUSIVE ANEL DE BORRACHA. FORNECIMENTO</t>
  </si>
  <si>
    <t>TUBO PVC-PBA,CLASSE 15(EB-183),PARA ADUCAO E DISTRIBUICAO DE AGUAS,COM DIAMETRO NOMINAL DE 100MM,INCLUSIVE ANEL DE BORRACHA. FORNECIMENTO</t>
  </si>
  <si>
    <t>TUBO PVC-PBA,CLASSE 20(EB-183),PARA ADUCAO E DISTRIBUICAO DE AGUAS,COM DIAMETRO NOMINAL DE  50MM,INCLUSIVE ANEL DE BORRACHA. FORNECIMENTO</t>
  </si>
  <si>
    <t>TUBO PVC-PBA,CLASSE 20(EB-183),PARA ADUCAO E DISTRIBUICAO DE AGUAS,COM DIAMETRO NOMINAL DE  75MM,INCLUSIVE ANEL DE BORRACHA. FORNECIMENTO</t>
  </si>
  <si>
    <t>TUBO PVC-PBA,CLASSE 20(EB-183),PARA ADUCAO E DISTRIBUICAO DE AGUAS,COM DIAMETRO NOMINAL DE 100MM,INCLUSIVE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</si>
  <si>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</si>
  <si>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</si>
  <si>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</si>
  <si>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</si>
  <si>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</si>
  <si>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</si>
  <si>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</si>
  <si>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</si>
  <si>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</si>
  <si>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</si>
  <si>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</si>
  <si>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</si>
  <si>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</si>
  <si>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</si>
  <si>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 NOMINAL DE 50MM,INCLUSIVE ANEL DE BORRACHA.FORNECIMENTO</t>
  </si>
  <si>
    <t>CURVA PVC-PBA,CONFORME ABNT NBR 10351,DE 45°,PB,COM DIAMETRO NOMINAL DE 75MM,INCLUSIVE ANEL DE BORRACHA.FORNECIMENTO</t>
  </si>
  <si>
    <t>CURVA PVC-PBA,CONFORME ABNT NBR 10351,DE 45°,PB,COM DIAMETRO NOMINAL DE 100MM,INCLUSIVE ANEL DE BORRACHA.FORNECIMENTO</t>
  </si>
  <si>
    <t>CURVA PVC-PBA,CONFORME ABNT NBR 10351,DE 90°,PB,COM DIAMETRO NOMINAL DE 50MM,INCLUSIVE ANEL DE BORRACHA.FORNECIMENTO</t>
  </si>
  <si>
    <t>CURVA PVC-PBA,CONFORME ABNT NBR 10351,DE 90°,PB,COM DIAMETRO NOMINAL DE 75MM, INCLUSIVE ANEL DE BORRACHA. FORNECIMENTO</t>
  </si>
  <si>
    <t>CURVA PVC-PBA,CONFORME ABNT NBR 10351,DE 90°,PB,COM DIAMETRO 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</si>
  <si>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</si>
  <si>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</si>
  <si>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</si>
  <si>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</si>
  <si>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</si>
  <si>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</si>
  <si>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</si>
  <si>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</si>
  <si>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</si>
  <si>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</si>
  <si>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</si>
  <si>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</si>
  <si>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</si>
  <si>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</si>
  <si>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</si>
  <si>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</si>
  <si>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</si>
  <si>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</si>
  <si>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</si>
  <si>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</si>
  <si>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</si>
  <si>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</si>
  <si>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</si>
  <si>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</si>
  <si>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</si>
  <si>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</si>
  <si>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</si>
  <si>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</si>
  <si>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</si>
  <si>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</si>
  <si>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</si>
  <si>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</si>
  <si>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</si>
  <si>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</si>
  <si>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</si>
  <si>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</si>
  <si>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</si>
  <si>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</si>
  <si>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</si>
  <si>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</si>
  <si>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</si>
  <si>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</si>
  <si>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</si>
  <si>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</si>
  <si>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</si>
  <si>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</si>
  <si>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</si>
  <si>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</si>
  <si>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</si>
  <si>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</si>
  <si>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</si>
  <si>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</si>
  <si>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</si>
  <si>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</si>
  <si>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</si>
  <si>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</si>
  <si>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</si>
  <si>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</si>
  <si>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</si>
  <si>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</si>
  <si>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</si>
  <si>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</si>
  <si>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 45º,BBB,COM DIAMETRO NOMINAL DE 100MM, INCLUSIVE ANEIS DE BORRACHA.FORNECIMENTO</t>
  </si>
  <si>
    <t>JUNCAO DE PVC PARA REDE DE ESGOTO,CONFORME ABNT NBR 10569,DE 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</si>
  <si>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</si>
  <si>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</si>
  <si>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 NBR 10569,BBB,COM DIAMETRO NOMINAL DE 100MM,INCLUSIVE ANEIS DE BORRACHA.FORNECIMENTO</t>
  </si>
  <si>
    <t>TAMPAO COMPLETO PARA TIL DE PVC PARA REDE DE ESGOTO,CONFORME ABNT NBR 10569,COM DIAMETRO NOMINAL DE 100MM.FORNECIMENTO</t>
  </si>
  <si>
    <t>TAMPAO COMPLETO PARA TIL DE PVC PARA REDE DE ESGOTO,CONFORME ABNT NBR 10569,COM DIAMETRO NOMINAL DE 150MM.FORNECIMENTO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</si>
  <si>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</si>
  <si>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</si>
  <si>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</si>
  <si>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</si>
  <si>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</si>
  <si>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</si>
  <si>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</si>
  <si>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</si>
  <si>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</si>
  <si>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</si>
  <si>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</si>
  <si>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</si>
  <si>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</si>
  <si>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</si>
  <si>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</si>
  <si>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</si>
  <si>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</si>
  <si>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</si>
  <si>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</si>
  <si>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</si>
  <si>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</si>
  <si>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</si>
  <si>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</si>
  <si>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</si>
  <si>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</si>
  <si>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</si>
  <si>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</si>
  <si>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</si>
  <si>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</si>
  <si>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 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</si>
  <si>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</si>
  <si>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</si>
  <si>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 ATE 5CV,INCLUSIVE FORNECIMENTO DE MATERIAIS PARA FIXACAO ELIGACAO</t>
  </si>
  <si>
    <t>MONTAGEM,SEM FORNECIMENTO,DE PAINEL DE PARTIDA PARA CONJUNTO ACIMA DE 5CV,ATE 15CV, INCLUSIVE FORNECIMENTO DE MATERIAISPARA FIXACAO E LIGACAO</t>
  </si>
  <si>
    <t>MONTAGEM,SEM FORNECIMENTO,DE PAINEL DE PARTIDA PARA CONJUNTO ACIMA DE 15CV,ATE 40CV,INCLUSIVE FORNECIMENTO DE MATERIAISPARA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</si>
  <si>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</si>
  <si>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MATERIAIS PARA FIXACAO E LIGACAO</t>
  </si>
  <si>
    <t>MONTAGEM,SEM FORNECIMENTO,DE PAINEL DE PARTIDA PARA CONJUNTO 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</si>
  <si>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 LIGACOES</t>
  </si>
  <si>
    <t>CARVAO ANTRACITOSO PARA FILTROS DE TRATAMENTO DE AGUA COM T.E. 0,9MM A 1MM, C.U. 1,7MM. FORNECIMENTO</t>
  </si>
  <si>
    <t>AREIA PARA FILTROS DE TRATAMENTO DE AGUA,COM GRANULOMETRIA DE 16 A 45 (1,20 A 0,35)MM,COM TAMANHO EFETIVO DE GRAOS DE 0,40MM A 0,55MM E COEFICIENTE DE DESUNIFORMIDADE DE 1,40 A 1,60.FORNECIMENTO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</si>
  <si>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</si>
  <si>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</si>
  <si>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</si>
  <si>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</si>
  <si>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</si>
  <si>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</si>
  <si>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 MANUAL</t>
  </si>
  <si>
    <t>ARGAMASSA DE CIMENTO,CAL E AREIA FINA,NO TRACO 1:3:8,PREPARO 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</si>
  <si>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</si>
  <si>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</si>
  <si>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</si>
  <si>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</si>
  <si>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</si>
  <si>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</si>
  <si>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</si>
  <si>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</si>
  <si>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</si>
  <si>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</si>
  <si>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</si>
  <si>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</si>
  <si>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CIMENTO,CAL E AREIA FINA,NO TRACO 1:3:5,PREPARO MECANICO</t>
  </si>
  <si>
    <t>ARGAMASSA DE CIMENTO,CAL E AREIA FINA,NO TRACO 1:3:8,PREPARO 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</si>
  <si>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</si>
  <si>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</si>
  <si>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</si>
  <si>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</si>
  <si>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</si>
  <si>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</si>
  <si>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</si>
  <si>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</si>
  <si>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</si>
  <si>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</si>
  <si>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</si>
  <si>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</si>
  <si>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 BOMBA</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</si>
  <si>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</si>
  <si>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</si>
  <si>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</si>
  <si>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 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</si>
  <si>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</si>
  <si>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</si>
  <si>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</si>
  <si>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</si>
  <si>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</si>
  <si>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</si>
  <si>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</si>
  <si>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</si>
  <si>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</si>
  <si>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</si>
  <si>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</si>
  <si>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</si>
  <si>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</si>
  <si>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</si>
  <si>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 (ESTABILIZADOR LIQUIDO DE SOLOS),EXCLUSIVE FORNECIMENTO DA ARGILA</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</si>
  <si>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</si>
  <si>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</si>
  <si>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 OPERACOES DE EXECUCAO NA PISTA,INCLUSIVE TRANSPORTE DA AGUA E SE APLICA AO VOLUME DE SOLO-CIMENTO EXECUTADO,MEDIDO APOS 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</si>
  <si>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</si>
  <si>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 TRANSPORTE DE AGUA, EXCLUSIVE ESCAVACAO, CARGA E TRANSPORTE 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</si>
  <si>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</si>
  <si>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</si>
  <si>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</si>
  <si>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</si>
  <si>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 DE BETUME ADERENTE SOBRE COLCHAO DE AREIA,INCLUSIVE FORNECIMENTO DA AREIA E REJUNTAMENTO COM BETUME E CASCALHINHO,EXCLUSIVE FORNECIMENTO DOS PARALELEPIPEDOS</t>
  </si>
  <si>
    <t>ARRANCAMENTO E REASSENTAMENTO DE PARALELEPIPEDOS COM LIMPEZA 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</si>
  <si>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</si>
  <si>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</si>
  <si>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</si>
  <si>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 CASCALHINHO,EXCLUSIVE O FORNECIMENTO DO BETUME</t>
  </si>
  <si>
    <t>REJUNTAMENTO DE PAVIMENTACAO DE PARALELEPIPEDOS COM BETUME E CASCALHINHO,COM FORNECIMENTO DE TODOS OS MATERIAIS</t>
  </si>
  <si>
    <t>REJUNTAMENTO DE ARTEFATO DE CONCRETO,COM ARGAMASSA DE CIMENTO E AREIA NO TRACO 1:3,COM FORNECIMENTO DE TODOS OS MATERIAIS</t>
  </si>
  <si>
    <t>ARRANCAMENTO E REASSENTAMENTO DE PARALELEPIPEDOS COM LIMPEZA 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</si>
  <si>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</si>
  <si>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 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</si>
  <si>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</si>
  <si>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</si>
  <si>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</si>
  <si>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</si>
  <si>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</si>
  <si>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</si>
  <si>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</si>
  <si>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TRAVESSAO OU TENTO DE GRANITO,MEDINDO 20CM DE ALTURA E 2CM DE ESPESSURA,FORNECIMENTO E ASSENTAMENTO COM REJUNTAMENTO DEARGAMASSA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</si>
  <si>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</si>
  <si>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</si>
  <si>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</si>
  <si>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</si>
  <si>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</si>
  <si>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 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</si>
  <si>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</si>
  <si>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 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</si>
  <si>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</si>
  <si>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FRIO,COM EMPREGO DE EMULSAO MODIFICADA COM POLIMEROS,CONSUMO POR M2 ENTRE 10 KG A 12KG,EM UMA UNICA CAMADA,COM EMPREGO DE FAIXA III OU IV DA ISSA.O CUSTO INCLUI TODOS OS MATERIAIS,EQUIPAMENTOS,MAO DE OBRA E EXECUCAO.O MICRORREVESTIMENTO ASFALTICO A FRIO DEVERA ATENDERAS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</si>
  <si>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</si>
  <si>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</si>
  <si>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 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</si>
  <si>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</si>
  <si>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</si>
  <si>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 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</si>
  <si>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</si>
  <si>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</si>
  <si>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</si>
  <si>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 OS MATERIAIS,EXCLUSIVE ESPALHAMENTO,COMPACTACAO (VIDE FAMILIA 08.037) E O TRANSPORTE DA USINA PARA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</si>
  <si>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</si>
  <si>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</si>
  <si>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</si>
  <si>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</si>
  <si>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 LIGANTE DE ASFALTO-BORRACHA,APLICADO A APROXIMADAMENTE 170°C,COM VISCOSIDADE DE 3500 CP E TAXA DE 2,8L/M2,EXCLUSIVE FORNECIMENTO DO LIGANTE</t>
  </si>
  <si>
    <t>EXECUCAO DE MEMBRANA DE ABSORCAO DE ESFORCOS(SAMI-R),UTILIZANDO BMB,APLICADO A APROXIMADAMENTE 170°C, COM VISCOSIDADE DE 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</si>
  <si>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</si>
  <si>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</si>
  <si>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 TRANSPORTE DOS MATERIAIS,EXCLUSIVE EMULSAO</t>
  </si>
  <si>
    <t>LAMA ASFALTICA GROSSA DE RUPTURA CONTROLADA,COM FORNECIMENTO 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</si>
  <si>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</si>
  <si>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</si>
  <si>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 TES" (ASTM) MAIOR QUE 0,75 E RUIDO MENOR QUE 97DB,EXCLUSIVE 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</si>
  <si>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</si>
  <si>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</si>
  <si>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 GRADED",CONSIDERANDO APENAS A USINAGEM</t>
  </si>
  <si>
    <t>PRODUCAO DE LIGANTE MODIFICADO DE ASFALTO-BORRACHA(BMB)"IN SITU" TIPO "FIELD BLEND",COM UTILIZACAO DE BORRACHA RECICLADA 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</si>
  <si>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</si>
  <si>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</si>
  <si>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</si>
  <si>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</si>
  <si>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</si>
  <si>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</si>
  <si>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</si>
  <si>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</si>
  <si>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 CAMADA,EXCLUSIVE FORNECIMENTO DO SAIBRO,SENDO A CAMADA MEDIDA APOS A COMPACTACAO</t>
  </si>
  <si>
    <t>REVESTIMENTO DE SAIBRO,EXECUTADO MECANICAMENTE,COMPRIMIDO EM CAMADA,INCLUSIVE FORNECIMENTO DO SAIBRO,SENDO A CAMADA MEDIDA APOS A COMPACTACAO</t>
  </si>
  <si>
    <t>REVESTIMENTO DE SAIBRO,EXECUTADO MECANICAMENTE,COMPRIMIDO EM 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</si>
  <si>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</si>
  <si>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</si>
  <si>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 DE 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</si>
  <si>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</si>
  <si>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</si>
  <si>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</si>
  <si>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</si>
  <si>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</si>
  <si>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</si>
  <si>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</si>
  <si>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</si>
  <si>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</si>
  <si>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</si>
  <si>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</si>
  <si>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</si>
  <si>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</si>
  <si>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</si>
  <si>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</si>
  <si>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</si>
  <si>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</si>
  <si>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</si>
  <si>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</si>
  <si>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</si>
  <si>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 O FORNECIMENTO DO CONCRETO</t>
  </si>
  <si>
    <t>IMPRIMACAO DE BASE DE PAVIMENTACAO,DE ACORDO COM AS "INSTRUCOES PARA EXECUCAO",DO DER-RJ</t>
  </si>
  <si>
    <t>PINTURA DE LIGACAO,DE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</si>
  <si>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</si>
  <si>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</si>
  <si>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</si>
  <si>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 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</si>
  <si>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</si>
  <si>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</si>
  <si>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 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</si>
  <si>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</si>
  <si>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 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</si>
  <si>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</si>
  <si>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</si>
  <si>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</si>
  <si>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 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</si>
  <si>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</si>
  <si>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</si>
  <si>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</si>
  <si>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</si>
  <si>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 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</si>
  <si>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 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</si>
  <si>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</si>
  <si>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</si>
  <si>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</si>
  <si>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 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</si>
  <si>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</si>
  <si>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</si>
  <si>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</si>
  <si>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 ALTURA,REJUNTAMENTO COM ARGAMASSA DE CIMENTO E AREIA,NO TRACO 1:3,5,COM FORNECIMENTO DE TODOS OS MATERIAIS</t>
  </si>
  <si>
    <t>SARJETA E MEIO-FIO CONJUGADO CURVO,DE CONCRETO SIMPLES COLORIDO FCK=35MPA,MOLDADO NO LOCAL,TIPO DER-RJ,MEDINDO 0,45M DEBASE E 0,30M DE ALTURA,REJUNTAMENTO COM ARGAMASSA DE CIMENTO E AREIA,NO TRACO 1:3,5,COM FORNECIMENTO DE TODOS OS MATERIAIS</t>
  </si>
  <si>
    <t>SARJETA E MEIO FIO CONJUGADO RETO,DE CONCRETO SIMPLES COLORIDO FCK=35MPA,MOLDADOS NO LOCAL,TIPO DER-RJ,MEDINDO 0,45M DEBASE E 0,30M DE ALTURA,REJUNTAMENTO COM ARGAMASSA DE CIMENTO 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</si>
  <si>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</si>
  <si>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 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</si>
  <si>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 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</si>
  <si>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</si>
  <si>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</si>
  <si>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</si>
  <si>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</si>
  <si>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</si>
  <si>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</si>
  <si>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</si>
  <si>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</si>
  <si>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</si>
  <si>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</si>
  <si>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</si>
  <si>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</si>
  <si>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</si>
  <si>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</si>
  <si>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 MANUALMENTE,MEDIDA APOS COMPACTACAO</t>
  </si>
  <si>
    <t>REVESTIMENTO DE CONCRETO BETUMINOSO USINADO A QUENTE,DE ACORDO COM AS INSTRUCOES/ESPECIFICACOES DO CONTRATANTE,CONSIDERANDO SOMENTE O ESPALHAMENTO COM VIBROACABADORA CONVENCIONAL E COMPACTACAO MECANICA</t>
  </si>
  <si>
    <t>REVESTIMENTO DE CONCRETO BETUMINOSO USINADO A QUENTE,DE ACORDO COM AS INSTRUCOES/ESPECIFICACOES DO CONTRATANTE,CONSIDERANDO SOMENTE O ESPALHAMENTO COM MOTONIVELADORA E COMPACTACAO 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</si>
  <si>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</si>
  <si>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</si>
  <si>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</si>
  <si>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</si>
  <si>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</si>
  <si>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</si>
  <si>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 DE MAQUINA ESPECIAL,MEDINDO EM TORNO DE 0,17M DE BASE E 0,30M DE ALTURA,ACABAMENTO COM ARGAMASSA DE CIMENTO E PO-DE-PEDRA,NO TRACO 1:3,COM FORNECIMENTO DOS MATERIAIS,EXCLUSIVE PREPARO DE BASE E TOPOGRAFIA</t>
  </si>
  <si>
    <t>MEIO-FIO DE CONCRETO USINADO 15MPA,MOLDADO "IN LOCO",ATRAVES 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</si>
  <si>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</si>
  <si>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</si>
  <si>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</si>
  <si>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</si>
  <si>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</si>
  <si>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</si>
  <si>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</si>
  <si>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</si>
  <si>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</si>
  <si>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</si>
  <si>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</si>
  <si>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 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</si>
  <si>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</si>
  <si>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</si>
  <si>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</si>
  <si>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t>
  </si>
  <si>
    <t>PLANTIO DE PLANTAS DE COBERTURA DE SOLO,TIPO MARGARIDAO,ZEBRINA,DICONDRA,TRAPOERABA,ETC,EXCLUSIVE FORNECIMENTO</t>
  </si>
  <si>
    <t>PLANTIO DE PLANTAS DE COBERTURA FLORIDAS,TIPO MOISES,BELA-EMILIA,ETC,EXCLUSIVE FORNECIMENTO</t>
  </si>
  <si>
    <t>PLANTIO DE CERCA VIVA CONSTITUIDA DE MURTA,ACALIFA VERMELHAOU SIMILAR,COM APROXIMADAMENTE 60CM DE ALTURA.FORNECIMENTO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</si>
  <si>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</si>
  <si>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 SIMPLES E ESTACA DE MADEIRA(TUTOR),EXCLUSIVE O FORNECIMENTO 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</si>
  <si>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</si>
  <si>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</si>
  <si>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</si>
  <si>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</si>
  <si>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</si>
  <si>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</si>
  <si>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</si>
  <si>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</si>
  <si>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</si>
  <si>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</si>
  <si>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</si>
  <si>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</si>
  <si>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ARBUSTO PARA JARDINS,TIPO LANTANA (LANTANA CAMARA) OU SIMILAR,COM APROXIMADAMENTE 60CM DE ALTURA.FORNECIMENTO</t>
  </si>
  <si>
    <t>ARBUSTO PARA JARDINS,TIPO HIBISCO (HIBISCUS) OU SIMILAR,COMAPROXIMADAMENTE 60CM DE ALTURA.FORNECIMENTO</t>
  </si>
  <si>
    <t>ESPECIES VEGETAIS COM APROXIMADAMENTE 30CM DE ALTURA,TIPO ARBUSTO DRACENA DE MADAGASCAR (DRACAENA MARGINATA),ARBUSTO CLUSIA (CLUSIA FLUMINENSIS) OU SIMILAR.FORNECIMENTO</t>
  </si>
  <si>
    <t>ESPECIES VEGETAIS COM APROXIMADAMENTE 40CM DE ALTURA,TIPO ARBUSTO AZALEA (RHODODENDRON SIMSII),ARBUSTO BANANA DE MACACO/GUAIMBE (PHILODENDRON BIPINNATIFIDUM) OU SIMILAR.FORNECIMENTO</t>
  </si>
  <si>
    <t>ARVORE NATIVA,TIPO SIBIPIRUNA,OITI,PAU FERRO OU SIMILAR,COMAPROXIMADAMENTE 2,00M DE ALTURA.FORNECIMENTO</t>
  </si>
  <si>
    <t>ARVORE NATIVA,TIPO SIBIPIRUNA,OITI,PAU FERRO OU SIMILAR,COMAPROXIMADAMENTE 3,00M DE ALTURA.FORNECIMENTO</t>
  </si>
  <si>
    <t>ARVORE NATIVA,TIPO SIBIPIRUNA,OITI,PAU FERRO OU SIMILAR,COMAPROXIMADAMENTE 3,50M DE ALTURA.FORNECIMENTO</t>
  </si>
  <si>
    <t>ARVORE NATIVA,TIPO SIBIPIRUNA,OITI,PAU FERRO OU SIMILAR,COMAPROXIMADAMENTE 4,00M DE ALTURA.FORNECIMENTO</t>
  </si>
  <si>
    <t>ESPECIES VEGETAIS COM APROXIMADAMENTE 1,00M DE ALTURA TIPO PALMEIRA FENIX (PHOENIX ROEBELENII) OU SIMILAR.FORNECIMENTO</t>
  </si>
  <si>
    <t>ESPECIES VEGETAIS COM APROXIMADAMENTE 2,50M DE ALTURA TIPO PALMEIRA RABO-DE-RAPOSA (WODYETIA BOFURCATA),JERIVA (SYAGRUSROMANZOFFIANA) OU SIMILAR.FORNECIMENTO</t>
  </si>
  <si>
    <t>ESPECIES VEGETAIS COM APROXIMADAMENTE 1,00M DE ALTURA, TIPOBAMBU (BAMBUSA MULTIPLEX) OU SIMILAR.FORNECIMENTO</t>
  </si>
  <si>
    <t>ESPECIES VEGETAIS COM APROXIMADAMENTE 40CM DE ALTURA,TIPO ARBUSTO JASMIM DO CABO (GARDENIA JASMINOIDES) OU SIMILAR,CONSIDERANDO 4 MUDAS POR M2.FORNECIMENTO</t>
  </si>
  <si>
    <t>ESPECIES VEGETAIS COM APROXIMADAMENTE 25CM DE ALTURA,TIPO ARBUSTO ALLAMANDA (ALAMANDA SP) OU SIMILAR,CONSIDERANDO 8 MUDAS POR M2.FORNECIMENTO</t>
  </si>
  <si>
    <t>ESPECIES VEGETAIS COM APROXIMADAMENTE 40CM DE ALTURA,TIPO ARBUSTO ORQUIDEA BAMBU (ARUNDINA BAMBUSIFOLIA) OU SIMILAR,CONSIDERANDO 8 MUDAS POR M2.FORNECIMENTO</t>
  </si>
  <si>
    <t>ESPECIES VEGETAIS COM APROXIMADAMENTE 40CM DE ALTURA,TIPO ARBUSTO JASMIM ESTRELA (JASMINUM NITIDUM) OU SIMILAR,CONSIDERANDO 12 MUDAS POR M2.FORNECIMENTO</t>
  </si>
  <si>
    <t>ESPECIES VEGETAIS COM APROXIMADAMENTE 60CM DE ALTURA,TIPO ARBUSTO HELICONIA PAPAGAIO (HELICONIA PSITTACORUM) OU SIMILAR,CONSIDERANDO 12 MUDAS POR M2.FORNECIMENTO</t>
  </si>
  <si>
    <t>ESPECIES VEGETAIS COM APROXIMADAMENTE 40CM DE ALTURA,TIPO ARBUSTO CAMARAO AMARELO (PACHYSTACHYS LUTEA),CAMARAO VERMELHO(JUSTICA BRANDEGEANA) OU SIMILAR,CONSIDERANDO 16 MUDAS POR M2.FORNECIMENTO</t>
  </si>
  <si>
    <t>ESPECIES VEGETAIS COM APROXIMADAMENTE 40CM DE ALTURA,TIPO FORRACAO MARANTA CINZA (CTENANTHE SETOSA) OU SIMILAR E CONSIDERANDO 16 MUDAS POR M2.FORNECIMENTO</t>
  </si>
  <si>
    <t>ESPECIES VEGETAIS COM APROXIMADAMENTE 20CM DE ALTURA,TIPO FORRACAO ERICA (CUPHEA GRACILIS),RABO DE GATO (ACALYPHA REPTANS) OU SIMILAR,CONSIDERANDO 25 MUDAS POR M2.FORNECIMENTO</t>
  </si>
  <si>
    <t>ESPECIES VEGETAIS COM APROXIMADAMENTE 20CM DE ALTURA,TIPO FORRACAO AJUGA (AJUGA REPTANS),DOLAR (PLECTRANTHUS VERTICILLATUS) OU SIMILAR,CONSIDERANDO 25 MUDAS POR M2.FORNECIMENTO</t>
  </si>
  <si>
    <t>ESPECIES VEGETAIS COM APROXIMADAMENTE 30CM DE ALTURA,TIPO FORRACAO LIRIO AMARELO (HEMEROCALLIS FLAVA),MARANTA OU SIMILAR,CONSIDERANDO 25 MUDAS POR M2.FORNECIMENTO</t>
  </si>
  <si>
    <t>ESPECIES VEGETAIS COM APROXIMADAMENTE 30CM DE ALTURA,TIPO FORRACAO BARBA-DE-SERPENTE (OPHIOPOGON JABURAN) OU SIMILAR,CONSIDERANDO 25 MUDAS POR 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</si>
  <si>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</si>
  <si>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</si>
  <si>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</si>
  <si>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</si>
  <si>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t>
  </si>
  <si>
    <t>CERCA PROTETORA PARA JARDIM,DE 33CM DE ALTURA,EM TELA DE CHAPA EXPANDIDA DE 3/16",DECAPADA,FOSFATIZADA,PINTADA A "PRIMER"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</si>
  <si>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</si>
  <si>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GALVANIZADO DE 2",CHUMBADOS EM BLOCOS DE CONCRETO,INCLUSIVE DEMOLICAO 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</si>
  <si>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</si>
  <si>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</si>
  <si>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</si>
  <si>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</si>
  <si>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 E COLOCACAO</t>
  </si>
  <si>
    <t>LIMITADOR DE GRAMA EM PVC RECICLADO-LINHA PLANA.FORNECIMENTO 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</si>
  <si>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</si>
  <si>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</si>
  <si>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 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</si>
  <si>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</si>
  <si>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</si>
  <si>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 E 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</si>
  <si>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</si>
  <si>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</si>
  <si>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</si>
  <si>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</si>
  <si>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</si>
  <si>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</si>
  <si>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</si>
  <si>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 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</si>
  <si>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</si>
  <si>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</si>
  <si>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</si>
  <si>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 POUCO DENSA,COM RETIRADA OU QUEIMA DE RESIDUOS</t>
  </si>
  <si>
    <t>LIMPEZA DE FOLHAS E PAPEIS FLUTUANDO EM LAGOS E CANAIS(104 VEZES AO ANO)</t>
  </si>
  <si>
    <t>LIMPEZA DE CAIXAS DE AREIA EM PARQUES E JARDINS(12 VEZES POR ANO)</t>
  </si>
  <si>
    <t>LIMPEZA DE CAIXAS DE RALO EM PARQUES E JARDINS(12 VEZES PORANO)</t>
  </si>
  <si>
    <t>LIMPEZA DE RAMAIS DE RALO EM PARQUES E JARDINS(12 VEZES PORANO)</t>
  </si>
  <si>
    <t>RETIRADA DE MATERIAL PROVENIENTE DE PODA,DE VARREDURA,OU DELIMPEZAS DIVERSAS,A SER FEITA EM CAMINHAO C/NO MINIMO 4,00M3 DE CAPACIDADE,COMPREENDENDO CARGA,DESCARGA E TRANSPORTE ATE 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</si>
  <si>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</si>
  <si>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</si>
  <si>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</si>
  <si>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</si>
  <si>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</si>
  <si>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</si>
  <si>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</si>
  <si>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</si>
  <si>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</si>
  <si>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</si>
  <si>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</si>
  <si>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</si>
  <si>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</si>
  <si>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</si>
  <si>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</si>
  <si>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</si>
  <si>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</si>
  <si>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</si>
  <si>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</si>
  <si>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</si>
  <si>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 DURANTE 15 DIAS,EXCLUSIVE TRANSPORTE</t>
  </si>
  <si>
    <t>RETIRADA DE GRAMINEAS EM PISO DE PEDRA PORTUGUESA,UTILIZANDO ROCADEIRA COSTAL</t>
  </si>
  <si>
    <t>RETIRADA DE PROTETOR DE ARVORE,INCLUSIVE CARGA,DESCARGA E TRANSPORTE</t>
  </si>
  <si>
    <t>CAMADA DE AREIA ESPALHADA MANUALMENTE,MEDIDA APOS A COMPACTACAO</t>
  </si>
  <si>
    <t>EXECUCAO DE PAVIMENTACAO EM SAIBRO MELHORADO COM CIMENTO,EMCAMADAS DE 8CM DE ESPESSURA,MEDIDA APOS A COMPRESSAO,SENDO A 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</si>
  <si>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</si>
  <si>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</si>
  <si>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</si>
  <si>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(10X25)CM,MOLDADOSNO LOCAL,INCLUSIVE ESCAVACAO E REATERRO</t>
  </si>
  <si>
    <t>CORDOES DE CONCRETO SIMPLES PRE-MOLDADO,COM SECAO DE (6X25)CM,INCLUSIVE ESCAVACAO E REATERRO</t>
  </si>
  <si>
    <t>CORDOES DE GRANITO,MEDINDO 20CM DE ALTURA E 2CM DE ESPESSURA,INCLUSIVE ESCAVACAO 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</si>
  <si>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</si>
  <si>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</si>
  <si>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</si>
  <si>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</si>
  <si>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</si>
  <si>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 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</si>
  <si>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</si>
  <si>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</si>
  <si>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(10X2)CM,FIXADAS EM ESTRUTURA DE (7,50X3,75)CM,CONFORME DETALHE Nº 6026/EMOP</t>
  </si>
  <si>
    <t>MESA DE JARDIM,MEDINDO (1,80X0,91X0,73)M,EXECUTADA EM PECASDE MACARANDUBA DE (7X22)CM,FIXADAS EM 2(DOIS) APOIOS DE CONCRETO,INCLUSIVE FUNDACAO,CONFORME PROJETO Nº6028/EMOP.FORNECIMENTO E COLOCACAO</t>
  </si>
  <si>
    <t>BANCO DE JARDIM,MEDINDO (1,80X0,30X0,45)M,EXECUTADO COM 01(UMA) PECA DE MACARANDUBA DE (30X7)CM,FIXADA EM 02(DOIS) APOIOS DE CONCRETO,INCLUSIVE FUNDACAO,CONFORME PROJETO Nº6028/EMOP.FORNECIMENTO E COLOCACAO</t>
  </si>
  <si>
    <t>PRANCHA EM MADEIRA APARELHADA PARA BANCOS DE JARDINS,COM SECAO DE(15X4,5)CM E COMPRIMENTO DE 2,20M,PRESA COM PARAFUSOS E PORCAS NOS PES DE FERRO E PINTURA NA COR A SER INDICADA.FORNECIMENTO E COLOCACAO</t>
  </si>
  <si>
    <t>REGUA DE MADEIRA APARELHADA PARA BANCOS DE JARDINS,COM SECAO DE(5,5X3,75)CM E COMPRIMENTO DE 2M,PRESAS COM PARAFUSOS DEPORCAS NOS PES DE FERRO FUNDIDO E PINTURA NA COR A SER INDICADA.FORNECIMENTO E COLOCACAO</t>
  </si>
  <si>
    <t>REGUA DE MADEIRA APARELHADA PARA BANCOS DE JARDINS,COM SECAO 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</si>
  <si>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</si>
  <si>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</si>
  <si>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t>
  </si>
  <si>
    <t>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t>
  </si>
  <si>
    <t>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</si>
  <si>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</si>
  <si>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</si>
  <si>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</si>
  <si>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t>
  </si>
  <si>
    <t>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</si>
  <si>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</si>
  <si>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</si>
  <si>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</si>
  <si>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</si>
  <si>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t>
  </si>
  <si>
    <t>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t>
  </si>
  <si>
    <t>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t>
  </si>
  <si>
    <t>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t>
  </si>
  <si>
    <t>ALAMBRADO EM TELA DE ARAME GALVANIZADO N°12,MALHA LOSANGULAR DE (50X50)MM,FIXADA EM TUBOS DE FERRO GALVANIZADO (EXTERNAE INTERNAMENTE) COM DIAMETRO INTERNO DE 2" E ESPESSURA DE PAREDE DE 1/8",CHUMBADOS EM BLOCOS DE CONCRETO,INCLUSIVE ESCAVACAO,REATERRO,TRANSPORTE,CARGA,DESCARGA E PINTURA DOS TUBOS,COM 2 DEMAOS DE ACABAMENTO.FORNECIMENTO E COLOCACAO</t>
  </si>
  <si>
    <t>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t>
  </si>
  <si>
    <t>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t>
  </si>
  <si>
    <t>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t>
  </si>
  <si>
    <t>ALAMBRADO C/7,5M ALTURA,TELA DE ARAME GALVANIZADO N°12,MALHA LOSANGULAR (50X50)MM,FIXADA EM TUBOS FERRO GALVANIZADO (EXTERNA E INTERNAMENTE) C/DIAM. INTERNO DE 2" E ESPESSURA DE PAREDE DE 1/8",EM MODULOS DE (2,00X1,50)M,CHUMBADOS EM BLOCOSDE CONCRETO,INCL.ESCAVACAO,REATERRO,CARGA,DESCARGA,TRANSPORTE E PINTURA DOS TUBOS,C/2 DEMAOS DE ACABAMENTO.FORN.E COLOC.</t>
  </si>
  <si>
    <t>ALAMBRADO C/7,5M ALTURA,TELA DE ARAME GALVANIZADO N°12,MALHA LOSANGULAR (50X50)MM,FIXADA EM TUBOS FERRO GALVANIZADO (EXTERNA E INTERNAMENTE)C/DIAM.INTERNO DE 2 1/2" E ESPESSURA DEPAREDE DE 1/8",EM MODULOS DE(2,00X1,50)M,CHUMBADOS EM BLOCOS DE CONCRETO,INCL.ESCAVACAO,REATERRO,CARGA,DESCARGA,TRANSPORTE E PINTURA DE TUBOS,C/2 DEMAOS DE ACABAMENTO.FORN.E COLOC.</t>
  </si>
  <si>
    <t>ALAMBRADO C/7,5M ALTURA,TELA DE ARAME GALVANIZADO N°12,MALHA LOSANGULAR (50X50)MM,FIXADA EM TUBOS FERRO GALVANIZADO (EXTERNA E INTERNAMENTE) C/DIAM. INTERNO DE 3" E ESPESSURA DE PAREDE DE 1/8",EM MODULOS DE (2,00X1,50)M,CHUMBADOS EM BLOCOSDE CONCRETO,INCL.ESCAVACAO,REATERRO,CARGA,DESCARGA,TRANSPORTE E PINTURA DOS TUBOS,C/2 DEMAOS DE ACABAMENTO.FORN.E COLOC.</t>
  </si>
  <si>
    <t>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t>
  </si>
  <si>
    <t>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t>
  </si>
  <si>
    <t>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t>
  </si>
  <si>
    <t>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t>
  </si>
  <si>
    <t>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t>
  </si>
  <si>
    <t>CONTRAVENTAMENTO DE ALAMBRADO COM TUBOS DE FERRO GALVANIZADO(EXTERN.E INTERNAMENTE),C/DIAMETRO INTERNO DE 2" E ESPESSURA 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</si>
  <si>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</si>
  <si>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</si>
  <si>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TELA DE ARAME GALVANIZADO,REVESTIDO COM PVC,FIO N°12,MALHA LOSANGULAR DE (75X75)MM,FIXADA COM ARAME GALVANIZADO A ARMACAO TUBULAR DE ACO GALVANIZADO (EXCLUSIVE ESTA).FORNECIMENTO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</si>
  <si>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</si>
  <si>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 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</si>
  <si>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</si>
  <si>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 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</si>
  <si>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</si>
  <si>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</si>
  <si>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</si>
  <si>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</si>
  <si>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</si>
  <si>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</si>
  <si>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</si>
  <si>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 2 DEMAOS DE ACABAMENTO.FORNECIMENTO E COLOCACAO</t>
  </si>
  <si>
    <t>ESCORREGA DE 5/10ANOS C/ALTURA DE 1,57M MADEIRA APARELHADA E 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</si>
  <si>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</si>
  <si>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</si>
  <si>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 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</si>
  <si>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</si>
  <si>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</si>
  <si>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</si>
  <si>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</si>
  <si>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</si>
  <si>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</si>
  <si>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</si>
  <si>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</si>
  <si>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</si>
  <si>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PAPELEIRA PLASTICA P/VIAS E PRACAS PUBLICAS EM POLIETILENO(DIN),CAPACIDADE PARA 50L,MEDINDO(75,50X34,50X43,50)CM.FORNECIMENTO E COLOCACAO</t>
  </si>
  <si>
    <t>VASO PLASTICO REDONDO,NA COR TERRACOTA,CERAMICA OU CINZA,COM 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</si>
  <si>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</si>
  <si>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</si>
  <si>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</si>
  <si>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</si>
  <si>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</si>
  <si>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</si>
  <si>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</si>
  <si>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</si>
  <si>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</si>
  <si>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</si>
  <si>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</si>
  <si>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</si>
  <si>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</si>
  <si>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</si>
  <si>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</si>
  <si>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</si>
  <si>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</si>
  <si>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</si>
  <si>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</si>
  <si>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</si>
  <si>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</si>
  <si>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</si>
  <si>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</si>
  <si>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</si>
  <si>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</si>
  <si>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</si>
  <si>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</si>
  <si>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</si>
  <si>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</si>
  <si>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</si>
  <si>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</si>
  <si>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</si>
  <si>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</si>
  <si>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</si>
  <si>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</si>
  <si>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</si>
  <si>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</si>
  <si>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</si>
  <si>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</si>
  <si>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</si>
  <si>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</si>
  <si>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 ARGAMASSA DE CIMENTO E AREIA,COM RESISTENCIA DE 20MPA,CONFORME ABNT NBR 6122,INCLUSIVE O FORNECIMENTO DOS MATERIAIS (CIMENTO,AREIA E ACO),EXCLUSIVE PERFURACAO</t>
  </si>
  <si>
    <t>ESTACA RAIZ COM DIAMETRO DE 10" PARA CARGA DE 90T,INJECAO DE 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</si>
  <si>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</si>
  <si>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</si>
  <si>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</si>
  <si>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</si>
  <si>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</si>
  <si>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</si>
  <si>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</si>
  <si>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</si>
  <si>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</si>
  <si>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</si>
  <si>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</si>
  <si>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</si>
  <si>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</si>
  <si>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</si>
  <si>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</si>
  <si>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</si>
  <si>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</si>
  <si>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</si>
  <si>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</si>
  <si>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</si>
  <si>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</si>
  <si>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</si>
  <si>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</si>
  <si>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</si>
  <si>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</si>
  <si>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</si>
  <si>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</si>
  <si>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</si>
  <si>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</si>
  <si>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</si>
  <si>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</si>
  <si>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</si>
  <si>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</si>
  <si>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</si>
  <si>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</si>
  <si>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</si>
  <si>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</si>
  <si>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</si>
  <si>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</si>
  <si>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</si>
  <si>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</si>
  <si>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</si>
  <si>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</si>
  <si>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 ATE 18,00M,CAPACIDADE MEDIA DE CARGA IGUAL A 55T,INCLUSIVEFORNECIMENTO DOS MATERIAIS,CONSIDERANDO O TRECHO CRAVADO E CONCRETADO</t>
  </si>
  <si>
    <t>ESTACA DE CONCRETO ARMADO,MOLDADA NO TERRENO,TIPO "FRANKI STANDARD",COM DIAMETRO DE 400MM,PROFUNDIDADE ACIMA DE 16,00M E 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</si>
  <si>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</si>
  <si>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</si>
  <si>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</si>
  <si>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</si>
  <si>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</si>
  <si>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</si>
  <si>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</si>
  <si>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</si>
  <si>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</si>
  <si>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</si>
  <si>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</si>
  <si>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</si>
  <si>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</si>
  <si>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</si>
  <si>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</si>
  <si>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</si>
  <si>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</si>
  <si>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</si>
  <si>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</si>
  <si>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</si>
  <si>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</si>
  <si>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</si>
  <si>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</si>
  <si>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</si>
  <si>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</si>
  <si>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</si>
  <si>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</si>
  <si>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</si>
  <si>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</si>
  <si>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</si>
  <si>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</si>
  <si>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</si>
  <si>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</si>
  <si>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</si>
  <si>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</si>
  <si>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</si>
  <si>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</si>
  <si>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</si>
  <si>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</si>
  <si>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</si>
  <si>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</si>
  <si>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</si>
  <si>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</si>
  <si>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</si>
  <si>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</si>
  <si>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</si>
  <si>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 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</si>
  <si>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</si>
  <si>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 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</si>
  <si>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</si>
  <si>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</si>
  <si>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</si>
  <si>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</si>
  <si>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</si>
  <si>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 CHATAS DE 1/4" DE ESPESSURA,SOLDADAS NOS PERFIS,INCLUSIVEFORNECIMENTO DE TODOS OS MATERIAIS</t>
  </si>
  <si>
    <t>EMENDA DE PERFIL DE ACO "I",DE 8" DUPLO,1° E 2° ALMAS,PARAESTACA,CONSIDERANDO UM CORTE AO MACARICO E 4 TALAS,EM BARRAS 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</si>
  <si>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</si>
  <si>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</si>
  <si>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</si>
  <si>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</si>
  <si>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</si>
  <si>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</si>
  <si>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</si>
  <si>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</si>
  <si>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</si>
  <si>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</si>
  <si>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</si>
  <si>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</si>
  <si>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</si>
  <si>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</si>
  <si>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</si>
  <si>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</si>
  <si>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</si>
  <si>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</si>
  <si>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</si>
  <si>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</si>
  <si>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</si>
  <si>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</si>
  <si>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</si>
  <si>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</si>
  <si>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</si>
  <si>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</si>
  <si>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</si>
  <si>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</si>
  <si>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</si>
  <si>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</si>
  <si>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</si>
  <si>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</si>
  <si>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</si>
  <si>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</si>
  <si>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</si>
  <si>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</si>
  <si>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</si>
  <si>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</si>
  <si>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</si>
  <si>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</si>
  <si>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</si>
  <si>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</si>
  <si>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</si>
  <si>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</si>
  <si>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</si>
  <si>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</si>
  <si>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</si>
  <si>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</si>
  <si>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</si>
  <si>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</si>
  <si>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</si>
  <si>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</si>
  <si>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</si>
  <si>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</si>
  <si>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</si>
  <si>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</si>
  <si>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</si>
  <si>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</si>
  <si>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</si>
  <si>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</si>
  <si>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</si>
  <si>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 PERFURACAO</t>
  </si>
  <si>
    <t>ESTACA DE CONCRETO FCK=15MPA,ARMADA,MOLDADA NO TERRENO,UTILIZANDO TUBO DE PVC DEFOFO DE 200MM,COMO FORMA REMOVIVEL,SERVINDO 10 VEZES,COM CAPACIDADE PARA 15T,INCLUSIVE FORNECIMENTODOS MATERIAIS E CONCRETAGEM COM ADENSAMENTO MANUAL,EXCLUSIVE PERFURACAO</t>
  </si>
  <si>
    <t>ESTACA DE CONCRETO FCK=15MPA,ARMADA,MOLDADA NO TERRENO,UTILIZANDO TUBO DE PVC DEFOFO DE 250MM,COMO FORMA REMOVIVEL,SERVINDO 10 VEZES,COM CAPACIDADE PARA 15T,INCLUSIVE FORNECIMENTODOS MATERIAIS E CONCRETAGEM COM ADENSAMENTO MANUAL,EXCLUSIVE 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</si>
  <si>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</si>
  <si>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</si>
  <si>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</si>
  <si>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 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</si>
  <si>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</si>
  <si>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</si>
  <si>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</si>
  <si>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</si>
  <si>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 FORNECIMENTO,PERDAS,CORTE,DOBRAGEM,MONTAGEM E SOLDAS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</si>
  <si>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</si>
  <si>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</si>
  <si>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</si>
  <si>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</si>
  <si>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</si>
  <si>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</si>
  <si>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</si>
  <si>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</si>
  <si>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</si>
  <si>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</si>
  <si>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 M3 DE CONCRETO,COMPREENDENDO APENAS O FORNECIMENTO DOS MATERIAIS,INCLUSIVE 5% DE PERDAS</t>
  </si>
  <si>
    <t>CONCRETO PARA MEIOS AGRESSIVOS,COM UTILIZACAO DE CIMENTO RESISTENTE A SULFATOS,COM FATOR AGUA E CIMENTO MENOR OU IGUAL A 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</si>
  <si>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</si>
  <si>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</si>
  <si>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</si>
  <si>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</si>
  <si>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</si>
  <si>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 (DUAS) BETONEIRAS DE 600L,ADMITINDO-SE UMA PRODUCAO APROXIMADA DE 7,00M3/H,EXCLUINDO O FORNECIMENTO DOS MATERIAIS</t>
  </si>
  <si>
    <t>PREPARO DE CONCRETO,COMPREENDENDO MISTURA E AMASSAMENTO EM UMA BETONEIRA DE 600L,ADMITINDO-SE UMA PRODUCAO APROXIMADA DE 3,50M3/H,EXCLUINDO O FORNECIMENTO DOS MATERIAIS</t>
  </si>
  <si>
    <t>PREPARO DE CONCRETO,COMPREENDENDO MISTURA E AMASSAMENTO EM UMA BETONEIRA DE 320L,ADMITINDO-SE UMA PRODUCAO APROXIMADA DE 2,00M3/H,EXCLUINDO O FORNECIMENTO DOS MATERIAIS</t>
  </si>
  <si>
    <t>PREPARO DE CONCRETO,EM CONDICOES ESPECIAIS,COMPREENDENDO MISTURA E AMASSAMENTO EM UMA BETONEIRA DE 320L,ADMITINDO-SE UMA PRODUCAO APROXIMADA DE 1,50M3/H,EXCLUINDO O FORNECIMENTO DOS MATERIAIS</t>
  </si>
  <si>
    <t>PREPARO DE CONCRETO,EM CONDICOES ESPECIAIS,COMPREENDENDO MISTURA E AMASSAMENTO EM UMA BETONEIRA DE 320L,ADMITINDO-SE UMA 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</si>
  <si>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</si>
  <si>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</si>
  <si>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 HORIZONTAL ATE 20,00M EM CARRINHOS,E VERTICAL ATE 10,00M COM TORRE E GUINCHO,COLOCACAO,ADENSAMENTO E ACABAMENTO,CONSIDERANDO UMA PRODUCAO APROXIMADA DE 7,00M3/H</t>
  </si>
  <si>
    <t>LANCAMENTO DE CONCRETO EM PECAS ARMADAS,INCLUSIVE TRANSPORTE HORIZONTAL ATE 20,00M EM CARRINHOS,E VERTICAL ATE 10,00M COM TORRE E GUINCHO,COLOCACAO,ADENSAMENTO E ACABAMENTO,CONSIDERANDO UMA PRODUCAO APROXIMADA DE 3,50M3/H</t>
  </si>
  <si>
    <t>LANCAMENTO DE CONCRETO EM PECAS ARMADAS,INCLUSIVE TRANSPORTE HORIZONTAL ATE 20,00M EM CARRINHOS,E VERTICAL ATE 10,00M COM TORRE E GUINCHO,COLOCACAO,ADENSAMENTO E ACABAMENTO,CONSIDERANDO UMA PRODUCAO APROXIMADA DE 2,00M3/H</t>
  </si>
  <si>
    <t>LANCAMENTO DE CONCRETO EM PECAS ARMADAS,EM CONDICOES ESPECIAIS,INCLUSIVE TRANSPORTE HORIZONTAL ATE 20,00M EM CARRINHOS,E VERTICAL ATE 10,00M COM TORRE E GUINCHO,COLOCACAO,ADENSAMENTO E ACABAMENTO,CONSIDERANDO UMA PRODUCAO APROXIMADA DE 1,50M3/H</t>
  </si>
  <si>
    <t>LANCAMENTO DE CONCRETO EM PECAS ARMADAS,EM CONDICOES ESPECIAIS,INCLUSIVE TRANSPORTE HORIZONTAL ATE 20,00M EM CARRINHOS,E 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</si>
  <si>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</si>
  <si>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</si>
  <si>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</si>
  <si>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 1,50M3/H</t>
  </si>
  <si>
    <t>LANCAMENTO DE CONCRETO EM PECAS SEM ARMADURA,EM CONDICOES ESPECIAIS,INCLUSIVE TRANSPORTE HORIZONTAL ATE 20,00M EM CARRINHOS,E VERTICAL ATE 10,00M COM TORRE E GUINCHO,COLOCACAO,ADENSAMENTO E ACABAMENTO,CONSIDERANDO UMA PRODUCAO APROXIMADA DE 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</si>
  <si>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</si>
  <si>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</si>
  <si>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</si>
  <si>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</si>
  <si>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</si>
  <si>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</si>
  <si>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</si>
  <si>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</si>
  <si>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</si>
  <si>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</si>
  <si>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</si>
  <si>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</si>
  <si>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 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</si>
  <si>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</si>
  <si>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</si>
  <si>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</si>
  <si>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</si>
  <si>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</si>
  <si>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</si>
  <si>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</si>
  <si>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</si>
  <si>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 DO VOLUME REAL OCUPADO POR PEDRA-DE-MAO,INCLUSIVE MATERIAIS,TRANSPORTE,PREPARO,LANCAMENTO E ADENSAMENTO</t>
  </si>
  <si>
    <t>CONCRETO CICLOPICO CONFECCIONADO COM CONCRETO DOSADO PARA UMA RESISTENCIA CARACTERISTICA A COMPRESSAO DE 10MPA,EXCLUSIVE A PEDRA-DE-MAO,INCLUSIVE MATERIAIS,TRANSPORTE,PREPARO,LANCAMENTO E ADENSAMENTO</t>
  </si>
  <si>
    <t>CONCRETO PARA CAMADAS PREPARATORIAS COM 180KG DE CIMENTO POR 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</si>
  <si>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</si>
  <si>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</si>
  <si>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</si>
  <si>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</si>
  <si>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</si>
  <si>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</si>
  <si>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</si>
  <si>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</si>
  <si>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</si>
  <si>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</si>
  <si>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</si>
  <si>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</si>
  <si>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</si>
  <si>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 DE 3ª,CONSIDERANDO O APROVEITAMENTO DA MADEIRA DE 3 VEZES,INCLUSIVE FORNECIMENTO DOS MATERIAIS E DESMOLDAGEM</t>
  </si>
  <si>
    <t>FORMAS ESPECIAIS DE MADEIRA PARA ABOBODA DE TUNEL,EM MADEIRA 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</si>
  <si>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</si>
  <si>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</si>
  <si>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</si>
  <si>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</si>
  <si>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</si>
  <si>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</si>
  <si>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</si>
  <si>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 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</si>
  <si>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</si>
  <si>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</si>
  <si>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</si>
  <si>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 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</si>
  <si>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</si>
  <si>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</si>
  <si>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</si>
  <si>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</si>
  <si>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</si>
  <si>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</si>
  <si>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</si>
  <si>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</si>
  <si>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 1,50M,COM 30% DE APROVEITAMENTO DA MADEIRA,INCLUSIVE RETIRADA</t>
  </si>
  <si>
    <t>ESCORAMENTO DE FORMA DE PARAMETROS VERTICAIS,PARA ALTURA ATE 1,50M,COM APROVEITAMENTO DE 2 VEZES DA MADEIRA,INCLUSIVE RETIRADA</t>
  </si>
  <si>
    <t>ESCORAMENTO DE FORMAS DE PARAMENTOS VERTICAIS,PARA ALTURA DE 1,50 A 5,00M,COM 30% DE APROVEITAMENTO DA MADEIRA,INCLUSIVE RETIRADA</t>
  </si>
  <si>
    <t>ESCORAMENTO DE FORMAS DE PARAMENTOS VERTICAIS,PARA ALTURA DE 1,50 A 5,00M,COM APROVEITAMENTO DE 2 VEZES DA MADEIRA,INCLUSIVE RETIRADA</t>
  </si>
  <si>
    <t>ESCORAMENTO DE FORMAS DE PARAMENTOS VERTICAIS,PARA ALTURA DE 5,00M A 8,00M,COM 30% DE APROVEITAMENTO DA MADEIRA,INCLUSIVE RETIRADA</t>
  </si>
  <si>
    <t>ESCORAMENTO DE FORMAS DE PARAMENTOS VERTICAIS,PARA ALTURA DE 5,00M A 8,00M,COM APROVEITAMENTO DE 2 VEZES DA MADEIRA,INCLUSIVE RETIRADA</t>
  </si>
  <si>
    <t>ESCORAMENTO DE FORMAS DE PARAMENTOS VERTICAIS,PARA ALTURA DE 8,00M A 12,00M,COM 30% DE APROVEITAMENTO DA MADEIRA,INCLUSIVE RETIRADA</t>
  </si>
  <si>
    <t>ESCORAMENTO DE FORMAS DE PARAMENTOS VERTICAIS,PARA ALTURA DE 8,00 A 12,00M,COM APROVEITAMENTO DE 2 VEZES DA MADEIRA,INCLUSIVE RETIRADA</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</si>
  <si>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</si>
  <si>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</si>
  <si>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</si>
  <si>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</si>
  <si>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</si>
  <si>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</si>
  <si>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 ESCORAMENTO</t>
  </si>
  <si>
    <t>FORMAS DE CHAPAS DE MADEIRA COMPENSADA,DE 14MM DE ESPESSURA,RESINADAS,PARA LAJES,SERVINDO 2 VEZES,E MADEIRA AUXILIAR SERVINDO 2 VEZES,INCLUSIVE FORNECIMENTO E DESMOLDAGEM,EXCLUSIVE ESCORAMENTO</t>
  </si>
  <si>
    <t>FORMAS DE CHAPAS DE MADEIRA COMPENSADA,DE 20MM DE ESPESSURA,PLASTIFICADAS,SERVINDO 2 VEZES,E MADEIRA AUXILIAR SERVINDO 3 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</si>
  <si>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</si>
  <si>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</si>
  <si>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</si>
  <si>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 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</si>
  <si>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</si>
  <si>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</si>
  <si>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</si>
  <si>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 ARMADO,10% DE PERDAS DE PONTAS E ARAME 18.FORNECIMENTO</t>
  </si>
  <si>
    <t>BARRA DE ACO CA-50,COM SALIENCIA OU MOSSA,COEFICIENTE DE CONFORMACAO SUPERFICIAL MINIMO (ADERENCIA) IGUAL A 1,5,DIAMETRO DE 6,3MM,DESTINADA A ARMADURA DE CONCRETO ARMADO,10% DE PERDAS DE PONTAS E ARAME 18.FORNECIMENTO</t>
  </si>
  <si>
    <t>BARRA DE ACO CA-50,COM SALIENCIA OU MOSSA,COEFICIENTE DE CONFORMACAO SUPERFICIAL MINIMO (ADERENCIA) IGUAL A 1,5,DIAMETRO DE 8 A 12,5MM,DESTINADA A ARMADURA DE CONCRETO ARMADO,10%DE PERDAS DE PONTAS E ARAME 18.FORNECIMENTO</t>
  </si>
  <si>
    <t>BARRA DE ACO CA-50,COM SALIENCIA OU MOSSA,COEFICIENTE DE CONFORMACAO SUPERFICIAL MINIMO (ADERENCIA) IGUAL A 1,5,DIAMETRO ACIMA DE 12,5MM,DESTINADA A ARMADURA DE CONCRETO ARMADO,10% 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</si>
  <si>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</si>
  <si>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</si>
  <si>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</si>
  <si>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</si>
  <si>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</si>
  <si>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 DE 6,3MM,DESTINADA A ARMADURA DE CONCRETO ARMADO,COMPREENDENDO 10% DE PERDAS DE PONTAS E ARAME 18.FORNECIMENTO,CORTE,DOBRAGEM,MONTAGEM E COLOCACAO DO ACO NAS FORMAS</t>
  </si>
  <si>
    <t>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</si>
  <si>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</si>
  <si>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</si>
  <si>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</si>
  <si>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</si>
  <si>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</si>
  <si>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</si>
  <si>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</si>
  <si>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</si>
  <si>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</si>
  <si>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</si>
  <si>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</si>
  <si>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</si>
  <si>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</si>
  <si>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</si>
  <si>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</si>
  <si>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</si>
  <si>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 ACO GALVANIZADO,COMPREENDENDO APENAS O FORNECIMENTO MEDIDOPELO PESO DO CABO GEOMETRICAMENTE NECESSARIO</t>
  </si>
  <si>
    <t>CABO DE ACO PARA 19 CORDOALHAS DE 12,7MM,INCLUSIVE BAINHA DE ACO GALVANIZADO,COMPREENDENDO APENAS O FORNECIMENTO MEDIDOPELO PESO DO CABO GEOMETRICAMENTE NECESSARIO</t>
  </si>
  <si>
    <t>CABO DE ACO PARA 22 CORDOALHAS DE 12,7MM,INCLUSIVE BAINHA DE ACO GALVANIZADO,COMPREENDENDO APENAS O FORNECIMENTO MEDIDOPELO PESO DO CABO GEOMETRICAMENTE NECESSARIO</t>
  </si>
  <si>
    <t>CABO DE ACO PARA 27 CORDOALHAS DE 12,7MM,INCLUSIVE BAINHA DE ACO GALVANIZADO,COMPREENDENDO APENAS O FORNECIMENTO MEDIDOPELO PESO DO CABO GEOMETRICAMENTE NECESSARIO</t>
  </si>
  <si>
    <t>CABO DE ACO PARA 31 CORDOALHAS DE 12,7MM,INCLUSIVE BAINHA DE ACO GALVANIZADO,COMPREENDENDO APENAS O FORNECIMENTO MEDIDOPELO PESO DO CABO GEOMETRICAMENTE NECESSARIO</t>
  </si>
  <si>
    <t>CABO DE ACO PARA 37 CORDOALHAS DE 12,7MM,INCLUSIVE BAINHA DE ACO GALVANIZADO,COMPREENDENDO APENAS O FORNECIMENTO MEDIDOPELO PESO DO CABO GEOMETRICAMENTE NECESSARIO</t>
  </si>
  <si>
    <t>CABO DE ACO DE 1 CORDOALHA DE 15,2MM,EXCLUSIVE BAINHA E PERDAS DE PONTAS,COMPREENDENDO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</si>
  <si>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</si>
  <si>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</si>
  <si>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</si>
  <si>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</si>
  <si>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</si>
  <si>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</si>
  <si>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</si>
  <si>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</si>
  <si>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</si>
  <si>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</si>
  <si>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</si>
  <si>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</si>
  <si>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</si>
  <si>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</si>
  <si>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</si>
  <si>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</si>
  <si>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</si>
  <si>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</si>
  <si>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</si>
  <si>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</si>
  <si>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</si>
  <si>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</si>
  <si>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</si>
  <si>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</si>
  <si>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</si>
  <si>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</si>
  <si>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</si>
  <si>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</si>
  <si>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</si>
  <si>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</si>
  <si>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</si>
  <si>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</si>
  <si>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</si>
  <si>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</si>
  <si>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</si>
  <si>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</si>
  <si>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</si>
  <si>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</si>
  <si>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</si>
  <si>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</si>
  <si>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</si>
  <si>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</si>
  <si>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</si>
  <si>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</si>
  <si>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</si>
  <si>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</si>
  <si>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</si>
  <si>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</si>
  <si>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</si>
  <si>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</si>
  <si>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</si>
  <si>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</si>
  <si>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</si>
  <si>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</si>
  <si>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</si>
  <si>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</si>
  <si>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</si>
  <si>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</si>
  <si>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</si>
  <si>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</si>
  <si>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</si>
  <si>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</si>
  <si>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</si>
  <si>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</si>
  <si>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CHAPIM DE CONCRETO ARMADO,APARENTE,COM ACABAMENTO DESEMPENADO,MEDINDO (22X10)CM,CONFORME PROJETO TIPO Nº 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</si>
  <si>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</si>
  <si>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 3ª,SERVINDO 1,4 VEZES,ESCORAMENTO E 80KG DE ACO CA-50</t>
  </si>
  <si>
    <t>CORTINA DE CONCRETO ARMADO,COM 18 A 20CM DE ESPESSURA,FCK=25MPA,INCLUINDO MATERIAIS PARA 1,00M3 DE CONCRETO(IMPORTADO DE USINA)ADENSADO E COLOCADO,10,00M2 DE FORMAS DE MADEIRA DE 3ª,SERVINDO 1,4 VEZES,ESCORAMENTO E 80KG DE ACO CA-50</t>
  </si>
  <si>
    <t>CORTINA DE CONCRETO ARMADO,COM 18 A 20CM DE ESPESSURA,FCK=30MPA,INCLUINDO MATERIAIS PARA 1,00M3 DE CONCRETO(IMPORTADO DE USINA)ADENSADO E COLOCADO 10,00M2 DE FORMAS DE AMDEIRA DE 3ª,SERVINDO 1,4 VEZES,ESCORAMENTO E 80KG DE ACO CA-50</t>
  </si>
  <si>
    <t>PLACAS DE CONCRETO ARMADO PRE-MOLDADAS,COM FCK=20MPA,ESPESSURA DE 6CM EM PECAS DE ATE 90KG,INCLUSIVE COLOCACAO MANUAL NO LOCAL DEFINITIVO</t>
  </si>
  <si>
    <t>PLACAS DE CONCRETO ARMADO PRE-MOLDADAS,COM FCK=20MPA,ESPESSURA DE 6CM EM PECAS ACIMA DE 90KG E COLOCACAO COM GUINDASTE</t>
  </si>
  <si>
    <t>PLACAS DE CONCRETO ARMADO PRE-MOLDADAS,COM FCK=20MPA,ESPESSURA DE 8CM EM PECAS DE ATE 90KG,INCLUSIVE COLOCACAO MANUAL NO 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</si>
  <si>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</si>
  <si>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</si>
  <si>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</si>
  <si>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</si>
  <si>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</si>
  <si>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 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</si>
  <si>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</si>
  <si>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 AMBAS AS DIRECOES,INCLUSIVE COLOCACAO COM GUINDASTE NO LOCAL DEFINITIVO</t>
  </si>
  <si>
    <t>CONCRETO ARMADO,FCK=20MPA,INCLUINDO MATERIAIS PARA 1,00M3 DE CONCRETO(IMPORTADO DE USINA)ADENSADO E COLOCADO,14,00M2 DEAREA MOLDADA,FORMAS E ESCORAMENTO CONFORME ITENS 11.004.0022 E 11.004.0035,60KG DE ACO CA-50,INCLUSIVE MAO-DE-OBRA PARACORTE,DOBRAGEM,MONTAGEM E COLOCACAO NAS FORMAS</t>
  </si>
  <si>
    <t>CONCRETO ARMADO,FCK=25MPA,INCLUINDO MATERIAIS PARA 1,00M3 DE CONCRETO(IMPORTADO DE USINA)ADENSADO E COLOCADO,14,00M2 DEAREA MOLDADA,FORMAS E ESCORAMENTO CONFORME ITENS 11.004.0022 E 11.004.0035,60KG DE ACO CA-50,INCLUSIVE MAO-DE-OBRA PARACORTE,DOBRAGEM,MONTAGEM E COLOCACAO NAS FORMAS</t>
  </si>
  <si>
    <t>CONCRETO ARMADO,FCK=30MPA,INCLUINDO MATERIAIS PARA 1,00M3 DE CONCRETO(IMPORTADO DE USINA)ADENSADO E COLOCADO,14,00M2 DEAREA MOLDADA,FORMAS E ESCORAMENTO CONFORME ITENS 11.004.0022 E 11.004.0035,60KG DE ACO CA-50,INCLUSIVE MAO-DE-OBRA PARACORTE,DOBRAGEM,MONTAGEM E COLOCACAO NAS FORMAS</t>
  </si>
  <si>
    <t>CONCRETO ARMADO,FCK=20MPA,INCLUINDO MATERIAIS PARA 1,00M3 DE CONCRETO(IMPORTADO DE USINA)ADENSADO E COLOCADO,12,00M2 DEAREA MOLDADA,FORMAS E ESCORAMENTO CONFORME ITENS 11.004.0022 E 11.004.0035,80KG DE ACO CA-50,INCLUSIVE MAO-DE-OBRA PARACORTE,DOBRAGEM,MONTAGEM E COLOCACAO NAS FORMAS</t>
  </si>
  <si>
    <t>CONCRETO ARMADO,FCK=25MPA,INCLUINDO MATERIAIS PARA 1,00M3 DE CONCRETO(IMPORTADO DE USINA)ADENSADO E COLOCADO,12,00M2 DEAREA MOLDADA,FORMAS E ESCORAMENTO CONFORME ITENS 11.004.0022 E 11.004.0035,80KG DE ACO CA-50,INCLUINDO MAO-DE-OBRA PARACORTE,DOBRAGEM,MONTAGEM E COLOCACAO NAS FORMAS</t>
  </si>
  <si>
    <t>CONCRETO ARMADO,FCK=30MPA,INCLUINDO MATERIAIS PARA 1,00M3 DE CONCRETO(IMPORTADO DE USINA)ADENSADO E COLOCADO,12,00M2 DEAREA MOLDADA,FORMAS E ESCORAMENTO CONFORME ITENS 11.004.0022 E 11.004.0035,80KG DE ACO CA-50,INCLUSIVE MAO-DE-OBRA PARACORTE,DOBRAGEM,MONTAGEM E COLOCACAO NAS FORMAS</t>
  </si>
  <si>
    <t>CONCRETO ARMADO,FCK=20MPA,INCLUINDO MATERIAIS PARA 1,00M3 DE CONCRETO(IMPORTADO DE USINA)ADENSADO E COLOCADO,12,00M2 DEAREA MOLDADA,FORMAS CONFORME O ITEM 11.004.0022,60KG DE ACOCA-50,INCLUSIVE MAO-DE-OBRA PARA CORTE,DOBRAGEM,MONTAGEM E COLOCACAO NAS FORMAS,EXCLUSIVE ESCORAMENTO</t>
  </si>
  <si>
    <t>CONCRETO ARMADO,FCK=25MPA,INCLUINDO MATERIAIS PARA 1,00M3 DE CONCRETO(IMPORTADO DE USINA)ADENSADO E COLOCADO,12,00M2 DEAREA MOLDADA,FORMAS CONFORME O ITEM 11.004.0022,60KG DE ACOCA-50,INCLUSIVE MAO-DE-OBRA PARA CORTE,DOBRAGEM,MONTAGEM ECOLOCACAO NAS FORMAS,EXCLUSIVE ESCORAMENTO</t>
  </si>
  <si>
    <t>CONCRETO ARMADO,FCK=30MPA,INCLUINDO MATERIAIS PARA 1,00M3 DE 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</si>
  <si>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</si>
  <si>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</si>
  <si>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 PROPORCAO DE 150G POR SACO DE CIMENTO</t>
  </si>
  <si>
    <t>ADITIVO EM PO HIDROFUGANTE E IMPERMEABILIZANTE,DESENVOLVIDOCOM NANOTECNOLOGIA,PARA ADICAO EM CONCRETOS E ARGAMASSAS</t>
  </si>
  <si>
    <t>GROUT (ARGAMASSA FLUIDA DE ELEVADA RESISTENCIA),INCLUSIVEPREPARO,LANCAMENTO E FORNECIMENTO DOS MATERIAIS</t>
  </si>
  <si>
    <t>GROUT (ARGAMASSA FLUIDA DE ELEVADA RESISTENCIA) COM PEDRISCO (30%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</si>
  <si>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</si>
  <si>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</si>
  <si>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</si>
  <si>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</si>
  <si>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</si>
  <si>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</si>
  <si>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</si>
  <si>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</si>
  <si>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</si>
  <si>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</si>
  <si>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</si>
  <si>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</si>
  <si>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</si>
  <si>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</si>
  <si>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</si>
  <si>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</si>
  <si>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</si>
  <si>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</si>
  <si>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</si>
  <si>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</si>
  <si>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</si>
  <si>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ANTICORROSIVA</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</si>
  <si>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</si>
  <si>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</si>
  <si>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</si>
  <si>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</si>
  <si>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</si>
  <si>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</si>
  <si>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</si>
  <si>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</si>
  <si>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</si>
  <si>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</si>
  <si>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</si>
  <si>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</si>
  <si>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</si>
  <si>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</si>
  <si>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</si>
  <si>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</si>
  <si>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</si>
  <si>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</si>
  <si>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</si>
  <si>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</si>
  <si>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</si>
  <si>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</si>
  <si>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 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</si>
  <si>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</si>
  <si>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 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</si>
  <si>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</si>
  <si>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 COMPRIMENTO TOTAL MAIOR QUE 15,00M,INCLUSIVE FORNECIMENTO DE MATERIAIS,PROTECAO ANTICORROSIVA,PREPARO,COLOCACAO E PROTENSAO,EXCLUSIVE PERFURACAO E INJECAO</t>
  </si>
  <si>
    <t>TIRANTES PROTENDIDOS DE ACO CA-50,DIAMETRO DE 32MM(1.1/4"),COM COMPRIMENTO TOTAL MAIOR QUE 15,00M,INCLUSIVE FORNECIMENTO 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</si>
  <si>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</si>
  <si>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</si>
  <si>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</si>
  <si>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</si>
  <si>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</si>
  <si>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</si>
  <si>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</si>
  <si>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</si>
  <si>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</si>
  <si>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</si>
  <si>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</si>
  <si>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</si>
  <si>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</si>
  <si>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</si>
  <si>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</si>
  <si>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</si>
  <si>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</si>
  <si>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</si>
  <si>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</si>
  <si>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</si>
  <si>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</si>
  <si>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</si>
  <si>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</si>
  <si>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</si>
  <si>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</si>
  <si>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</si>
  <si>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</si>
  <si>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</si>
  <si>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</si>
  <si>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PROTECAO DE TALUDE COM PLACAS DE CONCRETO PRE-MOLDADAS(40X80X8)CM,FCK=11MPA,JUNTA DE DILATACAO DE 2CM,INCLUSIVE PREPARODO TERRENO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</si>
  <si>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</si>
  <si>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</si>
  <si>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</si>
  <si>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</si>
  <si>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</si>
  <si>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</si>
  <si>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</si>
  <si>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</si>
  <si>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</si>
  <si>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</si>
  <si>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</si>
  <si>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</si>
  <si>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PRE-LAJE COM PAINEL TRELICADO,MACICA,PARA VAO DE 5,20 A 6,20M,PARA TRAFEGO PESADO,CAPEAMENTO DE 25CM DE ESPESSURA,FCK=35MPA,CARGA PERMANENTE DE 7,50KN/M2,INCLUSIVE ARMACAO NEGATIVA 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</si>
  <si>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</si>
  <si>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 TRAFEGO PESADO,CAPEAMENTO DE 25CM DE ESPESSURA,FCK=35MPA,CARGA PERMANENTE DE 7,50KN/M2,INCLUSIVE ARMACAO NEGATIVA E POSITIVA ADICIONAL.FORNECIMENTO E ASSENTAMENTO</t>
  </si>
  <si>
    <t>PRE-LAJE COM PAINEL TRELICADO,MACICA,PARA VAO ATE 5,20M,PARA TRAFEGO PESADO,CARGA PERMANENTE DE 7,50KN/M2,EXCLUSIVE CAPEAMENTO E ARMACAO NEGATIVA E POSITIVA ADICIONAL.FORNECIMENTOE ASSENTAMENTO</t>
  </si>
  <si>
    <t>PRE-LAJE COM PAINEL TRELICADO,MACICA,PARA VAO DE 4,10 A 5,20M,CAPEAMENTO DE 9CM DE ESPESSURA,FCK=25MPA,SOBRECARGA DE 2,5 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</si>
  <si>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</si>
  <si>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 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</si>
  <si>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</si>
  <si>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</si>
  <si>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</si>
  <si>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</si>
  <si>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 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</si>
  <si>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</si>
  <si>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</si>
  <si>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</si>
  <si>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</si>
  <si>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</si>
  <si>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</si>
  <si>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</si>
  <si>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</si>
  <si>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</si>
  <si>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</si>
  <si>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</si>
  <si>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</si>
  <si>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</si>
  <si>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</si>
  <si>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 FORNECIMENTO E A CONFECCAO DO CABO,INCLUSIVE PROTECAO ANTICORROSIVA</t>
  </si>
  <si>
    <t>TIRANTE PARA PROTENSAO,PARA ANCORAGEM EM ROCHA,CONSTITUIDO POR 12 FIOS DE ACO DURO DE 8MM.O CUSTO LEVA EM CONTA APENAS O 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</si>
  <si>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</si>
  <si>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</si>
  <si>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</si>
  <si>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</si>
  <si>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</si>
  <si>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 E A CONFECCAO DO CABO PARA O TRECHO LIVRE,INCLUSIVE PROTECAO ANTICORROSIVA</t>
  </si>
  <si>
    <t>TIRANTE PROTENDIDO PARA ANCORAGEM EM SOLO,CONSTITUIDO POR 8FIOS DE ACO DURO DE 8MM.O CUSTO INCLUI APENAS O FORNECIMENTO E A CONFECCAO DO CABO PARA O TRECHO LIVRE,INCLUSIVE PROTECAO ANTICORROSIVA</t>
  </si>
  <si>
    <t>TIRANTE PROTENDIDO PARA ANCORAGEM EM SOLO,CONSTITUIDO POR 10 FIOS DE ACO DURO DE 8MM.O CUSTO INCLUI APENAS O FORNECIMENTO E A CONFECCAO DO CABO PARA O TRECHO LIVRE,INCLUSIVE PROTECAO ANTICORROSIVA</t>
  </si>
  <si>
    <t>TIRANTE PROTENDIDO PARA ANCORAGEM EM SOLO,CONSTITUIDO POR 12 FIOS DE ACO DURO DE 8MM.O CUSTO INCLUI APENAS O FORNECIMENTO E A CONFECCAO DO CABO PARA O TRECHO LIVRE,INCLUSIVE PROTECAO ANTICORROSIVA</t>
  </si>
  <si>
    <t>TIRANTE PROTENDIDO PARA ANCORAGEM EM SOLO,CONSTITUIDO POR 16 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</si>
  <si>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</si>
  <si>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</si>
  <si>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</si>
  <si>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 CORDOALHAS DE 12,7MM.O CUSTO INCLUI APENAS O FORNECIMENTO E A CONFECCAO DO CABO PARA O TRECHO LIVRE,INCLUSIVE PROTECAOANTICORROSIVA</t>
  </si>
  <si>
    <t>TIRANTE PROTENDIDO PARA ANCORAGEM EM SOLO,CONSTITUIDO POR 12 CORDOALHAS DE 12,7MM.O CUSTO INCLUI APENAS O FORNECIMENTO E A CONFECCAO DO CABO PARA O TRECHO LIVRE,INCLUSIVE PROTECAO ANTICORROSIVA</t>
  </si>
  <si>
    <t>TIRANTE PROTENDIDO PARA ANCORAGEM EM SOLO,CONSTITUIDO POR 6FIOS DE ACO DURO DE 8MM.O CUSTO INCLUI APENAS O FORNECIMENTO E A CONFECCAO DO CABO PARA TRECHO DE ANCORAGEM</t>
  </si>
  <si>
    <t>TIRANTE PROTENDIDO PARA ANCORAGEM EM SOLO,CONSTITUIDO POR 8FIOS DE ACO DURO DE 8MM.O CUSTO INCLUI APENAS O FORNECIMENTO E A CONFECCAO DO CABO PARA TRECHO DE ANCORAGEM</t>
  </si>
  <si>
    <t>TIRANTE PROTENDIDO PARA ANCORAGEM EM SOLO,CONSTITUIDO POR 10 FIOS DE ACO DURO DE 8MM.O CUSTO INCLUI APENAS O FORNECIMENTO E A CONFECCAO DO CABO PARA TRECHOS DE ANCORAGEM</t>
  </si>
  <si>
    <t>TIRANTE PROTENDIDO PARA ANCORAGEM EM SOLO,CONSTITUIDO POR 12 FIOS DE ACO DURO DE 8MM.O CUSTO INCLUI APENAS O FORNECIMENTO E A CONFECCAO DO CABO PARA TRECHO DE ANCORAGEM</t>
  </si>
  <si>
    <t>TIRANTE PROTENDIDO PARA ANCORAGEM EM SOLO,CONSTITUIDO POR 16 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</si>
  <si>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</si>
  <si>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</si>
  <si>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</si>
  <si>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</si>
  <si>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</si>
  <si>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DETIRANTE PARA ANCORAGEM EM ROCHA,CONSTITUIDO POR 4 CORDOALHAS DE 12,7MM,EXCLUSIVE PERFURACAO, INJECAO E O TIRANTE</t>
  </si>
  <si>
    <t>PROTENSAO INCLUSIVE INSTALACAO,CONE E PLACA DE ANCORAGEM DETIRANTE PARA ANCORAGEM EM ROCHA,CONSTITUIDO POR 6 CORDOALHAS DE 12,7MM,EXCLUSIVE PERFURACAO,INJECAO E O TIRANTE</t>
  </si>
  <si>
    <t>PROTENSAO INCLUSIVE INSTALACAO,CONE E PLACA DE ANCORAGEM DETIRANTE PARA ANCORAGEM EM ROCHA,CONSTITUIDO POR 8 CORDOALHAS 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</si>
  <si>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</si>
  <si>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</si>
  <si>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</si>
  <si>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</si>
  <si>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</si>
  <si>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</si>
  <si>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</si>
  <si>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</si>
  <si>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 DE 12,7MM,EXCLUSIVE PERFURACAO,INJECAO E O TIRANTE</t>
  </si>
  <si>
    <t>PROTENSAO INCLUSIVE INSTALACAO,CONE E PLACA DE ANCORAGEM DETIRANTE PARA ANCORAGEM EM SOLO,CONSTITUIDO POR 12 CORDOALHAS 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</si>
  <si>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</si>
  <si>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</si>
  <si>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</si>
  <si>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</si>
  <si>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</si>
  <si>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</si>
  <si>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</si>
  <si>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</si>
  <si>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 AUXILIO DE EQUIPAMENTOS</t>
  </si>
  <si>
    <t>CONCRETO DE ALTO DESEMPENHO (CAD) DOSADO RACIONALMENTE PARAUMA RESISTENCIA CARACTERISTICA A COMPRESSAO DE 50MPA,PREPARO EM USINA DOSADORA TIPO VERTICAL E LANCAMENTO COM AUXILIO DE  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</si>
  <si>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</si>
  <si>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</si>
  <si>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</si>
  <si>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</si>
  <si>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</si>
  <si>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</si>
  <si>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</si>
  <si>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</si>
  <si>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</si>
  <si>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</si>
  <si>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</si>
  <si>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</si>
  <si>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</si>
  <si>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</si>
  <si>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</si>
  <si>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 COLOCACAO SOBRE VIGAS,COM GUINDASTE</t>
  </si>
  <si>
    <t>PLACA DE CONCRETO ARMADO PRE-MOLDADA,COM 8CM DE ESPESSURA,CONFECCIONADA COM CONCRETO PREPARADO EM USINA DOSADORA TIPO VERTICAL,DOSADO PARA FCK=25MPA E 8% DE MICROSSILICA,COMPREENDENDO LANCAMENTO E ADENSAMENTO MECANICO,INCLUSIVE TRANSPORTE E 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</si>
  <si>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</si>
  <si>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 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</si>
  <si>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</si>
  <si>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</si>
  <si>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</si>
  <si>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</si>
  <si>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 11.050.0010,COMPREENDENDO TRANSPORTE DO MATERIAL PARA OBRAE DESTA PARA O DEPOSITO,INCLUSIVE CARGA E DESCARGA.O CUSTO E DADO POR M3 DE ESCORAMENTO,SENDO PAGOS 60% NA MONTAGEM E 40% NA DESMONTAGEM</t>
  </si>
  <si>
    <t>SUPERESTRUTURA DE PONTE OU VIADUTO,PRE-FABRICADA,EM CONCRETO PROTENDIDO,CLASSE 45,PARA UMA FAIXA DE TRAFEGO COM GUARDA-RODAS E 3,20M DE PISTA DE ROLAMENTO,SEM CAPEAMENTO,COM VAO ENTRE 7,50 E 12,50M,COLOCADA</t>
  </si>
  <si>
    <t>SUPERESTRUTURA DE PONTE OU VIADUTO,PRE-FABRICADA,EM CONCRETO PROTENDIDO,CLASSE 45,PARA DUAS FAIXAS DE TRAFEGO E 7,20M DE PISTA DE ROLAMENTO,SEM CAPEAMENTO,COM VAO ENTRE 7,50 E 12,50M,COLOCADA</t>
  </si>
  <si>
    <t>SUPERESTRUTURA DE PONTE OU VIADUTO,PRE-FABRICADA,EM CONCRETO PROTENDIDO,CLASSE 45,PARA UMA FAIXA DE TRAFEGO COM 3,20M DE PISTA DE ROLAMENTO,COM GUARDA-RODAS,PASSEIOS E GUARDA-CORPOS,COM LARGURA DE 4,60M,SEM CAPEAMENTO,COM VAO ENTRE 7,50 E 12,50M,COLOCADA</t>
  </si>
  <si>
    <t>SUPERESTRUTURA DE PONTE OU VIADUTO,PRE-FABRICADA,EM CONCRETO PROTENDIDO,CLASSE 45,PARA DUAS FAIXAS DE TRAFEGO COM 7,20MDE PISTA DE ROLAMENTO,COM GUARDA-RODAS,PASSEIOS E GUARDA-CORPOS,COM LARGURA TOTAL DE 9,00M,SEM CAPEAMENTO,COM VAO ENTRE7,50 E 12,50M,COLOCADA</t>
  </si>
  <si>
    <t>SUPERESTRUTURA DE PONTE OU VIADUTO,PRE-FABRICADA,EM CONCRETO PROTENDIDO,CLASSE 45,PARA DUAS FAIXAS DE TRAFEGO COM 7,20MDE PISTA DE ROLAMENTO,COM GUARDA-RODAS,PASSEIOS E GUARDA-CORPOS,COM LARGURA TOTAL DE 10,50M,SEM CAPEAMENTO,COM VAO ENTRE 7,50 E 12,50M,COLOCADA</t>
  </si>
  <si>
    <t>SUPERESTRUTURA DE PONTE OU VIADUTO,PRE-FABRICADA,EM CONCRETO PROTENDIDO,CLASSE 45,PARA DUAS FAIXAS DE TRAFEGO DE 3,60M E BARREIRAS TIPO DER-RJ,COM LARGURA TOTAL DE 9,00M,SEM CAPEAMENTO,COM VAO ENTRE 7,50 E 12,50M,COLOCADA</t>
  </si>
  <si>
    <t>SUPERESTRUTURA DE PONTE OU VIADUTO,PRE-FABRICADA,EM CONCRETO PROTENDIDO,CLASSE 45,PARA DUAS FAIXAS DE TRAFEGO DE 3,60M E BARREIRAS TIPO DER-RJ,COM LARGURA TOTAL DE 11,00M,SEM CAPEAMENTO,COM VAO ENTRE 7,50 E 12,50M,COLOCADA</t>
  </si>
  <si>
    <t>SUPERESTRUTURA DE PONTE OU VIADUTO,PRE-FABRICADA,EM CONCRETO 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</si>
  <si>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</si>
  <si>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 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</si>
  <si>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</si>
  <si>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</si>
  <si>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</si>
  <si>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</si>
  <si>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 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</si>
  <si>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</si>
  <si>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</si>
  <si>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</si>
  <si>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</si>
  <si>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 ESPESSURA DE 0,165MM,INCLUSIVE LIXAMENTO DA SUPERFICIE,REGULARIZACAO POR ENCHIMENTO ALEATORIO E APLICACAO DE ADESIVO EPOXI PARA FIXACAO E SUTURACAO DAS FIBRAS DE CARBONO</t>
  </si>
  <si>
    <t>REFORCO ESTRUTURAL COM LAMINA DE FIBRA DE CARBONO,LARGURA DE 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</si>
  <si>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</si>
  <si>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</si>
  <si>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 EM SERVICOS DE RECUPERACAO ESTRUTURAL,COM ARGAMASSA DE CIMENTO E AREIA NO TRACO 1:3 ADITIVADA COM RESINA ACRILICA NA PROPORCAO 50ML/M3 DE ARGAMASSA E SILICA ATIVA NA PROPORCAO DE5% A 10% DE CIMENTO</t>
  </si>
  <si>
    <t>RECOMPOSICAO DE CAMADA DE CAPEAMENTO DE CONCRETO DE PEQUENAS ESPESSURAS EM SERVICOS DE RECUPERACAO ESTRUTURAL,EXCLUSIVEO MATERIAL</t>
  </si>
  <si>
    <t>ESTUCAMENTO DE CONCRETO APARENTE SENDO A ARGAMASSA DE CIMENTO,CAL E AREIA FINA NO TRACO 1:3:5,COM ESPESSURA DE 2MM,SOBRE SUPERFICIE LIMPA</t>
  </si>
  <si>
    <t>MACAQUEAMENTO PARA TROCA DE APARELHO DE APOIO COM UTILIZACAO 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</si>
  <si>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</si>
  <si>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 SIMPLES,TENDO ALTURA ATE 1,50M</t>
  </si>
  <si>
    <t>ALVENARIA DE PEDRA EM ELEVACAO,DE UMA FACE,FEITA COM BLOCOSDE DIMENSOES APROXIMADAS DE 30X30X30 A 40X40X40CM,ASSENTES COM ARGAMASSA DE CIMENTO,SAIBRO E AREIA,NO TRACO 1:2:3,JUNTAS SIMPLES,TENDO ALTURA ATE 2,00M</t>
  </si>
  <si>
    <t>ALVENARIA DE PEDRA EM ELEVACAO,DE UMA FACE,FEITA COM BLOCOSDE DIMENSOES APROXIMADAS DE 30X30X30 A 40X40X40CM,ASSENTES COM ARGAMASSA DE CIMENTO,SAIBRO E AREIA,NO TRACO 1:2:3,JUNTAS SIMPLES,TENDO ALTURA ATE 2,50M</t>
  </si>
  <si>
    <t>ALVENARIA DE PEDRA EM ELEVACAO,DE UMA FACE,FEITA COM BLOCOSDE DIMENSOES APROXIMADAS DE 30X30X30 A 40X40X40CM,ASSENTES COM ARGAMASSA DE CIMENTO,SAIBRO E AREIA,NO TRACO 1:2:3,JUNTAS 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</si>
  <si>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</si>
  <si>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</si>
  <si>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</si>
  <si>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</si>
  <si>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 ATE 0,35M</t>
  </si>
  <si>
    <t>ALVENARIA DE PEDRA EM ELEVACAO,DE UMA FACE,FEITA COM BLOCOSDE PEDRA DE MAO,ASSENTES COM ARGAMASSA DE CIMENTO,SAIBRO E AREIA,NO TRACO 1:2:3,TENDO ALTURA ATE 3,00M,SENDO A ESPESSURA 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</si>
  <si>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</si>
  <si>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</si>
  <si>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</si>
  <si>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</si>
  <si>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</si>
  <si>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</si>
  <si>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</si>
  <si>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</si>
  <si>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</si>
  <si>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 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</si>
  <si>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</si>
  <si>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</si>
  <si>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</si>
  <si>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</si>
  <si>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 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</si>
  <si>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</si>
  <si>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</si>
  <si>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</si>
  <si>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 MACICOS DE 7X10X20CM,INCLINADOS,ASSENTES COM ARGAMASSA DE CIMENTO E SAIBRO,TRACO 1:6,EM PAREDES DE UMA VEZ(0,20M)</t>
  </si>
  <si>
    <t>APERTO DE ALVENARIA SOB VIGAS OU TETOS,EXECUTADA COM TIJOLOS 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</si>
  <si>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</si>
  <si>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</si>
  <si>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</si>
  <si>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</si>
  <si>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</si>
  <si>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</si>
  <si>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</si>
  <si>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</si>
  <si>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</si>
  <si>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</si>
  <si>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</si>
  <si>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</si>
  <si>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</si>
  <si>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 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</si>
  <si>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</si>
  <si>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</si>
  <si>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</si>
  <si>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</si>
  <si>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 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</si>
  <si>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</si>
  <si>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</si>
  <si>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</si>
  <si>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</si>
  <si>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</si>
  <si>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</si>
  <si>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</si>
  <si>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</si>
  <si>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</si>
  <si>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</si>
  <si>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</si>
  <si>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</si>
  <si>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 PAREDES DE UMA VEZ(0,20M),DE SUPERFICIE CORRIDA,ATE 3,00M DE ALTURA E MEDIDA PELA AREA REAL</t>
  </si>
  <si>
    <t>ALVENARIA DE TIJOLOS CERAMICOS FURADOS 10X20X30CM,COMPLEMENTADA COM 20% DE TIJOLOS DE 10X20X20CM,ASSENTES COM ARGAMASSADE CIMENTO,CAL HIDRATADA ADITIVADA E AREIA,NO TRACO 1:1:8,EM PAREDES DE UMA VEZ(0,20M),DE SUPERFICIE CORRIDA,ATE 1,50M DE ALTURA E MEDIDA PELA AREA REAL</t>
  </si>
  <si>
    <t>ALVENARIA DE TIJOLOS CERAMICOS FURADOS 10X20X30CM,COMPLEMENTADA COM 20% DE TIJOLOS DE 10X20X20CM,ASSENTES COM ARGAMASSADE CIMENTO,CAL HIDRATADA ADITIVADA E AREIA,NO TRACO 1:1:8,EM PAREDES DE UMA VEZ(0,20M),COM VAOS OU ARESTAS,ATE 3,00M DEALTURA E MEDIDA PELA AREA REAL</t>
  </si>
  <si>
    <t>ALVENARIA DE TIJOLOS CERAMICOS FURADOS 10X20X30CM,COMPLEMENTADA COM 20% DE TIJOLOS DE 10X20X20CM,ASSENTES COM ARGAMASSADE CIMENTO,CAL HIDRATADA ADITIVADA E AREIA,NO TRACO 1:1:8,EM PAREDES DE UMA VEZ(0,20M),DE SUPERFICIE CORRIDA,DE 3,00 A 4,50 DE ALTURA E MEDIDA PELA AREA REAL</t>
  </si>
  <si>
    <t>ALVENARIA DE TIJOLOS CERAMICOS FURADOS 10X20X30CM,COMPLEMENTADA COM 20% DE TIJOLOS DE 10X20X20CM,ASSENTES COM ARGAMASSADE CIMENTO,CAL HIDRATADA ADITIVADA E AREIA,NO TRACO 1:1:8,EM 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</si>
  <si>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</si>
  <si>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</si>
  <si>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</si>
  <si>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</si>
  <si>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</si>
  <si>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</si>
  <si>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 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</si>
  <si>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</si>
  <si>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</si>
  <si>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</si>
  <si>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 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</si>
  <si>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</si>
  <si>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</si>
  <si>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</si>
  <si>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 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</si>
  <si>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</si>
  <si>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</si>
  <si>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</si>
  <si>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</si>
  <si>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</si>
  <si>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</si>
  <si>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 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</si>
  <si>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</si>
  <si>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</si>
  <si>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</si>
  <si>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 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</si>
  <si>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</si>
  <si>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</si>
  <si>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</si>
  <si>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 3,00M A 4,50M DE ALTURA E MEDIDA PELA AREA REAL</t>
  </si>
  <si>
    <t>ALVENARIA PARA CAIXAS ENTERRADAS,ATE 0,80M DE PROFUNDIDADE,COM BLOCOS DE CONCRETO DE 10X20X40CM,COM ARGAMASSA DE CIMENTO 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</si>
  <si>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 FUROS DOS MESMOS,EM PAREDES DE UMA VEZ(0,20M)</t>
  </si>
  <si>
    <t>ALVENARIA PARA CAIXAS ENTERRADAS,ATE 3,00M DE PROFUNDIDADE,COM BLOCOS DE CONCRETO DE 20X20X40CM,COM ARGAMASSA DE CIMENTOE AREIA,NO TRACO 1:4 E CONCRETO 20MPA,PARA PREENCHIMENTO DOS 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</si>
  <si>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</si>
  <si>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</si>
  <si>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</si>
  <si>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</si>
  <si>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 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</si>
  <si>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</si>
  <si>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 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</si>
  <si>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</si>
  <si>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</si>
  <si>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</si>
  <si>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</si>
  <si>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</si>
  <si>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</si>
  <si>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</si>
  <si>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</si>
  <si>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</si>
  <si>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</si>
  <si>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</si>
  <si>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</si>
  <si>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</si>
  <si>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</si>
  <si>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 REAL</t>
  </si>
  <si>
    <t>ALVENARIA DE BLOCOS DE CONCRETO CELULAR,MEDINDO 20X30X60CM,ASSENTES COM ARGAMASSA DE CIMENTO,CAL HIDRATADA E AREIA,NO TRACO 1:2:9,EM PAREDES DE 20CM DE ESPESSURA E MEDIDA PELA AREA REAL</t>
  </si>
  <si>
    <t>ALVENARIA DE BLOCOS DE CONCRETO CELULAR,MEDINDO 15X30X60CM,ASSENTES COM ARGAMASSA DE CIMENTO,CAL HIDRATADA E AREIA,NO TRACO 1:2:9,EM PAREDES DE 15CM DE ESPESSURA E MEDIDA PELA AREA REAL</t>
  </si>
  <si>
    <t>ALVENARIA EM TIJOLO ECOLOGICO DE SOLO-CIMENTO,MEDINDO APROXIMADAMENTE (12,5X25X7)CM,EM PAREDES DE 12,5CM,ESTRUTURADA COM BARRAS DE ACO CA-50,COLA,REJUNTE E GROUT NO ENTORNO DOS VAOS,VERGAS BLOCOS E CALHAS,EXCLUSIVE CINTA DE AMARRACAO E ALICERCE</t>
  </si>
  <si>
    <t>PAREDE DIVISORIA EM PAINEL CEGO DE CHAPA DE FIBRA DE MADEIRA 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</si>
  <si>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</si>
  <si>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</si>
  <si>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</si>
  <si>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 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</si>
  <si>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</si>
  <si>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</si>
  <si>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</si>
  <si>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</si>
  <si>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</si>
  <si>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</si>
  <si>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</si>
  <si>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</si>
  <si>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</si>
  <si>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</si>
  <si>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</si>
  <si>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</si>
  <si>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</si>
  <si>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</si>
  <si>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</si>
  <si>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</si>
  <si>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</si>
  <si>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PAREDE DIVISORIA P/SANITARIOS E BANHEIROS DE MARMORITE/GRANILITE CINZA CLARO,GRANA BRANCA,3CM ESPESSURA,CHUMBADA NO PISO E PAREDE,INCL.FUNDICAO,POLIMENTO E COLOCACAO,ESPELHO 4CM ESPESSURA CHUMBADO NO PISO E FIXADO NA DIVISORIA EM 3 PONTOS NA SUA ALTURA,ESTRIBOS PREVIAMENTE DEIXADOS NA FUNDICAO DA PLACA,CONF.PROJETO Nº 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</si>
  <si>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</si>
  <si>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</si>
  <si>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</si>
  <si>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</si>
  <si>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 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</si>
  <si>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</si>
  <si>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</si>
  <si>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</si>
  <si>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t>
  </si>
  <si>
    <t>PAREDE DE ACABAMENTO PARA CABINES E PALCOS,CONSTRUIDO COM PANO DE POLIPROPILENO,GRAMATURA 60,COM LARGURA DE 1,40M,EM COR,ESTRUTURADO COM MADEIRA SERRADA DE(2X5)CM.FORNECIMENTO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</si>
  <si>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</si>
  <si>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</si>
  <si>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</si>
  <si>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</si>
  <si>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</si>
  <si>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</si>
  <si>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</si>
  <si>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</si>
  <si>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</si>
  <si>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</si>
  <si>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</si>
  <si>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</si>
  <si>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 DE ESPESSURA,INCLUSIVE CHAPISCO DE CIMENTO E AREIA,NO TRACO 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</si>
  <si>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</si>
  <si>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</si>
  <si>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</si>
  <si>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</si>
  <si>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</si>
  <si>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</si>
  <si>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</si>
  <si>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</si>
  <si>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</si>
  <si>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</si>
  <si>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</si>
  <si>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</si>
  <si>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</si>
  <si>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</si>
  <si>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</si>
  <si>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</si>
  <si>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</si>
  <si>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</si>
  <si>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</si>
  <si>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</si>
  <si>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</si>
  <si>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</si>
  <si>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</si>
  <si>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</si>
  <si>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</si>
  <si>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</si>
  <si>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 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</si>
  <si>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</si>
  <si>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</si>
  <si>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</si>
  <si>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</si>
  <si>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</si>
  <si>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</si>
  <si>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</si>
  <si>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</si>
  <si>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</si>
  <si>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</si>
  <si>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</si>
  <si>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</si>
  <si>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</si>
  <si>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</si>
  <si>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 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</si>
  <si>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</si>
  <si>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</si>
  <si>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</si>
  <si>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</si>
  <si>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</si>
  <si>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ARAME GALVANIZADO,FIO 12,COM MALHA QUADRANGULAR DE (25X25)MM,FIXADA EM ALVENARIA PARA PROTECAO DE REVESTIMENTO,EXCLUSIVE CHAPISCO E REVESTIMENTO.FORNECIMENTO E COLOCACAO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</si>
  <si>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</si>
  <si>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 (2,5X2,5)CM,PLACAS DE (30X30)CM,CORES FORTES(VERMELHO,LARANJA E AMARELO),INCLUSIVE CHAPISCO DE CIMENTO E AREIA,NO TRACO 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</si>
  <si>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</si>
  <si>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 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</si>
  <si>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</si>
  <si>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 TORNO DE (7,5X7,5)CM,ASSENTE CONFORME ITEM 13.025.0016</t>
  </si>
  <si>
    <t>REVESTIMENTO DE PAREDES COM PASTILHA CERAMICA,COM MEDIDAS EM TORNO DE (7,5X7,5)CM,ASSENTE CONFORME ITEM 13.025.0058</t>
  </si>
  <si>
    <t>REVESTIMENTO DE PAREDES COM PASTILHA CERAMICA,COM MEDIDAS EM TORNO DE (7,5X7,5)CM,EXCLUSIVE CHAPISCO,EMBOCO,NATA DE CIMENTO OU ARGAMASSA COLANTE E REJUNTAMENTO.</t>
  </si>
  <si>
    <t>RECOMPOSICAO DE REVESTIMENTO DE PARADE EM PASTILHAS,AZULEJOS 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</si>
  <si>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</si>
  <si>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</si>
  <si>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</si>
  <si>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</si>
  <si>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</si>
  <si>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</si>
  <si>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</si>
  <si>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</si>
  <si>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</si>
  <si>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</si>
  <si>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</si>
  <si>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</si>
  <si>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</si>
  <si>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</si>
  <si>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</si>
  <si>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</si>
  <si>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</si>
  <si>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</si>
  <si>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</si>
  <si>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REVESTIMENTO DE PAREDES COM AZULEJO BRANCO 15X15CM,QUALIDADE EXTRA,ASSENTES COM NATA DE CIMENTO COMUM,TENDO JUNTAS CORRIDAS COM 2MM,REJUNTADAS COM PASTA DE CIMENTO BRANCO,EXCLUSIVE CHAPISCO E EMBOCO</t>
  </si>
  <si>
    <t>REVESTIMENTO DE PAREDES COM AZULEJO BRANCO 15X15CM,QUALIDADE EXTRA,ASSENTE CONFORME ITEM 13.025.0058</t>
  </si>
  <si>
    <t>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</si>
  <si>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</si>
  <si>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</si>
  <si>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</si>
  <si>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</si>
  <si>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 COM MEDIDASEM TORNO DE (10X10)CM,EM PLACA TELADA NO FORMATO EM TORNO DE (30X30)CM,NAS CORES BRANCO,CINZA,BEGE,CREME,AZUL,MARROM E PRETO,CONFORME ABNT NBR 16928,ASSENTE COM ARGAMASSA COLANTE,REJUNTAMENTO COM ARGAMASSA INDUSTRIALIZADA,EXCLUSIVE CHAPISCO E EMBOCO</t>
  </si>
  <si>
    <t>REVESTIMENTO DE PAREDES COM LADRILHOS CERAMICOS COM MEDIDASEM TORNO DE (10X10)CM,EM PLACA TELADA NO FORMATO EM TORNO DE (30X30)CM,NAS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</si>
  <si>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</si>
  <si>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 TORNO DE (11,60X11,60X0,09)CM,EXCLUSIVE ARGAMASSA DE ASSENTAMENTO,JUNTAS REETRANTES DE 1CM DE LARGURA</t>
  </si>
  <si>
    <t>REVESTIMENTO DE PAREDES COM LADRILHO CERAMICO,COM MEDIDAS EM TORNO DE (24X11,60X0,09)CM,ASSENTES COM ARGAMASSA DE CIMENTO,CAL E AREIA NO TRACO 1:3:5,JUNTAS REENTRANTES DE 1CM DE LARGURA</t>
  </si>
  <si>
    <t>REVESTIMENTO DE PAREDES COM LADRILHO CERAMICO,COM MEDIDAS EM TORNO DE (24X11,60X09)CM,EXCLUSIVE ARGAMASSA DE ASSENTAMENTO,JUNTAS REENTRANTES DE 1CM DE LARGURA</t>
  </si>
  <si>
    <t>REVESTIMENTO DE PAREDES COM LADRILHO CERAMICO,COM MEDIDAS EMTORNO DE (24X11,60X09)CM,TIPO INDUSTRIAL,ASSENTES COM ARGAMASSA DE CIMENTO,CAL E AREIA,NO TRACO 1:3:5,JUNTAS REENTRANTES DE 1CM DE LARGURA</t>
  </si>
  <si>
    <t>REVESTIMENTO DE PAREDES COM LADRILHO CERAMICO,COM MEDIDAS EMTORNO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</si>
  <si>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</si>
  <si>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</si>
  <si>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</si>
  <si>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</si>
  <si>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</si>
  <si>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</si>
  <si>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</si>
  <si>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</si>
  <si>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</si>
  <si>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</si>
  <si>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</si>
  <si>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</si>
  <si>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 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</si>
  <si>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</si>
  <si>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</si>
  <si>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NACIONAL,DE 2X18CM,COM 2 POLIMENTOS,ASSENTE COM ARGAMASSA DE CIMENTO,SAIBRO E AREIA,NO TRACO1:3:3 E NATA DE CIMENTO COMUM,REJUNTADO COM CIMENTO BRANCO</t>
  </si>
  <si>
    <t>PEITORIL DE MARMORE BRANCO NACIONAL,COM ESPESSURA DE 2CM,COM 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</si>
  <si>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</si>
  <si>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</si>
  <si>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</si>
  <si>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</si>
  <si>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</si>
  <si>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 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</si>
  <si>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</si>
  <si>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</si>
  <si>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</si>
  <si>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</si>
  <si>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</si>
  <si>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</si>
  <si>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</si>
  <si>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</si>
  <si>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</si>
  <si>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</si>
  <si>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</si>
  <si>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</si>
  <si>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</si>
  <si>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COM PRE-VEGETACAO,SISTEMA MODULAR,CONSTITUIDO DE: MODULO DE SUBSTRATO RIGIDO PARA RETENCAO DE SUBSTRATO NUTRITIVO,PERFIL DE FIXACAO,CALHA GALVANIZADA,SUBSTRATO E SISTEMA DE IRRIGACAO.FORNECIMENTO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</si>
  <si>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</si>
  <si>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</si>
  <si>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</si>
  <si>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</si>
  <si>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</si>
  <si>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</si>
  <si>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</si>
  <si>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</si>
  <si>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</si>
  <si>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</si>
  <si>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</si>
  <si>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</si>
  <si>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 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</si>
  <si>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</si>
  <si>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</si>
  <si>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</si>
  <si>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</si>
  <si>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</si>
  <si>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REVESTIMENTO EM PAREDES,COM CHAPAS DE FIBRA DE MADEIRA,ACABAMENTO MATE,COM ESPESSURA DE 3MM,SOBRE BASE EXISTENTE.FORNECIMENTO E COLOCACAO</t>
  </si>
  <si>
    <t>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</si>
  <si>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</si>
  <si>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</si>
  <si>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</si>
  <si>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</si>
  <si>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</si>
  <si>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</si>
  <si>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</si>
  <si>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</si>
  <si>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</si>
  <si>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</si>
  <si>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</si>
  <si>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</si>
  <si>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</si>
  <si>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</si>
  <si>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t>
  </si>
  <si>
    <t>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</si>
  <si>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t>
  </si>
  <si>
    <t>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</si>
  <si>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</si>
  <si>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</si>
  <si>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</si>
  <si>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</si>
  <si>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</si>
  <si>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</si>
  <si>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</si>
  <si>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</si>
  <si>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</si>
  <si>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</si>
  <si>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</si>
  <si>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</si>
  <si>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</si>
  <si>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</si>
  <si>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</si>
  <si>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</si>
  <si>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</si>
  <si>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</si>
  <si>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</si>
  <si>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</si>
  <si>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</si>
  <si>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</si>
  <si>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</si>
  <si>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</si>
  <si>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</si>
  <si>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</si>
  <si>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</si>
  <si>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</si>
  <si>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</si>
  <si>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</si>
  <si>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</si>
  <si>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</si>
  <si>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</si>
  <si>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</si>
  <si>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</si>
  <si>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</si>
  <si>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</si>
  <si>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</si>
  <si>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</si>
  <si>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</si>
  <si>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</si>
  <si>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</si>
  <si>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</si>
  <si>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</si>
  <si>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</si>
  <si>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</si>
  <si>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</si>
  <si>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</si>
  <si>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</si>
  <si>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</si>
  <si>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</si>
  <si>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</si>
  <si>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</si>
  <si>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</si>
  <si>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</si>
  <si>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</si>
  <si>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</si>
  <si>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</si>
  <si>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</si>
  <si>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</si>
  <si>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</si>
  <si>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</si>
  <si>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</si>
  <si>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</si>
  <si>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</si>
  <si>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 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</si>
  <si>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</si>
  <si>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 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</si>
  <si>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</si>
  <si>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</si>
  <si>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 PEQUENAS E MOLDURAS</t>
  </si>
  <si>
    <t>PROTETOR DE PAREDE(BATE-MACA), COM 20CM DE LARGURA, VINIL DE 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</si>
  <si>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</si>
  <si>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 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</si>
  <si>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</si>
  <si>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</si>
  <si>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</si>
  <si>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</si>
  <si>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</si>
  <si>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</si>
  <si>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</si>
  <si>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</si>
  <si>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 DE ALTURA E 2CM DE ESPESSURA,SOBRE PAREDE EM OSSO</t>
  </si>
  <si>
    <t>RODAPE DE ARGAMASSA DE CIMENTO E AREIA,NO TRACO 1:3,COM 15CM 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</si>
  <si>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</si>
  <si>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</si>
  <si>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</si>
  <si>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</si>
  <si>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</si>
  <si>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</si>
  <si>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</si>
  <si>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</si>
  <si>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</si>
  <si>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</si>
  <si>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</si>
  <si>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</si>
  <si>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</si>
  <si>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</si>
  <si>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</si>
  <si>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</si>
  <si>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</si>
  <si>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</si>
  <si>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</si>
  <si>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</si>
  <si>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 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</si>
  <si>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</si>
  <si>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</si>
  <si>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</si>
  <si>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</si>
  <si>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</si>
  <si>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</si>
  <si>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</si>
  <si>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 AREIA,NO TRACO 1:1:10,COM ESPESSURA DE 3,5CM E REJUNTAMENTO 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</si>
  <si>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</si>
  <si>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</si>
  <si>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</si>
  <si>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</si>
  <si>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 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</si>
  <si>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</si>
  <si>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</si>
  <si>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</si>
  <si>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</si>
  <si>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</si>
  <si>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</si>
  <si>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</si>
  <si>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 COM ESPESSURA DE 9MM,ASSENTES COMO EM 13.330.0052,CORES:PESSEGO,VERMELHO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</si>
  <si>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</si>
  <si>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 CIMENTO BRANCO E CORANTE</t>
  </si>
  <si>
    <t>REVESTIMENTO DE PISO COM LADRILHO CERAMICO,ANTIDERRAPANTE,MEDIDAS EM TORNO DE (45X45)CM,RESISTENCIA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</si>
  <si>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</si>
  <si>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</si>
  <si>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</si>
  <si>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</si>
  <si>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</si>
  <si>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</si>
  <si>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 COMO EM 13.330.0010</t>
  </si>
  <si>
    <t>REVESTIMENTO DE PISO CERAMICO EM PORCELANATO,ACABAMENTO DA BORDA RETIFICADO,NO FORMATO (60X60)CM,PARA USO EM AREAS COMERCIAIS COM TRAFEGO INTENSO,CONFORME ABNT NBR ISO 13006,ASSENTE EM SUPERFICIE NIVELADA COM ARGAMASSA COLANTE E REJUNTAMENTO PRONTO</t>
  </si>
  <si>
    <t>REVESTIMENTO DE PISO CERAMICO EM PORCELANATO,ACABAMENTO DA BORDA RETIFICADO,NO FORMATO (60X60)CM,PARA USO EM AREAS COMERCIAIS COM TRAFEGO INTENSO,CONFORME ABNT NBR ISO 13006,ASSENTE EM SUPERFICIE NIVELADA,EXCLUSIVE ARGAMASSA E REJUNTAMENTO</t>
  </si>
  <si>
    <t>REVESTIMENTO DE PISO CERAMICO EM PORCELANATO,ACABAMENTO DA BORDA RETIFICADO,NO FORMATO (90X90)CM,PARA USO EM AREAS COMERCIAIS COM TRAFEGO INTENSO,CONFORME ABNT NBR ISO 13006,ASSENTE EM SUPERFICIE NIVELADA COM ARGAMASSA COLANTE E REJUNTAMENTO PRONTO</t>
  </si>
  <si>
    <t>REVESTIMENTO DE PISO CERAMICO EM PORCELANATO,ACABAMENTO DA BORDA RETIFICADO,NO FORMATO (90X90)CM,PARA USO EM AREAS COMERCIAIS COM TRAFEGO INTENSO,CONFORME ABNT NBR ISO 13006,ASSENTE EM SUPERFICIE NIVELADA,EXCLUSIVE ARGAMASSA E REJUNTAMENTO</t>
  </si>
  <si>
    <t>REVESTIMENTO DE PISO CERAMICO EM PORCELANATO,ACABAMENTO DA BORDA RETIFICADO,NO FORMATO (120X120)CM,PARA USO EM AREAS COMERCIAIS COM TRAFEGO INTENSO,CONFORME ABNT NBR ISO 13006,ASSENTE EM SUPERFICIE NIVELADA COM ARGAMASSA COLANTE E REJUNTAMENTO PRONTO</t>
  </si>
  <si>
    <t>REVESTIMENTO DE PISO CERAMICO EM PORCELANATO,ACABAMENTO DA BORDA RETIFICADO,NO FORMATO (120X120)CM,PARA USO EM AREAS COMERCIAIS COM TRAFEGO INTENSO,CONFORME ABNT NBR ISO 13006,ASSENTE EM SUPERFICIE NIVELADA,EXCLUSIVE ARGAMASSA E REJUNTAMENTO</t>
  </si>
  <si>
    <t>REVESTIMENTO DE PISO CERAMICO EM PORCELANATO,ACABAMENTO DA BORDA RETIFICADO,NO FORMATO (60X120)CM,PARA USO EM AREAS COMERCIAIS COM TRAFEGO INTENSO,CONFORME ABNT NBR ISO 13006,ASSENTE EM SUPERFICIE NIVELADA COM ARGAMASSA COLANTE E REJUNTAMENTO PRONTO</t>
  </si>
  <si>
    <t>REVESTIMENTO DE PISO CERAMICO EM PORCELANATO,ACABAMENTO DA BORDA RETIFICADO,NO FORMATO (60X120)CM,PARA USO EM AREAS COMERCIAIS COM TRAFEGO INTENSO,CONFORME ABNT NBR ISO 13006,ASSENTE EM SUPERFICIE NIVELADA,EXCLUSIVE ARGAMASSA E REJUNTAMENTO</t>
  </si>
  <si>
    <t>REVESTIMENTO DE PISO CERAMICO EM PORCELANATO,ACABAMENTO DA BORDA RETIFICADO,NO FORMATO (20X120)CM,PARA USO EM AREAS COMERCIAIS COM TRAFEGO INTENSO,CONFORME ABNT NBR ISO 13006,ASSENTE EM SUPERFICIE NIVELADA COM ARGAMASSA COLANTE E REJUNTAMENTO PRONTO</t>
  </si>
  <si>
    <t>REVESTIMENTO DE PISO CERAMICO EM PORCELANATO,ACABAMENTO DA BORDA RETIFICADO,NO FORMATO (20X120)CM,PARA USO EM AREAS COMERCIAIS COM TRAFEGO INTENSO,CONFORME ABNT NBR ISO 13006,ASSENTE EM SUPERFICIE NIVELADA,EXCLUSIVE ARGAMASSA E REJUNTAMENTO</t>
  </si>
  <si>
    <t>RODAPE DE CERAMICA EM PORCELANATO,COM 7,5 A 10CM DE ALTURA,ASSENTE CONFORME ITEM 13.025.0058.FEITO A PARTIR DE PLACA DEPORCELANATO COM AREA INFERIOR A 1,00M2</t>
  </si>
  <si>
    <t>RODAPE DE CERAMICA EM PORCELANATO,COM 7,5 A 10CM DE ALTURA,ASSENTE CONFORME ITEM 13.025.0058.FEITO A PARTIR DE PLACA DEPORCELANATO COM AREA SUPERIOR A 1,00M2</t>
  </si>
  <si>
    <t>RODAPE DE CERAMICA EM PORCELANATO,COM 15CM DE ALTURA,ASSENTE CONFORME ITEM 13.025.0058.FEITO A PARTIR DE PLACA DE PORCELANATO COM AREA INFERIOR A 1,00M2</t>
  </si>
  <si>
    <t>RODAPE DE CERAMICA EM PORCELANATO,COM 15CM DE ALTURA,ASSENTE CONFORME ITEM 13.025.0058.FEITO A PARTIR DE PLACA DE PORCELANATO COM AREA SUPERIOR A 1,00M2</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</si>
  <si>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</si>
  <si>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</si>
  <si>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</si>
  <si>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 (LADRILHO HIDRAULICO),PARA ACESSIBILIDADE,CONFORME ABNT NBR 16537,ASSENTES SOBRE SUPERFICIE EM OSSO,CONFORME ITEM 13.330.0010</t>
  </si>
  <si>
    <t>REVESTIMENTO DE PISO COM CERAMICA TATIL DIRECIONAL (LADRILHO HIDRAULICO),PARA ACESSIBILIDADE,CONFORME ABNT NBR 16537,ASSENTES SOBRE SUPERFICIE EM OSSO,EXCLUSIVE NATA DE CIMENTO,ARGAMASSA E REJUNTAMENTO</t>
  </si>
  <si>
    <t>REVESTIMENTO DE PISO COM CERAMICA TATIL ALERTA (LADRILHO HIDRAULICO),PARA ACESSIBILIDADE,CONFORME ABNT NBR 16537,ASSENTES SOBRE SUPERFICIE EM OSSO,CONFORME ITEM 13.330.0010</t>
  </si>
  <si>
    <t>REVESTIMENTO DE PISO COM CERAMICA TATIL ALERTA (LADRILHO HIDRAULICO),PARA ACESSIBILIDADE,CONFORME ABNT NBR 16537,ASSENTES SOBRE SUPERFICIE EM OSSO,EXCLUSIVE NATA DE CIMENTO,ARGAMASSA E REJUNTAMENTO</t>
  </si>
  <si>
    <t>PISOS DE PLACAS NAO TRABALHADAS DE GRANITO,RETANGULARES,SOBRE TERRENO NIVELADO,COM AS JUNTAS TOMADAS COM ARGAMASSA DE CIMENTO E AREIA,NO TRACO 1:3</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</si>
  <si>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</si>
  <si>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</si>
  <si>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</si>
  <si>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</si>
  <si>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 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</si>
  <si>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</si>
  <si>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</si>
  <si>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</si>
  <si>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</si>
  <si>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</si>
  <si>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</si>
  <si>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</si>
  <si>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</si>
  <si>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</si>
  <si>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</si>
  <si>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</si>
  <si>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</si>
  <si>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</si>
  <si>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</si>
  <si>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</si>
  <si>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</si>
  <si>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</si>
  <si>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RODAPE DE GRANITO CINZA ANDORINHA,COM 10CM DE ALTURA E 2CM DE ESPESSURA,ASSENTE EM PAREDE EM OSSO,COM ARGAMASSA DE CIMENTO,AREIA E SAIBRO NO TRACO 1:2:2 E NATA DE CIMENTO SOBRE CHAPISCO DE CIMENTO E AREIA,NO TRACO 1:3 (INCLUSIVE ESTE) E REJUNTAMENTO PRONTO</t>
  </si>
  <si>
    <t>RODAPE DE GRANITO CINZA ANDORINHA,COM 10CM DE ALTURA E 2CM DE ESPESSURA,ASSENTE EM PAREDE EM OSSO,EXCLUSIVE NATA DE CIMENTO,CHAPISCO,ARGAMASSA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</si>
  <si>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</si>
  <si>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</si>
  <si>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</si>
  <si>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</si>
  <si>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PEITORIL EM GRANITO CINZA ANDORINHA,ESPESSURA DE 2CM,LARGURA 15 A 18CM,ASSENTADO COM NATA DE CIMENTO SOBRE ARGAMASSA DECIMENTO,SAIBRO E AREIA,NO TRACO 1:3:3 E REJUNTAMENTO COM CIMENTO BRANCO</t>
  </si>
  <si>
    <t>PEITORIL EM GRANITO CINZA ANDORINHA,ESPESSURA DE 2CM,LARGURA 15 A 18CM,EXCLUSIVE NATA DE CIMENTO, ARGAMASSA E REJUNTAMENTO</t>
  </si>
  <si>
    <t>PEITORIL EM GRANITO CINZA ANDORINHA,ESPESSURA DE 2CM,LARGURA DE 28CM,ASSENTADO COM NATA DE CIMENTO SOBRE ARGAMASSA DE CIMENTO,SAIBRO E AREIA,NO TRACO 1:3:3 E REJUNTAMENTO COM CIMENTO BRANCO</t>
  </si>
  <si>
    <t>PEITORIL EM GRANITO CINZA ANDORINHA,ESPESSURA DE 2CM,LARGURA DE 28CM,EXCLUSIVE NATA DE CIMENTO,ARGAMASSA E REJUNTAMENTO</t>
  </si>
  <si>
    <t>SOLEIRA EM GRANITO CINZA ANDORINHA,ESPESSURA DE 2CM,COM 2 POLIMENTOS,LARGURA DE 13CM,ASSENTADO COM ARGAMASSA DE CIMENTO, 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</si>
  <si>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</si>
  <si>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 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</si>
  <si>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</si>
  <si>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 SAIBRO E AREIA, NO TRACO 1:2:2, E REJUNTAMENTO COM CIMENTOBRANCO E CORANTE</t>
  </si>
  <si>
    <t>SOLEIRA EM GRANITO CINZA ANDORINHA,ESPESSURA DE 2CM,COM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</si>
  <si>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</si>
  <si>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</si>
  <si>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</si>
  <si>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</si>
  <si>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</si>
  <si>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</si>
  <si>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</si>
  <si>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</si>
  <si>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</si>
  <si>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</si>
  <si>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</si>
  <si>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</si>
  <si>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</si>
  <si>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</si>
  <si>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</si>
  <si>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</si>
  <si>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</si>
  <si>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</si>
  <si>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</si>
  <si>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</si>
  <si>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</si>
  <si>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</si>
  <si>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</si>
  <si>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</si>
  <si>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</si>
  <si>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</si>
  <si>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</si>
  <si>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</si>
  <si>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 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</si>
  <si>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</si>
  <si>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</si>
  <si>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</si>
  <si>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</si>
  <si>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</si>
  <si>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</si>
  <si>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</si>
  <si>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</si>
  <si>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</si>
  <si>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 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</si>
  <si>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</si>
  <si>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</si>
  <si>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</si>
  <si>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</si>
  <si>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</si>
  <si>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</si>
  <si>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</si>
  <si>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 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</si>
  <si>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</si>
  <si>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</si>
  <si>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 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</si>
  <si>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</si>
  <si>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</si>
  <si>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</si>
  <si>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 TRACO 1:3:3 EM VOLUME, FORMANDO QUADROS DE 1,00X1,00M, COMSARRAFOS DE MADEIRA INCORPORADOS ,EXCLUSIVE PREPARO DO TERRENO</t>
  </si>
  <si>
    <t>PATIO DE CONCRETO IMPORTADO DE USINA,NA ESPESSURA DE 10CM,NO TRACO 1:2:3 EM VOLUME, FORMANDO QUADROS DE 1,50X1,50M, COMSARRAFOS DE MADEIRA INCORPORADOS, EXCLUSIVE PREPARO DO TERRENO</t>
  </si>
  <si>
    <t>PATIO DE CONCRETO IMPORTADO DE USINA,NA ESPESSURA DE 12CM,NO TRACO 1:2:3 EM VOLUME, FORMANDO QUADROS DE 1,50X1,50M, COMSARRAFOS DE MADEIRA INCORPORADOS, EXCLUSIVE PREPARO DO TERRENO</t>
  </si>
  <si>
    <t>PATIO DE CONCRETO IMPORTADO DE USINA,NA ESPESSURA DE 15CM,NO 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</si>
  <si>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</si>
  <si>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</si>
  <si>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</si>
  <si>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</si>
  <si>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</si>
  <si>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</si>
  <si>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</si>
  <si>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</si>
  <si>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</si>
  <si>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</si>
  <si>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 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</si>
  <si>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</si>
  <si>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</si>
  <si>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</si>
  <si>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</si>
  <si>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</si>
  <si>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</si>
  <si>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</si>
  <si>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</si>
  <si>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 Nº1 BRANCA E CIMENTO,NA ESPESSURA DE 6MM</t>
  </si>
  <si>
    <t>SOLEIRA,PEITORIL OU CHAPIM DE MARMORITE,PRE-MOLDADO EM OFICINA E ASSENTADO NA OBRA,COM OU SEM REBAIXO,FEITO COM GRANILHA Nº 1 PRETA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</si>
  <si>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</si>
  <si>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</si>
  <si>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</si>
  <si>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</si>
  <si>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</si>
  <si>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</si>
  <si>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</si>
  <si>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</si>
  <si>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</si>
  <si>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</si>
  <si>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</si>
  <si>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</si>
  <si>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 JUNTO AO PISO EM MEIA CANA</t>
  </si>
  <si>
    <t>RODAPE DE ALTA RESISTENCIA,EM ARGAMASSA DE CIMENTO E AGREGADOS MINERAIS, COM 10CM DE ALTURA, NA COR VERMELHA,INCLUSIVE 3 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</si>
  <si>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</si>
  <si>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</si>
  <si>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</si>
  <si>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</si>
  <si>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</si>
  <si>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</si>
  <si>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 CP60, COLOCADO SOBRE BASE EXISTENTE, EXCLUSIVE FAROFA DE CIMENTO E AREIA 3:1.FORNECIMENTO E COLOCACAO</t>
  </si>
  <si>
    <t>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</si>
  <si>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</si>
  <si>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</si>
  <si>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</si>
  <si>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</si>
  <si>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</si>
  <si>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</si>
  <si>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</si>
  <si>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</si>
  <si>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</si>
  <si>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</si>
  <si>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</si>
  <si>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</si>
  <si>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</si>
  <si>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</si>
  <si>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</si>
  <si>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</si>
  <si>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 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</si>
  <si>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</si>
  <si>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</si>
  <si>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</si>
  <si>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</si>
  <si>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</si>
  <si>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 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</si>
  <si>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</si>
  <si>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</si>
  <si>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 OS PILARETES</t>
  </si>
  <si>
    <t>RODAPE EM MADEIRA DE LEI,COM SECAO DE 5X2CM,PREGADO EM TACOS EMBUTIDOS NA ALVENARIA</t>
  </si>
  <si>
    <t>RODAPE EM MADEIRA DE LEI,COM SECAO DE 7X2CM,PREGADO EM TACOS 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</si>
  <si>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</si>
  <si>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</si>
  <si>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</si>
  <si>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</si>
  <si>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</si>
  <si>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</si>
  <si>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</si>
  <si>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</si>
  <si>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</si>
  <si>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</si>
  <si>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</si>
  <si>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</si>
  <si>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</si>
  <si>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 DE 1CM DE ESPESSURA,ASSENTE SOBRE SUPERFICIE EM OSSO COM ARGAMASSA DE CIMENTO,SAIBRO E AREIA,NO TRACO 1:2:2</t>
  </si>
  <si>
    <t>PISO DE PLACAS DE ARDOSIA COR CINZA MEDINDO 40X40CM,EM TORNO DE 1CM DE ESPESSURA,EXCLUSIVE ARGAMASSA</t>
  </si>
  <si>
    <t>PISO DE PLACAS DE ARDOSIA COR CINZA MEDINDO 30X30CM,EM TORNO DE 1CM DE ESPESSURA,ASSENTE SOBRE SUPERFICIE EM OSSO COM ARGAMASSA DE CIMENTO,SAIBRO E AREIA,NO TRACO 1:2:2</t>
  </si>
  <si>
    <t>PISO DE PLACAS DE ARDOSIA COR CINZA MEDINDO 30X30CM,EM TORNO DE 1CM DE ESPESSURA,EXCLUSIVE ARGAMASSA</t>
  </si>
  <si>
    <t>PISO DE PLACAS DE ARDOSIA NA COR FERRUGEM MEDINDO 25X25CM,EM 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</si>
  <si>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</si>
  <si>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</si>
  <si>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 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</si>
  <si>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</si>
  <si>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</si>
  <si>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</si>
  <si>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</si>
  <si>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ALTURA DE 7CM E 1CM DE ESPESSURA,TEXTURA DA SUPERFICIE LISA,COLOCADO COM COLA SOBRE PAREDE EMBOCADA.FORNECIMENTO E COLOCACAO</t>
  </si>
  <si>
    <t>DEGRAU DE ESCADA DE BORRACHA SINTETICA,SBR,PRETO,ESPELHO COM 20CM,PISO COM 30CM,TEXTURA DA SUPERFICIE PASTILHADA,COLOCADO COM COLA SOBRE BASE EXISTENTE.FORNECIMENTO E COLOCACAO</t>
  </si>
  <si>
    <t>PISO TATIL DE BORRACHA,DIRECIONAL,PARA ACESSIBILIDADE,CONFORME ABNT NBR 16537,MEDINDO (25X25)CM,ESPESSURA DE 5MM,COLADOSOBRE BASE EXISTENTE.FORNECIMENTO E COLOCACAO</t>
  </si>
  <si>
    <t>PISO TATIL DE BORRACHA,ALERTA,PARA ACESSIBILIDADE,CONFORME ABNT NBR 16537,MEDINDO (25X25)CM,ESPESSURA DE 5MM,COLADO 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</si>
  <si>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</si>
  <si>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</si>
  <si>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 ADESIVO DE POLIURETANO BICOMPONENTE A PROVA D`AGUA,COM ESPESSURA MEDIA DE 6MM</t>
  </si>
  <si>
    <t>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</si>
  <si>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t>
  </si>
  <si>
    <t>PISO ELEVADO EM PLACAS DE ARDOSIA,SEM POLIMENTO,SEM REVESTIMENTO,MEDINDO APROXIMADAMENTE (60X60X2)CM,PARA AREAS INTERNAS 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</si>
  <si>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</si>
  <si>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</si>
  <si>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</si>
  <si>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</si>
  <si>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</si>
  <si>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</si>
  <si>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</si>
  <si>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</si>
  <si>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</si>
  <si>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 E 10821,DE CORRER,DUAS FOLHAS MOVEIS,DE (1,20X1,20)M,EXCLUSIVE VIDROS,INCLUSIVE FERRAGENS E ACESSORIOS.FORNECIMENTO E COLOCACAO</t>
  </si>
  <si>
    <t>JANELA DE PVC BRANCO,CONFORME ABNT NBR 16851 E 10821,DE CORRER,DUAS FOLHAS MOVEIS EM VENEZIANAS E DUAS FOLHAS MOVEIS EMVIDROS,DE (1,60X1,00)M,INCLUSIVE FERRAGENS E ACESSORIOS,EXCLUSIVE VIDROS.FORNECIMENTO E COLOCACAO</t>
  </si>
  <si>
    <t>JANELA DE PVC BRANCO,CONFORME ABNT NBR 16851 E 10821,DE CORRER,QUATRO FOLHAS,SENDO DUAS FIXAS E DUAS MOVEIS,DE (2,00X1,20)M,EXCLUSIVE VIDROS,INCLUSIVE FERRAGENS E ACESSORIOS.FORNECIMENTO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</si>
  <si>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</si>
  <si>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</si>
  <si>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</si>
  <si>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</si>
  <si>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</si>
  <si>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</si>
  <si>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</si>
  <si>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</si>
  <si>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</si>
  <si>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</si>
  <si>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</si>
  <si>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</si>
  <si>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</si>
  <si>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</si>
  <si>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EM CHAPA DE ALUMINIO NATURAL.FORNECIMENTO E COLOCACAO</t>
  </si>
  <si>
    <t>VENEZIANA,COM ALETAS DE FIBERGLASS E MONTANTES EM CHAPA DE ALUMINIO NATURAL.FORNECIMENTO E COLOCACAO</t>
  </si>
  <si>
    <t>VENEZIANA,COM ALETAS DE PVC TRANSLUCIDAS E MONTANTES EM CHAPA DE ACO GALVANIZADO.FORNECIMENTO E COLOCACAO</t>
  </si>
  <si>
    <t>VENEZIANA,COM ALETAS DE FIBERGLASS E MONTANTES EM CHAPA DE ACO GALVANIZADO.FORNECIMENTO E COLOCACAO</t>
  </si>
  <si>
    <t>VENEZIANA,COM ALETAS DE PVC TRANSLUCIDAS E MONTANTES EM CHAPA DE ACO PRE-PINTADO.FORNECIMENTO E COLOCACAO</t>
  </si>
  <si>
    <t>VENEZIANA,COM ALETAS DE FIBERGLASS E MONTANTES EM CHAPA DE ACO PRE-PINTADO.FORNECIMENTO E COLOCACAO</t>
  </si>
  <si>
    <t>VENEZIANA EXTERNA DE ENROLAR,COM ESTEIRAS EM PVC RIGIDO E PERFIS EM FERRO GALVANIZADO,INCLUSIVE FERRAGENS.FORNECIMENTO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</si>
  <si>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</si>
  <si>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</si>
  <si>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</si>
  <si>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</si>
  <si>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</si>
  <si>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AUTOMATICA,COMPLETA,TIPO MEIA CANA FECHADA,EM ACO GALVANIZADO NATURAL CHAPA N°22.FORNECIMENTO E COLOCACAO</t>
  </si>
  <si>
    <t>PORTA DE ENROLAR AUTOMATICA,COMPLETA,TIPO MEIA CANA MICROPERFURADA (TRANSVISION).FORNECIMENTO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</si>
  <si>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</si>
  <si>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 CHAPA DE FERRO GALVANIZADO Nº18,COM PAINEL SUPERIOR FECHADO POR TELA DE ARAME GALVANIZADO Nº12,MALHA QUADRANGULAR DE (25X25)MM,ALTURA DE 30CM,INCLUSIVE FECHO PARA COLOCACAO DE CADEADO,EXCLUSIVE 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</si>
  <si>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</si>
  <si>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</si>
  <si>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</si>
  <si>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</si>
  <si>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(90X210X5CM),CLASSE P-60,EM CHAPA DE ACO,TENDO BATENTE DO MESMO MATERIAL,INCLUSIVE FECHADURA E 3 PARES DE DOBRADICAS COM MOLA,CONFORME ABNT NBR 11742.FORNECIMENTO E COLOCACAO</t>
  </si>
  <si>
    <t>PORTA CORTA-FOGO PARA SAIDA DE EMERGENCIA,MEDINDO (90X210X5)CM,CLASSE P-90,EM CHAPA DE ACO,TENDO BATENTE DO MESMO MATERIAL,INCLUSIVE FECHADURA E 3 PARES DE DOBRADICAS COM MOLA,CONFORME ABNT NBR 11742.FORNECIMENTO E COLOCACAO</t>
  </si>
  <si>
    <t>PORTA CORTA-FOGO PARA SAIDA DE EMERGENCIA,MEDINDO (90X210X5)CM,CLASSE P-120,EM CHAPA DE ACO,TENDO BATENTE DO MESMO MATERIAL,INCLUSIVE FECHADURA E 3 PARES DE DOBRADICAS COM MOLA,CONFORME ABNT NBR 11742.FORNECIMENTO E COLOCACAO</t>
  </si>
  <si>
    <t>PORTA CORTA-FOGO NAO INSERIDA EM ROTA DE FUGA,MEDINDO (60X180X5)CM,CLASSE P-60,EM CHAPA DE ACO,TENDO BATENTE DO MESMO MATERIAL,INCLUSIVE FECHADURA E 3 PARES DE DOBRADICAS COM MOLA.FORNECIMENTO E COLOCACAO</t>
  </si>
  <si>
    <t>PORTA CORTA-FOGO NAO INSERIDA EM ROTA DE FUGA,MEDINDO (60X180X5)CM,CLASSE P-90,EM CHAPA DE ACO,TENDO BATENTE DO MESMO MATERIAL,INCLUSIVE FECHADURA E 3 PARES DE DOBRADICAS COM MOLA.FORNECIMENTO E COLOCACAO</t>
  </si>
  <si>
    <t>PORTA CORTA-FOGO NAO INSERIDA EM ROTA DE FUGA,MEDINDO (60X180X5)CM,CLASSE P-120,EM CHAPA DE ACO,TENDO BATENTE DO MESMO MATERIAL,INCLUSIVE FECHADURA E 3 PARES DE DOBRADICAS COM MOLA.FORNECIMENTO E COLOCACAO</t>
  </si>
  <si>
    <t>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</si>
  <si>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 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</si>
  <si>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</si>
  <si>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 2"X3/8",ESPACADAS DE 10CM E HORIZONTAIS SUPERIOR E INFERIOR 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</si>
  <si>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</si>
  <si>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</si>
  <si>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LOSANGULAR DE (50X50)MM,FIXADA EM TUBODE FERRO GALVANIZADO COM DIAMETRO INTERNO DE 2" POR BARRA DE 1"X1/8",FORMANDO QUADROS DE (1,00X1,00)M, MONTANTES EM FERRO GALVANIZADO COM DIAMETRO INTERNO DE 2",EXCLUSIVE FECHADURA.FORNECIMENTO E COLOCACAO</t>
  </si>
  <si>
    <t>PORTAO EM ESTRUTURA DE TUBOS DE FERRO GALVANIZADO DE 1" E 1.1/2",COM DUAS FOLHAS DE ABRIR,FECHAMENTO COM TELA DE ARAME GALVANIZADO Nº12,MALHA LOSANGULAR DE (50X50)MM,EXCLUSIVE FECHADURA.FORNECIMENTO E COLOCACAO</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</si>
  <si>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</si>
  <si>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PORTAO EM ESTRUTURA DE TUBOS DE FERRO GALVANIZADO DE 1" E 1.1/2",COM DUAS FOLHAS DE ABRIR, FECHAMENTO EM CHAPA DE FERROGALVANIZADO Nº16,EXCLUSIVE FECHADURA.FORNECIMENTO E COLOCACAO</t>
  </si>
  <si>
    <t>PORTAO DE FERRO,EM 2 FOLHAS,MEDINDO (2,10X1,60)M CADA UMA,EM BARRAS VERTICAIS EM ACO REDONDO DE 1/2",ESPACADOS DE 15CM,CONTORNO EM BARRA CHATA DE 2"X5/8",INCLUSIVE FECHADURA E PINTURA.FORNECIMENTO E COLOCACAO</t>
  </si>
  <si>
    <t>PORTAO DE FERRO,EM 2 FOLHAS,MEDINDO (2,27X2,20)M,CADA UMA,EM BARRAS VERTICAIS EM ACO REDONDO DE 3/4",ESPACAMENTO ENTRE 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</si>
  <si>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</si>
  <si>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2 FOLHAS,MEDINDO (2,27X3,00)M,EM BARRAS VERTICAIS EM ACO COM DIAMETRO DE 3/4", ESPACAMENTO ENTRE EIXOS DE 0,12M,CONTORNO EM BARRA CHATA DE ACO DE 2"X1/2",INCLUSIVE FECHADURA E PINTURA.FORNECIMENTO E COLOCACAO</t>
  </si>
  <si>
    <t>PORTAO EM 2 FOLHAS,MEDINDO (3,00X1,20)M,CONSTITUINDO-SE DE 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</si>
  <si>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 (ESPACO LIVRE),2 FOLHAS CONTENDO 2 DIAGONAIS DE BARRA CHATA DE 2"X1/4",TERMINADOS NA PARTE SUPERIOR E INFERIOR POR BARRA CHATA DE 3"X1/4",EXCLUSIVE FECHADURA.FORNECIMENTO E COLOCACAO</t>
  </si>
  <si>
    <t>PORTAO DE FERRO,2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</si>
  <si>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</si>
  <si>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</si>
  <si>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</si>
  <si>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</si>
  <si>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</si>
  <si>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</si>
  <si>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</si>
  <si>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 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</si>
  <si>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</si>
  <si>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</si>
  <si>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</si>
  <si>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</si>
  <si>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</si>
  <si>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t>
  </si>
  <si>
    <t>GRADE DE FERRO ARTICULADA PARA PROTECAO DE ESCADA,EXECUTADAEM VERGALHOES DE 3/8" E CONTORNO EM CANTONEIRA DE 1".FORNECIMENTO E COLOCACAO</t>
  </si>
  <si>
    <t>GRADE DE FERRO,ALTURA DE 1,20M,EM BARRAS VERTICAIS QUADRADAS 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</si>
  <si>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</si>
  <si>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QUADRANGULAR DE (25X25)MM,TAMBEM SOLDADA SOBRE A GRADE.FORNECIMENTO E COLOCACAO</t>
  </si>
  <si>
    <t>GRADE PARA PRISAO EM BARRAS VERTICAIS DE 1",ESPACADAS A CADA 10CM,ENTRE EIXOS,E HORIZONTAIS DE 1.3/4"X1/2" A CADA 50CM,SENDO O CONTORNO DO MESMO MATERIAL.FORNECIMENTO E COLOCACAO</t>
  </si>
  <si>
    <t>GRADE PARA PROTECAO DE SUBESTACAO ELETRICA OU EQUIVALENTE,EMTELA DE ARAME GALVANIZADO Nº12,MALHA QUADRANGULAR DE (25X25)MM,FORMANDO QUADROS CONTORNADOS POR CANTONEIRAS DE FERRO DE3/4"X3/4"X1/8",FIXADOS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</si>
  <si>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</si>
  <si>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</si>
  <si>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</si>
  <si>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</si>
  <si>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</si>
  <si>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</si>
  <si>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</si>
  <si>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</si>
  <si>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</si>
  <si>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</si>
  <si>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</si>
  <si>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</si>
  <si>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 DE 2,60M,BARRA REDONDA DE 5/8",BARRA CHATA DE 1.1/2"X1/4",TUBO DE FERRO GALVANIZADO DE 3",INCLUSIVE PINTURA.FORNECIMENTO E COLOCACAO</t>
  </si>
  <si>
    <t>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</si>
  <si>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</si>
  <si>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</si>
  <si>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</si>
  <si>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</si>
  <si>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</si>
  <si>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</si>
  <si>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</si>
  <si>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</si>
  <si>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</si>
  <si>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 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</si>
  <si>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</si>
  <si>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 EM TUBO DE 1",UMA TRAVESSA SUPERIOR EM TUBO DE 2" E DUAS TRAVESSAS INFERIORES EM TUBO DE 1",EM MODULOS DE 2,20M DE COMPRIMENTO E 1,00M DE ALTURA,INCLUSIVE PINTURA.FORNECIMENTO E COLOCACAO</t>
  </si>
  <si>
    <t>GUARDA-CORPO COM 1,00M DE ALTURA,EM TELA DE ARAME GALVANIZADO Nº12,MALHA LOSANGULAR DE (50X50)MM,FIXADA EM TUBOS DE FERRO GALVANIZADO COM DIAMETRO INTERNO DE 2.1/2" NA HORIZONTAL SUPERIOR E 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</si>
  <si>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</si>
  <si>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 EM CHAPA DE ACO 15CMX15CMX5/16",FIXADOS NO PISO OU PAREDE,DOTADO DE TELA DE ARAME GALVANIZADO FIO Nº8 COM MALHA QUADRANGULAR (ONDULADA) DE (20X20)MM FIXADA EM PERFIS "L" 1.1/2"X1.1/2",C/ACABAMENTO EM BARRAS DE ACO DE 1"X3/16".FORN.E COLOC.</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</si>
  <si>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</si>
  <si>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DUPLO EM TUBO DE ACO GALVANIZADO COM DIAMETRO DE 1.1/4",BARRA SUPERIOR COM ALTURA DE 92CM E BARRA INFERIOR COMALTURA DE 70CM,FIXADO NA PAREDE POR CHUMBADORES,CONFORME ABNT NBR 9050 PARA ACESSIBILIDADE.FORNECIMENTO E COLOCACAO</t>
  </si>
  <si>
    <t>CORRIMAO DUPLO EM TUBO DE ACO GALVANIZADO COM DIAMETRO DE 1.1/4",BARRA SUPERIOR COM ALTURA DE 92CM E BARRA INFERIOR COMALTURA DE 70CM,FIXADO EM MONTANTES DE ACO GALVANIZADO COM DIAMETRO DE 1.1/4",CONFORME ABNT NBR 9050 PARA ACESSIBILIDADE.FORNECIMENTO E COLOCACAO</t>
  </si>
  <si>
    <t>CORRIMAO DUPLO INTERMEDIARIO EM TUBO DE ACO GALVANIZADO COMDIAMETRO DE 1.1/4",BARRA SUPERIOR COM ALTURA DE 92CM E BARRA INFERIOR COM ALTURA DE 70CM,FIXADO EM MONTANTES DE ACO GALVANIZADO COM DIAMETRO DE 1.1/4",CONFORME ABNT NBR 9050 PARA ACESSIBILIDADE.FORNECIMENTO E COLOCACAO</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</si>
  <si>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</si>
  <si>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CORRIMAO SIMPLES EM TUBO DE ACO GALVANIZADO COM DIAMETRO DE1.1/4",FIXADO NA PAREDE POR CHUMBADORES.FORNECIMENTO E COLOCACAO</t>
  </si>
  <si>
    <t>QUADRO PARA PROTECAO DE JANELA OU APARELHOS DE AR CONDICIONADO,FORMADA DE BARRAS QUADRADAS DE 3/8",CHUMBADAS NA ALVENARIA.FORNECIMENTO E COLOCACAO</t>
  </si>
  <si>
    <t>QUADRO PARA PROTECAO DE JANELA,COM TELA DE ARAME GALVANIZADO Nº12,MALHA QUADRANGULAR DE (25X25)MM,FIXADA EM GRADE DE FERRO EM CANTONEIRA E BARRA DE 3/4"X1/8" DE SECAO,ESPACADAS VERTICAL E HORIZONTALMENTE DE 50CM,CHUMBADA NA ALVENARIA.FORNECIMENTO E COLOCACAO</t>
  </si>
  <si>
    <t>QUADRO DE PROTECAO DE VAO EM CANTONEIRA DE ACO COM ABAS IGUAIS DE 5/8"X1/8",TELA DE ARAME GALVANIZADO,FIO 12,MALHA QUADRANGULAR DE (25X25)MM E TELA TIPO MOSQUITEIRO EM POLIETILENO.FORNECIMENTO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</si>
  <si>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</si>
  <si>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</si>
  <si>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</si>
  <si>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</si>
  <si>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</si>
  <si>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</si>
  <si>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</si>
  <si>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</si>
  <si>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</si>
  <si>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SUPORTE TIPO MAO FRANCESA DE ALTA RESISTENCIA,EM ACO,ABAS COM MEDIDAS EM TORNO DE (50X33)CM,COM CAPACIDADE DE PESO MAXIMO APROXIMADO DE 110KG.FORNECIMENTO E INSTALACAO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</si>
  <si>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</si>
  <si>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</si>
  <si>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</si>
  <si>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</si>
  <si>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</si>
  <si>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 2 BARRAS QUADRADAS DE 1" EM PARARELO,COM 2 MONTANTES EM TUBO DE FERRO GALVANIZADO DE 3",SENDO 0,50M LIVRE E 0,20M ENTERRADO.FORNECIMENTO E COLOCACAO</t>
  </si>
  <si>
    <t>ESTRUTURA DE SUSTENTACAO PARA GAIOLAS,EM MODULO DE 1,80M COM 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</si>
  <si>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</si>
  <si>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</si>
  <si>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 DE FERRO,EXCLUSIVE ESTE.FORNECIMENTO E COLOCACAO</t>
  </si>
  <si>
    <t>PONTA DE LANCA DE FERRO FUNDIDO COM 12CM DE ALTURA,FIXADA EM BARRA REDONDA DE 1.1/4", EXCLUSIVE ESTA.FORNECIMENTO E COLOCACAO</t>
  </si>
  <si>
    <t>TAMPA DE FERRO PARA CAIXA DE AGUA,EM CHAPA Nº18,COM DIAMETRO 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</si>
  <si>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</si>
  <si>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</si>
  <si>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</si>
  <si>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</si>
  <si>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</si>
  <si>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 ALTURA APROXIMADAS DE 0,80X2,10M,INCLUSIVE FECHADURA DE CILINDRO E DOBRADICAS,EXCLUSIVE VIDRO.FORNECIMENTO E COLOCACAO</t>
  </si>
  <si>
    <t>PORTA DE ABRIR EM ACO LAMINADO A FRIO COM ADICAO DE COBRE,EM 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</si>
  <si>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 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</si>
  <si>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</si>
  <si>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</si>
  <si>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</si>
  <si>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</si>
  <si>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</si>
  <si>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 E COLOCACAO</t>
  </si>
  <si>
    <t>JANELA BASCULANTE EM ACO LAMINADO A FRIO COM ADICAO DE COBRE,DE 1 SECAO COM 2 BASCULAS,MEDINDO 0,60X1,20M,PRE-PINTADA,COMPLETA,COM 2 QUADROS FIXOS (1 SUPERIOR E 1 INFERIOR) E 2 PARTES LATERAIS FIXAS COM DIVISOES,EXCLUSIVE VIDRO.FORNECIMENTO E COLOCACAO</t>
  </si>
  <si>
    <t>JANELA BASCULANTE EM ACO LAMINADO A FRIO COM ADICAO DE COBRE,DE 1 SECAO COM 3 BASCULAS,MEDINDO 0,80X0,80M,PRE-PINTADA,COMPLETA,COM 2 QUADROS FIXOS (1 SUPERIOR E 1 INFERIOR) E 2 PARTES LATERAIS FIXAS COM DIVISOES,EXCLUSIVE VIDRO.FORNECIMENTO E COLOCACAO</t>
  </si>
  <si>
    <t>JANELA BASCULANTE EM ACO LAMINADO A FRIO COM ADICAO DE COBRE,DE 1 SECAO COM 4 BASCULAS,MEDINDO 1,00X1,00M,PRE-PINTADA,COMPLETA,COM 2 QUADROS FIXOS (1 SUPERIOR E 1 INFERIOR) E 2 PARTES LATERAIS FIXAS COM DIVISOES,EXCLUSIVE VIDRO.FORNECIMENTO E COLOCACAO</t>
  </si>
  <si>
    <t>JANELA BASCULANTE EM ACO LAMINADO A FRIO COM ADICAO DE COBRE,DE 1 SECAO COM 4 BASCULAS,MEDINDO 1,00X1,20M,PRE-PINTADA,COMPLETA,COM 2 QUADROS FIXOS (1 SUPERIOR E 1 INFERIOR) E 2 PARTES LATERAIS FIXAS COM DIVISOES,EXCLUSIVE VIDRO.FORNECIMENTO 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</si>
  <si>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</si>
  <si>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</si>
  <si>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</si>
  <si>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</si>
  <si>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</si>
  <si>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</si>
  <si>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 COM BANDEIRA BASCULANTE, MEDINDO 1,00X1,50M,PRE-PINTADA,COMPLETA COM 2 FOLHAS FIXAS E 2 FOLHAS CENTRAIS DE CORRER PARA RECEBER VIDRO (EXCLUSIVE ESTE),MASSA EXTERNA COM DIVISOES E 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</si>
  <si>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</si>
  <si>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</si>
  <si>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</si>
  <si>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</si>
  <si>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</si>
  <si>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</si>
  <si>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</si>
  <si>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 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</si>
  <si>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</si>
  <si>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 COM ADICAO DE COBRE,PARA JANELA MAXIM-AR 140CM.FORNECIMENTO 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</si>
  <si>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</si>
  <si>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</si>
  <si>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 E COLOCACAO</t>
  </si>
  <si>
    <t>JANELA EM ACO LAMINADO A FRIO COM ADICAO DE COBRE,TIPO MAXIM-AR,MEDINDO 2,00X0,60M,COM GRADE ELO,COMPOSTO POR 1 MODULO DE 0,60X0,60M,COM 1 FOLHA,1 MODULO DE 1,40X0,60M,COM 2 FOLHAS 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</si>
  <si>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</si>
  <si>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</si>
  <si>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</si>
  <si>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</si>
  <si>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</si>
  <si>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</si>
  <si>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</si>
  <si>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</si>
  <si>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</si>
  <si>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</si>
  <si>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</si>
  <si>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</si>
  <si>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</si>
  <si>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</si>
  <si>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</si>
  <si>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</si>
  <si>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</si>
  <si>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</si>
  <si>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</si>
  <si>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</si>
  <si>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 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</si>
  <si>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</si>
  <si>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</si>
  <si>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</si>
  <si>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</si>
  <si>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 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</si>
  <si>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</si>
  <si>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</si>
  <si>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</si>
  <si>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 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</si>
  <si>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</si>
  <si>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</si>
  <si>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</si>
  <si>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</si>
  <si>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 PERFIS SERIE 28, COM 8 FOLHAS DE 120CM ALTURA, BANDEIRA DE40CM,PARTE FIXA 20CM,CONFORME PROJETO N°6006/EMOP.FORNECIMENTO E COLOCACAO</t>
  </si>
  <si>
    <t>JANELA DE ALUMINIO ANODIZADO AO NATURAL FOSCO,TIPO MAXIM-AR,EM PERFIS SERIE 28,COM 90CM DE ALTURA,EM 4 MODULOS,COM PARTE INFERIOR FIXA,CONFORME PROJETO Nº6007/EMOP.FORNECIMENTO E COLOCACAO</t>
  </si>
  <si>
    <t>JANELA DE ALUMINIO ANODIZADO EM BRONZE OU PRETO,TIPO MAXIM-AR,EM PERFIS SERIE 28,COM 90CM DE ALTURA,EM 4 MODULOS,COM PARTE INFERIOR FIXA,CONFORME PROJETO N°6007/EMOP.FORNECIMENTO E COLOCACAO</t>
  </si>
  <si>
    <t>JANELA DE ALUMINIO ANODIZADO AO NATURAL FOSCO,TIPO MAXIM-AR,EM PERFIS SERIE 28,COM 50 CM DE ALTURA,EM 4 MODULOS,CONFORME 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</si>
  <si>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</si>
  <si>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</si>
  <si>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</si>
  <si>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 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</si>
  <si>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</si>
  <si>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</si>
  <si>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 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</si>
  <si>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</si>
  <si>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</si>
  <si>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</si>
  <si>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 28,EM VENEZIANA.FORNECIMENTO E COLOCACAO</t>
  </si>
  <si>
    <t>CAIXILHO FIXO DE ALUMINIO ANODIZADO AO NATURAL,SERIE 28,PARA 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</si>
  <si>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</si>
  <si>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</si>
  <si>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 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</si>
  <si>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</si>
  <si>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 VIDRO,EM PERFIS SERIE 25,EXCLUSIVE FECHADURA.FORNECIMENTO E 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</si>
  <si>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</si>
  <si>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</si>
  <si>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 2 FOLHAS,TENDO 1 CONTRAPINAZIO DIVIDINDO A ESQUADRIA EM 2 VAZIOS PARA VIDRO,EM PERFIS SERIE 25,EXCLUSIVE FECHADURA.FORNECIMENTO E COLOCACAO</t>
  </si>
  <si>
    <t>PORTA DE ALUMINIO ANODIZADO AO NATURAL DE CORRER,EM PERFIS SERIE 30,C/CONTRAMARCO,CONFORME PROJETO N°6010/EMOP,EXCLUSIVE 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</si>
  <si>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</si>
  <si>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</si>
  <si>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</si>
  <si>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</si>
  <si>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 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</si>
  <si>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</si>
  <si>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</si>
  <si>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</si>
  <si>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 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</si>
  <si>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</si>
  <si>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</si>
  <si>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</si>
  <si>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</si>
  <si>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TELA TIPO MOSQUITEIRO,EM POLIETILENO,COM MOLDURA EM PERFIL DE ALUMINIO ANODIZADO.FORNECIMENTO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</si>
  <si>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</si>
  <si>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</si>
  <si>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</si>
  <si>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</si>
  <si>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</si>
  <si>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</si>
  <si>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</si>
  <si>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</si>
  <si>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</si>
  <si>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</si>
  <si>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VIDRO LAMINADO,COM ESPESSURA DE 10MM.FORNECIMENTO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</si>
  <si>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</si>
  <si>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</si>
  <si>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 MADEIRA,ALUMINIO OU FERRO.FORNECIMENTO E COLOCACAO</t>
  </si>
  <si>
    <t>VIDRO PLUMBIFERO C/ESPESSURA MAXIMA DE 8MM PARA USO EM SALAS RADIOLOGICAS A PROVA DE RAIO-X,NAS DIMENSOES DE(0,20X0,30)M.FORNECIMENTO E COLOCACAO.</t>
  </si>
  <si>
    <t>VIDRO PLUMBIFERO C/ESPESSURA MAXIMA DE 8MM,PARA USO EM SALAS RADIOLOGICAS A PROVA DE RAIO-X,NAS DIMENSOES DE(0,30X0,40)M.FORNECIMENTO E COLOCACAO.</t>
  </si>
  <si>
    <t>VIDRO PLUMBIFERO C/ESPESSURA MAXIMA DE 8MM,PARA USO EM SALAS 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</si>
  <si>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</si>
  <si>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</si>
  <si>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</si>
  <si>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</si>
  <si>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</si>
  <si>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</si>
  <si>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</si>
  <si>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</si>
  <si>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</si>
  <si>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</si>
  <si>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</si>
  <si>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 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</si>
  <si>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</si>
  <si>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</si>
  <si>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</si>
  <si>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</si>
  <si>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</si>
  <si>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</si>
  <si>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</si>
  <si>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</si>
  <si>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</si>
  <si>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</si>
  <si>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</si>
  <si>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</si>
  <si>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</si>
  <si>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</si>
  <si>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</si>
  <si>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</si>
  <si>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</si>
  <si>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</si>
  <si>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</si>
  <si>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</si>
  <si>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</si>
  <si>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</si>
  <si>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</si>
  <si>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</si>
  <si>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</si>
  <si>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</si>
  <si>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</si>
  <si>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</si>
  <si>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</si>
  <si>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</si>
  <si>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</si>
  <si>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</si>
  <si>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</si>
  <si>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</si>
  <si>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</si>
  <si>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</si>
  <si>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</si>
  <si>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</si>
  <si>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</si>
  <si>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 E CONTRAMARCO DE 11X2CM,CONFORME PROJETO TIPO Nº6063/EMOP,EXCLUSIVE FERRAGENS E VIDROS.FORNECIMENTO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</si>
  <si>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</si>
  <si>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</si>
  <si>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</si>
  <si>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</si>
  <si>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</si>
  <si>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</si>
  <si>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</si>
  <si>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</si>
  <si>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</si>
  <si>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</si>
  <si>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</si>
  <si>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</si>
  <si>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</si>
  <si>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</si>
  <si>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</si>
  <si>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</si>
  <si>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 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</si>
  <si>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</si>
  <si>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</si>
  <si>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t>
  </si>
  <si>
    <t>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</si>
  <si>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t>
  </si>
  <si>
    <t>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</si>
  <si>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</si>
  <si>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</si>
  <si>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</si>
  <si>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 FERRAGENS.FORNECIMENTO E COLOCACAO</t>
  </si>
  <si>
    <t>PORTA EM CHAPA DE FIBRA DE MADEIRA PRENSADA (MDP,MDF OU HDF),2 FOLHAS,MEDIO,MIOLO SEMI-SOLIDO E REQUADRO EM MADEIRA NATURAL,ACABAMENTO PARA PINTURA,MEDINDO (70X210X3,5)CM,EXCLUSIVE FERRAGENS.FORNECIMENTO E COLOCACAO</t>
  </si>
  <si>
    <t>PORTA EM CHAPA DE FIBRA DE MADEIRA PRENSADA (MDP,MDF OU HDF),2 FOLHAS,MEDIO,MIOLO SEMI-SOLIDO E REQUADRO EM MADEIRA NATURAL,ACABAMENTO PARA PINTURA,MEDINDO (60X210X3,5)CM,EXCLUSIVE FERRAGENS.FORNECIMENTO E COLOCACAO</t>
  </si>
  <si>
    <t>PORTINHOLA DE MADEIRA EM COMPENSADO DE 20MM,PARA FECHAMENTODE QUADROS DE LUZ OU ARMARIOS,INCLUSIVE GUARNICAO,EXCLUSIVEFERRAGENS.FORNECIMENTO E COLOCACAO</t>
  </si>
  <si>
    <t>PORTAO DE TABUAS DE MADEIRA DE LEI,SOBRE ARMACAO TRIANGULADA 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</si>
  <si>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</si>
  <si>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</si>
  <si>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</si>
  <si>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</si>
  <si>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</si>
  <si>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</si>
  <si>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200X100X3CM,COM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</si>
  <si>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</si>
  <si>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</si>
  <si>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</si>
  <si>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</si>
  <si>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</si>
  <si>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</si>
  <si>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100X140X3CM,COM 3 FOLHAS,EXCLUSIVE FERRAGENS.FORNECIMENTO E COLOCACAO</t>
  </si>
  <si>
    <t>GUARDA-CORPO DE MADEIRA DE LEI APARELHADA,NA ALTURA UTIL DE1,00M,ENGASTADO 5CM NO CONCRETO,INTERCALADO POR MONTANTES DE 7,5CMX11,25CM/3"X4.1/2",COM ESPACAMENTO DE 1,00M,FORMANDO MODULOS "X",PARA CONTRAVENTAMENTO,COM PECAS DE 3,75CMX7,5CM/1.1/2"X3".FORNECIMENTO E COLOCACAO</t>
  </si>
  <si>
    <t>GRADE DE RIPAS DE MADEIRA DE LEI,CRUZADAS,MONTADAS E FIXADAS 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</si>
  <si>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</si>
  <si>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</si>
  <si>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</si>
  <si>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</si>
  <si>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(504X123)CM,MOLDURA DE MADEIRA ENVERNIZADA,CONFORME PROJETONº 6012/EMOP.FORNECIMENTO E COLOCACAO</t>
  </si>
  <si>
    <t>BALCAO DE ATENDIMENTO DE MADEIRA,VAO DE (130X105)CM,COM PORTA DE FRISOS DE MADEIRA,EM 2 FOLHAS,COM UMA PRATELEIRA,CONFORME PROJETO Nº6013/EMOP,EXCLUSIVE FERRAGENS E SOCO DE CONCRETO E ALVENARIA.FORNECIMENTO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</si>
  <si>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</si>
  <si>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</si>
  <si>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</si>
  <si>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</si>
  <si>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</si>
  <si>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 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</si>
  <si>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</si>
  <si>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</si>
  <si>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</si>
  <si>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</si>
  <si>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 E COLOCACAO</t>
  </si>
  <si>
    <t>PORTA DE MADEIRA DE LEI MACICA COM ATE 5 ALMOFADAS,COM 3,5CM DE ESPESSURA,EXCLUSIVE FERRAGENS,MARCO E ALIZAR.FORNECIMENTO E COLOCACAO</t>
  </si>
  <si>
    <t>JANELA DE MADEIRA DE LEI DE VENEZIANA DE ABRIR OU CORRER,COM 3CM DE ESPESSURA,EXCLUSIVE FERRAGENS E GUARNICAO.FORNECIMENTO E COLOCACAO</t>
  </si>
  <si>
    <t>JANELA DE MADEIRA DE LEI DE ABRIR OU CORRER,PARA VIDRO,COM 3CM DE ESPESSURA,EXCLUSIVE FERRAGENS E GUARNICAO.FORNECIMENTO 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</si>
  <si>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</si>
  <si>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</si>
  <si>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</si>
  <si>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</si>
  <si>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DECK EM MADEIRA DE LEI APARELHADA,COM ASSOALHO MEDINDO APROXIMADAMENTE 18X2CM,VIGAS LONGITUDINAIS DE 7,5X15CM,TRANSVERSAIS DE 10X15CM,GUARDA-CORPO COMPOSTO DE PECAS DE 15X15CM E 20X2,5CM.FORNECIMENTO E COLOCACAO</t>
  </si>
  <si>
    <t>CHAPA DE FIBRA  DE MADEIRA  DE ALTA DENSIDADE  EM PLACAS DE1220X2440MM,COM 2,5MM DE ESPESSURA.FORNECIMENTO</t>
  </si>
  <si>
    <t>MADEIRA DE REFLORESTAMENTO,AUTOCLAVADA,EM TORA,ATE 6,00M DECOMPRIMENTO,DIAMETRO DE 12CM.FORNECIMENTO</t>
  </si>
  <si>
    <t>MADEIRA DE REFLORESTAMENTO,AUTOCLAVADA,EM TORA,ATE 6,00M DE COMPRIMENTO,DIAMETRO DE 15CM.FORNECIMENTO</t>
  </si>
  <si>
    <t>MADEIRA DE REFLORESTAMENTO,AUTOCLAVADA,EM TORA,ATE 6,00M DECOMPRIMENTO,DIAMETRO DE 20CM.FORNECIMENTO</t>
  </si>
  <si>
    <t>MADEIRA DE REFLORESTAMENTO,AUTOCLAVADA,EM TORA,ATE 6,00M DECOMPRIMENTO,DIAMETRO DE 25CM.FORNECIMENTO</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</si>
  <si>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</si>
  <si>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 LAMINADO,C/PINO (EIXO) E BOLAS DE FERRO,ACABAMENTO CROMADO</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</si>
  <si>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</si>
  <si>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</si>
  <si>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</si>
  <si>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</si>
  <si>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</si>
  <si>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</si>
  <si>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</si>
  <si>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</si>
  <si>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</si>
  <si>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FERRAGENS P/PORTAS MADEIRA,INTERNAS,2 FOLHAS ABRIR,CONSTANDO FORN.S/COLOC.(INCLUIDA FORN.COLOC.ESQUADRIAS),DE:-FECHADURA TIPO GORGE,TRINCO REVERSIVEL,METAL ACABAMENTO CROMADO;-ROSETA METAL ACABAMENTO CROMADO;-MACANETA TIPO ALAVANCA METAL ACABAMENTO CROMADO;-6 DOBRADICAS FERRO GALV.3"X2.1/2",PINO FERRO BOLAS LATAO;-2 FECHOS EMBUTIR,30 A 40CM ALT.METAL CROMADO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</si>
  <si>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</si>
  <si>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 DE FORN.S/COLOC.(ESTA INCLUIDA NO FORN.E COLOC.DAS ESQUADRIAS),DE:-FECHADURA DE EMBUTIR EM METAL C/ACABAMENTO CROMADO;-MACANETA TIPO ALAVANCA EM METAL C/ACABAMENTO CROMADO;-ROSETA EM METAL C/ACABAMENTO CROMADO;-3 DOBRADICAS DE FERRO GALVANIZADO DE 3"X2.1/2",COM PINO E BOLAS DE LATAO</t>
  </si>
  <si>
    <t>FERRAGENS P/PORTA MADEIRA,1 FOLHA ABRIR,P/BANHEIRO,CONSTANDO DE FORN.S/COLOC.DE:-FECHADURA TIPO TRANQUETA,TRINCO REVERSIVEL,EM METAL C/ACABAMENTO CROMADO;-MACANETA TIPO ALAVANCA,EM METAL C/ACABAMENTO CROMADO;-ROSETA,EM METAL C/ACABAMENTO CROMADO;-TRANQUETA C/TRINCO ACOPLADO,METAL C/ACABAMENTO CROMADO;-3 DOBRADICAS FERRO GALV.3"X2.1/2",C/PINO E BOLAS LATAO</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</si>
  <si>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</si>
  <si>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FERRAGENS PARA PORTA DE MADEIRA,DE 1 FOLHA,DE ABRIR,PARA SANITARIOS OU CHUVEIROS COLETIVOS,CONSTANDO DE FORNECIMENTO SEM COLOCACAO(ESTA INCLUIDA NO FORNECIMENTO E COLOCACAO DAS ESQUADRIAS),DE:-FECHO DE SOBREPOR,TIPO "LIVRE-OCUPADO",RETANGULAR,EM METAL COM ACABAMENTO CROMADO;-3 DOBRADICAS DE FERRO GALVANIZADO DE 3"X2.1/2",COM PINO E BOLAS DE FERRO</t>
  </si>
  <si>
    <t>FERRAGENS PARA PORTA DE MADEIRA,DE 1 FOLHA DE ABRIR,PARA SANITARIOS OU CHUVEIROS COLETIVOS,CONSTANDO DE FORNECIMENTO SEM COLOCACAO(ESTA INCLUIDA NO FORNECIMENTO E COLOCACAO DAS ESQUADRIAS),DE:-FECHO DE SOBREPOR,TIPO "LIVRE-OCUPADO",RETANGULAR,EM METAL COM ACABAMENTO CROMADO;-3 DOBRADICAS DE FERRO GALVANIZADODE 3"X3",COM PINO E BOLAS</t>
  </si>
  <si>
    <t>FERRAGENS PARA PORTA DE MADEIRA,DE 1 FOLHA DE ABRIR,PARA BANHEIRO,CONSTANDO DE FORNECIMENTO SEM COLOCACAO (ESTA INCLUIDA NO FORNECIMENTO E COLOCACAO DAS ESQUADRIAS),DE:-FECHADURA DE EMBUTIR,EM METAL COM ACABAMENTO CROMADO;-MACANETA TIPO ALAVANCA EM METAL COM ACABAMENTO CROMADO;-3 DOBRADICAS DE FERRO GALVANIZADO DE 3"X2.1/2",COM PINO E BOLAS DE LATAO</t>
  </si>
  <si>
    <t>FERRAGENS P/PORTA MADEIRA COLOC.DIVISORIAS MARMORE,MARMORITE OU CONCRETO,ATE 3CM ESP.CONSTANDO FORN.S/COLOC.(ESTA INCLUIDA FORN.COLOC.ESQUADRIAS),DE:-2 DOBRADICAS C/UMA ABAS "U",LATAO,ACABAMENTO CROMADO,P/DIVISORIAS MARMORE;-FECHO SOBREPOR,TIPO "LIVRE-OCUPADO",RETANGULAR,METAL C/ACABAMENTO CROMADO,;-BATENTE "U",LATAO,ACABAMENTO CROMADO,P/DIVISORIAS MARMORE</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</si>
  <si>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</si>
  <si>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FERRAGENS P/PORTA MADEIRA,CORRER,2 FOLHAS,CONSTANDO FORN.S/COLOC.(ESTA INCLUIDA FORN.COLOC.ESQUADRIAS),DE:-FECHADURA EMBUTIR,BICO DE PAPAGAIO,C/CHAVE BIPARTIDA,METAL C/ACABAMENTO CROMADO;-4,00M DE TRILHO SUPERIOR "U",ALUMINIO;-4 ROLDANAS;-4 PINOS GUIA,ALUMINIO OU LATAO,S/CANTONEIRA;-4,00M TRILHO INFERIOR "U",ALUMINIO;-2 CONCHAS,C/FURO P/CHAVE,LATAO CROMADO</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</si>
  <si>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</si>
  <si>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</si>
  <si>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</si>
  <si>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</si>
  <si>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</si>
  <si>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FERRAGENS P/PORTAS DE CORRER DE ARMARIO EM BANCA, CONSTANDOFORNEC.S/COLOC.,DE:-2,00M DE TRILHO DE ALUMINIO P/RODIZIOS,SECAO QUADRADA EM TORNO DE 1/4"X1/4";-4 RODIZIOS EM LATAO OU 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</si>
  <si>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 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</si>
  <si>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</si>
  <si>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 LATAO,TIPO MACHO-FEMEA;-1 COMANDO PARA BASCULANTE COM PUNHO 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</si>
  <si>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</si>
  <si>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 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</si>
  <si>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 CROMADO</t>
  </si>
  <si>
    <t>FERRAGENS P/JANELA MADEIRA ABRIR,2 FOLHAS,TIPO VIDRO,VENEZIANA E POSTIGO,CONSTANDO FORN.S/COLOC.DE:-6 DOBRADICAS FERRO GALVANIZADO 2.1/2"X3",C/PINO E BOLAS DE LATAO;-4 DOBRADICAS FERRO GALVANIZADO 2"X1.1/2",C/PINO E BOLAS DE LATAO;-2 FECHOS DE FIO REDONDO,FERRO,2",ACABAMENTO CROMADO;-1 FECHO REDONDO FERRO,P/PINTAR,20CM;-1 FECHO REDONDO FERRO,P/PINTAR,30CM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</si>
  <si>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</si>
  <si>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</si>
  <si>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</si>
  <si>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 SEM COLOCACAO (ESTA INCLUIDA NO FORNECIMENTO E COLOCACAO DOVIDRO),EXCLUSIVE MOLA HIDRAULICA DE PISO(VIDE ITEM 14.007.0190)</t>
  </si>
  <si>
    <t>FERRAGENS P/PORTAS(CONJUNTO COMPLETO) DE 2 FOLHAS C/BANDEIRA E 2 PAINES FIXOS LATERAIS DE VIDRO TEMPERADO DE 10MM,CONST. DE FORNECIMENTO SEM COLOCACAO(ESTA INCLUIDA NO FORNECIMENTO 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</si>
  <si>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</si>
  <si>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</si>
  <si>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 FORNECIMENTO E COLOCACAO DA DIVISORIA),DE:-4 CANTONEIRAS DE ALUMINIO PARA FIXACAO DA PLACA;-12 PARAFUSOS DE ALUMINIO DE3/4"X5/16" COM ROSCA</t>
  </si>
  <si>
    <t>FERRAGENS PARA PORTAS DE MADEIRA DE ENTRADA PRINCIPAL,CONSTANDO DE FORNECIMENTO DAS PECAS,EXCLUSIVE DOBRADICAS:-FECHADURA DE EMBUTIR EM METAL COM ACABAMENTO CROMADO;-ESPELHO EM METAL COM ACABAMENTO CROMADO;-MACANETA TIPO ALAVANCA EM METAL COM ACABAMENTO CROMADO</t>
  </si>
  <si>
    <t>FERRAGENS PARA PORTAS DE MADEIRA DE ENTRADA PRINCIPAL,CONSTANDO DE FORNECIMENTO DAS PECAS,EXCLUSIVE DOBRADICAS:-FECHADURA DE EMBUTIR EM METAL COM ACABAMENTO CROMADO;-ESPELHO EM METAL COM ACABAMENTO CROMADO;-MACANETA TIPO BOLA EM METAL COM ACABAMENTO CROMADO</t>
  </si>
  <si>
    <t>FERRAGENS PARA PORTAS INTERNAS DE MADEIRA,CONSTANDO DE FORNECIMENTO DAS PECAS,EXCLUSIVE DOBRADICAS:-FECHADURA DE EMBUTIR EM METAL COM ACABAMENTO CROMADO;-MACANETA TIPO ALAVANCA EMMETAL COM ACABAMENTO CROMADO;-ESPELHO EM METAL COM ACABAMENTO CROMADO</t>
  </si>
  <si>
    <t>FECHADURA PARA PORTAS INTERNAS DE MADEIRA,TIPO GORGE,TRINCOREVERSIVEL,DISTANCIA DE 40 A 55MM,MACANETA TIPO ALAVANCA,COM ROSETA,EM METAL COM ACABAMENTO CROMADO.FORNECIMENTO</t>
  </si>
  <si>
    <t>FERRAGENS PARA PORTAS DE MADEIRA DE BANHEIRO,CONSTANDO DE FORNECIMENTO DAS PECAS,EXCLUSIVE DOBRADICAS:-FECHADURA DE EMBUTIR EM METAL COM ACABAMENTO CROMADO;-ESPELHO EM METAL COM ACABAMENTO CROMADO;-MACANETA TIPO ALAVANCA EM METAL COM ACABAMENTO CROMADO</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</si>
  <si>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</si>
  <si>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</si>
  <si>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FECHADURA DE CILINDRO PARA MOVEIS DE MADEIRA,DE SOBREPOR,REVERSIVEL,EM ACO NIQUELADO.FORNECIMENTO</t>
  </si>
  <si>
    <t>FECHADURA DE CILINDRO PARA GAVETAS,4 PINOS COM ROTACAO DE 360° E DUAS CHAVES.FORNECIMENTO</t>
  </si>
  <si>
    <t>FECHADURA BICO DE PAPAGAIO,COM CILINDRO,DISTANCIA DE 40 A 55MM,EM METAL COM ACABAMENTO CROMADO,PARA PORTAS DE CORRER EMFERRO OU ALUMINIO.FORNECIMENTO</t>
  </si>
  <si>
    <t>FECHADURA DE SOBREPOR,COM CILINDRO,EM METAL COM 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</si>
  <si>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</si>
  <si>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</si>
  <si>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</si>
  <si>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</si>
  <si>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</si>
  <si>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</si>
  <si>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</si>
  <si>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 LATAO.FORNECIMENTO</t>
  </si>
  <si>
    <t>DOBRADICA 4"X3",DE FERRO GALVANIZADO,COM PINO,BOLAS E ANEIS.FORNECIMENTO</t>
  </si>
  <si>
    <t>DOBRADICA INFERIOR PARA PORTA DE VIDRO TEMPERADO DE 10MM.FORNECIMENTO</t>
  </si>
  <si>
    <t>DOBRADICA 3"X3",DE FERRO GALVANIZADO,COM PINO DE FERRO E BOLAS.FORNECIMENTO</t>
  </si>
  <si>
    <t>DOBRADICA SUPERIOR PARA PORTA DE VIDRO TEMPERADO DE 10MM.FORNECIMENTO</t>
  </si>
  <si>
    <t>DOBRADICA 3"X2.1/2",DE FERRO GALVANIZADO,COM PINO DE FERRO E BOLAS DE LATAO.FORNECIMENTO</t>
  </si>
  <si>
    <t>DOBRADICA PARA PORTA "VAI-E-VEM",DE 3",EM LATAO NIQUELADO EPOLIDO.FORNECIMENTO</t>
  </si>
  <si>
    <t>FECHO DE SOBREPOR "LIVRE-OCUPADO",INCLUSIVE TARGETA COM TRANCA FIXA.FORNECIMENTO</t>
  </si>
  <si>
    <t>FECHO DE EMBUTIR DE ALAVANCA,EM METAL COM ACABAMENTO CROMADO,DE 30 A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</si>
  <si>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</si>
  <si>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</si>
  <si>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</si>
  <si>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</si>
  <si>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</si>
  <si>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</si>
  <si>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</si>
  <si>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 COM PINTURA ELETROSTATICA, COM POTENCIA Nº3 PARA PORTAS DEFERRO DE 0,90 A 1,00M.FORNECIMENTO</t>
  </si>
  <si>
    <t>MOLA FECHA-PORTA,AEREA,COM PINHAO E CREMALHEIRA,EM ALUMINIO, COM PINTURA ELETROSTATICA, COM POTENCIA Nº2 PARA PORTAS DEMADEIRA OU ALUMINIO ATE 0,90M.FORNECIMENTO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</si>
  <si>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</si>
  <si>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</si>
  <si>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</si>
  <si>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</si>
  <si>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</si>
  <si>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</si>
  <si>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</si>
  <si>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</si>
  <si>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</si>
  <si>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</si>
  <si>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</si>
  <si>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</si>
  <si>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</si>
  <si>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</si>
  <si>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</si>
  <si>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</si>
  <si>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</si>
  <si>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</si>
  <si>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</si>
  <si>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</si>
  <si>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</si>
  <si>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PORTA DE MADEIRA DE LEI EM COMPENSADO DE 60X210X3CM,MARCO DE 7X3CM,DE SECAO RETANGULAR,A PORTA COMO O MARCO SERAO REVESTIDOS DE CHAPA LAMINADA (COMPOSTA DE CELULOSE PRENSADA EM AUTOCLAVE) DE 1MM DE ESPESSURA,EXCLUSIVE FERRAGENS.FORNECIMENTO E COLOCACAO</t>
  </si>
  <si>
    <t>PORTA DE MADEIRA DE LEI EM COMPENSADO DE 70X210X3CM,MARCO DE 7X3CM,DE SECAO RETANGULAR,A PORTA COMO O MARCO SERAO REVESTIDOS DE CHAPA LAMINADA (COMPOSTA DE CELULOSE PRENSADA EM AUTOCLAVE) DE 1MM DE ESPESSURA,EXCLUSIVE FERRAGENS.FORNECIMENTO E COLOCACAO</t>
  </si>
  <si>
    <t>PORTA DE MADEIRA DE LEI EM COMPENSADO DE 80X210X3CM,MARCO DE 7X3CM,DE SECAO RETANGULAR,A PORTA COMO O MARCO SERAO REVESTIDOS DE CHAPA LAMINADA (COMPOSTA DE CELULOSE PRENSADA EM AUTOCLAVE) DE 1MM DE ESPESSURA,EXCLUSIVE FERRAGENS.FORNECIMENTO E COLOCACAO</t>
  </si>
  <si>
    <t>PORTA DE MADEIRA DE LEI EM COMPENSADO DE 120X210X3CM,EM 2 FOLHAS,MARCO DE 7X3CM,DE SECAO RETANGULAR,A PORTA COMO O MARCO SERAO REVESTIDOS DE CHAPA LAMINADA (COMPOSTA DE CELULOSE PRENSADA EM AUTOCLAVE) DE 1MM DE ESPESSURA,EXCLUSIVE FERRAGENS.FORNECIMENTO E COLOCACAO</t>
  </si>
  <si>
    <t>PORTA DE MADEIRA DE LEI EM COMPENSADO DE 140X210X3CM,EM 2 FOLHAS,MARCO DE 7X3CM,DE SECAO RETANGULAR,A PORTA COMO O MARCO SERAO REVESTIDOS DE CHAPA LAMINADA (COMPOSTA DE CELULOSE PRENSADA EM AUTOCLAVE) DE 1MM DE ESPESSURA,EXCLUSIVE FERRAGENS.FORNECIMENTO E COLOCACAO</t>
  </si>
  <si>
    <t>PORTA DE MADEIRA DE LEI EM COMPENSADO DE 160X210X3CM,EM 2 FOLHAS,MARCO DE 7X3CM,DE SECAO RETANGULAR,A PORTA COMO O MARCO 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</si>
  <si>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</si>
  <si>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</si>
  <si>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</si>
  <si>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</si>
  <si>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</si>
  <si>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 E ESPESSURA,SOBRE CANTONEIRAS DE CHAPA DE FERRO.FORNECIMENTO E COLOCACAO</t>
  </si>
  <si>
    <t>PRATELEIRA DE MADEIRA DE LEI EM COMPENSADO COM ESPESSURA DE2CM E LARGURA DE 50CM,REVESTIMENTO COM CHAPA LAMINADA (COMPOSTA DE CELULOSE COM RESINA PRENSADA EM AUTO CLAVE) NAS FACES E ESPESSURA,SOBRE CANTONEIRAS DE CHAPA DE FERRO.FORNECIMENTO E COLOCACAO</t>
  </si>
  <si>
    <t>PRATELEIRA DE MADEIRA DE LEI EM COMPENSADO COM ESPESSURA DE2CM E LARGURA DE 60CM,REVESTIMENTO COM CHAPA LAMINADA (COMPOSTA DE CELULOSE COM RESINA PRENSADA EM AUTO CLAVE) NAS FACES 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</si>
  <si>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</si>
  <si>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</si>
  <si>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</si>
  <si>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60X210X3CM, REVESTIDADE CHAPA DE LAMINADO MELAMINICO, 1MM DE ESPESSURA, EXCLUSIVE 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</si>
  <si>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</si>
  <si>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</si>
  <si>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</si>
  <si>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</si>
  <si>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</si>
  <si>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</si>
  <si>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</si>
  <si>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</si>
  <si>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</si>
  <si>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</si>
  <si>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</si>
  <si>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</si>
  <si>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</si>
  <si>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</si>
  <si>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</si>
  <si>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 FORNECIMENTO</t>
  </si>
  <si>
    <t>COLOCACAO DE FECHO DE EMBUTIR,DE 20CM,EM MADEIRA,EXCLUSIVE O 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</si>
  <si>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</si>
  <si>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</si>
  <si>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</si>
  <si>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</si>
  <si>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</si>
  <si>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</si>
  <si>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</si>
  <si>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</si>
  <si>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</si>
  <si>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</si>
  <si>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</si>
  <si>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</si>
  <si>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</si>
  <si>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</si>
  <si>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</si>
  <si>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</si>
  <si>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</si>
  <si>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</si>
  <si>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</si>
  <si>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</si>
  <si>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</si>
  <si>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</si>
  <si>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</si>
  <si>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</si>
  <si>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</si>
  <si>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</si>
  <si>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</si>
  <si>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 ALUMINIO</t>
  </si>
  <si>
    <t>CAIXA DE PROTECAO PARA MEDIDOR INDIVIDUAL G16,PARA GAS NATURAL,ATE 16M3/H,NAS DIMENSOES INTERNAS DE (90X80X60)CM,EM ALVENARIA DE TIJOLOS MACICOS (7X10X20CM),EM PAREDES DE MEIA VEZ,REVESTIDAS COM ARGAMASSA DE CIMENTO E AREIA,NO TRACO 1:4,COM PORTA EM VENEZIANA DE ALUMINIO</t>
  </si>
  <si>
    <t>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</si>
  <si>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</si>
  <si>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</si>
  <si>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</si>
  <si>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</si>
  <si>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t>
  </si>
  <si>
    <t>TAMPA DE CONCRETO ARMADO 10MPA,ESPESSURA DE 6CM,PARA CAIXA DE INSPECAO COM 60CM DE DIAMETRO.FORNECIMENTO E COLOCACAO</t>
  </si>
  <si>
    <t>REPARO EM CAIXA DE PASSAGEM DE ENERGIA ELETRICA,DE ALVENARIA DE 30X30CM,COM TROCA DE TAMPA DE CONCRETO COM ESPESSURA DE6CM</t>
  </si>
  <si>
    <t>REPARO EM CAIXA DE PASSAGEM DE ENERGIA ELETRICA,DE ALVENARIA DE 40X40CM,COM TROCA DE TAMPA DE CONCRETO COM ESPESSURA DE6CM</t>
  </si>
  <si>
    <t>REPARO EM CAIXA DE PASSAGEM DE ENERGIA ELETRICA,DE ALVENARIA 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</si>
  <si>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</si>
  <si>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</si>
  <si>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 FERRO FUNDIDO</t>
  </si>
  <si>
    <t>CAIXA DE GORDURA ESPECIAL DE ALVENARIA DE TIJOLOS MACICOS(7X10X20CM),EM PAREDES DE UMA VEZ(0,20M),MEDINDO 1,00X1,00X0,90M,INCLUSIVE REVESTIMENTO INTERNO EM ARGAMASSA DE CIMENTO E AREIA,NO TRACO 1:3,COM ESPESSURA DE 1,5CM,EXCLUSIVE TAMPAO DE FERRO FUNDIDO</t>
  </si>
  <si>
    <t>CAIXA DE GORDURA ESPECIAL EM ALVENARIA DE TIJOLOS MACICOS(7X10X20CM),EM PAREDES DE UMA VEZ(0,20M),MEDINDO 1,20X1,00X0,90M,INCLUSIVE REVESTIMENTO INTERNO EM ARGAMASSA DE CIMENTO E AREIA,NO TRACO 1:3,COM ESPESSURA DE 1,5CM,EXCLUSIVE TAMPAO DE FERRO FUNDIDO</t>
  </si>
  <si>
    <t>CAIXA DE GORDURA ESPECIAL EM ALVENARIA DE TIJOLOS MACICOS(7X10X20CM),EM PAREDES DE UMA VEZ(0,20M),MEDINDO 1,20X1,20X0,90M,INCLUSIVE REVESTIMENTO INTERNO EM ARGAMASSA DE CIMENTO E AREIA,NO TRACO 1:3,COM ESPESSURA DE 1,5CM,EXCLUSIVE TAMPAO DE FERRO FUNDIDO</t>
  </si>
  <si>
    <t>CAIXA DE GORDURA ESPECIAL EM ALVENARIA DE TIJOLOS MACICOS(7X10X20CM),EM PAREDES DE UMA VEZ(0,20M),MEDINDO 1,00X1,50X0,90M,INCLUSIVE REVESTIMENTO INTERNO EM ARGAMASSA DE CIMENTO E AREIA,NO TRACO 1:3,COM ESPESSURA DE 1,5CM,EXCLUSIVE TAMPAO DE FERRO FUNDIDO</t>
  </si>
  <si>
    <t>CAIXA DE GORDURA ESPECIAL EM ALVENARIA DE TIJOLOS MACICOS(7X10X20CM),EM PAREDES DE UMA VEZ(0,20M),MEDINDO 1,20X1,50X0,90M,INCLUSIVE REVESTIMENTO INTERNO EM ARGAMASSA DE CIMENTO E AREIA,NO TRACO 1:3,COM ESPESSURA DE 1,5CM,EXCLUSIVE TAMPAO DE FERRO FUNDIDO</t>
  </si>
  <si>
    <t>CAIXA DE GORDURA ESPECIAL EM ALVENARIA DE TIJOLOS MACICOS(7X10X20CM),EM PAREDES DE UMA VEZ(0,20M),MEDINDO 1,50X1,50X0,90M,INCLUSIVE REVESTIMENTO INTERNO EM ARGAMASSA DE CIMENTO E AREIA,NO TRACO 1:3,COM ESPESSURA DE 1,5CM,EXCLUSIVE TAMPAO DE 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</si>
  <si>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</si>
  <si>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 FERRO FUNDIDO</t>
  </si>
  <si>
    <t>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</si>
  <si>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</si>
  <si>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</si>
  <si>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</si>
  <si>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</si>
  <si>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</si>
  <si>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</si>
  <si>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</si>
  <si>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</si>
  <si>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</si>
  <si>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</si>
  <si>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2500X2400MM.FORNECIMENTO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</si>
  <si>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</si>
  <si>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</si>
  <si>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3000X2800MM.FORNECIMENTO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</si>
  <si>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</si>
  <si>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</si>
  <si>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</si>
  <si>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</si>
  <si>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1500X2400MM.FORNECIMENTO E COLOCACAO</t>
  </si>
  <si>
    <t>FOSSA SEPTICA,DE CAMARA UNICA,TIPO CILINDRICA,DE CONCRETO PRE-MOLDADO,MEDINDO 2000X2000MM.FORNECIMENTO E COLOCACAO</t>
  </si>
  <si>
    <t>FOSSA SEPTICA,DE CAMARA UNICA,TIPO CILINDRICA,DE CONCRETO PRE-MOLDADO,MEDINDO 2000X2400MM.FORNECIMENTO E COLOCACAO</t>
  </si>
  <si>
    <t>FOSSA SEPTICA,DE CAMARA UNICA,TIPO CILINDRICA,DE CONCRETO PRE-MOLDADO,MEDINDO 2500X2000MM.FORNECIMENTO E COLOCACAO</t>
  </si>
  <si>
    <t>FOSSA SEPTICA,DE CAMARA UNICA,TIPO CILINDRICA,DE CONCRETO PRE-MOLDADO,MEDINDO 2500X2400MM.FORNECIMENTO E COLOCACAO</t>
  </si>
  <si>
    <t>FOSSA SEPTICA,DE CAMARA UNICA,TIPO CILINDRICA,DE CONCRETO PRE-MOLDADO,MEDINDO 2500X2800MM.FORNECIMENTO E COLOCACAO</t>
  </si>
  <si>
    <t>FOSSA SEPTICA,DE CAMARA UNICA,TIPO CILINDRICA,DE CONCRETO PRE-MOLDADO,MEDINDO 3000X2800MM.FORNECIMENTO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</si>
  <si>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</si>
  <si>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</si>
  <si>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</si>
  <si>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</si>
  <si>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</si>
  <si>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</si>
  <si>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</si>
  <si>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</si>
  <si>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</si>
  <si>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1500X2400MM,EM ANEIS DE CONCRETO PRE-MOLDADO,EXCLUSIVE FOSSA E MANILHAS.FORNECIMENTO E COLOCACAO</t>
  </si>
  <si>
    <t>SUMIDOURO CILINDRICO,LIGADO A FOSSA,MEDINDO 2000X2000MM,EM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</si>
  <si>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</si>
  <si>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2500X2000MM,EM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</si>
  <si>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</si>
  <si>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2500X2800MM,EM ANEIS DE CONCRETO PRE-MOLDADO,EXCLUSIVE FOSSA E MANILHAS.FORNECIMENTO E COLOCACAO</t>
  </si>
  <si>
    <t>SUMIDOURO CILINDRICO,LIGADO A FOSSA,MEDINDO 3000X2800MM,EM 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</si>
  <si>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</si>
  <si>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</si>
  <si>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</si>
  <si>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</si>
  <si>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</si>
  <si>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</si>
  <si>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</si>
  <si>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</si>
  <si>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</si>
  <si>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</si>
  <si>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</si>
  <si>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</si>
  <si>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</si>
  <si>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</si>
  <si>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</si>
  <si>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</si>
  <si>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</si>
  <si>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</si>
  <si>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</si>
  <si>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 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</si>
  <si>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</si>
  <si>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 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</si>
  <si>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</si>
  <si>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</si>
  <si>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</si>
  <si>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</si>
  <si>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</si>
  <si>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</si>
  <si>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</si>
  <si>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</si>
  <si>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</si>
  <si>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</si>
  <si>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</si>
  <si>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 NO DIAMETRO INTERNO DE 1/2" ATE 1".FORNECIMENTO E COLOCACAO</t>
  </si>
  <si>
    <t>SUPORTE COM 2 CHUMBADORES,PARA FIXACAO DE TUBULACOES NO DIAMETRO INTERNO DE 1.1/4" E 1.1/2".FORNECIMENTO E COLOCACAO</t>
  </si>
  <si>
    <t>SUPORTE DUPLO COM 2 CHUMBADORES,PARA FIXACAO DE 2 TUBULACOES NO DIAMETRO INTERNO DE 1.1/4" ATE 1.1/2".FORNECIMENTO ECOLOCACAO</t>
  </si>
  <si>
    <t>SUPORTE COM 2 CHUMBADORES,PARA FIXACAO DE TUBULACOES NO DIAMETRO INTERNO DE 2".FORNECIMENTO E COLOCACAO</t>
  </si>
  <si>
    <t>SUPORTE DUPLO COM 2 CHUMBADORES,PARA FIXACAO DE 2 TUBULACOES NO DIAMETRO INTERNO DE 2".FORNECIMENTO E COLOCACAO</t>
  </si>
  <si>
    <t>SUPORTE COM 2 CHUMBADORES,PARA FIXACAO DE TUBULACOES NO DIAMETRO INTERNO DE 2.1/2" E 3".FORNECIMENTO E COLOCACAO</t>
  </si>
  <si>
    <t>SUPORTE DUPLO COM 2 CHUMBADORES,PARA FIXACAO DE 2 TUBULACOES NO DIAMETRO INTERNO DE 2.1/2" E 3".FORNECIMENTO E COLOCACAO</t>
  </si>
  <si>
    <t>SUPORTE COM 2 CHUMBADORES,PARA FIXACAO DE TUBULACOES NO DIAMETRO INTERNO DE 4" E 6".FORNECIMENTO E COLOCACAO</t>
  </si>
  <si>
    <t>SUPORTE DUPLO COM 2 CHUMBADORES,PARA FIXACAO DE 2 TUBULACOES 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</si>
  <si>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</si>
  <si>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</si>
  <si>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</si>
  <si>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</si>
  <si>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</si>
  <si>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</si>
  <si>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</si>
  <si>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</si>
  <si>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</si>
  <si>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</si>
  <si>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</si>
  <si>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</si>
  <si>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 ZINCADA,COMPOSTA DE CANOPLA,PARAFUSOS E ABRACADEIRAS PROPRIAMENTE DITA,NO DIAMETRO 1/2".FORNECIMENTO E COLOCACAO</t>
  </si>
  <si>
    <t>ABRACADEIRA DE FIXACAO,TIPO COPO,ESTAMPADA EM CHAPA DE FERRO ZINCADA,COMPOSTA DE CANOPLA,PARAFUSOS E ABRACADEIRAS PROPRIAMENTE DITA,NO DIAMETRO 3/4".FORNECIMENTO E COLOCACAO</t>
  </si>
  <si>
    <t>ABRACADEIRA DE FIXACAO,TIPO COPO,ESTAMPADA EM CHAPA DE FERRO ZINCADA,COMPOSTA DE CANOPLA,PARAFUSOS E ABRACADEIRAS PROPRIAMENTE DITA,NO DIAMETRO 1".FORNECIMENTO E COLOCACAO</t>
  </si>
  <si>
    <t>ABRACADEIRA DE FIXACAO,TIPO COPO,ESTAMPADA EM CHAPA DE FERRO ZINCADA,COMPOSTA DE CANOPLA,PARAFUSOS E ABRACADEIRAS PROPRIAMENTE DITA,NO DIAMETRO 1.1/4".FORNECIMENTO E COLOCACAO</t>
  </si>
  <si>
    <t>ABRACADEIRA DE FIXACAO,TIPO COPO,ESTAMPADA EM CHAPA DE FERRO ZINCADA,COMPOSTA DE CANOPLA,PARAFUSOS E ABRACADEIRAS PROPRIAMENTE DITA,NO DIAMETRO 1.1/2".FORNECIMENTO E COLOCACAO</t>
  </si>
  <si>
    <t>ABRACADEIRA DE FIXACAO,TIPO COPO,ESTAMPADA EM CHAPA DE FERRO ZINCADA,COMPOSTA DE CANOPLA,PARAFUSOS E ABRACADEIRAS PROPRIAMENTE DITA,NO DIAMETRO 2".FORNECIMENTO E COLOCACAO</t>
  </si>
  <si>
    <t>ABRACADEIRA DE FIXACAO,TIPO COPO,ESTAMPADA EM CHAPA DE FERRO ZINCADA,COMPOSTA DE CANOPLA,PARAFUSOS E ABRACADEIRAS PROPRIAMENTE DITA,NO DIAMETRO 2.1/2".FORNECIMENTO E COLOCACAO</t>
  </si>
  <si>
    <t>ABRACADEIRA DE FIXACAO,TIPO COPO,ESTAMPADA EM CHAPA DE FERRO ZINCADA,COMPOSTA DE CANOPLA,PARAFUSOS E ABRACADEIRAS PROPRIAMENTE DITA,NO DIAMETRO 3".FORNECIMENTO E COLOCACAO</t>
  </si>
  <si>
    <t>ABRACADEIRA DE FIXACAO,TIPO COPO,ESTAMPADA EM CHAPA DE FERRO ZINCADA,COMPOSTA DE CANOPLA,PARAFUSOS E ABRACADEIRAS PROPRIAMENTE DITA,NO DIAMETRO 4".FORNECIMENTO E COLOCACAO</t>
  </si>
  <si>
    <t>RETIRADA E REASSENTAMENTO DE BIDE COM 2 REGISTROS,INCLUSIVEMATERIAIS NECESSARIOS</t>
  </si>
  <si>
    <t>ASSENTAMENTO DE BACIA SANITARIA (EXCLUSIVE FORNECIMENTO DO APARELHO),INCLUSIVE MATERIAIS NECESSARIOS</t>
  </si>
  <si>
    <t>RETIRADA E REASSENTAMENTO DE BACIA SANITARIA,INCLUSIVE MATERIAIS NECESSARIOS</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</si>
  <si>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</si>
  <si>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</si>
  <si>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</si>
  <si>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 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</si>
  <si>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</si>
  <si>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</si>
  <si>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</si>
  <si>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</si>
  <si>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 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</si>
  <si>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</si>
  <si>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</si>
  <si>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 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</si>
  <si>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</si>
  <si>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 E PROTECAO ANTICORROSIVA.FORNECIMENTO E COLOCACAO</t>
  </si>
  <si>
    <t>TUBO DE FERRO GALVANIZADO COM DIAMETRO DE 4",COM COSTURA,PARA INSTALACOES DIVERSAS ENTERRADAS,INCLUSIVE CONEXOES,EMENDAS E PROTECAO ANTICORROSIVA.FORNECIMENTO E COLOCACAO</t>
  </si>
  <si>
    <t>TUBO DE FERRO GALVANIZADO COM DIAMETRO DE 5",COM COSTURA,PARA INSTALACOES DIVERSAS ENTERRADAS,INCLUSIVE CONEXOES,EMENDAS E PROTECAO ANTICORROSIVA.FORNECIMENTO E COLOCACAO</t>
  </si>
  <si>
    <t>TUBO DE FERRO GALVANIZADO COM DIAMETRO DE 6",COM COSTURA,PARA INSTALACOES DIVERSAS ENTERRADAS,INCLUSIVE CONEXOES,EMENDAS E PROTECAO ANTICORROSIVA.FORNECIMENTO E COLOCACAO</t>
  </si>
  <si>
    <t>RODAPES METALICOS,CALHA TRIPLA,PARA INSTALACOES ELETRICAS,TELEFONICA E DADOS,CONSTRUIDOS EM CHAPA DE ACO PRE GALVANIZADO,INCLUSIVE TODOS OS ACESSORIOS,MONTAGEM,CAIXA PARA 4 TOMADAS 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</si>
  <si>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</si>
  <si>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</si>
  <si>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</si>
  <si>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</si>
  <si>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</si>
  <si>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</si>
  <si>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</si>
  <si>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</si>
  <si>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</si>
  <si>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</si>
  <si>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</si>
  <si>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</si>
  <si>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 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</si>
  <si>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 DE TUBO DE PVC DE 40MM,30,00M DE FIO 4MM 2,6,00M DE ELETRODUTO DE PVC DIAMETRO DE 3/4" E CONEXOES</t>
  </si>
  <si>
    <t>INSTALACAO E ASSENTAMENTO DE MICTORIO(EXCLUSIVE FORNECIMENTO DO APARELHO),COMPREENDENDO:3,00M DE TUBO DE PVC DE 25MM,1,50M DE TUBOS DE PVC DE 40MM E 50MM,CADA,CONEXOES E RALO SIFONADO DE PVC COM 100X100X50MM COM TAMPA CEGA</t>
  </si>
  <si>
    <t>INSTALACAO E ASSENTAMENTO DE MICTORIO(EXCLUSIVE FORNECIMENTO DO APARELHO E RALO SIFONADO),COMPREENDENDO:3,00M DE TUBO DE 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</si>
  <si>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</si>
  <si>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 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</si>
  <si>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</si>
  <si>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</si>
  <si>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</si>
  <si>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</si>
  <si>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</si>
  <si>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</si>
  <si>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 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</si>
  <si>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</si>
  <si>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</si>
  <si>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</si>
  <si>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</si>
  <si>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</si>
  <si>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</si>
  <si>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</si>
  <si>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</si>
  <si>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 TUBO DE PVC DE 20MM E CONEXOES</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</si>
  <si>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</si>
  <si>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DE BACIA SANITARIA INDIVIDUAL COMCAIXA ACOPLADA (EXCLUSIVE ESTES),PAVIMENTO ELEVADO,COMPREENDO:INSTALACAO HIDRAULICA C/2,00M TUBO DE PVC 25MM,C/CONEXOES,ATE A CAIXA ACOPLADA,LIGACAO DE ESGOTOS COM 3,00M DE TUBO DE PVC DE 100MM AOS TUBOS DE QUEDA E VENTILACAO,INCLUSIVE CONEXOES,EXCLUSIVE OS TUBOS DE QUEDA E VENTILACAO</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</si>
  <si>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</si>
  <si>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</si>
  <si>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</si>
  <si>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</si>
  <si>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</si>
  <si>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 E VENTILACAO,INCL.CONEXOES,EXCL.TUBOS DE QUEDA E VENTILACAO</t>
  </si>
  <si>
    <t>INSTALACAO E ASSENTAMENTO DE UMA BACIA SANITARIA COM CAIXA ACOPLADA (EXCL.ESTES) EM PAVIMENTO ELEVADO,PARTE DE UM CONJ.DE DOIS OU MAIS VASOS,COMPREENDENDO:INST.HIDRAULICA COM 1,50M DE TUBO PVC 25MM,COM CONEXOES,ATE A CAIXA ACOPLADA,LIGACAODE ESGOTO COM 2,00M DE TUBO PVC 100MM,AOS TUBOS DE QUEDA E VENTILACAO,INCL.CONEXOES,EXCL.TUBOS DE QUEDA E VENTILACAO</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</si>
  <si>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</si>
  <si>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INSTALACAO E ASSENTAMENTO DE UMA BACIA SANITARIA E CAIXA DEDESCARGA (EXCL.ESTES) EM PAVIMENTO TERREO,PARTE DE UM CONJUNTO DE DOIS OU MAIS VASOS,COMPREENDENDO:INSTALACAO HIDRAULICA C/1,50M TUBO PVC 25MM,C/CONEXOES,ATE A CAIXA DE DESCARGA,LIGACAO ESGOTO C/2,00M TUBO PVC 100MM A CAIXA INSPECAO E TUBO DE VENTILACAO,INCLUSIVE CONEXOES,EXCLUSIVE TUBO VENTILACAO</t>
  </si>
  <si>
    <t>INSTALACAO E ASSENTAMENTO DE UMA BACIA SANITARIA E CAIXA ACOPLADA (EXCL.ESTES) EM PAVIMENTO TERREO,PARTE DE UM CONJ.DE DOIS OU MAIS VASOS,COMPREENDENDO:INST.HIDRAULICA COM 1,50M DE TUBO PVC 25MM,COM CONEXOES,ATE A CAIXA ACOPLADA,LIGACAO DEESGOTO COM 2,00M DE TUBO PVC 100MM A CAIXA DE INSPECAO E TUBO DE VENTILACAO,INCLUSIVE 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</si>
  <si>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</si>
  <si>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 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</si>
  <si>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</si>
  <si>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</si>
  <si>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</si>
  <si>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</si>
  <si>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</si>
  <si>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</si>
  <si>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</si>
  <si>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 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</si>
  <si>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</si>
  <si>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</si>
  <si>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</si>
  <si>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</si>
  <si>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</si>
  <si>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</si>
  <si>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</si>
  <si>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</si>
  <si>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JANELA(EXCLUSIVE O FORNECIMENTO DO APARELHO),COMPREENDENDO:5 VARAS DE ELETRODUTO PVC DE 3/4",COM LUVAS,40,00M DE FIO 2,5MM2,TOMADA DE EMBUTIR E CAIXA DE EMBUTIR.INSTALACAO E ASSENTAMENTO</t>
  </si>
  <si>
    <t>APARELHO DE AR CONDICIONADO,TIPO JANELA(EXCLUSIVE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</si>
  <si>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</si>
  <si>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</si>
  <si>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</si>
  <si>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 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</si>
  <si>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</si>
  <si>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</si>
  <si>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</si>
  <si>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</si>
  <si>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</si>
  <si>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</si>
  <si>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</si>
  <si>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</si>
  <si>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</si>
  <si>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</si>
  <si>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</si>
  <si>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</si>
  <si>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</si>
  <si>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</si>
  <si>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 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</si>
  <si>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</si>
  <si>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</si>
  <si>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</si>
  <si>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</si>
  <si>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</si>
  <si>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 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</si>
  <si>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</si>
  <si>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</si>
  <si>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</si>
  <si>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</si>
  <si>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</si>
  <si>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ASSENTAMENTO DE AR CONDICIONADO SPLIT DE 9000 A 30000 BTU/H,COM 1 CONDENSADOR E 1 EVAPORADOR,CONFORME ABNT NBR 16655,(VIDE FORNECIMENTO DO APARELHO NA FAMILIA 18.030) INCLUSIVE ACESSORIOS DE FIXACAO,EXCLUSIVE ALIMENTACAO ELETRICA E INTERLIGACAO AO CONDENSADOR/EVAPORADOR (VIDE ITEM 15.005.0240)</t>
  </si>
  <si>
    <t>ASSENTAMENTO DE AR CONDICIONADO SPLIT DE 36000 A 60000 BTU/H,COM 1 CONDENSADOR E 1 EVAPORADOR,CONFORME ABNT NBR 16655,(VIDE FORNECIMENTO DO APARELHO NA FAMILIA 18.030) INCLUSIVE ACESSORIOS DE FIXACAO,EXCLUSIVE ALIMENTACAO ELETRICA E INTERLIGACAO AO CONDENSADOR/EVAPORADOR (VIDE ITEM 15.005.0245)</t>
  </si>
  <si>
    <t>ASSENTAMENTO DE AR CONDICIONADO SPLIT DE 18000 E 24000 BTU/H,COM 1 CONDENSADOR E 2 EVAPORADORES,CONFORME ABNT NBR 16655,(VIDE FORNECIMENTO DO APARELHO NA FAMILIA 18.030)INCLUSIVE ACESSORIOS DE FIXACAO,EXCLUSIVE ALIMENTACAO ELETRICA E INTERLIGACAO AO CONDENSADOR/EVAPORADOR (VIDE ITEM 15.005.0240)</t>
  </si>
  <si>
    <t>TUBULACAO EM COBRE PARA INTERLIGACAO DE SPLIT AO CONDENSADOR/EVAPORADOR,CONFORME ABNT NBR 16655,INCLUSIVE ISOLAMENTO TERMICO,ALIMENTACAO ELETRICA,CONEXOES E FIXACAO,PARA APARELHOSDE 9000 A 30000 BTU/H.FORNECIMENTO E INSTALACAO</t>
  </si>
  <si>
    <t>TUBULACAO EM COBRE PARA INTERLIGACAO DE SPLIT AO CONDENSADOR/EVAPORADOR,CONFORME ABNT NBR 16655,INCLUSIVE ISOLAMENTO TERMICO,ALIMENTACAO ELETRICA,CONEXOES E FIXACAO,PARA APARELHOS DE 36000 A 60000 BTU/H.FORNECIMENTO E INSTALACAO</t>
  </si>
  <si>
    <t>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t>
  </si>
  <si>
    <t>DUTO FLEXIVEL ALUMINIZADO COM ISOLAMENTO TERMICO EM LA DE VIDRO,SECAO CIRCULAR DE 10CM (4").FORNECIMENTO E COLOCACAO</t>
  </si>
  <si>
    <t>15.005.0270-0</t>
  </si>
  <si>
    <t>15.005.0270-A</t>
  </si>
  <si>
    <t>DUTO FLEXIVEL ALUMINIZADO COM ISOLAMENTO TERMICO EM LA DE VIDRO,SECAO CIRCULAR DE 15CM (6").FORNECIMENTO E COLOCACAO</t>
  </si>
  <si>
    <t>15.005.0272-0</t>
  </si>
  <si>
    <t>15.005.0272-A</t>
  </si>
  <si>
    <t>DUTO FLEXIVEL ALUMINIZADO COM ISOLAMENTO TERMICO EM LA DE VIDRO,SECAO CIRCULAR DE 20CM (8").FORNECIMENTO E COLOCACAO</t>
  </si>
  <si>
    <t>15.005.0274-0</t>
  </si>
  <si>
    <t>15.005.0274-A</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</si>
  <si>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</si>
  <si>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</si>
  <si>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</si>
  <si>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</si>
  <si>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</si>
  <si>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</si>
  <si>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</si>
  <si>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</si>
  <si>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</si>
  <si>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</si>
  <si>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</si>
  <si>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</si>
  <si>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</si>
  <si>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</si>
  <si>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</si>
  <si>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</si>
  <si>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</si>
  <si>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PEQUENO VOLUME DE OLEO,ACIONAMENTO MANUAL,17,5KV-350MVA,COM RELES PRIMARIOS.FORNECIMENTO E COLOCACAO</t>
  </si>
  <si>
    <t>SECCIONADOR TRIPOLAR,ACIONAMENTO SIMULTANEO,COMANDO POR VARA 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</si>
  <si>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</si>
  <si>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</si>
  <si>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</si>
  <si>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</si>
  <si>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</si>
  <si>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</si>
  <si>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</si>
  <si>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</si>
  <si>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</si>
  <si>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</si>
  <si>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</si>
  <si>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</si>
  <si>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</si>
  <si>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</si>
  <si>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</si>
  <si>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</si>
  <si>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</si>
  <si>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</si>
  <si>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</si>
  <si>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</si>
  <si>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</si>
  <si>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</si>
  <si>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</si>
  <si>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</si>
  <si>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</si>
  <si>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</si>
  <si>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</si>
  <si>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</si>
  <si>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</si>
  <si>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 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</si>
  <si>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</si>
  <si>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 30MA/300MA.FORNECIMENTO E COLOCACAO</t>
  </si>
  <si>
    <t>DISJUNTOR/INTERRUPTOR DIFERENCIAL RESIDUAL(DDR),CLASSE AC,2POLOS,INSTANTANEO,CORRENTE NOMINAL(IN)80AX240V,SENSIBILIDADE 30MA/300MA.FORNECIMENTO E COLOCACAO</t>
  </si>
  <si>
    <t>DISJUNTOR/INTERRUPTOR DIFERENCIAL RESIDUAL(DDR),CLASSE AC,4POLOS,INSTANTANEO,CORRENTE NOMINAL(IN)25AX415V,SENSIBILIDADE 30MA/300MA.FORNECIMENTO E COLOCACAO</t>
  </si>
  <si>
    <t>DISJUNTOR/INTERRUPTOR DIFERENCIAL RESIDUAL(DDR),CLASSE AC,4POLOS,INSTANTANEO,CORRENTE NOMINAL(IN)40AX415V,SENSIBILIDADE 30MA/300MA.FORNECIMENTO E COLOCACAO</t>
  </si>
  <si>
    <t>DISJUNTOR,INTERRUPTOR DIFERENCIAL RESIDUAL(DDR),CLASSE AC,4POLOS,INSTANTANEO,CORRENTE NOMINAL(IN)63AX415V,SENSIBILIDADE 30MA/300MA.FORNECIMENTO E COLOCACAO</t>
  </si>
  <si>
    <t>DISJUNTOR/INTERRUPTOR DIFERENCIAL RESIDUAL(DDR),CLASSE AC,4POLOS,INSTANTANEO,CORRENTE NOMINAL(IN)80AX415V,SENSIBILIDADE 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</si>
  <si>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</si>
  <si>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</si>
  <si>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</si>
  <si>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</si>
  <si>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</si>
  <si>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</si>
  <si>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</si>
  <si>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</si>
  <si>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</si>
  <si>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</si>
  <si>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</si>
  <si>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</si>
  <si>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</si>
  <si>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</si>
  <si>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</si>
  <si>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</si>
  <si>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</si>
  <si>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</si>
  <si>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</si>
  <si>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</si>
  <si>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</si>
  <si>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</si>
  <si>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</si>
  <si>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</si>
  <si>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</si>
  <si>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</si>
  <si>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</si>
  <si>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</si>
  <si>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 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</si>
  <si>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</si>
  <si>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</si>
  <si>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</si>
  <si>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</si>
  <si>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</si>
  <si>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</si>
  <si>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</si>
  <si>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</si>
  <si>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</si>
  <si>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</si>
  <si>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</si>
  <si>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</si>
  <si>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</si>
  <si>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</si>
  <si>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</si>
  <si>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</si>
  <si>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</si>
  <si>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</si>
  <si>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</si>
  <si>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</si>
  <si>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</si>
  <si>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</si>
  <si>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</si>
  <si>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</si>
  <si>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</si>
  <si>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</si>
  <si>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</si>
  <si>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</si>
  <si>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</si>
  <si>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</si>
  <si>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</si>
  <si>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</si>
  <si>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</si>
  <si>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</si>
  <si>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</si>
  <si>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</si>
  <si>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</si>
  <si>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</si>
  <si>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</si>
  <si>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</si>
  <si>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</si>
  <si>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</si>
  <si>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</si>
  <si>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</si>
  <si>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</si>
  <si>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</si>
  <si>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</si>
  <si>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</si>
  <si>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</si>
  <si>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</si>
  <si>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</si>
  <si>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</si>
  <si>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</si>
  <si>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</si>
  <si>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</si>
  <si>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</si>
  <si>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</si>
  <si>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</si>
  <si>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</si>
  <si>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</si>
  <si>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</si>
  <si>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</si>
  <si>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</si>
  <si>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</si>
  <si>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</si>
  <si>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</si>
  <si>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</si>
  <si>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</si>
  <si>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</si>
  <si>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</si>
  <si>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</si>
  <si>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</si>
  <si>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</si>
  <si>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</si>
  <si>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</si>
  <si>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</si>
  <si>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</si>
  <si>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</si>
  <si>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</si>
  <si>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</si>
  <si>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</si>
  <si>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</si>
  <si>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</si>
  <si>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</si>
  <si>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</si>
  <si>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</si>
  <si>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</si>
  <si>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</si>
  <si>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</si>
  <si>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</si>
  <si>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</si>
  <si>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</si>
  <si>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</si>
  <si>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</si>
  <si>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</si>
  <si>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</si>
  <si>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</si>
  <si>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</si>
  <si>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</si>
  <si>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</si>
  <si>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</si>
  <si>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 1,SECAO CIRCULAR 1MM2,CONFORME ABNT NBR 5111.FORNECIMENTO E COLOCACAO</t>
  </si>
  <si>
    <t>FIO SOLIDO DE COBRE ELETROLITICO NU,TEMPERA MEIO-DURA,CLASSE 1,SECAO CIRCULAR 1,5MM2,CONFORME ABNT NBR 5111.FORNECIMENTO E COLOCACAO</t>
  </si>
  <si>
    <t>FIO SOLIDO DE COBRE ELETROLITICO NU,TEMPERA MEIO-DURA,CLASSE 1,SECAO CIRCULAR 2,5MM2,CONFORME ABNT NBR 5111.FORNECIMENTO E COLOCACAO</t>
  </si>
  <si>
    <t>FIO SOLIDO DE COBRE ELETROLITICO NU,TEMPERA MEIO-DURA,CLASSE 1,SECAO CIRCULAR 4MM2,CONFORME ABNT NBR 5111.FORNECIMENTO E COLOCACAO</t>
  </si>
  <si>
    <t>FIO SOLIDO DE COBRE ELETROLITICO NU,TEMPERA MEIO-DURA,CLASSE 1,SECAO CIRCULAR 6MM2,CONFORME ABNT 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</si>
  <si>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</si>
  <si>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</si>
  <si>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</si>
  <si>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</si>
  <si>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</si>
  <si>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</si>
  <si>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</si>
  <si>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</si>
  <si>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</si>
  <si>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</si>
  <si>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</si>
  <si>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</si>
  <si>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</si>
  <si>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</si>
  <si>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</si>
  <si>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</si>
  <si>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</si>
  <si>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</si>
  <si>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</si>
  <si>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</si>
  <si>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</si>
  <si>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</si>
  <si>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</si>
  <si>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</si>
  <si>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</si>
  <si>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</si>
  <si>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</si>
  <si>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</si>
  <si>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</si>
  <si>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</si>
  <si>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</si>
  <si>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</si>
  <si>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</si>
  <si>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</si>
  <si>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RG-59,CONFORME ABNT NBR 14702.FORNECIMENTO E COLOCACAO</t>
  </si>
  <si>
    <t>CABO COAXIAL RG-06,CONFORME ABNT NBR 14702.FORNECIMENTO E 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</si>
  <si>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</si>
  <si>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</si>
  <si>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 DIRETA POLIFASICA E CAIXA POLIMERICA P/DUSJUNTOR POLIFASICO (ATE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</si>
  <si>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</si>
  <si>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 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</si>
  <si>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 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</si>
  <si>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</si>
  <si>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</si>
  <si>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 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</si>
  <si>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</si>
  <si>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</si>
  <si>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</si>
  <si>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</si>
  <si>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</si>
  <si>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</si>
  <si>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</si>
  <si>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</si>
  <si>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</si>
  <si>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</si>
  <si>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</si>
  <si>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</si>
  <si>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</si>
  <si>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</si>
  <si>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</si>
  <si>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</si>
  <si>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</si>
  <si>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</si>
  <si>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</si>
  <si>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 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</si>
  <si>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</si>
  <si>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</si>
  <si>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</si>
  <si>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</si>
  <si>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</si>
  <si>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</si>
  <si>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 AO TEMPO,PADRAO ENEL,INCLUSIVE CABINE DE MEDICAO</t>
  </si>
  <si>
    <t>SUBESTACAO DE 225KVA,13,8KV-220/127V,INSTALADA EM PLATAFORMA AO TEMPO,PADRAO ENEL,EXCLUSIVE CABINE DE MEDICAO</t>
  </si>
  <si>
    <t>OLEO ISOLANTE PARA TRANSFORMADOR DE DISTRIBUICAO,CLASSE DE TENSAO ATE 30KV,CONSIDERANDO LIMPEZA INTERNA DO TRANSFORMADOR 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</si>
  <si>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</si>
  <si>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</si>
  <si>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</si>
  <si>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</si>
  <si>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</si>
  <si>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</si>
  <si>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</si>
  <si>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AGUA,DE BAIXAPRESSAO,CONFORME ABNT NBR 15569,PARA 100 E 200L E 1 COLETORSOLAR,INCLUSIVE COLETOR SOLAR,EXCLUSIVE RESERVATORIO (VER ITENS 18.210.0010 A 0030)</t>
  </si>
  <si>
    <t>INSTALACAO DE SISTEMA DE AQUECIMENTO SOLAR DE AGUA,DE BAIXAPRESSAO,CONFORME ABNT NBR 15569,PARA 300 E 400L E 2 COLETORES SOLARES,INCLUSIVE COLETOR SOLAR,EXCLUSIVE RESERVATORIO (VER ITENS 18.210.0010 A 0030)</t>
  </si>
  <si>
    <t>INSTALACAO DE SISTEMA DE AQUECIMENTO SOLAR DE AGUA,DE BAIXAPRESSAO,CONFORME ABNT NBR 15569,PARA 500 A 600L E 3 COLETORES SOLARES,INCLUSIVE COLETOR SOLAR,EXCLUSIVE RESERVATORIO (VER ITENS 18.210.0010 A 0030)</t>
  </si>
  <si>
    <t>INSTALACAO DE SISTEMA DE AQUECIMENTO SOLAR DE AGUA,DE BAIXAPRESSAO,CONFORME ABNT NBR 15569,PARA 800L E 4 COLETORES SOLARES,INCLUSIVE COLETOR SOLAR,EXCLUSIVE RESERVATORIO (VER ITENS 18.210.0010 A 0030)</t>
  </si>
  <si>
    <t>INSTALACAO DE SISTEMA DE AQUECIMENTO SOLAR DE AGUA,DE BAIXAPRESSAO,CONFORME ABNT NBR 15569,PARA 1000L E 5 COLETORES SOLARES,INCLUSIVE COLETOR SOLAR,EXCLUSIVE RESERVATORIO (VER ITENS 18.210.0010 A 0030)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</si>
  <si>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</si>
  <si>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 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</si>
  <si>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</si>
  <si>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</si>
  <si>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 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</si>
  <si>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 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</si>
  <si>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</si>
  <si>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</si>
  <si>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</si>
  <si>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</si>
  <si>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</si>
  <si>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</si>
  <si>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</si>
  <si>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</si>
  <si>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</si>
  <si>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</si>
  <si>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</si>
  <si>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</si>
  <si>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</si>
  <si>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</si>
  <si>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</si>
  <si>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</si>
  <si>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</si>
  <si>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</si>
  <si>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</si>
  <si>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</si>
  <si>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</si>
  <si>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</si>
  <si>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</si>
  <si>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</si>
  <si>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</si>
  <si>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</si>
  <si>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</si>
  <si>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</si>
  <si>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</si>
  <si>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</si>
  <si>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</si>
  <si>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</si>
  <si>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</si>
  <si>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</si>
  <si>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</si>
  <si>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</si>
  <si>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</si>
  <si>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</si>
  <si>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</si>
  <si>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</si>
  <si>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</si>
  <si>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</si>
  <si>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</si>
  <si>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</si>
  <si>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</si>
  <si>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</si>
  <si>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 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</si>
  <si>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</si>
  <si>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</si>
  <si>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 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</si>
  <si>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</si>
  <si>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</si>
  <si>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 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</si>
  <si>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</si>
  <si>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</si>
  <si>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 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</si>
  <si>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</si>
  <si>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</si>
  <si>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 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</si>
  <si>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</si>
  <si>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</si>
  <si>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 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</si>
  <si>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</si>
  <si>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</si>
  <si>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 DOS PONTOS DIRETO NO Q.D.L</t>
  </si>
  <si>
    <t>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</si>
  <si>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</si>
  <si>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 E CONEXOES</t>
  </si>
  <si>
    <t>INSTALACAO DE PONTO DE FORCA PARA 5CV,EQUIVALENTE A 2 VARASDE ELETRODUTO DE PVC RIGIDO DE 3/4",20,00M DE FIO 4MM2,CAIXAS E CONEXOES</t>
  </si>
  <si>
    <t>INSTALACAO DE PONTO DE FORCA PARA 10CV,EQUIVALENTE A 2 VARAS DE ELETRODUTO DE PVC RIGIDO DE 1",20,00M DE FIO 6MM2,CAIXAS E CONEXOES</t>
  </si>
  <si>
    <t>INSTALACAO DE PONTO DE FORCA PARA 15CV,EQUIVALENTE A 2 VARAS 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</si>
  <si>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</si>
  <si>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</si>
  <si>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</si>
  <si>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</si>
  <si>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</si>
  <si>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</si>
  <si>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</si>
  <si>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</si>
  <si>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</si>
  <si>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</si>
  <si>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</si>
  <si>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 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</si>
  <si>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</si>
  <si>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</si>
  <si>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</si>
  <si>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 LAJE, 25,00M DE FIO 2,5MM2,CONEXOES,LUVAS E CURVA,EXCLUSIVE 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</si>
  <si>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</si>
  <si>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</si>
  <si>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</si>
  <si>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</si>
  <si>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</si>
  <si>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</si>
  <si>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 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</si>
  <si>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</si>
  <si>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 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</si>
  <si>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</si>
  <si>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</si>
  <si>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 EM ALVENARIA</t>
  </si>
  <si>
    <t>INSTALACAO DE PONTO DE TOMADA,APARENTE,EQUIVALENTE A 2 VARAS 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</si>
  <si>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 EM ALVENARIA</t>
  </si>
  <si>
    <t>INSTALACAO DE PONTO DE TOMADA,APARENTE,EQUIVALENTE A 2 VARAS 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</si>
  <si>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</si>
  <si>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</si>
  <si>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</si>
  <si>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</si>
  <si>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</si>
  <si>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</si>
  <si>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 PERFURADA,SENDO ESTA LIGADA A ELETROCALHA PRINCIPAL(EXCLUSIVE ESTA),EQUIVALENTE A 1,5 VARAS DE CANALETA E 5 VARAS DE ELETRODUTO DE PVC RIGIDO DE 3/4", 45,00M DE FIO 2,5MM2,CAIXAS,CONEXOES E TOMADAS DE SOBREPOR 2P+T,10A</t>
  </si>
  <si>
    <t>INSTALACAO DE UM CONJUNTO DE 2 TOMADAS,APARENTE COM CANALETA 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</si>
  <si>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</si>
  <si>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</si>
  <si>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</si>
  <si>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</si>
  <si>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 PERFURADA,SENDO ESTA LIGADA A ELETROCALHA PRINCIPAL(EXCLUSIVE ESTA),EQUIVALENTE A 1,5 VARAS DE CANALETA E 3 VARAS DE ELETRODUTO DE PVC RIGIDO DE 1/2", 45,00M DE FIO 2,5MM2,CAIXAS,CONEXOES E TOMADAS DE SOBREPOR 2P+T,10A</t>
  </si>
  <si>
    <t>INSTALACAO DE UM CONJUNTO DE 2 TOMADAS,APARENTE COM CANALETA 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</si>
  <si>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</si>
  <si>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</si>
  <si>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</si>
  <si>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</si>
  <si>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 PERFURADA,SENDO ESTA LIGADA A ELETROCALHA PRINCIPAL(EXCLUSIVE ESTA),EQUIVALENTE A 2,5 VARAS DE CANALETA E 6 VARAS DE ELETRODUTO DE PVC RIGIDO DE 3/4",55,00M DE FIO 2,5MM2,CAIXAS,CONEXOES E TOMADAS DE SOBREPOR 2P+T,10A</t>
  </si>
  <si>
    <t>INSTALACAO DE UM CONJUNTO DE 3 TOMADAS,APARENTE COM CANALETA 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</si>
  <si>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</si>
  <si>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</si>
  <si>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</si>
  <si>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</si>
  <si>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 PERFURADA,SENDO ESTA LIGADA A ELETROCALHA PRINCIPAL(EXCLUSIVE ESTA),EQUIVALENTE A 2,5 VARAS DE CANALETA E 4 VARAS DE ELETRODUTO DE PVC RIGIDO DE 1/2", 55,00M DE FIO 2,5MM2,CAIXAS,CONEXOES E TOMADAS DE SOBREPOR 2P+T,10A</t>
  </si>
  <si>
    <t>INSTALACAO DE UM CONJUNTO DE 3 TOMADAS,APARENTE COM CANALETA 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</si>
  <si>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</si>
  <si>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</si>
  <si>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</si>
  <si>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</si>
  <si>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 PERFURADA,SENDO ESTA LIGADA A ELETROCALHA PRINCIPAL(EXCLUSIVE ESTA),EQUIVALENTE A 3,5 VARAS DE CANALETA E 7 VARAS DE ELETRODUTO DE PVC RIGIDO DE 3/4", 63,00M DE FIO 2,5MM2,CAIXAS,CONEXOES E TOMADAS DE SOBREPOR 2P+T,10A</t>
  </si>
  <si>
    <t>INSTALACAO DE UM CONJUNTO DE 4 TOMADAS,APARENTE COM CANALETA 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</si>
  <si>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</si>
  <si>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</si>
  <si>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</si>
  <si>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</si>
  <si>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 PERFURADA,SENDO ESTA LIGADA A ELETROCALHA PRINCIPAL(EXCLUSIVE ESTA),EQUIVALENTE A 3,5 VARAS DE CANALETA E 5 VARAS DE ELETRODUTO DE PVC RIGIDO DE 1/2", 63,00M DE FIO 2,5MM2,CAIXAS,CONEXOES E TOMADAS DE SOBREPOR 2P+T,10A</t>
  </si>
  <si>
    <t>INSTALACAO DE UM CONJUNTO DE 4 TOMADAS,APARENTE COM CANALETA 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</si>
  <si>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</si>
  <si>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 ELETRODUTO RIGIDO,DE ACO CARBONO ESMALTADO,DE 3/4",12,00M DE FIO 2,5MM2,CAIXAS,CONEXOES,LUVAS,CURVA E INTERRUPTOR DE SOBREPOR COM PLACA FOSFORESCENTE</t>
  </si>
  <si>
    <t>INSTALACAO DE PONTO DE LUZ,APARENTE,EQUIVALENTE A 2 VARAS DE 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</si>
  <si>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 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</si>
  <si>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</si>
  <si>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 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</si>
  <si>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</si>
  <si>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 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</si>
  <si>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</si>
  <si>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</si>
  <si>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</si>
  <si>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</si>
  <si>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</si>
  <si>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</si>
  <si>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</si>
  <si>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</si>
  <si>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</si>
  <si>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 DE FIO 4MM2,CAIXAS,ABRACADEIRAS E CONEXOES</t>
  </si>
  <si>
    <t>INSTALACAO DE PONTO DE FORCA PARA 10CV EQUIVALENTE A 2 VARAS DE ELETRODUTO RIGIDO,DE ACO CARBONO ESMALTADO,DE 1",20,00MDE FIO 6MM2,CAIXAS,ABRACADEIRAS E CONEXOES</t>
  </si>
  <si>
    <t>INSTALACAO DE PONTO DE FORCA PARA 15CV EQUIVALENTE A 2 VARAS DE ELETRODUTO RIGIDO,DE ACO CARBONO ESMALTADO,DE 1.1/2",20,00M DE FIO 10MM2,CAIXAS,ABRACADEIRAS E CONEXOES</t>
  </si>
  <si>
    <t>INSTALACAO DE PONTO DE TOMADA,EQUIVALENTE A 2 VARAS DE ELETRODUTO RIGIDO,DE ACO CARBONO ESMALTADO,DE 3/4",12,00M DE FIO2,5MM2,CAIXAS,ABRACADEIRAS,CONEXOES E TOMADA DE SOBREPOR COM PLACA FOSFORESCENTE</t>
  </si>
  <si>
    <t>INSTALACAO DE UM CONJUNTO DE 2 TOMADAS,EQUIVALENTE A 3 VARAS DE ELETRODUTO RIGIDO,DE ACO CARBONO ESMALTADO,DE 3/4",18,00M DE FIO 2,5MM2,CAIXAS,ABRACADEIRAS,CONEXOES E TOMADA DE SOBREPOR COM PLACA FOSFORESCENTE</t>
  </si>
  <si>
    <t>INSTALACAO DE UM CONJUNTO DE 3 TOMADAS,EQUIVALENTE A 4 VARAS DE ELETRODUTO RIGIDO,DE ACO CARBONO ESMALTADO,DE 3/4",25,00M DE FIO 2,5MM2,CAIXAS,ABRACADEIRAS,CONEXOES E TOMADA DE SOBREPOR COM PLACA FOSFORESCENTE</t>
  </si>
  <si>
    <t>INSTALACAO DE UM CONJUNTO DE 4 TOMADAS,EQUIVALENTE A 5 VARAS 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</si>
  <si>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</si>
  <si>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</si>
  <si>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</si>
  <si>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</si>
  <si>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 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</si>
  <si>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</si>
  <si>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</si>
  <si>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</si>
  <si>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</si>
  <si>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</si>
  <si>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</si>
  <si>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</si>
  <si>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</si>
  <si>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</si>
  <si>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</si>
  <si>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</si>
  <si>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</si>
  <si>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</si>
  <si>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</si>
  <si>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</si>
  <si>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</si>
  <si>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</si>
  <si>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</si>
  <si>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</si>
  <si>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</si>
  <si>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</si>
  <si>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</si>
  <si>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</si>
  <si>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</si>
  <si>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</si>
  <si>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</si>
  <si>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</si>
  <si>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</si>
  <si>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COLOCACAO</t>
  </si>
  <si>
    <t>CONECTOR MECANICO PARAFUSO FENDIDO(SPLIT-BOLT),CORPO E PORCA FABRICADO EM COBRE,PARA CABO DE 16MM2.FORNECIMENTO E COLOCACAO</t>
  </si>
  <si>
    <t>CONECTOR MECANICO PARAFUSO FENDIDO(SPLIT-BOLT),CORPO E PORCA FABRICADO EM COBRE,PARA CABO DE 25MM2.FORNECIMENTO E COLOCACAO</t>
  </si>
  <si>
    <t>CONECTOR MECANICO PARAFUSO FENDIDO(SPLIT-BOLT),CORPO E PORCA FABRICADO EM COBRE,PARA CABO DE 35MM2.FORNECIMENTO E COLOCACAO</t>
  </si>
  <si>
    <t>CONECTOR MECANICO PARAFUSO FENDIDO(SPLIT-BOLT),CORPO E PORCA FABRICADO EM COBRE,PARA CABO DE 50MM2.FORNECIMENTO E COLOCACAO</t>
  </si>
  <si>
    <t>CONECTOR MECANICO PARAFUSO FENDIDO(SPLIT-BOLT),CORPO E PORCA FABRICADO EM COBRE,PARA CABO DE 70MM2.FORNECIMENTO E COLOCACAO</t>
  </si>
  <si>
    <t>CONECTOR MECANICO PARAFUSO FENDIDO(SPLIT-BOLT),CORPO E PORCA FABRICADO EM COBRE,PARA CABO DE 95MM2.FORNECIMENTO E COLOCACAO</t>
  </si>
  <si>
    <t>CONECTOR MECANICO PARAFUSO FENDIDO(SPLIT-BOLT),CORPO E PORCA FABRICADO EM COBRE,PARA CABO DE 120MM2.FORNECIMENTO E COLOCACAO</t>
  </si>
  <si>
    <t>CONECTOR MECANICO PARAFUSO FENDIDO(SPLIT-BOLT),CORPO E PORCA FABRICADO EM COBRE,PARA CABO DE 150MM2.FORNECIMENTO E COLOCACAO</t>
  </si>
  <si>
    <t>CONECTOR MECANICO PARAFUSO FENDIDO(SPLIT-BOLT),CORPO E PORCA FABRICADO EM COBRE,PARA CABO DE 185MM2.FORNECIMENTO E COLOCACAO</t>
  </si>
  <si>
    <t>CONECTOR MECANICO PARAFUSO FENDIDO(SPLIT-BOLT),CORPO E PORCA 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</si>
  <si>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</si>
  <si>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</si>
  <si>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</si>
  <si>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</si>
  <si>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</si>
  <si>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</si>
  <si>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</si>
  <si>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</si>
  <si>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</si>
  <si>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</si>
  <si>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</si>
  <si>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</si>
  <si>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</si>
  <si>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</si>
  <si>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</si>
  <si>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</si>
  <si>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</si>
  <si>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</si>
  <si>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</si>
  <si>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</si>
  <si>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</si>
  <si>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</si>
  <si>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</si>
  <si>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</si>
  <si>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</si>
  <si>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</si>
  <si>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</si>
  <si>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</si>
  <si>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</si>
  <si>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</si>
  <si>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POLIMERICA DE INSPECAO DE ATERRAMENTO COM DIAMETRO SUPERIOR DE APROXIMADAMENTE 23CM E ALTURA APROXIMADA DE 25CM,COM TAMPA.FORNECIMENTO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</si>
  <si>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</si>
  <si>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</si>
  <si>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</si>
  <si>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</si>
  <si>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</si>
  <si>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</si>
  <si>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</si>
  <si>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 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</si>
  <si>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</si>
  <si>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</si>
  <si>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</si>
  <si>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</si>
  <si>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</si>
  <si>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</si>
  <si>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</si>
  <si>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</si>
  <si>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</si>
  <si>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</si>
  <si>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</si>
  <si>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</si>
  <si>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</si>
  <si>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</si>
  <si>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</si>
  <si>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</si>
  <si>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</si>
  <si>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</si>
  <si>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</si>
  <si>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</si>
  <si>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</si>
  <si>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 SUPERFICIAL PRE-ZINCADO A QUENTE,INCLUSIVE CONEXOES,ACESSORIOS E FIXACAO SUPERIOR.FORNECIMENTO E COLOCACAO</t>
  </si>
  <si>
    <t>ELETROCALHA PERFURADA,SEM TAMPA,TIPO "U",150X50MM,TRATAMENTO SUPERFICIAL PRE-ZINCADO A QUENTE,INCLUSIVE CONEXOES,ACESSORIOS E FIXACAO SUPERIOR.FORNECIMENTO E COLOCACAO</t>
  </si>
  <si>
    <t>ELETROCALHA PERFURADA,SEM TAMPA,TIPO "U",200X50MM,TRATAMENTO SUPERFICIAL PRE-ZINCADO A QUENTE,INCLUSIVE CONEXOES,ACESSORIOS E FIXACAO SUPERIOR.FORNECIMENTO E COLOCACAO</t>
  </si>
  <si>
    <t>ELETROCALHA PERFURADA,SEM TAMPA,TIPO "U",300X50MM,TRATAMENTO SUPERFICIAL PRE-ZINCADO A QUENTE,INCLUSIVE CONEXOES,ACESSORIOS E FIXACAO SUPERIOR.FORNECIMENTO E COLOCACAO</t>
  </si>
  <si>
    <t>ELETROCALHA PERFURADA,SEM TAMPA,TIPO "U",400X50MM,TRATAMENTO SUPERFICIAL PRE-ZINCADO A QUENTE,INCLUSIVE CONEXOES,ACESSORIOS E FIXACAO SUPERIOR.FORNECIMENTO E COLOCACAO</t>
  </si>
  <si>
    <t>ELETROCALHA PERFURADA,SEM TAMPA,TIPO "U",100X75MM,TRATAMENTO SUPERFICIAL PRE-ZINCADO A QUENTE,INCLUSIVE CONEXOES,ACESSORIOS E FIXACAO SUPERIOR.FORNECIMENTO E COLOCACAO</t>
  </si>
  <si>
    <t>ELETROCALHA PERFURADA,SEM TAMPA,TIPO "U",150X75MM,TRATAMENTO SUPERFICIAL PRE-ZINCADO A QUENTE,INCLUSIVE CONEXOES,ACESSORIOS E FIXACAO SUPERIOR.FORNECIMENTO E COLOCACAO</t>
  </si>
  <si>
    <t>ELETROCALHA PERFURADA,SEM TAMPA,TIPO "U",200X75MM,TRATAMENTO SUPERFICIAL PRE-ZINCADO A QUENTE,INCLUSIVE CONEXOES,ACESSORIOS E FIXACAO SUPERIOR.FORNECIMENTO E COLOCACAO</t>
  </si>
  <si>
    <t>ELETROCALHA PERFURADA,SEM TAMPA,TIPO "U",300X75MM,TRATAMENTO SUPERFICIAL PRE-ZINCADO A QUENTE,INCLUSIVE CONEXOES,ACESSORIOS E FIXACAO SUPERIOR.FORNECIMENTO E COLOCACAO</t>
  </si>
  <si>
    <t>ELETROCALHA PERFURADA,SEM TAMPA,TIPO "U",400X75MM,TRATAMENTO 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</si>
  <si>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</si>
  <si>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</si>
  <si>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</si>
  <si>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</si>
  <si>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</si>
  <si>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</si>
  <si>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 SUPERFICIAL PRE-ZINCADO A QUENTE,EXCLUSIVE CONEXOES,ACESSORIOS E FIXACAO SUPERIOR.FORNECIMENTO E COLOCACAO</t>
  </si>
  <si>
    <t>ELETROCALHA PERFURADA,SEM TAMPA,TIPO "U",150X50MM,TRATAMENTO SUPERFICIAL PRE-ZINCADO A QUENTE,EXCLUSIVE CONEXOES,ACESSORIOS E FIXACAO SUPERIOR.FORNECIMENTO E COLOCACAO</t>
  </si>
  <si>
    <t>ELETROCALHA PERFURADA,SEM TAMPA,TIPO "U",200X50MM,TRATAMENTO SUPERFICIAL PRE-ZINCADO A QUENTE,EXCLUSIVE CONEXOES,ACESSORIOS E FIXACAO SUPERIOR.FORNECIMENTO E COLOCACAO</t>
  </si>
  <si>
    <t>ELETROCALHA PERFURADA,SEM TAMPA,TIPO "U",300X50MM,TRATAMENTO SUPERFICIAL PRE-ZINCADO A QUENTE,EXCLUSIVE CONEXOES,ACESSORIOS E FIXACAO SUPERIOR.FORNECIMENTO E COLOCACAO</t>
  </si>
  <si>
    <t>ELETROCALHA PERFURADA,SEM TAMPA,TIPO "U",400X50MM,TRATAMENTO SUPERFICIAL PRE-ZINCADO A QUENTE,EXCLUSIVE CONEXOES,ACESSORIOS E FIXACAO SUPERIOR.FORNECIMENTO E COLOCACAO</t>
  </si>
  <si>
    <t>ELETROCALHA PERFURADA,SEM TAMPA,TIPO "U",100X75MM,TRATAMENTO SUPERFICIAL PRE-ZINCADO A QUENTE,EXCLUSIVE CONEXOES,ACESSORIOS E FIXACAO SUPERIOR.FORNECIMENTO E COLOCACAO</t>
  </si>
  <si>
    <t>ELETROCALHA PERFURADA,SEM TAMPA,TIPO "U",150X75MM,TRATAMENTO SUPERFICIAL PRE-ZINCADO A QUENTE,EXCLUSIVE CONEXOES,ACESSORIOS E FIXACAO SUPERIOR.FORNECIMENTO E COLOCACAO</t>
  </si>
  <si>
    <t>ELETROCALHA PERFURADA,SEM TAMPA,TIPO "U",200X75MM,TRATAMENTO SUPERFICIAL PRE-ZINCADO A QUENTE,EXCLUSIVE CONEXOES,ACESSORIOS E FIXACAO SUPERIOR.FORNECIMENTO E COLOCACAO</t>
  </si>
  <si>
    <t>ELETROCALHA PERFURADA,SEM TAMPA,TIPO "U",300X75MM,TRATAMENTO SUPERFICIAL PRE-ZINCADO A QUENTE,EXCLUSIVE CONEXOES,ACESSORIOS E FIXACAO SUPERIOR.FORNECIMENTO E COLOCACAO</t>
  </si>
  <si>
    <t>ELETROCALHA PERFURADA,SEM TAMPA,TIPO "U",400X75MM,TRATAMENTO 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</si>
  <si>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</si>
  <si>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</si>
  <si>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</si>
  <si>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</si>
  <si>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</si>
  <si>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</si>
  <si>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 SUPERFICIAL PRE-ZINCADO A QUENTE,INCLUSIVE CONEXOES,ACESSORIOS E FIXACAO SUPERIOR.FORNECIMENTO E COLOCACAO</t>
  </si>
  <si>
    <t>ELETROCALHA PERFURADA,COM TAMPA,TIPO "U",150X50MM,TRATAMENTO SUPERFICIAL  PRE-ZINCADO A QUENTE,INCLUSIVE CONEXOES,ACESSORIOS E FIXACAO SUPERIOR.FORNECIMENTO E COLOCACAO</t>
  </si>
  <si>
    <t>ELETROCALHA PERFURADA,COM TAMPA,TIPO "U",200X50MM,TRATAMENTO SUPERFICIAL PRE-ZINCADO A QUENTE,INCLUSIVE CONEXOES,ACESSORIOS E FIXACAO SUPERIOR.FORNECIMENTO E COLOCACAO</t>
  </si>
  <si>
    <t>ELETROCALHA PERFURADA,COM TAMPA,TIPO "U",300X50MM,TRATAMENTO SUPERFICIAL PRE-ZINCADO A QUENTE,INCLUSIVE CONEXOES,ACESSORIOS E FIXACAO SUPERIOR.FORNECIMENTO E COLOCACAO</t>
  </si>
  <si>
    <t>ELETROCALHA PERFURADA,COM TAMPA,TIPO "U",400X50MM,TRATAMENTO SUPERFICIAL PRE-ZINCADO A QUENTE,INCLUSIVE CONEXOES,ACESSORIOS E FIXACAO SUPERIOR.FORNECIMENTO E COLOCACAO</t>
  </si>
  <si>
    <t>ELETROCALHA PERFURADA,COM TAMPA,TIPO "U",100X75MM,TRATAMENTO SUPERFICIAL PRE-ZINCADO A QUENTE,INCLUSIVE CONEXOES,ACESSORIOS E FIXACAO SUPERIOR.FORNECIMENTO E COLOCACAO.</t>
  </si>
  <si>
    <t>ELETROCALHA PERFURADA,COM TAMPA,TIPO "U",150X75MM,TRATAMENTO SUPERFICIAL PRE-ZINCADO A QUENTE,INCLUSIVE CONEXOES,ACESSORIOS E FIXACAO SUPERIOR.FORNECIMENTO E COLOCACAO</t>
  </si>
  <si>
    <t>ELETROCALHA PERFURADA,COM TAMPA,TIPO "U",200X75MM,TRATAMENTO SUPERFICIAL PRE-ZINCADO A QUENTE,INCLUSIVE CONEXOES,ACESSORIOS E FIXACAO SUPERIOR.FORNECIMENTO E COLOCACAO</t>
  </si>
  <si>
    <t>ELETROCALHA PERFURADA,COM TAMPA,TIPO "U",300X75MM,TRATAMENTO SUPERFICIAL PRE-ZINCADO A QUENTE,INCLUSIVE CONEXOES,ACESSORIOS E FIXACAO SUPERIOR.FORNECIMENTO E COLOCACAO</t>
  </si>
  <si>
    <t>ELETROCALHA PERFURADA,COM TAMPA,TIPO "U",400X75MM,TRATAMENTO 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</si>
  <si>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</si>
  <si>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</si>
  <si>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</si>
  <si>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</si>
  <si>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</si>
  <si>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</si>
  <si>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 SUPERFICIAL PRE-ZINCADO A QUENTE,EXCLUSIVE CONEXOES,ACESSORIOS E FIXACAO SUPERIOR.FORNECIMENTO E COLOCACAO</t>
  </si>
  <si>
    <t>ELETROCALHA PERFURADA,COM TAMPA,TIPO "U",150X50MM,TRATAMENTO SUPERFICIAL PRE-ZINCADO A QUENTE,EXCLUSIVE CONEXOES,ACESSORIOS E FIXACAO SUPERIOR.FORNECIMENTO E COLOCACAO</t>
  </si>
  <si>
    <t>ELETROCALHA PERFURADA,COM TAMPA,TIPO "U",200X50MM,TRATAMENTO SUPERFICIAL PRE-ZINCADO A QUENTE,EXCLUSIVE CONEXOES,ACESSORIOS E FIXACAO SUPERIOR.FORNECIMENTO E COLOCACAO</t>
  </si>
  <si>
    <t>ELETROCALHA PERFURADA,COM TAMPA,TIPO "U",300X50MM,TRATAMENTO SUPERFICIAL PRE-ZINCADO A QUENTE,EXCLUSIVE CONEXOES,ACESSORIOS E FIXACAO SUPERIOR.FORNECIMENTO E COLOCACAO</t>
  </si>
  <si>
    <t>ELETROCALHA PERFURADA,COM TAMPA,TIPO "U",400X50MM,TRATAMENTO SUPERFICIAL PRE-ZINCADO A QUENTE,EXCLUSIVE CONEXOES,ACESSORIOS E FIXACAO SUPERIOR.FORNECIMENTO E COLOCACAO</t>
  </si>
  <si>
    <t>ELETROCALHA PERFURADA,COM TAMPA,TIPO "U",100X75MM,TRATAMENTO SUPERFICIAL PRE-ZINCADO A QUENTE,EXCLUSIVE CONEXOES,ACESSORIOS E FIXACAO SUPERIOR.FORNECIMENTO E COLOCACAO</t>
  </si>
  <si>
    <t>ELETROCALHA PERFURADA,COM TAMPA,TIPO "U",150X75MM,TRATAMENTO SUPERFICIAL PRE-ZINCADO A QUENTE,EXCLUSIVE CONEXOES,ACESSORIOS E FIXACAO SUPERIOR.FORNECIMENTO E COLOCACAO</t>
  </si>
  <si>
    <t>ELETROCALHA PERFURADA,COM TAMPA,TIPO "U",200X75MM,TRATAMENTO SUPERFICIAL PRE-ZINCADO A QUENTE,EXCLUSIVE CONEXOES,ACESSORIOS E FIXACAO SUPERIOR.FORNECIMENTO E COLOCACAO</t>
  </si>
  <si>
    <t>ELETROCALHA PERFURADA,COM TAMPA,TIPO "U",300X75MM,TRATAMENTO SUPERFICIAL PRE-ZINCADO A QUENTE,EXCLUSIVE CONEXOES,ACESSORIOS E FIXACAO SUPERIOR.FORNECIMENTO E COLOCACAO</t>
  </si>
  <si>
    <t>ELETROCALHA PERFURADA,COM TAMPA,TIPO "U",400X75MM,TRATAMENTO 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</si>
  <si>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</si>
  <si>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</si>
  <si>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</si>
  <si>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</si>
  <si>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</si>
  <si>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</si>
  <si>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</si>
  <si>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</si>
  <si>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</si>
  <si>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</si>
  <si>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</si>
  <si>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</si>
  <si>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</si>
  <si>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</si>
  <si>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</si>
  <si>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</si>
  <si>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</si>
  <si>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</si>
  <si>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</si>
  <si>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</si>
  <si>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</si>
  <si>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</si>
  <si>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</si>
  <si>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</si>
  <si>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</si>
  <si>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</si>
  <si>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</si>
  <si>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</si>
  <si>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</si>
  <si>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</si>
  <si>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</si>
  <si>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</si>
  <si>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</si>
  <si>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</si>
  <si>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</si>
  <si>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</si>
  <si>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</si>
  <si>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</si>
  <si>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</si>
  <si>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</si>
  <si>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</si>
  <si>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</si>
  <si>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</si>
  <si>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</si>
  <si>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</si>
  <si>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</si>
  <si>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</si>
  <si>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</si>
  <si>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</si>
  <si>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</si>
  <si>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</si>
  <si>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</si>
  <si>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</si>
  <si>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</si>
  <si>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</si>
  <si>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</si>
  <si>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</si>
  <si>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</si>
  <si>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</si>
  <si>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</si>
  <si>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</si>
  <si>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</si>
  <si>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</si>
  <si>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</si>
  <si>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</si>
  <si>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</si>
  <si>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</si>
  <si>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</si>
  <si>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</si>
  <si>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</si>
  <si>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</si>
  <si>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</si>
  <si>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</si>
  <si>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</si>
  <si>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</si>
  <si>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</si>
  <si>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</si>
  <si>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</si>
  <si>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</si>
  <si>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</si>
  <si>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</si>
  <si>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</si>
  <si>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</si>
  <si>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</si>
  <si>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</si>
  <si>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</si>
  <si>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</si>
  <si>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</si>
  <si>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</si>
  <si>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</si>
  <si>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</si>
  <si>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</si>
  <si>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</si>
  <si>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</si>
  <si>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</si>
  <si>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</si>
  <si>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</si>
  <si>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</si>
  <si>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</si>
  <si>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</si>
  <si>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</si>
  <si>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</si>
  <si>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</si>
  <si>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</si>
  <si>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</si>
  <si>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</si>
  <si>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</si>
  <si>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</si>
  <si>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</si>
  <si>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</si>
  <si>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</si>
  <si>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</si>
  <si>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</si>
  <si>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</si>
  <si>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</si>
  <si>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</si>
  <si>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</si>
  <si>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</si>
  <si>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</si>
  <si>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</si>
  <si>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</si>
  <si>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</si>
  <si>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</si>
  <si>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</si>
  <si>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</si>
  <si>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</si>
  <si>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</si>
  <si>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</si>
  <si>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</si>
  <si>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</si>
  <si>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</si>
  <si>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</si>
  <si>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</si>
  <si>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</si>
  <si>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</si>
  <si>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</si>
  <si>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</si>
  <si>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</si>
  <si>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</si>
  <si>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</si>
  <si>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</si>
  <si>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</si>
  <si>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</si>
  <si>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</si>
  <si>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</si>
  <si>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</si>
  <si>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</si>
  <si>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</si>
  <si>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</si>
  <si>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</si>
  <si>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</si>
  <si>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</si>
  <si>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</si>
  <si>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</si>
  <si>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</si>
  <si>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</si>
  <si>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</si>
  <si>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</si>
  <si>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</si>
  <si>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</si>
  <si>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</si>
  <si>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</si>
  <si>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</si>
  <si>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</si>
  <si>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</si>
  <si>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</si>
  <si>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</si>
  <si>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</si>
  <si>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</si>
  <si>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</si>
  <si>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</si>
  <si>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</si>
  <si>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</si>
  <si>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</si>
  <si>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</si>
  <si>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</si>
  <si>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</si>
  <si>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</si>
  <si>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</si>
  <si>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</si>
  <si>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</si>
  <si>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</si>
  <si>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</si>
  <si>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</si>
  <si>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</si>
  <si>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</si>
  <si>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</si>
  <si>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</si>
  <si>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</si>
  <si>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</si>
  <si>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</si>
  <si>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</si>
  <si>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</si>
  <si>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</si>
  <si>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</si>
  <si>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</si>
  <si>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</si>
  <si>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</si>
  <si>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</si>
  <si>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</si>
  <si>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</si>
  <si>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</si>
  <si>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</si>
  <si>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</si>
  <si>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</si>
  <si>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</si>
  <si>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</si>
  <si>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</si>
  <si>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</si>
  <si>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</si>
  <si>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</si>
  <si>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</si>
  <si>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</si>
  <si>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</si>
  <si>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</si>
  <si>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</si>
  <si>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</si>
  <si>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</si>
  <si>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</si>
  <si>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</si>
  <si>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</si>
  <si>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</si>
  <si>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</si>
  <si>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</si>
  <si>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</si>
  <si>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</si>
  <si>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</si>
  <si>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</si>
  <si>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</si>
  <si>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</si>
  <si>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</si>
  <si>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</si>
  <si>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</si>
  <si>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</si>
  <si>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</si>
  <si>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</si>
  <si>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</si>
  <si>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</si>
  <si>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</si>
  <si>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</si>
  <si>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</si>
  <si>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</si>
  <si>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</si>
  <si>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</si>
  <si>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</si>
  <si>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</si>
  <si>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</si>
  <si>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</si>
  <si>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</si>
  <si>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</si>
  <si>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</si>
  <si>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</si>
  <si>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</si>
  <si>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</si>
  <si>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</si>
  <si>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</si>
  <si>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</si>
  <si>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</si>
  <si>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</si>
  <si>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</si>
  <si>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</si>
  <si>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</si>
  <si>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</si>
  <si>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</si>
  <si>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</si>
  <si>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</si>
  <si>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</si>
  <si>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</si>
  <si>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</si>
  <si>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</si>
  <si>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</si>
  <si>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</si>
  <si>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</si>
  <si>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</si>
  <si>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</si>
  <si>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</si>
  <si>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</si>
  <si>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</si>
  <si>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</si>
  <si>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</si>
  <si>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</si>
  <si>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</si>
  <si>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</si>
  <si>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</si>
  <si>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</si>
  <si>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</si>
  <si>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</si>
  <si>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</si>
  <si>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</si>
  <si>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</si>
  <si>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</si>
  <si>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</si>
  <si>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</si>
  <si>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</si>
  <si>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</si>
  <si>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</si>
  <si>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</si>
  <si>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</si>
  <si>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</si>
  <si>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</si>
  <si>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</si>
  <si>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</si>
  <si>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</si>
  <si>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</si>
  <si>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</si>
  <si>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</si>
  <si>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</si>
  <si>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</si>
  <si>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</si>
  <si>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</si>
  <si>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</si>
  <si>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</si>
  <si>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</si>
  <si>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</si>
  <si>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</si>
  <si>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</si>
  <si>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</si>
  <si>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</si>
  <si>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</si>
  <si>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</si>
  <si>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</si>
  <si>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</si>
  <si>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</si>
  <si>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</si>
  <si>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</si>
  <si>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</si>
  <si>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</si>
  <si>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</si>
  <si>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</si>
  <si>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</si>
  <si>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</si>
  <si>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</si>
  <si>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</si>
  <si>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</si>
  <si>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</si>
  <si>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</si>
  <si>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</si>
  <si>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</si>
  <si>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</si>
  <si>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</si>
  <si>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</si>
  <si>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</si>
  <si>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</si>
  <si>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</si>
  <si>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</si>
  <si>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</si>
  <si>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</si>
  <si>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</si>
  <si>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</si>
  <si>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</si>
  <si>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</si>
  <si>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</si>
  <si>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</si>
  <si>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</si>
  <si>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</si>
  <si>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</si>
  <si>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</si>
  <si>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</si>
  <si>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</si>
  <si>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</si>
  <si>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</si>
  <si>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</si>
  <si>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</si>
  <si>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</si>
  <si>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</si>
  <si>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</si>
  <si>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</si>
  <si>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</si>
  <si>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</si>
  <si>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</si>
  <si>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</si>
  <si>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</si>
  <si>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POLIDO,10A/250V.FORNECIMENTO E COLOCACAO</t>
  </si>
  <si>
    <t>TOMADA DUPLA DE PISO,EM CORPO DE ALUMINIO FUNDIDO E TAMPA EM LATAO POLIDO,10A/250V.FORNECIMENTO E COLOCACAO</t>
  </si>
  <si>
    <t>INTERRUPTOR DE EMBUTIR COM 1 TECLA SIMPLES FOSFORESCENTE E PLACA.FORNECIMENTO E COLOCACAO</t>
  </si>
  <si>
    <t>INTERRUPTOR DE EMBUTIR COM 2 TECLAS SIMPLES FOSFORESCENTES E PLACA.FORNECIMENTO E COLOCACAO</t>
  </si>
  <si>
    <t>INTERRUPTOR DE EMBUTIR COM 3 TECLAS SIMPLES FOSFORESCENTES E 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</si>
  <si>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</si>
  <si>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</si>
  <si>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</si>
  <si>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</si>
  <si>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</si>
  <si>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</si>
  <si>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</si>
  <si>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</si>
  <si>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</si>
  <si>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</si>
  <si>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</si>
  <si>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</si>
  <si>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</si>
  <si>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</si>
  <si>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</si>
  <si>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</si>
  <si>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</si>
  <si>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</si>
  <si>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</si>
  <si>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 COMPACTA INTEGRADA,ELETRONICA,DE 25W.FORNECIMENTO E COLOCACAO</t>
  </si>
  <si>
    <t>LAMPADA FLUORESCENTE COMPACTA INTEGRADA,ELETRONICA,DE 18W.FORNECIMENTO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</si>
  <si>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</si>
  <si>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</si>
  <si>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</si>
  <si>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</si>
  <si>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</si>
  <si>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</si>
  <si>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</si>
  <si>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</si>
  <si>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</si>
  <si>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</si>
  <si>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 COLOCACAO</t>
  </si>
  <si>
    <t>LAMPADA LED,BULBO,A60,7W,100/240V,BASE E-27.FORNECIMENTO ECOLOCACAO</t>
  </si>
  <si>
    <t>LAMPADA LED,BULBO,A60,8W,100/240V,BASE E-27.FORNECIMENTO ECOLOCACAO</t>
  </si>
  <si>
    <t>LAMPADA LED,BULBO,A60,9W,100/240V,BASE E-27.FORNECIMENTO E COLOCACAO</t>
  </si>
  <si>
    <t>LAMPADA LED,BULBO,A60,10,5W,100/240V,BASE E-27.FORNECIMENTO E COLOCACAO</t>
  </si>
  <si>
    <t>LAMPADA LED,BULBO,PAR 20,7W,120V,BASE E-27.FORNECIMENTO E COLOCACAO</t>
  </si>
  <si>
    <t>LAMPADA LED,BULBO,PAR 30,10W,120/220V/20D,BASE E-27.FORNECIMENTO E COLOCACAO</t>
  </si>
  <si>
    <t>LAMPADA LED,BULBO,PAR 30,13W,120/220V,BASE E-27.FORNECIMENTO E COLOCACAO</t>
  </si>
  <si>
    <t>LAMPADA LED,BULBO,PAR 38,16W,120/220V,BASE E-27.FORNECIMENTO E COLOCACAO</t>
  </si>
  <si>
    <t>LAMPADA LED,TUBULAR,600MM,T8,9W,FLUXO LUMINOSO EM TORNO DE 900LM</t>
  </si>
  <si>
    <t>LAMPADA LED,TUBULAR,1200MM,T8,18W,FLUXO LUMINOSO EM TORNO DE 1850LM</t>
  </si>
  <si>
    <t>LAMPADA LED,TUBULAR,HF 1200MM,T5,26W,FLUXO LUMINOSO EM TORNO 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</si>
  <si>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</si>
  <si>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</si>
  <si>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</si>
  <si>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</si>
  <si>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</si>
  <si>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</si>
  <si>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</si>
  <si>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</si>
  <si>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 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</si>
  <si>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</si>
  <si>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 MADEIRA SERRADA,E FLANGES DE LIGACAO HIDRAULICA,EXCLUSIVE FORNECIMENTO DO RESERVATORIO.</t>
  </si>
  <si>
    <t>COLOCACAO DE RESERVATORIO DE FOBROCIMENTO,FIBRA DE VIDRO OUSEMELHANTE DE 2.500L,INCLUSIVE PECAS DE APOIO EM ALVENARIA E MADEIRA SERRADA,E FLANGES DE LIGACAO HIDRAULICA,EXCLUSIVEFORNECIMENTO DO RESERVATORIO.</t>
  </si>
  <si>
    <t>COLOCACAO DE RESERVATORIO DE FRIBROCIMENTO,FIBRA DE VIDRO OU 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</si>
  <si>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</si>
  <si>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</si>
  <si>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REGISTRO DE GAVETA BRUTO,COM DIAMETRO DE 1/2".FORNECIMENTO E COLOCACAO</t>
  </si>
  <si>
    <t>REGISTRO DE GAVETA BRUTO,COM DIAMETRO DE 3/4".FORNECIMENTO E COLOCACAO</t>
  </si>
  <si>
    <t>REGISTRO DE GAVETA BRUTO,COM DIAMETRO DE 1".FORNECIMENTO E COLOCACAO</t>
  </si>
  <si>
    <t>REGISTRO DE GAVETA BRUTO,COM DIAMETRO DE 1.1/4".FORNECIMENTO E COLOCACAO</t>
  </si>
  <si>
    <t>REGISTRO DE GAVETA BRUTO,COM DIAMETRO DE 1.1/2".FORNECIMENTO E COLOCACAO</t>
  </si>
  <si>
    <t>REGISTRO DE GAVETA BRUTO,COM DIAMETRO DE 2".FORNECIMENTO E COLOCACAO</t>
  </si>
  <si>
    <t>REGISTRO DE GAVETA BRUTO,COM DIAMETRO DE 2.1/2".FORNECIMENTO E COLOCACAO</t>
  </si>
  <si>
    <t>REGISTRO DE GAVETA BRUTO,COM DIAMETRO DE 3".FORNECIMENTO E COLOCACAO</t>
  </si>
  <si>
    <t>REGISTRO DE GAVETA BRUTO,COM DIAMETRO DE 4".FORNECIMENTO E COLOCACAO</t>
  </si>
  <si>
    <t>REGISTRO DE ESFERA,EM METAL,COM DIAMETRO DE 1/2".FORNECIMENTO E COLOCACAO</t>
  </si>
  <si>
    <t>REGISTRO DE ESFERA,EM METAL,COM DIAMETRO DE 3/4".FORNECIMENTO E COLOCACAO</t>
  </si>
  <si>
    <t>REGISTRO DE ESFERA,EM METAL,COM DIAMETRO DE 1".FORNECIMENTOE COLOCACAO</t>
  </si>
  <si>
    <t>REGISTRO DE ESFERA,EM METAL,COM DIAMETRO DE 1.1/4".FORNECIMENTO E COLOCACAO</t>
  </si>
  <si>
    <t>REGISTRO DE ESFERA,EM METAL,COM DIAMETRO DE 1.1/2".FORNECIMENTO E COLOCACAO</t>
  </si>
  <si>
    <t>REGISTRO DE ESFERA,EM METAL,COM DIAMETRO DE 2".FORNECIMENTOE COLOCACAO</t>
  </si>
  <si>
    <t>VALVULA DE PE,EM METAL,COM DIAMETRO DE 3/4".FORNECIMENTO E COLOCACAO</t>
  </si>
  <si>
    <t>VALVULA DE PE,EM METAL,COM DIAMETRO DE 1".FORNECIMENTO E COLOCACAO</t>
  </si>
  <si>
    <t>VALVULA DE PE,EM METAL,COM DIAMETRO DE 1.1/4".FORNECIMENTO E COLOCACAO</t>
  </si>
  <si>
    <t>VALVULA DE PE,EM METAL,COM DIAMETRO DE 1.1/2".FORNECIMENTO E COLOCACAO</t>
  </si>
  <si>
    <t>VALVULA DE PE,EM METAL,COM DIAMETRO DE 2".FORNECIMENTO E COLOCACAO</t>
  </si>
  <si>
    <t>VALVULA DE PE,EM METAL,COM DIAMETRO DE 2.1/2".FORNECIMENTO E COLOCACAO</t>
  </si>
  <si>
    <t>VALVULA DE PE,EM METAL,COM DIAMETRO DE 3".FORNECIMENTO E COLOCACAO</t>
  </si>
  <si>
    <t>VALVULA DE PE,EM METAL,COM DIAMETRO DE 4".FORNECIMENTO E COLOCACAO</t>
  </si>
  <si>
    <t>VALVULA DE RETENCAO VERTICAL,EM METAL,COM DIAMETRO DE 3/4".FORNECIMENTO E COLOCACAO</t>
  </si>
  <si>
    <t>VALVULA DE RETENCAO VERTICAL,EM METAL,COM DIAMETRO DE 1".FORNECIMENTO E COLOCACAO</t>
  </si>
  <si>
    <t>VALVULA DE RETENCAO VERTICAL,EM METAL,COM DIAMETRO DE 1.1/4".FORNECIMENTO E COLOCACAO</t>
  </si>
  <si>
    <t>VALVULA DE RETENCAO VERTICAL,EM METAL,COM DIAMETRO DE 1.1/2".FORNECIMENTO E COLOCACAO</t>
  </si>
  <si>
    <t>VALVULA DE RETENCAO VERTICAL,EM METAL,COM DIAMETRO DE 2".FORNECIMENTO E COLOCACAO</t>
  </si>
  <si>
    <t>VALVULA DE RETENCAO VERTICAL,EM METAL,COM DIAMETRO DE 2.1/2".FORNECIMENTO E COLOCACAO</t>
  </si>
  <si>
    <t>VALVULA DE RETENCAO VERTICAL,EM METAL,COM DIAMETRO DE 3".FORNECIMENTO E COLOCACAO</t>
  </si>
  <si>
    <t>VALVULA DE RETENCAO VERTICAL,EM METAL,COM DIAMETRO DE 4".FORNECIMENTO E COLOCACAO</t>
  </si>
  <si>
    <t>VALVULA DE RETENCAO HORIZONTAL,EM METAL,COM DIAMETRO DE 3/4".FORNECIMENTO E COLOCACAO</t>
  </si>
  <si>
    <t>VALVULA DE RETENCAO HORIZONTAL,EM METAL,COM DIAMETRO DE 1".FORNECIMENTO E COLOCACAO</t>
  </si>
  <si>
    <t>VALVULA DE RETENCAO HORIZONTAL,EM METAL,COM DIAMETRO DE 1.1/4".FORNECIMENTO E COLOCACAO</t>
  </si>
  <si>
    <t>VALVULA DE RETENCAO HORIZONTAL,EM METAL,COM DIAMETRO DE 1.1/2".FORNECIMENTO E COLOCACAO</t>
  </si>
  <si>
    <t>VALVULA DE RETENCAO HORIZONTAL,EM METAL,COM DIAMETRO DE 2".FORNECIMENTO E COLOCACAO</t>
  </si>
  <si>
    <t>VALVULA DE RETENCAO HORIZONTAL,EM METAL,COM DIAMETRO DE 2.1/2".FORNECIMENTO E COLOCACAO</t>
  </si>
  <si>
    <t>VALVULA DE RETENCAO HORIZONTAL,EM METAL,COM DIAMETRO DE 3".FORNECIMENTO E COLOCACAO</t>
  </si>
  <si>
    <t>VALVULA DE RETENCAO HORIZONTAL,EM METAL,COM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</si>
  <si>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</si>
  <si>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</si>
  <si>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</si>
  <si>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</si>
  <si>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</si>
  <si>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</si>
  <si>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</si>
  <si>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</si>
  <si>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</si>
  <si>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</si>
  <si>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</si>
  <si>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</si>
  <si>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</si>
  <si>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</si>
  <si>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</si>
  <si>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</si>
  <si>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</si>
  <si>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</si>
  <si>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</si>
  <si>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</si>
  <si>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</si>
  <si>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</si>
  <si>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</si>
  <si>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</si>
  <si>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 ASSENTAMENTO</t>
  </si>
  <si>
    <t>TUBO DE FERRO GALVANIZADO DE 1.1/2",COM COSTURA,EXCLUSIVE EMENDAS,CONEXOES,ABERTURA E FECHAMENTO DE RASGO.FORNECIMENTO E ASSENTAMENTO</t>
  </si>
  <si>
    <t>TUBO DE FERRO GALVANIZADO DE 2",COM COSTURA,EXCLUSIVE EMENDAS,CONEXOES,ABERTURA E FECHAMENTO DE RASGO.FORNECIMENTO E ASSENTAMENTO</t>
  </si>
  <si>
    <t>TUBO DE FERRO GALVANIZADO DE 2.1/2",COM COSTURA,EXCLUSIVE EMENDAS,CONEXOES,ABERTURA E FECHAMENTO DE RASGO.FORNECIMENTO E 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</si>
  <si>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</si>
  <si>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</si>
  <si>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</si>
  <si>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</si>
  <si>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</si>
  <si>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</si>
  <si>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</si>
  <si>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</si>
  <si>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</si>
  <si>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</si>
  <si>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</si>
  <si>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</si>
  <si>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</si>
  <si>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</si>
  <si>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</si>
  <si>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</si>
  <si>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</si>
  <si>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</si>
  <si>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</si>
  <si>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</si>
  <si>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</si>
  <si>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</si>
  <si>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</si>
  <si>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 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</si>
  <si>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</si>
  <si>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</si>
  <si>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</si>
  <si>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</si>
  <si>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</si>
  <si>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</si>
  <si>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</si>
  <si>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</si>
  <si>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</si>
  <si>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</si>
  <si>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</si>
  <si>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</si>
  <si>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</si>
  <si>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</si>
  <si>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</si>
  <si>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</si>
  <si>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</si>
  <si>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</si>
  <si>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</si>
  <si>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</si>
  <si>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</si>
  <si>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</si>
  <si>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</si>
  <si>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 RASGO.FORNECIMENTO E ASSENTAMENTO</t>
  </si>
  <si>
    <t>TUBO DE CPVC RIGIDO,DIAMETRO DE 22MM,SOLDAVEL,PARA AGUA QUENTE E FRIA,EXCLUSIVE EMENDA,CONEXOES,ABERTURA E FECHAMENTO DE RASGO.FORNECIMENTO E ASSENTAMENTO</t>
  </si>
  <si>
    <t>TUBO DE CPVC RIGIDO,DIAMETRO DE 28MM,SOLDAVEL,PARA AGUA QUENTE E FRIA,EXCLUSIVE EMENDA,CONEXOES,ABERTURA E FECHAMENTO DE RASGO.FORNECIMENTO E ASSENTAMENTO</t>
  </si>
  <si>
    <t>TUBO DE PVC RIGIDO,ROSQUEAVEL,PARA AGUA FRIA,COM DIAMETRO DE 1/2",EXCLUSIVE EMENDAS,CONEXOES,ABERTURA E FECHAMENTO DE RASGO.FORNECIMENTO E ASSENTAMENTO</t>
  </si>
  <si>
    <t>TUBO DE PVC RIGIDO,ROSQUEAVEL,PARA AGUA FRIA,COM DIAMETRO DE 3/4",EXCLUSIVE EMENDAS,CONEXOES,ABERTURA E FECHAMENTO DE RASGO.FORNECIMENTO E ASSENTAMENTO</t>
  </si>
  <si>
    <t>TUBO DE PVC RIGIDO,ROSQUEAVEL,PARA AGUA FRIA,COM DIAMETRO DE 1",EXCLUSIVE EMENDAS,CONEXOES,ABERTURA E FECHAMENTO DE RASGO.FORNECIMENTO E ASSENTAMENTO</t>
  </si>
  <si>
    <t>TUBO DE PVC RIGIDO,ROSQUEAVEL,PARA AGUA FRIA,COM DIAMETRO DE 1.1/2",EXCLUSIVE EMENDAS,CONEXOES,ABERTURA E FECHAMENTO DERASGO.FORNECIMENTO E ASSENTAMENTO</t>
  </si>
  <si>
    <t>TUBO DE PVC RIGIDO,ROSQUEAVEL,PARA AGUA FRIA,COM DIAMETRO DE 2",EXCLUSIVE EMENDAS,CONEXOES,ABERTURA E FECHAMENTO DE RASGO.FORNECIMENTO E ASSENTAMENTO</t>
  </si>
  <si>
    <t>TUBO DE PVC RIGIDO,ROSQUEAVEL,PARA AGUA FRIA,COM DIAMETRO DE 2.1/2",EXCLUSIVE EMENDAS,CONEXOES,ABERTURA E FECHAMENTO DERASGO.FORNECIMENTO E ASSENTAMENTO</t>
  </si>
  <si>
    <t>TUBO DE PVC RIGIDO,ROSQUEAVEL,PARA AGUA FRIA,COM DIAMETRO DE 3",EXCLUSIVE EMENDAS,CONEXOES,ABERTURA E FECHAMENTO DE RASGO.FORNECIMENTO E ASSENTAMENTO</t>
  </si>
  <si>
    <t>TUBO DE PVC RIGIDO,ROSQUEAVEL,PARA AGUA FRIA,COM DIAMETRO DE 4",EXCLUSIVE EMENDAS,CONEXOES,ABERTURA E FECHAMENTO DE RASGO.FORNECIMENTO E ASSENTAMENTO</t>
  </si>
  <si>
    <t>TUBO DE PVC RIGIDO,ROSQUEAVEL,PARA AGUA FRIA,COM DIAMETRO DE 1/2",INCLUSIVE CONEXOES E EMENDAS,EXCLUSIVE ABERTURA E FECHAMENTO DE RASGO.FORNECIMENTO E ASSENTAMENTO</t>
  </si>
  <si>
    <t>TUBO DE PVC RIGIDO,ROSQUEAVEL,PARA AGUA FRIA,COM DIAMETRO DE 3/4",INCLUSIVE CONEXOES E EMENDAS,EXCLUSIVE ABERTURA E FECHAMENTO DE RASGO.FORNECIMENTO E ASSENTAMENTO</t>
  </si>
  <si>
    <t>TUBO DE PVC RIGIDO,ROSQUEAVEL,PARA AGUA FRIA,COM DIAMETRO DE 1",INCLUSIVE CONEXOES E EMENDAS,EXCLUSIVE ABERTURA E FECHAMENTO DE RASGO.FORNECIMENTO E ASSENTAMENTO</t>
  </si>
  <si>
    <t>TUBO DE PVC RIGIDO,ROSQUEAVEL,PARA AGUA FRIA,COM DIAMETRO DE 1.1/4",INCLUSIVE CONEXOES E EMENDAS,EXCLUSIVE ABERTURA E FECHAMENTO DE RASGO.FORNECIMENTO E ASSENTAMENTO</t>
  </si>
  <si>
    <t>TUBO DE PVC RIGIDO,ROSQUEAVEL,PARA AGUA FRIA,COM DIAMETRO DE 1.1/2",INCLUSIVE CONEXOES E EMENDAS,EXCLUSIVE ABERTURA E FECHAMENTO DE RASGO.FORNECIMENTO E ASSENTAMENTO</t>
  </si>
  <si>
    <t>TUBO DE PVC RIGIDO,ROSQUEAVEL,PARA AGUA FRIA,COM DIAMETRO DE 2",INCLUSIVE CONEXOES E EMENDAS,EXCLUSIVE ABERTURA E FECHAMENTO DE RASGO.FORNECIMENTO E ASSENTAMENTO</t>
  </si>
  <si>
    <t>TUBO DE PVC RIGIDO,ROSQUEAVEL,PARA AGUA FRIA,COM DIAMETRO DE 2.1/2",INCLUSIVE CONEXOES E EMENDAS,EXCLUSIVE ABERTURA E FECHAMENTO DE RASGO.FORNECIMENTO E ASSENTAMENTO</t>
  </si>
  <si>
    <t>TUBO DE PVC RIGIDO,ROSQUEAVEL,PARA AGUA FRIA,COM DIAMETRO DE 3",INCLUSIVE CONEXOES E EMENDAS,EXCLUSIVE ABERTURA E FECHAMENTO DE RASGO.FORNECIMENTO E ASSENTAMENTO</t>
  </si>
  <si>
    <t>TUBO DE PVC RIGIDO,ROSQUEAVEL,PARA AGUA FRIA,COM DIAMETRO DE 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</si>
  <si>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</si>
  <si>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</si>
  <si>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</si>
  <si>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</si>
  <si>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</si>
  <si>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</si>
  <si>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</si>
  <si>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</si>
  <si>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</si>
  <si>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 ASSENTAMENTO</t>
  </si>
  <si>
    <t>TUBO DE PVC RIGIDO DE 25MM,SOLDAVEL,INCLUSIVE CONEXOES E EMENDAS,EXCLUSIVE ABERTURA E FECHAMENTO DE RASGO.FORNECIMENTO E ASSENTAMENTO</t>
  </si>
  <si>
    <t>TUBO DE PVC RIGIDO DE 32MM,SOLDAVEL,INCLUSIVE CONEXOES E EMENDAS,EXCLUSIVE ABERTURA E FECHAMENTO DE RASGO.FORNECIMENTO E ASSENTAMENTO</t>
  </si>
  <si>
    <t>TUBO DE PVC RIGIDO DE 40MM,SOLDAVEL,INCLUSIVE CONEXOES E EMENDAS,EXCLUSIVE ABERTURA E FECHAMENTO DE RASGO.FORNECIMENTO E ASSENTAMENTO</t>
  </si>
  <si>
    <t>TUBO DE PVC RIGIDO DE 50MM,SOLDAVEL,INCLUSIVE CONEXOES E EMENDAS,EXCLUSIVE ABERTURA E FECHAMENTO DE RASGO.FORNECIMENTO E ASSENTAMENTO</t>
  </si>
  <si>
    <t>TUBO DE PVC RIGIDO DE 60MM,SOLDAVEL,INCLUSIVE CONEXOES E EMENDAS,EXCLUSIVE ABERTURA E FECHAMENTO DE RASGO.FORNECIMENTO E ASSENTAMENTO</t>
  </si>
  <si>
    <t>TUBO DE PVC RIGIDO DE 75MM,SOLDAVEL,INCLUSIVE CONEXOES E EMENDAS,EXCLUSIVE ABERTURA E FECHAMENTO DE RASGO.FORNECIMENTO E ASSENTAMENTO</t>
  </si>
  <si>
    <t>TUBO DE PVC RIGIDO DE 85MM,SOLDAVEL,INCLUSIVE CONEXOES E EMENDAS,EXCLUSIVE ABERTURA E FECHAMENTO DE RASGO.FORNECIMENTO E 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</si>
  <si>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</si>
  <si>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</si>
  <si>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</si>
  <si>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</si>
  <si>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</si>
  <si>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</si>
  <si>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</si>
  <si>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</si>
  <si>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</si>
  <si>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</si>
  <si>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</si>
  <si>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</si>
  <si>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</si>
  <si>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</si>
  <si>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</si>
  <si>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</si>
  <si>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</si>
  <si>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</si>
  <si>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 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</si>
  <si>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</si>
  <si>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</si>
  <si>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 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</si>
  <si>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</si>
  <si>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 E EMENDAS,EXCLUSIVE ABERTURA E FECHAMENTO DE RASGO.FORNECIMENTO E ASSENTAMENTO</t>
  </si>
  <si>
    <t>ELETRODUTO DE PVC RIGIDO ROSQUEAVEL DE 4",INCLUSIVE CONEXOES E EMENDAS,EXCLUSIVE ABERTURA E FECHAMENTO DE RASGO.FORNECIMENTO E ASSENTAMENTO</t>
  </si>
  <si>
    <t>ELETRODUTO DE PVC ESPIRAL CORRUGADO,DIAMETRO DE 3/4",INCLUSIVE CONEXOES E EMENDAS.FORNECIMENTO E INSTALACAO</t>
  </si>
  <si>
    <t>ELETRODUTO DE PVC ESPIRAL CORRUGADO,DIAMETRO DE 1",INCLUSIVE CONEXOES E EMENDAS.FORNECIMENTO E INSTALACAO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</si>
  <si>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</si>
  <si>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</si>
  <si>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</si>
  <si>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</si>
  <si>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</si>
  <si>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</si>
  <si>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 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</si>
  <si>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</si>
  <si>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</si>
  <si>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</si>
  <si>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</si>
  <si>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</si>
  <si>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</si>
  <si>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</si>
  <si>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</si>
  <si>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 EMENDAS.FORNECIMENTO E ASSENTAMENTO</t>
  </si>
  <si>
    <t>CONDUITE FLEXIVEL,GALVANIZADO,COM DIAMETRO DE 3/4",EXCLUSIVE 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</si>
  <si>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</si>
  <si>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</si>
  <si>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</si>
  <si>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</si>
  <si>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</si>
  <si>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</si>
  <si>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 DE VEDACAO PARA CAIXA D'AGUA.FORNECIMENTO</t>
  </si>
  <si>
    <t>ADAPTADOR ROSQUEAVEL,COM DIAMETRO DE 3/4",COM FLANGES E ANEL 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</si>
  <si>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</si>
  <si>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</si>
  <si>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</si>
  <si>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</si>
  <si>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</si>
  <si>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</si>
  <si>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</si>
  <si>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</si>
  <si>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</si>
  <si>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</si>
  <si>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</si>
  <si>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</si>
  <si>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</si>
  <si>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</si>
  <si>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</si>
  <si>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</si>
  <si>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</si>
  <si>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</si>
  <si>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</si>
  <si>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</si>
  <si>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</si>
  <si>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</si>
  <si>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</si>
  <si>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</si>
  <si>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</si>
  <si>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</si>
  <si>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</si>
  <si>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</si>
  <si>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</si>
  <si>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</si>
  <si>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</si>
  <si>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</si>
  <si>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</si>
  <si>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</si>
  <si>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</si>
  <si>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</si>
  <si>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</si>
  <si>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</si>
  <si>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</si>
  <si>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</si>
  <si>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</si>
  <si>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</si>
  <si>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</si>
  <si>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</si>
  <si>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</si>
  <si>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</si>
  <si>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</si>
  <si>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</si>
  <si>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</si>
  <si>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</si>
  <si>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</si>
  <si>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</si>
  <si>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</si>
  <si>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</si>
  <si>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</si>
  <si>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</si>
  <si>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</si>
  <si>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</si>
  <si>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</si>
  <si>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</si>
  <si>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</si>
  <si>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</si>
  <si>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</si>
  <si>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</si>
  <si>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</si>
  <si>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</si>
  <si>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</si>
  <si>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</si>
  <si>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</si>
  <si>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</si>
  <si>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</si>
  <si>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</si>
  <si>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</si>
  <si>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</si>
  <si>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</si>
  <si>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</si>
  <si>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</si>
  <si>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</si>
  <si>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</si>
  <si>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</si>
  <si>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</si>
  <si>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</si>
  <si>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</si>
  <si>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</si>
  <si>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</si>
  <si>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</si>
  <si>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</si>
  <si>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</si>
  <si>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</si>
  <si>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</si>
  <si>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</si>
  <si>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</si>
  <si>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</si>
  <si>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</si>
  <si>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</si>
  <si>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</si>
  <si>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</si>
  <si>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</si>
  <si>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</si>
  <si>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</si>
  <si>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</si>
  <si>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</si>
  <si>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</si>
  <si>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</si>
  <si>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</si>
  <si>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</si>
  <si>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</si>
  <si>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</si>
  <si>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</si>
  <si>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</si>
  <si>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</si>
  <si>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</si>
  <si>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</si>
  <si>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</si>
  <si>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</si>
  <si>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</si>
  <si>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</si>
  <si>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</si>
  <si>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</si>
  <si>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</si>
  <si>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</si>
  <si>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</si>
  <si>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</si>
  <si>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</si>
  <si>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</si>
  <si>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</si>
  <si>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</si>
  <si>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</si>
  <si>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</si>
  <si>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</si>
  <si>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</si>
  <si>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</si>
  <si>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</si>
  <si>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</si>
  <si>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</si>
  <si>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</si>
  <si>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</si>
  <si>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</si>
  <si>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</si>
  <si>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</si>
  <si>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</si>
  <si>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</si>
  <si>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</si>
  <si>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</si>
  <si>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</si>
  <si>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</si>
  <si>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</si>
  <si>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</si>
  <si>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</si>
  <si>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</si>
  <si>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 DE 1/2",EXCLUSIVE A PECA</t>
  </si>
  <si>
    <t>CORTE E ABERTURA DE DUAS ROSCAS,POR TARRAXA MANUAL,E COLOCACAO DE CONEXOES DE FERRO GALVANIZADO,COM COSTURA,COM DIAMETRO DE 3/4",EXCLUSIVE A PECA</t>
  </si>
  <si>
    <t>CORTE E ABERTURA DE DUAS ROSCAS,POR TARRAXA MANUAL,E COLOCACAO DE CONEXOES DE FERRO GALVANIZADO,COM COSTURA,COM DIAMETRO DE 1",EXCLUSIVE A PECA</t>
  </si>
  <si>
    <t>CORTE E ABERTURA DE DUAS ROSCAS,POR TARRAXA MANUAL,E COLOCACAO DE CONEXOES DE FERRO GALVANIZADO,COM COSTURA,COM DIAMETRO DE 1.1/4",EXCLUSIVE A PECA</t>
  </si>
  <si>
    <t>CORTE E ABERTURA DE DUAS ROSCAS,POR TARRAXA MANUAL,E COLOCACAO DE CONEXOES DE FERRO GALVANIZADO,COM COSTURA,COM DIAMETRO DE 1.1/2",EXCLUSIVE A PECA</t>
  </si>
  <si>
    <t>CORTE E ABERTURA DE DUAS ROSCAS,POR TARRAXA MANUAL,E COLOCACAO DE CONEXOES DE FERRO GALVANIZADO,COM COSTURA,COM DIAMETRO DE 2",EXCLUSIVE A PECA</t>
  </si>
  <si>
    <t>CORTE E ABERTURA DE DUAS ROSCAS,POR TARRAXA MANUAL,E COLOCACAO DE CONEXOES DE FERRO GALVANIZADO,COM COSTURA,COM DIAMETRO DE 2.1/2",EXCLUSIVE A PECA</t>
  </si>
  <si>
    <t>CORTE E ABERTURA DE DUAS ROSCAS,POR TARRAXA MANUAL,E COLOCACAO DE CONEXOES DE FERRO GALVANIZADO,COM COSTURA,COM DIAMETRO DE 3",EXCLUSIVE A PECA</t>
  </si>
  <si>
    <t>CORTE E ABERTURA DE DUAS ROSCAS,POR TARRAXA MANUAL,E COLOCACAO DE CONEXOES DE FERRO GALVANIZADO,COM COSTURA,COM DIAMETRO DE 4",EXCLUSIVE A PECA</t>
  </si>
  <si>
    <t>CORTE E ABERTURA DE DUAS ROSCAS,POR TARRAXA MANUAL,COLOCACAO DE CONEXOES EM TUBULACAO PARA VAPOR(SCH-40 OU SCH-80),NO DIAMETRO DE 1/2",EXCLUSIVE A PECA</t>
  </si>
  <si>
    <t>CORTE E ABERTURA DE DUAS ROSCAS,POR TARRAXA MANUAL,COLOCACAO DE CONEXOES EM TUBULACAO PARA VAPOR(SCH-40 OU SCH-80),NO DIAMETRO DE 3/4",EXCLUSIVE A PECA</t>
  </si>
  <si>
    <t>CORTE E ABERTURA DE DUAS ROSCAS,POR TARRAXA MANUAL,COLOCACAO DE CONEXOES EM TUBULACAO PARA VAPOR(SCH-40 OU SCH-80),NO DIAMETRO DE 1",EXCLUSIVE A PECA</t>
  </si>
  <si>
    <t>CORTE E ABERTURA DE DUAS ROSCAS,POR TARRAXA MANUAL,COLOCACAO DE CONEXOES EM TUBULACAO PARA VAPOR(SCH-40 OU SCH-80),NO DIAMETRO DE 1.1/4",EXCLUSIVE A PECA</t>
  </si>
  <si>
    <t>CORTE E ABERTURA DE DUAS ROSCAS,POR TARRAXA MANUAL,COLOCACAO DE CONEXOES EM TUBULACAO PARA VAPOR(SCH-40 OU SCH-80),NO DIAMETRO DE 1.1/2",EXCLUSIVE A PECA</t>
  </si>
  <si>
    <t>CORTE E ABERTURA DE DUAS ROSCAS,POR TARRAXA MANUAL,COLOCACAO DE CONEXOES EM TUBULACAO PARA VAPOR(SCH-40 OU SCH-80),NO DIAMETRO DE 2",EXCLUSIVE A PECA</t>
  </si>
  <si>
    <t>CORTE E ABERTURA DE DUAS ROSCAS,POR TARRAXA MANUAL,COLOCACAO DE CONEXOES EM TUBULACAO PARA VAPOR(SCH-40 OU SCH-80),NO DIAMETRO DE 2.1/2",EXCLUSIVE A PECA</t>
  </si>
  <si>
    <t>CORTE E ABERTURA DE DUAS ROSCAS,POR TARRAXA MANUAL,COLOCACAO DE CONEXOES EM TUBULACAO PARA VAPOR(SCH-40 OU SCH-80),NO DIAMETRO DE 3",EXCLUSIVE A PECA</t>
  </si>
  <si>
    <t>CORTE E ABERTURA DE DUAS ROSCAS,POR TARRAXA MANUAL,COLOCACAO DE CONEXOES EM TUBULACAO PARA VAPOR(SCH-40 OU SCH-80),NO DIAMETRO DE 4",EXCLUSIVE A PECA</t>
  </si>
  <si>
    <t>CORTE E ABERTURA DE DUAS ROSCAS,POR TARRAXA MANUAL,COLOCACAO DE CONEXOES EM TUBOS DE PVC ROSQUEAVEIS,COM DIAMETRO DE 1/2",EXCLUSIVE A PECA</t>
  </si>
  <si>
    <t>CORTE E ABERTURA DE DUAS ROSCAS,POR TARRAXA MANUAL,COLOCACAO DE CONEXOES EM TUBOS DE PVC ROSQUEAVEIS,COM DIAMETRO DE 3/4",EXCLUSIVE A PECA</t>
  </si>
  <si>
    <t>CORTE E ABERTURA DE DUAS ROSCAS,POR TARRAXA MANUAL,COLOCACAO DE CONEXOES EM TUBOS DE PVC ROSQUEAVEIS,COM DIAMETRO DE 1",EXCLUSIVE A PECA</t>
  </si>
  <si>
    <t>CORTE E ABERTURA DE DUAS ROSCAS,POR TARRAXA MANUAL,COLOCACAO DE CONEXOES EM TUBOS DE PVC ROSQUEAVEIS,COM DIAMETRO DE 1.1/4",EXCLUSIVE A PECA</t>
  </si>
  <si>
    <t>CORTE E ABERTURA DE DUAS ROSCAS,POR TARRAXA MANUAL,COLOCACAO DE CONEXOES EM TUBOS DE PVC ROSQUEAVEIS,COM DIAMETRO DE 1.1/2",EXCLUSIVE A PECA</t>
  </si>
  <si>
    <t>CORTE E ABERTURA DE DUAS ROSCAS,POR TARRAXA MANUAL,COLOCACAO DE CONEXOES EM TUBOS DE PVC ROSQUEAVEIS,COM DIAMETRO DE 2",EXCLUSIVE A PECA</t>
  </si>
  <si>
    <t>CORTE E ABERTURA DE DUAS ROSCAS,POR TARRAXA MANUAL,COLOCACAO DE CONEXOES EM TUBOS DE PVC ROSQUEAVEIS,COM DIAMETRO DE 2.1/2",EXCLUSIVE A PECA</t>
  </si>
  <si>
    <t>CORTE E ABERTURA DE DUAS ROSCAS,POR TARRAXA MANUAL,COLOCACAO DE CONEXOES EM TUBOS DE PVC ROSQUEAVEIS,COM DIAMETRO DE 3",EXCLUSIVE A PECA</t>
  </si>
  <si>
    <t>CORTE E ABERTURA DE DUAS ROSCAS,POR TARRAXA MANUAL,COLOCACAO DE CONEXOES EM TUBOS DE PVC ROSQUEAVEIS,COM DIAMETRO DE 4",EXCLUSIVE A PECA</t>
  </si>
  <si>
    <t>CORTE E ABERTURA DE DUAS ROSCAS,POR TARRAXA MANUAL,COLOCACAO DE CONEXOES EM ELETRODUTO DE PVC ROSQUEAVEIS,COM DIAMETRO DE 1/2",EXCLUSIVE A PECA</t>
  </si>
  <si>
    <t>CORTE E ABERTURA DE DUAS ROSCAS,POR TARRAXA MANUAL,COLOCACAO DE CONEXOES EM ELETRODUTO DE PVC ROSQUEAVEIS,COM DIAMETRO DE 3/4",EXCLUSIVE A PECA</t>
  </si>
  <si>
    <t>CORTE E ABERTURA DE DUAS ROSCAS,POR TARRAXA MANUAL,COLOCACAO DE CONEXOES EM ELETRODUTO DE PVC ROSQUEAVEIS,COM DIAMETRO DE 1",EXCLUSIVE A PECA</t>
  </si>
  <si>
    <t>CORTE E ABERTURA DE DUAS ROSCAS,POR TARRAXA MANUAL,COLOCACAO DE CONEXOES EM ELETRODUTO DE PVC ROSQUEAVEIS,COM DIAMETRO DE 1.1/4",EXCLUSIVE A PECA</t>
  </si>
  <si>
    <t>CORTE E ABERTURA DE DUAS ROSCAS,POR TARRAXA MANUAL,COLOCACAO DE CONEXOES EM ELETRODUTO DE PVC ROSQUEAVEIS,COM DIAMETRO DE 1.1/2",EXCLUSIVE A PECA</t>
  </si>
  <si>
    <t>CORTE E ABERTURA DE DUAS ROSCAS,POR TARRAXA MANUAL,COLOCACAO DE CONEXOES EM ELETRODUTO DE PVC ROSQUEAVEIS,COM DIAMETRO DE 2",EXCLUSIVE A PECA</t>
  </si>
  <si>
    <t>CORTE E ABERTURA DE DUAS ROSCAS,POR TARRAXA MANUAL,COLOCACAO DE CONEXOES EM ELETRODUTO DE PVC ROSQUEAVEIS,COM DIAMETRO DE 2.1/2",EXCLUSIVE A PECA</t>
  </si>
  <si>
    <t>CORTE E ABERTURA DE DUAS ROSCAS,POR TARRAXA MANUAL,COLOCACAO DE CONEXOES EM ELETRODUTO DE PVC ROSQUEAVEIS,COM DIAMETRO DE 3",EXCLUSIVE A PECA</t>
  </si>
  <si>
    <t>CORTE E ABERTURA DE DUAS ROSCAS,POR TARRAXA MANUAL,COLOCACAO 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</si>
  <si>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</si>
  <si>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</si>
  <si>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</si>
  <si>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</si>
  <si>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</si>
  <si>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</si>
  <si>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</si>
  <si>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</si>
  <si>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</si>
  <si>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</si>
  <si>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</si>
  <si>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</si>
  <si>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</si>
  <si>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</si>
  <si>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</si>
  <si>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</si>
  <si>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</si>
  <si>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</si>
  <si>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</si>
  <si>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</si>
  <si>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</si>
  <si>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</si>
  <si>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</si>
  <si>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</si>
  <si>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</si>
  <si>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</si>
  <si>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</si>
  <si>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</si>
  <si>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</si>
  <si>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</si>
  <si>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</si>
  <si>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</si>
  <si>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</si>
  <si>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</si>
  <si>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</si>
  <si>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</si>
  <si>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</si>
  <si>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</si>
  <si>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</si>
  <si>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</si>
  <si>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</si>
  <si>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</si>
  <si>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</si>
  <si>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</si>
  <si>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</si>
  <si>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</si>
  <si>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AGUA,PARA OBRAS PUBLICAS,CONSIDERANDO O CONSUMO MENSAL DE ATE 20,00M3,TARIFA "A"</t>
  </si>
  <si>
    <t>ADICIONAL PARA O ITEM 15.058.0010,CONSIDERANDO O CONSUMO MENSAL ENTRE 21,00 E 30,00M3</t>
  </si>
  <si>
    <t>ADICIONAL PARA OS ITENS 15.058.0010 E 15.058.0015,CONSIDERANDO O CONSUMO MENSAL ENTRE 31,00 E 100,00M3</t>
  </si>
  <si>
    <t>FORNECIMENTO DE AGUA,PARA OBRAS PUBLICAS,CONSIDERANDO O CONSUMO MENSAL DE ATE 30,00M3,TARIFA "B"</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</si>
  <si>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</si>
  <si>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</si>
  <si>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</si>
  <si>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</si>
  <si>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</si>
  <si>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</si>
  <si>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</si>
  <si>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</si>
  <si>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</si>
  <si>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</si>
  <si>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</si>
  <si>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</si>
  <si>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</si>
  <si>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</si>
  <si>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</si>
  <si>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</si>
  <si>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 DE AGUA,DENOMINADO "KIT CAVALETE",EM PVC,DIAMETRO DE 1/2".FORNECIMENTO</t>
  </si>
  <si>
    <t>CONJUNTO DE MATERIAIS,COMPLETO,PARA LIGACAO DE RAMAL PREDIAL DE AGUA,DENOMINADO "KIT CAVALETE",EM PVC,DIAMETRO DE 3/4".FORNECIMENTO</t>
  </si>
  <si>
    <t>CONJUNTO DE MATERIAIS PARA RAMAL PREDIAL DE AGUA DE PVC RQ 1.1/2",PADRAO NORMAL,LIGADO EM DISTRIBUIDOR DE PVC DN DE 50MM OU 2",EXCLUSIVE TUBO E CAVALETE.FORNECIMENTO</t>
  </si>
  <si>
    <t>CONJUNTO DE MATERIAIS PARA RAMAL PREDIAL DE AGUA DE PVC RQ 1.1/2",PADRAO NORMAL,LIGADO EM DISTRIBUIDOR DE PVC DN DE 75MM 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</si>
  <si>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</si>
  <si>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</si>
  <si>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</si>
  <si>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</si>
  <si>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</si>
  <si>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</si>
  <si>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</si>
  <si>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</si>
  <si>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</si>
  <si>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</si>
  <si>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</si>
  <si>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</si>
  <si>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</si>
  <si>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</si>
  <si>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</si>
  <si>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</si>
  <si>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</si>
  <si>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</si>
  <si>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</si>
  <si>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</si>
  <si>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</si>
  <si>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</si>
  <si>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</si>
  <si>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</si>
  <si>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</si>
  <si>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 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</si>
  <si>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</si>
  <si>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 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</si>
  <si>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</si>
  <si>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 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</si>
  <si>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</si>
  <si>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</si>
  <si>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</si>
  <si>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</si>
  <si>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</si>
  <si>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 ESCAVACAO E REATERRO COM O FORNECIMENTO DE TODO O MATERIALNECESSARIO,EXCLUSIVE REMOCAO E REPOSICAO DE PAVIMENTOS E RETIRADA DO CAVALETE,COM DIAMETRO DE 1/2"</t>
  </si>
  <si>
    <t>INTERVENCAO NO RAMAL CONFORME ESPECIFICACOES CEDAE,INCLUSIVE ESCAVACAO E REATERRO COM O FORNECIMENTO DE TODO O MATERIALNECESSARIO,EXCLUSIVE REMOCAO E REPOSICAO DE PAVIMENTOS E RETIRADA DO CAVALETE,COM DIAMETRO DE 3/4"</t>
  </si>
  <si>
    <t>INTERVENCAO NO RAMAL CONFORME ESPECIFICACOES CEDAE,INCLUSIVE 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</si>
  <si>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</si>
  <si>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</si>
  <si>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</si>
  <si>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</si>
  <si>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</si>
  <si>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EM TUBULACAO DE PVC,PARA ESGOTO,COM 0,10M DE DIAMETRO,INCLUSIVE ESCAVACAO E REATERRO ATE 1,00M,EXCLUSIVE REMOCAO DE PAVIMENTO.CUSTO PARA 10,00M</t>
  </si>
  <si>
    <t>LIGACAO EM TUBULACAO DE PVC,PARA ESGOTO,COM 0,15M DE DIAMETRO,INCLUSIVE ESCAVACAO E REATERRO ATE 1,00M,EXCLUSIVE REMOCAO 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</si>
  <si>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</si>
  <si>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</si>
  <si>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</si>
  <si>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</si>
  <si>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</si>
  <si>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 MADEIRA SERRADA,SEM TESOURA OU PONTALETE,MEDIDO PELA AREA REAL DO MADEIRAMENTO.FORNECIMENTO E COLOCACAO</t>
  </si>
  <si>
    <t>MADEIRAMENTO PARA COBERTURA EM QUATRO OU MAIS AGUAS EM TELHAS CERAMICAS,CONSTITUIDO DE CUMEEIRA,TERCAS,RINCOES E ESPIGOES DE 3"X4.1/2",CAIBROS DE 3"X1.1/2",RIPAS DE 1,5X4CM,TUDO EM MADEIRA APARELHADA,SEM TESOURA OU PONTALETE,MEDIDO PELA AREA REAL DO MADEIRAMENTO.FORNECIMENTO E COLOCACAO</t>
  </si>
  <si>
    <t>MADEIRAMENTO PARA COBERTURA EM TELHAS ONDULADAS,CONSTITUIDODE PECAS DE 3"X3" E 3"X4.1/2",EM MADEIRA SERRADA,SEM TESOURA 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</si>
  <si>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</si>
  <si>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</si>
  <si>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</si>
  <si>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</si>
  <si>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</si>
  <si>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</si>
  <si>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</si>
  <si>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</si>
  <si>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</si>
  <si>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</si>
  <si>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</si>
  <si>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</si>
  <si>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</si>
  <si>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</si>
  <si>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</si>
  <si>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</si>
  <si>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</si>
  <si>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</si>
  <si>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</si>
  <si>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</si>
  <si>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</si>
  <si>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</si>
  <si>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</si>
  <si>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 QUALQUER TIPO.FORNECIMENTO E COLOCACAO</t>
  </si>
  <si>
    <t>TERCA DE MADEIRA APARELHADA,EM PECAS DE 3"X3",PARA COBERTURA 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</si>
  <si>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</si>
  <si>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</si>
  <si>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</si>
  <si>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</si>
  <si>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</si>
  <si>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</si>
  <si>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</si>
  <si>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</si>
  <si>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</si>
  <si>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</si>
  <si>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</si>
  <si>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</si>
  <si>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FRANCESA,EXCLUSIVE CUMEEIRA E MADEIRAMENTO.MEDIDA PELA AREA REAL DA COBERTURA.FORNECIMENTO E COLOCACAO</t>
  </si>
  <si>
    <t>COBERTURA EM TELHA CERAMICA COLONIAL,EXCLUSIVE CUMEEIRA E MADEIRAMENTO.MEDIDA PELA AREA REAL DE COBERTURA.FORNECIMENTO E COLOCACAO</t>
  </si>
  <si>
    <t>COBERTURA EM TELHA CERAMICA PORTUGUESA OU ROMANA,EXCLUSIVE CUMEEIRA E MADEIRAMENTO MEDIDA PELA AREA REAL DE COBERTURA.FORNECIMENTO E COLOCACAO</t>
  </si>
  <si>
    <t>CUMEEIRA PARA COBERTURA EM TELHAS FRANCESAS,COLONIAIS,ROMANA 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</si>
  <si>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</si>
  <si>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</si>
  <si>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</si>
  <si>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</si>
  <si>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 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</si>
  <si>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</si>
  <si>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</si>
  <si>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 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</si>
  <si>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</si>
  <si>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</si>
  <si>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</si>
  <si>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</si>
  <si>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 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</si>
  <si>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</si>
  <si>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</si>
  <si>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CIRCULAR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</si>
  <si>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</si>
  <si>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t>
  </si>
  <si>
    <t>CUMEEIRA DE GALVALUME,COM ESPESSURA APROXIMADA DE 0,5MM,0,30M DE ABA PARA CADA LADO,PARA TELHAS ONDULADAS.FORNECIMENTO E COLOCACAO</t>
  </si>
  <si>
    <t>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</si>
  <si>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</si>
  <si>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</si>
  <si>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</si>
  <si>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</si>
  <si>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</si>
  <si>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</si>
  <si>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</si>
  <si>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</si>
  <si>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</si>
  <si>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 1 FACE E PINTADA NA OUTRA,MODELO TRAPEZOIDAL OU ONDULADA,NA 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</si>
  <si>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</si>
  <si>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</si>
  <si>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</si>
  <si>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</si>
  <si>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</si>
  <si>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</si>
  <si>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</si>
  <si>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</si>
  <si>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</si>
  <si>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</si>
  <si>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 (SISTEMA COIL COATING) BRANCA EXTERIOR E CINZA INTERIORMENTE,ESPESSURA ATE 1MM,LARGURA DE 0,90M,VAO LIVRE ATE 8,5M,PESO APROXIMADO DE 10KG/M2,INCLUSIVE FIXACOES E MEDIDA PELA AREA 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</si>
  <si>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</si>
  <si>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 (SISTEMA COIL COATING) BRANCA EXTERIOR E CINZA INTERIORMENTE,ESPESSURA ATE 1MM,LARGURA DE 0,90M,VAO ENTRE 8,51 E 13,50M,PESO APROXIMADO DE 10KG/M2,INCLUSIVE FIXACOES E MEDIDA PELA 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</si>
  <si>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 COBERTURA.FORNECIMENTO E COLOCACAO</t>
  </si>
  <si>
    <t>COBERTURA AUTO-PORTANTE EM CHAPAS DE ACO ZINCADO,COM PINTURA (SISTEMA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</si>
  <si>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 COBERTURA.FORNECIMENTO E COLOCACAO</t>
  </si>
  <si>
    <t>COBERTURA AUTO-PORTANTE EM CHAPAS DE ACO ZINCADO,COM PINTURA (SISTEMA COIL COATING) BRANCA EXTERIOR E CINZA INTERIORMENTE,ESPESSURA DE 1,55MM,LARGURA DE 0,90M,VAO ENTRE 20,01 E 22,,00M,PESO APROXIMADO DE 18,5KG/M2,INCLUSIVE FIXACOES E MEDIDA PELA AREA REAL DE COBERTURA.FORNECIMENTO E COLOCACAO</t>
  </si>
  <si>
    <t>COBERTURA COM TELHAS TRAPEZOIDAIS EM ACO GALVANIZADO,ESPESSURA DE 0,5MM,INCLUSIVE FIXACOES E MEDIDA PELA AREA REAL DA COBERTURA</t>
  </si>
  <si>
    <t>CUMEEIRA EM CHAPA DE ACO GALVANIZADO,COM ESPESSURA DE 0,5MM, 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</si>
  <si>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</si>
  <si>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</si>
  <si>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</si>
  <si>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</si>
  <si>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 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</si>
  <si>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</si>
  <si>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</si>
  <si>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</si>
  <si>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</si>
  <si>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PRE-VEGETACAO,CONSTITUIDO DE: MEMBRANA DEPROTECAO ANTI-RAIZES,PLACAS PARA DRENAGEM CONTROLADA,MEMBRANA PARA RETENCAO DE NUTRIENTES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</si>
  <si>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</si>
  <si>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</si>
  <si>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</si>
  <si>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</si>
  <si>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</si>
  <si>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</si>
  <si>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</si>
  <si>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</si>
  <si>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 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</si>
  <si>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</si>
  <si>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</si>
  <si>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</si>
  <si>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</si>
  <si>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</si>
  <si>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</si>
  <si>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 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</si>
  <si>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</si>
  <si>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SUBCOBERTURA CONSTITUIDA POR UMA FOLHA DE ALUMINIO E FIBRASCONTINUAS DE POLIETILENO DE ALTA DENSIDADE,PERMEAVEL AO VAPOR E COM RESISTENCIA A PASSAGEM DE AGUA,INCLUSIVE MADEIRAMENTO DE FIXACAO.FORNECIMENTO E COLOCACAO</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</si>
  <si>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</si>
  <si>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</si>
  <si>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</si>
  <si>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</si>
  <si>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</si>
  <si>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</si>
  <si>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</si>
  <si>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 REFORCO E UMA TELA INDUSTRIAL DE POLIESTER,APLICADA SOBRE A 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</si>
  <si>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</si>
  <si>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</si>
  <si>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</si>
  <si>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</si>
  <si>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t>
  </si>
  <si>
    <t>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</si>
  <si>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</si>
  <si>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IMPERMEABILIZACAO AREA EXPOSTA,C/EMULSAO ACRILICA PURA (NAOESTIRENADA),C/TEOR DE SOLIDOS ACIMA 60% APLICADOS EM QUATROOU MAIS DEMAOS ATE ATINGIR O CONSUMO 2KG/M2 E REFORCO C/TELA 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</si>
  <si>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</si>
  <si>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</si>
  <si>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 C/CAIMENTO MINIMO DE 1%,EXCL.REGULARIZACAO,ABNT NBR 9952.</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</si>
  <si>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</si>
  <si>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</si>
  <si>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</si>
  <si>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</si>
  <si>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</si>
  <si>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</si>
  <si>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</si>
  <si>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</si>
  <si>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</si>
  <si>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</si>
  <si>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</si>
  <si>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</si>
  <si>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</si>
  <si>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</si>
  <si>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</si>
  <si>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</si>
  <si>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</si>
  <si>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</si>
  <si>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</si>
  <si>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</si>
  <si>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</si>
  <si>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</si>
  <si>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</si>
  <si>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</si>
  <si>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</si>
  <si>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</si>
  <si>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</si>
  <si>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</si>
  <si>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 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</si>
  <si>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</si>
  <si>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</si>
  <si>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</si>
  <si>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</si>
  <si>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</si>
  <si>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</si>
  <si>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</si>
  <si>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</si>
  <si>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</si>
  <si>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</si>
  <si>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</si>
  <si>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</si>
  <si>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</si>
  <si>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</si>
  <si>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</si>
  <si>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</si>
  <si>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</si>
  <si>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</si>
  <si>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</si>
  <si>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</si>
  <si>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</si>
  <si>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</si>
  <si>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</si>
  <si>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</si>
  <si>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</si>
  <si>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 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</si>
  <si>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</si>
  <si>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</si>
  <si>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 HOSPITALAR,SOBRE PAREDES E PISOS DE CENTRO CIRURGICO OU UTI,INCLUSIVE LIXAMENTO,UMA DEMAO DE SELADOR ACRILICO,DUAS DEMAOS DE MASSA ACRILICA E DUAS DEMAOS DE ACABAMENTO</t>
  </si>
  <si>
    <t>PREPARO DE SUPERFICIES NOVAS,COM REVESTIMENTO LISO,INCLUSIVE LIXAMENTO,LIMPEZA,UMA DEMAO DE SELADOR ACRILICO,UMA DEMAO DE MASSA CORRIDA OU ACRILICA E NOVO LIXAMENTO COM REMOCAO DOPO RESIDUAL</t>
  </si>
  <si>
    <t>PINTURA COM ESMALTE SINTETICO ALQUIDICO,PARA INTERIOR,ALTO BRILHO,BRILHANTE,ACETINADO OU FOSCO,ACABAMENTO PADRAO,EM DUAS 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</si>
  <si>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</si>
  <si>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</si>
  <si>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 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</si>
  <si>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</si>
  <si>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</si>
  <si>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</si>
  <si>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</si>
  <si>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</si>
  <si>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</si>
  <si>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</si>
  <si>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</si>
  <si>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 DE ACABAMENTO</t>
  </si>
  <si>
    <t>PINTURA INTERNA OU EXTERNA SOBRE MADEIRA NOVA,COM TINTA A OLEO BRILHANTE OU ACETINADA COM DUAS DEMAOS DE ACABAMENTO SOBRE SUPERFICIE PREPARADA,CONFORME O ITEM 17.017.0100,EXCLUSIVE 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</si>
  <si>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</si>
  <si>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</si>
  <si>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 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</si>
  <si>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</si>
  <si>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 PREPARADA,CONFORME O ITEM 17.017.0100,EXCLUSIVE ESTE PREPARO</t>
  </si>
  <si>
    <t>REPINTURA INTERNA OU EXTERNA SOBRE MADEIRA EM BOM ESTADO COM 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</si>
  <si>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</si>
  <si>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</si>
  <si>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</si>
  <si>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</si>
  <si>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</si>
  <si>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 DE ACABAMENTO</t>
  </si>
  <si>
    <t>PINTURA DE RODAPES COM TINTA SINTETICA DE USO GERAL,SOBRE MADEIRA NOVA,UMA DEMAO DE FUNDO SINTETICO NIVELADOR,UMA DEMAODE MASSA PARA MADEIRA,LIXAMENTO E REMOCAO DO PO E DUAS DEMAOS DE ACABAMENTO</t>
  </si>
  <si>
    <t>PINTURA DE RODAPES COM DUAS DEMAOS,DE ALTA CLASSE,DE ESMALTE SINTETICO ALTO BRILHO OU ACETINADO,SOBRE MADEIRA NOVA,SOBRE 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</si>
  <si>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</si>
  <si>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</si>
  <si>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</si>
  <si>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 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</si>
  <si>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</si>
  <si>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</si>
  <si>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 ANTIOXIDO</t>
  </si>
  <si>
    <t>REPINTURA INTERNA OU EXTERNA SOBRE FERRO EM BOM ESTADO,COM TINTA GRAFITE EM DUAS DEMAOS APOS LIXAMENTO LEVE,LIMPEZA,DESENGORDURAMENTO E FUNDO ANTICORROSIVO NA COR LARANJA DE SECAGEM RAPIDA,OU UTILIZAR DIRETAMENTE SOBRE O METAL TINTA GRAFITE 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</si>
  <si>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</si>
  <si>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</si>
  <si>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 ACRILICO,DUAS DEMAOS DE MASSA ACRILICA E DUAS DEMAOS DE ACABAMENTO</t>
  </si>
  <si>
    <t>PREPARO DE SUPERFICIES NOVAS,COM REVESTIMENTO LISO,INTERIOR,INCLUSIVE LIMPEZA,UMA DEMAO DE SELADOR,UMA DEMAO DE MASSA CORRIDA E LIXAMENTOS NECESSARIOS</t>
  </si>
  <si>
    <t>PINTURA COM SELADOR ACRILICO,EM UMA DEMAO,SOBRE EMBOCO EXISTENTE</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</si>
  <si>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</si>
  <si>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</si>
  <si>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</si>
  <si>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ECONOMICA,CONFORME ABNT NBR 15079,PARA INTERIOR,SOBRE SUPERFICIE EM BOM ESTADO E 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</si>
  <si>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</si>
  <si>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LIMPEZA,UMA DEMAO DE SELADOR ACRILICO,DUAS DEMAOS DE MASSA ACRILICA E LIXAMENTOS NECESSARIOS</t>
  </si>
  <si>
    <t>PINTURA COM TINTA LATEX,CLASSIFICACAO STANDARD,CONFORME ABNT NBR 15079,PARA EXTERIOR,INCLUSIVE LIXAMENTOS,LIMPEZA,UMA DEMAO DE SELADOR ACRILICO E DUAS DEMAOS DE ACABAMENTO</t>
  </si>
  <si>
    <t>UMA DEMAO ADICIONAL DE PINTURA DE ACABAMENTO NO SERVICO DO ITEM 17.018.0080</t>
  </si>
  <si>
    <t>REPINTURA COM TINTA LATEX ACETINADA,CLASSIFICACAO PREMIUM OU 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</si>
  <si>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</si>
  <si>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 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</si>
  <si>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</si>
  <si>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</si>
  <si>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</si>
  <si>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</si>
  <si>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</si>
  <si>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</si>
  <si>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 EM AREAS INTERNAS E EXTERNAS,EM TRES DEMAOS</t>
  </si>
  <si>
    <t>PINTURA EM PEDRAS NATURAIS (ARDOSIA,PEDRA MINEIRA E ETC) A BASE DE RESINA ACRILICA,INCLUSIVE LIMPEZA E DUAS DEMAOS</t>
  </si>
  <si>
    <t>PINTURA SOBRE TELHAS CERAMICAS,COM IMPERMEABILIZANTE INCOLOR A BASE DE SILICONE,INCLUSIVE LIMPEZA E DUAS DEMAOS DE ACABAMENTO</t>
  </si>
  <si>
    <t>PINTURA COM TINTA LATEX SEMIBRILHANTE OU FOSCA,CLASSIFICACAO PREMIUM OU STANDARD,CONFORME ABNT NBR 15079,PARA INTERIOR OU EXTERIOR,SISTEMA TINTOMETRICO,INCLUSIVE LIXAMENTO,UMA DEMAO DE SELADOR ACRILICO E DUAS DEMAOS DE ACABAMENTO</t>
  </si>
  <si>
    <t>PINTURA COM TINTA LATEX SEMIBRILHANTE OU FOSCA,CLASSIFICACAO PREMIUM OU STANDARD,CONFORME ABNT NBR 15079,PARA INTERIOR OU EXTERIOR,SOBRE SUPERFICIE APICOADA,SISTEMA TINTOMETRICO,INCLUSIVE LIXAMENTO,UMA DEMAO DE SELADOR ACRILICO E DUAS DEMAOS DE ACABAMENTO</t>
  </si>
  <si>
    <t>PINTURA COM TINTA LATEX SEMIBRILHANTE OU FOSCA,CLASSIFICACAO PREMIUM OU STANDARD,CONFORME ABNT NBR 15079,PARA INTERIOR OU EXTERIOR,SISTEMA TINTOMETRICO,INCLUSIVE LIXAMENTO,UMA DEMAO DE SELADOR ACRILICO,DEMAO DE MEIA MASSA E DUAS DEMAOS DE ACABAMENTO</t>
  </si>
  <si>
    <t>PINTURA COM TINTA LATEX SEMIBRILHANTE OU FOSCA,CLASSIFICACAO PREMIUM OU STANDARD,CONFORME ABNT NBR 15079,PARA INTERIOR OU EXTERIOR,SISTEMA TINTOMETRICO,INCLUSIVE LIXAMENTO,UMA DEMAO DE SELADOR ACRILICO,UMA DEMAO DE MASSA ACRILICA E DUAS DEMAOS DE ACABAMENTO</t>
  </si>
  <si>
    <t>PINTURA COM TINTA LATEX SEMIBRILHANTE OU FOSCA,CLASSIFICACAO PREMIUM OU STANDARD,CONFORME ABNT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</si>
  <si>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</si>
  <si>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</si>
  <si>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</si>
  <si>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</si>
  <si>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</si>
  <si>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</si>
  <si>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</si>
  <si>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 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</si>
  <si>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</si>
  <si>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</si>
  <si>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</si>
  <si>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</si>
  <si>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</si>
  <si>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ACRILICA,SEMIBRILHO,COR BRANCA,PARA AMBIENTES INTERNOS E EXTERNOS PROPENSOS A UMIDADE E VAPORES,EM DUAS DEMAOS,SOBRE SELADOR ACRILICO 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</si>
  <si>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</si>
  <si>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</si>
  <si>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</si>
  <si>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 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</si>
  <si>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</si>
  <si>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</si>
  <si>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</si>
  <si>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</si>
  <si>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 BASE DE BORRACHA CLORADA,COM UTILIZACAO DE SELADOR E SOLVENTE PROPRIO E FITA CREPE COMO LIMITADOR DE LINHAS,MEDIDA PELA 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</si>
  <si>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</si>
  <si>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</si>
  <si>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</si>
  <si>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DE SOLO PARA EQUIPAMENTOS DE COMBATEA INCENDIO (EXTINTORES E HIDRANTES),EM QUADRADOS VERMELHOS DE (0,70X0,70)M E BORDAS AMARELAS DE 0,15M DE LARGURA,CONFORME ABNT NBR 16820</t>
  </si>
  <si>
    <t>LAVATORIO DE LOUCA BRANCA PADRAO POPULAR,MEDINDO EM TORNO DE (47X35)CM,INCLUSIVE ACESSORIOS DE FIXACAO.FERRAGENS:SIFAO DE 1"X1.1/4" EM PVC,TORNEIRA PARA LAVATORIO DE MESA 1193 OU SIMILAR DE 1/2",VALVULA DE ESCOAMENTO EM METAL CROMADO E RABICHO EM PVC.FORNECIMENTO</t>
  </si>
  <si>
    <t>LAVATORIO DE LOUCA BRANCA,PADRAO MEDIO LUXO,MEDIDAS EM TORNO DE (47X35)CM,INCLUSIVE ACESSORIOS DE FIXACAO.FERRAGENS EM METAL CROMADO:SIFAO DE 1"X1.1/4",TORNEIRA PARA LAVATORIO DE MESA 1193 OU SIMILAR DE 1/2",VALVULA DE ESCOAMENTO E RABICHO.FORNECIMENTO</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</si>
  <si>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t>
  </si>
  <si>
    <t>LAVATORIO DE LOUCA BRANCA PADRAO MEDIO LUXO,MEDINDO EM TORNO DE (55X45)CM,COM COLUNA,INCLUSIVE ACESSORIOS DE FIXACAO.FERRAGENS EM METAL CROMADO:SIFAO DE 1"X1.1/4",MISTURADOR DE MESA 1875 OU SIMILAR,COM AREJADOR,VALVULA DE ESCOAMENTO E RABICHO.FORNECIMENTO</t>
  </si>
  <si>
    <t>LAVATORIO DE LOUCA BRANCA PADRAO POPULAR,MEDINDO EM TORNO DE (55X45)CM,INCLUSIVE ACESSORIOS DE FIXACAO.FERRAGENS:TORNEIRA PARA LATORIO DE MESA 1193 OU SIMILAR DE 1/2",VALVULA DE ESCOAMENTO EM METAL CROMADO,SIFAO DE 1"X1.1/4" E RABICHO EM PVC.FORNECIMENTO</t>
  </si>
  <si>
    <t>CUBA DE LOUCA BRANCA,DE APOIO,PADRAO POPULAR,MEDINDO EM TORNO DE (40X30)CM.FERRAGENS:SIFAO DE 1"X1.1/4" EM PVC,TORNEIRAPARA LAVATORIO DE MESA 1193 OU SIMILAR DE 1/2",VALVULA DE ESCOAMENTO EM METAL CROMADO E RABICHO EM PVC.FORNECIMENTO</t>
  </si>
  <si>
    <t>18.002.0020-0</t>
  </si>
  <si>
    <t>18.002.0020-A</t>
  </si>
  <si>
    <t>CUBA DE LOUCA BRANCA,DE APOIO,PADRAO MEDIO LUXO,MEDINDO EM TORNO DE (50X40)CM.FERRAGENS EM METAL CROMADO:SIFAO 1"X1.1/4",TORNEIRA PARA LAVATORIO DE MESA 1193 OU SIMILAR DE 1/2",VALVULA DE ESCOAMENTO E RABICHO.FORNECIMENTO</t>
  </si>
  <si>
    <t>18.002.0021-0</t>
  </si>
  <si>
    <t>18.002.0021-A</t>
  </si>
  <si>
    <t>CUBA DE LOUCA BRANCA DE SOBREPOR,PADRAO MEDIO LUXO,MEDINDO EM TORNO DE (53X43)CM.FERRAGENS EM METAL CROMADO:SIFAO DE 1"X1.1/4",TORNEIRA PARA LAVATORIO DE MESA 1193 OU SIMILAR DE 1/2",VALVULA DE ESCOAMENTO E RABICHO.FORNECIMENTO</t>
  </si>
  <si>
    <t>CUBA DE LOUCA BRANCA,DE SOBREPOR,PADRAO POPULAR,MEDINDO EM TORNO DE (39X29)CM.FERRAGENS: SIFAO DE 1"X1.1/4" EM PVC,TORNEIRA PARA LAVATORIO DE MESA 1193 OU SIMILAR DE 1/2",VALVULA DE ESCOAMENTO EM METAL CROMADO E RABICHO EM PVC.FORNECIMENTO</t>
  </si>
  <si>
    <t>18.002.0024-0</t>
  </si>
  <si>
    <t>18.002.0024-A</t>
  </si>
  <si>
    <t>CUBA DE LOUCA BRANCA,DE EMBUTIR,PADRAO POPULAR,MEDINDO EM TORNO DE (39X29)CM.FERRAGENS: SIFAO DE 1"X1.1/4" EM PVC,TORNEIRA PARA LAVATORIO DE MESA 1193 OU SIMILAR DE 1/2", VALVULA DE ESCOAMENTO EM METAL CROMADO E RABICHO EM PVC.FORNECIMENTO</t>
  </si>
  <si>
    <t>18.002.0025-0</t>
  </si>
  <si>
    <t>18.002.0025-A</t>
  </si>
  <si>
    <t>CUBA DE LOUCA BRANCA,DE EMBUTIR,PADRAO MEDIO LUXO,MEDINDO EM TORNO DE (52X39)CM.FERRAGENS EM METAL CROMADO: SIFAO DE 1"X1.1/4",TORNEIRA PARA LAVATORIO DE MESA 1193 OU SIMILAR DE 1/2",VALVULA DE ESCOAMENTO E RABICHO.FORNECIMENTO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</si>
  <si>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</si>
  <si>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</si>
  <si>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 TORNO DE (59X44)CM,INCLUSIVE TUBO DE LIGACAO.FORNECIMENTO</t>
  </si>
  <si>
    <t>MICTORIO DE LOUCA BRANCA COM SIFAO INTEGRADO E MEDIDAS EM TORNO DE (33X28X53)CM,INCLUSIVE ACESSORIOS DE FIXACAO.FERRAGENS EM METAL CROMADO:REGISTRO DE PRESSAO 1416 DE 1/2" E TUBO DE LIGACAO DE 1/2".FORNECIMENTO</t>
  </si>
  <si>
    <t>BACIA SANITARIA DE LOUCA BRANCA,COM CAIXA ACOPLADA,PADRAO POPULAR,INCLUSIVE ASSENTO PLASTICO PADRAO POPULAR,RABICHO EM PVC,ANEL DE VEDACAO E ACESSORIOS DE FIXACAO.FORNECIMENTO</t>
  </si>
  <si>
    <t>BACIA SANITARIA DE LOUCA BRANCA,COM CAIXA ACOPLADA,PADRAO MEDIO LUXO,INCLUSIVE ASSENTO PLASTICO PADRAO MEDIO LUXO,RABICHO CROMADO,ANEL DE VEDACAO E ACESSORIOS DE FIXACAO.FORNECIMENTO</t>
  </si>
  <si>
    <t>BACIA SANITARIA DE LOUCA BRANCA,CONVENCIONAL,PADRAO POPULAR,INCLUSIVE ASSENTO PLASTICO PADRAO POPULAR,CAIXA DE DESCARGAPLASTICA EXTERNA,RABICHO EM PVC, TUBO DE DESCARGA LONGO,BOLSA DE LIGACAO,ANEL DE VEDACAO E ACESSORIOS DE FIXACAO.FORNECIMENTO</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</si>
  <si>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</si>
  <si>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</si>
  <si>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BACIA SANITARIA DE LOUCA BRANCA,CONVENCIONAL,PADRAO MEDIO LUXO,INCLUSIVE ASSENTO PLASTICO PADRAO MEDIO LUXO,TUBO DE LIGACAO,ANEL DE VEDACAO E ACESSORIOS DE FIXACAO,EXCLUSIVE VALVULA DE DESCARGA E ACABAMENTO DA VALVULA.FORNECIMENTO</t>
  </si>
  <si>
    <t>BACIA SANITARIA DE LOUCA BRANCA,CONVENCIONAL,CONFORME ABNT NBR 9050 PARA ACESSIBILIDADE,INCLUSIVE ASSENTO PLASTICO PADRAO MEDIO LUXO,TUBO DE LIGACAO,ANEL DE VEDACAO E ACESSORIOS DE FIXACAO.FORNECIMENTO</t>
  </si>
  <si>
    <t>BACIA SANITARIA DE LOUCA BRANCA,COM CAIXA ACOPLADA,CONFORMEABNT NBR 9050 PARA ACESSIBILIDADE,INCLUSIVE ASSENTO PLASTICO PADRAO MEDIO LUXO,RABICHO CROMADO,ANEL DE VEDACAO E ACESSORIOS DE FIXACAO.FORNECIMENTO</t>
  </si>
  <si>
    <t>VALVULA DE DESCARGA DE 1.1/2",REGISTRO INTEGRADO,CORPO EM LATAO E ACABAMENTO COM ACIONAMENTO POR BOTAO EM METAL CROMADO.FORNECIMENTO</t>
  </si>
  <si>
    <t>VALVULA DE DESCARGA DE 1.1/4",REGISTRO INTEGRADO,CORPO EM LATAO E ACABAMENTO COM ACIONAMENTO POR BOTAO EM METAL CROMADO.FORNECIMENTO</t>
  </si>
  <si>
    <t>VALVULA DE DESCARGA EXTERNA,ACIONAMENTO POR ALAVANCA,COM REGULAGEM DE TEMPO DE DESCARGA E VAZAO,BITOLA DE 1.1/4",PARA PRESSAO DE SERVICO ENTRE 2 A 40MCA.FORNECIMENTO</t>
  </si>
  <si>
    <t>VALVULA DE DESCARGA DE 1.1/2",REGISTRO INTEGRADO,CORPO EM LATAO E ACABAMENTO COM SISTEMA ANTIVANDALISMO EM METAL CROMADO.FORNECIMENTO</t>
  </si>
  <si>
    <t>18.003.0008-0</t>
  </si>
  <si>
    <t>18.003.0008-A</t>
  </si>
  <si>
    <t>VALVULA DE DESCARGA DE 1.1/4",REGISTRO INTEGRADO,CORPO EM LATAO E ACABAMENTO COM SISTEMA ANTIVANDALISMO EM METAL CROMADO.FORNECIMENTO</t>
  </si>
  <si>
    <t>18.003.0009-0</t>
  </si>
  <si>
    <t>18.003.0009-A</t>
  </si>
  <si>
    <t>VALVULA DE DESCARGA DE 1.1/2",COM REGISTRO INTEGRADO,CORPO EM LATAO E ACABAMENTO COM ACIONAMENTO POR ALAVANCA EM METAL CROMADO,CONFORME ABNT NBR 9050 PARA ACESSIBILIDADE.FORNECIMENTO</t>
  </si>
  <si>
    <t>18.003.0010-0</t>
  </si>
  <si>
    <t>18.003.0010-A</t>
  </si>
  <si>
    <t>VALVULA DE DESCARGA DE 1.1/4",COM REGISTRO INTEGRADO,CORPO EM LATAO E ACABAMENTO COM ACIONAMENTO POR ALAVANCA EM METAL CROMADO,CONFORME ABNT NBR 9050 PARA ACESSIBILIDADE.FORNECIMENTO</t>
  </si>
  <si>
    <t>18.003.0012-0</t>
  </si>
  <si>
    <t>18.003.0012-A</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</si>
  <si>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</si>
  <si>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</si>
  <si>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</si>
  <si>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</si>
  <si>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</si>
  <si>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</si>
  <si>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</si>
  <si>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PLASTICO,PADRAO MEDIO LUXO.FORNECIMENTO E COLOCACAO</t>
  </si>
  <si>
    <t>ASSENTO SANITARIO PLASTICO,PADRAO POPULAR.FORNECIMENTO E COLOCACAO</t>
  </si>
  <si>
    <t>ASSENTO SANITARIO DE PLASTICO,INFANTIL.FORNECIMENTO E COLOCACAO</t>
  </si>
  <si>
    <t>ARMARIO DE BANHEIRO EM PLASTICO,LUXO,BRANCO,DE EMBUTIR,COM ESPELHO.FORNECIMENTO E COLOCACAO</t>
  </si>
  <si>
    <t>LAVATORIO DE LOUCA BRANCA,PADRAO POPULAR,MEDINDO EM TORNO DE (47X35)CM,INCLUSIVE ACESSORIOS DE FIXACAO.FORNECIMENTO</t>
  </si>
  <si>
    <t>LAVATORIO DE LOUCA BRANCA,PADRAO MEDIO LUXO,MEDINDO EM TORNO DE (47X35)CM,INCLUSIVE ACESSORIOS DE FIXACAO.FORNECIMENTO</t>
  </si>
  <si>
    <t>LAVATORIO DE LOUCA BRANCA,PADRAO POPULAR,MEDINDO EM TORNO DE (55X45)CM,INCLUSIVE ACESSORIOS DE FIXACAO.FORNECIMENTO</t>
  </si>
  <si>
    <t>18.006.0008-0</t>
  </si>
  <si>
    <t>18.006.0008-A</t>
  </si>
  <si>
    <t>LAVATORIO DE LOUCA BRANCA,PADRAO MEDIO LUXO,MEDINDO EM TORNO DE (55X45)CM,INCLUSIVE ACESSORIOS DE FIXACAO.FORNECIMENTO</t>
  </si>
  <si>
    <t>LAVATORIO DE LOUCA BRANCA,COM COLUNA SUSPENSA,CONFORME ABNTNBR 9050 PARA ACESSIBILIDADE,MEDINDO EM TORNO DE (45,5X35,5)CM,INCLUSIVE ACESSORIOS DE FIXACAO.FORNECIMENTO</t>
  </si>
  <si>
    <t>18.006.0010-0</t>
  </si>
  <si>
    <t>18.006.0010-A</t>
  </si>
  <si>
    <t>BACIA SANITARIA DE LOUCA BRANCA,COM CAIXA ACOPLADA,PADRAO POPULAR,INCLUSIVE ACESSORIOS DE FIXACAO.FORNECIMENTO</t>
  </si>
  <si>
    <t>18.006.0012-0</t>
  </si>
  <si>
    <t>18.006.0012-A</t>
  </si>
  <si>
    <t>BACIA SANITARIA DE LOUCA BRANCA,COM CAIXA ACOPLADA,PADRAO MEDIO LUXO,INCLUSIVE ACESSORIOS DE FIXACAO.FORNECIMENTO</t>
  </si>
  <si>
    <t>18.006.0013-0</t>
  </si>
  <si>
    <t>18.006.0013-A</t>
  </si>
  <si>
    <t>BACIA SANITARIA DE LOUCA BRANCA,CONVENCIONAL,CONFORME ABNT NBR 9050 PARA ACESSIBILIDADE,INCLUSIVE ACESSORIOS DE FIXACAO.FORNECIMENTO</t>
  </si>
  <si>
    <t>18.006.0015-0</t>
  </si>
  <si>
    <t>18.006.0015-A</t>
  </si>
  <si>
    <t>BACIA SANITARIA DE LOUCA BRANCA,COM CAIXA ACOPLADA,CONFORMEABNT NBR 9050 PARA ACESSIBILIDADE,INCLUSIVE ACESSORIOS DE FIXACAO.FORNECIMENTO</t>
  </si>
  <si>
    <t>18.006.0016-0</t>
  </si>
  <si>
    <t>18.006.0016-A</t>
  </si>
  <si>
    <t>BACIA SANITARIA DE LOUCA BRANCA,CONVENCIONAL,PADRAO POPULAR,INCLUSIVE ACESSORIOS DE FIXACAO.FORNECIMENTO</t>
  </si>
  <si>
    <t>BACIA SANITARIA DE LOUCA BRANCA,CONVENCIONAL,PADRAO MEDIO LUXO,INCLUSIVE ACESSORIOS DE FIXACAO.FORNECIMENTO</t>
  </si>
  <si>
    <t>BACIA SANITARIA DE LOUCA BRANCA,INFANTIL,INCLUSIVE ACESSORIOS DE FIXACAO.FORNECIMENTO</t>
  </si>
  <si>
    <t>CUBA DE LOUCA BRANCA,DE SOBREPOR,PADRAO POPULAR,MEDINDO EM TORNO DE (39X29)CM.FORNECIMENTO</t>
  </si>
  <si>
    <t>18.006.0021-0</t>
  </si>
  <si>
    <t>18.006.0021-A</t>
  </si>
  <si>
    <t>CUBA DE LOUCA BRANCA,DE SOBREPOR,PADRAO MEDIO LUXO,MEDINDO EM TORNO DE (53X43)CM.FORNECIMENTO</t>
  </si>
  <si>
    <t>CUBA DE LOUCA BRANCA,DE EMBUTIR,PADRAO MEDIO LUXO,MEDINDO EM TORNO DE (52X39)CM.FORNECIMENTO</t>
  </si>
  <si>
    <t>CUBA DE LOUCA BRANCA,DE EMBUTIR,PADRAO POPULAR,MEDINDO EM TORNO DE (39X29)CM.FORNECIMENTO</t>
  </si>
  <si>
    <t>18.006.0027-0</t>
  </si>
  <si>
    <t>18.006.0027-A</t>
  </si>
  <si>
    <t>CUBA DE LOUCA BRANCA,DE APOIO,PADRAO POPULAR,MEDINDO EM TORNO DE (40X30)CM.FORNECIMENTO</t>
  </si>
  <si>
    <t>18.006.0029-0</t>
  </si>
  <si>
    <t>18.006.0029-A</t>
  </si>
  <si>
    <t>CUBA DE LOUCA BRANCA,DE APOIO,PADRAO MEDIO LUXO,MEDINDO EM TORNO DE (50X40)CM.FORNECIMENTO</t>
  </si>
  <si>
    <t>18.006.0030-0</t>
  </si>
  <si>
    <t>18.006.0030-A</t>
  </si>
  <si>
    <t>TANQUE DE LOUCA BRANCA,COM COLUNA E MEDIDAS EM TORNO DE (56X48)CM,INCLUSIVE ACESSORIOS DE FIXACAO.FORNECIMENTO</t>
  </si>
  <si>
    <t>18.006.0032-0</t>
  </si>
  <si>
    <t>18.006.0032-A</t>
  </si>
  <si>
    <t>TANQUE DE LOUCA BRANCA,COM COLUNA E MEDIDAS EM TORNO DE (60X56)CM,INCLUSIVE ACESSORIOS DE FIXACAO.FORNECIMENTO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</si>
  <si>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</si>
  <si>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</si>
  <si>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</si>
  <si>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</si>
  <si>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</si>
  <si>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</si>
  <si>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</si>
  <si>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</si>
  <si>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BRACO EM ALUMINIO DE 1/2",PARA CHUVEIRO ELETRICO.FORNECIMENTO</t>
  </si>
  <si>
    <t>DUCHINHA MANUAL,COM REGISTRO DE PRESSAO 1/2" CROMADO,RABICHO CROMADO,SUPORTE BRANCO,PISTOLA BRANCA,BUCHAS E PARAFUSOS PARA FIXACAO.FORNECIMENTO</t>
  </si>
  <si>
    <t>CHUVEIRO ESTAMPADO,ARTICULADO,COM BRACO DE 1/2" E 1 REGISTRO 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</si>
  <si>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</si>
  <si>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</si>
  <si>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</si>
  <si>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</si>
  <si>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</si>
  <si>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</si>
  <si>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</si>
  <si>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</si>
  <si>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 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</si>
  <si>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</si>
  <si>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</si>
  <si>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</si>
  <si>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</si>
  <si>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</si>
  <si>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</si>
  <si>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</si>
  <si>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</si>
  <si>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</si>
  <si>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</si>
  <si>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</si>
  <si>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</si>
  <si>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</si>
  <si>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 LEVE PRESSAO MANUAL E FECHAMENTO AUTOMATICO,ACABAMENTO CROMADO,PARA PESSOAS COM NECESSIDADES ESPECIFICAS,CONFORME ABNTNBR 9050.FORNECIMENTO</t>
  </si>
  <si>
    <t>TORNEIRA DE BOIA EM PLASTICO,PARA CAIXA D'AGUA,DE 1/2".FORNECIMENTO E COLOCACAO</t>
  </si>
  <si>
    <t>TORNEIRA DE BOIA EM PLASTICO,PARA CAIXA D'AGUA,DE 3/4".FORNECIMENTO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</si>
  <si>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</si>
  <si>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</si>
  <si>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</si>
  <si>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</si>
  <si>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</si>
  <si>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</si>
  <si>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FLEXIVEL EM PVC,DE 1"X40MM,PARA PIA OU LAVATORIO.FORNECIMENTO</t>
  </si>
  <si>
    <t>SIFAO RIGIDO EM PVC,DE 1"X40MM,PARA PIA OU LAVATORIO.FORNECIMENTO</t>
  </si>
  <si>
    <t>SIFAO SANFONADO EM PVC COM ACABAMENTO CROMADO,UNIVERSAL.FORNECIMENTO</t>
  </si>
  <si>
    <t>RABICHO/LIGACAO FLEXIVEL,EM METAL CROMADO,COMPRIMENTO DE 40CM,COM SAIDA DE 1/2".FORNECIMENTO</t>
  </si>
  <si>
    <t>RABICHO/LIGACAO FLEXIVEL,EM METAL CROMADO,COMPRIMENTO DE 30CM,COM SAIDA DE 1/2".FORNECIMENTO</t>
  </si>
  <si>
    <t>RABICHO/LIGACAO FLEXIVEL EM PLASTICO,COMPRIMENTO DE 40CM,COM SAIDA DE 1/2".FORNECIMENTO</t>
  </si>
  <si>
    <t>RABICHO/LIGACAO FLEXIVEL EM PLASTICO,COMPRIMENTO DE 30CM,COM SAIDA DE 1/2".FORNECIMENTO</t>
  </si>
  <si>
    <t>TUBO DE LIGACAO PARA BACIA SANITARIA,COM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</si>
  <si>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</si>
  <si>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</si>
  <si>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</si>
  <si>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</si>
  <si>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</si>
  <si>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</si>
  <si>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</si>
  <si>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</si>
  <si>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</si>
  <si>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</si>
  <si>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</si>
  <si>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</si>
  <si>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</si>
  <si>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</si>
  <si>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</si>
  <si>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</si>
  <si>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</si>
  <si>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</si>
  <si>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</si>
  <si>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</si>
  <si>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</si>
  <si>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</si>
  <si>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</si>
  <si>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</si>
  <si>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</si>
  <si>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</si>
  <si>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</si>
  <si>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FOGAO A GAS,INDUSTRIAL,COM 6 BOCAS,FORNO,GRELHA DE (30X30)CM E PERFIL DE 5CM.FORNECIMENTO</t>
  </si>
  <si>
    <t>FOGAO A GAS,INDUSTRIAL,COM 4 BOCAS,FORNO,GRELHA DE (30X30)CM E 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</si>
  <si>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</si>
  <si>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</si>
  <si>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</si>
  <si>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</si>
  <si>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</si>
  <si>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</si>
  <si>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</si>
  <si>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</si>
  <si>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</si>
  <si>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</si>
  <si>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 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</si>
  <si>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</si>
  <si>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18.304,MEDINDO APROXIMADAMENTE (300X300)MM.FORNECIMENTO E COLOCACAO</t>
  </si>
  <si>
    <t>TANQUE DE ACO INOXIDAVEL,EM CHAPA 22.304,MEDINDO APROXIMADAMENTE (520X540X300)MM,CAPACIDADE DE 30L,COM ESFREGADOR,EXCLUSIVE TORNEIRA.FORNECIMENTO</t>
  </si>
  <si>
    <t>TANQUE INDUSTRIAL EM ACO INOXIDAVEL AISI 304,PARA LAVAGEM DE 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</si>
  <si>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</si>
  <si>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</si>
  <si>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</si>
  <si>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</si>
  <si>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</si>
  <si>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</si>
  <si>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</si>
  <si>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</si>
  <si>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 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</si>
  <si>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</si>
  <si>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</si>
  <si>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(60X40)CM,CONFORME ABNT NBR 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</si>
  <si>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</si>
  <si>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</si>
  <si>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</si>
  <si>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</si>
  <si>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</si>
  <si>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</si>
  <si>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 E BUCHAS PLASTICAS,COM 80CM,CONFORME ABNT NBR 9050 PARA ACESSIBILIDADE.FORNECIMENTO E COLOCACAO</t>
  </si>
  <si>
    <t>BARRA DE APOIO(PUXADOR HORIZONTAL/VERTICAL)EM ACO INOXIDAVEL AISI 304,TUBO DE 1 1/4",INCLUSIVE FIXACAO COM PARAFUSOS INOXIDAVEIS E BUCHAS PLASTICAS,COM 40CM,PARA PORTAS DE SANITARIOS,VESTIARIOS E QUARTOS ACESSIVEIS EM LOCAIS DE HOSPEDAGEM E DE SAUDE,CONFORME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</si>
  <si>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</si>
  <si>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 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</si>
  <si>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</si>
  <si>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CORRIMAO DUPLO EM TUBO DE ACO INOX COM DIAMETRO DE 1.1/2",BARRA SUPERIOR COM ALTURA DE 92CM E BARRA INFERIOR COM ALTURADE 70CM,FIXADO NA PAREDE POR CHUMBADORES,CONFORME ABNT NBR9050 PARA ACESSIBILIDADE.FORNECIMENTO E COLOCACAO</t>
  </si>
  <si>
    <t>CORRIMAO DUPLO EM TUBO DE ACO INOX COM DIAMETRO DE 1.1/2",BARRA SUPERIOR COM ALTURA DE 92CM E BARRA INFERIOR COM ALTURADE 70CM,FIXADO EM MONTANTES DE ACO INOX COM DIAMETRO DE 1.1/2",CONFORME ABNT NBR 9050 PARA ACESSIBILIDADE.FORNECIMENTO E COLOCACAO</t>
  </si>
  <si>
    <t>CORRIMAO DUPLO INTERMEDIARIO EM TUBO DE ACO INOX COM DIAMETRO DE 1.1/2",BARRA SUPERIOR COM ALTURA DE 92CM E BARRA INFERIOR COM ALTURA DE 70CM,FIXADO EM MONTANTES DE ACO INOX COM DIAMETRO DE 1.1/2",CONFORME ABNT NBR 9050 PARA ACESSIBILIDADE.FORNECIMENTO E COLOCACAO</t>
  </si>
  <si>
    <t>CORRIMAO DUPLO EM TUBO DE ACO INOX COM DIAMETRO DE 1.1/2",BARRA SUPERIOR COM ALTURA DE 92CM E BARRA INFERIOR COM ALTURADE 70CM,FIXADO EM GUARDA-CORPO COM MONTANTES DE ACO INOX COM DIAMETRO DE 1.1/2" E 3 TUBOS DE ACO INOX,HORIZONTAIS,COM DIAMETRO DE 1",CONFORME ABNT NBR 9050 PARA ACESSIBILIDADE.FORNECIMENTO E COLOCACAO</t>
  </si>
  <si>
    <t>CORRIMAO SIMPLES EM TUBO DE ACO INOX COM DIAMETRO DE 1.1/2",FIXADO NA PAREDE.FORNECIMENTO E COLOCACAO</t>
  </si>
  <si>
    <t>CORRIMAO SIMPLES EM TUBO DE ACO INOX COM DIAMETRO DE 1.1/2",COM GUARDA-CORPO EM VIDRO,EXCLUSIVE ESTE,FIXADO EM MONTANTES DE TUBO DE ACO INOX COM DIAMETRO DE 1.1/2" COM ACABAMENTO SUPERIOR EM TUBO DE ACO INOX COM DIAMETRO DE 2.1/2".FORNECIMENTO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</si>
  <si>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</si>
  <si>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</si>
  <si>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</si>
  <si>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</si>
  <si>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</si>
  <si>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</si>
  <si>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</si>
  <si>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</si>
  <si>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</si>
  <si>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 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</si>
  <si>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</si>
  <si>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 ESPESSURA,INCLUSIVE ELEMENTOS DE FIXACAO.FORNECIMENTO E COLOCACAO</t>
  </si>
  <si>
    <t>SUPORTE PARA PORTA SORO DE TETO,FIXO,COM 4 GANCHOS.FORNECIMENTO</t>
  </si>
  <si>
    <t>PASSA-CHASSIS DE 2 PORTAS,CONSTRUIDO EM CHAPA DE ACO TRATADO E PINTADO NA COR CINZA MARTELADO,PARA SER EMBUTIDO NA PAREDE ENTRE A CAMARA ESCURA E A SALA DE RAIOS-X,MEDINDO H=60CM,L=30CM,C=45CM.FORNECIMENTO</t>
  </si>
  <si>
    <t>BANCADA DE ACO INOX (AISI 304) PARA BEBES,MEDINDO (1,20X0,60)M,COM 1MM DE ESPESSURA,ESPELHO DE 0,10M,COM BANHEIRA EM ACO INOX MEDINDO (0,70X0,40X0,20)M,APOIADA SOBRE MAOS FRANCESAS EM ACO INOX.FORNECIMENTO E COLOCACAO</t>
  </si>
  <si>
    <t>MESA DE ACO INOX (AISI 304) PARA BEBES,MEDINDO (1,20X0,60X1,00)M,COM 1MM DE ESPESSURA,ESPELHO DE 0,10M,COM BANHEIRA EM ACO INOX MEDINDO (0,70X0,40X0,20)M,MONTADA SOBRE TUBOS EM INOX SEM PRATELEIRA INFERIOR.FORNECIMENTO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</si>
  <si>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</si>
  <si>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</si>
  <si>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PLASTICO,DE EMBUTIR,COM ESPELHO CROMADO.FORNECIMENTO</t>
  </si>
  <si>
    <t>RESERVATORIO APOIADO PARA ARMAZENAMENTO DE AGUA POTAVEL OU PARA APROVEITAMENTO DE AGUA DE CHUVA AAC,EM FIBRA DE VIDRO OU POLIETILENO,COM CAPACIDADE EM TORNO DE 300L,INCLUSIVE TAMPA DE VEDACAO COM ESCOTILHA E FIXADORES,CONFORME ABNT NBR 15527,12217 E 8220.FORNECIMENTO</t>
  </si>
  <si>
    <t>RESERVATORIO APOIADO PARA ARMAZENAMENTO DE AGUA POTAVEL OU PARA APROVEITAMENTO DE AGUA DA CHUVA AAC,EM FIBRA DE VIDRO OU POLIETILENO,COM CAPACIDADE EM TORNO DE 500L,INCLUSIVE TAMPA DE VEDACAO COM ESCOTILHA E FIXADORES,CONFORME ABNT NBR 15527,12217 E 8220.FORNECIMENTO</t>
  </si>
  <si>
    <t>RESERVATORIO APOIADO PARA ARMAZENAMENTO DE AGUA POTAVEL OU PARA APROVEITAMENTO DE AGUA DA CHUVA AAC,EM FIBRA DE VIDRO OU POLIETILENO,COM CAPACIDADE EM TORNO DE 1000L,INCLUSIVE TAMPA DE VEDACAO COM ESCOTILHA E FIXADORES,CONFORME ABNT NBR 15527,12217 E 8220.FORNECIMENTO</t>
  </si>
  <si>
    <t>RESERVATORIO APOIADO PARA ARMAZENAMENTO DE AGUA POTAVEL OU PARA APROVEITAMENTO DE AGUA DA CHUVA AAC,EM FIBRA DE VIDRO OU POLIETILENO,COM CAPACIDADE EM TORNO DE 1500L,INCLUSIVE TAMPA DE VEDACAO COM ESCOTILHA E FIXADORES,CONFORME ABNT NBR 15527,12217 E 8220.FORNECIMENTO</t>
  </si>
  <si>
    <t>RESERVATORIO APOIADO PARA ARMAZENAMENTO DE AGUA POTAVEL OU PARA APROVEITAMENTO DE AGUA DA CHUVA AAC,EM FIBRA DE VIDRO OU POLIETILENO,COM CAPACIDADE EM TORNO DE 2000L,INCLUSIVE TAMPA DE VEDACAO COM ESCOTILHA E FIXADORES,CONFORME ABNT NBR 15527,12217 E 8220.FORNECIMENTO</t>
  </si>
  <si>
    <t>RESERVATORIO APOIADO PARA ARMAZENAMENTO DE AGUA POTAVEL OU PARA APROVEITAMENTO DE AGUA DA CHUVA AAC,EM FIBRA DE VIDRO OU POLIETILENO,COM CAPACIDADE EM TORNO DE 2500L,INCLUSIVE TAMPA DE VEDACAO COM ESCOTILHA E FIXADORES,CONFORME ABNT NBR 15527,12217 E 8220.FORNECIMENTO</t>
  </si>
  <si>
    <t>RESERVATORIO APOIADO PARA ARMAZENAMENTO DE AGUA POTAVEL OU PARA APROVEITAMENTO DE AGUA DA CHUVA AAC,EM FIBRA DE VIDRO OU POLIETILENO,COM CAPACIDADE EM TORNO DE 3000L,INCLUSIVE TAMPA DE VEDACAO COM ESCOTILHA E FIXADORES,CONFORME ABNT NBR 15527,12217 E 8220.FORNECIMENTO</t>
  </si>
  <si>
    <t>RESERVATORIO APOIADO PARA ARMAZENAMENTO DE AGUA POTAVEL OU PARA APROVEITAMENTO DE AGUA DA CHUVA AAC,EM FIBRA DE VIDRO OU POLIETILENO,COM CAPACIDADE EM TORNO DE 5000L,INCLUSIVE TAMPA DE VEDACAO COM ESCOTILHA E FIXADORES,CONFORME ABNT NBR 15527,12217 E 8220.FORNECIMENTO</t>
  </si>
  <si>
    <t>RESERVATORIO APOIADO PARA ARMAZENAMENTO DE AGUA POTAVEL OU PARA APROVEITAMENTO DE AGUA DA CHUVA AAC,EM FIBRA DE VIDRO OU 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</si>
  <si>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</si>
  <si>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</si>
  <si>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</si>
  <si>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</si>
  <si>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</si>
  <si>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</si>
  <si>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</si>
  <si>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</si>
  <si>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 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</si>
  <si>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</si>
  <si>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</si>
  <si>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</si>
  <si>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BALCAO PARA PASSAGEM DE ALIMENTOS,EM CONCRETO APARENTE,GUARNICAO DE MADEIRA DE LEI,CONFORME PROJETO Nº6020/EMOP,EXCLUSIVE PINTURA.FORNECIMENTO E COLOCACAO</t>
  </si>
  <si>
    <t>BANCA DE APOIO DE PANELAS,COM BASE DE ALVENARIA DE TIJOLO MACICO E CONCRETO SIMPLES,ACABAMENTO COM AZULEJO BRANCO (15X15)CM E CIMENTADO,NO TRACO 1:3,CONFORME PROJETO N° 6021/EMOP,EXCLUSIVE ESTRADO DE MADEIRA</t>
  </si>
  <si>
    <t>BANCA DE APOIO DE PANELAS,COM BASE DE ALVENARIA DE TIJOLO MACICO E CONCRETO SIMPLES,ACABAMENTO COM AZULEJO BRANCO (15X15)CM E CIMENTADO,NO TRACO 1:3,CONFORME PROJETO N° 6021/EMOP,COM ESTRADO DE MADEIRA APOIADO NO CIMENTADO,EXCLUSIVE PINTURA</t>
  </si>
  <si>
    <t>BALCAO DE ATENDIMENTO EM CONCRETO APARENTE,JANELA GUILHOTINA 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</si>
  <si>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</si>
  <si>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</si>
  <si>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</si>
  <si>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</si>
  <si>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 16236.FORNECIMENTO</t>
  </si>
  <si>
    <t>BEBEDOURO EM ACO INOXIDAVEL,MODELO INDUSTRIAL,COM 4 TORNEIRAS,CAPACIDADE DE RESERVATORIO DE 200L E VAZAO MINIMA DE 30L/H,CONFORME ABNT NBR 16236.FORNECIMENTO</t>
  </si>
  <si>
    <t>BEBEDOURO ELETRICO,110/220V,DE MESA,PARA GARRAFAO (EXCLUSIVE ESTE),COM DUAS SAIDAS,AGUA GELADA E TEMPERATURA AMBIENTE,CONFORME ABNT NBR 16236.FORNECIMENTO</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</si>
  <si>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</si>
  <si>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</si>
  <si>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</si>
  <si>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</si>
  <si>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</si>
  <si>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MESA DE AUTOPSIA OU NECROPSIA COM LAVATORIO E RECIPIENTE PARA COLETA DE MATERIAIS.FORNECIMENTO</t>
  </si>
  <si>
    <t>APARELHO DE AR CONDICIONADO TIPO JANELA DE 27.000BTU/H,FRIO,MECANICO,220V.FORNECIMENTO</t>
  </si>
  <si>
    <t>APARELHO DE AR CONDICIONADO TIPO JANELA DE 18.000BTU/H,FRIO,MECANICO,220V.FORNECIMENTO</t>
  </si>
  <si>
    <t>APARELHO DE AR CONDICIONADO TIPO JANELA DE 12.000BTU/H,FRIO,MECANICO,110V.FORNECIMENTO</t>
  </si>
  <si>
    <t>APARELHO DE AR CONDICIONADO TIPO JANELA DE 10.000BTU/H,FRIO,MECANICO,110V.FORNECIMENTO</t>
  </si>
  <si>
    <t>APARELHO DE AR CONDICIONADO TIPO JANELA DE 7.500BTU/H,FRIO,MECANICO,110V.FORNECIMENTO</t>
  </si>
  <si>
    <t>LUMINARIA DE EMERGENCIA DE SOBREPOR,EM PLASTICO,EQUIPADA COM BATERIA SELADA RECARREGAVEL COM 60 LAMPADAS EM LED. FORNECIMENTO E COLOCACAO</t>
  </si>
  <si>
    <t>LUMINARIA DE EMERGENCIA DE SOBREPOR,EM PLASTICO,EQUIPADA COM BATERIA SELADA RECARREGAVEL COM 30 LAMPADAS EM LED. FORNECIMENTO E COLOCACAO</t>
  </si>
  <si>
    <t>PLACA DE SINALIZACAO AUTONOMA,EM LED,PERSONALIZADA (NAO FUME),110/220V,COM DIMENSOES APROXIMADAS DE (60X24)CM.FORNECIMENTO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</si>
  <si>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</si>
  <si>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</si>
  <si>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</si>
  <si>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</si>
  <si>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</si>
  <si>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</si>
  <si>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A PROVA DE GASES,VAPORES E POS,HERMETICA,COM LENTE DE VIDRO TRANSPARENTE,CORPO E GRADE EM ALUMINIO FUNDIDO,PARA LAMPADA LED ATE 25W,MISTA OU VAPOR DE MERCURIO ATE 250W,PARA COLOCACAO EM TETO,EXCLUSIVE LAMPADA.FORNECIMENTO E COLOCACAO</t>
  </si>
  <si>
    <t>LUMINARIA A PROVA DE GASES,VAPORES E POS,HERMETICA,COM LENTE 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</si>
  <si>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</si>
  <si>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</si>
  <si>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RETANGULAR PARA ILUMINACAO DE QUADRAS DE ESPORTE,PATIOS OU FACHADAS,EM ALUMINIO,FECHAMENTO EM VIDRO TEMPERADO,PARA LAMPADA COMPACTA ATE 85W,MISTA ATE 500W OU VAPOR DE MERCURIO/METALICO/SODIO DE 250W A 400W,EXCLUSIVE LAMPADA.FORNECIMENTO E COLOCACAO</t>
  </si>
  <si>
    <t>LUMINARIA PARA SINALIZACAO DE GARAGEM,DUPLA,CORPO EM ALUMINIO SILICIO,GLOBO EM PLASTICO PRISMATICO ROSQUEADO AO CORPO,PARA LAMPADA LED DE 7W,100/240V,INCLUSIVE LAMPADA.FORNECIMENTO 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</si>
  <si>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</si>
  <si>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</si>
  <si>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</si>
  <si>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</si>
  <si>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 DE ALTO FATOR DE POTENCIA E LAMPADA FLUORESCENTE DE 1X16W.FORNECIMENTO E COLOCACAO</t>
  </si>
  <si>
    <t>LUMINARIA DE SOBREPOR,FIXADA EM LAJE OU FORRO,TIPO CALHA,CHANFRADA OU PRISMATICA,COMPLETA,EQUIPADA COM REATOR ELETRONICO DE ALTO FATOR DE POTENCIA E LAMPADA FLUORESCENTE DE 1X18W.FORNECIMENTO E COLOCACAO</t>
  </si>
  <si>
    <t>LUMINARIA DE SOBREPOR,FIXADA EM LAJE OU FORRO,TIPO CALHA,CHANFRADA OU PRISMATICA,COMPLETA,EQUIPADA COM REATOR ELETRONICO DE ALTO FATOR DE POTENCIA E LAMPADA FLUORESCENTE DE 1X20W.FORNECIMENTO E COLOCACAO</t>
  </si>
  <si>
    <t>LUMINARIA DE SOBREPOR,FIXADA EM LAJE OU FORRO,TIPO CALHA,CHANFRADA OU PRISMATICA,COMPLETA,EQUIPADA COM REATOR ELETRONICO DE ALTO FATOR DE POTENCIA E LAMPADA FLUORESCENTE DE 1X32W.FORNECIMENTO E COLOCACAO</t>
  </si>
  <si>
    <t>LUMINARIA DE SOBREPOR,FIXADA EM LAJE OU FORRO,TIPO CALHA,CHANFRADA OU PRISMATICA,COMPLETA,EQUIPADA COM REATOR ELETRONICO DE ALTO FATOR DE POTENCIA E LAMPADA FLUORESCENTE DE 1X36W.FORNECIMENTO E COLOCACAO</t>
  </si>
  <si>
    <t>LUMINARIA DE SOBREPOR,FIXADA EM LAJE OU FORRO,TIPO CALHA,CHANFRADA OU PRISMATICA,COMPLETA,EQUIPADA COM REATOR ELETRONICO DE ALTO FATOR DE POTENCIA E LAMPADA FLUORESCENTE DE 1X40W.FORNECIMENTO E COLOCACAO</t>
  </si>
  <si>
    <t>LUMINARIA DE SOBREPOR,FIXADA EM LAJE OU FORRO,TIPO CALHA,CHANFRADA OU PRISMATICA,COMPLETA,EQUIPADA COM REATOR ELETRONICO DE ALTO FATOR DE POTENCIA E LAMPADA FLUORESCENTE DE 2X16W.FORNECIMENTO E COLOCACAO</t>
  </si>
  <si>
    <t>LUMINARIA DE SOBREPOR,FIXADA EM LAJE OU FORRO,TIPO CALHA,CHANFRADA OU PRISMATICA,COMPLETA,EQUIPADA COM REATOR ELETRONICO DE ALTO FATOR DE POTENCIA E LAMPADA FLUORESCENTE DE 2X18W.FORNECIMENTO E COLOCACAO</t>
  </si>
  <si>
    <t>LUMINARIA DE SOBREPOR,FIXADA EM LAJE OU FORRO,TIPO CALHA,CHANFRADA OU PRISMATICA,COMPLETA,EQUIPADA COM REATOR ELETRONICO DE ALTO FATOR DE POTENCIA E LAMPADA FLUORESCENTE DE 2X20W.FORNECIMENTO E COLOCACAO</t>
  </si>
  <si>
    <t>LUMINARIA DE SOBREPOR,FIXADA EM LAJE OU FORRO,TIPO CALHA,CHANFRADA OU PRISMATICA,COMPLETA,EQUIPADA COM REATOR ELETRONICO DE ALTO FATOR DE POTENCIA E LAMPADA FLUORESCENTE DE 2X32W.FORNECIMENTO E COLOCACAO</t>
  </si>
  <si>
    <t>LUMINARIA DE SOBREPOR,FIXADA EM LAJE OU FORRO,TIPO CALHA,CHANFRADA OU PRISMATICA,COMPLETA,EQUIPADA COM REATOR ELETRONICO DE ALTO FATOR DE POTENCIA E LAMPADA FLUORESCENTE DE 2X36W.FORNECIMENTO E COLOCACAO</t>
  </si>
  <si>
    <t>LUMINARIA DE SOBREPOR,FIXADA EM LAJE OU FORRO,TIPO CALHA,CHANFRADA OU PRISMATICA,COMPLETA,EQUIPADA COM REATOR ELETRONICO DE ALTO FATOR DE POTENCIA E LAMPADA FLUORESCENTE DE 2X40W.FORNECIMENTO E COLOCACAO</t>
  </si>
  <si>
    <t>LUMINARIA DE SOBREPOR,FIXADA EM LAJE OU FORRO,TIPO CALHA,CHANFRADA OU PRISMATICA,COMPLETA,EQUIPADA COM REATOR ELETRONICO DE ALTO FATOR DE POTENCIA E LAMPADA FLUORESCENTE DE 3X16W.FORNECIMENTO E COLOCACAO</t>
  </si>
  <si>
    <t>LUMINARIA DE SOBREPOR,FIXADA EM LAJE OU FORRO,TIPO CALHA,CHANFRADA OU PRISMATICA,COMPLETA,EQUIPADA COM REATOR ELETRONICO DE ALTO FATOR DE POTENCIA E LAMPADA FLUORESCENTE DE 3X18W.FORNECIMENTO E COLOCACAO</t>
  </si>
  <si>
    <t>LUMINARIA DE SOBREPOR,FIXADA EM LAJE OU FORRO,TIPO CALHA,CHANFRADA OU PRISMATICA,COMPLETA,EQUIPADA COM REATOR ELETRONICO DE ALTO FATOR DE POTENCIA E LAMPADA FLUORESCENTE DE 3X20W.FORNECIMENTO E COLOCACAO</t>
  </si>
  <si>
    <t>LUMINARIA DE SOBREPOR,FIXADA EM LAJE OU FORRO,TIPO CALHA,CHANFRADA OU PRISMATICA,COMPLETA,EQUIPADA COM REATOR ELETRONICO DE ALTO FATOR DE POTENCIA E LAMPADA FLUORESCENTE DE 3X32W.FORNECIMENTO E COLOCACAO</t>
  </si>
  <si>
    <t>LUMINARIA DE SOBREPOR,FIXADA EM LAJE OU FORRO,TIPO CALHA,CHANFRADA OU PRISMATICA,COMPLETA,EQUIPADA COM REATOR ELETRONICO DE ALTO FATOR DE POTENCIA E LAMPADA FLUORESCENTE DE 3X36W.FORNECIMENTO E COLOCACAO</t>
  </si>
  <si>
    <t>LUMINARIA DE SOBREPOR,FIXADA EM LAJE OU FORRO,TIPO CALHA,CHANFRADA OU PRISMATICA,COMPLETA,EQUIPADA COM REATOR ELETRONICO DE ALTO FATOR DE POTENCIA E LAMPADA FLUORESCENTE DE 3X40W.FORNECIMENTO E COLOCACAO</t>
  </si>
  <si>
    <t>LUMINARIA DE SOBREPOR,FIXADA EM LAJE OU FORRO,TIPO CALHA,CHANFRADA OU PRISMATICA,COMPLETA,EQUIPADA COM REATOR ELETRONICO DE ALTO FATOR DE POTENCIA E LAMPADA FLUORESCENTE DE 4X16W.FORNECIMENTO E COLOCACAO</t>
  </si>
  <si>
    <t>LUMINARIA DE SOBREPOR,FIXADA EM LAJE OU FORRO,TIPO CALHA,CHANFRADA OU PRISMATICA,COMPLETA,EQUIPADA COM REATOR ELETRONICO DE ALTO FATOR DE POTENCIA E LAMPADA FLUORESCENTE DE 4X18W.FORNECIMENTO E COLOCACAO</t>
  </si>
  <si>
    <t>LUMINARIA DE SOBREPOR,FIXADA EM LAJE OU FORRO,TIPO CALHA,CHANFRADA OU PRISMATICA,COMPLETA,EQUIPADA COM REATOR ELETRONICO DE ALTO FATOR DE POTENCIA E LAMPADA FLUORESCENTE DE 4X20W.FORNECIMENTO E COLOCACAO</t>
  </si>
  <si>
    <t>LUMINARIA DE SOBREPOR,FIXADA EM LAJE OU FORRO,TIPO CALHA,CHANFRADA OU PRISMATICA,COMPLETA,EQUIPADA COM REATOR ELETRONICO DE ALTO FATOR DE POTENCIA E LAMPADA FLUORESCENTE DE 4X32W.FORNECIMENTO E COLOCACAO</t>
  </si>
  <si>
    <t>LUMINARIA DE SOBREPOR,FIXADA EM LAJE OU FORRO,TIPO CALHA,CHANFRADA OU PRISMATICA,COMPLETA,EQUIPADA COM REATOR ELETRONICO DE ALTO FATOR DE POTENCIA E LAMPADA FLUORESCENTE DE 4X36W.FORNECIMENTO E COLOCACAO</t>
  </si>
  <si>
    <t>LUMINARIA DE SOBREPOR,FIXADA EM LAJE OU FORRO,TIPO CALHA,CHANFRADA OU PRISMATICA,COMPLETA,EQUIPADA COM REATOR ELETRONICO 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</si>
  <si>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</si>
  <si>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</si>
  <si>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 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</si>
  <si>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</si>
  <si>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 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</si>
  <si>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</si>
  <si>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</si>
  <si>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</si>
  <si>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</si>
  <si>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 TRATADA E PINTURA ELETROSTATICA BRANCA,REFLETOR EM ALUMINIO 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</si>
  <si>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</si>
  <si>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 TRATADA E PINTURA ELETROSTATICA BRANCA,REFLETOR EM ALUMINIO DE ALTO BRILHO,COM REATOR DE ALTO FATOR DE POTENCIA,BI-VOLT.FORNECIMENTO E COLOCACAO</t>
  </si>
  <si>
    <t>LUMINARIA DE EMBUTIR,FIXADA EM GESSO,PARA LAMPADA LED DE 25W (INCLUSIVE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</si>
  <si>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</si>
  <si>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</si>
  <si>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 LAMPADA.FORNECIMENTO E COLOCACAO</t>
  </si>
  <si>
    <t>ARANDELA TIPO "MEIA-LUA",VIDRO ACETINADO,COR BRANCA,EXCLUSIVE LAMPADA.FORNECIMENTO E COLOCACAO</t>
  </si>
  <si>
    <t>GLOBO ESFERICO,PLAFONIER REPUXADO DE ALUMINIO COM DIFUSOR EM BASE DE VIDRO LEITOSO DE (10X15)CM.FORNECIMENTO E COLOCACAO</t>
  </si>
  <si>
    <t>GLOBO ESFERICO,PLAFONIER REPUXADO DE ALUMINIO COM DIFUSOR EM BASE DE VIDRO LEITOSO DE (10X20)CM.FORNECIMENTO E COLOCACAO</t>
  </si>
  <si>
    <t>GLOBO ESFERICO EM PLASTICO,DE (10X15)CM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</si>
  <si>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</si>
  <si>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 DE 1 X 18W. FORNECIMENTO E COLOCACAO</t>
  </si>
  <si>
    <t>LUMINARIA DE SOBREPOR, FIXADA EM LAJE OU FORRO, TIPO CALHA,CHANFRADA OU PRISMATICA, COMPLETA, COM LAMPADA LED TUBULAR DE 2 X 9W. FORNECIMENTO E COLOCACAO</t>
  </si>
  <si>
    <t>LUMINARIA DE SOBREPOR, FIXADA EM LAJE OU FORRO, TIPO CALHA,CHANFRADA OU PRISMATICA, COMPLETA, COM LAMPADA LED TUBULAR DE 2 X 18W. FORNECIMENTO E COLOCACAO</t>
  </si>
  <si>
    <t>LUMINARIA DE SOBREPOR, FIXADA EM LAJE OU FORRO, TIPO CALHA,CHANFRADA OU PRISMATICA, COMPLETA, COM LAMPADA LED TUBULAR DE 3 X 9W. FORNECIMENTO E COLOCACAO</t>
  </si>
  <si>
    <t>LUMINARIA DE SOBREPOR, FIXADA EM LAJE OU FORRO, TIPO CALHA,CHANFRADA OU PRISMATICA, COMPLETA, COM LAMPADA LED TUBULAR DE 3 X 18W.FORNECIMENTO E COLOCACAO</t>
  </si>
  <si>
    <t>LUMINARIA DE SOBREPOR, FIXADA EM LAJE OU FORRO, TIPO CALHA,CHANFRADA OU PRISMATICA, COMPLETA, COM LAMPADA LED TUBULAR DE 4 X 9W.FORNECIMENTO E COLOCACAO</t>
  </si>
  <si>
    <t>LUMINARIA DE SOBREPOR, FIXADA EM LAJE OU FORRO, TIPO CALHA,CHANFRADA OU PRISMATICA, COMPLETA, COM LAMPADA LED TUBULAR 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</si>
  <si>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</si>
  <si>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</si>
  <si>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</si>
  <si>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</si>
  <si>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</si>
  <si>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 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</si>
  <si>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</si>
  <si>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</si>
  <si>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</si>
  <si>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</si>
  <si>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</si>
  <si>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</si>
  <si>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30KVA,ABRIGADA,CLASSE 15KV,REFRIGERACAO A OLEO MINERAL,TENSAO PRIMARIA DE 13,8KV,TENSAOSECUNDARIA DE 220/127V-60HZ.FORNECIMENTO E COLOCACAO</t>
  </si>
  <si>
    <t>TRANSFORMADOR DE DISTRIBUICAO DE 45KVA,ABRIGADA,CLASSE 15KV,REFRIGERACAO A OLEO MINERAL,TENSAO PRIMARIA DE 13,8KV,TENSAOSECUNDARIA DE 220/127V-60HZ.FORNECIMENTO E COLOCACAO</t>
  </si>
  <si>
    <t>TRANSFORMADOR DE DISTRIBUICAO DE 75KVA,ABRIGADA,CLASSE 15KV,REFRIGERACAO A OLEO MINERAL,TENSAO PRIMARIA DE 13,8KV,TENSAOSECUNDARIA DE 220/127V-60HZ.FORNECIMENTO E COLOCACAO</t>
  </si>
  <si>
    <t>TRANSFORMADOR DE DISTRIBUICAO DE 112,5KVA,ABRIGADA,CLASSE 15KV,REFRIGERACAO A OLEO MINERAL,TENSAO PRIMARIA DE 13,8KV,TENSAO SECUNDARIA DE 220/127V-60HZ.FORNECIMENTO E COLOCACAO</t>
  </si>
  <si>
    <t>TRANSFORMADOR DE DISTRIBUICAO DE 150KVA,ABRIGADA,CLASSE 15KV,REFRIGERACAO A OLEO MINERAL,TENSAO PRIMARIA DE 13,8KV,TENSAO SECUNDARIA DE 220/127V-60HZ.FORNECIMENTO E COLOCACAO</t>
  </si>
  <si>
    <t>TRANSFORMADOR DE DISTRIBUICAO DE 225KVA,ABRIGADA,CLASSE 15KV,REFRIGERACAO A OLEO MINERAL,TENSAO PRIMARIA DE 13,8KV,TENSAO SECUNDARIA DE 220/127V-60HZ.FORNECIMENTO E COLOCACAO</t>
  </si>
  <si>
    <t>TRANSFORMADOR DE DISTRIBUICAO DE 300KVA,ABRIGADA,CLASSE 15KV,REFRIGERACAO A OLEO MINERAL,TENSAO PRIMARIA DE 13,8KV,TENSAO SECUNDARIA DE 220/127V-60HZ.FORNECIMENTO E COLOCACAO</t>
  </si>
  <si>
    <t>TRANSFORMADOR DE DISTRIBUICAO DE 500KVA,ABRIGADA,CLASSE 15KV,REFRIGERACAO A OLEO MINERAL,TENSAO PRIMARIA DE 13,8KV,TENSAO SECUNDARIA DE 220/127V-60HZ.FORNECIMENTO E COLOCACAO</t>
  </si>
  <si>
    <t>TRANSFORMADOR DE DISTRIBUICAO DE 750KVA,ABRIGADA,CLASSE 15KV,REFRIGERACAO A OLEO MINERAL,TENSAO PRIMARIA DE 13,8KV,TENSAO SECUNDARIA DE 220/127V-60HZ.FORNECIMENTO E COLOCACAO</t>
  </si>
  <si>
    <t>TRANSFORMADOR DE DISTRIBUICAO DE 1.000KVA,ABRIGADA,CLASSE 15KV,REFRIGERACAO A OLEO MINERAL,TENSAO PRIMARIA DE 13,8KV,TENSAO SECUNDARIA DE 220/127V-60HZ.FORNECIMENTO E COLOCACAO</t>
  </si>
  <si>
    <t>TRANSFORMADOR DE DISTRIBUICAO DE 75KVA,TIPO PEDESTAL,CLASSE15KV,REFRIGERACAO A OLEO MINERAL OU SILICONE,LIQUIDO ISOLANTE,TENSAO PRIMARIA DE 13,8KV,TENSAO SECUNDARIA DE 220/127V-60HZ,NBI 95KV,GRAU DE PROTECAO IP 54.FORNECIMENTO E COLOCACAO</t>
  </si>
  <si>
    <t>TRANSFORMADOR DE DISTRIBUICAO DE 112,5KVA,TIPO PEDESTAL,CLASSE 15KV,REFRIGERACAO A OLEO MINERAL OU SILICONE,LIQUIDO ISOLANTE,TENSAO PRIMARIA DE 13,8KV,TENSAO SECUNDARIA DE 220/127V-60HZ,NBI 95KV,GRAU DE PROTECAO IP 54.FORNECIMENTO E COLOCACAO</t>
  </si>
  <si>
    <t>TRANSFORMADOR DE DISTRIBUICAO DE 150KVA,TIPO PEDESTAL,CLASSE 15KV,REFRIGERACAO A OLEO MINERAL OU SILICONE,LIQUIDO ISOLANTE,TENSAO PRIMARIA DE 13,8KV,TENSAO SECUNDARIA DE 220/127V-60HZ,NBI 95KV,GRAU DE PROTECAO IP 54.FORNECIMENTO E COLOCACAO</t>
  </si>
  <si>
    <t>TRANSFORMADOR DE DISTRIBUICAO DE 300KVA,TIPO PEDESTAL,CLASSE 15KV,REFRIGERACAO A OLEO MINERAL OU SILICONE,LIQUIDO ISOLANTE,TENSAO PRIMARIA DE 13,8KV,TENSAO SECUNDARIA DE 220/127V-60HZ,NBI 95KV,GRAU DE PROTECAO IP 54.FORNECIMENTO E COLOCACAO</t>
  </si>
  <si>
    <t>TRANSFORMADOR DE DISTRIBUICAO DE 500KVA,TIPO PEDESTAL,CLASSE 15KV,REFRIGERACAO A OLEO MINERAL OU SILICONE,LIQUIDO ISOLANTE,TENSAO PRIMARIA DE 13,8KV,TENSAO SECUNDARIA DE 220/127V-60HZ,NBI 95KV,GRAU DE PROTECAO IP 54.FORNECIMENTO E COLOCACAO</t>
  </si>
  <si>
    <t>TRANSFORMADOR DE DISTRIBUICAO DE 750KVA,TIPO PEDESTAL,CLASSE 15KV,REFRIGERACAO A OLEO MINERAL OU SILICONE,LIQUIDO ISOLANTE,TENSAO PRIMARIA DE 13,8KV,TENSAO SECUNDARIA DE 220/127V-60HZ,NBI 95KV,GRAU DE PROTECAO IP 54.FORNECIMENTO E COLOCACAO</t>
  </si>
  <si>
    <t>TRANSFORMADOR DE DISTRIBUICAO DE 1.000KVA,TIPO PEDESTAL,CLASSE 15KV,REFRIGERACAO A OLEO MINERAL OU SILICONE,LIQUIDO ISOLANTE,TENSAO PRIMARIA DE 13,8KV,TENSAO SECUNDARIA DE 220/127V-60HZ,NBI 95KV,GRAU DE PROTECAO IP 54.FORNECIMENTO E COLOCACAO</t>
  </si>
  <si>
    <t>TRANSFORMADOR DE DISTRIBUICAO DE 30KVA,ABRIGADA,CLASSE 15KV,A SECO,TENSAO PRIMARIA DE 13,8KV,TENSAO SECUNDARIA DE 220/127V-60HZ.FORNECIMENTO E COLOCACAO</t>
  </si>
  <si>
    <t>TRANSFORMADOR DE DISTRIBUICAO DE 45KVA,ABRIGADA,CLASSE 15KV,A SECO,TENSAO PRIMARIA DE 13,8KV,TENSAO SECUNDARIA DE 220/127V-60HZ.FORNECIMENTO E COLOCACAO</t>
  </si>
  <si>
    <t>TRANSFORMADOR DE DISTRIBUICAO DE 75KVA,ABRIGADA,CLASSE 15KV,A SECO,TENSAO PRIMARIA DE 13,8KV,TENSAO SECUNDARIA DE 220/127V-60HZ.FORNECIMENTO E COLOCACAO</t>
  </si>
  <si>
    <t>TRANSFORMADOR DE DISTRIBUICAO DE 112,5KVA,ABRIGADA,CLASSE 15KV,A SECO,TENSAO PRIMARIA DE 13,8KV,TENSAO SECUNDARIA DE 220/127V-60HZ.FORNECIMENTO E COLOCACAO</t>
  </si>
  <si>
    <t>TRANSFORMADOR DE DISTRIBUICAO DE 150KVA,ABRIGADA,CLASSE 15KV,A SECO,TENSAO PRIMARIA DE 13,8KV,TENSAO SECUNDARIA DE 220/127V-60HZ.FORNECIMENTO E COLOCACAO</t>
  </si>
  <si>
    <t>TRANSFORMADOR DE DISTRIBUICAO DE 225KVA,ABRIGADA,CLASSE 15KV,A SECO,TENSAO PRIMARIA DE 13,8KV,TENSAO SECUNDARIA DE 220/127V-60HZ.FORNECIMENTO E COLOCACAO</t>
  </si>
  <si>
    <t>TRANSFORMADOR DE DISTRIBUICAO DE 300KVA,ABRIGADA,CLASSE 15KV,A SECO,TENSAO PRIMARIA DE 13,8KV,TENSAO SECUNDARIA DE 220/127V-60HZ.FORNECIMENTO E COLOCACAO</t>
  </si>
  <si>
    <t>TRANSFORMADOR DE DISTRIBUICAO DE 500KVA,ABRIGADA,CLASSE 15KV,A SECO,TENSAO PRIMARIA DE 13,8KV,TENSAO SECUNDARIA DE 220/127V-60HZ.FORNECIMENTO E COLOCACAO</t>
  </si>
  <si>
    <t>TRANSFORMADOR DE DISTRIBUICAO DE 750KVA,ABRIGADA,CLASSE 15KV,A SECO,TENSAO PRIMARIA DE 13,8KV,TENSAO SECUNDARIA DE 220/127V-60HZ.FORNECIMENTO E COLOCACAO</t>
  </si>
  <si>
    <t>TRANSFORMADOR DE DISTRIBUICAO DE 1.000KVA,ABRIGADA,CLASSE 15KV,A SECO,TENSAO PRIMARIA DE 13,8KV,TENSAO SECUNDARIA DE 220/127V-60HZ.FORNECIMENTO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</si>
  <si>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</si>
  <si>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</si>
  <si>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</si>
  <si>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</si>
  <si>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</si>
  <si>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</si>
  <si>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</si>
  <si>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</si>
  <si>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</si>
  <si>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</si>
  <si>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</si>
  <si>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</si>
  <si>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</si>
  <si>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</si>
  <si>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</si>
  <si>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</si>
  <si>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</si>
  <si>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</si>
  <si>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</si>
  <si>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</si>
  <si>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</si>
  <si>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</si>
  <si>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</si>
  <si>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</si>
  <si>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</si>
  <si>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</si>
  <si>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</si>
  <si>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</si>
  <si>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</si>
  <si>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</si>
  <si>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</si>
  <si>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</si>
  <si>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</si>
  <si>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</si>
  <si>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</si>
  <si>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</si>
  <si>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</si>
  <si>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</si>
  <si>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</si>
  <si>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</si>
  <si>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</si>
  <si>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</si>
  <si>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</si>
  <si>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</si>
  <si>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</si>
  <si>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</si>
  <si>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</si>
  <si>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</si>
  <si>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</si>
  <si>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</si>
  <si>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</si>
  <si>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</si>
  <si>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</si>
  <si>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</si>
  <si>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</si>
  <si>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</si>
  <si>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</si>
  <si>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</si>
  <si>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</si>
  <si>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</si>
  <si>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</si>
  <si>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</si>
  <si>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</si>
  <si>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</si>
  <si>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</si>
  <si>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</si>
  <si>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</si>
  <si>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</si>
  <si>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</si>
  <si>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</si>
  <si>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</si>
  <si>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CORTINA DE AR COM DUAS VELOCIDADES,PARA VAO DE 1,50M.FORNECIMENTO E COLOCACAO</t>
  </si>
  <si>
    <t>18.030.0100-0</t>
  </si>
  <si>
    <t>18.030.0100-A</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</si>
  <si>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</si>
  <si>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</si>
  <si>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</si>
  <si>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 430,NUCLEO ISOLANTE EM POLIURETANO COM 60MM,BATENTE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</si>
  <si>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</si>
  <si>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EXTINTOR DE INCENDIO PORTATIL,COM CARGA DE AGUA-PRESSURIZADA (AP),CLASSE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</si>
  <si>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</si>
  <si>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</si>
  <si>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</si>
  <si>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 BC,DE 4KG,INCLUSIVE SUPORTE DE PAREDE,CONFORME ABNT NBR 12693.FORNECIMENTO E COLOCACAO</t>
  </si>
  <si>
    <t>EXTINTOR DE INCENDIO PORTATIL,COM CARGA DE PO QUIMICO,CLASSE 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</si>
  <si>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</si>
  <si>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</si>
  <si>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SUPORTE DE SOLO PARA EXTINTOR DE INCENDIO PORTATIL,TIPO TRIPE,EM ACO CARBONO,INCLUSIVE PONTEIRAS DE BORRACHA.FORNECIMENTO</t>
  </si>
  <si>
    <t>BOTIJAO DE GAS ENGARRAFADO(GLP),CAPACIDADE PARA 13KG.O CUSTO INCLUI O BOTIJAO E O GAS.FORNECIMENTO</t>
  </si>
  <si>
    <t>BOTIJAO DE GAS ENGARRAFADO(GLP),CAPACIDADE PARA 45KG.O CUSTO INCLUI O BOTIJAO E O GAS.FORNECIMENTO</t>
  </si>
  <si>
    <t>SISTEMA DE PRESSURIZACAO,COM 02 BOMBAS CENTRIFUGAS DE 5CV/220V,INCLUSIVE TUBULACOES DE SUCCAO,RECALQUE E DISTRIBUICAO COM CONEXOES,PRESSOSTATO,MANOMETRO,TANQUE DE PRESSAO,QUADRO DE 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</si>
  <si>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</si>
  <si>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</si>
  <si>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</si>
  <si>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</si>
  <si>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</si>
  <si>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</si>
  <si>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</si>
  <si>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</si>
  <si>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</si>
  <si>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</si>
  <si>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</si>
  <si>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</si>
  <si>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</si>
  <si>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</si>
  <si>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1/2CV/IV POLOS/3F/220V/60HZ,PRESSAO ESTATICA DE 20MMCA,COM DIAMETRO DE 35CM.FORNECIMENTO E COLOCACAO</t>
  </si>
  <si>
    <t>EXAUSTOR CENTRIFUGO DE SIMPLES ASPIRACAO,ROTOR "SIROCCO" DE4000M3/H, 3/4CV/IV POLOS/3F/220V/60HZ,PRESSAO ESTATICA DE 20MMCA,COM DIAMETRO DE 40CM.FORNECIMENTO E COLOCACAO</t>
  </si>
  <si>
    <t>EXAUSTOR CENTRIFUGO DE SIMPLES ASPIRACAO,ROTOR "SIROCCO" DE7000M3/H, 1,0CV/IV POLOS/3F/220V/60HZ,PRESSAO ESTATICA DE 20MMCA,COM DIAMETRO DE 50CM.FORNECIMENTO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</si>
  <si>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</si>
  <si>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</si>
  <si>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</si>
  <si>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</si>
  <si>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</si>
  <si>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REGISTRO DE REGULAGEM DE VAZAO DE AR (50 A 700M3/H).FORNECIMENTO E COLOCACAO</t>
  </si>
  <si>
    <t>18.034.0250-0</t>
  </si>
  <si>
    <t>18.034.0250-A</t>
  </si>
  <si>
    <t>CAIXA DE VENTILACAO COM VENTILADOR CENTRIFUGO,VAZAO EM TORNO DE 1190M3/H,PRESSAO APROXIMADA DE 37MMCA.FORNECIMENTO E COLOCACAO</t>
  </si>
  <si>
    <t>18.034.0260-0</t>
  </si>
  <si>
    <t>18.034.0260-A</t>
  </si>
  <si>
    <t>CAIXA DE VENTILACAO COM VENTILADOR CENTRIFUGO,VAZAO EM TORNO DE 1710M3/H,PRESSAO APROXIMADA DE 35MMCA.FORNECIMENTO E COLOCACAO</t>
  </si>
  <si>
    <t>18.034.0262-0</t>
  </si>
  <si>
    <t>18.034.0262-A</t>
  </si>
  <si>
    <t>CAIXA DE VENTILACAO COM VENTILADOR CENTRIFUGO,VAZAO EM TORNO DE 4600M3/H,PRESSAO APROXIMADA DE 30MMCA.FORNECIMENTO E COLOCACAO</t>
  </si>
  <si>
    <t>18.034.0264-0</t>
  </si>
  <si>
    <t>18.034.0264-A</t>
  </si>
  <si>
    <t>CAIXA DE VENTILACAO COM VENTILADOR CENTRIFUGO,VAZAO EM TORNO DE 6000M3/H,PRESSAO APROXIMADA DE 35MMCA.FORNECIMENTO E COLOCACAO</t>
  </si>
  <si>
    <t>18.034.0266-0</t>
  </si>
  <si>
    <t>18.034.0266-A</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</si>
  <si>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</si>
  <si>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</si>
  <si>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</si>
  <si>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</si>
  <si>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</si>
  <si>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</si>
  <si>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</si>
  <si>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</si>
  <si>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</si>
  <si>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</si>
  <si>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AUDIOVISUAL,PARA SISTEMA DE 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</si>
  <si>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</si>
  <si>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</si>
  <si>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</si>
  <si>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ALARME DE EMERGENCIA AUDIOVISUAL,SEM FIO,SIRENE EXTERNA E BOTOEIRA INTERNA DE ACIONAMENTO,INCLUSIVE MATERIAL DE FIXACAO,CONFORME ABNT NBR 9050 PARA ACESSIBILIDADE.FORNECIMENTO E COLOCACAO</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</si>
  <si>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</si>
  <si>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</si>
  <si>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</si>
  <si>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</si>
  <si>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</si>
  <si>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</si>
  <si>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</si>
  <si>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</si>
  <si>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</si>
  <si>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</si>
  <si>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</si>
  <si>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</si>
  <si>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</si>
  <si>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</si>
  <si>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</si>
  <si>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</si>
  <si>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</si>
  <si>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</si>
  <si>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</si>
  <si>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</si>
  <si>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</si>
  <si>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</si>
  <si>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</si>
  <si>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</si>
  <si>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</si>
  <si>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</si>
  <si>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</si>
  <si>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</si>
  <si>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</si>
  <si>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</si>
  <si>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</si>
  <si>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</si>
  <si>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</si>
  <si>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</si>
  <si>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</si>
  <si>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</si>
  <si>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</si>
  <si>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 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</si>
  <si>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</si>
  <si>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</si>
  <si>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</si>
  <si>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</si>
  <si>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</si>
  <si>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 10KVA,TRIFASICO,60HZ,TENSAO DE ENTRADA DE 220/380V,TENSAO DE SAIDA DE 220/127V,AUTONOMIA DE 10 MINUTOS,INCLUSIVE GABINETES E START UP.FORNECIMENTO E COLOCACAO</t>
  </si>
  <si>
    <t>SISTEMA ININTERRUPTO DE ENERGIA (NO BREAK),COM CAPACIDADE DE 15KVA,TRIFASICO,60HZ,TENSAO DE ENTRADA DE 220/380V,TENSAO DE SAIDA DE 220/127V,AUTONOMIA DE 10 MINUTOS,INCLUSIVE GABINETES E START UP.FORNECIMENTO E COLOCACAO</t>
  </si>
  <si>
    <t>SISTEMA ININTERRUPTO DE ENERGIA (NO BREAK),COM CAPACIDADE DE 20KVA,TRIFASICO,60HZ,TENSAO DE ENTRADA DE 220/380V,TENSAO DE SAIDA DE 220/127V,AUTONOMIA DE 10 MINUTOS,INCLUSIVE GABINETES E START UP.FORNECIMENTO E COLOCACAO</t>
  </si>
  <si>
    <t>SISTEMA ININTERRUPTO DE ENERGIA (NO BREAK),COM CAPACIDADE DE 25KVA,TRIFASICO,60HZ,TENSAO DE ENTRADA DE 220/380V,TENSAO DE SAIDA DE 220/127V,AUTONOMIA DE 10 MINUTOS,INCLUSIVE GABINETES E START UP.FORNECIMENTO E COLOCACAO</t>
  </si>
  <si>
    <t>SISTEMA ININTERRUPTO DE ENERGIA (NO BREAK),COM CAPACIDADE DE 40KVA,TRIFASICO,60HZ,TENSAO DE ENTRADA DE 220/380V,TENSAO DE SAIDA DE 220/127V,AUTONOMIA DE 10 MINUTOS,INCLUSIVE GABINETES E START UP.FORNECIMENTO E COLOCACAO</t>
  </si>
  <si>
    <t>SISTEMA ININTERRUPTO DE ENERGIA (NO BREAK),COM CAPACIDADE DE 50KVA,TRIFASICO,60HZ,TENSAO DE ENTRADA DE 220/380V,TENSAO DE SAIDA DE 220/127V,AUTONOMIA DE 10 MINUTOS,INCLUSIVE GABINETES E START UP.FORNECIMENTO E COLOCACAO</t>
  </si>
  <si>
    <t>SISTEMA ININTERRUPTO DE ENERGIA (NO BREAK),COM CAPACIDADE DE 80KVA,TRIFASICO,60HZ,TENSAO DE ENTRADA DE 220/380V,TENSAO DE SAIDA DE 220/127V,AUTONOMIA DE 10 MINUTOS,INCLUSIVE GABINETES E START UP.FORNECIMENTO E COLOCACAO</t>
  </si>
  <si>
    <t>SISTEMA ININTERRUPTO DE ENERGIA (NO BREAK),COM CAPACIDADE DE 5KVA,TRIFASICO, 60HZ,TENSAO DE ENTRADA DE 220/380V,TENSAO DE SAIDA DE 220/127V,AUTONOMIA DE 30 MINUTOS,INCLUSIVE GABINETES E START UP.FORNECIMENTO E COLOCACAO</t>
  </si>
  <si>
    <t>SISTEMA ININTERRUPTO DE ENERGIA (NO BREAK),COM CAPACIDADE DE 10KVA,TRIFASICO,60HZ,TENSAO DE ENTRADA DE 220/380V,TENSAO DE SAIDA DE 220/127V,AUTONOMIA DE 30 MINUTOS,INCLUSIVE GABINETES E START UP.FORNECIMENTO E COLOCACAO</t>
  </si>
  <si>
    <t>SISTEMA ININTERRUPTO DE ENERGIA (NO BREAK),COM CAPACIDADE DE 15KVA,TRIFASICO,60HZ,TENSAO DE ENTRADA DE 220/380V,TENSAO DE SAIDA DE 220/127V,AUTONOMIA DE 30 MINUTOS,INCLUSIVE GABINETES E START UP.FORNECIMENTO E COLOCACAO</t>
  </si>
  <si>
    <t>SISTEMA ININTERRUPTO DE ENERGIA (NO BREAK),COM CAPACIDADE DE 20KVA,TRIFASICO,60HZ,TENSAO DE ENTRADA DE 220/380V,TENSAO DE SAIDA DE 220/127V,AUTONOMIA DE 30 MINUTOS,INCLUSIVE GABINETES E START UP.FORNECIMENTO E COLOCACAO</t>
  </si>
  <si>
    <t>SISTEMA ININTERRUPTO DE ENERGIA (NO BREAK),COM CAPACIDADE DE 25KVA,TRIFASICO,60HZ,TENSAO DE ENTRADA DE 220/380V,TENSAO DE SAIDA DE 220/127V,AUTONOMIA DE 30 MINUTOS,INCLUSIVE GABINETES E START UP.FORNECIMENTO E COLOCACAO</t>
  </si>
  <si>
    <t>SISTEMA ININTERRUPTO DE ENERGIA (NO BREAK),COM CAPACIDADE DE 40KVA,TRIFASICO,60HZ,TENSAO DE ENTRADA DE 220/380V,TENSAO DE SAIDA DE 220/127V,AUTONOMIA DE 30 MINUTOS,INCLUSIVE GABINETES E START UP.FORNECIMENTO E COLOCACAO</t>
  </si>
  <si>
    <t>SISTEMA ININTERRUPTO DE ENERGIA (NO BREAK),COM CAPACIDADE DE 50KVA,TRIFASICO,60HZ,TENSAO DE ENTRADA DE 220/380V,TENSAO DE SAIDA DE 220/127V,AUTONOMIA DE 30 MINUTOS,INCLUSIVE GABINETES E START UP.FORNECIMENTO E COLOCACAO</t>
  </si>
  <si>
    <t>SISTEMA ININTERRUPTO DE ENERGIA (NO BREAK),COM CAPACIDADE DE 80KVA,TRIFASICO,60HZ,TENSAO DE ENTRADA DE 220/380V,TENSAO DE SAIDA DE 220/127V,AUTONOMIA DE 30 MINUTOS,INCLUSIVE GABINETES E START UP.FORNECIMENTO E COLOCACAO</t>
  </si>
  <si>
    <t>SISTEMA ININTERRUPTO DE ENERGIA (NO BREAK),COM CAPACIDADE DE 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</si>
  <si>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</si>
  <si>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</si>
  <si>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</si>
  <si>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</si>
  <si>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</si>
  <si>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</si>
  <si>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</si>
  <si>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</si>
  <si>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</si>
  <si>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</si>
  <si>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 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</si>
  <si>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</si>
  <si>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</si>
  <si>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</si>
  <si>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</si>
  <si>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</si>
  <si>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</si>
  <si>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</si>
  <si>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FRONTISPICIO DE MARMORE BRANCO NACIONAL,COM SECAO DE 10X2CM,INCLUSIVE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</si>
  <si>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</si>
  <si>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</si>
  <si>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</si>
  <si>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</si>
  <si>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</si>
  <si>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</si>
  <si>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</si>
  <si>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</si>
  <si>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</si>
  <si>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</si>
  <si>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</si>
  <si>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</si>
  <si>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</si>
  <si>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</si>
  <si>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</si>
  <si>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</si>
  <si>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</si>
  <si>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</si>
  <si>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SECA DE GRANITO CINZA ANDORINHA,COM 2CM DE ESPESSURA E 60CM DE LARGURA,SOBRE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</si>
  <si>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</si>
  <si>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</si>
  <si>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</si>
  <si>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</si>
  <si>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</si>
  <si>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</si>
  <si>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</si>
  <si>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</si>
  <si>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</si>
  <si>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BANCA DE GRANITO BRANCO ITAUNAS,COM 2CM DE ESPESSURA,COM ABERTURA PARA 1 CUBA (EXCLUSIVE ESTA),SOBRE APOIOS DE ALVENARIA 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</si>
  <si>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</si>
  <si>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</si>
  <si>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</si>
  <si>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</si>
  <si>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</si>
  <si>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</si>
  <si>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</si>
  <si>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</si>
  <si>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</si>
  <si>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</si>
  <si>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</si>
  <si>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</si>
  <si>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 E BUCHAS.FORNECIMENTO</t>
  </si>
  <si>
    <t>TRAVE DESMONTAVEL PARA FUTEBOL DE SALAO,EM TUBO DE FERRO GALVANIZADO E BUCHAS.FORNECIMENTO</t>
  </si>
  <si>
    <t>APARELHO DE GINASTICA,EXECUTADO EM PECAS VERTICAIS DE MACARANDUBA DE 3"X6" E TUBOS DE FERRO GALVANIZADO DE 1.1/4",HORIZONTAIS EM 3 MODULOS,EXCLUSIVE FUNDACAO,CONFORME PROJETO Nº6025/EMOP.FORNECIMENTO E COLOCACAO</t>
  </si>
  <si>
    <t>ESTRUTURA PARA BASQUETE,DE FERRO GALVANIZADO PINTADO,FIXA,COM AVANCO LIVRE DE 1,30M,COM TABELAS DE COMPENSADO NAVAL,AROS E REDES,EXCLUSIVE FURACAO DE PISO.FORNECIMENTO E COLOCACAO</t>
  </si>
  <si>
    <t>BALIZA DE FUTEBOL DE CAMPO,TAMANHO OFICIAL(7,32X2.44M),EXCLUSIVE REDE,EM TUBOS DE FERRO GALVANIZADO DE 4",COM PINTURA DE BASE E 2 DEMAOS DE ACABAMENTO.FORNECIMENTO E COLOCACAO</t>
  </si>
  <si>
    <t>RESERVATORIO TERMICO DE BAIXA PRESSAO,PARA SISTEMA DE AQUECIMENTO SOLAR DE AGUA,COM 100L,EXCLUSIVE INSTALACOES (VER ITENS 15.014.0150 A 0170) E COLETOR SOLAR.FORNECIMENTO</t>
  </si>
  <si>
    <t>RESERVATORIO TERMICO DE BAIXA PRESSAO,PARA SISTEMA DE AQUECIMENTO SOLAR DE AGUA,COM 200L,EXCLUSIVE INSTALACOES (VER ITENS 15.014.0150 A 0170) E COLETOR SOLAR.FORNECIMENTO</t>
  </si>
  <si>
    <t>RESERVATORIO TERMICO DE BAIXA PRESSAO,PARA SISTEMA DE AQUECIMENTO SOLAR DE AGUA,COM 300L,EXCLUSIVE INSTALACOES (VER ITENS 15.014.0150 A 0170) E COLETOR SOLAR.FORNECIMENTO</t>
  </si>
  <si>
    <t>RESERVATORIO TERMICO DE BAIXA PRESSAO,PARA SISTEMA DE AQUECIMENTO SOLAR DE AGUA,COM 400L,EXCLUSIVE INSTALACOES (VER ITENS 15.014.0150 A 0170) E COLETOR SOLAR.FORNECIMENTO</t>
  </si>
  <si>
    <t>RESERVATORIO TERMICO DE BAIXA PRESSAO,PARA SISTEMA DE AQUECIMENTO SOLAR DE AGUA,COM 500L,EXCLUSIVE INSTALACOES (VER ITENS 15.014.0150 A 0170) E COLETOR SOLAR.FORNECIMENTO</t>
  </si>
  <si>
    <t>RESERVATORIO TERMICO DE BAIXA PRESSAO,PARA SISTEMA DE AQUECIMENTO SOLAR DE AGUA,COM 600L,EXCLUSIVE INSTALACOES (VER ITENS 15.014.0150 A 0170) E COLETOR SOLAR.FORNECIMENTO</t>
  </si>
  <si>
    <t>RESERVATORIO TERMICO DE BAIXA PRESSAO,PARA SISTEMA DE AQUECIMENTO SOLAR DE AGUA,COM 800L,EXCLUSIVE INSTALACOES (VER ITENS 15.014.0150 A 0170) E COLETOR SOLAR.FORNECIMENTO</t>
  </si>
  <si>
    <t>RESERVATORIO TERMICO DE BAIXA PRESSAO,PARA SISTEMA DE AQUECIMENTO SOLAR DE AGUA,COM 1000L,EXCLUSIVE INSTALACOES (VER ITENS 15.014.0150 A 0170) E COLETOR SOLAR.FORNECIMENTO</t>
  </si>
  <si>
    <t>COLETOR SOLAR PARA AQUECIMENTO DE AGUA,MEDINDO (1X2)M,CONFORME ABNT NBR 17003,EXCLUSIVE INSTALACOES (VER ITENS 15.014.0150 A 0170) E RESERVATORIOS (VER ITENS 18.210.0010 A 0030).FORNECIMENTO</t>
  </si>
  <si>
    <t>COLETOR SOLAR PARA AQUECIMENTO DE AGUA,MEDINDO (1X1)M,CONFORME ABNT NBR 17003,EXCLUSIVE INSTALACOES (VER ITENS 15.014.0150 A 0170) E RESERVATORIOS (VER ITENS 18.210.0010 A 0030).FORNECIMENTO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</si>
  <si>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</si>
  <si>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</si>
  <si>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</si>
  <si>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</si>
  <si>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</si>
  <si>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</si>
  <si>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</si>
  <si>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</si>
  <si>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</si>
  <si>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</si>
  <si>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</si>
  <si>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</si>
  <si>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</si>
  <si>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</si>
  <si>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</si>
  <si>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</si>
  <si>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COLOCACAO</t>
  </si>
  <si>
    <t>BRACO PARA ILUMINACAO DE RUAS,EM TUBO DE ACO GALVANIZADO COM DIAMETRO DE=48,2MM,PARA FIXACAO EM POSTE OU PAREDE,PROJECAO HORIZONTAL=2500MM,PROJECAO VERTICAL=1660MM.FORNECIMENTO E COLOCACAO</t>
  </si>
  <si>
    <t>BRACO PARA ILUMINACAO DE RUAS,EM TUBO DE ACO GALVANIZADO COM DIAMETRO DE=60,3MM,PARA FIXACAO EM POSTE OU PAREDE,PROJECAO HORIZONTAL=2530MM,PROJECAO VERTICAL=2180MM.FORNECIMENTO E COLOCACAO</t>
  </si>
  <si>
    <t>CINTA CIRCULAR DE ACO GALVANIZADO,DE APROXIMADAMENTE 120MM,PARA FIXACAO DE BRACOS DE LUMINARIAS.FORNECIMENTO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</si>
  <si>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</si>
  <si>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</si>
  <si>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</si>
  <si>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</si>
  <si>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</si>
  <si>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</si>
  <si>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</si>
  <si>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</si>
  <si>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</si>
  <si>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</si>
  <si>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</si>
  <si>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</si>
  <si>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</si>
  <si>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</si>
  <si>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</si>
  <si>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</si>
  <si>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</si>
  <si>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</si>
  <si>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CARRETA PARA TRANSPORTE PESADO,CAPACIDADE PARA CARGA UTIL DE 60/80T,INCLUSIVE MOTORISTA</t>
  </si>
  <si>
    <t>CARRETA PARA TRANSPORTE PESADO,CAPACIDADE PARA CARGA UTIL DE 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</si>
  <si>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</si>
  <si>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</si>
  <si>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</si>
  <si>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</si>
  <si>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</si>
  <si>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</si>
  <si>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</si>
  <si>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</si>
  <si>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</si>
  <si>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CAMIONETA TIPO PICK-UP COM CABINE DUPLA E CACAMBA,MOTOR DIESEL 2,8 LITROS,DIRECAO HIDRAULICA,TRACAO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</si>
  <si>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</si>
  <si>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</si>
  <si>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</si>
  <si>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</si>
  <si>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PORTICO ROLANTE MOTORIZADO (OU ELETRICO),COM VAO E ALTURA DE 5M,ACOMPANHADO DE TRILHOS ROLANTES ELETRIFICADOS COM PERCURSO DE 30M E TALHA ELETRICA COM TROLE DE CABO DE ACO E PAINEL ELETRICO,COM CAPACIDADE PARA 10T,INCLUSIVE MONTAGEM 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</si>
  <si>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</si>
  <si>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</si>
  <si>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</si>
  <si>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</si>
  <si>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</si>
  <si>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</si>
  <si>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</si>
  <si>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</si>
  <si>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</si>
  <si>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</si>
  <si>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</si>
  <si>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</si>
  <si>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</si>
  <si>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</si>
  <si>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</si>
  <si>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</si>
  <si>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</si>
  <si>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</si>
  <si>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</si>
  <si>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</si>
  <si>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</si>
  <si>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</si>
  <si>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</si>
  <si>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</si>
  <si>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</si>
  <si>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CAMIONETA TIPO PICK-UP COM CABINE DUPLA E CACAMBA,MOTOR DIESEL DE 2,8 LITROS,DIRECAO HIDRAULICA,TRACAO NAS 4 RODAS,EXCLUSIVE MOTORISTA</t>
  </si>
  <si>
    <t>CAMIONETA TIPO PICK-UP COM CABINE DUPLA E CACAMBA,MOTOR DIESEL DE 2,8 LITROS,DIRECAO HIDRAULICA,TRACAO NAS 4 RODAS,EXCLUSIVE MOTORISTA E COMBUSTIVEL</t>
  </si>
  <si>
    <t>CAMIONETA TIPO PICK-UP COM CABINE DUPLA E CACAMBA,MOTOR DIESEL DE 2,8 LITROS,DIRECAO HIDRAULICA,TRACAO NAS 4 RODAS,INCLUSIVE MOTORISTA E COMBUSTIVEL</t>
  </si>
  <si>
    <t>MOTOCICLETA,125 CILINDRADAS X/E,EXCLUSIVE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</si>
  <si>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</si>
  <si>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</si>
  <si>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</si>
  <si>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</si>
  <si>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</si>
  <si>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</si>
  <si>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</si>
  <si>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</si>
  <si>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</si>
  <si>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</si>
  <si>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</si>
  <si>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</si>
  <si>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</si>
  <si>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</si>
  <si>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</si>
  <si>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</si>
  <si>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 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</si>
  <si>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</si>
  <si>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</si>
  <si>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</si>
  <si>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</si>
  <si>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</si>
  <si>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</si>
  <si>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 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</si>
  <si>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</si>
  <si>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 TERRENO,EXCLUSIVE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</si>
  <si>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</si>
  <si>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</si>
  <si>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</si>
  <si>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</si>
  <si>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</si>
  <si>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</si>
  <si>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</si>
  <si>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</si>
  <si>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</si>
  <si>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</si>
  <si>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</si>
  <si>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</si>
  <si>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MOVEL PARA MISTURA DE ASFALTO CONTINUA,COM CAPACIDADEDE ATE 100T/H,COM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</si>
  <si>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</si>
  <si>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</si>
  <si>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</si>
  <si>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 PROPRIO,EXCLUSIVE OPERADOR</t>
  </si>
  <si>
    <t>DISTRIBUIDOR DE BETUME(ASFALTO) REBOCAVEL,MOTOR A GASOLINA,PARTIDA MANUAL,CAPACIDADE EFETIVA DE TANQUE DE 2.200L,BOMBA DE ENGRENAGEM DE DIAMETRO DE 2",180L/MIN,BARRA DE DISTRIBUICAO COM 2,00M,HASTE DE DISTRIBUICAO MANUAL PROVIDA DE REGISTRO 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</si>
  <si>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</si>
  <si>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</si>
  <si>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</si>
  <si>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 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</si>
  <si>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</si>
  <si>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</si>
  <si>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</si>
  <si>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</si>
  <si>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 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</si>
  <si>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</si>
  <si>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</si>
  <si>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</si>
  <si>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</si>
  <si>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</si>
  <si>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</si>
  <si>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 URBANO,EXCLUSIVE OPERADOR</t>
  </si>
  <si>
    <t>MAQUINA DE DEMARCACAO DE FAIXAS,COM FUSOR APLICADOR E FUSORDERRETEDOR,PARA USO RODOVIARIO E URBANO,EXCLUSIVE OPERADOR</t>
  </si>
  <si>
    <t>MAQUINA DE DEMARCACAO DE FAIXAS,COM FUSOR APLICADOR E FUSORDERRETEDOR,PARA USO RODOVIARIO E URBANO</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</si>
  <si>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</si>
  <si>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</si>
  <si>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</si>
  <si>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</si>
  <si>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</si>
  <si>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</si>
  <si>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</si>
  <si>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</si>
  <si>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</si>
  <si>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</si>
  <si>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</si>
  <si>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</si>
  <si>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 COMPRIMENTO,MOTOR ELETRICO,EXCLUSIVE OPERADOR</t>
  </si>
  <si>
    <t>VIBRADOR DE IMERSAO,TUBO DE 48X480MM,COM MANGOTE DE 5,00M DE 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</si>
  <si>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</si>
  <si>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</si>
  <si>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</si>
  <si>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 DE ESTEIRAS (INCLUSIVE ESTE),LARGURA DE TRABALHO EM TORNO DE 4,00M,TORRE COM ALTURA UTIL EM TORNO DE 15,00M E CAPACIDADE DO MARTELO HIDRAULICO DE IMPACTO EM TORNO DE 5,00T,INCLUSIVE OPERADOR</t>
  </si>
  <si>
    <t>MOTOBOMBA AUTOESCORVANTE,PARA BOMBEAMENTO DE AGUAS LIMPAS OU 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</si>
  <si>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</si>
  <si>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</si>
  <si>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ESCAVADEIRA SOBRE ESTEIRAS,VERSAO CLAM-SHELL,COM CAPACIDADEAPROXIMADA DA CACAMBA DE 0,38M3 (1/2JD3),INCLUSIVE OPERADORE AUXILIAR</t>
  </si>
  <si>
    <t>ESCAVADEIRA SOBRE ESTEIRAS,VERSAO DRAGLINE OU CLAM-SHELL,COM CAPACIDADE APROXIMADA DA CACAMBA DE 0,57M3 (3/4JD3),INCLUSIVE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</si>
  <si>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</si>
  <si>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</si>
  <si>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</si>
  <si>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</si>
  <si>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</si>
  <si>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</si>
  <si>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</si>
  <si>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</si>
  <si>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</si>
  <si>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 APROXIMADAMENTE 102PSI,DESCARGA LIVRE EFETIVA DE APROXIMADAMENTE 200PCM,MOTOR DIESEL,EXCLUSIVE OPERADOR</t>
  </si>
  <si>
    <t>COMPRESSOR DE AR,PORTATIL E REBOCAVEL,PRESSAO DE TRABALHO DE APROXIMADAMENTE 102PSI,DESCARGA LIVRE EFETIVA DE APROXIMADAMENTE 295PCM,MOTOR DIESEL,EXCLUSIVE OPERADOR</t>
  </si>
  <si>
    <t>COMPRESSOR DE AR,PORTATIL E REBOCAVEL,PRESSAO DE TRABALHO DE APROXIMADAMENTE 102PSI,DESCARGA LIVRE EFETIVA DE APROXIMADAMENTE 400PCM,MOTOR DIESEL,EXCLUSIVE OPERADOR</t>
  </si>
  <si>
    <t>COMPRESSOR DE AR,PORTATIL E REBOCAVEL,PRESSAO DE TRABALHO DE APROXIMADAMENTE 102PSI,DESCARGA LIVRE EFETIVA DE APROXIMADAMENTE 400 PCM,MOTOR DIESEL,EXCLUSIVE OPERADOR</t>
  </si>
  <si>
    <t>COMPRESSOR DE AR,ESTACIONARIO,PRESSAO DE TRABALHO DE APROXIMADAMENTE 145 PSI,DESCARGA LIVRE EFETIVA DE APROXIMADAMENTE 700 PCM,MOTOR ELETRICO,EXCLUSIVE OPERADOR</t>
  </si>
  <si>
    <t>GERADOR MONOFASICO,POTENCIA MAXIMA DE 2,5KVA(2500W),VOLTAGEM:110/220V,FREQUENCIA:60HZ,COM MOTOR A GASOLINA,COM TANQUE DE APROXIMADAMENTE 13L E AUTONOMIA APROXIMADA DE 11H,EXCLUSIVE OPERADOR</t>
  </si>
  <si>
    <t>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</si>
  <si>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</si>
  <si>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</si>
  <si>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MAQUINA DE SOLDA A ARCO,DE 375A,COM MOTOR ELETRICO,EXCLUSIVE OPERADOR</t>
  </si>
  <si>
    <t>MAQUINA DE SOLDA A ARCO,DE 375A,COM MOTOR DIESEL,EXCLUSIVE OPERADOR</t>
  </si>
  <si>
    <t>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</si>
  <si>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 ALTA PRESSAO DE BORRACHA REFORCADA DOTADA COM BOMBA DE COMANDO MANUAL DE 8.000 LIBRAS/POLEGADA QUADRADA OU 560KG/CM2,CAPACIDADE DE 12L,TUBO COM COMPRIMENTO PADRAO DE 3,00M,EXCLUSIVE OPERADOR</t>
  </si>
  <si>
    <t>CILINDRO HIDRAULICO DE 300T,COMANDO A DISTANCIA,MANGUEIRA DE ALTA PRESSAO DE BORRACHA REFORCADA DOTADA COM BOMBA DE COMANDO MANUAL DE 8.000 LIBRAS/POLEGADA QUADRADA OU 560KG/CM2,CAPACIDADE DE 12L,TUBO COM COMPRIMENTO PADRAO DE 3,00M,EXCLUSIVE OPERADOR</t>
  </si>
  <si>
    <t>TALHA GUINCHO MANUAL COM CAPACIDADE DE ICAMENTO DE 1.500KG E DE TRACAO DE 1.800KG,PESO DA TALHA DE 10KG,COMPOSTA DE CABO DE ACO COM CURSO ILIMITADO,ALAVANCA,GANCHO E CARRETEL,EXCLUSIVE OPERADOR</t>
  </si>
  <si>
    <t>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</si>
  <si>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</si>
  <si>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</si>
  <si>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</si>
  <si>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</si>
  <si>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</si>
  <si>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</si>
  <si>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</si>
  <si>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</si>
  <si>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</si>
  <si>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</si>
  <si>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</si>
  <si>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</si>
  <si>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</si>
  <si>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 DO DER-RJ,INCLUSIVE EXECUCAO E O TRANSPORTE DE AGUA,MAS SEM TRANSPORTE E ESCAVACAO DE CORRETIVOS.O CUSTO SE APLICA A AREA EFETIVAMENTE REGULARIZADA</t>
  </si>
  <si>
    <t>REFORCO DE SUBLEITO,DE ACORDO COM AS "INSTRUCOES PARA EXECUCAO" 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</si>
  <si>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</si>
  <si>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</si>
  <si>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 DE TERRA ARMADA,INCLUSIVE ESPALHAMENTO,IRRIGACAO E CONTROLE 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</si>
  <si>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</si>
  <si>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</si>
  <si>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 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</si>
  <si>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</si>
  <si>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</si>
  <si>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 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</si>
  <si>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</si>
  <si>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</si>
  <si>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AASHTO NORMAL,INCLUSIVE MATERIAIS COM 3% DE CIMENTO</t>
  </si>
  <si>
    <t>RECUPERACAO DE BASE/CBUQ,EM ESPUMA ASFALTICA,"IN SITU",EM RODOVIA,AREA URBANA,ATE 20CM,COMPACTACAO AASHTO NORMAL,INCLUSIVE MATERIAIS SENDO 6% DE CIMENTO</t>
  </si>
  <si>
    <t>RECUPERACAO DE BASE/CBUQ,EM ESPUMA ASFALTICA,"IN SITU",EM RODOVIA,AREA URBANA,ATE 20CM,INCLUSIVE COMPACTACAO AASHTO NORMAL E MATERIAIS,COM 3% DE CIMENTO E 83KG DE CAP POR M3</t>
  </si>
  <si>
    <t>RECUPERACAO DE PAVIMENTO COM RECICLAGEM DE BASE,INCORPORANDO A CAPA ASFALTICA,ATE 20CM,EXCLUSIVE MATERIAIS ADICIONADOS E COMPACTACAO</t>
  </si>
  <si>
    <t>RECOMPOSICAO DE CBUQ,EXCLUSIVE FORNECIMENTO E TRANSPORTE DOS MATERIAIS</t>
  </si>
  <si>
    <t>RECOMPOSICAO ESTRUTURAL DE PAVIMENTO (COM REPARO DE BASE)CBUQ COM 5CM DE ESPESSURA</t>
  </si>
  <si>
    <t>ATERRO COMPACTADO MECANICAMENTE,EM CAMADAS DE 20CM,INCLUINDO ESPALHAMENTO E IRRIGACAO,MAS SEM O FORNECIMENTO E TRANSPORTE DO MATERIAL</t>
  </si>
  <si>
    <t>ATERRO COMPACTADO MECANICAMENTE,EM CAMADAS DE 20CM,INCLUSIVE IRRIGACAO,EXCLUSIVE ESPALHAMENTO,FORNECIMENTO E TRANSPORTEDO MATERIAL</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</si>
  <si>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</si>
  <si>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</si>
  <si>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</si>
  <si>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</si>
  <si>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</si>
  <si>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 BASCULANTE,PARA EXECUCAO DE REVESTIMENTO COM CBUQ</t>
  </si>
  <si>
    <t>SUB-BASE ESTABILIZADA,SEM MISTURA DE MATERIAIS,DE ACORDO COM AS "INSTRUCOES PARA EXECUCAO" DO DER-RJ,EXCLUSIVE ESCAVACAO E TRANSPORTE DOS MATERIAIS,INCLUSIVE TRANSPORTE DE AGUA</t>
  </si>
  <si>
    <t>BASE ESTABILIZADA,SEM MISTURA DE MATERIAIS,DE ACORDO COM AS"INSTRUCOES PARA EXECUCAO" DO DER-RJ,COMPACTADA EM DUAS CAMADAS,COM ENERGIA EQUIVALENTE A AASHTO INTERMEDIARIA,EXCLUSIVE ESCAVACAO E TRANSPORTE DOS MATERIAIS,INCLUSIVE TRANSPORTE DE AGUA</t>
  </si>
  <si>
    <t>BASE ESTABILIZADA,SEM MISTURA DE MATERIAIS,DE ACORDO COM AS"INSTRUCOES PARA EXECUCAO" DO DER-RJ,COMPACTADA EM DUAS CAMADAS,COM ENERGIA EQUIVALENTE A AASHTO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</si>
  <si>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</si>
  <si>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</si>
  <si>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BASE ESTABILIZADA GRANULOMETRICAMENTE,COM MISTURA DE 2 OU MAIS MATERIAIS,DE ACORDO COM AS "INSTRUCOES PARA EXECUCAO" DODER-RJ,COMPACTADA EM DUAS CAMADAS,C/ ENERGIA EQUIVALENTE A AASHTO MODIFICADA,EXCLUSIVE ESCAVACAO E TRANSPORTE DOS MATERIAIS,INCLUINDO TRANSPORTE DE AGUA</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</si>
  <si>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</si>
  <si>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</si>
  <si>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BASE DE SOLO BETUME COM MISTURA EM USINA,COMPREENDENDO AS OPERACOES DE EXECUCAO E TRANSPORTE DE AGUA,EXCLUSIVE ESCAVACAO 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</si>
  <si>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</si>
  <si>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</si>
  <si>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</si>
  <si>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</si>
  <si>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</si>
  <si>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</si>
  <si>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</si>
  <si>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 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</si>
  <si>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</si>
  <si>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</si>
  <si>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</si>
  <si>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</si>
  <si>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</si>
  <si>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BASE DE AGREGADO SIDERURGICO (ESCORIA DE ACIARIA),MEDIDA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</si>
  <si>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</si>
  <si>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</si>
  <si>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 TRANSPORTE DOS MATERIAIS</t>
  </si>
  <si>
    <t>REVESTIMENTO DO TIPO "PRE-MISTURADO A FRIO",DE ACORDO COM AS "INSTRUCOES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</si>
  <si>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</si>
  <si>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</si>
  <si>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</si>
  <si>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 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</si>
  <si>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</si>
  <si>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</si>
  <si>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</si>
  <si>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</si>
  <si>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AS "INSTRUCOES PARA EXECUCAO DO DER-RJ",COMPREENDENDO 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</si>
  <si>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</si>
  <si>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 SOMENTE O ESPALHAMENTO E COMPACTACAO MECANICOS</t>
  </si>
  <si>
    <t>REVESTIMENTO DE CONCRETO BETUMINOSO USINADO A QUENTE,DE ACORDO COM A "INSTRUCAO PARA EXECUCAO"DO DER-RJ,COMPREENDENDO APENAS O ESPALHAMENTO E COMPACTACAO MANUAIS,UTILIZANDO SOQUETE 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</si>
  <si>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</si>
  <si>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</si>
  <si>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</si>
  <si>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</si>
  <si>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</si>
  <si>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 MESMOS</t>
  </si>
  <si>
    <t>REVESTIMENTO EM PLACAS DE CONCRETO,DE ACORDO COM AS "INSTRUCOES PARA EXECUCAO",DO DER-RJ,PRODUCAO MEDIA DE 35,00M3/H,INCLUSIVE O TRANSPORTE DOS MATERIAIS,MAS SEM O FORNECIMENTO DOS 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</si>
  <si>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</si>
  <si>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</si>
  <si>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</si>
  <si>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</si>
  <si>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</si>
  <si>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</si>
  <si>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</si>
  <si>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</si>
  <si>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</si>
  <si>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</si>
  <si>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</si>
  <si>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</si>
  <si>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</si>
  <si>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</si>
  <si>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 ACERTO MANUAL DO TERRENO</t>
  </si>
  <si>
    <t>SARJETA DE CORTE TRIANGULAR,COM COBERTURA VEGETAL,MEDINDO 1,50M DE BASE E 0,30M DE ALTURA,INCLUSIVE ESCAVACAO MECANICA E ACERTO MANUAL DO TERRENO</t>
  </si>
  <si>
    <t>SARJETA DE CORTE TRIANGULAR,COM COBERTURA VEGETAL,MEDINDO 1,85M DE BASE E 0,35M DE ALTURA,INCLUSIVE ESCAVACAO MECANICA E 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</si>
  <si>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</si>
  <si>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</si>
  <si>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</si>
  <si>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</si>
  <si>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</si>
  <si>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</si>
  <si>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</si>
  <si>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</si>
  <si>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</si>
  <si>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 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</si>
  <si>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</si>
  <si>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</si>
  <si>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</si>
  <si>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</si>
  <si>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</si>
  <si>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</si>
  <si>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</si>
  <si>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</si>
  <si>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</si>
  <si>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</si>
  <si>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</si>
  <si>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</si>
  <si>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</si>
  <si>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</si>
  <si>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</si>
  <si>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</si>
  <si>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</si>
  <si>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</si>
  <si>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</si>
  <si>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</si>
  <si>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</si>
  <si>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</si>
  <si>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</si>
  <si>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</si>
  <si>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</si>
  <si>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</si>
  <si>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</si>
  <si>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</si>
  <si>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</si>
  <si>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</si>
  <si>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 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</si>
  <si>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</si>
  <si>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</si>
  <si>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</si>
  <si>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 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</si>
  <si>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</si>
  <si>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 DO TUBO DE 0,20M,FORNECIMENTO DOS MATERIAIS E EXECUCAO,INCLUSIVE SELO,ENCHIMENTO FILTRANTE,MATERIAL DRENANTE E ESCAVACAO</t>
  </si>
  <si>
    <t>DRENO PROFUNDO PARA CORTE EM SOLO,TRAPEZOIDAL,MEDINDO 0,65MNA BASE MENOR,0,75M NA BASE MAIOR E 1,50M DE ALTURA,DIAMETRO DO TUBO DE 0,30M,FORNECIMENTO DOS MATERIAIS E EXECUCAO,INCLUSIVE SELO,ENCHIMENTO FILTRANTE,MATERIAL DRENANTE E ESCAVACAO</t>
  </si>
  <si>
    <t>DRENO PROFUNDO PARA CORTE EM SOLO,TRAPEZOIDAL,MEDINDO 0,70MNA BASE MENOR,0,80M NA BASE MAIOR E 1,50M DE ALTURA,DIAMETRO DO TUBO DE 0,40M,FORNECIMENTO DOS MATERIAIS E EXECUCAO,INCLUSIVE SELO,ENCHIMENTO FILTRANTE,MATERIAL DRENANTE E ESCAVACAO</t>
  </si>
  <si>
    <t>DRENO PROFUNDO PARA CORTE EM SOLO,TRAPEZOIDAL,MEDINDO 0,60MNA BASE MENOR,0,70M NA BASE MAIOR E 1,50M DE ALTURA,DIAMETRO DO TUBO DE 0,20M,FORNECIMENTO DOS MATERIAIS E EXECUCAO,INCLUSIVE SELO,ENCHIMENTO FILTRANTE,MATERIAL DRENANTE E ESCAVACAO,EXCLUSIVE FORNECIMENTO DO TUBO</t>
  </si>
  <si>
    <t>DRENO PROFUNDO PARA CORTE EM SOLO,TRAPEZOIDAL,MEDINDO 0,65MNA BASE MENOR,0,75M NA BASE MAIOR E 1,50M DE ALTURA,DIAMETRO DO TUBO DE 0,30M,FORNECIMENTO DOS MATERIAIS E EXECUCAO,INCLUSIVE SELO,ENCHIMENTO FILTRANTE,MATERIAL DRENANTE E ESCAVACAO,EXCLUSIVE FORNECIMENTO DO TUBO</t>
  </si>
  <si>
    <t>DRENO PROFUNDO PARA CORTE EM SOLO,TRAPEZOIDAL,MEDINDO 0,70MNA BASE MENOR,0,80M NA BASE MAIOR E 1,50M DE ALTURA,DIAMETRO DO TUBO DE 0,40M,FORNECIMENTO DOS MATERIAIS E EXECUCAO,INCLUSIVE SELO,ENCHIMENTO FILTRANTE,MATERIAL DRENANTE E ESCAVACAO,EXCLUSIVE FORNECIMENTO DO TUBO</t>
  </si>
  <si>
    <t>DRENO PROFUNDO PARA CORTE EM ROCHA,TRAPEZOIDAL,MEDINDO 0,30M NA BASE MENOR,0,40M NA BASE MAIOR E 0,20M DE ALTURA,DIAMETRO DO TUBO DE 0,20M,FORNECIMENTO DOS MATERIAIS E EXECUCAO,INCLUSIVE SELO,ENCHIMENTO FILTRANTE,MATERIAL DRENANTE E ESCAVACAO</t>
  </si>
  <si>
    <t>DRENO PROFUNDO PARA CORTE EM ROCHA,TRAPEZOIDAL,MEDINDO 0,40M NA BASE MENOR,0,50M NA BASE MAIOR E 0,30M DE ALTURA,DIAMETRO DO TUBO DE 0,30M,FORNECIMENTO DOS MATERIAIS E EXECUCAO,INCLUSIVE SELO,ENCHIMENTO FILTRANTE,MATERIAL DRENANTE E ESCAVACAO</t>
  </si>
  <si>
    <t>DRENO PROFUNDO PARA CORTE EM ROCHA,TRAPEZOIDAL,MEDINDO 0,50M NA BASE MENOR,0,60M NA BASE MAIOR E 0,40M DE ALTURA,DIAMETRO DO TUBO DE 0,40M,FORNECIMENTO DOS MATERIAIS E EXECUCAO,INCLUSIVE SELO,ENCHIMENTO FILTRANTE,MATERIAL DRENANTE E ESCAVACAO</t>
  </si>
  <si>
    <t>DRENO PROFUNDO PARA CORTE EM ROCHA,TRAPEZOIDAL,MEDINDO 0,30M NA BASE MENOR,0,40M NA BASE MAIOR E 0,20M DE ALTURA,FORNECIMENTO DOS MATERIAIS E EXECUCAO,INCLUSIVE SELO,ENCHIMENTO FILTRANTE,MATERIAL DRENANTE E ESCAVACAO,EXCLUSIVE FORNECIMENTODO TUBO</t>
  </si>
  <si>
    <t>DRENO PROFUNDO PARA CORTE EM ROCHA,TRAPEZOIDAL,MEDINDO 0,40M NA BASE MENOR,0,50M NA BASE MAIOR E 1,50M DE ALTURA,FORNECIMENTO DOS MATERIAIS E EXECUCAO,INCLUSIVE SELO,ENCHIMENTO FILTRANTE,MATERIAL DRENANTE E ESCAVACAO,EXCLUSIVE FORNECIMENTODO TUBO</t>
  </si>
  <si>
    <t>DRENO PROFUNDO PARA CORTE EM ROCHA,TRAPEZOIDAL,MEDINDO 0,50M 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</si>
  <si>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</si>
  <si>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</si>
  <si>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</si>
  <si>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</si>
  <si>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</si>
  <si>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</si>
  <si>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 NA BASE MENOR,0,40M NA BASE MAIOR E 0,20M DE ALTURA,COM UTILIZACAO DE MANTA GEOTEXTIL EM DRENO SUBTERRANEO,FORNECIMENTODOS MATERIAIS E EXECUCAO,INCLUSIVE SELO,ENCHIMENTO FILTRANTE,MATERIAL DRENANTE E ESCAVACAO</t>
  </si>
  <si>
    <t>DRENO PROFUNDO PARA CORTE EM ROCHA,TRAPEZOIDAL,MEDINDO 0,40M NA BASE MENOR,0,50M NA BASE MAIOR E 0,30M DE ALTURA,COM UTILIZACAO DE MANTA GEOTEXTIL EM DRENO SUBTERRANEO,FORNECIMENTODOS MATERIAIS E EXECUCAO,INCLUSIVE SELO,ENCHIMENTO FILTRANTE,MATERIAL DRENANTE E ESCAVACAO</t>
  </si>
  <si>
    <t>DRENO PROFUNDO PARA CORTE EM ROCHA,TRAPEZOIDAL,MEDINDO 0,50M NA BASE MENOR,0,60M NA BASE MAIOR E 0,40M DE ALTURA,COM UTILIZACAO DE MANTA GEOTEXTIL EM DRENO SUBTERRANEO,FORNECIMENTODOS MATERIAIS E EXECUCAO,INCLUSIVE SELO,ENCHIMENTO FILTRANTE,MATERIAL DRENANTE E ESCAVACAO</t>
  </si>
  <si>
    <t>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</si>
  <si>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</si>
  <si>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</si>
  <si>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</si>
  <si>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</si>
  <si>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</si>
  <si>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</si>
  <si>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</si>
  <si>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</si>
  <si>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</si>
  <si>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</si>
  <si>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</si>
  <si>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 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</si>
  <si>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</si>
  <si>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</si>
  <si>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 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</si>
  <si>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</si>
  <si>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</si>
  <si>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 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</si>
  <si>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</si>
  <si>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</si>
  <si>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 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</si>
  <si>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</si>
  <si>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</si>
  <si>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 E ESCAVACAO MANUAL DA LAJE DA BASE,EXCLUSIVE REATERRO</t>
  </si>
  <si>
    <t>BOCA PARA BUEIRO SIMPLES,MULTI-PLATE LENTICULAR,COM 1,85M DE 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</si>
  <si>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</si>
  <si>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 REATERRO</t>
  </si>
  <si>
    <t>BOCA PARA BUEIRO SIMPLES,MULTI-PLATE LENTICULAR,COM 2,20M DE 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</si>
  <si>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</si>
  <si>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 REATERRO</t>
  </si>
  <si>
    <t>BOCA PARA BUEIRO SIMPLES,MULTI-PLATE LENTICULAR,COM 2,85M DE 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</si>
  <si>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</si>
  <si>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 REATERRO</t>
  </si>
  <si>
    <t>BOCA PARA BUEIRO SIMPLES TUBULAR DE CONCRETO,DIAMETRO DE 0,40M EM CONCRETO CICLOPICO,INCLUSIVE FORMA,ESCAVACAO,REATERROE FORNECIMENTO DOS MATERIAIS,EXCLUSIVE ESCAVACAO DE MATERIAL DE REATERRO NA JAZIDA E SEU TRANSPORTE AO CANTEIRO</t>
  </si>
  <si>
    <t>BOCA PARA BUEIRO SIMPLES TUBULAR DE CONCRETO,DIAMETRO DE 0,60M EM CONCRETO CICLOPICO,INCLUSIVE FORMA,ESCAVACAO,REATERROE FORNECIMENTO DOS MATERIAIS,EXCLUSIVE ESCAVACAO DE MATERIAL DE REATERRO NA JAZIDA E SEU TRANSPORTE AO CANTEIRO</t>
  </si>
  <si>
    <t>BOCA PARA BUEIRO SIMPLES TUBULAR DE CONCRETO,DIAMETRO DE 0,80M EM CONCRETO CICLOPICO,INCLUSIVE FORMA,ESCAVACAO,REATERROE FORNECIMENTO DOS MATERIAIS,EXCLUSIVE ESCAVACAO DE MATERIAL DE REATERRO NA JAZIDA E SEU TRANSPORTE AO CANTEIRO</t>
  </si>
  <si>
    <t>BOCA PARA BUEIRO SIMPLES TUBULAR DE CONCRETO,DIAMETRO DE 1,00M EM CONCRETO CICLOPICO,INCLUSIVE FORMA,ESCAVACAO,REATERROE FORNECIMENTO DOS MATERIAIS,EXCLUSIVE ESCAVACAO DE MATERIAL DE REATERRO NA JAZIDA E SEU TRANSPORTE AO CANTEIRO</t>
  </si>
  <si>
    <t>BOCA PARA BUEIRO SIMPLES TUBULAR DE CONCRETO,DIAMETRO DE 1,20M,EM CONCRETO CICLOPICO,INCLUSIVE FORMA,ESCAVACAO,REATERROE FORNECIMENTO DOS MATERIAIS,EXCLUSIVE ESCAVACAO DE MATERIAL DE REATERRO NA JAZIDA E SEU TRANSPORTE AO CANTEIRO</t>
  </si>
  <si>
    <t>BOCA PARA BUEIRO SIMPLES TUBULAR DE CONCRETO,DIAMETRO DE 1,50M EM CONCRETO CICLOPICO,INCLUSIVE FORMA,ESCAVACAO,REATERROE FORNECIMENTO DOS MATERIAIS,EXCLUSIVE ESCAVACAO DE MATERIAL DE REATERRO NA JAZIDA E SEU TRANSPORTE AO CANTEIRO</t>
  </si>
  <si>
    <t>BOCA PARA BUEIRO SIMPLES TUBULAR DE CONCRETO,DIAMETRO DE 2,00M EM CONCRETO CICLOPICO,INCLUSIVE FORMA,ESCAVACAO,REATERROE FORNECIMENTO DOS MATERIAIS,EXCLUSIVE ESCAVACAO DE MATERIAL DE REATERRO NA JAZIDA E SEU TRANSPORTE AO CANTEIRO</t>
  </si>
  <si>
    <t>BOCA PARA BUEIRO DUPLO TUBULAR DE CONCRETO,DIAMETRO DE 0,40M EM CONCRETO CICLOPICO,INCLUSIVE FORMA,ESCAVACAO,REATERRO EFORNECIMENTO DOS MATERIAIS,EXCLUSIVE ESCAVACAO DE MATERIAL DE REATERRO NA JAZIDA E SEU TRANSPORTE AO CANTEIRO</t>
  </si>
  <si>
    <t>BOCA PARA BUEIRO DUPLO TUBULAR DE CONCRETO,DIAMETRO DE 0,60M EM CONCRETO CICLOPICO,INCLUSIVE FORMA,ESCAVACAO,REATERRO EFORNECIMENTO DOS MATERIAIS,EXCLUSIVE ESCAVACAO DE MATERIAL DE REATERRO NA JAZIDA E SEU TRANSPORTE AO CANTEIRO</t>
  </si>
  <si>
    <t>BOCA PARA BUEIRO DUPLO TUBULAR DE CONCRETO,DIAMETRO DE 0,80M EM CONCRETO CICLOPICO,INCLUSIVE FORMA,ESCAVACAO,REATERRO EFORNECIMENTO DOS MATERIAIS,EXCLUSIVE ESCAVACAO DE MATERIAL DE REATERRO NA JAZIDA E SEU TRANSPORTE AO CANTEIRO</t>
  </si>
  <si>
    <t>BOCA PARA BUEIRO DUPLO TUBULAR DE CONCRETO,DIAMETRO DE 1,00M EM CONCRETO CICLOPICO,INCLUSIVE FORMA,ESCAVACAO,REATERRO EFORNECIMENTO DOS MATERIAIS,EXCLUSIVE ESCAVACAO DE MATERIAL DE REATERRO NA JAZIDA E SEU TRANSPORTE AO CANTEIRO</t>
  </si>
  <si>
    <t>BOCA PARA BUEIRO DUPLO TUBULAR DE CONCRETO,DIAMETRO DE 1,20M EM CONCRETO CICLOPICO,INCLUSIVE FORMA,ESCAVACAO,REATERRO EFORNECIMENTO DOS MATERIAIS,EXCLUSIVE ESCAVACAO DE MATERIAL DE REATERRO NA JAZIDA E SEU TRANSPORTE AO CANTEIRO</t>
  </si>
  <si>
    <t>BOCA PARA BUEIRO DUPLO TUBULAR DE CONCRETO,DIAMETRO DE 1,50M EM CONCRETO CICLOPICO,INCLUSIVE FORMA,ESCAVACAO,REATERRO EFORNECIMENTO DOS MATERIAIS,EXCLUSIVE ESCAVACAO DE MATERIAL DE REATERRO NA JAZIDA E SEU TRANSPORTE AO CANTEIRO</t>
  </si>
  <si>
    <t>BOCA PARA BUEIRO DUPLO TUBULAR DE CONCRETO,DIAMETRO DE 2,00M 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</si>
  <si>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 FORNECIMENTO DOS MATERIAIS,EXCLUSIVE ESCAVACAO DE MATERIALDE REATERRO NA JAZIDA E SEU TRANSPORTE AO CANTEIRO</t>
  </si>
  <si>
    <t>BOCA PARA BUEIRO TRIPLO TUBULAR DE CONCRETO,DIAMETRO DE 0,60M EM CONCRETO CICLOPICO,INCLUSIVE FORMA,ESCAVACAO,REATERRO E FORNECIMENTO DOS MATERIAIS,EXCLUSIVE ESCAVACAO DE MATERIALDE REATERRO NA JAZIDA E SEU TRANSPORTE AO CANTEIRO</t>
  </si>
  <si>
    <t>BOCA PARA BUEIRO TRIPLO TUBULAR DE CONCRETO,DIAMETRO DE 0,80M EM CONCRETO CICLOPICO,INCLUSIVE FORMA,ESCAVACAO,REATERRO E FORNECIMENTO DOS MATERIAIS,EXCLUSIVE ESCAVACAO DE MATERIALDE REATERRO NA JAZIDA E SEU TRANSPORTE AO CANTEIRO</t>
  </si>
  <si>
    <t>BOCA PARA BUEIRO TRIPLO TUBULAR DE CONCRETO,DIAMETRO DE 1,00M EM CONCRETO CICLOPICO,INCLUSIVE FORMA,ESCAVACAO,REATERRO E FORNECIMENTO DOS MATERIAIS,EXCLUSIVE ESCAVACAO DE MATERIALDE REATERRO NA JAZIDA E SEU TRANSPORTE AO CANTEIRO</t>
  </si>
  <si>
    <t>BOCA PARA BUEIRO TRIPLO TUBULAR DE CONCRETO,DIAMETRO DE 1,20M EM CONCRETO CICLOPICO,INCLUSIVE FORMA,ESCAVACAO,REATERRO E FORNECIMENTO DOS MATERIAIS,EXCLUSIVE ESCAVACAO DE MATERIALDE REATERRO NA JAZIDA E SEU TRANSPORTE AO CANTEIRO</t>
  </si>
  <si>
    <t>BOCA PARA BUEIRO TRIPLO TUBULAR DE CONCRETO,DIAMETRO DE 1,50M EM CONCRETO CICLOPICO,INCLUSIVE FORMA,ESCAVACAO,REATERRO E FORNECIMENTO DOS MATERIAIS,EXCLUSIVE ESCAVACAO DE MATERIALDE REATERRO NA JAZIDA E SEU TRANSPORTE AO CANTEIRO</t>
  </si>
  <si>
    <t>BOCA PARA BUEIRO TRIPLO TUBULAR DE CONCRETO,DIAMETRO DE 2,00M EM CONCRETO CICLOPICO,INCLUSIVE FORMA,ESCAVACAO,REATERRO E FORNECIMENTO DOS MATERIAIS,EXCLUSIVE ESCAVACAO DE MATERIALDE REATERRO NA JAZIDA E SEU TRANSPORTE AO CANTEIRO</t>
  </si>
  <si>
    <t>BUEIRO SIMPLES TUBULAR,DE CONCRETO SIMPLES(PS-1),DIAMETRO DE 0,40M,ASSENTE EM BERCO DE CONCRETO CICLOPICO,COM ALTURA DEREATERRO H=0,80M,INCLUSIVE ESCAVACAO,FORNECIMENTO DOS MATERIAIS E REATERRO,EXCLUSIVE ESCAVACAO DE MATERIAL DE REATERRO NA JAZIDA E SEU TRANSPORTE AO CANTEIRO</t>
  </si>
  <si>
    <t>BUEIRO SIMPLES TUBULAR DE CONCRETO SIMPLES(PS-1),DIAMETRO DE 0,40M,ASSENTE EM BERCO DE CONCRETO CICLOPICO,COM ALTURA DEREATERRO H=1,50M,INCLUSIVE ESCAVACAO,FORNECIMENTO DOS MATERIAIS E REATERRO,EXCLUSIVE ESCAVACAO DE MATERIAL DE REATERRO NA JAZIDA E SEU TRANSPORTE AO CANTEIRO</t>
  </si>
  <si>
    <t>BUEIRO SIMPLES TUBULAR,DE CONCRETO SIMPLES(PS-1),DIAMETRO DE 0,40M,ASSENTE EM BERCO DE CONCRETO CICLOPICO,COM ALTURA DEREATERRO H=3,00M,INCLUSIVE ESCAVACAO,FORNECIMENTO DOS MATERIAIS E REATERRO,EXCLUSIVE ESCAVACAO DE MATERIAL DE REATERRO NA JAZIDA E SEU TRANSPORTE AO CANTEIRO</t>
  </si>
  <si>
    <t>BUEIRO SIMPLES TUBULAR,DE CONCRETO SIMPLES(PS-1),DIAMETRO DE 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</si>
  <si>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</si>
  <si>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</si>
  <si>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</si>
  <si>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</si>
  <si>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 JAZIDA E SEU TRANSPORTE AO CANTEIRO</t>
  </si>
  <si>
    <t>BUEIRO TRIPLO TUBULAR,DE CONCRETO SIMPLES(PS-1),DIAMETRO DE0,40M,ASSENTE EM BERCO DE CONCRETO CICLOPICO,COM ALTURA DE REATERRO H=1,50M,INCLUSIVE ESCAVACAO,FORNECIMENTO DOS MATERIAIS E REATERRO,EXCLUSIVE ESCAVACAO DE MATERIAL DE REATERRO NA JAZIDA E SEU TRANSPORTE AO CANTEIRO</t>
  </si>
  <si>
    <t>BUEIRO TRIPLO TUBULAR,DE CONCRETO SIMPLES(PS-1),DIAMETRO DE0,40M,ASSENTE EM BERCO DE CONCRETO CICLOPICO,COM ALTURA DE REATERRO H=3,00M,INCLUSIVE ESCAVACAO,FORNECIMENTO DOS MATERIAIS E REATERRO,EXCLUSIVE ESCAVACAO DE MATERIAL DE REATERRO NA JAZIDA E SEU TRANSPORTE AO CANTEIRO</t>
  </si>
  <si>
    <t>BUEIRO TRIPLO TUBULAR,DE CONCRETO SIMPLES(PS-1),DIAMETRO DE0,40M ASSENTE EM BERCO DE CONCRETO CICLOPICO,COM ALTURA DE REATERRO H=4,00M,INCLUSIVE ESCAVACAO,FORNECIMENTO DOS MATERIAIS E REATERRO,EXCLUSIVE ESCAVACAO DE MATERIAL DE REATERRO NA JAZIDA E SEU TRANSPORTE AO CANTEIRO</t>
  </si>
  <si>
    <t>BUEIRO SIMPLES TUBULAR,DE CONCRETO SIMPLES(PS-1),DIAMETRO DE 0,60M,ASSENTE EM BERCO DE CONCRETO CICLOPICO,COM ALTURA DEREATERRO H=0,80M,INCLUSIVE ESCAVACAO,FORNECIMENTO DOS MATERIAIS E REATERRO,EXCLUSIVE ESCAVACAO DE MATERIAL DE REATERRO NA JAZIDA E SEU TRANSPORTE AO CANTEIRO</t>
  </si>
  <si>
    <t>BUEIRO SIMPLES TUBULAR,DE CONCRETO SIMPLES(PS-1),DIAMETRO DE 0,60M,ASSENTE EM BERCO DE CONCRETO CICLOPICO,COM ALTURA DEREATERRO H=1,50M,INCLUSIVE ESCAVACAO,FORNECIMENTO DOS MATERIAIS E REATERRO,EXCLUSIVE ESCAVACAO DE MATERIAL DE REATERRO NA JAZIDA E SEU TRANSPORTE AO CANTEIRO</t>
  </si>
  <si>
    <t>BUEIRO SIMPLES TUBULAR,DE CONCRETO SIMPLES(PS-1),DIAMETRO DE 0,60M,ASSENTE EM BERCO DE CONCRETO CICLOPICO,COM ALTURA DEREATERRO H=3,00M,INCLUSIVE ESCAVACAO,FORNECIMENTO DOS MATERIAIS E REATERRO,EXCLUSIVE ESCAVACAO DE MATERIAL DE REATERRO NA JAZIDA E SEU TRANSPORTE AO CANTEIRO</t>
  </si>
  <si>
    <t>BUEIRO SIMPLES TUBULAR,DE CONCRETO SIMPLES(PS-1),DIAMETRO DE 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</si>
  <si>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</si>
  <si>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</si>
  <si>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</si>
  <si>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</si>
  <si>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 JAZIDA E SEU TRANSPORTE AO CANTEIRO</t>
  </si>
  <si>
    <t>BUEIRO TRIPLO TUBULAR,DE CONCRETO SIMPLES(PS-1),DIAMETRO DE0,60M,ASSENTE EM BERCO DE CONCRETO CICLOPICO,COM ALTURA DE REATERRO H=1,50M,INCLUSIVE ESCAVACAO,FORNECIMENTO DOS MATERIAIS E REATERRO,EXCLUSIVE ESCAVACAO DE MATERIAL DE REATERRO NA JAZIDA E SEU TRANSPORTE AO CANTEIRO</t>
  </si>
  <si>
    <t>BUEIRO TRIPLO TUBULAR,DE CONCRETO SIMPLES(PS-1),DIAMETRO DE0,60M,ASSENTE EM BERCO DE CONCRETO CICLOPICO,COM ALTURA DE REATERRO H=3,00M,INCLUSIVE ESCAVACAO,FORNECIMENTO DOS MATERIAIS E REATERRO,EXCLUSIVE ESCAVACAO DE MATERIAL DE REATERRO NA JAZIDA E SEU TRANSPORTE AO CANTEIRO</t>
  </si>
  <si>
    <t>BUEIRO TRIPLO TUBULAR,DE CONCRETO SIMPLES(PS-1),DIAMETRO DE0,60M,ASSENTE EM BERCO DE CONCRETO CICLOPICO,COM ALTURA DE REATERRO H=4,00M,INCLUSIVE ESCAVACAO,FORNECIMENTO DOS MATERIAIS E REATERRO,EXCLUSIVE ESCAVACAO DE MATERIAL DE REATERRO NA 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</si>
  <si>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</si>
  <si>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</si>
  <si>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 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</si>
  <si>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</si>
  <si>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</si>
  <si>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</si>
  <si>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</si>
  <si>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</si>
  <si>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 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</si>
  <si>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</si>
  <si>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 DO TREM-TIPO RODOVIARIO.FORNECIMENTO</t>
  </si>
  <si>
    <t>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</si>
  <si>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 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</si>
  <si>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</si>
  <si>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</si>
  <si>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</si>
  <si>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</si>
  <si>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</si>
  <si>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</si>
  <si>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 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</si>
  <si>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</si>
  <si>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</si>
  <si>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</si>
  <si>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</si>
  <si>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</si>
  <si>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</si>
  <si>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</si>
  <si>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</si>
  <si>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</si>
  <si>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</si>
  <si>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</si>
  <si>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</si>
  <si>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</si>
  <si>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</si>
  <si>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</si>
  <si>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</si>
  <si>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</si>
  <si>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</si>
  <si>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</si>
  <si>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</si>
  <si>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</si>
  <si>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</si>
  <si>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</si>
  <si>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</si>
  <si>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</si>
  <si>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</si>
  <si>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</si>
  <si>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</si>
  <si>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</si>
  <si>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</si>
  <si>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</si>
  <si>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</si>
  <si>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</si>
  <si>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</si>
  <si>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</si>
  <si>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</si>
  <si>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</si>
  <si>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</si>
  <si>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</si>
  <si>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</si>
  <si>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</si>
  <si>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</si>
  <si>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</si>
  <si>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</si>
  <si>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</si>
  <si>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</si>
  <si>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</si>
  <si>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</si>
  <si>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</si>
  <si>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</si>
  <si>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</si>
  <si>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</si>
  <si>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</si>
  <si>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</si>
  <si>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</si>
  <si>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</si>
  <si>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</si>
  <si>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</si>
  <si>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</si>
  <si>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</si>
  <si>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</si>
  <si>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</si>
  <si>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</si>
  <si>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</si>
  <si>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</si>
  <si>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</si>
  <si>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</si>
  <si>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</si>
  <si>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</si>
  <si>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</si>
  <si>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</si>
  <si>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</si>
  <si>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</si>
  <si>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</si>
  <si>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</si>
  <si>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</si>
  <si>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</si>
  <si>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</si>
  <si>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</si>
  <si>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</si>
  <si>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</si>
  <si>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</si>
  <si>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</si>
  <si>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</si>
  <si>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</si>
  <si>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</si>
  <si>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</si>
  <si>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</si>
  <si>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</si>
  <si>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</si>
  <si>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 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</si>
  <si>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</si>
  <si>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</si>
  <si>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</si>
  <si>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</si>
  <si>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</si>
  <si>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</si>
  <si>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</si>
  <si>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</si>
  <si>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</si>
  <si>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</si>
  <si>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</si>
  <si>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</si>
  <si>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</si>
  <si>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</si>
  <si>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 DE 0,30M E MAXIMO DE 25,00M,SOB A INFLUENCIA DO TREM-TIPO RODOVIARIO,EXCLUSIVE ANDAIME.ASSENTAMENTO</t>
  </si>
  <si>
    <t>BUEIRO SIMPLES CIRCULAR,CONSTITUIDO DE CHAPAS GALVANIZADAS OU REVESTIDAS COM EPOXY,ESPESSURA DE 2MM,DIAMETRO DE 0,80M,PARAFUSOS,PORCAS E FERRAMENTAS NECESSARIAS,RECOBRIMENTO MINIMO DE 0,30M E MAXIMO DE 18,80M,SOB A INFLUENCIA DO TREM-TIPO RODOVIARIO,EXCLUSIVE ANDAIME.ASSENTAMENTO</t>
  </si>
  <si>
    <t>BUEIRO SIMPLES CIRCULAR,CONSTITUIDO DE CHAPAS GALVANIZADAS OU REVESTIDAS COM EPOXY,ESPESSURA DE 2MM,DIAMETRO DE 1,00M,PARAFUSOS,PORCAS E FERRAMENTAS NECESSARIAS,RECOBRIMENTO MINIMO DE 0,30M E MAXIMO DE 15,00M,SOB A INFLUENCIA DO TREM-TIPO RODOVIARIO,EXCLUSIVE ANDAIME.ASSENTAMENTO</t>
  </si>
  <si>
    <t>BUEIRO SIMPLES CIRCULAR,CONSTITUIDO DE CHAPAS GALVANIZADAS OU REVESTIDAS COM EPOXY,ESPESSURA DE 2MM,DIAMETRO DE 1,20M,PARAFUSOS,PORCAS E FERRAMENTAS NECESSARIAS,RECOBRIMENTO MINIMO DE 0,30M E MAXIMO DE 12,50M,SOB A INFLUENCIA DO TREM-TIPO RODOVIARIO,EXCLUSIVE ANDAIME.ASSENTAMENTO</t>
  </si>
  <si>
    <t>BUEIRO SIMPLES CIRCULAR,CONSTITUIDO DE CHAPAS GALVANIZADAS OU REVESTIDAS COM EPOXY,ESPESSURA DE 2MM,DIAMETRO DE 1,50M,PARAFUSOS,PORCAS E FERRAMENTAS NECESSARIAS,RECOBRIMENTO MINIMO DE 0,30M E MAXIMO DE 10,00M,SOB A INFLUENCIA DO TREM-TIPO RODOVIARIO,EXCLUSIVE ANDAIME.ASSENTAMENTO</t>
  </si>
  <si>
    <t>BUEIRO SIMPLES CIRCULAR,CONSTITUIDO DE CHAPAS GALVANIZADAS OU REVESTIDAS COM EPOXY,ESPESSURA DE 2MM,DIAMETRO DE 1,80M,PARAFUSOS,PORCAS E FERRAMENTAS NECESSARIAS,RECOBRIMENTO MINIMO DE 0,40M E MAXIMO DE 8,30M,SOB A INFLUENCIA DO TREM-TIPO RODOVIARIO,EXCLUSIVE ANDAIME.ASSENTAMENTO</t>
  </si>
  <si>
    <t>BUEIRO SIMPLES CIRCULAR,CONSTITUIDO DE CHAPAS GALVANIZADAS OU REVESTIDAS COM EPOXY,ESPESSURA DE 2MM,DIAMETRO DE 2,00M,PARAFUSOS,PORCAS E FERRAMENTAS NECESSARIAS,RECOBRIMENTO MINIMO 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</si>
  <si>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 RODOVIARIO,EXCLUSIVE ANDAIME.ASSENTAMENTO</t>
  </si>
  <si>
    <t>BUEIRO SIMPLES CIRCULAR,CONSTITUIDO DE CHAPAS GALVANIZADAS OU REVESTIDAS COM EPOXY,ESPESSURA DE 2,70MM,DIAMETRO DE 2,40M,PARAFUSOS,PORCAS E FERRAMENTAS NECESSARIAS,RECOBRIMENTO MINIMO DE 0,50M E MAXIMO DE 8,70M,SOB A INFLUENCIA DO TREM-TIPO 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</si>
  <si>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</si>
  <si>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 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</si>
  <si>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</si>
  <si>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</si>
  <si>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</si>
  <si>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 RODOVIARIO,EXCLUSIVE ANDAIME.ASSENTAMENTO</t>
  </si>
  <si>
    <t>BUEIRO SIMPLES CIRCULAR,CONSTITUIDO DE CHAPAS GALVANIZADAS OU REVESTIDAS COM EPOXY,ESPESSURA DE 2,70MM,DIAMETRO DE 4,60M,PARAFUSOS,PORCAS E FERRAMENTAS NECESSARIAS,RECOBRIMENTO MINIMO DE 0,60M E MAXIMO DE 8,70M,SOB A INFLUENCIA DO TREM-TIPO RODOVIARIO,EXCLUSIVE ANDAIME.ASSENTAMENTO</t>
  </si>
  <si>
    <t>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</si>
  <si>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</si>
  <si>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</si>
  <si>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</si>
  <si>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</si>
  <si>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</si>
  <si>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</si>
  <si>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</si>
  <si>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</si>
  <si>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</si>
  <si>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</si>
  <si>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</si>
  <si>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</si>
  <si>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</si>
  <si>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</si>
  <si>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</si>
  <si>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</si>
  <si>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</si>
  <si>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</si>
  <si>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</si>
  <si>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</si>
  <si>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</si>
  <si>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</si>
  <si>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</si>
  <si>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</si>
  <si>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</si>
  <si>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</si>
  <si>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</si>
  <si>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</si>
  <si>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</si>
  <si>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</si>
  <si>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</si>
  <si>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</si>
  <si>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</si>
  <si>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</si>
  <si>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</si>
  <si>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BRITAGEM DE ROCHA,APROVEITAMENTO DA ESCAVACAO DE MATERIAL DE 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</si>
  <si>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</si>
  <si>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</si>
  <si>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</si>
  <si>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</si>
  <si>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</si>
  <si>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</si>
  <si>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</si>
  <si>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</si>
  <si>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 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</si>
  <si>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</si>
  <si>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</si>
  <si>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</si>
  <si>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AREIA INDUSTRIAL MEDIA,CONFORME ABNT NBR 7211,INCLUSIVE TRANSPORTE,PARA REGIAO METROPOLITANA DO RIO DE JANEIRO.FORNECIMENTO</t>
  </si>
  <si>
    <t>AREIA INDUSTRIAL FINA,CONFORME ABNT NBR 7211,INCLUSIVE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</si>
  <si>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</si>
  <si>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</si>
  <si>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</si>
  <si>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</si>
  <si>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</si>
  <si>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</si>
  <si>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</si>
  <si>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 MATERIAIS.FORNECIMENTO</t>
  </si>
  <si>
    <t>CAMADA POROSA DE ATRITO EM CBUQ,MODIFICADO POR POLIMERO,INCLUSIVE TRANSPORTE.CUSTO SOMENTE DOS MATERIAIS.FORNECIMENTO</t>
  </si>
  <si>
    <t>CONCRETO BETUMINOSO USINADO A QUENTE TIPO "BINDER",EXCLUSIVE 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</si>
  <si>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</si>
  <si>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</si>
  <si>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</si>
  <si>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</si>
  <si>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</si>
  <si>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</si>
  <si>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</si>
  <si>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 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</si>
  <si>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</si>
  <si>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</si>
  <si>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</si>
  <si>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</si>
  <si>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</si>
  <si>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</si>
  <si>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</si>
  <si>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</si>
  <si>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</si>
  <si>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</si>
  <si>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</si>
  <si>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</si>
  <si>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</si>
  <si>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</si>
  <si>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</si>
  <si>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</si>
  <si>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</si>
  <si>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</si>
  <si>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</si>
  <si>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</si>
  <si>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</si>
  <si>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</si>
  <si>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</si>
  <si>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</si>
  <si>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</si>
  <si>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</si>
  <si>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</si>
  <si>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</si>
  <si>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</si>
  <si>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</si>
  <si>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</si>
  <si>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</si>
  <si>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</si>
  <si>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</si>
  <si>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</si>
  <si>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</si>
  <si>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</si>
  <si>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</si>
  <si>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</si>
  <si>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</si>
  <si>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</si>
  <si>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</si>
  <si>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</si>
  <si>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</si>
  <si>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</si>
  <si>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</si>
  <si>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</si>
  <si>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</si>
  <si>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</si>
  <si>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</si>
  <si>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</si>
  <si>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</si>
  <si>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AREIA INDUSTRIAL MEDIA PARA REGIAO METROPOLITANA DO RIO DE JANEIRO,CONFORME ABNT NBR 7211,EXCLUSIVE TRANSPORTE,INCLUSIVE CARGA NO CAMINHAO.FORNECIMENTO</t>
  </si>
  <si>
    <t>AREIA INDUSTRIAL FINA PARA REGIAO METROPOLITANA DO RIO DE JANEIRO,CONFORME ABNT NBR 7211,EXCLUSIVE TRANSPORTE,INCLUSIVECARGA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</si>
  <si>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</si>
  <si>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</si>
  <si>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</si>
  <si>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</si>
  <si>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</si>
  <si>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</si>
  <si>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 NO TOPO,0,65M NA BASE E 0,77M DE ALTURA,INCLUINDO FERROS DE 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</si>
  <si>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</si>
  <si>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</si>
  <si>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</si>
  <si>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GUARDA-CORPO EM CONCRETO ARMADO(FCK=15MPA,ACO CA-50),FORMADO POR QUADROS RETANGULARES DE 1,90X0,50M SUSTENTADOS POR DOIS 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</si>
  <si>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</si>
  <si>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</si>
  <si>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 BRASIL,COM A FORMA EXECUTADA EM CHAPAS DE MADEIRA COMPENSADA DE 14MM RESINADA E DE 20MM PLASTIFICADA,INCLUSIVE FORNECIMENTO DOS MATERIAIS</t>
  </si>
  <si>
    <t>MURETA DIVISORIA DE TRAFEGO,EM CONCRETO SIMPLES,TIPO AVENIDA BRASIL,INCLUSIVE FORNECIMENTO DOS MATERIAIS,EXCLUSIVE FORMA</t>
  </si>
  <si>
    <t>FORMA METALICA PARA MURETA DIVISORIA DE TRAFEGO,TIPO AVENIDA 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</si>
  <si>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</si>
  <si>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</si>
  <si>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ARAME GALVANIZADO FIO N° 12,COM MALHA LOSANGULAR DE (80X80)MM E LONA DE PLASTICO (POLIETILENO),REAPROVEITAMENTO DA TELA DE ACO 4 VEZES E DO PLASTICO 2 VEZES</t>
  </si>
  <si>
    <t>PONTE BRANCA,EM MADEIRA DE LEI,SOBRE ESTACAS DE EUCALIPTO.FORNECIMENTO,COLOCACAO E ARRANCAMENTO</t>
  </si>
  <si>
    <t>ASSENTAMENTO DE POSTE DE CONCRETO,CIRCULAR,RETO DE 9,00M,COM 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</si>
  <si>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</si>
  <si>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</si>
  <si>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</si>
  <si>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</si>
  <si>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</si>
  <si>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</si>
  <si>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</si>
  <si>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</si>
  <si>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</si>
  <si>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</si>
  <si>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</si>
  <si>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</si>
  <si>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 FUNDACAO ESPECIAL,EXCLUSIVE FUNDACAO E FORNECIMENTO DO POSTE</t>
  </si>
  <si>
    <t>ASSENTAMENTO DE POSTE DE CONCRETO,CIRCULAR RETO DE 33,00M,EM 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</si>
  <si>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</si>
  <si>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 FORNECIMENTO DO POSTE</t>
  </si>
  <si>
    <t>ASSENTAMENTO DE POSTE RETO,DE ACO DE 13,00 ATE 20,00M,COM FLANGE DE ACO SOLDADO NA SUA BASE,FIXADO POR PARAFUSOS CHUMBADORES ENGASTADOS EM FUNDACAO DE CONCRETO,EXCLUSIVE FUNDACAO E 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</si>
  <si>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</si>
  <si>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</si>
  <si>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 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</si>
  <si>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</si>
  <si>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</si>
  <si>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</si>
  <si>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</si>
  <si>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</si>
  <si>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</si>
  <si>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</si>
  <si>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</si>
  <si>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</si>
  <si>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</si>
  <si>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</si>
  <si>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</si>
  <si>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</si>
  <si>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</si>
  <si>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</si>
  <si>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</si>
  <si>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CONTINUO,SIMPLES,ALTURA DE 9M,PROJECAO DO BRACO DE 2,50M,SEM SAPATA.FORNECIMENTO</t>
  </si>
  <si>
    <t>POSTE DE ACO,CURVO,CONICO CONTINUO,SIMPLES,ALTURA DE 9M,PROJECAO DO BRACO DE 2,50M,COM SAPATA.FORNECIMENTO</t>
  </si>
  <si>
    <t>POSTE DE ACO,CURVO,CONICO CONTINUO,DUPLO,ALTURA DE 9M,PROJECAO DO BRACO DE 2,50M,COM SAPATA.FORNECIMENTO</t>
  </si>
  <si>
    <t>POSTE DE ACO,CURVO,CONICO CONTINUO,DUPLO,ALTURA DE 9M,PROJECAO DO BRACO DE 2,50M,SEM SAPATA.FORNECIMENTO</t>
  </si>
  <si>
    <t>POSTE DE ACO,RETO,CONICO CONTINUO OU ESCALONADO,ALTURA DE 7M,SEM SAPATA.FORNECIMENTO</t>
  </si>
  <si>
    <t>RETIRADA DE CONJUNTO DE CHAVES,FUSIVEIS E FERRAGENS EM LINHA 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</si>
  <si>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</si>
  <si>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</si>
  <si>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</si>
  <si>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</si>
  <si>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</si>
  <si>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</si>
  <si>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</si>
  <si>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</si>
  <si>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</si>
  <si>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</si>
  <si>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</si>
  <si>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</si>
  <si>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 DE INSPECAO,DE 9,00M.FORNECIMENTO E ASSENTAMENTO</t>
  </si>
  <si>
    <t>POSTE DE ACO,CONTINUO,CURVO,CONICO,DUPLO,COM BASE,COM JANELA 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</si>
  <si>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</si>
  <si>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</si>
  <si>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</si>
  <si>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</si>
  <si>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 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</si>
  <si>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</si>
  <si>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 SECAGEM RAPIDA,NA COR ALUMINIO</t>
  </si>
  <si>
    <t>PINTURA DE POSTE RETO DE ACO,DE 16,00 ATE 20,00M,COM DUAS DEMAOS DE TINTA FENOLICA DE ALTA RESISTENCIA AS INTEMPERIES,DE 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</si>
  <si>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</si>
  <si>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</si>
  <si>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</si>
  <si>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</si>
  <si>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 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</si>
  <si>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</si>
  <si>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</si>
  <si>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</si>
  <si>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 DE TINTA GRAFITE,COM PROPRIEDADES DE PRIMER E DE ACABAMENTO,COM ALTO TEOR DE ZARCAO</t>
  </si>
  <si>
    <t>PINTURA DE POSTE RETO,DE ACO,DE 16,00 A 20,00M,COM UMA DEMAO DE TINTA GRAFITE,COM PROPRIEDADES DE PRIMER E DE ACABAMENTO,COM ALTO TEOR DE ZARCAO</t>
  </si>
  <si>
    <t>PINTURA DE POSTE CURVO,DE ACO,DE 8,00 A 9,00M,COM 1 BRACO COM UMA DEMAO DE TINTA GRAFITE,COM PROPRIEDADES DE PRIMER E DE 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</si>
  <si>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</si>
  <si>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</si>
  <si>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</si>
  <si>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</si>
  <si>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</si>
  <si>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</si>
  <si>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</si>
  <si>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</si>
  <si>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</si>
  <si>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</si>
  <si>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 DO FABRICANTE,INCLUSIVE LIMPEZA,LIXAMENTO,DESENGORDURAMENTO E DUAS DEMAOS DE ACABAMENTO</t>
  </si>
  <si>
    <t>PINTURA DE POSTE RETO,DE ACO,DE 7,00 A 9,00M,COM TINTA DE ACABAMENTO GRAFITE SINTETICO,A BASE DE RESINA ALQUIDICA,APLICADA SOBRE ZARCAO DE SECAGEM RAPIDA,COR LARANJA,DA MESMA LINHA DO FABRICANTE,INCLUSIVE LIMPEZA,LIXAMENTO,DESENGORDURAMENTO 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</si>
  <si>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</si>
  <si>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</si>
  <si>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 DE ACABAMENTO GRAFITE SINTETICO A BASE DE RESINA ALQUIDICA,APLICADA SOBRE ZARCAO DE SECAGEM RAPIDA,COR LARANJA,DA MESMA 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</si>
  <si>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</si>
  <si>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</si>
  <si>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</si>
  <si>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</si>
  <si>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</si>
  <si>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 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</si>
  <si>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</si>
  <si>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</si>
  <si>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</si>
  <si>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</si>
  <si>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</si>
  <si>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</si>
  <si>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</si>
  <si>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</si>
  <si>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</si>
  <si>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</si>
  <si>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</si>
  <si>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</si>
  <si>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</si>
  <si>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 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</si>
  <si>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</si>
  <si>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 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</si>
  <si>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</si>
  <si>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</si>
  <si>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</si>
  <si>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</si>
  <si>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 UMA REDE DE B.T.,DE 3(TRES)CONDUTORES,PARA ALINHAMENTO RETO,ANGULO INFERIOR A 90º E PONTO TERMINAL,EXCLUSIVE FORNECIMENTO DAS CINTAS DE FIXACAO (VER CONJUNTO BTV 1).FORNECIMENTO E 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</si>
  <si>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</si>
  <si>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</si>
  <si>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</si>
  <si>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</si>
  <si>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</si>
  <si>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</si>
  <si>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</si>
  <si>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</si>
  <si>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</si>
  <si>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</si>
  <si>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</si>
  <si>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</si>
  <si>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</si>
  <si>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</si>
  <si>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</si>
  <si>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</si>
  <si>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</si>
  <si>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</si>
  <si>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</si>
  <si>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</si>
  <si>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</si>
  <si>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</si>
  <si>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</si>
  <si>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</si>
  <si>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</si>
  <si>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</si>
  <si>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</si>
  <si>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</si>
  <si>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</si>
  <si>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</si>
  <si>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</si>
  <si>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</si>
  <si>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</si>
  <si>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</si>
  <si>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</si>
  <si>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</si>
  <si>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</si>
  <si>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</si>
  <si>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</si>
  <si>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</si>
  <si>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</si>
  <si>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</si>
  <si>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</si>
  <si>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</si>
  <si>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</si>
  <si>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</si>
  <si>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</si>
  <si>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</si>
  <si>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</si>
  <si>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</si>
  <si>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</si>
  <si>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</si>
  <si>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 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</si>
  <si>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</si>
  <si>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</si>
  <si>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</si>
  <si>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</si>
  <si>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</si>
  <si>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</si>
  <si>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 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</si>
  <si>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</si>
  <si>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</si>
  <si>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</si>
  <si>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</si>
  <si>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</si>
  <si>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</si>
  <si>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</si>
  <si>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</si>
  <si>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</si>
  <si>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</si>
  <si>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3X10,0MM2,PVC/70°C.FORNECIMENTO</t>
  </si>
  <si>
    <t>CABO DE COBRE FLEXIVEL DE 750V,SECAO DE 4X10,0MM2,PVC/70°.FORNECIMENTO</t>
  </si>
  <si>
    <t>CABO DE COBRE FLEXIVEL DE 750V,SECAO DE 1X16,0MM2,PVC/70°.FORNECIMENTO</t>
  </si>
  <si>
    <t>CABO DE COBRE RIGIDO,DE 1KV,SECAO DE 6,00MM2,PVC/70ºC,CONFORME ABNT NBR 7288.FORNECIMENTO</t>
  </si>
  <si>
    <t>CABO DE COBRE RIGIDO,DE 1KV,SECAO DE 16MM2,PVC/70ºC,CONFORME ABNT NBR 7288.FORNECIMENTO</t>
  </si>
  <si>
    <t>CABO DE COBRE RIGIDO,DE 1KV,SECAO DE 25MM2,PVC/70ºC,CONFORME ABNT NBR 7288.FORNECIMENTO</t>
  </si>
  <si>
    <t>CABO DE COBRE RIGIDO,DE 1KV,SECAO DE 35MM2,PVC/70ºC,CONFORME ABNT NBR 7288.FORNECIMENTO</t>
  </si>
  <si>
    <t>CABO DE COBRE RIGIDO,DE 1KV,SECAO DE 50MM2,PVC/70ºC,CONFORME 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</si>
  <si>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</si>
  <si>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</si>
  <si>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</si>
  <si>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</si>
  <si>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</si>
  <si>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</si>
  <si>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</si>
  <si>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</si>
  <si>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</si>
  <si>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</si>
  <si>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</si>
  <si>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</si>
  <si>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</si>
  <si>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</si>
  <si>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</si>
  <si>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</si>
  <si>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</si>
  <si>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</si>
  <si>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</si>
  <si>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</si>
  <si>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</si>
  <si>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</si>
  <si>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</si>
  <si>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</si>
  <si>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</si>
  <si>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</si>
  <si>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</si>
  <si>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</si>
  <si>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</si>
  <si>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</si>
  <si>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</si>
  <si>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</si>
  <si>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t>
  </si>
  <si>
    <t>RELE FOTOELETRICO INDIVIDUAL,COM BASE EM POSTE (ACO OU CONCRETO) DE ACORDO COM O PADRAO DA RIOLUZ;EXCLUSIVE FORNECIMENTO 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</si>
  <si>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</si>
  <si>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</si>
  <si>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</si>
  <si>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</si>
  <si>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</si>
  <si>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</si>
  <si>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</si>
  <si>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</si>
  <si>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 DE ARAME GALVANIZADO FIO 8 COM MALHA QUADRANGULAR DE (50X50)MM E CADEADO,NAS DIMENSOES (80X80X80)CM,CONFORME DETALHE DO PROJETOR RIOLUZ.FORNECIMENTO E ASSENTAMENTO</t>
  </si>
  <si>
    <t>CAIXA DE ALVENARIA COM BASE DE CONCRETO PARA FIXACAO DE PROJETOR,COM TAMPA DE TELA DE ARAME GALVANIZADO FIO 8 COM MALHAQUADRANGULAR DE (50X50)MM E CADEADO,NAS DIMENSOES (80X80X80)CM.FORNECIMENTO E ASSENTAMENTO</t>
  </si>
  <si>
    <t>CAIXA DE ALVENARIA COM BASE DE CONCRETO PARA FIXACAO DE PROJETOR,COM TAMPA DE TELA DE ARAME GALVANIZADO FIO 8 COM MALHAQUADRANGULAR DE (50X50)MM E CADEADO,NAS DIMENSOES (110X80X60)CM.FORNECIMENTO E ASSENTAMENTO</t>
  </si>
  <si>
    <t>CAIXA DE ALVENARIA COM BASE DE CONCRETO PARA FIXACAO DE PROJETOR,COM TAMPA DE TELA DE ARAME GALVANIZADO FIO 8 COM MALHAQUADRANGULAR DE (50X50)MM E CADEADO,NAS DIMENSOES (110X120X100)CM.FORNECIMENTO E ASSENTAMENTO</t>
  </si>
  <si>
    <t>CAIXA DE PASSAGEM,RETANGULAR,DE ALVENARIA COM TAMPA DE CONCRETO,DIMENSOES DE(0,80X0,80X1,00)M;EXCLUSIVE FORNECIMENTO DOMATERIAL.ASSENTAMENTO</t>
  </si>
  <si>
    <t>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</si>
  <si>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</si>
  <si>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</si>
  <si>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</si>
  <si>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</si>
  <si>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</si>
  <si>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</si>
  <si>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</si>
  <si>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</si>
  <si>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</si>
  <si>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</si>
  <si>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</si>
  <si>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</si>
  <si>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</si>
  <si>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</si>
  <si>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</si>
  <si>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</si>
  <si>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</si>
  <si>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</si>
  <si>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</si>
  <si>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</si>
  <si>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</si>
  <si>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</si>
  <si>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</si>
  <si>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</si>
  <si>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</si>
  <si>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</si>
  <si>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</si>
  <si>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</si>
  <si>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</si>
  <si>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</si>
  <si>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</si>
  <si>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</si>
  <si>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</si>
  <si>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</si>
  <si>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</si>
  <si>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</si>
  <si>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</si>
  <si>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 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</si>
  <si>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</si>
  <si>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</si>
  <si>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</si>
  <si>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</si>
  <si>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</si>
  <si>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</si>
  <si>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</si>
  <si>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</si>
  <si>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</si>
  <si>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</si>
  <si>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</si>
  <si>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</si>
  <si>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</si>
  <si>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</si>
  <si>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</si>
  <si>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</si>
  <si>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 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</si>
  <si>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</si>
  <si>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</si>
  <si>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</si>
  <si>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</si>
  <si>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 70W,IGNITOR COM PICO DE TENSAO 2,8 A 4KV,FATOR DE POTENCIAMINIMO 0,92,TENSAO NOMINAL DE ALIMENTACAO 220V,CONFORME DESENHO A3-1971-PD,ABNT NBR-14305 E ABNT NBR IEC-61167.FORNECIMENTO</t>
  </si>
  <si>
    <t>REATOR TIPO INTERNO/INTEGRADO PARA LAMPADA VAPOR METALICO DE 150W,IGNITOR COM PICO DE TENSAO 2,8 A 4KV,FATOR DE POTENCIA MINIMO 0,92,TENSAO NOMINAL DE ALIMENTACAO 220V,CONFORME DESENHO A3-1971-PD,ABNT NBR-14305 E ABNT NBR IEC-61167.FORNECIMENTO</t>
  </si>
  <si>
    <t>REATOR TIPO INTERNO/INTEGRADO PARA LAMPADA VAPOR METALICO DE 250W,IGNITOR COM PICO DE TENSAO 2,8 A 4KV,FATOR DE POTENCIA MINIMO 0,92,TENSAO NOMINAL DE ALIMENTACAO 220V,CONFORME DESENHO A3-1971-PD,ABNT NBR-14305 E ABNT NBR IEC-61167.FORNECIMENTO</t>
  </si>
  <si>
    <t>REATOR TIPO INTERNO/INTEGRADO PARA LAMPADA VAPOR METALICO DE 400W,IGNITOR COM PICO DE TENSAO 2,8 A 4KV,FATOR DE POTENCIA MINIMO 0,92,TENSAO NOMINAL DE ALIMENTACAO 220V,CONFORME DESENHO A3-1971-PD,ABNT NBR-14305 E ABNT NBR 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</si>
  <si>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</si>
  <si>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</si>
  <si>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</si>
  <si>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 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</si>
  <si>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</si>
  <si>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 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</si>
  <si>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</si>
  <si>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</si>
  <si>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</si>
  <si>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</si>
  <si>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</si>
  <si>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EM ACO CARBONO,COM DIAMETRO DE 7/8",COMPRIMENTO DE 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</si>
  <si>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</si>
  <si>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</si>
  <si>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</si>
  <si>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</si>
  <si>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</si>
  <si>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</si>
  <si>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</si>
  <si>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</si>
  <si>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</si>
  <si>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</si>
  <si>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</si>
  <si>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</si>
  <si>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</si>
  <si>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</si>
  <si>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</si>
  <si>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 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</si>
  <si>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</si>
  <si>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</si>
  <si>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</si>
  <si>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 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</si>
  <si>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</si>
  <si>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</si>
  <si>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</si>
  <si>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</si>
  <si>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</si>
  <si>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</si>
  <si>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</si>
  <si>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DE ARVORES NATIVAS,TIPO PAU BRASIL OU SIMILAR,COM APROXIMADAMENTE 1,00M DE ALTURA.FORNECIMENTO</t>
  </si>
  <si>
    <t>MUDAS DE ESPECIES VEGETAIS EXOTICAS,TIPO ACACIA,TAMARINDO OU SIMILAR,COM APROXIMADAMENTE 30CM DE ALTURA.FORNECIMENTO</t>
  </si>
  <si>
    <t>MUDAS DE ESPECIES VEGETAIS NATIVAS TIPO PAU BRASIL OU SIMILAR,COM APROXIMADAMENTE 30CM DE ALTURA.FORNECIMENTO</t>
  </si>
  <si>
    <t>ROCADO DE VEGETACAO COM ROCADEIRA COSTAL MOTORIZADA,INCLUSIVE AJUNTAMENTO DO MATERIAL RESULTANTE</t>
  </si>
  <si>
    <t>ARACAO DO SOLO A 20CM DE PROFUNDIDADE COM TRATOR DE PNEUS EARADO DE DISCO</t>
  </si>
  <si>
    <t>PREPARO DE PIQUETES DE BAMBU DE 1,00M DE ALTURA,PARA ALINHAMENTO E MARCACAO DE COVAS.CUSTO VALIDO PARA CADA 100 UNIDADES</t>
  </si>
  <si>
    <t>DISTRIBUICAO DE MUDAS EXOTICAS DE ESSENCIAS FLORESTAIS.CUSTO 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</si>
  <si>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</si>
  <si>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</si>
  <si>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 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</si>
  <si>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</si>
  <si>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</si>
  <si>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</si>
  <si>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</si>
  <si>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</si>
  <si>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</si>
  <si>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</si>
  <si>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</si>
  <si>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</si>
  <si>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</si>
  <si>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</si>
  <si>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</si>
  <si>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</si>
  <si>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APROXIMADAMENTE 30CM DE ALTURA,TIPO PAU BRASIL OU SIMILAR.FORNECIMENTO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</si>
  <si>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</si>
  <si>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</si>
  <si>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</si>
  <si>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 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</si>
  <si>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</si>
  <si>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</si>
  <si>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</si>
  <si>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</si>
  <si>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</si>
  <si>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</si>
  <si>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</si>
  <si>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 DE ARVORE,INCLUSIVE LIMPEZA E REVOLVIMENTO DE SOLO.FORNECIMENTO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</si>
  <si>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</si>
  <si>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</si>
  <si>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</si>
  <si>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</si>
  <si>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</si>
  <si>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</si>
  <si>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 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</si>
  <si>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</si>
  <si>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</si>
  <si>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</si>
  <si>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</si>
  <si>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</si>
  <si>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</si>
  <si>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</si>
  <si>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</si>
  <si>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</si>
  <si>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</si>
  <si>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 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</si>
  <si>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</si>
  <si>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</si>
  <si>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</si>
  <si>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</si>
  <si>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</si>
  <si>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</si>
  <si>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</si>
  <si>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</si>
  <si>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 CADA 100 UNIDADES</t>
  </si>
  <si>
    <t>TRANSPORTE PRIMARIO DE MADEIRA COM TRATOR DE PNEUS E GUINCHO 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</si>
  <si>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</si>
  <si>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</si>
  <si>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</si>
  <si>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 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</si>
  <si>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</si>
  <si>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</si>
  <si>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 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</si>
  <si>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</si>
  <si>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</si>
  <si>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</si>
  <si>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</si>
  <si>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</si>
  <si>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 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</si>
  <si>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</si>
  <si>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</si>
  <si>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</si>
  <si>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 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</si>
  <si>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</si>
  <si>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</si>
  <si>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</si>
  <si>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</si>
  <si>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 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</si>
  <si>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</si>
  <si>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</si>
  <si>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 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</si>
  <si>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</si>
  <si>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</si>
  <si>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</si>
  <si>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PARA CONCRETO,COM FORNECIMENTO,CONFECCAO,MONTAGEM E DESMONTAGEM COM 25 VEZES UTILIZACAO,EXCLUSIVE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</si>
  <si>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</si>
  <si>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</si>
  <si>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</si>
  <si>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</si>
  <si>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</si>
  <si>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</si>
  <si>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</si>
  <si>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</si>
  <si>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</si>
  <si>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 DO DER-RJ</t>
  </si>
  <si>
    <t>MEIO-FIO RETO DE CONCRETO SIMPLES(FCK=15MPa)DE 0,15M NA BASEE 0,45M DE ALTURA REJUNT.ARGAM.CIM.AR.1:3,5.</t>
  </si>
  <si>
    <t>MEIO-FIO CONCRETO SIMPLES(FCK=13,5MPa)TIPO DER-RJ,0,15M BASE 0,30M ALTURA REJUNTAMENTO CIM.AREIA 1:3,5</t>
  </si>
  <si>
    <t>CUSTO PRUDUTIVO DE PARALISACAO,DESLOC.OU INST.DE EQUIPAMENTO 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</si>
  <si>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</si>
  <si>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</si>
  <si>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</si>
  <si>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</si>
  <si>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</si>
  <si>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</si>
  <si>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</si>
  <si>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</si>
  <si>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</si>
  <si>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</si>
  <si>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</si>
  <si>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</si>
  <si>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</si>
  <si>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</si>
  <si>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</si>
  <si>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FABRICACAO DE ESCAMA DE CONCRETO ARMADO PARA SOLO REFORCADOCOM FITA METALICA - 2 A 5 CHUMBADORES</t>
  </si>
  <si>
    <t>TRAVADOR DE MADEIRA PARA ESCAMAS DE CONCRETO ARMADO - UTILIZACAO DE 10 VEZES</t>
  </si>
  <si>
    <t>FABRICACAO DE CONJUNTO DE MODULO METALICO,COMPRIMENTO DE 3,00M E ALTURA DE 2,40M (ESTRONCAS DE 2,00M)</t>
  </si>
  <si>
    <t>FABRICACAO DE CONJUNTO DE MODULO METALICO,COMPRIMENTO DE 3,60M E ALTURA DE 3,00M (ESTRONCAS DE 2,00M)</t>
  </si>
  <si>
    <t>CONCRETO DOSADO RACIONALMENTE PARA UMA RESISTENCIA A COMPRESSAO DE 15MPA,USANDO AGREGADO GRAUDO (BRITA 0),COMPREENDENDOAPENAS O FORNECIMENTO DOS MATERIAIS,INCLUSIVE 5% DE PERDAS.</t>
  </si>
  <si>
    <t>DATA DE PREÇO 04-2024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</si>
  <si>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</si>
  <si>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</si>
  <si>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</si>
  <si>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</si>
  <si>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</si>
  <si>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</si>
  <si>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</si>
  <si>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</si>
  <si>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</si>
  <si>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</si>
  <si>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</si>
  <si>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</si>
  <si>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</si>
  <si>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</si>
  <si>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</si>
  <si>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</si>
  <si>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</si>
  <si>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</si>
  <si>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</si>
  <si>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</si>
  <si>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</si>
  <si>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</si>
  <si>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</si>
  <si>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</si>
  <si>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</si>
  <si>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</si>
  <si>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</si>
  <si>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</si>
  <si>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</si>
  <si>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</si>
  <si>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</si>
  <si>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</si>
  <si>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</si>
  <si>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</si>
  <si>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</si>
  <si>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</si>
  <si>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</si>
  <si>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</si>
  <si>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</si>
  <si>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</si>
  <si>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</si>
  <si>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</si>
  <si>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</si>
  <si>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</si>
  <si>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</si>
  <si>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</si>
  <si>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</si>
  <si>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</si>
  <si>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</si>
  <si>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</si>
  <si>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</si>
  <si>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</si>
  <si>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</si>
  <si>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</si>
  <si>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</si>
  <si>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</si>
  <si>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</si>
  <si>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</si>
  <si>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</si>
  <si>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</si>
  <si>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</si>
  <si>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</si>
  <si>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</si>
  <si>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</si>
  <si>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</si>
  <si>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</si>
  <si>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</si>
  <si>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</si>
  <si>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</si>
  <si>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</si>
  <si>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</si>
  <si>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</si>
  <si>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</si>
  <si>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</si>
  <si>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</si>
  <si>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</si>
  <si>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</si>
  <si>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</si>
  <si>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</si>
  <si>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</si>
  <si>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</si>
  <si>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</si>
  <si>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</si>
  <si>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</si>
  <si>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</si>
  <si>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</si>
  <si>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</si>
  <si>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</si>
  <si>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</si>
  <si>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</si>
  <si>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</si>
  <si>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</si>
  <si>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</si>
  <si>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</si>
  <si>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</si>
  <si>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</si>
  <si>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</si>
  <si>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</si>
  <si>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</si>
  <si>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</si>
  <si>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</si>
  <si>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</si>
  <si>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</si>
  <si>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</si>
  <si>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</si>
  <si>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PERFURATRIZ SOBRE ESTEIRA, TORQUE MÁXIMO 600 KGF, POTÊNCIA ENTRE 50 E 60 HP, DIÂMETRO MÁXIMO 10" - CHI DIURNO. AF_11/2016</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</si>
  <si>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</si>
  <si>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</si>
  <si>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</si>
  <si>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</si>
  <si>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</si>
  <si>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</si>
  <si>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</si>
  <si>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</si>
  <si>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</si>
  <si>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</si>
  <si>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</si>
  <si>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</si>
  <si>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</si>
  <si>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</si>
  <si>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</si>
  <si>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 GUINDASTE ARANHA SOBRE ESTEIRAS E LANCA TELESCÓPICA, CAPACIDADE MÁXIMA DE CARGA 3,0 TON, RAIO MÁXIMO DE TRABALHO 8,25 M, ALTURA DE LANÇA DO SOLO 9,2 M, 55 M DE CABO DE AÇO 8 MM, MOTOR ELÉTRICO 220/380 VOLTS - MATERIAIS NA OPERAÇÃO. AF_03/2022</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</si>
  <si>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</si>
  <si>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</si>
  <si>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</si>
  <si>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</si>
  <si>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</si>
  <si>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</si>
  <si>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</si>
  <si>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</si>
  <si>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</si>
  <si>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</si>
  <si>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</si>
  <si>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</si>
  <si>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</si>
  <si>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</si>
  <si>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</si>
  <si>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</si>
  <si>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</si>
  <si>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</si>
  <si>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</si>
  <si>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FABRICAÇÃO DE FÔRMA PARA ESCADA DUPLA COM 2 LANCES EM X E LAJE PLANA, EM MADEIRA SERRADA, E=25 MM. AF_11/2020</t>
  </si>
  <si>
    <t>FABRICAÇÃO DE FÔRMA PARA ESCADA DUPLA COM 2 LANCES EM X E LAJE CASCATA, EM MADEIRA SERRADA, E=25 MM. AF_11/2020</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</si>
  <si>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</si>
  <si>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</si>
  <si>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</si>
  <si>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</si>
  <si>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</si>
  <si>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</si>
  <si>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</si>
  <si>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</si>
  <si>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</si>
  <si>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</si>
  <si>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</si>
  <si>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</si>
  <si>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</si>
  <si>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</si>
  <si>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</si>
  <si>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</si>
  <si>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</si>
  <si>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</si>
  <si>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</si>
  <si>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</si>
  <si>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</si>
  <si>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</si>
  <si>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</si>
  <si>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</si>
  <si>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</si>
  <si>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</si>
  <si>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</si>
  <si>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</si>
  <si>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</si>
  <si>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</si>
  <si>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</si>
  <si>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</si>
  <si>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</si>
  <si>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</si>
  <si>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</si>
  <si>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</si>
  <si>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</si>
  <si>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</si>
  <si>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</si>
  <si>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</si>
  <si>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</si>
  <si>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</si>
  <si>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</si>
  <si>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</si>
  <si>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</si>
  <si>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</si>
  <si>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</si>
  <si>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</si>
  <si>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</si>
  <si>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</si>
  <si>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</si>
  <si>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</si>
  <si>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</si>
  <si>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</si>
  <si>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</si>
  <si>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</si>
  <si>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</si>
  <si>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</si>
  <si>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</si>
  <si>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</si>
  <si>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</si>
  <si>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</si>
  <si>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</si>
  <si>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</si>
  <si>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</si>
  <si>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</si>
  <si>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</si>
  <si>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</si>
  <si>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</si>
  <si>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</si>
  <si>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</si>
  <si>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</si>
  <si>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</si>
  <si>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</si>
  <si>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</si>
  <si>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</si>
  <si>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</si>
  <si>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</si>
  <si>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PINTURA ANTICORROSIVA DE DUTO METÁLICO. AF_03/2024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</si>
  <si>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</si>
  <si>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</si>
  <si>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</si>
  <si>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</si>
  <si>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</si>
  <si>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</si>
  <si>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</si>
  <si>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</si>
  <si>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</si>
  <si>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</si>
  <si>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</si>
  <si>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</si>
  <si>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</si>
  <si>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</si>
  <si>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</si>
  <si>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</si>
  <si>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</si>
  <si>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</si>
  <si>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</si>
  <si>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</si>
  <si>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</si>
  <si>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</si>
  <si>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</si>
  <si>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</si>
  <si>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</si>
  <si>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</si>
  <si>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</si>
  <si>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</si>
  <si>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</si>
  <si>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</si>
  <si>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</si>
  <si>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</si>
  <si>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</si>
  <si>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</si>
  <si>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</si>
  <si>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</si>
  <si>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</si>
  <si>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</si>
  <si>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</si>
  <si>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</si>
  <si>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</si>
  <si>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</si>
  <si>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</si>
  <si>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</si>
  <si>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</si>
  <si>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</si>
  <si>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</si>
  <si>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</si>
  <si>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</si>
  <si>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</si>
  <si>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</si>
  <si>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</si>
  <si>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</si>
  <si>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</si>
  <si>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</si>
  <si>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</si>
  <si>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</si>
  <si>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</si>
  <si>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</si>
  <si>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</si>
  <si>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</si>
  <si>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</si>
  <si>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</si>
  <si>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</si>
  <si>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</si>
  <si>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</si>
  <si>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</si>
  <si>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</si>
  <si>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</si>
  <si>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</si>
  <si>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</si>
  <si>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</si>
  <si>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</si>
  <si>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</si>
  <si>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</si>
  <si>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</si>
  <si>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</si>
  <si>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</si>
  <si>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</si>
  <si>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</si>
  <si>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</si>
  <si>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</si>
  <si>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</si>
  <si>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</si>
  <si>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</si>
  <si>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</si>
  <si>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</si>
  <si>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</si>
  <si>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</si>
  <si>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</si>
  <si>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</si>
  <si>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</si>
  <si>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</si>
  <si>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</si>
  <si>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</si>
  <si>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</si>
  <si>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</si>
  <si>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</si>
  <si>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</si>
  <si>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</si>
  <si>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</si>
  <si>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</si>
  <si>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</si>
  <si>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</si>
  <si>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</si>
  <si>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</si>
  <si>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</si>
  <si>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</si>
  <si>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</si>
  <si>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</si>
  <si>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</si>
  <si>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</si>
  <si>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</si>
  <si>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</si>
  <si>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</si>
  <si>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</si>
  <si>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</si>
  <si>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</si>
  <si>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</si>
  <si>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</si>
  <si>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</si>
  <si>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</si>
  <si>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</si>
  <si>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</si>
  <si>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</si>
  <si>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</si>
  <si>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</si>
  <si>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</si>
  <si>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</si>
  <si>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</si>
  <si>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</si>
  <si>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</si>
  <si>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</si>
  <si>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</si>
  <si>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</si>
  <si>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</si>
  <si>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</si>
  <si>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</si>
  <si>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</si>
  <si>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</si>
  <si>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</si>
  <si>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</si>
  <si>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</si>
  <si>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</si>
  <si>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</si>
  <si>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</si>
  <si>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</si>
  <si>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</si>
  <si>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</si>
  <si>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</si>
  <si>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</si>
  <si>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</si>
  <si>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</si>
  <si>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</si>
  <si>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LUVA, CPVC, SOLDÁVEL, DN 73 MM,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</si>
  <si>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</si>
  <si>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</si>
  <si>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</si>
  <si>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</si>
  <si>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</si>
  <si>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</si>
  <si>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</si>
  <si>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</si>
  <si>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</si>
  <si>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</si>
  <si>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</si>
  <si>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</si>
  <si>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</si>
  <si>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</si>
  <si>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</si>
  <si>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</si>
  <si>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</si>
  <si>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</si>
  <si>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</si>
  <si>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</si>
  <si>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</si>
  <si>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</si>
  <si>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</si>
  <si>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</si>
  <si>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</si>
  <si>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</si>
  <si>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</si>
  <si>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</si>
  <si>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</si>
  <si>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</si>
  <si>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</si>
  <si>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</si>
  <si>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</si>
  <si>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</si>
  <si>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</si>
  <si>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</si>
  <si>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</si>
  <si>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</si>
  <si>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</si>
  <si>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</si>
  <si>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</si>
  <si>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</si>
  <si>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</si>
  <si>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</si>
  <si>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</si>
  <si>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</si>
  <si>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</si>
  <si>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</si>
  <si>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</si>
  <si>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</si>
  <si>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</si>
  <si>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</si>
  <si>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</si>
  <si>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</si>
  <si>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</si>
  <si>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</si>
  <si>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</si>
  <si>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</si>
  <si>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</si>
  <si>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</si>
  <si>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</si>
  <si>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</si>
  <si>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</si>
  <si>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</si>
  <si>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</si>
  <si>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</si>
  <si>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</si>
  <si>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</si>
  <si>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</si>
  <si>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</si>
  <si>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</si>
  <si>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</si>
  <si>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</si>
  <si>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</si>
  <si>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</si>
  <si>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</si>
  <si>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</si>
  <si>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</si>
  <si>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</si>
  <si>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</si>
  <si>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</si>
  <si>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</si>
  <si>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</si>
  <si>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</si>
  <si>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</si>
  <si>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</si>
  <si>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</si>
  <si>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</si>
  <si>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</si>
  <si>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</si>
  <si>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</si>
  <si>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</si>
  <si>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</si>
  <si>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</si>
  <si>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</si>
  <si>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</si>
  <si>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</si>
  <si>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</si>
  <si>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</si>
  <si>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</si>
  <si>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</si>
  <si>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</si>
  <si>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</si>
  <si>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</si>
  <si>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</si>
  <si>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</si>
  <si>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</si>
  <si>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</si>
  <si>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</si>
  <si>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</si>
  <si>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</si>
  <si>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</si>
  <si>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</si>
  <si>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</si>
  <si>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</si>
  <si>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</si>
  <si>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</si>
  <si>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</si>
  <si>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</si>
  <si>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</si>
  <si>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</si>
  <si>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</si>
  <si>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</si>
  <si>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</si>
  <si>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</si>
  <si>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</si>
  <si>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</si>
  <si>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</si>
  <si>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</si>
  <si>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</si>
  <si>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</si>
  <si>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</si>
  <si>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</si>
  <si>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</si>
  <si>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</si>
  <si>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</si>
  <si>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</si>
  <si>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</si>
  <si>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</si>
  <si>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</si>
  <si>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</si>
  <si>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</si>
  <si>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</si>
  <si>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</si>
  <si>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</si>
  <si>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</si>
  <si>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</si>
  <si>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</si>
  <si>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</si>
  <si>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</si>
  <si>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</si>
  <si>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</si>
  <si>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</si>
  <si>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</si>
  <si>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</si>
  <si>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</si>
  <si>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</si>
  <si>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</si>
  <si>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</si>
  <si>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</si>
  <si>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</si>
  <si>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</si>
  <si>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</si>
  <si>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</si>
  <si>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</si>
  <si>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</si>
  <si>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</si>
  <si>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</si>
  <si>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</si>
  <si>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</si>
  <si>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</si>
  <si>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</si>
  <si>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</si>
  <si>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</si>
  <si>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</si>
  <si>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</si>
  <si>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</si>
  <si>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</si>
  <si>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</si>
  <si>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</si>
  <si>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</si>
  <si>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</si>
  <si>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</si>
  <si>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</si>
  <si>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</si>
  <si>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HIDRÔMETRO DN 1", 7 M³/H - FORNECIMENTO E INSTALAÇÃO. AF_03/2024</t>
  </si>
  <si>
    <t>HIDRÔMETRO DN 1", 10 M³/H - FORNECIMENTO E INSTALAÇÃO. AF_03/2024</t>
  </si>
  <si>
    <t>HIDRÔMETRO DN 1 1/2", 20 M³/H - FORNECIMENTO E INSTALAÇÃO. AF_03/2024</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</si>
  <si>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</si>
  <si>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</si>
  <si>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</si>
  <si>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</si>
  <si>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</si>
  <si>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</si>
  <si>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</si>
  <si>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</si>
  <si>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</si>
  <si>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</si>
  <si>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</si>
  <si>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</si>
  <si>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</si>
  <si>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DESMONTE DE MATERIAL DE 3ª CATEGORIA (BLOCOS DE ROCHAS OU MATACOS), COM MARTELETE PNEUMÁTICO MANUAL - EXCLUSIVE CARGA E TRANSPORTE. AF_03/2021</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</si>
  <si>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</si>
  <si>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</si>
  <si>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</si>
  <si>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</si>
  <si>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</si>
  <si>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</si>
  <si>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</si>
  <si>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</si>
  <si>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</si>
  <si>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</si>
  <si>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</si>
  <si>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</si>
  <si>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</si>
  <si>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</si>
  <si>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</si>
  <si>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</si>
  <si>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</si>
  <si>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</si>
  <si>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</si>
  <si>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</si>
  <si>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</si>
  <si>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</si>
  <si>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</si>
  <si>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</si>
  <si>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</si>
  <si>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</si>
  <si>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</si>
  <si>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</si>
  <si>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</si>
  <si>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</si>
  <si>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</si>
  <si>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</si>
  <si>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</si>
  <si>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</si>
  <si>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</si>
  <si>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</si>
  <si>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PISO PODOTÁTIL DE ALERTA OU DIRECIONAL, DE CONCRETO, ASSENTADO SOBRE ARGAMASSA. AF_03/2024</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</si>
  <si>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</si>
  <si>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</si>
  <si>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</si>
  <si>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</si>
  <si>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</si>
  <si>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</si>
  <si>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</si>
  <si>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</si>
  <si>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</si>
  <si>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</si>
  <si>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</si>
  <si>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</si>
  <si>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</si>
  <si>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</si>
  <si>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</si>
  <si>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</si>
  <si>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</si>
  <si>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</si>
  <si>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</si>
  <si>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</si>
  <si>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</si>
  <si>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</si>
  <si>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</si>
  <si>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</si>
  <si>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</si>
  <si>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</si>
  <si>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</si>
  <si>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</si>
  <si>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</si>
  <si>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</si>
  <si>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</si>
  <si>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</si>
  <si>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</si>
  <si>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</si>
  <si>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</si>
  <si>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</si>
  <si>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</si>
  <si>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</si>
  <si>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</si>
  <si>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</si>
  <si>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</si>
  <si>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</si>
  <si>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</si>
  <si>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</si>
  <si>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</si>
  <si>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</si>
  <si>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</si>
  <si>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</si>
  <si>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</si>
  <si>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</si>
  <si>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</si>
  <si>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</si>
  <si>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</si>
  <si>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</si>
  <si>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</si>
  <si>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</si>
  <si>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</si>
  <si>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</si>
  <si>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</si>
  <si>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</si>
  <si>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</si>
  <si>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</si>
  <si>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</si>
  <si>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</si>
  <si>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</si>
  <si>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</si>
  <si>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</si>
  <si>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</si>
  <si>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</si>
  <si>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</si>
  <si>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</si>
  <si>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</si>
  <si>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</si>
  <si>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</si>
  <si>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</si>
  <si>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</si>
  <si>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</si>
  <si>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</si>
  <si>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</si>
  <si>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</si>
  <si>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</si>
  <si>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</si>
  <si>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</si>
  <si>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</si>
  <si>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</si>
  <si>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</si>
  <si>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</si>
  <si>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</si>
  <si>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</si>
  <si>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</si>
  <si>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</si>
  <si>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</si>
  <si>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</si>
  <si>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</si>
  <si>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</si>
  <si>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</si>
  <si>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</si>
  <si>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</si>
  <si>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</si>
  <si>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</si>
  <si>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</si>
  <si>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</si>
  <si>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</si>
  <si>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</si>
  <si>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</si>
  <si>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</si>
  <si>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</si>
  <si>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</si>
  <si>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</si>
  <si>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</si>
  <si>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</si>
  <si>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</si>
  <si>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</si>
  <si>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</si>
  <si>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</si>
  <si>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</si>
  <si>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</si>
  <si>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</si>
  <si>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</si>
  <si>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</si>
  <si>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</si>
  <si>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</si>
  <si>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MEIO-FIO TRECHO RETO</t>
  </si>
  <si>
    <t>MEIO-FIO TRECHO CURVO</t>
  </si>
  <si>
    <t>Placa item 8.1</t>
  </si>
  <si>
    <t>Placa item 8.6</t>
  </si>
  <si>
    <t>RUA SEIS</t>
  </si>
  <si>
    <t>RUA ONZE</t>
  </si>
  <si>
    <t>RUA DEZ</t>
  </si>
  <si>
    <t>RUA DOZE</t>
  </si>
  <si>
    <t xml:space="preserve">RUA DEZESSEIS </t>
  </si>
  <si>
    <t>Ensaio de densidade do material a cada 200 metros</t>
  </si>
  <si>
    <t xml:space="preserve">Arredondamento </t>
  </si>
  <si>
    <t>m</t>
  </si>
  <si>
    <t>m2</t>
  </si>
  <si>
    <t>m3</t>
  </si>
  <si>
    <t>DR 20.10.0053</t>
  </si>
  <si>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t>
  </si>
  <si>
    <t>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t>
  </si>
  <si>
    <t>IT 05.10.0150</t>
  </si>
  <si>
    <t>Tubo de PVC rigido, soldavel, para agua fria, com diametro de 20mm (1/2"), inclusive conexoes e emendas, exclusive abertura e fechamento de rasgo. Fornecimento e instalacao.</t>
  </si>
  <si>
    <t>IT 05.10.0153</t>
  </si>
  <si>
    <t>Tubo de PVC rigido, soldavel, para agua fria, com diametro de 25mm (3/4"), inclusive conexoes e emendas, exclusive abertura e fechamento de rasgo. Fornecimento e instalacao.</t>
  </si>
  <si>
    <t>IT 05.10.0156</t>
  </si>
  <si>
    <t>Tubo de PVC rigido, soldavel, para agua fria, com diametro de 32mm (1"), inclusive conexoes e emendas, exclusive abertura e fechamento de rasgo. Fornecimento e instalacao.</t>
  </si>
  <si>
    <t>Tubo de PVC rigido, soldavel, para agua fria, com diametro de 40mm (1 1/4"), inclusive conexoes e emendas, exclusive abertura e fechamento de rasgo. Fornecimento e instalacao.</t>
  </si>
  <si>
    <t>Tubo de PVC rigido, soldavel, para agua fria, com diametro de 60mm (2"), inclusive conexoes e emendas, exclusive abertura e fechamento de rasgo. Fornecimento e instalacao.</t>
  </si>
  <si>
    <t>Tubo de PVC rigido, soldavel, para esgoto e aguas pluviais, com diametro de 75mm, inclusive conexoes e emendas, exclusive abertura e fechamento de rasgo. Fornecimento e instalacao.</t>
  </si>
  <si>
    <t>Tubo de PVC rigido de 100mm, soldavel, para esgoto e aguas pluviais, inclusive conexoes e emendas, exclusive abertura e fechamento de rasgo. Fornecimento e instalacao.</t>
  </si>
  <si>
    <t>Tubo de PVC rigido de 150mm, soldavel, serie normal, para esgoto e aguas pluviais, inclusive conexoes e emendas, exclusive abertura e fechamento de rasgo. Fornecimento e instalacao.</t>
  </si>
  <si>
    <t>1. FONTE DE PREÇOS UNITÁRIOS - SINAPI / RJ, Io=04/2024 - ONERADO</t>
  </si>
  <si>
    <t>LOCAL</t>
  </si>
  <si>
    <t>VOLUME M3</t>
  </si>
  <si>
    <t xml:space="preserve">BASE </t>
  </si>
  <si>
    <t>SUB BASE</t>
  </si>
  <si>
    <t xml:space="preserve">Quantidade desmobilização </t>
  </si>
  <si>
    <t>Quantidade mobilização</t>
  </si>
  <si>
    <t>6.6</t>
  </si>
  <si>
    <t>DRENAGEM - PORTO DAS CAIXAS</t>
  </si>
  <si>
    <t>ESCAVAÇÃO</t>
  </si>
  <si>
    <t>QUANT.TOTAL/código</t>
  </si>
  <si>
    <t>Galerias</t>
  </si>
  <si>
    <t>Tubos de ligação</t>
  </si>
  <si>
    <t>QUANT. CX RALO</t>
  </si>
  <si>
    <t>COMP.(m)</t>
  </si>
  <si>
    <t>LARGURA (m)</t>
  </si>
  <si>
    <t>PROF.(m)</t>
  </si>
  <si>
    <t>Boca de Lobo</t>
  </si>
  <si>
    <t>Escavação Galerias</t>
  </si>
  <si>
    <t>CODÍGO ANTERIOR</t>
  </si>
  <si>
    <t>Escavação para PV</t>
  </si>
  <si>
    <t>REATERRO</t>
  </si>
  <si>
    <t>Reaterro de Vala</t>
  </si>
  <si>
    <t>Tubos de ligação DN400mm</t>
  </si>
  <si>
    <t>TOTAL ESCAVADO</t>
  </si>
  <si>
    <t>A. TUBO (m)</t>
  </si>
  <si>
    <r>
      <rPr>
        <b/>
        <sz val="10"/>
        <color rgb="FF000000"/>
        <rFont val="Symbol"/>
        <family val="1"/>
        <charset val="2"/>
      </rPr>
      <t xml:space="preserve">Æ </t>
    </r>
    <r>
      <rPr>
        <b/>
        <sz val="10"/>
        <color rgb="FF000000"/>
        <rFont val="Arial"/>
        <family val="2"/>
        <charset val="1"/>
      </rPr>
      <t>DO TUBO (m)</t>
    </r>
  </si>
  <si>
    <t>Reaterro de PV</t>
  </si>
  <si>
    <t>3.12</t>
  </si>
  <si>
    <t>EMBASAMENTO COM MATERIAL GRANULAR - PÓ DE PEDRA</t>
  </si>
  <si>
    <t>ALTURA(m)</t>
  </si>
  <si>
    <t>ESCORAMENTO</t>
  </si>
  <si>
    <t>PÓ DE PEDRA</t>
  </si>
  <si>
    <t>SC14.05.0400</t>
  </si>
  <si>
    <t>PO-DE-PEDRA, INCLUSIVE TRANSPORTE ATE 20KM. FORNECIMENTO.(DESONERADO)</t>
  </si>
  <si>
    <t>VARIÁVEL</t>
  </si>
  <si>
    <t>30cm</t>
  </si>
  <si>
    <t>40cm</t>
  </si>
  <si>
    <t>SEÇÃO DO TUBO (m³)</t>
  </si>
  <si>
    <t>Reparos</t>
  </si>
  <si>
    <t>Para tubo Água- 20mm</t>
  </si>
  <si>
    <t>Para tubo Água- 25mm</t>
  </si>
  <si>
    <t>Para tubo Água- 32mm</t>
  </si>
  <si>
    <t>Para tubo Água- 40mm</t>
  </si>
  <si>
    <t>Para tubo Água- 60mm</t>
  </si>
  <si>
    <t>Para tubo Água- 75mm</t>
  </si>
  <si>
    <t>Para tubo Água- 100mm</t>
  </si>
  <si>
    <t>Para tubo Água- 150mm</t>
  </si>
  <si>
    <t xml:space="preserve">TUBO </t>
  </si>
  <si>
    <t>DRENAGEM - ITAMBI</t>
  </si>
  <si>
    <t>PARA GALERIAS</t>
  </si>
  <si>
    <t>PARA PV</t>
  </si>
  <si>
    <t>Logradouro</t>
  </si>
  <si>
    <t>PV Montante</t>
  </si>
  <si>
    <t>PV Jusante</t>
  </si>
  <si>
    <t>Cota tampa montante</t>
  </si>
  <si>
    <t>Cota fundo montante</t>
  </si>
  <si>
    <t>H Montante</t>
  </si>
  <si>
    <t>Cota tampa jusante</t>
  </si>
  <si>
    <t>Cota fundo jusante</t>
  </si>
  <si>
    <t>H Jusante</t>
  </si>
  <si>
    <t>H média (inclusive embasamento - considerado apenas para as composições de escavação e escoramento)</t>
  </si>
  <si>
    <t>H média (exclusive embasamento - considerado apenas para as composições de aterro e reaterro)</t>
  </si>
  <si>
    <t>Largura vala</t>
  </si>
  <si>
    <t>Largura interna do PV a montante</t>
  </si>
  <si>
    <t>Profundidade de escavação PV a montante</t>
  </si>
  <si>
    <t>Complemento da altura do PV</t>
  </si>
  <si>
    <t>Diâmetro tubo</t>
  </si>
  <si>
    <t>PARA GALERIAS Composição de escavação com escavadeira hidráulica - alto nível de interferência(M3)</t>
  </si>
  <si>
    <t>PARA GALERIAS Composição de escavação com escavadeira hidráulica - baixo nível de interferência(M3)</t>
  </si>
  <si>
    <t>PARA GALERIAS Composição de escavação com retroescavadeira -  alto nível de interferência (M3)</t>
  </si>
  <si>
    <t>PARA GALERIAS Composição de escavação com retroescavadeira - baixo nível de interferência (M3)</t>
  </si>
  <si>
    <t>PARA GALERIAS Volume escavação (M3)</t>
  </si>
  <si>
    <t>PARA PV Composição de escavação com escavadeira hidráulica - alto nível de interferência(M3)</t>
  </si>
  <si>
    <t>PARA PV Composição de escavação com escavadeira hidráulica - baixo nível de interferência(M3)</t>
  </si>
  <si>
    <t>PARA PV Composição de escavação com retroescavadeira -  alto nível de interferência (M3)</t>
  </si>
  <si>
    <t>PARA PV Composição de escavação com retroescavadeira - baixo nível de interferência (M3)</t>
  </si>
  <si>
    <t>PARA PV Volume escavação (M3)</t>
  </si>
  <si>
    <t>Composição de ATERRO com escavadeira hidráulica - AREIA(M3)</t>
  </si>
  <si>
    <t>Composição de ATERRO com escavadeira hidráulica - SOLO(M3)</t>
  </si>
  <si>
    <t>Composição de ATERRO retroescavadeira -  AREIA (M3)</t>
  </si>
  <si>
    <t>Composição de ATERRO retroescavadeira -  SOLO (M3)</t>
  </si>
  <si>
    <t>Volume de aterro (M3)</t>
  </si>
  <si>
    <t>Composição de REATERRO com escavadeira hidráulica - ALTO NÍVEL DE INTERFERÊNCIA(M3)</t>
  </si>
  <si>
    <t>Composição de REATERRO com escavadeira hidráulica - BAIXO NÍVEL DE INTERFERÊNCIA(M3)</t>
  </si>
  <si>
    <t>Composição de REATERRO retroescavadeira - ALTO NÍVEL DE INTERFERÊNCIA(M3)</t>
  </si>
  <si>
    <t>Composição de REATERRO retroescavadeira -  BAIXO NÍVEL DE INTERFERÊNCIA(M3)</t>
  </si>
  <si>
    <t>Volume de reaterro (M3)</t>
  </si>
  <si>
    <t>Composição de ESCORAMENTO - PONTALETEAMENTO - ALTO NÍVEL DE INTERFERÊNCIA(M3)</t>
  </si>
  <si>
    <t>Composição de ESCORAMENTO - PONTALETEAMENTO - BAIXO NÍVEL DE INTERFERÊNCIA(M3)</t>
  </si>
  <si>
    <t>Composição de ESCORAMENTO DESCONTÍNUO - ALTO NÍVEL DE INTERFERÊNCIA(M3)</t>
  </si>
  <si>
    <t>Composição de ESCORAMENTO DESCONTÍNUO-  BAIXO NÍVEL DE INTERFERÊNCIA(M3)</t>
  </si>
  <si>
    <t>Área de pontaleteamento (M2)</t>
  </si>
  <si>
    <t>Composição de LASTRO DE VALA (lançamento manual) - AREIA- BAIXO NÍVEL DE INTERFERÊNCIA(M3)</t>
  </si>
  <si>
    <t>Composição de LASTRO DE VALA (lançamento manual) - AREIA- ALTO NÍVEL DE INTERFERÊNCIA(M3)</t>
  </si>
  <si>
    <t>Composição de LASTRO DE VALA (lançamento manual) - BRITA- BAIXO NÍVEL DE INTERFERÊNCIA(M3)</t>
  </si>
  <si>
    <t>Composição de LATRO DE VALA (lançamento manual) - BRITA - ALTO NÍVEL DE INTERFERÊNCIA(M3)</t>
  </si>
  <si>
    <t>Volume de lastro de vala (M3)</t>
  </si>
  <si>
    <t>Composição de LASTRO DE VALA (lançamento mecanizado) - AREIA- BAIXO NÍVEL DE INTERFERÊNCIA(M3)</t>
  </si>
  <si>
    <t>Composição de LASTRO DE VALA (lançamento mecanizado) - AREIA- ALTO NÍVEL DE INTERFERÊNCIA(M3)</t>
  </si>
  <si>
    <t>Composição de LASTRO DE VALA (lançamento mecanizado) - BRITA- BAIXO NÍVEL DE INTERFERÊNCIA(M3)</t>
  </si>
  <si>
    <t>Composição de LATRO DE VALA (lançamento mecanizado) - BRITA - ALTO NÍVEL DE INTERFERÊNCIA(M3)</t>
  </si>
  <si>
    <t>Volume de Pó de Pedra</t>
  </si>
  <si>
    <t>39.1.0</t>
  </si>
  <si>
    <t>39.1.1</t>
  </si>
  <si>
    <t>39.1.2</t>
  </si>
  <si>
    <t>39.1</t>
  </si>
  <si>
    <t>134</t>
  </si>
  <si>
    <t>125.0</t>
  </si>
  <si>
    <t>125.1</t>
  </si>
  <si>
    <t>125</t>
  </si>
  <si>
    <t>14.0</t>
  </si>
  <si>
    <t>14.1</t>
  </si>
  <si>
    <t>14.2</t>
  </si>
  <si>
    <t>14.3</t>
  </si>
  <si>
    <t>14.4</t>
  </si>
  <si>
    <t>16.3.2.0</t>
  </si>
  <si>
    <t>16.3.2.1</t>
  </si>
  <si>
    <t>16.3.2.2</t>
  </si>
  <si>
    <t>16.3.2</t>
  </si>
  <si>
    <t>16.3.0</t>
  </si>
  <si>
    <t>16.3.1</t>
  </si>
  <si>
    <t>16.3.3</t>
  </si>
  <si>
    <t>16.3</t>
  </si>
  <si>
    <t>16.0</t>
  </si>
  <si>
    <t>16.1</t>
  </si>
  <si>
    <t>16.2</t>
  </si>
  <si>
    <t>16.4</t>
  </si>
  <si>
    <t>140</t>
  </si>
  <si>
    <t>141</t>
  </si>
  <si>
    <t>142</t>
  </si>
  <si>
    <t>143</t>
  </si>
  <si>
    <t>144</t>
  </si>
  <si>
    <t>deságue</t>
  </si>
  <si>
    <t>153.0</t>
  </si>
  <si>
    <t>153.1</t>
  </si>
  <si>
    <t>153</t>
  </si>
  <si>
    <t>151.0</t>
  </si>
  <si>
    <t>151.1</t>
  </si>
  <si>
    <t>151</t>
  </si>
  <si>
    <t>155</t>
  </si>
  <si>
    <t>RUA DEZESSEIS</t>
  </si>
  <si>
    <t>155.0</t>
  </si>
  <si>
    <t>155.1</t>
  </si>
  <si>
    <t>155.2</t>
  </si>
  <si>
    <t>155.3</t>
  </si>
  <si>
    <t>Diametro dos Tubos (m)</t>
  </si>
  <si>
    <t>Metragem (m)</t>
  </si>
  <si>
    <t>PV's - Medida Interna</t>
  </si>
  <si>
    <t>1,20 (m)</t>
  </si>
  <si>
    <t>1,30 (m)</t>
  </si>
  <si>
    <t>Caixa Ralo</t>
  </si>
  <si>
    <t>Anéis de concreto</t>
  </si>
  <si>
    <t>NÍVEL DE INTEREFERÊNCIA/TIPO DE MATERIAL DE ATERRO</t>
  </si>
  <si>
    <t>EQUIPAMENTO/TIPO DE MATERIAL DE ATERRO</t>
  </si>
  <si>
    <t>LARGURA DA VALA</t>
  </si>
  <si>
    <t>GRUPO DE SERVIÇOS</t>
  </si>
  <si>
    <t>CUSTO UNIT.</t>
  </si>
  <si>
    <t>ALTO</t>
  </si>
  <si>
    <t>ESCAVADEIRA HIDRÁULICA</t>
  </si>
  <si>
    <t>MENOR QUE 1,50M</t>
  </si>
  <si>
    <t>Escavação para galerias</t>
  </si>
  <si>
    <t>ENTRE 1,50M E 2,50M</t>
  </si>
  <si>
    <t>BAIXO</t>
  </si>
  <si>
    <t>RETROESCAVADEIRA</t>
  </si>
  <si>
    <t>MENOR QUE 0,80M</t>
  </si>
  <si>
    <t>ENTRE 0,80M E 1,50M</t>
  </si>
  <si>
    <t>AREIA</t>
  </si>
  <si>
    <t>Aterro de vala</t>
  </si>
  <si>
    <t>SOLO</t>
  </si>
  <si>
    <t>Reaterro de vala</t>
  </si>
  <si>
    <t>PONTALETEAMENTO</t>
  </si>
  <si>
    <t>Escoramento</t>
  </si>
  <si>
    <t>DESCONTINUO</t>
  </si>
  <si>
    <t>Lastro de vala (manual)</t>
  </si>
  <si>
    <t xml:space="preserve">MAIOR/IGUAL A 1,50M </t>
  </si>
  <si>
    <t>Lastro de vala (mecanizado)</t>
  </si>
  <si>
    <t>BRITA</t>
  </si>
  <si>
    <t>MENOR QUE 1,5M</t>
  </si>
  <si>
    <t>ENTRE 1,50M A 2,50M</t>
  </si>
  <si>
    <t>ENTRE 0,80M A 1,5M</t>
  </si>
  <si>
    <t>Reaterro para PV</t>
  </si>
  <si>
    <t>ENTRE  3,0M A 4,5M</t>
  </si>
  <si>
    <t>ENTRE 4,5M A 6,0M</t>
  </si>
  <si>
    <t>ENTRE 1,5M A 2,5M</t>
  </si>
  <si>
    <t>ENTRE 1,5 M A 2,5M</t>
  </si>
  <si>
    <t>ENTRE 0,8M A 1,5M</t>
  </si>
  <si>
    <t>PCI.817.01 - CUSTO DE COMPOSIÇÕES - SINTÉTICO                                               DATA DE EMISSÃO: 20/09/2021 23:56:11            DATA DE RT: 20/09/2021</t>
  </si>
  <si>
    <t>ENCARGOS SOCIAIS SOBRE PREÇOS DA MÃO-DE-OBRA: 116,72%(HORA)   73,18%(MÊS)</t>
  </si>
  <si>
    <t>ABRANGÊNCIA : NACIONAL                                              LOCALIDADE  : RIO DE JANEIRO                                                                                                      DATA DE PREÇO   : 08/2021 REFERÊNCIA COLETA : MEDIANO</t>
  </si>
  <si>
    <t>CODIGO  DA COMPOSICAO</t>
  </si>
  <si>
    <t>20,84</t>
  </si>
  <si>
    <t>23,55</t>
  </si>
  <si>
    <t>28,96</t>
  </si>
  <si>
    <t>40,32</t>
  </si>
  <si>
    <t>45,90</t>
  </si>
  <si>
    <t>51,64</t>
  </si>
  <si>
    <t>57,42</t>
  </si>
  <si>
    <t>63,19</t>
  </si>
  <si>
    <t>6,08</t>
  </si>
  <si>
    <t>7,70</t>
  </si>
  <si>
    <t>10,95</t>
  </si>
  <si>
    <t>15,88</t>
  </si>
  <si>
    <t>17,56</t>
  </si>
  <si>
    <t>20,90</t>
  </si>
  <si>
    <t>24,48</t>
  </si>
  <si>
    <t>34,80</t>
  </si>
  <si>
    <t>45,72</t>
  </si>
  <si>
    <t>ASSENTAMENTO DE TUBO DE AÇO CARBONO PARA REDE DE ÁGUA, DN 600 MM (24), JUNTA SOLDADA, INSTALADO EM LOCAL COM NÍVEL ALTO DE INTERFERÊNCIAS (NÃO INCLUI FORNECIMENTO). AF_11/2017</t>
  </si>
  <si>
    <t>38,73</t>
  </si>
  <si>
    <t>ASSENTAMENTO DE TUBO DE AÇO CARBONO PARA REDE DE ÁGUA, DN 700 MM (28), JUNTA SOLDADA, INSTALADO EM LOCAL COM NÍVEL ALTO DE INTERFERÊNCIAS (NÃO INCLUI FORNECIMENTO). AF_11/2017</t>
  </si>
  <si>
    <t>44,77</t>
  </si>
  <si>
    <t>ASSENTAMENTO DE TUBO DE AÇO CARBONO PARA REDE DE ÁGUA, DN 800 MM (32), JUNTA SOLDADA, INSTALADO EM LOCAL COM NÍVEL ALTO DE INTERFERÊNCIAS (NÃO INCLUI FORNECIMENTO). AF_11/2017</t>
  </si>
  <si>
    <t>50,81</t>
  </si>
  <si>
    <t>ASSENTAMENTO DE TUBO DE AÇO CARBONO PARA REDE DE ÁGUA, DN 900 MM (36), JUNTA SOLDADA, INSTALADO EM LOCAL COM NÍVEL ALTO DE INTERFERÊNCIAS (NÃO INCLUI FORNECIMENTO). AF_11/2017</t>
  </si>
  <si>
    <t>56,85</t>
  </si>
  <si>
    <t>ASSENTAMENTO DE TUBO DE AÇO CARBONO PARA REDE DE ÁGUA, DN 1000 MM (40) OU DN 1100 MM (44), JUNTA SOLDADA, INSTALADO EM LOCAL COM NÍVEL ALTO DE INTERFERÊNCIAS (NÃO INCLUI FORNECIMENTO). AF_11/2017</t>
  </si>
  <si>
    <t>68,92</t>
  </si>
  <si>
    <t>ASSENTAMENTO DE TUBO DE AÇO CARBONO PARA REDE DE ÁGUA, DN 1200 MM (48) OU DN 1300 MM (52), JUNTA SOLDADA, INSTALADO EM LOCAL COM NÍVEL ALTO DE INTERFERÊNCIAS (NÃO INCLUI FORNECIMENTO). AF_11/2017</t>
  </si>
  <si>
    <t>81,02</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</si>
  <si>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</si>
  <si>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</si>
  <si>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105,17</t>
  </si>
  <si>
    <t>ASSENTAMENTO DE TUBO DE AÇO CARBONO PARA REDE DE ÁGUA, DN 1800 MM (72) OU DN 1900 MM (76), JUNTA SOLDADA, INSTALADO EM LOCAL COM NÍVEL ALTO DE INTERFERÊNCIAS (NÃO INCLUI FORNECIMENTO). AF_11/2017</t>
  </si>
  <si>
    <t>120,52</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</si>
  <si>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</si>
  <si>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</si>
  <si>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31,95</t>
  </si>
  <si>
    <t>ASSENTAMENTO DE TUBO DE AÇO CARBONO PARA REDE DE ÁGUA, DN 700 MM (28), JUNTA SOLDADA, INSTALADO EM LOCAL COM NÍVEL BAIXO DE INTERFERÊNCIAS (NÃO INCLUI FORNECIMENTO). AF_11/2017</t>
  </si>
  <si>
    <t>37,00</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</si>
  <si>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</si>
  <si>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</si>
  <si>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47,15</t>
  </si>
  <si>
    <t>57,30</t>
  </si>
  <si>
    <t>ASSENTAMENTO DE TUBO DE AÇO CARBONO PARA REDE DE ÁGUA, DN 1200 MM (48) OU DN 1300 MM (52), JUNTA SOLDADA, INSTALADO EM LOCAL COM NÍVEL BAIXO DE INTERFERÊNCIAS (NÃO INCLUI FORNECIMENTO). AF_11/2017</t>
  </si>
  <si>
    <t>67,46</t>
  </si>
  <si>
    <t>ASSENTAMENTO DE TUBO DE AÇO CARBONO PARA REDE DE ÁGUA, DN 1400 MM (56'') OU DN 1500 MM (60), JUNTA SOLDADA, INSTALADO EM LOCAL COM NÍVEL BAIXO DE INTERFERÊNCIAS (NÃO INCLUI FORNECIMENTO). AF_11/2017</t>
  </si>
  <si>
    <t>77,61</t>
  </si>
  <si>
    <t>ASSENTAMENTO DE TUBO DE AÇO CARBONO PARA REDE DE ÁGUA, DN 1600 MM (64) OU DN 1700 MM (68), JUNTA SOLDADA, INSTALADO EM LOCAL COM NÍVEL BAIXO DE INTERFERÊNCIAS (NÃO INCLUI FORNECIMENTO). AF_11/2017</t>
  </si>
  <si>
    <t>87,73</t>
  </si>
  <si>
    <t>ASSENTAMENTO DE TUBO DE AÇO CARBONO PARA REDE DE ÁGUA, DN 1800 MM (72) OU DN 1900 MM (76), JUNTA SOLDADA, INSTALADO EM LOCAL COM NÍVEL BAIXO DE INTERFERÊNCIAS (NÃO INCLUI FORNECIMENTO). AF_11/2017</t>
  </si>
  <si>
    <t>100,33</t>
  </si>
  <si>
    <t>ASSENTAMENTO DE TUBO DE AÇO CARBONO PARA REDE DE ÁGUA, DN 2000 MM (80) OU DN 2100 MM (84), JUNTA SOLDADA, INSTALADO EM LOCAL COM NÍVEL BAIXO DE INTERFERÊNCIAS (NÃO INCLUI FORNECIMENTO). AF_11/2017</t>
  </si>
  <si>
    <t>110,72</t>
  </si>
  <si>
    <t>43,06</t>
  </si>
  <si>
    <t>88,64</t>
  </si>
  <si>
    <t>131,26</t>
  </si>
  <si>
    <t>220,39</t>
  </si>
  <si>
    <t>352,59</t>
  </si>
  <si>
    <t>435,69</t>
  </si>
  <si>
    <t>563,19</t>
  </si>
  <si>
    <t>72,22</t>
  </si>
  <si>
    <t>114,56</t>
  </si>
  <si>
    <t>186,66</t>
  </si>
  <si>
    <t>361,82</t>
  </si>
  <si>
    <t>420,92</t>
  </si>
  <si>
    <t>1.193,14</t>
  </si>
  <si>
    <t>29,05</t>
  </si>
  <si>
    <t>35,69</t>
  </si>
  <si>
    <t>42,36</t>
  </si>
  <si>
    <t>49,00</t>
  </si>
  <si>
    <t>55,63</t>
  </si>
  <si>
    <t>62,27</t>
  </si>
  <si>
    <t>95,42</t>
  </si>
  <si>
    <t>4,90</t>
  </si>
  <si>
    <t>7,96</t>
  </si>
  <si>
    <t>9,29</t>
  </si>
  <si>
    <t>6,24</t>
  </si>
  <si>
    <t>7,00</t>
  </si>
  <si>
    <t>7,77</t>
  </si>
  <si>
    <t>8,53</t>
  </si>
  <si>
    <t>243,10</t>
  </si>
  <si>
    <t>288,07</t>
  </si>
  <si>
    <t>1.685,55</t>
  </si>
  <si>
    <t>2.244,69</t>
  </si>
  <si>
    <t>39,88</t>
  </si>
  <si>
    <t>3.506,80</t>
  </si>
  <si>
    <t>2,44</t>
  </si>
  <si>
    <t>4,28</t>
  </si>
  <si>
    <t>1,06</t>
  </si>
  <si>
    <t>20,14</t>
  </si>
  <si>
    <t>121,95</t>
  </si>
  <si>
    <t>135,22</t>
  </si>
  <si>
    <t>155,17</t>
  </si>
  <si>
    <t>175,06</t>
  </si>
  <si>
    <t>214,86</t>
  </si>
  <si>
    <t>TUBO DE CONCRETO PARA REDES COLETORAS DE ESGOTO SANITÁRIO, DIÂMETRO DE 300 MM, JUNTA ELÁSTICA, INSTALADO EM LOCAL COM BAIXO NÍVEL DE INTERFERÊNCIAS - FORNECIMENTO E ASSENTAMENTO. AF_12/2015</t>
  </si>
  <si>
    <t>191,71</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</si>
  <si>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</si>
  <si>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</si>
  <si>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205,08</t>
  </si>
  <si>
    <t>ASSENTAMENTO DE TUBO DE CONCRETO PARA REDES COLETORAS DE ESGOTO SANITÁRIO, DIÂMETRO DE 400 MM, JUNTA ELÁSTICA, INSTALADO EM LOCAL COM BAIXO NÍVEL DE INTERFERÊNCIAS (NÃO INCLUI FORNECIMENTO). AF_12/2015</t>
  </si>
  <si>
    <t>11,45</t>
  </si>
  <si>
    <t>TUBO DE CONCRETO PARA REDES COLETORAS DE ESGOTO SANITÁRIO, DIÂMETRO DE 500 MM, JUNTA ELÁSTICA, INSTALADO EM LOCAL COM BAIXO NÍVEL DE INTERFERÊNCIAS - FORNECIMENTO E ASSENTAMENTO. AF_12/2015</t>
  </si>
  <si>
    <t>344,93</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</si>
  <si>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</si>
  <si>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</si>
  <si>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422,62</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</si>
  <si>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</si>
  <si>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</si>
  <si>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531,36</t>
  </si>
  <si>
    <t>ASSENTAMENTO DE TUBO DE CONCRETO PARA REDES COLETORAS DE ESGOTO SANITÁRIO, DIÂMETRO DE 700 MM, JUNTA ELÁSTICA, INSTALADO EM LOCAL COM BAIXO NÍVEL DE INTERFERÊNCIAS (NÃO INCLUI FORNECIMENTO). AF_12/2015</t>
  </si>
  <si>
    <t>18,63</t>
  </si>
  <si>
    <t>TUBO DE CONCRETO PARA REDES COLETORAS DE ESGOTO SANITÁRIO, DIÂMETRO DE 800 MM, JUNTA ELÁSTICA, INSTALADO EM LOCAL COM BAIXO NÍVEL DE INTERFERÊNCIAS - FORNECIMENTO E ASSENTAMENTO. AF_12/2015</t>
  </si>
  <si>
    <t>562,97</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</si>
  <si>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</si>
  <si>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</si>
  <si>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789,81</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</si>
  <si>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</si>
  <si>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</si>
  <si>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822,76</t>
  </si>
  <si>
    <t>ASSENTAMENTO DE TUBO DE CONCRETO PARA REDES COLETORAS DE ESGOTO SANITÁRIO, DIÂMETRO DE 1000 MM, JUNTA ELÁSTICA, INSTALADO EM LOCAL COM BAIXO NÍVEL DE INTERFERÊNCIAS (NÃO INCLUI FORNECIMENTO). AF_12/2015</t>
  </si>
  <si>
    <t>26,01</t>
  </si>
  <si>
    <t>TUBO DE CONCRETO PARA REDES COLETORAS DE ESGOTO SANITÁRIO, DIÂMETRO DE 300 MM, JUNTA ELÁSTICA, INSTALADO EM LOCAL COM ALTO NÍVEL DE INTERFERÊNCIAS - FORNECIMENTO E ASSENTAMENTO. AF_12/2015</t>
  </si>
  <si>
    <t>199,55</t>
  </si>
  <si>
    <t>ASSENTAMENTO DE TUBO DE CONCRETO PARA REDES COLETORAS DE ESGOTO SANITÁRIO, DIÂMETRO DE 300 MM, JUNTA ELÁSTICA, INSTALADO EM LOCAL COM ALTO NÍVEL DE INTERFERÊNCIAS (NÃO INCLUI FORNECIMENTO). AF_12/2015</t>
  </si>
  <si>
    <t>16,97</t>
  </si>
  <si>
    <t>TUBO DE CONCRETO PARA REDES COLETORAS DE ESGOTO SANITÁRIO, DIÂMETRO DE 400 MM, JUNTA ELÁSTICA, INSTALADO EM LOCAL COM ALTO NÍVEL DE INTERFERÊNCIAS - FORNECIMENTO E ASSENTAMENTO. AF_12/2015</t>
  </si>
  <si>
    <t>214,88</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</si>
  <si>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</si>
  <si>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</si>
  <si>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357,03</t>
  </si>
  <si>
    <t>ASSENTAMENTO DE TUBO DE CONCRETO PARA REDES COLETORAS DE ESGOTO SANITÁRIO, DIÂMETRO DE 500 MM, JUNTA ELÁSTICA, INSTALADO EM LOCAL COM ALTO NÍVEL DE INTERFERÊNCIAS (NÃO INCLUI FORNECIMENTO). AF_12/2015</t>
  </si>
  <si>
    <t>26,11</t>
  </si>
  <si>
    <t>TUBO DE CONCRETO PARA REDES COLETORAS DE ESGOTO SANITÁRIO, DIÂMETRO DE 600 MM, JUNTA ELÁSTICA, INSTALADO EM LOCAL COM ALTO NÍVEL DE INTERFERÊNCIAS - FORNECIMENTO E ASSENTAMENTO. AF_12/2015</t>
  </si>
  <si>
    <t>436,82</t>
  </si>
  <si>
    <t>ASSENTAMENTO DE TUBO DE CONCRETO PARA REDES COLETORAS DE ESGOTO SANITÁRIO, DIÂMETRO DE 600 MM, JUNTA ELÁSTICA, INSTALADO EM LOCAL COM ALTO NÍVEL DE INTERFERÊNCIAS (NÃO INCLUI FORNECIMENTO). AF_12/2015</t>
  </si>
  <si>
    <t>30,77</t>
  </si>
  <si>
    <t>TUBO DE CONCRETO PARA REDES COLETORAS DE ESGOTO SANITÁRIO, DIÂMETRO DE 700 MM, JUNTA ELÁSTICA, INSTALADO EM LOCAL COM ALTO NÍVEL DE INTERFERÊNCIAS - FORNECIMENTO E ASSENTAMENTO. AF_12/2015</t>
  </si>
  <si>
    <t>547,65</t>
  </si>
  <si>
    <t>ASSENTAMENTO DE TUBO DE CONCRETO PARA REDES COLETORAS DE ESGOTO SANITÁRIO, DIÂMETRO DE 700 MM, JUNTA ELÁSTICA, INSTALADO EM LOCAL COM ALTO NÍVEL DE INTERFERÊNCIAS (NÃO INCLUI FORNECIMENTO). AF_12/2015</t>
  </si>
  <si>
    <t>35,24</t>
  </si>
  <si>
    <t>TUBO DE CONCRETO PARA REDES COLETORAS DE ESGOTO SANITÁRIO, DIÂMETRO DE 800 MM, JUNTA ELÁSTICA, INSTALADO EM LOCAL COM ALTO NÍVEL DE INTERFERÊNCIAS - FORNECIMENTO E ASSENTAMENTO. AF_12/2015</t>
  </si>
  <si>
    <t>581,83</t>
  </si>
  <si>
    <t>ASSENTAMENTO DE TUBO DE CONCRETO PARA REDES COLETORAS DE ESGOTO SANITÁRIO, DIÂMETRO DE 800 MM, JUNTA ELÁSTICA, INSTALADO EM LOCAL COM ALTO NÍVEL DE INTERFERÊNCIAS (NÃO INCLUI FORNECIMENTO). AF_12/2015</t>
  </si>
  <si>
    <t>40,00</t>
  </si>
  <si>
    <t>TUBO DE CONCRETO PARA REDES COLETORAS DE ESGOTO SANITÁRIO, DIÂMETRO DE 900 MM, JUNTA ELÁSTICA, INSTALADO EM LOCAL COM ALTO NÍVEL DE INTERFERÊNCIAS - FORNECIMENTO E ASSENTAMENTO. AF_12/2015</t>
  </si>
  <si>
    <t>810,97</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</si>
  <si>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</si>
  <si>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</si>
  <si>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845,58</t>
  </si>
  <si>
    <t>ASSENTAMENTO DE TUBO DE CONCRETO PARA REDES COLETORAS DE ESGOTO SANITÁRIO, DIÂMETRO DE 1000 MM, JUNTA ELÁSTICA, INSTALADO EM LOCAL COM ALTO NÍVEL DE INTERFERÊNCIAS (NÃO INCLUI FORNECIMENTO). AF_12/2015</t>
  </si>
  <si>
    <t>49,28</t>
  </si>
  <si>
    <t>TUBO DE CONCRETO PARA REDES COLETORAS DE ÁGUAS PLUVIAIS, DIÂMETRO DE 400 MM, JUNTA RÍGIDA, INSTALADO EM LOCAL COM BAIXO NÍVEL DE INTERFERÊNCIAS - FORNECIMENTO E ASSENTAMENTO. AF_12/2015</t>
  </si>
  <si>
    <t>142,23</t>
  </si>
  <si>
    <t>TUBO DE CONCRETO PARA REDES COLETORAS DE ÁGUAS PLUVIAIS, DIÂMETRO DE 500 MM, JUNTA RÍGIDA, INSTALADO EM LOCAL COM BAIXO NÍVEL DE INTERFERÊNCIAS - FORNECIMENTO E ASSENTAMENTO. AF_12/2015</t>
  </si>
  <si>
    <t>171,11</t>
  </si>
  <si>
    <t>TUBO DE CONCRETO PARA REDES COLETORAS DE ÁGUAS PLUVIAIS, DIÂMETRO DE 600 MM, JUNTA RÍGIDA, INSTALADO EM LOCAL COM BAIXO NÍVEL DE INTERFERÊNCIAS - FORNECIMENTO E ASSENTAMENTO. AF_12/2015</t>
  </si>
  <si>
    <t>249,98</t>
  </si>
  <si>
    <t>TUBO DE CONCRETO PARA REDES COLETORAS DE ÁGUAS PLUVIAIS, DIÂMETRO DE 700 MM, JUNTA RÍGIDA, INSTALADO EM LOCAL COM BAIXO NÍVEL DE INTERFERÊNCIAS - FORNECIMENTO E ASSENTAMENTO. AF_12/2015</t>
  </si>
  <si>
    <t>325,33</t>
  </si>
  <si>
    <t>TUBO DE CONCRETO PARA REDES COLETORAS DE ÁGUAS PLUVIAIS, DIÂMETRO DE 800 MM, JUNTA RÍGIDA, INSTALADO EM LOCAL COM BAIXO NÍVEL DE INTERFERÊNCIAS - FORNECIMENTO E ASSENTAMENTO. AF_12/2015</t>
  </si>
  <si>
    <t>391,63</t>
  </si>
  <si>
    <t>TUBO DE CONCRETO PARA REDES COLETORAS DE ÁGUAS PLUVIAIS, DIÂMETRO DE 900 MM, JUNTA RÍGIDA, INSTALADO EM LOCAL COM BAIXO NÍVEL DE INTERFERÊNCIAS - FORNECIMENTO E ASSENTAMENTO. AF_12/2015</t>
  </si>
  <si>
    <t>449,25</t>
  </si>
  <si>
    <t>TUBO DE CONCRETO PARA REDES COLETORAS DE ÁGUAS PLUVIAIS, DIÂMETRO DE 1000 MM, JUNTA RÍGIDA, INSTALADO EM LOCAL COM BAIXO NÍVEL DE INTERFERÊNCIAS - FORNECIMENTO E ASSENTAMENTO. AF_12/2015</t>
  </si>
  <si>
    <t>472,09</t>
  </si>
  <si>
    <t>TUBO DE CONCRETO PARA REDES COLETORAS DE ÁGUAS PLUVIAIS, DIÂMETRO DE 400 MM, JUNTA RÍGIDA, INSTALADO EM LOCAL COM ALTO NÍVEL DE INTERFERÊNCIAS - FORNECIMENTO E ASSENTAMENTO. AF_12/2015</t>
  </si>
  <si>
    <t>152,23</t>
  </si>
  <si>
    <t>TUBO DE CONCRETO PARA REDES COLETORAS DE ÁGUAS PLUVIAIS, DIÂMETRO DE 500 MM, JUNTA RÍGIDA, INSTALADO EM LOCAL COM ALTO NÍVEL DE INTERFERÊNCIAS - FORNECIMENTO E ASSENTAMENTO. AF_12/2015</t>
  </si>
  <si>
    <t>183,46</t>
  </si>
  <si>
    <t>TUBO DE CONCRETO PARA REDES COLETORAS DE ÁGUAS PLUVIAIS, DIÂMETRO DE 600 MM, JUNTA RÍGIDA, INSTALADO EM LOCAL COM ALTO NÍVEL DE INTERFERÊNCIAS - FORNECIMENTO E ASSENTAMENTO. AF_12/2015</t>
  </si>
  <si>
    <t>264,47</t>
  </si>
  <si>
    <t>TUBO DE CONCRETO PARA REDES COLETORAS DE ÁGUAS PLUVIAIS, DIÂMETRO DE 700 MM, JUNTA RÍGIDA, INSTALADO EM LOCAL COM ALTO NÍVEL DE INTERFERÊNCIAS - FORNECIMENTO E ASSENTAMENTO. AF_12/2015</t>
  </si>
  <si>
    <t>342,14</t>
  </si>
  <si>
    <t>TUBO DE CONCRETO PARA REDES COLETORAS DE ÁGUAS PLUVIAIS, DIÂMETRO DE 800 MM, JUNTA RÍGIDA, INSTALADO EM LOCAL COM ALTO NÍVEL DE INTERFERÊNCIAS - FORNECIMENTO E ASSENTAMENTO. AF_12/2015</t>
  </si>
  <si>
    <t>410,48</t>
  </si>
  <si>
    <t>TUBO DE CONCRETO PARA REDES COLETORAS DE ÁGUAS PLUVIAIS, DIÂMETRO DE 900 MM, JUNTA RÍGIDA, INSTALADO EM LOCAL COM ALTO NÍVEL DE INTERFERÊNCIAS - FORNECIMENTO E ASSENTAMENTO. AF_12/2015</t>
  </si>
  <si>
    <t>470,17</t>
  </si>
  <si>
    <t>TUBO DE CONCRETO PARA REDES COLETORAS DE ÁGUAS PLUVIAIS, DIÂMETRO DE 1000 MM, JUNTA RÍGIDA, INSTALADO EM LOCAL COM ALTO NÍVEL DE INTERFERÊNCIAS - FORNECIMENTO E ASSENTAMENTO. AF_12/2015</t>
  </si>
  <si>
    <t>495,46</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</si>
  <si>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</si>
  <si>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</si>
  <si>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51,75</t>
  </si>
  <si>
    <t>ASSENTAMENTO DE TUBO DE CONCRETO PARA REDES COLETORAS DE ÁGUAS PLUVIAIS, DIÂMETRO DE 500 MM, JUNTA RÍGIDA, INSTALADO EM LOCAL COM BAIXO NÍVEL DE INTERFERÊNCIAS (NÃO INCLUI FORNECIMENTO). AF_12/2015</t>
  </si>
  <si>
    <t>62,96</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</si>
  <si>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</si>
  <si>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</si>
  <si>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86,67</t>
  </si>
  <si>
    <t>ASSENTAMENTO DE TUBO DE CONCRETO PARA REDES COLETORAS DE ÁGUAS PLUVIAIS, DIÂMETRO DE 800 MM, JUNTA RÍGIDA, INSTALADO EM LOCAL COM BAIXO NÍVEL DE INTERFERÊNCIAS (NÃO INCLUI FORNECIMENTO). AF_12/2015</t>
  </si>
  <si>
    <t>100,30</t>
  </si>
  <si>
    <t>ASSENTAMENTO DE TUBO DE CONCRETO PARA REDES COLETORAS DE ÁGUAS PLUVIAIS, DIÂMETRO DE 900 MM, JUNTA RÍGIDA, INSTALADO EM LOCAL COM BAIXO NÍVEL DE INTERFERÊNCIAS (NÃO INCLUI FORNECIMENTO). AF_12/2015</t>
  </si>
  <si>
    <t>114,52</t>
  </si>
  <si>
    <t>ASSENTAMENTO DE TUBO DE CONCRETO PARA REDES COLETORAS DE ÁGUAS PLUVIAIS, DIÂMETRO DE 1000 MM, JUNTA RÍGIDA, INSTALADO EM LOCAL COM BAIXO NÍVEL DE INTERFERÊNCIAS (NÃO INCLUI FORNECIMENTO). AF_12/2015</t>
  </si>
  <si>
    <t>130,73</t>
  </si>
  <si>
    <t>TUBO DE CONCRETO PARA REDES COLETORAS DE ÁGUAS PLUVIAIS, DIÂMETRO DE 1200 MM, JUNTA RÍGIDA, INSTALADO EM LOCAL COM BAIXO NÍVEL DE INTERFERÊNCIAS - FORNECIMENTO E ASSENTAMENTO. AF_12/2015</t>
  </si>
  <si>
    <t>673,41</t>
  </si>
  <si>
    <t>ASSENTAMENTO DE TUBO DE CONCRETO PARA REDES COLETORAS DE ÁGUAS PLUVIAIS, DIÂMETRO DE 1200 MM, JUNTA RÍGIDA, INSTALADO EM LOCAL COM BAIXO NÍVEL DE INTERFERÊNCIAS (NÃO INCLUI FORNECIMENTO). AF_12/2015</t>
  </si>
  <si>
    <t>163,58</t>
  </si>
  <si>
    <t>TUBO DE CONCRETO PARA REDES COLETORAS DE ÁGUAS PLUVIAIS, DIÂMETRO DE 1500 MM, JUNTA RÍGIDA, INSTALADO EM LOCAL COM BAIXO NÍVEL DE INTERFERÊNCIAS - FORNECIMENTO E ASSENTAMENTO. AF_12/2015</t>
  </si>
  <si>
    <t>958,82</t>
  </si>
  <si>
    <t>ASSENTAMENTO DE TUBO DE CONCRETO PARA REDES COLETORAS DE ÁGUAS PLUVIAIS, DIÂMETRO DE 1500 MM, JUNTA RÍGIDA, INSTALADO EM LOCAL COM BAIXO NÍVEL DE INTERFERÊNCIAS (NÃO INCLUI FORNECIMENTO). AF_12/2015</t>
  </si>
  <si>
    <t>220,17</t>
  </si>
  <si>
    <t>ASSENTAMENTO DE TUBO DE CONCRETO PARA REDES COLETORAS DE ÁGUAS PLUVIAIS, DIÂMETRO DE 300 MM, JUNTA RÍGIDA, INSTALADO EM LOCAL COM ALTO NÍVEL DE INTERFERÊNCIAS (NÃO INCLUI FORNECIMENTO). AF_12/2015</t>
  </si>
  <si>
    <t>48,21</t>
  </si>
  <si>
    <t>ASSENTAMENTO DE TUBO DE CONCRETO PARA REDES COLETORAS DE ÁGUAS PLUVIAIS, DIÂMETRO DE 400 MM, JUNTA RÍGIDA, INSTALADO EM LOCAL COM ALTO NÍVEL DE INTERFERÊNCIAS (NÃO INCLUI FORNECIMENTO). AF_12/2015</t>
  </si>
  <si>
    <t>61,75</t>
  </si>
  <si>
    <t>ASSENTAMENTO DE TUBO DE CONCRETO PARA REDES COLETORAS DE ÁGUAS PLUVIAIS, DIÂMETRO DE 500 MM, JUNTA RÍGIDA, INSTALADO EM LOCAL COM ALTO NÍVEL DE INTERFERÊNCIAS (NÃO INCLUI FORNECIMENTO). AF_12/2015</t>
  </si>
  <si>
    <t>75,31</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</si>
  <si>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</si>
  <si>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</si>
  <si>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103,48</t>
  </si>
  <si>
    <t>ASSENTAMENTO DE TUBO DE CONCRETO PARA REDES COLETORAS DE ÁGUAS PLUVIAIS, DIÂMETRO DE 800 MM, JUNTA RÍGIDA, INSTALADO EM LOCAL COM ALTO NÍVEL DE INTERFERÊNCIAS (NÃO INCLUI FORNECIMENTO). AF_12/2015</t>
  </si>
  <si>
    <t>119,15</t>
  </si>
  <si>
    <t>ASSENTAMENTO DE TUBO DE CONCRETO PARA REDES COLETORAS DE ÁGUAS PLUVIAIS, DIÂMETRO DE 900 MM, JUNTA RÍGIDA, INSTALADO EM LOCAL COM ALTO NÍVEL DE INTERFERÊNCIAS (NÃO INCLUI FORNECIMENTO). AF_12/2015</t>
  </si>
  <si>
    <t>135,44</t>
  </si>
  <si>
    <t>ASSENTAMENTO DE TUBO DE CONCRETO PARA REDES COLETORAS DE ÁGUAS PLUVIAIS, DIÂMETRO DE 1000 MM, JUNTA RÍGIDA, INSTALADO EM LOCAL COM ALTO NÍVEL DE INTERFERÊNCIAS (NÃO INCLUI FORNECIMENTO). AF_12/2015</t>
  </si>
  <si>
    <t>154,10</t>
  </si>
  <si>
    <t>TUBO DE CONCRETO PARA REDES COLETORAS DE ÁGUAS PLUVIAIS, DIÂMETRO DE 1200 MM, JUNTA RÍGIDA, INSTALADO EM LOCAL COM ALTO NÍVEL DE INTERFERÊNCIAS - FORNECIMENTO E ASSENTAMENTO. AF_12/2015</t>
  </si>
  <si>
    <t>700,99</t>
  </si>
  <si>
    <t>ASSENTAMENTO DE TUBO DE CONCRETO PARA REDES COLETORAS DE ÁGUAS PLUVIAIS, DIÂMETRO DE 1200 MM, JUNTA RÍGIDA, INSTALADO EM LOCAL COM ALTO NÍVEL DE INTERFERÊNCIAS (NÃO INCLUI FORNECIMENTO). AF_12/2015</t>
  </si>
  <si>
    <t>191,16</t>
  </si>
  <si>
    <t>TUBO DE CONCRETO PARA REDES COLETORAS DE ÁGUAS PLUVIAIS, DIÂMETRO DE 1500 MM, JUNTA RÍGIDA, INSTALADO EM LOCAL COM ALTO NÍVEL DE INTERFERÊNCIAS - FORNECIMENTO E ASSENTAMENTO. AF_12/2015</t>
  </si>
  <si>
    <t>992,78</t>
  </si>
  <si>
    <t>ASSENTAMENTO DE TUBO DE CONCRETO PARA REDES COLETORAS DE ÁGUAS PLUVIAIS, DIÂMETRO DE 1500 MM, JUNTA RÍGIDA, INSTALADO EM LOCAL COM ALTO NÍVEL DE INTERFERÊNCIAS (NÃO INCLUI FORNECIMENTO). AF_12/2015</t>
  </si>
  <si>
    <t>254,13</t>
  </si>
  <si>
    <t>TUBO DE CONCRETO PARA REDES COLETORAS DE ÁGUAS PLUVIAIS, DIÂMETRO DE 300MM, JUNTA RÍGIDA, INSTALADO EM LOCAL COM BAIXO NÍVEL DE INTERFERÊNCIAS - FORNECIMENTO E ASSENTAMENTO. AF_12/2015</t>
  </si>
  <si>
    <t>119,78</t>
  </si>
  <si>
    <t>TUBO DE CONCRETO PARA REDES COLETORAS DE ÁGUAS PLUVIAIS, DIÂMETRO DE 300MM, JUNTA RÍGIDA, INSTALADO EM LOCAL COM ALTO NÍVEL DE INTERFERÊNCIAS - FORNECIMENTO E ASSENTAMENTO. AF_12/2015</t>
  </si>
  <si>
    <t>127,45</t>
  </si>
  <si>
    <t>TUBO DE CONCRETO (SIMPLES) PARA REDES COLETORAS DE ÁGUAS PLUVIAIS, DIÂMETRO DE 300 MM, JUNTA RÍGIDA, INSTALADO EM LOCAL COM BAIXO NÍVEL DE INTERFERÊNCIAS - FORNECIMENTO E ASSENTAMENTO. AF_12/2015</t>
  </si>
  <si>
    <t>83,89</t>
  </si>
  <si>
    <t>TUBO DE CONCRETO (SIMPLES) PARA REDES COLETORAS DE ÁGUAS PLUVIAIS, DIÂMETRO DE 400 MM, JUNTA RÍGIDA, INSTALADO EM LOCAL COM BAIXO NÍVEL DE INTERFERÊNCIAS - FORNECIMENTO E ASSENTAMENTO. AF_12/2015</t>
  </si>
  <si>
    <t>103,09</t>
  </si>
  <si>
    <t>TUBO DE CONCRETO (SIMPLES) PARA REDES COLETORAS DE ÁGUAS PLUVIAIS, DIÂMETRO DE 500 MM, JUNTA RÍGIDA, INSTALADO EM LOCAL COM BAIXO NÍVEL DE INTERFERÊNCIAS - FORNECIMENTO E ASSENTAMENTO. AF_12/2015</t>
  </si>
  <si>
    <t>139,63</t>
  </si>
  <si>
    <t>TUBO DE CONCRETO (SIMPLES) PARA REDES COLETORAS DE ÁGUAS PLUVIAIS, DIÂMETRO DE 300 MM, JUNTA RÍGIDA, INSTALADO EM LOCAL COM ALTO NÍVEL DE INTERFERÊNCIAS - FORNECIMENTO E ASSENTAMENTO. AF_12/2015</t>
  </si>
  <si>
    <t>91,56</t>
  </si>
  <si>
    <t>TUBO DE CONCRETO (SIMPLES) PARA REDES COLETORAS DE ÁGUAS PLUVIAIS, DIÂMETRO DE 400 MM, JUNTA RÍGIDA, INSTALADO EM LOCAL COM ALTO NÍVEL DE INTERFERÊNCIAS - FORNECIMENTO E ASSENTAMENTO. AF_12/2015</t>
  </si>
  <si>
    <t>112,89</t>
  </si>
  <si>
    <t>TUBO DE CONCRETO (SIMPLES) PARA REDES COLETORAS DE ÁGUAS PLUVIAIS, DIÂMETRO DE 500 MM, JUNTA RÍGIDA, INSTALADO EM LOCAL COM ALTO NÍVEL DE INTERFERÊNCIAS - FORNECIMENTO E ASSENTAMENTO. AF_12/2015</t>
  </si>
  <si>
    <t>151,75</t>
  </si>
  <si>
    <t>6,14</t>
  </si>
  <si>
    <t>11,39</t>
  </si>
  <si>
    <t>19,22</t>
  </si>
  <si>
    <t>27,07</t>
  </si>
  <si>
    <t>2,75</t>
  </si>
  <si>
    <t>5,55</t>
  </si>
  <si>
    <t>10,67</t>
  </si>
  <si>
    <t>13,24</t>
  </si>
  <si>
    <t>EXECUÇÃO DE ESCRITÓRIO EM CANTEIRO DE OBRA EM ALVENARIA, NÃO INCLUSO MOBILIÁRIO E EQUIPAMENTOS. AF_02/2016</t>
  </si>
  <si>
    <t>1.127,81</t>
  </si>
  <si>
    <t>EXECUÇÃO DE ESCRITÓRIO EM CANTEIRO DE OBRA EM CHAPA DE MADEIRA COMPENSADA, NÃO INCLUSO MOBILIÁRIO E EQUIPAMENTOS. AF_02/2016</t>
  </si>
  <si>
    <t>1.043,47</t>
  </si>
  <si>
    <t>EXECUÇÃO DE ALMOXARIFADO EM CANTEIRO DE OBRA EM CHAPA DE MADEIRA COMPENSADA, INCLUSO PRATELEIRAS. AF_02/2016</t>
  </si>
  <si>
    <t>EXECUÇÃO DE ALMOXARIFADO EM CANTEIRO DE OBRA EM ALVENARIA, INCLUSO PRATELEIRAS. AF_02/2016</t>
  </si>
  <si>
    <t>941,66</t>
  </si>
  <si>
    <t>EXECUÇÃO DE REFEITÓRIO EM CANTEIRO DE OBRA EM CHAPA DE MADEIRA COMPENSADA, NÃO INCLUSO MOBILIÁRIO E EQUIPAMENTOS. AF_02/2016</t>
  </si>
  <si>
    <t>559,82</t>
  </si>
  <si>
    <t>EXECUÇÃO DE REFEITÓRIO EM CANTEIRO DE OBRA EM ALVENARIA, NÃO INCLUSO MOBILIÁRIO E EQUIPAMENTOS. AF_02/2016</t>
  </si>
  <si>
    <t>572,31</t>
  </si>
  <si>
    <t>EXECUÇÃO DE SANITÁRIO E VESTIÁRIO EM CANTEIRO DE OBRA EM CHAPA DE MADEIRA COMPENSADA, NÃO INCLUSO MOBILIÁRIO. AF_02/2016</t>
  </si>
  <si>
    <t>966,17</t>
  </si>
  <si>
    <t>EXECUÇÃO DE SANITÁRIO E VESTIÁRIO EM CANTEIRO DE OBRA EM ALVENARIA, NÃO INCLUSO MOBILIÁRIO. AF_02/2016</t>
  </si>
  <si>
    <t>1.018,18</t>
  </si>
  <si>
    <t>EXECUÇÃO DE RESERVATÓRIO ELEVADO DE ÁGUA (1000 LITROS) EM CANTEIRO DE OBRA, APOIADO EM ESTRUTURA DE MADEIRA. AF_02/2016</t>
  </si>
  <si>
    <t>5.632,79</t>
  </si>
  <si>
    <t>EXECUÇÃO DE RESERVATÓRIO ELEVADO DE ÁGUA (2000 LITROS) EM CANTEIRO DE OBRA, APOIADO EM ESTRUTURA DE MADEIRA. AF_02/2016</t>
  </si>
  <si>
    <t>8.627,47</t>
  </si>
  <si>
    <t>EXECUÇÃO DE CENTRAL DE ARMADURA EM CANTEIRO DE OBRA, NÃO INCLUSO MOBILIÁRIO E EQUIPAMENTOS. AF_04/2016</t>
  </si>
  <si>
    <t>264,67</t>
  </si>
  <si>
    <t>EXECUÇÃO DE CENTRAL DE FÔRMAS, PRODUÇÃO DE ARGAMASSA OU CONCRETO EM CANTEIRO DE OBRA, NÃO INCLUSO MOBILIÁRIO E EQUIPAMENTOS. AF_04/2016</t>
  </si>
  <si>
    <t>430,25</t>
  </si>
  <si>
    <t>EXECUÇÃO DE DEPÓSITO EM CANTEIRO DE OBRA EM CHAPA DE MADEIRA COMPENSADA, NÃO INCLUSO MOBILIÁRIO. AF_04/2016</t>
  </si>
  <si>
    <t>870,63</t>
  </si>
  <si>
    <t>EXECUÇÃO DE GUARITA EM CANTEIRO DE OBRA EM CHAPA DE MADEIRA COMPENSADA, NÃO INCLUSO MOBILIÁRIO. AF_04/2016</t>
  </si>
  <si>
    <t>1.092,66</t>
  </si>
  <si>
    <t>PAREDE DE MADEIRA COMPENSADA PARA CONSTRUÇÃO TEMPORÁRIA EM CHAPA SIMPLES, EXTERNA, COM ÁREA LÍQUIDA MAIOR OU IGUAL A 6 M², SEM VÃO. AF_05/2018</t>
  </si>
  <si>
    <t>136,87</t>
  </si>
  <si>
    <t>PAREDE DE MADEIRA COMPENSADA PARA CONSTRUÇÃO TEMPORÁRIA EM CHAPA SIMPLES, EXTERNA, COM ÁREA LÍQUIDA MENOR QUE 6 M², SEM VÃO. AF_05/2018</t>
  </si>
  <si>
    <t>140,56</t>
  </si>
  <si>
    <t>PAREDE DE MADEIRA COMPENSADA PARA CONSTRUÇÃO TEMPORÁRIA EM CHAPA SIMPLES, INTERNA, COM ÁREA LÍQUIDA MAIOR OU IGUAL A 6 M², SEM VÃO. AF_05/2018</t>
  </si>
  <si>
    <t>116,79</t>
  </si>
  <si>
    <t>PAREDE DE MADEIRA COMPENSADA PARA CONSTRUÇÃO TEMPORÁRIA EM CHAPA SIMPLES, INTERNA, COM ÁREA LÍQUIDA MENOR QUE 6 M², SEM VÃO. AF_05/2018</t>
  </si>
  <si>
    <t>119,40</t>
  </si>
  <si>
    <t>PAREDE DE MADEIRA COMPENSADA PARA CONSTRUÇÃO TEMPORÁRIA EM CHAPA SIMPLES, EXTERNA, COM ÁREA LÍQUIDA MAIOR OU IGUAL A 6 M², COM VÃO. AF_05/2018</t>
  </si>
  <si>
    <t>168,66</t>
  </si>
  <si>
    <t>PAREDE DE MADEIRA COMPENSADA PARA CONSTRUÇÃO TEMPORÁRIA EM CHAPA SIMPLES, EXTERNA, COM ÁREA LÍQUIDA MENOR QUE 6 M², COM VÃO. AF_05/2018</t>
  </si>
  <si>
    <t>222,43</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</si>
  <si>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</si>
  <si>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</si>
  <si>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182,28</t>
  </si>
  <si>
    <t>PAREDE DE MADEIRA COMPENSADA PARA CONSTRUÇÃO TEMPORÁRIA EM CHAPA DUPLA, EXTERNA, COM ÁREA LÍQUIDA MAIOR OU IGUAL A 6 M², SEM VÃO. AF_05/2018</t>
  </si>
  <si>
    <t>166,82</t>
  </si>
  <si>
    <t>PAREDE DE MADEIRA COMPENSADA PARA CONSTRUÇÃO TEMPORÁRIA EM CHAPA DUPLA, EXTERNA, COM ÁREA LÍQUIDA MENOR QUE 6 M², SEM VÃO. AF_05/2018</t>
  </si>
  <si>
    <t>172,19</t>
  </si>
  <si>
    <t>PAREDE DE MADEIRA COMPENSADA PARA CONSTRUÇÃO TEMPORÁRIA EM CHAPA DUPLA, INTERNA, COM ÁREA LÍQUIDA MAIOR OU IGUAL A 6 M², SEM VÃO. AF_05/2018</t>
  </si>
  <si>
    <t>143,54</t>
  </si>
  <si>
    <t>PAREDE DE MADEIRA COMPENSADA PARA CONSTRUÇÃO TEMPORÁRIA EM CHAPA DUPLA, INTERNA, COM ÁREA LÍQUIDA MENOR QUE 6 M², SEM VÃO. AF_05/2018</t>
  </si>
  <si>
    <t>146,79</t>
  </si>
  <si>
    <t>PAREDE DE MADEIRA COMPENSADA PARA CONSTRUÇÃO TEMPORÁRIA EM CHAPA DUPLA, EXTERNA, COM ÁREA LÍQUIDA MAIOR OU IGUAL A QUE 6 M², COM VÃO. AF_05/2018</t>
  </si>
  <si>
    <t>204,92</t>
  </si>
  <si>
    <t>PAREDE DE MADEIRA COMPENSADA PARA CONSTRUÇÃO TEMPORÁRIA EM CHAPA DUPLA, EXTERNA, COM ÁREA LÍQUIDA MENOR QUE 6 M², COM VÃO. AF_05/2018</t>
  </si>
  <si>
    <t>274,07</t>
  </si>
  <si>
    <t>PAREDE DE MADEIRA COMPENSADA PARA CONSTRUÇÃO TEMPORÁRIA EM CHAPA DUPLA, INTERNA, COM ÁREA LÍQUIDA MAIOR OU IGUAL A 6 M², COM VÃO. AF_05/2018</t>
  </si>
  <si>
    <t>173,82</t>
  </si>
  <si>
    <t>PAREDE DE MADEIRA COMPENSADA PARA CONSTRUÇÃO TEMPORÁRIA EM CHAPA DUPLA, INTERNA, COM ÁREA LÍQUIDA MENOR QUE 6 M², COM VÃO. AF_05/2018</t>
  </si>
  <si>
    <t>229,68</t>
  </si>
  <si>
    <t>TAPUME COM COMPENSADO DE MADEIRA. AF_05/2018</t>
  </si>
  <si>
    <t>130,57</t>
  </si>
  <si>
    <t>TAPUME COM TELHA METÁLICA. AF_05/2018</t>
  </si>
  <si>
    <t>107,11</t>
  </si>
  <si>
    <t>PISO PARA CONSTRUÇÃO TEMPORÁRIA EM MADEIRA, SEM REAPROVEITAMENTO. AF_05/2018</t>
  </si>
  <si>
    <t>136,78</t>
  </si>
  <si>
    <t>ESTRUTURA DE MADEIRA PROVISÓRIA PARA SUPORTE DE CAIXA D ÁGUA ELEVADA DE 1000 LITROS. AF_05/2018_P</t>
  </si>
  <si>
    <t>4.827,31</t>
  </si>
  <si>
    <t>ESTRUTURA DE MADEIRA PROVISÓRIA PARA SUPORTE DE CAIXA D ÁGUA ELEVADA DE 3000 LITROS. AF_05/2018_P</t>
  </si>
  <si>
    <t>7.259,54</t>
  </si>
  <si>
    <t>164,08</t>
  </si>
  <si>
    <t>123,24</t>
  </si>
  <si>
    <t>114,86</t>
  </si>
  <si>
    <t>126,87</t>
  </si>
  <si>
    <t>34,84</t>
  </si>
  <si>
    <t>158,22</t>
  </si>
  <si>
    <t>216,81</t>
  </si>
  <si>
    <t>151,86</t>
  </si>
  <si>
    <t>352,41</t>
  </si>
  <si>
    <t>196,38</t>
  </si>
  <si>
    <t>216,65</t>
  </si>
  <si>
    <t>207,76</t>
  </si>
  <si>
    <t>536,09</t>
  </si>
  <si>
    <t>126,69</t>
  </si>
  <si>
    <t>115,37</t>
  </si>
  <si>
    <t>111,45</t>
  </si>
  <si>
    <t>111,06</t>
  </si>
  <si>
    <t>154,09</t>
  </si>
  <si>
    <t>150,04</t>
  </si>
  <si>
    <t>232,28</t>
  </si>
  <si>
    <t>35,28</t>
  </si>
  <si>
    <t>4,76</t>
  </si>
  <si>
    <t>188,05</t>
  </si>
  <si>
    <t>192,46</t>
  </si>
  <si>
    <t>188,17</t>
  </si>
  <si>
    <t>44,17</t>
  </si>
  <si>
    <t>193,88</t>
  </si>
  <si>
    <t>161,63</t>
  </si>
  <si>
    <t>TANQUE DE ASFALTO ESTACIONÁRIO COM SERPENTINA, CAPACIDADE 30.000 L - CHP DIURNO. AF_06/2014</t>
  </si>
  <si>
    <t>178,18</t>
  </si>
  <si>
    <t>11,27</t>
  </si>
  <si>
    <t>171,39</t>
  </si>
  <si>
    <t>140,68</t>
  </si>
  <si>
    <t>144,00</t>
  </si>
  <si>
    <t>191,87</t>
  </si>
  <si>
    <t>131,65</t>
  </si>
  <si>
    <t>ESPARGIDOR DE ASFALTO PRESSURIZADO, TANQUE 6 M3 COM ISOLAÇÃO TÉRMICA, AQUECIDO COM 2 MAÇARICOS, COM BARRA ESPARGIDORA 3,60 M, MONTADO SOBRE CAMINHÃO  TOCO, PBT 14.300 KG, POTÊNCIA 185 CV - CHP DIURNO. AF_08/2015</t>
  </si>
  <si>
    <t>232,99</t>
  </si>
  <si>
    <t>BETONEIRA CAPACIDADE NOMINAL 400 L, CAPACIDADE DE MISTURA 310 L, MOTOR A DIESEL POTÊNCIA 5,0 HP, SEM CARREGADOR - CHP DIURNO. AF_06/2014</t>
  </si>
  <si>
    <t>4,02</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</si>
  <si>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</si>
  <si>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</si>
  <si>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</si>
  <si>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3,39</t>
  </si>
  <si>
    <t>BETONEIRA CAPACIDADE NOMINAL DE 400 L, CAPACIDADE DE MISTURA 280 L, MOTOR ELÉTRICO TRIFÁSICO POTÊNCIA DE 2 CV, SEM CARREGADOR - CHP DIURNO. AF_10/2014</t>
  </si>
  <si>
    <t>1,70</t>
  </si>
  <si>
    <t>175,98</t>
  </si>
  <si>
    <t>192,51</t>
  </si>
  <si>
    <t>BOMBA SUBMERSÍVEL ELÉTRICA TRIFÁSICA, POTÊNCIA 2,96 HP, Ø ROTOR 144 MM SEMI-ABERTO, BOCAL DE SAÍDA Ø 2, HM/Q = 2 MCA / 38,8 M3/H A 28 MCA / 5 M3/H - CHP DIURNO. AF_06/2014</t>
  </si>
  <si>
    <t>2,27</t>
  </si>
  <si>
    <t>TANQUE DE ASFALTO ESTACIONÁRIO COM MAÇARICO, CAPACIDADE 20.000 L - CHP DIURNO. AF_06/2014</t>
  </si>
  <si>
    <t>164,20</t>
  </si>
  <si>
    <t>160,32</t>
  </si>
  <si>
    <t>148,08</t>
  </si>
  <si>
    <t>BETONEIRA CAPACIDADE NOMINAL DE 600 L, CAPACIDADE DE MISTURA 360 L, MOTOR ELÉTRICO TRIFÁSICO POTÊNCIA DE 4 CV, SEM CARREGADOR - CHP DIURNO. AF_11/2014</t>
  </si>
  <si>
    <t>4,65</t>
  </si>
  <si>
    <t>530,48</t>
  </si>
  <si>
    <t>1.233,67</t>
  </si>
  <si>
    <t>1.070,81</t>
  </si>
  <si>
    <t>303,85</t>
  </si>
  <si>
    <t>177,16</t>
  </si>
  <si>
    <t>BETONEIRA CAPACIDADE NOMINAL DE 600 L, CAPACIDADE DE MISTURA 440 L, MOTOR A DIESEL POTÊNCIA 10 HP, COM CARREGADOR - CHP DIURNO. AF_11/2014</t>
  </si>
  <si>
    <t>188,53</t>
  </si>
  <si>
    <t>241,47</t>
  </si>
  <si>
    <t>265,64</t>
  </si>
  <si>
    <t>1,78</t>
  </si>
  <si>
    <t>13,53</t>
  </si>
  <si>
    <t>14,09</t>
  </si>
  <si>
    <t>PROJETOR PNEUMÁTICO DE ARGAMASSA PARA CHAPISCO E REBOCO COM RECIPIENTE ACOPLADO, TIPO CANEQUINHA, COM COMPRESSOR DE AR REBOCÁVEL VAZÃO 89 PCM E MOTOR DIESEL DE 20 CV - CHP DIURNO. AF_06/2015</t>
  </si>
  <si>
    <t>500,74</t>
  </si>
  <si>
    <t>305,54</t>
  </si>
  <si>
    <t>MANIPULADOR TELESCÓPICO, POTÊNCIA DE 85 HP, CAPACIDADE DE CARGA DE 3.500 KG, ALTURA MÁXIMA DE ELEVAÇÃO DE 12,3 M - CHP DIURNO. AF_06/2015</t>
  </si>
  <si>
    <t>133,76</t>
  </si>
  <si>
    <t>22,42</t>
  </si>
  <si>
    <t>57,24</t>
  </si>
  <si>
    <t>147,90</t>
  </si>
  <si>
    <t>159,93</t>
  </si>
  <si>
    <t>75,84</t>
  </si>
  <si>
    <t>185,83</t>
  </si>
  <si>
    <t>10,25</t>
  </si>
  <si>
    <t>195,60</t>
  </si>
  <si>
    <t>42,65</t>
  </si>
  <si>
    <t>165,84</t>
  </si>
  <si>
    <t>360,24</t>
  </si>
  <si>
    <t>37,38</t>
  </si>
  <si>
    <t>CAMINHÃO PARA EQUIPAMENTO DE LIMPEZA A SUCÇÃO, COM CAMINHÃO TRUCADO DE PESO BRUTO TOTAL 23000 KG, CARGA ÚTIL MÁXIMA 15935 KG, DISTÂNCIA ENTRE EIXOS 4,80 M, POTÊNCIA 230 CV, INCLUSIVE LIMPADORA A SUCÇÃO, TANQUE 12000 L - CHP DIURNO. AF_11/2015</t>
  </si>
  <si>
    <t>240,10</t>
  </si>
  <si>
    <t>PENEIRA ROTATIVA COM MOTOR ELÉTRICO TRIFÁSICO DE 2 CV, CILINDRO DE 1 M X 0,60 M, COM FUROS DE 3,17 MM - CHP DIURNO. AF_11/2015</t>
  </si>
  <si>
    <t>2,72</t>
  </si>
  <si>
    <t>DOSADOR DE AREIA, CAPACIDADE DE 26 LITROS - CHP DIURNO. AF_11/2015</t>
  </si>
  <si>
    <t>77,52</t>
  </si>
  <si>
    <t>73,06</t>
  </si>
  <si>
    <t>316,29</t>
  </si>
  <si>
    <t>APARELHO PARA CORTE E SOLDA OXI-ACETILENO SOBRE RODAS, INCLUSIVE CILINDROS E MAÇARICOS - CHP DIURNO. AF_12/2015</t>
  </si>
  <si>
    <t>14,85</t>
  </si>
  <si>
    <t>15,92</t>
  </si>
  <si>
    <t>34,96</t>
  </si>
  <si>
    <t>736,83</t>
  </si>
  <si>
    <t>GRUA ASCENSIONAL, LANCA DE 30 M, CAPACIDADE DE 1,0 T A 30 M, ALTURA ATE 39 M - CHP DIURNO. AF_03/2016</t>
  </si>
  <si>
    <t>128,10</t>
  </si>
  <si>
    <t>35,05</t>
  </si>
  <si>
    <t>466,76</t>
  </si>
  <si>
    <t>184,36</t>
  </si>
  <si>
    <t>MÁQUINA JATO DE PRESSAO PORTÁTIL, CAMARA DE 1 SAIDA, CAPACIDADE 280 L, DIAMETRO 670 MM, BICO DE JATO CURTO VENTURI DE 5/16'' , MANGUEIRA DE 1'' COM COMPRESSOR DE AR REBOCÁVEL 189 PCM E MOTOR DIESEL 63 CV - CHP DIURNO. AF_03/2016</t>
  </si>
  <si>
    <t>130,19</t>
  </si>
  <si>
    <t>USINA DE MISTURA ASFÁLTICA À QUENTE, TIPO CONTRA FLUXO, PROD 40 A 80 TON/HORA - CHP DIURNO. AF_03/2016</t>
  </si>
  <si>
    <t>2.581,98</t>
  </si>
  <si>
    <t>USINA DE ASFALTO À FRIO, CAPACIDADE DE 40 A 60 TON/HORA, ELÉTRICA POTÊNCIA 30 CV - CHP DIURNO. AF_03/2016</t>
  </si>
  <si>
    <t>162,14</t>
  </si>
  <si>
    <t>302,05</t>
  </si>
  <si>
    <t>184,70</t>
  </si>
  <si>
    <t>148,52</t>
  </si>
  <si>
    <t>GRUA ASCENCIONAL, LANCA DE 42 M, CAPACIDADE DE 1,5 T A 30 M, ALTURA ATE 39 M - CHP DIURNO. AF_08/2016</t>
  </si>
  <si>
    <t>139,52</t>
  </si>
  <si>
    <t>7,35</t>
  </si>
  <si>
    <t>POLIDORA DE PISO (POLITRIZ), PESO DE 100KG, DIÂMETRO 450 MM, MOTOR ELÉTRICO, POTÊNCIA 4 HP - CHP DIURNO. AF_09/2016</t>
  </si>
  <si>
    <t>3,05</t>
  </si>
  <si>
    <t>DESEMPENADEIRA DE CONCRETO, PESO DE 75KG, 4 PÁS, MOTOR A GASOLINA, POTÊNCIA 5,5 HP - CHP DIURNO. AF_09/2016</t>
  </si>
  <si>
    <t>177,08</t>
  </si>
  <si>
    <t>49,78</t>
  </si>
  <si>
    <t>PERFURATRIZ SOBRE ESTEIRA, TORQUE MÁXIMO 600 KGF, POTÊNCIA ENTRE 50 E 60 HP, DIÂMETRO MÁXIMO 10 - CHP DIURNO. AF_11/2016</t>
  </si>
  <si>
    <t>144,24</t>
  </si>
  <si>
    <t>197,31</t>
  </si>
  <si>
    <t>193,80</t>
  </si>
  <si>
    <t>220,96</t>
  </si>
  <si>
    <t>204,52</t>
  </si>
  <si>
    <t>204,06</t>
  </si>
  <si>
    <t>155,76</t>
  </si>
  <si>
    <t>206,25</t>
  </si>
  <si>
    <t>117,44</t>
  </si>
  <si>
    <t>81,52</t>
  </si>
  <si>
    <t>166,16</t>
  </si>
  <si>
    <t>4,29</t>
  </si>
  <si>
    <t>LAVADORA DE ALTA PRESSAO (LAVA-JATO) PARA AGUA FRIA, PRESSAO DE OPERACAO ENTRE 1400 E 1900 LIB/POL2, VAZAO MAXIMA ENTRE 400 E 700 L/H - CHP DIURNO. AF_04/2019</t>
  </si>
  <si>
    <t>1,45</t>
  </si>
  <si>
    <t>575,31</t>
  </si>
  <si>
    <t>1.208,34</t>
  </si>
  <si>
    <t>57,54</t>
  </si>
  <si>
    <t>55,03</t>
  </si>
  <si>
    <t>GRADE DE DISCO CONTROLE REMOTO REBOCÁVEL, COM 24 DISCOS 24 X 6 MM COM PNEUS PARA TRANSPORTE - CHI DIURNO. AF_06/2014</t>
  </si>
  <si>
    <t>160,39</t>
  </si>
  <si>
    <t>139,80</t>
  </si>
  <si>
    <t>4,35</t>
  </si>
  <si>
    <t>49,63</t>
  </si>
  <si>
    <t>75,15</t>
  </si>
  <si>
    <t>170,51</t>
  </si>
  <si>
    <t>61,80</t>
  </si>
  <si>
    <t>65,23</t>
  </si>
  <si>
    <t>49,55</t>
  </si>
  <si>
    <t>52,45</t>
  </si>
  <si>
    <t>68,25</t>
  </si>
  <si>
    <t>81,65</t>
  </si>
  <si>
    <t>32,59</t>
  </si>
  <si>
    <t>49,43</t>
  </si>
  <si>
    <t>47,44</t>
  </si>
  <si>
    <t>70,08</t>
  </si>
  <si>
    <t>TANQUE DE ASFALTO ESTACIONÁRIO COM SERPENTINA, CAPACIDADE 30.000 L - CHI DIURNO. AF_06/2014</t>
  </si>
  <si>
    <t>5,87</t>
  </si>
  <si>
    <t>65,72</t>
  </si>
  <si>
    <t>71,21</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</si>
  <si>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</si>
  <si>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</si>
  <si>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</si>
  <si>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1,01</t>
  </si>
  <si>
    <t>MISTURADOR DE ARGAMASSA, EIXO HORIZONTAL, CAPACIDADE DE MISTURA 160 KG, MOTOR ELÉTRICO POTÊNCIA 3 CV - CHI DIURNO. AF_06/2014</t>
  </si>
  <si>
    <t>5,27</t>
  </si>
  <si>
    <t>BETONEIRA CAPACIDADE NOMINAL DE 400 L, CAPACIDADE DE MISTURA 280 L, MOTOR ELÉTRICO TRIFÁSICO POTÊNCIA DE 2 CV, SEM CARREGADOR - CHI DIURNO. AF_10/2014</t>
  </si>
  <si>
    <t>67,06</t>
  </si>
  <si>
    <t>77,26</t>
  </si>
  <si>
    <t>BOMBA SUBMERSÍVEL ELÉTRICA TRIFÁSICA, POTÊNCIA 2,96 HP, Ø ROTOR 144 MM SEMI-ABERTO, BOCAL DE SAÍDA Ø 2, HM/Q = 2 MCA / 38,8 M3/H A 28 MCA / 5 M3/H - CHI DIURNO. AF_06/2014</t>
  </si>
  <si>
    <t>TANQUE DE ASFALTO ESTACIONÁRIO COM MAÇARICO, CAPACIDADE 20.000 L - CHI DIURNO. AF_06/2014</t>
  </si>
  <si>
    <t>65,55</t>
  </si>
  <si>
    <t>45,25</t>
  </si>
  <si>
    <t>94,87</t>
  </si>
  <si>
    <t>BETONEIRA CAPACIDADE NOMINAL DE 600 L, CAPACIDADE DE MISTURA 360 L, MOTOR ELÉTRICO TRIFÁSICO POTÊNCIA DE 4 CV, SEM CARREGADOR - CHI DIURNO. AF_11/2014</t>
  </si>
  <si>
    <t>1,30</t>
  </si>
  <si>
    <t>179,06</t>
  </si>
  <si>
    <t>373,47</t>
  </si>
  <si>
    <t>328,92</t>
  </si>
  <si>
    <t>120,62</t>
  </si>
  <si>
    <t>BETONEIRA CAPACIDADE NOMINAL DE 600 L, CAPACIDADE DE MISTURA 440 L, MOTOR A DIESEL POTÊNCIA 10 HP, COM CARREGADOR - CHI DIURNO. AF_11/2014</t>
  </si>
  <si>
    <t>61,31</t>
  </si>
  <si>
    <t>0,39</t>
  </si>
  <si>
    <t>73,46</t>
  </si>
  <si>
    <t>4,05</t>
  </si>
  <si>
    <t>6,05</t>
  </si>
  <si>
    <t>4,21</t>
  </si>
  <si>
    <t>PROJETOR PNEUMÁTICO DE ARGAMASSA PARA CHAPISCO E REBOCO COM RECIPIENTE ACOPLADO, TIPO CANEQUINHA, COM COMPRESSOR DE AR REBOCÁVEL VAZÃO 89 PCM E MOTOR DIESEL DE 20 CV - CHI DIURNO. AF_06/2015</t>
  </si>
  <si>
    <t>6,21</t>
  </si>
  <si>
    <t>213,13</t>
  </si>
  <si>
    <t>132,61</t>
  </si>
  <si>
    <t>MANIPULADOR TELESCÓPICO, POTÊNCIA DE 85 HP, CAPACIDADE DE CARGA DE 3.500 KG, ALTURA MÁXIMA DE ELEVAÇÃO DE 12,3 M - CHI DIURNO. AF_06/2015</t>
  </si>
  <si>
    <t>62,31</t>
  </si>
  <si>
    <t>48,12</t>
  </si>
  <si>
    <t>13,37</t>
  </si>
  <si>
    <t>49,06</t>
  </si>
  <si>
    <t>52,05</t>
  </si>
  <si>
    <t>ESPARGIDOR DE ASFALTO PRESSURIZADO, TANQUE 6 M3 COM ISOLAÇÃO TÉRMICA, AQUECIDO COM 2 MAÇARICOS, COM BARRA ESPARGIDORA 3,60 M, MONTADO SOBRE CAMINHÃO  TOCO, PBT 14.300 KG, POTÊNCIA 185 CV - CHI DIURNO. AF_08/2015</t>
  </si>
  <si>
    <t>54,37</t>
  </si>
  <si>
    <t>35,16</t>
  </si>
  <si>
    <t>75,49</t>
  </si>
  <si>
    <t>34,48</t>
  </si>
  <si>
    <t>6,77</t>
  </si>
  <si>
    <t>CAMINHÃO PARA EQUIPAMENTO DE LIMPEZA A SUCÇÃO COM CAMINHÃO TRUCADO DE PESO BRUTO TOTAL 23000 KG, CARGA ÚTIL MÁXIMA 15935 KG, DISTÂNCIA ENTRE EIXOS 4,80 M, POTÊNCIA 230 CV, INCLUSIVE LIMPADORA A SUCÇÃO, TANQUE 12000 L - CHI DIURNO. AF_11/2015</t>
  </si>
  <si>
    <t>55,64</t>
  </si>
  <si>
    <t>PENEIRA ROTATIVA COM MOTOR ELÉTRICO TRIFÁSICO DE 2 CV, CILINDRO DE 1 M X 0,60 M, COM FUROS DE 3,17 MM - CHI DIURNO. AF_11/2015</t>
  </si>
  <si>
    <t>DOSADOR DE AREIA, CAPACIDADE DE 26 LITROS - CHI DIURNO. AF_11/2015</t>
  </si>
  <si>
    <t>65,35</t>
  </si>
  <si>
    <t>APARELHO PARA CORTE E SOLDA OXI-ACETILENO SOBRE RODAS, INCLUSIVE CILINDROS E MAÇARICOS - CHI DIURNO. AF_12/2015</t>
  </si>
  <si>
    <t>32,65</t>
  </si>
  <si>
    <t>312,32</t>
  </si>
  <si>
    <t>GRUA ASCENSIONAL, LANÇA DE 30 M, CAPACIDADE DE 1,0 T A 30 M, ALTURA ATÉ 39 M - CHI DIURNO. AF_03/2016</t>
  </si>
  <si>
    <t>77,20</t>
  </si>
  <si>
    <t>34,07</t>
  </si>
  <si>
    <t>136,61</t>
  </si>
  <si>
    <t>MÁQUINA JATO DE PRESSAO PORTÁTIL, CAMARA DE 1 SAIDA, CAPACIDADE 280 L, DIAMETRO 670 MM, BICO DE JATO CURTO VENTURI DE 5/16'' , MANGUEIRA DE 1'' COM COMPRESSOR DE AR REBOCÁVEL 189 PCM E MOTOR DIESEL 63 CV - CHI DIURNO. AF_03/2016</t>
  </si>
  <si>
    <t>38,94</t>
  </si>
  <si>
    <t>USINA DE MISTURA ASFÁLTICA À QUENTE, TIPO CONTRA FLUXO, PROD 40 A 80 TON/HORA - CHI DIURNO. AF_03/2016</t>
  </si>
  <si>
    <t>237,58</t>
  </si>
  <si>
    <t>USINA DE ASFALTO À FRIO, CAPACIDADE DE 40 A 60 TON/HORA, ELÉTRICA POTÊNCIA 30 CV - CHI DIURNO. AF_03/2016</t>
  </si>
  <si>
    <t>129,70</t>
  </si>
  <si>
    <t>182,27</t>
  </si>
  <si>
    <t>GRUA ASCENCIONAL, LANÇA DE 42 M, CAPACIDADE DE 1,5 T A 30 M, ALTURA ATÉ 39 M - CHI DIURNO. AF_08/2016</t>
  </si>
  <si>
    <t>82,97</t>
  </si>
  <si>
    <t>POLIDORA DE PISO (POLITRIZ), PESO DE 100KG, DIÂMETRO 450 MM, MOTOR ELÉTRICO, POTÊNCIA 4 HP - CHI DIURNO. AF_09/2016</t>
  </si>
  <si>
    <t>DESEMPENADEIRA DE CONCRETO, PESO DE 75KG, 4 PÁS, MOTOR A GASOLINA, POTÊNCIA 5,5 HP - CHI DIURNO. AF_09/2016</t>
  </si>
  <si>
    <t>32,04</t>
  </si>
  <si>
    <t>40,33</t>
  </si>
  <si>
    <t>PERFURATRIZ SOBRE ESTEIRA, TORQUE MÁXIMO 600 KGF, POTÊNCIA ENTRE 50 E 60 HP, DIÂMETRO MÁXIMO 10 - CHI DIURNO. AF_11/2016</t>
  </si>
  <si>
    <t>71,83</t>
  </si>
  <si>
    <t>79,54</t>
  </si>
  <si>
    <t>77,87</t>
  </si>
  <si>
    <t>49,16</t>
  </si>
  <si>
    <t>49,40</t>
  </si>
  <si>
    <t>54,15</t>
  </si>
  <si>
    <t>67,65</t>
  </si>
  <si>
    <t>50,73</t>
  </si>
  <si>
    <t>72,46</t>
  </si>
  <si>
    <t>LAVADORA DE ALTA PRESSAO (LAVA-JATO) PARA AGUA FRIA, PRESSAO DE OPERACAO ENTRE 1400 E 1900 LIB/POL2, VAZAO MAXIMA ENTRE 400 E 700 L/H - CHI DIURNO. AF_04/2019</t>
  </si>
  <si>
    <t>399,09</t>
  </si>
  <si>
    <t>28,23</t>
  </si>
  <si>
    <t>33,60</t>
  </si>
  <si>
    <t>GRADE DE DISCO CONTROLE REMOTO REBOCÁVEL, COM 24 DISCOS 24 X 6 MM COM PNEUS PARA TRANSPORTE - MANUTENÇÃO. AF_06/2014</t>
  </si>
  <si>
    <t>25,03</t>
  </si>
  <si>
    <t>22,26</t>
  </si>
  <si>
    <t>27,15</t>
  </si>
  <si>
    <t>62,41</t>
  </si>
  <si>
    <t>144,76</t>
  </si>
  <si>
    <t>67,85</t>
  </si>
  <si>
    <t>11,54</t>
  </si>
  <si>
    <t>91,29</t>
  </si>
  <si>
    <t>80,98</t>
  </si>
  <si>
    <t>71,45</t>
  </si>
  <si>
    <t>165,25</t>
  </si>
  <si>
    <t>29,65</t>
  </si>
  <si>
    <t>21,02</t>
  </si>
  <si>
    <t>33,19</t>
  </si>
  <si>
    <t>2,85</t>
  </si>
  <si>
    <t>51,88</t>
  </si>
  <si>
    <t>53,62</t>
  </si>
  <si>
    <t>4,32</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</si>
  <si>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</si>
  <si>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</si>
  <si>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</si>
  <si>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</si>
  <si>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9,45</t>
  </si>
  <si>
    <t>TANQUE DE ASFALTO ESTACIONÁRIO COM SERPENTINA, CAPACIDADE 30.000 L - MATERIAIS NA OPERAÇÃO. AF_06/2014</t>
  </si>
  <si>
    <t>162,86</t>
  </si>
  <si>
    <t>42,44</t>
  </si>
  <si>
    <t>4,17</t>
  </si>
  <si>
    <t>37,64</t>
  </si>
  <si>
    <t>68,03</t>
  </si>
  <si>
    <t>30,12</t>
  </si>
  <si>
    <t>62,10</t>
  </si>
  <si>
    <t>14,40</t>
  </si>
  <si>
    <t>1,99</t>
  </si>
  <si>
    <t>15,75</t>
  </si>
  <si>
    <t>131,00</t>
  </si>
  <si>
    <t>40,67</t>
  </si>
  <si>
    <t>35,00</t>
  </si>
  <si>
    <t>60,78</t>
  </si>
  <si>
    <t>61,16</t>
  </si>
  <si>
    <t>200,33</t>
  </si>
  <si>
    <t>47,60</t>
  </si>
  <si>
    <t>6,55</t>
  </si>
  <si>
    <t>86,91</t>
  </si>
  <si>
    <t>146,64</t>
  </si>
  <si>
    <t>2,60</t>
  </si>
  <si>
    <t>63,79</t>
  </si>
  <si>
    <t>38,15</t>
  </si>
  <si>
    <t>60,96</t>
  </si>
  <si>
    <t>52,90</t>
  </si>
  <si>
    <t>2,25</t>
  </si>
  <si>
    <t>35,93</t>
  </si>
  <si>
    <t>BOMBA SUBMERSÍVEL ELÉTRICA TRIFÁSICA, POTÊNCIA 2,96 HP, Ø ROTOR 144 MM SEMI-ABERTO, BOCAL DE SAÍDA Ø 2, HM/Q = 2 MCA / 38,8 M3/H A 28 MCA / 5 M3/H - MATERIAIS NA OPERAÇÃO. AF_06/2014</t>
  </si>
  <si>
    <t>3,89</t>
  </si>
  <si>
    <t>22,56</t>
  </si>
  <si>
    <t>135,75</t>
  </si>
  <si>
    <t>15,06</t>
  </si>
  <si>
    <t>11,62</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</si>
  <si>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</si>
  <si>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</si>
  <si>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</si>
  <si>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</si>
  <si>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</si>
  <si>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</si>
  <si>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</si>
  <si>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</si>
  <si>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2,81</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</si>
  <si>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</si>
  <si>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</si>
  <si>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</si>
  <si>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</si>
  <si>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4,22</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</si>
  <si>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</si>
  <si>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</si>
  <si>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</si>
  <si>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</si>
  <si>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4,71</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</si>
  <si>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</si>
  <si>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</si>
  <si>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</si>
  <si>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</si>
  <si>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1,12</t>
  </si>
  <si>
    <t>40,07</t>
  </si>
  <si>
    <t>48,65</t>
  </si>
  <si>
    <t>27,61</t>
  </si>
  <si>
    <t>59,55</t>
  </si>
  <si>
    <t>21,60</t>
  </si>
  <si>
    <t>GRADE DE DISCO CONTROLE REMOTO REBOCÁVEL, COM 24 DISCOS 24 X 6 MM COM PNEUS PARA TRANSPORTE - DEPRECIAÇÃO. AF_06/2014</t>
  </si>
  <si>
    <t>3,32</t>
  </si>
  <si>
    <t>GRADE DE DISCO CONTROLE REMOTO REBOCÁVEL, COM 24 DISCOS 24 X 6 MM COM PNEUS PARA TRANSPORTE - JUROS. AF_06/2014</t>
  </si>
  <si>
    <t>20,02</t>
  </si>
  <si>
    <t>2,71</t>
  </si>
  <si>
    <t>68,53</t>
  </si>
  <si>
    <t>2,62</t>
  </si>
  <si>
    <t>112,05</t>
  </si>
  <si>
    <t>3,83</t>
  </si>
  <si>
    <t>34,00</t>
  </si>
  <si>
    <t>7,65</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</si>
  <si>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</si>
  <si>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</si>
  <si>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</si>
  <si>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</si>
  <si>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</si>
  <si>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7,68</t>
  </si>
  <si>
    <t>TANQUE DE ASFALTO ESTACIONÁRIO COM MAÇARICO, CAPACIDADE 20.000 L - MATERIAIS NA OPERAÇÃO. AF_06/2014</t>
  </si>
  <si>
    <t>10,55</t>
  </si>
  <si>
    <t>1,46</t>
  </si>
  <si>
    <t>42,32</t>
  </si>
  <si>
    <t>5,74</t>
  </si>
  <si>
    <t>21,70</t>
  </si>
  <si>
    <t>3,01</t>
  </si>
  <si>
    <t>24,39</t>
  </si>
  <si>
    <t>3,84</t>
  </si>
  <si>
    <t>70,77</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</si>
  <si>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</si>
  <si>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</si>
  <si>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</si>
  <si>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</si>
  <si>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32,27</t>
  </si>
  <si>
    <t>125,61</t>
  </si>
  <si>
    <t>224,06</t>
  </si>
  <si>
    <t>293,43</t>
  </si>
  <si>
    <t>46,49</t>
  </si>
  <si>
    <t>523,40</t>
  </si>
  <si>
    <t>336,80</t>
  </si>
  <si>
    <t>90,05</t>
  </si>
  <si>
    <t>254,97</t>
  </si>
  <si>
    <t>454,80</t>
  </si>
  <si>
    <t>287,09</t>
  </si>
  <si>
    <t>73,79</t>
  </si>
  <si>
    <t>118,62</t>
  </si>
  <si>
    <t>64,61</t>
  </si>
  <si>
    <t>10,58</t>
  </si>
  <si>
    <t>2,97</t>
  </si>
  <si>
    <t>22,11</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</si>
  <si>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</si>
  <si>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</si>
  <si>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</si>
  <si>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</si>
  <si>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26,64</t>
  </si>
  <si>
    <t>25,16</t>
  </si>
  <si>
    <t>47,18</t>
  </si>
  <si>
    <t>134,38</t>
  </si>
  <si>
    <t>26,28</t>
  </si>
  <si>
    <t>49,29</t>
  </si>
  <si>
    <t>2,39</t>
  </si>
  <si>
    <t>2,99</t>
  </si>
  <si>
    <t>34,20</t>
  </si>
  <si>
    <t>42,79</t>
  </si>
  <si>
    <t>11,41</t>
  </si>
  <si>
    <t>3,62</t>
  </si>
  <si>
    <t>5,63</t>
  </si>
  <si>
    <t>7,02</t>
  </si>
  <si>
    <t>3,52</t>
  </si>
  <si>
    <t>3,85</t>
  </si>
  <si>
    <t>5,75</t>
  </si>
  <si>
    <t>3,77</t>
  </si>
  <si>
    <t>4,13</t>
  </si>
  <si>
    <t>PROJETOR PNEUMÁTICO DE ARGAMASSA PARA CHAPISCO E REBOCO COM RECIPIENTE ACOPLADO, TIPO CANEQUINHA, COM COMPRESSOR DE AR REBOCÁVEL VAZÃO 89 PCM E MOTOR DIESEL DE 20 CV - DEPRECIAÇÃO. AF_06/2015</t>
  </si>
  <si>
    <t>5,57</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</si>
  <si>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</si>
  <si>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</si>
  <si>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6,09</t>
  </si>
  <si>
    <t>PROJETOR PNEUMÁTICO DE ARGAMASSA PARA CHAPISCO E REBOCO COM RECIPIENTE ACOPLADO, TIPO CANEQUINHA, COM COMPRESSOR DE AR REBOCÁVEL VAZÃO 89 PCM E MOTOR DIESEL DE 20 CV - MATERIAIS NA OPERAÇÃO. AF_06/2015</t>
  </si>
  <si>
    <t>156,95</t>
  </si>
  <si>
    <t>91,20</t>
  </si>
  <si>
    <t>82,33</t>
  </si>
  <si>
    <t>103,03</t>
  </si>
  <si>
    <t>69,90</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</si>
  <si>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</si>
  <si>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</si>
  <si>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3,04</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</si>
  <si>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</si>
  <si>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</si>
  <si>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43,36</t>
  </si>
  <si>
    <t>16,50</t>
  </si>
  <si>
    <t>39,94</t>
  </si>
  <si>
    <t>3,45</t>
  </si>
  <si>
    <t>4,62</t>
  </si>
  <si>
    <t>46,19</t>
  </si>
  <si>
    <t>11,74</t>
  </si>
  <si>
    <t>1,63</t>
  </si>
  <si>
    <t>119,83</t>
  </si>
  <si>
    <t>5,48</t>
  </si>
  <si>
    <t>4,47</t>
  </si>
  <si>
    <t>3,16</t>
  </si>
  <si>
    <t>28,25</t>
  </si>
  <si>
    <t>108,52</t>
  </si>
  <si>
    <t>11,87</t>
  </si>
  <si>
    <t>2,49</t>
  </si>
  <si>
    <t>0,96</t>
  </si>
  <si>
    <t>2,89</t>
  </si>
  <si>
    <t>16,84</t>
  </si>
  <si>
    <t>3,10</t>
  </si>
  <si>
    <t>1,21</t>
  </si>
  <si>
    <t>10,00</t>
  </si>
  <si>
    <t>2,09</t>
  </si>
  <si>
    <t>3,49</t>
  </si>
  <si>
    <t>1,36</t>
  </si>
  <si>
    <t>35,48</t>
  </si>
  <si>
    <t>108,07</t>
  </si>
  <si>
    <t>2,64</t>
  </si>
  <si>
    <t>1,13</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</si>
  <si>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</si>
  <si>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</si>
  <si>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</si>
  <si>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1,32</t>
  </si>
  <si>
    <t>ESPARGIDOR DE ASFALTO PRESSURIZADO, TANQUE 6 M3 COM ISOLAÇÃO TÉRMICA, AQUECIDO COM 2 MAÇARICOS, COM BARRA ESPARGIDORA 3,60 M, MONTADO SOBRE CAMINHÃO  TOCO, PBT 14.300 KG, POTÊNCIA 185 CV - MATERIAIS NA OPERAÇÃO. AF_08/2015</t>
  </si>
  <si>
    <t>163,56</t>
  </si>
  <si>
    <t>6,64</t>
  </si>
  <si>
    <t>2,69</t>
  </si>
  <si>
    <t>102,00</t>
  </si>
  <si>
    <t>6,17</t>
  </si>
  <si>
    <t>55,20</t>
  </si>
  <si>
    <t>229,55</t>
  </si>
  <si>
    <t>6,13</t>
  </si>
  <si>
    <t>5,11</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</si>
  <si>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</si>
  <si>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</si>
  <si>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</si>
  <si>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1,64</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</si>
  <si>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</si>
  <si>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</si>
  <si>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</si>
  <si>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</si>
  <si>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</si>
  <si>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</si>
  <si>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</si>
  <si>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</si>
  <si>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</si>
  <si>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3,09</t>
  </si>
  <si>
    <t>40,50</t>
  </si>
  <si>
    <t>210,44</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</si>
  <si>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</si>
  <si>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</si>
  <si>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</si>
  <si>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</si>
  <si>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244,05</t>
  </si>
  <si>
    <t>305,41</t>
  </si>
  <si>
    <t>PERFURATRIZ COM TORRE METÁLICA PARA EXECUÇÃO DE ESTACA HÉLICE CONTÍNUA, PROFUNDIDADE MÁXIMA DE 32 M, DIÂMETRO MÁXIMO DE 1000 MM, POTÊNCIA INSTALADA DE 350 HP, MESA ROTATIVA COM TORQUE MÁXIMO DE 263 KNM  MATERIAIS NA OPERAÇÃO. AF_01/2016</t>
  </si>
  <si>
    <t>119,10</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</si>
  <si>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</si>
  <si>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</si>
  <si>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</si>
  <si>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</si>
  <si>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0,78</t>
  </si>
  <si>
    <t>4,11</t>
  </si>
  <si>
    <t>9,12</t>
  </si>
  <si>
    <t>GRUA ASCENCIONAL, LANÇA DE 30 M, CAPACIDADE DE 1,0 T A 30 M, ALTURA ATÉ 39 M  DEPRECIAÇÃO. AF_03/2016</t>
  </si>
  <si>
    <t>38,85</t>
  </si>
  <si>
    <t>GRUA ASCENCIONAL, LANÇA DE 30 M, CAPACIDADE DE 1,0 T A 30 M, ALTURA ATÉ 39 M   JUROS. AF_03/2016</t>
  </si>
  <si>
    <t>GRUA ASCENCIONAL, LANÇA DE 30 M, CAPACIDADE DE 1,0 T A 30 M, ALTURA ATÉ 39 M   MANUTENÇÃO. AF_03/2016</t>
  </si>
  <si>
    <t>42,49</t>
  </si>
  <si>
    <t>GRUA ASCENCIONAL, LANÇA DE 30 M, CAPACIDADE DE 1,0 T A 30 M, ALTURA ATÉ 39 M   MATERIAIS NA OPERAÇÃO. AF_03/2016</t>
  </si>
  <si>
    <t>131,25</t>
  </si>
  <si>
    <t>198,90</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</si>
  <si>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</si>
  <si>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</si>
  <si>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</si>
  <si>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</si>
  <si>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8,13</t>
  </si>
  <si>
    <t>MÁQUINA JATO DE PRESSAO PORTÁTIL, CAMARA DE 1 SAIDA, CAPACIDADE 280 L, DIAMETRO 670 MM, BICO DE JATO CURTO VENTURI DE 5/16'' , MANGUEIRA DE 1'' COM COMPRESSOR DE AR REBOCÁVEL 189 PCM E MOTOR DIESEL 63 CV - MATERIAIS NA OPERAÇÃO. AF_03/2016</t>
  </si>
  <si>
    <t>51,11</t>
  </si>
  <si>
    <t>122,16</t>
  </si>
  <si>
    <t>USINA DE MISTURA ASFÁLTICA À QUENTE, TIPO CONTRA FLUXO, PROD 40 A 80 TON/HORA - DEPRECIAÇÃO. AF_03/2016</t>
  </si>
  <si>
    <t>96,80</t>
  </si>
  <si>
    <t>USINA DE MISTURA ASFÁLTICA À QUENTE, TIPO CONTRA FLUXO, PROD 40 A 80 TON/HORA - JUROS. AF_03/2016</t>
  </si>
  <si>
    <t>17,42</t>
  </si>
  <si>
    <t>USINA DE MISTURA ASFÁLTICA À QUENTE, TIPO CONTRA FLUXO, PROD 40 A 80 TON/HORA - MANUTENÇÃO. AF_03/2016</t>
  </si>
  <si>
    <t>155,60</t>
  </si>
  <si>
    <t>USINA DE MISTURA ASFÁLTICA À QUENTE, TIPO CONTRA FLUXO, PROD 40 A 80 TON/HORA - MATERIAIS NA OPERAÇÃO. AF_03/2016</t>
  </si>
  <si>
    <t>2.188,80</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</si>
  <si>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</si>
  <si>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</si>
  <si>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</si>
  <si>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</si>
  <si>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22,62</t>
  </si>
  <si>
    <t>31,99</t>
  </si>
  <si>
    <t>49,93</t>
  </si>
  <si>
    <t>57,37</t>
  </si>
  <si>
    <t>16,92</t>
  </si>
  <si>
    <t>2,66</t>
  </si>
  <si>
    <t>18,51</t>
  </si>
  <si>
    <t>DISTRIBUIDOR DE AGREGADOS AUTOPROPELIDO, CAP 3 M3, A DIESEL, POTÊNCIA 176CV  MATERIAIS NA OPERAÇÃO. AF_07/2016</t>
  </si>
  <si>
    <t>112,22</t>
  </si>
  <si>
    <t>30,02</t>
  </si>
  <si>
    <t>5,40</t>
  </si>
  <si>
    <t>56,30</t>
  </si>
  <si>
    <t>24,57</t>
  </si>
  <si>
    <t>GRUA ASCENCIONAL, LANÇA DE 42 M, CAPACIDADE DE 1,5 T A 30 M, ALTURA ATÉ 39 M  DEPRECIAÇÃO. AF_08/2016</t>
  </si>
  <si>
    <t>44,01</t>
  </si>
  <si>
    <t>GRUA ASCENCIONAL, LANCA DE 42 M, CAPACIDADE DE 1,5 T A 30 M, ALTURA ATE 39 M  JUROS. AF_08/2016</t>
  </si>
  <si>
    <t>5,22</t>
  </si>
  <si>
    <t>GRUA ASCENCIONAL, LANCA DE 42 M, CAPACIDADE DE 1,5 T A 30 M, ALTURA ATE 39 M  MANUTENÇÃO. AF_08/2016</t>
  </si>
  <si>
    <t>48,14</t>
  </si>
  <si>
    <t>GRUA ASCENCIONAL, LANCA DE 42 M, CAPACIDADE DE 1,5 T A 30 M, ALTURA ATE 39 M  MATERIAIS NA OPERAÇÃO. AF_08/2016</t>
  </si>
  <si>
    <t>PULVERIZADOR DE TINTA ELÉTRICO/MÁQUINA DE PINTURA AIRLESS, VAZÃO 2 L/MIN - MATERIAIS NA OPERAÇÃO. AF_08/2016</t>
  </si>
  <si>
    <t>2,00</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</si>
  <si>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</si>
  <si>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</si>
  <si>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</si>
  <si>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</si>
  <si>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</si>
  <si>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</si>
  <si>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</si>
  <si>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</si>
  <si>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</si>
  <si>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32,46</t>
  </si>
  <si>
    <t>40,62</t>
  </si>
  <si>
    <t>PERFURATRIZ SOBRE ESTEIRA, TORQUE MÁXIMO 600 KGF, POTÊNCIA ENTRE 50 E 60 HP, DIÂMETRO MÁXIMO 10 - DEPRECIAÇÃO. AF_11/2016</t>
  </si>
  <si>
    <t>PERFURATRIZ SOBRE ESTEIRA, TORQUE MÁXIMO 600 KGF, POTÊNCIA ENTRE 50 E 60 HP, DIÂMETRO MÁXIMO 10 - JUROS. AF_11/2016</t>
  </si>
  <si>
    <t>4,67</t>
  </si>
  <si>
    <t>PERFURATRIZ SOBRE ESTEIRA, TORQUE MÁXIMO 600 KGF, POTÊNCIA ENTRE 50 E 60 HP, DIÂMETRO MÁXIMO 10 - MANUTENÇÃO. AF_11/2016</t>
  </si>
  <si>
    <t>PERFURATRIZ SOBRE ESTEIRA, TORQUE MÁXIMO 600 KGF, POTÊNCIA ENTRE 50 E 60 HP, DIÂMETRO MÁXIMO 10 - MATERIAIS NA OPERAÇÃO. AF_11/2016</t>
  </si>
  <si>
    <t>39,39</t>
  </si>
  <si>
    <t>1,11</t>
  </si>
  <si>
    <t>208,11</t>
  </si>
  <si>
    <t>6,20</t>
  </si>
  <si>
    <t>2,46</t>
  </si>
  <si>
    <t>13,99</t>
  </si>
  <si>
    <t>15,31</t>
  </si>
  <si>
    <t>14,20</t>
  </si>
  <si>
    <t>18,68</t>
  </si>
  <si>
    <t>23,35</t>
  </si>
  <si>
    <t>14,02</t>
  </si>
  <si>
    <t>37,43</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</si>
  <si>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</si>
  <si>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</si>
  <si>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</si>
  <si>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</si>
  <si>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118,90</t>
  </si>
  <si>
    <t>21,40</t>
  </si>
  <si>
    <t>191,13</t>
  </si>
  <si>
    <t>214,20</t>
  </si>
  <si>
    <t>313,06</t>
  </si>
  <si>
    <t>56,35</t>
  </si>
  <si>
    <t>503,25</t>
  </si>
  <si>
    <t>1,53</t>
  </si>
  <si>
    <t>478,34</t>
  </si>
  <si>
    <t>549,19</t>
  </si>
  <si>
    <t>617,89</t>
  </si>
  <si>
    <t>728,48</t>
  </si>
  <si>
    <t>78,26</t>
  </si>
  <si>
    <t>88,79</t>
  </si>
  <si>
    <t>84,21</t>
  </si>
  <si>
    <t>102,92</t>
  </si>
  <si>
    <t>18,50</t>
  </si>
  <si>
    <t>1.052,24</t>
  </si>
  <si>
    <t>1.295,26</t>
  </si>
  <si>
    <t>1.364,40</t>
  </si>
  <si>
    <t>1.518,02</t>
  </si>
  <si>
    <t>1.910,90</t>
  </si>
  <si>
    <t>2.297,58</t>
  </si>
  <si>
    <t>2.386,60</t>
  </si>
  <si>
    <t>2.599,87</t>
  </si>
  <si>
    <t>3.001,33</t>
  </si>
  <si>
    <t>3.103,44</t>
  </si>
  <si>
    <t>1.038,60</t>
  </si>
  <si>
    <t>1.271,36</t>
  </si>
  <si>
    <t>1.340,49</t>
  </si>
  <si>
    <t>1.504,38</t>
  </si>
  <si>
    <t>1.885,50</t>
  </si>
  <si>
    <t>2.262,99</t>
  </si>
  <si>
    <t>2.352,95</t>
  </si>
  <si>
    <t>2.542,32</t>
  </si>
  <si>
    <t>2.934,04</t>
  </si>
  <si>
    <t>3.021,02</t>
  </si>
  <si>
    <t>FABRICAÇÃO E INSTALAÇÃO DE ESTRUTURA PONTALETADA DE MADEIRA NÃO APARELHADA PARA TELHADOS COM ATÉ 2 ÁGUAS E PARA TELHA CERÂMICA OU DE CONCRETO, INCLUSO TRANSPORTE VERTICAL. AF_12/2015</t>
  </si>
  <si>
    <t>38,37</t>
  </si>
  <si>
    <t>FABRICAÇÃO E INSTALAÇÃO DE ESTRUTURA PONTALETADA DE MADEIRA NÃO APARELHADA PARA TELHADOS COM ATÉ 2 ÁGUAS E PARA TELHA ONDULADA DE FIBROCIMENTO, METÁLICA, PLÁSTICA OU TERMOACÚSTICA, INCLUSO TRANSPORTE VERTICAL. AF_12/2015</t>
  </si>
  <si>
    <t>23,39</t>
  </si>
  <si>
    <t>FABRICAÇÃO E INSTALAÇÃO DE ESTRUTURA PONTALETADA DE MADEIRA NÃO APARELHADA PARA TELHADOS COM MAIS QUE 2 ÁGUAS E PARA TELHA CERÂMICA OU DE CONCRETO, INCLUSO TRANSPORTE VERTICAL. AF_12/2015</t>
  </si>
  <si>
    <t>34,09</t>
  </si>
  <si>
    <t>51,33</t>
  </si>
  <si>
    <t>58,09</t>
  </si>
  <si>
    <t>25,39</t>
  </si>
  <si>
    <t>26,92</t>
  </si>
  <si>
    <t>44,15</t>
  </si>
  <si>
    <t>24,82</t>
  </si>
  <si>
    <t>21,11</t>
  </si>
  <si>
    <t>16,23</t>
  </si>
  <si>
    <t>25,20</t>
  </si>
  <si>
    <t>33,96</t>
  </si>
  <si>
    <t>48,26</t>
  </si>
  <si>
    <t>51,87</t>
  </si>
  <si>
    <t>74,36</t>
  </si>
  <si>
    <t>26,18</t>
  </si>
  <si>
    <t>41,41</t>
  </si>
  <si>
    <t>TELHAMENTO COM TELHA ESTRUTURAL DE FIBROCIMENTO E= 8 MM, COM ATÉ 2 ÁGUAS, INCLUSO IÇAMENTO. AF_07/2019_P</t>
  </si>
  <si>
    <t>84,82</t>
  </si>
  <si>
    <t>58,99</t>
  </si>
  <si>
    <t>160,69</t>
  </si>
  <si>
    <t>46,16</t>
  </si>
  <si>
    <t>39,05</t>
  </si>
  <si>
    <t>55,71</t>
  </si>
  <si>
    <t>53,66</t>
  </si>
  <si>
    <t>46,01</t>
  </si>
  <si>
    <t>22,66</t>
  </si>
  <si>
    <t>63,56</t>
  </si>
  <si>
    <t>67,97</t>
  </si>
  <si>
    <t>130,35</t>
  </si>
  <si>
    <t>59,94</t>
  </si>
  <si>
    <t>218,63</t>
  </si>
  <si>
    <t>272,68</t>
  </si>
  <si>
    <t>326,03</t>
  </si>
  <si>
    <t>411,81</t>
  </si>
  <si>
    <t>155,22</t>
  </si>
  <si>
    <t>87,34</t>
  </si>
  <si>
    <t>56,03</t>
  </si>
  <si>
    <t>165,65</t>
  </si>
  <si>
    <t>100,41</t>
  </si>
  <si>
    <t>60,47</t>
  </si>
  <si>
    <t>157,87</t>
  </si>
  <si>
    <t>79,81</t>
  </si>
  <si>
    <t>44,22</t>
  </si>
  <si>
    <t>168,85</t>
  </si>
  <si>
    <t>85,93</t>
  </si>
  <si>
    <t>47,77</t>
  </si>
  <si>
    <t>62,33</t>
  </si>
  <si>
    <t>862,84</t>
  </si>
  <si>
    <t>1.013,67</t>
  </si>
  <si>
    <t>1.164,49</t>
  </si>
  <si>
    <t>1.475,66</t>
  </si>
  <si>
    <t>1.626,48</t>
  </si>
  <si>
    <t>1.830,66</t>
  </si>
  <si>
    <t>(COMPOSIÇÃO REPRESENTATIVA) FABRICAÇÃO E INSTALAÇÃO DE TESOURA INTEIRA EM AÇO, PARA VÃOS DE 3 A 12 M E PARA QUALQUER TIPO DE TELHA, INCLUSO IÇAMENTO. AF_12/2015</t>
  </si>
  <si>
    <t>2.125,93</t>
  </si>
  <si>
    <t>2.369,01</t>
  </si>
  <si>
    <t>2.519,83</t>
  </si>
  <si>
    <t>2.708,84</t>
  </si>
  <si>
    <t>FABRICAÇÃO E INSTALAÇÃO DE TESOURA INTEIRA EM AÇO, VÃO DE 3 M, PARA TELHA ONDULADA DE FIBROCIMENTO, METÁLICA, PLÁSTICA OU TERMOACÚSTICA, INCLUSO IÇAMENTO.. AF_12/2015</t>
  </si>
  <si>
    <t>975,50</t>
  </si>
  <si>
    <t>1.126,32</t>
  </si>
  <si>
    <t>1.399,31</t>
  </si>
  <si>
    <t>1.550,13</t>
  </si>
  <si>
    <t>1.973,23</t>
  </si>
  <si>
    <t>2.254,49</t>
  </si>
  <si>
    <t>2.405,31</t>
  </si>
  <si>
    <t>2.556,14</t>
  </si>
  <si>
    <t>1.090,95</t>
  </si>
  <si>
    <t>1.488,89</t>
  </si>
  <si>
    <t>1.559,66</t>
  </si>
  <si>
    <t>1.727,64</t>
  </si>
  <si>
    <t>2.155,82</t>
  </si>
  <si>
    <t>2.766,47</t>
  </si>
  <si>
    <t>2.852,58</t>
  </si>
  <si>
    <t>3.102,43</t>
  </si>
  <si>
    <t>3.582,72</t>
  </si>
  <si>
    <t>3.815,33</t>
  </si>
  <si>
    <t>1.063,67</t>
  </si>
  <si>
    <t>1.455,24</t>
  </si>
  <si>
    <t>1.526,02</t>
  </si>
  <si>
    <t>1.798,25</t>
  </si>
  <si>
    <t>2.066,10</t>
  </si>
  <si>
    <t>2.612,71</t>
  </si>
  <si>
    <t>2.698,51</t>
  </si>
  <si>
    <t>2.899,78</t>
  </si>
  <si>
    <t>3.280,44</t>
  </si>
  <si>
    <t>3.213,89</t>
  </si>
  <si>
    <t>13,48</t>
  </si>
  <si>
    <t>592,08</t>
  </si>
  <si>
    <t>49,84</t>
  </si>
  <si>
    <t>38,04</t>
  </si>
  <si>
    <t>18,89</t>
  </si>
  <si>
    <t>67,92</t>
  </si>
  <si>
    <t>131,89</t>
  </si>
  <si>
    <t>91,11</t>
  </si>
  <si>
    <t>116,60</t>
  </si>
  <si>
    <t>107,83</t>
  </si>
  <si>
    <t>112,30</t>
  </si>
  <si>
    <t>118,87</t>
  </si>
  <si>
    <t>148,66</t>
  </si>
  <si>
    <t>123,34</t>
  </si>
  <si>
    <t>149,03</t>
  </si>
  <si>
    <t>DRENO ESPINHA DE PEIXE (SEÇÃO (0,40 X 0,40 M), COM TUBO DE PEAD CORRUGADO PERFURADO, DN 100 MM, ENCHIMENTO COM AREIA, INCLUSIVE CONEXÕES. AF_07/2021</t>
  </si>
  <si>
    <t>36,01</t>
  </si>
  <si>
    <t>53,89</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</si>
  <si>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</si>
  <si>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</si>
  <si>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87,00</t>
  </si>
  <si>
    <t>TUBO DE PVC CORRUGADO FLEXÍVEL PERFURADO, DN 100 MM, PARA DRENO - FORNECIMENTO E ASSENTAMENTO. AF_07/2021</t>
  </si>
  <si>
    <t>11,95</t>
  </si>
  <si>
    <t>33,39</t>
  </si>
  <si>
    <t>77,02</t>
  </si>
  <si>
    <t>105,69</t>
  </si>
  <si>
    <t>97,44</t>
  </si>
  <si>
    <t>119,68</t>
  </si>
  <si>
    <t>111,43</t>
  </si>
  <si>
    <t>46,43</t>
  </si>
  <si>
    <t>DRENO EM MURO DE CONTENÇÃO, EXECUTADO NO PÉ DO MURO, COM TUBO DE PVC CORRUGADO FLEXÍVEL PERFURADO, ENCHIMENTO COM BRITA, ENVOLVIDO COM MANTA GEOTÊXTIL. AF_07/2021</t>
  </si>
  <si>
    <t>27,72</t>
  </si>
  <si>
    <t>MURO DE GABIÃO, ENCHIMENTO COM PEDRA DE MÃO TIPO RACHÃO, DE GRAVIDADE, COM GAIOLAS DE COMPRIMENTO IGUAL A 2 M, PARA MUROS COM ALTURA MENOR OU IGUAL A 4 M  FORNECIMENTO E EXECUÇÃO. AF_12/2015</t>
  </si>
  <si>
    <t>555,30</t>
  </si>
  <si>
    <t>MURO DE GABIÃO, ENCHIMENTO COM PEDRA DE MÃO TIPO RACHÃO, DE GRAVIDADE, COM GAIOLAS DE COMPRIMENTO IGUAL A 5 M, PARA MUROS COM ALTURA MENOR OU IGUAL A 4 M  FORNECIMENTO E EXECUÇÃO. AF_12/2015</t>
  </si>
  <si>
    <t>507,00</t>
  </si>
  <si>
    <t>MURO DE GABIÃO, ENCHIMENTO COM PEDRA DE MÃO TIPO RACHÃO, DE GRAVIDADE, COM GAIOLAS DE COMPRIMENTO IGUAL A 2 M, PARA MUROS COM ALTURA MAIOR QUE 4 M E MENOR OU IGUAL A 6 M  FORNECIMENTO E EXECUÇÃO. AF_12/2015</t>
  </si>
  <si>
    <t>689,10</t>
  </si>
  <si>
    <t>MURO DE GABIÃO, ENCHIMENTO COM PEDRA DE MÃO TIPO RACHÃO, DE GRAVIDADE, COM GAIOLAS DE COMPRIMENTO IGUAL A 5 M, PARA MUROS COM ALTURA MAIOR QUE 4 M E MENOR OU IGUAL A 6 M   FORNECIMENTO E EXECUÇÃO. AF_12/2015</t>
  </si>
  <si>
    <t>608,33</t>
  </si>
  <si>
    <t>MURO DE GABIÃO, ENCHIMENTO COM PEDRA DE MÃO TIPO RACHÃO, DE GRAVIDADE, COM GAIOLAS DE COMPRIMENTO IGUAL A 2 M, PARA MUROS COM ALTURA MAIOR QUE 6 M E MENOR OU IGUAL A 10 M   FORNECIMENTO E EXECUÇÃO. AF_12/2015</t>
  </si>
  <si>
    <t>765,02</t>
  </si>
  <si>
    <t>MURO DE GABIÃO, ENCHIMENTO COM PEDRA DE MÃO TIPO RACHÃO, DE GRAVIDADE, COM GAIOLAS DE COMPRIMENTO IGUAL A 5 M, PARA MUROS COM ALTURA MAIOR QUE 6 M E MENOR OU IGUAL A 10 M FORNECIMENTO E EXECUÇÃO. AF_12/2015</t>
  </si>
  <si>
    <t>666,25</t>
  </si>
  <si>
    <t>MURO DE GABIÃO, ENCHIMENTO COM PEDRA DE MÃO TIPO RACHÃO, COM SOLO REFORÇADO, PARA MUROS COM ALTURA MENOR OU IGUAL A 4 M   FORNECIMENTO E EXECUÇÃO. AF_12/2015</t>
  </si>
  <si>
    <t>777,19</t>
  </si>
  <si>
    <t>MURO DE GABIÃO, ENCHIMENTO COM PEDRA DE MÃO TIPO RACHÃO, COM SOLO REFORÇADO, PARA MUROS COM ALTURA MAIOR QUE 4 M E MENOR OU IGUAL A 12 M   FORNECIMENTO E EXECUÇÃO. AF_12/2015</t>
  </si>
  <si>
    <t>1.325,25</t>
  </si>
  <si>
    <t>MURO DE GABIÃO, ENCHIMENTO COM PEDRA DE MÃO TIPO RACHÃO, COM SOLO REFORÇADO, PARA MUROS COM ALTURA MAIOR QUE 12 M E MENOR OU IGUAL A 20 M    FORNECIMENTO E EXECUÇÃO. AF_12/2015</t>
  </si>
  <si>
    <t>1.643,01</t>
  </si>
  <si>
    <t>MURO DE GABIÃO, ENCHIMENTO COM PEDRA DE MÃO TIPO RACHÃO, COM SOLO REFORÇADO, PARA MUROS COM ALTURA MAIOR QUE 20 M E MENOR OU IGUAL A 28 M   FORNECIMENTO E EXECUÇÃO. AF_12/2015</t>
  </si>
  <si>
    <t>1.959,22</t>
  </si>
  <si>
    <t>MURO DE GABIÃO, ENCHIMENTO COM RESÍDUO DE CONSTRUÇÃO E DEMOLIÇÃO, DE GRAVIDADE, COM GAIOLA TRAPEZOIDAL DE COMPRIMENTO IGUAL A 2 M, PARA MUROS COM ALTURA MENOR OU IGUAL A 2 M   FORNECIMENTO E EXECUÇÃO. AF_12/2015</t>
  </si>
  <si>
    <t>524,35</t>
  </si>
  <si>
    <t>MURO DE GABIÃO, ENCHIMENTO COM RESÍDUO DE CONSTRUÇÃO E DEMOLIÇÃO, DE GRAVIDADE, COM GAIOLA TRAPEZOIDAL DE COMPRIMENTO IGUAL A 2 M, PARA MUROS COM ALTURA MAIOR QUE 2 M E MENOR OU IGUAL A 4 M    FORNECIMENTO E EXECUÇÃO. AF_12/2015</t>
  </si>
  <si>
    <t>478,42</t>
  </si>
  <si>
    <t>PROTEÇÃO SUPERFICIAL DE CANAL EM GABIÃO TIPO COLCHÃO, ALTURA DE 17 CENTÍMETROS, ENCHIMENTO COM PEDRA DE MÃO TIPO RACHÃO - FORNECIMENTO E EXECUÇÃO. AF_12/2015</t>
  </si>
  <si>
    <t>203,66</t>
  </si>
  <si>
    <t>PROTEÇÃO SUPERFICIAL DE CANAL EM GABIÃO TIPO COLCHÃO, ALTURA DE 23 CENTÍMETROS, ENCHIMENTO COM PEDRA DE MÃO TIPO RACHÃO - FORNECIMENTO E EXECUÇÃO. AF_12/2015</t>
  </si>
  <si>
    <t>231,54</t>
  </si>
  <si>
    <t>PROTEÇÃO SUPERFICIAL DE CANAL EM GABIÃO TIPO COLCHÃO, ALTURA DE 30 CENTÍMETROS, ENCHIMENTO COM PEDRA DE MÃO TIPO RACHÃO - FORNECIMENTO E EXECUÇÃO. AF_12/2015</t>
  </si>
  <si>
    <t>265,29</t>
  </si>
  <si>
    <t>PROTEÇÃO SUPERFICIAL DE CANAL EM GABIÃO TIPO SACO, DIÂMETRO DE 65 CENTÍMETROS, ENCHIMENTO MANUAL COM PEDRA DE MÃO TIPO RACHÃO - FORNECIMENTO E EXECUÇÃO. AF_12/2015</t>
  </si>
  <si>
    <t>606,67</t>
  </si>
  <si>
    <t>166,60</t>
  </si>
  <si>
    <t>177,42</t>
  </si>
  <si>
    <t>134,53</t>
  </si>
  <si>
    <t>147,27</t>
  </si>
  <si>
    <t>201,45</t>
  </si>
  <si>
    <t>132,79</t>
  </si>
  <si>
    <t>155,58</t>
  </si>
  <si>
    <t>139,70</t>
  </si>
  <si>
    <t>162,28</t>
  </si>
  <si>
    <t>153,33</t>
  </si>
  <si>
    <t>189,82</t>
  </si>
  <si>
    <t>129,60</t>
  </si>
  <si>
    <t>140,82</t>
  </si>
  <si>
    <t>182,00</t>
  </si>
  <si>
    <t>193,40</t>
  </si>
  <si>
    <t>145,83</t>
  </si>
  <si>
    <t>201,10</t>
  </si>
  <si>
    <t>164,41</t>
  </si>
  <si>
    <t>144,36</t>
  </si>
  <si>
    <t>167,43</t>
  </si>
  <si>
    <t>161,59</t>
  </si>
  <si>
    <t>171,20</t>
  </si>
  <si>
    <t>196,11</t>
  </si>
  <si>
    <t>230,03</t>
  </si>
  <si>
    <t>213,59</t>
  </si>
  <si>
    <t>203,76</t>
  </si>
  <si>
    <t>196,83</t>
  </si>
  <si>
    <t>191,34</t>
  </si>
  <si>
    <t>248,83</t>
  </si>
  <si>
    <t>231,37</t>
  </si>
  <si>
    <t>221,02</t>
  </si>
  <si>
    <t>213,77</t>
  </si>
  <si>
    <t>208,06</t>
  </si>
  <si>
    <t>217,85</t>
  </si>
  <si>
    <t>201,44</t>
  </si>
  <si>
    <t>191,66</t>
  </si>
  <si>
    <t>181,30</t>
  </si>
  <si>
    <t>179,33</t>
  </si>
  <si>
    <t>236,68</t>
  </si>
  <si>
    <t>219,21</t>
  </si>
  <si>
    <t>208,91</t>
  </si>
  <si>
    <t>201,69</t>
  </si>
  <si>
    <t>190,85</t>
  </si>
  <si>
    <t>EXECUÇÃO DE PROTEÇÃO DA CABEÇA DO TIRANTE COM USO DE FÔRMAS EM CHAPA COMPENSADA PLASTIFICADA DE MADEIRA E CONCRETO FCK =15 MPA. AF_07/2016</t>
  </si>
  <si>
    <t>995,18</t>
  </si>
  <si>
    <t>593,84</t>
  </si>
  <si>
    <t>777,85</t>
  </si>
  <si>
    <t>476,85</t>
  </si>
  <si>
    <t>19,99</t>
  </si>
  <si>
    <t>18,96</t>
  </si>
  <si>
    <t>15,54</t>
  </si>
  <si>
    <t>15,23</t>
  </si>
  <si>
    <t>CONCRETAGEM DE CORTINA DE CONTENÇÃO, ATRAVÉS DE BOMBA   LANÇAMENTO, ADENSAMENTO E ACABAMENTO. AF_07/2019</t>
  </si>
  <si>
    <t>412,65</t>
  </si>
  <si>
    <t>38,06</t>
  </si>
  <si>
    <t>49,12</t>
  </si>
  <si>
    <t>149,63</t>
  </si>
  <si>
    <t>46,99</t>
  </si>
  <si>
    <t>66,29</t>
  </si>
  <si>
    <t>87,30</t>
  </si>
  <si>
    <t>83,81</t>
  </si>
  <si>
    <t>106,41</t>
  </si>
  <si>
    <t>209,54</t>
  </si>
  <si>
    <t>260,07</t>
  </si>
  <si>
    <t>361,16</t>
  </si>
  <si>
    <t>590,54</t>
  </si>
  <si>
    <t>805,24</t>
  </si>
  <si>
    <t>1.066,36</t>
  </si>
  <si>
    <t>810,04</t>
  </si>
  <si>
    <t>CAIXA COM GRELHA DUPLA RETANGULAR, EM CONCRETO PRÉ-MOLDADO, DIMENSÕES INTERNAS: 0,6X2,2X1,0 M. AF_12/2020</t>
  </si>
  <si>
    <t>2.011,23</t>
  </si>
  <si>
    <t>737,21</t>
  </si>
  <si>
    <t>1.921,44</t>
  </si>
  <si>
    <t>1.753,27</t>
  </si>
  <si>
    <t>3.213,11</t>
  </si>
  <si>
    <t>1.904,24</t>
  </si>
  <si>
    <t>3.356,26</t>
  </si>
  <si>
    <t>2.902,34</t>
  </si>
  <si>
    <t>4.976,26</t>
  </si>
  <si>
    <t>1.157,53</t>
  </si>
  <si>
    <t>2.539,98</t>
  </si>
  <si>
    <t>1.343,09</t>
  </si>
  <si>
    <t>2.448,14</t>
  </si>
  <si>
    <t>2.108,16</t>
  </si>
  <si>
    <t>3.993,57</t>
  </si>
  <si>
    <t>POÇO DE INSPEÇÃO CIRCULAR PARA ESGOTO, EM CONCRETO PRÉ-MOLDADO, DIÂMETRO INTERNO = 0,6 M, PROFUNDIDADE = 1 M, EXCLUINDO TAMPÃO. AF_12/2020</t>
  </si>
  <si>
    <t>395,61</t>
  </si>
  <si>
    <t>POÇO DE INSPEÇÃO CIRCULAR PARA ESGOTO, EM CONCRETO PRÉ-MOLDADO, DIÂMETRO INTERNO = 0,6 M, PROFUNDIDADE = 1,5 M, EXCLUINDO TAMPÃO. AF_12/2020</t>
  </si>
  <si>
    <t>416,88</t>
  </si>
  <si>
    <t>POÇO DE INSPEÇÃO CIRCULAR PARA ESGOTO, EM ALVENARIA COM TIJOLOS CERÂMICOS MACIÇOS, DIÂMETRO INTERNO = 0,6 M, PROFUNDIDADE = 1 M, EXCLUINDO TAMPÃO. AF_12/2020</t>
  </si>
  <si>
    <t>1.140,49</t>
  </si>
  <si>
    <t>POÇO DE INSPEÇÃO CIRCULAR PARA ESGOTO, EM ALVENARIA COM TIJOLOS CERÂMICOS MACIÇOS, DIÂMETRO INTERNO = 0,6 M, PROFUNDIDADE = 1,5 M, EXCLUINDO TAMPÃO. AF_12/2020</t>
  </si>
  <si>
    <t>1.627,49</t>
  </si>
  <si>
    <t>BASE PARA POÇO DE VISITA CIRCULAR PARA ESGOTO, EM CONCRETO PRÉ-MOLDADO, DIÂMETRO INTERNO = 0,8 M, PROFUNDIDADE = 1,45 M, EXCLUINDO TAMPÃO. AF_12/2020</t>
  </si>
  <si>
    <t>818,89</t>
  </si>
  <si>
    <t>BASE PARA POÇO DE VISITA CIRCULAR PARA  ESGOTO, EM ALVENARIA COM TIJOLOS CERÂMICOS MACIÇOS, DIÂMETRO INTERNO = 0,8 M, PROFUNDIDADE = 1,45 M, EXCLUINDO TAMPÃO. AF_12/2020</t>
  </si>
  <si>
    <t>2.126,65</t>
  </si>
  <si>
    <t>1.253,96</t>
  </si>
  <si>
    <t>400,61</t>
  </si>
  <si>
    <t>1.520,67</t>
  </si>
  <si>
    <t>530,76</t>
  </si>
  <si>
    <t>BASE PARA POÇO DE VISITA CIRCULAR PARA  ESGOTO, EM ALVENARIA COM TIJOLOS CERÂMICOS MACIÇOS, DIÂMETRO INTERNO = 1,2 M, PROFUNDIDADE = 1,45 M, EXCLUINDO TAMPÃO. AF_12/2020</t>
  </si>
  <si>
    <t>3.142,57</t>
  </si>
  <si>
    <t>1.787,42</t>
  </si>
  <si>
    <t>750,64</t>
  </si>
  <si>
    <t>BASE PARA POÇO DE VISITA CIRCULAR PARA ESGOTO, EM ALVENARIA COM TIJOLOS CERÂMICOS MACIÇOS, DIÂMETRO INTERNO = 1,5 M, PROFUNDIDADE = 1,45 M, EXCLUINDO TAMPÃO. AF_12/2020</t>
  </si>
  <si>
    <t>4.043,85</t>
  </si>
  <si>
    <t>2.187,52</t>
  </si>
  <si>
    <t>BASE PARA POÇO DE VISITA RETANGULAR PARA  ESGOTO, EM ALVENARIA COM BLOCOS DE CONCRETO, DIMENSÕES INTERNAS = 1X1 M, PROFUNDIDADE = 1,45 M, EXCLUINDO TAMPÃO. AF_12/2020</t>
  </si>
  <si>
    <t>2.527,82</t>
  </si>
  <si>
    <t>1.212,29</t>
  </si>
  <si>
    <t>BASE PARA POÇO DE VISITA RETANGULAR PARA ESGOTO, EM ALVENARIA COM BLOCOS DE CONCRETO, DIMENSÕES INTERNAS = 1X1,5 M, PROFUNDIDADE = 1,45 M, EXCLUINDO TAMPÃO. AF_12/2020</t>
  </si>
  <si>
    <t>3.205,32</t>
  </si>
  <si>
    <t>1.447,98</t>
  </si>
  <si>
    <t>1.683,65</t>
  </si>
  <si>
    <t>1.919,33</t>
  </si>
  <si>
    <t>BASE PARA POÇO DE VISITA RETANGULAR PARA ESGOTO, EM ALVENARIA COM BLOCOS DE CONCRETO, DIMENSÕES INTERNAS = 1X3 M, PROFUNDIDADE = 1,45 M, EXCLUINDO TAMPÃO. AF_12/2020</t>
  </si>
  <si>
    <t>5.259,55</t>
  </si>
  <si>
    <t>2.155,05</t>
  </si>
  <si>
    <t>2.390,75</t>
  </si>
  <si>
    <t>BASE PARA POÇO DE VISITA RETANGULAR PARA ESGOTO, EM ALVENARIA COM BLOCOS DE CONCRETO, DIMENSÕES INTERNAS = 1X4 M, PROFUNDIDADE = 1,45 M, EXCLUINDO TAMPÃO. AF_12/2020</t>
  </si>
  <si>
    <t>6.615,63</t>
  </si>
  <si>
    <t>2.626,42</t>
  </si>
  <si>
    <t>BASE PARA POÇO DE VISITA RETANGULAR PARA ESGOTO, EM ALVENARIA COM BLOCOS DE CONCRETO, DIMENSÕES INTERNAS = 1,5X1,5 M, PROFUNDIDADE = 1,45 M, EXCLUINDO TAMPÃO . AF_12/2020</t>
  </si>
  <si>
    <t>3.972,94</t>
  </si>
  <si>
    <t>BASE PARA POÇO DE VISITA RETANGULAR PARA ESGOTO, EM ALVENARIA COM BLOCOS DE CONCRETO, DIMENSÕES INTERNAS = 1,5X2 M, PROFUNDIDADE = 1,45 M, EXCLUINDO TAMPÃO. AF_12/2020</t>
  </si>
  <si>
    <t>4.842,12</t>
  </si>
  <si>
    <t>BASE PARA POÇO DE VISITA RETANGULAR PARA ESGOTO, EM ALVENARIA COM BLOCOS DE CONCRETO, DIMENSÕES INTERNAS = 1,5X2,5 M, PROFUNDIDADE = 1,45 M, EXCLUINDO TAMPÃO. AF_12/2020</t>
  </si>
  <si>
    <t>5.693,74</t>
  </si>
  <si>
    <t>BASE PARA POÇO DE VISITA RETANGULAR PARA ESGOTO, EM ALVENARIA COM BLOCOS DE CONCRETO, DIMENSÕES INTERNAS = 1,5X3 M, PROFUNDIDADE = 1,45 M, EXCLUINDO TAMPÃO. AF_12/2020</t>
  </si>
  <si>
    <t>6.545,37</t>
  </si>
  <si>
    <t>BASE PARA POÇO DE VISITA RETANGULAR PARA ESGOTO, EM ALVENARIA COM BLOCOS DE CONCRETO, DIMENSÕES INTERNAS = 1,5X3,5 M, PROFUNDIDADE = 1,45 M, EXCLUINDO TAMPÃO. AF_12/2020</t>
  </si>
  <si>
    <t>7.400,43</t>
  </si>
  <si>
    <t>BASE PARA POÇO DE VISITA RETANGULAR PARA ESGOTO, EM ALVENARIA COM BLOCOS DE CONCRETO, DIMENSÕES INTERNAS = 1,5X4 M, PROFUNDIDADE = 1,45 M, EXCLUINDO TAMPÃO. AF_12/2020</t>
  </si>
  <si>
    <t>8.248,63</t>
  </si>
  <si>
    <t>2.883,75</t>
  </si>
  <si>
    <t>BASE PARA POÇO DE VISITA RETANGULAR PARA ESGOTO, EM ALVENARIA COM BLOCOS DE CONCRETO, DIMENSÕES INTERNAS = 2X2 M, PROFUNDIDADE = 1,45 M, EXCLUINDO TAMPÃO. AF_12/2020</t>
  </si>
  <si>
    <t>5.854,51</t>
  </si>
  <si>
    <t>2.176,76</t>
  </si>
  <si>
    <t>BASE PARA POÇO DE VISITA RETANGULAR PARA ESGOTO, EM ALVENARIA COM BLOCOS DE CONCRETO, DIMENSÕES INTERNAS = 2X2,5 M, PROFUNDIDADE = 1,45 M, EXCLUINDO TAMPÃO. AF_12/2020</t>
  </si>
  <si>
    <t>6.875,39</t>
  </si>
  <si>
    <t>2.412,38</t>
  </si>
  <si>
    <t>BASE PARA POÇO DE VISITA RETANGULAR PARA ESGOTO, EM ALVENARIA COM BLOCOS DE CONCRETO, DIMENSÕES INTERNAS = 2X3 M, PROFUNDIDADE = 1,45 M, EXCLUINDO TAMPÃO. AF_12/2020</t>
  </si>
  <si>
    <t>7.928,22</t>
  </si>
  <si>
    <t>2.648,12</t>
  </si>
  <si>
    <t>BASE PARA POÇO DE VISITA RETANGULAR PARA ESGOTO, EM ALVENARIA COM BLOCOS DE CONCRETO, DIMENSÕES INTERNAS = 2X3,5 M, PROFUNDIDADE = 1,45 M, EXCLUINDO TAMPÃO. AF_12/2020</t>
  </si>
  <si>
    <t>8.947,13</t>
  </si>
  <si>
    <t>BASE PARA POÇO DE VISITA RETANGULAR PARA ESGOTO, EM ALVENARIA COM BLOCOS DE CONCRETO, DIMENSÕES INTERNAS = 2X4 M, PROFUNDIDADE = 1,45 M, EXCLUINDO TAMPÃO. AF_12/2020</t>
  </si>
  <si>
    <t>9.966,13</t>
  </si>
  <si>
    <t>3.123,91</t>
  </si>
  <si>
    <t>BASE PARA POÇO DE VISITA RETANGULAR PARA ESGOTO, EM ALVENARIA COM BLOCOS DE CONCRETO, DIMENSÕES INTERNAS = 2,5X2,5 M, PROFUNDIDADE = 1,45 M, EXCLUINDO TAMPÃO. AF_12/2020</t>
  </si>
  <si>
    <t>8.086,13</t>
  </si>
  <si>
    <t>2.652,64</t>
  </si>
  <si>
    <t>BASE PARA POÇO DE VISITA RETANGULAR PARA ESGOTO, EM ALVENARIA COM BLOCOS DE CONCRETO, DIMENSÕES INTERNAS = 2,5X3 M, PROFUNDIDADE = 1,45 M, EXCLUINDO TAMPÃO. AF_12/2020</t>
  </si>
  <si>
    <t>9.304,73</t>
  </si>
  <si>
    <t>2.888,27</t>
  </si>
  <si>
    <t>BASE PARA POÇO DE VISITA RETANGULAR PARA ESGOTO, EM ALVENARIA COM BLOCOS DE CONCRETO, DIMENSÕES INTERNAS = 2,5X3,5 M, PROFUNDIDADE = 1,45 M, EXCLUINDO TAMPÃO. AF_12/2020</t>
  </si>
  <si>
    <t>10.523,34</t>
  </si>
  <si>
    <t>BASE PARA POÇO DE VISITA RETANGULAR PARA ESGOTO, EM ALVENARIA COM BLOCOS DE CONCRETO, DIMENSÕES INTERNAS = 2,5X4 M, PROFUNDIDADE = 1,45 M, EXCLUINDO TAMPÃO. AF_12/2020</t>
  </si>
  <si>
    <t>11.741,97</t>
  </si>
  <si>
    <t>3.364,11</t>
  </si>
  <si>
    <t>BASE PARA POÇO DE VISITA RETANGULAR PARA ESGOTO, EM ALVENARIA COM BLOCOS DE CONCRETO, DIMENSÕES INTERNAS = 3X3 M, PROFUNDIDADE = 1,45 M, EXCLUINDO TAMPÃO. AF_12/2020</t>
  </si>
  <si>
    <t>10.734,95</t>
  </si>
  <si>
    <t>3.128,43</t>
  </si>
  <si>
    <t>BASE PARA POÇO DE VISITA RETANGULAR PARA ESGOTO, EM ALVENARIA COM BLOCOS DE CONCRETO, DIMENSÕES INTERNAS = 3X3,5 M, PROFUNDIDADE = 1,45 M, EXCLUINDO TAMPÃO. AF_12/2020</t>
  </si>
  <si>
    <t>12.133,06</t>
  </si>
  <si>
    <t>BASE PARA POÇO DE VISITA RETANGULAR PARA ESGOTO, EM ALVENARIA COM BLOCOS DE CONCRETO, DIMENSÕES INTERNAS = 3X4 M, PROFUNDIDADE = 1,45 M, EXCLUINDO TAMPÃO. AF_12/2020</t>
  </si>
  <si>
    <t>13.531,15</t>
  </si>
  <si>
    <t>3.604,32</t>
  </si>
  <si>
    <t>BASE PARA POÇO DE VISITA RETANGULAR PARA ESGOTO, EM ALVENARIA COM BLOCOS DE CONCRETO, DIMENSÕES INTERNAS = 3,5X3,5 M, PROFUNDIDADE = 1,45 M, EXCLUINDO TAMPÃO. AF_12/2020</t>
  </si>
  <si>
    <t>13.733,22</t>
  </si>
  <si>
    <t>BASE PARA POÇO DE VISITA RETANGULAR PARA ESGOTO, EM ALVENARIA COM BLOCOS DE CONCRETO, DIMENSÕES INTERNAS = 3,5X4 M, PROFUNDIDADE = 1,45 M, EXCLUINDO TAMPÃO. AF_12/2020</t>
  </si>
  <si>
    <t>15.320,35</t>
  </si>
  <si>
    <t>3.844,52</t>
  </si>
  <si>
    <t>BASE PARA POÇO DE VISITA RETANGULAR PARA ESGOTO, EM ALVENARIA COM BLOCOS DE CONCRETO, DIMENSÕES INTERNAS = 4X4 M, PROFUNDIDADE = 1,45 M, EXCLUINDO TAMPÃO. AF_12/2020</t>
  </si>
  <si>
    <t>17.774,28</t>
  </si>
  <si>
    <t>4.040,49</t>
  </si>
  <si>
    <t>220,98</t>
  </si>
  <si>
    <t>991,08</t>
  </si>
  <si>
    <t>BASE PARA POÇO DE VISITA CIRCULAR PARA  ESGOTO, EM ALVENARIA COM TIJOLOS CERÂMICOS MACIÇOS, DIÂMETRO INTERNO = 1 M, PROFUNDIDADE = 1,45 M, EXCLUINDO TAMPÃO. AF_12/2020</t>
  </si>
  <si>
    <t>2.635,13</t>
  </si>
  <si>
    <t>BASE PARA POÇO DE VISITA RETANGULAR PARA ESGOTO, EM ALVENARIA COM BLOCOS DE CONCRETO, DIMENSÕES INTERNAS = 1X3,5 M, PROFUNDIDADE = 1,45 M, EXCLUINDO TAMPÃO. AF_12/2020</t>
  </si>
  <si>
    <t>5.939,78</t>
  </si>
  <si>
    <t>BASE PARA POÇO DE VISITA RETANGULAR PARA ESGOTO, EM ALVENARIA COM BLOCOS DE CONCRETO, DIMENSÕES INTERNAS = 1X2 M, PROFUNDIDADE = 1,45 M, EXCLUINDO TAMPÃO. AF_12/2020</t>
  </si>
  <si>
    <t>3.882,68</t>
  </si>
  <si>
    <t>BASE PARA POÇO DE VISITA RETANGULAR PARA ESGOTO, EM ALVENARIA COM BLOCOS DE CONCRETO, DIMENSÕES INTERNAS = 1X2,5 M, PROFUNDIDADE = 1,45 M, EXCLUINDO TAMPÃO. AF_12/2020</t>
  </si>
  <si>
    <t>4.560,11</t>
  </si>
  <si>
    <t>304,69</t>
  </si>
  <si>
    <t>BASE PARA POÇO DE VISITA CIRCULAR PARA ESGOTO, EM CONCRETO PRÉ-MOLDADO, DIÂMETRO INTERNO = 1 M, PROFUNDIDADE = 1,45 M, EXCLUINDO TAMPÃO. AF_12/2020</t>
  </si>
  <si>
    <t>1.073,42</t>
  </si>
  <si>
    <t>BASE PARA POÇO DE VISITA CIRCULAR PARA  ESGOTO, EM CONCRETO PRÉ-MOLDADO, DIÂMETRO INTERNO = 1 M, PROFUNDIDADE = 1,45 M, EXCLUINDO TAMPÃO. AF_12/2020</t>
  </si>
  <si>
    <t>1.061,33</t>
  </si>
  <si>
    <t>(COMPOSIÇÃO REPRESENTATIVA) POÇO DE VISITA CIRCULAR PARA ESGOTO, EM CONCRETO PRÉ-MOLDADO, DIÂMETRO INTERNO = 1,0 M, PROFUNDIDADE ATÉ 1,50 M, EXCLUINDO TAMPÃO. AF_04/2018</t>
  </si>
  <si>
    <t>1.249,84</t>
  </si>
  <si>
    <t>(COMPOSIÇÃO REPRESENTATIVA) POÇO DE VISITA CIRCULAR PARA ESGOTO, EM CONCRETO PRÉ-MOLDADO, DIÂMETRO INTERNO = 1,0 M, PROFUNDIDADE DE 1,50 A 2,00 M, EXCLUINDO TAMPÃO. AF_04/2018</t>
  </si>
  <si>
    <t>1.261,63</t>
  </si>
  <si>
    <t>(COMPOSIÇÃO REPRESENTATIVA) POÇO DE VISITA CIRCULAR PARA ESGOTO, EM CONCRETO PRÉ-MOLDADO, DIÂMETRO INTERNO = 1,0 M, PROFUNDIDADE DE 2,00 A 2,50 M, EXCLUINDO TAMPÃO. AF_04/2018</t>
  </si>
  <si>
    <t>1.461,94</t>
  </si>
  <si>
    <t>(COMPOSIÇÃO REPRESENTATIVA) POÇO DE VISITA CIRCULAR PARA ESGOTO, EM CONCRETO PRÉ-MOLDADO, DIÂMETRO INTERNO = 1,0 M, PROFUNDIDADE DE 2,50 A 3,00 M, EXCLUINDO TAMPÃO. AF_04/2018</t>
  </si>
  <si>
    <t>1.572,43</t>
  </si>
  <si>
    <t>(COMPOSIÇÃO REPRESENTATIVA) POÇO DE VISITA CIRCULAR PARA ESGOTO, EM CONCRETO PRÉ-MOLDADO, DIÂMETRO INTERNO = 1,0 M, PROFUNDIDADE DE 3,00 A 3,50 M, EXCLUINDO TAMPÃO. AF_04/2018</t>
  </si>
  <si>
    <t>1.682,92</t>
  </si>
  <si>
    <t>(COMPOSIÇÃO REPRESENTATIVA) POÇO DE VISITA CIRCULAR PARA ESGOTO, EM CONCRETO PRÉ-MOLDADO, DIÂMETRO INTERNO = 1,0 M, PROFUNDIDADE ATÉ 1,50 M, INCLUINDO TAMPÃO DE FERRO FUNDIDO, DIÂMETRO DE 60 CM. AF_04/2018</t>
  </si>
  <si>
    <t>1.686,15</t>
  </si>
  <si>
    <t>(COMPOSIÇÃO REPRESENTATIVA) POÇO DE VISITA CIRCULAR PARA ESGOTO, EM CONCRETO PRÉ-MOLDADO, DIÂMETRO INTERNO = 1,0 M, PROFUNDIDADE DE 1,50 A 2,00 M, INCLUINDO TAMPÃO DE FERRO FUNDIDO, DIÂMETRO DE 60 CM. AF_04/2018</t>
  </si>
  <si>
    <t>1.886,45</t>
  </si>
  <si>
    <t>(COMPOSIÇÃO REPRESENTATIVA) POÇO DE VISITA CIRCULAR PARA ESGOTO, EM CONCRETO PRÉ-MOLDADO, DIÂMETRO INTERNO = 1,0 M, PROFUNDIDADE DE 2,00 A 2,50 M, INCLUINDO TAMPÃO DE FERRO FUNDIDO, DIÂMETRO DE 60 CM. AF_04/2018</t>
  </si>
  <si>
    <t>2.086,76</t>
  </si>
  <si>
    <t>(COMPOSIÇÃO REPRESENTATIVA) POÇO DE VISITA CIRCULAR PARA ESGOTO, EM CONCRETO PRÉ-MOLDADO, DIÂMETRO INTERNO = 1,0 M, PROFUNDIDADE DE 2,50 A 3,00 M, INCLUINDO TAMPÃO DE FERRO FUNDIDO, DIÂMETRO DE 60 CM. AF_04/2018</t>
  </si>
  <si>
    <t>2.197,25</t>
  </si>
  <si>
    <t>(COMPOSIÇÃO REPRESENTATIVA) POÇO DE VISITA CIRCULAR PARA ESGOTO, EM CONCRETO PRÉ-MOLDADO, DIÂMETRO INTERNO = 1,0 M, PROFUNDIDADE DE 3,00 A 3,50 M, INCLUINDO TAMPÃO DE FERRO FUNDIDO, DIÂMETRO DE 60 CM. AF_04/2018</t>
  </si>
  <si>
    <t>2.307,74</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</si>
  <si>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</si>
  <si>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</si>
  <si>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4.036,28</t>
  </si>
  <si>
    <t>(COMPOSIÇÃO REPRESENTATIVA) POÇO DE VISITA CIRCULAR PARA ESGOTO, EM ALVENARIA COM TIJOLOS CERÂMICOS MACIÇOS, DIÂMETRO INTERNO = 1,2 M, PROFUNDIDADE DE 2,00 A 2,50 M, EXCLUINDO TAMPÃO. AF_04/2018</t>
  </si>
  <si>
    <t>4.929,99</t>
  </si>
  <si>
    <t>(COMPOSIÇÃO REPRESENTATIVA) POÇO DE VISITA CIRCULAR PARA ESGOTO, EM ALVENARIA COM TIJOLOS CERÂMICOS MACIÇOS, DIÂMETRO INTERNO = 1,2 M, PROFUNDIDADE DE 2,50 A 3,00 M, EXCLUINDO TAMPÃO. AF_04/2018</t>
  </si>
  <si>
    <t>5.425,53</t>
  </si>
  <si>
    <t>(COMPOSIÇÃO REPRESENTATIVA) POÇO DE VISITA CIRCULAR PARA ESGOTO, EM ALVENARIA COM TIJOLOS CERÂMICOS MACIÇOS, DIÂMETRO INTERNO = 1,2 M, PROFUNDIDADE DE 3,00 A 3,50 M, EXCLUINDO TAMPÃO. AF_04/2018</t>
  </si>
  <si>
    <t>5.921,07</t>
  </si>
  <si>
    <t>(COMPOSIÇÃO REPRESENTATIVA) POÇO DE VISITA CIRCULAR PARA ESGOTO, EM ALVENARIA COM TIJOLOS CERÂMICOS MACIÇOS, DIÂMETRO INTERNO = 1,2 M, PROFUNDIDADE ATÉ 1,50 M, INCLUINDO TAMPÃO DE FERRO FUNDIDO, DIÂMETRO DE 60 CM. AF_04/2018</t>
  </si>
  <si>
    <t>3.767,39</t>
  </si>
  <si>
    <t>(COMPOSIÇÃO REPRESENTATIVA) POÇO DE VISITA CIRCULAR PARA ESGOTO, EM ALVENARIA COM TIJOLOS CERÂMICOS MACIÇOS, DIÂMETRO INTERNO = 1,2 M, PROFUNDIDADE DE 1,50 A 2,00 M, INCLUINDO TAMPÃO DE FERRO FUNDIDO, DIÂMETRO DE 60 CM. AF_04/2018</t>
  </si>
  <si>
    <t>4.661,10</t>
  </si>
  <si>
    <t>(COMPOSIÇÃO REPRESENTATIVA) POÇO DE VISITA CIRCULAR PARA ESGOTO, EM ALVENARIA COM TIJOLOS CERÂMICOS MACIÇOS, DIÂMETRO INTERNO = 1,2 M, PROFUNDIDADE DE 2,00 A 2,50 M, INCLUINDO TAMPÃO DE FERRO FUNDIDO, DIÂMETRO DE 60 CM. AF_04/2018</t>
  </si>
  <si>
    <t>5.554,81</t>
  </si>
  <si>
    <t>(COMPOSIÇÃO REPRESENTATIVA) POÇO DE VISITA CIRCULAR PARA ESGOTO, EM ALVENARIA COM TIJOLOS CERÂMICOS MACIÇOS, DIÂMETRO INTERNO = 1,2 M, PROFUNDIDADE DE 2,50 A 3,00 M, INCLUINDO TAMPÃO DE FERRO FUNDIDO, DIÂMETRO DE 60 CM. AF_04/2018</t>
  </si>
  <si>
    <t>6.050,35</t>
  </si>
  <si>
    <t>(COMPOSIÇÃO REPRESENTATIVA) POÇO DE VISITA CIRCULAR PARA ESGOTO, EM ALVENARIA COM TIJOLOS CERÂMICOS MACIÇOS, DIÂMETRO INTERNO = 1,2 M, PROFUNDIDADE DE 3,00 A 3,50 M, INCLUINDO TAMPÃO DE FERRO FUNDIDO, DIÂMETRO DE 60 CM. AF_04/2018</t>
  </si>
  <si>
    <t>6.545,89</t>
  </si>
  <si>
    <t>528,01</t>
  </si>
  <si>
    <t>1.625,79</t>
  </si>
  <si>
    <t>BASE PARA POÇO DE VISITA CIRCULAR PARA DRENAGEM, EM ALVENARIA COM TIJOLOS CERÂMICOS MACIÇOS, DIÂMETRO INTERNO = 1,2 M, PROFUNDIDADE = 1,45 M, EXCLUINDO TAMPÃO. AF_12/2020</t>
  </si>
  <si>
    <t>3.063,89</t>
  </si>
  <si>
    <t>1.712,91</t>
  </si>
  <si>
    <t>BASE PARA POÇO DE VISITA RETANGULAR PARA DRENAGEM, EM ALVENARIA COM BLOCOS DE CONCRETO, DIMENSÕES INTERNAS = 1,5X2 M, PROFUNDIDADE = 1,45 M, EXCLUINDO TAMPÃO. AF_12/2020</t>
  </si>
  <si>
    <t>4.747,59</t>
  </si>
  <si>
    <t>746,87</t>
  </si>
  <si>
    <t>1.852,97</t>
  </si>
  <si>
    <t>BASE PARA POÇO DE VISITA CIRCULAR PARA DRENAGEM, EM ALVENARIA COM TIJOLOS CERÂMICOS MACIÇOS, DIÂMETRO INTERNO = 1,5 M, PROFUNDIDADE = 1,45 M, EXCLUINDO TAMPÃO. AF_12/2020</t>
  </si>
  <si>
    <t>4.564,61</t>
  </si>
  <si>
    <t>2.101,40</t>
  </si>
  <si>
    <t>BASE PARA POÇO DE VISITA RETANGULAR PARA DRENAGEM, EM ALVENARIA COM BLOCOS DE CONCRETO, DIMENSÕES INTERNAS = 1X1 M, PROFUNDIDADE = 1,45 M, EXCLUINDO TAMPÃO. AF_12/2020</t>
  </si>
  <si>
    <t>2.478,54</t>
  </si>
  <si>
    <t>1.171,45</t>
  </si>
  <si>
    <t>BASE PARA POÇO DE VISITA RETANGULAR PARA DRENAGEM, EM ALVENARIA COM BLOCOS DE CONCRETO, DIMENSÕES INTERNAS = 1,5X2,5 M, PROFUNDIDADE = 1,45 M, EXCLUINDO TAMPÃO. AF_12/2020</t>
  </si>
  <si>
    <t>5.590,37</t>
  </si>
  <si>
    <t>BASE PARA POÇO DE VISITA RETANGULAR PARA DRENAGEM, EM ALVENARIA COM BLOCOS DE CONCRETO, DIMENSÕES INTERNAS = 1X1,5 M, PROFUNDIDADE = 1,45 M, EXCLUINDO TAMPÃO. AF_12/2020</t>
  </si>
  <si>
    <t>3.142,43</t>
  </si>
  <si>
    <t>1.398,63</t>
  </si>
  <si>
    <t>2.080,17</t>
  </si>
  <si>
    <t>BASE PARA POÇO DE VISITA RETANGULAR PARA DRENAGEM, EM ALVENARIA COM BLOCOS DE CONCRETO, DIMENSÕES INTERNAS = 1X2 M, PROFUNDIDADE = 1,45 M, EXCLUINDO TAMPÃO. AF_12/2020</t>
  </si>
  <si>
    <t>3.806,16</t>
  </si>
  <si>
    <t>BASE PARA POÇO DE VISITA RETANGULAR PARA DRENAGEM, EM ALVENARIA COM BLOCOS DE CONCRETO, DIMENSÕES INTERNAS = 1X2,5 M, PROFUNDIDADE = 1,45 M, EXCLUINDO TAMPÃO. AF_12/2020</t>
  </si>
  <si>
    <t>4.471,80</t>
  </si>
  <si>
    <t>POÇO DE INSPEÇÃO CIRCULAR PARA DRENAGEM, EM CONCRETO PRÉ-MOLDADO, DIÂMETRO INTERNO = 0,6 M, PROFUNDIDADE = 1 M, EXCLUINDO TAMPÃO. AF_12/2020</t>
  </si>
  <si>
    <t>392,08</t>
  </si>
  <si>
    <t>POÇO DE INSPEÇÃO CIRCULAR PARA DRENAGEM, EM CONCRETO PRÉ-MOLDADO, DIÂMETRO INTERNO = 0,6 M, PROFUNDIDADE = 1,5 M, EXCLUINDO TAMPÃO. AF_12/2020</t>
  </si>
  <si>
    <t>524,07</t>
  </si>
  <si>
    <t>BASE PARA POÇO DE VISITA RETANGULAR PARA DRENAGEM, EM ALVENARIA COM BLOCOS DE CONCRETO, DIMENSÕES INTERNAS = 1,5X3 M, PROFUNDIDADE = 1,45 M, EXCLUINDO TAMPÃO. AF_12/2020</t>
  </si>
  <si>
    <t>6.416,74</t>
  </si>
  <si>
    <t>POÇO DE INSPEÇÃO CIRCULAR PARA DRENAGEM, EM ALVENARIA COM TIJOLOS CERÂMICOS MACIÇOS, DIÂMETRO INTERNO = 0,6 M, PROFUNDIDADE = 1 M, EXCLUINDO TAMPÃO. AF_12/2020</t>
  </si>
  <si>
    <t>1.105,07</t>
  </si>
  <si>
    <t>POÇO DE INSPEÇÃO CIRCULAR PARA DRENAGEM, EM ALVENARIA COM TIJOLOS CERÂMICOS MACIÇOS, DIÂMETRO INTERNO = 0,6 M, PROFUNDIDADE = 1,5 M, EXCLUINDO TAMPÃO. AF_12/2020</t>
  </si>
  <si>
    <t>1.582,67</t>
  </si>
  <si>
    <t>BASE PARA POÇO DE VISITA RETANGULAR PARA DRENAGEM, EM ALVENARIA COM BLOCOS DE CONCRETO, DIMENSÕES INTERNAS = 1X3 M, PROFUNDIDADE = 1,45 M, EXCLUINDO TAMPÃO. AF_12/2020</t>
  </si>
  <si>
    <t>5.155,88</t>
  </si>
  <si>
    <t>BASE PARA POÇO DE VISITA CIRCULAR PARA DRENAGEM, EM CONCRETO PRÉ-MOLDADO, DIÂMETRO INTERNO = 0,8 M, PROFUNDIDADE = 1,45 M, EXCLUINDO TAMPÃO. AF_12/2020</t>
  </si>
  <si>
    <t>811,98</t>
  </si>
  <si>
    <t>2.307,36</t>
  </si>
  <si>
    <t>303,01</t>
  </si>
  <si>
    <t>BASE PARA POÇO DE VISITA RETANGULAR PARA DRENAGEM, EM ALVENARIA COM BLOCOS DE CONCRETO, DIMENSÕES INTERNAS = 1X3,5 M, PROFUNDIDADE = 1,45 M, EXCLUINDO TAMPÃO. AF_12/2020</t>
  </si>
  <si>
    <t>5.822,52</t>
  </si>
  <si>
    <t>BASE PARA POÇO DE VISITA CIRCULAR PARA DRENAGEM, EM ALVENARIA COM TIJOLOS CERÂMICOS MACIÇOS, DIÂMETRO INTERNO = 0,8 M, PROFUNDIDADE = 1,45 M, EXCLUINDO TAMPÃO. AF_12/2020</t>
  </si>
  <si>
    <t>2.064,60</t>
  </si>
  <si>
    <t>2.557,65</t>
  </si>
  <si>
    <t>1.194,90</t>
  </si>
  <si>
    <t>BASE PARA POÇO DE VISITA RETANGULAR PARA DRENAGEM, EM ALVENARIA COM BLOCOS DE CONCRETO, DIMENSÕES INTERNAS = 1,5X3,5 M, PROFUNDIDADE = 1,45 M, EXCLUINDO TAMPÃO. AF_12/2020</t>
  </si>
  <si>
    <t>7.251,38</t>
  </si>
  <si>
    <t>BASE PARA POÇO DE VISITA CIRCULAR PARA DRENAGEM, EM CONCRETO PRÉ-MOLDADO, DIÂMETRO INTERNO = 1 M, PROFUNDIDADE = 1,45 M, EXCLUINDO TAMPÃO. AF_05/2018</t>
  </si>
  <si>
    <t>1.157,63</t>
  </si>
  <si>
    <t>BASE PARA POÇO DE VISITA RETANGULAR PARA DRENAGEM, EM ALVENARIA COM BLOCOS DE CONCRETO, DIMENSÕES INTERNAS = 1X4 M, PROFUNDIDADE = 1,45 M, EXCLUINDO TAMPÃO. AF_12/2020</t>
  </si>
  <si>
    <t>6.484,76</t>
  </si>
  <si>
    <t>BASE PARA POÇO DE VISITA RETANGULAR PARA DRENAGEM, EM ALVENARIA COM BLOCOS DE CONCRETO, DIMENSÕES INTERNAS = 2,5X3 M, PROFUNDIDADE = 1,45 M, EXCLUINDO TAMPÃO. AF_12/2020</t>
  </si>
  <si>
    <t>9.119,49</t>
  </si>
  <si>
    <t>490,52</t>
  </si>
  <si>
    <t>2.492,94</t>
  </si>
  <si>
    <t>BASE PARA POÇO DE VISITA RETANGULAR PARA DRENAGEM, EM ALVENARIA COM BLOCOS DE CONCRETO, DIMENSÕES INTERNAS = 1,5X1,5 M, PROFUNDIDADE = 1,45 M, EXCLUINDO TAMPÃO. AF_12/2020</t>
  </si>
  <si>
    <t>3.895,46</t>
  </si>
  <si>
    <t>2.534,52</t>
  </si>
  <si>
    <t>BASE PARA POÇO DE VISITA CIRCULAR PARA DRENAGEM, EM ALVENARIA COM TIJOLOS CERÂMICOS MACIÇOS, DIÂMETRO INTERNO = 1 M, PROFUNDIDADE = 1,45 M, EXCLUINDO TAMPÃO. AF_12/2020</t>
  </si>
  <si>
    <t>2.564,38</t>
  </si>
  <si>
    <t>1.453,88</t>
  </si>
  <si>
    <t>BASE PARA POÇO DE VISITA RETANGULAR PARA DRENAGEM, EM ALVENARIA COM BLOCOS DE CONCRETO, DIMENSÕES INTERNAS = 1,5X4 M, PROFUNDIDADE = 1,45 M, EXCLUINDO TAMPÃO. AF_12/2020</t>
  </si>
  <si>
    <t>8.030,48</t>
  </si>
  <si>
    <t>2.784,78</t>
  </si>
  <si>
    <t>2.780,79</t>
  </si>
  <si>
    <t>BASE PARA POÇO DE VISITA RETANGULAR PARA DRENAGEM, EM ALVENARIA COM BLOCOS DE CONCRETO, DIMENSÕES INTERNAS = 2,5X3,5 M, PROFUNDIDADE = 1,45 M, EXCLUINDO TAMPÃO. AF_12/2020</t>
  </si>
  <si>
    <t>10.313,02</t>
  </si>
  <si>
    <t>3.011,90</t>
  </si>
  <si>
    <t>BASE PARA POÇO DE VISITA RETANGULAR PARA DRENAGEM, EM ALVENARIA COM BLOCOS DE CONCRETO, DIMENSÕES INTERNAS = 2,5X4 M, PROFUNDIDADE = 1,45 M, EXCLUINDO TAMPÃO. AF_12/2020</t>
  </si>
  <si>
    <t>11.506,74</t>
  </si>
  <si>
    <t>BASE PARA POÇO DE VISITA RETANGULAR PARA DRENAGEM, EM ALVENARIA COM BLOCOS DE CONCRETO, DIMENSÕES INTERNAS = 2X2 M, PROFUNDIDADE = 1,45 M, EXCLUINDO TAMPÃO. AF_12/2020</t>
  </si>
  <si>
    <t>5.746,18</t>
  </si>
  <si>
    <t>3.243,07</t>
  </si>
  <si>
    <t>BASE PARA POÇO DE VISITA RETANGULAR PARA DRENAGEM, EM ALVENARIA COM BLOCOS DE CONCRETO, DIMENSÕES INTERNAS = 3X3 M, PROFUNDIDADE = 1,45 M, EXCLUINDO TAMPÃO. AF_12/2020</t>
  </si>
  <si>
    <t>10.519,87</t>
  </si>
  <si>
    <t>3.015,89</t>
  </si>
  <si>
    <t>BASE PARA POÇO DE VISITA RETANGULAR PARA DRENAGEM, EM ALVENARIA COM BLOCOS DE CONCRETO, DIMENSÕES INTERNAS = 3X3,5 M, PROFUNDIDADE = 1,45 M, EXCLUINDO TAMPÃO. AF_12/2020</t>
  </si>
  <si>
    <t>11.889,43</t>
  </si>
  <si>
    <t>2.191,86</t>
  </si>
  <si>
    <t>BASE PARA POÇO DE VISITA RETANGULAR PARA DRENAGEM, EM ALVENARIA COM BLOCOS DE CONCRETO, DIMENSÕES INTERNAS = 3X4 M, PROFUNDIDADE = 1,45 M, EXCLUINDO TAMPÃO. AF_12/2020</t>
  </si>
  <si>
    <t>13.255,22</t>
  </si>
  <si>
    <t>3.474,23</t>
  </si>
  <si>
    <t>BASE PARA POÇO DE VISITA RETANGULAR PARA DRENAGEM, EM ALVENARIA COM BLOCOS DE CONCRETO, DIMENSÕES INTERNAS = 3,5X3,5 M, PROFUNDIDADE = 1,45 M, EXCLUINDO TAMPÃO. AF_12/2020</t>
  </si>
  <si>
    <t>13.467,84</t>
  </si>
  <si>
    <t>BASE PARA POÇO DE VISITA RETANGULAR PARA DRENAGEM, EM ALVENARIA COM BLOCOS DE CONCRETO, DIMENSÕES INTERNAS = 2X2,5 M, PROFUNDIDADE = 1,45 M, EXCLUINDO TAMPÃO. AF_12/2020</t>
  </si>
  <si>
    <t>6.740,15</t>
  </si>
  <si>
    <t>BASE PARA POÇO DE VISITA RETANGULAR PARA DRENAGEM, EM ALVENARIA COM BLOCOS DE CONCRETO, DIMENSÕES INTERNAS = 3,5X4 M, PROFUNDIDADE = 1,45 M, EXCLUINDO TAMPÃO. AF_12/2020</t>
  </si>
  <si>
    <t>15.011,25</t>
  </si>
  <si>
    <t>3.705,39</t>
  </si>
  <si>
    <t>BASE PARA POÇO DE VISITA RETANGULAR PARA DRENAGEM, EM ALVENARIA COM BLOCOS DE CONCRETO, DIMENSÕES INTERNAS = 4X4 M, PROFUNDIDADE = 1,45 M, EXCLUINDO TAMPÃO. AF_12/2020</t>
  </si>
  <si>
    <t>16.763,54</t>
  </si>
  <si>
    <t>2.326,44</t>
  </si>
  <si>
    <t>220,23</t>
  </si>
  <si>
    <t>941,67</t>
  </si>
  <si>
    <t>BASE PARA POÇO DE VISITA RETANGULAR PARA DRENAGEM, EM ALVENARIA COM BLOCOS DE CONCRETO, DIMENSÕES INTERNAS = 2X3 M, PROFUNDIDADE = 1,45 M, EXCLUINDO TAMPÃO. AF_12/2020</t>
  </si>
  <si>
    <t>7.772,90</t>
  </si>
  <si>
    <t>2.553,66</t>
  </si>
  <si>
    <t>BASE PARA POÇO DE VISITA RETANGULAR PARA DRENAGEM, EM ALVENARIA COM BLOCOS DE CONCRETO, DIMENSÕES INTERNAS = 2X3,5 M, PROFUNDIDADE = 1,45 M, EXCLUINDO TAMPÃO. AF_12/2020</t>
  </si>
  <si>
    <t>8.771,73</t>
  </si>
  <si>
    <t>BASE PARA POÇO DE VISITA RETANGULAR PARA DRENAGEM, EM ALVENARIA COM BLOCOS DE CONCRETO, DIMENSÕES INTERNAS = 2X4 M, PROFUNDIDADE = 1,45 M, EXCLUINDO TAMPÃO. AF_12/2020</t>
  </si>
  <si>
    <t>9.770,64</t>
  </si>
  <si>
    <t>BASE PARA POÇO DE VISITA RETANGULAR PARA DRENAGEM, EM ALVENARIA COM BLOCOS DE CONCRETO, DIMENSÕES INTERNAS = 2,5X2,5 M, PROFUNDIDADE = 1,45 M, EXCLUINDO TAMPÃO. AF_12/2020</t>
  </si>
  <si>
    <t>7.925,63</t>
  </si>
  <si>
    <t>3.897,53</t>
  </si>
  <si>
    <t>1.464,69</t>
  </si>
  <si>
    <t>1.018,80</t>
  </si>
  <si>
    <t>CAIXA ENTERRADA DISTRIBUIDORA DE VAZÃO (SUMIDOUROS MÚLTIPLOS), RETANGULAR, EM ALVENARIA COM TIJOLOS MACIÇOS, DIMENSÕES INTERNAS: 0,60 X 0,60 X 0,50 M. AF_12/2020</t>
  </si>
  <si>
    <t>562,46</t>
  </si>
  <si>
    <t>CAIXA ENTERRADA DISTRIBUIDORA DE VAZÃO (SUMIDOUROS MÚLTIPLOS), RETANGULAR, EM ALVENARIA COM BLOCOS DE CONCRETO, DIMENSÕES INTERNAS: 0,60 X 0,60 X 0,50 M. AF_12/2020</t>
  </si>
  <si>
    <t>472,05</t>
  </si>
  <si>
    <t>CAIXA ENTERRADA DISTRIBUIDORA DE VAZÃO (SUMIDOUROS MÚLTIPLOS), RETANGULAR, EM CONCRETO PRÉ-MOLDADO, DIMENSÕES INTERNAS: 0,60 X 0,60 X 0,50 M. AF_12/2020</t>
  </si>
  <si>
    <t>411,16</t>
  </si>
  <si>
    <t>BASE PARA POCO DE VISITA RETANGULAR PARA ESGOTO E DRENAGEM, EM CONCRETO ESTRUTURAL, DIMENSÕES INTERNAS DE 90X150 M, PROFUNDIDADE DE 1,25 M, EXCLUINDO TAMPÃO. AF_12/2020</t>
  </si>
  <si>
    <t>2.888,42</t>
  </si>
  <si>
    <t>BASE PARA POÇO DE VISITA CIRCULAR PARA  ESGOTO, EM CONCRETO PRÉ-MOLDADO, DIÂMETRO INTERNO = 1,2 M, PROFUNDIDADE = 1,45 M, EXCLUINDO TAMPÃO. AF_12/2020</t>
  </si>
  <si>
    <t>1.490,81</t>
  </si>
  <si>
    <t>BASE PARA POÇO DE VISITA CIRCULAR PARA  ESGOTO, EM CONCRETO PRÉ-MOLDADO, DIÂMETRO INTERNO = 1,5 M, PROFUNDIDADE = 1,45 M, EXCLUINDO TAMPÃO. AF_12/2020</t>
  </si>
  <si>
    <t>2.371,64</t>
  </si>
  <si>
    <t>BASE PARA POÇO DE VISITA CIRCULAR PARA DRENAGEM, EM CONCRETO PRÉ-MOLDADO, DIÂMETRO INTERNO = 1,5 M, PROFUNDIDADE = 1,45 M, EXCLUINDO TAMPÃO. AF_12/2020</t>
  </si>
  <si>
    <t>2.340,43</t>
  </si>
  <si>
    <t>BASE PARA POÇO DE VISITA CIRCULAR PARA DRENAGEM, EM CONCRETO PRÉ-MOLDADO, DIÂMETRO INTERNO = 1,2 M, PROFUNDIDADE = 1,45 M, EXCLUINDO TAMPÃO. AF_05/2021</t>
  </si>
  <si>
    <t>1.472,30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</si>
  <si>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</si>
  <si>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</si>
  <si>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</si>
  <si>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37,86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</si>
  <si>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</si>
  <si>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</si>
  <si>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43,93</t>
  </si>
  <si>
    <t>GUIA (MEIO-FIO) E SARJETA CONJUGADOS DE CONCRETO, MOLDADA  IN LOCO  EM TRECHO CURVO COM EXTRUSORA, 45 CM BASE (15 CM BASE DA GUIA + 30 CM BASE DA SARJETA) X 22 CM ALTURA. AF_06/2016</t>
  </si>
  <si>
    <t>49,13</t>
  </si>
  <si>
    <t>GUIA (MEIO-FIO) E SARJETA CONJUGADOS DE CONCRETO, MOLDADA  IN LOCO  EM TRECHO RETO COM EXTRUSORA, 60 CM BASE (15 CM BASE DA GUIA + 45 CM BASE DA SARJETA) X 26 CM ALTURA. AF_06/2016</t>
  </si>
  <si>
    <t>60,63</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</si>
  <si>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</si>
  <si>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</si>
  <si>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73,81</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</si>
  <si>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</si>
  <si>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</si>
  <si>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61,61</t>
  </si>
  <si>
    <t>ASSENTAMENTO DE GUIA (MEIO-FIO) EM TRECHO CURVO, CONFECCIONADA EM CONCRETO PRÉ-FABRICADO, DIMENSÕES 100X15X13X30 CM (COMPRIMENTO X BASE INFERIOR X BASE SUPERIOR X ALTURA), PARA VIAS URBANAS (USO VIÁRIO). AF_06/2016</t>
  </si>
  <si>
    <t>66,37</t>
  </si>
  <si>
    <t>ASSENTAMENTO DE GUIA (MEIO-FIO) EM TRECHO RETO, CONFECCIONADA EM CONCRETO PRÉ-FABRICADO, DIMENSÕES 100X15X13X20 CM (COMPRIMENTO X BASE INFERIOR X BASE SUPERIOR X ALTURA), PARA URBANIZAÇÃO INTERNA DE EMPREENDIMENTOS. AF_06/2016_P</t>
  </si>
  <si>
    <t>59,23</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</si>
  <si>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</si>
  <si>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</si>
  <si>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</si>
  <si>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53,69</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</si>
  <si>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</si>
  <si>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</si>
  <si>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61,65</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</si>
  <si>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</si>
  <si>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</si>
  <si>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</si>
  <si>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59,00</t>
  </si>
  <si>
    <t>EXECUÇÃO DE SARJETA DE CONCRETO USINADO, MOLDADA  IN LOCO  EM TRECHO CURVO, 45 CM BASE X 15 CM ALTURA. AF_06/2016</t>
  </si>
  <si>
    <t>EXECUÇÃO DE SARJETA DE CONCRETO USINADO, MOLDADA  IN LOCO  EM TRECHO RETO, 60 CM BASE X 15 CM ALTURA. AF_06/2016</t>
  </si>
  <si>
    <t>69,46</t>
  </si>
  <si>
    <t>EXECUÇÃO DE SARJETA DE CONCRETO USINADO, MOLDADA  IN LOCO  EM TRECHO CURVO, 60 CM BASE X 15 CM ALTURA. AF_06/2016</t>
  </si>
  <si>
    <t>83,93</t>
  </si>
  <si>
    <t>EXECUÇÃO DE SARJETA DE CONCRETO USINADO, MOLDADA  IN LOCO  EM TRECHO RETO, 30 CM BASE X 10 CM ALTURA. AF_06/2016</t>
  </si>
  <si>
    <t>38,69</t>
  </si>
  <si>
    <t>EXECUÇÃO DE SARJETA DE CONCRETO USINADO, MOLDADA  IN LOCO  EM TRECHO CURVO, 30 CM BASE X 10 CM ALTURA. AF_06/2016</t>
  </si>
  <si>
    <t>51,34</t>
  </si>
  <si>
    <t>EXECUÇÃO DE SARJETA DE CONCRETO USINADO, MOLDADA  IN LOCO  EM TRECHO RETO, 45 CM BASE X 10 CM ALTURA. AF_06/2016</t>
  </si>
  <si>
    <t>46,87</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</si>
  <si>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</si>
  <si>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</si>
  <si>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</si>
  <si>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</si>
  <si>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132,00</t>
  </si>
  <si>
    <t>EXECUÇÃO DE ESCORAS DE CONCRETO PARA CONTENÇÃO DE GUIAS PRÉ-FABRICADAS. AF_06/2016</t>
  </si>
  <si>
    <t>8,07</t>
  </si>
  <si>
    <t>88,75</t>
  </si>
  <si>
    <t>20,42</t>
  </si>
  <si>
    <t>13,86</t>
  </si>
  <si>
    <t>15,62</t>
  </si>
  <si>
    <t>19,15</t>
  </si>
  <si>
    <t>407,27</t>
  </si>
  <si>
    <t>1.101,18</t>
  </si>
  <si>
    <t>2.275,00</t>
  </si>
  <si>
    <t>3.830,07</t>
  </si>
  <si>
    <t>5.767,90</t>
  </si>
  <si>
    <t>8.130,19</t>
  </si>
  <si>
    <t>14.137,53</t>
  </si>
  <si>
    <t>11.796,78</t>
  </si>
  <si>
    <t>6.967,28</t>
  </si>
  <si>
    <t>9.836,32</t>
  </si>
  <si>
    <t>17.128,20</t>
  </si>
  <si>
    <t>8.655,25</t>
  </si>
  <si>
    <t>12.163,92</t>
  </si>
  <si>
    <t>20.974,91</t>
  </si>
  <si>
    <t>2.783,22</t>
  </si>
  <si>
    <t>4.880,20</t>
  </si>
  <si>
    <t>7.826,68</t>
  </si>
  <si>
    <t>11.652,47</t>
  </si>
  <si>
    <t>22.257,64</t>
  </si>
  <si>
    <t>10.948,61</t>
  </si>
  <si>
    <t>16.352,49</t>
  </si>
  <si>
    <t>30.561,74</t>
  </si>
  <si>
    <t>14.088,70</t>
  </si>
  <si>
    <t>21.080,25</t>
  </si>
  <si>
    <t>39.031,20</t>
  </si>
  <si>
    <t>13.147,60</t>
  </si>
  <si>
    <t>20.396,22</t>
  </si>
  <si>
    <t>28.598,83</t>
  </si>
  <si>
    <t>40.592,78</t>
  </si>
  <si>
    <t>16.205,32</t>
  </si>
  <si>
    <t>24.592,39</t>
  </si>
  <si>
    <t>34.880,33</t>
  </si>
  <si>
    <t>49.114,42</t>
  </si>
  <si>
    <t>18.658,26</t>
  </si>
  <si>
    <t>28.865,19</t>
  </si>
  <si>
    <t>40.911,55</t>
  </si>
  <si>
    <t>58.330,72</t>
  </si>
  <si>
    <t>6.757,80</t>
  </si>
  <si>
    <t>10.089,60</t>
  </si>
  <si>
    <t>15.272,73</t>
  </si>
  <si>
    <t>22.396,71</t>
  </si>
  <si>
    <t>7.776,18</t>
  </si>
  <si>
    <t>11.524,45</t>
  </si>
  <si>
    <t>12.766,11</t>
  </si>
  <si>
    <t>16.930,86</t>
  </si>
  <si>
    <t>25.958,70</t>
  </si>
  <si>
    <t>8.601,36</t>
  </si>
  <si>
    <t>13.971,54</t>
  </si>
  <si>
    <t>18.371,64</t>
  </si>
  <si>
    <t>30.124,44</t>
  </si>
  <si>
    <t>24.509,46</t>
  </si>
  <si>
    <t>39.751,81</t>
  </si>
  <si>
    <t>53.336,88</t>
  </si>
  <si>
    <t>76.328,14</t>
  </si>
  <si>
    <t>26.152,20</t>
  </si>
  <si>
    <t>42.038,68</t>
  </si>
  <si>
    <t>59.522,29</t>
  </si>
  <si>
    <t>72.797,65</t>
  </si>
  <si>
    <t>26.707,50</t>
  </si>
  <si>
    <t>46.154,43</t>
  </si>
  <si>
    <t>64.511,52</t>
  </si>
  <si>
    <t>77.329,17</t>
  </si>
  <si>
    <t>24,51</t>
  </si>
  <si>
    <t>33,63</t>
  </si>
  <si>
    <t>19,09</t>
  </si>
  <si>
    <t>28,22</t>
  </si>
  <si>
    <t>42,39</t>
  </si>
  <si>
    <t>54,12</t>
  </si>
  <si>
    <t>34,68</t>
  </si>
  <si>
    <t>46,40</t>
  </si>
  <si>
    <t>41,83</t>
  </si>
  <si>
    <t>69,45</t>
  </si>
  <si>
    <t>87,80</t>
  </si>
  <si>
    <t>56,55</t>
  </si>
  <si>
    <t>66,32</t>
  </si>
  <si>
    <t>83,65</t>
  </si>
  <si>
    <t>121,71</t>
  </si>
  <si>
    <t>63,38</t>
  </si>
  <si>
    <t>44,63</t>
  </si>
  <si>
    <t>23,12</t>
  </si>
  <si>
    <t>7,58</t>
  </si>
  <si>
    <t>681,81</t>
  </si>
  <si>
    <t>683,88</t>
  </si>
  <si>
    <t>705,75</t>
  </si>
  <si>
    <t>828,28</t>
  </si>
  <si>
    <t>881,00</t>
  </si>
  <si>
    <t>603,85</t>
  </si>
  <si>
    <t>612,11</t>
  </si>
  <si>
    <t>620,36</t>
  </si>
  <si>
    <t>628,60</t>
  </si>
  <si>
    <t>899,40</t>
  </si>
  <si>
    <t>929,93</t>
  </si>
  <si>
    <t>288,93</t>
  </si>
  <si>
    <t>BATENTE PARA PORTA DE MADEIRA, FIXAÇÃO COM ARGAMASSA, PADRÃO MÉDIO - FORNECIMENTO E INSTALAÇÃO. AF_12/2019_P</t>
  </si>
  <si>
    <t>386,99</t>
  </si>
  <si>
    <t>307,76</t>
  </si>
  <si>
    <t>314,96</t>
  </si>
  <si>
    <t>336,09</t>
  </si>
  <si>
    <t>403,03</t>
  </si>
  <si>
    <t>559,80</t>
  </si>
  <si>
    <t>619,18</t>
  </si>
  <si>
    <t>191,65</t>
  </si>
  <si>
    <t>167,59</t>
  </si>
  <si>
    <t>960,45</t>
  </si>
  <si>
    <t>969,69</t>
  </si>
  <si>
    <t>1.016,93</t>
  </si>
  <si>
    <t>1.085,91</t>
  </si>
  <si>
    <t>1.240,64</t>
  </si>
  <si>
    <t>1.302,06</t>
  </si>
  <si>
    <t>792,86</t>
  </si>
  <si>
    <t>802,10</t>
  </si>
  <si>
    <t>825,28</t>
  </si>
  <si>
    <t>894,26</t>
  </si>
  <si>
    <t>1.048,99</t>
  </si>
  <si>
    <t>1.110,41</t>
  </si>
  <si>
    <t>316,94</t>
  </si>
  <si>
    <t>324,57</t>
  </si>
  <si>
    <t>373,33</t>
  </si>
  <si>
    <t>802,04</t>
  </si>
  <si>
    <t>811,71</t>
  </si>
  <si>
    <t>862,52</t>
  </si>
  <si>
    <t>902,39</t>
  </si>
  <si>
    <t>224,53</t>
  </si>
  <si>
    <t>BATENTE PARA PORTA DE MADEIRA, FIXAÇÃO COM ARGAMASSA, PADRÃO POPULAR. FORNECIMENTO E INSTALAÇÃO. AF_12/2019_P</t>
  </si>
  <si>
    <t>322,59</t>
  </si>
  <si>
    <t>324,88</t>
  </si>
  <si>
    <t>346,76</t>
  </si>
  <si>
    <t>378,62</t>
  </si>
  <si>
    <t>581,13</t>
  </si>
  <si>
    <t>795,24</t>
  </si>
  <si>
    <t>118,27</t>
  </si>
  <si>
    <t>117,10</t>
  </si>
  <si>
    <t>817,72</t>
  </si>
  <si>
    <t>809,35</t>
  </si>
  <si>
    <t>850,15</t>
  </si>
  <si>
    <t>918,55</t>
  </si>
  <si>
    <t>1.073,86</t>
  </si>
  <si>
    <t>1.134,70</t>
  </si>
  <si>
    <t>700,62</t>
  </si>
  <si>
    <t>709,28</t>
  </si>
  <si>
    <t>731,88</t>
  </si>
  <si>
    <t>800,28</t>
  </si>
  <si>
    <t>955,59</t>
  </si>
  <si>
    <t>1.016,43</t>
  </si>
  <si>
    <t>709,80</t>
  </si>
  <si>
    <t>718,89</t>
  </si>
  <si>
    <t>769,12</t>
  </si>
  <si>
    <t>808,41</t>
  </si>
  <si>
    <t>809,98</t>
  </si>
  <si>
    <t>717,74</t>
  </si>
  <si>
    <t>833,90</t>
  </si>
  <si>
    <t>741,08</t>
  </si>
  <si>
    <t>867,81</t>
  </si>
  <si>
    <t>774,41</t>
  </si>
  <si>
    <t>1.070,32</t>
  </si>
  <si>
    <t>976,92</t>
  </si>
  <si>
    <t>1.284,43</t>
  </si>
  <si>
    <t>1.191,03</t>
  </si>
  <si>
    <t>7,32</t>
  </si>
  <si>
    <t>186,81</t>
  </si>
  <si>
    <t>969,63</t>
  </si>
  <si>
    <t>826,90</t>
  </si>
  <si>
    <t>979,30</t>
  </si>
  <si>
    <t>1.001,49</t>
  </si>
  <si>
    <t>841,15</t>
  </si>
  <si>
    <t>1.054,17</t>
  </si>
  <si>
    <t>887,39</t>
  </si>
  <si>
    <t>1.094,04</t>
  </si>
  <si>
    <t>926,68</t>
  </si>
  <si>
    <t>977,57</t>
  </si>
  <si>
    <t>834,84</t>
  </si>
  <si>
    <t>1.059,46</t>
  </si>
  <si>
    <t>892,68</t>
  </si>
  <si>
    <t>1.261,97</t>
  </si>
  <si>
    <t>1.095,19</t>
  </si>
  <si>
    <t>1.476,08</t>
  </si>
  <si>
    <t>1.309,30</t>
  </si>
  <si>
    <t>77,30</t>
  </si>
  <si>
    <t>85,12</t>
  </si>
  <si>
    <t>110,99</t>
  </si>
  <si>
    <t>766,03</t>
  </si>
  <si>
    <t>818,96</t>
  </si>
  <si>
    <t>557,42</t>
  </si>
  <si>
    <t>453,83</t>
  </si>
  <si>
    <t>703,88</t>
  </si>
  <si>
    <t>928,64</t>
  </si>
  <si>
    <t>539,57</t>
  </si>
  <si>
    <t>685,60</t>
  </si>
  <si>
    <t>834,59</t>
  </si>
  <si>
    <t>562,98</t>
  </si>
  <si>
    <t>432,39</t>
  </si>
  <si>
    <t>767,94</t>
  </si>
  <si>
    <t>716,46</t>
  </si>
  <si>
    <t>GUARDA-CORPO DE AÇO GALVANIZADO DE 1,10M, MONTANTES TUBULARES DE 1.1/4" ESPAÇADOS DE 1,20M, TRAVESSA SUPERIOR DE 1.1/2", GRADIL FORMADO POR TUBOS HORIZONTAIS DE 1" E VERTICAIS DE 3/4", FIXADO COM CHUMBADOR MECÂNICO. AF_04/2019_P</t>
  </si>
  <si>
    <t>723,68</t>
  </si>
  <si>
    <t>GUARDA-CORPO DE AÇO GALVANIZADO DE 1,10M DE ALTURA, MONTANTES TUBULARES DE 1.1/2 ESPAÇADOS DE 1,20M, TRAVESSA SUPERIOR DE 2, GRADIL FORMADO POR BARRAS CHATAS EM FERRO DE 32X4,8MM, FIXADO COM CHUMBADOR MECÂNICO. AF_04/2019_P</t>
  </si>
  <si>
    <t>522,25</t>
  </si>
  <si>
    <t>GUARDA-CORPO PANORÂMICO COM PERFIS DE ALUMÍNIO E VIDRO LAMINADO 8 MM, FIXADO COM CHUMBADOR MECÂNICO. AF_04/2019_P</t>
  </si>
  <si>
    <t>821,59</t>
  </si>
  <si>
    <t>CORRIMÃO SIMPLES, DIÂMETRO EXTERNO = 1 1/2", EM AÇO GALVANIZADO. AF_04/2019_P</t>
  </si>
  <si>
    <t>132,23</t>
  </si>
  <si>
    <t>CORRIMÃO SIMPLES, DIÂMETRO EXTERNO = 1 1/2", EM ALUMÍNIO. AF_04/2019_P</t>
  </si>
  <si>
    <t>604,78</t>
  </si>
  <si>
    <t>614,00</t>
  </si>
  <si>
    <t>1.009,51</t>
  </si>
  <si>
    <t>836,48</t>
  </si>
  <si>
    <t>613,36</t>
  </si>
  <si>
    <t>975,13</t>
  </si>
  <si>
    <t>466,54</t>
  </si>
  <si>
    <t>558,15</t>
  </si>
  <si>
    <t>504,41</t>
  </si>
  <si>
    <t>1.025,11</t>
  </si>
  <si>
    <t>276,78</t>
  </si>
  <si>
    <t>35,77</t>
  </si>
  <si>
    <t>74,95</t>
  </si>
  <si>
    <t>87,87</t>
  </si>
  <si>
    <t>80,27</t>
  </si>
  <si>
    <t>158,56</t>
  </si>
  <si>
    <t>55,44</t>
  </si>
  <si>
    <t>136,95</t>
  </si>
  <si>
    <t>114,98</t>
  </si>
  <si>
    <t>138,64</t>
  </si>
  <si>
    <t>170,20</t>
  </si>
  <si>
    <t>145,75</t>
  </si>
  <si>
    <t>171,55</t>
  </si>
  <si>
    <t>161,16</t>
  </si>
  <si>
    <t>216,38</t>
  </si>
  <si>
    <t>215,74</t>
  </si>
  <si>
    <t>254,25</t>
  </si>
  <si>
    <t>INSTALAÇÃO DE VIDRO LISO INCOLOR, E = 3 MM, EM ESQUADRIA DE ALUMÍNIO OU PVC, FIXADO COM BAGUETE. AF_01/2021_P</t>
  </si>
  <si>
    <t>202,77</t>
  </si>
  <si>
    <t>INSTALAÇÃO DE VIDRO LISO INCOLOR, E = 4 MM, EM ESQUADRIA DE ALUMÍNIO OU PVC, FIXADO COM BAGUETE. AF_01/2021_P</t>
  </si>
  <si>
    <t>226,43</t>
  </si>
  <si>
    <t>INSTALAÇÃO DE VIDRO LISO FUME, E = 4 MM, EM ESQUADRIA DE ALUMÍNIO OU PVC, FIXADO COM BAGUETE. AF_01/2021_P</t>
  </si>
  <si>
    <t>257,99</t>
  </si>
  <si>
    <t>INSTALAÇÃO DE VIDRO LISO INCOLOR, E = 5 MM, EM ESQUADRIA DE ALUMÍNIO OU PVC, FIXADO COM BAGUETE. AF_01/2021_P</t>
  </si>
  <si>
    <t>217,38</t>
  </si>
  <si>
    <t>INSTALAÇÃO DE VIDRO LISO FUME, E = 5 MM, EM ESQUADRIA DE ALUMÍNIO OU PVC, FIXADO COM BAGUETE. AF_01/2021_P</t>
  </si>
  <si>
    <t>243,18</t>
  </si>
  <si>
    <t>INSTALAÇÃO DE VIDRO LISO INCOLOR, E = 6 MM, EM ESQUADRIA DE ALUMÍNIO OU PVC, FIXADO COM BAGUETE. AF_01/2021_P</t>
  </si>
  <si>
    <t>216,62</t>
  </si>
  <si>
    <t>INSTALAÇÃO DE VIDRO LISO FUME, E = 6 MM, EM ESQUADRIA DE ALUMÍNIO OU PVC, FIXADO COM BAGUETE. AF_01/2021_P</t>
  </si>
  <si>
    <t>INSTALAÇÃO DE VIDRO LISO INCOLOR, E = 8 MM, EM ESQUADRIA DE ALUMÍNIO OU PVC, FIXADO COM BAGUETE. AF_01/2021_P</t>
  </si>
  <si>
    <t>256,84</t>
  </si>
  <si>
    <t>INSTALAÇÃO DE VIDRO LISO INCOLOR, E = 10 MM, EM ESQUADRIA DE ALUMÍNIO OU PVC, FIXADO COM BAGUETE. AF_01/2021_P</t>
  </si>
  <si>
    <t>290,05</t>
  </si>
  <si>
    <t>INSTALAÇÃO DE VIDRO IMPRESSO, E = 4 MM, EM ESQUADRIA DE ALUMÍNIO OU PVC, FIXADO COM BAGUETE. AF_01/2021_P</t>
  </si>
  <si>
    <t>210,65</t>
  </si>
  <si>
    <t>INSTALAÇÃO DE VIDRO ARAMADO, E = 6 MM, EM ESQUADRIA DE ALUMÍNIO OU PVC, FIXADO COM BAGUETE. AF_01/2021_P</t>
  </si>
  <si>
    <t>343,60</t>
  </si>
  <si>
    <t>INSTALAÇÃO DE VIDRO ARAMADO, E = 7 MM, EM ESQUADRIA DE ALUMÍNIO OU PVC, FIXADO COM BAGUETE. AF_01/2021_P</t>
  </si>
  <si>
    <t>327,06</t>
  </si>
  <si>
    <t>INSTALAÇÃO DE VIDRO LAMINADO, E = 8 MM (4+4), ENCAIXADO EM PERFIL U. AF_01/2021_P</t>
  </si>
  <si>
    <t>619,89</t>
  </si>
  <si>
    <t>INSTALAÇÃO DE VIDRO LAMINADO, E = 12 MM (4+4+4), ENCAIXADO EM PERFIL U. AF_01/2021_P</t>
  </si>
  <si>
    <t>1.174,08</t>
  </si>
  <si>
    <t>INSTALAÇÃO DE VIDRO LAMINADO, E = 15 MM (5+5+5), ENCAIXADO EM PERFIL U. AF_01/2021_P</t>
  </si>
  <si>
    <t>1.333,43</t>
  </si>
  <si>
    <t>INSTALAÇÃO DE VIDRO TEMPERADO, E = 6 MM, ENCAIXADO EM PERFIL U. AF_01/2021_P</t>
  </si>
  <si>
    <t>324,21</t>
  </si>
  <si>
    <t>INSTALAÇÃO DE VIDRO TEMPERADO, E = 8 MM, ENCAIXADO EM PERFIL U. AF_01/2021_P</t>
  </si>
  <si>
    <t>371,98</t>
  </si>
  <si>
    <t>INSTALAÇÃO DE VIDRO TEMPERADO, E = 10 MM, ENCAIXADO EM PERFIL U. AF_01/2021_P</t>
  </si>
  <si>
    <t>436,64</t>
  </si>
  <si>
    <t>933,16</t>
  </si>
  <si>
    <t>1.879,73</t>
  </si>
  <si>
    <t>1.933,31</t>
  </si>
  <si>
    <t>3.879,68</t>
  </si>
  <si>
    <t>17,89</t>
  </si>
  <si>
    <t>563,76</t>
  </si>
  <si>
    <t>352,14</t>
  </si>
  <si>
    <t>502,87</t>
  </si>
  <si>
    <t>391,57</t>
  </si>
  <si>
    <t>571,80</t>
  </si>
  <si>
    <t>371,60</t>
  </si>
  <si>
    <t>TUBULÃO A CÉU ABERTO, DIÂMETRO DO FUSTE DE 70CM, ESCAVAÇÃO MANUAL, SEM ALARGAMENTO DE BASE, CONCRETO FEITO EM OBRA E LANÇADO COM JERICA. AF_05/2020</t>
  </si>
  <si>
    <t>1.260,47</t>
  </si>
  <si>
    <t>TUBULÃO A CÉU ABERTO, DIÂMETRO DO FUSTE DE 80CM, ESCAVAÇÃO MANUAL, SEM ALARGAMENTO DE BASE, CONCRETO FEITO EM OBRA E LANÇADO COM JERICA. AF_05/2020</t>
  </si>
  <si>
    <t>1.193,68</t>
  </si>
  <si>
    <t>TUBULÃO A CÉU ABERTO, DIÂMETRO DO FUSTE DE 100CM, ESCAVAÇÃO MANUAL, SEM ALARGAMENTO DE BASE, CONCRETO FEITO EM OBRA E LANÇADO COM JERICA. AF_05/2020</t>
  </si>
  <si>
    <t>1.109,97</t>
  </si>
  <si>
    <t>TUBULÃO A CÉU ABERTO, DIÂMETRO DO FUSTE DE 120CM, ESCAVAÇÃO MANUAL, SEM ALARGAMENTO DE BASE, CONCRETO FEITO EM OBRA E LANÇADO COM JERICA. AF_05/2020</t>
  </si>
  <si>
    <t>1.008,11</t>
  </si>
  <si>
    <t>TUBULÃO A CÉU ABERTO, DIÂMETRO DO FUSTE DE 70CM, ESCAVAÇÃO MECÂNICA, SEM ALARGAMENTO DE BASE, CONCRETO FEITO EM OBRA E LANÇADO COM JERICA. AF_05/2020</t>
  </si>
  <si>
    <t>878,89</t>
  </si>
  <si>
    <t>TUBULÃO A CÉU ABERTO, DIÂMETRO DO FUSTE DE 80CM, ESCAVAÇÃO MECÂNICA, SEM ALARGAMENTO DE BASE, CONCRETO FEITO EM OBRA E LANÇADO COM JERICA. AF_05/2020</t>
  </si>
  <si>
    <t>862,88</t>
  </si>
  <si>
    <t>TUBULÃO A CÉU ABERTO, DIÂMETRO DO FUSTE DE 100CM, ESCAVAÇÃO MECÂNICA, SEM ALARGAMENTO DE BASE, CONCRETO FEITO EM OBRA E LANÇADO COM JERICA. AF_05/2020</t>
  </si>
  <si>
    <t>849,00</t>
  </si>
  <si>
    <t>TUBULÃO A CÉU ABERTO, DIÂMETRO DO FUSTE DE 120CM, ESCAVAÇÃO MECÂNICA, SEM ALARGAMENTO DE BASE, CONCRETO FEITO EM OBRA E LANÇADO COM JERICA. AF_05/2020</t>
  </si>
  <si>
    <t>792,49</t>
  </si>
  <si>
    <t>TUBULÃO A CÉU ABERTO, DIÂMETRO DO FUSTE DE 70CM, ESCAVAÇÃO MANUAL, SEM ALARGAMENTO DE BASE, CONCRETO USINADO E LANÇADO COM BOMBA OU DIRETAMENTE DO CAMINHÃO. AF_05/2020</t>
  </si>
  <si>
    <t>1.136,91</t>
  </si>
  <si>
    <t>TUBULÃO A CÉU ABERTO, DIÂMETRO DO FUSTE DE 80CM, ESCAVAÇÃO MANUAL, SEM ALARGAMENTO DE BASE, CONCRETO USINADO E LANÇADO COM BOMBA OU DIRETAMENTE DO CAMINHÃO. AF_05/2020</t>
  </si>
  <si>
    <t>1.072,36</t>
  </si>
  <si>
    <t>TUBULÃO A CÉU ABERTO, DIÂMETRO DO FUSTE DE 100CM, ESCAVAÇÃO MANUAL, SEM ALARGAMENTO DE BASE, CONCRETO USINADO E LANÇADO COM BOMBA OU DIRETAMENTE DO CAMINHÃO. AF_05/2020</t>
  </si>
  <si>
    <t>992,51</t>
  </si>
  <si>
    <t>TUBULÃO A CÉU ABERTO, DIÂMETRO DO FUSTE DE 120CM, ESCAVAÇÃO MANUAL, SEM ALARGAMENTO DE BASE, CONCRETO USINADO E LANÇADO COM BOMBA OU DIRETAMENTE DO CAMINHÃO. AF_05/2020</t>
  </si>
  <si>
    <t>895,14</t>
  </si>
  <si>
    <t>TUBULÃO A CÉU ABERTO, DIÂMETRO DO FUSTE DE 70CM, ESCAVAÇÃO MECÂNICA, SEM ALARGAMENTO DE BASE, CONCRETO USINADO E LANÇADO COM BOMBA OU DIRETAMENTE DO CAMINHÃO. AF_05/2020</t>
  </si>
  <si>
    <t>749,53</t>
  </si>
  <si>
    <t>TUBULÃO A CÉU ABERTO, DIÂMETRO DO FUSTE DE 80CM, ESCAVAÇÃO MECÂNICA, SEM ALARGAMENTO DE BASE, CONCRETO USINADO E LANÇADO COM BOMBA OU DIRETAMENTE DO CAMINHÃO. AF_05/2020</t>
  </si>
  <si>
    <t>736,07</t>
  </si>
  <si>
    <t>TUBULÃO A CÉU ABERTO, DIÂMETRO DO FUSTE DE 100CM, ESCAVAÇÃO MECÂNICA, SEM ALARGAMENTO DE BASE, CONCRETO USINADO E LANÇADO COM BOMBA OU DIRETAMENTE DO CAMINHÃO. AF_05/2020</t>
  </si>
  <si>
    <t>726,71</t>
  </si>
  <si>
    <t>TUBULÃO A CÉU ABERTO, DIÂMETRO DO FUSTE DE 120CM, ESCAVAÇÃO MECÂNICA, SEM ALARGAMENTO DE BASE, CONCRETO USINADO E LANÇADO COM BOMBA OU DIRETAMENTE DO CAMINHÃO. AF_05/2020</t>
  </si>
  <si>
    <t>675,34</t>
  </si>
  <si>
    <t>808,80</t>
  </si>
  <si>
    <t>ALARGAMENTO DE BASE DE TUBULÃO A CÉU ABERTO, ESCAVAÇÃO MANUAL, CONCRETO USINADO E LANÇADO COM BOMBA OU DIRETAMENTE DO CAMINHÃO. AF_05/2020</t>
  </si>
  <si>
    <t>688,18</t>
  </si>
  <si>
    <t>55,62</t>
  </si>
  <si>
    <t>86,31</t>
  </si>
  <si>
    <t>158,49</t>
  </si>
  <si>
    <t>15,58</t>
  </si>
  <si>
    <t>ESTACA HÉLICE CONTÍNUA, DIÂMETRO DE 30 CM, INCLUSO CONCRETO FCK=30MPA E ARMADURA MÍNIMA (EXCLUSIVE MOBILIZAÇÃO, DESMOBILIZAÇÃO E BOMBEAMENTO). AF_12/2019</t>
  </si>
  <si>
    <t>114,41</t>
  </si>
  <si>
    <t>ESTACA HÉLICE CONTÍNUA , DIÂMETRO DE 50 CM, INCLUSO CONCRETO FCK=30MPA E ARMADURA MÍNIMA (EXCLUSIVE MOBILIZAÇÃO, DESMOBILIZAÇÃO E BOMBEAMENTO). AF_12/2019</t>
  </si>
  <si>
    <t>205,99</t>
  </si>
  <si>
    <t>ESTACA HÉLICE CONTÍNUA, DIÂMETRO DE 70 CM, INCLUSO CONCRETO FCK=30MPA E ARMADURA MÍNIMA (EXCLUSIVE MOBILIZAÇÃO, DESMOBILIZAÇÃO E BOMBEAMENTO). AF_12/2019</t>
  </si>
  <si>
    <t>337,04</t>
  </si>
  <si>
    <t>ESTACA HÉLICE CONTÍNUA, DIÂMETRO DE 80 CM, INCLUSO CONCRETO FCK=30MPA E ARMADURA MÍNIMA (EXCLUSIVE MOBILIZAÇÃO, DESMOBILIZAÇÃO E BOMBEAMENTO). AF_12/2019.</t>
  </si>
  <si>
    <t>482,15</t>
  </si>
  <si>
    <t>ESTACA HÉLICE CONTÍNUA, DIÂMETRO DE 90 CM, INCLUSO CONCRETO FCK=30MPA E ARMADURA MÍNIMA (EXCLUSIVE MOBILIZAÇÃO, DESMOBILIZAÇÃO E BOMBEAMENTO). AF_12/2019.</t>
  </si>
  <si>
    <t>541,05</t>
  </si>
  <si>
    <t>79,07</t>
  </si>
  <si>
    <t>99,61</t>
  </si>
  <si>
    <t>218,41</t>
  </si>
  <si>
    <t>15,59</t>
  </si>
  <si>
    <t>ESTACA ESCAVADA MECANICAMENTE, SEM FLUIDO ESTABILIZANTE, COM 25CM DE DIÂMETRO, CONCRETO LANÇADO POR CAMINHÃO BETONEIRA (EXCLUSIVE MOBILIZAÇÃO E DESMOBILIZAÇÃO). AF_01/2020</t>
  </si>
  <si>
    <t>50,54</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</si>
  <si>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</si>
  <si>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</si>
  <si>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170,91</t>
  </si>
  <si>
    <t>ESTACA ESCAVADA MECANICAMENTE, SEM FLUIDO ESTABILIZANTE, COM 25CM DE DIÂMETRO, CONCRETO LANÇADO MANUALMENTE (EXCLUSIVE MOBILIZAÇÃO E DESMOBILIZAÇÃO). AF_01/2020</t>
  </si>
  <si>
    <t>77,51</t>
  </si>
  <si>
    <t>ESTACA ESCAVADA MECANICAMENTE, SEM FLUIDO ESTABILIZANTE, COM 60CM DE DIÂMETRO, CONCRETO LANÇADO POR BOMBA LANÇA (EXCLUSIVE MOBILIZAÇÃO E DESMOBILIZAÇÃO). AF_01/2020</t>
  </si>
  <si>
    <t>194,14</t>
  </si>
  <si>
    <t>65,76</t>
  </si>
  <si>
    <t>122,47</t>
  </si>
  <si>
    <t>ESTACA BROCA DE CONCRETO, DIÂMETRO DE 30CM, ESCAVAÇÃO MANUAL COM TRADO CONCHA, INTEIRAMENTE ARMADA. AF_05/2020</t>
  </si>
  <si>
    <t>166,26</t>
  </si>
  <si>
    <t>191,80</t>
  </si>
  <si>
    <t>252,87</t>
  </si>
  <si>
    <t>LASTRO DE CONCRETO MAGRO, APLICADO EM PISOS, LAJES SOBRE SOLO OU RADIERS, ESPESSURA DE 3 CM. AF_07/2016</t>
  </si>
  <si>
    <t>LASTRO DE CONCRETO MAGRO, APLICADO EM PISOS, LAJES SOBRE SOLO OU RADIERS, ESPESSURA DE 5 CM. AF_07/2016</t>
  </si>
  <si>
    <t>27,62</t>
  </si>
  <si>
    <t>LASTRO DE CONCRETO MAGRO, APLICADO EM BLOCOS DE COROAMENTO OU SAPATAS. AF_08/2017</t>
  </si>
  <si>
    <t>580,78</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</si>
  <si>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</si>
  <si>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</si>
  <si>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</si>
  <si>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552,62</t>
  </si>
  <si>
    <t>LASTRO COM MATERIAL GRANULAR, APLICAÇÃO EM BLOCOS DE COROAMENTO, ESPESSURA DE *5 CM*. AF_08/2017</t>
  </si>
  <si>
    <t>LASTRO COM MATERIAL GRANULAR, APLICADO EM PISOS OU LAJES SOBRE SOLO, ESPESSURA DE *5 CM*. AF_08/2017</t>
  </si>
  <si>
    <t>122,28</t>
  </si>
  <si>
    <t>LASTRO COM MATERIAL GRANULAR, APLICADO EM BLOCOS DE COROAMENTO, ESPESSURA DE *10 CM*. AF_08/2017</t>
  </si>
  <si>
    <t>185,80</t>
  </si>
  <si>
    <t>LASTRO COM MATERIAL GRANULAR (PEDRA BRITADA N.2), APLICADO EM PISOS OU LAJES SOBRE SOLO, ESPESSURA DE *10 CM*. AF_08/2017</t>
  </si>
  <si>
    <t>115,48</t>
  </si>
  <si>
    <t>ESCAVAÇÃO MANUAL DE VIGA DE BORDA PARA RADIER. AF_09/2017</t>
  </si>
  <si>
    <t>COMPACTAÇÃO MECÂNICA DE SOLO PARA EXECUÇÃO DE RADIER, COM COMPACTADOR DE SOLOS A PERCUSSÃO. AF_09/2017</t>
  </si>
  <si>
    <t>3,63</t>
  </si>
  <si>
    <t>COMPACTAÇÃO MECÂNICA DE SOLO PARA EXECUÇÃO DE RADIER, COM COMPACTADOR DE SOLOS TIPO PLACA VIBRATÓRIA. AF_09/2017</t>
  </si>
  <si>
    <t>FABRICAÇÃO, MONTAGEM E DESMONTAGEM DE FORMA PARA RADIER, EM MADEIRA SERRADA, 4 UTILIZAÇÕES. AF_09/2017</t>
  </si>
  <si>
    <t>135,29</t>
  </si>
  <si>
    <t>CAMADA SEPARADORA PARA EXECUÇÃO DE RADIER, EM LONA PLÁSTICA. AF_09/2017</t>
  </si>
  <si>
    <t>ARMAÇÃO PARA EXECUÇÃO DE RADIER, COM USO DE TELA Q-92. AF_09/2017</t>
  </si>
  <si>
    <t>ARMAÇÃO PARA EXECUÇÃO DE RADIER, COM USO DE TELA Q-113. AF_09/2017</t>
  </si>
  <si>
    <t>20,03</t>
  </si>
  <si>
    <t>ARMAÇÃO PARA EXECUÇÃO DE RADIER, COM USO DE TELA Q-138. AF_09/2017</t>
  </si>
  <si>
    <t>ARMAÇÃO PARA EXECUÇÃO DE RADIER, COM USO DE TELA Q-159. AF_09/2017</t>
  </si>
  <si>
    <t>ARMAÇÃO PARA EXECUÇÃO DE RADIER, COM USO DE TELA Q-196. AF_09/2017</t>
  </si>
  <si>
    <t>18,47</t>
  </si>
  <si>
    <t>ARMAÇÃO PARA EXECUÇÃO DE RADIER, COM USO DE TELA Q-283. AF_09/2017</t>
  </si>
  <si>
    <t>17,31</t>
  </si>
  <si>
    <t>CONCRETAGEM DE RADIER, PISO OU LAJE SOBRE SOLO, FCK 30 MPA, PARA ESPESSURA DE 10 CM - LANÇAMENTO, ADENSAMENTO E ACABAMENTO. AF_09/2017</t>
  </si>
  <si>
    <t>427,60</t>
  </si>
  <si>
    <t>CONCRETAGEM DE RADIER, PISO OU LAJE SOBRE SOLO, FCK 30 MPA, PARA ESPESSURA DE 15 CM - LANÇAMENTO, ADENSAMENTO E ACABAMENTO. AF_09/2017</t>
  </si>
  <si>
    <t>400,87</t>
  </si>
  <si>
    <t>CONCRETAGEM DE RADIER, PISO OU LAJE SOBRE SOLO, FCK 30 MPA, PARA ESPESSURA DE 20 CM - LANÇAMENTO, ADENSAMENTO E ACABAMENTO. AF_09/2017</t>
  </si>
  <si>
    <t>387,13</t>
  </si>
  <si>
    <t>ACABAMENTO POLIDO PARA PISO DE CONCRETO ARMADO DE ALTA RESISTÊNCIA. AF_09/2017</t>
  </si>
  <si>
    <t>EXECUÇÃO DE RADIER, ESPESSURA DE 10 CM, FCK = 30 MPA, COM USO DE FORMAS EM MADEIRA SERRADA. AF_09/2017</t>
  </si>
  <si>
    <t>182,88</t>
  </si>
  <si>
    <t>EXECUÇÃO DE RADIER, ESPESSURA DE 15 CM, FCK = 30 MPA, COM USO DE FORMAS EM MADEIRA SERRADA. AF_09/2017</t>
  </si>
  <si>
    <t>202,95</t>
  </si>
  <si>
    <t>EXECUÇÃO DE RADIER, ESPESSURA DE 20 CM, FCK = 30 MPA, COM USO DE FORMAS EM MADEIRA SERRADA. AF_09/2017</t>
  </si>
  <si>
    <t>265,91</t>
  </si>
  <si>
    <t>LASTRO COM MATERIAL GRANULAR (PEDRA BRITADA N.3), APLICADO EM PISOS OU LAJES SOBRE SOLO, ESPESSURA DE *10 CM*. AF_07/2019</t>
  </si>
  <si>
    <t>110,87</t>
  </si>
  <si>
    <t>LASTRO COM MATERIAL GRANULAR (AREIA MÉDIA), APLICADO EM PISOS OU LAJES SOBRE SOLO, ESPESSURA DE *10 CM*. AF_07/2019</t>
  </si>
  <si>
    <t>118,31</t>
  </si>
  <si>
    <t>LASTRO COM MATERIAL GRANULAR (PEDRA BRITADA N.1 E PEDRA BRITADA N.2), APLICADO EM PISOS OU LAJES SOBRE SOLO, ESPESSURA DE *10 CM*. AF_07/2019</t>
  </si>
  <si>
    <t>141,54</t>
  </si>
  <si>
    <t>104,37</t>
  </si>
  <si>
    <t>110,04</t>
  </si>
  <si>
    <t>40,05</t>
  </si>
  <si>
    <t>215,16</t>
  </si>
  <si>
    <t>167,41</t>
  </si>
  <si>
    <t>103,10</t>
  </si>
  <si>
    <t>28,14</t>
  </si>
  <si>
    <t>323,65</t>
  </si>
  <si>
    <t>130,07</t>
  </si>
  <si>
    <t>127,57</t>
  </si>
  <si>
    <t>152,49</t>
  </si>
  <si>
    <t>100,74</t>
  </si>
  <si>
    <t>67,09</t>
  </si>
  <si>
    <t>83,71</t>
  </si>
  <si>
    <t>59,76</t>
  </si>
  <si>
    <t>75,16</t>
  </si>
  <si>
    <t>52,89</t>
  </si>
  <si>
    <t>67,51</t>
  </si>
  <si>
    <t>50,47</t>
  </si>
  <si>
    <t>64,60</t>
  </si>
  <si>
    <t>48,74</t>
  </si>
  <si>
    <t>62,53</t>
  </si>
  <si>
    <t>45,18</t>
  </si>
  <si>
    <t>58,46</t>
  </si>
  <si>
    <t>296,36</t>
  </si>
  <si>
    <t>206,43</t>
  </si>
  <si>
    <t>237,49</t>
  </si>
  <si>
    <t>321,54</t>
  </si>
  <si>
    <t>163,90</t>
  </si>
  <si>
    <t>157,18</t>
  </si>
  <si>
    <t>202,79</t>
  </si>
  <si>
    <t>293,84</t>
  </si>
  <si>
    <t>134,27</t>
  </si>
  <si>
    <t>129,62</t>
  </si>
  <si>
    <t>176,58</t>
  </si>
  <si>
    <t>275,96</t>
  </si>
  <si>
    <t>114,36</t>
  </si>
  <si>
    <t>106,87</t>
  </si>
  <si>
    <t>162,67</t>
  </si>
  <si>
    <t>103,57</t>
  </si>
  <si>
    <t>101,41</t>
  </si>
  <si>
    <t>127,77</t>
  </si>
  <si>
    <t>253,04</t>
  </si>
  <si>
    <t>82,27</t>
  </si>
  <si>
    <t>90,69</t>
  </si>
  <si>
    <t>116,71</t>
  </si>
  <si>
    <t>246,71</t>
  </si>
  <si>
    <t>75,28</t>
  </si>
  <si>
    <t>85,32</t>
  </si>
  <si>
    <t>107,66</t>
  </si>
  <si>
    <t>241,16</t>
  </si>
  <si>
    <t>80,68</t>
  </si>
  <si>
    <t>88,65</t>
  </si>
  <si>
    <t>230,48</t>
  </si>
  <si>
    <t>57,43</t>
  </si>
  <si>
    <t>71,62</t>
  </si>
  <si>
    <t>331,01</t>
  </si>
  <si>
    <t>238,44</t>
  </si>
  <si>
    <t>165,73</t>
  </si>
  <si>
    <t>56,89</t>
  </si>
  <si>
    <t>96,46</t>
  </si>
  <si>
    <t>94,12</t>
  </si>
  <si>
    <t>52,02</t>
  </si>
  <si>
    <t>92,73</t>
  </si>
  <si>
    <t>50,88</t>
  </si>
  <si>
    <t>59,06</t>
  </si>
  <si>
    <t>48,99</t>
  </si>
  <si>
    <t>101,55</t>
  </si>
  <si>
    <t>82,71</t>
  </si>
  <si>
    <t>38,23</t>
  </si>
  <si>
    <t>74,76</t>
  </si>
  <si>
    <t>32,02</t>
  </si>
  <si>
    <t>70,69</t>
  </si>
  <si>
    <t>MONTAGEM E DESMONTAGEM DE FÔRMA DE LAJE MACIÇA, PÉ-DIREITO DUPLO, EM CHAPA DE MADEIRA COMPENSADA PLASTIFICADA, 10 UTILIZAÇÕES. AF-09/2020</t>
  </si>
  <si>
    <t>26,41</t>
  </si>
  <si>
    <t>65,22</t>
  </si>
  <si>
    <t>224,75</t>
  </si>
  <si>
    <t>195,64</t>
  </si>
  <si>
    <t>222,39</t>
  </si>
  <si>
    <t>FABRICAÇÃO, MONTAGEM E DESMONTAGEM DE FÔRMA PARA SAPATA, EM MADEIRA SERRADA, E=25 MM, 1 UTILIZAÇÃO. AF_06/2017</t>
  </si>
  <si>
    <t>350,71</t>
  </si>
  <si>
    <t>FABRICAÇÃO, MONTAGEM E DESMONTAGEM DE FÔRMA PARA VIGA BALDRAME, EM MADEIRA SERRADA, E=25 MM, 1 UTILIZAÇÃO. AF_06/2017</t>
  </si>
  <si>
    <t>185,94</t>
  </si>
  <si>
    <t>FABRICAÇÃO, MONTAGEM E DESMONTAGEM DE FÔRMA PARA BLOCO DE COROAMENTO, EM MADEIRA SERRADA, E=25 MM, 2 UTILIZAÇÕES. AF_06/2017</t>
  </si>
  <si>
    <t>131,80</t>
  </si>
  <si>
    <t>FABRICAÇÃO, MONTAGEM E DESMONTAGEM DE FÔRMA PARA SAPATA, EM MADEIRA SERRADA, E=25 MM, 2 UTILIZAÇÕES. AF_06/2017</t>
  </si>
  <si>
    <t>225,02</t>
  </si>
  <si>
    <t>FABRICAÇÃO, MONTAGEM E DESMONTAGEM DE FÔRMA PARA VIGA BALDRAME, EM MADEIRA SERRADA, E=25 MM, 2 UTILIZAÇÕES. AF_06/2017</t>
  </si>
  <si>
    <t>116,34</t>
  </si>
  <si>
    <t>FABRICAÇÃO, MONTAGEM E DESMONTAGEM DE FÔRMA PARA BLOCO DE COROAMENTO, EM MADEIRA SERRADA, E=25 MM, 4 UTILIZAÇÕES. AF_06/2017</t>
  </si>
  <si>
    <t>93,35</t>
  </si>
  <si>
    <t>FABRICAÇÃO, MONTAGEM E DESMONTAGEM DE FÔRMA PARA SAPATA, EM MADEIRA SERRADA, E=25 MM, 4 UTILIZAÇÕES. AF_06/2017</t>
  </si>
  <si>
    <t>159,56</t>
  </si>
  <si>
    <t>FABRICAÇÃO, MONTAGEM E DESMONTAGEM DE FÔRMA PARA VIGA BALDRAME, EM MADEIRA SERRADA, E=25 MM, 4 UTILIZAÇÕES. AF_06/2017</t>
  </si>
  <si>
    <t>80,12</t>
  </si>
  <si>
    <t>FABRICAÇÃO, MONTAGEM E DESMONTAGEM DE FÔRMA PARA BLOCO DE COROAMENTO, EM CHAPA DE MADEIRA COMPENSADA RESINADA, E=17 MM, 2 UTILIZAÇÕES. AF_06/2017</t>
  </si>
  <si>
    <t>187,98</t>
  </si>
  <si>
    <t>FABRICAÇÃO, MONTAGEM E DESMONTAGEM DE FÔRMA PARA SAPATA, EM CHAPA DE MADEIRA COMPENSADA RESINADA, E=17 MM, 2 UTILIZAÇÕES. AF_06/2017</t>
  </si>
  <si>
    <t>272,33</t>
  </si>
  <si>
    <t>FABRICAÇÃO, MONTAGEM E DESMONTAGEM DE FÔRMA PARA VIGA BALDRAME, EM CHAPA DE MADEIRA COMPENSADA RESINADA, E=17 MM, 2 UTILIZAÇÕES. AF_06/2017</t>
  </si>
  <si>
    <t>120,65</t>
  </si>
  <si>
    <t>FABRICAÇÃO, MONTAGEM E DESMONTAGEM DE FÔRMA PARA BLOCO DE COROAMENTO, EM CHAPA DE MADEIRA COMPENSADA RESINADA, E=17 MM, 4 UTILIZAÇÕES. AF_06/2017</t>
  </si>
  <si>
    <t>134,37</t>
  </si>
  <si>
    <t>FABRICAÇÃO, MONTAGEM E DESMONTAGEM DE FÔRMA PARA SAPATA, EM CHAPA DE MADEIRA COMPENSADA RESINADA, E=17 MM, 4 UTILIZAÇÕES. AF_06/2017</t>
  </si>
  <si>
    <t>196,90</t>
  </si>
  <si>
    <t>FABRICAÇÃO, MONTAGEM E DESMONTAGEM DE FÔRMA PARA VIGA BALDRAME, EM CHAPA DE MADEIRA COMPENSADA RESINADA, E=17 MM, 4 UTILIZAÇÕES. AF_06/2017</t>
  </si>
  <si>
    <t>ARMAÇÃO DE BLOCO, VIGA BALDRAME E SAPATA UTILIZANDO AÇO CA-60 DE 5 MM - MONTAGEM. AF_06/2017</t>
  </si>
  <si>
    <t>23,61</t>
  </si>
  <si>
    <t>205,49</t>
  </si>
  <si>
    <t>21,67</t>
  </si>
  <si>
    <t>16,14</t>
  </si>
  <si>
    <t>23,96</t>
  </si>
  <si>
    <t>131,15</t>
  </si>
  <si>
    <t>125,22</t>
  </si>
  <si>
    <t>202,09</t>
  </si>
  <si>
    <t>488,29</t>
  </si>
  <si>
    <t>412,68</t>
  </si>
  <si>
    <t>281,04</t>
  </si>
  <si>
    <t>249,22</t>
  </si>
  <si>
    <t>198,03</t>
  </si>
  <si>
    <t>177,67</t>
  </si>
  <si>
    <t>164,91</t>
  </si>
  <si>
    <t>131,06</t>
  </si>
  <si>
    <t>238,23</t>
  </si>
  <si>
    <t>139,44</t>
  </si>
  <si>
    <t>133,59</t>
  </si>
  <si>
    <t>217,61</t>
  </si>
  <si>
    <t>134,72</t>
  </si>
  <si>
    <t>127,51</t>
  </si>
  <si>
    <t>279,32</t>
  </si>
  <si>
    <t>144,50</t>
  </si>
  <si>
    <t>137,92</t>
  </si>
  <si>
    <t>233,50</t>
  </si>
  <si>
    <t>133,48</t>
  </si>
  <si>
    <t>126,11</t>
  </si>
  <si>
    <t>500,38</t>
  </si>
  <si>
    <t>428,19</t>
  </si>
  <si>
    <t>278,13</t>
  </si>
  <si>
    <t>195,03</t>
  </si>
  <si>
    <t>174,68</t>
  </si>
  <si>
    <t>161,93</t>
  </si>
  <si>
    <t>485,45</t>
  </si>
  <si>
    <t>403,48</t>
  </si>
  <si>
    <t>284,93</t>
  </si>
  <si>
    <t>251,17</t>
  </si>
  <si>
    <t>198,30</t>
  </si>
  <si>
    <t>177,03</t>
  </si>
  <si>
    <t>165,09</t>
  </si>
  <si>
    <t>541,47</t>
  </si>
  <si>
    <t>451,64</t>
  </si>
  <si>
    <t>278,80</t>
  </si>
  <si>
    <t>246,20</t>
  </si>
  <si>
    <t>193,67</t>
  </si>
  <si>
    <t>172,92</t>
  </si>
  <si>
    <t>161,26</t>
  </si>
  <si>
    <t>504,74</t>
  </si>
  <si>
    <t>418,24</t>
  </si>
  <si>
    <t>285,04</t>
  </si>
  <si>
    <t>249,30</t>
  </si>
  <si>
    <t>196,65</t>
  </si>
  <si>
    <t>176,27</t>
  </si>
  <si>
    <t>164,02</t>
  </si>
  <si>
    <t>551,68</t>
  </si>
  <si>
    <t>467,67</t>
  </si>
  <si>
    <t>274,15</t>
  </si>
  <si>
    <t>239,31</t>
  </si>
  <si>
    <t>167,94</t>
  </si>
  <si>
    <t>470,01</t>
  </si>
  <si>
    <t>392,94</t>
  </si>
  <si>
    <t>232,16</t>
  </si>
  <si>
    <t>181,36</t>
  </si>
  <si>
    <t>160,97</t>
  </si>
  <si>
    <t>149,58</t>
  </si>
  <si>
    <t>490,27</t>
  </si>
  <si>
    <t>417,66</t>
  </si>
  <si>
    <t>246,44</t>
  </si>
  <si>
    <t>219,65</t>
  </si>
  <si>
    <t>171,79</t>
  </si>
  <si>
    <t>152,89</t>
  </si>
  <si>
    <t>ESCADA EM CONCRETO ARMADO MOLDADO IN LOCO, FCK 20 MPA, COM 1 LANCE E LAJE PLANA, FÔRMA EM CHAPA DE MADEIRA COMPENSADA RESINADA. AF_11/2020</t>
  </si>
  <si>
    <t>3.495,15</t>
  </si>
  <si>
    <t>ESCADA EM CONCRETO ARMADO MOLDADO IN LOCO, FCK 20 MPA, COM 2 LANCES EM "U" E LAJE PLANA, FÔRMA EM CHAPA DE MADEIRA COMPENSADA RESINADA. AF_11/2020</t>
  </si>
  <si>
    <t>4.440,27</t>
  </si>
  <si>
    <t>ESCADA EM CONCRETO ARMADO MOLDADO IN LOCO, FCK 20 MPA, COM 2 LANCES EM "L" E LAJE PLANA, FÔRMA EM CHAPA DE MADEIRA COMPENSADA RESINADA. AF_11/2020</t>
  </si>
  <si>
    <t>4.746,02</t>
  </si>
  <si>
    <t>ESCADA EM CONCRETO ARMADO MOLDADO IN LOCO, FCK 20 MPA, COM 2 LANCES EM "X" E LAJE PLANA, FÔRMA EM CHAPA DE MADEIRA COMPENSADA RESINADA. AF_11/2020</t>
  </si>
  <si>
    <t>4.818,03</t>
  </si>
  <si>
    <t>ESCADA EM CONCRETO ARMADO MOLDADO IN LOCO, FCK 20 MPA, COM 1 LANCE E LAJE CASCATA, FÔRMA EM CHAPA DE MADEIRA COMPENSADA RESINADA. AF_11/2020</t>
  </si>
  <si>
    <t>5.302,43</t>
  </si>
  <si>
    <t>ESCADA EM CONCRETO ARMADO MOLDADO IN LOCO, FCK 20 MPA, COM 2 LANCES EM "U" E LAJE CASCATA, FÔRMA EM CHAPA DE MADEIRA COMPENSADA RESINADA. AF_11/2020</t>
  </si>
  <si>
    <t>5.282,79</t>
  </si>
  <si>
    <t>ESCADA EM CONCRETO ARMADO MOLDADO IN LOCO, FCK 20 MPA, COM 2 LANCES EM "L" E LAJE CASCATA, FÔRMA EM CHAPA DE MADEIRA COMPENSADA RESINADA. AF_11/2020</t>
  </si>
  <si>
    <t>5.192,82</t>
  </si>
  <si>
    <t>ESCADA EM CONCRETO ARMADO MOLDADO IN LOCO, FCK 20 MPA, COM 2 LANCES EM "X" E LAJE CASCATA, FÔRMA EM CHAPA DE MADEIRA COMPENSADA RESINADA. AF_11/2020</t>
  </si>
  <si>
    <t>4.604,65</t>
  </si>
  <si>
    <t>133,75</t>
  </si>
  <si>
    <t>FABRICAÇÃO DE FÔRMA PARA ESCADA DUPLA COM 2 LANCES EM X E LAJE PLANA, EM MADEIRA SERRADA, E=25 MM. AF_11/2020</t>
  </si>
  <si>
    <t>217,69</t>
  </si>
  <si>
    <t>126,36</t>
  </si>
  <si>
    <t>119,39</t>
  </si>
  <si>
    <t>FABRICAÇÃO DE FÔRMA PARA ESCADA DUPLA COM 2 LANCES EM X E LAJE CASCATA, EM MADEIRA SERRADA, E=25 MM. AF_11/2020</t>
  </si>
  <si>
    <t>253,67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</si>
  <si>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</si>
  <si>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</si>
  <si>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</si>
  <si>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</si>
  <si>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20,43</t>
  </si>
  <si>
    <t>ARMAÇÃO DE VERGA E CONTRAVERGA DE ALVENARIA ESTRUTURAL; DIÂMETRO DE 10,0 MM. AF_01/2015</t>
  </si>
  <si>
    <t>13,94</t>
  </si>
  <si>
    <t>15,83</t>
  </si>
  <si>
    <t>ARMAÇÃO DE PILAR OU VIGA DE UMA ESTRUTURA CONVENCIONAL DE CONCRETO ARMADO EM UM EDIFÍCIO DE MÚLTIPLOS PAVIMENTOS UTILIZANDO AÇO CA-60 DE 5,0 MM - MONTAGEM. AF_12/2015</t>
  </si>
  <si>
    <t>20,28</t>
  </si>
  <si>
    <t>ARMAÇÃO DE PILAR OU VIGA DE UMA ESTRUTURA CONVENCIONAL DE CONCRETO ARMADO EM UM EDIFÍCIO DE MÚLTIPLOS PAVIMENTOS UTILIZANDO AÇO CA-50 DE 6,3 MM - MONTAGEM. AF_12/2015</t>
  </si>
  <si>
    <t>19,55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</si>
  <si>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</si>
  <si>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</si>
  <si>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16,79</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</si>
  <si>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</si>
  <si>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</si>
  <si>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</si>
  <si>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15,46</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</si>
  <si>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</si>
  <si>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</si>
  <si>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</si>
  <si>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18,66</t>
  </si>
  <si>
    <t>ARMAÇÃO DE LAJE DE UMA ESTRUTURA CONVENCIONAL DE CONCRETO ARMADO EM UM EDIFÍCIO DE MÚLTIPLOS PAVIMENTOS UTILIZANDO AÇO CA-50 DE 6,3 MM - MONTAGEM. AF_12/2015</t>
  </si>
  <si>
    <t>18,29</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</si>
  <si>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</si>
  <si>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</si>
  <si>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</si>
  <si>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13,59</t>
  </si>
  <si>
    <t>ARMAÇÃO DE LAJE DE UMA ESTRUTURA CONVENCIONAL DE CONCRETO ARMADO EM UM EDIFÍCIO DE MÚLTIPLOS PAVIMENTOS UTILIZANDO AÇO CA-50 DE 16,0 MM - MONTAGEM. AF_12/2015</t>
  </si>
  <si>
    <t>13,17</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</si>
  <si>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</si>
  <si>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</si>
  <si>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</si>
  <si>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</si>
  <si>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20,54</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</si>
  <si>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</si>
  <si>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</si>
  <si>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15,25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</si>
  <si>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</si>
  <si>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</si>
  <si>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</si>
  <si>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15,44</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</si>
  <si>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</si>
  <si>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</si>
  <si>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</si>
  <si>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</si>
  <si>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18,94</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</si>
  <si>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</si>
  <si>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</si>
  <si>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</si>
  <si>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</si>
  <si>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15,40</t>
  </si>
  <si>
    <t>CORTE E DOBRA DE AÇO CA-60, DIÂMETRO DE 5,0 MM, UTILIZADO EM ESTRUTURAS DIVERSAS, EXCETO LAJES. AF_12/2015</t>
  </si>
  <si>
    <t>15,29</t>
  </si>
  <si>
    <t>CORTE E DOBRA DE AÇO CA-50, DIÂMETRO DE 6,3 MM, UTILIZADO EM ESTRUTURAS DIVERSAS, EXCETO LAJES. AF_12/2015</t>
  </si>
  <si>
    <t>15,61</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</si>
  <si>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</si>
  <si>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</si>
  <si>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</si>
  <si>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</si>
  <si>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12,23</t>
  </si>
  <si>
    <t>CORTE E DOBRA DE AÇO CA-50, DIÂMETRO DE 20,0 MM, UTILIZADO EM ESTRUTURAS DIVERSAS, EXCETO LAJES. AF_12/2015</t>
  </si>
  <si>
    <t>CORTE E DOBRA DE AÇO CA-50, DIÂMETRO DE 25,0 MM, UTILIZADO EM ESTRUTURAS DIVERSAS, EXCETO LAJES. AF_12/2015</t>
  </si>
  <si>
    <t>14,38</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</si>
  <si>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</si>
  <si>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</si>
  <si>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</si>
  <si>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</si>
  <si>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</si>
  <si>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</si>
  <si>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12,27</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</si>
  <si>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</si>
  <si>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</si>
  <si>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</si>
  <si>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</si>
  <si>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</si>
  <si>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</si>
  <si>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</si>
  <si>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</si>
  <si>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</si>
  <si>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</si>
  <si>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</si>
  <si>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</si>
  <si>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</si>
  <si>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</si>
  <si>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16,53</t>
  </si>
  <si>
    <t>ARMAÇÃO UTILIZANDO AÇO CA-25 DE 20,0 MM - MONTAGEM. AF_12/2015</t>
  </si>
  <si>
    <t>ARMAÇÃO UTILIZANDO AÇO CA-25 DE 25,0 MM - MONTAGEM. AF_12/2015</t>
  </si>
  <si>
    <t>16,26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</si>
  <si>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</si>
  <si>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</si>
  <si>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</si>
  <si>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19,59</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</si>
  <si>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</si>
  <si>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</si>
  <si>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</si>
  <si>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</si>
  <si>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</si>
  <si>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</si>
  <si>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</si>
  <si>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</si>
  <si>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15,80</t>
  </si>
  <si>
    <t>MONTAGEM DE ARMADURA LONGITUDINAL/TRANSVERSAL DE ESTACAS DE SEÇÃO CIRCULAR, DIÂMETRO = 8,0 MM. AF_11/2016</t>
  </si>
  <si>
    <t>18,76</t>
  </si>
  <si>
    <t>MONTAGEM DE ARMADURA LONGITUDINAL DE ESTACAS DE SEÇÃO CIRCULAR, DIÂMETRO = 10,0 MM. AF_11/2016</t>
  </si>
  <si>
    <t>17,03</t>
  </si>
  <si>
    <t>MONTAGEM DE ARMADURA LONGITUDINAL/TRANSVERSAL DE ESTACAS DE SEÇÃO CIRCULAR, DIÂMETRO = 12,5 MM. AF_11/2016</t>
  </si>
  <si>
    <t>14,53</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</si>
  <si>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</si>
  <si>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</si>
  <si>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</si>
  <si>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15,67</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</si>
  <si>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</si>
  <si>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</si>
  <si>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</si>
  <si>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</si>
  <si>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</si>
  <si>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</si>
  <si>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14,91</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</si>
  <si>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</si>
  <si>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</si>
  <si>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</si>
  <si>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</si>
  <si>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</si>
  <si>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26,48</t>
  </si>
  <si>
    <t>MONTAGEM DE ARMADURA TRANSVERSAL DE ESTACAS DE SEÇÃO RETANGULAR (BARRETE), DIÂMETRO = 6,3 MM. AF_11/2016</t>
  </si>
  <si>
    <t>27,68</t>
  </si>
  <si>
    <t>25,89</t>
  </si>
  <si>
    <t>12,91</t>
  </si>
  <si>
    <t>ARMAÇÃO DE BLOCO, VIGA BALDRAME OU SAPATA UTILIZANDO AÇO CA-50 DE 6,3 MM - MONTAGEM. AF_06/2017</t>
  </si>
  <si>
    <t>ARMAÇÃO DE BLOCO, VIGA BALDRAME OU SAPATA UTILIZANDO AÇO CA-50 DE 8 MM - MONTAGEM. AF_06/2017</t>
  </si>
  <si>
    <t>20,56</t>
  </si>
  <si>
    <t>ARMAÇÃO DE BLOCO, VIGA BALDRAME OU SAPATA UTILIZANDO AÇO CA-50 DE 10 MM - MONTAGEM. AF_06/2017</t>
  </si>
  <si>
    <t>18,31</t>
  </si>
  <si>
    <t>ARMAÇÃO DE BLOCO, VIGA BALDRAME OU SAPATA UTILIZANDO AÇO CA-50 DE 12,5 MM - MONTAGEM. AF_06/2017</t>
  </si>
  <si>
    <t>ARMAÇÃO DE BLOCO, VIGA BALDRAME OU SAPATA UTILIZANDO AÇO CA-50 DE 16 MM - MONTAGEM. AF_06/2017</t>
  </si>
  <si>
    <t>14,58</t>
  </si>
  <si>
    <t>ARMAÇÃO DE BLOCO, VIGA BALDRAME OU SAPATA UTILIZANDO AÇO CA-50 DE 20 MM - MONTAGEM. AF_06/2017</t>
  </si>
  <si>
    <t>ARMAÇÃO DE BLOCO, VIGA BALDRAME OU SAPATA UTILIZANDO AÇO CA-50 DE 25 MM - MONTAGEM. AF_06/2017</t>
  </si>
  <si>
    <t>14,08</t>
  </si>
  <si>
    <t>GRAUTEAMENTO VERTICAL EM ALVENARIA ESTRUTURAL. AF_01/2015</t>
  </si>
  <si>
    <t>843,89</t>
  </si>
  <si>
    <t>GRAUTEAMENTO DE CINTA INTERMEDIÁRIA OU DE CONTRAVERGA EM ALVENARIA ESTRUTURAL. AF_01/2015</t>
  </si>
  <si>
    <t>687,17</t>
  </si>
  <si>
    <t>GRAUTEAMENTO DE CINTA SUPERIOR OU DE VERGA EM ALVENARIA ESTRUTURAL. AF_01/2015</t>
  </si>
  <si>
    <t>803,80</t>
  </si>
  <si>
    <t>GRAUTE FGK=15 MPA; TRAÇO 1:0,04:2,0:2,4 (CIMENTO/ CAL/ AREIA GROSSA/ BRITA 0) - PREPARO MECÂNICO COM BETONEIRA 400 L. AF_02/2015</t>
  </si>
  <si>
    <t>368,22</t>
  </si>
  <si>
    <t>GRAUTE FGK=20 MPA; TRAÇO 1:0,04:1,6:1,9 (CIMENTO/ CAL/ AREIA GROSSA/ BRITA 0) - PREPARO MECÂNICO COM BETONEIRA 400 L. AF_02/2015</t>
  </si>
  <si>
    <t>GRAUTE FGK=25 MPA; TRAÇO 1:0,02:1,2:1,5 (CIMENTO/ CAL/ AREIA GROSSA/ BRITA 0) - PREPARO MECÂNICO COM BETONEIRA 400 L. AF_02/2015</t>
  </si>
  <si>
    <t>433,17</t>
  </si>
  <si>
    <t>GRAUTE FGK=30 MPA; TRAÇO 1:0,02:0,8:1,1 (CIMENTO/ CAL/ AREIA GROSSA/ BRITA 0) - PREPARO MECÂNICO COM BETONEIRA 400 L. AF_02/2015</t>
  </si>
  <si>
    <t>492,15</t>
  </si>
  <si>
    <t>GRAUTE FGK=15 MPA; TRAÇO 1:2,0:2,4 (CIMENTO/ AREIA GROSSA/ BRITA 0/ ADITIVO) - PREPARO MECÂNICO COM BETONEIRA 400 L. AF_02/2015</t>
  </si>
  <si>
    <t>372,21</t>
  </si>
  <si>
    <t>GRAUTE FGK=20 MPA; TRAÇO 1:1,6:1,9 (CIMENTO/ AREIA GROSSA/ BRITA 0/ ADITIVO) - PREPARO MECÂNICO COM BETONEIRA 400 L. AF_02/2015</t>
  </si>
  <si>
    <t>393,24</t>
  </si>
  <si>
    <t>GRAUTE FGK=25 MPA; TRAÇO 1:1,2:1,5 (CIMENTO/ AREIA GROSSA/ BRITA 0/ ADITIVO) - PREPARO MECÂNICO COM BETONEIRA 400 L. AF_02/2015</t>
  </si>
  <si>
    <t>439,75</t>
  </si>
  <si>
    <t>GRAUTE FGK=30 MPA; TRAÇO 1:0,8:1,1 (CIMENTO/ AREIA GROSSA/ BRITA 0/ ADITIVO) - PREPARO MECÂNICO COM BETONEIRA 400 L. AF_02/2015</t>
  </si>
  <si>
    <t>501,35</t>
  </si>
  <si>
    <t>CONCRETAGEM DE PILARES, FCK = 25 MPA,  COM USO DE BALDES EM EDIFICAÇÃO COM SEÇÃO MÉDIA DE PILARES MENOR OU IGUAL A 0,25 M² - LANÇAMENTO, ADENSAMENTO E ACABAMENTO. AF_12/2015</t>
  </si>
  <si>
    <t>581,67</t>
  </si>
  <si>
    <t>CONCRETAGEM DE PILARES, FCK = 25 MPA, COM USO DE GRUA EM EDIFICAÇÃO COM SEÇÃO MÉDIA DE PILARES MENOR OU IGUAL A 0,25 M² - LANÇAMENTO, ADENSAMENTO E ACABAMENTO. AF_12/2015</t>
  </si>
  <si>
    <t>386,40</t>
  </si>
  <si>
    <t>CONCRETAGEM DE PILARES, FCK = 25 MPA, COM USO DE BOMBA EM EDIFICAÇÃO COM SEÇÃO MÉDIA DE PILARES MENOR OU IGUAL A 0,25 M² - LANÇAMENTO, ADENSAMENTO E ACABAMENTO. AF_12/2015</t>
  </si>
  <si>
    <t>408,52</t>
  </si>
  <si>
    <t>CONCRETAGEM DE PILARES, FCK = 25 MPA, COM USO DE GRUA EM EDIFICAÇÃO COM SEÇÃO MÉDIA DE PILARES MAIOR QUE 0,25 M² - LANÇAMENTO, ADENSAMENTO E ACABAMENTO. AF_12/2015</t>
  </si>
  <si>
    <t>374,45</t>
  </si>
  <si>
    <t>CONCRETAGEM DE PILARES, FCK = 25 MPA, COM USO DE BOMBA EM EDIFICAÇÃO COM SEÇÃO MÉDIA DE PILARES MAIOR QUE 0,25 M² - LANÇAMENTO, ADENSAMENTO E ACABAMENTO. AF_12/2015</t>
  </si>
  <si>
    <t>403,54</t>
  </si>
  <si>
    <t>CONCRETAGEM DE VIGAS E LAJES, FCK=20 MPA, PARA LAJES PREMOLDADAS COM USO DE BOMBA EM EDIFICAÇÃO COM ÁREA MÉDIA DE LAJES MENOR OU IGUAL A 20 M² - LANÇAMENTO, ADENSAMENTO E ACABAMENTO. AF_12/2015</t>
  </si>
  <si>
    <t>398,22</t>
  </si>
  <si>
    <t>CONCRETAGEM DE VIGAS E LAJES, FCK=20 MPA, PARA LAJES PREMOLDADAS COM USO DE BOMBA EM EDIFICAÇÃO COM ÁREA MÉDIA DE LAJES MAIOR QUE 20 M² - LANÇAMENTO, ADENSAMENTO E ACABAMENTO. AF_12/2015</t>
  </si>
  <si>
    <t>393,86</t>
  </si>
  <si>
    <t>CONCRETAGEM DE VIGAS E LAJES, FCK=20 MPA, PARA LAJES MACIÇAS OU NERVURADAS COM USO DE BOMBA EM EDIFICAÇÃO COM ÁREA MÉDIA DE LAJES MENOR OU IGUAL A 20 M² - LANÇAMENTO, ADENSAMENTO E ACABAMENTO. AF_12/2015</t>
  </si>
  <si>
    <t>392,01</t>
  </si>
  <si>
    <t>CONCRETAGEM DE VIGAS E LAJES, FCK=20 MPA, PARA LAJES MACIÇAS OU NERVURADAS COM USO DE BOMBA EM EDIFICAÇÃO COM ÁREA MÉDIA DE LAJES MAIOR QUE 20 M² - LANÇAMENTO, ADENSAMENTO E ACABAMENTO. AF_12/2015</t>
  </si>
  <si>
    <t>388,90</t>
  </si>
  <si>
    <t>CONCRETAGEM DE VIGAS E LAJES, FCK=20 MPA, PARA LAJES PREMOLDADAS COM JERICAS EM ELEVADOR DE CABO EM EDIFICAÇÃO DE MULTIPAVIMENTOS ATÉ 16 ANDARES, COM ÁREA MÉDIA DE LAJES MENOR OU IGUAL A 20 M² - LANÇAMENTO, ADENSAMENTO E ACABAMENTO. AF_12/2015</t>
  </si>
  <si>
    <t>500,44</t>
  </si>
  <si>
    <t>CONCRETAGEM DE VIGAS E LAJES, FCK=20 MPA, PARA LAJES PREMOLDADAS COM JERICAS EM ELEVADOR DE CABO EM EDIFICAÇÃO DE MULTIPAVIMENTOS ATÉ 16 ANDARES, COM ÁREA MÉDIA DE LAJES MAIOR QUE 20 M² - LANÇAMENTO, ADENSAMENTO E ACABAMENTO. AF_12/2015</t>
  </si>
  <si>
    <t>469,31</t>
  </si>
  <si>
    <t>CONCRETAGEM DE VIGAS E LAJES, FCK=20 MPA, PARA LAJES MACIÇAS OU NERVURADAS COM JERICAS EM ELEVADOR DE CABO EM EDIFICAÇÃO DE ATÉ 16 ANDARES, COM ÁREA MÉDIA DE LAJES MENOR OU IGUAL A 20 M² - LANÇAMENTO, ADENSAMENTO E ACABAMENTO. AF_12/2015</t>
  </si>
  <si>
    <t>456,12</t>
  </si>
  <si>
    <t>CONCRETAGEM DE VIGAS E LAJES, FCK=20 MPA, PARA LAJES MACIÇAS OU NERVURADAS COM JERICAS EM ELEVADOR DE CABO EM EDIFICAÇÃO DE MULTIPAVIMENTOS ATÉ 16 ANDARES, COM ÁREA MÉDIA DE LAJES MAIOR QUE 20 M² - LANÇAMENTO, ADENSAMENTO E ACABAMENTO. AF_12/2015</t>
  </si>
  <si>
    <t>434,15</t>
  </si>
  <si>
    <t>CONCRETAGEM DE VIGAS E LAJES, FCK=20 MPA, PARA LAJES PREMOLDADAS COM JERICAS EM CREMALHEIRA EM EDIFICAÇÃO DE MULTIPAVIMENTOS ATÉ 16 ANDARES, COM ÁREA MÉDIA DE LAJES MENOR OU IGUAL A 20 M² - LANÇAMENTO, ADENSAMENTO E ACABAMENTO. AF_12/2015</t>
  </si>
  <si>
    <t>459,62</t>
  </si>
  <si>
    <t>CONCRETAGEM DE VIGAS E LAJES, FCK=20 MPA, PARA LAJES PREMOLDADAS COM JERICAS EM CREMALHEIRA EM EDIFICAÇÃO DE MULTIPAVIMENTOS ATÉ 16 ANDARES, COM ÁREA MÉDIA DE LAJES MAIOR QUE 20 M² - LANÇAMENTO, ADENSAMENTO E ACABAMENTO. AF_12/2015</t>
  </si>
  <si>
    <t>438,28</t>
  </si>
  <si>
    <t>CONCRETAGEM DE VIGAS E LAJES, FCK=20 MPA, PARA LAJES MACIÇAS OU NERVURADAS COM JERICAS EM CREMALHEIRA EM EDIFICAÇÃO DE MULTIPAVIMENTOS ATÉ 16 ANDARES, COM ÁREA MÉDIA DE LAJES MENOR OU IGUAL A 20 M² - LANÇAMENTO, ADENSAMENTO E ACABAMENTO. AF_12/2015</t>
  </si>
  <si>
    <t>429,18</t>
  </si>
  <si>
    <t>CONCRETAGEM DE VIGAS E LAJES, FCK=20 MPA, PARA LAJES MACIÇAS OU NERVURADAS COM JERICAS EM CREMALHEIRA EM EDIFICAÇÃO DE MULTIPAVIMENTOS ATÉ 16 ANDARES, COM ÁREA MÉDIA DE LAJES MAIOR QUE 20 M² - LANÇAMENTO, ADENSAMENTO E ACABAMENTO. AF_12/2015</t>
  </si>
  <si>
    <t>414,13</t>
  </si>
  <si>
    <t>CONCRETAGEM DE VIGAS E LAJES, FCK=20 MPA, PARA LAJES PREMOLDADAS COM GRUA DE CAÇAMBA DE 350 L EM EDIFICAÇÃO DE MULTIPAVIMENTOS ATÉ 16 ANDARES, COM ÁREA MÉDIA DE LAJES MENOR OU IGUAL A 20 M² - LANÇAMENTO, ADENSAMENTO E ACABAMENTO. AF_12/2015</t>
  </si>
  <si>
    <t>423,19</t>
  </si>
  <si>
    <t>CONCRETAGEM DE VIGAS E LAJES, FCK=20 MPA, PARA LAJES PREMOLDADAS COM GRUA DE CAÇAMBA DE 350 L EM EDIFICAÇÃO DE MULTIPAVIMENTOS ATÉ 16 ANDARES, COM ÁREA MÉDIA DE LAJES MAIOR QUE 20 M² - LANÇAMENTO, ADENSAMENTO E ACABAMENTO. AF_12/2015</t>
  </si>
  <si>
    <t>406,85</t>
  </si>
  <si>
    <t>CONCRETAGEM DE VIGAS E LAJES, FCK=20 MPA, PARA LAJES MACIÇAS OU NERVURADAS COM GRUA DE CAÇAMBA DE 500 L EM EDIFICAÇÃO DE MULTIPAVIMENTOS ATÉ 16 ANDARES, COM ÁREA MÉDIA DE LAJES MENOR OU IGUAL A 20 M² - LANÇAMENTO, ADENSAMENTO E ACABAMENTO. AF_12/2015</t>
  </si>
  <si>
    <t>383,14</t>
  </si>
  <si>
    <t>CONCRETAGEM DE VIGAS E LAJES, FCK=20 MPA, PARA LAJES MACIÇAS OU NERVURADAS COM GRUA DE CAÇAMBA DE 500 L EM EDIFICAÇÃO DE MULTIPAVIMENTOS ATÉ 16 ANDARES, COM ÁREA MÉDIA DE LAJES MAIOR QUE 20 M² - LANÇAMENTO, ADENSAMENTO E ACABAMENTO. AF_12/2015</t>
  </si>
  <si>
    <t>375,04</t>
  </si>
  <si>
    <t>CONCRETAGEM DE VIGAS E LAJES, FCK=20 MPA, PARA QUALQUER TIPO DE LAJE COM BALDES EM EDIFICAÇÃO TÉRREA, COM ÁREA MÉDIA DE LAJES MENOR OU IGUAL A 20 M² - LANÇAMENTO, ADENSAMENTO E ACABAMENTO. AF_12/2015</t>
  </si>
  <si>
    <t>671,42</t>
  </si>
  <si>
    <t>CONCRETAGEM DE VIGAS E LAJES, FCK=20 MPA, PARA QUALQUER TIPO DE LAJE COM BALDES EM EDIFICAÇÃO DE MULTIPAVIMENTOS ATÉ 04 ANDARES, COM ÁREA MÉDIA DE LAJES MENOR OU IGUAL A 20 M² - LANÇAMENTO, ADENSAMENTO E ACABAMENTO. AF_12/2015</t>
  </si>
  <si>
    <t>983,20</t>
  </si>
  <si>
    <t>LANÇAMENTO COM USO DE BALDES, ADENSAMENTO E ACABAMENTO DE CONCRETO EM ESTRUTURAS. AF_12/2015</t>
  </si>
  <si>
    <t>241,45</t>
  </si>
  <si>
    <t>LANÇAMENTO COM USO DE BOMBA, ADENSAMENTO E ACABAMENTO DE CONCRETO EM ESTRUTURAS. AF_12/2015</t>
  </si>
  <si>
    <t>319,69</t>
  </si>
  <si>
    <t>354,12</t>
  </si>
  <si>
    <t>389,74</t>
  </si>
  <si>
    <t>402,60</t>
  </si>
  <si>
    <t>416,18</t>
  </si>
  <si>
    <t>476,66</t>
  </si>
  <si>
    <t>314,16</t>
  </si>
  <si>
    <t>345,40</t>
  </si>
  <si>
    <t>373,31</t>
  </si>
  <si>
    <t>393,34</t>
  </si>
  <si>
    <t>407,01</t>
  </si>
  <si>
    <t>465,00</t>
  </si>
  <si>
    <t>378,40</t>
  </si>
  <si>
    <t>408,93</t>
  </si>
  <si>
    <t>CONCRETAGEM DE BLOCOS DE COROAMENTO E VIGAS BALDRAME, FCK 30 MPA, COM USO DE JERICA  LANÇAMENTO, ADENSAMENTO E ACABAMENTO. AF_06/2017</t>
  </si>
  <si>
    <t>597,81</t>
  </si>
  <si>
    <t>CONCRETAGEM DE SAPATAS, FCK 30 MPA, COM USO DE JERICA  LANÇAMENTO, ADENSAMENTO E ACABAMENTO. AF_06/2017</t>
  </si>
  <si>
    <t>693,45</t>
  </si>
  <si>
    <t>CONCRETAGEM DE BLOCOS DE COROAMENTO E VIGAS BALDRAMES, FCK 30 MPA, COM USO DE BOMBA  LANÇAMENTO, ADENSAMENTO E ACABAMENTO. AF_06/2017</t>
  </si>
  <si>
    <t>419,89</t>
  </si>
  <si>
    <t>CONCRETAGEM DE SAPATAS, FCK 30 MPA, COM USO DE BOMBA  LANÇAMENTO, ADENSAMENTO E ACABAMENTO. AF_11/2016</t>
  </si>
  <si>
    <t>428,45</t>
  </si>
  <si>
    <t>CONCRETAGEM DE EDIFICAÇÕES (PAREDES E LAJES) FEITAS COM SISTEMA DE FÔRMAS MANUSEÁVEIS, COM CONCRETO USINADO AUTOADENSÁVEL FCK 25 MPA - LANÇAMENTO E ACABAMENTO. AF_06/2015</t>
  </si>
  <si>
    <t>410,71</t>
  </si>
  <si>
    <t>CONCRETAGEM DE LAJES EM EDIFICAÇÕES UNIFAMILIARES FEITAS COM SISTEMA DE FÔRMAS MANUSEÁVEIS, COM CONCRETO USINADO BOMBEÁVEL FCK 25 MPA - LANÇAMENTO, ADENSAMENTO E ACABAMENTO (EXCLUSIVE BOMBA LANÇA). AF_06/2015</t>
  </si>
  <si>
    <t>434,55</t>
  </si>
  <si>
    <t>CONCRETAGEM DE PAREDES EM EDIFICAÇÕES UNIFAMILIARES FEITAS COM SISTEMA DE FÔRMAS MANUSEÁVEIS, COM CONCRETO USINADO BOMBEÁVEL FCK 25 MPA - LANÇAMENTO, ADENSAMENTO E ACABAMENTO (EXCLUSIVE BOMBA LANÇA). AF_06/2015</t>
  </si>
  <si>
    <t>420,52</t>
  </si>
  <si>
    <t>CONCRETAGEM DE PLATIBANDA EM EDIFICAÇÕES UNIFAMILIARES FEITAS COM SISTEMA DE FÔRMAS MANUSEÁVEIS, COM CONCRETO USINADO BOMBEÁVEL FCK 25 MPA, - LANÇAMENTO, ADENSAMENTO E ACABAMENTO (EXCLUSIVE BOMBA LANÇA). AF_06/2015</t>
  </si>
  <si>
    <t>466,31</t>
  </si>
  <si>
    <t>CONCRETAGEM DE LAJES EM EDIFICAÇÕES MULTIFAMILIARES FEITAS COM SISTEMA DE FÔRMAS MANUSEÁVEIS, COM CONCRETO USINADO BOMBEÁVEL FCK 25 MPA - LANÇAMENTO, ADENSAMENTO E ACABAMENTO (EXCLUSIVE BOMBA LANÇA). AF_06/2015</t>
  </si>
  <si>
    <t>439,92</t>
  </si>
  <si>
    <t>CONCRETAGEM DE PAREDES EM EDIFICAÇÕES MULTIFAMILIARES FEITAS COM SISTEMA DE FÔRMAS MANUSEÁVEIS, COM CONCRETO USINADO BOMBEÁVEL FCK 25 MPA - LANÇAMENTO, ADENSAMENTO E ACABAMENTO (EXCLUSIVE BOMBA LANÇA). AF_06/2015</t>
  </si>
  <si>
    <t>424,08</t>
  </si>
  <si>
    <t>CONCRETAGEM DE PLATIBANDA EM EDIFICAÇÕES MULTIFAMILIARES FEITAS COM SISTEMA DE FÔRMAS MANUSEÁVEIS, COM CONCRETO USINADO BOMBEÁVEL FCK 25 MPA - LANÇAMENTO, ADENSAMENTO E ACABAMENTO (EXCLUSIVE BOMBA LANÇA). AF_06/2015</t>
  </si>
  <si>
    <t>490,88</t>
  </si>
  <si>
    <t>CONCRETAGEM DE PLATIBANDA EM EDIFICAÇÕES UNIFAMILIARES FEITAS COM SISTEMA DE FÔRMAS MANUSEÁVEIS, COM CONCRETO USINADO AUTOADENSÁVEL FCK 25 MPA - LANÇAMENTO E ACABAMENTO. AF_06/2015</t>
  </si>
  <si>
    <t>438,63</t>
  </si>
  <si>
    <t>CONCRETAGEM DE PLATIBANDA EM EDIFICAÇÕES MULTIFAMILIARES FEITAS COM SISTEMA DE FÔRMAS MANUSEÁVEIS, COM CONCRETO USINADO AUTOADENSÁVEL FCK 25 MPA - LANÇAMENTO E ACABAMENTO. AF_06/2015</t>
  </si>
  <si>
    <t>446,06</t>
  </si>
  <si>
    <t>CONCRETAGEM DE EDIFICAÇÕES (PAREDES E LAJES) FEITAS COM SISTEMA DE FÔRMAS MANUSEÁVEIS, COM CONCRETO USINADO BOMBEÁVEL FCK 25 MPA - LANÇAMENTO, ADENSAMENTO E ACABAMENTO (EXCLUSIVE BOMBA LANÇA). AF_06/2015</t>
  </si>
  <si>
    <t>428,21</t>
  </si>
  <si>
    <t>337,65</t>
  </si>
  <si>
    <t>372,15</t>
  </si>
  <si>
    <t>410,62</t>
  </si>
  <si>
    <t>422,72</t>
  </si>
  <si>
    <t>453,37</t>
  </si>
  <si>
    <t>497,14</t>
  </si>
  <si>
    <t>331,84</t>
  </si>
  <si>
    <t>363,44</t>
  </si>
  <si>
    <t>393,74</t>
  </si>
  <si>
    <t>416,99</t>
  </si>
  <si>
    <t>441,97</t>
  </si>
  <si>
    <t>493,89</t>
  </si>
  <si>
    <t>395,28</t>
  </si>
  <si>
    <t>425,85</t>
  </si>
  <si>
    <t>515,87</t>
  </si>
  <si>
    <t>LAJE PRÉ-MOLDADA UNIDIRECIONAL, BIAPOIADA, PARA PISO, ENCHIMENTO EM CERÂMICA, VIGOTA CONVENCIONAL, ALTURA TOTAL DA LAJE (ENCHIMENTO+CAPA) = (8+4). AF_11/2020</t>
  </si>
  <si>
    <t>160,55</t>
  </si>
  <si>
    <t>LAJE PRÉ-MOLDADA UNIDIRECIONAL, BIAPOIADA, PARA FORRO, ENCHIMENTO EM CERÂMICA, VIGOTA CONVENCIONAL, ALTURA TOTAL DA LAJE (ENCHIMENTO+CAPA) = (8+3). AF_11/2020</t>
  </si>
  <si>
    <t>149,91</t>
  </si>
  <si>
    <t>842,47</t>
  </si>
  <si>
    <t>752,70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</si>
  <si>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</si>
  <si>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</si>
  <si>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</si>
  <si>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</si>
  <si>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37,69</t>
  </si>
  <si>
    <t>VERGA PRÉ-MOLDADA PARA PORTAS COM MAIS DE 1,5 M DE VÃO. AF_03/2016</t>
  </si>
  <si>
    <t>63,61</t>
  </si>
  <si>
    <t>VERGA MOLDADA IN LOCO EM CONCRETO PARA JANELAS COM ATÉ 1,5 M DE VÃO. AF_03/2016</t>
  </si>
  <si>
    <t>92,88</t>
  </si>
  <si>
    <t>VERGA MOLDADA IN LOCO EM CONCRETO PARA JANELAS COM MAIS DE 1,5 M DE VÃO. AF_03/2016</t>
  </si>
  <si>
    <t>106,60</t>
  </si>
  <si>
    <t>VERGA MOLDADA IN LOCO EM CONCRETO PARA PORTAS COM ATÉ 1,5 M DE VÃO. AF_03/2016</t>
  </si>
  <si>
    <t>85,51</t>
  </si>
  <si>
    <t>VERGA MOLDADA IN LOCO EM CONCRETO PARA PORTAS COM MAIS DE 1,5 M DE VÃO. AF_03/2016</t>
  </si>
  <si>
    <t>107,24</t>
  </si>
  <si>
    <t>VERGA MOLDADA IN LOCO COM UTILIZAÇÃO DE BLOCOS CANALETA PARA JANELAS COM ATÉ 1,5 M DE VÃO. AF_03/2016</t>
  </si>
  <si>
    <t>43,23</t>
  </si>
  <si>
    <t>VERGA MOLDADA IN LOCO COM UTILIZAÇÃO DE BLOCOS CANALETA PARA JANELAS COM MAIS DE 1,5 M DE VÃO. AF_03/2016</t>
  </si>
  <si>
    <t>46,48</t>
  </si>
  <si>
    <t>VERGA MOLDADA IN LOCO COM UTILIZAÇÃO DE BLOCOS CANALETA PARA PORTAS COM ATÉ 1,5 M DE VÃO. AF_03/2016</t>
  </si>
  <si>
    <t>46,39</t>
  </si>
  <si>
    <t>VERGA MOLDADA IN LOCO COM UTILIZAÇÃO DE BLOCOS CANALETA PARA PORTAS COM MAIS DE 1,5 M DE VÃO. AF_03/2016</t>
  </si>
  <si>
    <t>47,26</t>
  </si>
  <si>
    <t>CONTRAVERGA PRÉ-MOLDADA PARA VÃOS DE ATÉ 1,5 M DE COMPRIMENTO. AF_03/2016</t>
  </si>
  <si>
    <t>49,49</t>
  </si>
  <si>
    <t>CONTRAVERGA PRÉ-MOLDADA PARA VÃOS DE MAIS DE 1,5 M DE COMPRIMENTO. AF_03/2016</t>
  </si>
  <si>
    <t>59,27</t>
  </si>
  <si>
    <t>CONTRAVERGA MOLDADA IN LOCO EM CONCRETO PARA VÃOS DE ATÉ 1,5 M DE COMPRIMENTO. AF_03/2016</t>
  </si>
  <si>
    <t>90,55</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</si>
  <si>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</si>
  <si>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</si>
  <si>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</si>
  <si>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</si>
  <si>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3,06</t>
  </si>
  <si>
    <t>FIXAÇÃO (ENCUNHAMENTO) DE ALVENARIA DE VEDAÇÃO COM ARGAMASSA APLICADA COM COLHER. AF_03/2016</t>
  </si>
  <si>
    <t>6,76</t>
  </si>
  <si>
    <t>FIXAÇÃO (ENCUNHAMENTO) DE ALVENARIA DE VEDAÇÃO COM TIJOLO MACIÇO. AF_03/2016</t>
  </si>
  <si>
    <t>30,28</t>
  </si>
  <si>
    <t>FIXAÇÃO (ENCUNHAMENTO) DE ALVENARIA DE VEDAÇÃO COM ESPUMA DE POLIURETANO EXPANSIVA. AF_03/2016</t>
  </si>
  <si>
    <t>CINTA DE AMARRAÇÃO DE ALVENARIA MOLDADA IN LOCO EM CONCRETO. AF_03/2016</t>
  </si>
  <si>
    <t>68,44</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</si>
  <si>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</si>
  <si>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</si>
  <si>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2.286,30</t>
  </si>
  <si>
    <t>(COMPOSIÇÃO REPRESENTATIVA) EXECUÇÃO DE ESTRUTURAS DE CONCRETO ARMADO, PARA EDIFICAÇÃO HABITACIONAL UNIFAMILIAR COM DOIS PAVIMENTOS (CASA ISOLADA), FCK = 25 MPA. AF_01/2017</t>
  </si>
  <si>
    <t>3.684,54</t>
  </si>
  <si>
    <t>(COMPOSIÇÃO REPRESENTATIVA) EXECUÇÃO DE ESTRUTURAS DE CONCRETO ARMADO, PARA EDIFICAÇÃO HABITACIONAL UNIFAMILIAR COM DOIS PAVIMENTOS (CASA EM EMPREENDIMENTOS), FCK = 25 MPA. AF_01/2017</t>
  </si>
  <si>
    <t>2.679,84</t>
  </si>
  <si>
    <t>(COMPOSIÇÃO REPRESENTATIVA) EXECUÇÃO DE ESTRUTURAS DE CONCRETO ARMADO, PARA EDIFICAÇÃO HABITACIONAL UNIFAMILIAR TÉRREA (CASA ISOLADA), FCK = 25 MPA. AF_01/2017</t>
  </si>
  <si>
    <t>3.296,10</t>
  </si>
  <si>
    <t>(COMPOSIÇÃO REPRESENTATIVA) EXECUÇÃO DE ESTRUTURAS DE CONCRETO ARMADO, PARA EDIFICAÇÃO HABITACIONAL UNIFAMILIAR TÉRREA (CASA EM EMPREENDIMENTOS), FCK = 25 MPA. AF_01/2017</t>
  </si>
  <si>
    <t>2.634,01</t>
  </si>
  <si>
    <t>(COMPOSIÇÃO REPRESENTATIVA) EXECUÇÃO DE ESTRUTURAS DE CONCRETO ARMADO, PARA EDIFICAÇÃO INSTITUCIONAL TÉRREA, FCK = 25 MPA. AF_01/2017</t>
  </si>
  <si>
    <t>3.445,86</t>
  </si>
  <si>
    <t>(COMPOSIÇÃO REPRESENTATIVA) EXECUÇÃO DE ESCADA EM CONCRETO ARMADO, MOLDADA IN LOCO, FCK = 25 MPA. AF_02/2017</t>
  </si>
  <si>
    <t>3.210,66</t>
  </si>
  <si>
    <t>PEÇA RETANGULAR PRÉ-MOLDADA, VOLUME DE CONCRETO DE ATÉ 10 LITROS, TAXA DE AÇO APROXIMADA DE 30KG/M³. AF_01/2018</t>
  </si>
  <si>
    <t>3.731,79</t>
  </si>
  <si>
    <t>PEÇA RETANGULAR PRÉ-MOLDADA, VOLUME DE CONCRETO DE 10 A 30 LITROS, TAXA DE AÇO APROXIMADA DE 30KG/M³. AF_01/2018</t>
  </si>
  <si>
    <t>3.184,95</t>
  </si>
  <si>
    <t>PEÇA RETANGULAR PRÉ-MOLDADA, VOLUME DE CONCRETO DE 30 A 100 LITROS, TAXA DE AÇO APROXIMADA DE 30KG/M³. AF_01/2018</t>
  </si>
  <si>
    <t>2.629,66</t>
  </si>
  <si>
    <t>PEÇA RETANGULAR PRÉ-MOLDADA, VOLUME DE CONCRETO ACIMA DE 100 LITROS, TAXA DE AÇO APROXIMADA DE 30KG/M³. AF_01/2018</t>
  </si>
  <si>
    <t>1.619,31</t>
  </si>
  <si>
    <t>PEÇA RETANGULAR PRÉ-MOLDADA, VOLUME DE CONCRETO DE 30 A 70 LITROS , TAXA DE AÇO APROXIMADA DE 70KG/M³. AF_01/2018</t>
  </si>
  <si>
    <t>3.788,90</t>
  </si>
  <si>
    <t>PEÇA CIRCULAR PRÉ-MOLDADA, VOLUME DE CONCRETO DE 10 A 30 LITROS, TAXA DE FIBRA DE POLIPROPILENO APROXIMADA DE 6 KG/M³. AF_01/2018_P</t>
  </si>
  <si>
    <t>4.665,80</t>
  </si>
  <si>
    <t>PEÇA CIRCULAR PRÉ-MOLDADA, VOLUME DE CONCRETO DE 30 A 100 LITROS, TAXA DE AÇO APROXIMADA DE 30KG/M³. AF_01/2018</t>
  </si>
  <si>
    <t>2.941,56</t>
  </si>
  <si>
    <t>PEÇA CIRCULAR PRÉ-MOLDADA, VOLUME DE CONCRETO ACIMA DE 100 LITROS, TAXA DE AÇO APROXIMADA DE 30KG/M³. AF_01/2018</t>
  </si>
  <si>
    <t>2.123,20</t>
  </si>
  <si>
    <t>104,24</t>
  </si>
  <si>
    <t>79,41</t>
  </si>
  <si>
    <t>72,25</t>
  </si>
  <si>
    <t>99,79</t>
  </si>
  <si>
    <t>83,49</t>
  </si>
  <si>
    <t>110,63</t>
  </si>
  <si>
    <t>101,93</t>
  </si>
  <si>
    <t>97,52</t>
  </si>
  <si>
    <t>123,05</t>
  </si>
  <si>
    <t>115,73</t>
  </si>
  <si>
    <t>111,97</t>
  </si>
  <si>
    <t>699,10</t>
  </si>
  <si>
    <t>706,92</t>
  </si>
  <si>
    <t>714,75</t>
  </si>
  <si>
    <t>722,58</t>
  </si>
  <si>
    <t>738,25</t>
  </si>
  <si>
    <t>71,68</t>
  </si>
  <si>
    <t>83,13</t>
  </si>
  <si>
    <t>96,74</t>
  </si>
  <si>
    <t>132,17</t>
  </si>
  <si>
    <t>174,48</t>
  </si>
  <si>
    <t>226,80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</si>
  <si>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</si>
  <si>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</si>
  <si>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</si>
  <si>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</si>
  <si>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17,40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</si>
  <si>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</si>
  <si>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</si>
  <si>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</si>
  <si>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24,46</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</si>
  <si>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</si>
  <si>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</si>
  <si>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28,65</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</si>
  <si>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</si>
  <si>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</si>
  <si>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</si>
  <si>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</si>
  <si>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15,24</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</si>
  <si>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</si>
  <si>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</si>
  <si>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</si>
  <si>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11,59</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</si>
  <si>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</si>
  <si>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</si>
  <si>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</si>
  <si>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</si>
  <si>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27,29</t>
  </si>
  <si>
    <t>IMPERMEABILIZAÇÃO DE SUPERFÍCIE COM ARGAMASSA POLIMÉRICA / MEMBRANA ACRÍLICA, 4 DEMÃOS, REFORÇADA COM VÉU DE POLIÉSTER (MAV). AF_06/2018</t>
  </si>
  <si>
    <t>50,46</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</si>
  <si>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</si>
  <si>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</si>
  <si>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</si>
  <si>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95,91</t>
  </si>
  <si>
    <t>IMPERMEABILIZAÇÃO DE SUPERFÍCIE COM MANTA ASFÁLTICA, DUAS CAMADAS, INCLUSIVE APLICAÇÃO DE PRIMER ASFÁLTICO, E=3MM E E=4MM. AF_06/2018</t>
  </si>
  <si>
    <t>176,42</t>
  </si>
  <si>
    <t>IMPERMEABILIZAÇÃO DE SUPERFÍCIE COM MEMBRANA À BASE DE POLIURETANO, 2 DEMÃOS. AF_06/2018</t>
  </si>
  <si>
    <t>111,44</t>
  </si>
  <si>
    <t>IMPERMEABILIZAÇÃO DE SUPERFÍCIE COM MEMBRANA À BASE DE RESINA ACRÍLICA, 3 DEMÃOS. AF_06/2018</t>
  </si>
  <si>
    <t>IMPERMEABILIZAÇÃO DE SUPERFÍCIE COM EMULSÃO ASFÁLTICA, 2 DEMÃOS AF_06/2018</t>
  </si>
  <si>
    <t>40,44</t>
  </si>
  <si>
    <t>PROTEÇÃO MECÂNICA DE SUPERFÍCIE HORIZONTAL COM ARGAMASSA DE CIMENTO E AREIA, TRAÇO 1:3, E=2CM. AF_06/2018</t>
  </si>
  <si>
    <t>33,85</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</si>
  <si>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</si>
  <si>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</si>
  <si>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</si>
  <si>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</si>
  <si>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63,77</t>
  </si>
  <si>
    <t>PROTEÇÃO MECÂNICA DE SUPERFÍCIE VERTICAL COM ARGAMASSA DE CIMENTO E AREIA, TRAÇO 1:3, E=4CM. AF_06/2018</t>
  </si>
  <si>
    <t>81,09</t>
  </si>
  <si>
    <t>PROTEÇÃO MECÂNICA DE SUPERFICIE HORIZONTAL COM ARGAMASSA DE CIMENTO E AREIA, TRAÇO 1:3, E=5CM. AF_06/2018</t>
  </si>
  <si>
    <t>79,03</t>
  </si>
  <si>
    <t>PROTEÇÃO MECÂNICA DE SUPERFÍCIE VERTICAL COM ARGAMASSA DE CIMENTO E AREIA, TRAÇO 1:3, E=5CM. AF_06/2018</t>
  </si>
  <si>
    <t>96,41</t>
  </si>
  <si>
    <t>PROTEÇÃO MECÂNICA DE SUPERFICIE HORIZONTAL COM CONCRETO 15 MPA, E=4CM. AF_06/2018</t>
  </si>
  <si>
    <t>36,61</t>
  </si>
  <si>
    <t>PROTEÇÃO MECÂNICA DE SUPERFICIE HORIZONTAL COM CONCRETO 15 MPA, E=5CM. AF_06/2018</t>
  </si>
  <si>
    <t>45,31</t>
  </si>
  <si>
    <t>PROTEÇÃO MECÂNICA DE SUPERFÍCIE VERTICAL COM CONCRETO 15 MPA, E=5CM. AF_06/2018</t>
  </si>
  <si>
    <t>62,20</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</si>
  <si>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</si>
  <si>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</si>
  <si>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</si>
  <si>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8,66</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</si>
  <si>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</si>
  <si>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</si>
  <si>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11,25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</si>
  <si>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</si>
  <si>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</si>
  <si>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</si>
  <si>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</si>
  <si>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</si>
  <si>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</si>
  <si>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</si>
  <si>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6,79</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</si>
  <si>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</si>
  <si>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</si>
  <si>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</si>
  <si>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11,99</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</si>
  <si>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</si>
  <si>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</si>
  <si>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</si>
  <si>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</si>
  <si>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</si>
  <si>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9,09</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</si>
  <si>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</si>
  <si>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</si>
  <si>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10,68</t>
  </si>
  <si>
    <t>ELETRODUTO FLEXÍVEL CORRUGADO, PVC, DN 32 MM (1"), PARA CIRCUITOS TERMINAIS, INSTALADO EM PAREDE - FORNECIMENTO E INSTALAÇÃO. AF_12/2015</t>
  </si>
  <si>
    <t>12,11</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</si>
  <si>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</si>
  <si>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</si>
  <si>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12,14</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</si>
  <si>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</si>
  <si>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</si>
  <si>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</si>
  <si>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</si>
  <si>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10,92</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</si>
  <si>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</si>
  <si>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</si>
  <si>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17,77</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</si>
  <si>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</si>
  <si>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</si>
  <si>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</si>
  <si>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</si>
  <si>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</si>
  <si>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</si>
  <si>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</si>
  <si>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</si>
  <si>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</si>
  <si>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</si>
  <si>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</si>
  <si>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</si>
  <si>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</si>
  <si>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55,17</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</si>
  <si>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</si>
  <si>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</si>
  <si>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</si>
  <si>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</si>
  <si>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8,52</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</si>
  <si>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</si>
  <si>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</si>
  <si>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</si>
  <si>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</si>
  <si>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</si>
  <si>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</si>
  <si>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</si>
  <si>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43,14</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</si>
  <si>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</si>
  <si>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</si>
  <si>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</si>
  <si>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46,46</t>
  </si>
  <si>
    <t>ELETRODUTO DE AÇO GALVANIZADO, CLASSE SEMI PESADO, DN 40 MM (1 1/2  ), APARENTE, INSTALADO EM PAREDE - FORNECIMENTO E INSTALAÇÃO. AF_11/2016_P</t>
  </si>
  <si>
    <t>ELETRODUTO FLEXÍVEL CORRUGADO, PEAD, DN 50 (1 ½)  - FORNECIMENTO E INSTALAÇÃO. AF_04/2016</t>
  </si>
  <si>
    <t>9,70</t>
  </si>
  <si>
    <t>ELETRODUTO FLEXÍVEL CORRUGADO, PEAD, DN 63 (2")  - FORNECIMENTO E INSTALAÇÃO. AF_04/2016</t>
  </si>
  <si>
    <t>14,78</t>
  </si>
  <si>
    <t>ELETRODUTO FLEXÍVEL CORRUGADO, PEAD, DN 90 (3) - FORNECIMENTO E INSTALAÇÃO. AF_04/2016</t>
  </si>
  <si>
    <t>23,32</t>
  </si>
  <si>
    <t>ELETRODUTO FLEXÍVEL CORRUGADO, PEAD, DN 100 (4) - FORNECIMENTO E INSTALAÇÃO. AF_04/2016</t>
  </si>
  <si>
    <t>30,20</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</si>
  <si>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</si>
  <si>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</si>
  <si>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6,57</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</si>
  <si>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</si>
  <si>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</si>
  <si>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</si>
  <si>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</si>
  <si>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</si>
  <si>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10,19</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</si>
  <si>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</si>
  <si>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</si>
  <si>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</si>
  <si>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</si>
  <si>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</si>
  <si>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</si>
  <si>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</si>
  <si>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8,46</t>
  </si>
  <si>
    <t>CURVA 90 GRAUS PARA ELETRODUTO, PVC, ROSCÁVEL, DN 25 MM (3/4"), PARA CIRCUITOS TERMINAIS, INSTALADA EM FORRO - FORNECIMENTO E INSTALAÇÃO. AF_12/2015</t>
  </si>
  <si>
    <t>10,56</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</si>
  <si>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</si>
  <si>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</si>
  <si>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14,23</t>
  </si>
  <si>
    <t>CURVA 180 GRAUS PARA ELETRODUTO, PVC, ROSCÁVEL, DN 32 MM (1"), PARA CIRCUITOS TERMINAIS, INSTALADA EM FORRO - FORNECIMENTO E INSTALAÇÃO. AF_12/2015</t>
  </si>
  <si>
    <t>15,72</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</si>
  <si>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</si>
  <si>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</si>
  <si>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</si>
  <si>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</si>
  <si>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10,70</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</si>
  <si>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</si>
  <si>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</si>
  <si>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</si>
  <si>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16,48</t>
  </si>
  <si>
    <t>CURVA 180 GRAUS PARA ELETRODUTO, PVC, ROSCÁVEL, DN 32 MM (1), PARA CIRCUITOS TERMINAIS, INSTALADA EM LAJE - FORNECIMENTO E INSTALAÇÃO. AF_12/2015</t>
  </si>
  <si>
    <t>17,97</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</si>
  <si>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</si>
  <si>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</si>
  <si>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</si>
  <si>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</si>
  <si>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</si>
  <si>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14,77</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</si>
  <si>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</si>
  <si>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</si>
  <si>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</si>
  <si>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19,14</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</si>
  <si>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</si>
  <si>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</si>
  <si>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21,72</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</si>
  <si>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</si>
  <si>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</si>
  <si>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</si>
  <si>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</si>
  <si>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</si>
  <si>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</si>
  <si>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</si>
  <si>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</si>
  <si>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42,24</t>
  </si>
  <si>
    <t>CURVA 90 GRAUS PARA ELETRODUTO, PVC, ROSCÁVEL, DN 85 MM (3") - FORNECIMENTO E INSTALAÇÃO. AF_12/2015</t>
  </si>
  <si>
    <t>CURVA 90 GRAUS PARA ELETRODUTO, PVC, ROSCÁVEL, DN 110 MM (4") - FORNECIMENTO E INSTALAÇÃO. AF_12/2015</t>
  </si>
  <si>
    <t>69,40</t>
  </si>
  <si>
    <t>LUVA PARA ELETRODUTO, PVC, SOLDÁVEL, DN 25 MM (3/4), APARENTE, INSTALADA EM TETO - FORNECIMENTO E INSTALAÇÃO. AF_11/2016_P</t>
  </si>
  <si>
    <t>5,69</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</si>
  <si>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</si>
  <si>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</si>
  <si>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</si>
  <si>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7,76</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</si>
  <si>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</si>
  <si>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</si>
  <si>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</si>
  <si>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9,27</t>
  </si>
  <si>
    <t>LUVA DE EMENDA PARA ELETRODUTO, AÇO GALVANIZADO, DN 32 MM (1 1/4''), APARENTE, INSTALADA EM TETO - FORNECIMENTO E INSTALAÇÃO. AF_11/2016_P</t>
  </si>
  <si>
    <t>13,08</t>
  </si>
  <si>
    <t>LUVA DE EMENDA PARA ELETRODUTO, AÇO GALVANIZADO, DN 40 MM (1 1/2''), APARENTE, INSTALADA EM TETO - FORNECIMENTO E INSTALAÇÃO. AF_11/2016_P</t>
  </si>
  <si>
    <t>17,25</t>
  </si>
  <si>
    <t>LUVA DE EMENDA PARA ELETRODUTO, AÇO GALVANIZADO, DN 20 MM (3/4''), APARENTE, INSTALADA EM PAREDE - FORNECIMENTO E INSTALAÇÃO. AF_11/2016_P</t>
  </si>
  <si>
    <t>11,50</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</si>
  <si>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</si>
  <si>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</si>
  <si>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16,02</t>
  </si>
  <si>
    <t>LUVA DE EMENDA PARA ELETRODUTO, AÇO GALVANIZADO, DN 40 MM (1 1/2''), APARENTE, INSTALADA EM PAREDE - FORNECIMENTO E INSTALAÇÃO. AF_11/2016_P</t>
  </si>
  <si>
    <t>19,42</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</si>
  <si>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</si>
  <si>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</si>
  <si>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12,64</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</si>
  <si>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</si>
  <si>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</si>
  <si>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2,98</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</si>
  <si>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</si>
  <si>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</si>
  <si>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</si>
  <si>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</si>
  <si>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</si>
  <si>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</si>
  <si>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</si>
  <si>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10,50</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</si>
  <si>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</si>
  <si>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</si>
  <si>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</si>
  <si>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</si>
  <si>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</si>
  <si>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</si>
  <si>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</si>
  <si>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15,77</t>
  </si>
  <si>
    <t>CABO DE COBRE FLEXÍVEL ISOLADO, 16 MM², ANTI-CHAMA 0,6/1,0 KV, PARA DISTRIBUIÇÃO - FORNECIMENTO E INSTALAÇÃO. AF_12/2015</t>
  </si>
  <si>
    <t>CABO DE COBRE FLEXÍVEL ISOLADO, 25 MM², ANTI-CHAMA 450/750 V, PARA DISTRIBUIÇÃO - FORNECIMENTO E INSTALAÇÃO. AF_12/2015</t>
  </si>
  <si>
    <t>27,28</t>
  </si>
  <si>
    <t>CABO DE COBRE FLEXÍVEL ISOLADO, 25 MM², ANTI-CHAMA 0,6/1,0 KV, PARA DISTRIBUIÇÃO - FORNECIMENTO E INSTALAÇÃO. AF_12/2015</t>
  </si>
  <si>
    <t>27,98</t>
  </si>
  <si>
    <t>CABO DE COBRE FLEXÍVEL ISOLADO, 35 MM², ANTI-CHAMA 450/750 V, PARA DISTRIBUIÇÃO - FORNECIMENTO E INSTALAÇÃO. AF_12/2015</t>
  </si>
  <si>
    <t>CABO DE COBRE FLEXÍVEL ISOLADO, 35 MM², ANTI-CHAMA 0,6/1,0 KV, PARA DISTRIBUIÇÃO - FORNECIMENTO E INSTALAÇÃO. AF_12/2015</t>
  </si>
  <si>
    <t>37,74</t>
  </si>
  <si>
    <t>CABO DE COBRE FLEXÍVEL ISOLADO, 50 MM², ANTI-CHAMA 450/750 V, PARA DISTRIBUIÇÃO - FORNECIMENTO E INSTALAÇÃO. AF_12/2015</t>
  </si>
  <si>
    <t>52,75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</si>
  <si>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</si>
  <si>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</si>
  <si>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</si>
  <si>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72,40</t>
  </si>
  <si>
    <t>CABO DE COBRE FLEXÍVEL ISOLADO, 95 MM², ANTI-CHAMA 450/750 V, PARA DISTRIBUIÇÃO - FORNECIMENTO E INSTALAÇÃO. AF_12/2015</t>
  </si>
  <si>
    <t>CABO DE COBRE FLEXÍVEL ISOLADO, 95 MM², ANTI-CHAMA 0,6/1,0 KV, PARA DISTRIBUIÇÃO - FORNECIMENTO E INSTALAÇÃO. AF_12/2015</t>
  </si>
  <si>
    <t>95,56</t>
  </si>
  <si>
    <t>CABO DE COBRE FLEXÍVEL ISOLADO, 120 MM², ANTI-CHAMA 450/750 V, PARA DISTRIBUIÇÃO - FORNECIMENTO E INSTALAÇÃO. AF_12/2015</t>
  </si>
  <si>
    <t>122,37</t>
  </si>
  <si>
    <t>CABO DE COBRE FLEXÍVEL ISOLADO, 120 MM², ANTI-CHAMA 0,6/1,0 KV, PARA DISTRIBUIÇÃO - FORNECIMENTO E INSTALAÇÃO. AF_12/2015</t>
  </si>
  <si>
    <t>123,59</t>
  </si>
  <si>
    <t>CABO DE COBRE FLEXÍVEL ISOLADO, 150 MM², ANTI-CHAMA 450/750 V, PARA DISTRIBUIÇÃO - FORNECIMENTO E INSTALAÇÃO. AF_12/2015</t>
  </si>
  <si>
    <t>152,19</t>
  </si>
  <si>
    <t>CABO DE COBRE FLEXÍVEL ISOLADO, 150 MM², ANTI-CHAMA 0,6/1,0 KV, PARA DISTRIBUIÇÃO - FORNECIMENTO E INSTALAÇÃO. AF_12/2015</t>
  </si>
  <si>
    <t>152,61</t>
  </si>
  <si>
    <t>CABO DE COBRE FLEXÍVEL ISOLADO, 185 MM², ANTI-CHAMA 450/750 V, PARA DISTRIBUIÇÃO - FORNECIMENTO E INSTALAÇÃO. AF_12/2015</t>
  </si>
  <si>
    <t>184,90</t>
  </si>
  <si>
    <t>CABO DE COBRE FLEXÍVEL ISOLADO, 185 MM², ANTI-CHAMA 0,6/1,0 KV, PARA DISTRIBUIÇÃO - FORNECIMENTO E INSTALAÇÃO. AF_12/2015</t>
  </si>
  <si>
    <t>186,67</t>
  </si>
  <si>
    <t>CABO DE COBRE FLEXÍVEL ISOLADO, 240 MM², ANTI-CHAMA 450/750 V, PARA DISTRIBUIÇÃO - FORNECIMENTO E INSTALAÇÃO. AF_12/2015</t>
  </si>
  <si>
    <t>243,47</t>
  </si>
  <si>
    <t>CABO DE COBRE FLEXÍVEL ISOLADO, 240 MM², ANTI-CHAMA 0,6/1,0 KV, PARA DISTRIBUIÇÃO - FORNECIMENTO E INSTALAÇÃO. AF_12/2015</t>
  </si>
  <si>
    <t>244,95</t>
  </si>
  <si>
    <t>CABO DE COBRE RÍGIDO ISOLADO, 300 MM², ANTI-CHAMA 450/750 V, PARA DISTRIBUIÇÃO - FORNECIMENTO E INSTALAÇÃO. AF_12/2015</t>
  </si>
  <si>
    <t>297,29</t>
  </si>
  <si>
    <t>CABO DE COBRE FLEXÍVEL ISOLADO, 300 MM², ANTI-CHAMA 0,6/1,0 KV, PARA DISTRIBUIÇÃO - FORNECIMENTO E INSTALAÇÃO. AF_12/2015</t>
  </si>
  <si>
    <t>10,88</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</si>
  <si>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</si>
  <si>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</si>
  <si>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</si>
  <si>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</si>
  <si>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</si>
  <si>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9,98</t>
  </si>
  <si>
    <t>CAIXA RETANGULAR 4" X 4" ALTA (2,00 M DO PISO), PVC, INSTALADA EM PAREDE - FORNECIMENTO E INSTALAÇÃO. AF_12/2015</t>
  </si>
  <si>
    <t>35,95</t>
  </si>
  <si>
    <t>CAIXA RETANGULAR 4" X 4" MÉDIA (1,30 M DO PISO), PVC, INSTALADA EM PAREDE - FORNECIMENTO E INSTALAÇÃO. AF_12/2015</t>
  </si>
  <si>
    <t>19,26</t>
  </si>
  <si>
    <t>CAIXA RETANGULAR 4" X 4" BAIXA (0,30 M DO PISO), PVC, INSTALADA EM PAREDE - FORNECIMENTO E INSTALAÇÃO. AF_12/2015</t>
  </si>
  <si>
    <t>13,02</t>
  </si>
  <si>
    <t>CAIXA OCTOGONAL 4" X 4", METÁLICA, INSTALADA EM LAJE - FORNECIMENTO E INSTALAÇÃO. AF_12/2015</t>
  </si>
  <si>
    <t>9,92</t>
  </si>
  <si>
    <t>CAIXA SEXTAVADA 3" X 3", METÁLICA, INSTALADA EM LAJE - FORNECIMENTO E INSTALAÇÃO. AF_12/2015</t>
  </si>
  <si>
    <t>CAIXA RETANGULAR 4" X 2" ALTA (2,00 M DO PISO), METÁLICA, INSTALADA EM PAREDE - FORNECIMENTO E INSTALAÇÃO. AF_12/2015</t>
  </si>
  <si>
    <t>29,26</t>
  </si>
  <si>
    <t>CAIXA RETANGULAR 4" X 2" MÉDIA (1,30 M DO PISO), METÁLICA, INSTALADA EM PAREDE - FORNECIMENTO E INSTALAÇÃO. AF_12/2015</t>
  </si>
  <si>
    <t>14,75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</si>
  <si>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</si>
  <si>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</si>
  <si>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</si>
  <si>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</si>
  <si>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</si>
  <si>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</si>
  <si>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</si>
  <si>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</si>
  <si>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</si>
  <si>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</si>
  <si>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</si>
  <si>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38,64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</si>
  <si>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</si>
  <si>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</si>
  <si>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</si>
  <si>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45,36</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</si>
  <si>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</si>
  <si>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</si>
  <si>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42,31</t>
  </si>
  <si>
    <t>CONDULETE DE ALUMÍNIO, TIPO T, PARA ELETRODUTO DE AÇO GALVANIZADO DN 32 MM (1 1/4''), APARENTE - FORNECIMENTO E INSTALAÇÃO. AF_11/2016_P</t>
  </si>
  <si>
    <t>52,86</t>
  </si>
  <si>
    <t>CONDULETE DE ALUMÍNIO, TIPO X, PARA ELETRODUTO DE AÇO GALVANIZADO DN 20 MM (3/4''), APARENTE - FORNECIMENTO E INSTALAÇÃO. AF_11/2016_P</t>
  </si>
  <si>
    <t>40,78</t>
  </si>
  <si>
    <t>CONDULETE DE ALUMÍNIO, TIPO X, PARA ELETRODUTO DE AÇO GALVANIZADO DN 25 MM (1''), APARENTE - FORNECIMENTO E INSTALAÇÃO. AF_11/2016_P</t>
  </si>
  <si>
    <t>45,33</t>
  </si>
  <si>
    <t>CONDULETE DE ALUMÍNIO, TIPO X, PARA ELETRODUTO DE AÇO GALVANIZADO DN 32 MM (1 1/4''), APARENTE - FORNECIMENTO E INSTALAÇÃO. AF_11/2016_P</t>
  </si>
  <si>
    <t>58,84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</si>
  <si>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</si>
  <si>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</si>
  <si>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</si>
  <si>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23,94</t>
  </si>
  <si>
    <t>CONDULETE DE PVC, TIPO LL, PARA ELETRODUTO DE PVC SOLDÁVEL DN 20 MM (1/2''), APARENTE - FORNECIMENTO E INSTALAÇÃO. AF_11/2016</t>
  </si>
  <si>
    <t>26,63</t>
  </si>
  <si>
    <t>CONDULETE DE PVC, TIPO LL, PARA ELETRODUTO DE PVC SOLDÁVEL DN 25 MM (3/4''), APARENTE - FORNECIMENTO E INSTALAÇÃO. AF_11/2016</t>
  </si>
  <si>
    <t>27,38</t>
  </si>
  <si>
    <t>CONDULETE DE PVC, TIPO LL, PARA ELETRODUTO DE PVC SOLDÁVEL DN 32 MM (1''), APARENTE - FORNECIMENTO E INSTALAÇÃO. AF_11/2016</t>
  </si>
  <si>
    <t>CONDULETE DE PVC, TIPO LB, PARA ELETRODUTO DE PVC SOLDÁVEL DN 20 MM (1/2''), APARENTE - FORNECIMENTO E INSTALAÇÃO. AF_11/2016</t>
  </si>
  <si>
    <t>12,48</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</si>
  <si>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</si>
  <si>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</si>
  <si>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</si>
  <si>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</si>
  <si>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</si>
  <si>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21,07</t>
  </si>
  <si>
    <t>CONDULETE DE PVC, TIPO X, PARA ELETRODUTO DE PVC SOLDÁVEL DN 20 MM (1/2''), APARENTE - FORNECIMENTO E INSTALAÇÃO. AF_11/2016</t>
  </si>
  <si>
    <t>CONDULETE DE PVC, TIPO X, PARA ELETRODUTO DE PVC SOLDÁVEL DN 25 MM (3/4''), APARENTE - FORNECIMENTO E INSTALAÇÃO. AF_11/2016</t>
  </si>
  <si>
    <t>34,01</t>
  </si>
  <si>
    <t>CONDULETE DE PVC, TIPO X, PARA ELETRODUTO DE PVC SOLDÁVEL DN 32 MM (1''), APARENTE - FORNECIMENTO E INSTALAÇÃO. AF_11/2016</t>
  </si>
  <si>
    <t>114,59</t>
  </si>
  <si>
    <t>177,06</t>
  </si>
  <si>
    <t>336,25</t>
  </si>
  <si>
    <t>646,27</t>
  </si>
  <si>
    <t>996,27</t>
  </si>
  <si>
    <t>201,63</t>
  </si>
  <si>
    <t>319,56</t>
  </si>
  <si>
    <t>620,32</t>
  </si>
  <si>
    <t>827,79</t>
  </si>
  <si>
    <t>951,26</t>
  </si>
  <si>
    <t>215,96</t>
  </si>
  <si>
    <t>401,20</t>
  </si>
  <si>
    <t>548,40</t>
  </si>
  <si>
    <t>612,69</t>
  </si>
  <si>
    <t>10,99</t>
  </si>
  <si>
    <t>12,86</t>
  </si>
  <si>
    <t>53,49</t>
  </si>
  <si>
    <t>54,82</t>
  </si>
  <si>
    <t>57,20</t>
  </si>
  <si>
    <t>60,20</t>
  </si>
  <si>
    <t>64,34</t>
  </si>
  <si>
    <t>70,54</t>
  </si>
  <si>
    <t>66,96</t>
  </si>
  <si>
    <t>68,94</t>
  </si>
  <si>
    <t>72,53</t>
  </si>
  <si>
    <t>84,34</t>
  </si>
  <si>
    <t>93,64</t>
  </si>
  <si>
    <t>1.965,97</t>
  </si>
  <si>
    <t>3.745,85</t>
  </si>
  <si>
    <t>4.994,46</t>
  </si>
  <si>
    <t>1.265,52</t>
  </si>
  <si>
    <t>279,93</t>
  </si>
  <si>
    <t>37,85</t>
  </si>
  <si>
    <t>401,89</t>
  </si>
  <si>
    <t>401,28</t>
  </si>
  <si>
    <t>462,90</t>
  </si>
  <si>
    <t>658,12</t>
  </si>
  <si>
    <t>927,11</t>
  </si>
  <si>
    <t>382,97</t>
  </si>
  <si>
    <t>26,68</t>
  </si>
  <si>
    <t>86,63</t>
  </si>
  <si>
    <t>150,78</t>
  </si>
  <si>
    <t>404,93</t>
  </si>
  <si>
    <t>602,32</t>
  </si>
  <si>
    <t>956,49</t>
  </si>
  <si>
    <t>1.278,54</t>
  </si>
  <si>
    <t>2.044,57</t>
  </si>
  <si>
    <t>4.263,34</t>
  </si>
  <si>
    <t>141,34</t>
  </si>
  <si>
    <t>174,71</t>
  </si>
  <si>
    <t>365,18</t>
  </si>
  <si>
    <t>1.341,12</t>
  </si>
  <si>
    <t>69,38</t>
  </si>
  <si>
    <t>125,26</t>
  </si>
  <si>
    <t>SUPORTE PARAFUSADO COM PLACA DE ENCAIXE 4" X 2" ALTO (2,00 M DO PISO) PARA PONTO ELÉTRICO - FORNECIMENTO E INSTALAÇÃO. AF_12/2015</t>
  </si>
  <si>
    <t>9,80</t>
  </si>
  <si>
    <t>SUPORTE PARAFUSADO COM PLACA DE ENCAIXE 4" X 2" MÉDIO (1,30 M DO PISO) PARA PONTO ELÉTRICO - FORNECIMENTO E INSTALAÇÃO. AF_12/2015</t>
  </si>
  <si>
    <t>SUPORTE PARAFUSADO COM PLACA DE ENCAIXE 4" X 2" BAIXO (0,30 M DO PISO) PARA PONTO ELÉTRICO - FORNECIMENTO E INSTALAÇÃO. AF_12/2015</t>
  </si>
  <si>
    <t>6,97</t>
  </si>
  <si>
    <t>SUPORTE PARAFUSADO COM PLACA DE ENCAIXE 4" X 4" ALTO (2,00 M DO PISO) PARA PONTO ELÉTRICO - FORNECIMENTO E INSTALAÇÃO. AF_12/2015</t>
  </si>
  <si>
    <t>14,69</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</si>
  <si>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</si>
  <si>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</si>
  <si>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</si>
  <si>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18,70</t>
  </si>
  <si>
    <t>INTERRUPTOR SIMPLES (1 MÓDULO), 10A/250V, INCLUINDO SUPORTE E PLACA - FORNECIMENTO E INSTALAÇÃO. AF_12/2015</t>
  </si>
  <si>
    <t>INTERRUPTOR PARALELO (1 MÓDULO), 10A/250V, SEM SUPORTE E SEM PLACA - FORNECIMENTO E INSTALAÇÃO. AF_12/2015</t>
  </si>
  <si>
    <t>25,17</t>
  </si>
  <si>
    <t>INTERRUPTOR PARALELO (1 MÓDULO), 10A/250V, INCLUINDO SUPORTE E PLACA - FORNECIMENTO E INSTALAÇÃO. AF_12/2015</t>
  </si>
  <si>
    <t>33,22</t>
  </si>
  <si>
    <t>INTERRUPTOR SIMPLES (1 MÓDULO) COM INTERRUPTOR PARALELO (1 MÓDULO), 10A/250V, SEM SUPORTE E SEM PLACA - FORNECIMENTO E INSTALAÇÃO. AF_12/2015</t>
  </si>
  <si>
    <t>40,63</t>
  </si>
  <si>
    <t>INTERRUPTOR SIMPLES (1 MÓDULO) COM INTERRUPTOR PARALELO (1 MÓDULO), 10A/250V, INCLUINDO SUPORTE E PLACA - FORNECIMENTO E INSTALAÇÃO. AF_12/2015</t>
  </si>
  <si>
    <t>48,68</t>
  </si>
  <si>
    <t>INTERRUPTOR SIMPLES (2 MÓDULOS), 10A/250V, SEM SUPORTE E SEM PLACA - FORNECIMENTO E INSTALAÇÃO. AF_12/2015</t>
  </si>
  <si>
    <t>INTERRUPTOR SIMPLES (2 MÓDULOS), 10A/250V, INCLUINDO SUPORTE E PLACA - FORNECIMENTO E INSTALAÇÃO. AF_12/2015</t>
  </si>
  <si>
    <t>42,28</t>
  </si>
  <si>
    <t>INTERRUPTOR PARALELO (2 MÓDULOS), 10A/250V, SEM SUPORTE E SEM PLACA - FORNECIMENTO E INSTALAÇÃO. AF_12/2015</t>
  </si>
  <si>
    <t>47,10</t>
  </si>
  <si>
    <t>INTERRUPTOR PARALELO (2 MÓDULOS), 10A/250V, INCLUINDO SUPORTE E PLACA - FORNECIMENTO E INSTALAÇÃO. AF_12/2015</t>
  </si>
  <si>
    <t>INTERRUPTOR SIMPLES (1 MÓDULO) COM INTERRUPTOR PARALELO (2 MÓDULOS), 10A/250V, SEM SUPORTE E SEM PLACA - FORNECIMENTO E INSTALAÇÃO. AF_12/2015</t>
  </si>
  <si>
    <t>62,62</t>
  </si>
  <si>
    <t>INTERRUPTOR SIMPLES (1 MÓDULO) COM INTERRUPTOR PARALELO (2 MÓDULOS), 10A/250V, INCLUINDO SUPORTE E PLACA - FORNECIMENTO E INSTALAÇÃO. AF_12/2015</t>
  </si>
  <si>
    <t>70,67</t>
  </si>
  <si>
    <t>INTERRUPTOR SIMPLES (2 MÓDULOS) COM INTERRUPTOR PARALELO (1 MÓDULO), 10A/250V, SEM SUPORTE E SEM PLACA - FORNECIMENTO E INSTALAÇÃO. AF_12/2015</t>
  </si>
  <si>
    <t>56,16</t>
  </si>
  <si>
    <t>INTERRUPTOR SIMPLES (2 MÓDULOS) COM INTERRUPTOR PARALELO (1 MÓDULO), 10A/250V, INCLUINDO SUPORTE E PLACA - FORNECIMENTO E INSTALAÇÃO. AF_12/2015</t>
  </si>
  <si>
    <t>INTERRUPTOR SIMPLES (3 MÓDULOS), 10A/250V, SEM SUPORTE E SEM PLACA - FORNECIMENTO E INSTALAÇÃO. AF_12/2015</t>
  </si>
  <si>
    <t>49,74</t>
  </si>
  <si>
    <t>INTERRUPTOR SIMPLES (3 MÓDULOS), 10A/250V, INCLUINDO SUPORTE E PLACA - FORNECIMENTO E INSTALAÇÃO. AF_12/2015</t>
  </si>
  <si>
    <t>57,79</t>
  </si>
  <si>
    <t>INTERRUPTOR PARALELO (3 MÓDULOS), 10A/250V, SEM SUPORTE E SEM PLACA - FORNECIMENTO E INSTALAÇÃO. AF_12/2015</t>
  </si>
  <si>
    <t>69,03</t>
  </si>
  <si>
    <t>INTERRUPTOR PARALELO (3 MÓDULOS), 10A/250V, INCLUINDO SUPORTE E PLACA - FORNECIMENTO E INSTALAÇÃO. AF_12/2015</t>
  </si>
  <si>
    <t>77,08</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</si>
  <si>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</si>
  <si>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</si>
  <si>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84,64</t>
  </si>
  <si>
    <t>INTERRUPTOR SIMPLES (2 MÓDULOS) COM INTERRUPTOR PARALELO (2 MÓDULOS), 10A/250V, SEM SUPORTE E SEM PLACA - FORNECIMENTO E INSTALAÇÃO. AF_12/2015</t>
  </si>
  <si>
    <t>78,52</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</si>
  <si>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</si>
  <si>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</si>
  <si>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</si>
  <si>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78,17</t>
  </si>
  <si>
    <t>INTERRUPTOR SIMPLES (6 MÓDULOS), 10A/250V, SEM SUPORTE E SEM PLACA - FORNECIMENTO E INSTALAÇÃO. AF_12/2015</t>
  </si>
  <si>
    <t>96,72</t>
  </si>
  <si>
    <t>INTERRUPTOR SIMPLES (6 MÓDULOS), 10A/250V, INCLUINDO SUPORTE E PLACA - FORNECIMENTO E INSTALAÇÃO. AF_12/2015</t>
  </si>
  <si>
    <t>109,31</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</si>
  <si>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</si>
  <si>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</si>
  <si>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</si>
  <si>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38,21</t>
  </si>
  <si>
    <t>INTERRUPTOR BIPOLAR (1 MÓDULO), 10A/250V, INCLUINDO SUPORTE E PLACA - FORNECIMENTO E INSTALAÇÃO. AF_09/2017</t>
  </si>
  <si>
    <t>46,26</t>
  </si>
  <si>
    <t>DIMMER ROTATIVO (1 MÓDULO), 220V/600W, SEM SUPORTE E SEM PLACA - FORNECIMENTO E INSTALAÇÃO. AF_09/2017</t>
  </si>
  <si>
    <t>86,81</t>
  </si>
  <si>
    <t>DIMMER ROTATIVO (1 MÓDULO), 220V/600W, INCLUINDO SUPORTE E PLACA - FORNECIMENTO E INSTALAÇÃO. AF_09/2017</t>
  </si>
  <si>
    <t>94,86</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</si>
  <si>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</si>
  <si>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</si>
  <si>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</si>
  <si>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36,71</t>
  </si>
  <si>
    <t>CAMPAINHA CIGARRA (1 MÓDULO), 10A/250V, INCLUINDO SUPORTE E PLACA - FORNECIMENTO E INSTALAÇÃO. AF_09/2017</t>
  </si>
  <si>
    <t>44,76</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</si>
  <si>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</si>
  <si>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</si>
  <si>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</si>
  <si>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</si>
  <si>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</si>
  <si>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42,13</t>
  </si>
  <si>
    <t>TOMADA ALTA DE EMBUTIR (1 MÓDULO), 2P+T 20 A, INCLUINDO SUPORTE E PLACA - FORNECIMENTO E INSTALAÇÃO. AF_12/2015</t>
  </si>
  <si>
    <t>44,27</t>
  </si>
  <si>
    <t>TOMADA MÉDIA DE EMBUTIR (1 MÓDULO), 2P+T 10 A, SEM SUPORTE E SEM PLACA - FORNECIMENTO E INSTALAÇÃO. AF_12/2015</t>
  </si>
  <si>
    <t>24,06</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</si>
  <si>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</si>
  <si>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</si>
  <si>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</si>
  <si>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34,25</t>
  </si>
  <si>
    <t>TOMADA BAIXA DE EMBUTIR (1 MÓDULO), 2P+T 10 A, SEM SUPORTE E SEM PLACA - FORNECIMENTO E INSTALAÇÃO. AF_12/2015</t>
  </si>
  <si>
    <t>TOMADA BAIXA DE EMBUTIR (1 MÓDULO), 2P+T 20 A, SEM SUPORTE E SEM PLACA - FORNECIMENTO E INSTALAÇÃO. AF_12/2015</t>
  </si>
  <si>
    <t>22,31</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</si>
  <si>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</si>
  <si>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</si>
  <si>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</si>
  <si>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</si>
  <si>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</si>
  <si>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52,93</t>
  </si>
  <si>
    <t>TOMADA MÉDIA DE EMBUTIR (2 MÓDULOS), 2P+T 20 A, INCLUINDO SUPORTE E PLACA - FORNECIMENTO E INSTALAÇÃO. AF_12/2015</t>
  </si>
  <si>
    <t>57,21</t>
  </si>
  <si>
    <t>TOMADA BAIXA DE EMBUTIR (2 MÓDULOS), 2P+T 10 A, SEM SUPORTE E SEM PLACA - FORNECIMENTO E INSTALAÇÃO. AF_12/2015</t>
  </si>
  <si>
    <t>TOMADA BAIXA DE EMBUTIR (2 MÓDULOS), 2P+T 20 A, SEM SUPORTE E SEM PLACA - FORNECIMENTO E INSTALAÇÃO. AF_12/2015</t>
  </si>
  <si>
    <t>41,38</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</si>
  <si>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</si>
  <si>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</si>
  <si>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</si>
  <si>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65,70</t>
  </si>
  <si>
    <t>TOMADA MÉDIA DE EMBUTIR (3 MÓDULOS), 2P+T 20 A, SEM SUPORTE E SEM PLACA - FORNECIMENTO E INSTALAÇÃO. AF_12/2015</t>
  </si>
  <si>
    <t>72,12</t>
  </si>
  <si>
    <t>TOMADA MÉDIA DE EMBUTIR (3 MÓDULOS), 2P+T 10 A, INCLUINDO SUPORTE E PLACA - FORNECIMENTO E INSTALAÇÃO. AF_12/2015</t>
  </si>
  <si>
    <t>73,75</t>
  </si>
  <si>
    <t>TOMADA MÉDIA DE EMBUTIR (3 MÓDULOS), 2P+T 20 A, INCLUINDO SUPORTE E PLACA - FORNECIMENTO E INSTALAÇÃO. AF_12/2015</t>
  </si>
  <si>
    <t>80,17</t>
  </si>
  <si>
    <t>TOMADA BAIXA DE EMBUTIR (3 MÓDULOS), 2P+T 10 A, SEM SUPORTE E SEM PLACA - FORNECIMENTO E INSTALAÇÃO. AF_12/2015</t>
  </si>
  <si>
    <t>54,02</t>
  </si>
  <si>
    <t>TOMADA BAIXA DE EMBUTIR (3 MÓDULOS), 2P+T 20 A, SEM SUPORTE E SEM PLACA - FORNECIMENTO E INSTALAÇÃO. AF_12/2015</t>
  </si>
  <si>
    <t>60,44</t>
  </si>
  <si>
    <t>TOMADA BAIXA DE EMBUTIR (3 MÓDULOS), 2P+T 10 A, INCLUINDO SUPORTE E PLACA - FORNECIMENTO E INSTALAÇÃO. AF_12/2015</t>
  </si>
  <si>
    <t>62,07</t>
  </si>
  <si>
    <t>TOMADA BAIXA DE EMBUTIR (3 MÓDULOS), 2P+T 20 A, INCLUINDO SUPORTE E PLACA - FORNECIMENTO E INSTALAÇÃO. AF_12/2015</t>
  </si>
  <si>
    <t>TOMADA BAIXA DE EMBUTIR (4 MÓDULOS), 2P+T 10 A, SEM SUPORTE E SEM PLACA - FORNECIMENTO E INSTALAÇÃO. AF_12/2015</t>
  </si>
  <si>
    <t>71,49</t>
  </si>
  <si>
    <t>TOMADA BAIXA DE EMBUTIR (4 MÓDULOS), 2P+T 10 A, INCLUINDO SUPORTE E PLACA - FORNECIMENTO E INSTALAÇÃO. AF_12/2015</t>
  </si>
  <si>
    <t>84,08</t>
  </si>
  <si>
    <t>TOMADA BAIXA DE EMBUTIR (6 MÓDULOS), 2P+T 10 A, SEM SUPORTE E SEM PLACA - FORNECIMENTO E INSTALAÇÃO. AF_12/2015</t>
  </si>
  <si>
    <t>105,60</t>
  </si>
  <si>
    <t>TOMADA BAIXA DE EMBUTIR (6 MÓDULOS), 2P+T 10 A, INCLUINDO SUPORTE E PLACA - FORNECIMENTO E INSTALAÇÃO. AF_12/2015</t>
  </si>
  <si>
    <t>118,19</t>
  </si>
  <si>
    <t>INTERRUPTOR SIMPLES (1 MÓDULO) COM 1 TOMADA DE EMBUTIR 2P+T 10 A,  SEM SUPORTE E SEM PLACA - FORNECIMENTO E INSTALAÇÃO. AF_12/2015</t>
  </si>
  <si>
    <t>39,52</t>
  </si>
  <si>
    <t>INTERRUPTOR SIMPLES (1 MÓDULO) COM 1 TOMADA DE EMBUTIR 2P+T 10 A,  INCLUINDO SUPORTE E PLACA - FORNECIMENTO E INSTALAÇÃO. AF_12/2015</t>
  </si>
  <si>
    <t>47,57</t>
  </si>
  <si>
    <t>INTERRUPTOR SIMPLES (1 MÓDULO) COM 2 TOMADAS DE EMBUTIR 2P+T 10 A,  SEM SUPORTE E SEM PLACA - FORNECIMENTO E INSTALAÇÃO. AF_12/2015</t>
  </si>
  <si>
    <t>60,40</t>
  </si>
  <si>
    <t>INTERRUPTOR SIMPLES (1 MÓDULO) COM 2 TOMADAS DE EMBUTIR 2P+T 10 A,  INCLUINDO SUPORTE E PLACA - FORNECIMENTO E INSTALAÇÃO. AF_12/2015</t>
  </si>
  <si>
    <t>68,45</t>
  </si>
  <si>
    <t>INTERRUPTOR SIMPLES (2 MÓDULOS) COM 1 TOMADA DE EMBUTIR 2P+T 10 A,  SEM SUPORTE E SEM PLACA - FORNECIMENTO E INSTALAÇÃO. AF_12/2015</t>
  </si>
  <si>
    <t>55,05</t>
  </si>
  <si>
    <t>INTERRUPTOR SIMPLES (2 MÓDULOS) COM 1 TOMADA DE EMBUTIR 2P+T 10 A,  INCLUINDO SUPORTE E PLACA - FORNECIMENTO E INSTALAÇÃO. AF_12/2015</t>
  </si>
  <si>
    <t>63,10</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</si>
  <si>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</si>
  <si>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</si>
  <si>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</si>
  <si>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</si>
  <si>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74,86</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</si>
  <si>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</si>
  <si>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</si>
  <si>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</si>
  <si>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61,51</t>
  </si>
  <si>
    <t>INTERRUPTOR SIMPLES (1 MÓDULO), INTERRUPTOR PARALELO (1 MÓDULO) E 1 TOMADA DE EMBUTIR 2P+T 10 A,  INCLUINDO SUPORTE E PLACA - FORNECIMENTO E INSTALAÇÃO. AF_12/2015</t>
  </si>
  <si>
    <t>69,56</t>
  </si>
  <si>
    <t>LUMINÁRIA TIPO CALHA, DE SOBREPOR, COM 1 LÂMPADA TUBULAR FLUORESCENTE DE 18 W, COM REATOR DE PARTIDA RÁPIDA - FORNECIMENTO E INSTALAÇÃO. AF_02/2020</t>
  </si>
  <si>
    <t>81,37</t>
  </si>
  <si>
    <t>113,16</t>
  </si>
  <si>
    <t>LUMINÁRIA TIPO CALHA, DE SOBREPOR, COM 2 LÂMPADAS TUBULARES FLUORESCENTES DE 18 W, COM REATOR DE PARTIDA RÁPIDA - FORNECIMENTO E INSTALAÇÃO. AF_02/2020</t>
  </si>
  <si>
    <t>109,15</t>
  </si>
  <si>
    <t>LUMINÁRIA TIPO CALHA, DE SOBREPOR, COM 2 LÂMPADAS TUBULARES FLUORESCENTES DE 36 W, COM REATOR DE PARTIDA RÁPIDA - FORNECIMENTO E INSTALAÇÃO. AF_02/2020</t>
  </si>
  <si>
    <t>147,54</t>
  </si>
  <si>
    <t>LUMINÁRIA TIPO CALHA, DE EMBUTIR, COM 2 LÂMPADAS FLUORESCENTES DE 14 W, COM REATOR DE PARTIDA RÁPIDA - FORNECIMENTO E INSTALAÇÃO. AF_02/2020</t>
  </si>
  <si>
    <t>267,40</t>
  </si>
  <si>
    <t>LUMINÁRIA TIPO PLAFON EM PLÁSTICO, DE SOBREPOR, COM 1 LÂMPADA FLUORESCENTE DE 15 W, SEM REATOR - FORNECIMENTO E INSTALAÇÃO. AF_02/2020</t>
  </si>
  <si>
    <t>43,64</t>
  </si>
  <si>
    <t>LUMINÁRIA TIPO PLAFON REDONDO COM VIDRO FOSCO, DE SOBREPOR, COM 1 LÂMPADA FLUORESCENTE DE 15 W, SEM REATOR - FORNECIMENTO E INSTALAÇÃO. AF_02/2020</t>
  </si>
  <si>
    <t>96,69</t>
  </si>
  <si>
    <t>LUMINÁRIA TIPO PLAFON REDONDO COM VIDRO FOSCO, DE SOBREPOR, COM 2 LÂMPADAS FLUORESCENTES DE 15 W, SEM REATOR - FORNECIMENTO E INSTALAÇÃO. AF_02/2020</t>
  </si>
  <si>
    <t>128,36</t>
  </si>
  <si>
    <t>LUMINÁRIA TIPO PLAFON, DE SOBREPOR, COM 1 LÂMPADA LED DE 12/13 W, SEM REATOR - FORNECIMENTO E INSTALAÇÃO. AF_02/2020</t>
  </si>
  <si>
    <t>41,96</t>
  </si>
  <si>
    <t>LUMINÁRIA TIPO SPOT, DE SOBREPOR, COM 1 LÂMPADA FLUORESCENTE DE 15 W, SEM REATOR - FORNECIMENTO E INSTALAÇÃO. AF_02/2020</t>
  </si>
  <si>
    <t>LUMINÁRIA TIPO SPOT, DE SOBREPOR, COM 2 LÂMPADAS FLUORESCENTES DE 15 W, SEM REATOR - FORNECIMENTO E INSTALAÇÃO. AF_02/2020</t>
  </si>
  <si>
    <t>68,88</t>
  </si>
  <si>
    <t>67,21</t>
  </si>
  <si>
    <t>63,55</t>
  </si>
  <si>
    <t>17,45</t>
  </si>
  <si>
    <t>LÂMPADA COMPACTA FLUORESCENTE DE 15 W, BASE E27 - FORNECIMENTO E INSTALAÇÃO. AF_02/2020</t>
  </si>
  <si>
    <t>LÂMPADA COMPACTA FLUORESCENTE DE 20 W, BASE E27 - FORNECIMENTO E INSTALAÇÃO. AF_02/2020</t>
  </si>
  <si>
    <t>27,96</t>
  </si>
  <si>
    <t>LÂMPADA COMPACTA DE VAPOR MERCURIO 125 W, BASE E27 - FORNECIMENTO E INSTALAÇÃO. AF_02/2020</t>
  </si>
  <si>
    <t>LÂMPADA COMPACTA DE VAPOR METÁLICO OVOIDE 150 W, BASE E27 - FORNECIMENTO E INSTALAÇÃO. AF_02/2020</t>
  </si>
  <si>
    <t>62,65</t>
  </si>
  <si>
    <t>LÂMPADA TUBULAR FLUORESCENTE T8 DE 16/18 W, BASE G13 - FORNECIMENTO E INSTALAÇÃO. AF_02/2020_P</t>
  </si>
  <si>
    <t>53,06</t>
  </si>
  <si>
    <t>LÂMPADA TUBULAR FLUORESCENTE T8 DE 32/36 W, BASE G13 - FORNECIMENTO E INSTALAÇÃO. AF_02/2020_P</t>
  </si>
  <si>
    <t>60,48</t>
  </si>
  <si>
    <t>LÂMPADA TUBULAR FLUORESCENTE T10 DE 20/40 W, BASE G13 - FORNECIMENTO E INSTALAÇÃO. AF_02/2020_P</t>
  </si>
  <si>
    <t>60,13</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</si>
  <si>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</si>
  <si>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</si>
  <si>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</si>
  <si>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</si>
  <si>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</si>
  <si>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218,31</t>
  </si>
  <si>
    <t>LUMINÁRIA DUPLA TIPO CALHA, DE SOBREPOR, COM 4 LÂMPADAS TUBULARES FLUORESCENTES DE 36 W, COM REATORES DE PARTIDA RÁPIDA -FORNECIMENTO E INSTALAÇÃO. AF_02/2020</t>
  </si>
  <si>
    <t>295,09</t>
  </si>
  <si>
    <t>LÂMPADA FLUORESCENTE ESPIRAL BRANCA 45 W, BASE E27 - FORNECIMENTO E INSTALAÇÃO. AF_02/2020</t>
  </si>
  <si>
    <t>71,53</t>
  </si>
  <si>
    <t>LÂMPADA FLUORESCENTE ESPIRAL BRANCA 65 W, BASE E27 - FORNECIMENTO E INSTALAÇÃO. AF_02/2020</t>
  </si>
  <si>
    <t>REATOR DE PARTIDA RÁPIDA PARA LÂMPADA FLUORESCENTE 2X40W - FORNECIMENTO E INSTALAÇÃO. AF_02/2020</t>
  </si>
  <si>
    <t>64,73</t>
  </si>
  <si>
    <t>REATOR DE PARTIDA RÁPIDA PARA LÂMPADA FLUORESCENTE 1X20W - FORNECIMENTO E INSTALAÇÃO. AF_02/2020</t>
  </si>
  <si>
    <t>46,36</t>
  </si>
  <si>
    <t>REATOR DE PARTIDA RÁPIDA PARA LÂMPADA FLUORESCENTE 1X40W - FORNECIMENTO E INSTALAÇÃO. AF_02/2020</t>
  </si>
  <si>
    <t>53,21</t>
  </si>
  <si>
    <t>ENTRADA DE ENERGIA ELÉTRICA, AÉREA, MONOFÁSICA, COM CAIXA DE SOBREPOR, CABO DE 10 MM2 E DISJUNTOR DIN 50A (NÃO INCLUSO O POSTE DE CONCRETO). AF_07/2020_P</t>
  </si>
  <si>
    <t>1.310,73</t>
  </si>
  <si>
    <t>ENTRADA DE ENERGIA ELÉTRICA, AÉREA, MONOFÁSICA, COM CAIXA DE SOBREPOR, CABO DE 16 MM2 E DISJUNTOR DIN 50A (NÃO INCLUSO O POSTE DE CONCRETO). AF_07/2020_P</t>
  </si>
  <si>
    <t>1.405,33</t>
  </si>
  <si>
    <t>ENTRADA DE ENERGIA ELÉTRICA, AÉREA, MONOFÁSICA, COM CAIXA DE SOBREPOR, CABO DE 25 MM2 E DISJUNTOR DIN 50A (NÃO INCLUSO O POSTE DE CONCRETO). AF_07/2020_P</t>
  </si>
  <si>
    <t>1.437,45</t>
  </si>
  <si>
    <t>ENTRADA DE ENERGIA ELÉTRICA, AÉREA, MONOFÁSICA, COM CAIXA DE SOBREPOR, CABO DE 35 MM2 E DISJUNTOR DIN 50A (NÃO INCLUSO O POSTE DE CONCRETO). AF_07/2020_P</t>
  </si>
  <si>
    <t>1.572,44</t>
  </si>
  <si>
    <t>ENTRADA DE ENERGIA ELÉTRICA, AÉREA, MONOFÁSICA, COM CAIXA DE EMBUTIR, CABO DE 10 MM2 E DISJUNTOR DIN 50A (NÃO INCLUSO O POSTE DE CONCRETO). AF_07/2020_P</t>
  </si>
  <si>
    <t>1.293,06</t>
  </si>
  <si>
    <t>ENTRADA DE ENERGIA ELÉTRICA, AÉREA, MONOFÁSICA, COM CAIXA DE EMBUTIR, CABO DE 16 MM2 E DISJUNTOR DIN 50A (NÃO INCLUSO O POSTE DE CONCRETO). AF_07/2020_P</t>
  </si>
  <si>
    <t>1.387,66</t>
  </si>
  <si>
    <t>ENTRADA DE ENERGIA ELÉTRICA, AÉREA, MONOFÁSICA, COM CAIXA DE EMBUTIR, CABO DE 25 MM2 E DISJUNTOR DIN 50A (NÃO INCLUSO O POSTE DE CONCRETO). AF_07/2020_P</t>
  </si>
  <si>
    <t>1.419,78</t>
  </si>
  <si>
    <t>ENTRADA DE ENERGIA ELÉTRICA, AÉREA, MONOFÁSICA, COM CAIXA DE EMBUTIR, CABO DE 35 MM2 E DISJUNTOR DIN 50A (NÃO INCLUSO O POSTE DE CONCRETO). AF_07/2020_P</t>
  </si>
  <si>
    <t>1.554,77</t>
  </si>
  <si>
    <t>ENTRADA DE ENERGIA ELÉTRICA, AÉREA, BIFÁSICA, COM CAIXA DE SOBREPOR, CABO DE 10 MM2 E DISJUNTOR DIN 50A (NÃO INCLUSO O POSTE DE CONCRETO). AF_07/2020_P</t>
  </si>
  <si>
    <t>1.509,51</t>
  </si>
  <si>
    <t>ENTRADA DE ENERGIA ELÉTRICA, AÉREA, BIFÁSICA, COM CAIXA DE SOBREPOR, CABO DE 16 MM2 E DISJUNTOR DIN 50A (NÃO INCLUSO O POSTE DE CONCRETO). AF_07/2020_P</t>
  </si>
  <si>
    <t>1.652,70</t>
  </si>
  <si>
    <t>ENTRADA DE ENERGIA ELÉTRICA, AÉREA, BIFÁSICA, COM CAIXA DE SOBREPOR, CABO DE 25 MM2 E DISJUNTOR DIN 50A (NÃO INCLUSO O POSTE DE CONCRETO). AF_07/2020_P</t>
  </si>
  <si>
    <t>1.701,32</t>
  </si>
  <si>
    <t>ENTRADA DE ENERGIA ELÉTRICA, AÉREA, BIFÁSICA, COM CAIXA DE SOBREPOR, CABO DE 35 MM2 E DISJUNTOR DIN 50A (NÃO INCLUSO O POSTE DE CONCRETO). AF_07/2020_P</t>
  </si>
  <si>
    <t>1.891,46</t>
  </si>
  <si>
    <t>ENTRADA DE ENERGIA ELÉTRICA, AÉREA, BIFÁSICA, COM CAIXA DE EMBUTIR, CABO DE 10 MM2 E DISJUNTOR DIN 50A (NÃO INCLUSO O POSTE DE CONCRETO). AF_07/2020_P</t>
  </si>
  <si>
    <t>1.499,11</t>
  </si>
  <si>
    <t>ENTRADA DE ENERGIA ELÉTRICA, AÉREA, BIFÁSICA, COM CAIXA DE EMBUTIR, CABO DE 16 MM2 E DISJUNTOR DIN 50A (NÃO INCLUSO O POSTE DE CONCRETO). AF_07/2020_P</t>
  </si>
  <si>
    <t>1.642,30</t>
  </si>
  <si>
    <t>ENTRADA DE ENERGIA ELÉTRICA, AÉREA, BIFÁSICA, COM CAIXA DE EMBUTIR, CABO DE 25 MM2 E DISJUNTOR DIN 50A (NÃO INCLUSO O POSTE DE CONCRETO). AF_07/2020_P</t>
  </si>
  <si>
    <t>1.690,92</t>
  </si>
  <si>
    <t>ENTRADA DE ENERGIA ELÉTRICA, AÉREA, BIFÁSICA, COM CAIXA DE EMBUTIR, CABO DE 35 MM2 E DISJUNTOR DIN 50A (NÃO INCLUSO O POSTE DE CONCRETO). AF_07/2020_P</t>
  </si>
  <si>
    <t>1.881,06</t>
  </si>
  <si>
    <t>ENTRADA DE ENERGIA ELÉTRICA, AÉREA, TRIFÁSICA, COM CAIXA DE SOBREPOR, CABO DE 10 MM2 E DISJUNTOR DIN 50A (NÃO INCLUSO O POSTE DE CONCRETO). AF_07/2020_P</t>
  </si>
  <si>
    <t>1.623,97</t>
  </si>
  <si>
    <t>ENTRADA DE ENERGIA ELÉTRICA, AÉREA, TRIFÁSICA, COM CAIXA DE SOBREPOR, CABO DE 16 MM2 E DISJUNTOR DIN 50A (NÃO INCLUSO O POSTE DE CONCRETO). AF_07/2020_P</t>
  </si>
  <si>
    <t>1.814,89</t>
  </si>
  <si>
    <t>ENTRADA DE ENERGIA ELÉTRICA, AÉREA, TRIFÁSICA, COM CAIXA DE SOBREPOR, CABO DE 25 MM2 E DISJUNTOR DIN 50A (NÃO INCLUSO O POSTE DE CONCRETO). AF_07/2020_P</t>
  </si>
  <si>
    <t>1.879,71</t>
  </si>
  <si>
    <t>ENTRADA DE ENERGIA ELÉTRICA, AÉREA, TRIFÁSICA, COM CAIXA DE SOBREPOR, CABO DE 35 MM2 E DISJUNTOR DIN 50A (NÃO INCLUSO O POSTE DE CONCRETO). AF_07/2020_P</t>
  </si>
  <si>
    <t>2.124,01</t>
  </si>
  <si>
    <t>ENTRADA DE ENERGIA ELÉTRICA, AÉREA, TRIFÁSICA, COM CAIXA DE EMBUTIR, CABO DE 10 MM2 E DISJUNTOR DIN 50A (NÃO INCLUSO O POSTE DE CONCRETO). AF_07/2020</t>
  </si>
  <si>
    <t>1.697,89</t>
  </si>
  <si>
    <t>ENTRADA DE ENERGIA ELÉTRICA, AÉREA, TRIFÁSICA, COM CAIXA DE EMBUTIR, CABO DE 16 MM2 E DISJUNTOR DIN 50A (NÃO INCLUSO O POSTE DE CONCRETO). AF_07/2020</t>
  </si>
  <si>
    <t>1.888,81</t>
  </si>
  <si>
    <t>ENTRADA DE ENERGIA ELÉTRICA, AÉREA, TRIFÁSICA, COM CAIXA DE EMBUTIR, CABO DE 25 MM2 E DISJUNTOR DIN 50A (NÃO INCLUSO O POSTE DE CONCRETO). AF_07/2020</t>
  </si>
  <si>
    <t>1.953,63</t>
  </si>
  <si>
    <t>ENTRADA DE ENERGIA ELÉTRICA, AÉREA, TRIFÁSICA, COM CAIXA DE EMBUTIR, CABO DE 35 MM2 E DISJUNTOR DIN 50A (NÃO INCLUSO O POSTE DE CONCRETO). AF_07/2020</t>
  </si>
  <si>
    <t>2.197,93</t>
  </si>
  <si>
    <t>ENTRADA DE ENERGIA ELÉTRICA, SUBTERRÂNEA, MONOFÁSICA, COM CAIXA DE SOBREPOR, CABO DE 10 MM2 E DISJUNTOR DIN 50A (NÃO INCLUSA MURETA DE ALVENARIA). AF_07/2020_P</t>
  </si>
  <si>
    <t>727,86</t>
  </si>
  <si>
    <t>ENTRADA DE ENERGIA ELÉTRICA, SUBTERRÂNEA, MONOFÁSICA, COM CAIXA DE SOBREPOR, CABO DE 16 MM2 E DISJUNTOR DIN 50A (NÃO INCLUSA MURETA DE ALVENARIA). AF_07/2020_P</t>
  </si>
  <si>
    <t>841,38</t>
  </si>
  <si>
    <t>ENTRADA DE ENERGIA ELÉTRICA, SUBTERRÂNEA, MONOFÁSICA, COM CAIXA DE SOBREPOR, CABO DE 25 MM2 E DISJUNTOR DIN 50A (NÃO INCLUSA MURETA DE ALVENARIA). AF_07/2020_P</t>
  </si>
  <si>
    <t>879,92</t>
  </si>
  <si>
    <t>ENTRADA DE ENERGIA ELÉTRICA, SUBTERRÂNEA, MONOFÁSICA, COM CAIXA DE SOBREPOR, CABO DE 35 MM2 E DISJUNTOR DIN 50A (NÃO INCLUSA MURETA DE ALVENARIA). AF_07/2020_P</t>
  </si>
  <si>
    <t>1.008,75</t>
  </si>
  <si>
    <t>ENTRADA DE ENERGIA ELÉTRICA, SUBTERRÂNEA, MONOFÁSICA, COM CAIXA DE EMBUTIR, CABO DE 10 MM2 E DISJUNTOR DIN 50A (NÃO INCLUSA MURETA DE ALVENARIA). AF_07/2020_P</t>
  </si>
  <si>
    <t>710,19</t>
  </si>
  <si>
    <t>ENTRADA DE ENERGIA ELÉTRICA, SUBTERRÂNEA, MONOFÁSICA, COM CAIXA DE EMBUTIR, CABO DE 16 MM2 E DISJUNTOR DIN 50A (NÃO INCLUSA MURETA DE ALVENARIA). AF_07/2020_P</t>
  </si>
  <si>
    <t>823,71</t>
  </si>
  <si>
    <t>ENTRADA DE ENERGIA ELÉTRICA, SUBTERRÂNEA, MONOFÁSICA, COM CAIXA DE EMBUTIR, CABO DE 25 MM2 E DISJUNTOR DIN 50A (NÃO INCLUSA MURETA DE ALVENARIA). AF_07/2020_P</t>
  </si>
  <si>
    <t>862,25</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</si>
  <si>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</si>
  <si>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</si>
  <si>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942,28</t>
  </si>
  <si>
    <t>ENTRADA DE ENERGIA ELÉTRICA, SUBTERRÂNEA, BIFÁSICA, COM CAIXA DE SOBREPOR, CABO DE 16 MM2 E DISJUNTOR DIN 50A (NÃO INCLUSA MURETA DE ALVENARIA). AF_07/2020_P</t>
  </si>
  <si>
    <t>1.112,56</t>
  </si>
  <si>
    <t>ENTRADA DE ENERGIA ELÉTRICA, SUBTERRÂNEA, BIFÁSICA, COM CAIXA DE SOBREPOR, CABO DE 25 MM2 E DISJUNTOR DIN 50A (NÃO INCLUSA MURETA DE ALVENARIA). AF_07/2020_P</t>
  </si>
  <si>
    <t>1.170,38</t>
  </si>
  <si>
    <t>ENTRADA DE ENERGIA ELÉTRICA, SUBTERRÂNEA, BIFÁSICA, COM CAIXA DE SOBREPOR, CABO DE 35 MM2 E DISJUNTOR DIN 50A (NÃO INCLUSA MURETA DE ALVENARIA). AF_07/2020_P</t>
  </si>
  <si>
    <t>1.363,63</t>
  </si>
  <si>
    <t>ENTRADA DE ENERGIA ELÉTRICA, SUBTERRÂNEA, BIFÁSICA, COM CAIXA DE EMBUTIR, CABO DE 10 MM2 E DISJUNTOR DIN 50A (NÃO INCLUSA MURETA DE ALVENARIA). AF_07/2020_P</t>
  </si>
  <si>
    <t>931,89</t>
  </si>
  <si>
    <t>ENTRADA DE ENERGIA ELÉTRICA, SUBTERRÂNEA, BIFÁSICA, COM CAIXA DE EMBUTIR, CABO DE 16 MM2 E DISJUNTOR DIN 50A (NÃO INCLUSA MURETA DE ALVENARIA). AF_07/2020_P</t>
  </si>
  <si>
    <t>1.102,17</t>
  </si>
  <si>
    <t>ENTRADA DE ENERGIA ELÉTRICA, SUBTERRÂNEA, BIFÁSICA, COM CAIXA DE EMBUTIR, CABO DE 25 MM2 E DISJUNTOR DIN 50A (NÃO INCLUSA MURETA DE ALVENARIA). AF_07/2020_P</t>
  </si>
  <si>
    <t>1.159,99</t>
  </si>
  <si>
    <t>ENTRADA DE ENERGIA ELÉTRICA, SUBTERRÂNEA, BIFÁSICA, COM CAIXA DE EMBUTIR, CABO DE 35 MM2 E DISJUNTOR DIN 50A (NÃO INCLUSA MURETA DE ALVENARIA). AF_07/2020_P</t>
  </si>
  <si>
    <t>1.353,24</t>
  </si>
  <si>
    <t>ENTRADA DE ENERGIA ELÉTRICA, SUBTERRÂNEA, TRIFÁSICA, COM CAIXA DE SOBREPOR, CABO DE 10 MM2 E DISJUNTOR DIN 50A (NÃO INCLUSA MURETA DE ALVENARIA). AF_07/2020_P</t>
  </si>
  <si>
    <t>1.074,02</t>
  </si>
  <si>
    <t>ENTRADA DE ENERGIA ELÉTRICA, SUBTERRÂNEA, TRIFÁSICA, COM CAIXA DE SOBREPOR, CABO DE 16 MM2 E DISJUNTOR DIN 50A (NÃO INCLUSA MURETA DE ALVENARIA). AF_07/2020_P</t>
  </si>
  <si>
    <t>1.301,06</t>
  </si>
  <si>
    <t>ENTRADA DE ENERGIA ELÉTRICA, SUBTERRÂNEA, TRIFÁSICA, COM CAIXA DE SOBREPOR, CABO DE 25 MM2 E DISJUNTOR DIN 50A (NÃO INCLUSA MURETA DE ALVENARIA). AF_07/2020_P</t>
  </si>
  <si>
    <t>1.378,15</t>
  </si>
  <si>
    <t>ENTRADA DE ENERGIA ELÉTRICA, SUBTERRÂNEA, TRIFÁSICA, COM CAIXA DE SOBREPOR, CABO DE 35 MM2 E DISJUNTOR DIN 50A (NÃO INCLUSA MURETA DE ALVENARIA). AF_07/2020_P</t>
  </si>
  <si>
    <t>1.635,81</t>
  </si>
  <si>
    <t>ENTRADA DE ENERGIA ELÉTRICA, SUBTERRÂNEA, TRIFÁSICA, COM CAIXA DE EMBUTIR, CABO DE 10 MM2 E DISJUNTOR DIN 50A (NÃO INCLUSA MURETA DE ALVENARIA). AF_07/2020</t>
  </si>
  <si>
    <t>1.147,95</t>
  </si>
  <si>
    <t>ENTRADA DE ENERGIA ELÉTRICA, SUBTERRÂNEA, TRIFÁSICA, COM CAIXA DE EMBUTIR, CABO DE 16 MM2 E DISJUNTOR DIN 50A (NÃO INCLUSA MURETA DE ALVENARIA). AF_07/2020</t>
  </si>
  <si>
    <t>1.374,99</t>
  </si>
  <si>
    <t>ENTRADA DE ENERGIA ELÉTRICA, SUBTERRÂNEA, TRIFÁSICA, COM CAIXA DE EMBUTIR, CABO DE 25 MM2 E DISJUNTOR DIN 50A (NÃO INCLUSA MURETA DE ALVENARIA). AF_07/2020</t>
  </si>
  <si>
    <t>1.452,08</t>
  </si>
  <si>
    <t>ENTRADA DE ENERGIA ELÉTRICA, SUBTERRÂNEA, TRIFÁSICA, COM CAIXA DE EMBUTIR, CABO DE 35 MM2 E DISJUNTOR DIN 50A (NÃO INCLUSA MURETA DE ALVENARIA). AF_07/2020</t>
  </si>
  <si>
    <t>1.709,74</t>
  </si>
  <si>
    <t>142,98</t>
  </si>
  <si>
    <t>48,15</t>
  </si>
  <si>
    <t>79,45</t>
  </si>
  <si>
    <t>134,17</t>
  </si>
  <si>
    <t>174,93</t>
  </si>
  <si>
    <t>36,25</t>
  </si>
  <si>
    <t>64,36</t>
  </si>
  <si>
    <t>103,06</t>
  </si>
  <si>
    <t>149,68</t>
  </si>
  <si>
    <t>27,41</t>
  </si>
  <si>
    <t>84,99</t>
  </si>
  <si>
    <t>7,10</t>
  </si>
  <si>
    <t>17,17</t>
  </si>
  <si>
    <t>12,39</t>
  </si>
  <si>
    <t>16,58</t>
  </si>
  <si>
    <t>49,47</t>
  </si>
  <si>
    <t>90,96</t>
  </si>
  <si>
    <t>118,38</t>
  </si>
  <si>
    <t>REATOR PARA LÂMPADA VAPOR DE MERCÚRIO 400 W, USO EXTERNO - FORNECIMENTO E INSTALAÇÃO. AF_08/2020</t>
  </si>
  <si>
    <t>158,35</t>
  </si>
  <si>
    <t>REATOR PARA LÂMPADA VAPOR DE SÓDIO 250 W, USO EXTERNO - FORNECIMENTO E INSTALAÇÃO. AF_08/2020</t>
  </si>
  <si>
    <t>245,28</t>
  </si>
  <si>
    <t>REATOR PARA LÂMPADA VAPOR DE MERCÚRIO 125 W, USO EXTERNO - FORNECIMENTO E INSTALAÇÃO. AF_08/2020</t>
  </si>
  <si>
    <t>118,13</t>
  </si>
  <si>
    <t>REATOR PARA LÂMPADA VAPOR DE MERCÚRIO 250 W, USO EXTERNO - FORNECIMENTO E INSTALAÇÃO. AF_08/2020</t>
  </si>
  <si>
    <t>138,84</t>
  </si>
  <si>
    <t>IGNITOR PARA PARTIDA LÂMPADA VAPOR SÓDIO / VAPOR METÁLICO ATÉ 400 W - FORNECIMENTO E INSTALAÇÃO. AF_08/2020</t>
  </si>
  <si>
    <t>35,04</t>
  </si>
  <si>
    <t>134,67</t>
  </si>
  <si>
    <t>128,07</t>
  </si>
  <si>
    <t>LÂMPADA VAPOR METÁLICO 400 W - FORNECIMENTO E INSTALAÇÃO. AF_08/2020</t>
  </si>
  <si>
    <t>105,21</t>
  </si>
  <si>
    <t>LÂMPADA VAPOR METÁLICO 150 W - FORNECIMENTO E INSTALAÇÃO. AF_08/2020</t>
  </si>
  <si>
    <t>54,47</t>
  </si>
  <si>
    <t>LÂMPADA VAPOR DE MERCÚRIO 125 W - FORNECIMENTO E INSTALAÇÃO. AF_08/2020</t>
  </si>
  <si>
    <t>27,31</t>
  </si>
  <si>
    <t>LÂMPADA VAPOR DE MERCÚRIO 250 W - FORNECIMENTO E INSTALAÇÃO. AF_08/2020</t>
  </si>
  <si>
    <t>LÂMPADA VAPOR DE MERCÚRIO 400 W - FORNECIMENTO E INSTALAÇÃO. AF_08/2020</t>
  </si>
  <si>
    <t>64,35</t>
  </si>
  <si>
    <t>LÂMPADA MISTA 160 W - FORNECIMENTO E INSTALAÇÃO. AF_08/2020</t>
  </si>
  <si>
    <t>30,44</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</si>
  <si>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</si>
  <si>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</si>
  <si>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</si>
  <si>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</si>
  <si>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66,22</t>
  </si>
  <si>
    <t>LÂMPADA VAPOR DE SÓDIO 400 W - FORNECIMENTO E INSTALAÇÃO. AF_08/2020</t>
  </si>
  <si>
    <t>76,97</t>
  </si>
  <si>
    <t>LUMINÁRIA FECHADA, PARA ILUMINAÇÃO PÚBLICA, PARA LÂMPADA DE VAPOR - FORNECIMENTO E INSTALAÇÃO (EXCLUSIVE LÂMPADA E REATOR). AF_08/2020</t>
  </si>
  <si>
    <t>462,17</t>
  </si>
  <si>
    <t>258,13</t>
  </si>
  <si>
    <t>289,61</t>
  </si>
  <si>
    <t>485,66</t>
  </si>
  <si>
    <t>531,43</t>
  </si>
  <si>
    <t>628,94</t>
  </si>
  <si>
    <t>829,43</t>
  </si>
  <si>
    <t>954,12</t>
  </si>
  <si>
    <t>1.542,76</t>
  </si>
  <si>
    <t>100,81</t>
  </si>
  <si>
    <t>LUMINÁRIA FECHADA PARA ILUMINAÇÃO PÚBLICA, COM REATOR DE PARTIDA RÁPIDA, COM LÂMPADA VAPOR DE MERCÚRIO 250 W - FORNECIMENTO E INSTALAÇÃO. AF_08/2020</t>
  </si>
  <si>
    <t>648,58</t>
  </si>
  <si>
    <t>35,14</t>
  </si>
  <si>
    <t>REFLETOR RETANGULAR FECHADO, COM LÂMPADA VAPOR METÁLICO 400 W - FORNECIMENTO E INSTALAÇÃO. AF_08/2020</t>
  </si>
  <si>
    <t>386,81</t>
  </si>
  <si>
    <t>187,99</t>
  </si>
  <si>
    <t>467,07</t>
  </si>
  <si>
    <t>512,29</t>
  </si>
  <si>
    <t>563,29</t>
  </si>
  <si>
    <t>534,72</t>
  </si>
  <si>
    <t>626,79</t>
  </si>
  <si>
    <t>558,78</t>
  </si>
  <si>
    <t>614,03</t>
  </si>
  <si>
    <t>605,51</t>
  </si>
  <si>
    <t>654,03</t>
  </si>
  <si>
    <t>722,36</t>
  </si>
  <si>
    <t>726,04</t>
  </si>
  <si>
    <t>793,86</t>
  </si>
  <si>
    <t>720,27</t>
  </si>
  <si>
    <t>776,42</t>
  </si>
  <si>
    <t>771,82</t>
  </si>
  <si>
    <t>866,77</t>
  </si>
  <si>
    <t>926,60</t>
  </si>
  <si>
    <t>1.054,47</t>
  </si>
  <si>
    <t>1.073,35</t>
  </si>
  <si>
    <t>1.178,75</t>
  </si>
  <si>
    <t>475,58</t>
  </si>
  <si>
    <t>563,48</t>
  </si>
  <si>
    <t>709,74</t>
  </si>
  <si>
    <t>892,24</t>
  </si>
  <si>
    <t>1.362,40</t>
  </si>
  <si>
    <t>599,79</t>
  </si>
  <si>
    <t>938,05</t>
  </si>
  <si>
    <t>1.420,64</t>
  </si>
  <si>
    <t>617,21</t>
  </si>
  <si>
    <t>960,72</t>
  </si>
  <si>
    <t>1.451,70</t>
  </si>
  <si>
    <t>634,49</t>
  </si>
  <si>
    <t>789,17</t>
  </si>
  <si>
    <t>982,96</t>
  </si>
  <si>
    <t>1.482,18</t>
  </si>
  <si>
    <t>828,19</t>
  </si>
  <si>
    <t>1.027,11</t>
  </si>
  <si>
    <t>1.546,12</t>
  </si>
  <si>
    <t>1.071,14</t>
  </si>
  <si>
    <t>1.613,63</t>
  </si>
  <si>
    <t>633,19</t>
  </si>
  <si>
    <t>3.852,38</t>
  </si>
  <si>
    <t>4.353,32</t>
  </si>
  <si>
    <t>2.716,71</t>
  </si>
  <si>
    <t>2.906,96</t>
  </si>
  <si>
    <t>REFLETOR EM ALUMÍNIO, DE SUPORTE E ALÇA, COM 1 LÂMPADA VAPOR DE MERCÚRIO DE 125 W, COM REATOR ALTO FATOR DE POTÊNCIA - FORNECIMENTO E INSTALAÇÃO. AF_02/2020</t>
  </si>
  <si>
    <t>343,18</t>
  </si>
  <si>
    <t>REFLETOR EM ALUMÍNIO, DE SUPORTE E ALÇA, COM LÂMPADA VAPOR DE MERCÚRIO DE 250 W, COM REATOR ALTO FATOR DE POTÊNCIA - FORNECIMENTO E INSTALAÇÃO. AF_02/2020</t>
  </si>
  <si>
    <t>363,41</t>
  </si>
  <si>
    <t>89,21</t>
  </si>
  <si>
    <t>LUMINÁRIA ARANDELA TIPO MEIA LUA, DE SOBREPOR, COM 1 LÂMPADA FLUORESCENTE DE 15 W, SEM REATOR - FORNECIMENTO E INSTALAÇÃO. AF_02/2020</t>
  </si>
  <si>
    <t>97,46</t>
  </si>
  <si>
    <t>107,22</t>
  </si>
  <si>
    <t>LUMINÁRIA ARANDELA TIPO TARTARUGA, COM GRADE, DE SOBREPOR, COM 1 LÂMPADA FLUORESCENTE DE 15 W, SEM REATOR - FORNECIMENTO E INSTALAÇÃO. AF_02/2020</t>
  </si>
  <si>
    <t>115,47</t>
  </si>
  <si>
    <t>8.195,80</t>
  </si>
  <si>
    <t>9.108,23</t>
  </si>
  <si>
    <t>11.650,37</t>
  </si>
  <si>
    <t>14.291,64</t>
  </si>
  <si>
    <t>17.894,32</t>
  </si>
  <si>
    <t>24.921,86</t>
  </si>
  <si>
    <t>29.002,03</t>
  </si>
  <si>
    <t>64,42</t>
  </si>
  <si>
    <t>PONTO DE ILUMINAÇÃO RESIDENCIAL INCLUINDO INTERRUPTOR SIMPLES, CAIXA ELÉTRICA, ELETRODUTO, CABO, RASGO, QUEBRA E CHUMBAMENTO (EXCLUINDO LUMINÁRIA E LÂMPADA). AF_01/2016</t>
  </si>
  <si>
    <t>154,37</t>
  </si>
  <si>
    <t>PONTO DE ILUMINAÇÃO RESIDENCIAL INCLUINDO INTERRUPTOR SIMPLES (2 MÓDULOS), CAIXA ELÉTRICA, ELETRODUTO, CABO, RASGO, QUEBRA E CHUMBAMENTO (EXCLUINDO LUMINÁRIA E LÂMPADA). AF_01/2016</t>
  </si>
  <si>
    <t>182,41</t>
  </si>
  <si>
    <t>PONTO DE ILUMINAÇÃO RESIDENCIAL INCLUINDO INTERRUPTOR PARALELO, CAIXA ELÉTRICA, ELETRODUTO, CABO, RASGO, QUEBRA E CHUMBAMENTO (EXCLUINDO LUMINÁRIA E LÂMPADA). AF_01/2016</t>
  </si>
  <si>
    <t>173,35</t>
  </si>
  <si>
    <t>PONTO DE ILUMINAÇÃO RESIDENCIAL INCLUINDO INTERRUPTOR PARALELO (2 MÓDULOS), CAIXA ELÉTRICA, ELETRODUTO, CABO, RASGO, QUEBRA E CHUMBAMENTO (EXCLUINDO LUMINÁRIA E LÂMPADA). AF_01/2016</t>
  </si>
  <si>
    <t>220,32</t>
  </si>
  <si>
    <t>PONTO DE ILUMINAÇÃO RESIDENCIAL INCLUINDO INTERRUPTOR SIMPLES CONJUGADO COM PARALELO, CAIXA ELÉTRICA, ELETRODUTO, CABO, RASGO, QUEBRA E CHUMBAMENTO (EXCLUINDO LUMINÁRIA E LÂMPADA). AF_01/2016</t>
  </si>
  <si>
    <t>207,59</t>
  </si>
  <si>
    <t>PONTO DE TOMADA RESIDENCIAL INCLUINDO TOMADA 10A/250V, CAIXA ELÉTRICA, ELETRODUTO, CABO, RASGO, QUEBRA E CHUMBAMENTO. AF_01/2016</t>
  </si>
  <si>
    <t>188,75</t>
  </si>
  <si>
    <t>PONTO DE TOMADA RESIDENCIAL INCLUINDO TOMADA (2 MÓDULOS) 10A/250V, CAIXA ELÉTRICA, ELETRODUTO, CABO, RASGO, QUEBRA E CHUMBAMENTO. AF_01/2016</t>
  </si>
  <si>
    <t>209,57</t>
  </si>
  <si>
    <t>PONTO DE TOMADA RESIDENCIAL INCLUINDO TOMADA 20A/250V, CAIXA ELÉTRICA, ELETRODUTO, CABO, RASGO, QUEBRA E CHUMBAMENTO. AF_01/2016</t>
  </si>
  <si>
    <t>190,89</t>
  </si>
  <si>
    <t>PONTO DE UTILIZAÇÃO DE EQUIPAMENTOS ELÉTRICOS, RESIDENCIAL, INCLUINDO SUPORTE E PLACA, CAIXA ELÉTRICA, ELETRODUTO, CABO, RASGO, QUEBRA E CHUMBAMENTO. AF_01/2016</t>
  </si>
  <si>
    <t>248,21</t>
  </si>
  <si>
    <t>PONTO DE ILUMINAÇÃO E TOMADA, RESIDENCIAL, INCLUINDO INTERRUPTOR SIMPLES E TOMADA 10A/250V, CAIXA ELÉTRICA, ELETRODUTO, CABO, RASGO, QUEBRA E CHUMBAMENTO (EXCLUINDO LUMINÁRIA E LÂMPADA). AF_01/2016</t>
  </si>
  <si>
    <t>229,24</t>
  </si>
  <si>
    <t>PONTO DE ILUMINAÇÃO E TOMADA, RESIDENCIAL, INCLUINDO INTERRUPTOR PARALELO E TOMADA 10A/250V, CAIXA ELÉTRICA, ELETRODUTO, CABO, RASGO, QUEBRA E CHUMBAMENTO (EXCLUINDO LUMINÁRIA E LÂMPADA). AF_01/2016</t>
  </si>
  <si>
    <t>248,22</t>
  </si>
  <si>
    <t>PONTO DE ILUMINAÇÃO E TOMADA, RESIDENCIAL, INCLUINDO INTERRUPTOR SIMPLES, INTERRUPTOR PARALELO E TOMADA 10A/250V, CAIXA ELÉTRICA, ELETRODUTO, CABO, RASGO, QUEBRA E CHUMBAMENTO (EXCLUINDO LUMINÁRIA E LÂMPADA). AF_01/2016</t>
  </si>
  <si>
    <t>282,52</t>
  </si>
  <si>
    <t>CORDOALHA DE COBRE NU 16 MM², NÃO ENTERRADA, COM ISOLADOR - FORNECIMENTO E INSTALAÇÃO. AF_12/2017</t>
  </si>
  <si>
    <t>CORDOALHA DE COBRE NU 25 MM², NÃO ENTERRADA, COM ISOLADOR - FORNECIMENTO E INSTALAÇÃO. AF_12/2017</t>
  </si>
  <si>
    <t>47,21</t>
  </si>
  <si>
    <t>CORDOALHA DE COBRE NU 35 MM², NÃO ENTERRADA, COM ISOLADOR - FORNECIMENTO E INSTALAÇÃO. AF_12/2017</t>
  </si>
  <si>
    <t>CORDOALHA DE COBRE NU 50 MM², NÃO ENTERRADA, COM ISOLADOR - FORNECIMENTO E INSTALAÇÃO. AF_12/2017</t>
  </si>
  <si>
    <t>78,32</t>
  </si>
  <si>
    <t>CORDOALHA DE COBRE NU 70 MM², NÃO ENTERRADA, COM ISOLADOR - FORNECIMENTO E INSTALAÇÃO. AF_12/2017</t>
  </si>
  <si>
    <t>102,09</t>
  </si>
  <si>
    <t>CORDOALHA DE COBRE NU 95 MM², NÃO ENTERRADA, COM ISOLADOR - FORNECIMENTO E INSTALAÇÃO. AF_12/2017</t>
  </si>
  <si>
    <t>133,74</t>
  </si>
  <si>
    <t>CORDOALHA DE COBRE NU 50 MM², ENTERRADA, SEM ISOLADOR - FORNECIMENTO E INSTALAÇÃO. AF_12/2017</t>
  </si>
  <si>
    <t>53,43</t>
  </si>
  <si>
    <t>CORDOALHA DE COBRE NU 70 MM², ENTERRADA, SEM ISOLADOR - FORNECIMENTO E INSTALAÇÃO. AF_12/2017</t>
  </si>
  <si>
    <t>74,92</t>
  </si>
  <si>
    <t>CORDOALHA DE COBRE NU 95 MM², ENTERRADA, SEM ISOLADOR - FORNECIMENTO E INSTALAÇÃO. AF_12/2017</t>
  </si>
  <si>
    <t>104,98</t>
  </si>
  <si>
    <t>ELETRODUTO PVC 40MM (1 ¼ ) PARA SPDA - FORNECIMENTO E INSTALAÇÃO. AF_12/2017</t>
  </si>
  <si>
    <t>58,86</t>
  </si>
  <si>
    <t>HASTE DE ATERRAMENTO 5/8  PARA SPDA - FORNECIMENTO E INSTALAÇÃO. AF_12/2017</t>
  </si>
  <si>
    <t>64,85</t>
  </si>
  <si>
    <t>HASTE DE ATERRAMENTO 3/4  PARA SPDA - FORNECIMENTO E INSTALAÇÃO. AF_12/2017</t>
  </si>
  <si>
    <t>97,07</t>
  </si>
  <si>
    <t>BASE METÁLICA PARA MASTRO 1 ½  PARA SPDA - FORNECIMENTO E INSTALAÇÃO. AF_12/2017</t>
  </si>
  <si>
    <t>101,80</t>
  </si>
  <si>
    <t>MASTRO 1 ½  PARA SPDA - FORNECIMENTO E INSTALAÇÃO. AF_12/2017</t>
  </si>
  <si>
    <t>130,76</t>
  </si>
  <si>
    <t>CAPTOR TIPO FRANKLIN PARA SPDA - FORNECIMENTO E INSTALAÇÃO. AF_12/2017</t>
  </si>
  <si>
    <t>109,35</t>
  </si>
  <si>
    <t>SUPORTE ISOLADOR PARA CORDOALHA DE COBRE - FORNECIMENTO E INSTALAÇÃO. AF_12/2017</t>
  </si>
  <si>
    <t>1.329,55</t>
  </si>
  <si>
    <t>EXTINTOR DE INCÊNDIO PORTÁTIL COM CARGA DE ÁGUA PRESSURIZADA DE 10 L, CLASSE A - FORNECIMENTO E INSTALAÇÃO. AF_10/2020_P</t>
  </si>
  <si>
    <t>208,97</t>
  </si>
  <si>
    <t>EXTINTOR DE INCÊNDIO PORTÁTIL COM CARGA DE CO2 DE 4 KG, CLASSE BC - FORNECIMENTO E INSTALAÇÃO. AF_10/2020_P</t>
  </si>
  <si>
    <t>606,75</t>
  </si>
  <si>
    <t>EXTINTOR DE INCÊNDIO PORTÁTIL COM CARGA DE CO2 DE 6 KG, CLASSE BC - FORNECIMENTO E INSTALAÇÃO. AF_10/2020_P</t>
  </si>
  <si>
    <t>655,22</t>
  </si>
  <si>
    <t>EXTINTOR DE INCÊNDIO PORTÁTIL COM CARGA DE PQS DE 4 KG, CLASSE BC - FORNECIMENTO E INSTALAÇÃO. AF_10/2020_P</t>
  </si>
  <si>
    <t>202,91</t>
  </si>
  <si>
    <t>EXTINTOR DE INCÊNDIO PORTÁTIL COM CARGA DE PQS DE 6 KG, CLASSE BC - FORNECIMENTO E INSTALAÇÃO. AF_10/2020_P</t>
  </si>
  <si>
    <t>EXTINTOR DE INCÊNDIO PORTÁTIL COM CARGA DE PQS DE 8 KG, CLASSE BC - FORNECIMENTO E INSTALAÇÃO. AF_10/2020_P</t>
  </si>
  <si>
    <t>275,60</t>
  </si>
  <si>
    <t>EXTINTOR DE INCÊNDIO PORTÁTIL COM CARGA DE PQS DE 12 KG, CLASSE BC - FORNECIMENTO E INSTALAÇÃO. AF_10/2020_P</t>
  </si>
  <si>
    <t>315,98</t>
  </si>
  <si>
    <t>1.306,42</t>
  </si>
  <si>
    <t>493,78</t>
  </si>
  <si>
    <t>424,95</t>
  </si>
  <si>
    <t>281,56</t>
  </si>
  <si>
    <t>2.839,19</t>
  </si>
  <si>
    <t>138,43</t>
  </si>
  <si>
    <t>5,23</t>
  </si>
  <si>
    <t>5,80</t>
  </si>
  <si>
    <t>7,11</t>
  </si>
  <si>
    <t>18,25</t>
  </si>
  <si>
    <t>57,58</t>
  </si>
  <si>
    <t>133,73</t>
  </si>
  <si>
    <t>3,43</t>
  </si>
  <si>
    <t>11,24</t>
  </si>
  <si>
    <t>1,41</t>
  </si>
  <si>
    <t>13,40</t>
  </si>
  <si>
    <t>91,77</t>
  </si>
  <si>
    <t>153,48</t>
  </si>
  <si>
    <t>228,25</t>
  </si>
  <si>
    <t>541,11</t>
  </si>
  <si>
    <t>326,55</t>
  </si>
  <si>
    <t>783,46</t>
  </si>
  <si>
    <t>PINTURA ANTICORROSIVA DE DUTO METÁLICO. AF_04/2018</t>
  </si>
  <si>
    <t>12,52</t>
  </si>
  <si>
    <t>INSTALAÇÃO DE TUBOS E CONEXÕES, EM AÇO/FERRO GALVANIZADO, PARA O CENTRO DE MEDIÇÃO DE GÁS DE EDIFÍCIO RESIDENCIAL, COM 4 PAVIMENTOS, 16 UNIDADES HABITACIONAIS, DN 32 (1 1/4) - FORNECIMENTO E INSTALAÇÃO. AF_10/2020</t>
  </si>
  <si>
    <t>7.515,86</t>
  </si>
  <si>
    <t>INSTALAÇÃO DE TUBOS E CONEXÕES, EM AÇO/FERRO GALVANIZADO, PARA O CENTRO DE MEDIÇÃO DE GÁS DE EDIFÍCIO RESIDENCIAL, COM 4 PAVIMENTOS, 16 UNIDADES HABITACIONAIS, DN 50 (2) - FORNECIMENTO E INSTALAÇÃO. AF_10/2020</t>
  </si>
  <si>
    <t>13.896,50</t>
  </si>
  <si>
    <t>510,61</t>
  </si>
  <si>
    <t>644,34</t>
  </si>
  <si>
    <t>1.080,17</t>
  </si>
  <si>
    <t>45,96</t>
  </si>
  <si>
    <t>30,80</t>
  </si>
  <si>
    <t>920,44</t>
  </si>
  <si>
    <t>TUBO, PVC, SOLDÁVEL, DN 20MM, INSTALADO EM RAMAL OU SUB-RAMAL DE ÁGUA - FORNECIMENTO E INSTALAÇÃO. AF_12/2014</t>
  </si>
  <si>
    <t>TUBO, PVC, SOLDÁVEL, DN 25MM, INSTALADO EM RAMAL OU SUB-RAMAL DE ÁGUA - FORNECIMENTO E INSTALAÇÃO. AF_12/2014</t>
  </si>
  <si>
    <t>24,05</t>
  </si>
  <si>
    <t>TUBO, PVC, SOLDÁVEL, DN 32MM, INSTALADO EM RAMAL OU SUB-RAMAL DE ÁGUA - FORNECIMENTO E INSTALAÇÃO. AF_12/2014</t>
  </si>
  <si>
    <t>33,61</t>
  </si>
  <si>
    <t>TUBO, PVC, SOLDÁVEL, DN 20MM, INSTALADO EM RAMAL DE DISTRIBUIÇÃO DE ÁGUA - FORNECIMENTO E INSTALAÇÃO. AF_12/2014</t>
  </si>
  <si>
    <t>TUBO, PVC, SOLDÁVEL, DN 25MM, INSTALADO EM RAMAL DE DISTRIBUIÇÃO DE ÁGUA - FORNECIMENTO E INSTALAÇÃO. AF_12/2014</t>
  </si>
  <si>
    <t>10,59</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</si>
  <si>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</si>
  <si>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</si>
  <si>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</si>
  <si>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</si>
  <si>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</si>
  <si>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</si>
  <si>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31,26</t>
  </si>
  <si>
    <t>TUBO, PVC, SOLDÁVEL, DN 75MM, INSTALADO EM PRUMADA DE ÁGUA - FORNECIMENTO E INSTALAÇÃO. AF_12/2014</t>
  </si>
  <si>
    <t>51,61</t>
  </si>
  <si>
    <t>TUBO, PVC, SOLDÁVEL, DN 85MM, INSTALADO EM PRUMADA DE ÁGUA - FORNECIMENTO E INSTALAÇÃO. AF_12/2014</t>
  </si>
  <si>
    <t>64,17</t>
  </si>
  <si>
    <t>TUBO PVC, SÉRIE R, ÁGUA PLUVIAL, DN 40 MM, FORNECIDO E INSTALADO EM RAMAL DE ENCAMINHAMENTO. AF_12/2014</t>
  </si>
  <si>
    <t>TUBO PVC, SÉRIE R, ÁGUA PLUVIAL, DN 50 MM, FORNECIDO E INSTALADO EM RAMAL DE ENCAMINHAMENTO. AF_12/2014</t>
  </si>
  <si>
    <t>29,07</t>
  </si>
  <si>
    <t>TUBO PVC, SÉRIE R, ÁGUA PLUVIAL, DN 75 MM, FORNECIDO E INSTALADO EM RAMAL DE ENCAMINHAMENTO. AF_12/2014</t>
  </si>
  <si>
    <t>42,91</t>
  </si>
  <si>
    <t>TUBO PVC, SÉRIE R, ÁGUA PLUVIAL, DN 100 MM, FORNECIDO E INSTALADO EM RAMAL DE ENCAMINHAMENTO. AF_12/2014</t>
  </si>
  <si>
    <t>67,50</t>
  </si>
  <si>
    <t>TUBO PVC, SÉRIE R, ÁGUA PLUVIAL, DN 75 MM, FORNECIDO E INSTALADO EM CONDUTORES VERTICAIS DE ÁGUAS PLUVIAIS. AF_12/2014</t>
  </si>
  <si>
    <t>25,24</t>
  </si>
  <si>
    <t>TUBO PVC, SÉRIE R, ÁGUA PLUVIAL, DN 100 MM, FORNECIDO E INSTALADO EM CONDUTORES VERTICAIS DE ÁGUAS PLUVIAIS. AF_12/2014</t>
  </si>
  <si>
    <t>43,46</t>
  </si>
  <si>
    <t>TUBO PVC, SÉRIE R, ÁGUA PLUVIAL, DN 150 MM, FORNECIDO E INSTALADO EM CONDUTORES VERTICAIS DE ÁGUAS PLUVIAIS. AF_12/2014</t>
  </si>
  <si>
    <t>85,41</t>
  </si>
  <si>
    <t>TUBO, CPVC, SOLDÁVEL, DN 15MM, INSTALADO EM RAMAL OU SUB-RAMAL DE ÁGUA - FORNECIMENTO E INSTALAÇÃO. AF_12/2014</t>
  </si>
  <si>
    <t>24,35</t>
  </si>
  <si>
    <t>TUBO, CPVC, SOLDÁVEL, DN 22MM, INSTALADO EM RAMAL OU SUB-RAMAL DE ÁGUA - FORNECIMENTO E INSTALAÇÃO. AF_12/2014</t>
  </si>
  <si>
    <t>36,11</t>
  </si>
  <si>
    <t>TUBO, CPVC, SOLDÁVEL, DN 28MM, INSTALADO EM RAMAL OU SUB-RAMAL DE ÁGUA - FORNECIMENTO E INSTALAÇÃO. AF_12/2014</t>
  </si>
  <si>
    <t>TUBO, CPVC, SOLDÁVEL, DN 35MM, INSTALADO EM RAMAL OU SUB-RAMAL DE ÁGUA  FORNECIMENTO E INSTALAÇÃO. AF_12/2014</t>
  </si>
  <si>
    <t>61,23</t>
  </si>
  <si>
    <t>TUBO PVC, SERIE NORMAL, ESGOTO PREDIAL, DN 40 MM, FORNECIDO E INSTALADO EM RAMAL DE DESCARGA OU RAMAL DE ESGOTO SANITÁRIO. AF_12/2014</t>
  </si>
  <si>
    <t>21,19</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</si>
  <si>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</si>
  <si>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</si>
  <si>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46,84</t>
  </si>
  <si>
    <t>TUBO PVC, SERIE NORMAL, ESGOTO PREDIAL, DN 100 MM, FORNECIDO E INSTALADO EM RAMAL DE DESCARGA OU RAMAL DE ESGOTO SANITÁRIO. AF_12/2014</t>
  </si>
  <si>
    <t>60,12</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</si>
  <si>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</si>
  <si>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</si>
  <si>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</si>
  <si>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</si>
  <si>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51,65</t>
  </si>
  <si>
    <t>TUBO, CPVC, SOLDÁVEL, DN 73MM, INSTALADO EM PRUMADA DE ÁGUA  FORNECIMENTO E INSTALAÇÃO. AF_12/2014</t>
  </si>
  <si>
    <t>120,06</t>
  </si>
  <si>
    <t>TUBO, CPVC, SOLDÁVEL, DN 89MM, INSTALADO EM PRUMADA DE ÁGUA  FORNECIMENTO E INSTALAÇÃO. AF_12/2014</t>
  </si>
  <si>
    <t>189,41</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</si>
  <si>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</si>
  <si>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</si>
  <si>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</si>
  <si>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</si>
  <si>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</si>
  <si>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60,94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</si>
  <si>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</si>
  <si>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</si>
  <si>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</si>
  <si>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</si>
  <si>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31,85</t>
  </si>
  <si>
    <t>(COMPOSIÇÃO REPRESENTATIVA) DO SERVIÇO DE INSTALAÇÃO DE TUBOS DE PVC, SOLDÁVEL, ÁGUA FRIA, DN 40 MM (INSTALADO EM PRUMADA), INCLUSIVE CONEXÕES, CORTES E FIXAÇÕES, PARA PRÉDIOS. AF_10/2015</t>
  </si>
  <si>
    <t>35,08</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</si>
  <si>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</si>
  <si>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</si>
  <si>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</si>
  <si>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69,50</t>
  </si>
  <si>
    <t>(COMPOSIÇÃO REPRESENTATIVA) DO SERVIÇO DE INSTALAÇÃO DE TUBOS DE PVC, SÉRIE R, ÁGUA PLUVIAL, DN 150 MM (INSTALADO EM CONDUTORES VERTICAIS), INCLUSIVE CONEXÕES, CORTES E FIXAÇÕES, PARA PRÉDIOS. AF_10/2015</t>
  </si>
  <si>
    <t>90,77</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</si>
  <si>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</si>
  <si>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</si>
  <si>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90,93</t>
  </si>
  <si>
    <t>(COMPOSIÇÃO REPRESENTATIVA) DO SERVIÇO DE INST. TUBO PVC, SÉRIE N, ESGOTO PREDIAL, DN 75 MM, (INST. EM RAMAL DE DESCARGA, RAMAL DE ESG. SANITÁRIO, PRUMADA DE ESG. SANITÁRIO OU VENTILAÇÃO), INCL. CONEXÕES, CORTES E FIXAÇÕES, P/ PRÉDIOS. AF_10/2015</t>
  </si>
  <si>
    <t>41,66</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</si>
  <si>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</si>
  <si>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</si>
  <si>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75,86</t>
  </si>
  <si>
    <t>TUBO EM COBRE RÍGIDO, DN 22 MM, CLASSE E, SEM ISOLAMENTO, INSTALADO EM PRUMADA  FORNECIMENTO E INSTALAÇÃO. AF_12/2015</t>
  </si>
  <si>
    <t>56,23</t>
  </si>
  <si>
    <t>TUBO EM COBRE RÍGIDO, DN 28 MM, CLASSE E, SEM ISOLAMENTO, INSTALADO EM PRUMADA  FORNECIMENTO E INSTALAÇÃO. AF_12/2015</t>
  </si>
  <si>
    <t>71,19</t>
  </si>
  <si>
    <t>TUBO EM COBRE RÍGIDO, DN 35 MM, CLASSE E, SEM ISOLAMENTO, INSTALADO EM PRUMADA  FORNECIMENTO E INSTALAÇÃO. AF_12/2015</t>
  </si>
  <si>
    <t>102,57</t>
  </si>
  <si>
    <t>TUBO EM COBRE RÍGIDO, DN 42 MM, CLASSE E, SEM ISOLAMENTO, INSTALADO EM PRUMADA  FORNECIMENTO E INSTALAÇÃO. AF_12/2015</t>
  </si>
  <si>
    <t>137,84</t>
  </si>
  <si>
    <t>TUBO EM COBRE RÍGIDO, DN 54 MM, CLASSE E, SEM ISOLAMENTO, INSTALADO EM PRUMADA  FORNECIMENTO E INSTALAÇÃO. AF_12/2015</t>
  </si>
  <si>
    <t>199,07</t>
  </si>
  <si>
    <t>TUBO EM COBRE RÍGIDO, DN 66 MM, CLASSE E, SEM ISOLAMENTO, INSTALADO EM PRUMADA  FORNECIMENTO E INSTALAÇÃO. AF_12/2015</t>
  </si>
  <si>
    <t>279,33</t>
  </si>
  <si>
    <t>TUBO EM COBRE RÍGIDO, DN 22 MM, CLASSE E, COM ISOLAMENTO, INSTALADO EM PRUMADA  FORNECIMENTO E INSTALAÇÃO. AF_12/2015</t>
  </si>
  <si>
    <t>143,74</t>
  </si>
  <si>
    <t>TUBO EM COBRE RÍGIDO, DN 28 MM, CLASSE E, COM ISOLAMENTO, INSTALADO EM PRUMADA  FORNECIMENTO E INSTALAÇÃO. AF_12/2015</t>
  </si>
  <si>
    <t>162,20</t>
  </si>
  <si>
    <t>TUBO EM COBRE RÍGIDO, DN 35 MM, CLASSE E, COM ISOLAMENTO, INSTALADO EM PRUMADA  FORNECIMENTO E INSTALAÇÃO. AF_12/2015</t>
  </si>
  <si>
    <t>217,62</t>
  </si>
  <si>
    <t>TUBO EM COBRE RÍGIDO, DN 42 MM, CLASSE E, COM ISOLAMENTO, INSTALADO EM PRUMADA  FORNECIMENTO E INSTALAÇÃO. AF_12/2015</t>
  </si>
  <si>
    <t>TUBO EM COBRE RÍGIDO, DN 54 MM, CLASSE E, COM ISOLAMENTO, INSTALADO EM PRUMADA  FORNECIMENTO E INSTALAÇÃO. AF_12/2015</t>
  </si>
  <si>
    <t>355,79</t>
  </si>
  <si>
    <t>TUBO EM COBRE RÍGIDO, DN 66 MM, CLASSE E, COM ISOLAMENTO, INSTALADO EM PRUMADA  FORNECIMENTO E INSTALAÇÃO. AF_12/2015</t>
  </si>
  <si>
    <t>438,27</t>
  </si>
  <si>
    <t>TUBO EM COBRE RÍGIDO, DN 15 MM, CLASSE E, SEM ISOLAMENTO, INSTALADO EM RAMAL DE DISTRIBUIÇÃO  FORNECIMENTO E INSTALAÇÃO. AF_12/2015</t>
  </si>
  <si>
    <t>37,76</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</si>
  <si>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</si>
  <si>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</si>
  <si>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76,60</t>
  </si>
  <si>
    <t>TUBO EM COBRE RÍGIDO, DN 15 MM, CLASSE E, COM ISOLAMENTO, INSTALADO EM RAMAL DE DISTRIBUIÇÃO  FORNECIMENTO E INSTALAÇÃO. AF_12/2015</t>
  </si>
  <si>
    <t>58,89</t>
  </si>
  <si>
    <t>TUBO EM COBRE RÍGIDO, DN 22 MM, CLASSE E, COM ISOLAMENTO, INSTALADO EM RAMAL DE DISTRIBUIÇÃO  FORNECIMENTO E INSTALAÇÃO. AF_12/2015</t>
  </si>
  <si>
    <t>151,33</t>
  </si>
  <si>
    <t>TUBO EM COBRE RÍGIDO, DN 28 MM, CLASSE E, COM ISOLAMENTO, INSTALADO EM RAMAL DE DISTRIBUIÇÃO  FORNECIMENTO E INSTALAÇÃO. AF_12/2015</t>
  </si>
  <si>
    <t>170,22</t>
  </si>
  <si>
    <t>TUBO EM COBRE RÍGIDO, DN 15 MM, CLASSE E, SEM ISOLAMENTO, INSTALADO EM RAMAL E SUB-RAMAL  FORNECIMENTO E INSTALAÇÃO. AF_12/2015</t>
  </si>
  <si>
    <t>48,84</t>
  </si>
  <si>
    <t>TUBO EM COBRE RÍGIDO, DN 22 MM, CLASSE E, SEM ISOLAMENTO, INSTALADO EM RAMAL E SUB-RAMAL  FORNECIMENTO E INSTALAÇÃO. AF_12/2015</t>
  </si>
  <si>
    <t>TUBO EM COBRE RÍGIDO, DN 28 MM, CLASSE E, SEM ISOLAMENTO, INSTALADO EM RAMAL E SUB-RAMAL  FORNECIMENTO E INSTALAÇÃO. AF_12/2015</t>
  </si>
  <si>
    <t>102,55</t>
  </si>
  <si>
    <t>TUBO EM COBRE RÍGIDO, DN 15 MM, CLASSE E, COM ISOLAMENTO, INSTALADO EM RAMAL E SUB-RAMAL  FORNECIMENTO E INSTALAÇÃO. AF_12/2015</t>
  </si>
  <si>
    <t>67,32</t>
  </si>
  <si>
    <t>TUBO EM COBRE RÍGIDO, DN 22 MM, CLASSE E, COM ISOLAMENTO, INSTALADO EM RAMAL E SUB-RAMAL  FORNECIMENTO E INSTALAÇÃO. AF_12/2015</t>
  </si>
  <si>
    <t>167,71</t>
  </si>
  <si>
    <t>TUBO EM COBRE RÍGIDO, DN 28 MM, CLASSE E, COM ISOLAMENTO, INSTALADO EM RAMAL E SUB-RAMAL  FORNECIMENTO E INSTALAÇÃO. AF_12/2015</t>
  </si>
  <si>
    <t>193,46</t>
  </si>
  <si>
    <t>150,21</t>
  </si>
  <si>
    <t>198,71</t>
  </si>
  <si>
    <t>140,06</t>
  </si>
  <si>
    <t>210,28</t>
  </si>
  <si>
    <t>133,07</t>
  </si>
  <si>
    <t>161,33</t>
  </si>
  <si>
    <t>209,94</t>
  </si>
  <si>
    <t>116,13</t>
  </si>
  <si>
    <t>185,40</t>
  </si>
  <si>
    <t>147,03</t>
  </si>
  <si>
    <t>195,07</t>
  </si>
  <si>
    <t>68,61</t>
  </si>
  <si>
    <t>90,21</t>
  </si>
  <si>
    <t>98,80</t>
  </si>
  <si>
    <t>120,43</t>
  </si>
  <si>
    <t>189,70</t>
  </si>
  <si>
    <t>90,22</t>
  </si>
  <si>
    <t>124,49</t>
  </si>
  <si>
    <t>200,27</t>
  </si>
  <si>
    <t>36,28</t>
  </si>
  <si>
    <t>49,95</t>
  </si>
  <si>
    <t>70,18</t>
  </si>
  <si>
    <t>92,89</t>
  </si>
  <si>
    <t>TUBO DE AÇO GALVANIZADO COM COSTURA, CLASSE MÉDIA, DN 50 (2), CONEXÃO ROSQUEADA, INSTALADO EM RESERVAÇÃO DE ÁGUA DE EDIFICAÇÃO QUE POSSUA RESERVATÓRIO DE FIBRA/FIBROCIMENTO  FORNECIMENTO E INSTALAÇÃO. AF_06/2016</t>
  </si>
  <si>
    <t>129,94</t>
  </si>
  <si>
    <t>TUBO DE AÇO GALVANIZADO COM COSTURA, CLASSE MÉDIA, DN 65 (2 1/2), CONEXÃO ROSQUEADA, INSTALADO EM RESERVAÇÃO DE ÁGUA DE EDIFICAÇÃO QUE POSSUA RESERVATÓRIO DE FIBRA/FIBROCIMENTO  FORNECIMENTO E INSTALAÇÃO. AF_06/2016</t>
  </si>
  <si>
    <t>153,99</t>
  </si>
  <si>
    <t>TUBO DE AÇO GALVANIZADO COM COSTURA, CLASSE MÉDIA, DN 80 (3), CONEXÃO ROSQUEADA, INSTALADO EM RESERVAÇÃO DE ÁGUA DE EDIFICAÇÃO QUE POSSUA RESERVATÓRIO DE FIBRA/FIBROCIMENTO  FORNECIMENTO E INSTALAÇÃO. AF_06/2016</t>
  </si>
  <si>
    <t>218,42</t>
  </si>
  <si>
    <t>TUBO EM COBRE RÍGIDO, DN 54 MM, CLASSE E, SEM ISOLAMENTO, INSTALADO EM RESERVAÇÃO DE ÁGUA DE EDIFICAÇÃO QUE POSSUA RESERVATÓRIO DE FIBRA/FIBROCIMENTO  FORNECIMENTO E INSTALAÇÃO. AF_06/2016</t>
  </si>
  <si>
    <t>216,51</t>
  </si>
  <si>
    <t>TUBO EM COBRE RÍGIDO, DN 66 MM, CLASSE E, SEM ISOLAMENTO, INSTALADO EM RESERVAÇÃO DE ÁGUA DE EDIFICAÇÃO QUE POSSUA RESERVATÓRIO DE FIBRA/FIBROCIMENTO  FORNECIMENTO E INSTALAÇÃO. AF_06/2016</t>
  </si>
  <si>
    <t>290,51</t>
  </si>
  <si>
    <t>TUBO EM COBRE RÍGIDO, DN 79 MM, CLASSE E, SEM ISOLAMENTO, INSTALADO EM RESERVAÇÃO DE ÁGUA DE EDIFICAÇÃO QUE POSSUA RESERVATÓRIO DE FIBRA/FIBROCIMENTO  FORNECIMENTO E INSTALAÇÃO. AF_06/2016</t>
  </si>
  <si>
    <t>396,60</t>
  </si>
  <si>
    <t>TUBO EM COBRE RÍGIDO, DN 104 MM, CLASSE E, SEM ISOLAMENTO, INSTALADO EM RESERVAÇÃO DE ÁGUA DE EDIFICAÇÃO QUE POSSUA RESERVATÓRIO DE FIBRA/FIBROCIMENTO  FORNECIMENTO E INSTALAÇÃO. AF_06/2016</t>
  </si>
  <si>
    <t>566,49</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</si>
  <si>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</si>
  <si>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</si>
  <si>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17,20</t>
  </si>
  <si>
    <t>TUBO, PVC, SOLDÁVEL, DN 40 MM, INSTALADO EM RESERVAÇÃO DE ÁGUA DE EDIFICAÇÃO QUE POSSUA RESERVATÓRIO DE FIBRA/FIBROCIMENTO   FORNECIMENTO E INSTALAÇÃO. AF_06/2016</t>
  </si>
  <si>
    <t>24,59</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</si>
  <si>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</si>
  <si>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</si>
  <si>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</si>
  <si>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62,13</t>
  </si>
  <si>
    <t>TUBO, PVC, SOLDÁVEL, DN 85 MM, INSTALADO EM RESERVAÇÃO DE ÁGUA DE EDIFICAÇÃO QUE POSSUA RESERVATÓRIO DE FIBRA/FIBROCIMENTO   FORNECIMENTO E INSTALAÇÃO. AF_06/2016</t>
  </si>
  <si>
    <t>82,82</t>
  </si>
  <si>
    <t>TUBO, PVC, SOLDÁVEL, DN 110 MM, INSTALADO EM RESERVAÇÃO DE ÁGUA DE EDIFICAÇÃO QUE POSSUA RESERVATÓRIO DE FIBRA/FIBROCIMENTO   FORNECIMENTO E INSTALAÇÃO. AF_06/2016</t>
  </si>
  <si>
    <t>115,95</t>
  </si>
  <si>
    <t>TUBO, CPVC, SOLDÁVEL, DN 22 MM, INSTALADO EM RESERVAÇÃO DE ÁGUA DE EDIFICAÇÃO QUE POSSUA RESERVATÓRIO DE FIBRA/FIBROCIMENTO  FORNECIMENTO E INSTALAÇÃO. AF_06/2016</t>
  </si>
  <si>
    <t>24,34</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</si>
  <si>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</si>
  <si>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</si>
  <si>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</si>
  <si>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56,60</t>
  </si>
  <si>
    <t>TUBO, CPVC, SOLDÁVEL, DN 54 MM, INSTALADO EM RESERVAÇÃO DE ÁGUA DE EDIFICAÇÃO QUE POSSUA RESERVATÓRIO DE FIBRA/FIBROCIMENTO  FORNECIMENTO E INSTALAÇÃO. AF_06/2016</t>
  </si>
  <si>
    <t>85,81</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</si>
  <si>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</si>
  <si>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</si>
  <si>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216,76</t>
  </si>
  <si>
    <t>94,49</t>
  </si>
  <si>
    <t>TUBO, PPR, DN 25, CLASSE PN 20,  INSTALADO EM RAMAL OU SUB-RAMAL DE ÁGUA  FORNECIMENTO E INSTALAÇÃO. AF_06/2015</t>
  </si>
  <si>
    <t>TUBO, PPR, DN 25, CLASSE PN 25 INSTALADO EM RAMAL OU SUB-RAMAL DE ÁGUA  FORNECIMENTO E INSTALAÇÃO. AF_06/2015</t>
  </si>
  <si>
    <t>35,20</t>
  </si>
  <si>
    <t>TUBO, PPR, DN 25, CLASSE PN 20,  INSTALADO EM RAMAL DE DISTRIBUIÇÃO DE ÁGUA  FORNECIMENTO E INSTALAÇÃO. AF_06/2015</t>
  </si>
  <si>
    <t>TUBO, PPR, DN 32, CLASSE PN 12,  INSTALADO EM RAMAL DE DISTRIBUIÇÃO DE ÁGUA  FORNECIMENTO E INSTALAÇÃO. AF_06/2015</t>
  </si>
  <si>
    <t>28,27</t>
  </si>
  <si>
    <t>TUBO, PPR, DN 40, CLASSE PN 12,  INSTALADO EM RAMAL DE DISTRIBUIÇÃO DE ÁGUA  FORNECIMENTO E INSTALAÇÃO. AF_06/2015</t>
  </si>
  <si>
    <t>43,84</t>
  </si>
  <si>
    <t>TUBO, PPR, DN 25, CLASSE PN 25,  INSTALADO EM RAMAL DE DISTRIBUIÇÃO DE ÁGUA  FORNECIMENTO E INSTALAÇÃO. AF_06/2015</t>
  </si>
  <si>
    <t>19,77</t>
  </si>
  <si>
    <t>TUBO, PPR, DN 32, CLASSE PN 25,  INSTALADO EM RAMAL DE DISTRIBUIÇÃO DE ÁGUA  FORNECIMENTO E INSTALAÇÃO. AF_06/2015</t>
  </si>
  <si>
    <t>35,94</t>
  </si>
  <si>
    <t>TUBO, PPR, DN 40, CLASSE PN 25,  INSTALADO EM RAMAL DE DISTRIBUIÇÃO DE ÁGUA  FORNECIMENTO E INSTALAÇÃO. AF_06/2015</t>
  </si>
  <si>
    <t>52,91</t>
  </si>
  <si>
    <t>TUBO, PPR, DN 25, CLASSE PN 20,  INSTALADO EM PRUMADA DE ÁGUA  FORNECIMENTO E INSTALAÇÃO. AF_06/2015</t>
  </si>
  <si>
    <t>TUBO, PPR, DN 32, CLASSE PN 12,  INSTALADO EM PRUMADA DE ÁGUA  FORNECIMENTO E INSTALAÇÃO. AF_06/2015</t>
  </si>
  <si>
    <t>17,19</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</si>
  <si>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</si>
  <si>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</si>
  <si>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</si>
  <si>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</si>
  <si>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83,78</t>
  </si>
  <si>
    <t>TUBO, PPR, DN 90, CLASSE PN 12,  INSTALADO EM PRUMADA DE ÁGUA  FORNECIMENTO E INSTALAÇÃO. AF_06/2015</t>
  </si>
  <si>
    <t>117,70</t>
  </si>
  <si>
    <t>TUBO, PPR, DN 110, CLASSE PN 12,  INSTALADO EM PRUMADA DE ÁGUA  FORNECIMENTO E INSTALAÇÃO. AF_06/2015</t>
  </si>
  <si>
    <t>204,51</t>
  </si>
  <si>
    <t>TUBO, PPR, DN 25, CLASSE PN 25,  INSTALADO EM PRUMADA DE ÁGUA  FORNECIMENTO E INSTALAÇÃO. AF_06/2015</t>
  </si>
  <si>
    <t>TUBO, PPR, DN 32, CLASSE PN 25,  INSTALADO EM PRUMADA DE ÁGUA  FORNECIMENTO E INSTALAÇÃO. AF_06/2015</t>
  </si>
  <si>
    <t>22,73</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</si>
  <si>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</si>
  <si>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</si>
  <si>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</si>
  <si>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</si>
  <si>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115,86</t>
  </si>
  <si>
    <t>TUBO, PPR, DN 90, CLASSE PN 25,  INSTALADO EM PRUMADA DE ÁGUA  FORNECIMENTO E INSTALAÇÃO. AF_06/2015</t>
  </si>
  <si>
    <t>TUBO, PPR, DN 110, CLASSE PN 25,  INSTALADO EM PRUMADA DE ÁGUA  FORNECIMENTO E INSTALAÇÃO. AF_06/2015</t>
  </si>
  <si>
    <t>233,92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</si>
  <si>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</si>
  <si>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</si>
  <si>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</si>
  <si>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</si>
  <si>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</si>
  <si>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41,39</t>
  </si>
  <si>
    <t>TUBO, PPR, DN 63, CLASSE PN 12,  INSTALADO EM RESERVAÇÃO DE ÁGUA DE EDIFICAÇÃO QUE POSSUA RESERVATÓRIO DE FIBRA/FIBROCIMENTO  FORNECIMENTO E INSTALAÇÃO. AF_06/2016</t>
  </si>
  <si>
    <t>54,81</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</si>
  <si>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</si>
  <si>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</si>
  <si>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117,48</t>
  </si>
  <si>
    <t>TUBO, PPR, DN 110, CLASSE PN 12,  INSTALADO EM RESERVAÇÃO DE ÁGUA DE EDIFICAÇÃO QUE POSSUA RESERVATÓRIO DE FIBRA/FIBROCIMENTO  FORNECIMENTO E INSTALAÇÃO. AF_06/2016</t>
  </si>
  <si>
    <t>191,51</t>
  </si>
  <si>
    <t>TUBO, PPR, DN 20, CLASSE PN 25,  INSTALADO EM RESERVAÇÃO DE ÁGUA DE EDIFICAÇÃO QUE POSSUA RESERVATÓRIO DE FIBRA/FIBROCIMENTO  FORNECIMENTO E INSTALAÇÃO. AF_06/2016</t>
  </si>
  <si>
    <t>16,13</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</si>
  <si>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</si>
  <si>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</si>
  <si>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29,06</t>
  </si>
  <si>
    <t>TUBO, PPR, DN 40, CLASSE PN 25,  INSTALADO EM RESERVAÇÃO DE ÁGUA DE EDIFICAÇÃO QUE POSSUA RESERVATÓRIO DE FIBRA/FIBROCIMENTO  FORNECIMENTO E INSTALAÇÃO. AF_06/2016</t>
  </si>
  <si>
    <t>36,58</t>
  </si>
  <si>
    <t>TUBO, PPR, DN 50, CLASSE PN 25,  INSTALADO EM RESERVAÇÃO DE ÁGUA DE EDIFICAÇÃO QUE POSSUA RESERVATÓRIO DE FIBRA/FIBROCIMENTO  FORNECIMENTO E INSTALAÇÃO. AF_06/2016</t>
  </si>
  <si>
    <t>53,56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</si>
  <si>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</si>
  <si>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</si>
  <si>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121,56</t>
  </si>
  <si>
    <t>TUBO, PPR, DN 90, CLASSE PN 25,  INSTALADO EM RESERVAÇÃO DE ÁGUA DE EDIFICAÇÃO QUE POSSUA RESERVATÓRIO DE FIBRA/FIBROCIMENTO  FORNECIMENTO E INSTALAÇÃO. AF_06/2016</t>
  </si>
  <si>
    <t>168,43</t>
  </si>
  <si>
    <t>TUBO, PPR, DN 110, CLASSE PN 25,  INSTALADO EM RESERVAÇÃO DE ÁGUA DE EDIFICAÇÃO QUE POSSUA RESERVATÓRIO DE FIBRA/FIBROCIMENTO  FORNECIMENTO E INSTALAÇÃO. AF_06/2016</t>
  </si>
  <si>
    <t>219,91</t>
  </si>
  <si>
    <t>TUBO, PEX, MONOCAMADA, DN 16, INSTALADO EM RAMAL OU SUB-RAMAL DE ÁGUA  FORNECIMENTO E INSTALAÇÃO. AF_06/2015</t>
  </si>
  <si>
    <t>9,57</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</si>
  <si>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</si>
  <si>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</si>
  <si>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</si>
  <si>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</si>
  <si>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9,73</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</si>
  <si>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</si>
  <si>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</si>
  <si>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</si>
  <si>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</si>
  <si>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28,75</t>
  </si>
  <si>
    <t>TUBO EM COBRE FLEXÍVEL, DN 3/8", COM ISOLAMENTO, INSTALADO EM RAMAL DE ALIMENTAÇÃO DE AR CONDICIONADO COM CONDENSADORA INDIVIDUAL  FORNECIMENTO E INSTALAÇÃO. AF_12/2015</t>
  </si>
  <si>
    <t>49,23</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</si>
  <si>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</si>
  <si>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</si>
  <si>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75,46</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</si>
  <si>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</si>
  <si>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</si>
  <si>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49,64</t>
  </si>
  <si>
    <t>TUBO EM COBRE FLEXÍVEL, DN 1/2", COM ISOLAMENTO, INSTALADO EM RAMAL DE ALIMENTAÇÃO DE AR CONDICIONADO COM CONDENSADORA CENTRAL  FORNECIMENTO E INSTALAÇÃO. AF_12/2015</t>
  </si>
  <si>
    <t>62,38</t>
  </si>
  <si>
    <t>TUBO EM COBRE FLEXÍVEL, DN 5/8, COM ISOLAMENTO, INSTALADO EM RAMAL DE ALIMENTAÇÃO DE AR CONDICIONADO COM CONDENSADORA CENTRAL   FORNECIMENTO E INSTALAÇÃO. AF_12/2015</t>
  </si>
  <si>
    <t>76,03</t>
  </si>
  <si>
    <t>TUBO EM COBRE RÍGIDO, DN 22 MM, CLASSE A, SEM ISOLAMENTO, INSTALADO EM PRUMADA  FORNECIMENTO E INSTALAÇÃO. AF_12/2015</t>
  </si>
  <si>
    <t>80,77</t>
  </si>
  <si>
    <t>TUBO EM COBRE RÍGIDO, DN 28 MM, CLASSE A, SEM ISOLAMENTO, INSTALADO EM PRUMADA  FORNECIMENTO E INSTALAÇÃO. AF_12/2015</t>
  </si>
  <si>
    <t>TUBO EM COBRE RÍGIDO, DN 35 MM, CLASSE A, SEM ISOLAMENTO, INSTALADO EM PRUMADA  FORNECIMENTO E INSTALAÇÃO. AF_12/2015</t>
  </si>
  <si>
    <t>153,96</t>
  </si>
  <si>
    <t>TUBO EM COBRE RÍGIDO, DN 42 MM, CLASSE A, SEM ISOLAMENTO, INSTALADO EM PRUMADA  FORNECIMENTO E INSTALAÇÃO. AF_12/2015</t>
  </si>
  <si>
    <t>185,06</t>
  </si>
  <si>
    <t>TUBO EM COBRE RÍGIDO, DN 54 MM, CLASSE A, SEM ISOLAMENTO, INSTALADO EM PRUMADA  FORNECIMENTO E INSTALAÇÃO. AF_12/2015</t>
  </si>
  <si>
    <t>TUBO EM COBRE RÍGIDO, DN 66 MM, CLASSE A, SEM ISOLAMENTO, INSTALADO EM PRUMADA  FORNECIMENTO E INSTALAÇÃO. AF_12/2015</t>
  </si>
  <si>
    <t>199,95</t>
  </si>
  <si>
    <t>TUBO EM COBRE RÍGIDO, DN 15 MM, CLASSE A, SEM ISOLAMENTO, INSTALADO EM RAMAL DE DISTRIBUIÇÃO  FORNECIMENTO E INSTALAÇÃO. AF_12/2015</t>
  </si>
  <si>
    <t>54,91</t>
  </si>
  <si>
    <t>TUBO EM COBRE RÍGIDO, DN 22 MM, CLASSE A, SEM ISOLAMENTO, INSTALADO EM RAMAL DE DISTRIBUIÇÃO FORNECIMENTO E INSTALAÇÃO. AF_12/2015</t>
  </si>
  <si>
    <t>85,82</t>
  </si>
  <si>
    <t>TUBO EM COBRE RÍGIDO, DN 28 MM, CLASSE A, SEM ISOLAMENTO, INSTALADO EM RAMAL DE DISTRIBUIÇÃO FORNECIMENTO E INSTALAÇÃO. AF_12/2015</t>
  </si>
  <si>
    <t>107,98</t>
  </si>
  <si>
    <t>TUBO EM COBRE RÍGIDO, DN 15 MM, CLASSE A, SEM ISOLAMENTO, INSTALADO EM RAMAL E SUB-RAMAL  FORNECIMENTO E INSTALAÇÃO. AF_12/2015</t>
  </si>
  <si>
    <t>65,99</t>
  </si>
  <si>
    <t>TUBO EM COBRE RÍGIDO, DN 22 MM, CLASSE A, SEM ISOLAMENTO, INSTALADO EM RAMAL E SUB-RAMAL  FORNECIMENTO E INSTALAÇÃO. AF_12/2015</t>
  </si>
  <si>
    <t>104,86</t>
  </si>
  <si>
    <t>TUBO EM COBRE RÍGIDO, DN 28 MM, CLASSE A, SEM ISOLAMENTO, INSTALADO EM RAMAL E SUB-RAMAL  FORNECIMENTO E INSTALAÇÃO. AF_12/2015</t>
  </si>
  <si>
    <t>133,93</t>
  </si>
  <si>
    <t>TUBO EM COBRE RÍGIDO, DN 22 MM, CLASSE I, SEM ISOLAMENTO, INSTALADO EM PRUMADA  FORNECIMENTO E INSTALAÇÃO. AF_12/2015</t>
  </si>
  <si>
    <t>97,23</t>
  </si>
  <si>
    <t>TUBO EM COBRE RÍGIDO, DN 28 MM, CLASSE I, SEM ISOLAMENTO, INSTALADO EM PRUMADA  FORNECIMENTO E INSTALAÇÃO. AF_12/2015</t>
  </si>
  <si>
    <t>134,26</t>
  </si>
  <si>
    <t>TUBO EM COBRE RÍGIDO, DN 35 MM, CLASSE I, SEM ISOLAMENTO, INSTALADO EM PRUMADA  FORNECIMENTO E INSTALAÇÃO. AF_12/2015</t>
  </si>
  <si>
    <t>TUBO EM COBRE RÍGIDO, DN 42 MM, CLASSE I, SEM ISOLAMENTO, INSTALADO EM PRUMADA  FORNECIMENTO E INSTALAÇÃO. AF_12/2015</t>
  </si>
  <si>
    <t>234,81</t>
  </si>
  <si>
    <t>TUBO EM COBRE RÍGIDO, DN 54 MM, CLASSE I, SEM ISOLAMENTO, INSTALADO EM PRUMADA  FORNECIMENTO E INSTALAÇÃO. AF_12/2015</t>
  </si>
  <si>
    <t>324,58</t>
  </si>
  <si>
    <t>TUBO EM COBRE RÍGIDO, DN 66 MM, CLASSE I, SEM ISOLAMENTO, INSTALADO EM PRUMADA  FORNECIMENTO E INSTALAÇÃO. AF_12/2015</t>
  </si>
  <si>
    <t>420,57</t>
  </si>
  <si>
    <t>TUBO EM COBRE RÍGIDO, DN 15 MM, CLASSE I, SEM ISOLAMENTO, INSTALADO EM RAMAL DE DISTRIBUIÇÃO  FORNECIMENTO E INSTALAÇÃO. AF_12/2015</t>
  </si>
  <si>
    <t>64,66</t>
  </si>
  <si>
    <t>TUBO EM COBRE RÍGIDO, DN 22 MM, CLASSE I, SEM ISOLAMENTO, INSTALADO EM RAMAL DE DISTRIBUIÇÃO FORNECIMENTO E INSTALAÇÃO. AF_12/2015</t>
  </si>
  <si>
    <t>102,28</t>
  </si>
  <si>
    <t>TUBO EM COBRE RÍGIDO, DN 28 MM, CLASSE I, SEM ISOLAMENTO, INSTALADO EM RAMAL DE DISTRIBUIÇÃO FORNECIMENTO E INSTALAÇÃO. AF_12/2015</t>
  </si>
  <si>
    <t>139,67</t>
  </si>
  <si>
    <t>TUBO EM COBRE RÍGIDO, DN 15 MM, CLASSE I, SEM ISOLAMENTO, INSTALADO EM RAMAL E SUB-RAMAL  FORNECIMENTO E INSTALAÇÃO. AF_12/2015</t>
  </si>
  <si>
    <t>75,74</t>
  </si>
  <si>
    <t>TUBO EM COBRE RÍGIDO, DN 22 MM, CLASSE I, SEM ISOLAMENTO, INSTALADO EM RAMAL E SUB-RAMAL  FORNECIMENTO E INSTALAÇÃO. AF_12/2015</t>
  </si>
  <si>
    <t>121,32</t>
  </si>
  <si>
    <t>TUBO EM COBRE RÍGIDO, DN 28 MM, CLASSE I, SEM ISOLAMENTO, INSTALADO EM RAMAL E SUB-RAMAL  FORNECIMENTO E INSTALAÇÃO. AF_12/2015</t>
  </si>
  <si>
    <t>165,62</t>
  </si>
  <si>
    <t>76,33</t>
  </si>
  <si>
    <t>20,11</t>
  </si>
  <si>
    <t>51,94</t>
  </si>
  <si>
    <t>19,04</t>
  </si>
  <si>
    <t>27,95</t>
  </si>
  <si>
    <t>50,08</t>
  </si>
  <si>
    <t>36,98</t>
  </si>
  <si>
    <t>47,80</t>
  </si>
  <si>
    <t>281,21</t>
  </si>
  <si>
    <t>398,82</t>
  </si>
  <si>
    <t>191,94</t>
  </si>
  <si>
    <t>218,58</t>
  </si>
  <si>
    <t>180,79</t>
  </si>
  <si>
    <t>301,82</t>
  </si>
  <si>
    <t>389,33</t>
  </si>
  <si>
    <t>265,48</t>
  </si>
  <si>
    <t>404,83</t>
  </si>
  <si>
    <t>197,95</t>
  </si>
  <si>
    <t>186,80</t>
  </si>
  <si>
    <t>310,86</t>
  </si>
  <si>
    <t>401,39</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</si>
  <si>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</si>
  <si>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</si>
  <si>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</si>
  <si>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</si>
  <si>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</si>
  <si>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</si>
  <si>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</si>
  <si>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12,45</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</si>
  <si>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</si>
  <si>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</si>
  <si>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</si>
  <si>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</si>
  <si>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</si>
  <si>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</si>
  <si>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</si>
  <si>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</si>
  <si>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14,43</t>
  </si>
  <si>
    <t>LUVA DE REDUÇÃO, PVC, SOLDÁVEL, DN 25MM X 20MM, INSTALADO EM RAMAL OU SUB-RAMAL DE ÁGUA - FORNECIMENTO E INSTALAÇÃO. AF_12/2014</t>
  </si>
  <si>
    <t>6,81</t>
  </si>
  <si>
    <t>LUVA COM BUCHA DE LATÃO, PVC, SOLDÁVEL, DN 20MM X 1/2, INSTALADO EM RAMAL OU SUB-RAMAL DE ÁGUA - FORNECIMENTO E INSTALAÇÃO. AF_12/2014</t>
  </si>
  <si>
    <t>11,35</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</si>
  <si>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</si>
  <si>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</si>
  <si>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</si>
  <si>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</si>
  <si>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</si>
  <si>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</si>
  <si>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</si>
  <si>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</si>
  <si>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7,25</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</si>
  <si>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</si>
  <si>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</si>
  <si>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</si>
  <si>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</si>
  <si>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36,49</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</si>
  <si>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</si>
  <si>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</si>
  <si>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</si>
  <si>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24,86</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</si>
  <si>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</si>
  <si>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</si>
  <si>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29,45</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</si>
  <si>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</si>
  <si>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</si>
  <si>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</si>
  <si>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</si>
  <si>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</si>
  <si>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</si>
  <si>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</si>
  <si>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</si>
  <si>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</si>
  <si>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</si>
  <si>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5,83</t>
  </si>
  <si>
    <t>CURVA 90 GRAUS, PVC, SOLDÁVEL, DN 20MM, INSTALADO EM RAMAL DE DISTRIBUIÇÃO DE ÁGUA - FORNECIMENTO E INSTALAÇÃO. AF_12/2014</t>
  </si>
  <si>
    <t>7,60</t>
  </si>
  <si>
    <t>CURVA 45 GRAUS, PVC, SOLDÁVEL, DN 20MM, INSTALADO EM RAMAL DE DISTRIBUIÇÃO DE ÁGUA - FORNECIMENTO E INSTALAÇÃO. AF_12/2014</t>
  </si>
  <si>
    <t>6,91</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</si>
  <si>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</si>
  <si>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</si>
  <si>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</si>
  <si>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9,30</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</si>
  <si>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</si>
  <si>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</si>
  <si>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</si>
  <si>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9,47</t>
  </si>
  <si>
    <t>JOELHO 45 GRAUS, PVC, SOLDÁVEL, DN 32MM, INSTALADO EM RAMAL DE DISTRIBUIÇÃO DE ÁGUA - FORNECIMENTO E INSTALAÇÃO. AF_12/2014</t>
  </si>
  <si>
    <t>12,01</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</si>
  <si>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</si>
  <si>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</si>
  <si>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</si>
  <si>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4,24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</si>
  <si>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</si>
  <si>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</si>
  <si>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</si>
  <si>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</si>
  <si>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</si>
  <si>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</si>
  <si>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</si>
  <si>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5,03</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</si>
  <si>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</si>
  <si>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</si>
  <si>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</si>
  <si>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</si>
  <si>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14,65</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</si>
  <si>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</si>
  <si>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</si>
  <si>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</si>
  <si>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</si>
  <si>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</si>
  <si>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</si>
  <si>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</si>
  <si>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22,33</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</si>
  <si>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</si>
  <si>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</si>
  <si>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</si>
  <si>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</si>
  <si>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</si>
  <si>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9,22</t>
  </si>
  <si>
    <t>TÊ COM BUCHA DE LATÃO NA BOLSA CENTRAL, PVC, SOLDÁVEL, DN 25MM X 1/2, INSTALADO EM RAMAL DE DISTRIBUIÇÃO DE ÁGUA - FORNECIMENTO E INSTALAÇÃO. AF_12/2014</t>
  </si>
  <si>
    <t>18,17</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</si>
  <si>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</si>
  <si>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</si>
  <si>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</si>
  <si>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29,58</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</si>
  <si>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</si>
  <si>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</si>
  <si>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</si>
  <si>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5,84</t>
  </si>
  <si>
    <t>CURVA 90 GRAUS, PVC, SOLDÁVEL, DN 25MM, INSTALADO EM PRUMADA DE ÁGUA - FORNECIMENTO E INSTALAÇÃO. AF_12/2014</t>
  </si>
  <si>
    <t>7,71</t>
  </si>
  <si>
    <t>CURVA 45 GRAUS, PVC, SOLDÁVEL, DN 25MM, INSTALADO EM PRUMADA DE ÁGUA - FORNECIMENTO E INSTALAÇÃO. AF_12/2014</t>
  </si>
  <si>
    <t>JOELHO 90 GRAUS, PVC, SOLDÁVEL, DN 32MM, INSTALADO EM PRUMADA DE ÁGUA - FORNECIMENTO E INSTALAÇÃO. AF_12/2014</t>
  </si>
  <si>
    <t>7,67</t>
  </si>
  <si>
    <t>JOELHO 45 GRAUS, PVC, SOLDÁVEL, DN 32MM, INSTALADO EM PRUMADA DE ÁGUA - FORNECIMENTO E INSTALAÇÃO. AF_12/2014</t>
  </si>
  <si>
    <t>CURVA 90 GRAUS, PVC, SOLDÁVEL, DN 32MM, INSTALADO EM PRUMADA DE ÁGUA - FORNECIMENTO E INSTALAÇÃO. AF_12/2014</t>
  </si>
  <si>
    <t>13,36</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</si>
  <si>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</si>
  <si>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</si>
  <si>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</si>
  <si>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</si>
  <si>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</si>
  <si>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</si>
  <si>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14,84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</si>
  <si>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</si>
  <si>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</si>
  <si>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</si>
  <si>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</si>
  <si>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38,98</t>
  </si>
  <si>
    <t>JOELHO 45 GRAUS, PVC, SOLDÁVEL, DN 60MM, INSTALADO EM PRUMADA DE ÁGUA - FORNECIMENTO E INSTALAÇÃO. AF_12/2014</t>
  </si>
  <si>
    <t>43,99</t>
  </si>
  <si>
    <t>CURVA 90 GRAUS, PVC, SOLDÁVEL, DN 60MM, INSTALADO EM PRUMADA DE ÁGUA - FORNECIMENTO E INSTALAÇÃO. AF_12/2014</t>
  </si>
  <si>
    <t>54,42</t>
  </si>
  <si>
    <t>CURVA 45 GRAUS, PVC, SOLDÁVEL, DN 60MM, INSTALADO EM PRUMADA DE ÁGUA - FORNECIMENTO E INSTALAÇÃO. AF_12/2014</t>
  </si>
  <si>
    <t>JOELHO 90 GRAUS, PVC, SOLDÁVEL, DN 75MM, INSTALADO EM PRUMADA DE ÁGUA - FORNECIMENTO E INSTALAÇÃO. AF_12/2014</t>
  </si>
  <si>
    <t>122,41</t>
  </si>
  <si>
    <t>JOELHO 90 GRAUS, PVC, SERIE R, ÁGUA PLUVIAL, DN 40 MM, JUNTA SOLDÁVEL, FORNECIDO E INSTALADO EM RAMAL DE ENCAMINHAMENTO. AF_12/2014</t>
  </si>
  <si>
    <t>JOELHO 45 GRAUS, PVC, SOLDÁVEL, DN 75MM, INSTALADO EM PRUMADA DE ÁGUA - FORNECIMENTO E INSTALAÇÃO. AF_12/2014</t>
  </si>
  <si>
    <t>91,90</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</si>
  <si>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</si>
  <si>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</si>
  <si>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</si>
  <si>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</si>
  <si>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51,45</t>
  </si>
  <si>
    <t>JOELHO 45 GRAUS, PVC, SERIE R, ÁGUA PLUVIAL, DN 50 MM, JUNTA ELÁSTICA, FORNECIDO E INSTALADO EM RAMAL DE ENCAMINHAMENTO. AF_12/2014</t>
  </si>
  <si>
    <t>JOELHO 90 GRAUS, PVC, SOLDÁVEL, DN 85MM, INSTALADO EM PRUMADA DE ÁGUA - FORNECIMENTO E INSTALAÇÃO. AF_12/2014</t>
  </si>
  <si>
    <t>144,28</t>
  </si>
  <si>
    <t>JOELHO 90 GRAUS, PVC, SERIE R, ÁGUA PLUVIAL, DN 75 MM, JUNTA ELÁSTICA, FORNECIDO E INSTALADO EM RAMAL DE ENCAMINHAMENTO. AF_12/2014</t>
  </si>
  <si>
    <t>28,16</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</si>
  <si>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</si>
  <si>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</si>
  <si>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</si>
  <si>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</si>
  <si>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</si>
  <si>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81,33</t>
  </si>
  <si>
    <t>LUVA, PVC, SOLDÁVEL, DN 25MM, INSTALADO EM PRUMADA DE ÁGUA - FORNECIMENTO E INSTALAÇÃO. AF_12/2014</t>
  </si>
  <si>
    <t>JOELHO 90 GRAUS, PVC, SERIE R, ÁGUA PLUVIAL, DN 100 MM, JUNTA ELÁSTICA, FORNECIDO E INSTALADO EM RAMAL DE ENCAMINHAMENTO. AF_12/2014</t>
  </si>
  <si>
    <t>41,95</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</si>
  <si>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</si>
  <si>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</si>
  <si>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</si>
  <si>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</si>
  <si>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</si>
  <si>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</si>
  <si>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54,36</t>
  </si>
  <si>
    <t>UNIÃO, PVC, SOLDÁVEL, DN 25MM, INSTALADO EM PRUMADA DE ÁGUA - FORNECIMENTO E INSTALAÇÃO. AF_12/2014</t>
  </si>
  <si>
    <t>ADAPTADOR CURTO COM BOLSA E ROSCA PARA REGISTRO, PVC, SOLDÁVEL, DN 25MM X 3/4, INSTALADO EM PRUMADA DE ÁGUA - FORNECIMENTO E INSTALAÇÃO. AF_12/2014</t>
  </si>
  <si>
    <t>4,07</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</si>
  <si>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</si>
  <si>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</si>
  <si>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</si>
  <si>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</si>
  <si>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</si>
  <si>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</si>
  <si>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</si>
  <si>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</si>
  <si>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</si>
  <si>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20,46</t>
  </si>
  <si>
    <t>REDUÇÃO EXCÊNTRICA, PVC, SERIE R, ÁGUA PLUVIAL, DN 75 X 50 MM, JUNTA ELÁSTICA, FORNECIDO E INSTALADO EM RAMAL DE ENCAMINHAMENTO. AF_12/2014</t>
  </si>
  <si>
    <t>14,51</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</si>
  <si>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</si>
  <si>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</si>
  <si>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</si>
  <si>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</si>
  <si>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</si>
  <si>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23,29</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</si>
  <si>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</si>
  <si>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</si>
  <si>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</si>
  <si>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</si>
  <si>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</si>
  <si>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60,76</t>
  </si>
  <si>
    <t>JUNÇÃO SIMPLES, PVC, SERIE R, ÁGUA PLUVIAL, DN 40 MM, JUNTA SOLDÁVEL, FORNECIDO E INSTALADO EM RAMAL DE ENCAMINHAMENTO. AF_12/2014</t>
  </si>
  <si>
    <t>LUVA DE REDUÇÃO, PVC, SOLDÁVEL, DN 40MM X 32MM, INSTALADO EM PRUMADA DE ÁGUA - FORNECIMENTO E INSTALAÇÃO. AF_12/2014</t>
  </si>
  <si>
    <t>10,02</t>
  </si>
  <si>
    <t>JUNÇÃO SIMPLES, PVC, SERIE R, ÁGUA PLUVIAL, DN 50 MM, JUNTA ELÁSTICA, FORNECIDO E INSTALADO EM RAMAL DE ENCAMINHAMENTO. AF_12/2014</t>
  </si>
  <si>
    <t>LUVA COM ROSCA, PVC, SOLDÁVEL, DN 40MM X 1.1/4, INSTALADO EM PRUMADA DE ÁGUA - FORNECIMENTO E INSTALAÇÃO. AF_12/2014</t>
  </si>
  <si>
    <t>18,73</t>
  </si>
  <si>
    <t>JUNÇÃO SIMPLES, PVC, SERIE R, ÁGUA PLUVIAL, DN 75 X 75 MM, JUNTA ELÁSTICA, FORNECIDO E INSTALADO EM RAMAL DE ENCAMINHAMENTO. AF_12/2014</t>
  </si>
  <si>
    <t>50,75</t>
  </si>
  <si>
    <t>TÊ, PVC, SERIE R, ÁGUA PLUVIAL, DN 75 MM, JUNTA ELÁSTICA, FORNECIDO E INSTALADO EM RAMAL DE ENCAMINHAMENTO. AF_12/2014</t>
  </si>
  <si>
    <t>JUNÇÃO SIMPLES, PVC, SERIE R, ÁGUA PLUVIAL, DN 100 X 100 MM, JUNTA ELÁSTICA, FORNECIDO E INSTALADO EM RAMAL DE ENCAMINHAMENTO. AF_12/2014</t>
  </si>
  <si>
    <t>75,44</t>
  </si>
  <si>
    <t>UNIÃO, PVC, SOLDÁVEL, DN 40MM, INSTALADO EM PRUMADA DE ÁGUA - FORNECIMENTO E INSTALAÇÃO. AF_12/2014</t>
  </si>
  <si>
    <t>JUNÇÃO SIMPLES, PVC, SERIE R, ÁGUA PLUVIAL, DN 100 X 75 MM, JUNTA ELÁSTICA, FORNECIDO E INSTALADO EM RAMAL DE ENCAMINHAMENTO. AF_12/2014</t>
  </si>
  <si>
    <t>71,38</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</si>
  <si>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</si>
  <si>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</si>
  <si>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69,29</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</si>
  <si>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</si>
  <si>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</si>
  <si>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</si>
  <si>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123,67</t>
  </si>
  <si>
    <t>LUVA, PVC, SOLDÁVEL, DN 50MM, INSTALADO EM PRUMADA DE ÁGUA - FORNECIMENTO E INSTALAÇÃO. AF_12/2014</t>
  </si>
  <si>
    <t>LUVA DE CORRER, PVC, SOLDÁVEL, DN 50MM, INSTALADO EM PRUMADA DE ÁGUA - FORNECIMENTO E INSTALAÇÃO. AF_12/2014</t>
  </si>
  <si>
    <t>39,17</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</si>
  <si>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</si>
  <si>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</si>
  <si>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</si>
  <si>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</si>
  <si>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</si>
  <si>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</si>
  <si>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</si>
  <si>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</si>
  <si>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52,28</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</si>
  <si>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</si>
  <si>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</si>
  <si>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124,66</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</si>
  <si>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</si>
  <si>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</si>
  <si>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168,03</t>
  </si>
  <si>
    <t>LUVA COM ROSCA, PVC, SOLDÁVEL, DN 50MM X 1.1/2, INSTALADO EM PRUMADA DE ÁGUA - FORNECIMENTO E INSTALAÇÃO. AF_12/2014</t>
  </si>
  <si>
    <t>35,38</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</si>
  <si>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</si>
  <si>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</si>
  <si>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</si>
  <si>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</si>
  <si>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</si>
  <si>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59,19</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</si>
  <si>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</si>
  <si>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</si>
  <si>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18,90</t>
  </si>
  <si>
    <t>LUVA DE REDUÇÃO, PVC, SOLDÁVEL, DN 60MM X 50MM, INSTALADO EM PRUMADA DE ÁGUA - FORNECIMENTO E INSTALAÇÃO. AF_12/2014</t>
  </si>
  <si>
    <t>UNIÃO, PVC, SOLDÁVEL, DN 60MM, INSTALADO EM PRUMADA DE ÁGUA - FORNECIMENTO E INSTALAÇÃO. AF_12/2014</t>
  </si>
  <si>
    <t>99,81</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</si>
  <si>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</si>
  <si>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</si>
  <si>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</si>
  <si>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196,82</t>
  </si>
  <si>
    <t>ADAPTADOR CURTO COM BOLSA E ROSCA PARA REGISTRO, PVC, SOLDÁVEL, DN 75MM X 2.1/2, INSTALADO EM PRUMADA DE ÁGUA - FORNECIMENTO E INSTALAÇÃO. AF_12/2014</t>
  </si>
  <si>
    <t>31,98</t>
  </si>
  <si>
    <t>LUVA, PVC, SOLDÁVEL, DN 85MM, INSTALADO EM PRUMADA DE ÁGUA - FORNECIMENTO E INSTALAÇÃO. AF_12/2014</t>
  </si>
  <si>
    <t>UNIÃO, PVC, SOLDÁVEL, DN 85MM, INSTALADO EM PRUMADA DE ÁGUA - FORNECIMENTO E INSTALAÇÃO. AF_12/2014</t>
  </si>
  <si>
    <t>298,20</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</si>
  <si>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</si>
  <si>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</si>
  <si>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</si>
  <si>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16,05</t>
  </si>
  <si>
    <t>TÊ DE REDUÇÃO, PVC, SOLDÁVEL, DN 25MM X 20MM, INSTALADO EM PRUMADA DE ÁGUA - FORNECIMENTO E INSTALAÇÃO. AF_12/2014</t>
  </si>
  <si>
    <t>9,49</t>
  </si>
  <si>
    <t>TE, PVC, SOLDÁVEL, DN 32MM, INSTALADO EM PRUMADA DE ÁGUA - FORNECIMENTO E INSTALAÇÃO. AF_12/2014</t>
  </si>
  <si>
    <t>TÊ COM BUCHA DE LATÃO NA BOLSA CENTRAL, PVC, SOLDÁVEL, DN 32MM X 3/4, INSTALADO EM PRUMADA DE ÁGUA - FORNECIMENTO E INSTALAÇÃO. AF_12/2014</t>
  </si>
  <si>
    <t>27,19</t>
  </si>
  <si>
    <t>TÊ DE REDUÇÃO, PVC, SOLDÁVEL, DN 32MM X 25MM, INSTALADO EM PRUMADA DE ÁGUA - FORNECIMENTO E INSTALAÇÃO. AF_12/2014</t>
  </si>
  <si>
    <t>14,36</t>
  </si>
  <si>
    <t>TE, PVC, SOLDÁVEL, DN 40MM, INSTALADO EM PRUMADA DE ÁGUA - FORNECIMENTO E INSTALAÇÃO. AF_12/2014</t>
  </si>
  <si>
    <t>19,41</t>
  </si>
  <si>
    <t>TÊ DE REDUÇÃO, PVC, SOLDÁVEL, DN 40MM X 32MM, INSTALADO EM PRUMADA DE ÁGUA - FORNECIMENTO E INSTALAÇÃO. AF_12/2014</t>
  </si>
  <si>
    <t>TE, PVC, SOLDÁVEL, DN 50MM, INSTALADO EM PRUMADA DE ÁGUA - FORNECIMENTO E INSTALAÇÃO. AF_12/2014</t>
  </si>
  <si>
    <t>23,27</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</si>
  <si>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</si>
  <si>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</si>
  <si>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</si>
  <si>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49,67</t>
  </si>
  <si>
    <t>TE, PVC, SOLDÁVEL, DN 75MM, INSTALADO EM PRUMADA DE ÁGUA - FORNECIMENTO E INSTALAÇÃO. AF_12/2014</t>
  </si>
  <si>
    <t>TE DE REDUÇÃO, PVC, SOLDÁVEL, DN 75MM X 50MM, INSTALADO EM PRUMADA DE ÁGUA - FORNECIMENTO E INSTALAÇÃO. AF_12/2014</t>
  </si>
  <si>
    <t>78,57</t>
  </si>
  <si>
    <t>TE, PVC, SOLDÁVEL, DN 85MM, INSTALADO EM PRUMADA DE ÁGUA - FORNECIMENTO E INSTALAÇÃO. AF_12/2014</t>
  </si>
  <si>
    <t>TE DE REDUÇÃO, PVC, SOLDÁVEL, DN 85MM X 60MM, INSTALADO EM PRUMADA DE ÁGUA - FORNECIMENTO E INSTALAÇÃO. AF_12/2014</t>
  </si>
  <si>
    <t>113,94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</si>
  <si>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</si>
  <si>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</si>
  <si>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</si>
  <si>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</si>
  <si>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</si>
  <si>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</si>
  <si>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17,32</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</si>
  <si>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</si>
  <si>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</si>
  <si>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28,32</t>
  </si>
  <si>
    <t>JOELHO DE TRANSIÇÃO, 90 GRAUS, CPVC, SOLDÁVEL, DN 22MM X 3/4", INSTALADO EM RAMAL OU SUB-RAMAL DE ÁGUA - FORNECIMENTO E INSTALAÇÃO. AF_12/2014</t>
  </si>
  <si>
    <t>31,20</t>
  </si>
  <si>
    <t>JOELHO 90 GRAUS, CPVC, SOLDÁVEL, DN 28MM, INSTALADO EM RAMAL OU SUB-RAMAL DE ÁGUA - FORNECIMENTO E INSTALAÇÃO. AF_12/2014</t>
  </si>
  <si>
    <t>JOELHO 45 GRAUS, CPVC, SOLDÁVEL, DN 28MM, INSTALADO EM RAMAL OU SUB-RAMAL DE ÁGUA  FORNECIMENTO E INSTALAÇÃO. AF_12/2014</t>
  </si>
  <si>
    <t>22,85</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</si>
  <si>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</si>
  <si>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</si>
  <si>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</si>
  <si>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</si>
  <si>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</si>
  <si>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</si>
  <si>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</si>
  <si>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19,62</t>
  </si>
  <si>
    <t>CONECTOR, CPVC, SOLDÁVEL, DN 15MM X 1/2, INSTALADO EM RAMAL OU SUB-RAMAL DE ÁGUA  FORNECIMENTO E INSTALAÇÃO. AF_12/2014</t>
  </si>
  <si>
    <t>28,98</t>
  </si>
  <si>
    <t>ADAPTADOR, CPVC, SOLDÁVEL, DN15MM, INSTALADO EM RAMAL OU SUB-RAMAL DE ÁGUA  FORNECIMENTO E INSTALAÇÃO. AF_12/2014</t>
  </si>
  <si>
    <t>CURVA DE TRANSPOSIÇÃO, CPVC, SOLDÁVEL, DN15MM, INSTALADO EM RAMAL OU SUB-RAMAL DE ÁGUA  FORNECIMENTO E INSTALAÇÃO. AF_12/2014</t>
  </si>
  <si>
    <t>13,50</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</si>
  <si>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</si>
  <si>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</si>
  <si>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</si>
  <si>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</si>
  <si>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23,72</t>
  </si>
  <si>
    <t>CONECTOR, CPVC, SOLDÁVEL, DN 22MM X 1/2, INSTALADO EM RAMAL OU SUB-RAMAL DE ÁGUA  FORNECIMENTO E INSTALAÇÃO. AF_12/2014</t>
  </si>
  <si>
    <t>36,14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</si>
  <si>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</si>
  <si>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</si>
  <si>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</si>
  <si>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12,95</t>
  </si>
  <si>
    <t>BUCHA DE REDUÇÃO, CPVC, SOLDÁVEL, DN22MM X 15MM, INSTALADO EM RAMAL OU SUB-RAMAL DE ÁGUA  FORNECIMENTO E INSTALAÇÃO. AF_12/2014</t>
  </si>
  <si>
    <t>8,49</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</si>
  <si>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</si>
  <si>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</si>
  <si>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34,31</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</si>
  <si>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</si>
  <si>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</si>
  <si>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</si>
  <si>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33,07</t>
  </si>
  <si>
    <t>LUVA DE CORRER, CPVC, SOLDÁVEL, DN 28MM, INSTALADO EM RAMAL OU SUB-RAMAL DE ÁGUA  FORNECIMENTO E INSTALAÇÃO. AF_12/2014</t>
  </si>
  <si>
    <t>23,86</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</si>
  <si>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</si>
  <si>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</si>
  <si>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</si>
  <si>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59,46</t>
  </si>
  <si>
    <t>CONECTOR, CPVC, SOLDÁVEL, DN 28MM X 1, INSTALADO EM RAMAL OU SUB-RAMAL DE ÁGUA  FORNECIMENTO E INSTALAÇÃO. AF_12/2014</t>
  </si>
  <si>
    <t>53,16</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</si>
  <si>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</si>
  <si>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</si>
  <si>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</si>
  <si>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</si>
  <si>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23,51</t>
  </si>
  <si>
    <t>REDUÇÃO EXCÊNTRICA, PVC, SERIE R, ÁGUA PLUVIAL, DN 150 X 100 MM, JUNTA ELÁSTICA, FORNECIDO E INSTALADO EM CONDUTORES VERTICAIS DE ÁGUAS PLUVIAIS. AF_12/2014</t>
  </si>
  <si>
    <t>69,30</t>
  </si>
  <si>
    <t>LUVA DE CORRER, CPVC, SOLDÁVEL, DN 35MM, INSTALADO EM RAMAL OU SUB-RAMAL DE ÁGUA  FORNECIMENTO E INSTALAÇÃO. AF_12/2014</t>
  </si>
  <si>
    <t>36,56</t>
  </si>
  <si>
    <t>TÊ DE INSPEÇÃO, PVC, SERIE R, ÁGUA PLUVIAL, DN 150 X 100 MM, JUNTA ELÁSTICA, FORNECIDO E INSTALADO EM CONDUTORES VERTICAIS DE ÁGUAS PLUVIAIS. AF_12/2014</t>
  </si>
  <si>
    <t>263,00</t>
  </si>
  <si>
    <t>UNIÃO, CPVC, SOLDÁVEL, DN35MM, INSTALADO EM RAMAL OU SUB-RAMAL DE ÁGUA  FORNECIMENTO E INSTALAÇÃO. AF_12/2014</t>
  </si>
  <si>
    <t>50,56</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</si>
  <si>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</si>
  <si>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</si>
  <si>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189,05</t>
  </si>
  <si>
    <t>TÊ, PVC, SERIE R, ÁGUA PLUVIAL, DN 75 X 75 MM, JUNTA ELÁSTICA, FORNECIDO E INSTALADO EM CONDUTORES VERTICAIS DE ÁGUAS PLUVIAIS. AF_12/2014</t>
  </si>
  <si>
    <t>40,87</t>
  </si>
  <si>
    <t>BUCHA DE REDUÇÃO, CPVC, SOLDÁVEL, DN35MM X 28MM, INSTALADO EM RAMAL OU SUB-RAMAL DE ÁGUA  FORNECIMENTO E INSTALAÇÃO. AF_12/2014</t>
  </si>
  <si>
    <t>39,37</t>
  </si>
  <si>
    <t>JUNÇÃO SIMPLES, PVC, SERIE R, ÁGUA PLUVIAL, DN 100 X 100 MM, JUNTA ELÁSTICA, FORNECIDO E INSTALADO EM CONDUTORES VERTICAIS DE ÁGUAS PLUVIAIS. AF_12/2014</t>
  </si>
  <si>
    <t>72,58</t>
  </si>
  <si>
    <t>TE, CPVC, SOLDÁVEL, DN 15MM, INSTALADO EM RAMAL OU SUB-RAMAL DE ÁGUA - FORNECIMENTO E INSTALAÇÃO. AF_12/2014</t>
  </si>
  <si>
    <t>JUNÇÃO SIMPLES, PVC, SERIE R, ÁGUA PLUVIAL, DN 100 X 75 MM, JUNTA ELÁSTICA, FORNECIDO E INSTALADO EM CONDUTORES VERTICAIS DE ÁGUAS PLUVIAIS. AF_12/2014</t>
  </si>
  <si>
    <t>68,52</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</si>
  <si>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</si>
  <si>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</si>
  <si>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</si>
  <si>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</si>
  <si>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60,18</t>
  </si>
  <si>
    <t>TE, CPVC, SOLDÁVEL, DN 22MM, INSTALADO EM RAMAL OU SUB-RAMAL DE ÁGUA - FORNECIMENTO E INSTALAÇÃO. AF_12/2014</t>
  </si>
  <si>
    <t>16,36</t>
  </si>
  <si>
    <t>JUNÇÃO SIMPLES, PVC, SERIE R, ÁGUA PLUVIAL, DN 150 X 150 MM, JUNTA ELÁSTICA, FORNECIDO E INSTALADO EM CONDUTORES VERTICAIS DE ÁGUAS PLUVIAIS. AF_12/2014</t>
  </si>
  <si>
    <t>212,64</t>
  </si>
  <si>
    <t>JUNÇÃO SIMPLES, PVC, SERIE R, ÁGUA PLUVIAL, DN 150 X 100 MM, JUNTA ELÁSTICA, FORNECIDO E INSTALADO EM CONDUTORES VERTICAIS DE ÁGUAS PLUVIAIS. AF_12/2014</t>
  </si>
  <si>
    <t>183,60</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</si>
  <si>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</si>
  <si>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</si>
  <si>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</si>
  <si>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</si>
  <si>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</si>
  <si>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114,46</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</si>
  <si>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</si>
  <si>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</si>
  <si>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</si>
  <si>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44,23</t>
  </si>
  <si>
    <t>JOELHO 90 GRAUS, CPVC, SOLDÁVEL, DN 22MM, INSTALADO EM RAMAL DE DISTRIBUIÇÃO DE ÁGUA   FORNECIMENTO E INSTALAÇÃO. AF_12/2014</t>
  </si>
  <si>
    <t>JOELHO 45 GRAUS, CPVC, SOLDÁVEL, DN 22MM, INSTALADO EM RAMAL DE DISTRIBUIÇÃO DE ÁGUA   FORNECIMENTO E INSTALAÇÃO. AF_12/2014</t>
  </si>
  <si>
    <t>14,41</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</si>
  <si>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</si>
  <si>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</si>
  <si>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</si>
  <si>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</si>
  <si>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</si>
  <si>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19,48</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</si>
  <si>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</si>
  <si>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</si>
  <si>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</si>
  <si>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</si>
  <si>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</si>
  <si>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</si>
  <si>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</si>
  <si>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</si>
  <si>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</si>
  <si>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</si>
  <si>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</si>
  <si>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</si>
  <si>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</si>
  <si>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</si>
  <si>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</si>
  <si>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</si>
  <si>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</si>
  <si>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44,19</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</si>
  <si>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</si>
  <si>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</si>
  <si>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</si>
  <si>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25,21</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</si>
  <si>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</si>
  <si>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</si>
  <si>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</si>
  <si>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</si>
  <si>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62,61</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</si>
  <si>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</si>
  <si>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</si>
  <si>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</si>
  <si>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</si>
  <si>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</si>
  <si>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</si>
  <si>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</si>
  <si>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32,75</t>
  </si>
  <si>
    <t>CONECTOR, CPVC, SOLDÁVEL, DN 28MM X 1 , INSTALADO EM RAMAL DE DISTRIBUIÇÃO DE ÁGUA   FORNECIMENTO E INSTALAÇÃO. AF_12/2014</t>
  </si>
  <si>
    <t>50,92</t>
  </si>
  <si>
    <t>BUCHA DE REDUÇÃO, CPVC, SOLDÁVEL, DN 28MM X 22MM, INSTALADO EM RAMAL DE DISTRIBUIÇÃO DE ÁGUA - FORNECIMENTO E INSTALAÇÃO. AF_12/2014</t>
  </si>
  <si>
    <t>9,01</t>
  </si>
  <si>
    <t>LUVA, CPVC, SOLDÁVEL, DN 35MM, INSTALADO EM RAMAL DE DISTRIBUIÇÃO DE ÁGUA - FORNECIMENTO E INSTALAÇÃO. AF_12/2014</t>
  </si>
  <si>
    <t>LUVA DE CORRER, CPVC, SOLDÁVEL, DN 35MM, INSTALADO EM RAMAL DE DISTRIBUIÇÃO DE ÁGUA - FORNECIMENTO E INSTALAÇÃO. AF_12/2014</t>
  </si>
  <si>
    <t>33,90</t>
  </si>
  <si>
    <t>UNIÃO, CPVC, SOLDÁVEL, DN35MM, INSTALADO EM RAMAL DE DISTRIBUIÇÃO DE ÁGUA - FORNECIMENTO E INSTALAÇÃO. AF_12/2014</t>
  </si>
  <si>
    <t>CONECTOR, CPVC, SOLDÁVEL, DN 35MM X 1 1/4 , INSTALADO EM RAMAL DE DISTRIBUIÇÃO DE ÁGUA - FORNECIMENTO E INSTALAÇÃO. AF_12/2014</t>
  </si>
  <si>
    <t>186,39</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</si>
  <si>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</si>
  <si>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</si>
  <si>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</si>
  <si>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23,17</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</si>
  <si>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</si>
  <si>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</si>
  <si>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</si>
  <si>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54,90</t>
  </si>
  <si>
    <t>TUBO, CPVC, SOLDÁVEL, DN 54MM, INSTALADO EM PRUMADA DE ÁGUA  FORNECIMENTO E INSTALAÇÃO. AF_12/2014</t>
  </si>
  <si>
    <t>78,37</t>
  </si>
  <si>
    <t>LUVA SIMPLES, PVC, SERIE NORMAL, ESGOTO PREDIAL, DN 75 MM, JUNTA ELÁSTICA, FORNECIDO E INSTALADO EM RAMAL DE DESCARGA OU RAMAL DE ESGOTO SANITÁRIO. AF_12/2014</t>
  </si>
  <si>
    <t>15,22</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</si>
  <si>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</si>
  <si>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</si>
  <si>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28,42</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</si>
  <si>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</si>
  <si>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</si>
  <si>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</si>
  <si>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</si>
  <si>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</si>
  <si>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</si>
  <si>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</si>
  <si>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</si>
  <si>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</si>
  <si>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33,13</t>
  </si>
  <si>
    <t>JOELHO 45 GRAUS, CPVC, SOLDÁVEL, DN 42MM, INSTALADO EM PRUMADA DE ÁGUA  FORNECIMENTO E INSTALAÇÃO. AF_12/2014</t>
  </si>
  <si>
    <t>JOELHO 90 GRAUS, CPVC, SOLDÁVEL, DN 54MM, INSTALADO EM PRUMADA DE ÁGUA  FORNECIMENTO E INSTALAÇÃO. AF_12/2014</t>
  </si>
  <si>
    <t>82,12</t>
  </si>
  <si>
    <t>JOELHO 45 GRAUS, CPVC, SOLDÁVEL, DN 54MM, INSTALADO EM PRUMADA DE ÁGUA  FORNECIMENTO E INSTALAÇÃO. AF_12/2014</t>
  </si>
  <si>
    <t>JOELHO 90 GRAUS, CPVC, SOLDÁVEL, DN 73MM, INSTALADO EM PRUMADA DE ÁGUA  FORNECIMENTO E INSTALAÇÃO. AF_12/2014</t>
  </si>
  <si>
    <t>202,59</t>
  </si>
  <si>
    <t>JOELHO 45 GRAUS, CPVC, SOLDÁVEL, DN 73MM, INSTALADO EM PRUMADA DE ÁGUA  FORNECIMENTO E INSTALAÇÃO. AF_12/2014</t>
  </si>
  <si>
    <t>207,32</t>
  </si>
  <si>
    <t>JOELHO 90 GRAUS, CPVC, SOLDÁVEL, DN 89MM, INSTALADO EM PRUMADA DE ÁGUA  FORNECIMENTO E INSTALAÇÃO. AF_12/2014</t>
  </si>
  <si>
    <t>238,36</t>
  </si>
  <si>
    <t>JOELHO 45 GRAUS, CPVC, SOLDÁVEL, DN 89MM, INSTALADO EM PRUMADA DE ÁGUA  FORNECIMENTO E INSTALAÇÃO. AF_12/2014</t>
  </si>
  <si>
    <t>244,73</t>
  </si>
  <si>
    <t>LUVA, CPVC, SOLDÁVEL, DN 35MM, INSTALADO EM PRUMADA DE ÁGUA  FORNECIMENTO E INSTALAÇÃO. AF_12/2014</t>
  </si>
  <si>
    <t>19,66</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</si>
  <si>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</si>
  <si>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</si>
  <si>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41,05</t>
  </si>
  <si>
    <t>JUNÇÃO SIMPLES, PVC, SERIE NORMAL, ESGOTO PREDIAL, DN 100 X 100 MM, JUNTA ELÁSTICA, FORNECIDO E INSTALADO EM RAMAL DE DESCARGA OU RAMAL DE ESGOTO SANITÁRIO. AF_12/2014</t>
  </si>
  <si>
    <t>46,61</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</si>
  <si>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</si>
  <si>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</si>
  <si>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</si>
  <si>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</si>
  <si>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</si>
  <si>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13,67</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</si>
  <si>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</si>
  <si>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</si>
  <si>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26,05</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</si>
  <si>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</si>
  <si>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</si>
  <si>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</si>
  <si>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18,44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</si>
  <si>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</si>
  <si>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</si>
  <si>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55,84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</si>
  <si>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</si>
  <si>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</si>
  <si>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</si>
  <si>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32,71</t>
  </si>
  <si>
    <t>UNIÃO, CPVC, SOLDÁVEL, DN35MM, INSTALADO EM PRUMADA DE ÁGUA  FORNECIMENTO E INSTALAÇÃO. AF_12/2014</t>
  </si>
  <si>
    <t>46,71</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</si>
  <si>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</si>
  <si>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</si>
  <si>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185,20</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</si>
  <si>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</si>
  <si>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</si>
  <si>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35,52</t>
  </si>
  <si>
    <t>LUVA SIMPLES, PVC, SERIE NORMAL, ESGOTO PREDIAL, DN 100 MM, JUNTA ELÁSTICA, FORNECIDO E INSTALADO EM PRUMADA DE ESGOTO SANITÁRIO OU VENTILAÇÃO. AF_12/2014</t>
  </si>
  <si>
    <t>14,48</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</si>
  <si>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</si>
  <si>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</si>
  <si>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</si>
  <si>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44,37</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</si>
  <si>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</si>
  <si>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</si>
  <si>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</si>
  <si>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</si>
  <si>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</si>
  <si>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25,84</t>
  </si>
  <si>
    <t>JUNÇÃO SIMPLES, PVC, SERIE NORMAL, ESGOTO PREDIAL, DN 75 X 75 MM, JUNTA ELÁSTICA, FORNECIDO E INSTALADO EM PRUMADA DE ESGOTO SANITÁRIO OU VENTILAÇÃO. AF_12/2014</t>
  </si>
  <si>
    <t>28,21</t>
  </si>
  <si>
    <t>CONECTOR, CPVC, SOLDÁVEL, DN 42MM X 1.1/2, INSTALADO EM PRUMADA DE ÁGUA  FORNECIMENTO E INSTALAÇÃO. AF_12/2014</t>
  </si>
  <si>
    <t>226,12</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</si>
  <si>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</si>
  <si>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</si>
  <si>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</si>
  <si>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37,78</t>
  </si>
  <si>
    <t>LUVA, CPVC, SOLDÁVEL, DN 54MM, INSTALADO EM PRUMADA DE ÁGUA  FORNECIMENTO E INSTALAÇÃO. AF_12/2014</t>
  </si>
  <si>
    <t>45,93</t>
  </si>
  <si>
    <t>LUVA DE TRANSIÇÃO, CPVC, SOLDÁVEL, DN 54MM X 2, INSTALADO EM PRUMADA DE ÁGUA  FORNECIMENTO E INSTALAÇÃO. AF_12/2014</t>
  </si>
  <si>
    <t>305,49</t>
  </si>
  <si>
    <t>UNIÃO, CPVC, SOLDÁVEL, DN 54MM, INSTALADO EM PRUMADA DE ÁGUA  FORNECIMENTO E INSTALAÇÃO. AF_12/2014</t>
  </si>
  <si>
    <t>152,44</t>
  </si>
  <si>
    <t>LUVA, CPVC, SOLDÁVEL, DN 73MM, INSTALADO EM PRUMADA DE ÁGUA  FORNECIMENTO E INSTALAÇÃO. AF_12/2014</t>
  </si>
  <si>
    <t>166,61</t>
  </si>
  <si>
    <t>UNIÃO, CPVC, SOLDÁVEL, DN 73MM, INSTALADO EM PRUMADA DE ÁGUA  FORNECIMENTO E INSTALAÇÃO. AF_12/2014</t>
  </si>
  <si>
    <t>220,84</t>
  </si>
  <si>
    <t>LUVA, CPVC, SOLDÁVEL, DN 89MM, INSTALADO EM PRUMADA DE ÁGUA  FORNECIMENTO E INSTALAÇÃO. AF_12/2014</t>
  </si>
  <si>
    <t>UNIÃO, CPVC, SOLDÁVEL, DN 89MM, INSTALADO EM PRUMADA DE ÁGUA  FORNECIMENTO E INSTALAÇÃO. AF_12/2014</t>
  </si>
  <si>
    <t>324,04</t>
  </si>
  <si>
    <t>TÊ, CPVC, SOLDÁVEL, DN 35MM, INSTALADO EM PRUMADA DE ÁGUA  FORNECIMENTO E INSTALAÇÃO. AF_12/2014</t>
  </si>
  <si>
    <t>TE, CPVC, SOLDÁVEL, DN  42MM, INSTALADO EM PRUMADA DE ÁGUA  FORNECIMENTO E INSTALAÇÃO. AF_12/2014</t>
  </si>
  <si>
    <t>66,88</t>
  </si>
  <si>
    <t>TÊ, CPVC, SOLDÁVEL, DN 54 MM, INSTALADO EM PRUMADA DE ÁGUA  FORNECIMENTO E INSTALAÇÃO. AF_12/2014</t>
  </si>
  <si>
    <t>103,63</t>
  </si>
  <si>
    <t>TÊ, CPVC, SOLDÁVEL, DN 73MM, INSTALADO EM PRUMADA DE ÁGUA  FORNECIMENTO E INSTALAÇÃO. AF_12/2014</t>
  </si>
  <si>
    <t>232,77</t>
  </si>
  <si>
    <t>TÊ, CPVC, SOLDÁVEL, DN 89MM, INSTALADO EM PRUMADA DE ÁGUA  FORNECIMENTO E INSTALAÇÃO. AF_12/2014</t>
  </si>
  <si>
    <t>286,23</t>
  </si>
  <si>
    <t>JOELHO 90 GRAUS, PVC, SERIE NORMAL, ESGOTO PREDIAL, DN 100 MM, JUNTA ELÁSTICA, FORNECIDO E INSTALADO EM SUBCOLETOR AÉREO DE ESGOTO SANITÁRIO. AF_12/2014</t>
  </si>
  <si>
    <t>24,74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</si>
  <si>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</si>
  <si>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</si>
  <si>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38,20</t>
  </si>
  <si>
    <t>CURVA LONGA 90 GRAUS, PVC, SERIE NORMAL, ESGOTO PREDIAL, DN 100 MM, JUNTA ELÁSTICA, FORNECIDO E INSTALADO EM SUBCOLETOR AÉREO DE ESGOTO SANITÁRIO. AF_12/2014</t>
  </si>
  <si>
    <t>62,08</t>
  </si>
  <si>
    <t>JOELHO 90 GRAUS, PVC, SERIE NORMAL, ESGOTO PREDIAL, DN 150 MM, JUNTA ELÁSTICA, FORNECIDO E INSTALADO EM SUBCOLETOR AÉREO DE ESGOTO SANITÁRIO. AF_12/2014</t>
  </si>
  <si>
    <t>79,78</t>
  </si>
  <si>
    <t>JOELHO 45 GRAUS, PVC, SERIE NORMAL, ESGOTO PREDIAL, DN 150 MM, JUNTA ELÁSTICA, FORNECIDO E INSTALADO EM SUBCOLETOR AÉREO DE ESGOTO SANITÁRIO. AF_12/2014</t>
  </si>
  <si>
    <t>84,59</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</si>
  <si>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</si>
  <si>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</si>
  <si>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</si>
  <si>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105,72</t>
  </si>
  <si>
    <t>TE, PVC, SERIE NORMAL, ESGOTO PREDIAL, DN 100 X 100 MM, JUNTA ELÁSTICA, FORNECIDO E INSTALADO EM SUBCOLETOR AÉREO DE ESGOTO SANITÁRIO. AF_12/2014</t>
  </si>
  <si>
    <t>40,54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</si>
  <si>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</si>
  <si>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</si>
  <si>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</si>
  <si>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178,68</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</si>
  <si>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</si>
  <si>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</si>
  <si>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</si>
  <si>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3,98</t>
  </si>
  <si>
    <t>TE, PVC, SOLDÁVEL, DN 25MM, INSTALADO EM DRENO DE AR-CONDICIONADO - FORNECIMENTO E INSTALAÇÃO. AF_12/2014</t>
  </si>
  <si>
    <t>LUVA COM BUCHA DE LATÃO, PVC, SOLDÁVEL, DN 32MM X 1 , INSTALADO EM RAMAL OU SUB-RAMAL DE ÁGUA   FORNECIMENTO E INSTALAÇÃO. AF_12/2014</t>
  </si>
  <si>
    <t>29,31</t>
  </si>
  <si>
    <t>LUVA COM BUCHA DE LATÃO, PVC, SOLDÁVEL, DN 25MM X 3/4, INSTALADO EM PRUMADA DE ÁGUA - FORNECIMENTO E INSTALAÇÃO. AF_12/2014</t>
  </si>
  <si>
    <t>LUVA SOLDÁVEL E COM BUCHA DE LATÃO, PVC, SOLDÁVEL, DN 32MM X 1 , INSTALADO EM PRUMADA DE ÁGUA   FORNECIMENTO E INSTALAÇÃO. AF_12/2014</t>
  </si>
  <si>
    <t>25,59</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</si>
  <si>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</si>
  <si>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</si>
  <si>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25,00</t>
  </si>
  <si>
    <t>BUCHA DE REDUÇÃO, PVC, SOLDÁVEL, DN 40MM X 32MM, INSTALADO EM RAMAL OU SUB-RAMAL DE ÁGUA - FORNECIMENTO E INSTALAÇÃO. AF_03/2015</t>
  </si>
  <si>
    <t>9,87</t>
  </si>
  <si>
    <t>COTOVELO EM COBRE, DN 22 MM, 90 GRAUS, SEM ANEL DE SOLDA, INSTALADO EM PRUMADA   FORNECIMENTO E INSTALAÇÃO. AF_12/2015</t>
  </si>
  <si>
    <t>18,38</t>
  </si>
  <si>
    <t>COTOVELO EM COBRE, DN 28 MM, 90 GRAUS, SEM ANEL DE SOLDA, INSTALADO EM PRUMADA  FORNECIMENTO E INSTALAÇÃO. AF_12/2015</t>
  </si>
  <si>
    <t>28,24</t>
  </si>
  <si>
    <t>COTOVELO EM COBRE, DN 35 MM, 90 GRAUS, SEM ANEL DE SOLDA, INSTALADO EM PRUMADA  FORNECIMENTO E INSTALAÇÃO. AF_12/2015</t>
  </si>
  <si>
    <t>49,26</t>
  </si>
  <si>
    <t>COTOVELO EM COBRE, DN 42 MM, 90 GRAUS, SEM ANEL DE SOLDA, INSTALADO EM PRUMADA  FORNECIMENTO E INSTALAÇÃO. AF_12/2015</t>
  </si>
  <si>
    <t>74,64</t>
  </si>
  <si>
    <t>COTOVELO EM COBRE, DN 54 MM, 90 GRAUS, SEM ANEL DE SOLDA, INSTALADO EM PRUMADA  FORNECIMENTO E INSTALAÇÃO. AF_12/2015</t>
  </si>
  <si>
    <t>114,14</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</si>
  <si>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</si>
  <si>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</si>
  <si>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</si>
  <si>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</si>
  <si>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32,06</t>
  </si>
  <si>
    <t>LUVA EM COBRE, DN 42 MM, SEM ANEL DE SOLDA, INSTALADO EM PRUMADA  FORNECIMENTO E INSTALAÇÃO. AF_12/2015</t>
  </si>
  <si>
    <t>LUVA EM COBRE, DN 54 MM, SEM ANEL DE SOLDA, INSTALADO EM PRUMADA  FORNECIMENTO E INSTALAÇÃO. AF_12/2015</t>
  </si>
  <si>
    <t>65,80</t>
  </si>
  <si>
    <t>LUVA EM COBRE, DN 66 MM, SEM ANEL DE SOLDA, INSTALADO EM PRUMADA  FORNECIMENTO E INSTALAÇÃO. AF_12/2015</t>
  </si>
  <si>
    <t>183,87</t>
  </si>
  <si>
    <t>TE EM COBRE, DN 22 MM, SEM ANEL DE SOLDA, INSTALADO EM PRUMADA  FORNECIMENTO E INSTALAÇÃO. AF_12/2015</t>
  </si>
  <si>
    <t>TE EM COBRE, DN 28 MM, SEM ANEL DE SOLDA, INSTALADO EM PRUMADA  FORNECIMENTO E INSTALAÇÃO. AF_12/2015</t>
  </si>
  <si>
    <t>35,99</t>
  </si>
  <si>
    <t>TE EM COBRE, DN 35 MM, SEM ANEL DE SOLDA, INSTALADO EM PRUMADA  FORNECIMENTO E INSTALAÇÃO. AF_12/2015</t>
  </si>
  <si>
    <t>70,03</t>
  </si>
  <si>
    <t>TE EM COBRE, DN 42 MM, SEM ANEL DE SOLDA, INSTALADO EM PRUMADA  FORNECIMENTO E INSTALAÇÃO. AF_12/2015</t>
  </si>
  <si>
    <t>92,59</t>
  </si>
  <si>
    <t>TE EM COBRE, DN 54 MM, SEM ANEL DE SOLDA, INSTALADO EM PRUMADA  FORNECIMENTO E INSTALAÇÃO. AF_12/2015</t>
  </si>
  <si>
    <t>169,07</t>
  </si>
  <si>
    <t>TE EM COBRE, DN 66 MM, SEM ANEL DE SOLDA, INSTALADO EM PRUMADA  FORNECIMENTO E INSTALAÇÃO. AF_12/2015</t>
  </si>
  <si>
    <t>438,19</t>
  </si>
  <si>
    <t>COTOVELO EM COBRE, DN 15 MM, 90 GRAUS, SEM ANEL DE SOLDA, INSTALADO EM RAMAL DE DISTRIBUIÇÃO  FORNECIMENTO E INSTALAÇÃO. AF_12/2015</t>
  </si>
  <si>
    <t>13,33</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</si>
  <si>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</si>
  <si>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</si>
  <si>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</si>
  <si>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</si>
  <si>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</si>
  <si>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19,54</t>
  </si>
  <si>
    <t>TE EM COBRE, DN 15 MM, SEM ANEL DE SOLDA, INSTALADO EM RAMAL DE DISTRIBUIÇÃO  FORNECIMENTO E INSTALAÇÃO. AF_12/2015</t>
  </si>
  <si>
    <t>18,11</t>
  </si>
  <si>
    <t>TE EM COBRE, DN 22 MM, SEM ANEL DE SOLDA, INSTALADO EM RAMAL DE DISTRIBUIÇÃO  FORNECIMENTO E INSTALAÇÃO. AF_12/2015</t>
  </si>
  <si>
    <t>28,57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</si>
  <si>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</si>
  <si>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</si>
  <si>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</si>
  <si>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24,62</t>
  </si>
  <si>
    <t>COTOVELO EM COBRE, DN 28 MM, 90 GRAUS, SEM ANEL DE SOLDA, INSTALADO EM RAMAL E SUB-RAMAL  FORNECIMENTO E INSTALAÇÃO. AF_12/2015</t>
  </si>
  <si>
    <t>36,80</t>
  </si>
  <si>
    <t>LUVA EM COBRE, DN 15 MM, SEM ANEL DE SOLDA, INSTALADO EM RAMAL E SUB-RAMAL  FORNECIMENTO E INSTALAÇÃO. AF_12/2015</t>
  </si>
  <si>
    <t>8,88</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</si>
  <si>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</si>
  <si>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</si>
  <si>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</si>
  <si>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18,43</t>
  </si>
  <si>
    <t>TE EM COBRE, DN 22 MM, SEM ANEL DE SOLDA, INSTALADO EM RAMAL E SUB-RAMAL  FORNECIMENTO E INSTALAÇÃO. AF_12/2015</t>
  </si>
  <si>
    <t>TE EM COBRE, DN 28 MM, SEM ANEL DE SOLDA, INSTALADO EM RAMAL E SUB-RAMAL  FORNECIMENTO E INSTALAÇÃO. AF_12/2015</t>
  </si>
  <si>
    <t>47,39</t>
  </si>
  <si>
    <t>99,10</t>
  </si>
  <si>
    <t>124,76</t>
  </si>
  <si>
    <t>133,60</t>
  </si>
  <si>
    <t>101,26</t>
  </si>
  <si>
    <t>99,05</t>
  </si>
  <si>
    <t>152,85</t>
  </si>
  <si>
    <t>143,13</t>
  </si>
  <si>
    <t>202,40</t>
  </si>
  <si>
    <t>183,67</t>
  </si>
  <si>
    <t>132,01</t>
  </si>
  <si>
    <t>195,70</t>
  </si>
  <si>
    <t>243,07</t>
  </si>
  <si>
    <t>36,92</t>
  </si>
  <si>
    <t>44,52</t>
  </si>
  <si>
    <t>52,54</t>
  </si>
  <si>
    <t>52,87</t>
  </si>
  <si>
    <t>68,00</t>
  </si>
  <si>
    <t>90,92</t>
  </si>
  <si>
    <t>100,86</t>
  </si>
  <si>
    <t>128,40</t>
  </si>
  <si>
    <t>137,24</t>
  </si>
  <si>
    <t>53,55</t>
  </si>
  <si>
    <t>65,50</t>
  </si>
  <si>
    <t>77,19</t>
  </si>
  <si>
    <t>101,15</t>
  </si>
  <si>
    <t>98,94</t>
  </si>
  <si>
    <t>155,55</t>
  </si>
  <si>
    <t>189,14</t>
  </si>
  <si>
    <t>72,28</t>
  </si>
  <si>
    <t>87,93</t>
  </si>
  <si>
    <t>101,65</t>
  </si>
  <si>
    <t>131,85</t>
  </si>
  <si>
    <t>199,23</t>
  </si>
  <si>
    <t>250,36</t>
  </si>
  <si>
    <t>35,01</t>
  </si>
  <si>
    <t>39,80</t>
  </si>
  <si>
    <t>40,13</t>
  </si>
  <si>
    <t>53,33</t>
  </si>
  <si>
    <t>53,31</t>
  </si>
  <si>
    <t>73,35</t>
  </si>
  <si>
    <t>116,81</t>
  </si>
  <si>
    <t>41,15</t>
  </si>
  <si>
    <t>38,78</t>
  </si>
  <si>
    <t>79,21</t>
  </si>
  <si>
    <t>77,00</t>
  </si>
  <si>
    <t>129,24</t>
  </si>
  <si>
    <t>119,52</t>
  </si>
  <si>
    <t>177,23</t>
  </si>
  <si>
    <t>158,50</t>
  </si>
  <si>
    <t>65,51</t>
  </si>
  <si>
    <t>76,22</t>
  </si>
  <si>
    <t>102,56</t>
  </si>
  <si>
    <t>164,18</t>
  </si>
  <si>
    <t>209,48</t>
  </si>
  <si>
    <t>14,62</t>
  </si>
  <si>
    <t>23,64</t>
  </si>
  <si>
    <t>38,29</t>
  </si>
  <si>
    <t>20,33</t>
  </si>
  <si>
    <t>35,33</t>
  </si>
  <si>
    <t>55,34</t>
  </si>
  <si>
    <t>52,97</t>
  </si>
  <si>
    <t>44,16</t>
  </si>
  <si>
    <t>200,03</t>
  </si>
  <si>
    <t>292,49</t>
  </si>
  <si>
    <t>57,90</t>
  </si>
  <si>
    <t>97,64</t>
  </si>
  <si>
    <t>132,46</t>
  </si>
  <si>
    <t>201,79</t>
  </si>
  <si>
    <t>296,13</t>
  </si>
  <si>
    <t>48,07</t>
  </si>
  <si>
    <t>70,68</t>
  </si>
  <si>
    <t>117,79</t>
  </si>
  <si>
    <t>184,22</t>
  </si>
  <si>
    <t>275,70</t>
  </si>
  <si>
    <t>32,63</t>
  </si>
  <si>
    <t>57,49</t>
  </si>
  <si>
    <t>71,77</t>
  </si>
  <si>
    <t>103,29</t>
  </si>
  <si>
    <t>137,91</t>
  </si>
  <si>
    <t>140,92</t>
  </si>
  <si>
    <t>38,80</t>
  </si>
  <si>
    <t>47,51</t>
  </si>
  <si>
    <t>54,24</t>
  </si>
  <si>
    <t>71,72</t>
  </si>
  <si>
    <t>144,56</t>
  </si>
  <si>
    <t>28,73</t>
  </si>
  <si>
    <t>28,97</t>
  </si>
  <si>
    <t>124,13</t>
  </si>
  <si>
    <t>24,94</t>
  </si>
  <si>
    <t>LUVA PASSANTE EM COBRE, DN 22 MM, SEM ANEL DE SOLDA, INSTALADO EM PRUMADA  FORNECIMENTO E INSTALAÇÃO. AF_01/2016</t>
  </si>
  <si>
    <t>11,93</t>
  </si>
  <si>
    <t>BUCHA DE REDUÇÃO EM COBRE, DN 22 MM X 15 MM, SEM ANEL DE SOLDA, BOLSA X BOLSA, INSTALADO EM PRUMADA  FORNECIMENTO E INSTALAÇÃO. AF_01/2016</t>
  </si>
  <si>
    <t>JUNTA DE EXPANSÃO EM COBRE, DN 22 MM, PONTA X PONTA, INSTALADO EM PRUMADA  FORNECIMENTO E INSTALAÇÃO. AF_01/2016</t>
  </si>
  <si>
    <t>519,68</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</si>
  <si>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</si>
  <si>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</si>
  <si>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45,55</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</si>
  <si>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</si>
  <si>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</si>
  <si>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</si>
  <si>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571,49</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</si>
  <si>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</si>
  <si>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</si>
  <si>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79,17</t>
  </si>
  <si>
    <t>LUVA PASSANTE EM COBRE, DN 35 MM, SEM ANEL DE SOLDA, INSTALADO EM PRUMADA  FORNECIMENTO E INSTALAÇÃO. AF_01/2016</t>
  </si>
  <si>
    <t>32,19</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</si>
  <si>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</si>
  <si>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</si>
  <si>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654,59</t>
  </si>
  <si>
    <t>LUVA PASSANTE EM COBRE, DN 42 MM, SEM ANEL DE SOLDA, INSTALADO EM PRUMADA  FORNECIMENTO E INSTALAÇÃO. AF_01/2016</t>
  </si>
  <si>
    <t>BUCHA DE REDUÇÃO EM COBRE, DN 42 MM X 35 MM, SEM ANEL DE SOLDA, PONTA X BOLSA, INSTALADO EM PRUMADA  FORNECIMENTO E INSTALAÇÃO. AF_01/2016</t>
  </si>
  <si>
    <t>46,41</t>
  </si>
  <si>
    <t>JUNTA DE EXPANSÃO EM BRONZE/LATÃO, DN 42 MM, PONTA X PONTA, INSTALADO EM PRUMADA  FORNECIMENTO E INSTALAÇÃO. AF_01/2016</t>
  </si>
  <si>
    <t>821,65</t>
  </si>
  <si>
    <t>LUVA PASSANTE EM COBRE, DN 54 MM, SEM ANEL DE SOLDA, INSTALADO EM PRUMADA  FORNECIMENTO E INSTALAÇÃO. AF_01/2016</t>
  </si>
  <si>
    <t>73,26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</si>
  <si>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</si>
  <si>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</si>
  <si>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1.138,64</t>
  </si>
  <si>
    <t>LUVA PASSANTE EM COBRE, DN 66 MM, SEM ANEL DE SOLDA, INSTALADO EM PRUMADA  FORNECIMENTO E INSTALAÇÃO. AF_01/2016</t>
  </si>
  <si>
    <t>BUCHA DE REDUÇÃO EM COBRE, DN 66 MM X 54 MM, SEM ANEL DE SOLDA, PONTA X BOLSA, INSTALADO EM PRUMADA  FORNECIMENTO E INSTALAÇÃO. AF_01/2016</t>
  </si>
  <si>
    <t>170,80</t>
  </si>
  <si>
    <t>JUNTA DE EXPANSÃO EM BRONZE/LATÃO, DN 66 MM, PONTA X PONTA, INSTALADO EM PRUMADA  FORNECIMENTO E INSTALAÇÃO. AF_01/2016</t>
  </si>
  <si>
    <t>1.502,19</t>
  </si>
  <si>
    <t>TE DUPLA CURVA EM BRONZE/LATÃO, DN 3/4" X 22 MM X 3/4", SEM ANEL DE SOLDA, ROSCA F X BOLSA X ROSCA F, INSTALADO EM PRUMADA  FORNECIMENTO E INSTALAÇÃO. AF_01/2016</t>
  </si>
  <si>
    <t>83,37</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</si>
  <si>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</si>
  <si>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</si>
  <si>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</si>
  <si>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</si>
  <si>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31,03</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</si>
  <si>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</si>
  <si>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</si>
  <si>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29,72</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</si>
  <si>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</si>
  <si>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</si>
  <si>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</si>
  <si>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23,99</t>
  </si>
  <si>
    <t>JUNTA DE EXPANSÃO EM COBRE, DN 15 MM, PONTA X PONTA, INSTALADO EM RAMAL DE DISTRIBUIÇÃO  FORNECIMENTO E INSTALAÇÃO. AF_01/2016</t>
  </si>
  <si>
    <t>449,41</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</si>
  <si>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</si>
  <si>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</si>
  <si>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13,23</t>
  </si>
  <si>
    <t>JUNTA DE EXPANSÃO EM COBRE, DN 22 MM, PONTA X PONTA, INSTALADO EM RAMAL DE DISTRIBUIÇÃO  FORNECIMENTO E INSTALAÇÃO. AF_01/2016</t>
  </si>
  <si>
    <t>521,88</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</si>
  <si>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</si>
  <si>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</si>
  <si>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</si>
  <si>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47,75</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</si>
  <si>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</si>
  <si>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</si>
  <si>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17,39</t>
  </si>
  <si>
    <t>JUNTA DE EXPANSÃO EM COBRE, DN 28 MM, PONTA X PONTA, INSTALADO EM RAMAL DE DISTRIBUIÇÃO  FORNECIMENTO E INSTALAÇÃO. AF_01/2016</t>
  </si>
  <si>
    <t>573,69</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</si>
  <si>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</si>
  <si>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</si>
  <si>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</si>
  <si>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61,63</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</si>
  <si>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</si>
  <si>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</si>
  <si>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</si>
  <si>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</si>
  <si>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24,33</t>
  </si>
  <si>
    <t>COTOVELO EM BRONZE/LATÃO, DN 22 MM X 1/2", 90 GRAUS, SEM ANEL DE SOLDA, BOLSA X ROSCA F, INSTALADO EM RAMAL E SUB-RAMAL  FORNECIMENTO E INSTALAÇÃO. AF_01/2016</t>
  </si>
  <si>
    <t>34,02</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</si>
  <si>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</si>
  <si>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</si>
  <si>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</si>
  <si>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</si>
  <si>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</si>
  <si>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</si>
  <si>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449,63</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</si>
  <si>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</si>
  <si>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</si>
  <si>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</si>
  <si>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523,84</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</si>
  <si>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</si>
  <si>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</si>
  <si>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</si>
  <si>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49,71</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</si>
  <si>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</si>
  <si>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</si>
  <si>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36,59</t>
  </si>
  <si>
    <t>CURVA DE TRANSPOSIÇÃO EM BRONZE/LATÃO, DN 28 MM, SEM ANEL DE SOLDA, BOLSA X BOLSA, INSTALADO EM RAMAL E SUB-RAMAL  FORNECIMENTO E INSTALAÇÃO. AF_01/2016</t>
  </si>
  <si>
    <t>84,92</t>
  </si>
  <si>
    <t>JUNTA DE EXPANSÃO EM COBRE, DN 28 MM, PONTA X PONTA, INSTALADO EM RAMAL E SUB-RAMAL  FORNECIMENTO E INSTALAÇÃO. AF_01/2016</t>
  </si>
  <si>
    <t>577,24</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</si>
  <si>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</si>
  <si>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</si>
  <si>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91,65</t>
  </si>
  <si>
    <t>CURVA EM COBRE, DN 22 MM, 45 GRAUS, SEM ANEL DE SOLDA, BOLSA X BOLSA, INSTALADO EM PRUMADA  FORNECIMENTO E INSTALAÇÃO. AF_01/2016</t>
  </si>
  <si>
    <t>18,09</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</si>
  <si>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</si>
  <si>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</si>
  <si>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30,32</t>
  </si>
  <si>
    <t>CURVA EM COBRE, DN 28 MM, 45 GRAUS, SEM ANEL DE SOLDA, BOLSA X BOLSA, INSTALADO EM PRUMADA  FORNECIMENTO E INSTALAÇÃO. AF_01/2016</t>
  </si>
  <si>
    <t>26,47</t>
  </si>
  <si>
    <t>CURVA EM COBRE, DN 35 MM, 45 GRAUS, SEM ANEL DE SOLDA, BOLSA X BOLSA, INSTALADO EM PRUMADA  FORNECIMENTO E INSTALAÇÃO. AF_01/2016</t>
  </si>
  <si>
    <t>57,94</t>
  </si>
  <si>
    <t>CURVA EM COBRE, DN 42 MM, 45 GRAUS, SEM ANEL DE SOLDA, BOLSA X BOLSA, INSTALADO EM PRUMADA  FORNECIMENTO E INSTALAÇÃO. AF_01/2016</t>
  </si>
  <si>
    <t>CURVA EM COBRE, DN 54 MM, 45 GRAUS, SEM ANEL DE SOLDA, BOLSA X BOLSA, INSTALADO EM PRUMADA  FORNECIMENTO E INSTALAÇÃO. AF_01/2016</t>
  </si>
  <si>
    <t>132,18</t>
  </si>
  <si>
    <t>CURVA EM COBRE, DN 66 MM, 45 GRAUS, SEM ANEL DE SOLDA, BOLSA X BOLSA, INSTALADO EM PRUMADA  FORNECIMENTO E INSTALAÇÃO. AF_01/2016</t>
  </si>
  <si>
    <t>292,28</t>
  </si>
  <si>
    <t>BUCHA DE REDUÇÃO EM COBRE, DN 28 MM X 22 MM, SEM ANEL DE SOLDA, INSTALADO EM RAMAL E SUB-RAMAL  FORNECIMENTO E INSTALAÇÃO. AF_01/2016</t>
  </si>
  <si>
    <t>20,94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</si>
  <si>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</si>
  <si>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</si>
  <si>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</si>
  <si>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</si>
  <si>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70,56</t>
  </si>
  <si>
    <t>LUVA, EM FERRO GALVANIZADO, CONEXÃO ROSQUEADA, DN 80 (3), INSTALADO EM RESERVAÇÃO DE ÁGUA DE EDIFICAÇÃO QUE POSSUA RESERVATÓRIO DE FIBRA/FIBROCIMENTO  FORNECIMENTO E INSTALAÇÃO. AF_06/2016</t>
  </si>
  <si>
    <t>116,67</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</si>
  <si>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</si>
  <si>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</si>
  <si>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</si>
  <si>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78,05</t>
  </si>
  <si>
    <t>COTOVELO 90 GRAUS, EM FERRO GALVANIZADO, CONEXÃO ROSQUEADA, DN 65 (2 1/2), INSTALADO EM RESERVAÇÃO DE ÁGUA DE EDIFICAÇÃO QUE POSSUA RESERVATÓRIO DE FIBRA/FIBROCIMENTO  FORNECIMENTO E INSTALAÇÃO. AF_06/2016</t>
  </si>
  <si>
    <t>115,38</t>
  </si>
  <si>
    <t>COTOVELO 45 GRAUS, EM FERRO GALVANIZADO, CONEXÃO ROSQUEADA, DN 65 (2 1/2), INSTALADO EM RESERVAÇÃO DE ÁGUA DE EDIFICAÇÃO QUE POSSUA RESERVATÓRIO DE FIBRA/FIBROCIMENTO  FORNECIMENTO E INSTALAÇÃO. AF_06/2016</t>
  </si>
  <si>
    <t>125,10</t>
  </si>
  <si>
    <t>COTOVELO 90 GRAUS, EM FERRO GALVANIZADO, CONEXÃO ROSQUEADA, DN 80 (3), INSTALADO EM RESERVAÇÃO DE ÁGUA DE EDIFICAÇÃO QUE POSSUA RESERVATÓRIO DE FIBRA/FIBROCIMENTO  FORNECIMENTO E INSTALAÇÃO. AF_06/2016</t>
  </si>
  <si>
    <t>158,31</t>
  </si>
  <si>
    <t>COTOVELO 45 GRAUS, EM FERRO GALVANIZADO, CONEXÃO ROSQUEADA, DN 80 (3), INSTALADO EM RESERVAÇÃO DE ÁGUA DE EDIFICAÇÃO QUE POSSUA RESERVATÓRIO DE FIBRA/FIBROCIMENTO  FORNECIMENTO E INSTALAÇÃO. AF_06/2016</t>
  </si>
  <si>
    <t>177,04</t>
  </si>
  <si>
    <t>TÊ, EM FERRO GALVANIZADO, CONEXÃO ROSQUEADA, DN 50 (2), INSTALADO EM RESERVAÇÃO DE ÁGUA DE EDIFICAÇÃO QUE POSSUA RESERVATÓRIO DE FIBRA/FIBROCIMENTO  FORNECIMENTO E INSTALAÇÃO. AF_06/2016</t>
  </si>
  <si>
    <t>100,92</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</si>
  <si>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</si>
  <si>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</si>
  <si>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209,11</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</si>
  <si>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</si>
  <si>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</si>
  <si>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196,26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</si>
  <si>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</si>
  <si>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</si>
  <si>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406,51</t>
  </si>
  <si>
    <t>COTOVELO EM COBRE, DN 54 MM, 90 GRAUS, SEM ANEL DE SOLDA, INSTALADO EM RESERVAÇÃO DE ÁGUA DE EDIFICAÇÃO QUE POSSUA RESERVATÓRIO DE FIBRA/FIBROCIMENTO  FORNECIMENTO E INSTALAÇÃO. AF_06/2016</t>
  </si>
  <si>
    <t>137,10</t>
  </si>
  <si>
    <t>CURVA EM COBRE, DN 54 MM, 45 GRAUS, SEM ANEL DE SOLDA, BOLSA X BOLSA, INSTALADO EM RESERVAÇÃO DE ÁGUA DE EDIFICAÇÃO QUE POSSUA RESERVATÓRIO DE FIBRA/FIBROCIMENTO  FORNECIMENTO E INSTALAÇÃO. AF_06/2016</t>
  </si>
  <si>
    <t>155,14</t>
  </si>
  <si>
    <t>COTOVELO EM COBRE, DN 66 MM, 90 GRAUS, SEM ANEL DE SOLDA, INSTALADO EM RESERVAÇÃO DE ÁGUA DE EDIFICAÇÃO QUE POSSUA RESERVATÓRIO DE FIBRA/FIBROCIMENTO  FORNECIMENTO E INSTALAÇÃO. AF_06/2016</t>
  </si>
  <si>
    <t>374,17</t>
  </si>
  <si>
    <t>CURVA EM COBRE, DN 66 MM, 45 GRAUS, SEM ANEL DE SOLDA, BOLSA X BOLSA, INSTALADO EM RESERVAÇÃO DE ÁGUA DE EDIFICAÇÃO QUE POSSUA RESERVATÓRIO DE FIBRA/FIBROCIMENTO  FORNECIMENTO E INSTALAÇÃO. AF_06/2016</t>
  </si>
  <si>
    <t>311,46</t>
  </si>
  <si>
    <t>COTOVELO EM COBRE, DN 79 MM, 90 GRAUS, SEM ANEL DE SOLDA, INSTALADO EM RESERVAÇÃO DE ÁGUA DE EDIFICAÇÃO QUE POSSUA RESERVATÓRIO DE FIBRA/FIBROCIMENTO  FORNECIMENTO E INSTALAÇÃO. AF_06/2016</t>
  </si>
  <si>
    <t>367,85</t>
  </si>
  <si>
    <t>COTOVELO EM COBRE, DN 104 MM, 90 GRAUS, SEM ANEL DE SOLDA, INSTALADO EM RESERVAÇÃO DE ÁGUA DE EDIFICAÇÃO QUE POSSUA RESERVATÓRIO DE FIBRA/FIBROCIMENTO  FORNECIMENTO E INSTALAÇÃO. AF_06/2016</t>
  </si>
  <si>
    <t>836,99</t>
  </si>
  <si>
    <t>TE EM COBRE, DN 54 MM, SEM ANEL DE SOLDA, INSTALADO EM RESERVAÇÃO DE ÁGUA DE EDIFICAÇÃO QUE POSSUA RESERVATÓRIO DE FIBRA/FIBROCIMENTO  FORNECIMENTO E INSTALAÇÃO. AF_06/2016</t>
  </si>
  <si>
    <t>200,07</t>
  </si>
  <si>
    <t>TE EM COBRE, DN 66 MM, SEM ANEL DE SOLDA, INSTALADO EM RESERVAÇÃO DE ÁGUA DE EDIFICAÇÃO QUE POSSUA RESERVATÓRIO DE FIBRA/FIBROCIMENTO  FORNECIMENTO E INSTALAÇÃO. AF_06/2016</t>
  </si>
  <si>
    <t>463,77</t>
  </si>
  <si>
    <t>TE EM COBRE, DN 79 MM, SEM ANEL DE SOLDA, INSTALADO EM RESERVAÇÃO DE ÁGUA DE EDIFICAÇÃO QUE POSSUA RESERVATÓRIO DE FIBRA/FIBROCIMENTO  FORNECIMENTO E INSTALAÇÃO. AF_06/2016</t>
  </si>
  <si>
    <t>703,55</t>
  </si>
  <si>
    <t>TE EM COBRE, DN 104 MM, SEM ANEL DE SOLDA, INSTALADO EM RESERVAÇÃO DE ÁGUA DE EDIFICAÇÃO QUE POSSUA RESERVATÓRIO DE FIBRA/FIBROCIMENTO  FORNECIMENTO E INSTALAÇÃO. AF_06/2016</t>
  </si>
  <si>
    <t>1.458,12</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</si>
  <si>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</si>
  <si>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</si>
  <si>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</si>
  <si>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</si>
  <si>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</si>
  <si>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</si>
  <si>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</si>
  <si>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</si>
  <si>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</si>
  <si>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29,53</t>
  </si>
  <si>
    <t>LUVA, PVC, SOLDÁVEL, DN 60 MM, INSTALADO EM RESERVAÇÃO DE ÁGUA DE EDIFICAÇÃO QUE POSSUA RESERVATÓRIO DE FIBRA/FIBROCIMENTO   FORNECIMENTO E INSTALAÇÃO. AF_06/2016</t>
  </si>
  <si>
    <t>29,51</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</si>
  <si>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</si>
  <si>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</si>
  <si>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40,01</t>
  </si>
  <si>
    <t>ADAPTADOR CURTO COM BOLSA E ROSCA PARA REGISTRO, PVC, SOLDÁVEL, DN 85 MM X 3 , INSTALADO EM RESERVAÇÃO DE ÁGUA DE EDIFICAÇÃO QUE POSSUA RESERVATÓRIO DE FIBRA/FIBROCIMENTO   FORNECIMENTO E INSTALAÇÃO. AF_06/2016</t>
  </si>
  <si>
    <t>61,48</t>
  </si>
  <si>
    <t>LUVA, PVC, SOLDÁVEL, DN 85 MM, INSTALADO EM RESERVAÇÃO DE ÁGUA DE EDIFICAÇÃO QUE POSSUA RESERVATÓRIO DE FIBRA/FIBROCIMENTO   FORNECIMENTO E INSTALAÇÃO. AF_06/2016</t>
  </si>
  <si>
    <t>84,05</t>
  </si>
  <si>
    <t>ADAPTADOR CURTO COM BOLSA E ROSCA PARA REGISTRO, PVC, SOLDÁVEL, DN 110 MM X 4 , INSTALADO EM RESERVAÇÃO DE ÁGUA DE EDIFICAÇÃO QUE POSSUA RESERVATÓRIO DE FIBRA/FIBROCIMENTO   FORNECIMENTO E INSTALAÇÃO. AF_06/2016</t>
  </si>
  <si>
    <t>81,57</t>
  </si>
  <si>
    <t>LUVA, PVC, SOLDÁVEL, DN 110 MM, INSTALADO EM RESERVAÇÃO DE ÁGUA DE EDIFICAÇÃO QUE POSSUA RESERVATÓRIO DE FIBRA/FIBROCIMENTO   FORNECIMENTO E INSTALAÇÃO. AF_06/2016</t>
  </si>
  <si>
    <t>119,21</t>
  </si>
  <si>
    <t>JOELHO 90 GRAUS COM BUCHA DE LATÃO, PVC, SOLDÁVEL, DN  25 MM, X 3/4 INSTALADO EM RESERVAÇÃO DE ÁGUA DE EDIFICAÇÃO QUE POSSUA RESERVATÓRIO DE FIBRA/FIBROCIMENTO   FORNECIMENTO E INSTALAÇÃO. AF_06/2016</t>
  </si>
  <si>
    <t>11,64</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</si>
  <si>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</si>
  <si>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</si>
  <si>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</si>
  <si>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15,97</t>
  </si>
  <si>
    <t>JOELHO 90 GRAUS, PVC, SOLDÁVEL, DN 40 MM INSTALADO EM RESERVAÇÃO DE ÁGUA DE EDIFICAÇÃO QUE POSSUA RESERVATÓRIO DE FIBRA/FIBROCIMENTO   FORNECIMENTO E INSTALAÇÃO. AF_06/2016</t>
  </si>
  <si>
    <t>17,62</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</si>
  <si>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</si>
  <si>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</si>
  <si>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</si>
  <si>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29,40</t>
  </si>
  <si>
    <t>JOELHO 90 GRAUS, PVC, SOLDÁVEL, DN 60 MM INSTALADO EM RESERVAÇÃO DE ÁGUA DE EDIFICAÇÃO QUE POSSUA RESERVATÓRIO DE FIBRA/FIBROCIMENTO   FORNECIMENTO E INSTALAÇÃO. AF_06/2016</t>
  </si>
  <si>
    <t>48,98</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</si>
  <si>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</si>
  <si>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</si>
  <si>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128,45</t>
  </si>
  <si>
    <t>CURVA 90 GRAUS, PVC, SOLDÁVEL, DN 75 MM, INSTALADO EM RESERVAÇÃO DE ÁGUA DE EDIFICAÇÃO QUE POSSUA RESERVATÓRIO DE FIBRA/FIBROCIMENTO   FORNECIMENTO E INSTALAÇÃO. AF_06/2016</t>
  </si>
  <si>
    <t>83,10</t>
  </si>
  <si>
    <t>JOELHO 90 GRAUS, PVC, SOLDÁVEL, DN 85 MM INSTALADO EM RESERVAÇÃO DE ÁGUA DE EDIFICAÇÃO QUE POSSUA RESERVATÓRIO DE FIBRA/FIBROCIMENTO   FORNECIMENTO E INSTALAÇÃO. AF_06/2016</t>
  </si>
  <si>
    <t>164,26</t>
  </si>
  <si>
    <t>CURVA 90 GRAUS, PVC, SOLDÁVEL, DN 85 MM, INSTALADO EM RESERVAÇÃO DE ÁGUA DE EDIFICAÇÃO QUE POSSUA RESERVATÓRIO DE FIBRA/FIBROCIMENTO   FORNECIMENTO E INSTALAÇÃO. AF_06/2016</t>
  </si>
  <si>
    <t>126,51</t>
  </si>
  <si>
    <t>JOELHO 90 GRAUS, PVC, SOLDÁVEL, DN 110 MM INSTALADO EM RESERVAÇÃO DE ÁGUA DE EDIFICAÇÃO QUE POSSUA RESERVATÓRIO DE FIBRA/FIBROCIMENTO   FORNECIMENTO E INSTALAÇÃO. AF_06/2016</t>
  </si>
  <si>
    <t>306,56</t>
  </si>
  <si>
    <t>CURVA 90 GRAUS, PVC, SOLDÁVEL, DN 110 MM, INSTALADO EM RESERVAÇÃO DE ÁGUA DE EDIFICAÇÃO QUE POSSUA RESERVATÓRIO DE FIBRA/FIBROCIMENTO   FORNECIMENTO E INSTALAÇÃO. AF_06/2016</t>
  </si>
  <si>
    <t>249,66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</si>
  <si>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</si>
  <si>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</si>
  <si>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15,96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</si>
  <si>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</si>
  <si>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</si>
  <si>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</si>
  <si>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26,44</t>
  </si>
  <si>
    <t>TÊ DE REDUÇÃO, PVC, SOLDÁVEL, DN 40 MM X 32 MM, INSTALADO EM RESERVAÇÃO DE ÁGUA DE EDIFICAÇÃO QUE POSSUA RESERVATÓRIO DE FIBRA/FIBROCIMENTO   FORNECIMENTO E INSTALAÇÃO. AF_06/2016</t>
  </si>
  <si>
    <t>27,63</t>
  </si>
  <si>
    <t>TÊ, PVC, SOLDÁVEL, DN 50 MM INSTALADO EM RESERVAÇÃO DE ÁGUA DE EDIFICAÇÃO QUE POSSUA RESERVATÓRIO DE FIBRA/FIBROCIMENTO   FORNECIMENTO E INSTALAÇÃO. AF_06/2016</t>
  </si>
  <si>
    <t>27,70</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</si>
  <si>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</si>
  <si>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</si>
  <si>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63,53</t>
  </si>
  <si>
    <t>TÊ, PVC, SOLDÁVEL, DN 75 MM INSTALADO EM RESERVAÇÃO DE ÁGUA DE EDIFICAÇÃO QUE POSSUA RESERVATÓRIO DE FIBRA/FIBROCIMENTO   FORNECIMENTO E INSTALAÇÃO. AF_06/2016</t>
  </si>
  <si>
    <t>99,22</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</si>
  <si>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</si>
  <si>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</si>
  <si>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166,85</t>
  </si>
  <si>
    <t>TÊ DE REDUÇÃO, PVC, SOLDÁVEL, DN 85 MM X 60 MM, INSTALADO EM RESERVAÇÃO DE ÁGUA DE EDIFICAÇÃO QUE POSSUA RESERVATÓRIO DE FIBRA/FIBROCIMENTO   FORNECIMENTO E INSTALAÇÃO. AF_06/2016</t>
  </si>
  <si>
    <t>141,17</t>
  </si>
  <si>
    <t>TÊ, PVC, SOLDÁVEL, DN 110 MM INSTALADO EM RESERVAÇÃO DE ÁGUA DE EDIFICAÇÃO QUE POSSUA RESERVATÓRIO DE FIBRA/FIBROCIMENTO   FORNECIMENTO E INSTALAÇÃO. AF_06/2016</t>
  </si>
  <si>
    <t>248,30</t>
  </si>
  <si>
    <t>TÊ DE REDUÇÃO, PVC, SOLDÁVEL, DN 110 MM X 60 MM, INSTALADO EM RESERVAÇÃO DE ÁGUA DE EDIFICAÇÃO QUE POSSUA RESERVATÓRIO DE FIBRA/FIBROCIMENTO   FORNECIMENTO E INSTALAÇÃO. AF_06/2016</t>
  </si>
  <si>
    <t>235,17</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</si>
  <si>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</si>
  <si>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</si>
  <si>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25,86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</si>
  <si>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</si>
  <si>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</si>
  <si>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44,71</t>
  </si>
  <si>
    <t>ADAPTADOR COM FLANGE E ANEL DE VEDAÇÃO, PVC, SOLDÁVEL, DN 60 MM X 2 , INSTALADO EM RESERVAÇÃO DE ÁGUA DE EDIFICAÇÃO QUE POSSUA RESERVATÓRIO DE FIBRA/FIBROCIMENTO   FORNECIMENTO E INSTALAÇÃO. AF_06/2016</t>
  </si>
  <si>
    <t>55,78</t>
  </si>
  <si>
    <t>ADAPTADOR COM FLANGES LIVRES, PVC, SOLDÁVEL, DN  25 MM X 3/4 , INSTALADO EM RESERVAÇÃO DE ÁGUA DE EDIFICAÇÃO QUE POSSUA RESERVATÓRIO DE FIBRA/FIBROCIMENTO   FORNECIMENTO E INSTALAÇÃO. AF_06/2016</t>
  </si>
  <si>
    <t>28,54</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</si>
  <si>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</si>
  <si>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</si>
  <si>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55,91</t>
  </si>
  <si>
    <t>ADAPTADOR COM FLANGES LIVRES, PVC, SOLDÁVEL, DN 50 MM X 1 1/2 , INSTALADO EM RESERVAÇÃO DE ÁGUA DE EDIFICAÇÃO QUE POSSUA RESERVATÓRIO DE FIBRA/FIBROCIMENTO   FORNECIMENTO E INSTALAÇÃO. AF_06/2016</t>
  </si>
  <si>
    <t>65,68</t>
  </si>
  <si>
    <t>ADAPTADOR COM FLANGES LIVRES, PVC, SOLDÁVEL, DN 60 MM X 2 , INSTALADO EM RESERVAÇÃO DE ÁGUA DE EDIFICAÇÃO QUE POSSUA RESERVATÓRIO DE FIBRA/FIBROCIMENTO   FORNECIMENTO E INSTALAÇÃO. AF_06/2016</t>
  </si>
  <si>
    <t>88,07</t>
  </si>
  <si>
    <t>ADAPTADOR COM FLANGES LIVRES, PVC, SOLDÁVEL, DN 75 MM X 2 1/2 , INSTALADO EM RESERVAÇÃO DE ÁGUA DE EDIFICAÇÃO QUE POSSUA RESERVATÓRIO DE FIBRA/FIBROCIMENTO   FORNECIMENTO E INSTALAÇÃO. AF_06/2016</t>
  </si>
  <si>
    <t>230,18</t>
  </si>
  <si>
    <t>ADAPTADOR COM FLANGES LIVRES, PVC, SOLDÁVEL, DN 85 MM X 3 , INSTALADO EM RESERVAÇÃO DE ÁGUA DE EDIFICAÇÃO QUE POSSUA RESERVATÓRIO DE FIBRA/FIBROCIMENTO   FORNECIMENTO E INSTALAÇÃO. AF_06/2016</t>
  </si>
  <si>
    <t>312,12</t>
  </si>
  <si>
    <t>ADAPTADOR COM FLANGES LIVRES, PVC, SOLDÁVEL, DN 110 MM X 4 , INSTALADO EM RESERVAÇÃO DE ÁGUA DE EDIFICAÇÃO QUE POSSUA RESERVATÓRIO DE FIBRA/FIBROCIMENTO   FORNECIMENTO E INSTALAÇÃO. AF_06/2016</t>
  </si>
  <si>
    <t>430,94</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</si>
  <si>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</si>
  <si>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</si>
  <si>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</si>
  <si>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48,66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</si>
  <si>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</si>
  <si>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</si>
  <si>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184,31</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</si>
  <si>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</si>
  <si>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</si>
  <si>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223,95</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</si>
  <si>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</si>
  <si>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</si>
  <si>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45,85</t>
  </si>
  <si>
    <t>LUVA, CPVC, SOLDÁVEL, DN 89 MM, INSTALADO EM RESERVAÇÃO DE ÁGUA DE EDIFICAÇÃO QUE POSSUA RESERVATÓRIO DE FIBRA/FIBROCIMENTO  FORNECIMENTO E INSTALAÇÃO. AF_06/2016</t>
  </si>
  <si>
    <t>192,54</t>
  </si>
  <si>
    <t>JOELHO 90 GRAUS, CPVC, SOLDÁVEL, DN 22 MM, INSTALADO EM RESERVAÇÃO DE ÁGUA DE EDIFICAÇÃO QUE POSSUA RESERVATÓRIO DE FIBRA/FIBROCIMENTO  FORNECIMENTO E INSTALAÇÃO. AF_06/2016</t>
  </si>
  <si>
    <t>11,83</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</si>
  <si>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</si>
  <si>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</si>
  <si>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17,98</t>
  </si>
  <si>
    <t>CURVA 90 GRAUS, CPVC, SOLDÁVEL, DN 28 MM, INSTALADO EM RESERVAÇÃO DE ÁGUA DE EDIFICAÇÃO QUE POSSUA RESERVATÓRIO DE FIBRA/FIBROCIMENTO  FORNECIMENTO E INSTALAÇÃO. AF_06/2016</t>
  </si>
  <si>
    <t>19,81</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</si>
  <si>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</si>
  <si>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</si>
  <si>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</si>
  <si>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84,42</t>
  </si>
  <si>
    <t>JOELHO 90 GRAUS, CPVC, SOLDÁVEL, DN 73 MM, INSTALADO EM RESERVAÇÃO DE ÁGUA DE EDIFICAÇÃO QUE POSSUA RESERVATÓRIO DE FIBRA/FIBROCIMENTO  FORNECIMENTO E INSTALAÇÃO. AF_06/2016</t>
  </si>
  <si>
    <t>200,14</t>
  </si>
  <si>
    <t>JOELHO 90 GRAUS, CPVC, SOLDÁVEL, DN 89 MM, INSTALADO EM RESERVAÇÃO DE ÁGUA DE EDIFICAÇÃO QUE POSSUA RESERVATÓRIO DE FIBRA/FIBROCIMENTO  FORNECIMENTO E INSTALAÇÃO. AF_06/2016</t>
  </si>
  <si>
    <t>244,27</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</si>
  <si>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</si>
  <si>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</si>
  <si>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</si>
  <si>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</si>
  <si>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64,43</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</si>
  <si>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</si>
  <si>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</si>
  <si>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228,21</t>
  </si>
  <si>
    <t>TE, CPVC, SOLDÁVEL, DN 89 MM, INSTALADO EM RESERVAÇÃO DE ÁGUA DE EDIFICAÇÃO QUE POSSUA RESERVATÓRIO DE FIBRA/FIBROCIMENTO  FORNECIMENTO E INSTALAÇÃO. AF_06/2016</t>
  </si>
  <si>
    <t>292,26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</si>
  <si>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</si>
  <si>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</si>
  <si>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</si>
  <si>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48,09</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</si>
  <si>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</si>
  <si>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</si>
  <si>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90,74</t>
  </si>
  <si>
    <t>ADAPTADOR COM FLANGES LIVRES, PVC, SOLDÁVEL LONGO, DN 75 MM X 2 1/2 , INSTALADO EM RESERVAÇÃO DE ÁGUA DE EDIFICAÇÃO QUE POSSUA RESERVATÓRIO DE FIBRA/FIBROCIMENTO   FORNECIMENTO E INSTALAÇÃO. AF_06/2016</t>
  </si>
  <si>
    <t>285,10</t>
  </si>
  <si>
    <t>ADAPTADOR COM FLANGES LIVRES, PVC, SOLDÁVEL LONGO, DN 85 MM X 3 , INSTALADO EM RESERVAÇÃO DE ÁGUA DE EDIFICAÇÃO QUE POSSUA RESERVATÓRIO DE FIBRA/FIBROCIMENTO   FORNECIMENTO E INSTALAÇÃO. AF_06/2016</t>
  </si>
  <si>
    <t>329,80</t>
  </si>
  <si>
    <t>ADAPTADOR COM FLANGES LIVRES, PVC, SOLDÁVEL LONGO, DN 110 MM X 4 , INSTALADO EM RESERVAÇÃO DE ÁGUA DE EDIFICAÇÃO QUE POSSUA RESERVATÓRIO DE FIBRA/FIBROCIMENTO   FORNECIMENTO E INSTALAÇÃO. AF_06/2016</t>
  </si>
  <si>
    <t>462,07</t>
  </si>
  <si>
    <t>LUVA, CPVC, SOLDÁVEL, DN 73 MM, INSTALADO EM RESERVAÇÃO DE ÁGUA DE EDIFICAÇÃO QUE POSSUA RESERVATÓRIO DE FIBRA/FIBROCIMENTO  FORNECIMENTO E INSTALAÇÃO. AF_06/2016</t>
  </si>
  <si>
    <t>164,00</t>
  </si>
  <si>
    <t>ADAPTADOR COM FLANGES LIVRES, PVC, SOLDÁVEL LONGO, DN  25 MM X 3/4 , INSTALADO EM RESERVAÇÃO DE ÁGUA DE EDIFICAÇÃO QUE POSSUA RESERVATÓRIO DE FIBRA/FIBROCIMENTO    FORNECIMENTO E INSTALAÇÃO. AF_06/2016</t>
  </si>
  <si>
    <t>34,54</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</si>
  <si>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</si>
  <si>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</si>
  <si>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52,34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</si>
  <si>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</si>
  <si>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</si>
  <si>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</si>
  <si>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</si>
  <si>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</si>
  <si>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</si>
  <si>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26,99</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</si>
  <si>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</si>
  <si>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</si>
  <si>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</si>
  <si>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54,40</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</si>
  <si>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</si>
  <si>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</si>
  <si>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</si>
  <si>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</si>
  <si>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21,83</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</si>
  <si>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</si>
  <si>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</si>
  <si>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</si>
  <si>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</si>
  <si>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24,38</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</si>
  <si>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</si>
  <si>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</si>
  <si>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</si>
  <si>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</si>
  <si>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32,95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</si>
  <si>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</si>
  <si>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</si>
  <si>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</si>
  <si>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28,64</t>
  </si>
  <si>
    <t>TÊ NORMAL, PPR, DN 25 MM, CLASSE PN 25, INSTALADO EM RAMAL DE DISTRIBUIÇÃO DE ÁGUA  FORNECIMENTO E INSTALAÇÃO . AF_06/2015</t>
  </si>
  <si>
    <t>TÊ NORMAL, PPR, DN 32 MM, CLASSE PN 25, INSTALADO EM RAMAL DE DISTRIBUIÇÃO DE ÁGUA  FORNECIMENTO E INSTALAÇÃO . AF_06/2015</t>
  </si>
  <si>
    <t>29,32</t>
  </si>
  <si>
    <t>TÊ NORMAL, PPR, DN 40 MM, CLASSE PN 25, INSTALADO EM RAMAL DE DISTRIBUIÇÃO DE ÁGUA  FORNECIMENTO E INSTALAÇÃO . AF_06/2015</t>
  </si>
  <si>
    <t>50,95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</si>
  <si>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</si>
  <si>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</si>
  <si>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</si>
  <si>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</si>
  <si>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</si>
  <si>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14,28</t>
  </si>
  <si>
    <t>JOELHO 45 GRAUS, PPR, DN 40 MM, CLASSE PN 25, INSTALADO EM PRUMADA DE ÁGUA  FORNECIMENTO E INSTALAÇÃO . AF_06/2015</t>
  </si>
  <si>
    <t>JOELHO 90 GRAUS, PPR, DN 50 MM, CLASSE PN 25, INSTALADO EM PRUMADA DE ÁGUA  FORNECIMENTO E INSTALAÇÃO . AF_06/2015</t>
  </si>
  <si>
    <t>26,54</t>
  </si>
  <si>
    <t>JOELHO 45 GRAUS, PPR, DN 50 MM, CLASSE PN 25, INSTALADO EM PRUMADA DE ÁGUA  FORNECIMENTO E INSTALAÇÃO . AF_06/2015</t>
  </si>
  <si>
    <t>JOELHO 90 GRAUS, PPR, DN 63 MM, CLASSE PN 25, INSTALADO EM PRUMADA DE ÁGUA  FORNECIMENTO E INSTALAÇÃO . AF_06/2015</t>
  </si>
  <si>
    <t>40,12</t>
  </si>
  <si>
    <t>JOELHO 45 GRAUS, PPR, DN 63 MM, CLASSE PN 25, INSTALADO EM PRUMADA DE ÁGUA  FORNECIMENTO E INSTALAÇÃO . AF_06/2015</t>
  </si>
  <si>
    <t>JOELHO 90 GRAUS, PPR, DN 75 MM, CLASSE PN 25, INSTALADO EM PRUMADA DE ÁGUA  FORNECIMENTO E INSTALAÇÃO . AF_06/2015</t>
  </si>
  <si>
    <t>88,22</t>
  </si>
  <si>
    <t>JOELHO 45 GRAUS, PPR, DN 75 MM, CLASSE PN 25, INSTALADO EM PRUMADA DE ÁGUA  FORNECIMENTO E INSTALAÇÃO . AF_06/2015</t>
  </si>
  <si>
    <t>JOELHO 90 GRAUS, PPR, DN 90 MM, CLASSE PN 25, INSTALADO EM PRUMADA DE ÁGUA  FORNECIMENTO E INSTALAÇÃO . AF_06/2015</t>
  </si>
  <si>
    <t>132,83</t>
  </si>
  <si>
    <t>JOELHO 90 GRAUS, PPR, DN 110 MM, CLASSE PN 25, INSTALADO EM PRUMADA DE ÁGUA  FORNECIMENTO E INSTALAÇÃO . AF_06/2015</t>
  </si>
  <si>
    <t>198,73</t>
  </si>
  <si>
    <t>LUVA, PPR, DN 25 MM, CLASSE PN 25, INSTALADO EM PRUMADA DE ÁGUA  FORNECIMENTO E INSTALAÇÃO . AF_06/2015</t>
  </si>
  <si>
    <t>4,20</t>
  </si>
  <si>
    <t>CONECTOR MACHO, PPR, 25 X 1/2'', CLASSE PN 25, INSTALADO EM PRUMADA DE ÁGUA   FORNECIMENTO E INSTALAÇÃO . AF_06/2015</t>
  </si>
  <si>
    <t>CONECTOR FÊMEA, PPR, 25 X 1/2'', CLASSE PN 25, INSTALADO EM PRUMADA DE ÁGUA   FORNECIMENTO E INSTALAÇÃO . AF_06/2015</t>
  </si>
  <si>
    <t>14,64</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</si>
  <si>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</si>
  <si>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</si>
  <si>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</si>
  <si>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</si>
  <si>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</si>
  <si>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</si>
  <si>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27,30</t>
  </si>
  <si>
    <t>LUVA, PPR, DN 75 MM, CLASSE PN 25, INSTALADO EM PRUMADA DE ÁGUA  FORNECIMENTO E INSTALAÇÃO. AF_06/2015</t>
  </si>
  <si>
    <t>56,69</t>
  </si>
  <si>
    <t>LUVA, PPR, DN 90 MM, CLASSE PN 25, INSTALADO EM PRUMADA DE ÁGUA  FORNECIMENTO E INSTALAÇÃO. AF_06/2015</t>
  </si>
  <si>
    <t>89,43</t>
  </si>
  <si>
    <t>LUVA, PPR, DN 110 MM, CLASSE PN 25, INSTALADO EM PRUMADA DE ÁGUA  FORNECIMENTO E INSTALAÇÃO. AF_06/2015</t>
  </si>
  <si>
    <t>141,26</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</si>
  <si>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</si>
  <si>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</si>
  <si>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</si>
  <si>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</si>
  <si>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</si>
  <si>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50,60</t>
  </si>
  <si>
    <t>TÊ NORMAL, PPR, DN 75 MM, CLASSE PN 25, INSTALADO EM PRUMADA DE ÁGUA  FORNECIMENTO E INSTALAÇÃO . AF_06/2015</t>
  </si>
  <si>
    <t>94,98</t>
  </si>
  <si>
    <t>TÊ NORMAL, PPR, DN 90 MM, CLASSE PN 25, INSTALADO EM PRUMADA DE ÁGUA  FORNECIMENTO E INSTALAÇÃO . AF_06/2015</t>
  </si>
  <si>
    <t>142,64</t>
  </si>
  <si>
    <t>TÊ NORMAL, PPR, DN 110 MM, CLASSE PN 25, INSTALADO EM PRUMADA DE ÁGUA  FORNECIMENTO E INSTALAÇÃO . AF_06/2015</t>
  </si>
  <si>
    <t>224,57</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</si>
  <si>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</si>
  <si>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</si>
  <si>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</si>
  <si>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</si>
  <si>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</si>
  <si>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36,19</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</si>
  <si>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</si>
  <si>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</si>
  <si>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</si>
  <si>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28,29</t>
  </si>
  <si>
    <t>LUVA, PPR, DN 75 MM, CLASSE PN 25, INSTALADO EM RESERVAÇÃO DE ÁGUA DE EDIFICAÇÃO QUE POSSUA RESERVATÓRIO DE FIBRA/FIBROCIMENTO  FORNECIMENTO E INSTALAÇÃO. AF_06/2016</t>
  </si>
  <si>
    <t>60,34</t>
  </si>
  <si>
    <t>LUVA, PPR, DN 90 MM, CLASSE PN 25, INSTALADO EM RESERVAÇÃO DE ÁGUA DE EDIFICAÇÃO QUE POSSUA RESERVATÓRIO DE FIBRA/FIBROCIMENTO  FORNECIMENTO E INSTALAÇÃO. AF_06/2016</t>
  </si>
  <si>
    <t>88,54</t>
  </si>
  <si>
    <t>LUVA, PPR, DN 110 MM, CLASSE PN 25, INSTALADO EM RESERVAÇÃO DE ÁGUA DE EDIFICAÇÃO QUE POSSUA RESERVATÓRIO DE FIBRA/FIBROCIMENTO  FORNECIMENTO E INSTALAÇÃO. AF_06/2016</t>
  </si>
  <si>
    <t>141,20</t>
  </si>
  <si>
    <t>JOELHO 90 GRAUS, PPR, DN 20 MM, CLASSE PN 25,  INSTALADO EM RESERVAÇÃO DE ÁGUA DE EDIFICAÇÃO QUE POSSUA RESERVATÓRIO DE FIBRA/FIBROCIMENTO  FORNECIMENTO E INSTALAÇÃO. AF_06/2016</t>
  </si>
  <si>
    <t>8,75</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</si>
  <si>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</si>
  <si>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</si>
  <si>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</si>
  <si>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</si>
  <si>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</si>
  <si>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41,58</t>
  </si>
  <si>
    <t>JOELHO 90 GRAUS, PPR, DN 75 MM, CLASSE PN 25,  INSTALADO EM RESERVAÇÃO DE ÁGUA DE EDIFICAÇÃO QUE POSSUA RESERVATÓRIO DE FIBRA/FIBROCIMENTO  FORNECIMENTO E INSTALAÇÃO. AF_06/2016</t>
  </si>
  <si>
    <t>93,68</t>
  </si>
  <si>
    <t>JOELHO 90 GRAUS, PPR, DN 90 MM, CLASSE PN 25,  INSTALADO EM RESERVAÇÃO DE ÁGUA DE EDIFICAÇÃO QUE POSSUA RESERVATÓRIO DE FIBRA/FIBROCIMENTO  FORNECIMENTO E INSTALAÇÃO. AF_06/2016</t>
  </si>
  <si>
    <t>131,47</t>
  </si>
  <si>
    <t>JOELHO 90 GRAUS, PPR, DN 110 MM, CLASSE PN 25,  INSTALADO EM RESERVAÇÃO DE ÁGUA DE EDIFICAÇÃO QUE POSSUA RESERVATÓRIO DE FIBRA/FIBROCIMENTO  FORNECIMENTO E INSTALAÇÃO. AF_06/2016</t>
  </si>
  <si>
    <t>198,68</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</si>
  <si>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</si>
  <si>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</si>
  <si>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</si>
  <si>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18,04</t>
  </si>
  <si>
    <t>TÊ, PPR, DN 40 MM, CLASSE PN 25,  INSTALADO EM RESERVAÇÃO DE ÁGUA DE EDIFICAÇÃO QUE POSSUA RESERVATÓRIO DE FIBRA/FIBROCIMENTO  FORNECIMENTO E INSTALAÇÃO. AF_06/2016</t>
  </si>
  <si>
    <t>26,31</t>
  </si>
  <si>
    <t>TÊ, PPR, DN 50 MM, CLASSE PN 25,  INSTALADO EM RESERVAÇÃO DE ÁGUA DE EDIFICAÇÃO QUE POSSUA RESERVATÓRIO DE FIBRA/FIBROCIMENTO  FORNECIMENTO E INSTALAÇÃO. AF_06/2016</t>
  </si>
  <si>
    <t>37,35</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</si>
  <si>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</si>
  <si>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</si>
  <si>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102,21</t>
  </si>
  <si>
    <t>TÊ, PPR, DN 90 MM, CLASSE PN 25,  INSTALADO EM RESERVAÇÃO DE ÁGUA DE EDIFICAÇÃO QUE POSSUA RESERVATÓRIO DE FIBRA/FIBROCIMENTO  FORNECIMENTO E INSTALAÇÃO. AF_06/2016</t>
  </si>
  <si>
    <t>140,81</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</si>
  <si>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</si>
  <si>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</si>
  <si>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333,98</t>
  </si>
  <si>
    <t>KIT CHASSI PEX, PRÉ-FABRICADO, PARA COZINHA COM CUBA SIMPLES E CONEXÕES POR CRIMPAGEM  FORNECIMENTO E INSTALAÇÃO. AF_06/2015</t>
  </si>
  <si>
    <t>171,13</t>
  </si>
  <si>
    <t>KIT CHASSI PEX, PRÉ-FABRICADO, PARA ÁREA DE SERVIÇO COM TANQUE E MÁQUINA DE LAVAR ROUPA, E CONEXÕES POR CRIMPAGEM  FORNECIMENTO E INSTALAÇÃO. AF_06/2015</t>
  </si>
  <si>
    <t>305,24</t>
  </si>
  <si>
    <t>KIT CHASSI PEX, PRÉ-FABRICADO, PARA CHUVEIRO COM REGISTROS DE PRESSÃO E CONEXÕES POR ANEL DESLIZANTE  FORNECIMENTO E INSTALAÇÃO. AF_06/2015</t>
  </si>
  <si>
    <t>344,13</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</si>
  <si>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</si>
  <si>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</si>
  <si>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276,46</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</si>
  <si>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</si>
  <si>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</si>
  <si>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</si>
  <si>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</si>
  <si>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20,51</t>
  </si>
  <si>
    <t>CONEXÃO FIXA, ROSCA FÊMEA, METÁLICA, PARA INSTALAÇÕES EM PEX, DN 20 MM X 1/2", COM ANEL DESLIZANTE. FORNECIMENTO E INSTALAÇÃO. AF_06/2015</t>
  </si>
  <si>
    <t>19,70</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</si>
  <si>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</si>
  <si>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</si>
  <si>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19,19</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</si>
  <si>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</si>
  <si>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</si>
  <si>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</si>
  <si>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30,38</t>
  </si>
  <si>
    <t>UNIÃO DE REDUÇÃO, METÁLICA, PEX, DN 25 X 16 MM, CONEXÃO POR ANEL DESLIZANTE  FORNECIMENTO E INSTALAÇÃO. AF_06/2015</t>
  </si>
  <si>
    <t>28,28</t>
  </si>
  <si>
    <t>UNIÃO DE REDUÇÃO, METÁLICA, PEX, DN 25 X 20 MM, CONEXÃO POR ANEL DESLIZANTE  FORNECIMENTO E INSTALAÇÃO. AF_06/2015</t>
  </si>
  <si>
    <t>UNIÃO METÁLICA PARA INSTALAÇÕES EM PEX, DN 32 MM, FIXAÇÃO DAS CONEXÕES POR ANEL DESLIZANTE   FORNECIMENTO E INSTALAÇÃO. AF_06/2015</t>
  </si>
  <si>
    <t>51,56</t>
  </si>
  <si>
    <t>CONEXÃO FIXA, ROSCA FÊMEA, METÁLICA, PARA INSTALAÇÕES EM PEX, DN 32 MM X 1", COM ANEL DESLIZANTE  FORNECIMENTO E INSTALAÇÃO. AF_06/2015</t>
  </si>
  <si>
    <t>UNIÃO DE REDUÇÃO, METÁLICA, PEX, DN 32 X 25 MM, CONEXÃO POR ANEL DESLIZANTE  FORNECIMENTO E INSTALAÇÃO. AF_06/2015</t>
  </si>
  <si>
    <t>44,47</t>
  </si>
  <si>
    <t>LUVA PARA INSTALAÇÕES EM PEX, DN 16 MM, CONEXÃO POR CRIMPAGEM  FORNECIMENTO E INSTALAÇÃO . AF_06/2015</t>
  </si>
  <si>
    <t>18,34</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</si>
  <si>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</si>
  <si>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</si>
  <si>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</si>
  <si>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25,45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</si>
  <si>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</si>
  <si>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</si>
  <si>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</si>
  <si>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25,40</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</si>
  <si>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</si>
  <si>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</si>
  <si>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</si>
  <si>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34,81</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</si>
  <si>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</si>
  <si>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</si>
  <si>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</si>
  <si>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46,57</t>
  </si>
  <si>
    <t>LUVA DE REDUÇÃO PARA INSTALAÇÕES EM PEX, DN 32 X 25 MM, CONEXÃO POR CRIMPAGEM  FORNECIMENTO E INSTALAÇÃO. AF_06/2015</t>
  </si>
  <si>
    <t>49,60</t>
  </si>
  <si>
    <t>JOELHO 90 GRAUS, METÁLICO, PARA INSTALAÇÕES EM PEX, DN 16 MM, CONEXÃO POR ANEL DESLIZANTE   FORNECIMENTO E INSTALAÇÃO. AF_06/2015</t>
  </si>
  <si>
    <t>26,80</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</si>
  <si>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</si>
  <si>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</si>
  <si>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24,23</t>
  </si>
  <si>
    <t>JOELHO 90 GRAUS, METÁLICO, PARA INSTALAÇÕES EM PEX, DN 20 MM, CONEXÃO POR ANEL DESLIZANTE  FORNECIMENTO E INSTALAÇÃO . AF_06/2015</t>
  </si>
  <si>
    <t>31,31</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</si>
  <si>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</si>
  <si>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</si>
  <si>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34,90</t>
  </si>
  <si>
    <t>JOELHO ROSCA FÊMEA, COM BASE FIXA, METÁLICO, PARA INSTALAÇÕES EM PEX, DN 20MM X 1/2", CONEXÃO POR ANEL DESLIZANTE  FORNECIMENTO E INSTALAÇÃO. AF_06/2015</t>
  </si>
  <si>
    <t>33,56</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</si>
  <si>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</si>
  <si>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</si>
  <si>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</si>
  <si>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</si>
  <si>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</si>
  <si>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63,64</t>
  </si>
  <si>
    <t>JOELHO 90 GRAUS, PARA INSTALAÇÕES EM PEX, DN 16 MM, CONEXÃO POR CRIMPAGEM   FORNECIMENTO E INSTALAÇÃO. AF_06/2015</t>
  </si>
  <si>
    <t>JOELHO 90 GRAUS, ROSCA FÊMEA TERMINAL, PARA INSTALAÇÕES EM PEX, DN 16MM X 1/2", CONEXÃO POR CRIMPAGEM  FORNECIMENTO E INSTALAÇÃO. AF_06/2015</t>
  </si>
  <si>
    <t>27,02</t>
  </si>
  <si>
    <t>JOELHO 90 GRAUS, ROSCA FÊMEA TERMINAL, PARA INSTALAÇÕES EM PEX, DN 16MM X 3/4", CONEXÃO POR CRIMPAGEM  FORNECIMENTO E INSTALAÇÃO. AF_06/2015</t>
  </si>
  <si>
    <t>35,81</t>
  </si>
  <si>
    <t>JOELHO 90 GRAUS, PARA INSTALAÇÕES EM PEX, DN 20 MM, CONEXÃO POR CRIMPAGEM   FORNECIMENTO E INSTALAÇÃO. AF_06/2015</t>
  </si>
  <si>
    <t>JOELHO 90 GRAUS, ROSCA FÊMEA TERMINAL, PARA INSTALAÇÕES EM PEX, DN 20MM X 1/2", CONEXÃO POR CRIMPAGEM  FORNECIMENTO E INSTALAÇÃO. AF_06/2015</t>
  </si>
  <si>
    <t>34,57</t>
  </si>
  <si>
    <t>JOELHO 90 GRAUS, ROSCA FÊMEA TERMINAL, PARA INSTALAÇÕES EM PEX, DN 20MM X 3/4", CONEXÃO POR CRIMPAGEM  FORNECIMENTO E INSTALAÇÃO. AF_06/2015</t>
  </si>
  <si>
    <t>41,37</t>
  </si>
  <si>
    <t>JOELHO 90 GRAUS, PARA INSTALAÇÕES EM PEX, DN 25 MM, CONEXÃO POR CRIMPAGEM   FORNECIMENTO E INSTALAÇÃO. AF_06/2015</t>
  </si>
  <si>
    <t>JOELHO 90 GRAUS, ROSCA FÊMEA TERMINAL, PARA INSTALAÇÕES EM PEX, DN 25MM X 1/2", CONEXÃO POR CRIMPAGEM  FORNECIMENTO E INSTALAÇÃO. AF_06/2015</t>
  </si>
  <si>
    <t>38,71</t>
  </si>
  <si>
    <t>JOELHO 90 GRAUS, ROSCA FÊMEA TERMINAL, PARA INSTALAÇÕES EM PEX, DN 25MM X 1, CONEXÃO POR CRIMPAGEM  FORNECIMENTO E INSTALAÇÃO. AF_06/2015</t>
  </si>
  <si>
    <t>61,72</t>
  </si>
  <si>
    <t>JOELHO 90 GRAUS, PARA INSTALAÇÕES EM PEX, DN 32 MM, CONEXÃO POR CRIMPAGEM   FORNECIMENTO E INSTALAÇÃO. AF_06/2015</t>
  </si>
  <si>
    <t>62,37</t>
  </si>
  <si>
    <t>JOELHO 90 GRAUS, ROSCA FÊMEA TERMINAL, PARA INSTALAÇÕES EM PEX, DN 32 MM X 1", CONEXÃO POR CRIMPAGEM  FORNECIMENTO E INSTALAÇÃO. AF_06/2015</t>
  </si>
  <si>
    <t>77,31</t>
  </si>
  <si>
    <t>TÊ, METÁLICO, PARA INSTALAÇÕES EM PEX, DN 16 MM, CONEXÃO POR ANEL DESLIZANTE  FORNECIMENTO E INSTALAÇÃO. AF_06/2015</t>
  </si>
  <si>
    <t>31,09</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</si>
  <si>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</si>
  <si>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</si>
  <si>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</si>
  <si>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37,06</t>
  </si>
  <si>
    <t>TÊ, METÁLICO, PARA INSTALAÇÕES EM PEX, DN 25 MM, CONEXÃO POR ANEL DESLIZANTE  FORNECIMENTO E INSTALAÇÃO. AF_06/2015</t>
  </si>
  <si>
    <t>58,75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</si>
  <si>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</si>
  <si>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</si>
  <si>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</si>
  <si>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89,78</t>
  </si>
  <si>
    <t>TÊ, PARA INSTALAÇÕES EM PEX, DN 16 MM, CONEXÃO POR CRIMPAGEM  FORNECIMENTO E INSTALAÇÃO. AF_06/2015</t>
  </si>
  <si>
    <t>35,78</t>
  </si>
  <si>
    <t>TÊ, PARA INSTALAÇÕES EM PEX, DN 20 MM, CONEXÃO POR CRIMPAGEM  FORNECIMENTO E INSTALAÇÃO. AF_06/2015</t>
  </si>
  <si>
    <t>42,75</t>
  </si>
  <si>
    <t>TÊ, PEX, DN 25 MM, CONEXÃO POR CRIMPAGEM  FORNECIMENTO E INSTALAÇÃO. AF_06/2015</t>
  </si>
  <si>
    <t>67,56</t>
  </si>
  <si>
    <t>TÊ, PARA INSTALAÇÕES EM PEX, DN 32 MM, CONEXÃO POR CRIMPAGEM  FORNECIMENTO E INSTALAÇÃO. AF_06/2015</t>
  </si>
  <si>
    <t>97,94</t>
  </si>
  <si>
    <t>DISTRIBUIDOR 2 SAÍDAS, METÁLICO, PARA INSTALAÇÕES EM PEX, ENTRADA DE 3/4" X 2 SAÍDAS DE 1/2", CONEXÃO POR ANEL DESLIZANTE  FORNECIMENTO E INSTALAÇÃO. AF_06/2015</t>
  </si>
  <si>
    <t>88,38</t>
  </si>
  <si>
    <t>DISTRIBUIDOR 2 SAÍDAS, METÁLICO, PARA INSTALAÇÕES EM PEX, ENTRADA DE 1" X 2 SAÍDAS DE 1/2", CONEXÃO POR ANEL DESLIZANTE  FORNECIMENTO E INSTALAÇÃO. AF_06/2015</t>
  </si>
  <si>
    <t>102,22</t>
  </si>
  <si>
    <t>DISTRIBUIDOR 3 SAÍDAS, METÁLICO, PARA INSTALAÇÕES EM PEX, ENTRADA DE 3/4" X 3 SAÍDAS DE 1/2", CONEXÃO POR ANEL DESLIZANTE  FORNECIMENTO E INSTALAÇÃO . AF_06/2015</t>
  </si>
  <si>
    <t>107,91</t>
  </si>
  <si>
    <t>DISTRIBUIDOR 3 SAÍDAS, METÁLICO, PARA INSTALAÇÕES EM PEX, ENTRADA DE 1 X 3 SAÍDAS DE 1/2, CONEXÃO POR ANEL DESLIZANTE   FORNECIMENTO E INSTALAÇÃO. AF_06/2015</t>
  </si>
  <si>
    <t>130,17</t>
  </si>
  <si>
    <t>DISTRIBUIDOR 2 SAÍDAS, PARA INSTALAÇÕES EM PEX, ENTRADA DE 32 MM X 2 SAÍDAS DE 16 MM, CONEXÃO POR CRIMPAGEM FORNECIMENTO E INSTALAÇÃO. AF_06/2015</t>
  </si>
  <si>
    <t>232,30</t>
  </si>
  <si>
    <t>DISTRIBUIDOR 2 SAÍDAS, PARA INSTALAÇÕES EM PEX, ENTRADA DE 32 MM X 2 SAÍDAS DE 20 MM, CONEXÃO POR CRIMPAGEM  FORNECIMENTO E INSTALAÇÃO. AF_06/2015</t>
  </si>
  <si>
    <t>248,46</t>
  </si>
  <si>
    <t>DISTRIBUIDOR 2 SAÍDAS, PARA INSTALAÇÕES EM PEX, ENTRADA DE 32 MM X 2 SAÍDAS DE 25 MM, CONEXÃO POR CRIMPAGEM  FORNECIMENTO E INSTALAÇÃO. AF_06/2015</t>
  </si>
  <si>
    <t>251,48</t>
  </si>
  <si>
    <t>DISTRIBUIDOR 3 SAÍDAS, PARA INSTALAÇÕES EM PEX, ENTRADA DE 32 MM X 3 SAÍDAS DE 16 MM, CONEXÃO POR CRIMPAGEM  FORNECIMENTO E INSTALAÇÃO. AF_06/2015</t>
  </si>
  <si>
    <t>252,45</t>
  </si>
  <si>
    <t>DISTRIBUIDOR 3 SAÍDAS, PARA INSTALAÇÕES EM PEX, ENTRADA DE 32 MM X 3 SAÍDAS DE 20 MM, CONEXÃO POR CRIMPAGEM  FORNECIMENTO E INSTALAÇÃO. AF_06/2015</t>
  </si>
  <si>
    <t>288,63</t>
  </si>
  <si>
    <t>DISTRIBUIDOR 3 SAÍDAS, PARA INSTALAÇÕES EM PEX, ENTRADA DE 32 MM X 3 SAÍDAS DE 25 MM, CONEXÃO POR CRIMPAGEM  FORNECIMENTO E INSTALAÇÃO. AF_06/2015</t>
  </si>
  <si>
    <t>305,02</t>
  </si>
  <si>
    <t>FLANGE EM AÇO, DN 15 MM X 1/2'', INSTALADO EM RESERVAÇÃO DE ÁGUA DE EDIFICAÇÃO QUE POSSUA RESERVATÓRIO DE FIBRA/FIBROCIMENTO - FORNECIMENTO E INSTALAÇÃO. AF_06/2016</t>
  </si>
  <si>
    <t>31,63</t>
  </si>
  <si>
    <t>FLANGE EM AÇO, DN 20 MM X 3/4'', INSTALADO EM RESERVAÇÃO DE ÁGUA DE EDIFICAÇÃO QUE POSSUA RESERVATÓRIO DE FIBRA/FIBROCIMENTO - FORNECIMENTO E INSTALAÇÃO. AF_06/2016</t>
  </si>
  <si>
    <t>38,14</t>
  </si>
  <si>
    <t>FLANGE EM AÇO, DN 25 MM X 1'', INSTALADO EM RESERVAÇÃO DE ÁGUA DE EDIFICAÇÃO QUE POSSUA RESERVATÓRIO DE FIBRA/FIBROCIMENTO - FORNECIMENTO E INSTALAÇÃO. AF_06/2016</t>
  </si>
  <si>
    <t>43,05</t>
  </si>
  <si>
    <t>FLANGE EM AÇO, DN 32 MM X 1 1/4'', INSTALADO EM RESERVAÇÃO DE ÁGUA DE EDIFICAÇÃO QUE POSSUA RESERVATÓRIO DE FIBRA/FIBROCIMENTO - FORNECIMENTO E INSTALAÇÃO. AF_06/2016</t>
  </si>
  <si>
    <t>54,46</t>
  </si>
  <si>
    <t>FLANGE EM AÇO, DN 40 MM X 1 1/2'', INSTALADO EM RESERVAÇÃO DE ÁGUA DE EDIFICAÇÃO QUE POSSUA RESERVATÓRIO DE FIBRA/FIBROCIMENTO - FORNECIMENTO E INSTALAÇÃO. AF_06/2016</t>
  </si>
  <si>
    <t>64,96</t>
  </si>
  <si>
    <t>42,99</t>
  </si>
  <si>
    <t>47,97</t>
  </si>
  <si>
    <t>54,11</t>
  </si>
  <si>
    <t>99,72</t>
  </si>
  <si>
    <t>114,49</t>
  </si>
  <si>
    <t>118,00</t>
  </si>
  <si>
    <t>CURVA 45 GRAUS, EM AÇO, CONEXÃO RANHURADA, DN 80 (3), INSTALADO EM PRUMADAS - FORNECIMENTO E INSTALAÇÃO. AF_10/2020</t>
  </si>
  <si>
    <t>131,01</t>
  </si>
  <si>
    <t>148,06</t>
  </si>
  <si>
    <t>177,43</t>
  </si>
  <si>
    <t>196,08</t>
  </si>
  <si>
    <t>105,40</t>
  </si>
  <si>
    <t>206,20</t>
  </si>
  <si>
    <t>219,95</t>
  </si>
  <si>
    <t>266,41</t>
  </si>
  <si>
    <t>172,07</t>
  </si>
  <si>
    <t>181,81</t>
  </si>
  <si>
    <t>284,72</t>
  </si>
  <si>
    <t>300,30</t>
  </si>
  <si>
    <t>627,15</t>
  </si>
  <si>
    <t>557,27</t>
  </si>
  <si>
    <t>449,59</t>
  </si>
  <si>
    <t>682,06</t>
  </si>
  <si>
    <t>33,03</t>
  </si>
  <si>
    <t>28,03</t>
  </si>
  <si>
    <t>47,12</t>
  </si>
  <si>
    <t>59,74</t>
  </si>
  <si>
    <t>87,23</t>
  </si>
  <si>
    <t>104,29</t>
  </si>
  <si>
    <t>156,65</t>
  </si>
  <si>
    <t>207,99</t>
  </si>
  <si>
    <t>254,45</t>
  </si>
  <si>
    <t>76,04</t>
  </si>
  <si>
    <t>105,67</t>
  </si>
  <si>
    <t>144,86</t>
  </si>
  <si>
    <t>262,16</t>
  </si>
  <si>
    <t>277,74</t>
  </si>
  <si>
    <t>609,14</t>
  </si>
  <si>
    <t>539,26</t>
  </si>
  <si>
    <t>117,67</t>
  </si>
  <si>
    <t>151,46</t>
  </si>
  <si>
    <t>232,24</t>
  </si>
  <si>
    <t>419,45</t>
  </si>
  <si>
    <t>30,11</t>
  </si>
  <si>
    <t>41,70</t>
  </si>
  <si>
    <t>52,07</t>
  </si>
  <si>
    <t>62,86</t>
  </si>
  <si>
    <t>76,38</t>
  </si>
  <si>
    <t>93,44</t>
  </si>
  <si>
    <t>141,07</t>
  </si>
  <si>
    <t>175,55</t>
  </si>
  <si>
    <t>187,49</t>
  </si>
  <si>
    <t>233,95</t>
  </si>
  <si>
    <t>48,56</t>
  </si>
  <si>
    <t>68,29</t>
  </si>
  <si>
    <t>128,59</t>
  </si>
  <si>
    <t>138,33</t>
  </si>
  <si>
    <t>238,65</t>
  </si>
  <si>
    <t>254,23</t>
  </si>
  <si>
    <t>578,50</t>
  </si>
  <si>
    <t>508,62</t>
  </si>
  <si>
    <t>75,14</t>
  </si>
  <si>
    <t>107,35</t>
  </si>
  <si>
    <t>136,04</t>
  </si>
  <si>
    <t>210,53</t>
  </si>
  <si>
    <t>392,75</t>
  </si>
  <si>
    <t>617,22</t>
  </si>
  <si>
    <t>31,82</t>
  </si>
  <si>
    <t>27,67</t>
  </si>
  <si>
    <t>32,53</t>
  </si>
  <si>
    <t>48,96</t>
  </si>
  <si>
    <t>82,83</t>
  </si>
  <si>
    <t>46,98</t>
  </si>
  <si>
    <t>120,86</t>
  </si>
  <si>
    <t>CONECTOR EM BRONZE/LATÃO, DN 22 MM X 1/2", SEM ANEL DE SOLDA, BOLSA X ROSCA F, INSTALADO EM PRUMADA  FORNECIMENTO E INSTALAÇÃO. AF_01/2016</t>
  </si>
  <si>
    <t>19,13</t>
  </si>
  <si>
    <t>139,36</t>
  </si>
  <si>
    <t>256,96</t>
  </si>
  <si>
    <t>334,98</t>
  </si>
  <si>
    <t>688,60</t>
  </si>
  <si>
    <t>218,60</t>
  </si>
  <si>
    <t>347,98</t>
  </si>
  <si>
    <t>689,37</t>
  </si>
  <si>
    <t>944,85</t>
  </si>
  <si>
    <t>1.111,03</t>
  </si>
  <si>
    <t>252,82</t>
  </si>
  <si>
    <t>469,84</t>
  </si>
  <si>
    <t>664,68</t>
  </si>
  <si>
    <t>779,52</t>
  </si>
  <si>
    <t>471,72</t>
  </si>
  <si>
    <t>810,25</t>
  </si>
  <si>
    <t>1.344,04</t>
  </si>
  <si>
    <t>300,86</t>
  </si>
  <si>
    <t>534,85</t>
  </si>
  <si>
    <t>214,95</t>
  </si>
  <si>
    <t>341,73</t>
  </si>
  <si>
    <t>675,33</t>
  </si>
  <si>
    <t>925,60</t>
  </si>
  <si>
    <t>1.086,13</t>
  </si>
  <si>
    <t>247,66</t>
  </si>
  <si>
    <t>461,00</t>
  </si>
  <si>
    <t>652,06</t>
  </si>
  <si>
    <t>762,46</t>
  </si>
  <si>
    <t>5,66</t>
  </si>
  <si>
    <t>5,02</t>
  </si>
  <si>
    <t>6,65</t>
  </si>
  <si>
    <t>8,94</t>
  </si>
  <si>
    <t>12,22</t>
  </si>
  <si>
    <t>252,34</t>
  </si>
  <si>
    <t>430,11</t>
  </si>
  <si>
    <t>437,84</t>
  </si>
  <si>
    <t>883,75</t>
  </si>
  <si>
    <t>994,93</t>
  </si>
  <si>
    <t>382,80</t>
  </si>
  <si>
    <t>525,87</t>
  </si>
  <si>
    <t>850,53</t>
  </si>
  <si>
    <t>1.096,01</t>
  </si>
  <si>
    <t>2.934,90</t>
  </si>
  <si>
    <t>5.524,75</t>
  </si>
  <si>
    <t>619,23</t>
  </si>
  <si>
    <t>860,57</t>
  </si>
  <si>
    <t>CAIXA SIFONADA, PVC, DN 100 X 100 X 50 MM, FORNECIDA E INSTALADA EM RAMAIS DE ENCAMINHAMENTO DE ÁGUA PLUVIAL. AF_12/2014</t>
  </si>
  <si>
    <t>CAIXA SIFONADA, PVC, DN 150 X 185 X 75 MM, FORNECIDA E INSTALADA EM RAMAIS DE ENCAMINHAMENTO DE ÁGUA PLUVIAL. AF_12/2014</t>
  </si>
  <si>
    <t>82,65</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</si>
  <si>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</si>
  <si>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</si>
  <si>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40,64</t>
  </si>
  <si>
    <t>CAIXA SIFONADA, PVC, DN 150 X 185 X 75 MM, JUNTA ELÁSTICA, FORNECIDA E INSTALADA EM RAMAL DE DESCARGA OU EM RAMAL DE ESGOTO SANITÁRIO. AF_12/2014</t>
  </si>
  <si>
    <t>91,18</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</si>
  <si>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</si>
  <si>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</si>
  <si>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13,49</t>
  </si>
  <si>
    <t>712,30</t>
  </si>
  <si>
    <t>496,34</t>
  </si>
  <si>
    <t>563,20</t>
  </si>
  <si>
    <t>322,49</t>
  </si>
  <si>
    <t>VÁLVULA EM METAL CROMADO 1.1/2 X 1.1/2 PARA TANQUE OU LAVATÓRIO, COM OU SEM LADRÃO - FORNECIMENTO E INSTALAÇÃO. AF_01/2020</t>
  </si>
  <si>
    <t>26,19</t>
  </si>
  <si>
    <t>VÁLVULA EM METAL CROMADO TIPO AMERICANA 3.1/2 X 1.1/2 PARA PIA - FORNECIMENTO E INSTALAÇÃO. AF_01/2020</t>
  </si>
  <si>
    <t>VÁLVULA EM PLÁSTICO 1 PARA PIA, TANQUE OU LAVATÓRIO, COM OU SEM LADRÃO - FORNECIMENTO E INSTALAÇÃO. AF_01/2020</t>
  </si>
  <si>
    <t>8,76</t>
  </si>
  <si>
    <t>VÁLVULA EM PLÁSTICO CROMADO TIPO AMERICANA 3.1/2 X 1.1/2 SEM ADAPTADOR PARA PIA - FORNECIMENTO E INSTALAÇÃO. AF_01/2020</t>
  </si>
  <si>
    <t>SIFÃO DO TIPO GARRAFA EM METAL CROMADO 1 X 1.1/2 - FORNECIMENTO E INSTALAÇÃO. AF_01/2020</t>
  </si>
  <si>
    <t>167,14</t>
  </si>
  <si>
    <t>SIFÃO DO TIPO GARRAFA/COPO EM PVC 1.1/4  X 1.1/2 - FORNECIMENTO E INSTALAÇÃO. AF_01/2020</t>
  </si>
  <si>
    <t>25,69</t>
  </si>
  <si>
    <t>ENGATE FLEXÍVEL EM PLÁSTICO BRANCO, 1/2 X 30CM - FORNECIMENTO E INSTALAÇÃO. AF_01/2020</t>
  </si>
  <si>
    <t>ENGATE FLEXÍVEL EM PLÁSTICO BRANCO, 1/2 X 40CM - FORNECIMENTO E INSTALAÇÃO. AF_01/2020</t>
  </si>
  <si>
    <t>41,67</t>
  </si>
  <si>
    <t>477,91</t>
  </si>
  <si>
    <t>751,59</t>
  </si>
  <si>
    <t>491,58</t>
  </si>
  <si>
    <t>323,66</t>
  </si>
  <si>
    <t>366,56</t>
  </si>
  <si>
    <t>269,02</t>
  </si>
  <si>
    <t>194,58</t>
  </si>
  <si>
    <t>143,92</t>
  </si>
  <si>
    <t>315,36</t>
  </si>
  <si>
    <t>357,40</t>
  </si>
  <si>
    <t>146,85</t>
  </si>
  <si>
    <t>202,22</t>
  </si>
  <si>
    <t>TORNEIRA CROMADA DE MESA, 1/2 OU 3/4, PARA LAVATÓRIO, PADRÃO POPULAR - FORNECIMENTO E INSTALAÇÃO. AF_01/2020</t>
  </si>
  <si>
    <t>47,04</t>
  </si>
  <si>
    <t>238,03</t>
  </si>
  <si>
    <t>TORNEIRA CROMADA TUBO MÓVEL, DE MESA, 1/2 OU 3/4, PARA PIA DE COZINHA, PADRÃO ALTO - FORNECIMENTO E INSTALAÇÃO. AF_01/2020</t>
  </si>
  <si>
    <t>TORNEIRA CROMADA TUBO MÓVEL, DE PAREDE, 1/2 OU 3/4, PARA PIA DE COZINHA, PADRÃO MÉDIO - FORNECIMENTO E INSTALAÇÃO. AF_01/2020</t>
  </si>
  <si>
    <t>87,98</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</si>
  <si>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</si>
  <si>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</si>
  <si>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</si>
  <si>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37,41</t>
  </si>
  <si>
    <t>TORNEIRA CROMADA DE MESA, 1/2 OU 3/4, PARA LAVATÓRIO, PADRÃO MÉDIO - FORNECIMENTO E INSTALAÇÃO. AF_01/2020</t>
  </si>
  <si>
    <t>78,34</t>
  </si>
  <si>
    <t>TORNEIRA PLÁSTICA 3/4 PARA TANQUE - FORNECIMENTO E INSTALAÇÃO. AF_01/2020</t>
  </si>
  <si>
    <t>35,34</t>
  </si>
  <si>
    <t>790,56</t>
  </si>
  <si>
    <t>755,13</t>
  </si>
  <si>
    <t>771,06</t>
  </si>
  <si>
    <t>727,08</t>
  </si>
  <si>
    <t>550,20</t>
  </si>
  <si>
    <t>566,13</t>
  </si>
  <si>
    <t>606,03</t>
  </si>
  <si>
    <t>621,96</t>
  </si>
  <si>
    <t>376,35</t>
  </si>
  <si>
    <t>392,28</t>
  </si>
  <si>
    <t>365,32</t>
  </si>
  <si>
    <t>381,25</t>
  </si>
  <si>
    <t>522,99</t>
  </si>
  <si>
    <t>414,73</t>
  </si>
  <si>
    <t>403,70</t>
  </si>
  <si>
    <t>269,42</t>
  </si>
  <si>
    <t>421,90</t>
  </si>
  <si>
    <t>184,77</t>
  </si>
  <si>
    <t>337,25</t>
  </si>
  <si>
    <t>396,64</t>
  </si>
  <si>
    <t>843,11</t>
  </si>
  <si>
    <t>674,15</t>
  </si>
  <si>
    <t>239,16</t>
  </si>
  <si>
    <t>898,65</t>
  </si>
  <si>
    <t>609,19</t>
  </si>
  <si>
    <t>BANCADA GRANITO CINZA  150 X 60 CM, COM CUBA DE EMBUTIR DE AÇO, VÁLVULA AMERICANA EM METAL, SIFÃO FLEXÍVEL EM PVC, ENGATE FLEXÍVEL 30 CM, TORNEIRA CROMADA LONGA, DE PAREDE, 1/2 OU 3/4, P/ COZINHA, PADRÃO POPULAR - FORNEC. E INSTALAÇÃO. AF_01/2020</t>
  </si>
  <si>
    <t>1.072,15</t>
  </si>
  <si>
    <t>BANCADA MÁRMORE BRANCO 150 X 60 CM, COM CUBA DE EMBUTIR DE AÇO, VÁLVULA AMERICANA E SIFÃO TIPO GARRAFA EM METAL , ENGATE FLEXÍVEL 30 CM, TORNEIRA CROMADA, DE MESA, 1/2 OU 3/4, PARA PIA COZINHA, PADRÃO ALTO - FORNEC. E INSTALAÇÃO. AF_01/2020</t>
  </si>
  <si>
    <t>1.018,09</t>
  </si>
  <si>
    <t>292,41</t>
  </si>
  <si>
    <t>299,89</t>
  </si>
  <si>
    <t>756,43</t>
  </si>
  <si>
    <t>41,30</t>
  </si>
  <si>
    <t>69,44</t>
  </si>
  <si>
    <t>50,48</t>
  </si>
  <si>
    <t>169,52</t>
  </si>
  <si>
    <t>537,38</t>
  </si>
  <si>
    <t>72,45</t>
  </si>
  <si>
    <t>213,07</t>
  </si>
  <si>
    <t>587,24</t>
  </si>
  <si>
    <t>SABONETEIRA DE PAREDE EM PLASTICO ABS COM ACABAMENTO CROMADO E ACRILICO, INCLUSO FIXAÇÃO. AF_01/2020</t>
  </si>
  <si>
    <t>MANOPLA E CANOPLA CROMADA  FORNECIMENTO E INSTALAÇÃO. AF_01/2020</t>
  </si>
  <si>
    <t>ACABAMENTO MONOCOMANDO PARA CHUVEIRO  FORNECIMENTO E INSTALAÇÃO. AF_01/2020</t>
  </si>
  <si>
    <t>221,43</t>
  </si>
  <si>
    <t>MICTÓRIO SIFONADO LOUÇA BRANCA  PADRÃO MÉDIO  FORNECIMENTO E INSTALAÇÃO. AF_01/2020</t>
  </si>
  <si>
    <t>637,90</t>
  </si>
  <si>
    <t>MICTÓRIO SIFONADO LOUÇA BRANCA PARA ENTRADA DE ÁGUA EMBUTIDA  PADRÃO ALTO  FORNECIMENTO E INSTALAÇÃO. AF_01/2020</t>
  </si>
  <si>
    <t>988,37</t>
  </si>
  <si>
    <t>CHUVEIRO ELÉTRICO COMUM CORPO PLÁSTICO, TIPO DUCHA  FORNECIMENTO E INSTALAÇÃO. AF_01/2020</t>
  </si>
  <si>
    <t>45,75</t>
  </si>
  <si>
    <t>526,81</t>
  </si>
  <si>
    <t>571,81</t>
  </si>
  <si>
    <t>477,13</t>
  </si>
  <si>
    <t>282,20</t>
  </si>
  <si>
    <t>297,04</t>
  </si>
  <si>
    <t>306,92</t>
  </si>
  <si>
    <t>314,49</t>
  </si>
  <si>
    <t>285,00</t>
  </si>
  <si>
    <t>305,09</t>
  </si>
  <si>
    <t>317,92</t>
  </si>
  <si>
    <t>325,93</t>
  </si>
  <si>
    <t>885,48</t>
  </si>
  <si>
    <t>642,20</t>
  </si>
  <si>
    <t>TANQUE SÉPTICO CIRCULAR, EM CONCRETO PRÉ-MOLDADO, DIÂMETRO INTERNO = 1,10 M, ALTURA INTERNA = 2,50 M, VOLUME ÚTIL: 2138,2 L (PARA 5 CONTRIBUINTES). AF_12/2020</t>
  </si>
  <si>
    <t>1.815,68</t>
  </si>
  <si>
    <t>TANQUE SÉPTICO CIRCULAR, EM CONCRETO PRÉ-MOLDADO, DIÂMETRO INTERNO = 1,40 M, ALTURA INTERNA = 2,50 M, VOLUME ÚTIL: 3463,6 L (PARA 13 CONTRIBUINTES). AF_12/2020</t>
  </si>
  <si>
    <t>2.478,99</t>
  </si>
  <si>
    <t>TANQUE SÉPTICO CIRCULAR, EM CONCRETO PRÉ-MOLDADO, DIÂMETRO INTERNO = 1,88 M, ALTURA INTERNA = 2,50 M, VOLUME ÚTIL: 6245,8 L (PARA 32 CONTRIBUINTES). AF_12/2020</t>
  </si>
  <si>
    <t>3.909,33</t>
  </si>
  <si>
    <t>TANQUE SÉPTICO CIRCULAR, EM CONCRETO PRÉ-MOLDADO, DIÂMETRO INTERNO = 2,38 M, ALTURA INTERNA = 2,50 M, VOLUME ÚTIL: 10009,8 L (PARA 69 CONTRIBUINTES). AF_12/2020</t>
  </si>
  <si>
    <t>5.292,83</t>
  </si>
  <si>
    <t>TANQUE SÉPTICO CIRCULAR, EM CONCRETO PRÉ-MOLDADO, DIÂMETRO INTERNO = 2,38 M, ALTURA INTERNA = 3,0 M, VOLUME ÚTIL: 12234,2 L (PARA 86 CONTRIBUINTES). AF_12/2020</t>
  </si>
  <si>
    <t>6.145,59</t>
  </si>
  <si>
    <t>TANQUE SÉPTICO CIRCULAR, EM CONCRETO PRÉ-MOLDADO, DIÂMETRO INTERNO = 2,88 M, ALTURA INTERNA = 2,50 M, VOLUME ÚTIL: 14657,4 L (PARA 105 CONTRIBUINTES). AF_12/2020</t>
  </si>
  <si>
    <t>7.267,77</t>
  </si>
  <si>
    <t>FILTRO ANAERÓBIO CIRCULAR, EM CONCRETO PRÉ-MOLDADO, DIÂMETRO INTERNO = 1,10 M, ALTURA INTERNA = 1,50 M, VOLUME ÚTIL: 1140,4 L (PARA 5 CONTRIBUINTES). AF_12/2020</t>
  </si>
  <si>
    <t>1.583,86</t>
  </si>
  <si>
    <t>FILTRO ANAERÓBIO CIRCULAR, EM CONCRETO PRÉ-MOLDADO, DIÂMETRO INTERNO = 1,88 M, ALTURA INTERNA = 1,50 M, VOLUME ÚTIL: 3331,1 L (PARA 19 CONTRIBUINTES). AF_12/2020</t>
  </si>
  <si>
    <t>3.313,96</t>
  </si>
  <si>
    <t>FILTRO ANAERÓBIO CIRCULAR, EM CONCRETO PRÉ-MOLDADO, DIÂMETRO INTERNO = 2,38 M, ALTURA INTERNA = 1,50 M, VOLUME ÚTIL: 5338,6 L (PARA 34 CONTRIBUINTES). AF_12/2020</t>
  </si>
  <si>
    <t>4.620,37</t>
  </si>
  <si>
    <t>FILTRO ANAERÓBIO CIRCULAR, EM CONCRETO PRÉ-MOLDADO, DIÂMETRO INTERNO = 2,88 M, ALTURA INTERNA = 1,50 M, VOLUME ÚTIL: 7817,3 L (PARA 75 CONTRIBUINTES). AF_12/2020</t>
  </si>
  <si>
    <t>6.389,80</t>
  </si>
  <si>
    <t>SUMIDOURO CIRCULAR, EM CONCRETO PRÉ-MOLDADO, DIÂMETRO INTERNO = 1,88 M, ALTURA INTERNA = 2,00 M, ÁREA DE INFILTRAÇÃO: 13,1 M² (PARA 5 CONTRIBUINTES). AF_12/2020</t>
  </si>
  <si>
    <t>2.492,89</t>
  </si>
  <si>
    <t>SUMIDOURO CIRCULAR, EM CONCRETO PRÉ-MOLDADO, DIÂMETRO INTERNO = 2,38 M, ALTURA INTERNA = 2,50 M, ÁREA DE INFILTRAÇÃO: 21,3 M² (PARA 8 CONTRIBUINTES). AF_12/2020</t>
  </si>
  <si>
    <t>3.790,40</t>
  </si>
  <si>
    <t>SUMIDOURO CIRCULAR, EM CONCRETO PRÉ-MOLDADO, DIÂMETRO INTERNO = 2,38 M, ALTURA INTERNA = 3,0 M, ÁREA DE INFILTRAÇÃO: 25 M² (PARA 10 CONTRIBUINTES). AF_12/2020</t>
  </si>
  <si>
    <t>4.346,36</t>
  </si>
  <si>
    <t>SUMIDOURO CIRCULAR, EM CONCRETO PRÉ-MOLDADO, DIÂMETRO INTERNO = 2,88 M, ALTURA INTERNA = 3,0 M, ÁREA DE INFILTRAÇÃO: 31,4 M² (PARA 12 CONTRIBUINTES). AF_12/2020</t>
  </si>
  <si>
    <t>6.005,27</t>
  </si>
  <si>
    <t>TANQUE SÉPTICO RETANGULAR, EM ALVENARIA COM TIJOLOS CERÂMICOS MACIÇOS, DIMENSÕES INTERNAS: 1,0 X 2,0 X 1,4 M, VOLUME ÚTIL: 2000 L (PARA 5 CONTRIBUINTES). AF_12/2020</t>
  </si>
  <si>
    <t>6.078,91</t>
  </si>
  <si>
    <t>TANQUE SÉPTICO RETANGULAR, EM ALVENARIA COM TIJOLOS CERÂMICOS MACIÇOS, DIMENSÕES INTERNAS: 1,2 X 2,4 X 1,6 M, VOLUME ÚTIL: 3456 L (PARA 13 CONTRIBUINTES). AF_12/2020</t>
  </si>
  <si>
    <t>8.129,76</t>
  </si>
  <si>
    <t>TANQUE SÉPTICO RETANGULAR, EM ALVENARIA COM TIJOLOS CERÂMICOS MACIÇOS, DIMENSÕES INTERNAS: 1,4 X 3,2 X 1,8 M, VOLUME ÚTIL: 6272 L (PARA 32 CONTRIBUINTES). AF_12/2020</t>
  </si>
  <si>
    <t>11.493,14</t>
  </si>
  <si>
    <t>TANQUE SÉPTICO RETANGULAR, EM ALVENARIA COM TIJOLOS CERÂMICOS MACIÇOS, DIMENSÕES INTERNAS: 1,6 X 4,4 X 1,8 M, VOLUME ÚTIL: 9856 L (PARA 68 CONTRIBUINTES). AF_12/2020</t>
  </si>
  <si>
    <t>15.339,74</t>
  </si>
  <si>
    <t>TANQUE SÉPTICO RETANGULAR, EM ALVENARIA COM TIJOLOS CERÂMICOS MACIÇOS, DIMENSÕES INTERNAS: 1,6 X 4,8 X 2,0 M, VOLUME ÚTIL: 12288 L (PARA 86 CONTRIBUINTES). AF_12/2020</t>
  </si>
  <si>
    <t>17.633,20</t>
  </si>
  <si>
    <t>TANQUE SÉPTICO RETANGULAR, EM ALVENARIA COM TIJOLOS CERÂMICOS MACIÇOS, DIMENSÕES INTERNAS: 1,6 X 4,6 X 2,4 M, VOLUME ÚTIL: 14720 L (PARA 105 CONTRIBUINTES). AF_12/2020</t>
  </si>
  <si>
    <t>19.474,62</t>
  </si>
  <si>
    <t>FILTRO ANAERÓBIO RETANGULAR, EM ALVENARIA COM TIJOLOS CERÂMICOS MACIÇOS, DIMENSÕES INTERNAS: 0,8 X 1,2 X 1,67 M, VOLUME ÚTIL: 1152 L (PARA 5 CONTRIBUINTES). AF_12/2020</t>
  </si>
  <si>
    <t>5.008,95</t>
  </si>
  <si>
    <t>FILTRO ANAERÓBIO RETANGULAR, EM ALVENARIA COM TIJOLOS CERÂMICOS MACIÇOS, DIMENSÕES INTERNAS: 1,2 X 1,8 X 1,67 M, VOLUME ÚTIL: 2592 L (PARA 13 CONTRIBUINTES). AF_12/2020</t>
  </si>
  <si>
    <t>7.722,66</t>
  </si>
  <si>
    <t>FILTRO ANAERÓBIO RETANGULAR, EM ALVENARIA COM TIJOLOS CERÂMICOS MACIÇOS, DIMENSÕES INTERNAS: 1,4 X 3,0 X 1,67 M, VOLUME ÚTIL: 5040 L (PARA 32 CONTRIBUINTES). AF_12/2020</t>
  </si>
  <si>
    <t>11.838,40</t>
  </si>
  <si>
    <t>FILTRO ANAERÓBIO RETANGULAR, EM ALVENARIA COM TIJOLOS CERÂMICOS MACIÇOS, DIMENSÕES INTERNAS: 1,4 X 4,2 X 1,67 M, VOLUME ÚTIL: 7056 L (PARA 67 CONTRIBUINTES). AF_12/2020</t>
  </si>
  <si>
    <t>15.313,72</t>
  </si>
  <si>
    <t>FILTRO ANAERÓBIO RETANGULAR, EM ALVENARIA COM TIJOLOS CERÂMICOS MACIÇOS, DIMENSÕES INTERNAS: 1,6 X 4,6 X 1,67 M, VOLUME ÚTIL: 8832 L (PARA 84 CONTRIBUINTES). AF_12/2020</t>
  </si>
  <si>
    <t>17.552,05</t>
  </si>
  <si>
    <t>FILTRO ANAERÓBIO RETANGULAR, EM ALVENARIA COM TIJOLOS CERÂMICOS MACIÇOS, DIMENSÕES INTERNAS: 1,6 X 5,6 X 1,67 M, VOLUME ÚTIL: 10752 L (PARA 103 CONTRIBUINTES). AF_12/2020</t>
  </si>
  <si>
    <t>20.607,98</t>
  </si>
  <si>
    <t>SUMIDOURO RETANGULAR, EM ALVENARIA COM TIJOLOS CERÂMICOS MACIÇOS, DIMENSÕES INTERNAS: 0,8 X 1,4 X 3,0 M, ÁREA DE INFILTRAÇÃO: 13,2 M² (PARA 5 CONTRIBUINTES). AF_12/2020</t>
  </si>
  <si>
    <t>5.493,98</t>
  </si>
  <si>
    <t>SUMIDOURO RETANGULAR, EM ALVENARIA COM TIJOLOS CERÂMICOS MACIÇOS, DIMENSÕES INTERNAS: 1,0 X 3,0 X 3,0 M, ÁREA DE INFILTRAÇÃO: 25 M² (PARA 10 CONTRIBUINTES). AF_12/2020</t>
  </si>
  <si>
    <t>9.556,42</t>
  </si>
  <si>
    <t>SUMIDOURO RETANGULAR, EM ALVENARIA COM TIJOLOS CERÂMICOS MACIÇOS, DIMENSÕES INTERNAS: 1,6 X 3,4 X 3,0 M, ÁREA DE INFILTRAÇÃO: 32,9 M² (PARA 13 CONTRIBUINTES). AF_12/2020</t>
  </si>
  <si>
    <t>12.176,57</t>
  </si>
  <si>
    <t>SUMIDOURO RETANGULAR, EM ALVENARIA COM TIJOLOS CERÂMICOS MACIÇOS, DIMENSÕES INTERNAS: 1,6 X 5,8 X 3,0 M, ÁREA DE INFILTRAÇÃO: 50 M² (PARA 20 CONTRIBUINTES). AF_12/2020</t>
  </si>
  <si>
    <t>17.952,22</t>
  </si>
  <si>
    <t>TANQUE SÉPTICO RETANGULAR, EM ALVENARIA COM BLOCOS DE CONCRETO, DIMENSÕES INTERNAS: 1,0 X 2,0 X 1,4 M, VOLUME ÚTIL: 2000 L (PARA 5 CONTRIBUINTES). AF_12/2020</t>
  </si>
  <si>
    <t>4.101,93</t>
  </si>
  <si>
    <t>TANQUE SÉPTICO RETANGULAR, EM ALVENARIA COM BLOCOS DE CONCRETO, DIMENSÕES INTERNAS: 1,2 X 2,4 X 1,6 M, VOLUME ÚTIL: 3456 L (PARA 13 CONTRIBUINTES). AF_12/2020</t>
  </si>
  <si>
    <t>5.418,64</t>
  </si>
  <si>
    <t>TANQUE SÉPTICO RETANGULAR, EM ALVENARIA COM BLOCOS DE CONCRETO, DIMENSÕES INTERNAS: 1,4 X 3,2 X 1,8 M, VOLUME ÚTIL: 6272 L (PARA 32 CONTRIBUINTES). AF_12/2020</t>
  </si>
  <si>
    <t>7.610,03</t>
  </si>
  <si>
    <t>TANQUE SÉPTICO RETANGULAR, EM ALVENARIA COM BLOCOS DE CONCRETO, DIMENSÕES INTERNAS: 1,6 X 4,4 X 1,8 M, VOLUME ÚTIL: 9856 L (PARA 68 CONTRIBUINTES). AF_12/2020</t>
  </si>
  <si>
    <t>10.329,08</t>
  </si>
  <si>
    <t>TANQUE SÉPTICO RETANGULAR, EM ALVENARIA COM BLOCOS DE CONCRETO, DIMENSÕES INTERNAS: 1,6 X 4,8 X 2,0 M, VOLUME ÚTIL: 12288 L (PARA 86 CONTRIBUINTES). AF_12/2020</t>
  </si>
  <si>
    <t>11.665,77</t>
  </si>
  <si>
    <t>TANQUE SÉPTICO RETANGULAR, EM ALVENARIA COM BLOCOS DE CONCRETO, DIMENSÕES INTERNAS: 1,6 X 4,6 X 2,4 M, VOLUME ÚTIL: 14720 L (PARA 105 CONTRIBUINTES). AF_12/2020</t>
  </si>
  <si>
    <t>12.458,36</t>
  </si>
  <si>
    <t>FILTRO ANAERÓBIO RETANGULAR, EM ALVENARIA COM BLOCOS DE CONCRETO, DIMENSÕES INTERNAS: 0,8 X 1,2 X 1,67 M, VOLUME ÚTIL: 1152 L (PARA 5 CONTRIBUINTES). AF_12/2020</t>
  </si>
  <si>
    <t>3.486,46</t>
  </si>
  <si>
    <t>FILTRO ANAERÓBIO RETANGULAR, EM ALVENARIA COM BLOCOS DE CONCRETO, DIMENSÕES INTERNAS: 1,2 X 1,8 X 1,67 M, VOLUME ÚTIL: 2592 L (PARA 13 CONTRIBUINTES). AF_12/2020</t>
  </si>
  <si>
    <t>5.500,93</t>
  </si>
  <si>
    <t>FILTRO ANAERÓBIO RETANGULAR, EM ALVENARIA COM BLOCOS DE CONCRETO, DIMENSÕES INTERNAS: 1,4 X 3,0 X 1,67 M, VOLUME ÚTIL: 5040 L (PARA 32 CONTRIBUINTES). AF_12/2020</t>
  </si>
  <si>
    <t>8.620,79</t>
  </si>
  <si>
    <t>FILTRO ANAERÓBIO RETANGULAR, EM ALVENARIA COM BLOCOS DE CONCRETO, DIMENSÕES INTERNAS: 1,4 X 4,2 X 1,67 M, VOLUME ÚTIL: 7056 L (PARA 67 CONTRIBUINTES). AF_12/2020</t>
  </si>
  <si>
    <t>11.113,00</t>
  </si>
  <si>
    <t>FILTRO ANAERÓBIO RETANGULAR, EM ALVENARIA COM BLOCOS DE CONCRETO, DIMENSÕES INTERNAS: 1,6 X 4,6 X 1,67 M, VOLUME ÚTIL: 8832 L (PARA 84 CONTRIBUINTES). AF_12/2020</t>
  </si>
  <si>
    <t>13.053,04</t>
  </si>
  <si>
    <t>FILTRO ANAERÓBIO RETANGULAR, EM ALVENARIA COM BLOCOS DE CONCRETO, DIMENSÕES INTERNAS: 1,6 X 5,6 X 1,67 M, VOLUME ÚTIL: 10752 L (PARA 103 CONTRIBUINTES). AF_12/2020</t>
  </si>
  <si>
    <t>15.399,32</t>
  </si>
  <si>
    <t>SUMIDOURO RETANGULAR, EM ALVENARIA COM BLOCOS DE CONCRETO, DIMENSÕES INTERNAS: 0,8 X 1,4 X 3,0 M, ÁREA DE INFILTRAÇÃO: 13,2 M² (PARA 5 CONTRIBUINTES). AF_12/2020</t>
  </si>
  <si>
    <t>2.820,65</t>
  </si>
  <si>
    <t>SUMIDOURO RETANGULAR, EM ALVENARIA COM BLOCOS DE CONCRETO, DIMENSÕES INTERNAS: 1,0 X 3,0 X 3,0 M, ÁREA DE INFILTRAÇÃO: 25 M² (PARA 10 CONTRIBUINTES). AF_12/2020</t>
  </si>
  <si>
    <t>4.821,67</t>
  </si>
  <si>
    <t>SUMIDOURO RETANGULAR, EM ALVENARIA COM BLOCOS DE CONCRETO, DIMENSÕES INTERNAS: 1,6 X 3,4 X 3,0 M, ÁREA DE INFILTRAÇÃO: 32,9 M² (PARA 13 CONTRIBUINTES). . AF_12/2020</t>
  </si>
  <si>
    <t>6.296,55</t>
  </si>
  <si>
    <t>SUMIDOURO RETANGULAR, EM ALVENARIA COM BLOCOS DE CONCRETO, DIMENSÕES INTERNAS: 1,6 X 5,8 X 3,0 M, ÁREA DE INFILTRAÇÃO: 50 M² (PARA 20 CONTRIBUINTES). . AF_12/2020</t>
  </si>
  <si>
    <t>9.303,96</t>
  </si>
  <si>
    <t>868,80</t>
  </si>
  <si>
    <t>384,56</t>
  </si>
  <si>
    <t>53,85</t>
  </si>
  <si>
    <t>134,50</t>
  </si>
  <si>
    <t>624,82</t>
  </si>
  <si>
    <t>TAMPA CIRCULAR PARA ESGOTO E DRENAGEM, EM CONCRETO PRÉ-MOLDADO, DIÂMETRO INTERNO = 0,6 M. AF_12/2020</t>
  </si>
  <si>
    <t>127,61</t>
  </si>
  <si>
    <t>PONTO DE CONSUMO TERMINAL DE ÁGUA FRIA (SUBRAMAL) COM TUBULAÇÃO DE PVC, DN 25 MM, INSTALADO EM RAMAL DE ÁGUA, INCLUSOS RASGO E CHUMBAMENTO EM ALVENARIA. AF_12/2014</t>
  </si>
  <si>
    <t>154,57</t>
  </si>
  <si>
    <t>PONTO DE CONSUMO TERMINAL DE ÁGUA QUENTE (SUBRAMAL) COM TUBULAÇÃO DE CPVC, DN 22 MM, INSTALADO EM RAMAL DE ÁGUA, INCLUSOS RASGO E CHUMBAMENTO EM ALVENARIA. AF_12/2014</t>
  </si>
  <si>
    <t>248,70</t>
  </si>
  <si>
    <t>25,51</t>
  </si>
  <si>
    <t>241,26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</si>
  <si>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</si>
  <si>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</si>
  <si>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37,02</t>
  </si>
  <si>
    <t>KIT DE REGISTRO DE GAVETA BRUTO DE LATÃO ½", INCLUSIVE CONEXÕES, ROSCÁVEL, INSTALADO EM RAMAL DE ÁGUA FRIA - FORNECIMENTO E INSTALAÇÃO. AF_12/2014</t>
  </si>
  <si>
    <t>34,72</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</si>
  <si>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</si>
  <si>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</si>
  <si>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472,37</t>
  </si>
  <si>
    <t>KIT DE TÊ MISTURADOR EM CPVC ¾" COM DUPLO COMANDO PARA CHUVEIRO, INCLUSIVE CONEXÕES, INSTALADO EM RAMAL DE ÁGUA - FORNECIMENTO E INSTALAÇÃO. AF_12/2014</t>
  </si>
  <si>
    <t>293,44</t>
  </si>
  <si>
    <t>52,09</t>
  </si>
  <si>
    <t>32,51</t>
  </si>
  <si>
    <t>67,64</t>
  </si>
  <si>
    <t>123,64</t>
  </si>
  <si>
    <t>67,27</t>
  </si>
  <si>
    <t>92,28</t>
  </si>
  <si>
    <t>178,10</t>
  </si>
  <si>
    <t>216,60</t>
  </si>
  <si>
    <t>426,79</t>
  </si>
  <si>
    <t>72,29</t>
  </si>
  <si>
    <t>98,04</t>
  </si>
  <si>
    <t>105,00</t>
  </si>
  <si>
    <t>45,53</t>
  </si>
  <si>
    <t>52,10</t>
  </si>
  <si>
    <t>108,20</t>
  </si>
  <si>
    <t>179,69</t>
  </si>
  <si>
    <t>220,53</t>
  </si>
  <si>
    <t>283,15</t>
  </si>
  <si>
    <t>31,75</t>
  </si>
  <si>
    <t>51,37</t>
  </si>
  <si>
    <t>75,55</t>
  </si>
  <si>
    <t>126,19</t>
  </si>
  <si>
    <t>142,97</t>
  </si>
  <si>
    <t>198,77</t>
  </si>
  <si>
    <t>282,55</t>
  </si>
  <si>
    <t>387,14</t>
  </si>
  <si>
    <t>591,97</t>
  </si>
  <si>
    <t>47,63</t>
  </si>
  <si>
    <t>70,36</t>
  </si>
  <si>
    <t>82,63</t>
  </si>
  <si>
    <t>118,09</t>
  </si>
  <si>
    <t>249,11</t>
  </si>
  <si>
    <t>418,29</t>
  </si>
  <si>
    <t>286,16</t>
  </si>
  <si>
    <t>50,67</t>
  </si>
  <si>
    <t>184,43</t>
  </si>
  <si>
    <t>38,43</t>
  </si>
  <si>
    <t>67,68</t>
  </si>
  <si>
    <t>73,45</t>
  </si>
  <si>
    <t>109,72</t>
  </si>
  <si>
    <t>192,02</t>
  </si>
  <si>
    <t>261,80</t>
  </si>
  <si>
    <t>453,38</t>
  </si>
  <si>
    <t>234,60</t>
  </si>
  <si>
    <t>189,06</t>
  </si>
  <si>
    <t>51,29</t>
  </si>
  <si>
    <t>74,79</t>
  </si>
  <si>
    <t>111,13</t>
  </si>
  <si>
    <t>26,88</t>
  </si>
  <si>
    <t>25,47</t>
  </si>
  <si>
    <t>26,43</t>
  </si>
  <si>
    <t>19,79</t>
  </si>
  <si>
    <t>26,22</t>
  </si>
  <si>
    <t>31,93</t>
  </si>
  <si>
    <t>43,35</t>
  </si>
  <si>
    <t>KIT CAVALETE PARA MEDIÇÃO DE ÁGUA - ENTRADA PRINCIPAL, EM PVC SOLDÁVEL DN 20 (½")   FORNECIMENTO E INSTALAÇÃO (EXCLUSIVE HIDRÔMETRO). AF_11/2016</t>
  </si>
  <si>
    <t>177,65</t>
  </si>
  <si>
    <t>KIT CAVALETE PARA MEDIÇÃO DE ÁGUA - ENTRADA PRINCIPAL, EM PVC SOLDÁVEL DN 25 (¾")   FORNECIMENTO E INSTALAÇÃO (EXCLUSIVE HIDRÔMETRO). AF_11/2016</t>
  </si>
  <si>
    <t>191,84</t>
  </si>
  <si>
    <t>KIT CAVALETE PARA MEDIÇÃO DE ÁGUA - ENTRADA PRINCIPAL, EM AÇO GALVANIZADO DN 25 (1 )   FORNECIMENTO E INSTALAÇÃO (EXCLUSIVE HIDRÔMETRO). AF_11/2016</t>
  </si>
  <si>
    <t>364,05</t>
  </si>
  <si>
    <t>KIT CAVALETE PARA MEDIÇÃO DE ÁGUA - ENTRADA PRINCIPAL, EM AÇO GALVANIZADO DN 32 (1 ¼)  FORNECIMENTO E INSTALAÇÃO (EXCLUSIVE HIDRÔMETRO). AF_11/2016</t>
  </si>
  <si>
    <t>568,00</t>
  </si>
  <si>
    <t>KIT CAVALETE PARA MEDIÇÃO DE ÁGUA - ENTRADA PRINCIPAL, EM AÇO GALVANIZADO DN 40 (1 ½)  FORNECIMENTO E INSTALAÇÃO (EXCLUSIVE HIDRÔMETRO). AF_11/2016</t>
  </si>
  <si>
    <t>686,44</t>
  </si>
  <si>
    <t>KIT CAVALETE PARA MEDIÇÃO DE ÁGUA - ENTRADA PRINCIPAL, EM AÇO GALVANIZADO DN 50 (2)  FORNECIMENTO E INSTALAÇÃO (EXCLUSIVE HIDRÔMETRO). AF_11/2016</t>
  </si>
  <si>
    <t>869,84</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</si>
  <si>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</si>
  <si>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</si>
  <si>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425,18</t>
  </si>
  <si>
    <t>KIT CAVALETE PARA MEDIÇÃO DE ÁGUA - ENTRADA INDIVIDUALIZADA, EM PVC DN 25 (¾), PARA 4 MEDIDORES  FORNECIMENTO E INSTALAÇÃO (EXCLUSIVE HIDRÔMETRO). AF_11/2016</t>
  </si>
  <si>
    <t>555,26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</si>
  <si>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</si>
  <si>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</si>
  <si>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378,55</t>
  </si>
  <si>
    <t>KIT CAVALETE PARA MEDIÇÃO DE ÁGUA - ENTRADA INDIVIDUALIZADA, EM PVC DN 32 (1), PARA 3 MEDIDORES  FORNECIMENTO E INSTALAÇÃO (EXCLUSIVE HIDRÔMETRO). AF_11/2016</t>
  </si>
  <si>
    <t>563,65</t>
  </si>
  <si>
    <t>KIT CAVALETE PARA MEDIÇÃO DE ÁGUA - ENTRADA INDIVIDUALIZADA, EM PVC DN 32 (1), PARA 4 MEDIDORES  FORNECIMENTO E INSTALAÇÃO (EXCLUSIVE HIDRÔMETRO). AF_11/2016</t>
  </si>
  <si>
    <t>737,68</t>
  </si>
  <si>
    <t>HIDRÔMETRO DN 20 (½), 1,5 M³/H  FORNECIMENTO E INSTALAÇÃO. AF_11/2016</t>
  </si>
  <si>
    <t>204,53</t>
  </si>
  <si>
    <t>HIDRÔMETRO DN 20 (½), 3,0 M³/H  FORNECIMENTO E INSTALAÇÃO. AF_11/2016</t>
  </si>
  <si>
    <t>217,81</t>
  </si>
  <si>
    <t>HIDRÔMETRO DN 25 (¾ ), 5,0 M³/H FORNECIMENTO E INSTALAÇÃO. AF_11/2016</t>
  </si>
  <si>
    <t>266,75</t>
  </si>
  <si>
    <t>CAIXA EM CONCRETO PRÉ-MOLDADO PARA ABRIGO DE HIDRÔMETRO COM DN 20 (½)  FORNECIMENTO E INSTALAÇÃO. AF_11/2016</t>
  </si>
  <si>
    <t>98,41</t>
  </si>
  <si>
    <t>KIT CAVALETE PARA MEDIÇÃO DE ÁGUA - ENTRADA INDIVIDUALIZADA, EM PVC DN 25 (¾), PARA 1 MEDIDOR  FORNECIMENTO E INSTALAÇÃO (EXCLUSIVE HIDRÔMETRO). AF_11/2016</t>
  </si>
  <si>
    <t>162,98</t>
  </si>
  <si>
    <t>FURO EM ALVENARIA PARA DIÂMETROS MENORES OU IGUAIS A 40 MM. AF_05/2015</t>
  </si>
  <si>
    <t>16,22</t>
  </si>
  <si>
    <t>FURO EM ALVENARIA PARA DIÂMETROS MAIORES QUE 40 MM E MENORES OU IGUAIS A 75 MM. AF_05/2015</t>
  </si>
  <si>
    <t>FURO EM ALVENARIA PARA DIÂMETROS MAIORES QUE 75 MM. AF_05/2015</t>
  </si>
  <si>
    <t>56,50</t>
  </si>
  <si>
    <t>FURO EM CONCRETO PARA DIÂMETROS MENORES OU IGUAIS A 40 MM. AF_05/2015</t>
  </si>
  <si>
    <t>FURO EM CONCRETO PARA DIÂMETROS MAIORES QUE 40 MM E MENORES OU IGUAIS A 75 MM. AF_05/2015</t>
  </si>
  <si>
    <t>124,16</t>
  </si>
  <si>
    <t>FURO EM CONCRETO PARA DIÂMETROS MAIORES QUE 75 MM. AF_05/2015</t>
  </si>
  <si>
    <t>158,58</t>
  </si>
  <si>
    <t>RASGO EM ALVENARIA PARA RAMAIS/ DISTRIBUIÇÃO COM DIAMETROS MENORES OU IGUAIS A 40 MM. AF_05/2015</t>
  </si>
  <si>
    <t>RASGO EM CONTRAPISO PARA RAMAIS/ DISTRIBUIÇÃO COM DIÂMETROS MENORES OU IGUAIS A 40 MM. AF_05/2015</t>
  </si>
  <si>
    <t>33,26</t>
  </si>
  <si>
    <t>RASGO EM CONTRAPISO PARA RAMAIS/ DISTRIBUIÇÃO COM DIÂMETROS MAIORES QUE 40 MM E MENORES OU IGUAIS A 75 MM. AF_05/2015</t>
  </si>
  <si>
    <t>35,51</t>
  </si>
  <si>
    <t>RASGO EM CONTRAPISO PARA RAMAIS/ DISTRIBUIÇÃO COM DIÂMETROS MAIORES QUE 75 MM. AF_05/2015</t>
  </si>
  <si>
    <t>38,58</t>
  </si>
  <si>
    <t>RASGO EM ALVENARIA PARA ELETRODUTOS COM DIAMETROS MENORES OU IGUAIS A 40 MM. AF_05/2015</t>
  </si>
  <si>
    <t>PASSANTE TIPO PEÇA EM POLIESTIRENO PARA ABERTURA PARA PASSAGEM DE 1 TUBO, FIXADO EM LAJE. AF_05/2015</t>
  </si>
  <si>
    <t>4,69</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</si>
  <si>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</si>
  <si>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</si>
  <si>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</si>
  <si>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</si>
  <si>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</si>
  <si>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</si>
  <si>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</si>
  <si>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</si>
  <si>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43,20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</si>
  <si>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</si>
  <si>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</si>
  <si>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</si>
  <si>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</si>
  <si>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</si>
  <si>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</si>
  <si>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</si>
  <si>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</si>
  <si>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</si>
  <si>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</si>
  <si>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</si>
  <si>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</si>
  <si>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8,18</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</si>
  <si>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</si>
  <si>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</si>
  <si>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</si>
  <si>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</si>
  <si>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</si>
  <si>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</si>
  <si>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</si>
  <si>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4,52</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</si>
  <si>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</si>
  <si>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</si>
  <si>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</si>
  <si>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</si>
  <si>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</si>
  <si>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</si>
  <si>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</si>
  <si>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</si>
  <si>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</si>
  <si>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</si>
  <si>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</si>
  <si>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</si>
  <si>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</si>
  <si>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</si>
  <si>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</si>
  <si>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</si>
  <si>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</si>
  <si>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6,59</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</si>
  <si>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</si>
  <si>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</si>
  <si>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2.418,26</t>
  </si>
  <si>
    <t>CONJUNTO HIDRÁULICO PARA INSTALAÇÃO DE BOMBA EM AÇO ROSCÁVEL, DN SUCÇÃO 50 (2) E DN RECALQUE 40 (1 1/2), PARA EDIFICAÇÃO ENTRE 8 E 12 PAVIMENTOS  FORNECIMENTO E INSTALAÇÃO. AF_06/2016</t>
  </si>
  <si>
    <t>1.760,19</t>
  </si>
  <si>
    <t>CONJUNTO HIDRÁULICO PARA INSTALAÇÃO DE BOMBA EM AÇO ROSCÁVEL, DN SUCÇÃO 40 (1 1/2) E DN RECALQUE 32 (1 1/4), PARA EDIFICAÇÃO ENTRE 4 E 8 PAVIMENTOS  FORNECIMENTO E INSTALAÇÃO. AF_06/2016</t>
  </si>
  <si>
    <t>1.409,81</t>
  </si>
  <si>
    <t>CONJUNTO HIDRÁULICO PARA INSTALAÇÃO DE BOMBA EM AÇO ROSCÁVEL, DN SUCÇÃO 32 (1 1/4) E DN RECALQUE 25 (1), PARA EDIFICAÇÃO ATÉ 4 PAVIMENTOS  FORNECIMENTO E INSTALAÇÃO. AF_06/2016</t>
  </si>
  <si>
    <t>1.200,35</t>
  </si>
  <si>
    <t>FIXAÇÃO UTILIZANDO PARAFUSO E BUCHA DE NYLON, SOMENTE MÃO DE OBRA. AF_10/2016</t>
  </si>
  <si>
    <t>SUPORTE PARA DUTO EM CHAPA GALVANIZADA BITOLA 26, ESPAÇADO A CADA 1 M, EM PERFILADO DE SEÇÃO 38X76 MM, POR ÁREA DE DUTO FIXADO. AF_07/2017</t>
  </si>
  <si>
    <t>29,94</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</si>
  <si>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</si>
  <si>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</si>
  <si>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</si>
  <si>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</si>
  <si>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1.541,21</t>
  </si>
  <si>
    <t>969,11</t>
  </si>
  <si>
    <t>1.209,46</t>
  </si>
  <si>
    <t>1.545,84</t>
  </si>
  <si>
    <t>850,94</t>
  </si>
  <si>
    <t>145,72</t>
  </si>
  <si>
    <t>1.338,25</t>
  </si>
  <si>
    <t>149,48</t>
  </si>
  <si>
    <t>2.325,31</t>
  </si>
  <si>
    <t>1.428,38</t>
  </si>
  <si>
    <t>154,02</t>
  </si>
  <si>
    <t>1.936,07</t>
  </si>
  <si>
    <t>157,94</t>
  </si>
  <si>
    <t>198,88</t>
  </si>
  <si>
    <t>6.481,78</t>
  </si>
  <si>
    <t>210,55</t>
  </si>
  <si>
    <t>79,38</t>
  </si>
  <si>
    <t>229,54</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</si>
  <si>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</si>
  <si>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1.254,24</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</si>
  <si>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</si>
  <si>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1.023,92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</si>
  <si>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</si>
  <si>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795,47</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</si>
  <si>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</si>
  <si>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571,92</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</si>
  <si>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</si>
  <si>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829,68</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</si>
  <si>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</si>
  <si>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689,27</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</si>
  <si>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</si>
  <si>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548,23</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</si>
  <si>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</si>
  <si>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409,59</t>
  </si>
  <si>
    <t>ESCAVAÇÃO MECANIZADA PARA BLOCO DE COROAMENTO OU SAPATA COM RETROESCAVADEIRA (SEM ESCAVAÇÃO PARA COLOCAÇÃO DE FÔRMAS). AF_06/2017</t>
  </si>
  <si>
    <t>101,60</t>
  </si>
  <si>
    <t>ESCAVAÇÃO MECANIZADA PARA BLOCO DE COROAMENTO OU SAPATA COM RETROESCAVADEIRA (INCLUINDO ESCAVAÇÃO PARA COLOCAÇÃO DE FÔRMAS). AF_06/2017</t>
  </si>
  <si>
    <t>41,03</t>
  </si>
  <si>
    <t>ESCAVAÇÃO MANUAL PARA BLOCO DE COROAMENTO OU SAPATA (SEM ESCAVAÇÃO PARA COLOCAÇÃO DE FÔRMAS). AF_06/2017</t>
  </si>
  <si>
    <t>167,85</t>
  </si>
  <si>
    <t>ESCAVAÇÃO MANUAL PARA BLOCO DE COROAMENTO OU SAPATA (INCLUINDO ESCAVAÇÃO PARA COLOCAÇÃO DE FÔRMAS). AF_06/2017</t>
  </si>
  <si>
    <t>107,12</t>
  </si>
  <si>
    <t>ESCAVAÇÃO MECANIZADA PARA VIGA BALDRAME COM MINI-ESCAVADEIRA (SEM ESCAVAÇÃO PARA COLOCAÇÃO DE FÔRMAS). AF_06/2017</t>
  </si>
  <si>
    <t>191,21</t>
  </si>
  <si>
    <t>ESCAVAÇÃO MECANIZADA PARA VIGA BALDRAME COM MINI-ESCAVADEIRA (INCLUINDO ESCAVAÇÃO PARA COLOCAÇÃO DE FÔRMAS). AF_06/2017</t>
  </si>
  <si>
    <t>35,96</t>
  </si>
  <si>
    <t>ESCAVAÇÃO MANUAL DE VALA PARA VIGA BALDRAME (SEM ESCAVAÇÃO PARA COLOCAÇÃO DE FÔRMAS). AF_06/2017</t>
  </si>
  <si>
    <t>ESCAVAÇÃO MANUAL DE VALA PARA VIGA BALDRAME (INCLUINDO ESCAVAÇÃO PARA COLOCAÇÃO DE FÔRMAS). AF_06/2017</t>
  </si>
  <si>
    <t>140,62</t>
  </si>
  <si>
    <t>FABRICAÇÃO, MONTAGEM E DESMONTAGEM DE FÔRMA PARA BLOCO DE COROAMENTO, EM MADEIRA SERRADA, E=25 MM, 1 UTILIZAÇÃO. AF_06/2017</t>
  </si>
  <si>
    <t>205,51</t>
  </si>
  <si>
    <t>2,56</t>
  </si>
  <si>
    <t>3,26</t>
  </si>
  <si>
    <t>6,00</t>
  </si>
  <si>
    <t>10,27</t>
  </si>
  <si>
    <t>12,41</t>
  </si>
  <si>
    <t>11,92</t>
  </si>
  <si>
    <t>14,01</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</si>
  <si>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</si>
  <si>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</si>
  <si>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</si>
  <si>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7,94</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</si>
  <si>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</si>
  <si>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7,33</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</si>
  <si>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</si>
  <si>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13,13</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</si>
  <si>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</si>
  <si>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</si>
  <si>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</si>
  <si>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</si>
  <si>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</si>
  <si>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</si>
  <si>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</si>
  <si>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</si>
  <si>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</si>
  <si>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</si>
  <si>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12,31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</si>
  <si>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</si>
  <si>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13,03</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</si>
  <si>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</si>
  <si>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</si>
  <si>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</si>
  <si>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</si>
  <si>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</si>
  <si>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</si>
  <si>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13,71</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</si>
  <si>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</si>
  <si>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</si>
  <si>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</si>
  <si>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8,31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</si>
  <si>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</si>
  <si>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</si>
  <si>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</si>
  <si>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6,51</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</si>
  <si>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</si>
  <si>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</si>
  <si>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</si>
  <si>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</si>
  <si>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</si>
  <si>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21,12</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</si>
  <si>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</si>
  <si>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</si>
  <si>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</si>
  <si>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</si>
  <si>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</si>
  <si>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</si>
  <si>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11,82</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</si>
  <si>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</si>
  <si>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</si>
  <si>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14,52</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</si>
  <si>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</si>
  <si>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</si>
  <si>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</si>
  <si>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10,24</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</si>
  <si>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</si>
  <si>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</si>
  <si>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</si>
  <si>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</si>
  <si>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</si>
  <si>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</si>
  <si>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</si>
  <si>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</si>
  <si>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</si>
  <si>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</si>
  <si>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19,87</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</si>
  <si>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</si>
  <si>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</si>
  <si>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</si>
  <si>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</si>
  <si>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16,90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</si>
  <si>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</si>
  <si>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18,71</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</si>
  <si>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</si>
  <si>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</si>
  <si>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</si>
  <si>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8,16</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</si>
  <si>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</si>
  <si>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13,34</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</si>
  <si>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</si>
  <si>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</si>
  <si>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</si>
  <si>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</si>
  <si>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</si>
  <si>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12,71</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</si>
  <si>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</si>
  <si>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</si>
  <si>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</si>
  <si>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</si>
  <si>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</si>
  <si>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148,74</t>
  </si>
  <si>
    <t>DESMONTE DE MATERIAL DE 3ª CATEGORIA (BLOCOS DE ROCHAS OU MATACOS), EM VALA, COM MARTELETE PNEUMÁTICO MANUAL   EXCLUSIVE RETIRADA, CARGA E TRANSPORTE. AF_03/2021</t>
  </si>
  <si>
    <t>179,45</t>
  </si>
  <si>
    <t>19,75</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</si>
  <si>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</si>
  <si>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</si>
  <si>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9,10</t>
  </si>
  <si>
    <t>ESCAVAÇÃO MECANIZADA DE VALA COM PROF. MAIOR QUE 3,0 M ATÉ 4,5 M(MÉDIA ENTRE MONTANTE E JUSANTE/UMA COMPOSIÇÃO POR TRECHO), COM ESCAVADEIRA HIDRÁULICA (0,8 M3/111 HP), LARG. MENOR QUE 1,5 M, EM SOLO DE 1A CATEGORIA, EM LOCAIS COM ALTO NÍVEL DE INTERFERÊNCIA. AF_02/2021</t>
  </si>
  <si>
    <t>8,61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</si>
  <si>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</si>
  <si>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</si>
  <si>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</si>
  <si>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5,08</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</si>
  <si>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</si>
  <si>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</si>
  <si>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4,75</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</si>
  <si>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</si>
  <si>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</si>
  <si>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4,18</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</si>
  <si>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</si>
  <si>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</si>
  <si>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</si>
  <si>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12,04</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</si>
  <si>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</si>
  <si>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10,96</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</si>
  <si>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</si>
  <si>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</si>
  <si>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6,73</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</si>
  <si>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</si>
  <si>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</si>
  <si>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92,64</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</si>
  <si>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</si>
  <si>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</si>
  <si>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</si>
  <si>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8,06</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</si>
  <si>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</si>
  <si>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</si>
  <si>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</si>
  <si>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</si>
  <si>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11,73</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</si>
  <si>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</si>
  <si>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</si>
  <si>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</si>
  <si>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</si>
  <si>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</si>
  <si>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</si>
  <si>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</si>
  <si>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</si>
  <si>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</si>
  <si>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</si>
  <si>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</si>
  <si>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</si>
  <si>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5,12</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</si>
  <si>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</si>
  <si>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</si>
  <si>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</si>
  <si>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</si>
  <si>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</si>
  <si>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</si>
  <si>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</si>
  <si>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</si>
  <si>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</si>
  <si>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7,47</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</si>
  <si>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</si>
  <si>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</si>
  <si>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</si>
  <si>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</si>
  <si>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</si>
  <si>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</si>
  <si>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</si>
  <si>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</si>
  <si>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</si>
  <si>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</si>
  <si>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</si>
  <si>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</si>
  <si>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</si>
  <si>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6,27</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</si>
  <si>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</si>
  <si>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</si>
  <si>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5,76</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</si>
  <si>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</si>
  <si>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</si>
  <si>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5,33</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</si>
  <si>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</si>
  <si>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</si>
  <si>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</si>
  <si>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</si>
  <si>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</si>
  <si>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</si>
  <si>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</si>
  <si>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8,42</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</si>
  <si>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</si>
  <si>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</si>
  <si>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7,57</t>
  </si>
  <si>
    <t>ATERRO MECANIZADO DE VALA COM ESCAVADEIRA HIDRÁULICA (CAPACIDADE DA CAÇAMBA: 0,8 M³ / POTÊNCIA: 111 HP), LARGURA DE 1,5 A 2,5 M, PROFUNDIDADE ATÉ 1,5 M, COM SOLO ARGILO-ARENOSO. AF_05/2016</t>
  </si>
  <si>
    <t>31,89</t>
  </si>
  <si>
    <t>ATERRO MECANIZADO DE VALA COM ESCAVADEIRA HIDRÁULICA (CAPACIDADE DA CAÇAMBA: 0,8 M³ / POTÊNCIA: 111 HP), LARGURA ATÉ 1,5 M, PROFUNDIDADE DE 1,5 A 3,0 M, COM SOLO ARGILO-ARENOSO. AF_05/2016</t>
  </si>
  <si>
    <t>27,79</t>
  </si>
  <si>
    <t>ATERRO MECANIZADO DE VALA COM ESCAVADEIRA HIDRÁULICA (CAPACIDADE DA CAÇAMBA: 0,8 M³ / POTÊNCIA: 111 HP), LARGURA DE 1,5 A 2,5 M, PROFUNDIDADE DE 1,5 A 3,0 M, COM SOLO ARGILO-ARENOSO. AF_05/2016</t>
  </si>
  <si>
    <t>22,55</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</si>
  <si>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</si>
  <si>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</si>
  <si>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</si>
  <si>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</si>
  <si>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</si>
  <si>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</si>
  <si>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33,10</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</si>
  <si>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</si>
  <si>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</si>
  <si>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</si>
  <si>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</si>
  <si>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90,15</t>
  </si>
  <si>
    <t>ATERRO MECANIZADO DE VALA COM ESCAVADEIRA HIDRÁULICA (CAPACIDADE DA CAÇAMBA: 0,8 M³ / POTÊNCIA: 111 HP), LARGURA ATÉ 1,5 M, PROFUNDIDADE DE 1,5 A 3,0 M, COM AREIA PARA ATERRO. AF_05/2016</t>
  </si>
  <si>
    <t>86,05</t>
  </si>
  <si>
    <t>ATERRO MECANIZADO DE VALA COM ESCAVADEIRA HIDRÁULICA (CAPACIDADE DA CAÇAMBA: 0,8 M³ / POTÊNCIA: 111 HP), LARGURA DE 1,5 A 2,5 M, PROFUNDIDADE DE 1,5 A 3,0 M, COM AREIA PARA ATERRO. AF_05/2016</t>
  </si>
  <si>
    <t>80,81</t>
  </si>
  <si>
    <t>ATERRO MECANIZADO DE VALA COM ESCAVADEIRA HIDRÁULICA (CAPACIDADE DA CAÇAMBA: 0,8 M³ / POTÊNCIA: 111 HP), LARGURA ATÉ 1,5 M, PROFUNDIDADE DE 3,0 A 4,5 M, COM AREIA PARA ATERRO. AF_05/2016</t>
  </si>
  <si>
    <t>81,97</t>
  </si>
  <si>
    <t>ATERRO MECANIZADO DE VALA COM ESCAVADEIRA HIDRÁULICA (CAPACIDADE DA CAÇAMBA: 0,8 M³ / POTÊNCIA: 111 HP), LARGURA DE 1,5 A 2,5 M, PROFUNDIDADE DE 3,0 A 4,5 M, COM AREIA PARA ATERRO. AF_05/2016</t>
  </si>
  <si>
    <t>78,94</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</si>
  <si>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</si>
  <si>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</si>
  <si>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78,04</t>
  </si>
  <si>
    <t>ATERRO MECANIZADO DE VALA COM RETROESCAVADEIRA (CAPACIDADE DA CAÇAMBA DA RETRO: 0,26 M³ / POTÊNCIA: 88 HP), LARGURA ATÉ 0,8 M, PROFUNDIDADE ATÉ 1,5 M, COM AREIA PARA ATERRO. AF_05/2016</t>
  </si>
  <si>
    <t>101,82</t>
  </si>
  <si>
    <t>ATERRO MECANIZADO DE VALA COM RETROESCAVADEIRA (CAPACIDADE DA CAÇAMBA DA RETRO: 0,26 M³ / POTÊNCIA: 88 HP), LARGURA DE 0,8 A 1,5 M, PROFUNDIDADE ATÉ 1,5 M, COM AREIA PARA ATERRO. AF_05/2016</t>
  </si>
  <si>
    <t>91,36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</si>
  <si>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</si>
  <si>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</si>
  <si>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80,75</t>
  </si>
  <si>
    <t>ATERRO MANUAL DE VALAS COM AREIA PARA ATERRO E COMPACTAÇÃO MECANIZADA. AF_05/2016</t>
  </si>
  <si>
    <t>107,89</t>
  </si>
  <si>
    <t>REATERRO MECANIZADO DE VALA COM ESCAVADEIRA HIDRÁULICA (CAPACIDADE DA CAÇAMBA: 0,8 M³ / POTÊNCIA: 111 HP), LARGURA DE 1,5 A 2,5 M, PROFUNDIDADE ATÉ 1,5 M, COM SOLO DE 1ª CATEGORIA EM LOCAIS COM ALTO NÍVEL DE INTERFERÊNCIA. AF_04/2016</t>
  </si>
  <si>
    <t>21,05</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</si>
  <si>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</si>
  <si>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</si>
  <si>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</si>
  <si>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</si>
  <si>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9,85</t>
  </si>
  <si>
    <t>REATERRO MECANIZADO DE VALA COM ESCAVADEIRA HIDRÁULICA (CAPACIDADE DA CAÇAMBA: 0,8 M³ / POTÊNCIA: 111 HP), LARGURA ATÉ 1,5 M, PROFUNDIDADE DE 4,5 A 6,0 M, COM SOLO DE 1ª CATEGORIA EM LOCAIS COM ALTO NÍVEL DE INTERFERÊNCIA. AF_04/2016</t>
  </si>
  <si>
    <t>11,10</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</si>
  <si>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</si>
  <si>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</si>
  <si>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</si>
  <si>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</si>
  <si>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</si>
  <si>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</si>
  <si>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</si>
  <si>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7,75</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</si>
  <si>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</si>
  <si>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</si>
  <si>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</si>
  <si>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17,30</t>
  </si>
  <si>
    <t>REATERRO MECANIZADO DE VALA COM RETROESCAVADEIRA (CAPACIDADE DA CAÇAMBA DA RETRO: 0,26 M³ / POTÊNCIA: 88 HP), LARGURA DE 0,8 A 1,5 M, PROFUNDIDADE DE 1,5 A 3,0 M, COM SOLO (SEM SUBSTITUIÇÃO) DE 1ª CATEGORIA EM LOCAIS COM ALTO NÍVEL DE INTERFERÊNCIA. AF_04/2016</t>
  </si>
  <si>
    <t>11,09</t>
  </si>
  <si>
    <t>REATERRO MECANIZADO DE VALA COM RETROESCAVADEIRA (CAPACIDADE DA CAÇAMBA DA RETRO: 0,26 M³ / POTÊNCIA: 88 HP), LARGURA ATÉ 0,8 M, PROFUNDIDADE ATÉ 1,5 M, COM SOLO DE 1ª CATEGORIA EM LOCAIS COM BAIXO NÍVEL DE INTERFERÊNCIA. AF_04/2016</t>
  </si>
  <si>
    <t>26,30</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</si>
  <si>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</si>
  <si>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</si>
  <si>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</si>
  <si>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</si>
  <si>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37,58</t>
  </si>
  <si>
    <t>REATERRO MANUAL APILOADO COM SOQUETE. AF_10/2017</t>
  </si>
  <si>
    <t>1,62</t>
  </si>
  <si>
    <t>1,49</t>
  </si>
  <si>
    <t>214,00</t>
  </si>
  <si>
    <t>252,98</t>
  </si>
  <si>
    <t>186,00</t>
  </si>
  <si>
    <t>224,99</t>
  </si>
  <si>
    <t>173,62</t>
  </si>
  <si>
    <t>203,21</t>
  </si>
  <si>
    <t>157,56</t>
  </si>
  <si>
    <t>133,66</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</si>
  <si>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</si>
  <si>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</si>
  <si>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</si>
  <si>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68,40</t>
  </si>
  <si>
    <t>ALVENARIA DE VEDAÇÃO DE BLOCOS CERÂMICOS FURADOS NA VERTICAL DE 14X19X39CM (ESPESSURA 14CM) DE PAREDES COM ÁREA LÍQUIDA MENOR QUE 6M² SEM VÃOS E ARGAMASSA DE ASSENTAMENTO COM PREPARO EM BETONEIRA. AF_06/2014</t>
  </si>
  <si>
    <t>90,07</t>
  </si>
  <si>
    <t>ALVENARIA DE VEDAÇÃO DE BLOCOS CERÂMICOS FURADOS NA VERTICAL DE 14X19X39CM (ESPESSURA 14CM) DE PAREDES COM ÁREA LÍQUIDA MENOR QUE 6M² SEM VÃOS E ARGAMASSA DE ASSENTAMENTO COM PREPARO MANUAL. AF_06/2014</t>
  </si>
  <si>
    <t>91,62</t>
  </si>
  <si>
    <t>ALVENARIA DE VEDAÇÃO DE BLOCOS CERÂMICOS FURADOS NA VERTICAL DE 19X19X39CM (ESPESSURA 19CM) DE PAREDES COM ÁREA LÍQUIDA MENOR QUE 6M² SEM VÃOS E ARGAMASSA DE ASSENTAMENTO COM PREPARO EM BETONEIRA. AF_06/2014</t>
  </si>
  <si>
    <t>109,88</t>
  </si>
  <si>
    <t>ALVENARIA DE VEDAÇÃO DE BLOCOS CERÂMICOS FURADOS NA VERTICAL DE 19X19X39CM (ESPESSURA 19CM) DE PAREDES COM ÁREA LÍQUIDA MENOR QUE 6M² SEM VÃOS E ARGAMASSA DE ASSENTAMENTO COM PREPARO MANUAL. AF_06/2014</t>
  </si>
  <si>
    <t>111,69</t>
  </si>
  <si>
    <t>ALVENARIA DE VEDAÇÃO DE BLOCOS CERÂMICOS FURADOS NA VERTICAL DE 9X19X39CM (ESPESSURA 9CM) DE PAREDES COM ÁREA LÍQUIDA MAIOR OU IGUAL A 6M² SEM VÃOS E ARGAMASSA DE ASSENTAMENTO COM PREPARO EM BETONEIRA. AF_06/2014</t>
  </si>
  <si>
    <t>61,08</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</si>
  <si>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</si>
  <si>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</si>
  <si>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83,21</t>
  </si>
  <si>
    <t>ALVENARIA DE VEDAÇÃO DE BLOCOS CERÂMICOS FURADOS NA VERTICAL DE 14X19X39CM (ESPESSURA 14CM) DE PAREDES COM ÁREA LÍQUIDA MAIOR OU IGUAL A 6M² SEM VÃOS E ARGAMASSA DE ASSENTAMENTO COM PREPARO MANUAL. AF_06/2014</t>
  </si>
  <si>
    <t>84,76</t>
  </si>
  <si>
    <t>ALVENARIA DE VEDAÇÃO DE BLOCOS CERÂMICOS FURADOS NA VERTICAL DE 19X19X39CM (ESPESSURA 19CM) DE PAREDES COM ÁREA LÍQUIDA MAIOR OU IGUAL A 6M² SEM VÃOS E ARGAMASSA DE ASSENTAMENTO COM PREPARO EM BETONEIRA. AF_06/2014</t>
  </si>
  <si>
    <t>101,79</t>
  </si>
  <si>
    <t>ALVENARIA DE VEDAÇÃO DE BLOCOS CERÂMICOS FURADOS NA VERTICAL DE 19X19X39CM (ESPESSURA 19CM) DE PAREDES COM ÁREA LÍQUIDA MAIOR OU IGUAL A 6M² SEM VÃOS E ARGAMASSA DE ASSENTAMENTO COM PREPARO MANUAL. AF_06/2014</t>
  </si>
  <si>
    <t>103,60</t>
  </si>
  <si>
    <t>ALVENARIA DE VEDAÇÃO DE BLOCOS CERÂMICOS FURADOS NA VERTICAL DE 9X19X39CM (ESPESSURA 9CM) DE PAREDES COM ÁREA LÍQUIDA MENOR QUE 6M² COM VÃOS E ARGAMASSA DE ASSENTAMENTO COM PREPARO EM BETONEIRA. AF_06/2014</t>
  </si>
  <si>
    <t>76,02</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</si>
  <si>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</si>
  <si>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</si>
  <si>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</si>
  <si>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118,81</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</si>
  <si>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</si>
  <si>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</si>
  <si>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</si>
  <si>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</si>
  <si>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88,61</t>
  </si>
  <si>
    <t>ALVENARIA DE VEDAÇÃO DE BLOCOS CERÂMICOS FURADOS NA VERTICAL DE 14X19X39CM (ESPESSURA 14CM) DE PAREDES COM ÁREA LÍQUIDA MAIOR OU IGUAL A 6M² COM VÃOS E ARGAMASSA DE ASSENTAMENTO COM PREPARO MANUAL. AF_06/2014</t>
  </si>
  <si>
    <t>90,16</t>
  </si>
  <si>
    <t>ALVENARIA DE VEDAÇÃO DE BLOCOS CERÂMICOS FURADOS NA VERTICAL DE 19X19X39CM (ESPESSURA 19CM) DE PAREDES COM ÁREA LÍQUIDA MAIOR OU IGUAL A 6M² COM VÃOS E ARGAMASSA DE ASSENTAMENTO COM PREPARO EM BETONEIRA. AF_06/2014</t>
  </si>
  <si>
    <t>107,40</t>
  </si>
  <si>
    <t>ALVENARIA DE VEDAÇÃO DE BLOCOS CERÂMICOS FURADOS NA VERTICAL DE 19X19X39CM (ESPESSURA 19CM) DE PAREDES COM ÁREA LÍQUIDA MAIOR OU IGUAL A 6M² COM VÃOS E ARGAMASSA DE ASSENTAMENTO COM PREPARO MANUAL. AF_06/2014</t>
  </si>
  <si>
    <t>109,21</t>
  </si>
  <si>
    <t>ALVENARIA DE VEDAÇÃO DE BLOCOS CERÂMICOS FURADOS NA HORIZONTAL DE 9X19X19CM (ESPESSURA 9CM) DE PAREDES COM ÁREA LÍQUIDA MENOR QUE 6M² SEM VÃOS E ARGAMASSA DE ASSENTAMENTO COM PREPARO EM BETONEIRA. AF_06/2014</t>
  </si>
  <si>
    <t>105,95</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</si>
  <si>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</si>
  <si>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</si>
  <si>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</si>
  <si>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108,25</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</si>
  <si>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</si>
  <si>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</si>
  <si>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124,36</t>
  </si>
  <si>
    <t>ALVENARIA DE VEDAÇÃO DE BLOCOS CERÂMICOS FURADOS NA HORIZONTAL DE 14X9X19CM (ESPESSURA 14CM, BLOCO DEITADO) DE PAREDES COM ÁREA LÍQUIDA MENOR QUE 6M² SEM VÃOS E ARGAMASSA DE ASSENTAMENTO COM PREPARO EM BETONEIRA. AF_06/2014</t>
  </si>
  <si>
    <t>190,97</t>
  </si>
  <si>
    <t>ALVENARIA DE VEDAÇÃO DE BLOCOS CERÂMICOS FURADOS NA HORIZONTAL DE 14X9X19CM (ESPESSURA 14CM, BLOCO DEITADO) DE PAREDES COM ÁREA LÍQUIDA MENOR QUE 6M² SEM VÃOS E ARGAMASSA DE ASSENTAMENTO COM PREPARO MANUAL. AF_06/2014</t>
  </si>
  <si>
    <t>192,74</t>
  </si>
  <si>
    <t>ALVENARIA DE VEDAÇÃO DE BLOCOS CERÂMICOS FURADOS NA HORIZONTAL DE 9X19X19CM (ESPESSURA 9CM) DE PAREDES COM ÁREA LÍQUIDA MAIOR OU IGUAL A 6M² SEM VÃOS E ARGAMASSA DE ASSENTAMENTO COM PREPARO EM BETONEIRA. AF_06/2014</t>
  </si>
  <si>
    <t>91,24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</si>
  <si>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</si>
  <si>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</si>
  <si>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91,76</t>
  </si>
  <si>
    <t>ALVENARIA DE VEDAÇÃO DE BLOCOS CERÂMICOS FURADOS NA HORIZONTAL DE 11,5X19X19CM (ESPESSURA 11,5M) DE PAREDES COM ÁREA LÍQUIDA MAIOR OU IGUAL A 6M² SEM VÃOS E ARGAMASSA DE ASSENTAMENTO COM PREPARO MANUAL. AF_06/2014</t>
  </si>
  <si>
    <t>93,41</t>
  </si>
  <si>
    <t>ALVENARIA DE VEDAÇÃO DE BLOCOS CERÂMICOS FURADOS NA HORIZONTAL DE 9X14X19CM (ESPESSURA 9CM) DE PAREDES COM ÁREA LÍQUIDA MAIOR OU IGUAL A 6M² SEM VÃOS E ARGAMASSA DE ASSENTAMENTO COM PREPARO EM BETONEIRA. AF_06/2014</t>
  </si>
  <si>
    <t>103,46</t>
  </si>
  <si>
    <t>ALVENARIA DE VEDAÇÃO DE BLOCOS CERÂMICOS FURADOS NA HORIZONTAL DE 9X14X19CM (ESPESSURA 9CM) DE PAREDES COM ÁREA LÍQUIDA MAIOR OU IGUAL A 6M² SEM VÃOS E ARGAMASSA DE ASSENTAMENTO COM PREPARO MANUAL. AF_06/2014</t>
  </si>
  <si>
    <t>104,85</t>
  </si>
  <si>
    <t>ALVENARIA DE VEDAÇÃO DE BLOCOS CERÂMICOS FURADOS NA HORIZONTAL DE 14X9X19CM (ESPESSURA 14CM, BLOCO DEITADO) DE PAREDES COM ÁREA LÍQUIDA MAIOR OU IGUAL A 6M² SEM VÃOS E ARGAMASSA DE ASSENTAMENTO COM PREPARO EM BETONEIRA. AF_06/2014</t>
  </si>
  <si>
    <t>159,29</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</si>
  <si>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</si>
  <si>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</si>
  <si>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118,42</t>
  </si>
  <si>
    <t>ALVENARIA DE VEDAÇÃO DE BLOCOS CERÂMICOS FURADOS NA HORIZONTAL DE 9X19X19CM (ESPESSURA 9CM) DE PAREDES COM ÁREA LÍQUIDA MENOR QUE 6M² COM VÃOS E ARGAMASSA DE ASSENTAMENTO COM PREPARO MANUAL. AF_06/2014</t>
  </si>
  <si>
    <t>119,71</t>
  </si>
  <si>
    <t>ALVENARIA DE VEDAÇÃO DE BLOCOS CERÂMICOS FURADOS NA HORIZONTAL DE 11,5X19X19CM (ESPESSURA 11,5CM) DE PAREDES COM ÁREA LÍQUIDA MENOR QUE 6M² COM VÃOS E ARGAMASSA DE ASSENTAMENTO COM PREPARO EM BETONEIRA. AF_06/2014</t>
  </si>
  <si>
    <t>119,62</t>
  </si>
  <si>
    <t>ALVENARIA DE VEDAÇÃO DE BLOCOS CERÂMICOS FURADOS NA HORIZONTAL DE 11,5X19X19CM (ESPESSURA 11,5CM) DE PAREDES COM ÁREA LÍQUIDA MENOR QUE 6M² COM VÃOS E ARGAMASSA DE ASSENTAMENTO COM PREPARO MANUAL. AF_06/2014</t>
  </si>
  <si>
    <t>121,27</t>
  </si>
  <si>
    <t>ALVENARIA DE VEDAÇÃO DE BLOCOS CERÂMICOS FURADOS NA HORIZONTAL DE 9X14X19CM (ESPESSURA 9CM) DE PAREDES COM ÁREA LÍQUIDA MENOR QUE 6M² COM VÃOS E ARGAMASSA DE ASSENTAMENTO COM PREPARO EM BETONEIRA. AF_06/2014</t>
  </si>
  <si>
    <t>140,37</t>
  </si>
  <si>
    <t>ALVENARIA DE VEDAÇÃO DE BLOCOS CERÂMICOS FURADOS NA HORIZONTAL DE 9X14X19CM (ESPESSURA 9CM) DE PAREDES COM ÁREA LÍQUIDA MENOR QUE 6M² COM VÃOS E ARGAMASSA DE ASSENTAMENTO COM PREPARO MANUAL. AF_06/2014</t>
  </si>
  <si>
    <t>141,76</t>
  </si>
  <si>
    <t>ALVENARIA DE VEDAÇÃO DE BLOCOS CERÂMICOS FURADOS NA HORIZONTAL DE 14X9X19CM (ESPESSURA 14CM, BLOCO DEITADO) DE PAREDES COM ÁREA LÍQUIDA MENOR QUE 6M² COM VÃOS E ARGAMASSA DE ASSENTAMENTO COM PREPARO EM BETONEIRA. AF_06/2014</t>
  </si>
  <si>
    <t>218,05</t>
  </si>
  <si>
    <t>ALVENARIA DE VEDAÇÃO DE BLOCOS CERÂMICOS FURADOS NA HORIZONTAL DE 14X9X19CM (ESPESSURA 14CM, BLOCO DEITADO) DE PAREDES COM ÁREA LÍQUIDA MENOR QUE 6M² COM VÃOS E ARGAMASSA DE ASSENTAMENTO COM PREPARO MANUAL. AF_06/2014</t>
  </si>
  <si>
    <t>219,82</t>
  </si>
  <si>
    <t>ALVENARIA DE VEDAÇÃO DE BLOCOS CERÂMICOS FURADOS NA HORIZONTAL DE 9X19X19CM (ESPESSURA 9CM) DE PAREDES COM ÁREA LÍQUIDA MAIOR OU IGUAL A 6M² COM VÃOS E ARGAMASSA DE ASSENTAMENTO COM PREPARO EM BETONEIRA. AF_06/2014</t>
  </si>
  <si>
    <t>99,12</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</si>
  <si>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</si>
  <si>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</si>
  <si>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99,77</t>
  </si>
  <si>
    <t>ALVENARIA DE VEDAÇÃO DE BLOCOS CERÂMICOS FURADOS NA HORIZONTAL DE 11,5X19X19CM (ESPESSURA 11,5CM) DE PAREDES COM ÁREA LÍQUIDA MAIOR OU IGUAL A 6M² COM VÃOS E ARGAMASSA DE ASSENTAMENTO COM PREPARO MANUAL. AF_06/2014</t>
  </si>
  <si>
    <t>101,42</t>
  </si>
  <si>
    <t>ALVENARIA DE VEDAÇÃO DE BLOCOS CERÂMICOS FURADOS NA HORIZONTAL DE 9X14X19CM (ESPESSURA 9CM) DE PAREDES COM ÁREA LÍQUIDA MAIOR OU IGUAL A 6M² COM VÃOS E ARGAMASSA DE ASSENTAMENTO COM PREPARO EM BETONEIRA. AF_06/2014</t>
  </si>
  <si>
    <t>114,13</t>
  </si>
  <si>
    <t>ALVENARIA DE VEDAÇÃO DE BLOCOS CERÂMICOS FURADOS NA HORIZONTAL DE 9X14X19CM (ESPESSURA 9CM) DE PAREDES COM ÁREA LÍQUIDA MAIOR OU IGUAL A 6M² COM VÃOS E ARGAMASSA DE ASSENTAMENTO COM PREPARO MANUAL. AF_06/2014</t>
  </si>
  <si>
    <t>115,52</t>
  </si>
  <si>
    <t>ALVENARIA DE VEDAÇÃO DE BLOCOS CERÂMICOS FURADOS NA HORIZONTAL DE 14X9X19CM (ESPESSURA 14CM, BLOCO DEITADO) DE PAREDES COM ÁREA LÍQUIDA MAIOR OU IGUAL A 6M² COM VÃOS E ARGAMASSA DE ASSENTAMENTO COM PREPARO EM BETONEIRA. AF_06/2014</t>
  </si>
  <si>
    <t>175,82</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</si>
  <si>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</si>
  <si>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</si>
  <si>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</si>
  <si>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103,86</t>
  </si>
  <si>
    <t>(COMPOSIÇÃO REPRESENTATIVA) DO SERVIÇO DE ALVENARIA DE VEDAÇÃO DE BLOCOS VAZADOS DE CERÂMICA DE 14X9X19CM (ESPESSURA 14CM, BLOCO DEITADO), PARA EDIFICAÇÃO HABITACIONAL UNIFAMILIAR (CASA) E EDIFICAÇÃO PÚBLICA PADRÃO. AF_12/2014</t>
  </si>
  <si>
    <t>186,41</t>
  </si>
  <si>
    <t>ALVENARIA DE VEDAÇÃO DE BLOCOS CERÂMICOS FURADOS NA VERTICAL DE 14X19X39CM (ESPESSURA 14CM) DE PAREDES COM ÁREA LÍQUIDA MENOR QUE 6M2 COM VÃOS E ARGAMASSA DE ASSENTAMENTO COM PREPARO MANUAL. AF_06/2014</t>
  </si>
  <si>
    <t>100,77</t>
  </si>
  <si>
    <t>157,23</t>
  </si>
  <si>
    <t>ALVENARIA ESTRUTURAL DE BLOCOS CERÂMICOS 14X19X39, (ESPESSURA DE 14 CM), PARA PAREDES COM ÁREA LÍQUIDA MENOR QUE 6M², SEM VÃOS, UTILIZANDO PALHETA E ARGAMASSA DE ASSENTAMENTO COM PREPARO EM BETONEIRA. AF_12/2014</t>
  </si>
  <si>
    <t>87,02</t>
  </si>
  <si>
    <t>ALVENARIA ESTRUTURAL DE BLOCOS CERÂMICOS 14X19X39, (ESPESSURA DE 14 CM), PARA PAREDES COM ÁREA LÍQUIDA MENOR QUE 6M², SEM VÃOS, UTILIZANDO PALHETA E ARGAMASSA DE ASSENTAMENTO COM PREPARO MANUAL. AF_12/2014</t>
  </si>
  <si>
    <t>88,55</t>
  </si>
  <si>
    <t>ALVENARIA ESTRUTURAL DE BLOCOS CERÂMICOS 14X19X39, (ESPESSURA DE 14 CM), PARA PAREDES COM ÁREA LÍQUIDA MAIOR OU IGUAL QUE 6M², SEM VÃOS, UTILIZANDO PALHETA E ARGAMASSA DE ASSENTAMENTO COM PREPARO EM BETONEIRA. AF_12/2014</t>
  </si>
  <si>
    <t>79,59</t>
  </si>
  <si>
    <t>ALVENARIA ESTRUTURAL DE BLOCOS CERÂMICOS 14X19X39, (ESPESSURA DE 14 CM), PARA PAREDES COM ÁREA LÍQUIDA MAIOR OU IGUAL QUE 6M², SEM VÃOS, UTILIZANDO PALHETA E ARGAMASSA DE ASSENTAMENTO COM PREPARO MANUAL. AF_12/2014</t>
  </si>
  <si>
    <t>81,12</t>
  </si>
  <si>
    <t>ALVENARIA ESTRUTURAL DE BLOCOS CERÂMICOS 14X19X39, (ESPESSURA DE 14 CM), PARA PAREDES COM ÁREA LÍQUIDA MENOR QUE 6M², COM VÃOS, UTILIZANDO PALHETA E ARGAMASSA DE ASSENTAMENTO COM PREPARO EM BETONEIRA. AF_12/2014</t>
  </si>
  <si>
    <t>93,07</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</si>
  <si>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</si>
  <si>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</si>
  <si>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82,92</t>
  </si>
  <si>
    <t>ALVENARIA ESTRUTURAL DE BLOCOS CERÂMICOS 14X19X39, (ESPESSURA DE 14 CM), PARA PAREDES COM ÁREA LÍQUIDA MAIOR OU IGUAL A 6M², COM VÃOS, UTILIZANDO PALHETA E ARGAMASSA DE ASSENTAMENTO COM PREPARO MANUAL. AF_12/2014</t>
  </si>
  <si>
    <t>84,45</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</si>
  <si>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</si>
  <si>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</si>
  <si>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101,30</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</si>
  <si>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</si>
  <si>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</si>
  <si>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93,82</t>
  </si>
  <si>
    <t>ALVENARIA ESTRUTURAL DE BLOCOS CERÂMICOS 14X19X29, (ESPESSURA DE 14 CM), PARA PAREDES COM ÁREA LÍQUIDA MENOR QUE 6M², COM VÃOS, UTILIZANDO PALHETA E ARGAMASSA DE ASSENTAMENTO COM PREPARO EM BETONEIRA. AF_12/2014</t>
  </si>
  <si>
    <t>108,32</t>
  </si>
  <si>
    <t>ALVENARIA ESTRUTURAL DE BLOCOS CERÂMICOS 14X19X29, (ESPESSURA DE 14 CM), PARA PAREDES COM ÁREA LÍQUIDA MENOR QUE 6M², COM VÃOS, UTILIZANDO PALHETA E ARGAMASSA DE ASSENTAMENTO COM PREPARO MANUAL. AF_12/2014</t>
  </si>
  <si>
    <t>110,01</t>
  </si>
  <si>
    <t>ALVENARIA ESTRUTURAL DE BLOCOS CERÂMICOS 14X19X29, (ESPESSURA DE 14 CM), PARA PAREDES COM ÁREA LÍQUIDA MAIOR OU IGUAL A 6M², COM VÃOS, UTILIZANDO PALHETA E ARGAMASSA DE ASSENTAMENTO COM PREPARO EM BETONEIRA. AF_12/2014</t>
  </si>
  <si>
    <t>96,81</t>
  </si>
  <si>
    <t>ALVENARIA ESTRUTURAL DE BLOCOS CERÂMICOS 14X19X29, (ESPESSURA DE 14 CM), PARA PAREDES COM ÁREA LÍQUIDA MAIOR OU IGUAL A 6M², COM VÃOS, UTILIZANDO PALHETA E ARGAMASSA DE ASSENTAMENTO COM PREPARO MANUAL. AF_12/2014</t>
  </si>
  <si>
    <t>98,50</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</si>
  <si>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</si>
  <si>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</si>
  <si>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103,71</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</si>
  <si>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</si>
  <si>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</si>
  <si>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96,28</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</si>
  <si>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</si>
  <si>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</si>
  <si>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114,17</t>
  </si>
  <si>
    <t>ALVENARIA ESTRUTURAL DE BLOCOS CERÂMICOS 14X19X39, (ESPESSURA DE 14 CM), PARA PAREDES COM ÁREA LÍQUIDA MAIOR OU IGUAL A 6M², COM VÃOS, UTILIZANDO COLHER DE PEDREIRO E ARGAMASSA DE ASSENTAMENTO COM PREPARO EM BETONEIRA. AF_12/2014</t>
  </si>
  <si>
    <t>100,19</t>
  </si>
  <si>
    <t>ALVENARIA ESTRUTURAL DE BLOCOS CERÂMICOS 14X19X39, (ESPESSURA DE 14 CM), PARA PAREDES COM ÁREA LÍQUIDA MAIOR OU IGUAL A 6M², COM VÃOS, UTILIZANDO COLHER DE PEDREIRO E ARGAMASSA DE ASSENTAMENTO COM PREPARO MANUAL. AF_12/2014</t>
  </si>
  <si>
    <t>102,35</t>
  </si>
  <si>
    <t>ALVENARIA ESTRUTURAL DE BLOCOS CERÂMICOS 14X19X29, (ESPESSURA DE 14 CM), PARA PAREDES COM ÁREA LÍQUIDA MENOR QUE 6M², SEM VÃOS, UTILIZANDO COLHER DE PEDREIRO E ARGAMASSA DE ASSENTAMENTO COM PREPARO EM BETONEIRA. AF_12/2014</t>
  </si>
  <si>
    <t>114,43</t>
  </si>
  <si>
    <t>ALVENARIA ESTRUTURAL DE BLOCOS CERÂMICOS 14X19X29, (ESPESSURA DE 14 CM), PARA PAREDES COM ÁREA LÍQUIDA MENOR QUE 6M², SEM VÃOS, UTILIZANDO COLHER DE PEDREIRO E ARGAMASSA DE ASSENTAMENTO COM PREPARO MANUAL. AF_12/2014</t>
  </si>
  <si>
    <t>116,83</t>
  </si>
  <si>
    <t>ALVENARIA ESTRUTURAL DE BLOCOS CERÂMICOS 14X19X29, (ESPESSURA DE 14 CM), PARA PAREDES COM ÁREA LÍQUIDA MAIOR OU IGUAL A 6M², SEM VÃOS, UTILIZANDO COLHER DE PEDREIRO E ARGAMASSA DE ASSENTAMENTO COM PREPARO EM BETONEIRA. AF_12/2014</t>
  </si>
  <si>
    <t>106,95</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</si>
  <si>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</si>
  <si>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</si>
  <si>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130,45</t>
  </si>
  <si>
    <t>ALVENARIA ESTRUTURAL DE BLOCOS CERÂMICOS 14X19X29, (ESPESSURA DE 14 CM), PARA PAREDES COM ÁREA LÍQUIDA MENOR QUE 6M², COM VÃOS, UTILIZANDO COLHER DE PEDREIRO E ARGAMASSA DE ASSENTAMENTO COM PREPARO MANUAL. AF_12/2014</t>
  </si>
  <si>
    <t>132,85</t>
  </si>
  <si>
    <t>ALVENARIA ESTRUTURAL DE BLOCOS CERÂMICOS 14X19X29, (ESPESSURA DE 14 CM), PARA PAREDES COM ÁREA LÍQUIDA MAIOR OU IGUAL A 6M², COM VÃOS, UTILIZANDO COLHER DE PEDREIRO E ARGAMASSA DE ASSENTAMENTO COM PREPARO EM BETONEIRA. AF_12/2014</t>
  </si>
  <si>
    <t>114,37</t>
  </si>
  <si>
    <t>ALVENARIA ESTRUTURAL DE BLOCOS CERÂMICOS 14X19X29, (ESPESSURA DE 14 CM), PARA PAREDES COM ÁREA LÍQUIDA MAIOR OU IGUAL A 6M², COM VÃOS, UTILIZANDO COLHER DE PEDREIRO E ARGAMASSA DE ASSENTAMENTO COM PREPARO MANUAL. AF_12/2014</t>
  </si>
  <si>
    <t>116,77</t>
  </si>
  <si>
    <t>176,04</t>
  </si>
  <si>
    <t>ALVENARIA DE VEDAÇÃO DE BLOCOS VAZADOS DE CONCRETO DE 9X19X39CM (ESPESSURA 9CM) DE PAREDES COM ÁREA LÍQUIDA MENOR QUE 6M² SEM VÃOS E ARGAMASSA DE ASSENTAMENTO COM PREPARO EM BETONEIRA. AF_06/2014</t>
  </si>
  <si>
    <t>65,88</t>
  </si>
  <si>
    <t>ALVENARIA DE VEDAÇÃO DE BLOCOS VAZADOS DE CONCRETO DE 9X19X39CM (ESPESSURA 9CM) DE PAREDES COM ÁREA LÍQUIDA MENOR QUE 6M² SEM VÃOS E ARGAMASSA DE ASSENTAMENTO COM PREPARO MANUAL. AF_06/2014</t>
  </si>
  <si>
    <t>66,56</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</si>
  <si>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</si>
  <si>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</si>
  <si>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88,27</t>
  </si>
  <si>
    <t>ALVENARIA DE VEDAÇÃO DE BLOCOS VAZADOS DE CONCRETO DE 19X19X39CM (ESPESSURA 19CM) DE PAREDES COM ÁREA LÍQUIDA MENOR QUE 6M² SEM VÃOS E ARGAMASSA DE ASSENTAMENTO COM PREPARO EM BETONEIRA. AF_06/2014</t>
  </si>
  <si>
    <t>106,01</t>
  </si>
  <si>
    <t>ALVENARIA DE VEDAÇÃO DE BLOCOS VAZADOS DE CONCRETO DE 19X19X39CM (ESPESSURA 19CM) DE PAREDES COM ÁREA LÍQUIDA MENOR QUE 6M² SEM VÃOS E ARGAMASSA DE ASSENTAMENTO COM PREPARO MANUAL. AF_06/2014</t>
  </si>
  <si>
    <t>106,51</t>
  </si>
  <si>
    <t>ALVENARIA DE VEDAÇÃO DE BLOCOS VAZADOS DE CONCRETO DE 9X19X39CM (ESPESSURA 9CM) DE PAREDES COM ÁREA LÍQUIDA MAIOR OU IGUAL A 6M² SEM VÃOS E ARGAMASSA DE ASSENTAMENTO COM PREPARO EM BETONEIRA. AF_06/2014</t>
  </si>
  <si>
    <t>60,33</t>
  </si>
  <si>
    <t>ALVENARIA DE VEDAÇÃO DE BLOCOS VAZADOS DE CONCRETO DE 9X19X39CM (ESPESSURA 9CM) DE PAREDES COM ÁREA LÍQUIDA MAIOR OU IGUAL A 6M² SEM VÃOS E ARGAMASSA DE ASSENTAMENTO COM PREPARO MANUAL. AF_06/2014</t>
  </si>
  <si>
    <t>61,49</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</si>
  <si>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</si>
  <si>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</si>
  <si>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81,82</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</si>
  <si>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</si>
  <si>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</si>
  <si>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</si>
  <si>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74,42</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</si>
  <si>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</si>
  <si>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</si>
  <si>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95,50</t>
  </si>
  <si>
    <t>ALVENARIA DE VEDAÇÃO DE BLOCOS VAZADOS DE CONCRETO DE 14X19X39CM (ESPESSURA 14CM) DE PAREDES COM ÁREA LÍQUIDA MENOR QUE 6M² COM VÃOS E ARGAMASSA DE ASSENTAMENTO COM PREPARO MANUAL. AF_06/2014</t>
  </si>
  <si>
    <t>96,86</t>
  </si>
  <si>
    <t>ALVENARIA DE VEDAÇÃO DE BLOCOS VAZADOS DE CONCRETO DE 19X19X39CM (ESPESSURA 19CM) DE PAREDES COM ÁREA LÍQUIDA MENOR QUE 6M² COM VÃOS E ARGAMASSA DE ASSENTAMENTO COM PREPARO EM BETONEIRA. AF_06/2014</t>
  </si>
  <si>
    <t>113,47</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</si>
  <si>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</si>
  <si>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</si>
  <si>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65,12</t>
  </si>
  <si>
    <t>ALVENARIA DE VEDAÇÃO DE BLOCOS VAZADOS DE CONCRETO DE 9X19X39CM (ESPESSURA 9CM) DE PAREDES COM ÁREA LÍQUIDA MAIOR OU IGUAL A 6M² COM VÃOS E ARGAMASSA DE ASSENTAMENTO COM PREPARO MANUAL. AF_06/2014</t>
  </si>
  <si>
    <t>66,28</t>
  </si>
  <si>
    <t>ALVENARIA DE VEDAÇÃO DE BLOCOS VAZADOS DE CONCRETO DE 14X19X39CM (ESPESSURA 14CM) DE PAREDES COM ÁREA LÍQUIDA MAIOR OU IGUAL A 6M² COM VÃOS E ARGAMASSA DE ASSENTAMENTO COM PREPARO EM BETONEIRA. AF_06/2014</t>
  </si>
  <si>
    <t>85,31</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</si>
  <si>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</si>
  <si>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</si>
  <si>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102,06</t>
  </si>
  <si>
    <t>ALVENARIA DE VEDAÇÃO DE BLOCOS VAZADOS DE CONCRETO DE 19X19X39CM (ESPESSURA 19CM) DE PAREDES COM ÁREA LÍQUIDA MAIOR OU IGUAL A 6M² COM VÃOS E ARGAMASSA DE ASSENTAMENTO COM PREPARO MANUAL. AF_06/2014</t>
  </si>
  <si>
    <t>103,76</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</si>
  <si>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</si>
  <si>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</si>
  <si>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66,61</t>
  </si>
  <si>
    <t>(COMPOSIÇÃO REPRESENTATIVA) DO SERVIÇO DE ALVENARIA DE VEDAÇÃO DE BLOCOS VAZADOS DE CONCRETO DE 14X19X39CM (ESPESSURA 14CM), PARA EDIFICAÇÃO HABITACIONAL UNIFAMILIAR (CASA) E EDIFICAÇÃO PÚBLICA PADRÃO. AF_12/2014</t>
  </si>
  <si>
    <t>87,11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</si>
  <si>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</si>
  <si>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</si>
  <si>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</si>
  <si>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90,38</t>
  </si>
  <si>
    <t>ALVENARIA DE BLOCOS DE CONCRETO ESTRUTURAL 14X19X39 CM, (ESPESSURA 14 CM) FBK = 14,0 MPA, PARA PAREDES COM ÁREA LÍQUIDA MAIOR OU IGUAL A 6M², SEM VÃOS, UTILIZANDO PALHETA. AF_12/2014</t>
  </si>
  <si>
    <t>85,60</t>
  </si>
  <si>
    <t>ALVENARIA DE BLOCOS DE CONCRETO ESTRUTURAL 14X19X39 CM, (ESPESSURA 14 CM), FBK = 4,5 MPA, PARA PAREDES COM ÁREA LÍQUIDA MENOR QUE 6M², COM VÃOS, UTILIZANDO PALHETA. AF_12/2014</t>
  </si>
  <si>
    <t>78,39</t>
  </si>
  <si>
    <t>ALVENARIA DE BLOCOS DE CONCRETO ESTRUTURAL 14X19X39 CM, (ESPESSURA 14 CM), FBK = 4,5 MPA, PARA PAREDES COM ÁREA LÍQUIDA MAIOR OU IGUAL A 6M², COM VÃOS, UTILIZANDO PALHETA. AF_12/2014</t>
  </si>
  <si>
    <t>72,13</t>
  </si>
  <si>
    <t>ALVENARIA DE BLOCOS DE CONCRETO ESTRUTURAL 14X19X39 CM, (ESPESSURA 14 CM) FBK = 14,0 MPA, PARA PAREDES COM ÁREA LÍQUIDA MENOR QUE 6M², COM VÃOS, UTILIZANDO PALHETA. AF_12/2014</t>
  </si>
  <si>
    <t>95,84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</si>
  <si>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</si>
  <si>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</si>
  <si>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</si>
  <si>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83,66</t>
  </si>
  <si>
    <t>ALVENARIA DE BLOCOS DE CONCRETO ESTRUTURAL 14X19X29 CM, (ESPESSURA 14 CM) FBK = 14,0 MPA, PARA PAREDES COM ÁREA LÍQUIDA MENOR QUE 6M², SEM VÃOS, UTILIZANDO PALHETA. AF_12/2014</t>
  </si>
  <si>
    <t>104,99</t>
  </si>
  <si>
    <t>ALVENARIA DE BLOCOS DE CONCRETO ESTRUTURAL 14X19X29 CM, (ESPESSURA 14 CM) FBK = 14,0 MPA, PARA PAREDES COM ÁREA LÍQUIDA MAIOR OU IGUAL A 6M², SEM VÃOS, UTILIZANDO PALHETA. AF_12/2014</t>
  </si>
  <si>
    <t>100,36</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</si>
  <si>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</si>
  <si>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</si>
  <si>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</si>
  <si>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112,17</t>
  </si>
  <si>
    <t>ALVENARIA DE BLOCOS DE CONCRETO ESTRUTURAL 14X19X29 CM, (ESPESSURA 14 CM) FBK = 14,0 MPA, PARA PAREDES COM ÁREA LÍQUIDA MAIOR OU IGUAL A 6M², COM VÃOS, UTILIZANDO PALHETA. AF_12/2014</t>
  </si>
  <si>
    <t>104,70</t>
  </si>
  <si>
    <t>ALVENARIA DE BLOCOS DE CONCRETO ESTRUTURAL 14X19X39 CM, (ESPESSURA 14 CM), FBK = 4,5 MPA, PARA PAREDES COM ÁREA LÍQUIDA MENOR QUE 6M², SEM VÃOS, UTILIZANDO COLHER DE PEDREIRO. AF_12/2014</t>
  </si>
  <si>
    <t>90,25</t>
  </si>
  <si>
    <t>ALVENARIA DE BLOCOS DE CONCRETO ESTRUTURAL 14X19X39 CM, (ESPESSURA 14 CM), FBK = 4,5 MPA, PARA PAREDES COM ÁREA LÍQUIDA MAIOR OU IGUAL A 6M², SEM VÃOS, UTILIZANDO COLHER DE PEDREIRO. AF_12/2014</t>
  </si>
  <si>
    <t>86,09</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</si>
  <si>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</si>
  <si>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</si>
  <si>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102,46</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</si>
  <si>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</si>
  <si>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</si>
  <si>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</si>
  <si>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117,57</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</si>
  <si>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</si>
  <si>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</si>
  <si>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104,95</t>
  </si>
  <si>
    <t>ALVENARIA DE BLOCOS DE CONCRETO ESTRUTURAL 14X19X29 CM, (ESPESSURA 14 CM), FBK = 4,5 MPA, PARA PAREDES COM ÁREA LÍQUIDA MAIOR OU IGUAL A 6M², SEM VÃOS, UTILIZANDO COLHER DE PEDREIRO. AF_12/2014</t>
  </si>
  <si>
    <t>100,73</t>
  </si>
  <si>
    <t>ALVENARIA DE BLOCOS DE CONCRETO ESTRUTURAL 14X19X29 CM, (ESPESSURA 14 CM) FBK = 14,0 MPA, PARA PAREDES COM ÁREA LÍQUIDA MENOR QUE 6M², SEM VÃOS, UTILIZANDO COLHER DE PEDREIRO. AF_12/2014</t>
  </si>
  <si>
    <t>121,83</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</si>
  <si>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</si>
  <si>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</si>
  <si>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116,56</t>
  </si>
  <si>
    <t>ALVENARIA DE BLOCOS DE CONCRETO ESTRUTURAL 14X19X29 CM, (ESPESSURA 14 CM), FBK = 4,5 MPA, PARA PAREDES COM ÁREA LÍQUIDA MAIOR OU IGUAL A 6M², COM VÃOS, UTILIZANDO COLHER DE PEDREIRO. AF_12/2014</t>
  </si>
  <si>
    <t>107,64</t>
  </si>
  <si>
    <t>ALVENARIA DE BLOCOS DE CONCRETO ESTRUTURAL 14X19X29 CM, (ESPESSURA 14 CM) FBK = 14,0 MPA, PARA PAREDES COM ÁREA LÍQUIDA MENOR QUE 6M², COM VÃOS, UTILIZANDO COLHER DE PEDREIRO. AF_12/2014</t>
  </si>
  <si>
    <t>134,18</t>
  </si>
  <si>
    <t>ALVENARIA DE BLOCOS DE CONCRETO ESTRUTURAL 14X19X29 CM, (ESPESSURA 14 CM) FBK = 14,0 MPA, PARA PAREDES COM ÁREA LÍQUIDA MAIOR OU IGUAL A 6M², COM VÃOS, UTILIZANDO COLHER DE PEDREIRO. AF_12/2014</t>
  </si>
  <si>
    <t>124,80</t>
  </si>
  <si>
    <t>(COMPOSIÇÃO REPRESENTATIVA) DE ALVENARIA DE BLOCOS DE CONCRETO ESTRUTURAL 14X19X39 CM, (ESPESSURA 14 CM), FBK = 4,5 MPA, UTILIZANDO PALHETA, PARA EDIFICAÇÃO HABITACIONAL. AF_10/2015</t>
  </si>
  <si>
    <t>73,18</t>
  </si>
  <si>
    <t>COMPOSIÇÃO REPRESENTATIVA DE SERVIÇOS DE ALVENARIA DE BLOCOS DE CONCRETO ESTRUTURAL 14X19X29 CM, (ESPESSURA 14 CM), FBK = 4,5 MPA, UTILIZANDO PALHETA, PARA EDIFICAÇÃO HABITACIONAL. AF_10/2015</t>
  </si>
  <si>
    <t>88,20</t>
  </si>
  <si>
    <t>188,86</t>
  </si>
  <si>
    <t>640,47</t>
  </si>
  <si>
    <t>649,18</t>
  </si>
  <si>
    <t>PAREDE COM PLACAS DE GESSO ACARTONADO (DRYWALL), PARA USO INTERNO, COM DUAS FACES SIMPLES E ESTRUTURA METÁLICA COM GUIAS SIMPLES, SEM VÃOS. AF_06/2017_P</t>
  </si>
  <si>
    <t>84,33</t>
  </si>
  <si>
    <t>PAREDE COM PLACAS DE GESSO ACARTONADO (DRYWALL), PARA USO INTERNO, COM DUAS FACES SIMPLES E ESTRUTURA METÁLICA COM GUIAS SIMPLES, COM VÃOS AF_06/2017_P</t>
  </si>
  <si>
    <t>97,81</t>
  </si>
  <si>
    <t>PAREDE COM PLACAS DE GESSO ACARTONADO (DRYWALL), PARA USO INTERNO, COM DUAS FACES SIMPLES E ESTRUTURA METÁLICA COM GUIAS DUPLAS, SEM VÃOS. AF_06/2017_P</t>
  </si>
  <si>
    <t>118,16</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</si>
  <si>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</si>
  <si>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</si>
  <si>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105,52</t>
  </si>
  <si>
    <t>PAREDE COM PLACAS DE GESSO ACARTONADO (DRYWALL), PARA USO INTERNO, COM UMA FACE SIMPLES E OUTRA FACE DUPLA E ESTRUTURA METÁLICA COM GUIAS SIMPLES, COM VÃOS. AF_06/2017_P</t>
  </si>
  <si>
    <t>119,51</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</si>
  <si>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</si>
  <si>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</si>
  <si>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166,05</t>
  </si>
  <si>
    <t>PAREDE COM PLACAS DE GESSO ACARTONADO (DRYWALL), PARA USO INTERNO, COM DUAS FACES DUPLAS E ESTRUTURA METÁLICA COM GUIAS SIMPLES, SEM VÃOS. AF_06/2017_P</t>
  </si>
  <si>
    <t>126,71</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</si>
  <si>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</si>
  <si>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</si>
  <si>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</si>
  <si>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187,74</t>
  </si>
  <si>
    <t>PAREDE COM PLACAS DE GESSO ACARTONADO (DRYWALL), PARA USO INTERNO, COM UMA FACE SIMPLES E ESTRUTURA METÁLICA COM GUIAS SIMPLES, SEM VÃOS. AF_06/2017_P</t>
  </si>
  <si>
    <t>59,85</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</si>
  <si>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</si>
  <si>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</si>
  <si>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</si>
  <si>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29,52</t>
  </si>
  <si>
    <t>DIVISÓRIA FIXA EM VIDRO TEMPERADO 10 MM, SEM ABERTURA. AF_01/2021</t>
  </si>
  <si>
    <t>830,16</t>
  </si>
  <si>
    <t>587,28</t>
  </si>
  <si>
    <t>872,52</t>
  </si>
  <si>
    <t>737,83</t>
  </si>
  <si>
    <t>349,23</t>
  </si>
  <si>
    <t>122,91</t>
  </si>
  <si>
    <t>172,80</t>
  </si>
  <si>
    <t>EXECUÇÃO DE TAPA BURACO COM APLICAÇÃO DE CONCRETO ASFÁLTICO (USINAGEM PRÓPRIA) E PINTURA DE LIGAÇÃO. AF_12/2020</t>
  </si>
  <si>
    <t>1.445,78</t>
  </si>
  <si>
    <t>EXECUÇÃO DE TAPA BURACO COM APLICAÇÃO DE PRÉ MISTURADO A FRIO (USINAGEM PRÓPRIA) E PINTURA DE LIGAÇÃO. AF_12/2020</t>
  </si>
  <si>
    <t>1.223,69</t>
  </si>
  <si>
    <t>RECOMPOSIÇÃO DE REVESTIMENTO EM CONCRETO ASFÁLTICO (USINAGEM PRÓPRIA), PARA O FECHAMENTO DE VALAS - INCLUSO DEMOLIÇÃO DO PAVIMENTO. AF_12/2020</t>
  </si>
  <si>
    <t>1.533,98</t>
  </si>
  <si>
    <t>RECOMPOSIÇÃO DE REVESTIMENTO EM PRÉ MISTURADO A FRIO (USINAGEM PRÓPRIA), PARA FECHAMENTO DE VALAS - INCLUSO DEMOLIÇÃO DO PAVIMENTO. AF_12/2020</t>
  </si>
  <si>
    <t>1.311,89</t>
  </si>
  <si>
    <t>44,29</t>
  </si>
  <si>
    <t>RECOMPOSIÇÃO DE PAVIMENTO EM PEDRAS POLIÉDRICAS, REJUNTAMENTO COM PEDRISCO E EMULSÃO ASFÁLTICA COM REAPROVEITAMENTO DAS PEDRAS POLIÉDRICAS, PARA O FECHAMENTO DE VALAS - INCLUSO RETIRADA E COLOCAÇÃO DO MATERIAL. AF_12/2020</t>
  </si>
  <si>
    <t>76,17</t>
  </si>
  <si>
    <t>66,45</t>
  </si>
  <si>
    <t>RECOMPOSIÇÃO DE PAVIMENTO EM PARALELEPÍPEDOS, REJUNTAMENTO COM PEDRISCO E EMULSÃO ASFÁLTICA, COM REAPROVEITAMENTO DOS PARALELEPÍPEDOS, PARA O FECHAMENTO DE VALAS - INCLUSO RETIRADA E COLOCAÇÃO DO MATERIAL. AF_12/2020</t>
  </si>
  <si>
    <t>62,76</t>
  </si>
  <si>
    <t>136,81</t>
  </si>
  <si>
    <t>165,71</t>
  </si>
  <si>
    <t>218,80</t>
  </si>
  <si>
    <t>244,64</t>
  </si>
  <si>
    <t>192,21</t>
  </si>
  <si>
    <t>182,98</t>
  </si>
  <si>
    <t>RECOMPOSIÇÃO DE BASE E OU SUB-BASE PARA REMENDO PROFUNDO DE SOLO BRITA (60/40) COM CIMENTO (TEOR DE 4%) - INCLUSO RETIRADA E COLOCAÇÃO DO MATERIAL. AF_12/2020</t>
  </si>
  <si>
    <t>245,80</t>
  </si>
  <si>
    <t>RECOMPOSIÇÃO DE BASE E OU SUB-BASE PARA REMENDO PROFUNDO DE SOLO BRITA (60/40) COM CIMENTO (TEOR DE 6%) - INCLUSO RETIRADA E COLOCAÇÃO DO MATERIAL. AF_12/2020</t>
  </si>
  <si>
    <t>270,88</t>
  </si>
  <si>
    <t>RECOMPOSIÇÃO DE BASE E OU SUB-BASE PARA REMENDO PROFUNDO DE SOLO BRITA (60/40) COM CIMENTO (TEOR DE 8%) - INCLUSO RETIRADA E COLOCAÇÃO DO MATERIAL. AF_12/2020</t>
  </si>
  <si>
    <t>295,61</t>
  </si>
  <si>
    <t>236,94</t>
  </si>
  <si>
    <t>262,19</t>
  </si>
  <si>
    <t>287,11</t>
  </si>
  <si>
    <t>244,90</t>
  </si>
  <si>
    <t>78,97</t>
  </si>
  <si>
    <t>105,14</t>
  </si>
  <si>
    <t>175,17</t>
  </si>
  <si>
    <t>RECOMPOSIÇÃO DE BASE E OU SUB-BASE PARA FECHAMENTO DE VALAS DE SOLO BRITA (60/40) COM CIMENTO (TEOR DE 4%) - INCLUSO RETIRADA E COLOCAÇÃO DO MATERIAL. AF_12/2020</t>
  </si>
  <si>
    <t>132,15</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</si>
  <si>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</si>
  <si>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</si>
  <si>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181,96</t>
  </si>
  <si>
    <t>123,29</t>
  </si>
  <si>
    <t>148,54</t>
  </si>
  <si>
    <t>173,46</t>
  </si>
  <si>
    <t>58,53</t>
  </si>
  <si>
    <t>REASSENTAMENTO DE PARALELEPÍPEDOS, REJUNTAMENTO COM PEDRISCO E EMULSÃO ASFÁLTICA, COM REAPROVEITAMENTO DOS PARALELEPÍPEDOS - INCLUSO RETIRADA E COLOCAÇÃO DO MATERIAL. AF_12/2020_P</t>
  </si>
  <si>
    <t>117,73</t>
  </si>
  <si>
    <t>71,71</t>
  </si>
  <si>
    <t>51,10</t>
  </si>
  <si>
    <t>REASSENTAMENTO DE PEDRAS POLIÉDRICAS, REJUNTAMENTO COM PEDRISCO E EMULSÃO ASFÁLTICA, COM REAPROVEITAMENTO DAS PEDRAS POLIÉDRICAS - INCLUSO RETIRADA E COLOCAÇÃO DO MATERIAL. AF_12/2020_P</t>
  </si>
  <si>
    <t>118,44</t>
  </si>
  <si>
    <t>30,42</t>
  </si>
  <si>
    <t>35,45</t>
  </si>
  <si>
    <t>32,96</t>
  </si>
  <si>
    <t>37,71</t>
  </si>
  <si>
    <t>33,20</t>
  </si>
  <si>
    <t>29,70</t>
  </si>
  <si>
    <t>39,74</t>
  </si>
  <si>
    <t>EXECUÇÃO DE TAPA BURACO COM APLICAÇÃO DE CONCRETO ASFÁLTICO (AQUISIÇÃO EM USINA) E PINTURA DE LIGAÇÃO. AF_12/2020</t>
  </si>
  <si>
    <t>1.443,23</t>
  </si>
  <si>
    <t>1.531,43</t>
  </si>
  <si>
    <t>EXECUÇÃO DE PINTURA DE LIGAÇÃO COM EMULSÃO ASFÁLTICA RR-2C, PARA O FECHAMENTO DE VALAS. AF_12/2020</t>
  </si>
  <si>
    <t>43,16</t>
  </si>
  <si>
    <t>68,57</t>
  </si>
  <si>
    <t>95,57</t>
  </si>
  <si>
    <t>121,41</t>
  </si>
  <si>
    <t>118,77</t>
  </si>
  <si>
    <t>239,45</t>
  </si>
  <si>
    <t>82,20</t>
  </si>
  <si>
    <t>106,71</t>
  </si>
  <si>
    <t>EXECUÇÃO DE PINTURA DE LIGAÇÃO COM EMULSÃO ASFÁLTICA RR-2C. AF_11/2019</t>
  </si>
  <si>
    <t>75,10</t>
  </si>
  <si>
    <t>65,90</t>
  </si>
  <si>
    <t>128,69</t>
  </si>
  <si>
    <t>153,80</t>
  </si>
  <si>
    <t>178,49</t>
  </si>
  <si>
    <t>146,89</t>
  </si>
  <si>
    <t>170,03</t>
  </si>
  <si>
    <t>80,24</t>
  </si>
  <si>
    <t>71,04</t>
  </si>
  <si>
    <t>EXECUÇÃO E COMPACTAÇÃO DE BASE E OU SUB BASE PARA PAVIMENTAÇÃO DE SOLO ESTABILIZADO GRANULOMETRICAMENTE SEM MISTURA DE SOLOS - EXCLUSIVE SOLO, ESCAVAÇÃO, CARGA E TRANSPORTE. AF_11/2019</t>
  </si>
  <si>
    <t>35,88</t>
  </si>
  <si>
    <t>EXECUÇÃO DE PAVIMENTO EM PISO INTERTRAVADO, COM BLOCO PISOGRAMA DE 35 X 25 CM, ESPESSURA 6 CM. AF_12/2015</t>
  </si>
  <si>
    <t>54,76</t>
  </si>
  <si>
    <t>EXECUÇÃO DE PAVIMENTO EM PISO INTERTRAVADO, COM BLOCO PISOGRAMA DE 35 X 25 CM, ESPESSURA 8 CM. AF_12/2015</t>
  </si>
  <si>
    <t>112,02</t>
  </si>
  <si>
    <t>EXECUÇÃO DE PAVIMENTO EM PISO INTERTRAVADO, COM BLOCO SEXTAVADO DE 25 X 25 CM, ESPESSURA 6 CM. AF_12/2015</t>
  </si>
  <si>
    <t>55,06</t>
  </si>
  <si>
    <t>EXECUÇÃO DE PAVIMENTO EM PISO INTERTRAVADO, COM BLOCO SEXTAVADO DE 25 X 25 CM, ESPESSURA 8 CM. AF_12/2015</t>
  </si>
  <si>
    <t>69,59</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</si>
  <si>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</si>
  <si>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</si>
  <si>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</si>
  <si>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55,74</t>
  </si>
  <si>
    <t>EXECUÇÃO DE PÁTIO/ESTACIONAMENTO EM PISO INTERTRAVADO, COM BLOCO RETANGULAR COR NATURAL DE 20 X 10 CM, ESPESSURA 8 CM. AF_12/2015</t>
  </si>
  <si>
    <t>72,17</t>
  </si>
  <si>
    <t>EXECUÇÃO DE VIA EM PISO INTERTRAVADO, COM BLOCO RETANGULAR COR NATURAL DE 20 X 10 CM, ESPESSURA 8 CM. AF_12/2015</t>
  </si>
  <si>
    <t>73,86</t>
  </si>
  <si>
    <t>EXECUÇÃO DE PÁTIO/ESTACIONAMENTO EM PISO INTERTRAVADO, COM BLOCO RETANGULAR DE 20 X 10 CM, ESPESSURA 10 CM. AF_12/2015</t>
  </si>
  <si>
    <t>EXECUÇÃO DE VIA EM PISO INTERTRAVADO, COM BLOCO RETANGULAR DE 20 X 10 CM, ESPESSURA 10 CM. AF_12/2015</t>
  </si>
  <si>
    <t>88,81</t>
  </si>
  <si>
    <t>EXECUÇÃO DE PASSEIO EM PISO INTERTRAVADO, COM BLOCO 16 FACES DE 22 X 11 CM, ESPESSURA 6 CM. AF_12/2015</t>
  </si>
  <si>
    <t>73,74</t>
  </si>
  <si>
    <t>EXECUÇÃO DE PÁTIO/ESTACIONAMENTO EM PISO INTERTRAVADO, COM BLOCO 16 FACES DE 22 X 11 CM, ESPESSURA 6 CM. AF_12/2015</t>
  </si>
  <si>
    <t>57,83</t>
  </si>
  <si>
    <t>EXECUÇÃO DE PÁTIO/ESTACIONAMENTO EM PISO INTERTRAVADO, COM BLOCO 16 FACES DE 22 X 11 CM, ESPESSURA 8 CM. AF_12/2015</t>
  </si>
  <si>
    <t>74,28</t>
  </si>
  <si>
    <t>EXECUÇÃO DE VIA EM PISO INTERTRAVADO, COM BLOCO 16 FACES DE 22 X 11 CM, ESPESSURA 8 CM. AF_12/2015</t>
  </si>
  <si>
    <t>75,93</t>
  </si>
  <si>
    <t>EXECUÇÃO DE PÁTIO/ESTACIONAMENTO EM PISO INTERTRAVADO, COM BLOCO 16 FACES DE 22 X 11 CM, ESPESSURA 10 CM. AF_12/2015</t>
  </si>
  <si>
    <t>89,15</t>
  </si>
  <si>
    <t>EXECUÇÃO DE VIA EM PISO INTERTRAVADO, COM BLOCO 16 FACES DE 22 X 11 CM, ESPESSURA 10 CM. AF_12/2015</t>
  </si>
  <si>
    <t>EXECUÇÃO DE PASSEIO EM PISO INTERTRAVADO, COM BLOCO RETANGULAR COLORIDO DE 20 X 10 CM, ESPESSURA 6 CM. AF_12/2015</t>
  </si>
  <si>
    <t>78,59</t>
  </si>
  <si>
    <t>EXECUÇÃO DE PÁTIO/ESTACIONAMENTO EM PISO INTERTRAVADO, COM BLOCO RETANGULAR COLORIDO DE 20 X 10 CM, ESPESSURA 6 CM. AF_12/2015</t>
  </si>
  <si>
    <t>62,50</t>
  </si>
  <si>
    <t>EXECUÇÃO DE PÁTIO/ESTACIONAMENTO EM PISO INTERTRAVADO, COM BLOCO RETANGULAR COLORIDO DE 20 X 10 CM, ESPESSURA 8 CM. AF_12/2015</t>
  </si>
  <si>
    <t>77,59</t>
  </si>
  <si>
    <t>EXECUÇÃO DE VIA EM PISO INTERTRAVADO, COM BLOCO RETANGULAR COLORIDO DE 20 X 10 CM, ESPESSURA 8 CM. AF_12/2015</t>
  </si>
  <si>
    <t>79,33</t>
  </si>
  <si>
    <t>EXECUÇÃO DE PAVIMENTO DE CONCRETO SIMPLES (PCS), FCK = 40 MPA, CAMADA COM ESPESSURA DE 15,0 CM. AF_11/2017</t>
  </si>
  <si>
    <t>99,31</t>
  </si>
  <si>
    <t>EXECUÇÃO DE PAVIMENTO DE CONCRETO SIMPLES (PCS), FCK = 40 MPA, CAMADA COM ESPESSURA DE 17,5 CM. AF_11/2017</t>
  </si>
  <si>
    <t>117,31</t>
  </si>
  <si>
    <t>EXECUÇÃO DE PAVIMENTO DE CONCRETO SIMPLES (PCS), FCK = 40 MPA, CAMADA COM ESPESSURA DE 20,0 CM. AF_11/2017</t>
  </si>
  <si>
    <t>126,88</t>
  </si>
  <si>
    <t>EXECUÇÃO DE PAVIMENTO DE CONCRETO SIMPLES (PCS), FCK = 40 MPA, CAMADA COM ESPESSURA DE 22,5 CM. AF_11/2017</t>
  </si>
  <si>
    <t>136,42</t>
  </si>
  <si>
    <t>EXECUÇÃO DE PAVIMENTO DE CONCRETO SIMPLES (PCS), FCK = 40 MPA, CAMADA COM ESPESSURA DE 25,0 CM. AF_11/2017</t>
  </si>
  <si>
    <t>162,82</t>
  </si>
  <si>
    <t>EXECUÇÃO DE PAVIMENTO DE CONCRETO SIMPLES (PCS), FCK = 40 MPA, CAMADA COM ESPESSURA DE 27,5 CM. AF_11/2017</t>
  </si>
  <si>
    <t>172,29</t>
  </si>
  <si>
    <t>EXECUÇÃO DE PAVIMENTO DE CONCRETO ARMADO (PCA), FCK = 40 MPA, CAMADA COM ESPESSURA DE 12,5 CM. AF_11/2017</t>
  </si>
  <si>
    <t>157,74</t>
  </si>
  <si>
    <t>EXECUÇÃO DE PAVIMENTO DE CONCRETO ARMADO (PCA), FCK = 40 MPA, CAMADA COM ESPESSURA DE 15,0 CM. AF_11/2017</t>
  </si>
  <si>
    <t>180,22</t>
  </si>
  <si>
    <t>EXECUÇÃO DE PAVIMENTO DE CONCRETO ARMADO (PCA), FCK = 40 MPA, CAMADA COM ESPESSURA DE 17,5 CM. AF_11/2017</t>
  </si>
  <si>
    <t>189,13</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</si>
  <si>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</si>
  <si>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</si>
  <si>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</si>
  <si>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44,79</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</si>
  <si>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</si>
  <si>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</si>
  <si>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</si>
  <si>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</si>
  <si>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</si>
  <si>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</si>
  <si>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</si>
  <si>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9,06</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</si>
  <si>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</si>
  <si>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</si>
  <si>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</si>
  <si>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20,45</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</si>
  <si>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</si>
  <si>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</si>
  <si>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</si>
  <si>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116,51</t>
  </si>
  <si>
    <t>EXECUÇÃO DE PAVIMENTO EM PARALELEPÍPEDOS, REJUNTAMENTO COM PEDRISCO E EMULSÃO ASFÁLTICA. AF_05/2020_P</t>
  </si>
  <si>
    <t>155,28</t>
  </si>
  <si>
    <t>129,71</t>
  </si>
  <si>
    <t>EXECUÇÃO DE PAVIMENTO EM PEDRAS POLIÉDRICAS, REJUNTAMENTO COM PEDRISCO E EMULSÃO ASFÁLTICA. AF_05/2020_P</t>
  </si>
  <si>
    <t>86,35</t>
  </si>
  <si>
    <t>58,74</t>
  </si>
  <si>
    <t>1.154,55</t>
  </si>
  <si>
    <t>1.091,63</t>
  </si>
  <si>
    <t>158,69</t>
  </si>
  <si>
    <t>228,77</t>
  </si>
  <si>
    <t>EXECUÇÃO DE PAVIMENTO COM APLICAÇÃO DE PRÉ-MISTURADO A FRIO, CAMADA DE ROLAMENTO - EXCLUSIVE CARGA E TRANSPORTE. AF_11/2019</t>
  </si>
  <si>
    <t>892,97</t>
  </si>
  <si>
    <t>EXECUÇÃO DE PAVIMENTO COM APLICAÇÃO DE PRÉ-MISTURADO A FRIO, CAMADA DE BINDER - EXCLUSIVE CARGA E TRANSPORTE. AF_11/2019</t>
  </si>
  <si>
    <t>849,82</t>
  </si>
  <si>
    <t>USINAGEM DE CONCRETO ASFÁLTICO COM CAP 50/70, PARA CAMADA DE BINDER, PADRÃO DNIT FAIXA B, EM USINA DE ASFALTO CONTÍNUA DE 80 TON/H. AF_03/2020</t>
  </si>
  <si>
    <t>421,41</t>
  </si>
  <si>
    <t>USINAGEM DE CONCRETO ASFÁLTICO COM CAP 50/70, PARA CAMADA DE ROLAMENTO, PADRÃO DNIT FAIXA C, EM USINA DE ASFALTO CONTÍNUA DE 80 TON/H. AF_03/2020</t>
  </si>
  <si>
    <t>456,94</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</si>
  <si>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</si>
  <si>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</si>
  <si>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410,00</t>
  </si>
  <si>
    <t>USINAGEM DE CONCRETO ASFÁLTICO COM CAP 50/70, PARA CAMADA DE BINDER, PADRÃO DNIT FAIXA B, EM USINA DE ASFALTO GRAVIMÉTRICA DE 150 TON/H. AF_03/2020_P</t>
  </si>
  <si>
    <t>380,11</t>
  </si>
  <si>
    <t>USINAGEM DE CONCRETO ASFÁLTICO COM CAP 50/70 PARA CAMADA DE ROLAMENTO, PADRÃO DNIT FAIXA C, EM USINA DE ASFALTO GRAVIMÉTRICA DE 150 TON/H. AF_03/2020_P</t>
  </si>
  <si>
    <t>415,64</t>
  </si>
  <si>
    <t>USINAGEM DE PRÉ MISTURADO A FRIO, PARA CAMADA DE BINDER, PADRÃO DNIT FAIXA B. AF_03/2020_P</t>
  </si>
  <si>
    <t>327,01</t>
  </si>
  <si>
    <t>USINAGEM DE PRÉ MISTURADO A FRIO, PARA CAMADA DE ROLAMENTO, PADRÃO DNIT FAIXA C. AF_03/2020_P</t>
  </si>
  <si>
    <t>337,12</t>
  </si>
  <si>
    <t>APLICAÇÃO MANUAL DE FUNDO SELADOR ACRÍLICO EM PANOS COM PRESENÇA DE VÃOS DE EDIFÍCIOS DE MÚLTIPLOS PAVIMENTOS. AF_06/2014</t>
  </si>
  <si>
    <t>3,19</t>
  </si>
  <si>
    <t>APLICAÇÃO MANUAL DE FUNDO SELADOR ACRÍLICO EM PANOS CEGOS DE FACHADA (SEM PRESENÇA DE VÃOS) DE EDIFÍCIOS DE MÚLTIPLOS PAVIMENTOS. AF_06/2014</t>
  </si>
  <si>
    <t>2,37</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</si>
  <si>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</si>
  <si>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</si>
  <si>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</si>
  <si>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</si>
  <si>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</si>
  <si>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</si>
  <si>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25,88</t>
  </si>
  <si>
    <t>APLICAÇÃO MANUAL DE PINTURA COM TINTA TEXTURIZADA ACRÍLICA EM SUPERFÍCIES INTERNAS DA SACADA DE EDIFÍCIOS DE MÚLTIPLOS PAVIMENTOS, UMA COR. AF_06/2014</t>
  </si>
  <si>
    <t>27,73</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</si>
  <si>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</si>
  <si>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</si>
  <si>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24,01</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</si>
  <si>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</si>
  <si>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</si>
  <si>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</si>
  <si>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37,32</t>
  </si>
  <si>
    <t>APLICAÇÃO MANUAL DE PINTURA COM TINTA TEXTURIZADA ACRÍLICA EM PAREDES EXTERNAS DE CASAS, DUAS CORES. AF_06/2014</t>
  </si>
  <si>
    <t>25,58</t>
  </si>
  <si>
    <t>APLICAÇÃO MANUAL DE PINTURA COM TINTA TEXTURIZADA ACRÍLICA EM MOLDURAS DE EPS, PRÉ-FABRICADOS, OU OUTROS. AF_06/2014</t>
  </si>
  <si>
    <t>APLICAÇÃO DE FUNDO SELADOR ACRÍLICO EM TETO, UMA DEMÃO. AF_06/2014</t>
  </si>
  <si>
    <t>3,48</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</si>
  <si>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</si>
  <si>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</si>
  <si>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</si>
  <si>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</si>
  <si>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</si>
  <si>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</si>
  <si>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30,93</t>
  </si>
  <si>
    <t>APLICAÇÃO E LIXAMENTO DE MASSA LÁTEX EM PAREDES, DUAS DEMÃOS. AF_06/2014</t>
  </si>
  <si>
    <t>16,72</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</si>
  <si>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</si>
  <si>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</si>
  <si>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</si>
  <si>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</si>
  <si>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</si>
  <si>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24,22</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</si>
  <si>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</si>
  <si>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</si>
  <si>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</si>
  <si>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</si>
  <si>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</si>
  <si>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</si>
  <si>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33,31</t>
  </si>
  <si>
    <t>APLICAÇÃO MANUAL DE MASSA ACRÍLICA EM PAREDES EXTERNAS DE CASAS, UMA DEMÃO. AF_05/2017</t>
  </si>
  <si>
    <t>21,64</t>
  </si>
  <si>
    <t>APLICAÇÃO MANUAL DE MASSA ACRÍLICA EM PANOS DE FACHADA COM PRESENÇA DE VÃOS, DE EDIFÍCIOS DE MÚLTIPLOS PAVIMENTOS, DUAS DEMÃOS. AF_05/2017</t>
  </si>
  <si>
    <t>27,66</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</si>
  <si>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</si>
  <si>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</si>
  <si>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41,00</t>
  </si>
  <si>
    <t>APLICAÇÃO MANUAL DE MASSA ACRÍLICA EM SUPERFÍCIES INTERNAS DE SACADA DE EDIFÍCIOS DE MÚLTIPLOS PAVIMENTOS, DUAS DEMÃOS. AF_05/2017</t>
  </si>
  <si>
    <t>APLICAÇÃO MANUAL DE MASSA ACRÍLICA EM PAREDES EXTERNAS DE CASAS, DUAS DEMÃOS. AF_05/2017</t>
  </si>
  <si>
    <t>9,19</t>
  </si>
  <si>
    <t>16,67</t>
  </si>
  <si>
    <t>27,58</t>
  </si>
  <si>
    <t>25,01</t>
  </si>
  <si>
    <t>24,10</t>
  </si>
  <si>
    <t>22,28</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</si>
  <si>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</si>
  <si>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</si>
  <si>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24,02</t>
  </si>
  <si>
    <t>24,77</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</si>
  <si>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</si>
  <si>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</si>
  <si>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</si>
  <si>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13,89</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</si>
  <si>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</si>
  <si>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</si>
  <si>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</si>
  <si>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</si>
  <si>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</si>
  <si>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</si>
  <si>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</si>
  <si>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</si>
  <si>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8,89</t>
  </si>
  <si>
    <t>PINTURA COM TINTA ALQUÍDICA DE ACABAMENTO (ESMALTE SINTÉTICO FOSCO) PULVERIZADA SOBRE SUPERFÍCIES METÁLICAS (EXCETO PERFIL) EXECUTADO EM OBRA (POR DEMÃO). AF_01/2020_P</t>
  </si>
  <si>
    <t>23,58</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</si>
  <si>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</si>
  <si>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</si>
  <si>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22,59</t>
  </si>
  <si>
    <t>PINTURA COM TINTA ALQUÍDICA DE ACABAMENTO (ESMALTE SINTÉTICO ACETINADO) PULVERIZADA SOBRE SUPERFÍCIES METÁLICAS (EXCETO PERFIL) EXECUTADO EM OBRA (02 DEMÃOS). AF_01/2020_P</t>
  </si>
  <si>
    <t>50,42</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</si>
  <si>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</si>
  <si>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</si>
  <si>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50,26</t>
  </si>
  <si>
    <t>3,86</t>
  </si>
  <si>
    <t>25,71</t>
  </si>
  <si>
    <t>19,60</t>
  </si>
  <si>
    <t>23,23</t>
  </si>
  <si>
    <t>43,40</t>
  </si>
  <si>
    <t>1,65</t>
  </si>
  <si>
    <t>4,33</t>
  </si>
  <si>
    <t>40,90</t>
  </si>
  <si>
    <t>47,46</t>
  </si>
  <si>
    <t>83,12</t>
  </si>
  <si>
    <t>48,82</t>
  </si>
  <si>
    <t>46,18</t>
  </si>
  <si>
    <t>179,48</t>
  </si>
  <si>
    <t>272,19</t>
  </si>
  <si>
    <t>REVESTIMENTO CERÂMICO PARA PISO COM PLACAS TIPO ESMALTADA EXTRA DE DIMENSÕES 35X35 CM APLICADA EM AMBIENTES DE ÁREA MENOR QUE 5 M2. AF_06/2014</t>
  </si>
  <si>
    <t>64,31</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</si>
  <si>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</si>
  <si>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</si>
  <si>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</si>
  <si>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72,36</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</si>
  <si>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</si>
  <si>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</si>
  <si>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49,65</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</si>
  <si>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</si>
  <si>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</si>
  <si>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</si>
  <si>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88,71</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</si>
  <si>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</si>
  <si>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</si>
  <si>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133,72</t>
  </si>
  <si>
    <t>REVESTIMENTO CERÂMICO PARA PISO COM PLACAS TIPO PORCELANATO DE DIMENSÕES 45X45 CM APLICADA EM AMBIENTES DE ÁREA MAIOR QUE 10 M². AF_06/2014</t>
  </si>
  <si>
    <t>124,50</t>
  </si>
  <si>
    <t>REVESTIMENTO CERÂMICO PARA PISO COM PLACAS TIPO PORCELANATO DE DIMENSÕES 60X60 CM APLICADA EM AMBIENTES DE ÁREA MENOR QUE 5 M². AF_06/2014</t>
  </si>
  <si>
    <t>172,31</t>
  </si>
  <si>
    <t>REVESTIMENTO CERÂMICO PARA PISO COM PLACAS TIPO PORCELANATO DE DIMENSÕES 60X60 CM APLICADA EM AMBIENTES DE ÁREA ENTRE 5 M² E 10 M². AF_06/2014</t>
  </si>
  <si>
    <t>154,50</t>
  </si>
  <si>
    <t>REVESTIMENTO CERÂMICO PARA PISO COM PLACAS TIPO PORCELANATO DE DIMENSÕES 60X60 CM APLICADA EM AMBIENTES DE ÁREA MAIOR QUE 10 M². AF_06/2014</t>
  </si>
  <si>
    <t>143,63</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</si>
  <si>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</si>
  <si>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</si>
  <si>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51,72</t>
  </si>
  <si>
    <t>REVESTIMENTO CERÂMICO PARA PISO COM PLACAS TIPO ESMALTADA PADRÃO POPULAR DE DIMENSÕES 35X35 CM APLICADA EM AMBIENTES DE ÁREA MENOR QUE 5 M2. AF_06/2014</t>
  </si>
  <si>
    <t>58,43</t>
  </si>
  <si>
    <t>REVESTIMENTO CERÂMICO PARA PISO COM PLACAS TIPO ESMALTADA PADRÃO POPULAR DE DIMENSÕES 35X35 CM APLICADA EM AMBIENTES DE ÁREA ENTRE 5 M2 E 10 M2. AF_06/2014</t>
  </si>
  <si>
    <t>49,86</t>
  </si>
  <si>
    <t>REVESTIMENTO CERÂMICO PARA PISO COM PLACAS TIPO ESMALTADA PADRÃO POPULAR DE DIMENSÕES 35X35 CM APLICADA EM AMBIENTES DE ÁREA MAIOR QUE 10 M2. AF_06/2014</t>
  </si>
  <si>
    <t>42,69</t>
  </si>
  <si>
    <t>413,10</t>
  </si>
  <si>
    <t>397,13</t>
  </si>
  <si>
    <t>314,66</t>
  </si>
  <si>
    <t>33,97</t>
  </si>
  <si>
    <t>42,14</t>
  </si>
  <si>
    <t>39,51</t>
  </si>
  <si>
    <t>50,83</t>
  </si>
  <si>
    <t>107,84</t>
  </si>
  <si>
    <t>158,19</t>
  </si>
  <si>
    <t>129,44</t>
  </si>
  <si>
    <t>229,25</t>
  </si>
  <si>
    <t>80,55</t>
  </si>
  <si>
    <t>PISO PODOTÁTIL, DIRECIONAL OU ALERTA, ASSENTADO SOBRE ARGAMASSA. AF_05/2020</t>
  </si>
  <si>
    <t>160,21</t>
  </si>
  <si>
    <t>187,11</t>
  </si>
  <si>
    <t>257,61</t>
  </si>
  <si>
    <t>388,84</t>
  </si>
  <si>
    <t>398,37</t>
  </si>
  <si>
    <t>101,45</t>
  </si>
  <si>
    <t>120,29</t>
  </si>
  <si>
    <t>424,02</t>
  </si>
  <si>
    <t>408,05</t>
  </si>
  <si>
    <t>74,57</t>
  </si>
  <si>
    <t>48,61</t>
  </si>
  <si>
    <t>34,40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</si>
  <si>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</si>
  <si>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</si>
  <si>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</si>
  <si>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</si>
  <si>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6,80</t>
  </si>
  <si>
    <t>45,46</t>
  </si>
  <si>
    <t>EXECUÇÃO DE PASSEIO (CALÇADA) OU PISO DE CONCRETO COM CONCRETO MOLDADO IN LOCO, FEITO EM OBRA, ACABAMENTO CONVENCIONAL, NÃO ARMADO. AF_07/2016</t>
  </si>
  <si>
    <t>725,82</t>
  </si>
  <si>
    <t>EXECUÇÃO DE PASSEIO (CALÇADA) OU PISO DE CONCRETO COM CONCRETO MOLDADO IN LOCO, USINADO, ACABAMENTO CONVENCIONAL, NÃO ARMADO. AF_07/2016</t>
  </si>
  <si>
    <t>524,99</t>
  </si>
  <si>
    <t>EXECUÇÃO DE PASSEIO (CALÇADA) OU PISO DE CONCRETO COM CONCRETO MOLDADO IN LOCO, FEITO EM OBRA, ACABAMENTO CONVENCIONAL, ESPESSURA 6 CM, ARMADO. AF_07/2016</t>
  </si>
  <si>
    <t>91,73</t>
  </si>
  <si>
    <t>EXECUÇÃO DE PASSEIO (CALÇADA) OU PISO DE CONCRETO COM CONCRETO MOLDADO IN LOCO, USINADO, ACABAMENTO CONVENCIONAL, ESPESSURA 6 CM, ARMADO. AF_07/2016</t>
  </si>
  <si>
    <t>79,68</t>
  </si>
  <si>
    <t>EXECUÇÃO DE PASSEIO (CALÇADA) OU PISO DE CONCRETO COM CONCRETO MOLDADO IN LOCO, FEITO EM OBRA, ACABAMENTO CONVENCIONAL, ESPESSURA 8 CM, ARMADO. AF_07/2016</t>
  </si>
  <si>
    <t>108,17</t>
  </si>
  <si>
    <t>EXECUÇÃO DE PASSEIO (CALÇADA) OU PISO DE CONCRETO COM CONCRETO MOLDADO IN LOCO, USINADO, ACABAMENTO CONVENCIONAL, ESPESSURA 8 CM, ARMADO. AF_07/2016</t>
  </si>
  <si>
    <t>92,11</t>
  </si>
  <si>
    <t>EXECUÇÃO DE PASSEIO (CALÇADA) OU PISO DE CONCRETO COM CONCRETO MOLDADO IN LOCO, FEITO EM OBRA, ACABAMENTO CONVENCIONAL, ESPESSURA 10 CM, ARMADO. AF_07/2016</t>
  </si>
  <si>
    <t>122,98</t>
  </si>
  <si>
    <t>EXECUÇÃO DE PASSEIO (CALÇADA) OU PISO DE CONCRETO COM CONCRETO MOLDADO IN LOCO, USINADO, ACABAMENTO CONVENCIONAL, ESPESSURA 10 CM, ARMADO. AF_07/2016</t>
  </si>
  <si>
    <t>102,90</t>
  </si>
  <si>
    <t>EXECUÇÃO DE PASSEIO (CALÇADA) OU PISO DE CONCRETO COM CONCRETO MOLDADO IN LOCO, FEITO EM OBRA, ACABAMENTO CONVENCIONAL, ESPESSURA 12 CM, ARMADO. AF_07/2016</t>
  </si>
  <si>
    <t>138,78</t>
  </si>
  <si>
    <t>EXECUÇÃO DE PASSEIO (CALÇADA) OU PISO DE CONCRETO COM CONCRETO MOLDADO IN LOCO, USINADO, ACABAMENTO CONVENCIONAL, ESPESSURA 12 CM, ARMADO. AF_07/2016</t>
  </si>
  <si>
    <t>114,69</t>
  </si>
  <si>
    <t>PISO TÊXTIL (CARPETE) EM PLACA. AF_09/2020</t>
  </si>
  <si>
    <t>156,81</t>
  </si>
  <si>
    <t>PISO TÊXTIL (CARPETE) EM MANTA (ROLO) E = 6 A 7 MM. AF_09/2020</t>
  </si>
  <si>
    <t>PISO TÊXTIL (CARPETE) EM MANTA (ROLO) E = 9 A 10 MM. AF_09/2020</t>
  </si>
  <si>
    <t>85,79</t>
  </si>
  <si>
    <t>91,67</t>
  </si>
  <si>
    <t>103,49</t>
  </si>
  <si>
    <t>36,99</t>
  </si>
  <si>
    <t>87,53</t>
  </si>
  <si>
    <t>99,35</t>
  </si>
  <si>
    <t>100,27</t>
  </si>
  <si>
    <t>113,81</t>
  </si>
  <si>
    <t>53,76</t>
  </si>
  <si>
    <t>123,46</t>
  </si>
  <si>
    <t>40,81</t>
  </si>
  <si>
    <t>44,60</t>
  </si>
  <si>
    <t>89,31</t>
  </si>
  <si>
    <t>98,92</t>
  </si>
  <si>
    <t>51,77</t>
  </si>
  <si>
    <t>87,60</t>
  </si>
  <si>
    <t>97,21</t>
  </si>
  <si>
    <t>52,62</t>
  </si>
  <si>
    <t>59,10</t>
  </si>
  <si>
    <t>134,13</t>
  </si>
  <si>
    <t>147,67</t>
  </si>
  <si>
    <t>80,96</t>
  </si>
  <si>
    <t>89,03</t>
  </si>
  <si>
    <t>143,98</t>
  </si>
  <si>
    <t>158,73</t>
  </si>
  <si>
    <t>89,58</t>
  </si>
  <si>
    <t>162,04</t>
  </si>
  <si>
    <t>179,00</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</si>
  <si>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</si>
  <si>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</si>
  <si>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44,40</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</si>
  <si>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</si>
  <si>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</si>
  <si>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2,45</t>
  </si>
  <si>
    <t>59,69</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</si>
  <si>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</si>
  <si>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</si>
  <si>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</si>
  <si>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</si>
  <si>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</si>
  <si>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</si>
  <si>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</si>
  <si>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</si>
  <si>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</si>
  <si>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</si>
  <si>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5,62</t>
  </si>
  <si>
    <t>CHAPISCO APLICADO NO TETO, COM ROLO PARA TEXTURA ACRÍLICA. ARGAMASSA INDUSTRIALIZADA COM PREPARO MANUAL. AF_06/2014</t>
  </si>
  <si>
    <t>7,36</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</si>
  <si>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</si>
  <si>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</si>
  <si>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</si>
  <si>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</si>
  <si>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</si>
  <si>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</si>
  <si>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9,17</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</si>
  <si>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</si>
  <si>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</si>
  <si>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</si>
  <si>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</si>
  <si>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</si>
  <si>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6,18</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</si>
  <si>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</si>
  <si>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</si>
  <si>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</si>
  <si>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10,64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</si>
  <si>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</si>
  <si>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</si>
  <si>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</si>
  <si>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</si>
  <si>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</si>
  <si>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</si>
  <si>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</si>
  <si>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19,93</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</si>
  <si>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</si>
  <si>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</si>
  <si>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</si>
  <si>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</si>
  <si>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</si>
  <si>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27,71</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</si>
  <si>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</si>
  <si>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</si>
  <si>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</si>
  <si>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</si>
  <si>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</si>
  <si>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</si>
  <si>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</si>
  <si>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</si>
  <si>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</si>
  <si>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</si>
  <si>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</si>
  <si>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36,17</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</si>
  <si>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</si>
  <si>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</si>
  <si>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38,50</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</si>
  <si>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</si>
  <si>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</si>
  <si>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</si>
  <si>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</si>
  <si>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</si>
  <si>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</si>
  <si>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</si>
  <si>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</si>
  <si>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33,49</t>
  </si>
  <si>
    <t>APLICAÇÃO DE GESSO PROJETADO COM EQUIPAMENTO DE PROJEÇÃO EM PAREDES DE AMBIENTES DE ÁREA MENOR QUE 5M², SARRAFEADO (COM TALISCAS), ESPESSURA DE 1,0CM. AF_06/2014</t>
  </si>
  <si>
    <t>34,92</t>
  </si>
  <si>
    <t>APLICAÇÃO DE GESSO PROJETADO COM EQUIPAMENTO DE PROJEÇÃO EM PAREDES DE AMBIENTES DE ÁREA MAIOR QUE 10M², SARRAFEADO (COM TALISCAS), ESPESSURA DE 1,5CM. AF_06/2014</t>
  </si>
  <si>
    <t>38,44</t>
  </si>
  <si>
    <t>APLICAÇÃO DE GESSO PROJETADO COM EQUIPAMENTO DE PROJEÇÃO EM PAREDES DE AMBIENTES DE ÁREA ENTRE 5M² E 10M², SARRAFEADO (COM TALISCAS), ESPESSURA DE 1,5CM. AF_06/2014</t>
  </si>
  <si>
    <t>40,99</t>
  </si>
  <si>
    <t>APLICAÇÃO DE GESSO PROJETADO COM EQUIPAMENTO DE PROJEÇÃO EM PAREDES DE AMBIENTES DE ÁREA MENOR QUE 5M², SARRAFEADO (COM TALISCAS), ESPESSURA DE 1,5CM. AF_06/2014</t>
  </si>
  <si>
    <t>42,18</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</si>
  <si>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</si>
  <si>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</si>
  <si>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45,02</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</si>
  <si>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</si>
  <si>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</si>
  <si>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40,79</t>
  </si>
  <si>
    <t>EMBOÇO, PARA RECEBIMENTO DE CERÂMICA, EM ARGAMASSA TRAÇO 1:2:8, PREPARO MECÂNICO COM BETONEIRA 400L, APLICADO MANUALMENTE EM FACES INTERNAS DE PAREDES, PARA AMBIENTE COM ÁREA ENTRE 5M2 E 10M2, ESPESSURA DE 20MM, COM EXECUÇÃO DE TALISCAS. AF_06/2014</t>
  </si>
  <si>
    <t>34,35</t>
  </si>
  <si>
    <t>EMBOÇO, PARA RECEBIMENTO DE CERÂMICA, EM ARGAMASSA TRAÇO 1:2:8, PREPARO MANUAL, APLICADO MANUALMENTE EM FACES INTERNAS DE PAREDES, PARA AMBIENTE COM ÁREA  ENTRE 5M2 E 10M2, ESPESSURA DE 20MM, COM EXECUÇÃO DE TALISCAS. AF_06/2014</t>
  </si>
  <si>
    <t>39,29</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</si>
  <si>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</si>
  <si>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</si>
  <si>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</si>
  <si>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</si>
  <si>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62,72</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</si>
  <si>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</si>
  <si>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61,42</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</si>
  <si>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</si>
  <si>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</si>
  <si>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</si>
  <si>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</si>
  <si>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</si>
  <si>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</si>
  <si>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</si>
  <si>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</si>
  <si>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</si>
  <si>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</si>
  <si>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</si>
  <si>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</si>
  <si>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</si>
  <si>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36,40</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</si>
  <si>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</si>
  <si>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</si>
  <si>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</si>
  <si>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59,81</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</si>
  <si>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</si>
  <si>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</si>
  <si>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78,63</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</si>
  <si>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</si>
  <si>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</si>
  <si>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74,68</t>
  </si>
  <si>
    <t>EMBOÇO OU MASSA ÚNICA EM ARGAMASSA INDUSTRIALIZADA, PREPARO MECÂNICO E APLICAÇÃO COM EQUIPAMENTO DE MISTURA E PROJEÇÃO DE 1,5 M3/H DE ARGAMASSA EM PANOS DE FACHADA COM PRESENÇA DE VÃOS, ESPESSURA DE 35 MM. AF_06/2014</t>
  </si>
  <si>
    <t>96,73</t>
  </si>
  <si>
    <t>EMBOÇO OU MASSA ÚNICA EM ARGAMASSA TRAÇO 1:2:8, PREPARO MECÂNICO COM BETONEIRA 400 L, APLICADA MANUALMENTE EM PANOS DE FACHADA COM PRESENÇA DE VÃOS, ESPESSURA DE 45 MM. AF_06/2014</t>
  </si>
  <si>
    <t>78,47</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</si>
  <si>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</si>
  <si>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</si>
  <si>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114,83</t>
  </si>
  <si>
    <t>EMBOÇO OU MASSA ÚNICA EM ARGAMASSA TRAÇO 1:2:8, PREPARO MECÂNICO COM BETONEIRA 400 L, APLICADA MANUALMENTE EM PANOS DE FACHADA COM PRESENÇA DE VÃOS, ESPESSURA MAIOR OU IGUAL A 50 MM. AF_06/2014</t>
  </si>
  <si>
    <t>109,43</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</si>
  <si>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</si>
  <si>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</si>
  <si>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39,01</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</si>
  <si>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</si>
  <si>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</si>
  <si>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56,09</t>
  </si>
  <si>
    <t>EMBOÇO OU MASSA ÚNICA EM ARGAMASSA TRAÇO 1:2:8, PREPARO MECÂNICO COM BETONEIRA 400 L, APLICADA MANUALMENTE EM PANOS CEGOS DE FACHADA (SEM PRESENÇA DE VÃOS), ESPESSURA DE 35 MM. AF_06/2014</t>
  </si>
  <si>
    <t>48,01</t>
  </si>
  <si>
    <t>EMBOÇO OU MASSA ÚNICA EM ARGAMASSA TRAÇO 1:2:8, PREPARO MANUAL, APLICADA MANUALMENTE EM PANOS CEGOS DE FACHADA (SEM PRESENÇA DE VÃOS), ESPESSURA DE 35 MM. AF_06/2014</t>
  </si>
  <si>
    <t>53,18</t>
  </si>
  <si>
    <t>EMBOÇO OU MASSA ÚNICA EM ARGAMASSA INDUSTRIALIZADA, PREPARO MECÂNICO E APLICAÇÃO COM EQUIPAMENTO DE MISTURA E PROJEÇÃO DE 1,5 M3/H DE ARGAMASSA EM PANOS CEGOS DE FACHADA (SEM PRESENÇA DE VÃOS), ESPESSURA DE 35 MM. AF_06/2014</t>
  </si>
  <si>
    <t>73,29</t>
  </si>
  <si>
    <t>EMBOÇO OU MASSA ÚNICA EM ARGAMASSA TRAÇO 1:2:8, PREPARO MECÂNICO COM BETONEIRA 400 L, APLICADA MANUALMENTE EM PANOS CEGOS DE FACHADA (SEM PRESENÇA DE VÃOS), ESPESSURA DE 45 MM. AF_06/2014</t>
  </si>
  <si>
    <t>57,00</t>
  </si>
  <si>
    <t>EMBOÇO OU MASSA ÚNICA EM ARGAMASSA TRAÇO 1:2:8, PREPARO MANUAL, APLICADA MANUALMENTE EM PANOS CEGOS DE FACHADA (SEM PRESENÇA DE VÃOS), ESPESSURA DE 45 MM. AF_06/2014</t>
  </si>
  <si>
    <t>63,48</t>
  </si>
  <si>
    <t>EMBOÇO OU MASSA ÚNICA EM ARGAMASSA INDUSTRIALIZADA, PREPARO MECÂNICO E APLICAÇÃO COM EQUIPAMENTO DE MISTURA E PROJEÇÃO DE 1,5 M3/H DE ARGAMASSA EM PANOS CEGOS DE FACHADA (SEM PRESENÇA DE VÃOS), ESPESSURA DE 45 MM. AF_06/2014</t>
  </si>
  <si>
    <t>90,50</t>
  </si>
  <si>
    <t>EMBOÇO OU MASSA ÚNICA EM ARGAMASSA TRAÇO 1:2:8, PREPARO MECÂNICO COM BETONEIRA 400 L, APLICADA MANUALMENTE EM PANOS CEGOS DE FACHADA (SEM PRESENÇA DE VÃOS), ESPESSURA MAIOR OU IGUAL A 50 MM. AF_06/2014</t>
  </si>
  <si>
    <t>65,77</t>
  </si>
  <si>
    <t>EMBOÇO OU MASSA ÚNICA EM ARGAMASSA TRAÇO 1:2:8, PREPARO MANUAL, APLICADA MANUALMENTE EM PANOS CEGOS DE FACHADA (SEM PRESENÇA DE VÃOS), ESPESSURA MAIOR OU IGUAL A 50 MM. AF_06/2014</t>
  </si>
  <si>
    <t>72,91</t>
  </si>
  <si>
    <t>EMBOÇO OU MASSA ÚNICA EM ARGAMASSA INDUSTRIALIZADA, PREPARO MECÂNICO E APLICAÇÃO COM EQUIPAMENTO DE MISTURA E PROJEÇÃO DE 1,5 M3/H DE ARGAMASSA EM PANOS CEGOS DE FACHADA (SEM PRESENÇA DE VÃOS), ESPESSURA MAIOR OU IGUAL A 50 MM. AF_06/2014</t>
  </si>
  <si>
    <t>98,56</t>
  </si>
  <si>
    <t>EMBOÇO OU MASSA ÚNICA EM ARGAMASSA TRAÇO 1:2:8, PREPARO MECÂNICO COM BETONEIRA 400 L, APLICADA MANUALMENTE EM SUPERFÍCIES EXTERNAS DA SACADA, ESPESSURA DE 25 MM, SEM USO DE TELA METÁLICA DE REFORÇO CONTRA FISSURAÇÃO. AF_06/2014</t>
  </si>
  <si>
    <t>96,58</t>
  </si>
  <si>
    <t>EMBOÇO OU MASSA ÚNICA EM ARGAMASSA TRAÇO 1:2:8, PREPARO MANUAL, APLICADA MANUALMENTE EM SUPERFÍCIES EXTERNAS DA SACADA, ESPESSURA DE 25 MM, SEM USO DE TELA METÁLICA DE REFORÇO CONTRA FISSURAÇÃO. AF_06/2014</t>
  </si>
  <si>
    <t>100,43</t>
  </si>
  <si>
    <t>EMBOÇO OU MASSA ÚNICA EM ARGAMASSA INDUSTRIALIZADA, PREPARO MECÂNICO E APLICAÇÃO COM EQUIPAMENTO DE MISTURA E PROJEÇÃO DE 1,5 M3/H EM SUPERFÍCIES EXTERNAS DA SACADA, ESPESSURA 25 MM, SEM USO DE TELA METÁLICA. AF_06/2014</t>
  </si>
  <si>
    <t>113,13</t>
  </si>
  <si>
    <t>EMBOÇO OU MASSA ÚNICA EM ARGAMASSA TRAÇO 1:2:8, PREPARO MECÂNICO COM BETONEIRA 400 L, APLICADA MANUALMENTE EM SUPERFÍCIES EXTERNAS DA SACADA, ESPESSURA DE 35 MM, SEM USO DE TELA METÁLICA DE REFORÇO CONTRA FISSURAÇÃO. AF_06/2014</t>
  </si>
  <si>
    <t>105,57</t>
  </si>
  <si>
    <t>EMBOÇO OU MASSA ÚNICA EM ARGAMASSA TRAÇO 1:2:8, PREPARO MANUAL, APLICADA MANUALMENTE EM SUPERFÍCIES EXTERNAS DA SACADA, ESPESSURA DE 35 MM, SEM USO DE TELA METÁLICA DE REFORÇO CONTRA FISSURAÇÃO. AF_06/2014</t>
  </si>
  <si>
    <t>110,74</t>
  </si>
  <si>
    <t>EMBOÇO OU MASSA ÚNICA EM ARGAMASSA INDUSTRIALIZADA, PREPARO MECÂNICO E APLICAÇÃO COM EQUIPAMENTO DE MISTURA E PROJEÇÃO DE 1,5 M3/H EM SUPERFÍCIES EXTERNAS DA SACADA, ESPESSURA 35 MM, SEM USO DE TELA METÁLICA. AF_06/2014</t>
  </si>
  <si>
    <t>130,33</t>
  </si>
  <si>
    <t>EMBOÇO OU MASSA ÚNICA EM ARGAMASSA TRAÇO 1:2:8, PREPARO MECÂNICO COM BETONEIRA 400 L, APLICADA MANUALMENTE EM SUPERFÍCIES EXTERNAS DA SACADA, ESPESSURA DE 45 MM, SEM USO DE TELA METÁLICA DE REFORÇO CONTRA FISSURAÇÃO. AF_06/2014</t>
  </si>
  <si>
    <t>114,04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</si>
  <si>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</si>
  <si>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</si>
  <si>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147,52</t>
  </si>
  <si>
    <t>EMBOÇO OU MASSA ÚNICA EM ARGAMASSA TRAÇO 1:2:8, PREPARO MECÂNICO COM BETONEIRA 400 L, APLICADA MANUALMENTE EM SUPERFÍCIES EXTERNAS DA SACADA, ESPESSURA MAIOR OU IGUAL A 50 MM, SEM USO DE TELA METÁLICA DE REFORÇO CONTRA FISSURAÇÃO. AF_06/2014</t>
  </si>
  <si>
    <t>166,04</t>
  </si>
  <si>
    <t>EMBOÇO OU MASSA ÚNICA EM ARGAMASSA TRAÇO 1:2:8, PREPARO MANUAL, APLICADA MANUALMENTE EM SUPERFÍCIES EXTERNAS DA SACADA, ESPESSURA MAIOR OU IGUAL A 50 MM, SEM USO DE TELA METÁLICA DE REFORÇO CONTRA FISSURAÇÃO. AF_06/2014</t>
  </si>
  <si>
    <t>173,18</t>
  </si>
  <si>
    <t>EMBOÇO OU MASSA ÚNICA EM ARGAMASSA INDUSTRIALIZADA, PREPARO MECÂNICO E APLICAÇÃO COM EQUIPAMENTO DE MISTURA E PROJEÇÃO DE 1,5 M3/H EM SUPERFÍCIES EXTERNAS DA SACADA, ESPESSURA MAIOR OU IGUAL A 50 MM, SEM USO DE TELA METÁLICA. AF_06/2014</t>
  </si>
  <si>
    <t>198,29</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</si>
  <si>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</si>
  <si>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</si>
  <si>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79,85</t>
  </si>
  <si>
    <t>EMBOÇO OU MASSA ÚNICA EM ARGAMASSA INDUSTRIALIZADA, PREPARO MECÂNICO E APLICAÇÃO COM EQUIPAMENTO DE MISTURA E PROJEÇÃO DE 1,5 M3/H NAS PAREDES INTERNAS DA SACADA, ESPESSURA 25 MM, SEM USO DE TELA METÁLICA. AF_06/2014</t>
  </si>
  <si>
    <t>97,65</t>
  </si>
  <si>
    <t>EMBOÇO OU MASSA ÚNICA EM ARGAMASSA TRAÇO 1:2:8, PREPARO MECÂNICO COM BETONEIRA 400 L, APLICADA MANUALMENTE NAS PAREDES INTERNAS DA SACADA, ESPESSURA DE 35 MM, SEM USO DE TELA METÁLICA DE REFORÇO CONTRA FISSURAÇÃO. AF_06/2014</t>
  </si>
  <si>
    <t>85,18</t>
  </si>
  <si>
    <t>EMBOÇO OU MASSA ÚNICA EM ARGAMASSA TRAÇO 1:2:8, PREPARO MANUAL, APLICADA MANUALMENTE NAS PAREDES INTERNAS DA SACADA, ESPESSURA DE 35 MM, SEM USO DE TELA METÁLICA DE REFORÇO CONTRA FISSURAÇÃO. AF_06/2014</t>
  </si>
  <si>
    <t>91,50</t>
  </si>
  <si>
    <t>EMBOÇO OU MASSA ÚNICA EM ARGAMASSA INDUSTRIALIZADA, PREPARO MECÂNICO E APLICAÇÃO COM EQUIPAMENTO DE MISTURA E PROJEÇÃO DE 1,5 M3/H DE ARGAMASSA NAS PAREDES INTERNAS DA SACADA, ESPESSURA 35 MM, SEM USO DE TELA METÁLICA. AF_06/2014</t>
  </si>
  <si>
    <t>117,68</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</si>
  <si>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</si>
  <si>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</si>
  <si>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</si>
  <si>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139,72</t>
  </si>
  <si>
    <t>REVESTIMENTO DECORATIVO MONOCAMADA APLICADO COM EQUIPAMENTO DE PROJEÇÃO EM PANOS CEGOS DA FACHADA DE UM EDIFÍCIO DE ALVENARIA ESTRUTURAL, COM ACABAMENTO RASPADO. AF_06/2014</t>
  </si>
  <si>
    <t>95,92</t>
  </si>
  <si>
    <t>REVESTIMENTO DECORATIVO MONOCAMADA APLICADO MANUALMENTE EM PANOS DA FACHADA COM PRESENÇA DE VÃOS, DE UM EDIFÍCIO DE ESTRUTURA CONVENCIONAL E ACABAMENTO RASPADO. AF_06/2014</t>
  </si>
  <si>
    <t>155,97</t>
  </si>
  <si>
    <t>REVESTIMENTO DECORATIVO MONOCAMADA APLICADO MANUALMENTE EM PANOS DA FACHADA COM PRESENÇA DE VÃOS, DE UM EDIFÍCIO DE ALVENARIA ESTRUTURAL E ACABAMENTO RASPADO. AF_06/2014</t>
  </si>
  <si>
    <t>109,91</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</si>
  <si>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</si>
  <si>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</si>
  <si>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</si>
  <si>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162,69</t>
  </si>
  <si>
    <t>REVESTIMENTO DECORATIVO MONOCAMADA APLICADO MANUALMENTE EM SUPERFÍCIES EXTERNAS DA SACADA DE UM EDIFÍCIO DE ALVENARIA ESTRUTURAL E ACABAMENTO RASPADO. AF_06/2014</t>
  </si>
  <si>
    <t>122,90</t>
  </si>
  <si>
    <t>REVESTIMENTO DECORATIVO MONOCAMADA APLICADO COM EQUIPAMENTO DE PROJEÇÃO EM SUPERFÍCIES EXTERNAS DA SACADA DE UM EDIFÍCIO DE ESTRUTURA CONVENCIONAL E ACABAMENTO RASPADO. AF_06/2014</t>
  </si>
  <si>
    <t>146,38</t>
  </si>
  <si>
    <t>REVESTIMENTO DECORATIVO MONOCAMADA APLICADO COM EQUIPAMENTO DE PROJEÇÃO EM SUPERFÍCIES EXTERNAS DA SACADA DE UM EDIFÍCIO DE ALVENARIA ESTRUTURAL E ACABAMENTO RASPADO. AF_06/2014</t>
  </si>
  <si>
    <t>107,41</t>
  </si>
  <si>
    <t>REVESTIMENTO DECORATIVO MONOCAMADA APLICADO MANUALMENTE EM PANOS CEGOS DA FACHADA DE UM EDIFÍCIO DE ESTRUTURA CONVENCIONAL, COM ACABAMENTO TRAVERTINO. AF_06/2014</t>
  </si>
  <si>
    <t>161,97</t>
  </si>
  <si>
    <t>REVESTIMENTO DECORATIVO MONOCAMADA APLICADO MANUALMENTE EM PANOS CEGOS DA FACHADA DE UM EDIFÍCIO DE ALVENARIA ESTRUTURAL, COM ACABAMENTO TRAVERTINO. AF_06/2014</t>
  </si>
  <si>
    <t>117,38</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</si>
  <si>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</si>
  <si>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</si>
  <si>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</si>
  <si>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169,80</t>
  </si>
  <si>
    <t>REVESTIMENTO DECORATIVO MONOCAMADA APLICADO MANUALMENTE EM PANOS DA FACHADA COM PRESENÇA DE VÃOS, DE UM EDIFÍCIO DE ALVENARIA ESTRUTURAL E ACABAMENTO TRAVERTINO. AF_06/2014</t>
  </si>
  <si>
    <t>123,73</t>
  </si>
  <si>
    <t>REVESTIMENTO DECORATIVO MONOCAMADA APLICADO COM EQUIPAMENTO DE PROJEÇÃO EM PANOS DA FACHADA COM PRESENÇA DE VÃOS, DE UM EDIFÍCIO DE ESTRUTURA CONVENCIONAL E ACABAMENTO TRAVERTINO. AF_06/2014</t>
  </si>
  <si>
    <t>157,48</t>
  </si>
  <si>
    <t>REVESTIMENTO DECORATIVO MONOCAMADA APLICADO COM EQUIPAMENTO DE PROJEÇÃO EM PANOS DA FACHADA COM PRESENÇA DE VÃOS, DE UM EDIFÍCIO DE ALVENARIA ESTRUTURAL E ACABAMENTO TRAVERTINO. AF_06/2014</t>
  </si>
  <si>
    <t>112,18</t>
  </si>
  <si>
    <t>REVESTIMENTO DECORATIVO MONOCAMADA APLICADO MANUALMENTE EM SUPERFÍCIES EXTERNAS DA SACADA DE UM EDIFÍCIO DE ESTRUTURA CONVENCIONAL E ACABAMENTO TRAVERTINO. AF_06/2014</t>
  </si>
  <si>
    <t>176,48</t>
  </si>
  <si>
    <t>REVESTIMENTO DECORATIVO MONOCAMADA APLICADO MANUALMENTE EM SUPERFÍCIES EXTERNAS DA SACADA DE UM EDIFÍCIO DE ALVENARIA ESTRUTURAL E ACABAMENTO TRAVERTINO. AF_06/2014</t>
  </si>
  <si>
    <t>136,72</t>
  </si>
  <si>
    <t>REVESTIMENTO DECORATIVO MONOCAMADA APLICADO COM EQUIPAMENTO DE PROJEÇÃO EM SUPERFÍCIES EXTERNAS DA SACADA DE UM EDIFÍCIO DE ESTRUTURA CONVENCIONAL E ACABAMENTO TRAVERTINO. AF_06/2014</t>
  </si>
  <si>
    <t>158,53</t>
  </si>
  <si>
    <t>REVESTIMENTO DECORATIVO MONOCAMADA APLICADO COM EQUIPAMENTO DE PROJEÇÃO EM SUPERFÍCIES EXTERNAS DA SACADA DE UM EDIFÍCIO DE ALVENARIA ESTRUTURAL E ACABAMENTO TRAVERTINO. AF_06/2014</t>
  </si>
  <si>
    <t>119,53</t>
  </si>
  <si>
    <t>REVESTIMENTO DECORATIVO MONOCAMADA APLICADO MANUALMENTE NAS PAREDES INTERNAS DA SACADA COM ACABAMENTO RASPADO. AF_06/2014</t>
  </si>
  <si>
    <t>116,07</t>
  </si>
  <si>
    <t>REVESTIMENTO DECORATIVO MONOCAMADA APLICADO MANUALMENTE NAS PAREDES INTERNAS DA SACADA COM ACABAMENTO TRAVERTINO. AF_06/2014</t>
  </si>
  <si>
    <t>136,83</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</si>
  <si>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</si>
  <si>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</si>
  <si>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</si>
  <si>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36,08</t>
  </si>
  <si>
    <t>MASSA ÚNICA, PARA RECEBIMENTO DE PINTURA, EM ARGAMASSA TRAÇO 1:2:8, PREPARO MECÂNICO COM BETONEIRA 400L, APLICADA MANUALMENTE EM TETO, ESPESSURA DE 20MM, COM EXECUÇÃO DE TALISCAS. AF_03/2015</t>
  </si>
  <si>
    <t>48,19</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</si>
  <si>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</si>
  <si>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</si>
  <si>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</si>
  <si>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</si>
  <si>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234,12</t>
  </si>
  <si>
    <t>REVESTIMENTO CERÂMICO PARA PAREDES EXTERNAS EM PASTILHAS DE PORCELANA 5 X 5 CM (PLACAS DE 30 X 30 CM), ALINHADAS A PRUMO, APLICADO EM PANOS SEM VÃOS. AF_06/2014</t>
  </si>
  <si>
    <t>212,81</t>
  </si>
  <si>
    <t>REVESTIMENTO CERÂMICO PARA PAREDES EXTERNAS EM PASTILHAS DE PORCELANA 5 X 5 CM (PLACAS DE 30 X 30 CM), ALINHADAS A PRUMO, APLICADO EM SUPERFÍCIES EXTERNAS DA SACADA. AF_06/2014</t>
  </si>
  <si>
    <t>228,08</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</si>
  <si>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</si>
  <si>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</si>
  <si>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73,36</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</si>
  <si>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</si>
  <si>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</si>
  <si>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76,83</t>
  </si>
  <si>
    <t>REVESTIMENTO CERÂMICO PARA PAREDES INTERNAS COM PLACAS TIPO ESMALTADA EXTRA DE DIMENSÕES 20X20 CM APLICADAS EM AMBIENTES DE ÁREA MAIOR QUE 5 M² A MEIA ALTURA DAS PAREDES. AF_06/2014</t>
  </si>
  <si>
    <t>72,50</t>
  </si>
  <si>
    <t>REVESTIMENTO CERÂMICO PARA PAREDES INTERNAS COM PLACAS TIPO ESMALTADA EXTRA DE DIMENSÕES 25X35 CM APLICADAS EM AMBIENTES DE ÁREA MENOR QUE 5 M² NA ALTURA INTEIRA DAS PAREDES. AF_06/2014</t>
  </si>
  <si>
    <t>79,46</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</si>
  <si>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</si>
  <si>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</si>
  <si>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82,37</t>
  </si>
  <si>
    <t>REVESTIMENTO CERÂMICO PARA PAREDES INTERNAS COM PLACAS TIPO ESMALTADA EXTRA DE DIMENSÕES 25X35 CM APLICADAS EM AMBIENTES DE ÁREA MAIOR QUE 5 M² A MEIA ALTURA DAS PAREDES. AF_06/2014</t>
  </si>
  <si>
    <t>77,38</t>
  </si>
  <si>
    <t>REVESTIMENTO CERÂMICO PARA PAREDES INTERNAS COM PLACAS TIPO ESMALTADA EXTRA  DE DIMENSÕES 33X45 CM APLICADAS EM AMBIENTES DE ÁREA MENOR QUE 5 M² NA ALTURA INTEIRA DAS PAREDES. AF_06/2014</t>
  </si>
  <si>
    <t>84,73</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</si>
  <si>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</si>
  <si>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</si>
  <si>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86,78</t>
  </si>
  <si>
    <t>REVESTIMENTO CERÂMICO PARA PAREDES INTERNAS COM PLACAS TIPO ESMALTADA EXTRA  DE DIMENSÕES 33X45 CM APLICADAS EM AMBIENTES DE ÁREA MAIOR QUE 5 M² A MEIA ALTURA DAS PAREDES. AF_06/2014</t>
  </si>
  <si>
    <t>82,36</t>
  </si>
  <si>
    <t>REVESTIMENTO CERÂMICO PARA PAREDES EXTERNAS EM PASTILHAS DE PORCELANA 2,5 X 2,5 CM (PLACAS DE 30 X 30 CM), ALINHADAS A PRUMO, APLICADO EM PANOS COM VÃOS. AF_10/2014</t>
  </si>
  <si>
    <t>328,37</t>
  </si>
  <si>
    <t>REVESTIMENTO CERÂMICO PARA PAREDES EXTERNAS EM PASTILHAS DE PORCELANA 2,5 X 2,5 CM (PLACAS DE 30 X 30 CM), ALINHADAS A PRUMO, APLICADO EM PANOS SEM VÃOS. AF_10/2014</t>
  </si>
  <si>
    <t>301,64</t>
  </si>
  <si>
    <t>REVESTIMENTO CERÂMICO PARA PAREDES EXTERNAS EM PASTILHAS DE PORCELANA 2,5 X 2,5 CM (PLACAS DE 30 X 30 CM), ALINHADAS A PRUMO, APLICADO EM SUPERFÍCIES EXTERNAS DA SACADA. AF_10/2014</t>
  </si>
  <si>
    <t>316,91</t>
  </si>
  <si>
    <t>REVESTIMENTO CERÂMICO PARA PAREDES EXTERNAS EM PASTILHAS DE PORCELANA 2,5 X 2,5 CM (PLACAS DE 30 X 30 CM), ALINHADAS A PRUMO, APLICADO EM SUPERFÍCIES INTERNAS DA SACADA. AF_10/2014</t>
  </si>
  <si>
    <t>383,03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</si>
  <si>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</si>
  <si>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</si>
  <si>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</si>
  <si>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63,31</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</si>
  <si>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</si>
  <si>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</si>
  <si>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</si>
  <si>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</si>
  <si>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</si>
  <si>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</si>
  <si>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72,51</t>
  </si>
  <si>
    <t>REVESTIMENTO CERÂMICO PARA PAREDES INTERNAS COM PLACAS TIPO ESMALTADA PADRÃO POPULAR DE DIMENSÕES 20X20 CM, ARGAMASSA TIPO AC III, APLICADAS EM AMBIENTES DE ÁREA MAIOR QUE 5 M2 A MEIA ALTURA DAS PAREDES. AF_06/2014</t>
  </si>
  <si>
    <t>68,18</t>
  </si>
  <si>
    <t>103,90</t>
  </si>
  <si>
    <t>121,94</t>
  </si>
  <si>
    <t>FORRO EM MADEIRA PINUS, PARA AMBIENTES RESIDENCIAIS, INCLUSIVE ESTRUTURA DE FIXAÇÃO. AF_05/2017</t>
  </si>
  <si>
    <t>144,66</t>
  </si>
  <si>
    <t>FORRO EM MADEIRA PINUS, PARA AMBIENTES COMERCIAIS, INCLUSIVE ESTRUTURA DE FIXAÇÃO. AF_05/2017</t>
  </si>
  <si>
    <t>178,23</t>
  </si>
  <si>
    <t>ACABAMENTOS PARA FORRO (RODA-FORRO EM MADEIRA PINUS). AF_05/2017</t>
  </si>
  <si>
    <t>42,92</t>
  </si>
  <si>
    <t>FORRO EM PLACAS DE GESSO, PARA AMBIENTES RESIDENCIAIS. AF_05/2017_P</t>
  </si>
  <si>
    <t>44,85</t>
  </si>
  <si>
    <t>FORRO EM DRYWALL, PARA AMBIENTES RESIDENCIAIS, INCLUSIVE ESTRUTURA DE FIXAÇÃO. AF_05/2017_P</t>
  </si>
  <si>
    <t>67,87</t>
  </si>
  <si>
    <t>FORRO EM PLACAS DE GESSO, PARA AMBIENTES COMERCIAIS. AF_05/2017_P</t>
  </si>
  <si>
    <t>38,38</t>
  </si>
  <si>
    <t>FORRO EM DRYWALL, PARA AMBIENTES COMERCIAIS, INCLUSIVE ESTRUTURA DE FIXAÇÃO. AF_05/2017_P</t>
  </si>
  <si>
    <t>69,94</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</si>
  <si>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</si>
  <si>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</si>
  <si>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</si>
  <si>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</si>
  <si>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</si>
  <si>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</si>
  <si>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</si>
  <si>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</si>
  <si>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74,52</t>
  </si>
  <si>
    <t>ESTUCAMENTO DE PANOS DE FACHADA SEM VÃOS DO SISTEMA DE PAREDES DE CONCRETO EM EDIFICAÇÕES DE MÚLTIPLOS PAVIMENTOS. AF_06/2015</t>
  </si>
  <si>
    <t>7,79</t>
  </si>
  <si>
    <t>ESTUCAMENTO DE PANOS DE FACHADA COM VÃOS DO SISTEMA DE PAREDES DE CONCRETO EM EDIFICAÇÕES DE MÚLTIPLOS PAVIMENTOS. AF_06/2015</t>
  </si>
  <si>
    <t>10,32</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</si>
  <si>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</si>
  <si>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</si>
  <si>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</si>
  <si>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</si>
  <si>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</si>
  <si>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3,36</t>
  </si>
  <si>
    <t>ESTUCAMENTO DE DENSIDADE ALTA, NAS FACES INTERNAS DE PAREDES DO SISTEMA DE PAREDES DE CONCRETO. AF_06/2015</t>
  </si>
  <si>
    <t>5,97</t>
  </si>
  <si>
    <t>370,78</t>
  </si>
  <si>
    <t>358,31</t>
  </si>
  <si>
    <t>379,34</t>
  </si>
  <si>
    <t>365,99</t>
  </si>
  <si>
    <t>482,63</t>
  </si>
  <si>
    <t>454,42</t>
  </si>
  <si>
    <t>464,90</t>
  </si>
  <si>
    <t>448,88</t>
  </si>
  <si>
    <t>472,71</t>
  </si>
  <si>
    <t>449,02</t>
  </si>
  <si>
    <t>471,78</t>
  </si>
  <si>
    <t>432,56</t>
  </si>
  <si>
    <t>553,43</t>
  </si>
  <si>
    <t>366,10</t>
  </si>
  <si>
    <t>503,19</t>
  </si>
  <si>
    <t>486,82</t>
  </si>
  <si>
    <t>452,25</t>
  </si>
  <si>
    <t>450,71</t>
  </si>
  <si>
    <t>435,11</t>
  </si>
  <si>
    <t>419,61</t>
  </si>
  <si>
    <t>370,94</t>
  </si>
  <si>
    <t>355,48</t>
  </si>
  <si>
    <t>444,78</t>
  </si>
  <si>
    <t>430,73</t>
  </si>
  <si>
    <t>408,96</t>
  </si>
  <si>
    <t>386,33</t>
  </si>
  <si>
    <t>2.918,03</t>
  </si>
  <si>
    <t>2.915,41</t>
  </si>
  <si>
    <t>3.008,18</t>
  </si>
  <si>
    <t>2.997,08</t>
  </si>
  <si>
    <t>2.943,42</t>
  </si>
  <si>
    <t>2.937,63</t>
  </si>
  <si>
    <t>399,65</t>
  </si>
  <si>
    <t>431,25</t>
  </si>
  <si>
    <t>349,27</t>
  </si>
  <si>
    <t>510,72</t>
  </si>
  <si>
    <t>434,70</t>
  </si>
  <si>
    <t>474,15</t>
  </si>
  <si>
    <t>427,31</t>
  </si>
  <si>
    <t>464,57</t>
  </si>
  <si>
    <t>440,80</t>
  </si>
  <si>
    <t>458,06</t>
  </si>
  <si>
    <t>436,19</t>
  </si>
  <si>
    <t>705,89</t>
  </si>
  <si>
    <t>556,22</t>
  </si>
  <si>
    <t>516,87</t>
  </si>
  <si>
    <t>592,95</t>
  </si>
  <si>
    <t>508,21</t>
  </si>
  <si>
    <t>458,88</t>
  </si>
  <si>
    <t>528,81</t>
  </si>
  <si>
    <t>458,62</t>
  </si>
  <si>
    <t>419,37</t>
  </si>
  <si>
    <t>480,35</t>
  </si>
  <si>
    <t>386,09</t>
  </si>
  <si>
    <t>427,76</t>
  </si>
  <si>
    <t>340,19</t>
  </si>
  <si>
    <t>544,95</t>
  </si>
  <si>
    <t>453,24</t>
  </si>
  <si>
    <t>409,30</t>
  </si>
  <si>
    <t>457,65</t>
  </si>
  <si>
    <t>394,90</t>
  </si>
  <si>
    <t>363,06</t>
  </si>
  <si>
    <t>2.895,78</t>
  </si>
  <si>
    <t>2.855,92</t>
  </si>
  <si>
    <t>2.994,13</t>
  </si>
  <si>
    <t>2.934,72</t>
  </si>
  <si>
    <t>2.923,23</t>
  </si>
  <si>
    <t>2.930,00</t>
  </si>
  <si>
    <t>2.882,78</t>
  </si>
  <si>
    <t>490,77</t>
  </si>
  <si>
    <t>517,29</t>
  </si>
  <si>
    <t>602,59</t>
  </si>
  <si>
    <t>591,75</t>
  </si>
  <si>
    <t>604,15</t>
  </si>
  <si>
    <t>584,29</t>
  </si>
  <si>
    <t>572,95</t>
  </si>
  <si>
    <t>698,49</t>
  </si>
  <si>
    <t>625,32</t>
  </si>
  <si>
    <t>587,20</t>
  </si>
  <si>
    <t>503,41</t>
  </si>
  <si>
    <t>582,15</t>
  </si>
  <si>
    <t>529,64</t>
  </si>
  <si>
    <t>3.031,64</t>
  </si>
  <si>
    <t>3.108,77</t>
  </si>
  <si>
    <t>3.057,06</t>
  </si>
  <si>
    <t>1.265,45</t>
  </si>
  <si>
    <t>1.251,29</t>
  </si>
  <si>
    <t>1.234,11</t>
  </si>
  <si>
    <t>1.478,35</t>
  </si>
  <si>
    <t>1.456,71</t>
  </si>
  <si>
    <t>1.440,00</t>
  </si>
  <si>
    <t>3.426,86</t>
  </si>
  <si>
    <t>3.427,31</t>
  </si>
  <si>
    <t>3.432,83</t>
  </si>
  <si>
    <t>3.818,77</t>
  </si>
  <si>
    <t>3.838,59</t>
  </si>
  <si>
    <t>3.858,22</t>
  </si>
  <si>
    <t>2.430,74</t>
  </si>
  <si>
    <t>2.431,91</t>
  </si>
  <si>
    <t>2.433,74</t>
  </si>
  <si>
    <t>1.466,65</t>
  </si>
  <si>
    <t>1.679,77</t>
  </si>
  <si>
    <t>4.100,21</t>
  </si>
  <si>
    <t>2.683,76</t>
  </si>
  <si>
    <t>3.588,36</t>
  </si>
  <si>
    <t>3.576,68</t>
  </si>
  <si>
    <t>1.292,80</t>
  </si>
  <si>
    <t>1.270,96</t>
  </si>
  <si>
    <t>862,32</t>
  </si>
  <si>
    <t>454,16</t>
  </si>
  <si>
    <t>554,14</t>
  </si>
  <si>
    <t>458,26</t>
  </si>
  <si>
    <t>565,37</t>
  </si>
  <si>
    <t>390,60</t>
  </si>
  <si>
    <t>508,37</t>
  </si>
  <si>
    <t>444,87</t>
  </si>
  <si>
    <t>696,91</t>
  </si>
  <si>
    <t>488,42</t>
  </si>
  <si>
    <t>441,43</t>
  </si>
  <si>
    <t>582,07</t>
  </si>
  <si>
    <t>449,66</t>
  </si>
  <si>
    <t>402,42</t>
  </si>
  <si>
    <t>466,52</t>
  </si>
  <si>
    <t>407,55</t>
  </si>
  <si>
    <t>379,47</t>
  </si>
  <si>
    <t>579,72</t>
  </si>
  <si>
    <t>660,80</t>
  </si>
  <si>
    <t>568,35</t>
  </si>
  <si>
    <t>546,62</t>
  </si>
  <si>
    <t>684,96</t>
  </si>
  <si>
    <t>499,80</t>
  </si>
  <si>
    <t>560,44</t>
  </si>
  <si>
    <t>502,35</t>
  </si>
  <si>
    <t>475,77</t>
  </si>
  <si>
    <t>608,67</t>
  </si>
  <si>
    <t>439,45</t>
  </si>
  <si>
    <t>452,67</t>
  </si>
  <si>
    <t>397,88</t>
  </si>
  <si>
    <t>575,04</t>
  </si>
  <si>
    <t>495,54</t>
  </si>
  <si>
    <t>52,94</t>
  </si>
  <si>
    <t>1,20</t>
  </si>
  <si>
    <t>1.599,73</t>
  </si>
  <si>
    <t>1.156,33</t>
  </si>
  <si>
    <t>409,56</t>
  </si>
  <si>
    <t>3,03</t>
  </si>
  <si>
    <t>21,49</t>
  </si>
  <si>
    <t>2,90</t>
  </si>
  <si>
    <t>4,84</t>
  </si>
  <si>
    <t>9,69</t>
  </si>
  <si>
    <t>3,68</t>
  </si>
  <si>
    <t>2,35</t>
  </si>
  <si>
    <t>91,21</t>
  </si>
  <si>
    <t>68,37</t>
  </si>
  <si>
    <t>1,76</t>
  </si>
  <si>
    <t>170,88</t>
  </si>
  <si>
    <t>9,89</t>
  </si>
  <si>
    <t>45,91</t>
  </si>
  <si>
    <t>TRANSPORTE HORIZONTAL MANUAL, DE CALHA QUADRADA NÚMERO 24  CORTE 33 (UNIDADE: MXKM). AF_07/2019</t>
  </si>
  <si>
    <t>GUARDA-CORPO FIXADO EM FÔRMA DE MADEIRA COM TRAVESSÕES EM MADEIRA PREGADA E FECHAMENTO EM TELA DE POLIPROPILENO PARA EDIFICAÇÕES COM ATÉ 2 PAVIMENTOS. AF_11/2017</t>
  </si>
  <si>
    <t>66,57</t>
  </si>
  <si>
    <t>GUARDA-CORPO FIXADO EM FÔRMA DE MADEIRA COM TRAVESSÕES EM MADEIRA PREGADA E FECHAMENTO EM TELA DE POLIPROPILENO PARA EDIFICAÇÕES COM  3 PAVIMENTOS. AF_11/2017</t>
  </si>
  <si>
    <t>51,67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</si>
  <si>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</si>
  <si>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</si>
  <si>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</si>
  <si>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56,65</t>
  </si>
  <si>
    <t>GUARDA-CORPO FIXADO EM FÔRMA DE MADEIRA COM TRAVESSÕES EM MADEIRA PREGADA E FECHAMENTO EM PAINEL COMPENSADO PARA EDIFICAÇÕES COM ALTURA IGUAL OU SUPERIOR A 4 PAVIMENTOS. AF_11/2017</t>
  </si>
  <si>
    <t>48,06</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</si>
  <si>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</si>
  <si>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</si>
  <si>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44,12</t>
  </si>
  <si>
    <t>GUARDA-CORPO FIXADO EM FÔRMA DE MADEIRA COM TRAVESSÕES EM MADEIRA PREGADA PRÉ-MONTADA E ENCAIXE NA FÔRMA. PARA EDIFICAÇÕES COM ALTURA IGUAL OU SUPERIOR A 4 PAVIMENTOS. AF_11/2017</t>
  </si>
  <si>
    <t>36,75</t>
  </si>
  <si>
    <t>GUARDA-CORPO EM LAJE PÓS-DESFÔRMA, PARA ESTRUTURAS EM CONCRETO, COM ESCORAS DE MADEIRA ESTRONCADAS NA ESTRUTURA, TRAVESSÕES DE MADEIRA PREGADOS E FECHAMENTO EM TELA DE POLIPROPILENO PARA EDIFICAÇÕES COM ALTURA ATÉ 4 PAVIMENTOS (1 MONTAGEM POR OBRA). AF_11/2017</t>
  </si>
  <si>
    <t>90,39</t>
  </si>
  <si>
    <t>GUARDA-CORPO EM LAJE PÓS-DESFÔRMA, PARA ESTRUTURAS EM CONCRETO, COM ESCORAS DE MADEIRA ESTRONCADAS NA ESTRUTURA, TRAVESSÕES DE MADEIRA PREGADOS E FECHAMENTO EM TELA DE POLIPROPILENO PARA EDIFICAÇÕES ACIMA DE 4 PAV. (2 MONTAGENS POR OBRA). AF_11/2017</t>
  </si>
  <si>
    <t>56,80</t>
  </si>
  <si>
    <t>GUARDA-CORPO EM LAJE PÓS-DESFORMA, PARA ESTRUTURAS EM CONCRETO, COM ESCORAS METÁLICAS ESTRONCADAS NA ESTRUTURA, TRAVESSÕES DE MADEIRA E FECHAMENTO EM TELA DE POLIPROPILENO PARA EDIFICAÇÕES COM ALTURA ATÉ 4 PAVIMENTOS (1 MONTAGEM POR OBRA). AF_11/2017</t>
  </si>
  <si>
    <t>99,24</t>
  </si>
  <si>
    <t>GUARDA-CORPO EM LAJE PÓS-DESFORMA, PARA ESTRUTURAS EM CONCRETO, COM ESCORAS METÁLICAS ESTRONCADAS NA ESTRUTURA, TRAVESSÕES DE MADEIRA E FECHAMENTO EM TELA DE POLIPROPILENO PARA EDIFICAÇÕES ACIMA DE 4 PAVIMENTOS (2 MONTAGENS POR OBRA). AF_11/2017</t>
  </si>
  <si>
    <t>60,11</t>
  </si>
  <si>
    <t>FECHAMENTO REMOVÍVEL DE VÃO DE PORTAS, EM MADEIRA (VÃO DO ELEVADOR)  1 MONTAGEM EM OBRA. AF_11/2017</t>
  </si>
  <si>
    <t>43,91</t>
  </si>
  <si>
    <t>FECHAMENTO REMOVÍVEL DE ABERTURA DE CAIXILHO, EM MADEIRA  4 MONTAGENS EM OBRA. AF_11/2017</t>
  </si>
  <si>
    <t>17,08</t>
  </si>
  <si>
    <t>FECHAMENTO REMOVÍVEL DE ABERTURA NO PISO, EM MADEIRA  1 MONTAGEM EM OBRA. AF_11/2017</t>
  </si>
  <si>
    <t>257,34</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</si>
  <si>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</si>
  <si>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</si>
  <si>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</si>
  <si>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</si>
  <si>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</si>
  <si>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</si>
  <si>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</si>
  <si>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23,40</t>
  </si>
  <si>
    <t>MONTAGEM E DESMONTAGEM DE ANDAIME MULTIDIRECIONAL (EXCLUSIVE ANDAIME E LIMPEZA). AF_11/2017</t>
  </si>
  <si>
    <t>COBERTURA PARA PROTEÇÃO DE PEDESTRES SOBRE ESTRUTURA DE ANDAIME, INCLUSIVE MONTAGEM E DESMONTAGEM. AF_11/2017</t>
  </si>
  <si>
    <t>69,48</t>
  </si>
  <si>
    <t>PLATAFORMA DE PROTEÇÃO PRINCIPAL PARA ALVENARIA ESTRUTURAL PARA SER APOIADA EM ANDAIME, INCLUSIVE MONTAGEM E DESMONTAGEM. AF_11/2017</t>
  </si>
  <si>
    <t>729,30</t>
  </si>
  <si>
    <t>DEMOLIÇÃO DE ALVENARIA DE BLOCO FURADO, DE FORMA MANUAL, COM REAPROVEITAMENTO. AF_12/2017</t>
  </si>
  <si>
    <t>125,52</t>
  </si>
  <si>
    <t>DEMOLIÇÃO DE ALVENARIA DE BLOCO FURADO, DE FORMA MANUAL, SEM REAPROVEITAMENTO. AF_12/2017</t>
  </si>
  <si>
    <t>61,18</t>
  </si>
  <si>
    <t>DEMOLIÇÃO DE ALVENARIA DE TIJOLO MACIÇO, DE FORMA MANUAL, COM REAPROVEITAMENTO. AF_12/2017</t>
  </si>
  <si>
    <t>187,41</t>
  </si>
  <si>
    <t>DEMOLIÇÃO DE ALVENARIA DE TIJOLO MACIÇO, DE FORMA MANUAL, SEM REAPROVEITAMENTO. AF_12/2017</t>
  </si>
  <si>
    <t>115,02</t>
  </si>
  <si>
    <t>DEMOLIÇÃO DE ALVENARIA PARA QUALQUER TIPO DE BLOCO, DE FORMA MECANIZADA, SEM REAPROVEITAMENTO. AF_12/2017</t>
  </si>
  <si>
    <t>DEMOLIÇÃO DE PILARES E VIGAS EM CONCRETO ARMADO, DE FORMA MANUAL, SEM REAPROVEITAMENTO. AF_12/2017</t>
  </si>
  <si>
    <t>647,53</t>
  </si>
  <si>
    <t>DEMOLIÇÃO DE PILARES E VIGAS EM CONCRETO ARMADO, DE FORMA MECANIZADA COM MARTELETE, SEM REAPROVEITAMENTO. AF_12/2017</t>
  </si>
  <si>
    <t>332,90</t>
  </si>
  <si>
    <t>DEMOLIÇÃO DE LAJES, DE FORMA MANUAL, SEM REAPROVEITAMENTO. AF_12/2017</t>
  </si>
  <si>
    <t>302,35</t>
  </si>
  <si>
    <t>DEMOLIÇÃO DE LAJES, DE FORMA MECANIZADA COM MARTELETE, SEM REAPROVEITAMENTO. AF_12/2017</t>
  </si>
  <si>
    <t>151,56</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</si>
  <si>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</si>
  <si>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</si>
  <si>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</si>
  <si>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</si>
  <si>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</si>
  <si>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17,38</t>
  </si>
  <si>
    <t>DEMOLIÇÃO PARCIAL DE PAVIMENTO ASFÁLTICO, DE FORMA MECANIZADA, SEM REAPROVEITAMENTO. AF_12/2017</t>
  </si>
  <si>
    <t>17,83</t>
  </si>
  <si>
    <t>REMOÇÃO DE TAPUME/ CHAPAS METÁLICAS E DE MADEIRA, DE FORMA MANUAL, SEM REAPROVEITAMENTO. AF_12/2017</t>
  </si>
  <si>
    <t>3,11</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</si>
  <si>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</si>
  <si>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</si>
  <si>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</si>
  <si>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</si>
  <si>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</si>
  <si>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</si>
  <si>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26,51</t>
  </si>
  <si>
    <t>REMOÇÃO DE PORTAS, DE FORMA MANUAL, SEM REAPROVEITAMENTO. AF_12/2017</t>
  </si>
  <si>
    <t>REMOÇÃO DE JANELAS, DE FORMA MANUAL, SEM REAPROVEITAMENTO. AF_12/2017</t>
  </si>
  <si>
    <t>33,44</t>
  </si>
  <si>
    <t>REMOÇÃO DE TELHAS, DE FIBROCIMENTO, METÁLICA E CERÂMICA, DE FORMA MANUAL, SEM REAPROVEITAMENTO. AF_12/2017</t>
  </si>
  <si>
    <t>3,60</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</si>
  <si>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</si>
  <si>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</si>
  <si>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</si>
  <si>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</si>
  <si>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85,74</t>
  </si>
  <si>
    <t>REMOÇÃO DE TESOURAS DE MADEIRA, COM VÃO MAIOR OU IGUAL A 8M, DE FORMA MANUAL, SEM REAPROVEITAMENTO. AF_12/2017</t>
  </si>
  <si>
    <t>194,38</t>
  </si>
  <si>
    <t>REMOÇÃO DE TESOURAS DE MADEIRA, COM VÃO MENOR QUE 8M, DE FORMA MECANIZADA, COM REAPROVEITAMENTO. AF_12/2017</t>
  </si>
  <si>
    <t>129,21</t>
  </si>
  <si>
    <t>REMOÇÃO DE TESOURAS DE MADEIRA, COM VÃO MAIOR OU IGUAL A 8M, DE FORMA MECANIZADA, COM REAPROVEITAMENTO. AF_12/2017</t>
  </si>
  <si>
    <t>158,96</t>
  </si>
  <si>
    <t>REMOÇÃO DE TRAMA METÁLICA PARA COBERTURA, DE FORMA MANUAL, SEM REAPROVEITAMENTO. AF_12/2017</t>
  </si>
  <si>
    <t>20,25</t>
  </si>
  <si>
    <t>REMOÇÃO DE TESOURAS METÁLICAS, COM VÃO MENOR QUE 8M, DE FORMA MANUAL, SEM REAPROVEITAMENTO. AF_12/2017</t>
  </si>
  <si>
    <t>207,56</t>
  </si>
  <si>
    <t>REMOÇÃO DE TESOURAS METÁLICAS, COM VÃO MAIOR OU IGUAL A 8M, DE FORMA MANUAL, SEM REAPROVEITAMENTO. AF_12/2017</t>
  </si>
  <si>
    <t>411,40</t>
  </si>
  <si>
    <t>REMOÇÃO DE TESOURAS METÁLICAS, COM VÃO MENOR QUE 8M, DE FORMA MECANIZADA, COM REAPROVEITAMENTO. AF_12/2017</t>
  </si>
  <si>
    <t>179,44</t>
  </si>
  <si>
    <t>REMOÇÃO DE TESOURAS METÁLICAS, COM VÃO MAIOR OU IGUAL A 8M, DE FORMA MECANIZADA, COM REAPROVEITAMENTO. AF_12/2017</t>
  </si>
  <si>
    <t>239,24</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</si>
  <si>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</si>
  <si>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</si>
  <si>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</si>
  <si>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</si>
  <si>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</si>
  <si>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</si>
  <si>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</si>
  <si>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153,07</t>
  </si>
  <si>
    <t>LOCAÇÃO DE PONTO PARA REFERÊNCIA TOPOGRÁFICA. AF_10/2018</t>
  </si>
  <si>
    <t>LOCACAO CONVENCIONAL DE OBRA, UTILIZANDO GABARITO DE TÁBUAS CORRIDAS PONTALETADAS A CADA 2,00M -  2 UTILIZAÇÕES. AF_10/2018</t>
  </si>
  <si>
    <t>58,71</t>
  </si>
  <si>
    <t>LOCAÇÃO COM CAVALETE COM ALTURA DE 1,00 M - 2 UTILIZAÇÕES. AF_10/2018</t>
  </si>
  <si>
    <t>159,85</t>
  </si>
  <si>
    <t>LOCAÇÃO COM CAVALETE COM ALTURA DE 0,50 M - 2 UTILIZAÇÕES. AF_10/2018</t>
  </si>
  <si>
    <t>107,42</t>
  </si>
  <si>
    <t>MARCAÇÃO DE PONTOS EM GABARITO OU CAVALETE. AF_10/2018</t>
  </si>
  <si>
    <t>LOCAÇÃO DE REDE DE ÁGUA OU ESGOTO. AF_10/2018</t>
  </si>
  <si>
    <t>5,37</t>
  </si>
  <si>
    <t>LOCAÇÃO DE PAVIMENTAÇÃO. AF_10/2018</t>
  </si>
  <si>
    <t>0,48</t>
  </si>
  <si>
    <t>0,54</t>
  </si>
  <si>
    <t>6,72</t>
  </si>
  <si>
    <t>5,44</t>
  </si>
  <si>
    <t>1,98</t>
  </si>
  <si>
    <t>3,24</t>
  </si>
  <si>
    <t>1,19</t>
  </si>
  <si>
    <t>6,67</t>
  </si>
  <si>
    <t>1,54</t>
  </si>
  <si>
    <t>464,65</t>
  </si>
  <si>
    <t>135,37</t>
  </si>
  <si>
    <t>230,62</t>
  </si>
  <si>
    <t>7,19</t>
  </si>
  <si>
    <t>3,91</t>
  </si>
  <si>
    <t>3,29</t>
  </si>
  <si>
    <t>28,93</t>
  </si>
  <si>
    <t>33,50</t>
  </si>
  <si>
    <t>33,59</t>
  </si>
  <si>
    <t>19,72</t>
  </si>
  <si>
    <t>13,43</t>
  </si>
  <si>
    <t>27,50</t>
  </si>
  <si>
    <t>49,17</t>
  </si>
  <si>
    <t>26,55</t>
  </si>
  <si>
    <t>142,79</t>
  </si>
  <si>
    <t>109,61</t>
  </si>
  <si>
    <t>98,73</t>
  </si>
  <si>
    <t>62,55</t>
  </si>
  <si>
    <t>71,97</t>
  </si>
  <si>
    <t>70,74</t>
  </si>
  <si>
    <t>65,38</t>
  </si>
  <si>
    <t>65,66</t>
  </si>
  <si>
    <t>123,69</t>
  </si>
  <si>
    <t>96,26</t>
  </si>
  <si>
    <t>69,55</t>
  </si>
  <si>
    <t>40,73</t>
  </si>
  <si>
    <t>40,03</t>
  </si>
  <si>
    <t>40,31</t>
  </si>
  <si>
    <t>ALAMBRADO PARA QUADRA POLIESPORTIVA, ESTRUTURADO POR TUBOS DE ACO GALVANIZADO, (MONTANTES COM DIAMETRO 2", TRAVESSAS E ESCORAS COM DIÂMETRO 1 ¼), COM TELA DE ARAME GALVANIZADO, FIO 14 BWG E MALHA QUADRADA 5X5CM (EXCETO MURETA). AF_03/2021</t>
  </si>
  <si>
    <t>207,13</t>
  </si>
  <si>
    <t>ALAMBRADO PARA QUADRA POLIESPORTIVA, ESTRUTURADO POR TUBOS DE ACO GALVANIZADO, (MONTANTES COM DIAMETRO 2", TRAVESSAS E ESCORAS COM DIÂMETRO 1 ¼), COM TELA DE ARAME GALVANIZADO, FIO 12 BWG E MALHA QUADRADA 5X5CM (EXCETO MURETA). AF_03/2021</t>
  </si>
  <si>
    <t>222,65</t>
  </si>
  <si>
    <t>ALAMBRADO PARA QUADRA POLIESPORTIVA, ESTRUTURADO POR TUBOS DE ACO GALVANIZADO, (MONTANTES COM DIAMETRO 2", TRAVESSAS E ESCORAS COM DIÂMETRO 1 ¼), COM TELA DE ARAME GALVANIZADO, FIO 10 BWG E MALHA QUADRADA 5X5CM (EXCETO MURETA). AF_03/2021</t>
  </si>
  <si>
    <t>250,89</t>
  </si>
  <si>
    <t>37,81</t>
  </si>
  <si>
    <t>63,75</t>
  </si>
  <si>
    <t>263,55</t>
  </si>
  <si>
    <t>181,74</t>
  </si>
  <si>
    <t>LIMPEZA MANUAL DE VEGETAÇÃO EM TERRENO COM ENXADA.AF_05/2018</t>
  </si>
  <si>
    <t>16,08</t>
  </si>
  <si>
    <t>PLANTIO DE GRAMA EM PLACAS. AF_05/2018</t>
  </si>
  <si>
    <t>24,71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</si>
  <si>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</si>
  <si>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</si>
  <si>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83,24</t>
  </si>
  <si>
    <t>REMOÇÃO DE RAÍZES REMANESCENTES DE TRONCO DE ÁRVORE COM DIÂMETRO MAIOR OU IGUAL A 0,40 M E MENOR QUE 0,60 M.AF_05/2018</t>
  </si>
  <si>
    <t>179,22</t>
  </si>
  <si>
    <t>REMOÇÃO DE RAÍZES REMANESCENTES DE TRONCO DE ÁRVORE COM DIÂMETRO MAIOR OU IGUAL A 0,60 M.AF_05/2018</t>
  </si>
  <si>
    <t>262,09</t>
  </si>
  <si>
    <t>CORTE RASO E RECORTE DE ÁRVORE COM DIÂMETRO DE TRONCO MAIOR OU IGUAL A 0,20 M E MENOR QUE 0,40 M.AF_05/2018</t>
  </si>
  <si>
    <t>80,87</t>
  </si>
  <si>
    <t>CORTE RASO E RECORTE DE ÁRVORE COM DIÂMETRO DE TRONCO MAIOR OU IGUAL A 0,40 M E MENOR QUE 0,60 M.AF_05/2018</t>
  </si>
  <si>
    <t>144,07</t>
  </si>
  <si>
    <t>CORTE RASO E RECORTE DE ÁRVORE COM DIÂMETRO DE TRONCO MAIOR OU IGUAL A 0,60 M.AF_05/2018</t>
  </si>
  <si>
    <t>295,15</t>
  </si>
  <si>
    <t>PODA EM ALTURA DE ÁRVORE COM DIÂMETRO DE TRONCO MENOR QUE 0,20 M.AF_05/2018</t>
  </si>
  <si>
    <t>PODA EM ALTURA DE ÁRVORE COM DIÂMETRO DE TRONCO MAIOR OU IGUAL A 0,20 M E MENOR QUE 0,40 M.AF_05/2018</t>
  </si>
  <si>
    <t>262,24</t>
  </si>
  <si>
    <t>PODA EM ALTURA DE ÁRVORE COM DIÂMETRO DE TRONCO MAIOR OU IGUAL A 0,40 M E MENOR QUE 0,60 M.AF_05/2018</t>
  </si>
  <si>
    <t>668,81</t>
  </si>
  <si>
    <t>PODA EM ALTURA DE ÁRVORE COM DIÂMETRO DE TRONCO MAIOR OU IGUAL A 0,60 M.AF_05/2018</t>
  </si>
  <si>
    <t>1.063,74</t>
  </si>
  <si>
    <t>22,91</t>
  </si>
  <si>
    <t>31,72</t>
  </si>
  <si>
    <t>29,08</t>
  </si>
  <si>
    <t>CADASTRISTA DE REDES DE AGUA E ESGOTO COM ENCARGOS COMPLEMENTARES</t>
  </si>
  <si>
    <t>17,18</t>
  </si>
  <si>
    <t>ELETRICISTA INDUSTRIAL COM ENCARGOS COMPLEMENTARES</t>
  </si>
  <si>
    <t>29,96</t>
  </si>
  <si>
    <t>32,93</t>
  </si>
  <si>
    <t>30,25</t>
  </si>
  <si>
    <t>38,53</t>
  </si>
  <si>
    <t>28,85</t>
  </si>
  <si>
    <t>36,62</t>
  </si>
  <si>
    <t>MOTORISTA DE VEIÍCULO LEVE COM ENCARGOS COMPLEMENTARES</t>
  </si>
  <si>
    <t>22,27</t>
  </si>
  <si>
    <t>MOTORISTA DE VEÍCULO PESADO COM ENCARGOS COMPLEMENTARES</t>
  </si>
  <si>
    <t>23,11</t>
  </si>
  <si>
    <t>27,35</t>
  </si>
  <si>
    <t>28,55</t>
  </si>
  <si>
    <t>34,39</t>
  </si>
  <si>
    <t>30,58</t>
  </si>
  <si>
    <t>31,79</t>
  </si>
  <si>
    <t>33,32</t>
  </si>
  <si>
    <t>29,33</t>
  </si>
  <si>
    <t>34,10</t>
  </si>
  <si>
    <t>TAQUEADOR OU TAQUEIRO COM ENCARGOS COMPLEMENTARES</t>
  </si>
  <si>
    <t>VIGIA NOTURNO COM ENCARGOS COMPLEMENTARES</t>
  </si>
  <si>
    <t>35,47</t>
  </si>
  <si>
    <t>73,62</t>
  </si>
  <si>
    <t>104,08</t>
  </si>
  <si>
    <t>137,23</t>
  </si>
  <si>
    <t>AUXILIAR DE DESENHISTA COM ENCARGOS COMPLEMENTARES</t>
  </si>
  <si>
    <t>DESENHISTA COPISTA COM ENCARGOS COMPLEMENTARES</t>
  </si>
  <si>
    <t>28,84</t>
  </si>
  <si>
    <t>39,50</t>
  </si>
  <si>
    <t>99,93</t>
  </si>
  <si>
    <t>113,57</t>
  </si>
  <si>
    <t>154,83</t>
  </si>
  <si>
    <t>ENGENHEIRO ELETRICISTA COM ENCARGOS COMPLEMENTARES</t>
  </si>
  <si>
    <t>102,27</t>
  </si>
  <si>
    <t>ENGENHEIRO SANITARISTA COM ENCARGOS COMPLEMENTARES</t>
  </si>
  <si>
    <t>95,99</t>
  </si>
  <si>
    <t>5.282,56</t>
  </si>
  <si>
    <t>5.279,77</t>
  </si>
  <si>
    <t>5.086,28</t>
  </si>
  <si>
    <t>6.208,97</t>
  </si>
  <si>
    <t>4.534,46</t>
  </si>
  <si>
    <t>4.911,79</t>
  </si>
  <si>
    <t>6.236,15</t>
  </si>
  <si>
    <t>17.541,74</t>
  </si>
  <si>
    <t>3.881,58</t>
  </si>
  <si>
    <t>19.935,76</t>
  </si>
  <si>
    <t>27.171,03</t>
  </si>
  <si>
    <t>12.943,44</t>
  </si>
  <si>
    <t>18.292,73</t>
  </si>
  <si>
    <t>24.113,87</t>
  </si>
  <si>
    <t>6.943,89</t>
  </si>
  <si>
    <t>10.380,09</t>
  </si>
  <si>
    <t>4.066,40</t>
  </si>
  <si>
    <t>CURSO DE CAPACITAÇÃO PARA CADASTRISTA DE REDES DE AGUA E ESGOTO (ENCARGOS COMPLEMENTARES) - HORISTA</t>
  </si>
  <si>
    <t>CURSO DE CAPACITAÇÃO PARA ELETRICISTA INDUSTRIAL (ENCARGOS COMPLEMENTARES) - HORISTA</t>
  </si>
  <si>
    <t>CURSO DE CAPACITAÇÃO PARA MOTORISTA DE VEÍCULO PESADO (ENCARGOS COMPLEMENTARES) - HORISTA</t>
  </si>
  <si>
    <t>CURSO DE CAPACITAÇÃO PARA TAQUEADOR OU TAQUEIRO (ENCARGOS COMPLEMENTARES) - HORISTA</t>
  </si>
  <si>
    <t>CURSO DE CAPACITAÇÃO PARA VIGIA NOTURNO (ENCARGOS COMPLEMENTARES) - HORISTA</t>
  </si>
  <si>
    <t>CURSO DE CAPACITAÇÃO PARA DESENHISTA DETALHISTA (ENCARGOS COMPLEMENTARES) - HORISTA</t>
  </si>
  <si>
    <t>CURSO DE CAPACITAÇÃO PARA AUXILIAR DE DESENHISTA (ENCARGOS COMPLEMENTARES) - HORISTA</t>
  </si>
  <si>
    <t>CURSO DE CAPACITAÇÃO PARA DESENHISTA COPISTA (ENCARGOS COMPLEMENTARES) - HORISTA</t>
  </si>
  <si>
    <t>CURSO DE CAPACITAÇÃO PARA ENGENHEIRO ELETRICISTA (ENCARGOS COMPLEMENTARES) - HORISTA</t>
  </si>
  <si>
    <t>CURSO DE CAPACITAÇÃO PARA DESENHISTA DETALHISTA (ENCARGOS COMPLEMENTARES) - MENSALISTA</t>
  </si>
  <si>
    <t>CURSO DE CAPACITAÇÃO PARA DESENHISTA COPISTA (ENCARGOS COMPLEMENTARES) - MENSALISTA</t>
  </si>
  <si>
    <t>CURSO DE CAPACITAÇÃO PARA AUXILIAR DE DESENHISTA (ENCARGOS COMPLEMENTARES) - MENSALISTA</t>
  </si>
  <si>
    <t>68,85</t>
  </si>
  <si>
    <t>139,18</t>
  </si>
  <si>
    <t>158,41</t>
  </si>
  <si>
    <t>216,55</t>
  </si>
  <si>
    <t>58,26</t>
  </si>
  <si>
    <t>109,41</t>
  </si>
  <si>
    <t>115,50</t>
  </si>
  <si>
    <t>23,91</t>
  </si>
  <si>
    <t>CURSO DE CAPACITAÇÃO PARA AUXILIAR DE ALMOXARIFE (ENCARGOS COMPLEMENTARES) - HORISTA</t>
  </si>
  <si>
    <t>CURSO DE CAPACITAÇÃO PARA COORDENADOR/GERENTE DE OBRA (ENCARGOS COMPLEMENTARES) - HORISTA</t>
  </si>
  <si>
    <t>CURSO DE CAPACITAÇÃO PARA ARQUITETO PAISAGISTA (ENCARGOS COMPLEMENTARES) - HORISTA</t>
  </si>
  <si>
    <t>CURSO DE CAPACITAÇÃO PARA ENGENHEIRO CIVIL JUNIOR (ENCARGOS COMPLEMENTARES) - HORISTA</t>
  </si>
  <si>
    <t>CURSO DE CAPACITAÇÃO PARA ENGENHEIRO CIVIL PLENO (ENCARGOS COMPLEMENTARES) - HORISTA</t>
  </si>
  <si>
    <t>AUXILIAR DE ALMOXARIFE COM ENCARGOS COMPLEMENTARES</t>
  </si>
  <si>
    <t>COORDENADOR/GERENTE DE OBRA COM ENCARGOS COMPLEMENTARES</t>
  </si>
  <si>
    <t>144,95</t>
  </si>
  <si>
    <t>23,65</t>
  </si>
  <si>
    <t>ARQUITETO PAISAGISTA COM ENCARGOS COMPLEMENTARES</t>
  </si>
  <si>
    <t>ENGENHEIRO CIVIL JUNIOR COM ENCARGOS COMPLEMENTARES</t>
  </si>
  <si>
    <t>ENGENHEIRO CIVIL PLENO COM ENCARGOS COMPLEMENTARES</t>
  </si>
  <si>
    <t>113,95</t>
  </si>
  <si>
    <t>41,85</t>
  </si>
  <si>
    <t>CURSO DE CAPACITAÇÃO PARA AUXILIAR DE ALMOXARIFE (ENCARGOS COMPLEMENTARES) - MENSALISTA</t>
  </si>
  <si>
    <t>CURSO DE CAPACITAÇÃO PARA COORDENADOR/GERENTE DE OBRA (ENCARGOS COMPLEMENTARES) - MENSALISTA</t>
  </si>
  <si>
    <t>70,52</t>
  </si>
  <si>
    <t>CURSO DE CAPACITAÇÃO PARA ARQUITETO PAISAGISTA (ENCARGOS COMPLEMENTARES) - MENSALISTA</t>
  </si>
  <si>
    <t>CURSO DE CAPACITAÇÃO PARA ENGENHEIRO CIVIL JUNIOR (ENCARGOS COMPLEMENTARES) - MENSALISTA</t>
  </si>
  <si>
    <t>109,83</t>
  </si>
  <si>
    <t>CURSO DE CAPACITAÇÃO PARA ENGENHEIRO CIVIL PLENO (ENCARGOS COMPLEMENTARES) - MENSALISTA</t>
  </si>
  <si>
    <t>123,91</t>
  </si>
  <si>
    <t>69,11</t>
  </si>
  <si>
    <t>3.817,77</t>
  </si>
  <si>
    <t>COORDENADOR / GERENTE DE OBRA COM ENCARGOS COMPLEMENTARES</t>
  </si>
  <si>
    <t>25.478,76</t>
  </si>
  <si>
    <t>14.651,44</t>
  </si>
  <si>
    <t>17.763,06</t>
  </si>
  <si>
    <t>20.012,08</t>
  </si>
  <si>
    <t>7.353,04</t>
  </si>
  <si>
    <t>22,19</t>
  </si>
  <si>
    <t>3.916,18</t>
  </si>
  <si>
    <t>35,75</t>
  </si>
  <si>
    <t>CURSO DE CAPACITAÇÃO PARA ENGENHEIRO CIVIL SENIOR (ENCARGOS COMPLEMENTARES) - HORISTA</t>
  </si>
  <si>
    <t>CURSO DE CAPACITAÇÃO PARA ENGENHEIRO SANITARISTA (ENCARGOS COMPLEMENTARES) - HORISTA</t>
  </si>
  <si>
    <t>56,58</t>
  </si>
  <si>
    <t>18,03</t>
  </si>
  <si>
    <t>18,69</t>
  </si>
  <si>
    <t>23,33</t>
  </si>
  <si>
    <t>24,98</t>
  </si>
  <si>
    <t>36,04</t>
  </si>
  <si>
    <t>23,41</t>
  </si>
  <si>
    <t>27,39</t>
  </si>
  <si>
    <t>56,46</t>
  </si>
  <si>
    <t>26,90</t>
  </si>
  <si>
    <t>17,35</t>
  </si>
  <si>
    <t>CURSO DE CAPACITAÇÃO PARA ELETRICISTA DE MANUTENÇÃO INDUSTRIAL (ENCARGOS COMPLEMENTARES) - MENSALISTA</t>
  </si>
  <si>
    <t>CURSO DE CAPACITAÇÃO PARA ENGENHEIRO CIVIL SENIOR (ENCARGOS COMPLEMENTARES) - MENSALISTA</t>
  </si>
  <si>
    <t>CURSO DE CAPACITAÇÃO PARA ENGENHEIRO ELETRICISTA (ENCARGOS COMPLEMENTARES) - MENSALISTA</t>
  </si>
  <si>
    <t>324,56</t>
  </si>
  <si>
    <t>CURSO DE CAPACITAÇÃO PARA ENGENHEIRO SANITARISTA (ENCARGOS COMPLEMENTARES) - MENSALISTA</t>
  </si>
  <si>
    <t>46,52</t>
  </si>
  <si>
    <t>10,74</t>
  </si>
  <si>
    <t>CURSO DE CAPACITAÇÃO PARA LEITURISTA OU CADASTRISTA DE REDES DE ÁGUA (ENCARGOS COMPLEMENTARES) - MENSALISTA</t>
  </si>
  <si>
    <t>42,93</t>
  </si>
  <si>
    <t>26,03</t>
  </si>
  <si>
    <t>56,40</t>
  </si>
  <si>
    <t>CURSO DE CAPACITAÇÃO PARA MOTORISTA DE ONIBUS / MICRO-ONIBUS (ENCARGOS COMPLEMENTARES) - MENSALISTA</t>
  </si>
  <si>
    <t>26,50</t>
  </si>
  <si>
    <t>16,44</t>
  </si>
  <si>
    <t>28,17</t>
  </si>
  <si>
    <t>31,02</t>
  </si>
  <si>
    <t>19,64</t>
  </si>
  <si>
    <t>26,17</t>
  </si>
  <si>
    <t>22,05</t>
  </si>
  <si>
    <t>CURSO DE CAPACITAÇÃO PARA OPERADOR DE TRATOR - EXCLUSIVE AGROPECUARIA (ENCARGOS COMPLEMENTARES) - MENSALISTA</t>
  </si>
  <si>
    <t>38,97</t>
  </si>
  <si>
    <t>CURSO DE CAPACITAÇÃO PARA RASTELEIRO (ENCARGOS COMPLEMENTARES) - MENSALISTA</t>
  </si>
  <si>
    <t>CURSO DE CAPACITAÇÃO PARA TAQUEADOR OU TAQUEIRO (ENCARGOS COMPLEMENTARES) - MENSALISTA</t>
  </si>
  <si>
    <t>32,62</t>
  </si>
  <si>
    <t>30,50</t>
  </si>
  <si>
    <t>ENGENHEIRO CIVIL SENIOR COM ENCARGOS COMPLEMENTARES</t>
  </si>
  <si>
    <t>155,72</t>
  </si>
  <si>
    <t>4.115,50</t>
  </si>
  <si>
    <t>4.162,47</t>
  </si>
  <si>
    <t>4.271,61</t>
  </si>
  <si>
    <t>4.212,29</t>
  </si>
  <si>
    <t>4.402,50</t>
  </si>
  <si>
    <t>4.317,62</t>
  </si>
  <si>
    <t>5.037,95</t>
  </si>
  <si>
    <t>5.322,53</t>
  </si>
  <si>
    <t>5.648,18</t>
  </si>
  <si>
    <t>4.245,97</t>
  </si>
  <si>
    <t>4.070,51</t>
  </si>
  <si>
    <t>5.125,97</t>
  </si>
  <si>
    <t>4.420,99</t>
  </si>
  <si>
    <t>4.224,75</t>
  </si>
  <si>
    <t>4.402,53</t>
  </si>
  <si>
    <t>1.793,33</t>
  </si>
  <si>
    <t>6.268,82</t>
  </si>
  <si>
    <t>5.633,99</t>
  </si>
  <si>
    <t>5.347,75</t>
  </si>
  <si>
    <t>4.461,39</t>
  </si>
  <si>
    <t>5.613,91</t>
  </si>
  <si>
    <t>5.302,45</t>
  </si>
  <si>
    <t>3.934,05</t>
  </si>
  <si>
    <t>5.355,72</t>
  </si>
  <si>
    <t>ELETRICISTA DE MANUTENÇÃO INDUSTRIAL COM ENCARGOS COMPLEMENTARES</t>
  </si>
  <si>
    <t>4.808,81</t>
  </si>
  <si>
    <t>5.901,29</t>
  </si>
  <si>
    <t>5.229,32</t>
  </si>
  <si>
    <t>27.343,30</t>
  </si>
  <si>
    <t>17.900,69</t>
  </si>
  <si>
    <t>16.880,66</t>
  </si>
  <si>
    <t>5.343,55</t>
  </si>
  <si>
    <t>5.141,83</t>
  </si>
  <si>
    <t>5.180,99</t>
  </si>
  <si>
    <t>LEITURISTA OU CADASTRISTA DE REDES DE ÁGUA COM ENCARGOS COMPLEMENTARES</t>
  </si>
  <si>
    <t>3.037,46</t>
  </si>
  <si>
    <t>5.878,44</t>
  </si>
  <si>
    <t>5.398,12</t>
  </si>
  <si>
    <t>4.714,07</t>
  </si>
  <si>
    <t>6.848,92</t>
  </si>
  <si>
    <t>5.123,52</t>
  </si>
  <si>
    <t>4.729,63</t>
  </si>
  <si>
    <t>5.459,03</t>
  </si>
  <si>
    <t>6.442,97</t>
  </si>
  <si>
    <t>5.048,74</t>
  </si>
  <si>
    <t>6.664,67</t>
  </si>
  <si>
    <t>3.995,09</t>
  </si>
  <si>
    <t>MOTORISTA DE ÔNIBUS / MICRO-ÔNIBUS COM ENCARGOS COMPLEMENTARES</t>
  </si>
  <si>
    <t>5.800,06</t>
  </si>
  <si>
    <t>4.134,12</t>
  </si>
  <si>
    <t>2.201,06</t>
  </si>
  <si>
    <t>5.931,70</t>
  </si>
  <si>
    <t>4.883,95</t>
  </si>
  <si>
    <t>4.753,81</t>
  </si>
  <si>
    <t>5.095,77</t>
  </si>
  <si>
    <t>5.742,80</t>
  </si>
  <si>
    <t>6.188,54</t>
  </si>
  <si>
    <t>6.000,28</t>
  </si>
  <si>
    <t>5.661,92</t>
  </si>
  <si>
    <t>6.118,14</t>
  </si>
  <si>
    <t>5.451,77</t>
  </si>
  <si>
    <t>5.820,88</t>
  </si>
  <si>
    <t>6.877,55</t>
  </si>
  <si>
    <t>5.979,18</t>
  </si>
  <si>
    <t>5.971,84</t>
  </si>
  <si>
    <t>5.608,42</t>
  </si>
  <si>
    <t>OPERADOR DE TRATOR - EXCLUSIVE AGROPECUÁRIA COM ENCARGOS COMPLEMENTARES</t>
  </si>
  <si>
    <t>5.914,56</t>
  </si>
  <si>
    <t>5.292,55</t>
  </si>
  <si>
    <t>5.240,71</t>
  </si>
  <si>
    <t>5.508,33</t>
  </si>
  <si>
    <t>5.930,66</t>
  </si>
  <si>
    <t>5.808,87</t>
  </si>
  <si>
    <t>4.561,13</t>
  </si>
  <si>
    <t>4.409,65</t>
  </si>
  <si>
    <t>4.197,71</t>
  </si>
  <si>
    <t>6.085,97</t>
  </si>
  <si>
    <t>6.551,25</t>
  </si>
  <si>
    <t>6.209,02</t>
  </si>
  <si>
    <t>7.679,86</t>
  </si>
  <si>
    <t>6.373,64</t>
  </si>
  <si>
    <t>4.833,41</t>
  </si>
  <si>
    <t>5.127,93</t>
  </si>
  <si>
    <t>4.294,35</t>
  </si>
  <si>
    <t>2.11</t>
  </si>
  <si>
    <t>Mês 1</t>
  </si>
  <si>
    <t>Mês 2</t>
  </si>
  <si>
    <t>Mês 3</t>
  </si>
  <si>
    <t>Mês 4</t>
  </si>
  <si>
    <t>Mês 5</t>
  </si>
  <si>
    <t>Mês 6</t>
  </si>
  <si>
    <t>Mês 7</t>
  </si>
  <si>
    <t>Mês 8</t>
  </si>
  <si>
    <t>TRAVESSAO OU TENTO DE GRANITO,MEDINDO 30CM DE ALTURA E 2CM DE ESPESSURA,FORNECIMENTO E ASSENTAMENTO COM REJUNTAMENTO DEARGAMASSA DE CIMENTO E AREIA,NO TRACO 1:4</t>
  </si>
  <si>
    <t>CORDOES DE GRANITO,MEDINDO 30CM DE ALTURA E 2CM DE ESPESSURA,INCLUSIVE ESCAVACAO E REATERRO</t>
  </si>
  <si>
    <t>MOLDURA DE MADEIRA,ENVERNIZADA,DE (10X2,5)CM,PARA QUADRO DEAULA,CONFORME PROJETO N°6015/EMOP.FORNECIMENTO E COLOCACAO</t>
  </si>
  <si>
    <t>PORTA GIZ DE MADEIRA,ENVERNIZADA,DE (10X2,5)CM,PARA QUADRO DE AULA,CONFORME PROJETO N°6016/EMOP.FORNECIMENTO E COLOCACAO</t>
  </si>
  <si>
    <t>14.008.0087-0</t>
  </si>
  <si>
    <t>QUADRO DE AULA EM COMPENSADO DE 10MM DE ESPESSURA,REVESTIDOPOR CHAPA LAMINADA (COMPOSTA DE CELULOSE COM RESINA PRENSADA EM AUTOCLAVE),"VERDE SUPER QUADRO ESCOLAR",COM MOLDURA DE MADEIRA ENVERNIZADA DE (10X2,5)CM,CONFORME PROJETO N°6014/EMOP.FORNECIMENTO E COLOCACAO</t>
  </si>
  <si>
    <t>14.008.0087-A</t>
  </si>
  <si>
    <t>14.008.0088-0</t>
  </si>
  <si>
    <t>QUADRO DE AULA EM COMPENSADO DE 10MM DE ESPESSURA,REVESTIDOPOR CHAPA DE LAMINADO MELAMINICO NA COR BRANCA BRILHANTE,COM MOLDURA DE MADEIRA ENVERNIZADA DE (10X2,5)CM,CONFORME PROJETO N°6014/EMOP.FORNECIMENTO E COLOCACAO</t>
  </si>
  <si>
    <t>14.008.0088-A</t>
  </si>
  <si>
    <t>14.008.0089-0</t>
  </si>
  <si>
    <t>QUADRO DE AULA EM COMPENSADO DE 10MM DE ESPESSURA,REVESTIDOPOR CHAPA DE LAMINADO MELAMINICO NA COR BRANCA BRILHANTE,COM MOLDURA E PORTA APAGADOR EM PERFIL DE ALUMINIO,CONFORME PROJETO N°6014/EMOP.FORNECIMENTO E COLOCACAO</t>
  </si>
  <si>
    <t>14.008.0089-A</t>
  </si>
  <si>
    <t>15.029.0200-0</t>
  </si>
  <si>
    <t>VALVULA DE DUAS VIAS COM ATUADOR ON/OFF,220V,DE 1/2".FORNECIMENTO E COLOCACAO</t>
  </si>
  <si>
    <t>15.029.0200-A</t>
  </si>
  <si>
    <t>15.029.0202-0</t>
  </si>
  <si>
    <t>VALVULA DE DUAS VIAS COM ATUADOR ON/OFF,220V,DE 3/4".FORNECIMENTO E COLOCACAO</t>
  </si>
  <si>
    <t>15.029.0202-A</t>
  </si>
  <si>
    <t>15.029.0204-0</t>
  </si>
  <si>
    <t>VALVULA DE DUAS VIAS COM ATUADOR ON/OFF,220V,DE 1".FORNECIMENTO E COLOCACAO</t>
  </si>
  <si>
    <t>15.029.0204-A</t>
  </si>
  <si>
    <t>15.029.0210-0</t>
  </si>
  <si>
    <t>VALVULA DE ESFERA DE DUAS VIAS,BIPARTIDA,COM FLANGE,DE 3".FORNECIMENTO E COLOCACAO</t>
  </si>
  <si>
    <t>15.029.0210-A</t>
  </si>
  <si>
    <t>15.029.0212-0</t>
  </si>
  <si>
    <t>ATUADOR PROPORCIONAL DE 20NM,24V.FORNECIMENTO E COLOCACAO</t>
  </si>
  <si>
    <t>15.029.0212-A</t>
  </si>
  <si>
    <t>15.029.0215-0</t>
  </si>
  <si>
    <t>VALVULA DE BALANCEAMENTO ROSQUEADA DE 1".FORNECIMENTO E COLOCACAO</t>
  </si>
  <si>
    <t>15.029.0215-A</t>
  </si>
  <si>
    <t>15.029.0217-0</t>
  </si>
  <si>
    <t>VALVULA DE BALANCEAMENTO ROSQUEADA DE 1.1/2".FORNECIMENTO ECOLOCACAO</t>
  </si>
  <si>
    <t>15.029.0217-A</t>
  </si>
  <si>
    <t>15.029.0219-0</t>
  </si>
  <si>
    <t>VALVULA DE BALANCEAMENTO ROSQUEADA DE 3/4".FORNECIMENTO E COLOCACAO</t>
  </si>
  <si>
    <t>15.029.0219-A</t>
  </si>
  <si>
    <t>15.029.0227-0</t>
  </si>
  <si>
    <t>VALVULA BORBOLETA,TIPO WAFER,COM ATUADOR ELETRICO,DE 4".FORNECIMENTO E COLOCACAO</t>
  </si>
  <si>
    <t>15.029.0227-A</t>
  </si>
  <si>
    <t>15.029.0240-0</t>
  </si>
  <si>
    <t>FILTRO Y,CORPO EM METAL,COM TELA REMOVIVEL EM ACO INOX,DE 1/2".FORNECIMENTO E COLOCACAO</t>
  </si>
  <si>
    <t>15.029.0240-A</t>
  </si>
  <si>
    <t>15.029.0242-0</t>
  </si>
  <si>
    <t>FILTRO Y,CORPO EM METAL,COM TELA REMOVIVEL EM ACO INOX,DE 3/4".FORNECIMENTO E COLOCACAO</t>
  </si>
  <si>
    <t>15.029.0242-A</t>
  </si>
  <si>
    <t>15.029.0244-0</t>
  </si>
  <si>
    <t>FILTRO Y,CORPO EM METAL,COM TELA REMOVIVEL EM ACO INOX,DE 1".FORNECIMENTO E COLOCACAO</t>
  </si>
  <si>
    <t>15.029.0244-A</t>
  </si>
  <si>
    <t>15.029.0246-0</t>
  </si>
  <si>
    <t>FILTRO Y,CORPO EM METAL,COM TELA REMOVIVEL EM ACO INOX,DE 1.1/2".FORNECIMENTO E COLOCACAO</t>
  </si>
  <si>
    <t>15.029.0246-A</t>
  </si>
  <si>
    <t>15.029.0248-0</t>
  </si>
  <si>
    <t>FILTRO Y,CORPO EM METAL,COM TELA REMOVIVEL EM ACO INOX,DE 2".FORNECIMENTO E COLOCACAO</t>
  </si>
  <si>
    <t>15.029.0248-A</t>
  </si>
  <si>
    <t>18.065.0100-0</t>
  </si>
  <si>
    <t>TERMOMETRO CAPELA,RETO,DE 0 A 50°C.FORNECIMENTO E COLOCACAO</t>
  </si>
  <si>
    <t>18.065.0100-A</t>
  </si>
  <si>
    <t>18.065.0105-0</t>
  </si>
  <si>
    <t>MANOMETRO,DE 0 A 150PSI (14KGF/CM2).FORNECIMENTO E COLOCACAO</t>
  </si>
  <si>
    <t>18.065.0105-A</t>
  </si>
  <si>
    <t>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</si>
  <si>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</si>
  <si>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t>
  </si>
  <si>
    <t>OK</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</si>
  <si>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</si>
  <si>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</si>
  <si>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</si>
  <si>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</si>
  <si>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</si>
  <si>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</si>
  <si>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</si>
  <si>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</si>
  <si>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</si>
  <si>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</si>
  <si>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</si>
  <si>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</si>
  <si>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</si>
  <si>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</si>
  <si>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</si>
  <si>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</si>
  <si>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</si>
  <si>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</si>
  <si>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</si>
  <si>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</si>
  <si>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</si>
  <si>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</si>
  <si>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</si>
  <si>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</si>
  <si>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</si>
  <si>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</si>
  <si>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</si>
  <si>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</si>
  <si>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</si>
  <si>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</si>
  <si>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</si>
  <si>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</si>
  <si>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</si>
  <si>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</si>
  <si>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</si>
  <si>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</si>
  <si>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</si>
  <si>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</si>
  <si>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</si>
  <si>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</si>
  <si>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</si>
  <si>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</si>
  <si>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</si>
  <si>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</si>
  <si>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</si>
  <si>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</si>
  <si>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</si>
  <si>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</si>
  <si>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</si>
  <si>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</si>
  <si>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</si>
  <si>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</si>
  <si>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</si>
  <si>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</si>
  <si>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</si>
  <si>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</si>
  <si>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</si>
  <si>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</si>
  <si>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</si>
  <si>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</si>
  <si>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</si>
  <si>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</si>
  <si>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</si>
  <si>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</si>
  <si>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</si>
  <si>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</si>
  <si>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</si>
  <si>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</si>
  <si>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</si>
  <si>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</si>
  <si>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</si>
  <si>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</si>
  <si>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</si>
  <si>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</si>
  <si>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</si>
  <si>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</si>
  <si>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</si>
  <si>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</si>
  <si>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</si>
  <si>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</si>
  <si>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</si>
  <si>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</si>
  <si>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</si>
  <si>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</si>
  <si>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</si>
  <si>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</si>
  <si>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</si>
  <si>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</si>
  <si>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</si>
  <si>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</si>
  <si>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</si>
  <si>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</si>
  <si>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</si>
  <si>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</si>
  <si>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</si>
  <si>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</si>
  <si>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</si>
  <si>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</si>
  <si>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</si>
  <si>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</si>
  <si>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</si>
  <si>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</si>
  <si>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</si>
  <si>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</si>
  <si>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</si>
  <si>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</si>
  <si>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</si>
  <si>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</si>
  <si>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</si>
  <si>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</si>
  <si>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</si>
  <si>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</si>
  <si>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</si>
  <si>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</si>
  <si>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</si>
  <si>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</si>
  <si>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</si>
  <si>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</si>
  <si>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</si>
  <si>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</si>
  <si>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</si>
  <si>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</si>
  <si>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</si>
  <si>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</si>
  <si>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</si>
  <si>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</si>
  <si>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</si>
  <si>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</si>
  <si>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</si>
  <si>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</si>
  <si>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</si>
  <si>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</si>
  <si>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</si>
  <si>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</si>
  <si>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</si>
  <si>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</si>
  <si>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</si>
  <si>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</si>
  <si>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</si>
  <si>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</si>
  <si>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</si>
  <si>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</si>
  <si>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</si>
  <si>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</si>
  <si>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</si>
  <si>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</si>
  <si>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</si>
  <si>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</si>
  <si>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</si>
  <si>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</si>
  <si>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</si>
  <si>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</si>
  <si>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</si>
  <si>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</si>
  <si>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</si>
  <si>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</si>
  <si>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</si>
  <si>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</si>
  <si>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</si>
  <si>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</si>
  <si>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</si>
  <si>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</si>
  <si>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</si>
  <si>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</si>
  <si>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</si>
  <si>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</si>
  <si>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</si>
  <si>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</si>
  <si>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</si>
  <si>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</si>
  <si>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</si>
  <si>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</si>
  <si>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</si>
  <si>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</si>
  <si>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</si>
  <si>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</si>
  <si>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</si>
  <si>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</si>
  <si>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</si>
  <si>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</si>
  <si>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</si>
  <si>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</si>
  <si>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</si>
  <si>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</si>
  <si>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</si>
  <si>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</si>
  <si>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</si>
  <si>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</si>
  <si>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</si>
  <si>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</si>
  <si>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</si>
  <si>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</si>
  <si>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</si>
  <si>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</si>
  <si>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</si>
  <si>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</si>
  <si>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</si>
  <si>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</si>
  <si>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</si>
  <si>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</si>
  <si>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</si>
  <si>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</si>
  <si>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</si>
  <si>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</si>
  <si>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</si>
  <si>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</si>
  <si>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</si>
  <si>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</si>
  <si>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</si>
  <si>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</si>
  <si>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</si>
  <si>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</si>
  <si>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</si>
  <si>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</si>
  <si>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</si>
  <si>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</si>
  <si>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</si>
  <si>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</si>
  <si>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</si>
  <si>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</si>
  <si>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</si>
  <si>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</si>
  <si>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</si>
  <si>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</si>
  <si>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</si>
  <si>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</si>
  <si>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</si>
  <si>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</si>
  <si>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</si>
  <si>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</si>
  <si>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</si>
  <si>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</si>
  <si>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</si>
  <si>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</si>
  <si>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</si>
  <si>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</si>
  <si>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</si>
  <si>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</si>
  <si>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</si>
  <si>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</si>
  <si>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</si>
  <si>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</si>
  <si>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</si>
  <si>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</si>
  <si>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</si>
  <si>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</si>
  <si>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</si>
  <si>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</si>
  <si>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</si>
  <si>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DE FÔRMA PARA PILARES CIRCULARES, EM CHAPA DE MADEIRA COMPENSADA RESINADA, PÉ-DIREITO DUPLO. AF_05/2024</t>
  </si>
  <si>
    <t>MONTAGEM E DESMONTAGEM DE FÔRMA DE PILARES CIRCULARES, PÉ-DIREITO DUPLO, EM MADEIRA, 2 UTILIZAÇÕES. AF_05/2024</t>
  </si>
  <si>
    <t>PEÇA CIRCULAR PRÉ-MOLDADA, VOLUME DE CONCRETO DE 10 A 30 LITROS, TAXA DE FIBRA DE POLIPROPILENO APROXIMADA DE 6 KG/M³. AF_03/2024_PS</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</si>
  <si>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</si>
  <si>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</si>
  <si>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</si>
  <si>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</si>
  <si>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</si>
  <si>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</si>
  <si>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</si>
  <si>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VASO SANITARIO SIFONADO CONVENCIONAL COM LOUÇA BRANCA, INCLUSO CONJUNTO DE LIGAÇÃO PARA BACIA SANITÁRIA AJUSTÁVEL - FORNECIMENTO E INSTALAÇÃO. AF_01/2020</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</si>
  <si>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</si>
  <si>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</si>
  <si>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</si>
  <si>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ok</t>
  </si>
  <si>
    <t>Desague (m)</t>
  </si>
  <si>
    <t xml:space="preserve">Quantidade </t>
  </si>
  <si>
    <t>(M2 x 0,450)</t>
  </si>
  <si>
    <t xml:space="preserve">Repasse </t>
  </si>
  <si>
    <t>Metros</t>
  </si>
  <si>
    <t xml:space="preserve">Valor / Metro </t>
  </si>
  <si>
    <t xml:space="preserve">Contrapartida </t>
  </si>
  <si>
    <t>1.7</t>
  </si>
  <si>
    <t>ESTRUTURA DE MADEIRA PROVISÓRIA PARA SUPORTE DE CAIXA DÁGUA ELEVADA DE 1000 LITROS. AF_03/2024</t>
  </si>
  <si>
    <t>ESTRUTURA DE MADEIRA PROVISÓRIA PARA SUPORTE DE CAIXA DÁGUA ELEVADA DE 3000 LITROS.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</si>
  <si>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</si>
  <si>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</si>
  <si>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</si>
  <si>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</si>
  <si>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</si>
  <si>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</si>
  <si>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</si>
  <si>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</si>
  <si>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</si>
  <si>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</si>
  <si>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</si>
  <si>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</si>
  <si>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</si>
  <si>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</si>
  <si>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</si>
  <si>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</si>
  <si>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</si>
  <si>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</si>
  <si>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</si>
  <si>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</si>
  <si>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</si>
  <si>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</si>
  <si>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</si>
  <si>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</si>
  <si>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</si>
  <si>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</si>
  <si>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</si>
  <si>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</si>
  <si>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</si>
  <si>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</si>
  <si>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</si>
  <si>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</si>
  <si>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</si>
  <si>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</si>
  <si>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</si>
  <si>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</si>
  <si>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</si>
  <si>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</si>
  <si>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</si>
  <si>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</si>
  <si>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</si>
  <si>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</si>
  <si>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</si>
  <si>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</si>
  <si>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</si>
  <si>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</si>
  <si>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</si>
  <si>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</si>
  <si>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</si>
  <si>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PEÇA RETANGULAR PRÉ-MOLDADA, VOLUME DE CONCRETO DE 30 A 70 LITROS, TAXA DE AÇO APROXIMADA DE 70KG/M³. AF_03/2024</t>
  </si>
  <si>
    <t>IMPERMEABILIZAÇÃO DE SUPERFÍCIE COM ARGAMASSA POLIMÉRICA / MEMBRANA ACRÍLICA, 4 DEMÃOS, REFORÇADA COM VÉU DE POLIÉSTER (MAV). AF_09/2023</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</si>
  <si>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</si>
  <si>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</si>
  <si>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</si>
  <si>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</si>
  <si>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</si>
  <si>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</si>
  <si>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</si>
  <si>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</si>
  <si>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</si>
  <si>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</si>
  <si>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</si>
  <si>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</si>
  <si>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</si>
  <si>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</si>
  <si>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</si>
  <si>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</si>
  <si>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</si>
  <si>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</si>
  <si>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</si>
  <si>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</si>
  <si>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</si>
  <si>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</si>
  <si>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</si>
  <si>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</si>
  <si>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</si>
  <si>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</si>
  <si>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</si>
  <si>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</si>
  <si>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</si>
  <si>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</si>
  <si>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</si>
  <si>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</si>
  <si>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</si>
  <si>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</si>
  <si>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</si>
  <si>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</si>
  <si>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</si>
  <si>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</si>
  <si>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</si>
  <si>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</si>
  <si>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</si>
  <si>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</si>
  <si>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</si>
  <si>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</si>
  <si>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</si>
  <si>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</si>
  <si>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</si>
  <si>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PVC 25 MM (3/4"), PARA 1 MEDIDOR - FORNECIMENTO E INSTALAÇÃO (EXCLUSIVE HIDRÔMETRO). AF_03/2024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</si>
  <si>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</si>
  <si>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</si>
  <si>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</si>
  <si>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</si>
  <si>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</si>
  <si>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</si>
  <si>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</si>
  <si>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</si>
  <si>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</si>
  <si>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</si>
  <si>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</si>
  <si>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</si>
  <si>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</si>
  <si>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</si>
  <si>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</si>
  <si>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</si>
  <si>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</si>
  <si>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</si>
  <si>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</si>
  <si>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</si>
  <si>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</si>
  <si>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</si>
  <si>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</si>
  <si>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</si>
  <si>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</si>
  <si>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</si>
  <si>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</si>
  <si>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</si>
  <si>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</si>
  <si>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</si>
  <si>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</si>
  <si>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</si>
  <si>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</si>
  <si>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</si>
  <si>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</si>
  <si>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</si>
  <si>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</si>
  <si>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</si>
  <si>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</si>
  <si>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</si>
  <si>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</si>
  <si>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</si>
  <si>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</si>
  <si>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</si>
  <si>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</si>
  <si>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</si>
  <si>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</si>
  <si>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</si>
  <si>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</si>
  <si>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</si>
  <si>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</si>
  <si>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</si>
  <si>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</si>
  <si>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</si>
  <si>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</si>
  <si>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</si>
  <si>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</si>
  <si>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</si>
  <si>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</si>
  <si>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</si>
  <si>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</si>
  <si>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</si>
  <si>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</si>
  <si>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</si>
  <si>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</si>
  <si>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</si>
  <si>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</si>
  <si>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</si>
  <si>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</si>
  <si>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</si>
  <si>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</si>
  <si>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</si>
  <si>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</si>
  <si>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</si>
  <si>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</si>
  <si>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</si>
  <si>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</si>
  <si>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</si>
  <si>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</si>
  <si>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</si>
  <si>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</si>
  <si>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</si>
  <si>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</si>
  <si>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</si>
  <si>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</si>
  <si>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</si>
  <si>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</si>
  <si>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</si>
  <si>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</si>
  <si>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</si>
  <si>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</si>
  <si>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</si>
  <si>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</si>
  <si>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</si>
  <si>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</si>
  <si>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</si>
  <si>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</si>
  <si>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</si>
  <si>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</si>
  <si>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</si>
  <si>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</si>
  <si>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</si>
  <si>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</si>
  <si>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</si>
  <si>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</si>
  <si>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</si>
  <si>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</si>
  <si>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</si>
  <si>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</si>
  <si>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</si>
  <si>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</si>
  <si>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</si>
  <si>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</si>
  <si>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</si>
  <si>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</si>
  <si>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</si>
  <si>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</si>
  <si>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</si>
  <si>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</si>
  <si>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</si>
  <si>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</si>
  <si>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</si>
  <si>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</si>
  <si>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</si>
  <si>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</si>
  <si>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</si>
  <si>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</si>
  <si>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</si>
  <si>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</si>
  <si>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</si>
  <si>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</si>
  <si>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</si>
  <si>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</si>
  <si>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</si>
  <si>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</si>
  <si>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</si>
  <si>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</si>
  <si>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</si>
  <si>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</si>
  <si>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</si>
  <si>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</si>
  <si>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</si>
  <si>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</si>
  <si>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</si>
  <si>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</si>
  <si>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</si>
  <si>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</si>
  <si>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</si>
  <si>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</si>
  <si>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</si>
  <si>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</si>
  <si>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</si>
  <si>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</si>
  <si>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</si>
  <si>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</si>
  <si>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</si>
  <si>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</si>
  <si>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</si>
  <si>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</si>
  <si>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</si>
  <si>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</si>
  <si>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</si>
  <si>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</si>
  <si>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</si>
  <si>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</si>
  <si>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</si>
  <si>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</si>
  <si>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</si>
  <si>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</si>
  <si>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</si>
  <si>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</si>
  <si>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</si>
  <si>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</si>
  <si>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</si>
  <si>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</si>
  <si>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</si>
  <si>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</si>
  <si>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</si>
  <si>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</si>
  <si>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</si>
  <si>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</si>
  <si>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</si>
  <si>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</si>
  <si>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</si>
  <si>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</si>
  <si>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</si>
  <si>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</si>
  <si>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</si>
  <si>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</si>
  <si>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</si>
  <si>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</si>
  <si>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</si>
  <si>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</si>
  <si>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</si>
  <si>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</si>
  <si>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</si>
  <si>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</si>
  <si>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</si>
  <si>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</si>
  <si>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</si>
  <si>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</si>
  <si>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</si>
  <si>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</si>
  <si>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</si>
  <si>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</si>
  <si>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</si>
  <si>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</si>
  <si>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</si>
  <si>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</si>
  <si>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</si>
  <si>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</si>
  <si>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</si>
  <si>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</si>
  <si>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</si>
  <si>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</si>
  <si>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</si>
  <si>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</si>
  <si>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</si>
  <si>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</si>
  <si>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</si>
  <si>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</si>
  <si>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</si>
  <si>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</si>
  <si>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</si>
  <si>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</si>
  <si>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</si>
  <si>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</si>
  <si>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</si>
  <si>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</si>
  <si>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</si>
  <si>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</si>
  <si>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</si>
  <si>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</si>
  <si>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</si>
  <si>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</si>
  <si>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</si>
  <si>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</si>
  <si>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</si>
  <si>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</si>
  <si>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</si>
  <si>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</si>
  <si>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</si>
  <si>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</si>
  <si>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</si>
  <si>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</si>
  <si>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</si>
  <si>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</si>
  <si>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</si>
  <si>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ARGAMASSA TRAÇO 1:1,93 (EM VOLUME DE CIMENTO E AREIA MÉDIA ÚMIDA), FCK 20MPA, PREPARO MECÂNICO COM MISTURADOR DUPLO HORIZONTAL DE ALTA TURBULÊNCIA. AF_03/2020</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</si>
  <si>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</si>
  <si>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</si>
  <si>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</si>
  <si>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</si>
  <si>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</si>
  <si>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</si>
  <si>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</si>
  <si>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</si>
  <si>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</si>
  <si>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</si>
  <si>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</si>
  <si>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</si>
  <si>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</si>
  <si>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01.050.0800-0</t>
  </si>
  <si>
    <t>PROJETO DE AS BUILT DE ARQUITETURA PARA PREDIOS HOSPITALARES ATE 1000M2,APRESENTADO NOS PADROES DA CONTRATANTE,INCLUSIVE COORDENACAO E COMPATIBILIZACAO COM OS PROJETOS COMPLEMENTARES.</t>
  </si>
  <si>
    <t>01.050.0800-A</t>
  </si>
  <si>
    <t>01.050.0801-0</t>
  </si>
  <si>
    <t>PROJETO DE AS BUILT DE ARQUITETURA PARA PREDIOS HOSPITALARES DE 1001 ATE 4000M2,APRESENTADO NOS PADROES DA CONTRATANTE,INCLUSIVE COORDENACAO E COMPATIBILIZACAO COM OS PROJETOS COMPLEMENTARES.</t>
  </si>
  <si>
    <t>01.050.0801-A</t>
  </si>
  <si>
    <t>01.050.0802-0</t>
  </si>
  <si>
    <t>PROJETO DE AS BUILT DE ARQUITETURA PARA PREDIOS HOSPITALARES ACIMA DE 4000M2,APRESENTADO NOS PADROES DA CONTRATANTE,INCLUSIVE COORDENACAO E COMPATIBILIZACAO COM OS PROJETOS COMPLEMENTARES</t>
  </si>
  <si>
    <t>01.050.0802-A</t>
  </si>
  <si>
    <t>01.050.0805-0</t>
  </si>
  <si>
    <t>PROJETO DE AS BUILT DE ARQUITETURA PARA PREDIOS CULTURAIS ATE 500M2,APRESENTADO NOS PADROES DA CONTRATANTE,INCLUSIVE COORDENACAO E COMPATIBILIZACAO COM OS PROJETOS COMPLEMENTARES</t>
  </si>
  <si>
    <t>01.050.0805-A</t>
  </si>
  <si>
    <t>01.050.0806-0</t>
  </si>
  <si>
    <t>PROJETO AS BUILT DE ARQUITETURA PARA PREDIOS CULTURAIS DE 501 ATE 3000M2,APRESENTADO NOS PADROES DA CONTRATANTE,INCLUSIVE COORDENACAO E COMPATIBILIZACAO COM OS PROJETOS COMPLEMENTARES</t>
  </si>
  <si>
    <t>01.050.0806-A</t>
  </si>
  <si>
    <t>01.050.0807-0</t>
  </si>
  <si>
    <t>PROJETO DE AS BUILT DE ARQUITETURA PARA PREDIOS CULTURAIS ACIMA DE 3000M2,APRESENTADO NOS PADROES DA CONTRATANTE,INCLUSIVE COORDENACAO E COMPATIBILIZACAO COM OS PROJETOS COMPLEMENTARES</t>
  </si>
  <si>
    <t>01.050.0807-A</t>
  </si>
  <si>
    <t>01.050.0810-0</t>
  </si>
  <si>
    <t>PROJETO DE AS BUILT DE ARQUITETURA PARA PREDIOS ESCOLARES E/OU ADMINISTRATIVOS ATE 500M2,APRESENTADO NOS PADROES DA CONTRATANTE,INCLUSIVE COORDENACAO E COMPATIBILIZACAO COM OS PROJETOS COMPLEMENTARES</t>
  </si>
  <si>
    <t>01.050.0810-A</t>
  </si>
  <si>
    <t>01.050.0811-0</t>
  </si>
  <si>
    <t>PROJETO DE AS BUILT DE ARQUITETURA PARA PREDIOS ESCOLARES E/OU ADMINISTRATIVOS DE 501 ATE 3000M2,APRESENTADO NOS PADROES DA CONTRATANTE,INCLUSIVE COORDENACAO E COMPATIBILIZACAO COM OS PROJETOS COMPLEMENTARES</t>
  </si>
  <si>
    <t>01.050.0811-A</t>
  </si>
  <si>
    <t>01.050.0812-0</t>
  </si>
  <si>
    <t>PROJETO DE AS BUILT DE ARQUITETURA PARA PREDIOS ESCOLARES E/OU ADMINISTRATIVOS ACIMA DE 3000M2,APRESENTADO NOS PADROES DA CONTRATANTE,INCLUSIVE COORDENACAO E COMPATIBILIZACAO COM OS PROJETOS COMPLEMENTARES</t>
  </si>
  <si>
    <t>01.050.0812-A</t>
  </si>
  <si>
    <t>01.050.0815-0</t>
  </si>
  <si>
    <t>PROJETO DE AS BUILT DE ARQUITETURA PARA LOTEAMENTOS COM 3 UNIDADES UNIFAMILIARES OU BIFAMILIARES PARA AREAS ATE 12000M2,APRESENTADO NOS PADROES DA CONTRATANTE,INCLUSIVE COORDENACAO E COMPATIBILIZACAO COM OS PROJETOS COMPLEMENTARES</t>
  </si>
  <si>
    <t>01.050.0815-A</t>
  </si>
  <si>
    <t>01.050.0816-0</t>
  </si>
  <si>
    <t>PROJETO DE AS BUILT DE ARQUITETURA PARA LOTEAMENTO COM 3 UNIDADES UNIFAMILIARES OU BIFAMILIARES PARA AREAS DE 12001 ATE36000M2,APRESENTADO NOS PADROES DA CONTRATANTE,INCLUSIVE COORDENACAO E COMPATIBILIZACAO COM OS PROJETOS COMPLEMENTARES</t>
  </si>
  <si>
    <t>01.050.0816-A</t>
  </si>
  <si>
    <t>01.050.0817-0</t>
  </si>
  <si>
    <t>PROJETO DE AS BUILT DE ARQUITETURA PARA LOTEAMENTOS COM 3 UNIDADES UNIFAMILIARES OU BIFAMILIARES PARA AREAS ACIMA DE 36000M2,APRESENTADO NOS PADROES DA CONTRATANTE,INCLUSIVE COORDENACAO E COMPATIBILIZACAO COM OS PROJETOS COMPLEMENTARES</t>
  </si>
  <si>
    <t>01.050.0817-A</t>
  </si>
  <si>
    <t>01.050.0820-0</t>
  </si>
  <si>
    <t>PROJETO DE AS BUILT DE ARQUITETURA PARA HABITACAO/EDIFICIOSATE 6000M2,APRESENTADO NOS PADROES DA CONTRATANTE,INCLUSIVECOORDENACAO E COMPATIBILIZACAO COM OS PROJETOS COMPLEMENTARES</t>
  </si>
  <si>
    <t>01.050.0820-A</t>
  </si>
  <si>
    <t>01.050.0821-0</t>
  </si>
  <si>
    <t>PROJETO DE AS BUILT DE ARQUITETURA PARA HABITACAO/EDIFICIOSDE 6001 ATE 12000M2,APRESENTADO NOS PADROES DA CONTRATANTE,INCLUSIVE COORDENACAO E COMPATIBILIZACAO COM OS PROJETOS COMPLEMENTARES</t>
  </si>
  <si>
    <t>01.050.0821-A</t>
  </si>
  <si>
    <t>01.050.0822-0</t>
  </si>
  <si>
    <t>PROJETO DE AS BUILT DE ARQUITETURA PARA HABITACAO/EDIFICIOSACIMA DE 12000M2,APRESENTADO NOS PADROES DA CONTRATANTE,INCLUSIVE COORDENACAO E COMPATIBILIZACAO COM OS PROJETOS COMPLEMENTARES</t>
  </si>
  <si>
    <t>01.050.0822-A</t>
  </si>
  <si>
    <t>01.050.0825-0</t>
  </si>
  <si>
    <t>PROJETO DE AS BUILT DE ESTRUTURA,PARA PREDIOS HOSPITALARESATE 1000M2,CONSTANDO DE PLANTAS DE FORMA,ARMACAO E DETALHES,APRESENTADO NOS PADROES DA CONTRATANTE</t>
  </si>
  <si>
    <t>01.050.0825-A</t>
  </si>
  <si>
    <t>01.050.0826-0</t>
  </si>
  <si>
    <t>PROJETO DE AS BUILT DE ESTRUTURA,PARA PREDIOS HOSPITALARESDE 1001 ATE 4000M2,CONSTANDO DE PLANTAS DE FORMA,ARMACAO E DETALHES,APRESENTADO NOS PADROES DA CONTRATANTE</t>
  </si>
  <si>
    <t>01.050.0826-A</t>
  </si>
  <si>
    <t>01.050.0827-0</t>
  </si>
  <si>
    <t>PROJETO DE AS BUILT DE ESTRUTURA,PARA PREDIOS HOSPITALARESACIMA DE 4000M2,CONSTANDO DE PLANTAS DE FORMA,ARMACAO E DETALHES,APRESENTADO NOS PADROES DA CONTRATANTE.</t>
  </si>
  <si>
    <t>01.050.0827-A</t>
  </si>
  <si>
    <t>01.050.0830-0</t>
  </si>
  <si>
    <t>PROJETO DE AS BUILT DE ESTRUTURA PARA PREDIOS CULTURAIS ATE500M2,CONSTANDO DE PLANTAS DE FORMA,ARMACAO E DETALHES,APRESENTADO NOS PADROES DA CONTRATANTE</t>
  </si>
  <si>
    <t>01.050.0830-A</t>
  </si>
  <si>
    <t>01.050.0831-0</t>
  </si>
  <si>
    <t>PROJETO DE AS BUILT DE ESTRUTURA PARA PREDIOS CULTURAIS DE501 ATE 3000M2, CONSTANDO DE PLANTAS DE FORMA,ARMACAO E DETALHES,APRESENTADO NOS PADROES DA CONTRATANTE</t>
  </si>
  <si>
    <t>01.050.0831-A</t>
  </si>
  <si>
    <t>01.050.0832-0</t>
  </si>
  <si>
    <t>PROJETO DE AS BUILT DE ESTRUTURA PARA PREDIOS CULTURAIS ACIMA DE 3000M2,CONSTANDO DE PLANTAS DE FORMA,ARMACAO E DETALHES,APRESENTADO NOS PADROES DA CONTRATANTE</t>
  </si>
  <si>
    <t>01.050.0832-A</t>
  </si>
  <si>
    <t>01.050.0835-0</t>
  </si>
  <si>
    <t>PROJETO DE AS BUILT DE ESTRUTURA PARA PREDIOS ESCOLARES E/OU ADMINISTRATIVOS ATE 500M2,CONSTANDO DE PLANTAS DE FORMA,ARMACAO E DETALHES,APRESENTADO NOS PADROES DA CONTRATANTE</t>
  </si>
  <si>
    <t>01.050.0835-A</t>
  </si>
  <si>
    <t>01.050.0836-0</t>
  </si>
  <si>
    <t>PROJETO DE AS BUILT DE ESTRUTURA PARA PREDIOS ESCOLARES E/OU ADMINISTRATIVOS DE 501 ATE 3000M2,CONSTANDO DE PLANTAS DEFORMA,ARMACAO E DETALHES,APRESENTADO NOS PADROES DA CONTRATANTE</t>
  </si>
  <si>
    <t>01.050.0836-A</t>
  </si>
  <si>
    <t>01.050.0837-0</t>
  </si>
  <si>
    <t>PROJETO DE AS BUILT DE ESTRUTURA PARA PREDIOS ESCOLARES E/OU ADMINISTRATIVOS ACIMA DE 3000M2,CONSTANDO DE PLANTAS DE FORMA,ARMACAO E DETALHES,APRESENTADO NOS PADROES DA CONTRATANTE</t>
  </si>
  <si>
    <t>01.050.0837-A</t>
  </si>
  <si>
    <t>01.050.0840-0</t>
  </si>
  <si>
    <t>PROJETO DE AS BUILT DE INSTALACAO DE INCENDIO E SPDA PARA PREDIOS ESCOLARES E/OU ADMINISTRATIVOS ATE 500M2,APRESENTADONOS PADROES DA CONTRATANTE</t>
  </si>
  <si>
    <t>01.050.0840-A</t>
  </si>
  <si>
    <t>01.050.0841-0</t>
  </si>
  <si>
    <t>PROJETO DE AS BUILT DE INSTALACAO DE INCENDIO E SPDA PARA PREDIOS ESCOLARES E/OU ADMINISTRATIVOS DE 501 ATE 3000M2,APRESENTADO NOS PADROES DA CONTRATANTE</t>
  </si>
  <si>
    <t>01.050.0841-A</t>
  </si>
  <si>
    <t>01.050.0842-0</t>
  </si>
  <si>
    <t>PROJETO DE AS BUILT DE INSTALACAO DE INCENDIO E SPDA PARA PREDIOS ESCOLARES E/OU ADMINISTRATIVOS ACIMA DE 3000M2,APRESENTADO NOS PADROES DA CONTRATANTE</t>
  </si>
  <si>
    <t>01.050.0842-A</t>
  </si>
  <si>
    <t>01.050.0845-0</t>
  </si>
  <si>
    <t>PROJETO DE AS BUILT DE INSTALACAO DE INCENDIO E SPDA PARA PREDIOS CULTURAIS ATE 500M2,APRESENTADO NOS PADROES DA CONTRATANTE</t>
  </si>
  <si>
    <t>01.050.0845-A</t>
  </si>
  <si>
    <t>01.050.0846-0</t>
  </si>
  <si>
    <t>PROJETO DE AS BUILT DE INSTALACAO DE INCENDIO E SPDA PARA PREDIOS CULTURAIS ACIMA DE 500M2,APRESENTADO NOS PADROES DA CONTRATANTE</t>
  </si>
  <si>
    <t>01.050.0846-A</t>
  </si>
  <si>
    <t>01.050.0847-0</t>
  </si>
  <si>
    <t>PROJETO DE AS BUILT DE INSTALACAO DE INCENDIO E SPDA PARA PREDIOS HOSPITALARES,APRESENTADO NOS PADROES DA CONTRATANTE</t>
  </si>
  <si>
    <t>01.050.0847-A</t>
  </si>
  <si>
    <t>01.050.0850-0</t>
  </si>
  <si>
    <t>PROJETO DE AS BUILT DE INSTALACAO DE INCENDIO E SPDA PARA HABITACOES/EDIFICIOS ATE 500M2,APRESENTADO NOS PADROES DA CONTRATANTE</t>
  </si>
  <si>
    <t>01.050.0850-A</t>
  </si>
  <si>
    <t>01.050.0851-0</t>
  </si>
  <si>
    <t>PROJETO DE AS BUILT DE INSTALACAO DE INCENDIO E SPDA PARA HABITACOES/EDIFICIOS DE 501 ATE 3000M2,APRESENTADO NOS PADROES DA CONTRATANTE</t>
  </si>
  <si>
    <t>01.050.0851-A</t>
  </si>
  <si>
    <t>01.050.0852-0</t>
  </si>
  <si>
    <t>PROJETO DE AS BUILT DE INSTALACAO DE INCENDIO E SPDA PARA HABITACOES/EDIFICIOS ACIMA DE 3000M2,APRESENTADO NOS PADROES DA CONTRATANTE</t>
  </si>
  <si>
    <t>01.050.0852-A</t>
  </si>
  <si>
    <t>01.050.0855-0</t>
  </si>
  <si>
    <t>PROJETO DE AS BUILT DE INSTALACAO DE INCENDIO E SPDA PARA HABITACAO/LOTEAMENTO ATE 36000M2,APRESENTADO NOS PADROES DA CONTRATANTE</t>
  </si>
  <si>
    <t>01.050.0855-A</t>
  </si>
  <si>
    <t>01.050.0856-0</t>
  </si>
  <si>
    <t>PROJETO DE AS BUILT DE INSTALACAO DE INCENDIO E SPDA PARA HABITACAO/LOTEAMENTO ACIMA DE 36000M2,APRESENTADO NOS PADROESDA CONTRATANTE</t>
  </si>
  <si>
    <t>01.050.0856-A</t>
  </si>
  <si>
    <t>01.050.0860-0</t>
  </si>
  <si>
    <t>PROJETO DE AS BUILT DE INSTALACAO DE GAS PARA PREDIOS ESCOLARES E/OU ADMINISTRATIVOS ATE 500M2,APRESENTADO NOS PADROESDA CONTRATANTE</t>
  </si>
  <si>
    <t>01.050.0860-A</t>
  </si>
  <si>
    <t>01.050.0861-0</t>
  </si>
  <si>
    <t>PROJETO DE AS BUILT DE INSTALACAO DE GAS PARA PREDIOS ESCOLARES E/OU ADMINISTRATIVOS ACIMA DE 500M2,APRESENTADO NOS PADROES DA CONTRATANTE</t>
  </si>
  <si>
    <t>01.050.0861-A</t>
  </si>
  <si>
    <t>01.050.0865-0</t>
  </si>
  <si>
    <t>PROJETO DE AS BUILT DE INSTALACAO DE GAS PARA PREDIOS CULTURAIS,APRESENTADO NOS PADROES DA CONTRATANTE</t>
  </si>
  <si>
    <t>01.050.0865-A</t>
  </si>
  <si>
    <t>01.050.0870-0</t>
  </si>
  <si>
    <t>PROJETO DE AS BUILT DE INSTALACAO DE GAS PARA PREDIOS HOSPITALARES ATE 4000M2,APRESENTADO NOS PADROES DA CONTRATANTE</t>
  </si>
  <si>
    <t>01.050.0870-A</t>
  </si>
  <si>
    <t>01.050.0871-0</t>
  </si>
  <si>
    <t>PROJETO DE AS BUILT DE INSTALACAO DE GAS PARA PREDIOS HOSPITALARES ACIMA DE 4000M2,APRESENTADO NOS PADROES DA CONTRATANTE</t>
  </si>
  <si>
    <t>01.050.0871-A</t>
  </si>
  <si>
    <t>01.050.0875-0</t>
  </si>
  <si>
    <t>PROJETO DE AS BUILT DE INSTALACAO DE GAS PARA HABITACOES/EDIFICIOS ATE 500M2,APRESENTADO NOS PADROES DA CONTRATANTE</t>
  </si>
  <si>
    <t>01.050.0875-A</t>
  </si>
  <si>
    <t>01.050.0876-0</t>
  </si>
  <si>
    <t>PROJETO DE AS BUILT DE INSTALACAO DE GAS PARA HABITACOES/EDIFICIOS ACIMA DE 500M2,APRESENTADO NOS PADROES DA CONTRATANTE</t>
  </si>
  <si>
    <t>01.050.0876-A</t>
  </si>
  <si>
    <t>01.050.0880-0</t>
  </si>
  <si>
    <t>PROJETO DE AS BUILT DE INSTALACAO DE GAS PARA HABITACAO/LOTEAMENTO ATE 12000M2,APRESENTADO NOS PADROES DA CONTRATANTE</t>
  </si>
  <si>
    <t>01.050.0880-A</t>
  </si>
  <si>
    <t>01.050.0881-0</t>
  </si>
  <si>
    <t>PROJETO DE AS BUILT DE INSTALACAO DE GAS PARA HABITACAO/LOTEAMENTO ACIMA DE 12000M2,APRESENTADO NOS PADROES DA CONTRATANTE</t>
  </si>
  <si>
    <t>01.050.0881-A</t>
  </si>
  <si>
    <t>01.050.0885-0</t>
  </si>
  <si>
    <t>PROJETO DE AS BUILT DE INSTALACAO DE TELEMATICA PARA PREDIOS ESCOLARES E/OU ADMINISTRATIVOS ATE 500M2,APRESENTADO NOS PADROES DA CONTRATANTE</t>
  </si>
  <si>
    <t>01.050.0885-A</t>
  </si>
  <si>
    <t>01.050.0886-0</t>
  </si>
  <si>
    <t>PROJETO DE AS BUILT DE INSTALACAO DE TELEMATICA PARA PREDIOS ESCOLARES E/OU ADMINISTRATIVOS ACIMA DE 500M2,APRESENTADONOS PADROES DA CONTRATANTE</t>
  </si>
  <si>
    <t>01.050.0886-A</t>
  </si>
  <si>
    <t>01.050.0890-0</t>
  </si>
  <si>
    <t>PROJETO DE AS BUILT DE INSTALACAO DE TELEMATICA PARA PREDIOS CULTURAIS ATE 500M2,APRESNTADO NOS PADROES DA CONTRATANTE</t>
  </si>
  <si>
    <t>01.050.0890-A</t>
  </si>
  <si>
    <t>01.050.0891-0</t>
  </si>
  <si>
    <t>PROJETO DE AS BUILT DE INSTALACAO DE TELEMATICA PARA PREDIOS CULTURAIS ACIMA DE 500M2,APRESENTADO NOS PADROES DA CONTRATANTE</t>
  </si>
  <si>
    <t>01.050.0891-A</t>
  </si>
  <si>
    <t>01.050.0895-0</t>
  </si>
  <si>
    <t>PROJETO DE AS BUILT DE INSTALACAO DE TELEMATICA PARA PREDIOS HOSPITALARES,APRESENTADO NOS PADROES DA CONTRATANTE</t>
  </si>
  <si>
    <t>01.050.0895-A</t>
  </si>
  <si>
    <t>01.050.0900-0</t>
  </si>
  <si>
    <t>PROJETO DE AS BUILT DE INSTALACAO DE TELEMATICA PARA HABITACOES/EDIFICIOS ATE 500M2,APRESENTADO NOS PADROES DA CONTRATANTE</t>
  </si>
  <si>
    <t>01.050.0900-A</t>
  </si>
  <si>
    <t>01.050.0901-0</t>
  </si>
  <si>
    <t>PROJETO DE AS BUILT DE INSTALACAO DE TELEMATICA PARA HABITACOES/EDIFICIOS DE 501 ATE 3000M2,APRESENTADO NOS PADROES DA CONTRATANTE</t>
  </si>
  <si>
    <t>01.050.0901-A</t>
  </si>
  <si>
    <t>01.050.0905-0</t>
  </si>
  <si>
    <t>PROJETO DE AS BUILT DE INSTALACAO DE TELEMATICA PARA HABITACAO/LOTEAMENTO ATE 12000M2,APRESENTADO NOS PADROES DA CONTRATANTE</t>
  </si>
  <si>
    <t>01.050.0905-A</t>
  </si>
  <si>
    <t>01.050.0906-0</t>
  </si>
  <si>
    <t>PROJETO DE AS BUILT DE INSTALACAO DE TELEMATICA PARA HABITACAO/LOTEAMENTO ACIMA DE 12000M2,APRESENTADO NOS PADROES DA CONTRATANTE</t>
  </si>
  <si>
    <t>01.050.0906-A</t>
  </si>
  <si>
    <t>01.050.0910-0</t>
  </si>
  <si>
    <t>PROJETO DE AS BUILT DE INSTALACAO DE ESGOTO SANITARIO E AGUAS PLUVIAIS PARA PREDIOS ESCOLARES E/OU ADMINISTRATIVOS ATE500M2,APRESENTADO NOS PADROES DA CONTRATANTE</t>
  </si>
  <si>
    <t>01.050.0910-A</t>
  </si>
  <si>
    <t>01.050.0911-0</t>
  </si>
  <si>
    <t>PROJETO DE AS BUILT DE INSTALACAO DE ESGOTO SANITARIO E AGUAS PLUVIAIS PARA PREDIOS ESCOLARES E/OU ADMINISTRATIVOS DE501 ATE 3000M2,APRESENTADO NOS PADROES DA CONTRATANTE</t>
  </si>
  <si>
    <t>01.050.0911-A</t>
  </si>
  <si>
    <t>01.050.0912-0</t>
  </si>
  <si>
    <t>PROJETO DE AS BUILT DE INSTALACAO DE ESGOTO SANITARIO E AGUAS PLUVIAIS PARA PREDIOS ESCOLARES E/OU ADMINISTRATIVOS ACIMA DE 3000M2,APRESENTADO NOS PADROES DA CONTRATANTE</t>
  </si>
  <si>
    <t>01.050.0912-A</t>
  </si>
  <si>
    <t>01.050.0915-0</t>
  </si>
  <si>
    <t>PROJETO DE AS BUILT DE INSTALACAO DE ESGOTO SANITARIO E AGUAS PLUVIAIS PARA PREDIOS CULTURAIS,APRESENTADO NOS PADROES DA CONTRATANTE</t>
  </si>
  <si>
    <t>01.050.0915-A</t>
  </si>
  <si>
    <t>01.050.0920-0</t>
  </si>
  <si>
    <t>PROJETO DE AS BUILT DE INSTALACAO DE ESGOTO SANITARIO E AGUAS PLUVIAIS PARA PREDIOS HOSPITALARES ATE 4000M2,APRESENTADONOS PADROES DA CONTRATANTE</t>
  </si>
  <si>
    <t>01.050.0920-A</t>
  </si>
  <si>
    <t>01.050.0921-0</t>
  </si>
  <si>
    <t>PROJETO DE AS BUILT DE INSTALACAO DE ESGOTO SANITARIO E AGUAS PLUVIAIS PARA PREDIOS HOSPITALARES ACIMA DE 4000M2,APRESENTADO NOS PADROES DA CONTRATANTE</t>
  </si>
  <si>
    <t>01.050.0921-A</t>
  </si>
  <si>
    <t>01.050.0925-0</t>
  </si>
  <si>
    <t>PROJETO DE AS BUILT DE INSTALACAO DE ESGOTO SANITARIO E AGUAS PLUVIAIS PARA HABITACAO/LOTEAMENTO ATE 12000M2,APRESENTADO NOS PADROES DA CONTRATANTE</t>
  </si>
  <si>
    <t>01.050.0925-A</t>
  </si>
  <si>
    <t>01.050.0926-0</t>
  </si>
  <si>
    <t>PROJETO DE AS BUILT DE INSTALACAO DE ESGOTO SANITARIO E AGUAS PLUVIAIS PARA HABITACAO/LOTEAMENTO DE 12001 ATE 36000M2,APRESENTADO NOS PADROES DA CONTRATANTE</t>
  </si>
  <si>
    <t>01.050.0926-A</t>
  </si>
  <si>
    <t>01.050.0927-0</t>
  </si>
  <si>
    <t>PROJETO DE AS BUILT DE INSTALACAO DE ESGOTO SANITARIO E AGUAS PLUVIAIS PARA HABITACAO/LOTEAMENTO ACIMA DE 36000M2,APRESENTADO NOS PADROES DA CONTRATANTE</t>
  </si>
  <si>
    <t>01.050.0927-A</t>
  </si>
  <si>
    <t>01.050.0930-0</t>
  </si>
  <si>
    <t>PROJETO DE AS BUILT DE INSTALACAO HIDRAULICA PARA PREDIOS ESCOLARES E/OU ADMINISTRATIVOS ATE 500M2,APRESENTADO NOS PADROES DA CONTRATANTE</t>
  </si>
  <si>
    <t>01.050.0930-A</t>
  </si>
  <si>
    <t>01.050.0931-0</t>
  </si>
  <si>
    <t>PROJETO DE AS BUILT DE INSTALACAO HIDRAULICA PARA PREDIOS ESCOLARES E/OU ADMINISTRATIVOS DE 501 A 3000M2,APRESENTADO NOS PADROES DA CONTRATANTE</t>
  </si>
  <si>
    <t>01.050.0931-A</t>
  </si>
  <si>
    <t>01.050.0932-0</t>
  </si>
  <si>
    <t>PROJETO DE AS BUILT DE INSTALACAO HIDRAULICA PARA PREDIOS ESCOLARES E/OU ADMINISTRATIVOS ACIMA DE 3000M2,APRESENTADO NOS PADROES DA CONTRATANTE</t>
  </si>
  <si>
    <t>01.050.0932-A</t>
  </si>
  <si>
    <t>01.050.0935-0</t>
  </si>
  <si>
    <t>PROJETO DE AS BUILT DE INSTALACAO HIDRAULICA PARA PREDIOS CULTURAIS,APRESENTADO NOS PADROES DA CONTRATANTE</t>
  </si>
  <si>
    <t>01.050.0935-A</t>
  </si>
  <si>
    <t>01.050.0940-0</t>
  </si>
  <si>
    <t>PROJETO DE AS BUILT DE INSTALACAO HIDRAULICA PARA PREDIOS HOSPITALARES ATE 4000M2,APRESENTADO NOS PADROES DA CONTRATANTE</t>
  </si>
  <si>
    <t>01.050.0940-A</t>
  </si>
  <si>
    <t>01.050.0941-0</t>
  </si>
  <si>
    <t>PROJETO DE AS BUILT DE INSTALACAO HIDRAULICA PARA PREDIOS HOSPITALARES ACIMA DE 4000M2,APRESENTADO NOS PADROES DA CONTRATANTE</t>
  </si>
  <si>
    <t>01.050.0941-A</t>
  </si>
  <si>
    <t>01.050.0945-0</t>
  </si>
  <si>
    <t>PROJETO DE AS BUILT DE INSTALACAO HIDRAULICA PARA HABITACOES/EDIFICIOS ATE 500M2,APRESENTADO NOS PADROES DA CONTRATANTE</t>
  </si>
  <si>
    <t>01.050.0945-A</t>
  </si>
  <si>
    <t>01.050.0946-0</t>
  </si>
  <si>
    <t>PROJETO DE AS BUILT DE INSTALACAO HIDRAULICA PARA HABITACOES/EDIFICIOS DE 501 ATE 3000M2,APRESENTADO NOS PADROES DA CONTRATANTE</t>
  </si>
  <si>
    <t>01.050.0946-A</t>
  </si>
  <si>
    <t>01.050.0947-0</t>
  </si>
  <si>
    <t>PROJETO DE AS BUILT DE INSTALACAO HIDRAULICA PARA HABITACOES/EDIFICIOS ACIMA DE 3000M2,APRESENTADO NOS PADROES DA CONTRATANTE</t>
  </si>
  <si>
    <t>01.050.0947-A</t>
  </si>
  <si>
    <t>01.050.0950-0</t>
  </si>
  <si>
    <t>PROJETO DE AS BUILT DE INSTALACAO HIDRAULICA PARA HABITACAO/LOTEAMENTO ATE 12000M2,APRESENTADO NOS PADROES DA CONTRATANTE</t>
  </si>
  <si>
    <t>01.050.0950-A</t>
  </si>
  <si>
    <t>01.050.0951-0</t>
  </si>
  <si>
    <t>PROJETO DE AS BUILT DE INSTALACAO HIDRAULICA PARA HABITACAO/LOTEAMENTO DE 12001 ATE 36000M2,APRESENTADO NOS PADROES DACONTRATANTE</t>
  </si>
  <si>
    <t>01.050.0951-A</t>
  </si>
  <si>
    <t>01.050.0952-0</t>
  </si>
  <si>
    <t>PROJETO DE AS BUILT DE INSTALACAO HIDRAULICA PARA HABITACAO/LOTEAMENTO ACIMA DE 36000M2,APRESENTADO NOS PADROES DA CONTRATANTE</t>
  </si>
  <si>
    <t>01.050.0952-A</t>
  </si>
  <si>
    <t>01.050.0955-0</t>
  </si>
  <si>
    <t>PROJETO DE AS BUILT DE INSTALACAO ELETRICA PARA PREDIOS ESCOLARES E/OU ADMINISTRATIVOS ATE 500M2,APRESENTADO NOS PADROES DA CONTRATANTE</t>
  </si>
  <si>
    <t>01.050.0955-A</t>
  </si>
  <si>
    <t>01.050.0956-0</t>
  </si>
  <si>
    <t>PROJETO DE AS BUILT DE INSTALACAO ELETRICA PARA PREDIOS ESCOLARES E/OU ADMINISTRATIVOS DE 501 ATE 3000M2,APRESENTADO NOS PADROES DA CONTRATANTE</t>
  </si>
  <si>
    <t>01.050.0956-A</t>
  </si>
  <si>
    <t>01.050.0957-0</t>
  </si>
  <si>
    <t>PROJETO DE AS BUILT DE INSTALACAO ELETRICA PARA PREDIOS ESCOLARES E/OU ADMINISTRATIVOS ACIMA DE 3000M2,APRESENTADO NOSPADROES DA CONTRATANTE</t>
  </si>
  <si>
    <t>01.050.0957-A</t>
  </si>
  <si>
    <t>01.050.0960-0</t>
  </si>
  <si>
    <t>PROJETO DE AS BUILT DE INSTALACAO ELETRICA PARA PREDIOS CULTURAIS ATE 3000M2,APRESENTADO NOS PADROES DA CONTRATANTE</t>
  </si>
  <si>
    <t>01.050.0960-A</t>
  </si>
  <si>
    <t>01.050.0961-0</t>
  </si>
  <si>
    <t>PROJETO DE AS BUILT DE INSTALACAO ELETRICA PARA PREDIOS CULTURAIS ACIMA DE 3000M2,APRESENTADO NOS PADROES DA CONTRATANTE</t>
  </si>
  <si>
    <t>01.050.0961-A</t>
  </si>
  <si>
    <t>01.050.0962-0</t>
  </si>
  <si>
    <t>PROJETO DE AS BUILT DE INSTALACAO ELETRICA PARA PREDIOS HOSPITALARES,APRESENTADO NOS PADROES DA CONTRATANTE</t>
  </si>
  <si>
    <t>01.050.0962-A</t>
  </si>
  <si>
    <t>01.050.0965-0</t>
  </si>
  <si>
    <t>PROJETO DE AS BUILT DE INSTALACAO ELETRICA PARA HABITACOES/EDIFICIOS ATE 500M2,APRESENTADO NOS PADROES DA CONTRATANTE</t>
  </si>
  <si>
    <t>01.050.0965-A</t>
  </si>
  <si>
    <t>01.050.0966-0</t>
  </si>
  <si>
    <t>PROJETO DE AS BUILT DE INSTALACAO ELETRICA PARA HABITACOES/EDIFICIOS DE 501 ATE 3000M2,APRESENTADO NOS PADROES DA CONTRATANTE</t>
  </si>
  <si>
    <t>01.050.0966-A</t>
  </si>
  <si>
    <t>01.050.0967-0</t>
  </si>
  <si>
    <t>PROJETO DE AS BUILT DE INSTALACAO ELETRICA PARA HABITACOES/EDIFICIOS ACIMA DE 3000M2,APRESENTADO NOS PADROES DA CONTRATANTE</t>
  </si>
  <si>
    <t>01.050.0967-A</t>
  </si>
  <si>
    <t>01.050.0970-0</t>
  </si>
  <si>
    <t>PROJETO DE AS BUILT DE INSTALACAO ELETRICA PARA HABITACAO/LOTEAMENTO ATE 12000M2,APRESENTADO NOS PADROES DA CONTRATANTE</t>
  </si>
  <si>
    <t>01.050.0970-A</t>
  </si>
  <si>
    <t>01.050.0971-0</t>
  </si>
  <si>
    <t>PROJETO DE AS BUILT DE INSTALACAO ELETRICA PARA HABITACAO/LOTEAMENTO DE 12001 ATE 36000M2,APRESENTADO NOS PADROES DA CONTRATANTE</t>
  </si>
  <si>
    <t>01.050.0971-A</t>
  </si>
  <si>
    <t>01.050.0972-0</t>
  </si>
  <si>
    <t>PROJETO DE AS BUILT DE INSTALACAO ELETRICA PARA HABITACAO/LOTEAMENTO ACIMA DE 36000M2,APRESENTADO NOS PADROES DA CONTRATANTE</t>
  </si>
  <si>
    <t>01.050.0972-A</t>
  </si>
  <si>
    <t>01.050.0975-0</t>
  </si>
  <si>
    <t>PROJETO DE AS BUILT DE SISTEMA DE AR CONDICIONADO,EM PREDIOS COM AREA ATE 500M2,APRESENTADO NOS PADROES DA CONTRATANTE</t>
  </si>
  <si>
    <t>01.050.0975-A</t>
  </si>
  <si>
    <t>01.050.0976-0</t>
  </si>
  <si>
    <t>PROJETO DE AS BUILT DE SISTEMA DE AR CONDICIONADO,EM PREDIOS COM AREA DE 501 ATE 3000M2,APRESENTADO NOS PADROES DA CONTRATANTE</t>
  </si>
  <si>
    <t>01.050.0976-A</t>
  </si>
  <si>
    <t>01.050.0977-0</t>
  </si>
  <si>
    <t>PROJETO DE AS BUILT DE SISTEMA DE AR CONDICIONADO,EM PREDIOS ACIMA DE 3000M2,APRESENTADO NOS PADROES DA CONTRATANTE</t>
  </si>
  <si>
    <t>01.050.0977-A</t>
  </si>
  <si>
    <t>01.050.0980-0</t>
  </si>
  <si>
    <t>PROJETO DE AS BUILT DE INSTALACAO DE SEGURANCA (CFTV E SONORIZACAO) ATE 500M2,APRESENTADO NOS PADROES DA CONTRATANTE</t>
  </si>
  <si>
    <t>01.050.0980-A</t>
  </si>
  <si>
    <t>01.050.0981-0</t>
  </si>
  <si>
    <t>PROJETO DE AS BUILT DE INSTALACAO DE SEGURANCA (CFTV E SONORIZACAO) DE 501 ATE 3000M2,APRESENTADO NOS PADROES DA CONTRATANTE</t>
  </si>
  <si>
    <t>01.050.0981-A</t>
  </si>
  <si>
    <t>01.050.0982-0</t>
  </si>
  <si>
    <t>PROJETO DE AS BUILT DE INSTALACAO DE SEGURANCA (CFTV E SONORIZACAO) ACIMA DE 3000M2,APRESENTADO NOS PADROES DA CONTRATANTE</t>
  </si>
  <si>
    <t>01.050.0982-A</t>
  </si>
  <si>
    <t>01.050.0985-0</t>
  </si>
  <si>
    <t>PROJETO DE AS BUILT DE SISTEMA CENTRAL DE GASES MEDICINAIS(OXIGENIO,AR COMPRIMIDO E VACUO),COM AREA ATE 1000M2,APRESENTADO NOS PADROES DA CONTRATANTE</t>
  </si>
  <si>
    <t>01.050.0985-A</t>
  </si>
  <si>
    <t>01.050.0986-0</t>
  </si>
  <si>
    <t>PROJETO DE AS BUILT DE SISTEMA CENTRAL DE GASES MEDICINAIS(OXIGENIO, AR COMPRIMIDO E VACUO),COM AREA DE 1001 ATE 4000M2,APRESENTADO NOS PADROES DA CONTRATANTE</t>
  </si>
  <si>
    <t>01.050.0986-A</t>
  </si>
  <si>
    <t>01.050.0987-0</t>
  </si>
  <si>
    <t>PROJETO DE AS BUILT DE SISTEMA CENTRAL DE GASES MEDICINAIS(OXIGENIO,AR COMPRIMIDO E VACUO),COM AREA ACIMA DE 4000M2,APRESENTADO NOS PADROES DA CONTRATANTE</t>
  </si>
  <si>
    <t>01.050.0987-A</t>
  </si>
  <si>
    <t>01.050.1000-0</t>
  </si>
  <si>
    <t>PROJETO DE AS BUILT PARA SISTEMA DE EXAUSTAO MECANICA DE COZINHA,COM AREA ATE 50M2,APRESENTADO NOS PADROES DA CONTRATANTE</t>
  </si>
  <si>
    <t>01.050.1000-A</t>
  </si>
  <si>
    <t>01.050.1001-0</t>
  </si>
  <si>
    <t>PROJETO DE AS BUILT PARA SISTEMA DE EXAUSTAO MECANICA DE COZINHA,COM AREA DE 51 ATE 100M2,APRESENTADO NOS PADROES DA CONTRATANTE</t>
  </si>
  <si>
    <t>01.050.1001-A</t>
  </si>
  <si>
    <t>01.050.1002-0</t>
  </si>
  <si>
    <t>PROJETO DE AS BUILT PARA SISTEMA DE EXAUSTAO MECANICA DE COZINHA,COM AREA ACIMA DE 100M2,APRESENTADO NOS PADROES DA CONTRATANTE</t>
  </si>
  <si>
    <t>01.050.1002-A</t>
  </si>
  <si>
    <t>GALPAO ABERTO PARA OFICINAS E DEPOSITOS DE CANTEIRO DE OBRAS,ESTRUTURADO EM MADEIRA,COBERTURA DE TELHAS DE CIMENTO SEM AMIANTO ONDULADAS,DE 6MM DE ESPESSURA,PISO CIMENTADO E PREPARO DO TERRENO</t>
  </si>
  <si>
    <t>GALPAO ABERTO PARA OFICINAS E DEPOSITOS DE CANTEIRO DE OBRAS,ESTRUTURADO EM MADEIRA,COBERTURA DE TELHAS DE CIMENTO SEM AMIANTO ONDULADAS,DE 6MM DE ESPESSURA,PISO CIMENTADO E PREPARO DO TERRENO,SENDO A MADEIRA E A COBERTURA EMPREGADAS 3 VEZES</t>
  </si>
  <si>
    <t>APICOAMENTO PARA EXECUCAO DE CONCRETO APARENTE EM SUPERFICIES HORIZONTAIS SUPERIORES (TETOS)</t>
  </si>
  <si>
    <t>APICOAMENTO DE CONCRETO,EM SUPERFICIES HORIZONTAIS (TETO),INCLUSIVE CORRECAO DE FALHAS</t>
  </si>
  <si>
    <t>TORRE PARA GUINCHO,COM PRUMOS DE MADEIRA,PRANCHA DE (1,50X1,60)M,INCLUSIVE FORNECIMENTO DO CABO,MONTAGEM E DESMONTAGEM DA TORRE E DO GUINCHO, EXCLUSIVE FORNECIMENTO DO GUINCHO (VIDE ITEM 19.011.0017)</t>
  </si>
  <si>
    <t>PLACA DE SINALIZACAO DE RODOVIAS,EM CHAPA DE ACO Nº16,TRATADA QUIMICAMENTE,INCLUSIVE PINTURA COM METAL PRIMER NAS DUAS FACES E ESMALTE SINTETICO PRETO NO VERSO.APLICACAO DE PELICULAS REFLETIVAS NO GRAU TECNICO E PELICULA PARA LEGENDA FIXADO EM UM OU DOIS POSTES DE MADEIRA.FORNECIMENTO E COLOCACAO</t>
  </si>
  <si>
    <t>05.026.0001-1</t>
  </si>
  <si>
    <t>05.026.0001-B</t>
  </si>
  <si>
    <t>05.026.0002-1</t>
  </si>
  <si>
    <t>05.026.0002-B</t>
  </si>
  <si>
    <t>05.026.0003-1</t>
  </si>
  <si>
    <t>05.026.0003-B</t>
  </si>
  <si>
    <t>05.026.0004-1</t>
  </si>
  <si>
    <t>05.026.0004-B</t>
  </si>
  <si>
    <t>CERCA DE VEDACAO DE TERRENO COM MOUROES DE MADEIRA DE 3"X3",COM 2,00M DE ALTURA LIVRE E 0,50M ENTERRADOS,ESPACADOS DE 3,00M,COM 7 FIOS CORRIDOS DE ARAME FARPADO Nº14.FORNECIMENTO E COLOCACAO</t>
  </si>
  <si>
    <t>CERCA DIVISORIA COM MOUROES DE MADEIRA DE 3"X3",COM 2,00M DE ALTURA LIVRE,0,50M ENTERRADOS,ESPACADOS DE 3,00M,COM 4 FIOS DE ARAME FARPADO.FORNECIMENTO E COLOCACAO</t>
  </si>
  <si>
    <t>CERCA DE SARRAFOS VERTICAIS DE MADEIRA,(2X4)CM,E 120CM DE ALTURA,PREGADOS SOBRE SARRAFOS HORIZONTAIS DE (5X5)CM,A CADA 8CM,CENTRO A CENTRO,APOIADOS SOBRE MONTANTES DE (7,5X7,5)CM,ESPACADOS DE 2,00M.FORNECIMENTO E COLOCACAO</t>
  </si>
  <si>
    <t>05.081.0100-0</t>
  </si>
  <si>
    <t>ESCORAMENTO PARA VALAS "TIPO BLINDAGEM",COM LARGURA DE 1,50M A 2,50M,PROFUNDIDADE DE 1,50M A 3,00M,INCLUSIVE MOVIMENTACAO COM ESCAVADEIRA HIDRAULICA E MAO DE OBRA. A MEDICAO SERA FEITA PELO PRODUTO DAS ALTURAS DAS PAREDES ESCORADAS (2 LADOS) VEZES O COMPRIMENTO DA VALA</t>
  </si>
  <si>
    <t>05.081.0100-A</t>
  </si>
  <si>
    <t>05.081.0105-0</t>
  </si>
  <si>
    <t>ESCORAMENTO PARA VALAS "TIPO BLINDAGEM",COM LARGURA DE 1,50M A 2,50M,PROFUNDIDADE DE 3,01M A 4,50M,INCLUSIVE MOVIMENTACAO COM ESCAVADEIRA HIDRAULICA E MAO DE OBRA. A MEDICAO SERA FEITA PELO PRODUTO DAS ALTURAS DAS PAREDES ESCORADAS (2 LADOS) VEZES O COMPRIMENTO DA VALA</t>
  </si>
  <si>
    <t>05.081.0105-A</t>
  </si>
  <si>
    <t>05.081.0110-0</t>
  </si>
  <si>
    <t>ESCORAMENTO PARA VALAS "TIPO BLINDAGEM",COM LARGURA DE 1,50M A 2,50M,PROFUNDIDADE DE 4,51M A 6,00M,INCLUSIVE MOVIMENTACAO COM ESCAVADEIRA HIDRAULICA E MAO DE OBRA.A MEDICAO SERA FEITA PELO PRODUTO DAS ALTURAS DAS PAREDES ESCORADAS (2 LADOS) VEZES O COMPRIMENTO DA VALA</t>
  </si>
  <si>
    <t>05.081.0110-A</t>
  </si>
  <si>
    <t>GALERIA TECNICA PRE-FABRICADA DE CONCRETO ARMADO,DIMENSOESINTERNAS DE (1,00X1,00)M (BXH) RECOBRIMENTO COM 2CM,EXCLUSIVE ESCAVACAO E REATERRO.FORNECIMENTO E ASSENTAMENTO</t>
  </si>
  <si>
    <t>GALERIA TECNICA PRE-FABRICADA DE CONCRETO ARMADO,DIMENSOESINTERNAS DE (1,50X1,00)M (BXH) RECOBRIMENTO COM 2CM,EXCLUSIVE ESCAVACAO E REATERRO.FORNECIMENTO E ASSENTAMENTO</t>
  </si>
  <si>
    <t>GALERIA TECNICA PRE-FABRICADA DE CONCRETO ARMADO,DIMENSOESINTERNAS DE (2,00X1,20)M (BXH) RECOBRIMENTO COM 2CM,EXCLUSIVE ESCAVACAO E REATERRO.FORNECIMENTO E ASSENTAMENTO</t>
  </si>
  <si>
    <t>GALERIA TECNICA PRE-FABRICADA DE CONCRETO ARMADO,DIMENSOESINTERNAS DE (2,00X1,50)M (BXH) RECOBRIMENTO COM 2CM,EXCLUSIVE ESCAVACAO E REATERRO.FORNECIMENTO E ASSENTAMENTO</t>
  </si>
  <si>
    <t>GALERIA TECNICA PRE-FABRICADA DE CONCRETO ARMADO,DIMENSOESINTERNAS DE (2,50X1,50)M (BXH) RECOBRIMENTO COM 2CM,EXCLUSIVE ESCAVACAO E REATERRO.FORNECIMENTO E ASSENTAMENTO</t>
  </si>
  <si>
    <t>GALERIA TECNICA PRE-FABRICADA DE CONCRETO ARMADO,DIMENSOESINTERNAS DE (2,50X2,00)M (BXH) RECOBRIMENTO COM 2CM,EXCLUSIVE ESCAVACAO E REATERRO.FORNECIMENTO E ASSENTAMENTO</t>
  </si>
  <si>
    <t>GALERIA TECNICA PRE-FABRICADA DE CONCRETO ARMADO,DIMENSOESINTERNAS DE (3,00X2,00)M (BXH) RECOBRIMENTO COM 2CM,EXCLUSIVE ESCAVACAO E REATERRO.FORNECIMENTO E ASSENTAMENTO</t>
  </si>
  <si>
    <t>GALERIA TECNICA PRE-FABRICADA DE CONCRETO ARMADO,DIMENSOESINTERNAS DE (3,50X2,00)M (BXH) RECOBRIMENTO COM 2CM,EXCLUSIVE ESCAVACAO E REATERRO.FORNECIMENTO E ASSENTAMENTO</t>
  </si>
  <si>
    <t>PROTETOR DE MADEIRA,PINTADO A OLEO,PARA ARVORE.FORNECIMENTOCOLOCACAO</t>
  </si>
  <si>
    <t>FRADE DE CONCRETO 10MPA,PINTADO COM VERNIZ,PARA PROTECAO DECALCADAS,APICOADO,INCLUSIVE ESCAVACAO E REATERRO.FORNECIMENTO E COLOCACAO</t>
  </si>
  <si>
    <t>BANCO DE PRANCHA EM MADEIRA,DE 4CM DE ESPESSURA,40CM DE LARGURA E 2,00M DE COMPRIMENTO,COM DOIS PES DO MESMO MATERIAL,ALTURA TOTAL DE 40CM,ACABAMENTO A OLEO,COM DUAS DEMAOS DIRETAMENTE SOBRE A MADEIRA</t>
  </si>
  <si>
    <t>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t>
  </si>
  <si>
    <t>ESCADA ARVORE EM FORMA DE TRONCO VERTICAL,EM MADEIRA APARELHADA OU EUCALIPTO AUTOCLAVADO,DEGRAUS EM TUBO DE FERRO GALVANIZADO COM ACABAMENTO EM PINTURA AUTOMATIVA OU VERNIZ,CONFORME ABNT NBR 16071.FORNECIMENTO E COLOCACAO</t>
  </si>
  <si>
    <t>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t>
  </si>
  <si>
    <t>REVESTIMENTO DE PAREDE COM LAMBRI DE MADEIRA,FEITO COM REGUAS DE 10CM DE LARGURA,EXCLUSIVE ENTARUGAMENTO.FORNECIMENTO ECOLOCACAO</t>
  </si>
  <si>
    <t>REVESTIMENTO DE TETOS COMO FORRO OU REBAIXO, COM LAMBRI DEMADEIRA,FEITO COM REGUAS DE 10CM DE LARGURA,EXCLUSIVE ENTARUGAMENTO.FORNECIMENTO E COLOCACAO</t>
  </si>
  <si>
    <t>ENTARUGAMENTO PARA LAMBRI EM PAREDE FEITO COM MADEIRA,DE 1.1/2"X3",COM SECAO TRAPEZOIDAL</t>
  </si>
  <si>
    <t>BARROTEAMENTO PARA FORRO FEITO COM MADEIRA DE (2X10)CM,ESPACADO DE 50CM</t>
  </si>
  <si>
    <t>FORRO DE TABUAS DE PINUS MACHO-FEMEA,COM (10X1)CM,PREGADO EM SARRAFOS DE MADEIRA DE (2X10)CM,ESPACADOS DE 50CM.FORNECIMENTO E COLOCACAO</t>
  </si>
  <si>
    <t>FORRO DE TABUAS DE MADEIRA MACHO-FEMEA,COM (10X1)CM,PREGADOEM SARRAFOS DE MADEIRA DE (2X10)CM,ESPACADOS DE 50CM.FORNECIMENTO E COLOCACAO</t>
  </si>
  <si>
    <t>PISO DE FRISO DE IPE OU MADEIRA EQUIVALENTE,COM 10CM DE LARGURA,2CM DE ESPESSURA,PREGADO SOBRE REGUAS DE MADEIRA DE 1.1/2"X3",EMBUTIDAS EM CONCRETO</t>
  </si>
  <si>
    <t>PISO DE FRISO DE IPE OU MADEIRA EQUIVALENTE COM 20X2CM,PREGADO SOBRE BARROTEAMENTO OU REGUAS DE MADEIRA A CADA 50CM,EXCLUSIVE BARROTES OU REGUAS</t>
  </si>
  <si>
    <t>REGUA DE MADEIRA DE FORMA TRAPEZOIDAL COM 5X3CM,FIXADA EM CONTRAPISO DE CIMENTO E AREIA,NO TRACO 1:3,EXCLUSIVE O CONTRAPISO</t>
  </si>
  <si>
    <t>BARROTE DE MADEIRA DE 3"X4.1/2",APOIADO EM PILARETE DE (20X20)CM,DE ALVENARIA DE TIJOLOS MACICOS OU OUTRO,EXCLUSIVE OS PILARETES</t>
  </si>
  <si>
    <t>RODAPE EM MADEIRA,COM SECAO DE (5X2)CM,PREGADO EM TACOS EMBUTIDOS NA ALVENARIA</t>
  </si>
  <si>
    <t>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</si>
  <si>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</si>
  <si>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</si>
  <si>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 NAS 2 FACES,EXCLUSIVE FERRAGENS,ADUELA E ALIZARES.FORNECIOMENTO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</si>
  <si>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</si>
  <si>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</si>
  <si>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LEI,COM UMA ALMOFADA REBAIXADA,DE (80X210X3,5)CM,EXCLUSIVE FERRAGENS,ADUELA E ALIZARES.FORNECIMENTOE COLOCACAO</t>
  </si>
  <si>
    <t>PORTA DE MADEIRA DE LEI,COM UMA ALMOFADA REBAIXADA,DE (70X210X3,5)CM,EXCLUSIVE FERRAGENS,ADUELA E ALIZARES.FORNECIMENTOE COLOCACAO</t>
  </si>
  <si>
    <t>PORTA DE MADEIRA DE LEI,COM UMA ALMOFADA REBAIXADA,DE (60X210X3,5)CM,EXCLUSIVE FERRAGENS,ADUELA E ALIZARES.FORNECIMENTOE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</si>
  <si>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</si>
  <si>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</si>
  <si>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PORTAO DE TABUAS DE MADEIRA,SOBRE ARMACAO TRIANGULADA E MARCO,EXCLUSIVE FERRAGENS.FORNECIMENTO E COLOCACAO</t>
  </si>
  <si>
    <t>JANELA DE MADEIRA,GUILHOTINA DE (150X150X3,5)CM,EM 2 FOLHAS,COM CAIXILHO PARA VIDRO E MARCO DUPLO,COM CAIXAS PARA CONTRAPESOS,EXCLUSIVE FERRAGENS.FORNECIMENTO E COLOCACAO</t>
  </si>
  <si>
    <t>JANELA DE MADEIRA,GUILHOTINA DE (100X150X3)CM,EM 2 FOLHAS,MARCO DUPLO COM CAIXILHO PARA VIDRO,PRESOS EM BORBOLETAS,EXCLUSIVE FERRAGENS.FORNECIMENTO E COLOCACAO</t>
  </si>
  <si>
    <t>JANELA DE MADEIRA,GUILHOTINA DE (120X150X3)CM,EM 2 FOLHAS,MARCO DUPLO COM CAIXILHO PARA VIDRO,PRESOS EM BORBOLETAS,EXCLUSIVE FERRAGENS.FORNECIMENTO E COLOCACAO</t>
  </si>
  <si>
    <t>JANELA DE MADEIRA,GUILHOTINA DE (150X150X3)CM,EM 2 FOLHAS,MARCO DUPLO COM CAIXILHO PARA VIDRO,PRESOS EM BORBOLETAS,EXCLUSIVE FERRAGENS.FORNECIMENTO E COLOCACAO</t>
  </si>
  <si>
    <t>JANELA DE MADEIRA,DE ABRIR,DE (120X150X3)CM,TIPO VVP (VENEZIANA,VIDRO E POSTIGO) EM 2 FOLHAS E MARCO DE (7X3)CM,EXCLUSIVE FERRAGENS.FORNECIMENTO E COLOCACAO</t>
  </si>
  <si>
    <t>JANELA DE MADEIRA,DE ABRIR,DE (100X100X3)CM,TIPO VVP (VENEZIANA,VIDRO E POSTIGO) EM 2 FOLHAS E MARCO DE (7X3)CM,EXCLUSIVE FERRAGENS.FORNECIMENTO E COLOCACAO</t>
  </si>
  <si>
    <t>JANELA DE MADEIRA,EM VENEZIANA,DE (200X100X3)CM,COM 2 FOLHAS DE CORRER,EXCLUSIVE FERRAGENS.FORNECIMENTO E COLOCACAO</t>
  </si>
  <si>
    <t>JANELA DE MADEIRA,DE CORRER,DE (150X150X3,5)CM,EM 2 FOLHAS,PARA VIDRO,COM BANDEIRA EM CAIXILHO DE VIDRO,EXCLUSIVE FERRAGENS.FORNECIMENTO E COLOCACAO</t>
  </si>
  <si>
    <t>JANELA DE MADEIRA,DE CORRER,DE (200X150X3,5)CM,EM 4 FOLHAS,SENDO 2 DE CORRER,PARA VIDRO,COM BANDEIRA EM CAIXILHO DE VIDRO,EXCLUSIVE FERRAGENS.FORNECIMENTO E COLOCACAO</t>
  </si>
  <si>
    <t>JANELA DE MADEIRA,DE CORRER,DE 2 FOLHAS,DE (110X120X3)CM,INCLUSIVE GUARNICAO,EXCLUSIVE FERRAGENS.FORNECIMENTO E COLOCACAO</t>
  </si>
  <si>
    <t>JANELA DE MADEIRA,DE CORRER,DE 2 FOLHAS,DE (110X140X3)CM,INCLUSIVE GUARNICAO,EXCLUSIVE FERRAGENS.FORNECIMENTO E COLOCACAO</t>
  </si>
  <si>
    <t>JANELA DE MADEIRA,DE CORRER,DE 4 FOLHAS,DE (160X120X3)CM,INCLUSIVE GUARNICAO,EXCLUSIVE FERRAGENS.FORNECIMENTO E COLOCACAO</t>
  </si>
  <si>
    <t>JANELA DE MADEIRA,DE CORRER,DE 4 FOLHAS,DE (210X140X3)CM,INCLUSIVE GUARNICAO,EXCLUSIVE FERRAGENS.FORNECIMENTO E COLOCACAO</t>
  </si>
  <si>
    <t>JANELA DE MADEIRA,BASCULANTE DE (100X140X3)CM,COM 3 FOLHAS,EXCLUSIVE FERRAGENS.FORNECIMENTO E COLOCACAO</t>
  </si>
  <si>
    <t>GUARDA-CORPO DE MADEIRA,APARELHADA,NA ALTURA UTIL DE 1,00M,ENGASTADO 5CM NO CONCRETO,INTERCALADO POR MONTANTES DE 7,5CMX11,25CM/3"X4.1/2",COM ESPACAMENTO DE 1,00M,FORMANDO MODULOS"X",PARA CONTRAVENTAMENTO,COM PECAS DE 3,75CMX7,5CM/1.1/2"X3".FORNECIMENTO E COLOCACAO</t>
  </si>
  <si>
    <t>GRADE DE RIPAS DE MADEIRA,CRUZADAS,MONTADAS E FIXADAS SOBREPECAS DE (5X5)CM,FORMANDO QUADROS DE (60X60)CM.FORNECIMENTOE COLOCACAO</t>
  </si>
  <si>
    <t>ESTRADO DE MADEIRA,FORMADO POR RIPAS COM INTERVALOS DE 2,5CM,E APOIADAS EM TRAVESSAS DE 4CM,ESPACADAS DE 10CM,FIXADAS COM PARAFUSOS DE LATAO DE 1.1/2".FORNECIMENTO E COLOCACAO</t>
  </si>
  <si>
    <t>QUADRO DE MADEIRA,PARA COLOCACAO DE APARELHO DE AR CONDICIONADO DE 1 A 2HP,INCLUSIVE ALIZAR.FORNECIMENTO E COLOCACAO</t>
  </si>
  <si>
    <t>PRATELEIRA DE MADEIRA EM COMPENSADO DE 20MM E 40CM DE LARGURA,SOBRE CANTONEIRAS DE FERRO.FORNECIMENTO E COLOCACAO</t>
  </si>
  <si>
    <t>PRATELEIRA DE MADEIRA EM COMPENSADO DE 20MM E 50CM DE LARGURA,SOBRE CANTONEIRAS DE FERRO.FORNECIMENTO E COLOCACAO</t>
  </si>
  <si>
    <t>PRATELEIRA DE MADEIRA EM COMPENSADO DE 20MM E 60CM DE LARGURA,SOBRE CANTONEIRAS DE FERRO.FORNECIMENTO E COLOCACAO</t>
  </si>
  <si>
    <t>PROTECAO TIPO BATE-CADEIRA DE MADEIRA,(15X2)CM,APARELHADA EM UMA FACE E NOS TOPOS,EXCLUSIVE PINTURA.FORNECIMENTO E COLOCACAO</t>
  </si>
  <si>
    <t>PROTECAO DE PAREDES DE SALA DE AULA,COM MADEIRA,(20X2,5)CM,APARELHADA EM UMA FACE E NOS TOPOS,EXCLUSIVE PINTURA.FORNECIMENTO E COLOCACAO</t>
  </si>
  <si>
    <t>FRISO EM MADEIRA,MEDINDO (3X1,5)CM,BOLEADO.FORNECIMENTO E COLOCACAO</t>
  </si>
  <si>
    <t>ADUELA EM MADEIRA,DE (13X3)CM.FORNECIMENTO E COLOCACAO</t>
  </si>
  <si>
    <t>ADUELA EM MADEIRA,DE (14X3)CM,COM 3,5CM DE REBAIXO.FORNECIMENTO E COLOCACAO</t>
  </si>
  <si>
    <t>MARCO EM MADEIRA,DE (7X3)CM.FORNECIMENTO E COLOCACAO</t>
  </si>
  <si>
    <t>ALIZAR EM MADEIRA,DE (5X2)CM.FORNECIMENTO E COLOCACAO</t>
  </si>
  <si>
    <t>PORTA DE MADEIRA EM COMPENSADO,FOLHEADA NAS 2 FACES COM 3CMDE ESPESSURA,EXCLUSIVE FERRAGENS,ADUELAS E ALIZARES.FORNECIMENTO E COLOCACAO</t>
  </si>
  <si>
    <t>CAIXILHO FIXO DE VENEZIANA EM MADEIRA,COM 3CM DE ESPESSURA,EXCLUSIVE GUARNICAO.FORNECIMENTO E COLOCACAO</t>
  </si>
  <si>
    <t>CAIXILHO FIXO DE MADEIRA,PARA VIDRO,COM 3CM DE ESPESSURA,EXCLUSIVE GUARNICAO.FORNECIMENTO E COLOCACAO</t>
  </si>
  <si>
    <t>DECK EM MADEIRA,APARELHADA,FORMADO POR PECAS DE (2X10)CM,COM INTERVALOS DE 2,5CM E APOIADAS EM TRAVESSAS DE MADEIRA SERRADA (7,5CMX7,5CM/3"X3") E ESTRUTURA EM TORAS DE MADEIRA COM25CM DE DIAMETRO,TRATADO,ALTURA UTIL MEDIA DE 1,50M,ENTERRADO 1,00M DE PROFUNDIDADE.FORNECIMENTO E COLOCACAO</t>
  </si>
  <si>
    <t>DECK EM MADEIRA,APARELHADA,COM ASSOALHO MEDINDO APROXIMADAMENTE (18X2)CM,VIGAS LONGITUDINAIS DE (7,5X15)CM,TRANSVERSAISDE (10X15)CM,GUARDA-CORPO COMPOSTO DE PECAS DE (15X15)CM E (20X2,5)CM.FORNECIMENTO E COLOCACAO</t>
  </si>
  <si>
    <t>PECA DE MADEIRA,SERRADA,DE 3"X3".FORNECIMENTO</t>
  </si>
  <si>
    <t>PECA DE MADEIRA,SERRADA,DE 3"X4.1/2".FORNECIMENTO</t>
  </si>
  <si>
    <t>PECA DE MADEIRA,SERRADA,DE 3"X6".FORNECIMENTO</t>
  </si>
  <si>
    <t>FECHO ESFERA VAI E VEM.FORNECIMENTO</t>
  </si>
  <si>
    <t>PRATELEIRA DE MADEIRA EM COMPENSADO COM ESPESSURA DE 2CM E LARGURA DE 40CM,REVESTIMENTO COM CHAPA LAMINADA (COMPOSTA DECELULOSE COM RESINA PRENSADA EM AUTO CLAVE) NAS FACES E ESPESSURA,SOBRE CANTONEIRAS DE CHAPA DE FERRO.FORNECIMENTO E COLOCACAO</t>
  </si>
  <si>
    <t>ASSENTAMENTO DE AR-CONDICIONADO SPLIT DE 9000 A 30000 BTU/H,COM 1 CONDENSADOR E 1 EVAPORADOR,CONFORME ABNT NBR 16655,(VIDE FORNECIMENTO DO APARELHO NA FAMILIA 18.030) INCLUSIVE ACESSORIOS DE FIXACAO,EXCLUSIVE ALIMENTACAO ELETRICA E INTERLIGACAO CONDENSADOR/EVAPORADOR (VIDE ITEM 15.005.0240)</t>
  </si>
  <si>
    <t>ASSENTAMENTO DE AR-CONDICIONADO SPLIT DE 36000 A 60000 BTU/H,COM 1 CONDENSADOR E 1 EVAPORADOR,CONFORME ABNT NBR 16655,(VIDE FORNECIMENTO DO APARELHO NA FAMILIA 18.030) INCLUSIVE ACESSORIOS DE FIXACAO,EXCLUSIVE ALIMENTACAO ELETRICA E INTERLIGACAO CONDENSADOR/EVAPORADOR (VIDE ITEM 15.005.0245)</t>
  </si>
  <si>
    <t>ASSENTAMENTO DE AR-CONDICIONADO SPLIT DE 18000 E 24000 BTU/H,COM 1 CONDENSADOR E 2 EVAPORADORES,CONFORME ABNT NBR 16655,(VIDE FORNECIMENTO DO APARELHO NA FAMILIA 18.030)INCLUSIVE ACESSORIOS DE FIXACAO,EXCLUSIVE ALIMENTACAO ELETRICA E INTERLIGACAO CONDENSADOR/EVAPORADOR (VIDE ITEM 15.005.0240)</t>
  </si>
  <si>
    <t>TUBULACAO EM COBRE PARA INTERLIGACAO DE AR-CONDICIONADO SPLIT CONDENSADOR/EVAPORADOR,CONFORME ABNT NBR 16655,INCLUSIVE ISOLAMENTO TERMICO,INTERLIGACAO ELETRICA,CONEXOES E FIXACAO,PARA APARELHOS DE 9000 A 30000 BTU/H.FORNECIMENTO E INSTALACAO</t>
  </si>
  <si>
    <t>TUBULACAO EM COBRE PARA INTERLIGACAO DE AR-CONDICIONADO SPLIT CONDENSADOR/EVAPORADOR,CONFORME ABNT NBR 16655,INCLUSIVE ISOLAMENTO TERMICO,INTERLIGACAO ELETRICA,CONEXOES E FIXACAO,PARA APARELHOS DE 36000 A 60000 BTU/H.FORNECIMENTO E INSTALACAO</t>
  </si>
  <si>
    <t>15.007.0270-0</t>
  </si>
  <si>
    <t>DISJUNTOR TRIFASICO A VACUO,ACIONAMENTO MANUAL,COM 630A, 17,5KV, 350MVA.FORNECIMENTO E COLOCACAO</t>
  </si>
  <si>
    <t>15.007.0270-A</t>
  </si>
  <si>
    <t>18.003.0013-0</t>
  </si>
  <si>
    <t>18.003.0013-A</t>
  </si>
  <si>
    <t>18.016.0300-0</t>
  </si>
  <si>
    <t>GRELHA DE RETORNO,COM REGISTRO,EM ALUMINIO ANODIZADO,MEDINDO EM TORNO DE (350X200)MM.FORNECIMENTO E COLOCACAO</t>
  </si>
  <si>
    <t>18.016.0300-A</t>
  </si>
  <si>
    <t>18.016.0302-0</t>
  </si>
  <si>
    <t>GRELHA DE RETORNO,COM REGISTRO,EM ALUMINIO ANODIZADO,MEDINDO EM TORNO DE (400X400)MM.FORNECIMENTO E COLOCACAO</t>
  </si>
  <si>
    <t>18.016.0302-A</t>
  </si>
  <si>
    <t>18.016.0304-0</t>
  </si>
  <si>
    <t>GRELHA DE RETORNO,COM REGISTRO,EM ALUMINIO ANODIZADO,MEDINDO EM TORNO DE (500X250)MM.FORNECIMENTO E COLOCACAO</t>
  </si>
  <si>
    <t>18.016.0304-A</t>
  </si>
  <si>
    <t>18.016.0306-0</t>
  </si>
  <si>
    <t>GRELHA DE RETORNO,COM REGISTRO,EM ALUMINIO ANODIZADO,MEDINDO EM TORNO DE (750X250)MM.FORNECIMENTO E COLOCACAO</t>
  </si>
  <si>
    <t>18.016.0306-A</t>
  </si>
  <si>
    <t>18.016.0308-0</t>
  </si>
  <si>
    <t>GRELHA DE RETORNO,COM REGISTRO,EM ALUMINIO ANODIZADO,MEDINDO EM TORNO DE (900X150)MM.FORNECIMENTO E COLOCACAO</t>
  </si>
  <si>
    <t>18.016.0308-A</t>
  </si>
  <si>
    <t>18.016.0310-0</t>
  </si>
  <si>
    <t>GRELHA DE RETORNO,COM REGISTRO,EM ALUMINIO ANODIZADO,MEDINDO EM TORNO DE (1200X100)MM.FORNECIMENTO E COLOCACAO</t>
  </si>
  <si>
    <t>18.016.0310-A</t>
  </si>
  <si>
    <t>18.016.0315-0</t>
  </si>
  <si>
    <t>GRELHA PARA PORTA,COM MOLDURA DUPLA,EM ALUMINIO ANODIZADO,MEDINDO EM TORNO DE (500X250)MM.FORNECIMENTO E COLOCACAO</t>
  </si>
  <si>
    <t>18.016.0315-A</t>
  </si>
  <si>
    <t>18.016.0317-0</t>
  </si>
  <si>
    <t>GRELHA PARA PORTA,COM MOLDURA DUPLA,EM ALUMINIO ANODIZADO,MEDINDO EM TORNO DE (600X300)MM.FORNECIMENTO E COLOCACAO</t>
  </si>
  <si>
    <t>18.016.0317-A</t>
  </si>
  <si>
    <t>18.016.0319-0</t>
  </si>
  <si>
    <t>GRELHA PARA PORTA,COM MOLDURA DUPLA,EM ALUMINIO ANODIZADO,MEDINDO EM TORNO DE (800X400)MM.FORNECIMENTO E COLOCACAO</t>
  </si>
  <si>
    <t>18.016.0319-A</t>
  </si>
  <si>
    <t>18.016.0330-0</t>
  </si>
  <si>
    <t>GRELHA DE INSUFLAMENTO DE AR,DE DUPLA DEFLEXAO,EM ALUMINIO ANODIZADO,MEDINDO EM TORNO DE (400X250)MM.FORNECIMENTO E COLOCACAO</t>
  </si>
  <si>
    <t>18.016.0330-A</t>
  </si>
  <si>
    <t>18.016.0332-0</t>
  </si>
  <si>
    <t>GRELHA DE INSUFLAMENTO DE AR,DE DUPLA DEFLEXAO,EM ALUMINIO ANODIZADO,MEDINDO EM TORNO DE (500X400)MM.FORNECIMENTO E COLOCACAO</t>
  </si>
  <si>
    <t>18.016.0332-A</t>
  </si>
  <si>
    <t>18.016.0334-0</t>
  </si>
  <si>
    <t>GRELHA DE INSUFLAMENTO DE AR,DE DUPLA DEFLEXAO,EM ALUMINIO ANODIZADO,MEDINDO EM TORNO DE (1200X500)MM.FORNECIMENTO E COLOCACAO</t>
  </si>
  <si>
    <t>18.016.0334-A</t>
  </si>
  <si>
    <t>18.016.0340-0</t>
  </si>
  <si>
    <t>DIFUSOR PARA INSUFLAMENTO DE AR,EM ALUMINIO ANODIZADO,COM CAIXA PLENUM,DE 4 VIAS,MEDINDO EM TORNO DE (248X248)MM.FORNECIMENTO E COLOCACAO</t>
  </si>
  <si>
    <t>18.016.0340-A</t>
  </si>
  <si>
    <t>18.016.0342-0</t>
  </si>
  <si>
    <t>DIFUSOR PARA INSUFLAMENTO DE AR,EM ALUMINIO ANODIZADO,COM CAIXA PLENUM,DE 4 VIAS,MEDINDO EM TORNO DE (360X360)MM.FORNECIMENTO E COLOCACAO</t>
  </si>
  <si>
    <t>18.016.0342-A</t>
  </si>
  <si>
    <t>18.016.0344-0</t>
  </si>
  <si>
    <t>DIFUSOR PARA INSUFLAMENTO DE AR,EM ALUMINIO ANODIZADO,COM CAIXA PLENUM,DE 4 VIAS,MEDINDO EM TORNO DE (416X416)MM.FORNECIMENTO E COLOCACAO</t>
  </si>
  <si>
    <t>18.016.0344-A</t>
  </si>
  <si>
    <t>18.016.0350-0</t>
  </si>
  <si>
    <t>DIFUSOR DE ALTA INDUCAO,EM ALUMINIO ANODIZADO,MEDINDO (600X600)MM.FORNECIMENTO E COLOCACAO</t>
  </si>
  <si>
    <t>18.016.0350-A</t>
  </si>
  <si>
    <t>18.016.0355-0</t>
  </si>
  <si>
    <t>TOMADA DE AR EM VENEZIANA,DE ALUMINIO ANODIZADO,COM TELA DENYLON E FILTRO DE FIBRA SINTETICA,MEDINDO EM TORNO DE (385X330)MM.FORNECIMENTO E COLOCACAO</t>
  </si>
  <si>
    <t>18.016.0355-A</t>
  </si>
  <si>
    <t>18.016.0357-0</t>
  </si>
  <si>
    <t>TOMADA DE AR EM VENEZIANA,DE ALUMINIO ANODIZADO,COM TELA DENYLON E FILTRO DE FIBRA SINTETICA,MEDINDO EM TORNO DE (585X660)MM.FORNECIMENTO E COLOCACAO</t>
  </si>
  <si>
    <t>18.016.0357-A</t>
  </si>
  <si>
    <t>18.016.0359-0</t>
  </si>
  <si>
    <t>TOMADA DE AR EM VENEZIANA,DE ALUMINIO ANODIZADO,COM TELA DENYLON E FILTRO DE FIBRA SINTETICA,MEDINDO EM TORNO DE (785X825)MM.FORNECIMENTO E COLOCACAO</t>
  </si>
  <si>
    <t>18.016.0359-A</t>
  </si>
  <si>
    <t>18.016.0361-0</t>
  </si>
  <si>
    <t>TOMADA DE AR EM VENEZIANA,DE ALUMINIO ANODIZADO,COM TELA DENYLON E FILTRO DE FIBRA SINTETICA,MEDINDO EM TORNO DE (985X990)MM.FORNECIMENTO E COLOCACAO</t>
  </si>
  <si>
    <t>18.016.0361-A</t>
  </si>
  <si>
    <t>TANQUE PARA LAVAGEM DE PANELOES,MEDINDO (80X60X50)CM,CONCRETO APARENTE,REVESTIDO INTERNAMENTE COM ARGAMASSA DE CIMENTO E AREIA,NO TRACO 1:3,ACABAMENTO DAS BORDAS EM PECAS DE MADEIRA E VALVULA DE ESCOAMENTO 1600 EM METAL CROMADO,CONFORME PROJETO Nº6019/EMOP,EXCLUSIVE TORNEIRAS E INSTALACAO HIDRAULICA.FORNECIMENTO</t>
  </si>
  <si>
    <t>BALCAO PARA PASSAGEM DE ALIMENTOS,EM CONCRETO APARENTE,GUARNICAO DE MADEIRA,CONFORME PROJETO Nº6020/EMOP,EXCLUSIVE PINTURA.FORNECIMENTO E COLOCACAO</t>
  </si>
  <si>
    <t>BALCAO DE ATENDIMENTO EM CONCRETO APARENTE,JANELA GUILHOTINA EM 3 MODULOS EM MADEIRA,CONFORME PROJETO Nº6022/EMOP,EXCLUSIVE FERRAGENS E PINTURA.FORNECIMENTO E COLOCACAO</t>
  </si>
  <si>
    <t>BALCAO DE ATENDIMENTO EM CONCRETO APARENTE,COM PASSAGEM,JANELA GRILHOTINA EM 3 MODULOS EM MADEIRA,PORTA EM COMPENSADO DE CEDRO DE 3CM DE ESPESSURA,CONFORME PROJETO Nº6023/EMOP,EXCLUSIVE FERRAGENS E PINTURA.FORNECIMENTO E COLOCACAO</t>
  </si>
  <si>
    <t>LUMINARIA A PROVA DE GASES,VAPORES E POS,HERMETICA,COM LENTE DE VIDRO TRANSPARENTE,CORPO E GRADE EM ALUMINIO FUNDIDO,PARA LAMPADA LED ATE 30W,MISTA OU VAPOR DE MERCURIO ATE 250W,PARA COLOCACAO EM TETO,EXCLUSIVE LAMPADA.FORNECIMENTO E COLOCACAO</t>
  </si>
  <si>
    <t>LUMINARIA A PROVA DE GASES,VAPORES E POS,HERMETICA,COM LENTE DE VIDRO TRANSPARENTE,CORPO E GRADE EM ALUMINIO FUNDIDO,PARA LAMPADA LED ATE 30W,MISTA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</si>
  <si>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</si>
  <si>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t>
  </si>
  <si>
    <t>18.030.0200-0</t>
  </si>
  <si>
    <t>EQUIPAMENTO CHILLER (RESFRIADOR DE LIQUIDOS),CONDENSACAO A AR,REGIME DE TRABALHO (TEMPERATURA) 0,1°C (EVAPORADORA) E 45°C (CONDENSADORA),COM CAPACIDADE DE 25TR.FORNECIMENTO E COLOCACAO</t>
  </si>
  <si>
    <t>18.030.0200-A</t>
  </si>
  <si>
    <t>18.030.0202-0</t>
  </si>
  <si>
    <t>EQUIPAMENTO CHILLER (RESFRIADOR DE LIQUIDOS),CONDENSACAO A AR,REGIME DE TRABALHO (TEMPERATURA) 0,1°C (EVAPORADORA) E 45°C (CONDENSADORA),COM CAPACIDADE DE 100TR.FORNECIMENTO E COLOCACAO</t>
  </si>
  <si>
    <t>18.030.0202-A</t>
  </si>
  <si>
    <t>18.030.0204-0</t>
  </si>
  <si>
    <t>EQUIPAMENTO CHILLER (RESFRIADOR DE LIQUIDOS),CONDENSACAO A AR,REGIME DE TRABALHO (TEMPERATURA) 0,1°C (EVAPORADORA) E 45°C (CONDENSADORA),COM CAPACIDADE DE 150TR.FORNECIMENTO E COLOCACAO</t>
  </si>
  <si>
    <t>18.030.0204-A</t>
  </si>
  <si>
    <t>18.030.0206-0</t>
  </si>
  <si>
    <t>EQUIPAMENTO CHILLER (RESFRIADOR DE LIQUIDOS),CONDENSACAO A AR,REGIME DE TRABALHO (TEMPERATURA) 0,1°C (EVAPORADORA) E 45°C (CONDENSADORA),COM CAPACIDADE DE 200TR.FORNECIMENTO E COLOCACAO</t>
  </si>
  <si>
    <t>18.030.0206-A</t>
  </si>
  <si>
    <t>18.030.0250-0</t>
  </si>
  <si>
    <t>EQUIPAMENTO FAN-COIL,PARA TRATAMENTO DE AR,EM CONCEITO MODULAR,COM CAPACIDADE DE 6TR.FORNECIMENTO E COLOCACAO</t>
  </si>
  <si>
    <t>18.030.0250-A</t>
  </si>
  <si>
    <t>18.030.0252-0</t>
  </si>
  <si>
    <t>EQUIPAMENTO FAN-COIL,PARA TRATAMENTO DE AR,EM CONCEITO MODULAR,COM CAPACIDADE DE 10TR.FORNECIMENTO E COLOCACAO</t>
  </si>
  <si>
    <t>18.030.0252-A</t>
  </si>
  <si>
    <t>18.030.0254-0</t>
  </si>
  <si>
    <t>EQUIPAMENTO FAN-COIL,PARA TRATAMENTO DE AR,EM CONCEITO MODULAR,COM CAPACIDADE DE 40TR.FORNECIMENTO E COLOCACAO</t>
  </si>
  <si>
    <t>18.030.0254-A</t>
  </si>
  <si>
    <t>18.030.0256-0</t>
  </si>
  <si>
    <t>EQUIPAMENTO FAN-COIL,PARA TRATAMENTO DE AR,EM CONCEITO MODULAR,COM CAPACIDADE DE 50TR.FORNECIMENTO E COLOCACAO</t>
  </si>
  <si>
    <t>18.030.0256-A</t>
  </si>
  <si>
    <t>18.034.0204-0</t>
  </si>
  <si>
    <t>DAMPER CORTA FOGO MEDINDO (200X200)MM,ACIONAMENTO AUTOMATICO,PELA ACAO DE ELEMENTO FUSIVEL,MODELO DCF COM FUSIVEL DE DISPARO (COM ATESTADO UL) COM ROMPIMENTO EM 72°C OU 141°C,COM CHAVE FIM DE CURSO.FORNECIMENTO E COLOCACAO</t>
  </si>
  <si>
    <t>18.034.0204-A</t>
  </si>
  <si>
    <t>18.034.0206-0</t>
  </si>
  <si>
    <t>DAMPER CORTA FOGO MEDINDO (250X200)MM,ACIONAMENTO AUTOMATICO,PELA ACAO DE ELEMENTO FUSIVEL,MODELO DCF COM FUSIVEL DE DISPARO (COM ATESTADO UL) COM ROMPIMENTO EM 72°C OU 141°C,COM CHAVE FIM DE CURSO.FORNECIMENTO E COLOCACAO</t>
  </si>
  <si>
    <t>18.034.0206-A</t>
  </si>
  <si>
    <t>18.034.0208-0</t>
  </si>
  <si>
    <t>DAMPER CORTA FOGO MEDINDO (250X250)MM,ACIONAMENTO AUTOMATICO,PELA ACAO DE ELEMENTO FUSIVEL,MODELO DCF COM FUSIVEL DE DISPARO (COM ATESTADO UL) COM ROMPIMENTO EM 72°C OU 141°C,COM CHAVE FIM DE CURSO.FORNECIMENTO E COLOCACAO</t>
  </si>
  <si>
    <t>18.034.0208-A</t>
  </si>
  <si>
    <t>18.034.0210-0</t>
  </si>
  <si>
    <t>DAMPER CORTA FOGO MEDINDO (300X300)MM,ACIONAMENTO AUTOMATICO,PELA ACAO DE ELEMENTO FUSIVEL,MODELO DCF COM FUSIVEL DE DISPARO (COM ATESTADO UL) COM ROMPIMENTO EM 72°C OU 141°C,COM CHAVE FIM DE CURSO.FORNECIMENTO E COLOCACAO</t>
  </si>
  <si>
    <t>18.034.0210-A</t>
  </si>
  <si>
    <t>18.034.0212-0</t>
  </si>
  <si>
    <t>DAMPER CORTA FOGO MEDINDO (350X350)MM,ACIONAMENTO AUTOMATICO,PELA ACAO DE ELEMENTO FUSIVEL,MODELO DCF COM FUSIVEL DE DISPARO (COM ATESTADO UL) COM ROMPIMENTO EM 72°C OU 141°C,COM CHAVE FIM DE CURSO.FORNECIMENTO E COLOCACAO</t>
  </si>
  <si>
    <t>18.034.0212-A</t>
  </si>
  <si>
    <t>18.034.0214-0</t>
  </si>
  <si>
    <t>DAMPER CORTA FOGO MEDINDO (350X450)MM,ACIONAMENTO AUTOMATICO,PELA ACAO DE ELEMENTO FUSIVEL,MODELO DCF COM FUSIVEL DE DISPARO (COM ATESTADO UL) COM ROMPIMENTO EM 72°C OU 141°C,COM CHAVE FIM DE CURSO.FORNECIMENTO E COLOCACAO</t>
  </si>
  <si>
    <t>18.034.0214-A</t>
  </si>
  <si>
    <t>18.034.0216-0</t>
  </si>
  <si>
    <t>DAMPER CORTA FOGO MEDINDO (400X200)MM,ACIONAMENTO AUTOMATICO,PELA ACAO DE ELEMENTO FUSIVEL,MODELO DCF COM FUSIVEL DE DISPARO (COM ATESTADO UL) COM ROMPIMENTO EM 72°C OU 141°C,COM CHAVE FIM DE CURSO.FORNECIMENTO E COLOCACAO</t>
  </si>
  <si>
    <t>18.034.0216-A</t>
  </si>
  <si>
    <t>18.034.0218-0</t>
  </si>
  <si>
    <t>DAMPER CORTA FOGO MEDINDO (800X400)MM,ACIONAMENTO AUTOMATICO,PELA ACAO DE ELEMENTO FUSIVEL,MODELO DCF COM FUSIVEL DE DISPARO (COM ATESTADO UL) COM ROMPIMENTO EM 72°C OU 141°C,COM CHAVE FIM DE CURSO.FORNECIMENTO E COLOCACAO</t>
  </si>
  <si>
    <t>18.034.0218-A</t>
  </si>
  <si>
    <t>18.034.0220-0</t>
  </si>
  <si>
    <t>DAMPER CORTA FOGO MEDINDO (1000X500)MM,ACIONAMENTO AUTOMATICO,PELA ACAO DE ELEMENTO FUSIVEL,MODELO DCF COM FUSIVEL DE DISPARO (COM ATESTADO UL) COM ROMPIMENTO EM 72°C OU 141°C,COMCHAVE FIM DE CURSO.FORNECIMENTO E COLOCACAO</t>
  </si>
  <si>
    <t>18.034.0220-A</t>
  </si>
  <si>
    <t>18.034.0230-0</t>
  </si>
  <si>
    <t>DAMPER DE REGULAGEM MANUAL,COM LAMINAS OPOSTAS,MEDINDO EM TORNO DE (350X300)MM.FORNECIMENTO E COLOCACAO</t>
  </si>
  <si>
    <t>18.034.0230-A</t>
  </si>
  <si>
    <t>18.034.0232-0</t>
  </si>
  <si>
    <t>DAMPER DE REGULAGEM MANUAL,COM LAMINAS OPOSTAS,MEDINDO EM TORNO DE (450X400)MM.FORNECIMENTO E COLOCACAO</t>
  </si>
  <si>
    <t>18.034.0232-A</t>
  </si>
  <si>
    <t>18.034.0234-0</t>
  </si>
  <si>
    <t>DAMPER DE REGULAGEM MANUAL,COM LAMINAS OPOSTAS,MEDINDO EM TORNO DE (650X300)MM.FORNECIMENTO E COLOCACAO</t>
  </si>
  <si>
    <t>18.034.0234-A</t>
  </si>
  <si>
    <t>18.034.0236-0</t>
  </si>
  <si>
    <t>DAMPER DE REGULAGEM MANUAL,COM LAMINAS OPOSTAS,MEDINDO EM TORNO DE (800X400)MM.FORNECIMENTO E COLOCACAO</t>
  </si>
  <si>
    <t>18.034.0236-A</t>
  </si>
  <si>
    <t>VENTILADOR DE TETO COM LUMINARIA,3 PAS DE MADEIRA,INCLUSIVEINTERRUPTOR DE COMANDO. FORNECIMENTO E COLOCACAO</t>
  </si>
  <si>
    <t>18.039.0040-0</t>
  </si>
  <si>
    <t>TERMOSTATO DIGITAL,COM DOIS ESTAGIOS E UMA VELOCIDADE,DE 15°C A 30°C,220V,PARA SISTEMAS DE REFRIGERACAO.FORNECIMENTO E INSTALACAO</t>
  </si>
  <si>
    <t>18.039.0040-A</t>
  </si>
  <si>
    <t>PORTICO ROLANTE MOTORIZADO (OU ELETRICO),COM VAO DE 20M E ALTURA DE 5M,ACOMPANHADO DE TRILHOS ROLANTES ELETRIFICADOS COM PERCURSO DE 30M E TALHA ELETRICA COM TROLE DE CABO DE ACO E PAINEL ELETRICO,COM CAPACIDADE PARA 10T,INCLUSIVE MONTAGEMDO CONJUNTO,EXCLUSIVE OPERADOR</t>
  </si>
  <si>
    <t>PORTICO ROLANTE MOTORIZADO (OU ELETRICO),COM VAO DE 20M E ALTURA DE 5M,ACOMPANHADO DE TRILHOS ROLANTES ELETRIFICADOS COM PERCURSO DE 30M E TALHA ELETRICA COM TROLE DE CABO DE ACO E PAINEL ELETRICO,COM CAPACIDADE PARA 10T,INCLUSIVE MONTAGEM DO CONJUNTO,EXCLUSIVE OPERADOR</t>
  </si>
  <si>
    <t>PONTE BRANCA,EM MADEIRA,SOBRE ESTACAS DE EUCALIPTO.FORNECIMENTO,COLOCACAO E ARRANCAMENTO</t>
  </si>
  <si>
    <t>58.002.0510-1</t>
  </si>
  <si>
    <t>FORMA METALICA PARA ADUELAS DE BUEIROS CELULARES DE CONCRETO PRE-MOLDADOS - UTILIZACAO DE 100 VEZES - CONFECCAO,INSTALACAO E RETIRADA</t>
  </si>
  <si>
    <t>58.002.0510-B</t>
  </si>
  <si>
    <t>58.002.0530-1</t>
  </si>
  <si>
    <t>SOLDA ELETRICA DE PERFIS METALICOS E CHAPAS DE ACO COM ELETRODO</t>
  </si>
  <si>
    <t>58.002.0530-B</t>
  </si>
  <si>
    <t>Item de Serviço</t>
  </si>
  <si>
    <t>Descrição</t>
  </si>
  <si>
    <t>Und. de Medida</t>
  </si>
  <si>
    <t>Custo R$</t>
  </si>
  <si>
    <t xml:space="preserve">DR 20.10.0050 </t>
  </si>
  <si>
    <t xml:space="preserve">DR 20.10.0059 </t>
  </si>
  <si>
    <t xml:space="preserve">DR 20.10.0065 </t>
  </si>
  <si>
    <t xml:space="preserve">DR 20.15.0200 </t>
  </si>
  <si>
    <t xml:space="preserve">DR 35.05.0225 </t>
  </si>
  <si>
    <t xml:space="preserve">SC 15.05.0400 </t>
  </si>
  <si>
    <t xml:space="preserve">MT 05.40.0150 </t>
  </si>
  <si>
    <t xml:space="preserve">ST 70.05.0050 </t>
  </si>
  <si>
    <t xml:space="preserve">ST 65.05.0400 </t>
  </si>
  <si>
    <t xml:space="preserve">ST 65.15.0050 </t>
  </si>
  <si>
    <t xml:space="preserve">ST 70.05.0250 </t>
  </si>
  <si>
    <t xml:space="preserve">ST 70.15.0050 </t>
  </si>
  <si>
    <t xml:space="preserve">IT 05.10.0156 </t>
  </si>
  <si>
    <t xml:space="preserve">IT 05.10.0159 </t>
  </si>
  <si>
    <t xml:space="preserve">IT 05.10.0162 </t>
  </si>
  <si>
    <t xml:space="preserve">IT 15.05.0106 </t>
  </si>
  <si>
    <t xml:space="preserve">IT 15.05.0109 </t>
  </si>
  <si>
    <t xml:space="preserve">IT 15.05.0112 </t>
  </si>
  <si>
    <t>Mês 9</t>
  </si>
  <si>
    <t>Mês 10</t>
  </si>
  <si>
    <t>Mês 11</t>
  </si>
  <si>
    <t>Mês 12</t>
  </si>
  <si>
    <t>16 (46)</t>
  </si>
  <si>
    <t>14 (66)</t>
  </si>
  <si>
    <t xml:space="preserve">LUIS CARLOS LACERDA </t>
  </si>
  <si>
    <t>12cm</t>
  </si>
  <si>
    <t>TUBO PVC-DEFOFO,PARA ADUCAO E DISTRIBUICAO DE AGUAS,COM DIAMETRO NOMINAL DE 100MM,INCLUSIVE ANEL DE BORRACHA.FORNECIMENTO</t>
  </si>
  <si>
    <t>TUBO PVC-DEFOFO,PARA ADUCAO E DISTRIBUICAO DE AGUAS,COM DIAMETRO NOMINAL DE 150MM,INCLUSIVE ANEL DE BORRACHA.FORNECIMENTO</t>
  </si>
  <si>
    <t>TUBO PVC-DEFOFO,PARA ADUCAO E DISTRIBUICAO DE AGUAS,COM DIAMETRO NOMINAL DE 200MM,INCLUSIVE ANEL DE BORRACHA.FORNECIMENTO</t>
  </si>
  <si>
    <t>TUBO PVC-DEFOFO,PARA ADUCAO E DISTRIBUICAO DE AGUAS,COM DIAMETRO NOMINAL DE 250MM,INCLUSIVE ANEL DE BORRACHA.FORNECIMENTO</t>
  </si>
  <si>
    <t>TUBO PVC-DEFOFO,PARA ADUCAO E DISTRIBUICAO DE AGUAS,COM DIAMETRO NOMINAL DE 300MM,INCLUSIVE ANEL DE BORRACHA.FORNECIMENTO</t>
  </si>
  <si>
    <t>TUBO PVC-DEFOFO,PARA ADUCAO E DISTRIBUICAO DE AGUAS,COM DIAMETRO NOMINAL DE 400MM,INCLUSIVE ANEL DE BORRACHA.FORNECIMENTO</t>
  </si>
  <si>
    <t>TUBO PVC-DEFOFO,PARA ADUCAO E DISTRIBUICAO DE AGUAS,COM DIAMETRO NOMINAL DE 500MM,INCLUSIVE ANEL DE BORRACHA.FORNECIMENTO</t>
  </si>
  <si>
    <t>11.040.0150-0</t>
  </si>
  <si>
    <t>SOLO ANCORADO A PERCUSSAO C/CHUMBADORES ACO CA-25 20MM,MALHA C/ESPACAMENTO (1,50X1,50)M,ANCORAGEM EM ACO INOX A320 C/ANCORA (15X12)CM,SOBRE BIOMANTA ANTIEROSIVA FIBRA DE COCO E GEOMANTA POLIPROPILENO,AMBAS FIXADAS POR MALHA METALICA DUPLA TORCAO ALTA RESISTENCIA (8X10)CM,PLACAS ANCORAGEM E PORCA SEXTAVADA,INCL.PINTURA ANTI-CORROSIVA,EXCL.DRENAGEM.FORN.INST.</t>
  </si>
  <si>
    <t>11.040.0150-A</t>
  </si>
  <si>
    <t>PISO VINILICO EM PLACAS,COM MEDIDAS EM TORNO DE (30X30)CM,HOMOGENEO,PADRAO LISO,COM 2MM DE ESPESSURA,PARA ALTO TRAFEGO,ASSENTE SOBRE BASE EXISTENTE,CONFORME ABNT NBR 7374.FORNECIMENTO E COLOCACAO</t>
  </si>
  <si>
    <t>PORTA BALCAO DE ABRIR EM ACO LAMINADO A FRIO COM ADICAO DE COBRE,EM 4 FOLHAS,SENDO 2 FOLHAS EXTERNAS EM VENEZIANA E AS 2 FOLHAS INTERNAS COM DIVISOES HORIZONTAIS,PINTADA COM TINTAPRIMER,COM LARGURA E ALTURA APROXIMADAS DE (1,20X2,15)M,INCLUSIVE FECHADURA DE CILINDRO,DOBRADICAS,TRINCOS E PUXADORES,EXCLUSIVE VIDRO.FORNECIMENTO E COLOCACAO</t>
  </si>
  <si>
    <t>PORTA DE ABRIR EM ACO LAMINADO A FRIO COM ADICAO DE COBRE,TIPO VENEZIANA,PINTADA COM TINTA PRIMER,COM LARGURA E ALTURA APROXIMADAS DE (0,87X2,17)M, INCLUSIVE FECHADURA DE CILINDROE DOBRADICAS.FORNECIMENTO E COLOCACAO</t>
  </si>
  <si>
    <t>PORTA DE ABRIR EM ACO LAMINADO A FRIO COM ADICAO DE COBRE,COM ALMOFADA E DIVISOES HORIZONTAIS,PINTADA COM TINTA PRIMER,COM LARGURA E ALTURA APROXIMADAS DE (0,87X2,17)M,INCLUSIVE FECHADURA DE CILINDRO E DOBRADICAS,EXCLUSIVE VIDRO.FORNECIMENTO E COLOCACAO</t>
  </si>
  <si>
    <t>PORTA DE ABRIR EM ACO LAMINADO A FRIO COM ADICAO DE COBRE,QUADRICULADA,PINTADA COM TINTA PRIMER,COM LARGURA E ALTURA APROXIMADAS DE (0,84X2,15)M,INCLUSIVE FECHADURA DE CILINDRO E DOBRADICAS,EXCLUSIVE VIDRO.FORNECIMENTO E COLOCACAO</t>
  </si>
  <si>
    <t>14.002.0409-0</t>
  </si>
  <si>
    <t>PORTA DE ABRIR EM ACO LAMINADO A FRIO COM ADICAO DE COBRE,COM BASCULANTE EM CIMA E VENEZIANA EMBAIXO,PINTADA COM TINTA PRIMER,COM LARGURA E ALTURA APROXIMADAS DE (0,85X2,15)CM,INCLUSIVE FECHADURA DE CILINDRO E DOBRADICAS,EXCLUSIVE VIDRO.FORNECIMENTO E COLOCACAO</t>
  </si>
  <si>
    <t>14.002.0409-A</t>
  </si>
  <si>
    <t>14.002.0411-0</t>
  </si>
  <si>
    <t>PORTA DE CORRER EM ACO LAMINADO A FRIO COM ADICAO DE COBRE,EM DUAS FOLHAS,QUADRICULADA,PINTADA COM TINTA PRIMER,COM LARGURA E ALTURA APROXIMADAS DE (1,60X2,15)M, INCLUSIVE FECHADURA DE CILINDRO E DOBRADICAS.FORNECIMENTO E COLOCACAO</t>
  </si>
  <si>
    <t>14.002.0411-A</t>
  </si>
  <si>
    <t>PORTA DE CORRER EM ACO LAMINADO A FRIO COM ADICAO DE COBRE,EM QUATRO FOLHAS,QUADRICULADA,PINTURA COM TINTA PRIMER,COM LARGURA E ALTURA APROXIMADAS DE (2,00X2,15)M,INCLUSIVE FECHADURA DE CILINDRO E PUXADORES,EXCLUSIVE VIDRO.FORNECIMENTO E COLOCACAO</t>
  </si>
  <si>
    <t>PORTA DE ABRIR EM ACO LAMINADO A FRIO COM ADICAO DE COBRE,TIPO VENEZIANA,PINTADA COM TINTA PRIMER,COM LARGURA E ALTURA APROXIMADAS DE (0,65X2,15)M,INCLUSIVE FECHADURA DE CILINDRO E DOBRADICAS.FORNECIMENTO E COLOCACAO</t>
  </si>
  <si>
    <t>PORTA DE ABRIR EM ACO LAMINADO A FRIO COM ADICAO DE COBRE,TIPO VENEZIANA,PINTADA COM TINTA PRIMER,COM LARGURA E ALTURA APROXIMADAS DE (0,77X2,17)M,INCLUSIVE FECHADURA DE CILINDRO E DOBRADICAS.FORNECIMENTO E COLOCACAO</t>
  </si>
  <si>
    <t>14.002.0455-0</t>
  </si>
  <si>
    <t>JANELA DE CORRER EM ACO LAMINADO A FRIO COM ADICAO DE COBRE,MEDINDO APROXIMADAMENTE (1,00X1,50)M,PRE-PINTADA,COMPLETA,COM 2 FOLHAS FIXAS E 2 FOLHAS CENTRAIS DE CORRER PARA RECEBERVIDROS (EXCLUSIVE ESTES),MASSA EXTERNA COM DIVISOES E GRADEELO.FORNECIMENTO E COLOCACAO</t>
  </si>
  <si>
    <t>14.002.0455-A</t>
  </si>
  <si>
    <t>14.002.0457-0</t>
  </si>
  <si>
    <t>JANELA DE CORRER EM ACO LAMINADO A FRIO COM ADICAO DE COBRE,MEDINDO APROXIMADAMENTE (1,00X1,20)M,PRE-PINTADA,COMPLETA,COM 2 FOLHAS FIXAS E 2 FOLHAS CENTRAIS DE CORRER PARA RECEBERVIDROS (EXCLUSIVE ESTES),MASSA EXTERNA COM DIVISAO E GRADEELO.FORNECIMENTO E COLOCACAO</t>
  </si>
  <si>
    <t>14.002.0457-A</t>
  </si>
  <si>
    <t>14.002.0459-0</t>
  </si>
  <si>
    <t>JANELA DE CORRER EM ACO LAMINADO A FRIO COM ADICAO DE COBRE,MEDINDO APROXIMADAMENTE (1,20X2,00)M,COM 2 FOLHAS FIXAS E 2FOLHAS CENTRAIS DE CORRER PARA RECEBER VIDROS (EXCLUSIVE ESTES),MASSA EXTERNA COM DIVISOES E GRADE ELO.FORNECIMENTO E COLOCACAO</t>
  </si>
  <si>
    <t>14.002.0459-A</t>
  </si>
  <si>
    <t>14.002.0465-0</t>
  </si>
  <si>
    <t>JANELA DE CORRER EM ACO LAMINADO A FRIO COM ADICAO DE COBRE,MEDINDO APROXIMADAMENTE (1,20X1,50)M,PRE-PINTADA,COMPLETA,SEM DIVISOES,COM 4 FOLHAS,SENDO 2 FOLHAS LATERAIS FIXAS,2 FOLHAS CENTRAIS DE CORRER PARA RECEBEREM VIDROS,EXCLUSIVE VIDRO. FORNECIMENTO E COLOCACAO</t>
  </si>
  <si>
    <t>14.002.0465-A</t>
  </si>
  <si>
    <t>14.002.0467-0</t>
  </si>
  <si>
    <t>JANELA DE CORRER EM ACO LAMINADO A FRIO COM ADICAO DE COBRE,MEDINDO APROXIMADAMENTE (1,20X2,00)M,PRE-PINTADA,COMPLETA,SEM DIVISOES,COM 4 FOLHAS,SENDO 2 FOLHAS LATERAIS FIXAS,2 FOLHAS CENTRAIS DE CORRER PARA RECEBEREM VIDROS,EXCLUSIVE VIDRO.FORNECIMENTO E COLOCACAO</t>
  </si>
  <si>
    <t>14.002.0467-A</t>
  </si>
  <si>
    <t>JANELA DE CORRER EM ACO LAMINADO A FRIO COM ADICAO DE COBRE,COM BANDEIRA BASCULANTE,MEDINDO APROXIMADAMENTE (1,00X1,50)M,COM 4 FOLHAS,MASSA EXTERNA QUADRICULADA.FORNECIMENTO E COLOCACAO</t>
  </si>
  <si>
    <t>JANELA DE CORRER EM ACO LAMINADO A FRIO COM ADICAO DE COBRE,4 FOLHAS,COM BANDEIRA BASCULANTE,MEDINDO APROXIMADAMENTE (1,00X1,50)M,MASSA EXTERNA COM DIVISAO,PRE-PINTADA,INCLUSIVE FERRAGENS.FORNECIMENTO E COLOCACAO</t>
  </si>
  <si>
    <t>JANELA DE CORRER EM ACO LAMINADO A FRIO COM ADICAO DE COBRE,MEDINDO APROXIMADAMENTE (1,00X1,50)M,MASSA EXTERNA QUADRICULADA,COM GRADE INTERNA,COM 4 FOLHAS,EXCLUSIVE VIDRO.FORNECIMENTO E COLOCACAO</t>
  </si>
  <si>
    <t>14.002.0500-0</t>
  </si>
  <si>
    <t>JANELA VENEZIANA EM ACO LAMINADO A FRIO COM ADICAO DE COBRE,COM 6 FOLHAS,MEDINDO APROXIMADAMENTE (1,20X1,50)M,COM POSTIGO DE VIDRO INTERNO,EXCLUSIVE VIDRO.FORNECIMENTO E COLOCACAO</t>
  </si>
  <si>
    <t>14.002.0500-A</t>
  </si>
  <si>
    <t>CAIXA DE INSPECAO/CAIXA PARA AGUAS PLUVIAIS,DE CONCRETO PRE-MOLDADO,CONSTANDO DE 4 ANEIS SUPERPOSTOS DE 50MM DE ESPESSURA,600MM DE DIAMETRO INTERNO,SENDO 1 ANEL INFERIOR(ENTRADA ESAIDA) DE 300MM C/FUNDO OU CIRCULO DE FUNDO +1 DE 300MM,1 DE 150MM E 1 DE 75MM DE ALTURA,PERFAZENDO 825MM DE ALTURA TOTAL,EXCLUSIVE TAMPAO DE FERRO FUNDIDO E ESCAVACAO.FORN.COLOC.</t>
  </si>
  <si>
    <t>CAIXA DE INSPECAO/CAIXA PARA AGUAS PLUVIAIS,DE CONCRETO PRE-MOLDADO,CONSTANDO DE 3 ANEIS SUPERPOSTOS,DE 50MM DE ESPESSURA E 600MM DE DIAMETRO INTERNO,SENDO 1 ANEL INFERIOR(ENTRADAE SAIDA)DE 300MM C/FUNDO OU CIRCULO DE FUNDO,1 DE 150MM E 1DE 75MM DE ALTURA,PERFAZENDO 525MM DE ALTURA TOTAL,EXCLUSIVE TAMPAO DE FERRO FUNDIDO E ESCAVACAO.FORNECIMENTO E COLOC.</t>
  </si>
  <si>
    <t>CAIXA DE INSPECAO/CAIXA PARA AGUAS PLUVIAIS,DE CONCRETO PRE-MOLDADO,CONSTANDO DE 2 ANEIS SUPERPOSTOS,DE 50MM DE ESPESSURA E 600MM DE DIAMETRO INTERNO,SENDO 1 ANEL INFERIOR(ENTRADAE SAIDA)DE 300MM C/FUNDO OU CIRCULO DE FUNDO,1 DE 75MM DE ALTURA,PERFAZENDO 375MM DE ALTURA TOTAL,EXCLUSIVE TAMPAO DE FERRO FUNDIDO E ESCAVACAO.FORNECIMENTO E COLOCACAO</t>
  </si>
  <si>
    <t>AQUECEDOR A GAS DE ACUMULACAO,CAPACIDADE DE 200L,MODELO VERTICAL,CORPO EM ACO CARBONO.FORNECIMENTO</t>
  </si>
  <si>
    <t>COIFA DE ACO INOX AISI 304,NAS DIMENSOES (2,30X1,30X0,60)M (COCCAO),COM CALHA COLETORA DE GORDURA EM TODO PERIMETRO COMDRENO PLUGADO,PORTA FILTRO,FILTROS INERCIAIS,SUPORTE DE FIXACAO E BOCAIS FLANGEADOS (FOGAO INDUSTRIAL DE 8 BOCAS).FORNECIMENTO E COLOCACAO</t>
  </si>
  <si>
    <t>COIFA DE ACO INOX AISI 304,NAS DIMENSOES (1,80X1,30X0,60)M (COCCAO),COM CALHA COLETORA DE GORDURA EM TODO PERIMETRO COMDRENO PLUGADO,PORTA FILTRO,FILTROS INERCIAIS,SUPORTE DE FIXACAO E BOCAIS FLANGEADOS (FOGAO INDUSTRIAL DE 6 BOCAS).FORNECIMENTO E COLOCACAO</t>
  </si>
  <si>
    <t>COIFA DE ACO INOX AISI 304,NAS DIMENSOES (1,30X1,30X0,60)M (COCCAO),COM CALHA COLETORA DE GORDURA EM TODO PERIMETRO COMDRENO PLUGADO,PORTA FILTRO,FILTROS INERCIAIS,SUPORTE DE FIXACAO E BOCAIS FLANGEADOS (FOGAO INDUSTRIAL DE 4 BOCAS).FORNECIMENTO E COLOCACAO</t>
  </si>
  <si>
    <t>FILTROS INERCIAIS (50X50)CM DE ACO INOX 304 (COIFA DE COCCAO).FORNECIMENTO E COLOCACAO</t>
  </si>
  <si>
    <t>FILTROS INERCIAIS (40X50)CM DE ACO INOX 304 (COIFA DE COCCAO).FORNECIMENTO E COLOCACAO</t>
  </si>
  <si>
    <t>LUMINARIA LED TUBULAR DE EMBUTIR,2X9W (INCLUSIVE LAMPADAS),CORPO EM CHAPA DE ACO TRATADA E PINTURA ELETROSTATICA BRANCA,REFLETOR EM ALUMINIO DE ALTO BRILHO, COM DIFUSOR ACRILICO,SEM REATOR.FORNECIMENTO E COLOCACAO</t>
  </si>
  <si>
    <t>LUMINARIA LED TUBULAR DE EMBUTIR,2X18W (INCLUSIVE LAMPADAS),CORPO EM CHAPA DE ACO TRATADA E PINTURA ELETROSTATICA BRANCA,REFLETOR EM ALUMINIO DE ALTO BRILHO,COM DIFUSOR ACRILICO,SEM REATOR.FORNECIMENTO E COLOCACAO</t>
  </si>
  <si>
    <t>18.027.0570-0</t>
  </si>
  <si>
    <t>LUMINARIA QUADRADA LED TUBULAR DE EMBUTIR,4X9W (INCLUSIVE LAMPADAS),CORPO EM CHAPA DE ACO TRATADA E PINTURA ELETROSTATICA BRANCA,REFLETOR EM ALUMINIO DE ALTO BRILHO,SEM REATOR.FORNECIMENTO E INSTALACAO</t>
  </si>
  <si>
    <t>18.027.0570-A</t>
  </si>
  <si>
    <t>18.027.0572-0</t>
  </si>
  <si>
    <t>LUMINARIA QUADRADA LED TUBULAR DE EMBUTIR,4X9W (INCLUSIVE LAMPADAS),CORPO EM CHAPA DE ACO TRATADA E PINTURA ELETROSTATICA BRANCA,REFLETOR EM ALUMINIO DE ALTO BRILHO,COM ALETAS,SEMREATOR.FORNECIMENTO E INSTALACAO</t>
  </si>
  <si>
    <t>18.027.0572-A</t>
  </si>
  <si>
    <t>18.027.0574-0</t>
  </si>
  <si>
    <t>LUMINARIA QUADRADA LED TUBULAR DE EMBUTIR,4X9W (INCLUSIVE LAMPADAS),CORPO EM CHAPA DE ACO TRATADA E PINTURA ELETROSTATICA BRANCA,REFLETOR EM ALUMINIO DE ALTO BRILHO,COM DIFUSOR ACRILICO,SEM REATOR.FORNECIMENTO E INSTALACAO</t>
  </si>
  <si>
    <t>18.027.0574-A</t>
  </si>
  <si>
    <t>19.006.0017-2</t>
  </si>
  <si>
    <t>DISTRIBUIDOR DE BETUME (ASFALTO) REBOCAVEL,MOTOR A DIESEL,PARTIDA ELETRICA,CAPACIDADE EFETIVA DO TANQUE DE APROXIMADAMENTE 2200L,BOMBA DE ENGRENAGEM DE DIAMETRO DE 2", 180L/MIN,BARRA DE DISTRIBUICAO COM 2,00M,HASTE DE DISTRIBUICAO MANUAL PROVIDA DE REGISTRO PROPRIO,EXCLUSIVE OPERADOR</t>
  </si>
  <si>
    <t>19.006.0017-3</t>
  </si>
  <si>
    <t>19.006.0017-4</t>
  </si>
  <si>
    <t>19.006.0017-C</t>
  </si>
  <si>
    <t>19.006.0017-D</t>
  </si>
  <si>
    <t>19.006.0017-E</t>
  </si>
  <si>
    <t>19.006.0033-2</t>
  </si>
  <si>
    <t>ALISADORA PARA ACABAMENTO DE PISOS DE CONCRETO,MOTOR A GASOLINA DE APROXIMADAMENTE 6HP, 4 PAS,EXCLUSIVE OPERADOR</t>
  </si>
  <si>
    <t>19.006.0033-4</t>
  </si>
  <si>
    <t>19.006.0033-C</t>
  </si>
  <si>
    <t>19.006.0033-E</t>
  </si>
  <si>
    <t>19.007.0012-2</t>
  </si>
  <si>
    <t>REGUA VIBRATORIA SIMPLES,COM MOTOR A GASOLINA,COM ATE 3,00M,EXCLUSIVE OPERADOR</t>
  </si>
  <si>
    <t>19.007.0012-4</t>
  </si>
  <si>
    <t>19.007.0012-C</t>
  </si>
  <si>
    <t>19.007.0012-E</t>
  </si>
  <si>
    <t>58.002.0323-1</t>
  </si>
  <si>
    <t>PAVIMENTACAO COM PARALELEPIPEDOS (EXCLUSIVE TRANSPORTE DO PARALELEPIPEDO),SENDO REJUNTAMENTO COM BETUME E CASCALHINHO</t>
  </si>
  <si>
    <t>58.002.0323-B</t>
  </si>
  <si>
    <t>Encargos sociais sobre a mão de obra:</t>
  </si>
  <si>
    <t>(SEM DESONERAÇÃO)</t>
  </si>
  <si>
    <t>RJ</t>
  </si>
  <si>
    <t>Localidade</t>
  </si>
  <si>
    <t>RIO DE JANEIRO</t>
  </si>
  <si>
    <t>%AS (porcentagem Atribuído São Paulo) corresponde a porcentagem do custo total da</t>
  </si>
  <si>
    <t>Horista</t>
  </si>
  <si>
    <t>composição que foi obtida utilizando preços de insumos de São Paulo por indisponibilidade</t>
  </si>
  <si>
    <t>Mensalista</t>
  </si>
  <si>
    <t>Código da
Composição</t>
  </si>
  <si>
    <t>Unidade</t>
  </si>
  <si>
    <t>Custo (R$)</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</si>
  <si>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</si>
  <si>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</si>
  <si>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</si>
  <si>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</si>
  <si>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</si>
  <si>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</si>
  <si>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</si>
  <si>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</si>
  <si>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</si>
  <si>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</si>
  <si>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</si>
  <si>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</si>
  <si>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</si>
  <si>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</si>
  <si>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</si>
  <si>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</si>
  <si>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</si>
  <si>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</si>
  <si>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</si>
  <si>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</si>
  <si>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</si>
  <si>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</si>
  <si>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</si>
  <si>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</si>
  <si>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</si>
  <si>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</si>
  <si>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</si>
  <si>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</si>
  <si>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</si>
  <si>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</si>
  <si>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ARGAMASSA TRAÇO 1:1,5:7,5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</si>
  <si>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</si>
  <si>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</si>
  <si>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</si>
  <si>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</si>
  <si>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</si>
  <si>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</si>
  <si>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</si>
  <si>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</si>
  <si>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</si>
  <si>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</si>
  <si>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</si>
  <si>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</si>
  <si>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</si>
  <si>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</si>
  <si>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</si>
  <si>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</si>
  <si>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</si>
  <si>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</si>
  <si>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CORTE E DOBRA DE AÇO CA-50, DIÂMETRO DE 32 MM. AF_06/2022</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</si>
  <si>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</si>
  <si>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</si>
  <si>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</si>
  <si>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</si>
  <si>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</si>
  <si>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</si>
  <si>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</si>
  <si>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</si>
  <si>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</si>
  <si>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</si>
  <si>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</si>
  <si>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</si>
  <si>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</si>
  <si>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</si>
  <si>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</si>
  <si>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</si>
  <si>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</si>
  <si>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</si>
  <si>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</si>
  <si>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</si>
  <si>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</si>
  <si>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</si>
  <si>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</si>
  <si>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</si>
  <si>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</si>
  <si>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</si>
  <si>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</si>
  <si>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</si>
  <si>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</si>
  <si>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</si>
  <si>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</si>
  <si>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</si>
  <si>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</si>
  <si>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</si>
  <si>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</si>
  <si>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</si>
  <si>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</si>
  <si>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</si>
  <si>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</si>
  <si>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</si>
  <si>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</si>
  <si>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</si>
  <si>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</si>
  <si>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</si>
  <si>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</si>
  <si>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</si>
  <si>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</si>
  <si>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</si>
  <si>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</si>
  <si>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</si>
  <si>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</si>
  <si>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</si>
  <si>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</si>
  <si>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</si>
  <si>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</si>
  <si>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</si>
  <si>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</si>
  <si>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</si>
  <si>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</si>
  <si>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</si>
  <si>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</si>
  <si>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</si>
  <si>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</si>
  <si>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</si>
  <si>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</si>
  <si>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</si>
  <si>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</si>
  <si>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</si>
  <si>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</si>
  <si>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</si>
  <si>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</si>
  <si>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</si>
  <si>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</si>
  <si>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</si>
  <si>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</si>
  <si>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</si>
  <si>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</si>
  <si>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</si>
  <si>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</si>
  <si>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</si>
  <si>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</si>
  <si>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</si>
  <si>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</si>
  <si>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</si>
  <si>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</si>
  <si>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</si>
  <si>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</si>
  <si>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</si>
  <si>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</si>
  <si>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</si>
  <si>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</si>
  <si>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</si>
  <si>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</si>
  <si>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</si>
  <si>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</si>
  <si>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</si>
  <si>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</si>
  <si>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</si>
  <si>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</si>
  <si>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</si>
  <si>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</si>
  <si>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</si>
  <si>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</si>
  <si>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</si>
  <si>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</si>
  <si>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</si>
  <si>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</si>
  <si>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</si>
  <si>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</si>
  <si>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</si>
  <si>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</si>
  <si>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</si>
  <si>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</si>
  <si>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</si>
  <si>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</si>
  <si>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CANALETA DE CONCRETO POLIMÉRICO COM GRELHA, LARGURA DE 13 CM - FORNECIMENTO E INSTALAÇÃO. AF_08/2021</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</si>
  <si>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</si>
  <si>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</si>
  <si>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</si>
  <si>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</si>
  <si>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</si>
  <si>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</si>
  <si>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</si>
  <si>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</si>
  <si>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</si>
  <si>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</si>
  <si>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</si>
  <si>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</si>
  <si>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</si>
  <si>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</si>
  <si>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</si>
  <si>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</si>
  <si>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</si>
  <si>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</si>
  <si>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</si>
  <si>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</si>
  <si>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</si>
  <si>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</si>
  <si>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</si>
  <si>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</si>
  <si>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</si>
  <si>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</si>
  <si>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</si>
  <si>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</si>
  <si>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</si>
  <si>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</si>
  <si>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</si>
  <si>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</si>
  <si>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</si>
  <si>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</si>
  <si>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</si>
  <si>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</si>
  <si>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</si>
  <si>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</si>
  <si>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</si>
  <si>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</si>
  <si>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</si>
  <si>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</si>
  <si>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</si>
  <si>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</si>
  <si>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</si>
  <si>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</si>
  <si>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</si>
  <si>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</si>
  <si>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</si>
  <si>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</si>
  <si>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</si>
  <si>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</si>
  <si>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</si>
  <si>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</si>
  <si>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</si>
  <si>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</si>
  <si>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</si>
  <si>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</si>
  <si>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</si>
  <si>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</si>
  <si>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</si>
  <si>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</si>
  <si>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</si>
  <si>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</si>
  <si>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</si>
  <si>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</si>
  <si>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</si>
  <si>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</si>
  <si>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DE BRAÇO LONGO (LONGO ALCANCE) SOBRE ESTEIRAS, CAÇAMBA 0,52 M3, PESO OPERACIONAL 24 T, POTÊNCIA LÍQUIDA 155 HP - CHI DIURNO. AF_06/2023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</si>
  <si>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</si>
  <si>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</si>
  <si>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</si>
  <si>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</si>
  <si>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</si>
  <si>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</si>
  <si>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</si>
  <si>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</si>
  <si>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</si>
  <si>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</si>
  <si>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</si>
  <si>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</si>
  <si>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</si>
  <si>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</si>
  <si>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</si>
  <si>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</si>
  <si>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</si>
  <si>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</si>
  <si>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</si>
  <si>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</si>
  <si>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</si>
  <si>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</si>
  <si>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</si>
  <si>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</si>
  <si>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</si>
  <si>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</si>
  <si>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MINIESCAVADEIRA SOBRE ESTEIRAS, POTÊNCIA LÍQUIDA DE *30* HP, PESO OPERACIONAL DE *3.500* KG - CHI DIURNO. AF_04/2017</t>
  </si>
  <si>
    <t>MINIESCAVADEIRA SOBRE ESTEIRAS, POTÊNCIA LÍQUIDA DE *30* HP, PESO OPERACIONAL DE *3.500* KG - CHP DIURNO. AF_04/2017</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</si>
  <si>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</si>
  <si>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</si>
  <si>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FORMER DOBRAS DIVERSAS: 220V/380V TRIFÁSICO OU MONOFÁSICO, CAPACIDADE 0,5-1,27MM, MOTOR 2CV - CHI DIURNO. AF_05/2023</t>
  </si>
  <si>
    <t>MÁQUINA FORMER DOBRAS DIVERSAS: 220V/380V TRIFÁSICO OU MONOFÁSICO, CAPACIDADE 0,5-1,27MM, MOTOR 2CV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</si>
  <si>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</si>
  <si>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</si>
  <si>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</si>
  <si>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</si>
  <si>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</si>
  <si>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</si>
  <si>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</si>
  <si>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</si>
  <si>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</si>
  <si>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</si>
  <si>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</si>
  <si>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</si>
  <si>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</si>
  <si>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</si>
  <si>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</si>
  <si>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</si>
  <si>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</si>
  <si>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</si>
  <si>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</si>
  <si>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</si>
  <si>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</si>
  <si>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</si>
  <si>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</si>
  <si>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</si>
  <si>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</si>
  <si>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</si>
  <si>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</si>
  <si>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</si>
  <si>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</si>
  <si>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</si>
  <si>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</si>
  <si>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</si>
  <si>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</si>
  <si>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</si>
  <si>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</si>
  <si>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</si>
  <si>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</si>
  <si>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</si>
  <si>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</si>
  <si>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</si>
  <si>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</si>
  <si>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</si>
  <si>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</si>
  <si>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</si>
  <si>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</si>
  <si>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</si>
  <si>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</si>
  <si>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</si>
  <si>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</si>
  <si>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</si>
  <si>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</si>
  <si>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</si>
  <si>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</si>
  <si>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</si>
  <si>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</si>
  <si>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</si>
  <si>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</si>
  <si>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</si>
  <si>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</si>
  <si>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</si>
  <si>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</si>
  <si>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</si>
  <si>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</si>
  <si>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</si>
  <si>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</si>
  <si>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</si>
  <si>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</si>
  <si>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</si>
  <si>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</si>
  <si>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</si>
  <si>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</si>
  <si>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</si>
  <si>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</si>
  <si>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</si>
  <si>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</si>
  <si>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</si>
  <si>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</si>
  <si>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</si>
  <si>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</si>
  <si>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</si>
  <si>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</si>
  <si>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</si>
  <si>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</si>
  <si>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</si>
  <si>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</si>
  <si>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</si>
  <si>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</si>
  <si>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</si>
  <si>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</si>
  <si>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</si>
  <si>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</si>
  <si>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</si>
  <si>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</si>
  <si>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</si>
  <si>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</si>
  <si>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</si>
  <si>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</si>
  <si>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</si>
  <si>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</si>
  <si>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</si>
  <si>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</si>
  <si>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</si>
  <si>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</si>
  <si>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</si>
  <si>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</si>
  <si>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</si>
  <si>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</si>
  <si>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</si>
  <si>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</si>
  <si>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</si>
  <si>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</si>
  <si>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</si>
  <si>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</si>
  <si>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</si>
  <si>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</si>
  <si>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</si>
  <si>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</si>
  <si>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</si>
  <si>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</si>
  <si>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</si>
  <si>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</si>
  <si>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</si>
  <si>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</si>
  <si>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</si>
  <si>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</si>
  <si>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</si>
  <si>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</si>
  <si>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</si>
  <si>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</si>
  <si>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</si>
  <si>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</si>
  <si>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</si>
  <si>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</si>
  <si>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</si>
  <si>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</si>
  <si>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</si>
  <si>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</si>
  <si>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</si>
  <si>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</si>
  <si>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</si>
  <si>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</si>
  <si>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</si>
  <si>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</si>
  <si>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</si>
  <si>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</si>
  <si>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</si>
  <si>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</si>
  <si>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</si>
  <si>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</si>
  <si>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</si>
  <si>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</si>
  <si>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</si>
  <si>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</si>
  <si>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</si>
  <si>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</si>
  <si>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</si>
  <si>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</si>
  <si>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</si>
  <si>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</si>
  <si>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</si>
  <si>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</si>
  <si>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</si>
  <si>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</si>
  <si>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</si>
  <si>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</si>
  <si>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</si>
  <si>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</si>
  <si>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</si>
  <si>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</si>
  <si>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</si>
  <si>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</si>
  <si>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</si>
  <si>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</si>
  <si>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</si>
  <si>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</si>
  <si>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</si>
  <si>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</si>
  <si>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</si>
  <si>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</si>
  <si>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RETROESCAVADEIRA SOBRE RODAS COM CARREGADEIRA, PESO OPERACIONAL MÍN. 6,674, POTÊNCIA LÍQ 88 HP, COM MARTELO ROMPEDOR HIDRÁULICO ENTRE 275 A 362 KG - JUROS. AF_02/2021</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</si>
  <si>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</si>
  <si>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</si>
  <si>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</si>
  <si>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</si>
  <si>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</si>
  <si>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</si>
  <si>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</si>
  <si>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</si>
  <si>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</si>
  <si>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</si>
  <si>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</si>
  <si>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</si>
  <si>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</si>
  <si>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</si>
  <si>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</si>
  <si>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</si>
  <si>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DRAGAGEM DE MATERIAIS DE 1A CATEGORIA E COMPOSTOS ORGÂNICOS E INORGÂNICOS COM DRAGLINE (CAÇAMBA: 0,76 M3/ 43 T). AF_03/2024</t>
  </si>
  <si>
    <t>DRAGAGEM DE MATERIAIS DE 1A CATEGORIA E COMPOSTOS ORGÂNICOS E INORGÂNICOS COM ESCAVADEIRA HIDRÁULICA DE LONGO ALCANCE (CAÇAMBA: 0,52 M3/155 HP). AF_03/2024</t>
  </si>
  <si>
    <t>CAIXA DE PASSAGEM PARA AR CONDICIONADO - FORNECIMENTO E INSTALAÇÃO. AF_08/2022</t>
  </si>
  <si>
    <t>DRENO EM MURO DE CONTENÇÃO, EXECUTADO NO PÉ DO MURO, COM TUBO DE PEAD CORRUGADO FLEXÍVEL PERFURADO, ENVOLVIDO COM GEOCOMPOSTO DRENANTE. AF_07/2021</t>
  </si>
  <si>
    <t>GEOCOMPOSTO DRENANTE, INSTALADO EM MURO DE CONTENÇÃO - EXCLUSIVE DRENO NO PÉ DO MURO.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</si>
  <si>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</si>
  <si>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</si>
  <si>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</si>
  <si>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</si>
  <si>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</si>
  <si>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</si>
  <si>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</si>
  <si>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</si>
  <si>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</si>
  <si>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</si>
  <si>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</si>
  <si>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</si>
  <si>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</si>
  <si>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</si>
  <si>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</si>
  <si>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</si>
  <si>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</si>
  <si>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</si>
  <si>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</si>
  <si>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</si>
  <si>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</si>
  <si>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</si>
  <si>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</si>
  <si>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</si>
  <si>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</si>
  <si>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</si>
  <si>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</si>
  <si>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</si>
  <si>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</si>
  <si>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</si>
  <si>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</si>
  <si>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</si>
  <si>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</si>
  <si>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</si>
  <si>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</si>
  <si>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</si>
  <si>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</si>
  <si>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</si>
  <si>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</si>
  <si>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</si>
  <si>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</si>
  <si>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</si>
  <si>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</si>
  <si>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</si>
  <si>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</si>
  <si>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</si>
  <si>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</si>
  <si>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</si>
  <si>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</si>
  <si>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</si>
  <si>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</si>
  <si>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</si>
  <si>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</si>
  <si>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</si>
  <si>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</si>
  <si>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</si>
  <si>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</si>
  <si>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</si>
  <si>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</si>
  <si>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</si>
  <si>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</si>
  <si>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</si>
  <si>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</si>
  <si>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</si>
  <si>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</si>
  <si>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</si>
  <si>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</si>
  <si>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</si>
  <si>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</si>
  <si>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</si>
  <si>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</si>
  <si>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</si>
  <si>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</si>
  <si>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</si>
  <si>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</si>
  <si>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</si>
  <si>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</si>
  <si>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</si>
  <si>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</si>
  <si>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</si>
  <si>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</si>
  <si>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</si>
  <si>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</si>
  <si>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</si>
  <si>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</si>
  <si>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</si>
  <si>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</si>
  <si>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</si>
  <si>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</si>
  <si>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</si>
  <si>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</si>
  <si>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</si>
  <si>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</si>
  <si>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</si>
  <si>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</si>
  <si>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</si>
  <si>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</si>
  <si>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</si>
  <si>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</si>
  <si>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</si>
  <si>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</si>
  <si>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</si>
  <si>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</si>
  <si>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</si>
  <si>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</si>
  <si>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</si>
  <si>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</si>
  <si>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</si>
  <si>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</si>
  <si>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</si>
  <si>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</si>
  <si>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</si>
  <si>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</si>
  <si>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</si>
  <si>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</si>
  <si>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</si>
  <si>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</si>
  <si>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</si>
  <si>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</si>
  <si>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</si>
  <si>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</si>
  <si>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</si>
  <si>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</si>
  <si>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</si>
  <si>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</si>
  <si>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</si>
  <si>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</si>
  <si>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</si>
  <si>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</si>
  <si>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</si>
  <si>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</si>
  <si>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</si>
  <si>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</si>
  <si>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</si>
  <si>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</si>
  <si>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</si>
  <si>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</si>
  <si>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</si>
  <si>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</si>
  <si>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</si>
  <si>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</si>
  <si>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</si>
  <si>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</si>
  <si>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</si>
  <si>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</si>
  <si>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</si>
  <si>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</si>
  <si>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</si>
  <si>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</si>
  <si>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</si>
  <si>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</si>
  <si>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</si>
  <si>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</si>
  <si>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</si>
  <si>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</si>
  <si>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</si>
  <si>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</si>
  <si>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</si>
  <si>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</si>
  <si>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</si>
  <si>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</si>
  <si>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</si>
  <si>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</si>
  <si>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</si>
  <si>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</si>
  <si>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</si>
  <si>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</si>
  <si>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</si>
  <si>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</si>
  <si>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</si>
  <si>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</si>
  <si>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</si>
  <si>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</si>
  <si>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</si>
  <si>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</si>
  <si>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</si>
  <si>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</si>
  <si>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</si>
  <si>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</si>
  <si>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</si>
  <si>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</si>
  <si>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</si>
  <si>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</si>
  <si>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</si>
  <si>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</si>
  <si>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</si>
  <si>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</si>
  <si>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</si>
  <si>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</si>
  <si>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</si>
  <si>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</si>
  <si>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</si>
  <si>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</si>
  <si>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</si>
  <si>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</si>
  <si>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</si>
  <si>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</si>
  <si>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</si>
  <si>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</si>
  <si>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</si>
  <si>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</si>
  <si>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</si>
  <si>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</si>
  <si>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</si>
  <si>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</si>
  <si>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</si>
  <si>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</si>
  <si>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</si>
  <si>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PONTEIRAS DE PROTEÇÃO DE PONTAS E VERGALHÕES EXPOSTOS EM FUNDAÇÕES.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</si>
  <si>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</si>
  <si>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</si>
  <si>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</si>
  <si>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</si>
  <si>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</si>
  <si>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</si>
  <si>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</si>
  <si>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</si>
  <si>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</si>
  <si>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</si>
  <si>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</si>
  <si>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</si>
  <si>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</si>
  <si>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</si>
  <si>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</si>
  <si>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</si>
  <si>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</si>
  <si>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</si>
  <si>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</si>
  <si>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</si>
  <si>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</si>
  <si>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</si>
  <si>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</si>
  <si>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</si>
  <si>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</si>
  <si>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</si>
  <si>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</si>
  <si>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</si>
  <si>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</si>
  <si>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</si>
  <si>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</si>
  <si>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</si>
  <si>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</si>
  <si>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</si>
  <si>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</si>
  <si>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</si>
  <si>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</si>
  <si>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</si>
  <si>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</si>
  <si>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</si>
  <si>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</si>
  <si>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</si>
  <si>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</si>
  <si>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</si>
  <si>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</si>
  <si>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</si>
  <si>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</si>
  <si>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</si>
  <si>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</si>
  <si>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</si>
  <si>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</si>
  <si>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</si>
  <si>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BATENTE DE AÇO GALVANIZADO, COM PERFIL PRÉ-FABRICADO, FIXADO COM ARGAMASSA, COM SOLDA, GRAPAS E FUROS PARA FERRAGENS INCLUSOS. AF_12/2019</t>
  </si>
  <si>
    <t>ESTACA STRAUSS, DIÂMETRO DE 25CM, COM ARMADURA DE ARRANQUE (EXCLUSIVE MOBILIZAÇÃO E DESMOBILIZAÇÃO). AF_05/2020</t>
  </si>
  <si>
    <t>ESTACA STRAUSS, DIÂMETRO DE 32CM, COM ARMADURA DE ARRANQUE (EXCLUSIVE MOBILIZAÇÃO E DESMOBILIZAÇÃO). AF_05/2020</t>
  </si>
  <si>
    <t>ESTACA STRAUSS, DIÂMETRO DE 38CM, COM ARMADURA DE ARRANQUE (EXCLUSIVE MOBILIZAÇÃO E DESMOBILIZAÇÃO). AF_05/2020</t>
  </si>
  <si>
    <t>ESTACA METÁLICA PARA FUNDAÇÃO, UTILIZANDO PERFIL LAMINADO HP310X125 (EXCLUSIVE MOBILIZAÇÃO E DESMOBILIZAÇÃO). AF_01/2020</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</si>
  <si>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</si>
  <si>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</si>
  <si>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</si>
  <si>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</si>
  <si>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</si>
  <si>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</si>
  <si>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</si>
  <si>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</si>
  <si>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</si>
  <si>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</si>
  <si>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</si>
  <si>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</si>
  <si>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</si>
  <si>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</si>
  <si>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</si>
  <si>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</si>
  <si>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</si>
  <si>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</si>
  <si>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</si>
  <si>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</si>
  <si>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</si>
  <si>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</si>
  <si>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</si>
  <si>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</si>
  <si>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</si>
  <si>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</si>
  <si>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FABRICAÇÃO, MONTAGEM E DESMONTAGEM DE FÔRMA PARA CORTINA DE CONTENÇÃO, EM CHAPA DE MADEIRA COMPENSADA PLASTIFICADA, E = 18 MM, 10 UTILIZAÇÕES.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</si>
  <si>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</si>
  <si>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</si>
  <si>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</si>
  <si>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</si>
  <si>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</si>
  <si>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</si>
  <si>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</si>
  <si>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</si>
  <si>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</si>
  <si>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</si>
  <si>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</si>
  <si>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</si>
  <si>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</si>
  <si>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</si>
  <si>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</si>
  <si>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</si>
  <si>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</si>
  <si>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</si>
  <si>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</si>
  <si>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</si>
  <si>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</si>
  <si>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</si>
  <si>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</si>
  <si>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</si>
  <si>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</si>
  <si>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</si>
  <si>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</si>
  <si>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</si>
  <si>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</si>
  <si>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EXECUÇÃO DE GRAMPO PARA SOLO GRAMPEADO COM COMPRIMENTO MAIOR QUE 10 M, DIÂMETRO DE 7 CM, PERFURAÇÃO COM EQUIPAMENTO MANUAL E ARMADURA COM DIÂMETRO DE 20 MM. AF_07/2024</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</si>
  <si>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</si>
  <si>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</si>
  <si>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</si>
  <si>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</si>
  <si>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</si>
  <si>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</si>
  <si>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</si>
  <si>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</si>
  <si>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</si>
  <si>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</si>
  <si>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</si>
  <si>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</si>
  <si>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</si>
  <si>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</si>
  <si>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</si>
  <si>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</si>
  <si>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</si>
  <si>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</si>
  <si>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</si>
  <si>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</si>
  <si>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</si>
  <si>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</si>
  <si>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</si>
  <si>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</si>
  <si>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PERFURAÇÃO DE PAREDE DIAFRAGMA COM COROA DIAMANTADA DE DIÂMETRO DE 102 MM. AF_11/2023</t>
  </si>
  <si>
    <t>FORRO EM FIBRA MINERAL, PARA AMBIENTES COMERCIAIS, INCLUSIVE ESTRUTURA DE FIXAÇÃO. AF_08/2023</t>
  </si>
  <si>
    <t>FORRO METÁLICO, PARA AMBIENTES COMERCIAIS, INCLUSIVE ESTRUTURA DE FIXAÇÃO. AF_08/2023</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</si>
  <si>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</si>
  <si>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</si>
  <si>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</si>
  <si>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</si>
  <si>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</si>
  <si>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</si>
  <si>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</si>
  <si>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</si>
  <si>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METÁLICA. AF_05/2024</t>
  </si>
  <si>
    <t>MONTAGEM E DESMONTAGEM DE FÔRMA DE PILARES CIRCULARES, PÉ-DIREITO SIMPLES, PLÁSTICA. AF_05/2024</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</si>
  <si>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</si>
  <si>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</si>
  <si>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</si>
  <si>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</si>
  <si>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</si>
  <si>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</si>
  <si>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</si>
  <si>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</si>
  <si>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</si>
  <si>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</si>
  <si>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</si>
  <si>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</si>
  <si>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</si>
  <si>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</si>
  <si>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</si>
  <si>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</si>
  <si>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</si>
  <si>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</si>
  <si>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</si>
  <si>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</si>
  <si>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</si>
  <si>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</si>
  <si>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</si>
  <si>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</si>
  <si>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</si>
  <si>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</si>
  <si>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</si>
  <si>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</si>
  <si>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</si>
  <si>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</si>
  <si>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</si>
  <si>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</si>
  <si>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</si>
  <si>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</si>
  <si>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</si>
  <si>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</si>
  <si>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</si>
  <si>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</si>
  <si>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</si>
  <si>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</si>
  <si>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</si>
  <si>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</si>
  <si>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</si>
  <si>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</si>
  <si>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</si>
  <si>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</si>
  <si>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</si>
  <si>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</si>
  <si>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</si>
  <si>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</si>
  <si>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</si>
  <si>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</si>
  <si>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PERFIL COM FITA LED - FORNECIMENTO E INSTALAÇÃO. AF_09/2024</t>
  </si>
  <si>
    <t>IMPERMEABILIZAÇÃO COM MANTA ASFÁLTICA COLADA COM ASFALTO DERRETIDO, DUAS CAMADAS, E = 3MM E E=4MM.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</si>
  <si>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</si>
  <si>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</si>
  <si>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</si>
  <si>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</si>
  <si>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</si>
  <si>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</si>
  <si>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</si>
  <si>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</si>
  <si>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</si>
  <si>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</si>
  <si>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</si>
  <si>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</si>
  <si>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</si>
  <si>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</si>
  <si>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</si>
  <si>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</si>
  <si>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</si>
  <si>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</si>
  <si>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</si>
  <si>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</si>
  <si>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</si>
  <si>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</si>
  <si>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</si>
  <si>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</si>
  <si>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</si>
  <si>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</si>
  <si>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</si>
  <si>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</si>
  <si>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</si>
  <si>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</si>
  <si>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</si>
  <si>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</si>
  <si>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</si>
  <si>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</si>
  <si>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</si>
  <si>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</si>
  <si>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</si>
  <si>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</si>
  <si>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</si>
  <si>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</si>
  <si>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</si>
  <si>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</si>
  <si>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</si>
  <si>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</si>
  <si>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</si>
  <si>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COTOVELO HORIZONTAL PARA BARRAMENTO BLINDADO, 1000A - FORNECIMENTO E INSTALAÇÃO. AF_10/2020</t>
  </si>
  <si>
    <t>COTOVELO HORIZONTAL PARA BARRAMENTO BLINDADO, 1250A - FORNECIMENTO E INSTALAÇÃO. AF_10/2020</t>
  </si>
  <si>
    <t>COTOVELO HORIZONTAL PARA BARRAMENTO BLINDADO, 1600A - FORNECIMENTO E INSTALAÇÃO. AF_10/2020</t>
  </si>
  <si>
    <t>COTOVELO HORIZONTAL PARA BARRAMENTO BLINDADO, 2000A - FORNECIMENTO E INSTALAÇÃO. AF_10/2020</t>
  </si>
  <si>
    <t>COTOVELO HORIZONTAL PARA BARRAMENTO BLINDADO, 2500A - FORNECIMENTO E INSTALAÇÃO. AF_10/2020</t>
  </si>
  <si>
    <t>COTOVELO HORIZONTAL PARA BARRAMENTO BLINDADO, 250A - FORNECIMENTO E INSTALAÇÃO. AF_10/2020</t>
  </si>
  <si>
    <t>COTOVELO HORIZONTAL PARA BARRAMENTO BLINDADO, 3000A - FORNECIMENTO E INSTALAÇÃO. AF_10/2020</t>
  </si>
  <si>
    <t>COTOVELO HORIZONTAL PARA BARRAMENTO BLINDADO, 3500A. - FORNECIMENTO E INSTALAÇÃO. AF_10/2020</t>
  </si>
  <si>
    <t>COTOVELO HORIZONTAL PARA BARRAMENTO BLINDADO, 350A - FORNECIMENTO E INSTALAÇÃO. AF_10/2020</t>
  </si>
  <si>
    <t>COTOVELO HORIZONTAL PARA BARRAMENTO BLINDADO, 450A - FORNECIMENTO E INSTALAÇÃO. AF_10/2020</t>
  </si>
  <si>
    <t>COTOVELO HORIZONTAL PARA BARRAMENTO BLINDADO, 550A - FORNECIMENTO E INSTALAÇÃO. AF_10/2020</t>
  </si>
  <si>
    <t>COTOVELO HORIZONTAL PARA BARRAMENTO BLINDADO, 630A - FORNECIMENTO E INSTALAÇÃO. AF_10/2020</t>
  </si>
  <si>
    <t>COTOVELO VERTICAL PARA BARRAMENTO BLINDADO, 1000A - FORNECIMENTO E INSTALAÇÃO. AF_10/2020</t>
  </si>
  <si>
    <t>COTOVELO VERTICAL PARA BARRAMENTO BLINDADO, 1250A - FORNECIMENTO E INSTALAÇÃO. AF_10/2020</t>
  </si>
  <si>
    <t>COTOVELO VERTICAL PARA BARRAMENTO BLINDADO, 1600A - FORNECIMENTO E INSTALAÇÃO. AF_10/2020</t>
  </si>
  <si>
    <t>COTOVELO VERTICAL PARA BARRAMENTO BLINDADO, 2000A - FORNECIMENTO E INSTALAÇÃO. AF_10/2020</t>
  </si>
  <si>
    <t>COTOVELO VERTICAL PARA BARRAMENTO BLINDADO, 2500A - FORNECIMENTO E INSTALAÇÃO. AF_10/2020</t>
  </si>
  <si>
    <t>COTOVELO VERTICAL PARA BARRAMENTO BLINDADO, 250A - FORNECIMENTO E INSTALAÇÃO. AF_10/2020</t>
  </si>
  <si>
    <t>COTOVELO VERTICAL PARA BARRAMENTO BLINDADO, 3000A - FORNECIMENTO E INSTALAÇÃO. AF_10/2020</t>
  </si>
  <si>
    <t>COTOVELO VERTICAL PARA BARRAMENTO BLINDADO, 3500A - FORNECIMENTO E INSTALAÇÃO. AF_10/2020</t>
  </si>
  <si>
    <t>COTOVELO VERTICAL PARA BARRAMENTO BLINDADO, 350A - FORNECIMENTO E INSTALAÇÃO. AF_10/2020</t>
  </si>
  <si>
    <t>COTOVELO VERTICAL PARA BARRAMENTO BLINDADO, 450A - FORNECIMENTO E INSTALAÇÃO. AF_10/2020</t>
  </si>
  <si>
    <t>COTOVELO VERTICAL PARA BARRAMENTO BLINDADO, 550A - FORNECIMENTO E INSTALAÇÃO. AF_10/2020</t>
  </si>
  <si>
    <t>COTOVELO VERTICAL PARA BARRAMENTO BLINDADO, 630A - FORNECIMENTO E INSTALAÇÃO. AF_10/2020</t>
  </si>
  <si>
    <t>DISJUNTOR BIPOLAR TIPO DR, CORRENTE NOMINAL DE 25A - FORNECIMENTO E INSTALAÇÃO. AF_10/2020</t>
  </si>
  <si>
    <t>DISJUNTOR BIPOLAR TIPO DR, CORRENTE NOMINAL DE 40A - FORNECIMENTO E INSTALAÇÃO. AF_10/2020</t>
  </si>
  <si>
    <t>DISJUNTOR TETRAPOLAR TIPO DR, CORRENTE NOMINAL DE 25A - FORNECIMENTO E INSTALAÇÃO. AF_10/2020</t>
  </si>
  <si>
    <t>DISJUNTOR TETRAPOLAR TIPO DR, CORRENTE NOMINAL DE 40A - FORNECIMENTO E INSTALAÇÃO. AF_10/2020</t>
  </si>
  <si>
    <t>GABARITO PARA BARRAMENTO BLINDADO - FORNECIMENTO E INSTALAÇÃO. AF_10/2020</t>
  </si>
  <si>
    <t>PEÇA RETA DE BARRAMENTO BLINDADO, 1000A - FORNECIMENTO E INSTALAÇÃO. AF_10/2020</t>
  </si>
  <si>
    <t>PEÇA RETA DE BARRAMENTO BLINDADO, 1250A - FORNECIMENTO E INSTALAÇÃO. AF_10/2020</t>
  </si>
  <si>
    <t>PEÇA RETA DE BARRAMENTO BLINDADO, 1600A - FORNECIMENTO E INSTALAÇÃO. AF_10/2020</t>
  </si>
  <si>
    <t>PEÇA RETA DE BARRAMENTO BLINDADO, 2000A - FORNECIMENTO E INSTALAÇÃO. AF_10/2020</t>
  </si>
  <si>
    <t>PEÇA RETA DE BARRAMENTO BLINDADO, 2500A - FORNECIMENTO E INSTALAÇÃO. AF_10/2020</t>
  </si>
  <si>
    <t>PEÇA RETA DE BARRAMENTO BLINDADO, 250A - FORNECIMENTO E INSTALAÇÃO. AF_10/2020</t>
  </si>
  <si>
    <t>PEÇA RETA DE BARRAMENTO BLINDADO, 350A - FORNECIMENTO E INSTALAÇÃO. AF_10/2020</t>
  </si>
  <si>
    <t>PEÇA RETA DE BARRAMENTO BLINDADO, 450A - FORNECIMENTO E INSTALAÇÃO. AF_10/2020</t>
  </si>
  <si>
    <t>PEÇA RETA DE BARRAMENTO BLINDADO, 550A - FORNECIMENTO E INSTALAÇÃO. AF_10/2020</t>
  </si>
  <si>
    <t>PEÇA RETA DE BARRAMENTO BLINDADO, 630A - FORNECIMENTO E INSTALAÇÃO. AF_10/2020</t>
  </si>
  <si>
    <t>QUADRO DE DISTRIBUIÇÃO DE LUZ EM PVC PARA 12 DISJUNTORES - FORNECIMENTO E INSTALAÇÃO. AF_10/2020</t>
  </si>
  <si>
    <t>QUADRO DE DISTRIBUIÇÃO DE LUZ EM PVC PARA 24 DISJUNTORES - FORNECIMENTO E INSTALAÇÃO. AF_10/2020</t>
  </si>
  <si>
    <t>QUADRO DE DISTRIBUIÇÃO DE LUZ EM PVC PARA 4 DISJUNTORES - FORNECIMENTO E INSTALAÇÃO. AF_10/2020</t>
  </si>
  <si>
    <t>QUADRO DE DISTRIBUIÇÃO DE LUZ EM PVC PARA 8 DISJUNTORES - FORNECIMENTO E INSTALAÇÃO. AF_10/2020</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</si>
  <si>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</si>
  <si>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</si>
  <si>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</si>
  <si>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</si>
  <si>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</si>
  <si>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</si>
  <si>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</si>
  <si>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CURVA 90 GRAUS, CPVC, SOLDÁVEL, DN 114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</si>
  <si>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</si>
  <si>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</si>
  <si>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</si>
  <si>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</si>
  <si>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</si>
  <si>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EM COBRE, DN 104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</si>
  <si>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</si>
  <si>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</si>
  <si>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</si>
  <si>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</si>
  <si>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</si>
  <si>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</si>
  <si>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</si>
  <si>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</si>
  <si>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</si>
  <si>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</si>
  <si>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</si>
  <si>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</si>
  <si>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</si>
  <si>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</si>
  <si>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</si>
  <si>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</si>
  <si>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</si>
  <si>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</si>
  <si>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</si>
  <si>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</si>
  <si>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</si>
  <si>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</si>
  <si>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</si>
  <si>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</si>
  <si>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</si>
  <si>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</si>
  <si>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</si>
  <si>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</si>
  <si>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</si>
  <si>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</si>
  <si>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</si>
  <si>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</si>
  <si>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</si>
  <si>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</si>
  <si>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</si>
  <si>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</si>
  <si>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</si>
  <si>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</si>
  <si>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</si>
  <si>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</si>
  <si>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</si>
  <si>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</si>
  <si>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</si>
  <si>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</si>
  <si>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</si>
  <si>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</si>
  <si>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</si>
  <si>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</si>
  <si>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</si>
  <si>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</si>
  <si>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</si>
  <si>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</si>
  <si>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</si>
  <si>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</si>
  <si>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</si>
  <si>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</si>
  <si>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</si>
  <si>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</si>
  <si>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</si>
  <si>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</si>
  <si>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</si>
  <si>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</si>
  <si>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</si>
  <si>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</si>
  <si>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</si>
  <si>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RALO LINEAR, EM PVC COM GRELHA INOX, JUNTA SOLDÁVEL, FORNECIDO E INSTALADO EM RAMAL DE DESCARGA OU EM RAMAL DE ESGOTO SANITÁRIO. AF_08/2022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</si>
  <si>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</si>
  <si>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</si>
  <si>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</si>
  <si>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</si>
  <si>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</si>
  <si>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</si>
  <si>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</si>
  <si>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</si>
  <si>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</si>
  <si>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</si>
  <si>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</si>
  <si>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</si>
  <si>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</si>
  <si>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</si>
  <si>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</si>
  <si>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PARA DIVISÓRIA MDF, LINHA 90 MM, *0,80 X 2,10* M - PERFIS DE ALUMINIO EXTRUDADO, INCLUSO PORTAL, BATENTES, DOBRADIÇAS E FECHADURA. AF_01/2021</t>
  </si>
  <si>
    <t>PORTA/VIDRO PARA DIVISÓRIA (N2) - PAINEL DE PVC E=35MM, S/ BONECA, INCLUSO BATENTE, TESTEIRO, DOBRADIÇAS E FECHADURA. AF_01/2021</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</si>
  <si>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</si>
  <si>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</si>
  <si>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</si>
  <si>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</si>
  <si>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</si>
  <si>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</si>
  <si>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</si>
  <si>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</si>
  <si>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</si>
  <si>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</si>
  <si>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</si>
  <si>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</si>
  <si>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</si>
  <si>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</si>
  <si>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</si>
  <si>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</si>
  <si>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</si>
  <si>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</si>
  <si>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</si>
  <si>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</si>
  <si>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</si>
  <si>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</si>
  <si>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</si>
  <si>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</si>
  <si>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</si>
  <si>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</si>
  <si>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</si>
  <si>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</si>
  <si>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</si>
  <si>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</si>
  <si>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</si>
  <si>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</si>
  <si>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</si>
  <si>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</si>
  <si>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</si>
  <si>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</si>
  <si>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</si>
  <si>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</si>
  <si>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</si>
  <si>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</si>
  <si>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</si>
  <si>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</si>
  <si>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</si>
  <si>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</si>
  <si>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</si>
  <si>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</si>
  <si>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</si>
  <si>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</si>
  <si>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</si>
  <si>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</si>
  <si>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</si>
  <si>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</si>
  <si>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</si>
  <si>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</si>
  <si>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</si>
  <si>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</si>
  <si>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</si>
  <si>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</si>
  <si>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</si>
  <si>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</si>
  <si>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</si>
  <si>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</si>
  <si>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</si>
  <si>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</si>
  <si>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</si>
  <si>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</si>
  <si>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</si>
  <si>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</si>
  <si>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PISO UTILIZANDO DETERGENTE NEUTRO E ESCOVAÇÃO . AF_04/2019</t>
  </si>
  <si>
    <t>CURSO DE CAPACITAÇÃO PARA INSTALADOR DE PISO ELEVADO (ENCARGOS COMPLEMENTARES) - HORISTA</t>
  </si>
  <si>
    <t>CURSO DE CAPACITAÇÃO PARA MONTADOR DE FÔRMAS DO SISTEMA DE PAREDES DE CONCRETO (ENCARGOS COMPLEMENTARES) - HORISTA</t>
  </si>
  <si>
    <t>INSTALADOR DE PISO ELEVADO COM ENCARGOS COMPLEMENTARES</t>
  </si>
  <si>
    <t>MONTADOR DE FÔRMAS DO SISTEMA DE PAREDES DE CONCRETO COM ENCARGOS COMPLEMENTARES</t>
  </si>
  <si>
    <t>LOCAÇÃO COM USO EXCLUSIVO DE EQUIPAMENTO TOPOGRÁFICO. AF_03/2024</t>
  </si>
  <si>
    <t>LOCAÇÃO DE PAVIMENTAÇÃO. AF_03/2024</t>
  </si>
  <si>
    <t>LOCAÇÃO DE PONTO PARA REFERÊNCIA TOPOGRÁFICA. AF_03/2024</t>
  </si>
  <si>
    <t>MARCAÇÃO DE PONTOS EM GABARITO OU CAVALETE, COM USO DE ESTAÇÃO TOTAL. AF_03/2024</t>
  </si>
  <si>
    <t>ASSENTO SANITÁRIO PARA PCD - FORNECIMENTO E INSTALACAO. AF_01/2020</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</si>
  <si>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</si>
  <si>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</si>
  <si>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</si>
  <si>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</si>
  <si>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</si>
  <si>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</si>
  <si>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</si>
  <si>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</si>
  <si>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</si>
  <si>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</si>
  <si>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</si>
  <si>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</si>
  <si>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</si>
  <si>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</si>
  <si>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</si>
  <si>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</si>
  <si>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</si>
  <si>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</si>
  <si>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MONTAGEM E DESMONTAGEM DE GRUA ASCENSIONAL, UTILIZAÇÃO DE GUINDASTE AUTOPROPELIDO 90T. AF_03/2024</t>
  </si>
  <si>
    <t>MONTAGEM E DESMONTAGEM DE GRUA ASCENSIONAL, UTILIZAÇÃO DE GUINDASTE DERRICK. AF_03/2024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</si>
  <si>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</si>
  <si>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</si>
  <si>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</si>
  <si>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PALMEIRA COM ALTURA DE MUDA MAIOR QUE 2,00 M E MENOR OU IGUAL A 4,00 M. AF_07/2024</t>
  </si>
  <si>
    <t>PLANTIO DE PALMEIRA COM ALTURA DE MUDA MAIOR QUE 4,00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</si>
  <si>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</si>
  <si>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</si>
  <si>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</si>
  <si>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4,00 M. AF_07/2024</t>
  </si>
  <si>
    <t>ARMAÇÃO DO SISTEMA DE PAREDES DE CONCRETO, EXECUTADA COMO ARMADURA NEGATIVA DE LAJES, TELA L-159. AF_12/2024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</si>
  <si>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</si>
  <si>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</si>
  <si>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</si>
  <si>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</si>
  <si>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</si>
  <si>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</si>
  <si>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</si>
  <si>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</si>
  <si>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</si>
  <si>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</si>
  <si>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</si>
  <si>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</si>
  <si>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</si>
  <si>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</si>
  <si>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</si>
  <si>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</si>
  <si>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</si>
  <si>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PAREDES DE EDIFICAÇÕES UNIFAMILIARES, TELA Q-75. AF_12/2024</t>
  </si>
  <si>
    <t>ARMAÇÃO DO SISTEMA DE PAREDES DE CONCRETO, EXECUTADA EM PLATIBANDAS, TELA Q-92. AF_12/2024_PS</t>
  </si>
  <si>
    <t>CONCRETAGEM DE EDIFICAÇÕES (PAREDES E LAJES)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</si>
  <si>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</si>
  <si>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</si>
  <si>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</si>
  <si>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</si>
  <si>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</si>
  <si>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</si>
  <si>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</si>
  <si>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</si>
  <si>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</si>
  <si>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</si>
  <si>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</si>
  <si>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</si>
  <si>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</si>
  <si>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</si>
  <si>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</si>
  <si>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</si>
  <si>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</si>
  <si>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</si>
  <si>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</si>
  <si>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</si>
  <si>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</si>
  <si>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</si>
  <si>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</si>
  <si>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</si>
  <si>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</si>
  <si>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</si>
  <si>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</si>
  <si>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</si>
  <si>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</si>
  <si>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</si>
  <si>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</si>
  <si>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</si>
  <si>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</si>
  <si>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</si>
  <si>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</si>
  <si>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</si>
  <si>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</si>
  <si>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</si>
  <si>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</si>
  <si>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</si>
  <si>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</si>
  <si>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</si>
  <si>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</si>
  <si>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</si>
  <si>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</si>
  <si>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</si>
  <si>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</si>
  <si>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</si>
  <si>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</si>
  <si>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</si>
  <si>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</si>
  <si>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</si>
  <si>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</si>
  <si>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</si>
  <si>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</si>
  <si>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</si>
  <si>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</si>
  <si>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</si>
  <si>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</si>
  <si>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</si>
  <si>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</si>
  <si>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</si>
  <si>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</si>
  <si>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</si>
  <si>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</si>
  <si>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</si>
  <si>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</si>
  <si>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</si>
  <si>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</si>
  <si>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</si>
  <si>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</si>
  <si>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</si>
  <si>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</si>
  <si>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</si>
  <si>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PAVIMENTO EM PARALELEPÍPEDOS, REJUNTAMENTO COM PEDRISCO E EMULSÃO ASFÁLTICA. AF_05/2020</t>
  </si>
  <si>
    <t>EXECUÇÃO DE PAVIMENTO EM PEDRAS POLIÉDRICAS, REJUNTAMENTO COM PEDRISCO E EMULSÃO ASFÁLTICA. AF_05/2020</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</si>
  <si>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</si>
  <si>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</si>
  <si>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</si>
  <si>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</si>
  <si>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</si>
  <si>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</si>
  <si>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</si>
  <si>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</si>
  <si>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</si>
  <si>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</si>
  <si>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</si>
  <si>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</si>
  <si>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</si>
  <si>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</si>
  <si>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</si>
  <si>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</si>
  <si>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</si>
  <si>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</si>
  <si>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</si>
  <si>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</si>
  <si>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</si>
  <si>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</si>
  <si>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</si>
  <si>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</si>
  <si>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</si>
  <si>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</si>
  <si>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</si>
  <si>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</si>
  <si>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</si>
  <si>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</si>
  <si>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</si>
  <si>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</si>
  <si>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</si>
  <si>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</si>
  <si>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</si>
  <si>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</si>
  <si>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</si>
  <si>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</si>
  <si>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</si>
  <si>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</si>
  <si>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</si>
  <si>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</si>
  <si>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</si>
  <si>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</si>
  <si>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</si>
  <si>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</si>
  <si>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</si>
  <si>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</si>
  <si>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</si>
  <si>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</si>
  <si>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</si>
  <si>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</si>
  <si>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</si>
  <si>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</si>
  <si>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</si>
  <si>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</si>
  <si>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</si>
  <si>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</si>
  <si>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</si>
  <si>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</si>
  <si>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</si>
  <si>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</si>
  <si>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</si>
  <si>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</si>
  <si>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</si>
  <si>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</si>
  <si>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</si>
  <si>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</si>
  <si>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</si>
  <si>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</si>
  <si>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</si>
  <si>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</si>
  <si>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</si>
  <si>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</si>
  <si>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</si>
  <si>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</si>
  <si>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</si>
  <si>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</si>
  <si>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</si>
  <si>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</si>
  <si>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</si>
  <si>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</si>
  <si>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</si>
  <si>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</si>
  <si>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</si>
  <si>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</si>
  <si>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</si>
  <si>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</si>
  <si>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</si>
  <si>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</si>
  <si>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</si>
  <si>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</si>
  <si>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</si>
  <si>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</si>
  <si>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</si>
  <si>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</si>
  <si>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</si>
  <si>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</si>
  <si>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</si>
  <si>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</si>
  <si>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</si>
  <si>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</si>
  <si>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</si>
  <si>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</si>
  <si>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</si>
  <si>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</si>
  <si>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</si>
  <si>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</si>
  <si>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</si>
  <si>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</si>
  <si>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</si>
  <si>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</si>
  <si>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</si>
  <si>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</si>
  <si>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</si>
  <si>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</si>
  <si>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</si>
  <si>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</si>
  <si>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</si>
  <si>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</si>
  <si>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</si>
  <si>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DE DEMARCAÇÃO DE VAGA COM TINTA ACRÍLICA, E = 10 CM, APLICAÇÃO MECÂNICA COM DEMARCADORA A TRAÇÃO MANUAL. AF_05/2021</t>
  </si>
  <si>
    <t>PINTURA DE FAIXA DE PEDESTRE OU ZEBRADA COM TINTA RETRORREFLETIVA A BASE DE RESINA ACRÍLICA COM MICROESFERAS DE VIDRO, E = 30 CM, APLICAÇÃO MECÂNICA COM DEMARCADORA A TRAÇÃO MANUAL.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</si>
  <si>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</si>
  <si>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</si>
  <si>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</si>
  <si>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</si>
  <si>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</si>
  <si>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</si>
  <si>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</si>
  <si>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</si>
  <si>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</si>
  <si>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</si>
  <si>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</si>
  <si>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</si>
  <si>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</si>
  <si>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</si>
  <si>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</si>
  <si>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</si>
  <si>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</si>
  <si>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</si>
  <si>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</si>
  <si>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</si>
  <si>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</si>
  <si>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</si>
  <si>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</si>
  <si>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</si>
  <si>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</si>
  <si>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</si>
  <si>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</si>
  <si>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</si>
  <si>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</si>
  <si>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</si>
  <si>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</si>
  <si>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</si>
  <si>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</si>
  <si>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</si>
  <si>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</si>
  <si>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</si>
  <si>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</si>
  <si>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</si>
  <si>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</si>
  <si>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</si>
  <si>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</si>
  <si>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</si>
  <si>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</si>
  <si>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</si>
  <si>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</si>
  <si>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</si>
  <si>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</si>
  <si>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</si>
  <si>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</si>
  <si>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</si>
  <si>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</si>
  <si>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</si>
  <si>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</si>
  <si>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</si>
  <si>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</si>
  <si>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</si>
  <si>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</si>
  <si>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</si>
  <si>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</si>
  <si>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</si>
  <si>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</si>
  <si>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</si>
  <si>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</si>
  <si>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</si>
  <si>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</si>
  <si>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</si>
  <si>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</si>
  <si>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</si>
  <si>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EXECUÇÃO DE IMPRIMAÇÃO IMPERMEABILIZANTE COM ASFALTO DILUÍDO CM-30, PARA O FECHAMENTO DE VALAS. AF_05/2021</t>
  </si>
  <si>
    <t>EXECUÇÃO DE TAPA BURACO COM APLICAÇÃO DE PRÉ MISTURADO A FRIO (AQUISIÇÃO EM USINA) E PINTURA DE LIGAÇÃO.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</si>
  <si>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</si>
  <si>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</si>
  <si>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RECOMPOSIÇÃO DE REVESTIMENTO EM PRÉ MISTURADO A FRIO (AQUISIÇÃO EM USINA), PARA FECHAMENTO DE VALAS - INCLUSO DEMOLIÇÃO DO PAVIMENTO. AF_12/2020</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</si>
  <si>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</si>
  <si>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</si>
  <si>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</si>
  <si>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</si>
  <si>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</si>
  <si>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</si>
  <si>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</si>
  <si>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</si>
  <si>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</si>
  <si>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</si>
  <si>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</si>
  <si>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</si>
  <si>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</si>
  <si>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</si>
  <si>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</si>
  <si>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</si>
  <si>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</si>
  <si>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</si>
  <si>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</si>
  <si>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</si>
  <si>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</si>
  <si>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</si>
  <si>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</si>
  <si>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</si>
  <si>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</si>
  <si>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</si>
  <si>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</si>
  <si>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</si>
  <si>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</si>
  <si>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</si>
  <si>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</si>
  <si>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</si>
  <si>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</si>
  <si>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</si>
  <si>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</si>
  <si>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</si>
  <si>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</si>
  <si>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</si>
  <si>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</si>
  <si>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</si>
  <si>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</si>
  <si>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</si>
  <si>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</si>
  <si>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</si>
  <si>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</si>
  <si>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</si>
  <si>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</si>
  <si>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</si>
  <si>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</si>
  <si>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</si>
  <si>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</si>
  <si>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</si>
  <si>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</si>
  <si>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</si>
  <si>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</si>
  <si>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</si>
  <si>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</si>
  <si>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</si>
  <si>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</si>
  <si>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</si>
  <si>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</si>
  <si>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</si>
  <si>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AF_02/2023</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</si>
  <si>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</si>
  <si>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</si>
  <si>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</si>
  <si>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</si>
  <si>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</si>
  <si>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</si>
  <si>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</si>
  <si>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</si>
  <si>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</si>
  <si>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</si>
  <si>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</si>
  <si>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</si>
  <si>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</si>
  <si>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</si>
  <si>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</si>
  <si>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</si>
  <si>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</si>
  <si>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</si>
  <si>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</si>
  <si>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</si>
  <si>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</si>
  <si>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</si>
  <si>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</si>
  <si>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</si>
  <si>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</si>
  <si>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</si>
  <si>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</si>
  <si>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</si>
  <si>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</si>
  <si>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</si>
  <si>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</si>
  <si>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</si>
  <si>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</si>
  <si>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</si>
  <si>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</si>
  <si>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</si>
  <si>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</si>
  <si>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</si>
  <si>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</si>
  <si>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</si>
  <si>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</si>
  <si>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</si>
  <si>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</si>
  <si>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</si>
  <si>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</si>
  <si>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</si>
  <si>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</si>
  <si>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</si>
  <si>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</si>
  <si>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</si>
  <si>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</si>
  <si>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</si>
  <si>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</si>
  <si>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</si>
  <si>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</si>
  <si>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</si>
  <si>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</si>
  <si>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</si>
  <si>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</si>
  <si>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</si>
  <si>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</si>
  <si>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</si>
  <si>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</si>
  <si>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</si>
  <si>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</si>
  <si>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</si>
  <si>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</si>
  <si>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</si>
  <si>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</si>
  <si>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</si>
  <si>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</si>
  <si>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</si>
  <si>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</si>
  <si>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</si>
  <si>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</si>
  <si>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</si>
  <si>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</si>
  <si>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</si>
  <si>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</si>
  <si>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</si>
  <si>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</si>
  <si>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</si>
  <si>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</si>
  <si>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</si>
  <si>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</si>
  <si>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</si>
  <si>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</si>
  <si>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</si>
  <si>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CUMEEIRA NORMAL PARA TELHA TRAPEZOIDAL DE AÇO, E = 0,5 MM, INCLUSO ACESSÓRIOS DE FIXAÇÃO E IÇAMENTO. AF_07/2019</t>
  </si>
  <si>
    <t>ISOLAMENTO TERMOACÚSTICO COM LÃ MINERAL NA SUBCOBERTURA, INCLUSO TRANSPORTE VERTICAL. AF_07/2019</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</si>
  <si>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</si>
  <si>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</si>
  <si>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</si>
  <si>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</si>
  <si>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</si>
  <si>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</si>
  <si>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</si>
  <si>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</si>
  <si>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</si>
  <si>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</si>
  <si>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</si>
  <si>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</si>
  <si>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</si>
  <si>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</si>
  <si>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</si>
  <si>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</si>
  <si>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</si>
  <si>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</si>
  <si>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</si>
  <si>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</si>
  <si>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</si>
  <si>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</si>
  <si>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</si>
  <si>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</si>
  <si>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</si>
  <si>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</si>
  <si>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</si>
  <si>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</si>
  <si>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</si>
  <si>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</si>
  <si>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</si>
  <si>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</si>
  <si>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</si>
  <si>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</si>
  <si>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</si>
  <si>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</si>
  <si>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</si>
  <si>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</si>
  <si>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</si>
  <si>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</si>
  <si>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</si>
  <si>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</si>
  <si>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</si>
  <si>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</si>
  <si>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</si>
  <si>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</si>
  <si>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</si>
  <si>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</si>
  <si>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</si>
  <si>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</si>
  <si>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</si>
  <si>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</si>
  <si>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</si>
  <si>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</si>
  <si>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</si>
  <si>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</si>
  <si>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</si>
  <si>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</si>
  <si>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</si>
  <si>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</si>
  <si>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</si>
  <si>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</si>
  <si>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</si>
  <si>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</si>
  <si>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</si>
  <si>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</si>
  <si>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</si>
  <si>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</si>
  <si>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</si>
  <si>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</si>
  <si>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</si>
  <si>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</si>
  <si>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</si>
  <si>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</si>
  <si>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</si>
  <si>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</si>
  <si>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</si>
  <si>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</si>
  <si>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</si>
  <si>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</si>
  <si>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</si>
  <si>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</si>
  <si>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</si>
  <si>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</si>
  <si>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</si>
  <si>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</si>
  <si>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</si>
  <si>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</si>
  <si>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</si>
  <si>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</si>
  <si>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</si>
  <si>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</si>
  <si>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</si>
  <si>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</si>
  <si>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</si>
  <si>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</si>
  <si>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</si>
  <si>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</si>
  <si>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</si>
  <si>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</si>
  <si>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</si>
  <si>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</si>
  <si>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</si>
  <si>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</si>
  <si>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</si>
  <si>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</si>
  <si>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</si>
  <si>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</si>
  <si>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PAVIMENTO COM TRATAMENTO SUPERFICIAL DUPLO, COM CAP 150/200. AF_01/2020</t>
  </si>
  <si>
    <t>PAVIMENTO COM TRATAMENTO SUPERFICIAL SIMPLES, COM CAP 150/200. AF_01/2020</t>
  </si>
  <si>
    <t>PAVIMENTO COM TRATAMENTO SUPERFICIAL TRIPLO, COM CAP 150/200. AF_01/2020</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</si>
  <si>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</si>
  <si>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</si>
  <si>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</si>
  <si>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</si>
  <si>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PRÉ MISTURADO A FRIO, PARA CAMADA DE BINDER, PADRÃO DNIT FAIXA B. AF_03/2020</t>
  </si>
  <si>
    <t>USINAGEM DE PRÉ MISTURADO A FRIO, PARA CAMADA DE ROLAMENTO, PADRÃO DNIT FAIXA C. AF_03/2020</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</si>
  <si>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</si>
  <si>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</si>
  <si>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</si>
  <si>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</si>
  <si>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</si>
  <si>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</si>
  <si>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</si>
  <si>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</si>
  <si>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</si>
  <si>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</si>
  <si>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</si>
  <si>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</si>
  <si>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</si>
  <si>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</si>
  <si>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</si>
  <si>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</si>
  <si>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</si>
  <si>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</si>
  <si>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</si>
  <si>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</si>
  <si>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</si>
  <si>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</si>
  <si>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</si>
  <si>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</si>
  <si>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</si>
  <si>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</si>
  <si>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</si>
  <si>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</si>
  <si>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</si>
  <si>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</si>
  <si>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</si>
  <si>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</si>
  <si>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</si>
  <si>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</si>
  <si>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</si>
  <si>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</si>
  <si>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</si>
  <si>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</si>
  <si>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</si>
  <si>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</si>
  <si>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</si>
  <si>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</si>
  <si>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</si>
  <si>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</si>
  <si>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</si>
  <si>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</si>
  <si>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</si>
  <si>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</si>
  <si>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</si>
  <si>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</si>
  <si>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</si>
  <si>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</si>
  <si>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</si>
  <si>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</si>
  <si>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</si>
  <si>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</si>
  <si>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</si>
  <si>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</si>
  <si>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</si>
  <si>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</si>
  <si>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</si>
  <si>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</si>
  <si>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</si>
  <si>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</si>
  <si>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</si>
  <si>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</si>
  <si>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</si>
  <si>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</si>
  <si>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</si>
  <si>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</si>
  <si>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</si>
  <si>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</si>
  <si>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</si>
  <si>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</si>
  <si>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</si>
  <si>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</si>
  <si>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</si>
  <si>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</si>
  <si>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</si>
  <si>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</si>
  <si>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</si>
  <si>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</si>
  <si>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</si>
  <si>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</si>
  <si>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</si>
  <si>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</si>
  <si>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</si>
  <si>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</si>
  <si>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5.</t>
  </si>
  <si>
    <t>ÁREA M2</t>
  </si>
  <si>
    <t>13.390.0036-0</t>
  </si>
  <si>
    <t>PISO VINILICO EM PLACAS,COM BASE COMPACTADA,COM MEDIDAS EM TORNO DE (60X60)CM,HETEROGENEO,PADRAO RISCADO,COM 3MM DE ESPESSURA,CONFORME ABNT NBR 7374.FORNECIMENTO E COLOCACAO</t>
  </si>
  <si>
    <t>13.390.0036-A</t>
  </si>
  <si>
    <t>JANELA DE PVC BRANCO,CONFORME ABNT NBR 16851 E 10821,DE CORRER,QUATRO FOLHAS,SENDO DUAS FOLHAS MOVEIS EM VENEZIANAS E DUAS FOLHAS MOVEIS EM VIDROS,DE (1,60X1,00)M,INCLUSIVE FERRAGENS E ACESSORIOS,EXCLUSIVE VIDROS.FORNECIMENTO E COLOCACAO</t>
  </si>
  <si>
    <t>14.008.0100-0</t>
  </si>
  <si>
    <t>PORTA DE MADEIRA,COM MEDIDAS APROXIMADAS DE (60X210X3,5)CM,REVESTIDA NAS DUAS FACES COM CHAPA LAMINADA (COMPOSTA DE CELULOSE PRENSADA EM AUTOCLAVE) DE 0,8MM DE ESPESSURA,PROTECAO DOS TOPOS VERTICAIS EM LAMINADO PET COM ABAS DE 1",MARCO DE MADEIRA E ALIZAR EM MDF NAVAL REVESTIDO EM PET,CONFORME ABNTNBR 15930 E RDC N°50/2002 ANVISA,EXCL.FERRAGENS.FORN.COLOC.</t>
  </si>
  <si>
    <t>14.008.0100-A</t>
  </si>
  <si>
    <t>14.008.0101-0</t>
  </si>
  <si>
    <t>PORTA DE MADEIRA,COM MEDIDAS APROXIMADAS DE (70X210X3,5)CM,REVESTIDA NAS DUAS FACES COM CHAPA LAMINADA (COMPOSTA DE CELULOSE PRENSADA EM AUTOCLAVE) DE 0,8MM DE ESPESSURA,PROTECAO DOS TOPOS VERTICAIS EM LAMINADO PET COM ABAS DE 1",MARCO EM MADEIRA E ALIZAR EM MDF NAVAL REVESTIDO EM PET,CONFORME ABNTNBR 15930 E RDC N°50/2002 ANVISA,EXCL.FERRAGENS.FORN.COLOC.</t>
  </si>
  <si>
    <t>14.008.0101-A</t>
  </si>
  <si>
    <t>14.008.0102-0</t>
  </si>
  <si>
    <t>PORTA DE MADEIRA,COM MEDIDAS APROXIMADAS DE (80X210X3,5)CM,REVESTIDA NAS DUAS FACES COM CHAPA LAMINADA (COMPOSTA DE CELULOSE PRENSADA EM AUTOCLAVE) DE 0,8MM DE ESPESSURA,PROTECAO DOS TOPOS VERTICAIS EM LAMINADO PET COM ABAS DE 1",MARCO EM MADEIRA E ALIZAR EM MDF NAVAL REVESTIDOS EM PET,CONFORME ABNT NBR 15930 E RDC N°50/2002 ANVISA,EXCL.FERRAGENS.FORN.COLOC.</t>
  </si>
  <si>
    <t>14.008.0102-A</t>
  </si>
  <si>
    <t>14.008.0103-0</t>
  </si>
  <si>
    <t>PORTA DE MADEIRA,COM MEDIDAS APROXIMADAS DE (90X210X3,5)CM,REVESTIDA NAS DUAS FACES COM CHAPA LAMINADA (COMPOSTA DE CELULOSE PRENSADA EM AUTOCLAVE) DE 0,8MM DE ESPESSURA,PROTECAO DOS TOPOS VERTICAIS EM LAMINADO PET COM ABAS DE 1",MARCO EM MADEIRA E ALIZAR EM MDF NAVAL REVESTIDOS EM PET,CONFORME ABNT NBR 15930 E RDC N°50/2002 ANVISA,EXCL.FERRAGENS.FORN.COLOC.</t>
  </si>
  <si>
    <t>14.008.0103-A</t>
  </si>
  <si>
    <t>14.008.0104-0</t>
  </si>
  <si>
    <t>PORTA DE MADEIRA,COM MEDIDAS APROXIMADAS DE (100X210X4)CM,REVESTIDA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</si>
  <si>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14.008.0104-A</t>
  </si>
  <si>
    <t>14.008.0105-0</t>
  </si>
  <si>
    <t>PORTA DE MADEIRA,COM MEDIDAS APROXIMADAS DE (110X210X4)CM,REVESTIDA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</si>
  <si>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14.008.0105-A</t>
  </si>
  <si>
    <t>14.008.0106-0</t>
  </si>
  <si>
    <t>PORTA DE MADEIRA,COM MEDIDAS APROXIMADAS DE (120X210X4)CM,REVESTIDA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</si>
  <si>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14.008.0106-A</t>
  </si>
  <si>
    <t>14.008.0110-0</t>
  </si>
  <si>
    <t>PORTA MADEIRA,C/MEDIDAS APROX.(70X210X3,5)CM,C/VISOR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</si>
  <si>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14.008.0110-A</t>
  </si>
  <si>
    <t>14.008.0111-0</t>
  </si>
  <si>
    <t>PORTA MADEIRA,C/MEDIDAS APROX.(80X210X3,5)CM,C/VISOR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</si>
  <si>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14.008.0111-A</t>
  </si>
  <si>
    <t>14.008.0112-0</t>
  </si>
  <si>
    <t>PORTA MADEIRA,C/MEDIDAS APROX.(90X210X3,5)CM,C/VISOR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</si>
  <si>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14.008.0112-A</t>
  </si>
  <si>
    <t>14.008.0113-0</t>
  </si>
  <si>
    <t>PORTA MADEIRA,C/MEDIDAS APROX.(100X210X4)CM,C/VISOR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</si>
  <si>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14.008.0113-A</t>
  </si>
  <si>
    <t>14.008.0114-0</t>
  </si>
  <si>
    <t>PORTA MADEIRA,C/MEDIDAS APROX.(110X210X4)CM,C/VISOR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</si>
  <si>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14.008.0114-A</t>
  </si>
  <si>
    <t>14.008.0115-0</t>
  </si>
  <si>
    <t>PORTA MADEIRA,C/MEDIDAS APROX.(120X210X4)CM,C/VISOR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</si>
  <si>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14.008.0115-A</t>
  </si>
  <si>
    <t>14.008.0120-0</t>
  </si>
  <si>
    <t>PORTA DE CORRER,DE MADEIRA,C/MEDIDAS APROXIMADAS DE (80X210X3,5)CM,REVESTIDA NAS DUAS FACES C/CHAPA LAMINADA (COMPOSTA DE CELULOSE PRENSADA EM AUTOCLAVE) DE 0,8MM DE ESPESSURA,PROTECAO DOS TOPOS VERTICAIS EM LAMINADO PET C/ABAS DE 1",MARCOEM MADEIRA E ALIZAR EM MDF NAVAL REVESTIDOS EM PET,CONF.ABNT NBR 15930 E RDC N°50/2002 ANVISA,EXCL.FERRAGENS.FORN.COLOC.</t>
  </si>
  <si>
    <t>14.008.0120-A</t>
  </si>
  <si>
    <t>14.008.0121-0</t>
  </si>
  <si>
    <t>PORTA DE CORRER,DE MADEIRA,C/MEDIDAS APROXIMADAS DE (90X210X3,5)CM,REVESTIDA NAS DUAS FACES C/CHAPA LAMINADA (COMPOSTA DE CELULOSE PRENSADA EM AUTOCLAVE) DE 0,8MM DE ESPESSURA,PROTECAO DOS TOPOS VERTICAIS EM LAMINADO PET C/ABAS DE 1",MARCOEM MADEIRA E ALIZAR EM MDF NAVAL REVESTIDOS EM PET,CONF.ABNT NBR 15930 E RDC N°50/2002 ANVISA,EXCL.FERRAGENS.FORN.COLOC.</t>
  </si>
  <si>
    <t>14.008.0121-A</t>
  </si>
  <si>
    <t>14.008.0122-0</t>
  </si>
  <si>
    <t>PORTA DE CORRER,DE MADEIRA,C/MEDIDAS APROXIMADAS (100X210X4)CM,REVESTIDA NAS DUAS FACES C/CHAPA LAMINADA (COMPOSTA DE CELULOSE PRENSADA EM AUTOCLAVE) DE 0,8MM DE ESPESSURA,PROTECAO DOS TOPOS VERTICAIS EM LAMINADO PET C/ABAS DE 1",MARCO EM MADEIRA E ALIZAR EM MDF NAVAL REVESTIDOS EM PET,CONFORME ABNT NBR 15930 E RDC N°50/2002 ANVISA,EXCL.FERRAGENS.FORN.COLOC.</t>
  </si>
  <si>
    <t>14.008.0122-A</t>
  </si>
  <si>
    <t>14.008.0123-0</t>
  </si>
  <si>
    <t>PORTA DE CORRER,DE MADEIRA,C/MEDIDAS APROXIMADAS (110X210X4)CM,REVESTIDA NAS DUAS FACES COM CHAPA LAMINADA (COMPOSTA DECELULOSE PRENSADA EM AUTOCLAVE) DE 0,8MM DE ESPESSURA,PROTECAO DOS TOPOS VERTICAIS EM LAMINADO PET C/ABAS DE 1",MARCO EM MADEIRA E ALIZAR EM MDF NAVAL REVESTIDOS EM PET,CONF.ABNT NBR 15930 E RDC N°50/2002 ANVISA,EXCL.FERRAGENS.FORN.COLOC.</t>
  </si>
  <si>
    <t>14.008.0123-A</t>
  </si>
  <si>
    <t>14.008.0130-0</t>
  </si>
  <si>
    <t>PORTA CORRER,MADEIRA,C/MED.APROX.(80X210X3,5)CM,C/VISOR VIDRO (20X125)CM E MOLDURA (3X1)CM REVEST.PET,FOLHA PORTA REVEST.DUAS FACES C/CHAPA LAMINADA (COMPOSTA CELULOSE PRENSADA AUTOCLAVE) 0,8MM ESP.PROTECAO TOPOS VERTICAIS LAMINADO PET C/ABAS 1",MARCO MADEIRA E ALIZAR MDF NAVAL REVEST.PET,CONF.ABNTNBR 15930 E RDC N°50/2002 ANVISA,EXCL.FERRAGENS.FORN.COLOC.</t>
  </si>
  <si>
    <t>14.008.0130-A</t>
  </si>
  <si>
    <t>14.008.0131-0</t>
  </si>
  <si>
    <t>PORTA CORRER,MADEIRA,C/MED.APROX.(90X210X3,5)CM,C/VISOR VIDRO (20X125)CM E MOLDURA (3X1)CM REVEST.PET,FOLHA PORTA REVEST.DUAS FACES C/CHAPA LAMINADA (COMPOSTA CELULOSE PRENSADA AUTOCLAVE) 0,8MM ESP.PROTECAO TOPOS VERTICAIS LAMINADO PET C/ABAS 1",MARCO MADEIRA E ALIZAR MDF NAVAL REVEST.PET,CONF.ABNTNBR 15930 E RDC N°50/2002 ANVISA,EXCL.FERRAGENS.FORN.COLOC.</t>
  </si>
  <si>
    <t>14.008.0131-A</t>
  </si>
  <si>
    <t>14.008.0132-0</t>
  </si>
  <si>
    <t>PORTA CORRER,MADEIRA,C/MED.APROX.(100X210X4)CM,C/VISOR VIDRO (20X125)CM E MOLDURA (3X1)CM REVEST.PET,FOLHA PORTA REVEST.DUAS FACES C/CHAPA LAMINADA (COMPOSTA CELULOSE PRENSADA AUTOCLAVE) 0,8MM ESP.PROTECAO TOPOS VERTICAIS LAMINADO PET C/ABAS 1",MARCO MADEIRA E ALIZAR MDF NAVAL REVEST.PET,CONF.ABNT NBR 15930 E RDC N°50/2002 ANVISA,EXCL.FERRAGENS.FORN.COLOC.</t>
  </si>
  <si>
    <t>14.008.0132-A</t>
  </si>
  <si>
    <t>14.008.0133-0</t>
  </si>
  <si>
    <t>PORTA CORRER,MADEIRA,C/MED.APROX.(110X210X4)CM,C/VISOR VIDRO (20X125)CM E MOLDURA (3X1)CM REVEST.PET,FOLHA PORTA REVEST.DUAS FACES C/CHAPA LAMINADA (COMPOSTA CELULOSE PRENSADA AUTOCLAVE) 0,8MM ESP.PROTECAO TOPOS VERTICAIS LAMINADO PET C/ABAS 1",MARCO MADEIRA E ALIZAR MDF NAVAL REVEST.PET,CONF.ABNT NBR 15930 E RDC N°50/2002 ANVISA,EXCL.FERRAGENS.FORN.COLOC.</t>
  </si>
  <si>
    <t>14.008.0133-A</t>
  </si>
  <si>
    <t>15.019.0066-0</t>
  </si>
  <si>
    <t>CAIXA DE PROTECAO EM PVC MEDINDO (15X15)CM,DE EMBUTIR,COM 1TOMADA ELETRICA 2P+T, 20A/250V,PADRAO BRASILEIRO,INCLUSIVE 1 DISJUNTOR BIPOLAR DE 40 A 63A.FORNECIMENTO E COLOCACAO</t>
  </si>
  <si>
    <t>15.019.0066-A</t>
  </si>
  <si>
    <t>RESERVATORIO METALICO,CONSTR.CHAPA ACO CARBONO ASTM A-36,C/CAPAC.P/50M3,P/AGUA POTAVEL,ESTILO TACA,COLUNA CHEIA,ACO USI-SAC 41 OU COR-400,INCL.ENCANAMENTO INT.ESCADAS(INT.E EXT.) ENTRADA E SAIDAS,SUPORTE CHAVE ELETRICA,DRENO AUTO LIMPANTE,GUARDA CORPO DE PROTECAO,CORRIMAO SUPERIOR,ESCAVACAO E BASE DE CONCRETO ARMADO C/FCK 25MPA,EXCL.FUNDACOES.FORN.E COLOC.</t>
  </si>
  <si>
    <t>18.031.0030-0</t>
  </si>
  <si>
    <t>PORTA FRIGORIFICA GIRATORIA PARA RESFRIADOS,MEDINDO APROXIMADAMENTE (800X1800)MM,REVESTIDA INTERNA E EXTERNAMENTE EM CHAPA DE ACO PRE-PINTADO,NUCLEO ISOLANTE EM POLIURETANO COM APROXIMADAMENTE 60MM DE ESPESSURA, COM TRES BATENTES E FERRAGENS GIRATORIAS EM ACO INOXIDAVEL.FORNECIMENTO E COLOCACAO</t>
  </si>
  <si>
    <t>18.031.0030-A</t>
  </si>
  <si>
    <t>18.031.0035-0</t>
  </si>
  <si>
    <t>PORTA FRIGORIFICA GIRATORIA PARA CONGELADOS,MEDINDO APROXIMADAMENTE (800X1800)MM,REVESTIDA INTERNA E EXTERNAMENTE EM CHAPA DE ACO PRE-PINTADO,NUCLEO ISOLANTE EM POLIURETANO COM APROXIMADAMENTE 80MM DE ESPESSURA,COM TRES BATENTES E FERRAGENS GIRATORIAS EM ACO INOXIDAVEL.FORNECIMENTO E COLOCACAO</t>
  </si>
  <si>
    <t>18.031.0035-A</t>
  </si>
  <si>
    <t>dos preços de insumos necessários à composição no estado em questão. Custo zerado (hífen)</t>
  </si>
  <si>
    <t>indica que pelo menos um dos itens da composição não tem custo/preço.</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</si>
  <si>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</si>
  <si>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</si>
  <si>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MARTELO PERFURADOR PNEUMÁTICO MANUAL, HASTE 19 X 108 MM, *11* KG - CHI DIURNO. AF_02/2025</t>
  </si>
  <si>
    <t>MARTELO PERFURADOR PNEUMÁTICO MANUAL, HASTE 19 X 108 MM, *11* KG - CHP DIURNO. AF_02/2025</t>
  </si>
  <si>
    <t>GUINDAUTO HIDRÁULICO, CAPACIDADE MÁXIMA DE CARGA 6200 KG, MOMENTO MÁXIMO DE CARGA 11,7 TM, ALCANCE MÁXIMO HORIZONTAL 9,70 M, INCLUSIVE CAMINHÃO TOCO PBT 16.000 KG, POTÊNCIA DE 189 CV E CESTA AÉREA COM ISOLAMENTO CLASSE C - MATERIAIS NA OPERAÇÃO. AF_01/2025</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</si>
  <si>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</si>
  <si>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</si>
  <si>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</si>
  <si>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</si>
  <si>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</si>
  <si>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</si>
  <si>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</si>
  <si>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</si>
  <si>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</si>
  <si>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</si>
  <si>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</si>
  <si>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</si>
  <si>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</si>
  <si>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</si>
  <si>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</si>
  <si>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</si>
  <si>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</si>
  <si>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</si>
  <si>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</si>
  <si>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</si>
  <si>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</si>
  <si>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</si>
  <si>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</si>
  <si>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</si>
  <si>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</si>
  <si>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</si>
  <si>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</si>
  <si>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</si>
  <si>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</si>
  <si>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</si>
  <si>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</si>
  <si>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</si>
  <si>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</si>
  <si>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</si>
  <si>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</si>
  <si>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</si>
  <si>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</si>
  <si>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</si>
  <si>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32CM, INTEIRAMENTE ARMADA (EXCLUSIVE MOBILIZAÇÃO E DESMOBILIZAÇÃO). AF_05/2020</t>
  </si>
  <si>
    <t>ESTACA STRAUSS, DIÂMETRO DE 38CM, INTEIRAMENTE ARMADA (EXCLUSIVE MOBILIZAÇÃO E DESMOBILIZAÇÃO). AF_05/2020</t>
  </si>
  <si>
    <t>ESTACA ESCAVADA MECANICAMENTE, SEM FLUIDO ESTABILIZANTE, COM 60CM DE DIÂMETRO, CONCRETO LANÇADO POR BOMBA LANÇA (EXCLUSIVE BOMBEAMENTO, MOBILIZAÇÃO E DESMOBILIZAÇÃO). AF_01/2020</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</si>
  <si>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</si>
  <si>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</si>
  <si>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</si>
  <si>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</si>
  <si>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</si>
  <si>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</si>
  <si>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</si>
  <si>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</si>
  <si>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</si>
  <si>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</si>
  <si>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</si>
  <si>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</si>
  <si>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</si>
  <si>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</si>
  <si>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</si>
  <si>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</si>
  <si>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</si>
  <si>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</si>
  <si>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</si>
  <si>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</si>
  <si>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</si>
  <si>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</si>
  <si>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</si>
  <si>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</si>
  <si>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</si>
  <si>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</si>
  <si>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</si>
  <si>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</si>
  <si>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</si>
  <si>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</si>
  <si>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</si>
  <si>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</si>
  <si>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ELETRODUTO FLEXÍVEL CORRUGADO REFORÇADO, PVC, DN 20 MM (1/2"), PARA CIRCUITOS TERMINAIS, INSTALADO EM FORRO - FORNECIMENTO E INSTALAÇÃO. AF_03/2023</t>
  </si>
  <si>
    <t>ELETRODUTO FLEXÍVEL CORRUGADO REFORÇADO, PVC, DN 25 MM (3/4"), PARA CIRCUITOS TERMINAIS, INSTALADO EM FORRO - FORNECIMENTO E INSTALAÇÃO. AF_03/2023</t>
  </si>
  <si>
    <t>ELETRODUTO FLEXÍVEL CORRUGADO REFORÇADO, PVC, DN 32 MM (1"), PARA CIRCUITOS TERMINAIS, INSTALADO EM FORRO - FORNECIMENTO E INSTALAÇÃO. AF_03/2023</t>
  </si>
  <si>
    <t>ELETRODUTO FLEXÍVEL CORRUGADO, PEAD, DN 32 MM (1"), PARA CIRCUITOS TERMINAIS, INSTALADO EM FORRO - FORNECIMENTO E INSTALAÇÃO. AF_03/2023</t>
  </si>
  <si>
    <t>ELETRODUTO FLEXÍVEL CORRUGADO, PEAD, DN 40 MM (1 1/4"), PARA CIRCUITOS TERMINAIS, INSTALADO EM FORRO - FORNECIMENTO E INSTALAÇÃO. AF_03/2023</t>
  </si>
  <si>
    <t>ELETRODUTO FLEXÍVEL CORRUGADO,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</si>
  <si>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</si>
  <si>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PVC, DN 32 MM (1"), PARA CIRCUITOS TERMINAIS, INSTALADO EM FORRO - FORNECIMENTO E INSTALAÇÃO. AF_03/2023</t>
  </si>
  <si>
    <t>ELETRODUTO FLEXÍVEL LISO, PEAD, DN 32 MM (1"), PARA CIRCUITOS TERMINAIS, INSTALADO EM FORRO - FORNECIMENTO E INSTALAÇÃO. AF_03/2023</t>
  </si>
  <si>
    <t>ELETRODUTO FLEXÍVEL LISO, PEAD, DN 40 MM (1 1/4"), PARA CIRCUITOS TERMINAIS, INSTALADO EM FORRO - FORNECIMENTO E INSTALAÇÃO. AF_03/2023</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</si>
  <si>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</si>
  <si>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</si>
  <si>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</si>
  <si>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</si>
  <si>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</si>
  <si>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</si>
  <si>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</si>
  <si>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</si>
  <si>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</si>
  <si>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</si>
  <si>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</si>
  <si>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LAJE PRÉ-MOLDADA UNIDIRECIONAL, BIAPOIADA, ENCHIMENTO EM CERÂMICA, VIGOTA PROTENDIDA, ALTURA TOTAL DA LAJE (ENCHIMENTO+CAPA) = (12+4). AF_11/2020</t>
  </si>
  <si>
    <t>LAJE PRÉ-MOLDADA UNIDIRECIONAL, BIAPOIADA, ENCHIMENTO EM CERÂMICA, VIGOTA PROTENDIDA, ALTURA TOTAL DA LAJE (ENCHIMENTO+CAPA) = (16+4). AF_11/2020</t>
  </si>
  <si>
    <t>LAJE PRÉ-MOLDADA UNIDIRECIONAL, BIAPOIADA, ENCHIMENTO EM CERÂMICA, VIGOTA PROTENDIDA, ALTURA TOTAL DA LAJE (ENCHIMENTO+CAPA) = (20+5). AF_11/2020</t>
  </si>
  <si>
    <t>LAJE PRÉ-MOLDADA UNIDIRECIONAL, BIAPOIADA, ENCHIMENTO EM CERÂMICA, VIGOTA PROTENDIDA, ALTURA TOTAL DA LAJE (ENCHIMENTO+CAPA) = (8+4). AF_11/2020</t>
  </si>
  <si>
    <t>LAJE PRÉ-MOLDADA UNIDIRECIONAL, BIAPOIADA, ENCHIMENTO EM CERÂMICA, VIGOTA TRELIÇADA, ALTURA TOTAL DA LAJE (ENCHIMENTO+CAPA) = (12+4). AF_11/2020</t>
  </si>
  <si>
    <t>LAJE PRÉ-MOLDADA UNIDIRECIONAL, BIAPOIADA, ENCHIMENTO EM CERÂMICA, VIGOTA TRELIÇADA, ALTURA TOTAL DA LAJE (ENCHIMENTO+CAPA) = (16+4). AF_11/2020</t>
  </si>
  <si>
    <t>LAJE PRÉ-MOLDADA UNIDIRECIONAL, BIAPOIADA, ENCHIMENTO EM CERÂMICA, VIGOTA TRELIÇADA, ALTURA TOTAL DA LAJE (ENCHIMENTO+CAPA) = (20+5). AF_11/2020</t>
  </si>
  <si>
    <t>LAJE PRÉ-MOLDADA UNIDIRECIONAL, BIAPOIADA, ENCHIMENTO EM CERÂMICA, VIGOTA TRELIÇADA, ALTURA TOTAL DA LAJE (ENCHIMENTO+CAPA) = (8+4). AF_11/2020</t>
  </si>
  <si>
    <t>LAJE PRÉ-MOLDADA UNIDIRECIONAL, BIAPOIADA, ENCHIMENTO EM EPS, VIGOTA PROTENDIDA, ALTURA TOTAL DA LAJE (ENCHIMENTO+CAPA) = (12+4). AF_11/2020</t>
  </si>
  <si>
    <t>LAJE PRÉ-MOLDADA UNIDIRECIONAL, BIAPOIADA, ENCHIMENTO EM EPS, VIGOTA PROTENDIDA, ALTURA TOTAL DA LAJE (ENCHIMENTO+CAPA) = (16+4). AF_11/2020</t>
  </si>
  <si>
    <t>LAJE PRÉ-MOLDADA UNIDIRECIONAL, BIAPOIADA, ENCHIMENTO EM EPS, VIGOTA PROTENDIDA, ALTURA TOTAL DA LAJE (ENCHIMENTO+CAPA) = (20+5). AF_11/2020</t>
  </si>
  <si>
    <t>LAJE PRÉ-MOLDADA UNIDIRECIONAL, BIAPOIADA, ENCHIMENTO EM EPS, VIGOTA PROTENDIDA, ALTURA TOTAL DA LAJE (ENCHIMENTO+CAPA) = (8+4). AF_11/2020</t>
  </si>
  <si>
    <t>LAJE PRÉ-MOLDADA UNIDIRECIONAL, BIAPOIADA, ENCHIMENTO EM EPS, VIGOTA TRELIÇADA, ALTURA TOTAL DA LAJE (ENCHIMENTO+CAPA) = (12+4). AF_11/2020</t>
  </si>
  <si>
    <t>LAJE PRÉ-MOLDADA UNIDIRECIONAL, BIAPOIADA, ENCHIMENTO EM EPS, VIGOTA TRELIÇADA, ALTURA TOTAL DA LAJE (ENCHIMENTO+CAPA) = (16+4). AF_11/2020</t>
  </si>
  <si>
    <t>LAJE PRÉ-MOLDADA UNIDIRECIONAL, BIAPOIADA, ENCHIMENTO EM EPS, VIGOTA TRELIÇADA, ALTURA TOTAL DA LAJE (ENCHIMENTO+CAPA) = (20+5). AF_11/2020</t>
  </si>
  <si>
    <t>LAJE PRÉ-MOLDADA UNIDIRECIONAL, BIAPOIADA, ENCHIMENTO EM EPS, VIGOTA TRELIÇADA, ALTURA TOTAL DA LAJE (ENCHIMENTO+CAPA) = (8+4). AF_11/2020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</si>
  <si>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</si>
  <si>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</si>
  <si>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</si>
  <si>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</si>
  <si>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</si>
  <si>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</si>
  <si>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</si>
  <si>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</si>
  <si>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</si>
  <si>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</si>
  <si>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</si>
  <si>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</si>
  <si>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</si>
  <si>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</si>
  <si>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</si>
  <si>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</si>
  <si>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</si>
  <si>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</si>
  <si>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</si>
  <si>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</si>
  <si>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</si>
  <si>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</si>
  <si>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</si>
  <si>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</si>
  <si>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</si>
  <si>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</si>
  <si>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</si>
  <si>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PEITORIL LINEAR EM GRANITO OU MÁRMORE, L = 15CM, ASSENTADO COM ARGAMASSA 1:6 COM ADITIVO. AF_11/2020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</si>
  <si>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</si>
  <si>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</si>
  <si>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</si>
  <si>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</si>
  <si>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</si>
  <si>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</si>
  <si>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</si>
  <si>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</si>
  <si>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</si>
  <si>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</si>
  <si>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</si>
  <si>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</si>
  <si>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</si>
  <si>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</si>
  <si>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</si>
  <si>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</si>
  <si>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</si>
  <si>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</si>
  <si>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</si>
  <si>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</si>
  <si>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</si>
  <si>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</si>
  <si>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</si>
  <si>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</si>
  <si>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</si>
  <si>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</si>
  <si>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</si>
  <si>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</si>
  <si>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</si>
  <si>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</si>
  <si>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</si>
  <si>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</si>
  <si>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</si>
  <si>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</si>
  <si>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</si>
  <si>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</si>
  <si>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</si>
  <si>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</si>
  <si>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</si>
  <si>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</si>
  <si>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</si>
  <si>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</si>
  <si>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</si>
  <si>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</si>
  <si>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</si>
  <si>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</si>
  <si>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</si>
  <si>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</si>
  <si>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</si>
  <si>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</si>
  <si>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</si>
  <si>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</si>
  <si>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</si>
  <si>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</si>
  <si>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</si>
  <si>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</si>
  <si>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</si>
  <si>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</si>
  <si>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</si>
  <si>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</si>
  <si>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</si>
  <si>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</si>
  <si>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</si>
  <si>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</si>
  <si>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</si>
  <si>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</si>
  <si>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</si>
  <si>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</si>
  <si>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</si>
  <si>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</si>
  <si>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</si>
  <si>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</si>
  <si>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</si>
  <si>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</si>
  <si>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</si>
  <si>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</si>
  <si>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</si>
  <si>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</si>
  <si>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</si>
  <si>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</si>
  <si>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</si>
  <si>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</si>
  <si>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</si>
  <si>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 xml:space="preserve">Quantidade por rua </t>
  </si>
  <si>
    <t>6.7</t>
  </si>
  <si>
    <t>Porcentagem</t>
  </si>
  <si>
    <t>Pedra de mão</t>
  </si>
  <si>
    <t>FURO A CADA 200M</t>
  </si>
  <si>
    <t>N DE FUROS</t>
  </si>
  <si>
    <t>6.8</t>
  </si>
  <si>
    <t>03/2025</t>
  </si>
  <si>
    <t>11/04/2025</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</si>
  <si>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</si>
  <si>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</si>
  <si>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</si>
  <si>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</si>
  <si>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</si>
  <si>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</si>
  <si>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</si>
  <si>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</si>
  <si>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</si>
  <si>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 DE SOLO-CIMENTO (TIJOLO ECOLÓGICO) DE 7X15X30CM  (ESPESSURA 15CM). AF_05/2020</t>
  </si>
  <si>
    <t>ARGAMASSA TRAÇO 1:0,5:4,5  (EM VOLUME DE CIMENTO, CAL E AREIA MÉDIA ÚMIDA), PREPARO MECÂNICO COM BETONEIRA 250 L. AF_08/2019</t>
  </si>
  <si>
    <t>ARGAMASSA TRAÇO 1:3  (EM VOLUME DE CIMENTO E AREIA MÉDIA ÚMIDA), PREPARO MECÂNICO COM BETONEIRA 250 L. AF_08/2019</t>
  </si>
  <si>
    <t>ARRASAMENTO MECÂNICO DE ESTACA METÁLICA, PERFIL LAMINADO TIPO  I  FAMÍLIA 250. AF_05/2021</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</si>
  <si>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</si>
  <si>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</si>
  <si>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</si>
  <si>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</si>
  <si>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</si>
  <si>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</si>
  <si>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</si>
  <si>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</si>
  <si>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</si>
  <si>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</si>
  <si>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</si>
  <si>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</si>
  <si>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</si>
  <si>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</si>
  <si>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</si>
  <si>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</si>
  <si>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</si>
  <si>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</si>
  <si>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</si>
  <si>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</si>
  <si>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</si>
  <si>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</si>
  <si>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</si>
  <si>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</si>
  <si>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</si>
  <si>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</si>
  <si>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CONCRETAGEM DE PILARES, FCK = 25 MPA,  COM USO DE BALDES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</si>
  <si>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</si>
  <si>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</si>
  <si>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COMPRESSOR DE AR, VAZAO DE 10 PCM, RESERVATORIO 100 L, PRESSAO DE TRABALHO ENTRE 6,9 E 9,7 BAR  POTENCIA 2 HP, TENSAO 110/220 V - CHI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</si>
  <si>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</si>
  <si>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</si>
  <si>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</si>
  <si>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</si>
  <si>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</si>
  <si>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</si>
  <si>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ESCAVADEIRA HIDRÁULICA DE BRAÇO LONGO (LONGO ALCANCE) SOBRE ESTEIRAS, CAÇAMBA 0,52 M3, PESO OPERACIONAL 24 T, POTÊNCIA LÍQUIDA 155 HP  - CHP DIURNO. AF_06/2023</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</si>
  <si>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</si>
  <si>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</si>
  <si>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</si>
  <si>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</si>
  <si>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</si>
  <si>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</si>
  <si>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</si>
  <si>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</si>
  <si>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PÓRTICO ROLANTE MONOVIGA, PERFIL I, 4 PERNAS, CAPACIDADE 5 T  - CHI DIURNO. AF_04/2019</t>
  </si>
  <si>
    <t>PÓRTICO ROLANTE MONOVIGA, PERFIL I, 4 PERNAS, CAPACIDADE 5 T  - CHP DIURNO. AF_04/2019</t>
  </si>
  <si>
    <t>RETROESCAVADEIRA SOBRE RODAS COM CARREGADEIRA , PESO OPERACIONAL MÍN. 6,674, POTÊNCIA LÍQ 88 HP, COM MARTELO ROMPEDOR HIDRÁULICO ENTRE  275 A 362 KG - CHI DIURNO. AF_02/2021</t>
  </si>
  <si>
    <t>RETROESCAVADEIRA SOBRE RODAS COM CARREGADEIRA , PESO OPERACIONAL MÍN. 6,674, POTÊNCIA LÍQ 88 HP, COM MARTELO ROMPEDOR HIDRÁULICO ENTRE  275 A 362 KG - CHP DIURNO. AF_02/2021</t>
  </si>
  <si>
    <t>TORRE, COMPOSTA POR GUINCHO MECÂNICO, GUINCHO MANUAL, CABOS DE AÇO, PITEIRA E SOQUETE  - CHI DIURNO. AF_05/2023</t>
  </si>
  <si>
    <t>TORRE, COMPOSTA POR GUINCHO MECÂNICO, GUINCHO MANUAL, CABOS DE AÇO, PITEIRA E SOQUETE  - CHP DIURNO. AF_05/2023</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</si>
  <si>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</si>
  <si>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</si>
  <si>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</si>
  <si>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</si>
  <si>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</si>
  <si>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</si>
  <si>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</si>
  <si>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</si>
  <si>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</si>
  <si>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</si>
  <si>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</si>
  <si>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</si>
  <si>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</si>
  <si>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</si>
  <si>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</si>
  <si>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DESEMPENADEIRA DE CONCRETO, PESO DE 78 KG, 4 PÁS, MOTOR A GASOLINA, POTÊNCIA 5,5 HP   MATERIAIS NA OPERAÇÃO. AF_05/2023</t>
  </si>
  <si>
    <t>ESCAVADEIRA HIDRÁULICA DE BRAÇO LONGO (LONGO ALCANCE) SOBRE ESTEIRAS, CAÇAMBA 0,52 M3, PESO OPERACIONAL 24 T, POTÊNCIA LÍQUIDA 155 HP  - MATERIAIS NA OPERAÇÃO. AF_06/2023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</si>
  <si>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</si>
  <si>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</si>
  <si>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</si>
  <si>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</si>
  <si>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</si>
  <si>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</si>
  <si>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</si>
  <si>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</si>
  <si>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</si>
  <si>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</si>
  <si>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</si>
  <si>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</si>
  <si>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</si>
  <si>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</si>
  <si>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</si>
  <si>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</si>
  <si>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</si>
  <si>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</si>
  <si>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</si>
  <si>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</si>
  <si>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</si>
  <si>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</si>
  <si>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</si>
  <si>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RETROESCAVADEIRA SOBRE RODAS COM CARREGADEIRA , PESO OPERACIONAL MÍN. 6,674, POTÊNCIA LÍQ 88 HP, COM MARTELO ROMPEDOR HIDRÁULICO ENTRE  275 A 362 KG - DEPRECIAÇÃO. AF_02/2021</t>
  </si>
  <si>
    <t>RETROESCAVADEIRA SOBRE RODAS COM CARREGADEIRA , PESO OPERACIONAL MÍN. 6,674, POTÊNCIA LÍQ 88 HP, COM MARTELO ROMPEDOR HIDRÁULICO ENTRE  275 A 362 KG - MANUTENÇÃO. AF_02/2021</t>
  </si>
  <si>
    <t>RETROESCAVADEIRA SOBRE RODAS COM CARREGADEIRA , PESO OPERACIONAL MÍN. 6,674, POTÊNCIA LÍQ 88 HP, COM MARTELO ROMPEDOR HIDRÁULICO ENTRE  275 A 362 KG - MATERIAIS NA OPERAÇÃO. AF_02/2021</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</si>
  <si>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</si>
  <si>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</si>
  <si>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</si>
  <si>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</si>
  <si>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LUVA DE PEAD, DN 100 MM, INSTALADA EM DRENO  - FORNECIMENTO E INSTALAÇÃO. AF_07/2021</t>
  </si>
  <si>
    <t>ELETROCALHA LISA OU PERFURADA EM AÇO GALVANIZADO, LARGURA  100MM E ALTURA 50MM, INCLUSIVE EMENDA E FIXAÇÃO - FORNECIMENTO E INSTALAÇÃO. AF_04/2023</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</si>
  <si>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</si>
  <si>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</si>
  <si>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</si>
  <si>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</si>
  <si>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</si>
  <si>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</si>
  <si>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</si>
  <si>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</si>
  <si>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</si>
  <si>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</si>
  <si>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</si>
  <si>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</si>
  <si>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</si>
  <si>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</si>
  <si>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</si>
  <si>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</si>
  <si>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</si>
  <si>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</si>
  <si>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</si>
  <si>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</si>
  <si>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</si>
  <si>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</si>
  <si>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</si>
  <si>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</si>
  <si>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</si>
  <si>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</si>
  <si>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</si>
  <si>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</si>
  <si>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</si>
  <si>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</si>
  <si>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</si>
  <si>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</si>
  <si>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</si>
  <si>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</si>
  <si>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</si>
  <si>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</si>
  <si>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</si>
  <si>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</si>
  <si>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</si>
  <si>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</si>
  <si>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</si>
  <si>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DESMONTE DE MATERIAL DE 3ª CATEGORIA (BLOCOS DE ROCHAS OU MATACOS), EM VALA, COM MARTELETE PNEUMÁTICO MANUAL -  EXCLUSIVE RETIRADA, CARGA E TRANSPORTE. AF_03/2021</t>
  </si>
  <si>
    <t>DESMONTE DE MATERIAL DE 3ª CATEGORIA, EM VALA, COM USO DE EMULSÃO EXPLOSIVA ENCARTUCHADA -  EXCLUSIVE RETIRADA, CARGA E TRANSPORTE. AF_03/2021</t>
  </si>
  <si>
    <t>FABRICAÇÃO DE CONJUNTO DE MÓDULO METÁLICO,  COMPRIMENTO DE 3,0 M E ALTURA DE 1,8 M (ESTRONCAS DE 1,00 M). AF_08/2020</t>
  </si>
  <si>
    <t>FABRICAÇÃO DE CONJUNTO DE MÓDULO METÁLICO,  COMPRIMENTO DE 3,6 M E ALTURA DE 3,0 M (ESTRONCAS DE 2,00 M). AF_08/2020</t>
  </si>
  <si>
    <t>ESTACA HÉLICE CONTÍNUA , DIÂMETRO DE 50 CM, INCLUSO CONCRETO FCK=30MPA E ARMADURA MÍNIMA (EXCLUSIVE BOMBEAMENTO, MOBILIZAÇÃO E DESMOBILIZAÇÃO). AF_12/2019</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</si>
  <si>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</si>
  <si>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</si>
  <si>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</si>
  <si>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</si>
  <si>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</si>
  <si>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</si>
  <si>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</si>
  <si>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</si>
  <si>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</si>
  <si>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</si>
  <si>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</si>
  <si>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</si>
  <si>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</si>
  <si>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</si>
  <si>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</si>
  <si>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</si>
  <si>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</si>
  <si>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</si>
  <si>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</si>
  <si>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</si>
  <si>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</si>
  <si>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</si>
  <si>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</si>
  <si>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</si>
  <si>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GUARDA-CORPO DE AÇO GALVANIZADO DE 1,10M DE ALTURA, MONTANTES TUBULARES DE 1.1/2  ESPAÇADOS DE 1,20M, TRAVESSA SUPERIOR DE 2 , GRADIL FORMADO POR BARRAS CHATAS EM FERRO DE 32X4,8MM, FIXADO COM CHUMBADOR MECÂNICO. AF_04/2019_PS</t>
  </si>
  <si>
    <t>GUARDA-CORPO DE AÇO GALVANIZADO DE 1,10M, MONTANTES TUBULARES DE 100X50MM ESPAÇADOS DE 1,20M, TRAVESSA SUPERIOR DE 3", GRADIL  EM CANTONEIRA 51X51X4,8 MM E BARRAS CHATAS NA VERTICAL DE 32X4,8 MM, FIXADO COM ADESIVO ESTRUTURAL EPOXI. AF_04/2019</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</si>
  <si>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</si>
  <si>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</si>
  <si>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</si>
  <si>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</si>
  <si>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</si>
  <si>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</si>
  <si>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</si>
  <si>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</si>
  <si>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</si>
  <si>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</si>
  <si>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</si>
  <si>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</si>
  <si>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</si>
  <si>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</si>
  <si>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</si>
  <si>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</si>
  <si>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</si>
  <si>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</si>
  <si>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</si>
  <si>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</si>
  <si>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</si>
  <si>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</si>
  <si>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60 CM BASE (15 CM BASE DA GUIA + 45 CM BASE DA SARJETA) X 26 CM ALTURA. AF_01/2024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</si>
  <si>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</si>
  <si>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</si>
  <si>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CURTO COM BOLSA E ROSCA PARA REGISTRO, PVC, SOLDÁVEL, DN  25 MM X 3/4", INSTALADO EM RESERVAÇÃO PREDIAL DE ÁGUA - FORNECIMENTO E INSTALAÇÃO. AF_04/2024</t>
  </si>
  <si>
    <t>CURVA 90 GRAUS, PVC, SOLDÁVEL, DN  25 MM, INSTALADO EM RESERVAÇÃO PREDIAL DE ÁGUA - FORNECIMENTO E INSTALAÇÃO. AF_04/2024</t>
  </si>
  <si>
    <t>JOELHO 90 GRAUS COM BUCHA DE LATÃO, PVC, SOLDÁVEL, DN  25 MM X 3/4", INSTALADO EM RESERVAÇÃO PREDIAL DE ÁGUA - FORNECIMENTO E INSTALAÇÃO. AF_04/2024</t>
  </si>
  <si>
    <t>LUVA PVC, SOLDÁVEL, DN  25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</si>
  <si>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</si>
  <si>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</si>
  <si>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</si>
  <si>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</si>
  <si>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</si>
  <si>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</si>
  <si>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</si>
  <si>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</si>
  <si>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</si>
  <si>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</si>
  <si>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</si>
  <si>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</si>
  <si>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</si>
  <si>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</si>
  <si>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</si>
  <si>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</si>
  <si>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</si>
  <si>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</si>
  <si>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</si>
  <si>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</si>
  <si>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32 MM X  25 MM, INSTALADO EM RESERVAÇÃO PREDIAL DE ÁGUA - FORNECIMENTO E INSTALAÇÃO. AF_04/2024</t>
  </si>
  <si>
    <t>TÊ, PVC, SOLDÁVEL, DN  25 MM INSTALADO EM RESERVAÇÃO PREDIAL DE ÁGUA - FORNECIMENTO E INSTALAÇÃO. AF_04/2024</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</si>
  <si>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</si>
  <si>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</si>
  <si>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</si>
  <si>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</si>
  <si>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</si>
  <si>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</si>
  <si>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</si>
  <si>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</si>
  <si>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CONECTOR FÊMEA, PPR, 25 X 1/2  , CLASSE PN 25, INSTALADO EM RAMAL DE DISTRIBUIÇÃO DE ÁGUA   FORNECIMENTO E INSTALAÇÃO. AF_08/2022</t>
  </si>
  <si>
    <t>CONECTOR FÊMEA, PPR, 25 X 1/2  , CLASSE PN 25, INSTALADO EM RAMAL OU SUB-RAMAL DE ÁGUA   FORNECIMENTO E INSTALAÇÃO. AF_08/2022</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</si>
  <si>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</si>
  <si>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</si>
  <si>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 CLASSE PN 25, INSTALADO EM RAMAL OU SUB-RAMAL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</si>
  <si>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</si>
  <si>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</si>
  <si>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32 X 3/4", CLASSE PN 25, INSTALADO EM RAMAL DE DISTRIBUIÇÃO DE ÁGUA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</si>
  <si>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</si>
  <si>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</si>
  <si>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</si>
  <si>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</si>
  <si>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</si>
  <si>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</si>
  <si>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</si>
  <si>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</si>
  <si>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90 GRAUS, PPR, DN 110 MM, CLASSE PN 25, INSTALADO EM PRUMADA DE ÁGUA   FORNECIMENTO E INSTALAÇÃO .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</si>
  <si>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</si>
  <si>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</si>
  <si>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</si>
  <si>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</si>
  <si>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</si>
  <si>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</si>
  <si>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</si>
  <si>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</si>
  <si>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</si>
  <si>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</si>
  <si>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</si>
  <si>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</si>
  <si>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</si>
  <si>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</si>
  <si>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</si>
  <si>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</si>
  <si>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</si>
  <si>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</si>
  <si>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</si>
  <si>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</si>
  <si>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</si>
  <si>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</si>
  <si>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</si>
  <si>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</si>
  <si>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</si>
  <si>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</si>
  <si>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</si>
  <si>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</si>
  <si>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</si>
  <si>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</si>
  <si>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</si>
  <si>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</si>
  <si>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</si>
  <si>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</si>
  <si>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</si>
  <si>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</si>
  <si>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</si>
  <si>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</si>
  <si>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</si>
  <si>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</si>
  <si>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</si>
  <si>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</si>
  <si>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</si>
  <si>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</si>
  <si>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</si>
  <si>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 CLASSE PN 25, INSTALADO EM RAMAL OU SUB-RAMAL DE ÁGUA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</si>
  <si>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</si>
  <si>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</si>
  <si>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</si>
  <si>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</si>
  <si>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</si>
  <si>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</si>
  <si>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</si>
  <si>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</si>
  <si>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</si>
  <si>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</si>
  <si>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</si>
  <si>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</si>
  <si>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ADAPTADOR CURTO COM BOLSA E ROSCA PARA REGISTRO, PVC, SOLDÁVEL, DN 20MM X 1/2 , INSTALADO EM RAMAL OU SUB-RAMAL DE ÁGUA - FORNECIMENTO E INSTALAÇÃO. AF_06/2022</t>
  </si>
  <si>
    <t>ADAPTADOR CURTO COM BOLSA E ROSCA PARA REGISTRO, PVC, SOLDÁVEL, DN 25MM X 3/4 , INSTALADO EM RAMAL DE DISTRIBUIÇÃO DE ÁGUA - FORNECIMENTO E INSTALAÇÃO. AF_06/2022</t>
  </si>
  <si>
    <t>ADAPTADOR CURTO COM BOLSA E ROSCA PARA REGISTRO, PVC, SOLDÁVEL, DN 25MM X 3/4 , INSTALADO EM RAMAL OU SUB-RAMAL DE ÁGUA - FORNECIMENTO E INSTALAÇÃO. AF_06/2022</t>
  </si>
  <si>
    <t>ADAPTADOR CURTO COM BOLSA E ROSCA PARA REGISTRO, PVC, SOLDÁVEL, DN 32MM X 1 , INSTALADO EM PRUMADA DE ÁGUA - FORNECIMENTO E INSTALAÇÃO. AF_06/2022</t>
  </si>
  <si>
    <t>ADAPTADOR CURTO COM BOLSA E ROSCA PARA REGISTRO, PVC, SOLDÁVEL, DN 32MM X 1 , INSTALADO EM RAMAL DE DISTRIBUIÇÃO DE ÁGUA - FORNECIMENTO E INSTALAÇÃO. AF_06/2022</t>
  </si>
  <si>
    <t>ADAPTADOR CURTO COM BOLSA E ROSCA PARA REGISTRO, PVC, SOLDÁVEL, DN 32MM X 1 , INSTALADO EM RAMAL OU SUB-RAMAL DE ÁGUA - FORNECIMENTO E INSTALAÇÃO. AF_06/2022</t>
  </si>
  <si>
    <t>ADAPTADOR CURTO COM BOLSA E ROSCA PARA REGISTRO, PVC, SOLDÁVEL, DN 40MM X 1.1/2 , INSTALADO EM PRUMADA DE ÁGUA - FORNECIMENTO E INSTALAÇÃO. AF_06/2022</t>
  </si>
  <si>
    <t>ADAPTADOR CURTO COM BOLSA E ROSCA PARA REGISTRO, PVC, SOLDÁVEL, DN 40MM X 1.1/4 , INSTALADO EM PRUMADA DE ÁGUA - FORNECIMENTO E INSTALAÇÃO. AF_06/2022</t>
  </si>
  <si>
    <t>ADAPTADOR CURTO COM BOLSA E ROSCA PARA REGISTRO, PVC, SOLDÁVEL, DN 50MM X 1.1/2 ,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</si>
  <si>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</si>
  <si>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60MM X 2 , INSTALADO EM PRUMADA DE ÁGUA - FORNECIMENTO E INSTALAÇÃO. AF_06/2022</t>
  </si>
  <si>
    <t>ADAPTADOR CURTO COM BOLSA E ROSCA PARA REGISTRO, PVC, SOLDÁVEL, DN 85MM X 3 , INSTALADO EM PRUMADA DE ÁGUA - FORNECIMENTO E INSTALAÇÃO. AF_06/2022</t>
  </si>
  <si>
    <t>BUCHA DE REDUÇÃO , LONGA, PVC, SOLDÁVEL, DN 50 X 32 MM, INSTALADO EM PRUMADA DE ÁGUA - FORNECIMENTO E INSTALAÇÃO. AF_06/2022</t>
  </si>
  <si>
    <t>BUCHA DE REDUÇÃO , LONGA, PVC, SOLDÁVEL, DN 50 X 32 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</si>
  <si>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</si>
  <si>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</si>
  <si>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</si>
  <si>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</si>
  <si>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</si>
  <si>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</si>
  <si>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</si>
  <si>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</si>
  <si>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</si>
  <si>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25MM, X 3/4  INSTALADO EM RAMAL DE DISTRIBUIÇÃO DE ÁGUA - FORNECIMENTO E INSTALAÇÃO. AF_06/2022</t>
  </si>
  <si>
    <t>LUVA COM BUCHA DE LATÃO, PVC, SOLDÁVEL, DN 25MM X 3/4 , INSTALADO EM RAMAL DE DISTRIBUIÇÃO DE ÁGUA - FORNECIMENTO E INSTALAÇÃO. AF_06/2022</t>
  </si>
  <si>
    <t>LUVA COM BUCHA DE LATÃO, PVC, SOLDÁVEL, DN 25MM X 3/4 , INSTALADO EM RAMAL OU SUB-RAMAL DE ÁGUA - FORNECIMENTO E INSTALAÇÃO. AF_06/2022</t>
  </si>
  <si>
    <t>LUVA COM BUCHA DE LATÃO, PVC, SOLDÁVEL, DN 32MM X 1 , INSTALADO EM RAMAL DE DISTRIBUIÇÃO DE ÁGUA   FORNECIMENTO E INSTALAÇÃO. AF_06/2022</t>
  </si>
  <si>
    <t>LUVA COM BUCHA DE LATÃO, PVC, SOLDÁVEL, DN 32MM X 1 , INSTALADO EM RAMAL OU SUB-RAMAL DE ÁGUA   FORNECIMENTO E INSTALAÇÃO. AF_06/2022</t>
  </si>
  <si>
    <t>LUVA COM ROSCA, PVC, SOLDÁVEL, DN 40MM X 1.1/4 , INSTALADO EM PRUMADA DE ÁGUA - FORNECIMENTO E INSTALAÇÃO. AF_06/2022</t>
  </si>
  <si>
    <t>LUVA COM ROSCA, PVC, SOLDÁVEL, DN 50MM X 1.1/2 ,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</si>
  <si>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</si>
  <si>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</si>
  <si>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</si>
  <si>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60MM, INSTALADO EM PRUMADA DE ÁGUA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</si>
  <si>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</si>
  <si>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</si>
  <si>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SOLDÁVEL E COM BUCHA DE LATÃO, PVC, SOLDÁVEL, DN 32MM X 1 , INSTALADO EM PRUMADA DE ÁGUA   FORNECIMENTO E INSTALAÇÃO. AF_06/2022</t>
  </si>
  <si>
    <t>LUVA SOLDÁVEL E COM ROSCA, PVC, SOLDÁVEL, DN 25MM X 3/4 , INSTALADO EM RAMAL OU SUB-RAMAL DE ÁGUA - FORNECIMENTO E INSTALAÇÃO. AF_06/2022</t>
  </si>
  <si>
    <t>LUVA SOLDÁVEL E COM ROSCA, PVC, SOLDÁVEL, DN 32MM X 1 , INSTALADO EM PRUMADA DE ÁGUA - FORNECIMENTO E INSTALAÇÃO. AF_06/2022</t>
  </si>
  <si>
    <t>LUVA SOLDÁVEL E COM ROSCA, PVC, SOLDÁVEL, DN 32MM X 1 , INSTALADO EM RAMAL DE DISTRIBUIÇÃO DE ÁGUA - FORNECIMENTO E INSTALAÇÃO. AF_06/2022</t>
  </si>
  <si>
    <t>LUVA SOLDÁVEL E COM ROSCA, PVC, SOLDÁVEL, DN 32MM X 1 , INSTALADO EM RAMAL OU SUB-RAMAL DE ÁGUA - FORNECIMENTO E INSTALAÇÃO. AF_06/2022</t>
  </si>
  <si>
    <t>TÊ COM BUCHA DE LATÃO NA BOLSA CENTRAL, PVC, SOLDÁVEL, DN 20MM X 1/2 , INSTALADO EM RAMAL OU SUB-RAMAL DE ÁGUA - FORNECIMENTO E INSTALAÇÃO. AF_06/2022</t>
  </si>
  <si>
    <t>TÊ COM BUCHA DE LATÃO NA BOLSA CENTRAL, PVC, SOLDÁVEL, DN 25MM X 1/2 , INSTALADO EM RAMAL OU SUB-RAMAL DE ÁGUA - FORNECIMENTO E INSTALAÇÃO. AF_06/2022</t>
  </si>
  <si>
    <t>TÊ COM BUCHA DE LATÃO NA BOLSA CENTRAL, PVC, SOLDÁVEL, DN 25MM X 3/4 , INSTALADO EM RAMAL OU SUB-RAMAL DE ÁGUA - FORNECIMENTO E INSTALAÇÃO. AF_06/2022</t>
  </si>
  <si>
    <t>TÊ COM BUCHA DE LATÃO NA BOLSA CENTRAL, PVC, SOLDÁVEL, DN 32MM X 3/4 , INSTALADO EM RAMAL DE DISTRIBUIÇÃO DE ÁGUA - FORNECIMENTO E INSTALAÇÃO. AF_06/2022</t>
  </si>
  <si>
    <t>TÊ COM BUCHA DE LATÃO NA BOLSA CENTRAL, PVC, SOLDÁVEL, DN 32MM X 3/4 , INSTALADO EM RAMAL OU SUB-RAMAL DE ÁGUA - FORNECIMENTO E INSTALAÇÃO. AF_06/2022</t>
  </si>
  <si>
    <t>TÊ SOLDÁVEL E COM ROSCA NA BOLSA CENTRAL, PVC, SOLDÁVEL, DN 20MM X 1/2 , INSTALADO EM RAMAL DE DISTRIBUIÇÃO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</si>
  <si>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</si>
  <si>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</si>
  <si>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</si>
  <si>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</si>
  <si>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</si>
  <si>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</si>
  <si>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CONECTOR, CPVC, SOLDÁVEL, DN 15MM X 1/2 , INSTALADO EM RAMAL OU SUB-RAMAL DE ÁGUA   FORNECIMENTO E INSTALAÇÃO. AF_06/2022</t>
  </si>
  <si>
    <t>CONECTOR, CPVC, SOLDÁVEL, DN 22MM X 1/2 , INSTALADO EM RAMAL OU SUB-RAMAL DE ÁGUA   FORNECIMENTO E INSTALAÇÃO. AF_06/2022</t>
  </si>
  <si>
    <t>CONECTOR, CPVC, SOLDÁVEL, DN 28MM X 1 , INSTALADO EM RAMAL DE DISTRIBUIÇÃO DE ÁGUA   FORNECIMENTO E INSTALAÇÃO. AF_06/2022</t>
  </si>
  <si>
    <t>CONECTOR, CPVC, SOLDÁVEL, DN 28MM X 1 , INSTALADO EM RAMAL OU SUB-RAMAL DE ÁGUA   FORNECIMENTO E INSTALAÇÃO. AF_06/2022</t>
  </si>
  <si>
    <t>CONECTOR, CPVC, SOLDÁVEL, DN 35MM X 1 1/4 , INSTALADO EM PRUMADA DE ÁGUA   FORNECIMENTO E INSTALAÇÃO. AF_06/2022</t>
  </si>
  <si>
    <t>CONECTOR, CPVC, SOLDÁVEL, DN 35MM X 1 1/4 , INSTALADO EM RAMAL DE DISTRIBUIÇÃO DE ÁGUA - FORNECIMENTO E INSTALAÇÃO. AF_06/2022</t>
  </si>
  <si>
    <t>CONECTOR, CPVC, SOLDÁVEL, DN 35MM X 1 1/4 , INSTALADO EM RAMAL OU SUB-RAMAL DE ÁGUA   FORNECIMENTO E INSTALAÇÃO. AF_06/2022</t>
  </si>
  <si>
    <t>CONECTOR, CPVC, SOLDÁVEL, DN 42MM X 1.1/2 , INSTALADO EM PRUMADA DE ÁGUA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</si>
  <si>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</si>
  <si>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</si>
  <si>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</si>
  <si>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</si>
  <si>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</si>
  <si>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</si>
  <si>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</si>
  <si>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</si>
  <si>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</si>
  <si>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</si>
  <si>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</si>
  <si>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</si>
  <si>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</si>
  <si>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</si>
  <si>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</si>
  <si>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</si>
  <si>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</si>
  <si>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</si>
  <si>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</si>
  <si>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</si>
  <si>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</si>
  <si>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</si>
  <si>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</si>
  <si>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LUVA DE CORRER, CPVC, SOLDÁVEL, DN 15MM, INSTALADO EM RAMAL OU SUB-RAMAL DE ÁGUA   FORNECIMENTO E INSTALAÇÃO. AF_06/2022</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</si>
  <si>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</si>
  <si>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</si>
  <si>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</si>
  <si>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</si>
  <si>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</si>
  <si>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</si>
  <si>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TRANSIÇÃO, CPVC, SOLDÁVEL, DN 22MM X 25MM, INSTALADO EM RAMAL DE DISTRIBUIÇÃO DE ÁGUA   FORNECIMENTO E INSTALAÇÃO. AF_06/2022</t>
  </si>
  <si>
    <t>LUVA DE TRANSIÇÃO, CPVC, SOLDÁVEL, DN 54MM X 2 , INSTALADO EM PRUMADA DE ÁGUA   FORNECIMENTO E INSTALAÇÃO. AF_06/2022</t>
  </si>
  <si>
    <t>LUVA DE TRANSIÇÃO, CPVC, SOLDÁVEL, DN42MM X 1.1/2 , INSTALADO EM PRUMADA DE ÁGUA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</si>
  <si>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</si>
  <si>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</si>
  <si>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</si>
  <si>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</si>
  <si>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</si>
  <si>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</si>
  <si>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</si>
  <si>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</si>
  <si>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</si>
  <si>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</si>
  <si>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TRANSIÇÃO, CPVC, SOLDÁVEL, DN 15MM X 1/2 , INSTALADO EM RAMAL OU SUB-RAMAL DE ÁGUA   FORNECIMENTO E INSTALAÇÃO. AF_06/2022</t>
  </si>
  <si>
    <t>TE DE TRANSIÇÃO, CPVC, SOLDÁVEL, DN 22MM X 1/2 , INSTALADO EM RAMAL OU SUB-RAMAL DE ÁGUA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</si>
  <si>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</si>
  <si>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</si>
  <si>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</si>
  <si>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</si>
  <si>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</si>
  <si>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</si>
  <si>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</si>
  <si>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</si>
  <si>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</si>
  <si>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</si>
  <si>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</si>
  <si>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</si>
  <si>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</si>
  <si>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</si>
  <si>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</si>
  <si>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</si>
  <si>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</si>
  <si>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</si>
  <si>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</si>
  <si>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</si>
  <si>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</si>
  <si>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</si>
  <si>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</si>
  <si>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</si>
  <si>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</si>
  <si>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</si>
  <si>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</si>
  <si>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OU SUB-RAMAL DE ÁGUA   FORNECIMENTO E INSTALAÇÃO. AF_06/2022</t>
  </si>
  <si>
    <t>UNIÃO, CPVC, SOLDÁVEL, DN42MM, INSTALADO EM PRUMADA DE ÁGUA   FORNECIMENTO E INSTALAÇÃO. AF_06/2022</t>
  </si>
  <si>
    <t>PORTA/PAINEL CEGO PARA DIVISÓRIA (N1)  - PAINEL CEGO MSO/COMEIA E=35MM, S/ BONECA, INCLUSO BATENTE, TESTEIRO, DOBRADIÇAS E FECHADURA. AF_01/2021</t>
  </si>
  <si>
    <t>PORTA/PAINEL CEGO PARA DIVISÓRIA (N1)  PVC E=35MM, S/ BONECA, INCLUSO BATENTE, TESTEIRO, DOBRADIÇAS E FECHADURA. AF_01/2021</t>
  </si>
  <si>
    <t>PORTA/VIDRO PARA DIVISÓRIA (N2) - PAINEL C/ MSO/COMEIA E=35MM, S/ BONECA,  INCLUSO BATENTE, TESTEIRO, DOBRADIÇAS E FECHADURA. AF_01/2021</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</si>
  <si>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</si>
  <si>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</si>
  <si>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</si>
  <si>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</si>
  <si>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</si>
  <si>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</si>
  <si>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</si>
  <si>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</si>
  <si>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</si>
  <si>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15 MM, 90 GRAUS, SEM ANEL DE SOLDA, INSTALADO EM RAMAL DE DISTRIBUIÇÃO   FORNECIMENTO E INSTALAÇÃO. AF_04/2022</t>
  </si>
  <si>
    <t>CURVA EM COBRE, DN 35 MM, 45 GRAUS, SEM ANEL DE SOLDA, BOLSA X BOLSA, INSTALADO EM PRUMADA DE HIDRÁULICA PREDIAL -  FORNECIMENTO E INSTALAÇÃO. AF_04/2022</t>
  </si>
  <si>
    <t>LUVA PASSANTE EM COBRE, DN 28 MM, SEM ANEL DE SOLDA, INSTALADO EM RAMAL E SUB-RAMAL  DE HIDRÁULICA PREDIAL - FORNECIMENTO E INSTALAÇÃO. AF_04/2022</t>
  </si>
  <si>
    <t>LOCAÇÃO CONVENCIONAL DE OBRA, UTILIZANDO GABARITO DE TÁBUAS CORRIDAS PONTALETADAS A CADA 1,50M -  2 UTILIZAÇÕES. AF_03/2024</t>
  </si>
  <si>
    <t>LOCAÇÃO CONVENCIONAL DE OBRA, UTILIZANDO GABARITO DE TÁBUAS CORRIDAS PONTALETADAS A CADA 2,00M -  2 UTILIZAÇÕES. AF_03/2024</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</si>
  <si>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</si>
  <si>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</si>
  <si>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SIFÃO DO TIPO GARRAFA/COPO EM PVC 1.1/4  X 1.1/2" - FORNECIMENTO E INSTALAÇÃO. AF_01/2020</t>
  </si>
  <si>
    <t>EMBOÇO OU MASSA ÚNICA EM ARGAMASSA TRAÇO 1:2:8, PREPARO MECÂNICA COM BETONEIRA 400 L, APLICADA COM PROJETOR TIPO CANEQUINHA EM SUPERFÍCIES INTERNAS DA SACADA, ESPESSURA DE 25 MM,  SEM USO DE TELA METÁLICA. AF_08/2022</t>
  </si>
  <si>
    <t>PLANTIO DE ARBUSTO OU  CERCA VIVA. AF_07/2024</t>
  </si>
  <si>
    <t>PAREDE COM SISTEMA EM CHAPAS DE GESSO PARA DRYWALL, USO INTERNO, COM UMA FACE SIMPLES E OUTRA FACE DUPLA E   ESTRUTURA METÁLICA COM GUIAS DUPLAS PARA PAREDES COM ÁREA LÍQUIDA MAIOR OU IGUAL A 6 M2, COM VÃOS. AF_07/2023_PS</t>
  </si>
  <si>
    <t>EXECUÇÃO DE PASSEIO EM PISO INTERTRAVADO, COM BLOCO RAQUETE  22 X 13,5 CM, ESPESSURA 6 CM. AF_10/2022</t>
  </si>
  <si>
    <t>EXECUÇÃO DE PAVIMENTO EM PISO INTERTRAVADO, COM BLOCO RAQUETE  22 X 13,5 CM, ESPESSURA 6 CM. AF_10/2022</t>
  </si>
  <si>
    <t>FACHADA EM VIDRO NO SISTEMA SPIDER GLASS, CONSIDERANDO MÓDULOS DE 2,00 X 2,50 M, FIXADO EM ESTRUTURA METÁLICA   FORNECIMENTO E INSTALAÇÃO. AF_06/2022</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</si>
  <si>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</si>
  <si>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</si>
  <si>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DE EIXO VIÁRIO COM TINTA RETRORREFLETIVA A BASE DE RESINA ACRÍLICA COM MICROESFERAS DE VIDRO, APLICAÇÃO MECÂNICA COM DEMARCADORA A TRAÇÃO MANUAL. AF_05/2021</t>
  </si>
  <si>
    <t>PINTURA DE FAIXA DE PEDESTRE OU ZEBRADA COM TINTA ACRÍLICA, E  = 30 CM, APLICAÇÃO MECÂNICA COM DEMARCADORA A TRAÇÃO MANUAL. AF_05/2021</t>
  </si>
  <si>
    <t>PINTURA DE NÚMEROS E LETRAS PARA SINALIZAÇÃO HORIZONTAL, ALTURA  100  MM, APLICADOR SPRAY E MOLDE PLÁSTICO. AF_05/2021</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</si>
  <si>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</si>
  <si>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</si>
  <si>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</si>
  <si>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</si>
  <si>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</si>
  <si>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ESGOTO, EM ALVENARIA COM BLOCOS DE CONCRETO, DIMENSÕES INTERNAS = 1X1 M, PROFUNDIDADE = 1,40 M, EXCLUINDO TAMPÃO. AF_12/2020</t>
  </si>
  <si>
    <t>CHUMBAMENTO PONTUAL DE ABERTURA EM LAJE COM PASSAGEM DE 1 TUBO COM DIÂMETRO DE  50 MM. AF_09/2023</t>
  </si>
  <si>
    <t>CHUMBAMENTO PONTUAL DE ABERTURA EM LAJE COM PASSAGEM DE 5 TUBOS COM  DIÂMETROS DE  50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</si>
  <si>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</si>
  <si>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</si>
  <si>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</si>
  <si>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</si>
  <si>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</si>
  <si>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</si>
  <si>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</si>
  <si>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APLICADO  EM SUPERFÍCIES INTERNAS DE SACADA. AF_02/2023</t>
  </si>
  <si>
    <t>REVESTIMENTO CERÂMICO PARA PAREDES INTERNAS COM PLACAS TIPO ESMALTADA DE DIMENSÕES 20X20 CM APLICADAS NA ALTURA INTEIRA DAS PAREDES.  AF_02/2023_PE</t>
  </si>
  <si>
    <t>FORNECIMENTO E INSTALAÇÃO DE SUPORTE DE MADEIRA  PARA PLACAS DE SINALIZAÇÃO, EM SOLO, COM H= DE 2,5 M E SEÇÃO DE 7,5 X 7,5 CM. AF_03/2022</t>
  </si>
  <si>
    <t>BASE METÁLICA PARA MASTRO 1 ½"  PARA SPDA - FORNECIMENTO E INSTALAÇÃO. AF_08/2023</t>
  </si>
  <si>
    <t>HIDRÔMETRO DN 2" , 30 M³/H - FORNECIMENTO E INSTALAÇÃO. AF_03/2024</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</si>
  <si>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</si>
  <si>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</si>
  <si>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</si>
  <si>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</si>
  <si>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</si>
  <si>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</si>
  <si>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</si>
  <si>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</si>
  <si>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</si>
  <si>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</si>
  <si>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</si>
  <si>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</si>
  <si>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</si>
  <si>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</si>
  <si>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</si>
  <si>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</si>
  <si>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</si>
  <si>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</si>
  <si>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</si>
  <si>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</si>
  <si>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</si>
  <si>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</si>
  <si>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</si>
  <si>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</si>
  <si>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</si>
  <si>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</si>
  <si>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</si>
  <si>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</si>
  <si>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</si>
  <si>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</si>
  <si>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</si>
  <si>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</si>
  <si>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</si>
  <si>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</si>
  <si>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</si>
  <si>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</si>
  <si>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</si>
  <si>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</si>
  <si>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</si>
  <si>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</si>
  <si>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</si>
  <si>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</si>
  <si>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</si>
  <si>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</si>
  <si>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</si>
  <si>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</si>
  <si>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</si>
  <si>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</si>
  <si>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Io=MARÇO/2025</t>
  </si>
  <si>
    <t>LOCAL: JOÃO CAETANO - ITAMBI 3º DISTRITO META 2.1</t>
  </si>
  <si>
    <t>ANEXO I PROPSTA DE PREÇOS /ORÇAMENTO  SINTÉTICO</t>
  </si>
  <si>
    <t>ANEXO I - PROPOSTA DE PREÇOS /ORÇAMENTO ANALÍTICO</t>
  </si>
  <si>
    <t>ANEXO I - PROPOSTA DE PREÇOS / CRONOGRAMA FÍSICO - FINANCEIRO</t>
  </si>
  <si>
    <t xml:space="preserve">ANEXO I - PROPOSTA DE PREÇOS </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</si>
</sst>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quot;R$&quot;\ * #,##0.00_-;\-&quot;R$&quot;\ * #,##0.00_-;_-&quot;R$&quot;\ * &quot;-&quot;??_-;_-@_-"/>
    <numFmt numFmtId="43" formatCode="_-* #,##0.00_-;\-* #,##0.00_-;_-* &quot;-&quot;??_-;_-@_-"/>
    <numFmt numFmtId="164" formatCode="&quot;R$ &quot;#,##0_);[Red]\(&quot;R$ &quot;#,##0\)"/>
    <numFmt numFmtId="165" formatCode="_(&quot;R$ &quot;* #,##0.00_);_(&quot;R$ &quot;* \(#,##0.00\);_(&quot;R$ &quot;* &quot;-&quot;??_);_(@_)"/>
    <numFmt numFmtId="166" formatCode="_(* #,##0.00_);_(* \(#,##0.00\);_(* &quot;-&quot;??_);_(@_)"/>
    <numFmt numFmtId="167" formatCode="#,##0.0000"/>
    <numFmt numFmtId="168" formatCode="0.0000"/>
    <numFmt numFmtId="169" formatCode="d/m/yy;@"/>
    <numFmt numFmtId="170" formatCode="dd/mm/yy;@"/>
    <numFmt numFmtId="171" formatCode="&quot;R$&quot;\ #,##0.00"/>
    <numFmt numFmtId="172" formatCode="#,##0.00_ ;\-#,##0.00\ "/>
    <numFmt numFmtId="173" formatCode="_-* #,##0.0000000_-;\-* #,##0.0000000_-;_-* &quot;-&quot;??_-;_-@_-"/>
    <numFmt numFmtId="174" formatCode="#,##0.000000"/>
    <numFmt numFmtId="175" formatCode="#,##0.00000000"/>
    <numFmt numFmtId="176" formatCode="_-* #,##0.00000000_-;\-* #,##0.00000000_-;_-* \-??_-;_-@_-"/>
    <numFmt numFmtId="177" formatCode="#,##0.00\ ;\-#,##0.00\ ;&quot; -&quot;#\ ;@\ "/>
    <numFmt numFmtId="178" formatCode="_(* #,##0.00_);_(* \(#,##0.00\);_(* \-??_);_(@_)"/>
    <numFmt numFmtId="179" formatCode="0.000"/>
    <numFmt numFmtId="180" formatCode="_(* #,##0.000000_);_(* \(#,##0.000000\);_(* &quot;-&quot;??_);_(@_)"/>
    <numFmt numFmtId="181" formatCode="#,##0.000"/>
    <numFmt numFmtId="182" formatCode="_-* #,##0.00_-;\-* #,##0.00_-;_-* \-??_-;_-@_-"/>
    <numFmt numFmtId="183" formatCode="#,##0.000_);[Red]\(#,##0.000\)"/>
    <numFmt numFmtId="184" formatCode="#,##0.000;[Red]#,##0.000"/>
    <numFmt numFmtId="185" formatCode="0.0%"/>
    <numFmt numFmtId="186" formatCode="#,##0.00;\-\ #,##0.00;\-"/>
    <numFmt numFmtId="187" formatCode="&quot;R$&quot;#,##0.00"/>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b/>
      <sz val="10"/>
      <name val="Arial"/>
      <family val="2"/>
    </font>
    <font>
      <sz val="8"/>
      <name val="Arial"/>
      <family val="2"/>
    </font>
    <font>
      <b/>
      <sz val="8"/>
      <name val="Arial"/>
      <family val="2"/>
    </font>
    <font>
      <sz val="10"/>
      <name val="Arial"/>
      <family val="2"/>
    </font>
    <font>
      <sz val="10"/>
      <name val="Arial"/>
      <family val="2"/>
    </font>
    <font>
      <sz val="9"/>
      <name val="Arial"/>
      <family val="2"/>
    </font>
    <font>
      <b/>
      <sz val="9"/>
      <name val="Arial"/>
      <family val="2"/>
    </font>
    <font>
      <sz val="10"/>
      <name val="Wingdings"/>
      <charset val="2"/>
    </font>
    <font>
      <b/>
      <sz val="7"/>
      <name val="Arial"/>
      <family val="2"/>
    </font>
    <font>
      <b/>
      <sz val="8"/>
      <name val="Wingdings"/>
      <charset val="2"/>
    </font>
    <font>
      <sz val="11"/>
      <color indexed="8"/>
      <name val="Calibri"/>
      <family val="2"/>
    </font>
    <font>
      <sz val="5"/>
      <color indexed="12"/>
      <name val="Arial"/>
      <family val="2"/>
    </font>
    <font>
      <b/>
      <sz val="12"/>
      <color indexed="50"/>
      <name val="Arial"/>
      <family val="2"/>
    </font>
    <font>
      <sz val="9"/>
      <color indexed="12"/>
      <name val="Arial"/>
      <family val="2"/>
    </font>
    <font>
      <b/>
      <i/>
      <sz val="1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sz val="12"/>
      <name val="Arial"/>
      <family val="2"/>
    </font>
    <font>
      <b/>
      <i/>
      <sz val="8"/>
      <name val="Arial"/>
      <family val="2"/>
    </font>
    <font>
      <sz val="11"/>
      <color theme="1"/>
      <name val="Calibri"/>
      <family val="2"/>
      <scheme val="minor"/>
    </font>
    <font>
      <i/>
      <sz val="11"/>
      <color rgb="FF7F7F7F"/>
      <name val="Calibri"/>
      <family val="2"/>
      <scheme val="minor"/>
    </font>
    <font>
      <b/>
      <sz val="11"/>
      <color theme="1"/>
      <name val="Calibri"/>
      <family val="2"/>
      <scheme val="minor"/>
    </font>
    <font>
      <sz val="8"/>
      <color theme="1"/>
      <name val="Arial"/>
      <family val="2"/>
    </font>
    <font>
      <sz val="10"/>
      <color theme="1"/>
      <name val="Arial"/>
      <family val="2"/>
    </font>
    <font>
      <b/>
      <sz val="12"/>
      <color theme="1"/>
      <name val="Arial"/>
      <family val="2"/>
    </font>
    <font>
      <b/>
      <sz val="8"/>
      <color theme="1"/>
      <name val="Arial"/>
      <family val="2"/>
    </font>
    <font>
      <b/>
      <sz val="10"/>
      <color theme="1"/>
      <name val="Arial"/>
      <family val="2"/>
    </font>
    <font>
      <sz val="9"/>
      <color theme="1"/>
      <name val="Arial"/>
      <family val="2"/>
    </font>
    <font>
      <sz val="12"/>
      <color theme="1"/>
      <name val="Arial"/>
      <family val="2"/>
    </font>
    <font>
      <sz val="8"/>
      <color rgb="FFFF0000"/>
      <name val="Arial"/>
      <family val="2"/>
    </font>
    <font>
      <b/>
      <sz val="9"/>
      <color theme="1"/>
      <name val="Arial"/>
      <family val="2"/>
    </font>
    <font>
      <b/>
      <sz val="8"/>
      <color rgb="FFFF0000"/>
      <name val="Arial"/>
      <family val="2"/>
    </font>
    <font>
      <sz val="11"/>
      <color theme="1"/>
      <name val="Arial"/>
      <family val="2"/>
    </font>
    <font>
      <b/>
      <i/>
      <sz val="8"/>
      <color theme="1"/>
      <name val="Arial"/>
      <family val="2"/>
    </font>
    <font>
      <b/>
      <sz val="11"/>
      <color theme="1"/>
      <name val="Arial"/>
      <family val="2"/>
    </font>
    <font>
      <u/>
      <sz val="10"/>
      <color theme="10"/>
      <name val="Arial"/>
      <family val="2"/>
    </font>
    <font>
      <sz val="11"/>
      <color indexed="9"/>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1"/>
      <color indexed="59"/>
      <name val="Calibri"/>
      <family val="2"/>
    </font>
    <font>
      <sz val="11"/>
      <color indexed="37"/>
      <name val="Calibri"/>
      <family val="2"/>
    </font>
    <font>
      <sz val="11"/>
      <color indexed="19"/>
      <name val="Calibri"/>
      <family val="2"/>
    </font>
    <font>
      <b/>
      <sz val="11"/>
      <color indexed="63"/>
      <name val="Calibri"/>
      <family val="2"/>
    </font>
    <font>
      <sz val="8"/>
      <name val="Times New Roman"/>
      <family val="1"/>
      <charset val="1"/>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8"/>
      <name val="Arial"/>
      <family val="2"/>
    </font>
    <font>
      <sz val="10"/>
      <name val="Arial"/>
      <family val="2"/>
      <charset val="1"/>
    </font>
    <font>
      <sz val="10"/>
      <name val="Courier New"/>
      <family val="3"/>
    </font>
    <font>
      <b/>
      <i/>
      <sz val="9"/>
      <name val="Arial"/>
      <family val="2"/>
    </font>
    <font>
      <b/>
      <sz val="14"/>
      <name val="Arial"/>
      <family val="2"/>
    </font>
    <font>
      <sz val="8"/>
      <name val="Calibri"/>
      <family val="2"/>
    </font>
    <font>
      <sz val="8"/>
      <color indexed="48"/>
      <name val="Arial"/>
      <family val="2"/>
    </font>
    <font>
      <b/>
      <sz val="10"/>
      <color rgb="FFFF0000"/>
      <name val="Arial"/>
      <family val="2"/>
    </font>
    <font>
      <b/>
      <sz val="8"/>
      <name val="Calibri"/>
      <family val="2"/>
      <scheme val="minor"/>
    </font>
    <font>
      <sz val="9"/>
      <name val="Calibri"/>
      <family val="2"/>
      <scheme val="minor"/>
    </font>
    <font>
      <sz val="8"/>
      <name val="Calibri"/>
      <family val="2"/>
      <scheme val="minor"/>
    </font>
    <font>
      <sz val="10"/>
      <color rgb="FFFF0000"/>
      <name val="Arial"/>
      <family val="2"/>
    </font>
    <font>
      <u/>
      <sz val="9"/>
      <color theme="10"/>
      <name val="Arial"/>
      <family val="2"/>
    </font>
    <font>
      <sz val="10"/>
      <color rgb="FF000000"/>
      <name val="Arial"/>
      <family val="2"/>
      <charset val="1"/>
    </font>
    <font>
      <sz val="10"/>
      <name val="Arial"/>
      <family val="2"/>
    </font>
    <font>
      <b/>
      <sz val="12"/>
      <color rgb="FF000000"/>
      <name val="Arial"/>
      <family val="2"/>
      <charset val="1"/>
    </font>
    <font>
      <b/>
      <sz val="10"/>
      <color rgb="FF000000"/>
      <name val="Arial"/>
      <family val="2"/>
      <charset val="1"/>
    </font>
    <font>
      <b/>
      <sz val="11"/>
      <color rgb="FF000000"/>
      <name val="Calibri"/>
      <family val="2"/>
      <charset val="1"/>
    </font>
    <font>
      <b/>
      <sz val="10"/>
      <name val="Arial"/>
      <family val="2"/>
      <charset val="1"/>
    </font>
    <font>
      <b/>
      <sz val="10"/>
      <color rgb="FFFF0000"/>
      <name val="Arial"/>
      <family val="2"/>
      <charset val="1"/>
    </font>
    <font>
      <sz val="10"/>
      <color rgb="FFFF0000"/>
      <name val="Arial"/>
      <family val="2"/>
      <charset val="1"/>
    </font>
    <font>
      <b/>
      <sz val="10"/>
      <color rgb="FF000000"/>
      <name val="Symbol"/>
      <family val="1"/>
      <charset val="2"/>
    </font>
    <font>
      <b/>
      <sz val="11"/>
      <color rgb="FF000000"/>
      <name val="Arial"/>
      <family val="2"/>
      <charset val="1"/>
    </font>
    <font>
      <sz val="10"/>
      <color rgb="FF000000"/>
      <name val="Symbol"/>
      <family val="1"/>
      <charset val="2"/>
    </font>
    <font>
      <b/>
      <sz val="14"/>
      <name val="Arial"/>
      <family val="2"/>
      <charset val="1"/>
    </font>
    <font>
      <i/>
      <sz val="10"/>
      <name val="Arial"/>
      <family val="2"/>
    </font>
    <font>
      <sz val="10"/>
      <color indexed="10"/>
      <name val="Arial"/>
      <family val="2"/>
    </font>
    <font>
      <sz val="10"/>
      <name val="Arial"/>
      <charset val="1"/>
    </font>
    <font>
      <b/>
      <sz val="8"/>
      <color rgb="FF000000"/>
      <name val="Verdana"/>
      <family val="2"/>
    </font>
    <font>
      <b/>
      <sz val="10"/>
      <color rgb="FFFFFFFF"/>
      <name val="Arial"/>
      <family val="2"/>
    </font>
  </fonts>
  <fills count="64">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lightUp">
        <bgColor indexed="26"/>
      </patternFill>
    </fill>
    <fill>
      <patternFill patternType="solid">
        <fgColor indexed="47"/>
        <bgColor indexed="64"/>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indexed="28"/>
        <bgColor indexed="27"/>
      </patternFill>
    </fill>
    <fill>
      <patternFill patternType="solid">
        <fgColor indexed="20"/>
        <bgColor indexed="36"/>
      </patternFill>
    </fill>
    <fill>
      <patternFill patternType="solid">
        <fgColor indexed="39"/>
        <bgColor indexed="32"/>
      </patternFill>
    </fill>
    <fill>
      <patternFill patternType="solid">
        <fgColor indexed="36"/>
        <bgColor indexed="58"/>
      </patternFill>
    </fill>
    <fill>
      <patternFill patternType="solid">
        <fgColor indexed="27"/>
        <bgColor indexed="28"/>
      </patternFill>
    </fill>
    <fill>
      <patternFill patternType="solid">
        <fgColor indexed="18"/>
        <bgColor indexed="39"/>
      </patternFill>
    </fill>
    <fill>
      <patternFill patternType="solid">
        <fgColor indexed="31"/>
        <bgColor indexed="15"/>
      </patternFill>
    </fill>
    <fill>
      <patternFill patternType="solid">
        <fgColor indexed="45"/>
        <bgColor indexed="51"/>
      </patternFill>
    </fill>
    <fill>
      <patternFill patternType="solid">
        <fgColor indexed="11"/>
        <bgColor indexed="33"/>
      </patternFill>
    </fill>
    <fill>
      <patternFill patternType="solid">
        <fgColor indexed="38"/>
        <bgColor indexed="22"/>
      </patternFill>
    </fill>
    <fill>
      <patternFill patternType="solid">
        <fgColor indexed="15"/>
        <bgColor indexed="31"/>
      </patternFill>
    </fill>
    <fill>
      <patternFill patternType="solid">
        <fgColor indexed="14"/>
        <bgColor indexed="47"/>
      </patternFill>
    </fill>
    <fill>
      <patternFill patternType="solid">
        <fgColor indexed="57"/>
        <bgColor indexed="61"/>
      </patternFill>
    </fill>
    <fill>
      <patternFill patternType="solid">
        <fgColor indexed="29"/>
        <bgColor indexed="24"/>
      </patternFill>
    </fill>
    <fill>
      <patternFill patternType="solid">
        <fgColor indexed="35"/>
        <bgColor indexed="11"/>
      </patternFill>
    </fill>
    <fill>
      <patternFill patternType="solid">
        <fgColor indexed="24"/>
        <bgColor indexed="55"/>
      </patternFill>
    </fill>
    <fill>
      <patternFill patternType="solid">
        <fgColor indexed="40"/>
        <bgColor indexed="44"/>
      </patternFill>
    </fill>
    <fill>
      <patternFill patternType="solid">
        <fgColor indexed="51"/>
        <bgColor indexed="47"/>
      </patternFill>
    </fill>
    <fill>
      <patternFill patternType="solid">
        <fgColor indexed="41"/>
        <bgColor indexed="42"/>
      </patternFill>
    </fill>
    <fill>
      <patternFill patternType="solid">
        <fgColor indexed="32"/>
        <bgColor indexed="39"/>
      </patternFill>
    </fill>
    <fill>
      <patternFill patternType="solid">
        <fgColor indexed="55"/>
        <bgColor indexed="61"/>
      </patternFill>
    </fill>
    <fill>
      <patternFill patternType="solid">
        <fgColor indexed="48"/>
        <bgColor indexed="23"/>
      </patternFill>
    </fill>
    <fill>
      <patternFill patternType="solid">
        <fgColor indexed="25"/>
        <bgColor indexed="19"/>
      </patternFill>
    </fill>
    <fill>
      <patternFill patternType="solid">
        <fgColor indexed="50"/>
        <bgColor indexed="55"/>
      </patternFill>
    </fill>
    <fill>
      <patternFill patternType="solid">
        <fgColor indexed="54"/>
        <bgColor indexed="23"/>
      </patternFill>
    </fill>
    <fill>
      <patternFill patternType="solid">
        <fgColor indexed="49"/>
        <bgColor indexed="48"/>
      </patternFill>
    </fill>
    <fill>
      <patternFill patternType="solid">
        <fgColor indexed="52"/>
        <bgColor indexed="53"/>
      </patternFill>
    </fill>
    <fill>
      <patternFill patternType="solid">
        <fgColor indexed="47"/>
        <bgColor indexed="51"/>
      </patternFill>
    </fill>
    <fill>
      <patternFill patternType="solid">
        <fgColor indexed="60"/>
        <bgColor indexed="14"/>
      </patternFill>
    </fill>
    <fill>
      <patternFill patternType="solid">
        <fgColor indexed="34"/>
        <bgColor indexed="43"/>
      </patternFill>
    </fill>
    <fill>
      <patternFill patternType="solid">
        <fgColor theme="0" tint="-0.34998626667073579"/>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indexed="44"/>
        <bgColor indexed="22"/>
      </patternFill>
    </fill>
    <fill>
      <patternFill patternType="solid">
        <fgColor theme="0"/>
        <bgColor indexed="26"/>
      </patternFill>
    </fill>
    <fill>
      <patternFill patternType="solid">
        <fgColor indexed="9"/>
        <bgColor indexed="26"/>
      </patternFill>
    </fill>
    <fill>
      <patternFill patternType="solid">
        <fgColor rgb="FFFFC000"/>
        <bgColor indexed="26"/>
      </patternFill>
    </fill>
    <fill>
      <patternFill patternType="solid">
        <fgColor rgb="FFFFC000"/>
        <bgColor indexed="64"/>
      </patternFill>
    </fill>
    <fill>
      <patternFill patternType="solid">
        <fgColor rgb="FF00B050"/>
        <bgColor indexed="64"/>
      </patternFill>
    </fill>
    <fill>
      <patternFill patternType="solid">
        <fgColor rgb="FF00B050"/>
        <bgColor indexed="26"/>
      </patternFill>
    </fill>
    <fill>
      <patternFill patternType="solid">
        <fgColor theme="0"/>
        <bgColor indexed="22"/>
      </patternFill>
    </fill>
    <fill>
      <patternFill patternType="solid">
        <fgColor rgb="FFB4C7E7"/>
        <bgColor rgb="FF99CCFF"/>
      </patternFill>
    </fill>
    <fill>
      <patternFill patternType="solid">
        <fgColor rgb="FF4472C4"/>
        <bgColor rgb="FF666699"/>
      </patternFill>
    </fill>
    <fill>
      <patternFill patternType="solid">
        <fgColor rgb="FFC5E0B4"/>
        <bgColor rgb="FFD9D9D9"/>
      </patternFill>
    </fill>
    <fill>
      <patternFill patternType="solid">
        <fgColor rgb="FFFFFF00"/>
        <bgColor indexed="64"/>
      </patternFill>
    </fill>
    <fill>
      <patternFill patternType="solid">
        <fgColor rgb="FFFFFFFF"/>
        <bgColor rgb="FFFFFFCC"/>
      </patternFill>
    </fill>
    <fill>
      <patternFill patternType="solid">
        <fgColor rgb="FFFFFF00"/>
        <bgColor rgb="FFFFFF00"/>
      </patternFill>
    </fill>
    <fill>
      <patternFill patternType="solid">
        <fgColor theme="9" tint="0.59999389629810485"/>
        <bgColor indexed="64"/>
      </patternFill>
    </fill>
    <fill>
      <patternFill patternType="solid">
        <fgColor rgb="FFDBDBDB"/>
        <bgColor rgb="FFD9D9D9"/>
      </patternFill>
    </fill>
    <fill>
      <patternFill patternType="solid">
        <fgColor rgb="FFE7F1FA"/>
        <bgColor indexed="64"/>
      </patternFill>
    </fill>
    <fill>
      <patternFill patternType="solid">
        <fgColor rgb="FFEFEFEF"/>
        <bgColor indexed="64"/>
      </patternFill>
    </fill>
    <fill>
      <patternFill patternType="solid">
        <fgColor rgb="FF005CA9"/>
        <bgColor indexed="64"/>
      </patternFill>
    </fill>
  </fills>
  <borders count="14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top style="hair">
        <color indexed="64"/>
      </top>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hair">
        <color indexed="64"/>
      </top>
      <bottom/>
      <diagonal/>
    </border>
    <border>
      <left/>
      <right style="medium">
        <color indexed="64"/>
      </right>
      <top style="hair">
        <color indexed="64"/>
      </top>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medium">
        <color indexed="64"/>
      </right>
      <top style="double">
        <color indexed="64"/>
      </top>
      <bottom/>
      <diagonal/>
    </border>
    <border>
      <left/>
      <right style="medium">
        <color indexed="64"/>
      </right>
      <top/>
      <bottom style="double">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8"/>
      </bottom>
      <diagonal/>
    </border>
    <border>
      <left/>
      <right/>
      <top/>
      <bottom style="thick">
        <color indexed="57"/>
      </bottom>
      <diagonal/>
    </border>
    <border>
      <left/>
      <right/>
      <top/>
      <bottom style="medium">
        <color indexed="57"/>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medium">
        <color auto="1"/>
      </right>
      <top style="thin">
        <color auto="1"/>
      </top>
      <bottom style="thin">
        <color auto="1"/>
      </bottom>
      <diagonal/>
    </border>
    <border>
      <left style="medium">
        <color auto="1"/>
      </left>
      <right/>
      <top style="thin">
        <color auto="1"/>
      </top>
      <bottom/>
      <diagonal/>
    </border>
    <border>
      <left style="thin">
        <color auto="1"/>
      </left>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double">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thin">
        <color indexed="8"/>
      </bottom>
      <diagonal/>
    </border>
    <border>
      <left style="thin">
        <color auto="1"/>
      </left>
      <right style="thin">
        <color auto="1"/>
      </right>
      <top style="thin">
        <color auto="1"/>
      </top>
      <bottom/>
      <diagonal/>
    </border>
    <border>
      <left style="medium">
        <color auto="1"/>
      </left>
      <right/>
      <top style="thin">
        <color auto="1"/>
      </top>
      <bottom/>
      <diagonal/>
    </border>
    <border>
      <left/>
      <right/>
      <top/>
      <bottom style="thin">
        <color auto="1"/>
      </bottom>
      <diagonal/>
    </border>
    <border>
      <left style="medium">
        <color indexed="64"/>
      </left>
      <right/>
      <top/>
      <bottom style="thin">
        <color indexed="8"/>
      </bottom>
      <diagonal/>
    </border>
    <border>
      <left/>
      <right style="medium">
        <color indexed="64"/>
      </right>
      <top/>
      <bottom style="thin">
        <color indexed="8"/>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auto="1"/>
      </bottom>
      <diagonal/>
    </border>
    <border>
      <left/>
      <right style="thin">
        <color auto="1"/>
      </right>
      <top/>
      <bottom style="thin">
        <color auto="1"/>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style="thin">
        <color auto="1"/>
      </right>
      <top/>
      <bottom style="thin">
        <color auto="1"/>
      </bottom>
      <diagonal/>
    </border>
    <border>
      <left style="thin">
        <color auto="1"/>
      </left>
      <right/>
      <top style="thin">
        <color auto="1"/>
      </top>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right/>
      <top style="thin">
        <color indexed="64"/>
      </top>
      <bottom style="thin">
        <color auto="1"/>
      </bottom>
      <diagonal/>
    </border>
    <border>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8"/>
      </bottom>
      <diagonal/>
    </border>
    <border>
      <left/>
      <right/>
      <top style="thin">
        <color indexed="64"/>
      </top>
      <bottom style="thin">
        <color indexed="8"/>
      </bottom>
      <diagonal/>
    </border>
    <border>
      <left/>
      <right style="medium">
        <color indexed="64"/>
      </right>
      <top style="thin">
        <color indexed="64"/>
      </top>
      <bottom style="thin">
        <color indexed="8"/>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thin">
        <color auto="1"/>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style="thin">
        <color auto="1"/>
      </top>
      <bottom/>
      <diagonal/>
    </border>
    <border>
      <left style="medium">
        <color auto="1"/>
      </left>
      <right/>
      <top style="thin">
        <color auto="1"/>
      </top>
      <bottom/>
      <diagonal/>
    </border>
    <border>
      <left/>
      <right style="medium">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diagonal/>
    </border>
    <border>
      <left style="thin">
        <color auto="1"/>
      </left>
      <right/>
      <top/>
      <bottom style="hair">
        <color auto="1"/>
      </bottom>
      <diagonal/>
    </border>
    <border>
      <left style="thin">
        <color auto="1"/>
      </left>
      <right style="medium">
        <color auto="1"/>
      </right>
      <top/>
      <bottom style="hair">
        <color auto="1"/>
      </bottom>
      <diagonal/>
    </border>
    <border>
      <left style="thin">
        <color auto="1"/>
      </left>
      <right/>
      <top style="hair">
        <color auto="1"/>
      </top>
      <bottom style="hair">
        <color auto="1"/>
      </bottom>
      <diagonal/>
    </border>
    <border>
      <left style="thin">
        <color auto="1"/>
      </left>
      <right style="medium">
        <color auto="1"/>
      </right>
      <top style="hair">
        <color auto="1"/>
      </top>
      <bottom style="hair">
        <color auto="1"/>
      </bottom>
      <diagonal/>
    </border>
    <border>
      <left style="thin">
        <color auto="1"/>
      </left>
      <right/>
      <top/>
      <bottom style="thin">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style="hair">
        <color auto="1"/>
      </bottom>
      <diagonal/>
    </border>
    <border>
      <left/>
      <right style="medium">
        <color auto="1"/>
      </right>
      <top style="thin">
        <color auto="1"/>
      </top>
      <bottom style="medium">
        <color auto="1"/>
      </bottom>
      <diagonal/>
    </border>
    <border>
      <left/>
      <right/>
      <top style="thin">
        <color indexed="64"/>
      </top>
      <bottom style="thin">
        <color indexed="64"/>
      </bottom>
      <diagonal/>
    </border>
    <border>
      <left style="medium">
        <color rgb="FF999999"/>
      </left>
      <right style="medium">
        <color rgb="FF999999"/>
      </right>
      <top style="medium">
        <color rgb="FF999999"/>
      </top>
      <bottom style="medium">
        <color rgb="FF999999"/>
      </bottom>
      <diagonal/>
    </border>
  </borders>
  <cellStyleXfs count="138">
    <xf numFmtId="0" fontId="0" fillId="0" borderId="0"/>
    <xf numFmtId="165" fontId="7" fillId="0" borderId="0" applyFont="0" applyFill="0" applyBorder="0" applyAlignment="0" applyProtection="0"/>
    <xf numFmtId="0" fontId="33" fillId="0" borderId="0"/>
    <xf numFmtId="0" fontId="8" fillId="0" borderId="0"/>
    <xf numFmtId="0" fontId="8" fillId="0" borderId="0"/>
    <xf numFmtId="0" fontId="33" fillId="0" borderId="0"/>
    <xf numFmtId="0" fontId="33" fillId="0" borderId="0"/>
    <xf numFmtId="0" fontId="8" fillId="0" borderId="0"/>
    <xf numFmtId="0" fontId="33" fillId="0" borderId="0"/>
    <xf numFmtId="0" fontId="20" fillId="9" borderId="49" applyNumberFormat="0" applyFont="0" applyAlignment="0" applyProtection="0"/>
    <xf numFmtId="0" fontId="20" fillId="9" borderId="49" applyNumberFormat="0" applyFont="0" applyAlignment="0" applyProtection="0"/>
    <xf numFmtId="0" fontId="33" fillId="9" borderId="49" applyNumberFormat="0" applyFont="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4"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0" fontId="34" fillId="0" borderId="0" applyNumberFormat="0" applyFill="0" applyBorder="0" applyAlignment="0" applyProtection="0"/>
    <xf numFmtId="0" fontId="35" fillId="0" borderId="50" applyNumberFormat="0" applyFill="0" applyAlignment="0" applyProtection="0"/>
    <xf numFmtId="166" fontId="8"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43" fontId="33" fillId="0" borderId="0" applyFont="0" applyFill="0" applyBorder="0" applyAlignment="0" applyProtection="0"/>
    <xf numFmtId="0" fontId="20"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20" fillId="12" borderId="0"/>
    <xf numFmtId="0" fontId="20" fillId="13" borderId="0"/>
    <xf numFmtId="0" fontId="20" fillId="14" borderId="0"/>
    <xf numFmtId="0" fontId="20" fillId="15" borderId="0"/>
    <xf numFmtId="0" fontId="20" fillId="16" borderId="0"/>
    <xf numFmtId="0" fontId="20" fillId="17" borderId="0"/>
    <xf numFmtId="0" fontId="20" fillId="18" borderId="0"/>
    <xf numFmtId="0" fontId="20" fillId="19" borderId="0"/>
    <xf numFmtId="0" fontId="20" fillId="20" borderId="0"/>
    <xf numFmtId="0" fontId="20" fillId="21" borderId="0"/>
    <xf numFmtId="0" fontId="20" fillId="22" borderId="0"/>
    <xf numFmtId="0" fontId="20" fillId="23" borderId="0"/>
    <xf numFmtId="0" fontId="50" fillId="24" borderId="0"/>
    <xf numFmtId="0" fontId="50" fillId="25" borderId="0"/>
    <xf numFmtId="0" fontId="50" fillId="26" borderId="0"/>
    <xf numFmtId="0" fontId="50" fillId="27" borderId="0"/>
    <xf numFmtId="0" fontId="50" fillId="28" borderId="0"/>
    <xf numFmtId="0" fontId="50" fillId="29" borderId="0"/>
    <xf numFmtId="0" fontId="51" fillId="30" borderId="0"/>
    <xf numFmtId="0" fontId="52" fillId="31" borderId="51"/>
    <xf numFmtId="0" fontId="53" fillId="32" borderId="52"/>
    <xf numFmtId="0" fontId="54" fillId="0" borderId="53"/>
    <xf numFmtId="0" fontId="7" fillId="0" borderId="0" applyFont="0" applyFill="0" applyBorder="0" applyAlignment="0" applyProtection="0"/>
    <xf numFmtId="0" fontId="50" fillId="33" borderId="0"/>
    <xf numFmtId="0" fontId="50" fillId="34" borderId="0"/>
    <xf numFmtId="0" fontId="50" fillId="35" borderId="0"/>
    <xf numFmtId="0" fontId="50" fillId="36" borderId="0"/>
    <xf numFmtId="0" fontId="50" fillId="37" borderId="0"/>
    <xf numFmtId="0" fontId="50" fillId="38" borderId="0"/>
    <xf numFmtId="0" fontId="55" fillId="39" borderId="51"/>
    <xf numFmtId="0" fontId="20" fillId="0" borderId="0"/>
    <xf numFmtId="0" fontId="20" fillId="0" borderId="0"/>
    <xf numFmtId="0" fontId="49" fillId="0" borderId="0" applyNumberFormat="0" applyFill="0" applyBorder="0" applyAlignment="0" applyProtection="0">
      <alignment vertical="top"/>
      <protection locked="0"/>
    </xf>
    <xf numFmtId="0" fontId="56" fillId="40" borderId="0"/>
    <xf numFmtId="173" fontId="7" fillId="0" borderId="0" applyFill="0" applyBorder="0" applyAlignment="0" applyProtection="0"/>
    <xf numFmtId="174" fontId="7" fillId="0" borderId="0" applyFont="0" applyFill="0" applyBorder="0" applyAlignment="0" applyProtection="0"/>
    <xf numFmtId="175" fontId="7" fillId="0" borderId="0" applyFont="0" applyFill="0" applyBorder="0" applyAlignment="0" applyProtection="0"/>
    <xf numFmtId="0" fontId="20" fillId="0" borderId="0" applyFill="0" applyBorder="0" applyAlignment="0" applyProtection="0"/>
    <xf numFmtId="175" fontId="20" fillId="0" borderId="0" applyFill="0" applyBorder="0" applyAlignment="0" applyProtection="0"/>
    <xf numFmtId="175" fontId="20" fillId="0" borderId="0" applyFill="0" applyBorder="0" applyAlignment="0" applyProtection="0"/>
    <xf numFmtId="175" fontId="20" fillId="0" borderId="0" applyFill="0" applyBorder="0" applyAlignment="0" applyProtection="0"/>
    <xf numFmtId="175" fontId="20" fillId="0" borderId="0" applyFill="0" applyBorder="0" applyAlignment="0" applyProtection="0"/>
    <xf numFmtId="176" fontId="20" fillId="0" borderId="0" applyFill="0" applyBorder="0" applyAlignment="0" applyProtection="0"/>
    <xf numFmtId="173" fontId="7" fillId="0" borderId="0" applyFill="0" applyBorder="0" applyAlignment="0" applyProtection="0"/>
    <xf numFmtId="0" fontId="57" fillId="41" borderId="0"/>
    <xf numFmtId="0" fontId="6"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8" fillId="31" borderId="54"/>
    <xf numFmtId="171" fontId="20" fillId="0" borderId="0"/>
    <xf numFmtId="171" fontId="20" fillId="0" borderId="0"/>
    <xf numFmtId="171" fontId="20" fillId="0" borderId="0"/>
    <xf numFmtId="171" fontId="20" fillId="0" borderId="0"/>
    <xf numFmtId="171" fontId="20" fillId="0" borderId="0"/>
    <xf numFmtId="171" fontId="20" fillId="0" borderId="0"/>
    <xf numFmtId="177" fontId="20" fillId="0" borderId="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4"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73" fontId="20" fillId="0" borderId="0" applyFill="0" applyBorder="0" applyAlignment="0" applyProtection="0"/>
    <xf numFmtId="173" fontId="20" fillId="0" borderId="0" applyFill="0" applyBorder="0" applyAlignment="0" applyProtection="0"/>
    <xf numFmtId="173" fontId="20" fillId="0" borderId="0" applyFill="0" applyBorder="0" applyAlignment="0" applyProtection="0"/>
    <xf numFmtId="173" fontId="20" fillId="0" borderId="0" applyFill="0" applyBorder="0" applyAlignment="0" applyProtection="0"/>
    <xf numFmtId="0" fontId="59" fillId="0" borderId="0"/>
    <xf numFmtId="0" fontId="60" fillId="0" borderId="0"/>
    <xf numFmtId="0" fontId="61" fillId="0" borderId="0"/>
    <xf numFmtId="0" fontId="62" fillId="0" borderId="55" applyNumberFormat="0" applyFill="0" applyAlignment="0" applyProtection="0"/>
    <xf numFmtId="0" fontId="62" fillId="0" borderId="56"/>
    <xf numFmtId="0" fontId="63" fillId="0" borderId="57"/>
    <xf numFmtId="0" fontId="64" fillId="0" borderId="58"/>
    <xf numFmtId="0" fontId="64" fillId="0" borderId="0"/>
    <xf numFmtId="0" fontId="65" fillId="0" borderId="59"/>
    <xf numFmtId="0" fontId="5" fillId="0" borderId="0"/>
    <xf numFmtId="0" fontId="67" fillId="0" borderId="0"/>
    <xf numFmtId="178" fontId="7" fillId="0" borderId="0" applyBorder="0" applyProtection="0"/>
    <xf numFmtId="166" fontId="7" fillId="0" borderId="0" applyFont="0" applyFill="0" applyBorder="0" applyAlignment="0" applyProtection="0"/>
    <xf numFmtId="0" fontId="7" fillId="0" borderId="0"/>
    <xf numFmtId="166"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43" fontId="4" fillId="0" borderId="0" applyFont="0" applyFill="0" applyBorder="0" applyAlignment="0" applyProtection="0"/>
    <xf numFmtId="0" fontId="78" fillId="0" borderId="0" applyNumberFormat="0" applyFill="0" applyBorder="0" applyAlignment="0" applyProtection="0">
      <alignment vertical="top"/>
      <protection locked="0"/>
    </xf>
    <xf numFmtId="0" fontId="7" fillId="0" borderId="0" applyNumberFormat="0" applyFont="0" applyFill="0" applyBorder="0" applyAlignment="0" applyProtection="0"/>
    <xf numFmtId="43" fontId="7" fillId="0" borderId="0" applyFont="0" applyFill="0" applyBorder="0" applyAlignment="0" applyProtection="0"/>
    <xf numFmtId="0" fontId="80" fillId="0" borderId="0"/>
    <xf numFmtId="0" fontId="20" fillId="0" borderId="0"/>
    <xf numFmtId="0" fontId="3" fillId="0" borderId="0"/>
    <xf numFmtId="0" fontId="93" fillId="0" borderId="0"/>
    <xf numFmtId="44" fontId="7" fillId="0" borderId="0" applyBorder="0" applyProtection="0"/>
    <xf numFmtId="0" fontId="2" fillId="0" borderId="0"/>
    <xf numFmtId="0" fontId="1" fillId="0" borderId="0"/>
  </cellStyleXfs>
  <cellXfs count="1263">
    <xf numFmtId="0" fontId="0" fillId="0" borderId="0" xfId="0"/>
    <xf numFmtId="0" fontId="8" fillId="10" borderId="0" xfId="0" applyFont="1" applyFill="1"/>
    <xf numFmtId="0" fontId="8" fillId="2" borderId="0" xfId="3" applyFill="1" applyAlignment="1">
      <alignment vertical="center"/>
    </xf>
    <xf numFmtId="0" fontId="8" fillId="0" borderId="0" xfId="0" applyFont="1" applyAlignment="1">
      <alignment vertical="center"/>
    </xf>
    <xf numFmtId="10" fontId="8" fillId="10" borderId="4" xfId="13" applyNumberFormat="1" applyFont="1" applyFill="1" applyBorder="1" applyAlignment="1">
      <alignment horizontal="center" vertical="center"/>
    </xf>
    <xf numFmtId="0" fontId="0" fillId="10" borderId="0" xfId="0" applyFill="1"/>
    <xf numFmtId="0" fontId="8" fillId="10" borderId="0" xfId="0" applyFont="1" applyFill="1" applyAlignment="1">
      <alignment vertical="center"/>
    </xf>
    <xf numFmtId="0" fontId="8" fillId="10" borderId="5" xfId="0" applyFont="1" applyFill="1" applyBorder="1" applyAlignment="1">
      <alignment vertical="center"/>
    </xf>
    <xf numFmtId="0" fontId="8" fillId="10" borderId="4" xfId="0" applyFont="1" applyFill="1" applyBorder="1" applyAlignment="1">
      <alignment vertical="center"/>
    </xf>
    <xf numFmtId="4" fontId="8" fillId="10" borderId="4" xfId="0" applyNumberFormat="1" applyFont="1" applyFill="1" applyBorder="1" applyAlignment="1">
      <alignment vertical="center"/>
    </xf>
    <xf numFmtId="0" fontId="0" fillId="10" borderId="7" xfId="0" applyFill="1" applyBorder="1"/>
    <xf numFmtId="49" fontId="18" fillId="10" borderId="0" xfId="0" applyNumberFormat="1" applyFont="1" applyFill="1" applyAlignment="1">
      <alignment horizontal="center" vertical="center"/>
    </xf>
    <xf numFmtId="0" fontId="0" fillId="10" borderId="0" xfId="0" applyFill="1" applyAlignment="1">
      <alignment horizontal="center" vertical="center"/>
    </xf>
    <xf numFmtId="0" fontId="0" fillId="10" borderId="8" xfId="0" applyFill="1" applyBorder="1"/>
    <xf numFmtId="0" fontId="22" fillId="10" borderId="0" xfId="0" applyFont="1" applyFill="1" applyAlignment="1">
      <alignment horizontal="centerContinuous"/>
    </xf>
    <xf numFmtId="0" fontId="9" fillId="10" borderId="0" xfId="0" applyFont="1" applyFill="1" applyAlignment="1">
      <alignment horizontal="centerContinuous"/>
    </xf>
    <xf numFmtId="0" fontId="0" fillId="10" borderId="0" xfId="0" applyFill="1" applyAlignment="1">
      <alignment horizontal="centerContinuous"/>
    </xf>
    <xf numFmtId="0" fontId="36" fillId="10" borderId="0" xfId="0" applyFont="1" applyFill="1" applyAlignment="1">
      <alignment vertical="center"/>
    </xf>
    <xf numFmtId="0" fontId="37" fillId="10" borderId="0" xfId="0" applyFont="1" applyFill="1"/>
    <xf numFmtId="0" fontId="39" fillId="10" borderId="0" xfId="0" applyFont="1" applyFill="1" applyAlignment="1">
      <alignment vertical="center"/>
    </xf>
    <xf numFmtId="0" fontId="36" fillId="0" borderId="0" xfId="0" applyFont="1" applyAlignment="1">
      <alignment vertical="center"/>
    </xf>
    <xf numFmtId="0" fontId="36" fillId="0" borderId="0" xfId="0" applyFont="1" applyAlignment="1">
      <alignment horizontal="center" vertical="center" wrapText="1"/>
    </xf>
    <xf numFmtId="0" fontId="36" fillId="0" borderId="0" xfId="0" applyFont="1" applyAlignment="1">
      <alignment horizontal="justify" vertical="center" wrapText="1"/>
    </xf>
    <xf numFmtId="166" fontId="36" fillId="0" borderId="0" xfId="22" applyFont="1" applyAlignment="1">
      <alignment horizontal="center" vertical="center"/>
    </xf>
    <xf numFmtId="0" fontId="39" fillId="0" borderId="0" xfId="0" applyFont="1" applyAlignment="1">
      <alignment vertical="center"/>
    </xf>
    <xf numFmtId="4" fontId="36" fillId="0" borderId="0" xfId="26" applyNumberFormat="1" applyFont="1" applyFill="1" applyBorder="1" applyAlignment="1">
      <alignment horizontal="center" vertical="center"/>
    </xf>
    <xf numFmtId="1" fontId="10" fillId="4" borderId="11" xfId="3" applyNumberFormat="1" applyFont="1" applyFill="1" applyBorder="1" applyAlignment="1" applyProtection="1">
      <alignment horizontal="center" vertical="center"/>
      <protection locked="0"/>
    </xf>
    <xf numFmtId="1" fontId="10" fillId="4" borderId="12" xfId="3" applyNumberFormat="1" applyFont="1" applyFill="1" applyBorder="1" applyAlignment="1" applyProtection="1">
      <alignment horizontal="center" vertical="center"/>
      <protection locked="0"/>
    </xf>
    <xf numFmtId="1" fontId="10" fillId="4" borderId="13" xfId="3" applyNumberFormat="1" applyFont="1" applyFill="1" applyBorder="1" applyAlignment="1" applyProtection="1">
      <alignment horizontal="center" vertical="center"/>
      <protection locked="0"/>
    </xf>
    <xf numFmtId="170" fontId="10" fillId="4" borderId="11" xfId="3" applyNumberFormat="1" applyFont="1" applyFill="1" applyBorder="1" applyAlignment="1" applyProtection="1">
      <alignment horizontal="center" vertical="center"/>
      <protection locked="0"/>
    </xf>
    <xf numFmtId="0" fontId="8" fillId="10" borderId="18" xfId="3" applyFill="1" applyBorder="1"/>
    <xf numFmtId="1" fontId="23" fillId="3" borderId="20" xfId="16" applyNumberFormat="1" applyFont="1" applyFill="1" applyBorder="1" applyAlignment="1" applyProtection="1">
      <alignment horizontal="center" vertical="center"/>
    </xf>
    <xf numFmtId="0" fontId="44" fillId="0" borderId="0" xfId="0" applyFont="1" applyAlignment="1">
      <alignment vertical="center"/>
    </xf>
    <xf numFmtId="49" fontId="11" fillId="0" borderId="0" xfId="0" applyNumberFormat="1" applyFont="1" applyAlignment="1">
      <alignment horizontal="center" vertical="center"/>
    </xf>
    <xf numFmtId="0" fontId="11" fillId="0" borderId="20" xfId="0" applyFont="1" applyBorder="1" applyAlignment="1">
      <alignment horizontal="center" vertical="center" wrapText="1"/>
    </xf>
    <xf numFmtId="0" fontId="0" fillId="10" borderId="29" xfId="0" applyFill="1" applyBorder="1"/>
    <xf numFmtId="0" fontId="0" fillId="10" borderId="34" xfId="0" applyFill="1" applyBorder="1"/>
    <xf numFmtId="0" fontId="0" fillId="10" borderId="18" xfId="0" applyFill="1" applyBorder="1"/>
    <xf numFmtId="0" fontId="0" fillId="10" borderId="22" xfId="0" applyFill="1" applyBorder="1"/>
    <xf numFmtId="0" fontId="0" fillId="10" borderId="28" xfId="0" applyFill="1" applyBorder="1"/>
    <xf numFmtId="0" fontId="9" fillId="10" borderId="29" xfId="0" applyFont="1" applyFill="1" applyBorder="1" applyAlignment="1">
      <alignment horizontal="left" vertical="top"/>
    </xf>
    <xf numFmtId="0" fontId="15" fillId="0" borderId="0" xfId="0" applyFont="1"/>
    <xf numFmtId="0" fontId="15" fillId="10" borderId="0" xfId="0" applyFont="1" applyFill="1"/>
    <xf numFmtId="0" fontId="46" fillId="10" borderId="0" xfId="0" applyFont="1" applyFill="1"/>
    <xf numFmtId="0" fontId="41" fillId="10" borderId="0" xfId="0" applyFont="1" applyFill="1"/>
    <xf numFmtId="0" fontId="36" fillId="10" borderId="0" xfId="0" applyFont="1" applyFill="1"/>
    <xf numFmtId="0" fontId="36" fillId="10" borderId="0" xfId="0" applyFont="1" applyFill="1" applyAlignment="1">
      <alignment horizontal="center" vertical="center" wrapText="1"/>
    </xf>
    <xf numFmtId="0" fontId="36" fillId="10" borderId="0" xfId="0" applyFont="1" applyFill="1" applyAlignment="1">
      <alignment horizontal="justify" vertical="center" wrapText="1"/>
    </xf>
    <xf numFmtId="166" fontId="36" fillId="10" borderId="0" xfId="22" applyFont="1" applyFill="1" applyBorder="1" applyAlignment="1">
      <alignment horizontal="center" vertical="center"/>
    </xf>
    <xf numFmtId="0" fontId="38" fillId="10" borderId="29" xfId="0" applyFont="1" applyFill="1" applyBorder="1" applyAlignment="1">
      <alignment horizontal="left" vertical="top"/>
    </xf>
    <xf numFmtId="0" fontId="37" fillId="10" borderId="8" xfId="0" applyFont="1" applyFill="1" applyBorder="1"/>
    <xf numFmtId="4" fontId="42" fillId="10" borderId="34" xfId="0" applyNumberFormat="1" applyFont="1" applyFill="1" applyBorder="1" applyAlignment="1">
      <alignment horizontal="center"/>
    </xf>
    <xf numFmtId="0" fontId="44" fillId="10" borderId="18" xfId="0" applyFont="1" applyFill="1" applyBorder="1" applyAlignment="1">
      <alignment horizontal="left" vertical="top"/>
    </xf>
    <xf numFmtId="4" fontId="41" fillId="10" borderId="23" xfId="0" applyNumberFormat="1" applyFont="1" applyFill="1" applyBorder="1" applyAlignment="1">
      <alignment horizontal="center" vertical="center"/>
    </xf>
    <xf numFmtId="0" fontId="36" fillId="10" borderId="22" xfId="0" applyFont="1" applyFill="1" applyBorder="1" applyAlignment="1">
      <alignment horizontal="center" vertical="center" wrapText="1"/>
    </xf>
    <xf numFmtId="0" fontId="36" fillId="10" borderId="7" xfId="0" applyFont="1" applyFill="1" applyBorder="1" applyAlignment="1">
      <alignment horizontal="justify" vertical="center" wrapText="1"/>
    </xf>
    <xf numFmtId="166" fontId="36" fillId="10" borderId="28" xfId="22" applyFont="1" applyFill="1" applyBorder="1" applyAlignment="1">
      <alignment horizontal="center" vertical="center"/>
    </xf>
    <xf numFmtId="0" fontId="21" fillId="10" borderId="34" xfId="0" applyFont="1" applyFill="1" applyBorder="1" applyAlignment="1">
      <alignment horizontal="left" vertical="top"/>
    </xf>
    <xf numFmtId="0" fontId="22" fillId="10" borderId="18" xfId="0" applyFont="1" applyFill="1" applyBorder="1"/>
    <xf numFmtId="0" fontId="0" fillId="10" borderId="23" xfId="0" applyFill="1" applyBorder="1" applyAlignment="1">
      <alignment horizontal="centerContinuous"/>
    </xf>
    <xf numFmtId="0" fontId="8" fillId="10" borderId="37" xfId="0" applyFont="1" applyFill="1" applyBorder="1" applyAlignment="1">
      <alignment vertical="center"/>
    </xf>
    <xf numFmtId="0" fontId="11" fillId="10" borderId="23" xfId="0" applyFont="1" applyFill="1" applyBorder="1"/>
    <xf numFmtId="0" fontId="10" fillId="10" borderId="18" xfId="0" applyFont="1" applyFill="1" applyBorder="1"/>
    <xf numFmtId="0" fontId="48" fillId="10" borderId="0" xfId="0" applyFont="1" applyFill="1" applyAlignment="1">
      <alignment horizontal="center" vertical="top"/>
    </xf>
    <xf numFmtId="0" fontId="41" fillId="10" borderId="0" xfId="0" applyFont="1" applyFill="1" applyAlignment="1">
      <alignment horizontal="center" vertical="center" wrapText="1"/>
    </xf>
    <xf numFmtId="4" fontId="42" fillId="10" borderId="0" xfId="0" applyNumberFormat="1" applyFont="1" applyFill="1" applyAlignment="1">
      <alignment horizontal="center"/>
    </xf>
    <xf numFmtId="4" fontId="41" fillId="10" borderId="0" xfId="0" applyNumberFormat="1" applyFont="1" applyFill="1" applyAlignment="1">
      <alignment horizontal="center" vertical="center"/>
    </xf>
    <xf numFmtId="14" fontId="36" fillId="10" borderId="0" xfId="0" applyNumberFormat="1" applyFont="1" applyFill="1" applyAlignment="1">
      <alignment horizontal="right" vertical="center" wrapText="1"/>
    </xf>
    <xf numFmtId="0" fontId="38" fillId="10" borderId="0" xfId="0" applyFont="1" applyFill="1" applyAlignment="1">
      <alignment horizontal="center" vertical="center" wrapText="1"/>
    </xf>
    <xf numFmtId="4" fontId="40" fillId="10" borderId="0" xfId="22" applyNumberFormat="1" applyFont="1" applyFill="1" applyBorder="1" applyAlignment="1">
      <alignment horizontal="center" vertical="center"/>
    </xf>
    <xf numFmtId="0" fontId="8" fillId="0" borderId="0" xfId="3" applyAlignment="1">
      <alignment vertical="center"/>
    </xf>
    <xf numFmtId="0" fontId="11" fillId="0" borderId="0" xfId="3" applyFont="1" applyAlignment="1">
      <alignment vertical="center"/>
    </xf>
    <xf numFmtId="0" fontId="8" fillId="10" borderId="0" xfId="3" applyFill="1" applyAlignment="1">
      <alignment vertical="center"/>
    </xf>
    <xf numFmtId="0" fontId="8" fillId="10" borderId="29" xfId="3" applyFill="1" applyBorder="1" applyAlignment="1">
      <alignment vertical="center"/>
    </xf>
    <xf numFmtId="0" fontId="8" fillId="10" borderId="8" xfId="3" applyFill="1" applyBorder="1" applyAlignment="1">
      <alignment vertical="center"/>
    </xf>
    <xf numFmtId="0" fontId="11" fillId="10" borderId="8" xfId="3" applyFont="1" applyFill="1" applyBorder="1" applyAlignment="1">
      <alignment vertical="center"/>
    </xf>
    <xf numFmtId="0" fontId="16" fillId="10" borderId="18" xfId="3" applyFont="1" applyFill="1" applyBorder="1" applyAlignment="1">
      <alignment horizontal="left" vertical="center"/>
    </xf>
    <xf numFmtId="0" fontId="8" fillId="10" borderId="18" xfId="3" applyFill="1" applyBorder="1" applyAlignment="1">
      <alignment vertical="center"/>
    </xf>
    <xf numFmtId="0" fontId="15" fillId="10" borderId="18" xfId="3" applyFont="1" applyFill="1" applyBorder="1" applyAlignment="1">
      <alignment vertical="center"/>
    </xf>
    <xf numFmtId="0" fontId="15" fillId="10" borderId="0" xfId="3" applyFont="1" applyFill="1" applyAlignment="1">
      <alignment vertical="center"/>
    </xf>
    <xf numFmtId="0" fontId="15" fillId="10" borderId="10" xfId="3" applyFont="1" applyFill="1" applyBorder="1" applyAlignment="1">
      <alignment horizontal="left" vertical="center"/>
    </xf>
    <xf numFmtId="0" fontId="15" fillId="10" borderId="10" xfId="3" applyFont="1" applyFill="1" applyBorder="1" applyAlignment="1">
      <alignment vertical="center"/>
    </xf>
    <xf numFmtId="0" fontId="16" fillId="3" borderId="10" xfId="3" applyFont="1" applyFill="1" applyBorder="1" applyAlignment="1">
      <alignment horizontal="left" vertical="center"/>
    </xf>
    <xf numFmtId="0" fontId="10" fillId="10" borderId="10" xfId="3" applyFont="1" applyFill="1" applyBorder="1" applyAlignment="1">
      <alignment horizontal="center" vertical="center"/>
    </xf>
    <xf numFmtId="0" fontId="15" fillId="10" borderId="18" xfId="3" applyFont="1" applyFill="1" applyBorder="1" applyAlignment="1">
      <alignment horizontal="left" vertical="center"/>
    </xf>
    <xf numFmtId="0" fontId="8" fillId="10" borderId="9" xfId="3" applyFill="1" applyBorder="1" applyAlignment="1">
      <alignment vertical="center"/>
    </xf>
    <xf numFmtId="0" fontId="11" fillId="10" borderId="0" xfId="3" applyFont="1" applyFill="1" applyAlignment="1">
      <alignment vertical="center"/>
    </xf>
    <xf numFmtId="0" fontId="15" fillId="6" borderId="19" xfId="3" applyFont="1" applyFill="1" applyBorder="1" applyAlignment="1">
      <alignment horizontal="center" vertical="center"/>
    </xf>
    <xf numFmtId="0" fontId="15" fillId="6" borderId="11" xfId="3" applyFont="1" applyFill="1" applyBorder="1" applyAlignment="1">
      <alignment horizontal="center" vertical="center"/>
    </xf>
    <xf numFmtId="0" fontId="15" fillId="6" borderId="12" xfId="3" applyFont="1" applyFill="1" applyBorder="1" applyAlignment="1">
      <alignment horizontal="center" vertical="center"/>
    </xf>
    <xf numFmtId="0" fontId="15" fillId="6" borderId="13" xfId="3" applyFont="1" applyFill="1" applyBorder="1" applyAlignment="1">
      <alignment horizontal="center" vertical="center"/>
    </xf>
    <xf numFmtId="0" fontId="15" fillId="6" borderId="14" xfId="3" applyFont="1" applyFill="1" applyBorder="1" applyAlignment="1">
      <alignment horizontal="center" vertical="center"/>
    </xf>
    <xf numFmtId="0" fontId="12" fillId="6" borderId="14" xfId="3" quotePrefix="1" applyFont="1" applyFill="1" applyBorder="1" applyAlignment="1">
      <alignment horizontal="center" vertical="center" wrapText="1"/>
    </xf>
    <xf numFmtId="0" fontId="15" fillId="0" borderId="14" xfId="3" applyFont="1" applyBorder="1" applyAlignment="1">
      <alignment horizontal="center" vertical="center"/>
    </xf>
    <xf numFmtId="0" fontId="37" fillId="10" borderId="0" xfId="3" applyFont="1" applyFill="1" applyAlignment="1">
      <alignment vertical="center"/>
    </xf>
    <xf numFmtId="0" fontId="23" fillId="3" borderId="21" xfId="3" applyFont="1" applyFill="1" applyBorder="1" applyAlignment="1">
      <alignment vertical="center"/>
    </xf>
    <xf numFmtId="0" fontId="15" fillId="6" borderId="19" xfId="3" applyFont="1" applyFill="1" applyBorder="1" applyAlignment="1">
      <alignment vertical="center"/>
    </xf>
    <xf numFmtId="0" fontId="16" fillId="6" borderId="11" xfId="3" applyFont="1" applyFill="1" applyBorder="1" applyAlignment="1">
      <alignment horizontal="right" vertical="center"/>
    </xf>
    <xf numFmtId="0" fontId="16" fillId="6" borderId="12" xfId="3" applyFont="1" applyFill="1" applyBorder="1" applyAlignment="1">
      <alignment horizontal="right" vertical="center"/>
    </xf>
    <xf numFmtId="0" fontId="16" fillId="6" borderId="15" xfId="3" applyFont="1" applyFill="1" applyBorder="1" applyAlignment="1">
      <alignment horizontal="right" vertical="center"/>
    </xf>
    <xf numFmtId="166" fontId="23" fillId="6" borderId="16" xfId="104" applyFont="1" applyFill="1" applyBorder="1" applyAlignment="1" applyProtection="1">
      <alignment horizontal="right" vertical="center"/>
    </xf>
    <xf numFmtId="166" fontId="26" fillId="6" borderId="16" xfId="104" applyFont="1" applyFill="1" applyBorder="1" applyAlignment="1" applyProtection="1">
      <alignment horizontal="right" vertical="center"/>
    </xf>
    <xf numFmtId="10" fontId="26" fillId="4" borderId="16" xfId="104" applyNumberFormat="1" applyFont="1" applyFill="1" applyBorder="1" applyAlignment="1" applyProtection="1">
      <alignment horizontal="center" vertical="center"/>
    </xf>
    <xf numFmtId="10" fontId="26" fillId="3" borderId="16" xfId="104" applyNumberFormat="1" applyFont="1" applyFill="1" applyBorder="1" applyAlignment="1" applyProtection="1">
      <alignment horizontal="center" vertical="center"/>
    </xf>
    <xf numFmtId="10" fontId="26" fillId="0" borderId="16" xfId="104" applyNumberFormat="1" applyFont="1" applyFill="1" applyBorder="1" applyAlignment="1" applyProtection="1">
      <alignment horizontal="center" vertical="center"/>
    </xf>
    <xf numFmtId="0" fontId="15" fillId="6" borderId="20" xfId="3" applyFont="1" applyFill="1" applyBorder="1" applyAlignment="1">
      <alignment vertical="center"/>
    </xf>
    <xf numFmtId="172" fontId="8" fillId="10" borderId="0" xfId="3" applyNumberFormat="1" applyFill="1" applyAlignment="1">
      <alignment vertical="center"/>
    </xf>
    <xf numFmtId="14" fontId="8" fillId="10" borderId="18" xfId="3" applyNumberFormat="1" applyFill="1" applyBorder="1" applyAlignment="1">
      <alignment vertical="center"/>
    </xf>
    <xf numFmtId="0" fontId="16" fillId="10" borderId="35" xfId="3" applyFont="1" applyFill="1" applyBorder="1" applyAlignment="1">
      <alignment horizontal="left" vertical="center"/>
    </xf>
    <xf numFmtId="0" fontId="15" fillId="0" borderId="18" xfId="3" applyFont="1" applyBorder="1" applyAlignment="1">
      <alignment horizontal="left" vertical="center"/>
    </xf>
    <xf numFmtId="0" fontId="8" fillId="10" borderId="22" xfId="3" applyFill="1" applyBorder="1" applyAlignment="1">
      <alignment vertical="center"/>
    </xf>
    <xf numFmtId="0" fontId="8" fillId="10" borderId="7" xfId="3" applyFill="1" applyBorder="1" applyAlignment="1">
      <alignment vertical="center"/>
    </xf>
    <xf numFmtId="0" fontId="11" fillId="10" borderId="7" xfId="3" applyFont="1" applyFill="1" applyBorder="1" applyAlignment="1">
      <alignment vertical="center"/>
    </xf>
    <xf numFmtId="0" fontId="8" fillId="10" borderId="0" xfId="3" applyFill="1" applyAlignment="1">
      <alignment vertical="center" wrapText="1"/>
    </xf>
    <xf numFmtId="0" fontId="41" fillId="0" borderId="0" xfId="0" applyFont="1" applyAlignment="1">
      <alignment vertical="center"/>
    </xf>
    <xf numFmtId="171" fontId="11" fillId="0" borderId="0" xfId="24" applyNumberFormat="1" applyFont="1" applyFill="1" applyBorder="1" applyAlignment="1" applyProtection="1">
      <alignment vertical="center"/>
    </xf>
    <xf numFmtId="171" fontId="11" fillId="10" borderId="0" xfId="3" applyNumberFormat="1" applyFont="1" applyFill="1" applyAlignment="1">
      <alignment vertical="center"/>
    </xf>
    <xf numFmtId="171" fontId="11" fillId="10" borderId="0" xfId="85" applyNumberFormat="1" applyFont="1" applyFill="1" applyAlignment="1" applyProtection="1">
      <alignment vertical="center"/>
    </xf>
    <xf numFmtId="0" fontId="11" fillId="10" borderId="0" xfId="3" applyFont="1" applyFill="1" applyAlignment="1">
      <alignment horizontal="center" vertical="center"/>
    </xf>
    <xf numFmtId="10" fontId="11" fillId="10" borderId="0" xfId="85" applyNumberFormat="1" applyFont="1" applyFill="1" applyAlignment="1" applyProtection="1">
      <alignment horizontal="center" vertical="center"/>
    </xf>
    <xf numFmtId="49" fontId="36" fillId="10" borderId="20" xfId="0" applyNumberFormat="1" applyFont="1" applyFill="1" applyBorder="1" applyAlignment="1">
      <alignment horizontal="center" vertical="center" wrapText="1"/>
    </xf>
    <xf numFmtId="0" fontId="37" fillId="10" borderId="1" xfId="0" applyFont="1" applyFill="1" applyBorder="1" applyAlignment="1">
      <alignment horizontal="left" vertical="center" wrapText="1"/>
    </xf>
    <xf numFmtId="171" fontId="37" fillId="10" borderId="26" xfId="0" applyNumberFormat="1" applyFont="1" applyFill="1" applyBorder="1" applyAlignment="1">
      <alignment horizontal="center" vertical="center" wrapText="1"/>
    </xf>
    <xf numFmtId="10" fontId="37" fillId="10" borderId="0" xfId="12" applyNumberFormat="1" applyFont="1" applyFill="1" applyBorder="1" applyAlignment="1">
      <alignment horizontal="center" vertical="center" wrapText="1"/>
    </xf>
    <xf numFmtId="9" fontId="37" fillId="10" borderId="0" xfId="12" applyFont="1" applyFill="1" applyBorder="1" applyAlignment="1">
      <alignment horizontal="center" vertical="center" wrapText="1"/>
    </xf>
    <xf numFmtId="0" fontId="24" fillId="10" borderId="0" xfId="3" applyFont="1" applyFill="1" applyAlignment="1">
      <alignment horizontal="left" vertical="center"/>
    </xf>
    <xf numFmtId="0" fontId="10" fillId="10" borderId="0" xfId="3" applyFont="1" applyFill="1" applyAlignment="1">
      <alignment horizontal="center" vertical="center"/>
    </xf>
    <xf numFmtId="0" fontId="16" fillId="10" borderId="0" xfId="3" applyFont="1" applyFill="1" applyAlignment="1">
      <alignment horizontal="center" vertical="center"/>
    </xf>
    <xf numFmtId="0" fontId="12" fillId="10" borderId="0" xfId="3" applyFont="1" applyFill="1" applyAlignment="1">
      <alignment horizontal="center" vertical="center"/>
    </xf>
    <xf numFmtId="0" fontId="15" fillId="10" borderId="0" xfId="3" applyFont="1" applyFill="1" applyAlignment="1">
      <alignment horizontal="left" vertical="center"/>
    </xf>
    <xf numFmtId="0" fontId="16" fillId="10" borderId="0" xfId="3" applyFont="1" applyFill="1" applyAlignment="1">
      <alignment horizontal="left" vertical="center"/>
    </xf>
    <xf numFmtId="0" fontId="16" fillId="3" borderId="0" xfId="3" applyFont="1" applyFill="1" applyAlignment="1">
      <alignment horizontal="left" vertical="center"/>
    </xf>
    <xf numFmtId="0" fontId="25" fillId="10" borderId="0" xfId="3" applyFont="1" applyFill="1" applyAlignment="1">
      <alignment horizontal="left" vertical="center"/>
    </xf>
    <xf numFmtId="169" fontId="10" fillId="10" borderId="0" xfId="3" applyNumberFormat="1" applyFont="1" applyFill="1" applyAlignment="1">
      <alignment horizontal="center" vertical="center"/>
    </xf>
    <xf numFmtId="0" fontId="8" fillId="10" borderId="0" xfId="3" applyFill="1"/>
    <xf numFmtId="0" fontId="15" fillId="10" borderId="0" xfId="3" applyFont="1" applyFill="1" applyAlignment="1">
      <alignment horizontal="right" vertical="center"/>
    </xf>
    <xf numFmtId="166" fontId="27" fillId="10" borderId="0" xfId="3" applyNumberFormat="1" applyFont="1" applyFill="1" applyAlignment="1">
      <alignment vertical="center"/>
    </xf>
    <xf numFmtId="0" fontId="11" fillId="10" borderId="0" xfId="3" applyFont="1" applyFill="1" applyAlignment="1">
      <alignment horizontal="left" vertical="center"/>
    </xf>
    <xf numFmtId="0" fontId="28" fillId="10" borderId="0" xfId="3" applyFont="1" applyFill="1" applyAlignment="1">
      <alignment vertical="center"/>
    </xf>
    <xf numFmtId="0" fontId="29" fillId="10" borderId="0" xfId="3" applyFont="1" applyFill="1" applyAlignment="1">
      <alignment vertical="center"/>
    </xf>
    <xf numFmtId="0" fontId="30" fillId="10" borderId="0" xfId="3" applyFont="1" applyFill="1" applyAlignment="1">
      <alignment horizontal="left" vertical="center"/>
    </xf>
    <xf numFmtId="0" fontId="26" fillId="10" borderId="0" xfId="3" applyFont="1" applyFill="1" applyAlignment="1">
      <alignment horizontal="left" vertical="center"/>
    </xf>
    <xf numFmtId="0" fontId="7" fillId="10" borderId="7" xfId="3" applyFont="1" applyFill="1" applyBorder="1" applyAlignment="1">
      <alignment horizontal="left" vertical="center"/>
    </xf>
    <xf numFmtId="0" fontId="15" fillId="10" borderId="7" xfId="3" applyFont="1" applyFill="1" applyBorder="1" applyAlignment="1">
      <alignment horizontal="left" vertical="center"/>
    </xf>
    <xf numFmtId="0" fontId="26" fillId="10" borderId="7" xfId="3" applyFont="1" applyFill="1" applyBorder="1" applyAlignment="1">
      <alignment horizontal="left" vertical="center"/>
    </xf>
    <xf numFmtId="0" fontId="41" fillId="10" borderId="18" xfId="0" applyFont="1" applyFill="1" applyBorder="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horizontal="center" vertical="center"/>
    </xf>
    <xf numFmtId="4" fontId="11" fillId="0" borderId="0" xfId="26" applyNumberFormat="1" applyFont="1" applyFill="1" applyAlignment="1">
      <alignment horizontal="center" vertical="center"/>
    </xf>
    <xf numFmtId="171" fontId="11" fillId="0" borderId="0" xfId="1" applyNumberFormat="1" applyFont="1" applyFill="1" applyAlignment="1">
      <alignment horizontal="center" vertical="center"/>
    </xf>
    <xf numFmtId="166" fontId="11" fillId="0" borderId="0" xfId="16" applyFont="1" applyFill="1" applyBorder="1" applyAlignment="1">
      <alignment vertical="center"/>
    </xf>
    <xf numFmtId="166" fontId="8" fillId="0" borderId="0" xfId="26" applyFont="1" applyFill="1" applyBorder="1" applyAlignment="1">
      <alignment vertical="center"/>
    </xf>
    <xf numFmtId="2" fontId="8" fillId="0" borderId="0" xfId="0" applyNumberFormat="1" applyFont="1" applyAlignment="1">
      <alignment vertical="center"/>
    </xf>
    <xf numFmtId="166" fontId="12" fillId="0" borderId="32" xfId="27" applyFont="1" applyFill="1" applyBorder="1" applyAlignment="1">
      <alignment horizontal="center" vertical="center"/>
    </xf>
    <xf numFmtId="14" fontId="11" fillId="0" borderId="30" xfId="0" applyNumberFormat="1" applyFont="1" applyBorder="1" applyAlignment="1">
      <alignment vertical="center"/>
    </xf>
    <xf numFmtId="168" fontId="12" fillId="0" borderId="33" xfId="27" applyNumberFormat="1" applyFont="1" applyFill="1" applyBorder="1" applyAlignment="1">
      <alignment horizontal="center" vertical="center"/>
    </xf>
    <xf numFmtId="0" fontId="37" fillId="0" borderId="0" xfId="0" applyFont="1" applyAlignment="1">
      <alignment vertical="center"/>
    </xf>
    <xf numFmtId="0" fontId="38" fillId="0" borderId="0" xfId="0" applyFont="1" applyAlignment="1">
      <alignment vertical="center"/>
    </xf>
    <xf numFmtId="166" fontId="36" fillId="0" borderId="0" xfId="0" applyNumberFormat="1" applyFont="1" applyAlignment="1">
      <alignment vertical="center"/>
    </xf>
    <xf numFmtId="171" fontId="44" fillId="0" borderId="0" xfId="0" applyNumberFormat="1" applyFont="1" applyAlignment="1">
      <alignment vertical="center"/>
    </xf>
    <xf numFmtId="4" fontId="39" fillId="0" borderId="0" xfId="0" applyNumberFormat="1" applyFont="1" applyAlignment="1">
      <alignment horizontal="center" vertical="center"/>
    </xf>
    <xf numFmtId="171" fontId="36" fillId="0" borderId="0" xfId="0" applyNumberFormat="1" applyFont="1" applyAlignment="1">
      <alignment vertical="center"/>
    </xf>
    <xf numFmtId="49" fontId="11" fillId="0" borderId="20" xfId="0" applyNumberFormat="1" applyFont="1" applyBorder="1" applyAlignment="1">
      <alignment horizontal="center" vertical="center" wrapText="1"/>
    </xf>
    <xf numFmtId="0" fontId="41" fillId="0" borderId="0" xfId="0" applyFont="1" applyAlignment="1">
      <alignment horizontal="left" vertical="center"/>
    </xf>
    <xf numFmtId="0" fontId="36" fillId="0" borderId="0" xfId="0" applyFont="1" applyAlignment="1">
      <alignment horizontal="left" vertical="center"/>
    </xf>
    <xf numFmtId="0" fontId="11" fillId="0" borderId="0" xfId="0" applyFont="1" applyAlignment="1">
      <alignment vertical="center"/>
    </xf>
    <xf numFmtId="0" fontId="15" fillId="0" borderId="0" xfId="0" applyFont="1" applyAlignment="1">
      <alignment vertical="center"/>
    </xf>
    <xf numFmtId="4" fontId="15" fillId="0" borderId="0" xfId="0" applyNumberFormat="1" applyFont="1" applyAlignment="1">
      <alignment vertical="center"/>
    </xf>
    <xf numFmtId="0" fontId="11" fillId="0" borderId="0" xfId="0" applyFont="1" applyAlignment="1">
      <alignment horizontal="justify" vertical="center" wrapText="1"/>
    </xf>
    <xf numFmtId="4" fontId="11" fillId="0" borderId="0" xfId="20" applyNumberFormat="1" applyFont="1" applyFill="1" applyBorder="1" applyAlignment="1">
      <alignment horizontal="center" vertical="center"/>
    </xf>
    <xf numFmtId="0" fontId="9" fillId="0" borderId="29" xfId="0" applyFont="1" applyBorder="1" applyAlignment="1">
      <alignment vertical="center"/>
    </xf>
    <xf numFmtId="0" fontId="9" fillId="0" borderId="8" xfId="0" applyFont="1" applyBorder="1" applyAlignment="1">
      <alignment vertical="center"/>
    </xf>
    <xf numFmtId="4" fontId="9" fillId="0" borderId="34" xfId="0" applyNumberFormat="1" applyFont="1" applyBorder="1" applyAlignment="1">
      <alignment horizontal="center" vertical="center"/>
    </xf>
    <xf numFmtId="0" fontId="11" fillId="0" borderId="0" xfId="0" applyFont="1" applyAlignment="1">
      <alignment horizontal="right" vertical="center"/>
    </xf>
    <xf numFmtId="4" fontId="31" fillId="0" borderId="24" xfId="0" applyNumberFormat="1" applyFont="1" applyBorder="1" applyAlignment="1">
      <alignment horizontal="center" vertical="center"/>
    </xf>
    <xf numFmtId="0" fontId="11" fillId="0" borderId="0" xfId="0" quotePrefix="1" applyFont="1" applyAlignment="1">
      <alignment vertical="center"/>
    </xf>
    <xf numFmtId="0" fontId="32" fillId="0" borderId="18" xfId="0" applyFont="1" applyBorder="1" applyAlignment="1">
      <alignment horizontal="left" vertical="center" wrapText="1"/>
    </xf>
    <xf numFmtId="0" fontId="32" fillId="0" borderId="0" xfId="0" applyFont="1" applyAlignment="1">
      <alignment horizontal="left" vertical="center" wrapText="1"/>
    </xf>
    <xf numFmtId="0" fontId="8" fillId="0" borderId="0" xfId="0" applyFont="1" applyAlignment="1">
      <alignment vertical="center" wrapText="1"/>
    </xf>
    <xf numFmtId="4" fontId="8" fillId="0" borderId="23" xfId="0" applyNumberFormat="1" applyFont="1" applyBorder="1" applyAlignment="1">
      <alignment horizontal="center" vertical="center" wrapText="1"/>
    </xf>
    <xf numFmtId="0" fontId="11" fillId="0" borderId="18" xfId="0" applyFont="1" applyBorder="1" applyAlignment="1">
      <alignment horizontal="center" vertical="center" wrapText="1"/>
    </xf>
    <xf numFmtId="4" fontId="11" fillId="0" borderId="23" xfId="26" applyNumberFormat="1" applyFont="1" applyFill="1" applyBorder="1" applyAlignment="1">
      <alignment horizontal="center" vertical="center"/>
    </xf>
    <xf numFmtId="4" fontId="11" fillId="0" borderId="0" xfId="0" applyNumberFormat="1" applyFont="1" applyAlignment="1">
      <alignment horizontal="center" vertical="center"/>
    </xf>
    <xf numFmtId="4" fontId="11" fillId="0" borderId="23" xfId="20" applyNumberFormat="1" applyFont="1" applyFill="1" applyBorder="1" applyAlignment="1">
      <alignment horizontal="center" vertical="center"/>
    </xf>
    <xf numFmtId="3" fontId="11" fillId="0" borderId="0" xfId="0" applyNumberFormat="1" applyFont="1" applyAlignment="1">
      <alignment horizontal="center" vertical="center"/>
    </xf>
    <xf numFmtId="0" fontId="11" fillId="0" borderId="18" xfId="0" applyFont="1" applyBorder="1" applyAlignment="1">
      <alignment horizontal="center" vertical="center"/>
    </xf>
    <xf numFmtId="4" fontId="12" fillId="0" borderId="0" xfId="0" applyNumberFormat="1" applyFont="1" applyAlignment="1">
      <alignment horizontal="center" vertical="center"/>
    </xf>
    <xf numFmtId="4" fontId="11" fillId="0" borderId="23" xfId="0" applyNumberFormat="1" applyFont="1" applyBorder="1" applyAlignment="1">
      <alignment horizontal="center" vertical="center"/>
    </xf>
    <xf numFmtId="0" fontId="11" fillId="0" borderId="0" xfId="0" applyFont="1" applyAlignment="1">
      <alignment horizontal="right" vertical="center" wrapText="1"/>
    </xf>
    <xf numFmtId="4" fontId="11" fillId="0" borderId="0" xfId="0" applyNumberFormat="1" applyFont="1" applyAlignment="1">
      <alignment horizontal="left" vertical="center"/>
    </xf>
    <xf numFmtId="0" fontId="11" fillId="0" borderId="0" xfId="0" applyFont="1" applyAlignment="1">
      <alignment vertical="center" wrapText="1"/>
    </xf>
    <xf numFmtId="0" fontId="7" fillId="0" borderId="0" xfId="0" applyFont="1" applyAlignment="1">
      <alignment vertical="center" wrapText="1"/>
    </xf>
    <xf numFmtId="4" fontId="7" fillId="0" borderId="23" xfId="0" applyNumberFormat="1" applyFont="1" applyBorder="1" applyAlignment="1">
      <alignment horizontal="center" vertical="center" wrapText="1"/>
    </xf>
    <xf numFmtId="43" fontId="12" fillId="0" borderId="0" xfId="0" applyNumberFormat="1" applyFont="1" applyAlignment="1">
      <alignment horizontal="center" vertical="center"/>
    </xf>
    <xf numFmtId="49" fontId="11" fillId="0" borderId="18" xfId="0" applyNumberFormat="1" applyFont="1" applyBorder="1" applyAlignment="1">
      <alignment horizontal="center" vertical="center"/>
    </xf>
    <xf numFmtId="166" fontId="11" fillId="0" borderId="0" xfId="26" applyFont="1" applyFill="1" applyBorder="1" applyAlignment="1">
      <alignment horizontal="left" vertical="center" wrapText="1"/>
    </xf>
    <xf numFmtId="4" fontId="12" fillId="0" borderId="0" xfId="20" applyNumberFormat="1" applyFont="1" applyFill="1" applyBorder="1" applyAlignment="1">
      <alignment horizontal="center" vertical="center"/>
    </xf>
    <xf numFmtId="4" fontId="12" fillId="0" borderId="23" xfId="20" applyNumberFormat="1" applyFont="1" applyFill="1" applyBorder="1" applyAlignment="1">
      <alignment horizontal="center" vertical="center"/>
    </xf>
    <xf numFmtId="4" fontId="32" fillId="0" borderId="23" xfId="0" applyNumberFormat="1" applyFont="1" applyBorder="1" applyAlignment="1">
      <alignment horizontal="center" vertical="center" wrapText="1"/>
    </xf>
    <xf numFmtId="49" fontId="43" fillId="0" borderId="0" xfId="0" applyNumberFormat="1" applyFont="1" applyAlignment="1">
      <alignment horizontal="center" vertical="center"/>
    </xf>
    <xf numFmtId="43" fontId="45" fillId="0" borderId="0" xfId="0" applyNumberFormat="1" applyFont="1" applyAlignment="1">
      <alignment horizontal="center" vertical="center"/>
    </xf>
    <xf numFmtId="2" fontId="43" fillId="0" borderId="0" xfId="0" applyNumberFormat="1" applyFont="1" applyAlignment="1">
      <alignment horizontal="center" vertical="center" wrapText="1"/>
    </xf>
    <xf numFmtId="0" fontId="12" fillId="0" borderId="0" xfId="0" applyFont="1" applyAlignment="1">
      <alignment horizontal="center" vertical="center"/>
    </xf>
    <xf numFmtId="0" fontId="11" fillId="0" borderId="23" xfId="0" applyFont="1" applyBorder="1" applyAlignment="1">
      <alignment vertical="center"/>
    </xf>
    <xf numFmtId="4" fontId="11" fillId="0" borderId="0" xfId="20" applyNumberFormat="1" applyFont="1" applyFill="1" applyBorder="1" applyAlignment="1" applyProtection="1">
      <alignment horizontal="center" vertical="center"/>
      <protection locked="0"/>
    </xf>
    <xf numFmtId="10" fontId="36" fillId="0" borderId="0" xfId="0" applyNumberFormat="1" applyFont="1" applyAlignment="1">
      <alignment vertical="center"/>
    </xf>
    <xf numFmtId="43" fontId="39" fillId="0" borderId="0" xfId="0" applyNumberFormat="1" applyFont="1" applyAlignment="1">
      <alignment horizontal="center" vertical="center"/>
    </xf>
    <xf numFmtId="0" fontId="36" fillId="0" borderId="0" xfId="0" applyFont="1" applyAlignment="1">
      <alignment horizontal="left" vertical="center" wrapText="1"/>
    </xf>
    <xf numFmtId="4" fontId="36" fillId="0" borderId="0" xfId="20" applyNumberFormat="1" applyFont="1" applyFill="1" applyBorder="1" applyAlignment="1" applyProtection="1">
      <alignment horizontal="center" vertical="center"/>
      <protection locked="0"/>
    </xf>
    <xf numFmtId="0" fontId="36" fillId="0" borderId="0" xfId="0" applyFont="1" applyAlignment="1">
      <alignment horizontal="right" vertical="center" wrapText="1"/>
    </xf>
    <xf numFmtId="0" fontId="36" fillId="0" borderId="0" xfId="0" applyFont="1" applyAlignment="1">
      <alignment horizontal="right" vertical="center"/>
    </xf>
    <xf numFmtId="0" fontId="32" fillId="0" borderId="23" xfId="0" applyFont="1" applyBorder="1" applyAlignment="1">
      <alignment horizontal="left" vertical="center" wrapText="1"/>
    </xf>
    <xf numFmtId="10" fontId="11" fillId="0" borderId="0" xfId="0" applyNumberFormat="1" applyFont="1" applyAlignment="1">
      <alignment horizontal="center" vertical="center" wrapText="1"/>
    </xf>
    <xf numFmtId="171" fontId="11" fillId="0" borderId="0" xfId="0" applyNumberFormat="1" applyFont="1" applyAlignment="1">
      <alignment horizontal="center" vertical="center"/>
    </xf>
    <xf numFmtId="49" fontId="11" fillId="0" borderId="22" xfId="0" applyNumberFormat="1" applyFont="1" applyBorder="1" applyAlignment="1">
      <alignment horizontal="center" vertical="center"/>
    </xf>
    <xf numFmtId="49" fontId="11" fillId="0" borderId="7" xfId="0" applyNumberFormat="1" applyFont="1" applyBorder="1" applyAlignment="1">
      <alignment horizontal="center" vertical="center"/>
    </xf>
    <xf numFmtId="4" fontId="11" fillId="0" borderId="7" xfId="0" applyNumberFormat="1" applyFont="1" applyBorder="1" applyAlignment="1">
      <alignment horizontal="left" vertical="center"/>
    </xf>
    <xf numFmtId="4" fontId="11" fillId="0" borderId="7" xfId="0" applyNumberFormat="1" applyFont="1" applyBorder="1" applyAlignment="1">
      <alignment horizontal="center" vertical="center"/>
    </xf>
    <xf numFmtId="0" fontId="11" fillId="0" borderId="7" xfId="0" applyFont="1" applyBorder="1" applyAlignment="1">
      <alignment vertical="center"/>
    </xf>
    <xf numFmtId="0" fontId="11" fillId="0" borderId="28" xfId="0" applyFont="1" applyBorder="1" applyAlignment="1">
      <alignment vertical="center"/>
    </xf>
    <xf numFmtId="0" fontId="11" fillId="43" borderId="0" xfId="0" applyFont="1" applyFill="1" applyAlignment="1">
      <alignment vertical="center"/>
    </xf>
    <xf numFmtId="4" fontId="11" fillId="43" borderId="0" xfId="0" applyNumberFormat="1" applyFont="1" applyFill="1" applyAlignment="1">
      <alignment vertical="center"/>
    </xf>
    <xf numFmtId="0" fontId="32" fillId="10" borderId="18" xfId="0" applyFont="1" applyFill="1" applyBorder="1" applyAlignment="1">
      <alignment horizontal="left" vertical="center" wrapText="1"/>
    </xf>
    <xf numFmtId="0" fontId="32" fillId="10" borderId="0" xfId="0" applyFont="1" applyFill="1" applyAlignment="1">
      <alignment horizontal="left" vertical="center" wrapText="1"/>
    </xf>
    <xf numFmtId="0" fontId="32" fillId="10" borderId="23" xfId="0" applyFont="1" applyFill="1" applyBorder="1" applyAlignment="1">
      <alignment horizontal="left" vertical="center" wrapText="1"/>
    </xf>
    <xf numFmtId="0" fontId="11" fillId="10" borderId="18" xfId="0" applyFont="1" applyFill="1" applyBorder="1" applyAlignment="1">
      <alignment horizontal="center" vertical="center" wrapText="1"/>
    </xf>
    <xf numFmtId="49" fontId="11" fillId="10" borderId="0" xfId="0" applyNumberFormat="1" applyFont="1" applyFill="1" applyAlignment="1">
      <alignment horizontal="center" vertical="center"/>
    </xf>
    <xf numFmtId="166" fontId="11" fillId="43" borderId="0" xfId="16" applyFont="1" applyFill="1" applyBorder="1" applyAlignment="1">
      <alignment vertical="center"/>
    </xf>
    <xf numFmtId="43" fontId="12" fillId="43" borderId="0" xfId="0" applyNumberFormat="1" applyFont="1" applyFill="1" applyAlignment="1">
      <alignment horizontal="center" vertical="center"/>
    </xf>
    <xf numFmtId="0" fontId="11" fillId="10" borderId="0" xfId="0" applyFont="1" applyFill="1" applyAlignment="1">
      <alignment horizontal="center" vertical="center"/>
    </xf>
    <xf numFmtId="4" fontId="11" fillId="10" borderId="23" xfId="20" applyNumberFormat="1" applyFont="1" applyFill="1" applyBorder="1" applyAlignment="1">
      <alignment horizontal="center" vertical="center"/>
    </xf>
    <xf numFmtId="0" fontId="11" fillId="10" borderId="0" xfId="0" applyFont="1" applyFill="1" applyAlignment="1">
      <alignment horizontal="center" vertical="center" wrapText="1"/>
    </xf>
    <xf numFmtId="4" fontId="12" fillId="10" borderId="0" xfId="0" applyNumberFormat="1" applyFont="1" applyFill="1" applyAlignment="1">
      <alignment horizontal="center" vertical="center"/>
    </xf>
    <xf numFmtId="0" fontId="11" fillId="43" borderId="0" xfId="0" applyFont="1" applyFill="1" applyAlignment="1">
      <alignment horizontal="right" vertical="center"/>
    </xf>
    <xf numFmtId="0" fontId="11" fillId="10" borderId="18" xfId="0" applyFont="1" applyFill="1" applyBorder="1" applyAlignment="1">
      <alignment horizontal="center" vertical="center"/>
    </xf>
    <xf numFmtId="0" fontId="11" fillId="10" borderId="0" xfId="0" applyFont="1" applyFill="1" applyAlignment="1">
      <alignment vertical="center" wrapText="1"/>
    </xf>
    <xf numFmtId="4" fontId="11" fillId="10" borderId="0" xfId="0" applyNumberFormat="1" applyFont="1" applyFill="1" applyAlignment="1">
      <alignment horizontal="left" vertical="center"/>
    </xf>
    <xf numFmtId="4" fontId="11" fillId="10" borderId="0" xfId="0" applyNumberFormat="1" applyFont="1" applyFill="1" applyAlignment="1">
      <alignment horizontal="center" vertical="center"/>
    </xf>
    <xf numFmtId="0" fontId="11" fillId="10" borderId="0" xfId="0" applyFont="1" applyFill="1" applyAlignment="1">
      <alignment vertical="center"/>
    </xf>
    <xf numFmtId="0" fontId="11" fillId="10" borderId="23" xfId="0" applyFont="1" applyFill="1" applyBorder="1" applyAlignment="1">
      <alignment vertical="center"/>
    </xf>
    <xf numFmtId="0" fontId="11" fillId="43" borderId="0" xfId="0" applyFont="1" applyFill="1" applyAlignment="1">
      <alignment horizontal="left" vertical="center" wrapText="1"/>
    </xf>
    <xf numFmtId="4" fontId="11" fillId="43" borderId="0" xfId="20" applyNumberFormat="1" applyFont="1" applyFill="1" applyBorder="1" applyAlignment="1" applyProtection="1">
      <alignment horizontal="center" vertical="center"/>
      <protection locked="0"/>
    </xf>
    <xf numFmtId="0" fontId="11" fillId="43" borderId="0" xfId="0" applyFont="1" applyFill="1" applyAlignment="1">
      <alignment horizontal="right" vertical="center" wrapText="1"/>
    </xf>
    <xf numFmtId="0" fontId="11" fillId="10" borderId="0" xfId="0" applyFont="1" applyFill="1" applyAlignment="1">
      <alignment horizontal="right" vertical="center"/>
    </xf>
    <xf numFmtId="4" fontId="11" fillId="43" borderId="0" xfId="0" applyNumberFormat="1" applyFont="1" applyFill="1" applyAlignment="1">
      <alignment horizontal="center" vertical="center"/>
    </xf>
    <xf numFmtId="10" fontId="11" fillId="43" borderId="0" xfId="0" applyNumberFormat="1" applyFont="1" applyFill="1" applyAlignment="1">
      <alignment vertical="center"/>
    </xf>
    <xf numFmtId="0" fontId="11" fillId="10" borderId="0" xfId="0" applyFont="1" applyFill="1" applyAlignment="1">
      <alignment horizontal="left" vertical="center" wrapText="1"/>
    </xf>
    <xf numFmtId="0" fontId="11" fillId="43" borderId="0" xfId="0" applyFont="1" applyFill="1" applyAlignment="1">
      <alignment horizontal="center" vertical="center" wrapText="1"/>
    </xf>
    <xf numFmtId="0" fontId="8" fillId="10" borderId="10" xfId="3" applyFill="1" applyBorder="1" applyAlignment="1">
      <alignment vertical="center"/>
    </xf>
    <xf numFmtId="0" fontId="16" fillId="10" borderId="10" xfId="3" applyFont="1" applyFill="1" applyBorder="1" applyAlignment="1">
      <alignment horizontal="center" vertical="center"/>
    </xf>
    <xf numFmtId="0" fontId="7" fillId="0" borderId="0" xfId="3" applyFont="1" applyAlignment="1">
      <alignment horizontal="center" vertical="center"/>
    </xf>
    <xf numFmtId="170" fontId="10" fillId="4" borderId="13" xfId="3" applyNumberFormat="1" applyFont="1" applyFill="1" applyBorder="1" applyAlignment="1" applyProtection="1">
      <alignment horizontal="center" vertical="center"/>
      <protection locked="0"/>
    </xf>
    <xf numFmtId="0" fontId="15" fillId="0" borderId="11" xfId="3" applyFont="1" applyBorder="1" applyAlignment="1">
      <alignment horizontal="center" vertical="center"/>
    </xf>
    <xf numFmtId="39" fontId="26" fillId="3" borderId="67" xfId="104" applyNumberFormat="1" applyFont="1" applyFill="1" applyBorder="1" applyAlignment="1" applyProtection="1">
      <alignment horizontal="center" vertical="center"/>
    </xf>
    <xf numFmtId="39" fontId="26" fillId="3" borderId="71" xfId="104" applyNumberFormat="1" applyFont="1" applyFill="1" applyBorder="1" applyAlignment="1" applyProtection="1">
      <alignment horizontal="center" vertical="center"/>
    </xf>
    <xf numFmtId="10" fontId="26" fillId="3" borderId="72" xfId="104" applyNumberFormat="1" applyFont="1" applyFill="1" applyBorder="1" applyAlignment="1" applyProtection="1">
      <alignment horizontal="center" vertical="center"/>
    </xf>
    <xf numFmtId="0" fontId="8" fillId="10" borderId="34" xfId="3" applyFill="1" applyBorder="1" applyAlignment="1">
      <alignment vertical="center"/>
    </xf>
    <xf numFmtId="0" fontId="8" fillId="10" borderId="23" xfId="3" applyFill="1" applyBorder="1" applyAlignment="1">
      <alignment vertical="center"/>
    </xf>
    <xf numFmtId="0" fontId="15" fillId="10" borderId="23" xfId="3" applyFont="1" applyFill="1" applyBorder="1" applyAlignment="1">
      <alignment vertical="center"/>
    </xf>
    <xf numFmtId="0" fontId="8" fillId="10" borderId="23" xfId="3" applyFill="1" applyBorder="1"/>
    <xf numFmtId="0" fontId="15" fillId="6" borderId="73" xfId="3" applyFont="1" applyFill="1" applyBorder="1" applyAlignment="1">
      <alignment horizontal="center" vertical="center"/>
    </xf>
    <xf numFmtId="0" fontId="15" fillId="6" borderId="71" xfId="3" applyFont="1" applyFill="1" applyBorder="1" applyAlignment="1">
      <alignment horizontal="center" vertical="center"/>
    </xf>
    <xf numFmtId="0" fontId="15" fillId="6" borderId="64" xfId="3" applyFont="1" applyFill="1" applyBorder="1" applyAlignment="1">
      <alignment horizontal="center" vertical="center"/>
    </xf>
    <xf numFmtId="0" fontId="15" fillId="6" borderId="74" xfId="3" applyFont="1" applyFill="1" applyBorder="1" applyAlignment="1">
      <alignment horizontal="center" vertical="center"/>
    </xf>
    <xf numFmtId="0" fontId="15" fillId="6" borderId="63" xfId="3" applyFont="1" applyFill="1" applyBorder="1" applyAlignment="1">
      <alignment horizontal="center" vertical="center"/>
    </xf>
    <xf numFmtId="0" fontId="11" fillId="6" borderId="63" xfId="3" applyFont="1" applyFill="1" applyBorder="1" applyAlignment="1">
      <alignment horizontal="center" vertical="center"/>
    </xf>
    <xf numFmtId="39" fontId="23" fillId="3" borderId="60" xfId="104" applyNumberFormat="1" applyFont="1" applyFill="1" applyBorder="1" applyAlignment="1" applyProtection="1">
      <alignment horizontal="center" vertical="center"/>
    </xf>
    <xf numFmtId="10" fontId="26" fillId="3" borderId="60" xfId="87" applyNumberFormat="1" applyFont="1" applyFill="1" applyBorder="1" applyAlignment="1" applyProtection="1">
      <alignment horizontal="center" vertical="center"/>
    </xf>
    <xf numFmtId="39" fontId="36" fillId="5" borderId="60" xfId="104" applyNumberFormat="1" applyFont="1" applyFill="1" applyBorder="1" applyAlignment="1" applyProtection="1">
      <alignment horizontal="center" vertical="center"/>
      <protection locked="0"/>
    </xf>
    <xf numFmtId="39" fontId="26" fillId="3" borderId="60" xfId="104" applyNumberFormat="1" applyFont="1" applyFill="1" applyBorder="1" applyAlignment="1" applyProtection="1">
      <alignment horizontal="center" vertical="center"/>
    </xf>
    <xf numFmtId="39" fontId="36" fillId="7" borderId="60" xfId="104" applyNumberFormat="1" applyFont="1" applyFill="1" applyBorder="1" applyAlignment="1" applyProtection="1">
      <alignment horizontal="center" vertical="center"/>
      <protection locked="0"/>
    </xf>
    <xf numFmtId="39" fontId="36" fillId="0" borderId="60" xfId="104" applyNumberFormat="1" applyFont="1" applyFill="1" applyBorder="1" applyAlignment="1" applyProtection="1">
      <alignment horizontal="center" vertical="center"/>
      <protection locked="0"/>
    </xf>
    <xf numFmtId="166" fontId="23" fillId="3" borderId="63" xfId="104" applyFont="1" applyFill="1" applyBorder="1" applyAlignment="1" applyProtection="1">
      <alignment horizontal="right" vertical="center"/>
    </xf>
    <xf numFmtId="10" fontId="26" fillId="3" borderId="63" xfId="87" applyNumberFormat="1" applyFont="1" applyFill="1" applyBorder="1" applyAlignment="1" applyProtection="1">
      <alignment horizontal="right" vertical="center"/>
    </xf>
    <xf numFmtId="39" fontId="11" fillId="5" borderId="63" xfId="104" applyNumberFormat="1" applyFont="1" applyFill="1" applyBorder="1" applyAlignment="1" applyProtection="1">
      <alignment horizontal="center" vertical="center"/>
      <protection locked="0"/>
    </xf>
    <xf numFmtId="39" fontId="26" fillId="3" borderId="63" xfId="104" applyNumberFormat="1" applyFont="1" applyFill="1" applyBorder="1" applyAlignment="1" applyProtection="1">
      <alignment horizontal="center" vertical="center"/>
    </xf>
    <xf numFmtId="39" fontId="11" fillId="0" borderId="63" xfId="104" applyNumberFormat="1" applyFont="1" applyFill="1" applyBorder="1" applyAlignment="1" applyProtection="1">
      <alignment horizontal="center" vertical="center"/>
      <protection locked="0"/>
    </xf>
    <xf numFmtId="0" fontId="16" fillId="6" borderId="67" xfId="3" applyFont="1" applyFill="1" applyBorder="1" applyAlignment="1">
      <alignment horizontal="right" vertical="center"/>
    </xf>
    <xf numFmtId="0" fontId="16" fillId="6" borderId="62" xfId="3" applyFont="1" applyFill="1" applyBorder="1" applyAlignment="1">
      <alignment horizontal="right" vertical="center"/>
    </xf>
    <xf numFmtId="0" fontId="15" fillId="6" borderId="70" xfId="3" applyFont="1" applyFill="1" applyBorder="1" applyAlignment="1">
      <alignment horizontal="right" vertical="center"/>
    </xf>
    <xf numFmtId="10" fontId="26" fillId="3" borderId="60" xfId="87" applyNumberFormat="1" applyFont="1" applyFill="1" applyBorder="1" applyAlignment="1" applyProtection="1">
      <alignment horizontal="right" vertical="center"/>
    </xf>
    <xf numFmtId="39" fontId="26" fillId="4" borderId="60" xfId="104" applyNumberFormat="1" applyFont="1" applyFill="1" applyBorder="1" applyAlignment="1" applyProtection="1">
      <alignment horizontal="center" vertical="center"/>
    </xf>
    <xf numFmtId="39" fontId="26" fillId="0" borderId="60" xfId="104" applyNumberFormat="1" applyFont="1" applyFill="1" applyBorder="1" applyAlignment="1" applyProtection="1">
      <alignment horizontal="center" vertical="center"/>
    </xf>
    <xf numFmtId="0" fontId="8" fillId="10" borderId="28" xfId="3" applyFill="1" applyBorder="1" applyAlignment="1">
      <alignment vertical="center"/>
    </xf>
    <xf numFmtId="49" fontId="10" fillId="10" borderId="0" xfId="0" applyNumberFormat="1" applyFont="1" applyFill="1" applyAlignment="1">
      <alignment horizontal="left" vertical="center"/>
    </xf>
    <xf numFmtId="0" fontId="10" fillId="10" borderId="18" xfId="0" applyFont="1" applyFill="1" applyBorder="1" applyAlignment="1">
      <alignment horizontal="right" vertical="center"/>
    </xf>
    <xf numFmtId="0" fontId="16" fillId="11" borderId="20" xfId="0" applyFont="1" applyFill="1" applyBorder="1" applyAlignment="1">
      <alignment horizontal="center" vertical="center" wrapText="1"/>
    </xf>
    <xf numFmtId="171" fontId="15" fillId="0" borderId="0" xfId="1" applyNumberFormat="1" applyFont="1" applyFill="1" applyBorder="1" applyAlignment="1">
      <alignment horizontal="right" vertical="center"/>
    </xf>
    <xf numFmtId="0" fontId="0" fillId="0" borderId="0" xfId="0" applyAlignment="1">
      <alignment wrapText="1"/>
    </xf>
    <xf numFmtId="0" fontId="41" fillId="10" borderId="23" xfId="0" applyFont="1" applyFill="1" applyBorder="1" applyAlignment="1">
      <alignment horizontal="right" vertical="center"/>
    </xf>
    <xf numFmtId="14" fontId="41" fillId="10" borderId="24" xfId="0" applyNumberFormat="1" applyFont="1" applyFill="1" applyBorder="1" applyAlignment="1">
      <alignment horizontal="right" vertical="center"/>
    </xf>
    <xf numFmtId="14" fontId="36" fillId="10" borderId="30" xfId="0" applyNumberFormat="1" applyFont="1" applyFill="1" applyBorder="1" applyAlignment="1">
      <alignment vertical="center" wrapText="1"/>
    </xf>
    <xf numFmtId="14" fontId="36" fillId="10" borderId="12" xfId="0" applyNumberFormat="1" applyFont="1" applyFill="1" applyBorder="1" applyAlignment="1">
      <alignment vertical="center" wrapText="1"/>
    </xf>
    <xf numFmtId="0" fontId="36" fillId="10" borderId="20" xfId="0" applyFont="1" applyFill="1" applyBorder="1" applyAlignment="1">
      <alignment horizontal="center" vertical="center" wrapText="1"/>
    </xf>
    <xf numFmtId="171" fontId="40" fillId="11" borderId="26" xfId="22" applyNumberFormat="1" applyFont="1" applyFill="1" applyBorder="1" applyAlignment="1">
      <alignment horizontal="center" vertical="center"/>
    </xf>
    <xf numFmtId="49" fontId="10" fillId="0" borderId="20" xfId="0" applyNumberFormat="1" applyFont="1" applyBorder="1" applyAlignment="1">
      <alignment horizontal="center" vertical="center"/>
    </xf>
    <xf numFmtId="0" fontId="31" fillId="10" borderId="18" xfId="0" applyFont="1" applyFill="1" applyBorder="1" applyAlignment="1">
      <alignment horizontal="center" vertical="center"/>
    </xf>
    <xf numFmtId="0" fontId="31" fillId="10" borderId="0" xfId="0" applyFont="1" applyFill="1" applyAlignment="1">
      <alignment horizontal="center" vertical="center"/>
    </xf>
    <xf numFmtId="0" fontId="31" fillId="10" borderId="23" xfId="0" applyFont="1" applyFill="1" applyBorder="1" applyAlignment="1">
      <alignment horizontal="center" vertical="center"/>
    </xf>
    <xf numFmtId="0" fontId="11" fillId="10" borderId="61" xfId="0" applyFont="1" applyFill="1" applyBorder="1" applyAlignment="1">
      <alignment horizontal="center" vertical="center" wrapText="1"/>
    </xf>
    <xf numFmtId="0" fontId="8" fillId="10" borderId="68" xfId="0" applyFont="1" applyFill="1" applyBorder="1" applyAlignment="1">
      <alignment vertical="center"/>
    </xf>
    <xf numFmtId="0" fontId="8" fillId="10" borderId="62" xfId="0" applyFont="1" applyFill="1" applyBorder="1" applyAlignment="1">
      <alignment vertical="center"/>
    </xf>
    <xf numFmtId="10" fontId="8" fillId="10" borderId="62" xfId="13" applyNumberFormat="1" applyFont="1" applyFill="1" applyBorder="1" applyAlignment="1">
      <alignment horizontal="center" vertical="center"/>
    </xf>
    <xf numFmtId="4" fontId="8" fillId="10" borderId="62" xfId="0" applyNumberFormat="1" applyFont="1" applyFill="1" applyBorder="1" applyAlignment="1">
      <alignment vertical="center"/>
    </xf>
    <xf numFmtId="2" fontId="10" fillId="10" borderId="61" xfId="13" applyNumberFormat="1" applyFont="1" applyFill="1" applyBorder="1" applyAlignment="1">
      <alignment horizontal="center" vertical="center"/>
    </xf>
    <xf numFmtId="4" fontId="8" fillId="10" borderId="70" xfId="0" applyNumberFormat="1" applyFont="1" applyFill="1" applyBorder="1" applyAlignment="1">
      <alignment vertical="center"/>
    </xf>
    <xf numFmtId="0" fontId="12" fillId="10" borderId="66" xfId="0" applyFont="1" applyFill="1" applyBorder="1"/>
    <xf numFmtId="0" fontId="12" fillId="10" borderId="64" xfId="0" applyFont="1" applyFill="1" applyBorder="1"/>
    <xf numFmtId="0" fontId="11" fillId="10" borderId="64" xfId="0" applyFont="1" applyFill="1" applyBorder="1"/>
    <xf numFmtId="0" fontId="11" fillId="10" borderId="64" xfId="0" applyFont="1" applyFill="1" applyBorder="1" applyAlignment="1">
      <alignment horizontal="center" vertical="center" wrapText="1"/>
    </xf>
    <xf numFmtId="2" fontId="12" fillId="10" borderId="69" xfId="0" applyNumberFormat="1" applyFont="1" applyFill="1" applyBorder="1" applyAlignment="1">
      <alignment horizontal="center" vertical="center"/>
    </xf>
    <xf numFmtId="0" fontId="15" fillId="10" borderId="35" xfId="3" applyFont="1" applyFill="1" applyBorder="1" applyAlignment="1">
      <alignment horizontal="left" vertical="center"/>
    </xf>
    <xf numFmtId="171" fontId="12" fillId="0" borderId="61" xfId="1" applyNumberFormat="1" applyFont="1" applyFill="1" applyBorder="1" applyAlignment="1">
      <alignment horizontal="center" vertical="center"/>
    </xf>
    <xf numFmtId="0" fontId="11" fillId="0" borderId="60" xfId="0" applyFont="1" applyBorder="1" applyAlignment="1">
      <alignment horizontal="left" vertical="center" wrapText="1"/>
    </xf>
    <xf numFmtId="0" fontId="11" fillId="0" borderId="60" xfId="0" applyFont="1" applyBorder="1" applyAlignment="1">
      <alignment horizontal="center" vertical="center" wrapText="1"/>
    </xf>
    <xf numFmtId="4" fontId="11" fillId="0" borderId="60" xfId="26" applyNumberFormat="1" applyFont="1" applyFill="1" applyBorder="1" applyAlignment="1">
      <alignment horizontal="center" vertical="center"/>
    </xf>
    <xf numFmtId="171" fontId="11" fillId="0" borderId="61" xfId="1" applyNumberFormat="1" applyFont="1" applyFill="1" applyBorder="1" applyAlignment="1">
      <alignment horizontal="center" vertical="center"/>
    </xf>
    <xf numFmtId="0" fontId="11" fillId="0" borderId="60" xfId="0" applyFont="1" applyBorder="1" applyAlignment="1">
      <alignment vertical="center" wrapText="1"/>
    </xf>
    <xf numFmtId="0" fontId="11" fillId="0" borderId="60" xfId="0" applyFont="1" applyBorder="1" applyAlignment="1">
      <alignment horizontal="center" vertical="center"/>
    </xf>
    <xf numFmtId="171" fontId="11" fillId="0" borderId="61" xfId="26" applyNumberFormat="1" applyFont="1" applyFill="1" applyBorder="1" applyAlignment="1">
      <alignment horizontal="center" vertical="center"/>
    </xf>
    <xf numFmtId="49" fontId="36" fillId="10" borderId="0" xfId="0" applyNumberFormat="1" applyFont="1" applyFill="1" applyAlignment="1">
      <alignment horizontal="center" vertical="center"/>
    </xf>
    <xf numFmtId="4" fontId="36" fillId="10" borderId="0" xfId="0" applyNumberFormat="1" applyFont="1" applyFill="1" applyAlignment="1">
      <alignment horizontal="center" vertical="center"/>
    </xf>
    <xf numFmtId="0" fontId="36" fillId="10" borderId="0" xfId="0" applyFont="1" applyFill="1" applyAlignment="1">
      <alignment horizontal="left" vertical="center" wrapText="1"/>
    </xf>
    <xf numFmtId="4" fontId="36" fillId="10" borderId="0" xfId="20" applyNumberFormat="1" applyFont="1" applyFill="1" applyBorder="1" applyAlignment="1" applyProtection="1">
      <alignment horizontal="center" vertical="center"/>
      <protection locked="0"/>
    </xf>
    <xf numFmtId="0" fontId="36" fillId="10" borderId="0" xfId="0" applyFont="1" applyFill="1" applyAlignment="1">
      <alignment horizontal="right" vertical="center" wrapText="1"/>
    </xf>
    <xf numFmtId="0" fontId="36" fillId="10" borderId="0" xfId="0" applyFont="1" applyFill="1" applyAlignment="1">
      <alignment horizontal="right" vertical="center"/>
    </xf>
    <xf numFmtId="0" fontId="11" fillId="45" borderId="0" xfId="0" applyFont="1" applyFill="1" applyAlignment="1">
      <alignment vertical="center"/>
    </xf>
    <xf numFmtId="49" fontId="11" fillId="47" borderId="0" xfId="0" applyNumberFormat="1" applyFont="1" applyFill="1" applyAlignment="1">
      <alignment horizontal="center" vertical="center"/>
    </xf>
    <xf numFmtId="0" fontId="11" fillId="47" borderId="0" xfId="0" applyFont="1" applyFill="1" applyAlignment="1">
      <alignment horizontal="center" vertical="center"/>
    </xf>
    <xf numFmtId="4" fontId="11" fillId="45" borderId="0" xfId="0" applyNumberFormat="1" applyFont="1" applyFill="1" applyAlignment="1">
      <alignment vertical="center"/>
    </xf>
    <xf numFmtId="4" fontId="11" fillId="47" borderId="0" xfId="0" applyNumberFormat="1" applyFont="1" applyFill="1" applyAlignment="1">
      <alignment horizontal="center" vertical="center"/>
    </xf>
    <xf numFmtId="4" fontId="12" fillId="47" borderId="0" xfId="0" applyNumberFormat="1" applyFont="1" applyFill="1" applyAlignment="1">
      <alignment horizontal="center" vertical="center"/>
    </xf>
    <xf numFmtId="0" fontId="11" fillId="47" borderId="0" xfId="0" applyFont="1" applyFill="1" applyAlignment="1">
      <alignment vertical="center"/>
    </xf>
    <xf numFmtId="0" fontId="11" fillId="45" borderId="0" xfId="0" applyFont="1" applyFill="1" applyAlignment="1">
      <alignment horizontal="left" vertical="center" wrapText="1"/>
    </xf>
    <xf numFmtId="4" fontId="11" fillId="45" borderId="0" xfId="20" applyNumberFormat="1" applyFont="1" applyFill="1" applyBorder="1" applyAlignment="1" applyProtection="1">
      <alignment horizontal="center" vertical="center"/>
      <protection locked="0"/>
    </xf>
    <xf numFmtId="0" fontId="11" fillId="45" borderId="0" xfId="0" applyFont="1" applyFill="1" applyAlignment="1">
      <alignment horizontal="right" vertical="center" wrapText="1"/>
    </xf>
    <xf numFmtId="0" fontId="11" fillId="45" borderId="0" xfId="0" applyFont="1" applyFill="1" applyAlignment="1">
      <alignment horizontal="right" vertical="center"/>
    </xf>
    <xf numFmtId="4" fontId="11" fillId="45" borderId="0" xfId="0" applyNumberFormat="1" applyFont="1" applyFill="1" applyAlignment="1">
      <alignment horizontal="center" vertical="center"/>
    </xf>
    <xf numFmtId="4" fontId="11" fillId="47" borderId="0" xfId="0" applyNumberFormat="1" applyFont="1" applyFill="1" applyAlignment="1">
      <alignment horizontal="left" vertical="center"/>
    </xf>
    <xf numFmtId="2" fontId="11" fillId="47" borderId="0" xfId="0" applyNumberFormat="1" applyFont="1" applyFill="1" applyAlignment="1">
      <alignment horizontal="center" vertical="center" wrapText="1"/>
    </xf>
    <xf numFmtId="2" fontId="11" fillId="47" borderId="0" xfId="0" applyNumberFormat="1" applyFont="1" applyFill="1" applyAlignment="1">
      <alignment horizontal="center" vertical="center"/>
    </xf>
    <xf numFmtId="0" fontId="11" fillId="47" borderId="0" xfId="0" applyFont="1" applyFill="1" applyAlignment="1">
      <alignment horizontal="left" vertical="center" wrapText="1"/>
    </xf>
    <xf numFmtId="0" fontId="11" fillId="47" borderId="0" xfId="0" applyFont="1" applyFill="1" applyAlignment="1">
      <alignment horizontal="right" vertical="center"/>
    </xf>
    <xf numFmtId="0" fontId="12" fillId="47" borderId="0" xfId="0" applyFont="1" applyFill="1" applyAlignment="1">
      <alignment horizontal="center" vertical="center" wrapText="1"/>
    </xf>
    <xf numFmtId="178" fontId="11" fillId="47" borderId="0" xfId="17" applyNumberFormat="1" applyFont="1" applyFill="1" applyBorder="1" applyAlignment="1" applyProtection="1">
      <alignment horizontal="center" vertical="center"/>
    </xf>
    <xf numFmtId="0" fontId="11" fillId="45" borderId="0" xfId="0" applyFont="1" applyFill="1" applyAlignment="1">
      <alignment horizontal="center" vertical="center"/>
    </xf>
    <xf numFmtId="4" fontId="11" fillId="47" borderId="0" xfId="0" applyNumberFormat="1" applyFont="1" applyFill="1" applyAlignment="1">
      <alignment horizontal="center" vertical="center" wrapText="1"/>
    </xf>
    <xf numFmtId="178" fontId="12" fillId="47" borderId="0" xfId="26" applyNumberFormat="1" applyFont="1" applyFill="1" applyBorder="1" applyAlignment="1" applyProtection="1">
      <alignment horizontal="center" vertical="center"/>
    </xf>
    <xf numFmtId="179" fontId="11" fillId="47" borderId="0" xfId="0" applyNumberFormat="1" applyFont="1" applyFill="1" applyAlignment="1">
      <alignment horizontal="center" vertical="center" wrapText="1"/>
    </xf>
    <xf numFmtId="4" fontId="11" fillId="47" borderId="0" xfId="20" applyNumberFormat="1" applyFont="1" applyFill="1" applyBorder="1" applyAlignment="1" applyProtection="1">
      <alignment horizontal="center" vertical="center"/>
    </xf>
    <xf numFmtId="49" fontId="11" fillId="47" borderId="77" xfId="0" applyNumberFormat="1" applyFont="1" applyFill="1" applyBorder="1" applyAlignment="1">
      <alignment horizontal="center" vertical="center"/>
    </xf>
    <xf numFmtId="4" fontId="11" fillId="47" borderId="77" xfId="0" applyNumberFormat="1" applyFont="1" applyFill="1" applyBorder="1" applyAlignment="1">
      <alignment horizontal="center" vertical="center" wrapText="1"/>
    </xf>
    <xf numFmtId="0" fontId="11" fillId="47" borderId="77" xfId="0" applyFont="1" applyFill="1" applyBorder="1" applyAlignment="1">
      <alignment horizontal="center" vertical="center" wrapText="1"/>
    </xf>
    <xf numFmtId="0" fontId="11" fillId="47" borderId="77" xfId="0" applyFont="1" applyFill="1" applyBorder="1" applyAlignment="1">
      <alignment horizontal="left" vertical="center" wrapText="1"/>
    </xf>
    <xf numFmtId="0" fontId="11" fillId="47" borderId="77" xfId="0" applyFont="1" applyFill="1" applyBorder="1" applyAlignment="1">
      <alignment horizontal="center" vertical="center"/>
    </xf>
    <xf numFmtId="0" fontId="11" fillId="47" borderId="0" xfId="0" applyFont="1" applyFill="1" applyAlignment="1">
      <alignment vertical="center" wrapText="1"/>
    </xf>
    <xf numFmtId="0" fontId="11" fillId="46" borderId="0" xfId="0" applyFont="1" applyFill="1" applyAlignment="1">
      <alignment vertical="center" wrapText="1"/>
    </xf>
    <xf numFmtId="0" fontId="11" fillId="46" borderId="0" xfId="0" applyFont="1" applyFill="1" applyAlignment="1">
      <alignment vertical="center"/>
    </xf>
    <xf numFmtId="0" fontId="71" fillId="45" borderId="0" xfId="0" applyFont="1" applyFill="1" applyAlignment="1">
      <alignment vertical="center"/>
    </xf>
    <xf numFmtId="0" fontId="0" fillId="0" borderId="29" xfId="0" applyBorder="1"/>
    <xf numFmtId="0" fontId="0" fillId="0" borderId="8" xfId="0" applyBorder="1"/>
    <xf numFmtId="0" fontId="0" fillId="0" borderId="34" xfId="0" applyBorder="1"/>
    <xf numFmtId="0" fontId="9" fillId="10" borderId="18" xfId="0" applyFont="1" applyFill="1" applyBorder="1" applyAlignment="1">
      <alignment horizontal="left" vertical="top"/>
    </xf>
    <xf numFmtId="0" fontId="7" fillId="10" borderId="0" xfId="0" applyFont="1" applyFill="1"/>
    <xf numFmtId="4" fontId="31" fillId="10" borderId="0" xfId="0" applyNumberFormat="1" applyFont="1" applyFill="1" applyAlignment="1">
      <alignment horizontal="center" vertical="center"/>
    </xf>
    <xf numFmtId="4" fontId="7" fillId="10" borderId="0" xfId="0" applyNumberFormat="1" applyFont="1" applyFill="1" applyAlignment="1">
      <alignment horizontal="center" vertical="center"/>
    </xf>
    <xf numFmtId="4" fontId="7" fillId="10" borderId="23" xfId="104" applyNumberFormat="1" applyFont="1" applyFill="1" applyBorder="1" applyAlignment="1">
      <alignment horizontal="center" vertical="center"/>
    </xf>
    <xf numFmtId="0" fontId="0" fillId="0" borderId="18" xfId="0" applyBorder="1"/>
    <xf numFmtId="0" fontId="0" fillId="0" borderId="23" xfId="0" applyBorder="1"/>
    <xf numFmtId="14" fontId="11" fillId="10" borderId="22" xfId="0" applyNumberFormat="1" applyFont="1" applyFill="1" applyBorder="1" applyAlignment="1">
      <alignment horizontal="left" vertical="center"/>
    </xf>
    <xf numFmtId="0" fontId="9" fillId="10" borderId="7" xfId="0" applyFont="1" applyFill="1" applyBorder="1" applyAlignment="1">
      <alignment horizontal="center" vertical="top"/>
    </xf>
    <xf numFmtId="0" fontId="31" fillId="10" borderId="7" xfId="0" applyFont="1" applyFill="1" applyBorder="1" applyAlignment="1">
      <alignment horizontal="center" vertical="center" wrapText="1"/>
    </xf>
    <xf numFmtId="4" fontId="7" fillId="10" borderId="7" xfId="0" applyNumberFormat="1" applyFont="1" applyFill="1" applyBorder="1" applyAlignment="1">
      <alignment horizontal="center" vertical="center"/>
    </xf>
    <xf numFmtId="0" fontId="36" fillId="43" borderId="0" xfId="0" applyFont="1" applyFill="1" applyAlignment="1">
      <alignment vertical="center"/>
    </xf>
    <xf numFmtId="0" fontId="36" fillId="10" borderId="18" xfId="0" applyFont="1" applyFill="1" applyBorder="1" applyAlignment="1">
      <alignment horizontal="center" vertical="center" wrapText="1"/>
    </xf>
    <xf numFmtId="4" fontId="36" fillId="10" borderId="0" xfId="20" applyNumberFormat="1" applyFont="1" applyFill="1" applyBorder="1" applyAlignment="1">
      <alignment horizontal="center" vertical="center"/>
    </xf>
    <xf numFmtId="0" fontId="36" fillId="10" borderId="0" xfId="0" applyFont="1" applyFill="1" applyAlignment="1">
      <alignment horizontal="center" vertical="center"/>
    </xf>
    <xf numFmtId="4" fontId="36" fillId="10" borderId="23" xfId="20" applyNumberFormat="1" applyFont="1" applyFill="1" applyBorder="1" applyAlignment="1">
      <alignment horizontal="center" vertical="center"/>
    </xf>
    <xf numFmtId="4" fontId="36" fillId="43" borderId="0" xfId="0" applyNumberFormat="1" applyFont="1" applyFill="1" applyAlignment="1">
      <alignment horizontal="center" vertical="center"/>
    </xf>
    <xf numFmtId="3" fontId="36" fillId="10" borderId="0" xfId="0" applyNumberFormat="1" applyFont="1" applyFill="1" applyAlignment="1">
      <alignment horizontal="center" vertical="center"/>
    </xf>
    <xf numFmtId="4" fontId="11" fillId="10" borderId="0" xfId="20" applyNumberFormat="1" applyFont="1" applyFill="1" applyBorder="1" applyAlignment="1" applyProtection="1">
      <alignment horizontal="center" vertical="center"/>
      <protection locked="0"/>
    </xf>
    <xf numFmtId="0" fontId="72" fillId="10" borderId="0" xfId="0" applyFont="1" applyFill="1" applyAlignment="1">
      <alignment horizontal="right" vertical="center" wrapText="1"/>
    </xf>
    <xf numFmtId="0" fontId="72" fillId="10" borderId="0" xfId="0" applyFont="1" applyFill="1" applyAlignment="1">
      <alignment horizontal="right" vertical="center"/>
    </xf>
    <xf numFmtId="0" fontId="7" fillId="10" borderId="29" xfId="81" applyFill="1" applyBorder="1"/>
    <xf numFmtId="166" fontId="7" fillId="10" borderId="8" xfId="121" applyFont="1" applyFill="1" applyBorder="1"/>
    <xf numFmtId="0" fontId="7" fillId="0" borderId="0" xfId="81"/>
    <xf numFmtId="0" fontId="7" fillId="0" borderId="18" xfId="81" applyBorder="1"/>
    <xf numFmtId="166" fontId="7" fillId="10" borderId="0" xfId="121" applyFont="1" applyFill="1" applyBorder="1"/>
    <xf numFmtId="0" fontId="9" fillId="10" borderId="0" xfId="81" applyFont="1" applyFill="1" applyAlignment="1">
      <alignment horizontal="left" vertical="top"/>
    </xf>
    <xf numFmtId="166" fontId="7" fillId="0" borderId="0" xfId="121" applyFont="1" applyBorder="1"/>
    <xf numFmtId="0" fontId="7" fillId="10" borderId="18" xfId="81" applyFill="1" applyBorder="1"/>
    <xf numFmtId="0" fontId="31" fillId="10" borderId="0" xfId="81" applyFont="1" applyFill="1" applyAlignment="1">
      <alignment vertical="top"/>
    </xf>
    <xf numFmtId="0" fontId="12" fillId="10" borderId="18" xfId="122" applyFont="1" applyFill="1" applyBorder="1" applyAlignment="1">
      <alignment horizontal="left"/>
    </xf>
    <xf numFmtId="14" fontId="11" fillId="10" borderId="18" xfId="81" applyNumberFormat="1" applyFont="1" applyFill="1" applyBorder="1" applyAlignment="1">
      <alignment vertical="center"/>
    </xf>
    <xf numFmtId="166" fontId="10" fillId="42" borderId="60" xfId="121" applyFont="1" applyFill="1" applyBorder="1" applyAlignment="1">
      <alignment horizontal="center" vertical="center" wrapText="1"/>
    </xf>
    <xf numFmtId="0" fontId="7" fillId="0" borderId="0" xfId="81" applyAlignment="1">
      <alignment vertical="center"/>
    </xf>
    <xf numFmtId="166" fontId="10" fillId="42" borderId="60" xfId="121" applyFont="1" applyFill="1" applyBorder="1" applyAlignment="1">
      <alignment horizontal="center" vertical="center"/>
    </xf>
    <xf numFmtId="166" fontId="10" fillId="42" borderId="70" xfId="121" applyFont="1" applyFill="1" applyBorder="1" applyAlignment="1">
      <alignment horizontal="center" vertical="center"/>
    </xf>
    <xf numFmtId="0" fontId="75" fillId="0" borderId="0" xfId="81" applyFont="1"/>
    <xf numFmtId="0" fontId="10" fillId="42" borderId="68" xfId="122" applyFont="1" applyFill="1" applyBorder="1" applyAlignment="1">
      <alignment horizontal="right"/>
    </xf>
    <xf numFmtId="166" fontId="10" fillId="42" borderId="60" xfId="121" applyFont="1" applyFill="1" applyBorder="1" applyAlignment="1">
      <alignment horizontal="right"/>
    </xf>
    <xf numFmtId="166" fontId="10" fillId="42" borderId="67" xfId="121" applyFont="1" applyFill="1" applyBorder="1" applyAlignment="1">
      <alignment horizontal="right"/>
    </xf>
    <xf numFmtId="0" fontId="7" fillId="10" borderId="22" xfId="81" applyFill="1" applyBorder="1"/>
    <xf numFmtId="166" fontId="7" fillId="10" borderId="7" xfId="121" applyFont="1" applyFill="1" applyBorder="1"/>
    <xf numFmtId="166" fontId="7" fillId="0" borderId="0" xfId="121" applyFont="1"/>
    <xf numFmtId="166" fontId="10" fillId="10" borderId="0" xfId="121" applyFont="1" applyFill="1" applyBorder="1"/>
    <xf numFmtId="166" fontId="11" fillId="10" borderId="8" xfId="121" applyFont="1" applyFill="1" applyBorder="1" applyAlignment="1">
      <alignment horizontal="right"/>
    </xf>
    <xf numFmtId="0" fontId="7" fillId="0" borderId="34" xfId="81" applyBorder="1"/>
    <xf numFmtId="0" fontId="7" fillId="0" borderId="23" xfId="81" applyBorder="1"/>
    <xf numFmtId="0" fontId="31" fillId="10" borderId="24" xfId="81" applyFont="1" applyFill="1" applyBorder="1" applyAlignment="1">
      <alignment vertical="top"/>
    </xf>
    <xf numFmtId="0" fontId="10" fillId="42" borderId="0" xfId="81" applyFont="1" applyFill="1" applyAlignment="1">
      <alignment horizontal="center" vertical="center"/>
    </xf>
    <xf numFmtId="0" fontId="12" fillId="0" borderId="0" xfId="0" applyFont="1" applyAlignment="1">
      <alignment vertical="center"/>
    </xf>
    <xf numFmtId="0" fontId="43" fillId="0" borderId="0" xfId="0" applyFont="1" applyAlignment="1">
      <alignment vertical="center"/>
    </xf>
    <xf numFmtId="0" fontId="43" fillId="0" borderId="18" xfId="0" applyFont="1" applyBorder="1" applyAlignment="1">
      <alignment horizontal="center" vertical="center"/>
    </xf>
    <xf numFmtId="4" fontId="43" fillId="0" borderId="23" xfId="0" applyNumberFormat="1" applyFont="1" applyBorder="1" applyAlignment="1">
      <alignment horizontal="center" vertical="center"/>
    </xf>
    <xf numFmtId="3" fontId="11" fillId="0" borderId="18" xfId="0" applyNumberFormat="1" applyFont="1" applyBorder="1" applyAlignment="1">
      <alignment horizontal="center" vertical="center" wrapText="1"/>
    </xf>
    <xf numFmtId="2" fontId="11" fillId="0" borderId="0" xfId="0" applyNumberFormat="1" applyFont="1" applyAlignment="1">
      <alignment horizontal="center" vertical="center"/>
    </xf>
    <xf numFmtId="49" fontId="11" fillId="0" borderId="0" xfId="0" applyNumberFormat="1" applyFont="1" applyAlignment="1">
      <alignment horizontal="center" vertical="center" wrapText="1"/>
    </xf>
    <xf numFmtId="0" fontId="12" fillId="0" borderId="18" xfId="0" applyFont="1" applyBorder="1" applyAlignment="1">
      <alignment vertical="center"/>
    </xf>
    <xf numFmtId="49" fontId="11" fillId="0" borderId="0" xfId="0" applyNumberFormat="1" applyFont="1" applyAlignment="1">
      <alignment horizontal="right" vertical="center"/>
    </xf>
    <xf numFmtId="0" fontId="11" fillId="48" borderId="0" xfId="0" applyFont="1" applyFill="1" applyAlignment="1">
      <alignment horizontal="center" vertical="center"/>
    </xf>
    <xf numFmtId="49" fontId="11" fillId="49" borderId="0" xfId="0" applyNumberFormat="1" applyFont="1" applyFill="1" applyAlignment="1">
      <alignment horizontal="center" vertical="center"/>
    </xf>
    <xf numFmtId="2" fontId="11" fillId="46" borderId="0" xfId="0" applyNumberFormat="1" applyFont="1" applyFill="1" applyAlignment="1">
      <alignment horizontal="center" vertical="center" wrapText="1"/>
    </xf>
    <xf numFmtId="0" fontId="11" fillId="47" borderId="0" xfId="0" applyFont="1" applyFill="1" applyAlignment="1">
      <alignment horizontal="center" vertical="center" wrapText="1"/>
    </xf>
    <xf numFmtId="0" fontId="12" fillId="10" borderId="60" xfId="122" applyFont="1" applyFill="1" applyBorder="1" applyAlignment="1" applyProtection="1">
      <alignment horizontal="right" vertical="center"/>
      <protection hidden="1"/>
    </xf>
    <xf numFmtId="166" fontId="12" fillId="10" borderId="60" xfId="121" applyFont="1" applyFill="1" applyBorder="1" applyAlignment="1">
      <alignment horizontal="center" vertical="center"/>
    </xf>
    <xf numFmtId="0" fontId="11" fillId="49" borderId="0" xfId="0" applyFont="1" applyFill="1" applyAlignment="1">
      <alignment horizontal="center" vertical="center"/>
    </xf>
    <xf numFmtId="0" fontId="11" fillId="46" borderId="0" xfId="0" applyFont="1" applyFill="1" applyAlignment="1">
      <alignment horizontal="left" vertical="center" wrapText="1"/>
    </xf>
    <xf numFmtId="171" fontId="11" fillId="0" borderId="0" xfId="0" applyNumberFormat="1" applyFont="1" applyAlignment="1">
      <alignment horizontal="center" vertical="center" wrapText="1"/>
    </xf>
    <xf numFmtId="2" fontId="11" fillId="0" borderId="0" xfId="0" applyNumberFormat="1" applyFont="1" applyAlignment="1">
      <alignment horizontal="center" vertical="center" wrapText="1"/>
    </xf>
    <xf numFmtId="0" fontId="11" fillId="49" borderId="0" xfId="0" applyFont="1" applyFill="1" applyAlignment="1">
      <alignment horizontal="center" vertical="center" wrapText="1"/>
    </xf>
    <xf numFmtId="1" fontId="11" fillId="49" borderId="0" xfId="0" applyNumberFormat="1" applyFont="1" applyFill="1" applyAlignment="1">
      <alignment horizontal="center" vertical="center"/>
    </xf>
    <xf numFmtId="1" fontId="11" fillId="48" borderId="0" xfId="0" applyNumberFormat="1" applyFont="1" applyFill="1" applyAlignment="1">
      <alignment horizontal="center" vertical="center"/>
    </xf>
    <xf numFmtId="49" fontId="11" fillId="49" borderId="0" xfId="0" applyNumberFormat="1" applyFont="1" applyFill="1" applyAlignment="1">
      <alignment horizontal="center" vertical="center" wrapText="1"/>
    </xf>
    <xf numFmtId="165" fontId="36" fillId="0" borderId="0" xfId="1" applyFont="1" applyFill="1" applyBorder="1" applyAlignment="1">
      <alignment vertical="center"/>
    </xf>
    <xf numFmtId="0" fontId="12" fillId="47" borderId="0" xfId="0" applyFont="1" applyFill="1" applyAlignment="1">
      <alignment horizontal="center" vertical="center"/>
    </xf>
    <xf numFmtId="2" fontId="11" fillId="47" borderId="0" xfId="0" applyNumberFormat="1" applyFont="1" applyFill="1" applyAlignment="1">
      <alignment vertical="center"/>
    </xf>
    <xf numFmtId="0" fontId="31" fillId="0" borderId="80" xfId="0" applyFont="1" applyBorder="1" applyAlignment="1">
      <alignment vertical="center"/>
    </xf>
    <xf numFmtId="0" fontId="36" fillId="10" borderId="18" xfId="0" applyFont="1" applyFill="1" applyBorder="1" applyAlignment="1">
      <alignment horizontal="center" vertical="center"/>
    </xf>
    <xf numFmtId="0" fontId="11" fillId="47" borderId="18" xfId="0" applyFont="1" applyFill="1" applyBorder="1" applyAlignment="1">
      <alignment horizontal="center" vertical="center" wrapText="1"/>
    </xf>
    <xf numFmtId="4" fontId="11" fillId="46" borderId="23" xfId="20" applyNumberFormat="1" applyFont="1" applyFill="1" applyBorder="1" applyAlignment="1" applyProtection="1">
      <alignment horizontal="center" vertical="center"/>
    </xf>
    <xf numFmtId="0" fontId="11" fillId="47" borderId="18" xfId="0" applyFont="1" applyFill="1" applyBorder="1" applyAlignment="1">
      <alignment horizontal="center" vertical="center"/>
    </xf>
    <xf numFmtId="0" fontId="11" fillId="47" borderId="23" xfId="0" applyFont="1" applyFill="1" applyBorder="1" applyAlignment="1">
      <alignment vertical="center"/>
    </xf>
    <xf numFmtId="0" fontId="11" fillId="46" borderId="18" xfId="0" applyFont="1" applyFill="1" applyBorder="1" applyAlignment="1">
      <alignment horizontal="center" vertical="center" wrapText="1"/>
    </xf>
    <xf numFmtId="49" fontId="11" fillId="47" borderId="18" xfId="0" applyNumberFormat="1" applyFont="1" applyFill="1" applyBorder="1" applyAlignment="1">
      <alignment horizontal="center" vertical="center"/>
    </xf>
    <xf numFmtId="39" fontId="11" fillId="47" borderId="23" xfId="26" applyNumberFormat="1" applyFont="1" applyFill="1" applyBorder="1" applyAlignment="1" applyProtection="1">
      <alignment horizontal="center" vertical="center"/>
      <protection locked="0"/>
    </xf>
    <xf numFmtId="0" fontId="11" fillId="47" borderId="81" xfId="0" applyFont="1" applyFill="1" applyBorder="1" applyAlignment="1">
      <alignment horizontal="center" vertical="center" wrapText="1"/>
    </xf>
    <xf numFmtId="4" fontId="11" fillId="47" borderId="82" xfId="20" applyNumberFormat="1" applyFont="1" applyFill="1" applyBorder="1" applyAlignment="1" applyProtection="1">
      <alignment horizontal="center" vertical="center"/>
    </xf>
    <xf numFmtId="49" fontId="11" fillId="48" borderId="0" xfId="0" applyNumberFormat="1" applyFont="1" applyFill="1" applyAlignment="1">
      <alignment horizontal="center" vertical="center"/>
    </xf>
    <xf numFmtId="49" fontId="11" fillId="0" borderId="60" xfId="0" applyNumberFormat="1" applyFont="1" applyBorder="1" applyAlignment="1">
      <alignment horizontal="center" vertical="center"/>
    </xf>
    <xf numFmtId="1" fontId="11" fillId="0" borderId="60" xfId="0" applyNumberFormat="1" applyFont="1" applyBorder="1" applyAlignment="1">
      <alignment horizontal="center" vertical="center"/>
    </xf>
    <xf numFmtId="49" fontId="10" fillId="0" borderId="85" xfId="0" applyNumberFormat="1" applyFont="1" applyBorder="1" applyAlignment="1">
      <alignment horizontal="center" vertical="center"/>
    </xf>
    <xf numFmtId="166" fontId="10" fillId="0" borderId="85" xfId="20" applyFont="1" applyFill="1" applyBorder="1" applyAlignment="1">
      <alignment horizontal="center" vertical="center"/>
    </xf>
    <xf numFmtId="4" fontId="10" fillId="0" borderId="88" xfId="20" applyNumberFormat="1" applyFont="1" applyFill="1" applyBorder="1" applyAlignment="1" applyProtection="1">
      <alignment horizontal="center" vertical="center"/>
      <protection locked="0"/>
    </xf>
    <xf numFmtId="0" fontId="32" fillId="0" borderId="64" xfId="0" applyFont="1" applyBorder="1" applyAlignment="1">
      <alignment horizontal="left" vertical="center" wrapText="1"/>
    </xf>
    <xf numFmtId="0" fontId="8" fillId="0" borderId="64" xfId="0" applyFont="1" applyBorder="1" applyAlignment="1">
      <alignment vertical="center" wrapText="1"/>
    </xf>
    <xf numFmtId="0" fontId="7" fillId="0" borderId="64" xfId="0" applyFont="1" applyBorder="1" applyAlignment="1">
      <alignment vertical="center" wrapText="1"/>
    </xf>
    <xf numFmtId="0" fontId="7" fillId="44" borderId="91" xfId="124" applyFill="1" applyBorder="1" applyAlignment="1">
      <alignment horizontal="center" vertical="center" wrapText="1"/>
    </xf>
    <xf numFmtId="0" fontId="7" fillId="44" borderId="94" xfId="124" applyFill="1" applyBorder="1" applyAlignment="1">
      <alignment horizontal="center" vertical="center" wrapText="1"/>
    </xf>
    <xf numFmtId="166" fontId="10" fillId="0" borderId="95" xfId="125" applyNumberFormat="1" applyFont="1" applyFill="1" applyBorder="1" applyAlignment="1">
      <alignment horizontal="center" vertical="center" wrapText="1"/>
    </xf>
    <xf numFmtId="166" fontId="10" fillId="0" borderId="96" xfId="125" applyNumberFormat="1" applyFont="1" applyFill="1" applyBorder="1" applyAlignment="1">
      <alignment horizontal="center" vertical="center"/>
    </xf>
    <xf numFmtId="0" fontId="36" fillId="10" borderId="95" xfId="0" applyFont="1" applyFill="1" applyBorder="1" applyAlignment="1">
      <alignment horizontal="left" vertical="center" wrapText="1"/>
    </xf>
    <xf numFmtId="0" fontId="36" fillId="10" borderId="95" xfId="0" applyFont="1" applyFill="1" applyBorder="1" applyAlignment="1">
      <alignment horizontal="center" vertical="center" wrapText="1"/>
    </xf>
    <xf numFmtId="168" fontId="0" fillId="0" borderId="95" xfId="0" applyNumberFormat="1" applyBorder="1" applyAlignment="1">
      <alignment horizontal="center" vertical="center"/>
    </xf>
    <xf numFmtId="166" fontId="10" fillId="0" borderId="96" xfId="125" applyNumberFormat="1" applyFont="1" applyFill="1" applyBorder="1" applyAlignment="1">
      <alignment horizontal="center" vertical="center" wrapText="1"/>
    </xf>
    <xf numFmtId="166" fontId="10" fillId="44" borderId="93" xfId="125" applyNumberFormat="1" applyFont="1" applyFill="1" applyBorder="1" applyAlignment="1">
      <alignment horizontal="center"/>
    </xf>
    <xf numFmtId="2" fontId="10" fillId="44" borderId="96" xfId="125" applyNumberFormat="1" applyFont="1" applyFill="1" applyBorder="1" applyAlignment="1">
      <alignment horizontal="center"/>
    </xf>
    <xf numFmtId="0" fontId="12" fillId="0" borderId="91" xfId="124" applyFont="1" applyBorder="1" applyAlignment="1">
      <alignment horizontal="center" vertical="center"/>
    </xf>
    <xf numFmtId="0" fontId="12" fillId="0" borderId="97" xfId="124" applyFont="1" applyBorder="1" applyAlignment="1">
      <alignment horizontal="center" vertical="center"/>
    </xf>
    <xf numFmtId="4" fontId="11" fillId="50" borderId="23" xfId="26" applyNumberFormat="1" applyFont="1" applyFill="1" applyBorder="1" applyAlignment="1">
      <alignment horizontal="center" vertical="center"/>
    </xf>
    <xf numFmtId="4" fontId="11" fillId="50" borderId="23" xfId="20" applyNumberFormat="1" applyFont="1" applyFill="1" applyBorder="1" applyAlignment="1">
      <alignment horizontal="center" vertical="center"/>
    </xf>
    <xf numFmtId="4" fontId="11" fillId="51" borderId="23" xfId="26" applyNumberFormat="1" applyFont="1" applyFill="1" applyBorder="1" applyAlignment="1" applyProtection="1">
      <alignment horizontal="center" vertical="center"/>
    </xf>
    <xf numFmtId="4" fontId="11" fillId="51" borderId="23" xfId="20" applyNumberFormat="1" applyFont="1" applyFill="1" applyBorder="1" applyAlignment="1" applyProtection="1">
      <alignment horizontal="center" vertical="center"/>
    </xf>
    <xf numFmtId="171" fontId="16" fillId="0" borderId="61" xfId="1" applyNumberFormat="1" applyFont="1" applyFill="1" applyBorder="1" applyAlignment="1">
      <alignment horizontal="center" vertical="center"/>
    </xf>
    <xf numFmtId="171" fontId="16" fillId="0" borderId="94" xfId="1" applyNumberFormat="1" applyFont="1" applyFill="1" applyBorder="1" applyAlignment="1">
      <alignment horizontal="center" vertical="center"/>
    </xf>
    <xf numFmtId="4" fontId="11" fillId="50" borderId="23" xfId="121" applyNumberFormat="1" applyFont="1" applyFill="1" applyBorder="1" applyAlignment="1">
      <alignment horizontal="center" vertical="center"/>
    </xf>
    <xf numFmtId="166" fontId="12" fillId="0" borderId="0" xfId="16" applyFont="1" applyFill="1" applyBorder="1" applyAlignment="1">
      <alignment horizontal="left" vertical="center"/>
    </xf>
    <xf numFmtId="166" fontId="9" fillId="0" borderId="0" xfId="16" applyFont="1" applyFill="1" applyBorder="1" applyAlignment="1">
      <alignment horizontal="left" vertical="center"/>
    </xf>
    <xf numFmtId="166" fontId="16" fillId="0" borderId="0" xfId="16" applyFont="1" applyFill="1" applyBorder="1" applyAlignment="1">
      <alignment horizontal="left" vertical="center"/>
    </xf>
    <xf numFmtId="166" fontId="12" fillId="0" borderId="0" xfId="16" applyFont="1" applyFill="1" applyAlignment="1">
      <alignment horizontal="left" vertical="center"/>
    </xf>
    <xf numFmtId="4" fontId="11" fillId="49" borderId="60" xfId="17" applyNumberFormat="1" applyFont="1" applyFill="1" applyBorder="1" applyAlignment="1">
      <alignment horizontal="center" vertical="center"/>
    </xf>
    <xf numFmtId="43" fontId="44" fillId="0" borderId="105" xfId="0" applyNumberFormat="1" applyFont="1" applyBorder="1" applyAlignment="1">
      <alignment horizontal="center" vertical="center"/>
    </xf>
    <xf numFmtId="10" fontId="39" fillId="0" borderId="102" xfId="0" applyNumberFormat="1" applyFont="1" applyBorder="1" applyAlignment="1">
      <alignment horizontal="center" vertical="center"/>
    </xf>
    <xf numFmtId="4" fontId="11" fillId="10" borderId="0" xfId="16" applyNumberFormat="1" applyFont="1" applyFill="1" applyAlignment="1">
      <alignment horizontal="center" vertical="center"/>
    </xf>
    <xf numFmtId="4" fontId="31" fillId="10" borderId="8" xfId="16" applyNumberFormat="1" applyFont="1" applyFill="1" applyBorder="1" applyAlignment="1">
      <alignment horizontal="center" vertical="center"/>
    </xf>
    <xf numFmtId="4" fontId="11" fillId="10" borderId="12" xfId="16" applyNumberFormat="1" applyFont="1" applyFill="1" applyBorder="1" applyAlignment="1">
      <alignment horizontal="right" vertical="center"/>
    </xf>
    <xf numFmtId="4" fontId="12" fillId="10" borderId="60" xfId="16" applyNumberFormat="1" applyFont="1" applyFill="1" applyBorder="1" applyAlignment="1">
      <alignment horizontal="center" vertical="center"/>
    </xf>
    <xf numFmtId="4" fontId="11" fillId="10" borderId="60" xfId="16" applyNumberFormat="1" applyFont="1" applyFill="1" applyBorder="1" applyAlignment="1">
      <alignment horizontal="center" vertical="center"/>
    </xf>
    <xf numFmtId="171" fontId="11" fillId="49" borderId="0" xfId="1" applyNumberFormat="1" applyFont="1" applyFill="1" applyAlignment="1">
      <alignment horizontal="center" vertical="center"/>
    </xf>
    <xf numFmtId="171" fontId="12" fillId="49" borderId="60" xfId="1" applyNumberFormat="1" applyFont="1" applyFill="1" applyBorder="1" applyAlignment="1">
      <alignment horizontal="center" vertical="center"/>
    </xf>
    <xf numFmtId="171" fontId="11" fillId="49" borderId="60" xfId="1" applyNumberFormat="1" applyFont="1" applyFill="1" applyBorder="1" applyAlignment="1">
      <alignment horizontal="center" vertical="center"/>
    </xf>
    <xf numFmtId="0" fontId="9" fillId="10" borderId="29" xfId="0" applyFont="1" applyFill="1" applyBorder="1" applyAlignment="1">
      <alignment horizontal="left" vertical="center"/>
    </xf>
    <xf numFmtId="0" fontId="8" fillId="10" borderId="8" xfId="0" applyFont="1" applyFill="1" applyBorder="1" applyAlignment="1">
      <alignment vertical="center"/>
    </xf>
    <xf numFmtId="0" fontId="8" fillId="10" borderId="8" xfId="0" applyFont="1" applyFill="1" applyBorder="1" applyAlignment="1">
      <alignment horizontal="left" vertical="center" wrapText="1"/>
    </xf>
    <xf numFmtId="0" fontId="31" fillId="10" borderId="8" xfId="0" applyFont="1" applyFill="1" applyBorder="1" applyAlignment="1">
      <alignment horizontal="center" vertical="center"/>
    </xf>
    <xf numFmtId="171" fontId="8" fillId="10" borderId="8" xfId="1" applyNumberFormat="1" applyFont="1" applyFill="1" applyBorder="1" applyAlignment="1">
      <alignment horizontal="center" vertical="center"/>
    </xf>
    <xf numFmtId="171" fontId="15" fillId="10" borderId="34" xfId="1" applyNumberFormat="1" applyFont="1" applyFill="1" applyBorder="1" applyAlignment="1">
      <alignment horizontal="center" vertical="center"/>
    </xf>
    <xf numFmtId="171" fontId="15" fillId="10" borderId="23" xfId="1" applyNumberFormat="1" applyFont="1" applyFill="1" applyBorder="1" applyAlignment="1">
      <alignment horizontal="right" vertical="center"/>
    </xf>
    <xf numFmtId="14" fontId="11" fillId="10" borderId="30" xfId="0" applyNumberFormat="1" applyFont="1" applyFill="1" applyBorder="1" applyAlignment="1">
      <alignment vertical="center"/>
    </xf>
    <xf numFmtId="0" fontId="8" fillId="10" borderId="12" xfId="0" applyFont="1" applyFill="1" applyBorder="1" applyAlignment="1">
      <alignment vertical="center"/>
    </xf>
    <xf numFmtId="10" fontId="11" fillId="10" borderId="12" xfId="12" applyNumberFormat="1" applyFont="1" applyFill="1" applyBorder="1" applyAlignment="1">
      <alignment horizontal="left" vertical="center"/>
    </xf>
    <xf numFmtId="0" fontId="76" fillId="0" borderId="0" xfId="81" applyFont="1" applyAlignment="1">
      <alignment horizontal="left"/>
    </xf>
    <xf numFmtId="49" fontId="11" fillId="47" borderId="29" xfId="0" applyNumberFormat="1" applyFont="1" applyFill="1" applyBorder="1" applyAlignment="1">
      <alignment horizontal="center" vertical="center"/>
    </xf>
    <xf numFmtId="0" fontId="11" fillId="47" borderId="8" xfId="0" applyFont="1" applyFill="1" applyBorder="1" applyAlignment="1">
      <alignment horizontal="center" vertical="center" wrapText="1"/>
    </xf>
    <xf numFmtId="4" fontId="12" fillId="47" borderId="34" xfId="0" applyNumberFormat="1" applyFont="1" applyFill="1" applyBorder="1" applyAlignment="1">
      <alignment horizontal="center" vertical="center"/>
    </xf>
    <xf numFmtId="0" fontId="11" fillId="47" borderId="18" xfId="0" applyFont="1" applyFill="1" applyBorder="1" applyAlignment="1">
      <alignment horizontal="left" vertical="center"/>
    </xf>
    <xf numFmtId="2" fontId="11" fillId="47" borderId="23" xfId="0" applyNumberFormat="1" applyFont="1" applyFill="1" applyBorder="1" applyAlignment="1">
      <alignment horizontal="center" vertical="center"/>
    </xf>
    <xf numFmtId="4" fontId="12" fillId="47" borderId="23" xfId="0" applyNumberFormat="1" applyFont="1" applyFill="1" applyBorder="1" applyAlignment="1">
      <alignment horizontal="center" vertical="center"/>
    </xf>
    <xf numFmtId="0" fontId="11" fillId="47" borderId="22" xfId="0" applyFont="1" applyFill="1" applyBorder="1" applyAlignment="1">
      <alignment horizontal="left" vertical="center"/>
    </xf>
    <xf numFmtId="2" fontId="11" fillId="47" borderId="7" xfId="0" applyNumberFormat="1" applyFont="1" applyFill="1" applyBorder="1" applyAlignment="1">
      <alignment horizontal="center" vertical="center" wrapText="1"/>
    </xf>
    <xf numFmtId="2" fontId="11" fillId="47" borderId="28" xfId="0" applyNumberFormat="1" applyFont="1" applyFill="1" applyBorder="1" applyAlignment="1">
      <alignment horizontal="center" vertical="center"/>
    </xf>
    <xf numFmtId="0" fontId="10" fillId="0" borderId="0" xfId="0" applyFont="1"/>
    <xf numFmtId="2" fontId="0" fillId="0" borderId="0" xfId="0" applyNumberFormat="1"/>
    <xf numFmtId="4" fontId="39" fillId="0" borderId="0" xfId="0" applyNumberFormat="1" applyFont="1" applyAlignment="1">
      <alignment horizontal="center" vertical="center" wrapText="1"/>
    </xf>
    <xf numFmtId="166" fontId="15" fillId="10" borderId="95" xfId="121" applyFont="1" applyFill="1" applyBorder="1" applyAlignment="1">
      <alignment horizontal="center" vertical="center"/>
    </xf>
    <xf numFmtId="2" fontId="15" fillId="0" borderId="60" xfId="122" applyNumberFormat="1" applyFont="1" applyFill="1" applyBorder="1" applyAlignment="1" applyProtection="1">
      <alignment vertical="center"/>
      <protection hidden="1"/>
    </xf>
    <xf numFmtId="2" fontId="15" fillId="0" borderId="60" xfId="122" applyNumberFormat="1" applyFont="1" applyFill="1" applyBorder="1" applyAlignment="1" applyProtection="1">
      <alignment horizontal="center" vertical="center"/>
      <protection hidden="1"/>
    </xf>
    <xf numFmtId="166" fontId="15" fillId="0" borderId="60" xfId="121" applyFont="1" applyFill="1" applyBorder="1" applyAlignment="1">
      <alignment horizontal="center" vertical="center"/>
    </xf>
    <xf numFmtId="0" fontId="11" fillId="0" borderId="0" xfId="0" applyFont="1" applyAlignment="1">
      <alignment horizontal="left" vertical="center" wrapText="1"/>
    </xf>
    <xf numFmtId="0" fontId="11" fillId="0" borderId="0" xfId="0" applyFont="1" applyAlignment="1">
      <alignment horizontal="center" vertical="center" wrapText="1"/>
    </xf>
    <xf numFmtId="0" fontId="7" fillId="10" borderId="79" xfId="81" applyFill="1" applyBorder="1" applyAlignment="1">
      <alignment horizontal="left"/>
    </xf>
    <xf numFmtId="0" fontId="11" fillId="0" borderId="0" xfId="0" applyFont="1" applyFill="1" applyAlignment="1">
      <alignment horizontal="center" vertical="center"/>
    </xf>
    <xf numFmtId="2" fontId="15" fillId="0" borderId="89" xfId="122" applyNumberFormat="1" applyFont="1" applyFill="1" applyBorder="1" applyAlignment="1" applyProtection="1">
      <alignment horizontal="right" vertical="center"/>
      <protection hidden="1"/>
    </xf>
    <xf numFmtId="166" fontId="10" fillId="42" borderId="92" xfId="121" applyFont="1" applyFill="1" applyBorder="1" applyAlignment="1">
      <alignment horizontal="right"/>
    </xf>
    <xf numFmtId="0" fontId="7" fillId="10" borderId="64" xfId="81" applyFill="1" applyBorder="1" applyAlignment="1">
      <alignment horizontal="left"/>
    </xf>
    <xf numFmtId="2" fontId="15" fillId="0" borderId="95" xfId="122" applyNumberFormat="1" applyFont="1" applyFill="1" applyBorder="1" applyAlignment="1" applyProtection="1">
      <alignment horizontal="right" vertical="center"/>
      <protection hidden="1"/>
    </xf>
    <xf numFmtId="0" fontId="11" fillId="0" borderId="60" xfId="0" applyFont="1" applyFill="1" applyBorder="1" applyAlignment="1">
      <alignment horizontal="center" vertical="center" wrapText="1"/>
    </xf>
    <xf numFmtId="2" fontId="7" fillId="0" borderId="95" xfId="81" applyNumberFormat="1" applyFill="1" applyBorder="1"/>
    <xf numFmtId="0" fontId="11" fillId="0" borderId="0" xfId="0" applyFont="1" applyAlignment="1">
      <alignment horizontal="left" vertical="center" wrapText="1"/>
    </xf>
    <xf numFmtId="0" fontId="79" fillId="0" borderId="95" xfId="119" applyFont="1" applyFill="1" applyBorder="1"/>
    <xf numFmtId="0" fontId="11" fillId="0" borderId="0" xfId="0" applyFont="1" applyFill="1" applyAlignment="1">
      <alignment horizontal="left" vertical="center" wrapText="1"/>
    </xf>
    <xf numFmtId="0" fontId="11" fillId="0" borderId="0" xfId="0" applyFont="1" applyAlignment="1">
      <alignment horizontal="left" vertical="center"/>
    </xf>
    <xf numFmtId="0" fontId="11" fillId="0" borderId="0" xfId="0" applyFont="1" applyAlignment="1">
      <alignment horizontal="left" vertical="center" wrapText="1"/>
    </xf>
    <xf numFmtId="0" fontId="11" fillId="47" borderId="0" xfId="0" applyFont="1" applyFill="1" applyAlignment="1">
      <alignment horizontal="center" vertical="center" wrapText="1"/>
    </xf>
    <xf numFmtId="0" fontId="11" fillId="0" borderId="0" xfId="0" applyFont="1" applyFill="1" applyAlignment="1">
      <alignment horizontal="left" vertical="center" wrapText="1"/>
    </xf>
    <xf numFmtId="2" fontId="11" fillId="0" borderId="0" xfId="0" applyNumberFormat="1" applyFont="1" applyFill="1" applyAlignment="1">
      <alignment horizontal="center" vertical="center" wrapText="1"/>
    </xf>
    <xf numFmtId="0" fontId="7" fillId="0" borderId="0" xfId="81" applyBorder="1" applyAlignment="1">
      <alignment vertical="center"/>
    </xf>
    <xf numFmtId="0" fontId="7" fillId="0" borderId="0" xfId="81" applyBorder="1" applyAlignment="1">
      <alignment horizontal="center" vertical="center"/>
    </xf>
    <xf numFmtId="0" fontId="10" fillId="42" borderId="0" xfId="81" applyFont="1" applyFill="1" applyBorder="1" applyAlignment="1">
      <alignment horizontal="center" vertical="center"/>
    </xf>
    <xf numFmtId="0" fontId="10" fillId="42" borderId="0" xfId="81" applyFont="1" applyFill="1" applyBorder="1" applyAlignment="1">
      <alignment vertical="center"/>
    </xf>
    <xf numFmtId="166" fontId="12" fillId="0" borderId="0" xfId="121" applyFont="1" applyFill="1" applyBorder="1" applyAlignment="1">
      <alignment horizontal="center" vertical="center"/>
    </xf>
    <xf numFmtId="0" fontId="74" fillId="0" borderId="0" xfId="81" applyFont="1" applyBorder="1"/>
    <xf numFmtId="166" fontId="15" fillId="10" borderId="0" xfId="121" applyFont="1" applyFill="1" applyBorder="1" applyAlignment="1">
      <alignment horizontal="center" vertical="center"/>
    </xf>
    <xf numFmtId="0" fontId="7" fillId="10" borderId="0" xfId="81" applyFill="1" applyBorder="1" applyAlignment="1">
      <alignment vertical="center"/>
    </xf>
    <xf numFmtId="0" fontId="10" fillId="42" borderId="92" xfId="81" applyFont="1" applyFill="1" applyBorder="1" applyAlignment="1">
      <alignment horizontal="center" vertical="center"/>
    </xf>
    <xf numFmtId="0" fontId="10" fillId="42" borderId="92" xfId="81" applyFont="1" applyFill="1" applyBorder="1" applyAlignment="1">
      <alignment vertical="center"/>
    </xf>
    <xf numFmtId="166" fontId="77" fillId="10" borderId="107" xfId="81" applyNumberFormat="1" applyFont="1" applyFill="1" applyBorder="1" applyAlignment="1">
      <alignment vertical="center"/>
    </xf>
    <xf numFmtId="0" fontId="7" fillId="0" borderId="7" xfId="81" applyBorder="1"/>
    <xf numFmtId="0" fontId="7" fillId="0" borderId="95" xfId="81" applyBorder="1" applyAlignment="1">
      <alignment vertical="center"/>
    </xf>
    <xf numFmtId="2" fontId="74" fillId="0" borderId="95" xfId="81" applyNumberFormat="1" applyFont="1" applyBorder="1" applyAlignment="1">
      <alignment horizontal="center"/>
    </xf>
    <xf numFmtId="0" fontId="10" fillId="0" borderId="95" xfId="81" applyFont="1" applyBorder="1" applyAlignment="1">
      <alignment horizontal="right"/>
    </xf>
    <xf numFmtId="0" fontId="11" fillId="0" borderId="60" xfId="0" applyNumberFormat="1" applyFont="1" applyFill="1" applyBorder="1" applyAlignment="1">
      <alignment horizontal="center" vertical="center" wrapText="1"/>
    </xf>
    <xf numFmtId="2" fontId="7" fillId="0" borderId="106" xfId="0" applyNumberFormat="1" applyFont="1" applyFill="1" applyBorder="1" applyAlignment="1">
      <alignment horizontal="center"/>
    </xf>
    <xf numFmtId="0" fontId="11" fillId="0" borderId="0" xfId="0" applyFont="1" applyFill="1" applyAlignment="1">
      <alignment vertical="center"/>
    </xf>
    <xf numFmtId="0" fontId="11" fillId="0" borderId="113" xfId="0" applyFont="1" applyBorder="1" applyAlignment="1">
      <alignment horizontal="center" vertical="center" wrapText="1"/>
    </xf>
    <xf numFmtId="2" fontId="11" fillId="0" borderId="113" xfId="0" applyNumberFormat="1" applyFont="1" applyBorder="1" applyAlignment="1">
      <alignment horizontal="center" vertical="center" wrapText="1"/>
    </xf>
    <xf numFmtId="0" fontId="11" fillId="0" borderId="113" xfId="0" applyFont="1" applyBorder="1" applyAlignment="1">
      <alignment horizontal="center" vertical="center"/>
    </xf>
    <xf numFmtId="181" fontId="11" fillId="0" borderId="113" xfId="129" applyNumberFormat="1" applyFont="1" applyFill="1" applyBorder="1" applyAlignment="1">
      <alignment horizontal="center" vertical="center"/>
    </xf>
    <xf numFmtId="0" fontId="11" fillId="47" borderId="0" xfId="0" applyFont="1" applyFill="1" applyBorder="1" applyAlignment="1">
      <alignment horizontal="center" vertical="center" wrapText="1"/>
    </xf>
    <xf numFmtId="0" fontId="11" fillId="0" borderId="0" xfId="0" applyFont="1" applyBorder="1" applyAlignment="1">
      <alignment horizontal="center" vertical="center" wrapText="1"/>
    </xf>
    <xf numFmtId="4" fontId="11" fillId="0" borderId="0" xfId="129" applyNumberFormat="1" applyFont="1" applyFill="1" applyBorder="1" applyAlignment="1">
      <alignment horizontal="center" vertical="center"/>
    </xf>
    <xf numFmtId="43" fontId="11" fillId="0" borderId="113" xfId="0" applyNumberFormat="1" applyFont="1" applyBorder="1" applyAlignment="1">
      <alignment horizontal="center" vertical="center" wrapText="1"/>
    </xf>
    <xf numFmtId="4" fontId="11" fillId="0" borderId="0" xfId="20" applyNumberFormat="1" applyFont="1" applyFill="1" applyBorder="1" applyAlignment="1" applyProtection="1">
      <alignment horizontal="center" vertical="center"/>
    </xf>
    <xf numFmtId="2" fontId="11" fillId="0" borderId="0" xfId="0" applyNumberFormat="1" applyFont="1" applyFill="1" applyAlignment="1">
      <alignment horizontal="center" vertical="center"/>
    </xf>
    <xf numFmtId="0" fontId="11" fillId="49" borderId="0" xfId="1" applyNumberFormat="1" applyFont="1" applyFill="1" applyAlignment="1">
      <alignment horizontal="center" vertical="center"/>
    </xf>
    <xf numFmtId="10" fontId="36" fillId="10" borderId="0" xfId="12" applyNumberFormat="1" applyFont="1" applyFill="1" applyAlignment="1">
      <alignment vertical="center"/>
    </xf>
    <xf numFmtId="4" fontId="12" fillId="47" borderId="113" xfId="0" applyNumberFormat="1" applyFont="1" applyFill="1" applyBorder="1" applyAlignment="1">
      <alignment horizontal="center" vertical="center" wrapText="1"/>
    </xf>
    <xf numFmtId="0" fontId="12" fillId="0" borderId="113" xfId="0" applyFont="1" applyFill="1" applyBorder="1" applyAlignment="1">
      <alignment horizontal="center" vertical="center" wrapText="1"/>
    </xf>
    <xf numFmtId="4" fontId="12" fillId="47" borderId="113" xfId="0" applyNumberFormat="1" applyFont="1" applyFill="1" applyBorder="1" applyAlignment="1">
      <alignment horizontal="center" vertical="center"/>
    </xf>
    <xf numFmtId="4" fontId="11" fillId="47" borderId="113" xfId="0" applyNumberFormat="1" applyFont="1" applyFill="1" applyBorder="1" applyAlignment="1">
      <alignment horizontal="center" vertical="center"/>
    </xf>
    <xf numFmtId="2" fontId="11" fillId="0" borderId="113" xfId="0" applyNumberFormat="1" applyFont="1" applyFill="1" applyBorder="1" applyAlignment="1">
      <alignment horizontal="center" vertical="center"/>
    </xf>
    <xf numFmtId="0" fontId="11" fillId="0" borderId="0" xfId="0" applyFont="1" applyAlignment="1">
      <alignment horizontal="left" vertical="center" wrapText="1"/>
    </xf>
    <xf numFmtId="0" fontId="11" fillId="0" borderId="0" xfId="0" applyFont="1" applyAlignment="1">
      <alignment horizontal="center" vertical="center" wrapText="1"/>
    </xf>
    <xf numFmtId="0" fontId="36" fillId="10" borderId="0" xfId="0" applyFont="1" applyFill="1" applyAlignment="1">
      <alignment horizontal="left" vertical="center" wrapText="1"/>
    </xf>
    <xf numFmtId="0" fontId="11" fillId="48" borderId="0" xfId="0" applyFont="1" applyFill="1" applyAlignment="1">
      <alignment horizontal="center" vertical="center"/>
    </xf>
    <xf numFmtId="4" fontId="11" fillId="0" borderId="23" xfId="20" applyNumberFormat="1" applyFont="1" applyFill="1" applyBorder="1" applyAlignment="1" applyProtection="1">
      <alignment horizontal="center" vertical="center"/>
    </xf>
    <xf numFmtId="0" fontId="11" fillId="0" borderId="60" xfId="0" applyNumberFormat="1" applyFont="1" applyBorder="1" applyAlignment="1">
      <alignment horizontal="center" vertical="center" wrapText="1"/>
    </xf>
    <xf numFmtId="0" fontId="11" fillId="0" borderId="60" xfId="0" applyNumberFormat="1" applyFont="1" applyBorder="1" applyAlignment="1">
      <alignment horizontal="center" vertical="center"/>
    </xf>
    <xf numFmtId="178" fontId="0" fillId="0" borderId="0" xfId="120" applyFont="1" applyBorder="1" applyProtection="1"/>
    <xf numFmtId="178" fontId="0" fillId="56" borderId="0" xfId="120" applyFont="1" applyFill="1" applyBorder="1" applyProtection="1"/>
    <xf numFmtId="0" fontId="80" fillId="0" borderId="0" xfId="131"/>
    <xf numFmtId="0" fontId="79" fillId="0" borderId="0" xfId="119" applyFont="1"/>
    <xf numFmtId="0" fontId="79" fillId="0" borderId="0" xfId="119" applyFont="1" applyAlignment="1">
      <alignment horizontal="right" vertical="center"/>
    </xf>
    <xf numFmtId="4" fontId="79" fillId="0" borderId="0" xfId="119" applyNumberFormat="1" applyFont="1" applyAlignment="1">
      <alignment horizontal="center"/>
    </xf>
    <xf numFmtId="0" fontId="79" fillId="0" borderId="0" xfId="119" applyFont="1" applyAlignment="1">
      <alignment vertical="center"/>
    </xf>
    <xf numFmtId="0" fontId="83" fillId="0" borderId="120" xfId="119" applyFont="1" applyBorder="1" applyAlignment="1">
      <alignment horizontal="center" vertical="center"/>
    </xf>
    <xf numFmtId="0" fontId="83" fillId="0" borderId="121" xfId="119" applyFont="1" applyBorder="1" applyAlignment="1">
      <alignment horizontal="center" vertical="center"/>
    </xf>
    <xf numFmtId="0" fontId="83" fillId="0" borderId="121" xfId="119" applyFont="1" applyBorder="1" applyAlignment="1">
      <alignment horizontal="center" vertical="center" wrapText="1"/>
    </xf>
    <xf numFmtId="4" fontId="83" fillId="0" borderId="122" xfId="119" applyNumberFormat="1" applyFont="1" applyBorder="1" applyAlignment="1">
      <alignment horizontal="center" vertical="center" wrapText="1"/>
    </xf>
    <xf numFmtId="0" fontId="82" fillId="55" borderId="123" xfId="119" applyFont="1" applyFill="1" applyBorder="1" applyAlignment="1">
      <alignment horizontal="center" vertical="center"/>
    </xf>
    <xf numFmtId="0" fontId="82" fillId="55" borderId="106" xfId="119" applyFont="1" applyFill="1" applyBorder="1" applyAlignment="1">
      <alignment horizontal="center" vertical="center"/>
    </xf>
    <xf numFmtId="0" fontId="82" fillId="55" borderId="121" xfId="119" applyFont="1" applyFill="1" applyBorder="1" applyAlignment="1">
      <alignment horizontal="center" vertical="center"/>
    </xf>
    <xf numFmtId="4" fontId="82" fillId="55" borderId="122" xfId="119" applyNumberFormat="1" applyFont="1" applyFill="1" applyBorder="1" applyAlignment="1">
      <alignment horizontal="center" vertical="center"/>
    </xf>
    <xf numFmtId="0" fontId="79" fillId="0" borderId="0" xfId="119" applyFont="1" applyAlignment="1">
      <alignment horizontal="center" vertical="center"/>
    </xf>
    <xf numFmtId="4" fontId="79" fillId="0" borderId="0" xfId="119" applyNumberFormat="1" applyFont="1" applyAlignment="1">
      <alignment vertical="center"/>
    </xf>
    <xf numFmtId="0" fontId="79" fillId="0" borderId="121" xfId="119" applyFont="1" applyBorder="1" applyAlignment="1">
      <alignment horizontal="center" vertical="center"/>
    </xf>
    <xf numFmtId="4" fontId="82" fillId="0" borderId="124" xfId="119" applyNumberFormat="1" applyFont="1" applyBorder="1" applyAlignment="1">
      <alignment horizontal="center" vertical="center"/>
    </xf>
    <xf numFmtId="4" fontId="79" fillId="0" borderId="122" xfId="120" applyNumberFormat="1" applyFont="1" applyBorder="1" applyAlignment="1" applyProtection="1">
      <alignment horizontal="center" vertical="center"/>
    </xf>
    <xf numFmtId="0" fontId="82" fillId="0" borderId="106" xfId="119" applyFont="1" applyBorder="1" applyAlignment="1">
      <alignment horizontal="center" vertical="center" wrapText="1"/>
    </xf>
    <xf numFmtId="0" fontId="82" fillId="0" borderId="106" xfId="119" applyFont="1" applyBorder="1" applyAlignment="1">
      <alignment horizontal="center" vertical="center"/>
    </xf>
    <xf numFmtId="2" fontId="79" fillId="0" borderId="121" xfId="119" applyNumberFormat="1" applyFont="1" applyBorder="1" applyAlignment="1">
      <alignment horizontal="center" vertical="center"/>
    </xf>
    <xf numFmtId="0" fontId="82" fillId="55" borderId="120" xfId="119" applyFont="1" applyFill="1" applyBorder="1" applyAlignment="1">
      <alignment horizontal="center" vertical="center"/>
    </xf>
    <xf numFmtId="0" fontId="82" fillId="0" borderId="0" xfId="119" applyFont="1" applyAlignment="1">
      <alignment horizontal="center" vertical="center"/>
    </xf>
    <xf numFmtId="4" fontId="79" fillId="0" borderId="124" xfId="120" applyNumberFormat="1" applyFont="1" applyBorder="1" applyAlignment="1" applyProtection="1">
      <alignment horizontal="center" vertical="center"/>
    </xf>
    <xf numFmtId="0" fontId="84" fillId="55" borderId="120" xfId="119" applyFont="1" applyFill="1" applyBorder="1" applyAlignment="1">
      <alignment horizontal="center" vertical="center"/>
    </xf>
    <xf numFmtId="4" fontId="79" fillId="57" borderId="122" xfId="120" applyNumberFormat="1" applyFont="1" applyFill="1" applyBorder="1" applyAlignment="1" applyProtection="1">
      <alignment horizontal="center" vertical="center"/>
    </xf>
    <xf numFmtId="0" fontId="79" fillId="0" borderId="18" xfId="119" applyFont="1" applyBorder="1" applyAlignment="1">
      <alignment vertical="center"/>
    </xf>
    <xf numFmtId="0" fontId="79" fillId="0" borderId="9" xfId="119" applyFont="1" applyBorder="1" applyAlignment="1">
      <alignment vertical="center"/>
    </xf>
    <xf numFmtId="0" fontId="81" fillId="58" borderId="125" xfId="119" applyFont="1" applyFill="1" applyBorder="1" applyAlignment="1">
      <alignment horizontal="center" vertical="center"/>
    </xf>
    <xf numFmtId="4" fontId="81" fillId="58" borderId="122" xfId="120" applyNumberFormat="1" applyFont="1" applyFill="1" applyBorder="1" applyAlignment="1" applyProtection="1">
      <alignment horizontal="center" vertical="center"/>
    </xf>
    <xf numFmtId="182" fontId="79" fillId="0" borderId="0" xfId="119" applyNumberFormat="1" applyFont="1" applyAlignment="1">
      <alignment vertical="center"/>
    </xf>
    <xf numFmtId="178" fontId="79" fillId="0" borderId="0" xfId="119" applyNumberFormat="1" applyFont="1" applyAlignment="1">
      <alignment vertical="center"/>
    </xf>
    <xf numFmtId="0" fontId="79" fillId="0" borderId="99" xfId="119" applyFont="1" applyBorder="1" applyAlignment="1">
      <alignment vertical="center"/>
    </xf>
    <xf numFmtId="0" fontId="79" fillId="0" borderId="100" xfId="119" applyFont="1" applyBorder="1" applyAlignment="1">
      <alignment vertical="center"/>
    </xf>
    <xf numFmtId="4" fontId="79" fillId="57" borderId="129" xfId="119" applyNumberFormat="1" applyFont="1" applyFill="1" applyBorder="1" applyAlignment="1">
      <alignment horizontal="center" vertical="center"/>
    </xf>
    <xf numFmtId="0" fontId="82" fillId="0" borderId="100" xfId="119" applyFont="1" applyBorder="1" applyAlignment="1">
      <alignment horizontal="center" vertical="center" wrapText="1"/>
    </xf>
    <xf numFmtId="0" fontId="82" fillId="0" borderId="78" xfId="119" applyFont="1" applyBorder="1" applyAlignment="1">
      <alignment horizontal="center" vertical="center"/>
    </xf>
    <xf numFmtId="0" fontId="87" fillId="57" borderId="121" xfId="119" applyFont="1" applyFill="1" applyBorder="1" applyAlignment="1">
      <alignment horizontal="center" vertical="center"/>
    </xf>
    <xf numFmtId="2" fontId="79" fillId="0" borderId="125" xfId="119" applyNumberFormat="1" applyFont="1" applyBorder="1" applyAlignment="1">
      <alignment horizontal="center" vertical="center"/>
    </xf>
    <xf numFmtId="0" fontId="79" fillId="57" borderId="121" xfId="119" applyFont="1" applyFill="1" applyBorder="1" applyAlignment="1">
      <alignment horizontal="center" vertical="center"/>
    </xf>
    <xf numFmtId="2" fontId="79" fillId="0" borderId="64" xfId="119" applyNumberFormat="1" applyFont="1" applyBorder="1" applyAlignment="1">
      <alignment horizontal="center" vertical="center"/>
    </xf>
    <xf numFmtId="4" fontId="79" fillId="57" borderId="122" xfId="119" applyNumberFormat="1" applyFont="1" applyFill="1" applyBorder="1" applyAlignment="1">
      <alignment horizontal="center" vertical="center"/>
    </xf>
    <xf numFmtId="0" fontId="81" fillId="58" borderId="121" xfId="119" applyFont="1" applyFill="1" applyBorder="1" applyAlignment="1">
      <alignment horizontal="center" vertical="center"/>
    </xf>
    <xf numFmtId="0" fontId="82" fillId="0" borderId="125" xfId="119" applyFont="1" applyBorder="1" applyAlignment="1">
      <alignment horizontal="center" vertical="center" wrapText="1"/>
    </xf>
    <xf numFmtId="0" fontId="82" fillId="0" borderId="121" xfId="119" applyFont="1" applyBorder="1" applyAlignment="1">
      <alignment horizontal="center" vertical="center"/>
    </xf>
    <xf numFmtId="4" fontId="82" fillId="0" borderId="122" xfId="119" applyNumberFormat="1" applyFont="1" applyBorder="1" applyAlignment="1">
      <alignment horizontal="center" vertical="center"/>
    </xf>
    <xf numFmtId="0" fontId="79" fillId="0" borderId="125" xfId="119" applyFont="1" applyBorder="1" applyAlignment="1">
      <alignment horizontal="center" vertical="center"/>
    </xf>
    <xf numFmtId="0" fontId="79" fillId="0" borderId="131" xfId="119" applyFont="1" applyBorder="1" applyAlignment="1">
      <alignment vertical="center"/>
    </xf>
    <xf numFmtId="0" fontId="79" fillId="0" borderId="64" xfId="119" applyFont="1" applyBorder="1" applyAlignment="1">
      <alignment vertical="center"/>
    </xf>
    <xf numFmtId="0" fontId="79" fillId="0" borderId="80" xfId="119" applyFont="1" applyBorder="1" applyAlignment="1">
      <alignment vertical="center"/>
    </xf>
    <xf numFmtId="2" fontId="82" fillId="55" borderId="122" xfId="119" applyNumberFormat="1" applyFont="1" applyFill="1" applyBorder="1" applyAlignment="1">
      <alignment horizontal="center" vertical="center"/>
    </xf>
    <xf numFmtId="0" fontId="79" fillId="57" borderId="18" xfId="119" applyFont="1" applyFill="1" applyBorder="1" applyAlignment="1">
      <alignment vertical="center"/>
    </xf>
    <xf numFmtId="0" fontId="79" fillId="57" borderId="0" xfId="119" applyFont="1" applyFill="1" applyAlignment="1">
      <alignment vertical="center"/>
    </xf>
    <xf numFmtId="0" fontId="82" fillId="57" borderId="0" xfId="119" applyFont="1" applyFill="1" applyAlignment="1">
      <alignment wrapText="1"/>
    </xf>
    <xf numFmtId="0" fontId="82" fillId="57" borderId="0" xfId="119" applyFont="1" applyFill="1" applyAlignment="1">
      <alignment horizontal="center" vertical="center"/>
    </xf>
    <xf numFmtId="178" fontId="82" fillId="57" borderId="23" xfId="119" applyNumberFormat="1" applyFont="1" applyFill="1" applyBorder="1" applyAlignment="1">
      <alignment horizontal="center" vertical="center"/>
    </xf>
    <xf numFmtId="0" fontId="82" fillId="57" borderId="0" xfId="119" applyFont="1" applyFill="1" applyAlignment="1">
      <alignment horizontal="center" wrapText="1"/>
    </xf>
    <xf numFmtId="0" fontId="82" fillId="0" borderId="121" xfId="119" applyFont="1" applyBorder="1" applyAlignment="1">
      <alignment horizontal="center" vertical="center" wrapText="1"/>
    </xf>
    <xf numFmtId="0" fontId="82" fillId="0" borderId="122" xfId="119" applyFont="1" applyBorder="1" applyAlignment="1">
      <alignment horizontal="center" vertical="center"/>
    </xf>
    <xf numFmtId="2" fontId="79" fillId="0" borderId="122" xfId="120" applyNumberFormat="1" applyFont="1" applyBorder="1" applyAlignment="1" applyProtection="1">
      <alignment horizontal="center" vertical="center"/>
    </xf>
    <xf numFmtId="2" fontId="79" fillId="57" borderId="0" xfId="119" applyNumberFormat="1" applyFont="1" applyFill="1" applyAlignment="1">
      <alignment horizontal="center" vertical="center"/>
    </xf>
    <xf numFmtId="0" fontId="79" fillId="57" borderId="0" xfId="119" applyFont="1" applyFill="1" applyAlignment="1">
      <alignment horizontal="center" vertical="center"/>
    </xf>
    <xf numFmtId="2" fontId="79" fillId="57" borderId="23" xfId="119" applyNumberFormat="1" applyFont="1" applyFill="1" applyBorder="1" applyAlignment="1">
      <alignment horizontal="center" vertical="center"/>
    </xf>
    <xf numFmtId="0" fontId="79" fillId="57" borderId="23" xfId="119" applyFont="1" applyFill="1" applyBorder="1" applyAlignment="1">
      <alignment vertical="center"/>
    </xf>
    <xf numFmtId="0" fontId="79" fillId="53" borderId="133" xfId="119" applyFont="1" applyFill="1" applyBorder="1" applyAlignment="1">
      <alignment vertical="center"/>
    </xf>
    <xf numFmtId="0" fontId="79" fillId="53" borderId="126" xfId="119" applyFont="1" applyFill="1" applyBorder="1" applyAlignment="1">
      <alignment vertical="center"/>
    </xf>
    <xf numFmtId="0" fontId="88" fillId="53" borderId="126" xfId="119" applyFont="1" applyFill="1" applyBorder="1" applyAlignment="1">
      <alignment horizontal="center" vertical="center"/>
    </xf>
    <xf numFmtId="4" fontId="79" fillId="53" borderId="132" xfId="119" applyNumberFormat="1" applyFont="1" applyFill="1" applyBorder="1" applyAlignment="1">
      <alignment horizontal="center" vertical="center"/>
    </xf>
    <xf numFmtId="0" fontId="79" fillId="0" borderId="133" xfId="119" applyFont="1" applyBorder="1" applyAlignment="1">
      <alignment vertical="center"/>
    </xf>
    <xf numFmtId="0" fontId="82" fillId="0" borderId="133" xfId="119" applyFont="1" applyBorder="1" applyAlignment="1">
      <alignment horizontal="center" vertical="center"/>
    </xf>
    <xf numFmtId="0" fontId="79" fillId="0" borderId="136" xfId="119" applyFont="1" applyBorder="1" applyAlignment="1">
      <alignment vertical="center"/>
    </xf>
    <xf numFmtId="2" fontId="79" fillId="0" borderId="136" xfId="119" applyNumberFormat="1" applyFont="1" applyBorder="1" applyAlignment="1">
      <alignment horizontal="center" vertical="center"/>
    </xf>
    <xf numFmtId="0" fontId="79" fillId="0" borderId="136" xfId="119" applyFont="1" applyBorder="1" applyAlignment="1">
      <alignment horizontal="center" vertical="center"/>
    </xf>
    <xf numFmtId="4" fontId="79" fillId="0" borderId="137" xfId="119" applyNumberFormat="1" applyFont="1" applyBorder="1" applyAlignment="1">
      <alignment horizontal="center" vertical="center"/>
    </xf>
    <xf numFmtId="0" fontId="79" fillId="0" borderId="138" xfId="119" applyFont="1" applyBorder="1" applyAlignment="1">
      <alignment vertical="center"/>
    </xf>
    <xf numFmtId="0" fontId="79" fillId="0" borderId="138" xfId="119" applyFont="1" applyBorder="1" applyAlignment="1">
      <alignment horizontal="center" vertical="center"/>
    </xf>
    <xf numFmtId="2" fontId="79" fillId="0" borderId="138" xfId="119" applyNumberFormat="1" applyFont="1" applyBorder="1" applyAlignment="1">
      <alignment horizontal="center" vertical="center"/>
    </xf>
    <xf numFmtId="4" fontId="79" fillId="0" borderId="139" xfId="119" applyNumberFormat="1" applyFont="1" applyBorder="1" applyAlignment="1">
      <alignment horizontal="center" vertical="center"/>
    </xf>
    <xf numFmtId="0" fontId="79" fillId="0" borderId="140" xfId="119" applyFont="1" applyBorder="1" applyAlignment="1">
      <alignment vertical="center"/>
    </xf>
    <xf numFmtId="2" fontId="79" fillId="0" borderId="141" xfId="119" applyNumberFormat="1" applyFont="1" applyBorder="1" applyAlignment="1">
      <alignment horizontal="center" vertical="center"/>
    </xf>
    <xf numFmtId="0" fontId="79" fillId="0" borderId="140" xfId="119" applyFont="1" applyBorder="1" applyAlignment="1">
      <alignment horizontal="center" vertical="center"/>
    </xf>
    <xf numFmtId="2" fontId="79" fillId="0" borderId="140" xfId="119" applyNumberFormat="1" applyFont="1" applyBorder="1" applyAlignment="1">
      <alignment horizontal="center" vertical="center"/>
    </xf>
    <xf numFmtId="4" fontId="79" fillId="0" borderId="124" xfId="119" applyNumberFormat="1" applyFont="1" applyBorder="1" applyAlignment="1">
      <alignment horizontal="center" vertical="center"/>
    </xf>
    <xf numFmtId="0" fontId="82" fillId="0" borderId="78" xfId="119" applyFont="1" applyBorder="1" applyAlignment="1">
      <alignment horizontal="left" vertical="center" wrapText="1"/>
    </xf>
    <xf numFmtId="4" fontId="82" fillId="0" borderId="127" xfId="119" applyNumberFormat="1" applyFont="1" applyBorder="1" applyAlignment="1">
      <alignment horizontal="center" vertical="center"/>
    </xf>
    <xf numFmtId="0" fontId="79" fillId="0" borderId="78" xfId="119" applyFont="1" applyBorder="1" applyAlignment="1">
      <alignment vertical="center"/>
    </xf>
    <xf numFmtId="168" fontId="79" fillId="0" borderId="78" xfId="119" applyNumberFormat="1" applyFont="1" applyBorder="1" applyAlignment="1">
      <alignment horizontal="center" vertical="center"/>
    </xf>
    <xf numFmtId="2" fontId="79" fillId="0" borderId="78" xfId="119" applyNumberFormat="1" applyFont="1" applyBorder="1" applyAlignment="1">
      <alignment horizontal="center" vertical="center"/>
    </xf>
    <xf numFmtId="4" fontId="79" fillId="0" borderId="127" xfId="119" applyNumberFormat="1" applyFont="1" applyBorder="1" applyAlignment="1">
      <alignment horizontal="center" vertical="center"/>
    </xf>
    <xf numFmtId="0" fontId="79" fillId="0" borderId="142" xfId="119" applyFont="1" applyBorder="1" applyAlignment="1">
      <alignment vertical="center"/>
    </xf>
    <xf numFmtId="168" fontId="79" fillId="0" borderId="142" xfId="119" applyNumberFormat="1" applyFont="1" applyBorder="1" applyAlignment="1">
      <alignment horizontal="center" vertical="center"/>
    </xf>
    <xf numFmtId="2" fontId="79" fillId="0" borderId="142" xfId="119" applyNumberFormat="1" applyFont="1" applyBorder="1" applyAlignment="1">
      <alignment horizontal="center" vertical="center"/>
    </xf>
    <xf numFmtId="0" fontId="89" fillId="0" borderId="0" xfId="119" applyFont="1" applyAlignment="1">
      <alignment vertical="center"/>
    </xf>
    <xf numFmtId="0" fontId="79" fillId="0" borderId="106" xfId="119" applyFont="1" applyBorder="1" applyAlignment="1">
      <alignment vertical="center"/>
    </xf>
    <xf numFmtId="168" fontId="79" fillId="0" borderId="106" xfId="119" applyNumberFormat="1" applyFont="1" applyBorder="1" applyAlignment="1">
      <alignment horizontal="center" vertical="center"/>
    </xf>
    <xf numFmtId="2" fontId="79" fillId="0" borderId="106" xfId="119" applyNumberFormat="1" applyFont="1" applyBorder="1" applyAlignment="1">
      <alignment horizontal="center" vertical="center"/>
    </xf>
    <xf numFmtId="0" fontId="67" fillId="0" borderId="0" xfId="131" applyFont="1"/>
    <xf numFmtId="0" fontId="80" fillId="56" borderId="0" xfId="131" applyFill="1"/>
    <xf numFmtId="0" fontId="79" fillId="0" borderId="120" xfId="119" applyFont="1" applyBorder="1" applyAlignment="1">
      <alignment horizontal="center" vertical="center"/>
    </xf>
    <xf numFmtId="0" fontId="79" fillId="0" borderId="18" xfId="119" applyFont="1" applyBorder="1" applyAlignment="1">
      <alignment horizontal="center" vertical="center"/>
    </xf>
    <xf numFmtId="0" fontId="79" fillId="0" borderId="9" xfId="119" applyFont="1" applyBorder="1" applyAlignment="1">
      <alignment horizontal="center" vertical="center"/>
    </xf>
    <xf numFmtId="0" fontId="80" fillId="0" borderId="0" xfId="131" applyAlignment="1">
      <alignment wrapText="1"/>
    </xf>
    <xf numFmtId="4" fontId="79" fillId="57" borderId="127" xfId="120" applyNumberFormat="1" applyFont="1" applyFill="1" applyBorder="1" applyAlignment="1" applyProtection="1">
      <alignment horizontal="center" vertical="center"/>
    </xf>
    <xf numFmtId="0" fontId="68" fillId="0" borderId="0" xfId="131" applyFont="1" applyAlignment="1">
      <alignment horizontal="left"/>
    </xf>
    <xf numFmtId="0" fontId="68" fillId="0" borderId="0" xfId="131" applyFont="1" applyAlignment="1">
      <alignment horizontal="right"/>
    </xf>
    <xf numFmtId="4" fontId="67" fillId="57" borderId="129" xfId="119" applyNumberFormat="1" applyFill="1" applyBorder="1" applyAlignment="1">
      <alignment horizontal="center" vertical="center"/>
    </xf>
    <xf numFmtId="0" fontId="79" fillId="0" borderId="107" xfId="119" applyFont="1" applyBorder="1" applyAlignment="1">
      <alignment vertical="center"/>
    </xf>
    <xf numFmtId="0" fontId="79" fillId="0" borderId="101" xfId="119" applyFont="1" applyBorder="1" applyAlignment="1">
      <alignment vertical="center"/>
    </xf>
    <xf numFmtId="0" fontId="79" fillId="0" borderId="121" xfId="119" applyFont="1" applyBorder="1" applyAlignment="1">
      <alignment vertical="center"/>
    </xf>
    <xf numFmtId="0" fontId="85" fillId="55" borderId="120" xfId="119" applyFont="1" applyFill="1" applyBorder="1" applyAlignment="1">
      <alignment horizontal="center" vertical="center"/>
    </xf>
    <xf numFmtId="0" fontId="85" fillId="55" borderId="121" xfId="119" applyFont="1" applyFill="1" applyBorder="1" applyAlignment="1">
      <alignment horizontal="center" vertical="center"/>
    </xf>
    <xf numFmtId="4" fontId="85" fillId="55" borderId="122" xfId="119" applyNumberFormat="1" applyFont="1" applyFill="1" applyBorder="1" applyAlignment="1">
      <alignment horizontal="center" vertical="center"/>
    </xf>
    <xf numFmtId="0" fontId="85" fillId="0" borderId="0" xfId="119" applyFont="1" applyAlignment="1">
      <alignment horizontal="center" vertical="center"/>
    </xf>
    <xf numFmtId="0" fontId="86" fillId="0" borderId="0" xfId="119" applyFont="1" applyAlignment="1">
      <alignment vertical="center"/>
    </xf>
    <xf numFmtId="4" fontId="86" fillId="0" borderId="0" xfId="119" applyNumberFormat="1" applyFont="1" applyAlignment="1">
      <alignment vertical="center"/>
    </xf>
    <xf numFmtId="4" fontId="79" fillId="0" borderId="136" xfId="119" applyNumberFormat="1" applyFont="1" applyBorder="1" applyAlignment="1">
      <alignment horizontal="center" vertical="center"/>
    </xf>
    <xf numFmtId="0" fontId="79" fillId="56" borderId="121" xfId="119" applyFont="1" applyFill="1" applyBorder="1" applyAlignment="1">
      <alignment horizontal="center" vertical="center"/>
    </xf>
    <xf numFmtId="4" fontId="79" fillId="0" borderId="0" xfId="119" applyNumberFormat="1" applyFont="1"/>
    <xf numFmtId="0" fontId="84" fillId="55" borderId="121" xfId="119" applyFont="1" applyFill="1" applyBorder="1" applyAlignment="1">
      <alignment horizontal="center" vertical="center"/>
    </xf>
    <xf numFmtId="4" fontId="84" fillId="55" borderId="122" xfId="119" applyNumberFormat="1" applyFont="1" applyFill="1" applyBorder="1" applyAlignment="1">
      <alignment horizontal="center" vertical="center"/>
    </xf>
    <xf numFmtId="0" fontId="67" fillId="0" borderId="0" xfId="119"/>
    <xf numFmtId="0" fontId="67" fillId="0" borderId="105" xfId="119" applyBorder="1"/>
    <xf numFmtId="0" fontId="90" fillId="0" borderId="29" xfId="119" applyFont="1" applyBorder="1" applyAlignment="1">
      <alignment horizontal="center" vertical="center"/>
    </xf>
    <xf numFmtId="0" fontId="67" fillId="0" borderId="8" xfId="119" applyBorder="1"/>
    <xf numFmtId="0" fontId="86" fillId="0" borderId="8" xfId="119" applyFont="1" applyBorder="1"/>
    <xf numFmtId="0" fontId="67" fillId="0" borderId="34" xfId="119" applyBorder="1"/>
    <xf numFmtId="0" fontId="67" fillId="0" borderId="135" xfId="119" applyBorder="1"/>
    <xf numFmtId="0" fontId="67" fillId="0" borderId="18" xfId="119" applyBorder="1"/>
    <xf numFmtId="0" fontId="67" fillId="0" borderId="23" xfId="119" applyBorder="1"/>
    <xf numFmtId="0" fontId="67" fillId="0" borderId="0" xfId="119" applyAlignment="1">
      <alignment wrapText="1"/>
    </xf>
    <xf numFmtId="0" fontId="67" fillId="0" borderId="135" xfId="119" applyBorder="1" applyAlignment="1">
      <alignment wrapText="1"/>
    </xf>
    <xf numFmtId="0" fontId="67" fillId="0" borderId="120" xfId="119" applyBorder="1" applyAlignment="1">
      <alignment wrapText="1"/>
    </xf>
    <xf numFmtId="0" fontId="67" fillId="0" borderId="121" xfId="119" applyBorder="1" applyAlignment="1">
      <alignment wrapText="1"/>
    </xf>
    <xf numFmtId="0" fontId="67" fillId="0" borderId="122" xfId="119" applyBorder="1" applyAlignment="1">
      <alignment wrapText="1"/>
    </xf>
    <xf numFmtId="178" fontId="79" fillId="0" borderId="121" xfId="120" applyFont="1" applyBorder="1" applyProtection="1"/>
    <xf numFmtId="182" fontId="79" fillId="0" borderId="121" xfId="119" applyNumberFormat="1" applyFont="1" applyBorder="1"/>
    <xf numFmtId="2" fontId="79" fillId="0" borderId="121" xfId="119" applyNumberFormat="1" applyFont="1" applyBorder="1"/>
    <xf numFmtId="0" fontId="79" fillId="0" borderId="121" xfId="119" applyFont="1" applyBorder="1"/>
    <xf numFmtId="2" fontId="79" fillId="0" borderId="122" xfId="119" applyNumberFormat="1" applyFont="1" applyBorder="1"/>
    <xf numFmtId="0" fontId="67" fillId="0" borderId="29" xfId="119" applyBorder="1"/>
    <xf numFmtId="0" fontId="67" fillId="0" borderId="18" xfId="119" applyBorder="1" applyAlignment="1">
      <alignment horizontal="left"/>
    </xf>
    <xf numFmtId="0" fontId="67" fillId="0" borderId="22" xfId="119" applyBorder="1" applyAlignment="1">
      <alignment horizontal="left"/>
    </xf>
    <xf numFmtId="0" fontId="67" fillId="0" borderId="28" xfId="119" applyBorder="1"/>
    <xf numFmtId="0" fontId="10" fillId="0" borderId="29" xfId="119" applyFont="1" applyBorder="1"/>
    <xf numFmtId="179" fontId="67" fillId="0" borderId="0" xfId="119" applyNumberFormat="1"/>
    <xf numFmtId="2" fontId="67" fillId="0" borderId="0" xfId="119" applyNumberFormat="1"/>
    <xf numFmtId="0" fontId="67" fillId="0" borderId="22" xfId="119" applyBorder="1"/>
    <xf numFmtId="2" fontId="79" fillId="49" borderId="136" xfId="119" applyNumberFormat="1" applyFont="1" applyFill="1" applyBorder="1" applyAlignment="1">
      <alignment horizontal="center" vertical="center"/>
    </xf>
    <xf numFmtId="0" fontId="82" fillId="59" borderId="120" xfId="119" applyFont="1" applyFill="1" applyBorder="1" applyAlignment="1">
      <alignment horizontal="center" vertical="center"/>
    </xf>
    <xf numFmtId="0" fontId="85" fillId="59" borderId="121" xfId="119" applyFont="1" applyFill="1" applyBorder="1" applyAlignment="1">
      <alignment horizontal="center" vertical="center"/>
    </xf>
    <xf numFmtId="4" fontId="85" fillId="59" borderId="122" xfId="119" applyNumberFormat="1" applyFont="1" applyFill="1" applyBorder="1" applyAlignment="1">
      <alignment horizontal="center" vertical="center"/>
    </xf>
    <xf numFmtId="0" fontId="85" fillId="59" borderId="120" xfId="119" applyFont="1" applyFill="1" applyBorder="1" applyAlignment="1">
      <alignment horizontal="center" vertical="center"/>
    </xf>
    <xf numFmtId="183" fontId="7" fillId="0" borderId="78" xfId="120" applyNumberFormat="1" applyBorder="1" applyAlignment="1">
      <alignment horizontal="center"/>
    </xf>
    <xf numFmtId="184" fontId="67" fillId="0" borderId="0" xfId="119" applyNumberFormat="1"/>
    <xf numFmtId="181" fontId="67" fillId="0" borderId="0" xfId="119" applyNumberFormat="1"/>
    <xf numFmtId="0" fontId="67" fillId="0" borderId="121" xfId="119" applyBorder="1" applyAlignment="1">
      <alignment horizontal="center" vertical="center"/>
    </xf>
    <xf numFmtId="183" fontId="7" fillId="0" borderId="121" xfId="120" applyNumberFormat="1" applyBorder="1" applyAlignment="1">
      <alignment horizontal="center"/>
    </xf>
    <xf numFmtId="179" fontId="7" fillId="0" borderId="121" xfId="131" applyNumberFormat="1" applyFont="1" applyBorder="1" applyAlignment="1">
      <alignment horizontal="center"/>
    </xf>
    <xf numFmtId="0" fontId="79" fillId="0" borderId="121" xfId="119" applyFont="1" applyFill="1" applyBorder="1"/>
    <xf numFmtId="178" fontId="79" fillId="0" borderId="121" xfId="120" applyFont="1" applyFill="1" applyBorder="1" applyProtection="1"/>
    <xf numFmtId="182" fontId="79" fillId="0" borderId="121" xfId="119" applyNumberFormat="1" applyFont="1" applyFill="1" applyBorder="1"/>
    <xf numFmtId="2" fontId="79" fillId="0" borderId="121" xfId="119" applyNumberFormat="1" applyFont="1" applyFill="1" applyBorder="1"/>
    <xf numFmtId="2" fontId="79" fillId="0" borderId="122" xfId="119" applyNumberFormat="1" applyFont="1" applyFill="1" applyBorder="1"/>
    <xf numFmtId="0" fontId="79" fillId="0" borderId="0" xfId="119" applyFont="1" applyFill="1"/>
    <xf numFmtId="0" fontId="79" fillId="0" borderId="80" xfId="119" applyFont="1" applyFill="1" applyBorder="1"/>
    <xf numFmtId="0" fontId="11" fillId="0" borderId="0" xfId="0" applyFont="1" applyFill="1" applyAlignment="1">
      <alignment horizontal="right" vertical="center" wrapText="1"/>
    </xf>
    <xf numFmtId="9" fontId="8" fillId="10" borderId="0" xfId="12" applyFont="1" applyFill="1" applyAlignment="1">
      <alignment vertical="center"/>
    </xf>
    <xf numFmtId="185" fontId="8" fillId="10" borderId="0" xfId="12" applyNumberFormat="1" applyFont="1" applyFill="1" applyAlignment="1">
      <alignment vertical="center"/>
    </xf>
    <xf numFmtId="10" fontId="8" fillId="10" borderId="0" xfId="12" applyNumberFormat="1" applyFont="1" applyFill="1" applyAlignment="1">
      <alignment vertical="center"/>
    </xf>
    <xf numFmtId="10" fontId="8" fillId="10" borderId="0" xfId="3" applyNumberFormat="1" applyFill="1" applyAlignment="1">
      <alignment vertical="center"/>
    </xf>
    <xf numFmtId="185" fontId="8" fillId="10" borderId="0" xfId="12" applyNumberFormat="1" applyFont="1" applyFill="1" applyAlignment="1">
      <alignment horizontal="center" vertical="center"/>
    </xf>
    <xf numFmtId="9" fontId="26" fillId="3" borderId="72" xfId="104" applyNumberFormat="1" applyFont="1" applyFill="1" applyBorder="1" applyAlignment="1" applyProtection="1">
      <alignment horizontal="center" vertical="center"/>
    </xf>
    <xf numFmtId="0" fontId="11" fillId="0" borderId="0" xfId="0" applyFont="1" applyAlignment="1">
      <alignment horizontal="center" vertical="center" wrapText="1"/>
    </xf>
    <xf numFmtId="0" fontId="11" fillId="0" borderId="113" xfId="0" applyFont="1" applyBorder="1" applyAlignment="1">
      <alignment horizontal="center" vertical="center" wrapText="1"/>
    </xf>
    <xf numFmtId="4" fontId="11" fillId="0" borderId="113" xfId="0" applyNumberFormat="1" applyFont="1" applyBorder="1" applyAlignment="1">
      <alignment horizontal="center" vertical="center"/>
    </xf>
    <xf numFmtId="4" fontId="11" fillId="0" borderId="113" xfId="20" applyNumberFormat="1" applyFont="1" applyFill="1" applyBorder="1" applyAlignment="1">
      <alignment horizontal="center" vertical="center"/>
    </xf>
    <xf numFmtId="4" fontId="12" fillId="0" borderId="113" xfId="0" applyNumberFormat="1" applyFont="1" applyBorder="1" applyAlignment="1">
      <alignment horizontal="center" vertical="center"/>
    </xf>
    <xf numFmtId="4" fontId="11" fillId="0" borderId="113" xfId="0" applyNumberFormat="1" applyFont="1" applyBorder="1" applyAlignment="1">
      <alignment horizontal="center" vertical="center" wrapText="1"/>
    </xf>
    <xf numFmtId="4" fontId="43" fillId="0" borderId="113" xfId="0" applyNumberFormat="1" applyFont="1" applyBorder="1" applyAlignment="1">
      <alignment horizontal="center" vertical="center"/>
    </xf>
    <xf numFmtId="4" fontId="12" fillId="0" borderId="113" xfId="0" applyNumberFormat="1" applyFont="1" applyBorder="1" applyAlignment="1">
      <alignment horizontal="center" vertical="center" wrapText="1"/>
    </xf>
    <xf numFmtId="4" fontId="12" fillId="0" borderId="113" xfId="20" applyNumberFormat="1" applyFont="1" applyFill="1" applyBorder="1" applyAlignment="1">
      <alignment horizontal="center" vertical="center"/>
    </xf>
    <xf numFmtId="4" fontId="11" fillId="0" borderId="113" xfId="0" applyNumberFormat="1" applyFont="1" applyFill="1" applyBorder="1" applyAlignment="1">
      <alignment horizontal="center" vertical="center"/>
    </xf>
    <xf numFmtId="4" fontId="11" fillId="10" borderId="113" xfId="0" applyNumberFormat="1" applyFont="1" applyFill="1" applyBorder="1" applyAlignment="1">
      <alignment horizontal="center" vertical="center"/>
    </xf>
    <xf numFmtId="4" fontId="36" fillId="10" borderId="113" xfId="0" applyNumberFormat="1" applyFont="1" applyFill="1" applyBorder="1" applyAlignment="1">
      <alignment horizontal="center" vertical="center"/>
    </xf>
    <xf numFmtId="4" fontId="39" fillId="10" borderId="113" xfId="0" applyNumberFormat="1" applyFont="1" applyFill="1" applyBorder="1" applyAlignment="1">
      <alignment horizontal="center" vertical="center"/>
    </xf>
    <xf numFmtId="4" fontId="12" fillId="10" borderId="113" xfId="0" applyNumberFormat="1" applyFont="1" applyFill="1" applyBorder="1" applyAlignment="1">
      <alignment horizontal="center" vertical="center"/>
    </xf>
    <xf numFmtId="0" fontId="36" fillId="10" borderId="113" xfId="0" applyFont="1" applyFill="1" applyBorder="1" applyAlignment="1">
      <alignment horizontal="justify" vertical="center" wrapText="1"/>
    </xf>
    <xf numFmtId="2" fontId="36" fillId="10" borderId="113" xfId="0" applyNumberFormat="1" applyFont="1" applyFill="1" applyBorder="1" applyAlignment="1">
      <alignment horizontal="center" vertical="center" wrapText="1"/>
    </xf>
    <xf numFmtId="179" fontId="36" fillId="10" borderId="113" xfId="0" applyNumberFormat="1" applyFont="1" applyFill="1" applyBorder="1" applyAlignment="1">
      <alignment horizontal="center" vertical="center" wrapText="1"/>
    </xf>
    <xf numFmtId="4" fontId="11" fillId="10" borderId="113" xfId="20" applyNumberFormat="1" applyFont="1" applyFill="1" applyBorder="1" applyAlignment="1">
      <alignment horizontal="center" vertical="center"/>
    </xf>
    <xf numFmtId="0" fontId="12" fillId="0" borderId="113" xfId="0" applyFont="1" applyBorder="1" applyAlignment="1">
      <alignment horizontal="center" vertical="center"/>
    </xf>
    <xf numFmtId="2" fontId="11" fillId="0" borderId="113" xfId="0" applyNumberFormat="1" applyFont="1" applyFill="1" applyBorder="1" applyAlignment="1">
      <alignment horizontal="center" vertical="center" wrapText="1"/>
    </xf>
    <xf numFmtId="2" fontId="11" fillId="0" borderId="113" xfId="0" applyNumberFormat="1" applyFont="1" applyBorder="1" applyAlignment="1">
      <alignment horizontal="center" vertical="center"/>
    </xf>
    <xf numFmtId="2" fontId="11" fillId="0" borderId="113" xfId="0" quotePrefix="1" applyNumberFormat="1" applyFont="1" applyBorder="1" applyAlignment="1">
      <alignment horizontal="center" vertical="center" wrapText="1"/>
    </xf>
    <xf numFmtId="2" fontId="11" fillId="0" borderId="113" xfId="16" applyNumberFormat="1" applyFont="1" applyFill="1" applyBorder="1" applyAlignment="1">
      <alignment horizontal="center" vertical="center" wrapText="1"/>
    </xf>
    <xf numFmtId="0" fontId="12" fillId="0" borderId="113" xfId="0" applyFont="1" applyBorder="1" applyAlignment="1">
      <alignment horizontal="center" vertical="center" wrapText="1"/>
    </xf>
    <xf numFmtId="4" fontId="36" fillId="0" borderId="113" xfId="0" applyNumberFormat="1" applyFont="1" applyFill="1" applyBorder="1" applyAlignment="1">
      <alignment horizontal="center" vertical="center"/>
    </xf>
    <xf numFmtId="4" fontId="36" fillId="0" borderId="113" xfId="20" applyNumberFormat="1" applyFont="1" applyFill="1" applyBorder="1" applyAlignment="1">
      <alignment horizontal="center" vertical="center"/>
    </xf>
    <xf numFmtId="2" fontId="11" fillId="10" borderId="113" xfId="0" applyNumberFormat="1" applyFont="1" applyFill="1" applyBorder="1" applyAlignment="1">
      <alignment horizontal="center" vertical="center" wrapText="1"/>
    </xf>
    <xf numFmtId="0" fontId="11" fillId="47" borderId="113" xfId="0" applyFont="1" applyFill="1" applyBorder="1" applyAlignment="1">
      <alignment horizontal="left" vertical="center" wrapText="1"/>
    </xf>
    <xf numFmtId="4" fontId="11" fillId="47" borderId="113" xfId="0" applyNumberFormat="1" applyFont="1" applyFill="1" applyBorder="1" applyAlignment="1">
      <alignment horizontal="center" vertical="center" wrapText="1"/>
    </xf>
    <xf numFmtId="2" fontId="11" fillId="47" borderId="113" xfId="0" applyNumberFormat="1" applyFont="1" applyFill="1" applyBorder="1" applyAlignment="1">
      <alignment horizontal="center" vertical="center" wrapText="1"/>
    </xf>
    <xf numFmtId="179" fontId="11" fillId="47" borderId="113" xfId="0" applyNumberFormat="1" applyFont="1" applyFill="1" applyBorder="1" applyAlignment="1">
      <alignment horizontal="center" vertical="center" wrapText="1"/>
    </xf>
    <xf numFmtId="2" fontId="11" fillId="47" borderId="113" xfId="0" applyNumberFormat="1" applyFont="1" applyFill="1" applyBorder="1" applyAlignment="1">
      <alignment horizontal="center" vertical="center"/>
    </xf>
    <xf numFmtId="49" fontId="11" fillId="47" borderId="113" xfId="0" applyNumberFormat="1" applyFont="1" applyFill="1" applyBorder="1" applyAlignment="1">
      <alignment horizontal="center" vertical="center"/>
    </xf>
    <xf numFmtId="0" fontId="11" fillId="47" borderId="113" xfId="0" applyFont="1" applyFill="1" applyBorder="1" applyAlignment="1">
      <alignment horizontal="center" vertical="center"/>
    </xf>
    <xf numFmtId="0" fontId="11" fillId="52" borderId="113" xfId="0" applyFont="1" applyFill="1" applyBorder="1" applyAlignment="1">
      <alignment vertical="center"/>
    </xf>
    <xf numFmtId="0" fontId="11" fillId="46" borderId="0" xfId="0" applyFont="1" applyFill="1" applyBorder="1" applyAlignment="1">
      <alignment vertical="center" wrapText="1"/>
    </xf>
    <xf numFmtId="0" fontId="11" fillId="47" borderId="0" xfId="0" applyFont="1" applyFill="1" applyBorder="1" applyAlignment="1">
      <alignment horizontal="left" vertical="center" wrapText="1"/>
    </xf>
    <xf numFmtId="0" fontId="11" fillId="46" borderId="113" xfId="0" applyFont="1" applyFill="1" applyBorder="1" applyAlignment="1">
      <alignment vertical="center" wrapText="1"/>
    </xf>
    <xf numFmtId="0" fontId="11" fillId="47" borderId="113" xfId="0" applyFont="1" applyFill="1" applyBorder="1" applyAlignment="1">
      <alignment horizontal="right" vertical="center"/>
    </xf>
    <xf numFmtId="0" fontId="11" fillId="47" borderId="113" xfId="0" applyFont="1" applyFill="1" applyBorder="1" applyAlignment="1">
      <alignment vertical="center" wrapText="1"/>
    </xf>
    <xf numFmtId="0" fontId="12" fillId="47" borderId="113" xfId="0" applyFont="1" applyFill="1" applyBorder="1" applyAlignment="1">
      <alignment horizontal="center" vertical="center" wrapText="1"/>
    </xf>
    <xf numFmtId="0" fontId="11" fillId="0" borderId="113" xfId="0" applyFont="1" applyFill="1" applyBorder="1" applyAlignment="1">
      <alignment horizontal="left" vertical="center" wrapText="1"/>
    </xf>
    <xf numFmtId="4" fontId="12" fillId="0" borderId="113" xfId="0" applyNumberFormat="1" applyFont="1" applyFill="1" applyBorder="1" applyAlignment="1">
      <alignment horizontal="center" vertical="center"/>
    </xf>
    <xf numFmtId="0" fontId="11" fillId="0" borderId="113" xfId="0" applyFont="1" applyFill="1" applyBorder="1" applyAlignment="1">
      <alignment vertical="center"/>
    </xf>
    <xf numFmtId="0" fontId="12" fillId="47" borderId="0" xfId="0" applyFont="1" applyFill="1" applyBorder="1" applyAlignment="1">
      <alignment horizontal="center" vertical="center" wrapText="1"/>
    </xf>
    <xf numFmtId="0" fontId="11" fillId="10" borderId="113" xfId="0" applyFont="1" applyFill="1" applyBorder="1" applyAlignment="1">
      <alignment horizontal="center" vertical="center"/>
    </xf>
    <xf numFmtId="4" fontId="11" fillId="0" borderId="113" xfId="0" applyNumberFormat="1" applyFont="1" applyFill="1" applyBorder="1" applyAlignment="1">
      <alignment horizontal="center" vertical="center" wrapText="1"/>
    </xf>
    <xf numFmtId="2" fontId="11" fillId="10" borderId="113" xfId="0" applyNumberFormat="1" applyFont="1" applyFill="1" applyBorder="1" applyAlignment="1">
      <alignment horizontal="center" vertical="center"/>
    </xf>
    <xf numFmtId="0" fontId="79" fillId="56" borderId="121" xfId="119" applyFont="1" applyFill="1" applyBorder="1"/>
    <xf numFmtId="49" fontId="91" fillId="56" borderId="78" xfId="131" applyNumberFormat="1" applyFont="1" applyFill="1" applyBorder="1" applyAlignment="1">
      <alignment horizontal="center"/>
    </xf>
    <xf numFmtId="49" fontId="91" fillId="56" borderId="121" xfId="131" applyNumberFormat="1" applyFont="1" applyFill="1" applyBorder="1" applyAlignment="1">
      <alignment horizontal="center"/>
    </xf>
    <xf numFmtId="183" fontId="7" fillId="56" borderId="78" xfId="120" applyNumberFormat="1" applyFill="1" applyBorder="1" applyAlignment="1">
      <alignment horizontal="center"/>
    </xf>
    <xf numFmtId="179" fontId="7" fillId="56" borderId="106" xfId="131" applyNumberFormat="1" applyFont="1" applyFill="1" applyBorder="1" applyAlignment="1">
      <alignment horizontal="center"/>
    </xf>
    <xf numFmtId="179" fontId="92" fillId="56" borderId="106" xfId="131" applyNumberFormat="1" applyFont="1" applyFill="1" applyBorder="1" applyAlignment="1">
      <alignment horizontal="center"/>
    </xf>
    <xf numFmtId="183" fontId="7" fillId="56" borderId="121" xfId="120" applyNumberFormat="1" applyFill="1" applyBorder="1" applyAlignment="1">
      <alignment horizontal="center"/>
    </xf>
    <xf numFmtId="179" fontId="7" fillId="56" borderId="121" xfId="131" applyNumberFormat="1" applyFont="1" applyFill="1" applyBorder="1" applyAlignment="1">
      <alignment horizontal="center"/>
    </xf>
    <xf numFmtId="2" fontId="7" fillId="56" borderId="106" xfId="131" applyNumberFormat="1" applyFont="1" applyFill="1" applyBorder="1" applyAlignment="1">
      <alignment horizontal="center"/>
    </xf>
    <xf numFmtId="4" fontId="39" fillId="0" borderId="0" xfId="0" applyNumberFormat="1" applyFont="1" applyAlignment="1">
      <alignment vertical="center" wrapText="1"/>
    </xf>
    <xf numFmtId="3" fontId="11" fillId="0" borderId="18" xfId="0" applyNumberFormat="1" applyFont="1" applyFill="1" applyBorder="1" applyAlignment="1">
      <alignment horizontal="center" vertical="center" wrapText="1"/>
    </xf>
    <xf numFmtId="49" fontId="11" fillId="0" borderId="0" xfId="0" applyNumberFormat="1" applyFont="1" applyFill="1" applyAlignment="1">
      <alignment horizontal="center" vertical="center" wrapText="1"/>
    </xf>
    <xf numFmtId="0" fontId="11" fillId="0" borderId="0" xfId="0" applyFont="1" applyFill="1" applyAlignment="1">
      <alignment horizontal="center" vertical="center" wrapText="1"/>
    </xf>
    <xf numFmtId="43" fontId="12" fillId="0" borderId="0" xfId="0" applyNumberFormat="1" applyFont="1" applyFill="1" applyAlignment="1">
      <alignment horizontal="center" vertical="center"/>
    </xf>
    <xf numFmtId="2" fontId="11" fillId="0" borderId="60" xfId="0" applyNumberFormat="1" applyFont="1" applyBorder="1" applyAlignment="1">
      <alignment horizontal="center" vertical="center" wrapText="1"/>
    </xf>
    <xf numFmtId="0" fontId="36" fillId="10" borderId="20" xfId="0" applyNumberFormat="1" applyFont="1" applyFill="1" applyBorder="1" applyAlignment="1">
      <alignment horizontal="center" vertical="center"/>
    </xf>
    <xf numFmtId="0" fontId="11" fillId="0" borderId="0" xfId="0" applyFont="1" applyAlignment="1">
      <alignment horizontal="left" vertical="center" wrapText="1"/>
    </xf>
    <xf numFmtId="0" fontId="11" fillId="0" borderId="0" xfId="0" applyFont="1" applyFill="1" applyAlignment="1">
      <alignment horizontal="left" vertical="center" wrapText="1"/>
    </xf>
    <xf numFmtId="0" fontId="11" fillId="0" borderId="0" xfId="0" applyFont="1" applyAlignment="1">
      <alignment horizontal="center" vertical="center" wrapText="1"/>
    </xf>
    <xf numFmtId="0" fontId="79" fillId="0" borderId="114" xfId="119" applyFont="1" applyFill="1" applyBorder="1" applyAlignment="1">
      <alignment horizontal="left"/>
    </xf>
    <xf numFmtId="0" fontId="11" fillId="0" borderId="0" xfId="0" applyFont="1" applyAlignment="1">
      <alignment horizontal="left" vertical="center" wrapText="1"/>
    </xf>
    <xf numFmtId="0" fontId="36" fillId="10" borderId="0" xfId="0" applyFont="1" applyFill="1" applyAlignment="1">
      <alignment horizontal="left" vertical="center" wrapText="1"/>
    </xf>
    <xf numFmtId="0" fontId="11" fillId="10" borderId="0" xfId="0" applyFont="1" applyFill="1" applyAlignment="1">
      <alignment horizontal="left" vertical="center" wrapText="1"/>
    </xf>
    <xf numFmtId="0" fontId="11" fillId="0" borderId="0" xfId="0" applyFont="1" applyFill="1" applyAlignment="1">
      <alignment horizontal="left" vertical="center" wrapText="1"/>
    </xf>
    <xf numFmtId="0" fontId="11" fillId="0" borderId="113" xfId="0" applyFont="1" applyBorder="1" applyAlignment="1">
      <alignment horizontal="center" vertical="center" wrapText="1"/>
    </xf>
    <xf numFmtId="0" fontId="36" fillId="10" borderId="0" xfId="0" applyFont="1" applyFill="1" applyAlignment="1">
      <alignment horizontal="center" vertical="center" wrapText="1"/>
    </xf>
    <xf numFmtId="0" fontId="11" fillId="0" borderId="0" xfId="0" applyFont="1" applyAlignment="1">
      <alignment horizontal="center" vertical="center" wrapText="1"/>
    </xf>
    <xf numFmtId="0" fontId="11" fillId="46" borderId="0" xfId="0" applyFont="1" applyFill="1" applyAlignment="1">
      <alignment horizontal="left" vertical="center" wrapText="1"/>
    </xf>
    <xf numFmtId="0" fontId="67" fillId="0" borderId="0" xfId="119" applyAlignment="1">
      <alignment horizontal="left"/>
    </xf>
    <xf numFmtId="4" fontId="11" fillId="0" borderId="0" xfId="0" applyNumberFormat="1" applyFont="1" applyBorder="1" applyAlignment="1">
      <alignment horizontal="center" vertical="center"/>
    </xf>
    <xf numFmtId="4" fontId="11" fillId="0" borderId="144" xfId="0" applyNumberFormat="1" applyFont="1" applyBorder="1" applyAlignment="1">
      <alignment horizontal="center" vertical="center"/>
    </xf>
    <xf numFmtId="0" fontId="0" fillId="0" borderId="0" xfId="0" applyBorder="1" applyAlignment="1">
      <alignment horizontal="left" vertical="center"/>
    </xf>
    <xf numFmtId="0" fontId="11" fillId="0" borderId="114" xfId="0" applyFont="1" applyBorder="1" applyAlignment="1">
      <alignment vertical="center" wrapText="1"/>
    </xf>
    <xf numFmtId="0" fontId="79" fillId="0" borderId="114" xfId="119" applyFont="1" applyFill="1" applyBorder="1" applyAlignment="1"/>
    <xf numFmtId="2" fontId="11" fillId="0" borderId="113" xfId="0" applyNumberFormat="1" applyFont="1" applyBorder="1" applyAlignment="1">
      <alignment horizontal="right" vertical="center" wrapText="1"/>
    </xf>
    <xf numFmtId="166" fontId="15" fillId="10" borderId="113" xfId="121" applyFont="1" applyFill="1" applyBorder="1" applyAlignment="1">
      <alignment horizontal="center" vertical="center"/>
    </xf>
    <xf numFmtId="0" fontId="0" fillId="0" borderId="0" xfId="0" applyBorder="1"/>
    <xf numFmtId="0" fontId="11" fillId="0" borderId="0" xfId="0" applyFont="1" applyBorder="1" applyAlignment="1">
      <alignment vertical="center"/>
    </xf>
    <xf numFmtId="4" fontId="43" fillId="0" borderId="0" xfId="0" applyNumberFormat="1" applyFont="1" applyBorder="1" applyAlignment="1">
      <alignment horizontal="center" vertical="center"/>
    </xf>
    <xf numFmtId="43" fontId="12" fillId="0" borderId="0" xfId="0" applyNumberFormat="1" applyFont="1" applyBorder="1" applyAlignment="1">
      <alignment horizontal="center" vertical="center"/>
    </xf>
    <xf numFmtId="0" fontId="11" fillId="0" borderId="0" xfId="0" applyFont="1" applyBorder="1" applyAlignment="1">
      <alignment horizontal="left" vertical="center" wrapText="1"/>
    </xf>
    <xf numFmtId="0" fontId="11" fillId="0" borderId="18" xfId="0" applyFont="1" applyFill="1" applyBorder="1" applyAlignment="1">
      <alignment horizontal="center" vertical="center" wrapText="1"/>
    </xf>
    <xf numFmtId="49" fontId="11" fillId="0" borderId="0" xfId="0" applyNumberFormat="1" applyFont="1" applyFill="1" applyAlignment="1">
      <alignment horizontal="center" vertical="center"/>
    </xf>
    <xf numFmtId="4" fontId="11" fillId="0" borderId="0" xfId="0" applyNumberFormat="1" applyFont="1" applyFill="1" applyAlignment="1">
      <alignment vertical="center"/>
    </xf>
    <xf numFmtId="0" fontId="11" fillId="47" borderId="0" xfId="0" applyFont="1" applyFill="1" applyBorder="1" applyAlignment="1">
      <alignment horizontal="right" vertical="center"/>
    </xf>
    <xf numFmtId="4" fontId="11" fillId="47" borderId="0" xfId="0" applyNumberFormat="1" applyFont="1" applyFill="1" applyBorder="1" applyAlignment="1">
      <alignment horizontal="center" vertical="center"/>
    </xf>
    <xf numFmtId="4" fontId="12" fillId="47" borderId="0" xfId="0" applyNumberFormat="1" applyFont="1" applyFill="1" applyBorder="1" applyAlignment="1">
      <alignment horizontal="center" vertical="center"/>
    </xf>
    <xf numFmtId="4" fontId="11" fillId="0" borderId="23" xfId="26" applyNumberFormat="1" applyFont="1" applyFill="1" applyBorder="1" applyAlignment="1" applyProtection="1">
      <alignment horizontal="center" vertical="center"/>
    </xf>
    <xf numFmtId="0" fontId="71" fillId="0" borderId="0" xfId="0" applyFont="1" applyFill="1" applyAlignment="1">
      <alignment vertical="center"/>
    </xf>
    <xf numFmtId="0" fontId="11" fillId="10" borderId="0" xfId="0" applyFont="1" applyFill="1" applyBorder="1" applyAlignment="1">
      <alignment horizontal="right" vertical="center"/>
    </xf>
    <xf numFmtId="4" fontId="11" fillId="10" borderId="0" xfId="0" applyNumberFormat="1" applyFont="1" applyFill="1" applyBorder="1" applyAlignment="1">
      <alignment horizontal="center" vertical="center"/>
    </xf>
    <xf numFmtId="4" fontId="12" fillId="10" borderId="0" xfId="0" applyNumberFormat="1" applyFont="1" applyFill="1" applyBorder="1" applyAlignment="1">
      <alignment horizontal="center" vertical="center"/>
    </xf>
    <xf numFmtId="167" fontId="11" fillId="10" borderId="0" xfId="0" applyNumberFormat="1" applyFont="1" applyFill="1" applyBorder="1" applyAlignment="1">
      <alignment horizontal="center" vertical="center" wrapText="1"/>
    </xf>
    <xf numFmtId="2" fontId="11" fillId="0" borderId="0" xfId="0" applyNumberFormat="1" applyFont="1" applyFill="1" applyBorder="1" applyAlignment="1">
      <alignment horizontal="center" vertical="center" wrapText="1"/>
    </xf>
    <xf numFmtId="4" fontId="11" fillId="0" borderId="0" xfId="0" applyNumberFormat="1" applyFont="1" applyBorder="1" applyAlignment="1">
      <alignment horizontal="center" vertical="center" wrapText="1"/>
    </xf>
    <xf numFmtId="4" fontId="11" fillId="0" borderId="80" xfId="0" applyNumberFormat="1" applyFont="1" applyBorder="1" applyAlignment="1">
      <alignment horizontal="center" vertical="center"/>
    </xf>
    <xf numFmtId="0" fontId="11" fillId="0" borderId="0" xfId="0" applyFont="1" applyBorder="1" applyAlignment="1">
      <alignment horizontal="center" vertical="center"/>
    </xf>
    <xf numFmtId="0" fontId="36" fillId="10" borderId="0" xfId="0" applyFont="1" applyFill="1" applyBorder="1" applyAlignment="1">
      <alignment vertical="center"/>
    </xf>
    <xf numFmtId="4" fontId="11" fillId="0" borderId="0" xfId="26" applyNumberFormat="1" applyFont="1" applyFill="1" applyBorder="1" applyAlignment="1">
      <alignment horizontal="center" vertical="center"/>
    </xf>
    <xf numFmtId="0" fontId="12" fillId="10" borderId="113" xfId="0" applyFont="1" applyFill="1" applyBorder="1" applyAlignment="1">
      <alignment horizontal="center" vertical="center" wrapText="1"/>
    </xf>
    <xf numFmtId="0" fontId="39" fillId="10" borderId="113" xfId="0" applyFont="1" applyFill="1" applyBorder="1" applyAlignment="1">
      <alignment horizontal="center" vertical="center" wrapText="1"/>
    </xf>
    <xf numFmtId="4" fontId="39" fillId="10" borderId="113" xfId="20" applyNumberFormat="1" applyFont="1" applyFill="1" applyBorder="1" applyAlignment="1">
      <alignment horizontal="center" vertical="center"/>
    </xf>
    <xf numFmtId="0" fontId="39" fillId="10" borderId="113" xfId="0" applyFont="1" applyFill="1" applyBorder="1" applyAlignment="1">
      <alignment horizontal="center" vertical="center"/>
    </xf>
    <xf numFmtId="0" fontId="12" fillId="0" borderId="113" xfId="0" applyFont="1" applyBorder="1" applyAlignment="1">
      <alignment vertical="center"/>
    </xf>
    <xf numFmtId="0" fontId="12" fillId="0" borderId="113" xfId="0" applyFont="1" applyBorder="1" applyAlignment="1">
      <alignment vertical="center" wrapText="1"/>
    </xf>
    <xf numFmtId="3" fontId="12" fillId="0" borderId="113" xfId="0" applyNumberFormat="1" applyFont="1" applyBorder="1" applyAlignment="1">
      <alignment horizontal="center" vertical="center"/>
    </xf>
    <xf numFmtId="0" fontId="12" fillId="46" borderId="113" xfId="0" applyFont="1" applyFill="1" applyBorder="1" applyAlignment="1">
      <alignment vertical="center" wrapText="1"/>
    </xf>
    <xf numFmtId="2" fontId="12" fillId="47" borderId="113" xfId="0" applyNumberFormat="1" applyFont="1" applyFill="1" applyBorder="1" applyAlignment="1">
      <alignment horizontal="center" vertical="center" wrapText="1"/>
    </xf>
    <xf numFmtId="0" fontId="12" fillId="47" borderId="113" xfId="0" applyFont="1" applyFill="1" applyBorder="1" applyAlignment="1">
      <alignment horizontal="left" vertical="center" wrapText="1"/>
    </xf>
    <xf numFmtId="0" fontId="12" fillId="47" borderId="113" xfId="0" applyFont="1" applyFill="1" applyBorder="1" applyAlignment="1">
      <alignment horizontal="center" vertical="center"/>
    </xf>
    <xf numFmtId="49" fontId="12" fillId="47" borderId="113" xfId="0" applyNumberFormat="1" applyFont="1" applyFill="1" applyBorder="1" applyAlignment="1">
      <alignment horizontal="center" vertical="center"/>
    </xf>
    <xf numFmtId="4" fontId="12" fillId="10" borderId="113" xfId="0" applyNumberFormat="1" applyFont="1" applyFill="1" applyBorder="1" applyAlignment="1">
      <alignment horizontal="center" vertical="center" wrapText="1"/>
    </xf>
    <xf numFmtId="167" fontId="12" fillId="10" borderId="113" xfId="0" applyNumberFormat="1" applyFont="1" applyFill="1" applyBorder="1" applyAlignment="1">
      <alignment horizontal="center" vertical="center" wrapText="1"/>
    </xf>
    <xf numFmtId="0" fontId="12" fillId="0" borderId="115" xfId="0" applyFont="1" applyBorder="1" applyAlignment="1">
      <alignment horizontal="center" vertical="center" wrapText="1"/>
    </xf>
    <xf numFmtId="4" fontId="12" fillId="0" borderId="113" xfId="129" applyNumberFormat="1" applyFont="1" applyFill="1" applyBorder="1" applyAlignment="1">
      <alignment horizontal="center" vertical="center"/>
    </xf>
    <xf numFmtId="0" fontId="12" fillId="0" borderId="114" xfId="0" applyFont="1" applyBorder="1" applyAlignment="1">
      <alignment horizontal="center" vertical="center" wrapText="1"/>
    </xf>
    <xf numFmtId="0" fontId="67" fillId="0" borderId="23" xfId="119" applyBorder="1"/>
    <xf numFmtId="2" fontId="11" fillId="0" borderId="115" xfId="0" applyNumberFormat="1" applyFont="1" applyBorder="1" applyAlignment="1">
      <alignment horizontal="center" vertical="center" wrapText="1"/>
    </xf>
    <xf numFmtId="171" fontId="11" fillId="0" borderId="0" xfId="12" applyNumberFormat="1" applyFont="1" applyFill="1" applyAlignment="1">
      <alignment horizontal="center" vertical="center"/>
    </xf>
    <xf numFmtId="166" fontId="12" fillId="0" borderId="0" xfId="16" applyFont="1" applyFill="1" applyBorder="1" applyAlignment="1">
      <alignment horizontal="center" vertical="center"/>
    </xf>
    <xf numFmtId="171" fontId="39" fillId="0" borderId="0" xfId="0" applyNumberFormat="1" applyFont="1" applyAlignment="1">
      <alignment vertical="center"/>
    </xf>
    <xf numFmtId="171" fontId="39" fillId="0" borderId="0" xfId="0" applyNumberFormat="1" applyFont="1" applyAlignment="1">
      <alignment horizontal="center" vertical="center"/>
    </xf>
    <xf numFmtId="171" fontId="11" fillId="10" borderId="0" xfId="16" applyNumberFormat="1" applyFont="1" applyFill="1" applyAlignment="1">
      <alignment horizontal="center" vertical="center"/>
    </xf>
    <xf numFmtId="4" fontId="12" fillId="10" borderId="0" xfId="16" applyNumberFormat="1" applyFont="1" applyFill="1" applyAlignment="1">
      <alignment horizontal="center" vertical="center"/>
    </xf>
    <xf numFmtId="171" fontId="12" fillId="49" borderId="0" xfId="1" applyNumberFormat="1" applyFont="1" applyFill="1" applyAlignment="1">
      <alignment horizontal="center" vertical="center"/>
    </xf>
    <xf numFmtId="2" fontId="11" fillId="0" borderId="113" xfId="0" applyNumberFormat="1" applyFont="1" applyFill="1" applyBorder="1" applyAlignment="1">
      <alignment horizontal="center" vertical="center" wrapText="1"/>
    </xf>
    <xf numFmtId="0" fontId="11" fillId="0" borderId="0" xfId="0" applyFont="1" applyAlignment="1">
      <alignment horizontal="left" vertical="center" wrapText="1"/>
    </xf>
    <xf numFmtId="171" fontId="11" fillId="0" borderId="0" xfId="0" applyNumberFormat="1" applyFont="1" applyAlignment="1">
      <alignment horizontal="center" vertical="center" wrapText="1"/>
    </xf>
    <xf numFmtId="0" fontId="11" fillId="0" borderId="0" xfId="0" applyFont="1" applyAlignment="1">
      <alignment horizontal="center" vertical="center" wrapText="1"/>
    </xf>
    <xf numFmtId="0" fontId="0" fillId="0" borderId="0" xfId="0"/>
    <xf numFmtId="0" fontId="94" fillId="61" borderId="145" xfId="0" applyFont="1" applyFill="1" applyBorder="1" applyAlignment="1">
      <alignment horizontal="center" vertical="center" wrapText="1"/>
    </xf>
    <xf numFmtId="0" fontId="7" fillId="0" borderId="0" xfId="0" applyFont="1" applyAlignment="1">
      <alignment horizontal="center" vertical="center"/>
    </xf>
    <xf numFmtId="0" fontId="94" fillId="62" borderId="145" xfId="0" applyFont="1" applyFill="1" applyBorder="1" applyAlignment="1">
      <alignment vertical="center" wrapText="1"/>
    </xf>
    <xf numFmtId="0" fontId="94" fillId="62" borderId="145" xfId="0" applyFont="1" applyFill="1" applyBorder="1" applyAlignment="1">
      <alignment horizontal="center" vertical="center" wrapText="1"/>
    </xf>
    <xf numFmtId="0" fontId="94" fillId="62" borderId="145" xfId="0" applyFont="1" applyFill="1" applyBorder="1" applyAlignment="1">
      <alignment horizontal="right" vertical="center" wrapText="1"/>
    </xf>
    <xf numFmtId="2" fontId="7" fillId="0" borderId="0" xfId="0" applyNumberFormat="1" applyFont="1" applyAlignment="1">
      <alignment horizontal="center" vertical="center"/>
    </xf>
    <xf numFmtId="0" fontId="7" fillId="0" borderId="0" xfId="0" applyNumberFormat="1" applyFont="1" applyAlignment="1">
      <alignment horizontal="center" vertical="center"/>
    </xf>
    <xf numFmtId="0" fontId="0" fillId="0" borderId="0" xfId="0" applyAlignment="1">
      <alignment horizontal="center" vertical="center"/>
    </xf>
    <xf numFmtId="2" fontId="94" fillId="62" borderId="145" xfId="0" applyNumberFormat="1" applyFont="1" applyFill="1" applyBorder="1" applyAlignment="1">
      <alignment horizontal="right" vertical="center" wrapText="1"/>
    </xf>
    <xf numFmtId="172" fontId="37" fillId="10" borderId="0" xfId="3" applyNumberFormat="1" applyFont="1" applyFill="1" applyAlignment="1">
      <alignment vertical="center"/>
    </xf>
    <xf numFmtId="39" fontId="11" fillId="10" borderId="0" xfId="3" applyNumberFormat="1" applyFont="1" applyFill="1" applyAlignment="1">
      <alignment horizontal="center" vertical="center"/>
    </xf>
    <xf numFmtId="0" fontId="11" fillId="0" borderId="18" xfId="0" applyNumberFormat="1" applyFont="1" applyBorder="1" applyAlignment="1">
      <alignment horizontal="center" vertical="center"/>
    </xf>
    <xf numFmtId="0" fontId="11" fillId="0" borderId="0" xfId="0" applyFont="1" applyAlignment="1">
      <alignment horizontal="left" vertical="center" wrapText="1"/>
    </xf>
    <xf numFmtId="0" fontId="11" fillId="0" borderId="0" xfId="0" applyFont="1" applyFill="1" applyAlignment="1">
      <alignment horizontal="left" vertical="center" wrapText="1"/>
    </xf>
    <xf numFmtId="0" fontId="11" fillId="0" borderId="0" xfId="0" applyFont="1" applyAlignment="1">
      <alignment horizontal="center" vertical="center" wrapText="1"/>
    </xf>
    <xf numFmtId="0" fontId="12" fillId="0" borderId="0" xfId="0" applyFont="1" applyFill="1" applyAlignment="1">
      <alignment vertical="center"/>
    </xf>
    <xf numFmtId="0" fontId="69" fillId="0" borderId="18" xfId="0" applyFont="1" applyBorder="1" applyAlignment="1">
      <alignment horizontal="left" vertical="center"/>
    </xf>
    <xf numFmtId="0" fontId="69" fillId="0" borderId="0" xfId="0" applyFont="1" applyBorder="1" applyAlignment="1">
      <alignment horizontal="left" vertical="center"/>
    </xf>
    <xf numFmtId="0" fontId="69" fillId="0" borderId="23" xfId="0" applyFont="1" applyBorder="1" applyAlignment="1">
      <alignment horizontal="left" vertical="center"/>
    </xf>
    <xf numFmtId="0" fontId="2" fillId="0" borderId="0" xfId="136"/>
    <xf numFmtId="0" fontId="1" fillId="0" borderId="0" xfId="137"/>
    <xf numFmtId="4" fontId="94" fillId="0" borderId="0" xfId="0" applyNumberFormat="1" applyFont="1"/>
    <xf numFmtId="0" fontId="94" fillId="0" borderId="0" xfId="0" applyFont="1"/>
    <xf numFmtId="0" fontId="11" fillId="0" borderId="0" xfId="0" applyFont="1" applyAlignment="1">
      <alignment horizontal="left" vertical="center" wrapText="1"/>
    </xf>
    <xf numFmtId="171" fontId="11" fillId="0" borderId="0" xfId="0" applyNumberFormat="1" applyFont="1" applyAlignment="1">
      <alignment horizontal="center" vertical="center" wrapText="1"/>
    </xf>
    <xf numFmtId="0" fontId="11" fillId="0" borderId="0" xfId="0" applyFont="1" applyAlignment="1">
      <alignment horizontal="center" vertical="center" wrapText="1"/>
    </xf>
    <xf numFmtId="1" fontId="11" fillId="0" borderId="23" xfId="20" applyNumberFormat="1" applyFont="1" applyFill="1" applyBorder="1" applyAlignment="1">
      <alignment horizontal="center" vertical="center"/>
    </xf>
    <xf numFmtId="10" fontId="11" fillId="10" borderId="0" xfId="3" applyNumberFormat="1" applyFont="1" applyFill="1" applyAlignment="1">
      <alignment horizontal="center" vertical="center"/>
    </xf>
    <xf numFmtId="9" fontId="26" fillId="4" borderId="16" xfId="104" applyNumberFormat="1" applyFont="1" applyFill="1" applyBorder="1" applyAlignment="1" applyProtection="1">
      <alignment horizontal="center" vertical="center"/>
    </xf>
    <xf numFmtId="171" fontId="8" fillId="10" borderId="0" xfId="3" applyNumberFormat="1" applyFill="1" applyAlignment="1">
      <alignment vertical="center"/>
    </xf>
    <xf numFmtId="187" fontId="8" fillId="10" borderId="0" xfId="3" applyNumberFormat="1" applyFill="1" applyAlignment="1">
      <alignment vertical="center"/>
    </xf>
    <xf numFmtId="165" fontId="8" fillId="10" borderId="0" xfId="1" applyFont="1" applyFill="1" applyAlignment="1">
      <alignment vertical="center"/>
    </xf>
    <xf numFmtId="43" fontId="8" fillId="10" borderId="0" xfId="3" applyNumberFormat="1" applyFill="1" applyAlignment="1">
      <alignment vertical="center"/>
    </xf>
    <xf numFmtId="165" fontId="11" fillId="10" borderId="0" xfId="1" applyFont="1" applyFill="1" applyAlignment="1">
      <alignment horizontal="center" vertical="center"/>
    </xf>
    <xf numFmtId="9" fontId="8" fillId="10" borderId="0" xfId="12" applyNumberFormat="1" applyFont="1" applyFill="1" applyAlignment="1">
      <alignment vertical="center"/>
    </xf>
    <xf numFmtId="10" fontId="8" fillId="10" borderId="0" xfId="12" applyNumberFormat="1" applyFont="1" applyFill="1" applyAlignment="1">
      <alignment horizontal="left" vertical="center" indent="2"/>
    </xf>
    <xf numFmtId="0" fontId="11" fillId="0" borderId="0" xfId="0" applyFont="1" applyAlignment="1">
      <alignment horizontal="left" vertical="center" wrapText="1"/>
    </xf>
    <xf numFmtId="0" fontId="11" fillId="47" borderId="0" xfId="0" applyFont="1" applyFill="1" applyAlignment="1">
      <alignment horizontal="center" vertical="center" wrapText="1"/>
    </xf>
    <xf numFmtId="0" fontId="36" fillId="10" borderId="0" xfId="0" applyFont="1" applyFill="1" applyAlignment="1">
      <alignment horizontal="left" vertical="center" wrapText="1"/>
    </xf>
    <xf numFmtId="0" fontId="12" fillId="47" borderId="113" xfId="0" applyFont="1" applyFill="1" applyBorder="1" applyAlignment="1">
      <alignment horizontal="center" vertical="center" wrapText="1"/>
    </xf>
    <xf numFmtId="0" fontId="11" fillId="0" borderId="0" xfId="0" applyFont="1" applyAlignment="1">
      <alignment horizontal="center" vertical="center" wrapText="1"/>
    </xf>
    <xf numFmtId="0" fontId="11" fillId="48" borderId="0" xfId="0" applyFont="1" applyFill="1" applyAlignment="1">
      <alignment horizontal="center" vertical="center"/>
    </xf>
    <xf numFmtId="178" fontId="67" fillId="0" borderId="0" xfId="119" applyNumberFormat="1"/>
    <xf numFmtId="0" fontId="12" fillId="47" borderId="113" xfId="0" applyFont="1" applyFill="1" applyBorder="1" applyAlignment="1">
      <alignment horizontal="center" vertical="center" wrapText="1"/>
    </xf>
    <xf numFmtId="0" fontId="11" fillId="0" borderId="0" xfId="0" applyFont="1" applyFill="1" applyAlignment="1">
      <alignment horizontal="left" vertical="center" wrapText="1"/>
    </xf>
    <xf numFmtId="0" fontId="11" fillId="46" borderId="0" xfId="0" applyFont="1" applyFill="1" applyAlignment="1">
      <alignment horizontal="left" vertical="center" wrapText="1"/>
    </xf>
    <xf numFmtId="0" fontId="11" fillId="48" borderId="0" xfId="0" applyFont="1" applyFill="1" applyAlignment="1">
      <alignment horizontal="center" vertical="center"/>
    </xf>
    <xf numFmtId="0" fontId="11" fillId="0" borderId="0" xfId="0" applyFont="1" applyAlignment="1">
      <alignment horizontal="center" vertical="center" wrapText="1"/>
    </xf>
    <xf numFmtId="0" fontId="11" fillId="47" borderId="0" xfId="0" applyFont="1" applyFill="1" applyAlignment="1">
      <alignment horizontal="center" vertical="center" wrapText="1"/>
    </xf>
    <xf numFmtId="0" fontId="40" fillId="0" borderId="0" xfId="0" applyFont="1" applyAlignment="1">
      <alignment horizontal="center"/>
    </xf>
    <xf numFmtId="0" fontId="37" fillId="0" borderId="0" xfId="0" applyFont="1" applyAlignment="1">
      <alignment horizontal="right"/>
    </xf>
    <xf numFmtId="0" fontId="40" fillId="0" borderId="0" xfId="0" applyFont="1" applyAlignment="1">
      <alignment horizontal="right"/>
    </xf>
    <xf numFmtId="0" fontId="95" fillId="63" borderId="113" xfId="0" applyFont="1" applyFill="1" applyBorder="1" applyAlignment="1">
      <alignment horizontal="centerContinuous" vertical="center" wrapText="1"/>
    </xf>
    <xf numFmtId="0" fontId="37" fillId="0" borderId="0" xfId="0" applyFont="1" applyAlignment="1">
      <alignment horizontal="centerContinuous"/>
    </xf>
    <xf numFmtId="0" fontId="37" fillId="0" borderId="0" xfId="0" applyFont="1"/>
    <xf numFmtId="10" fontId="37" fillId="0" borderId="0" xfId="0" applyNumberFormat="1" applyFont="1" applyAlignment="1">
      <alignment horizontal="centerContinuous"/>
    </xf>
    <xf numFmtId="0" fontId="37" fillId="0" borderId="0" xfId="0" applyFont="1" applyAlignment="1">
      <alignment horizontal="center"/>
    </xf>
    <xf numFmtId="186" fontId="37" fillId="0" borderId="0" xfId="0" applyNumberFormat="1" applyFont="1"/>
    <xf numFmtId="2" fontId="15" fillId="0" borderId="60" xfId="122" applyNumberFormat="1" applyFont="1" applyFill="1" applyBorder="1" applyAlignment="1" applyProtection="1">
      <alignment horizontal="right" vertical="center"/>
      <protection hidden="1"/>
    </xf>
    <xf numFmtId="9" fontId="11" fillId="47" borderId="113" xfId="12" applyFont="1" applyFill="1" applyBorder="1" applyAlignment="1">
      <alignment horizontal="center" vertical="center" wrapText="1"/>
    </xf>
    <xf numFmtId="2" fontId="7" fillId="0" borderId="95" xfId="81" applyNumberFormat="1" applyBorder="1" applyAlignment="1">
      <alignment horizontal="center"/>
    </xf>
    <xf numFmtId="0" fontId="11" fillId="0" borderId="113" xfId="0" applyFont="1" applyFill="1" applyBorder="1" applyAlignment="1">
      <alignment horizontal="center" vertical="center" wrapText="1"/>
    </xf>
    <xf numFmtId="4" fontId="11" fillId="47" borderId="0" xfId="0" applyNumberFormat="1" applyFont="1" applyFill="1" applyBorder="1" applyAlignment="1">
      <alignment horizontal="center" vertical="center" wrapText="1"/>
    </xf>
    <xf numFmtId="179" fontId="11" fillId="47" borderId="0" xfId="0" applyNumberFormat="1" applyFont="1" applyFill="1" applyBorder="1" applyAlignment="1">
      <alignment horizontal="center" vertical="center" wrapText="1"/>
    </xf>
    <xf numFmtId="9" fontId="11" fillId="47" borderId="0" xfId="12" applyFont="1" applyFill="1" applyBorder="1" applyAlignment="1">
      <alignment horizontal="center" vertical="center" wrapText="1"/>
    </xf>
    <xf numFmtId="2" fontId="11" fillId="47" borderId="0" xfId="0" applyNumberFormat="1" applyFont="1" applyFill="1" applyBorder="1" applyAlignment="1">
      <alignment horizontal="center" vertical="center"/>
    </xf>
    <xf numFmtId="0" fontId="38" fillId="10" borderId="18" xfId="0" applyFont="1" applyFill="1" applyBorder="1" applyAlignment="1">
      <alignment horizontal="center" vertical="top"/>
    </xf>
    <xf numFmtId="0" fontId="38" fillId="10" borderId="0" xfId="0" applyFont="1" applyFill="1" applyAlignment="1">
      <alignment horizontal="center" vertical="top"/>
    </xf>
    <xf numFmtId="0" fontId="38" fillId="10" borderId="23" xfId="0" applyFont="1" applyFill="1" applyBorder="1" applyAlignment="1">
      <alignment horizontal="center" vertical="top"/>
    </xf>
    <xf numFmtId="0" fontId="42" fillId="10" borderId="18" xfId="0" applyFont="1" applyFill="1" applyBorder="1" applyAlignment="1">
      <alignment horizontal="center" vertical="top"/>
    </xf>
    <xf numFmtId="0" fontId="42" fillId="10" borderId="0" xfId="0" applyFont="1" applyFill="1" applyAlignment="1">
      <alignment horizontal="center" vertical="top"/>
    </xf>
    <xf numFmtId="0" fontId="42" fillId="10" borderId="23" xfId="0" applyFont="1" applyFill="1" applyBorder="1" applyAlignment="1">
      <alignment horizontal="center" vertical="top"/>
    </xf>
    <xf numFmtId="49" fontId="47" fillId="10" borderId="31" xfId="0" applyNumberFormat="1" applyFont="1" applyFill="1" applyBorder="1" applyAlignment="1">
      <alignment horizontal="center" vertical="center" wrapText="1"/>
    </xf>
    <xf numFmtId="49" fontId="47" fillId="10" borderId="3" xfId="0" applyNumberFormat="1" applyFont="1" applyFill="1" applyBorder="1" applyAlignment="1">
      <alignment horizontal="center" vertical="center" wrapText="1"/>
    </xf>
    <xf numFmtId="49" fontId="47" fillId="10" borderId="36" xfId="0" applyNumberFormat="1" applyFont="1" applyFill="1" applyBorder="1" applyAlignment="1">
      <alignment horizontal="center" vertical="center" wrapText="1"/>
    </xf>
    <xf numFmtId="0" fontId="40" fillId="11" borderId="31" xfId="0" applyFont="1" applyFill="1" applyBorder="1" applyAlignment="1">
      <alignment horizontal="right" vertical="center"/>
    </xf>
    <xf numFmtId="0" fontId="40" fillId="11" borderId="3" xfId="0" applyFont="1" applyFill="1" applyBorder="1" applyAlignment="1">
      <alignment horizontal="right" vertical="center"/>
    </xf>
    <xf numFmtId="0" fontId="38" fillId="10" borderId="18" xfId="0" applyFont="1" applyFill="1" applyBorder="1" applyAlignment="1">
      <alignment horizontal="center" vertical="top" wrapText="1"/>
    </xf>
    <xf numFmtId="0" fontId="38" fillId="10" borderId="0" xfId="0" applyFont="1" applyFill="1" applyAlignment="1">
      <alignment horizontal="center" vertical="top" wrapText="1"/>
    </xf>
    <xf numFmtId="0" fontId="38" fillId="10" borderId="23" xfId="0" applyFont="1" applyFill="1" applyBorder="1" applyAlignment="1">
      <alignment horizontal="center" vertical="top" wrapText="1"/>
    </xf>
    <xf numFmtId="0" fontId="37" fillId="10" borderId="18" xfId="0" applyFont="1" applyFill="1" applyBorder="1" applyAlignment="1">
      <alignment horizontal="center" vertical="center" wrapText="1"/>
    </xf>
    <xf numFmtId="0" fontId="37" fillId="10" borderId="0" xfId="0" applyFont="1" applyFill="1" applyAlignment="1">
      <alignment horizontal="center" vertical="center" wrapText="1"/>
    </xf>
    <xf numFmtId="0" fontId="37" fillId="10" borderId="23" xfId="0" applyFont="1" applyFill="1" applyBorder="1" applyAlignment="1">
      <alignment horizontal="center" vertical="center" wrapText="1"/>
    </xf>
    <xf numFmtId="0" fontId="38" fillId="10" borderId="31" xfId="0" applyFont="1" applyFill="1" applyBorder="1" applyAlignment="1">
      <alignment horizontal="center" vertical="center" wrapText="1"/>
    </xf>
    <xf numFmtId="0" fontId="38" fillId="10" borderId="3" xfId="0" applyFont="1" applyFill="1" applyBorder="1" applyAlignment="1">
      <alignment horizontal="center" vertical="center" wrapText="1"/>
    </xf>
    <xf numFmtId="0" fontId="38" fillId="10" borderId="36" xfId="0" applyFont="1" applyFill="1" applyBorder="1" applyAlignment="1">
      <alignment horizontal="center" vertical="center" wrapText="1"/>
    </xf>
    <xf numFmtId="49" fontId="44" fillId="10" borderId="20" xfId="0" applyNumberFormat="1" applyFont="1" applyFill="1" applyBorder="1" applyAlignment="1">
      <alignment horizontal="center" vertical="center" wrapText="1"/>
    </xf>
    <xf numFmtId="0" fontId="44" fillId="10" borderId="2" xfId="0" applyFont="1" applyFill="1" applyBorder="1" applyAlignment="1">
      <alignment horizontal="center" vertical="center" wrapText="1"/>
    </xf>
    <xf numFmtId="0" fontId="44" fillId="10" borderId="12" xfId="0" applyFont="1" applyFill="1" applyBorder="1" applyAlignment="1">
      <alignment horizontal="center" vertical="center" wrapText="1"/>
    </xf>
    <xf numFmtId="4" fontId="44" fillId="10" borderId="27" xfId="22" applyNumberFormat="1" applyFont="1" applyFill="1" applyBorder="1" applyAlignment="1">
      <alignment horizontal="center" vertical="center"/>
    </xf>
    <xf numFmtId="4" fontId="44" fillId="10" borderId="25" xfId="22" applyNumberFormat="1" applyFont="1" applyFill="1" applyBorder="1" applyAlignment="1">
      <alignment horizontal="center" vertical="center"/>
    </xf>
    <xf numFmtId="0" fontId="16" fillId="0" borderId="98" xfId="0" applyFont="1" applyBorder="1" applyAlignment="1">
      <alignment horizontal="center" vertical="center"/>
    </xf>
    <xf numFmtId="0" fontId="16" fillId="0" borderId="89" xfId="0" applyFont="1" applyBorder="1" applyAlignment="1">
      <alignment horizontal="center" vertical="center"/>
    </xf>
    <xf numFmtId="0" fontId="16" fillId="0" borderId="93" xfId="0" applyFont="1" applyBorder="1" applyAlignment="1">
      <alignment horizontal="center" vertical="center"/>
    </xf>
    <xf numFmtId="0" fontId="16" fillId="0" borderId="79" xfId="0" applyFont="1" applyBorder="1" applyAlignment="1">
      <alignment horizontal="center" vertical="center"/>
    </xf>
    <xf numFmtId="0" fontId="16" fillId="0" borderId="64" xfId="0" applyFont="1" applyBorder="1" applyAlignment="1">
      <alignment horizontal="center" vertical="center"/>
    </xf>
    <xf numFmtId="0" fontId="16" fillId="0" borderId="101" xfId="0" applyFont="1" applyBorder="1" applyAlignment="1">
      <alignment horizontal="center" vertical="center"/>
    </xf>
    <xf numFmtId="4" fontId="11" fillId="0" borderId="103" xfId="26" applyNumberFormat="1" applyFont="1" applyFill="1" applyBorder="1" applyAlignment="1">
      <alignment horizontal="center" vertical="center"/>
    </xf>
    <xf numFmtId="4" fontId="11" fillId="0" borderId="104" xfId="26" applyNumberFormat="1" applyFont="1" applyFill="1" applyBorder="1" applyAlignment="1">
      <alignment horizontal="center" vertical="center"/>
    </xf>
    <xf numFmtId="4" fontId="12" fillId="0" borderId="103" xfId="26" applyNumberFormat="1" applyFont="1" applyFill="1" applyBorder="1" applyAlignment="1">
      <alignment horizontal="center" vertical="center"/>
    </xf>
    <xf numFmtId="4" fontId="12" fillId="0" borderId="104" xfId="26" applyNumberFormat="1" applyFont="1" applyFill="1" applyBorder="1" applyAlignment="1">
      <alignment horizontal="center" vertical="center"/>
    </xf>
    <xf numFmtId="0" fontId="16" fillId="0" borderId="98" xfId="0" applyFont="1" applyBorder="1" applyAlignment="1">
      <alignment horizontal="center" vertical="center" wrapText="1"/>
    </xf>
    <xf numFmtId="0" fontId="16" fillId="0" borderId="89" xfId="0" applyFont="1" applyBorder="1" applyAlignment="1">
      <alignment horizontal="center" vertical="center" wrapText="1"/>
    </xf>
    <xf numFmtId="0" fontId="16" fillId="0" borderId="93" xfId="0" applyFont="1" applyBorder="1" applyAlignment="1">
      <alignment horizontal="center" vertical="center" wrapText="1"/>
    </xf>
    <xf numFmtId="0" fontId="40" fillId="0" borderId="22"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28" xfId="0" applyFont="1" applyBorder="1" applyAlignment="1">
      <alignment horizontal="center" vertical="center" wrapText="1"/>
    </xf>
    <xf numFmtId="171" fontId="10" fillId="44" borderId="89" xfId="1" applyNumberFormat="1" applyFont="1" applyFill="1" applyBorder="1" applyAlignment="1">
      <alignment horizontal="center" vertical="center"/>
    </xf>
    <xf numFmtId="171" fontId="10" fillId="44" borderId="93" xfId="1" applyNumberFormat="1" applyFont="1" applyFill="1" applyBorder="1" applyAlignment="1">
      <alignment horizontal="center" vertical="center"/>
    </xf>
    <xf numFmtId="0" fontId="44" fillId="11" borderId="67" xfId="0" applyFont="1" applyFill="1" applyBorder="1" applyAlignment="1">
      <alignment horizontal="center" vertical="center"/>
    </xf>
    <xf numFmtId="0" fontId="44" fillId="11" borderId="62" xfId="0" applyFont="1" applyFill="1" applyBorder="1" applyAlignment="1">
      <alignment horizontal="center" vertical="center"/>
    </xf>
    <xf numFmtId="0" fontId="44" fillId="11" borderId="65" xfId="0" applyFont="1" applyFill="1" applyBorder="1" applyAlignment="1">
      <alignment horizontal="center" vertical="center"/>
    </xf>
    <xf numFmtId="166" fontId="10" fillId="44" borderId="92" xfId="26" applyFont="1" applyFill="1" applyBorder="1" applyAlignment="1">
      <alignment horizontal="center" vertical="center"/>
    </xf>
    <xf numFmtId="166" fontId="10" fillId="44" borderId="89" xfId="26" applyFont="1" applyFill="1" applyBorder="1" applyAlignment="1">
      <alignment horizontal="center" vertical="center"/>
    </xf>
    <xf numFmtId="0" fontId="16" fillId="0" borderId="99" xfId="0" applyFont="1" applyBorder="1" applyAlignment="1">
      <alignment horizontal="center" vertical="center"/>
    </xf>
    <xf numFmtId="0" fontId="16" fillId="0" borderId="80" xfId="0" applyFont="1" applyBorder="1" applyAlignment="1">
      <alignment horizontal="center" vertical="center"/>
    </xf>
    <xf numFmtId="0" fontId="16" fillId="0" borderId="100" xfId="0" applyFont="1" applyBorder="1" applyAlignment="1">
      <alignment horizontal="center" vertical="center"/>
    </xf>
    <xf numFmtId="0" fontId="16" fillId="0" borderId="144" xfId="0" applyFont="1" applyBorder="1" applyAlignment="1">
      <alignment horizontal="center" vertical="center"/>
    </xf>
    <xf numFmtId="0" fontId="16" fillId="0" borderId="115" xfId="0" applyFont="1" applyBorder="1" applyAlignment="1">
      <alignment horizontal="center" vertical="center"/>
    </xf>
    <xf numFmtId="10" fontId="12" fillId="0" borderId="75" xfId="12" applyNumberFormat="1" applyFont="1" applyFill="1" applyBorder="1" applyAlignment="1">
      <alignment horizontal="center" vertical="center"/>
    </xf>
    <xf numFmtId="10" fontId="12" fillId="0" borderId="76" xfId="12" applyNumberFormat="1" applyFont="1" applyFill="1" applyBorder="1" applyAlignment="1">
      <alignment horizontal="center" vertical="center"/>
    </xf>
    <xf numFmtId="0" fontId="9" fillId="10" borderId="18" xfId="0" applyFont="1" applyFill="1" applyBorder="1" applyAlignment="1">
      <alignment horizontal="center" vertical="center"/>
    </xf>
    <xf numFmtId="0" fontId="9" fillId="10" borderId="0" xfId="0" applyFont="1" applyFill="1" applyAlignment="1">
      <alignment horizontal="center" vertical="center"/>
    </xf>
    <xf numFmtId="0" fontId="9" fillId="10" borderId="23" xfId="0" applyFont="1" applyFill="1" applyBorder="1" applyAlignment="1">
      <alignment horizontal="center" vertical="center"/>
    </xf>
    <xf numFmtId="0" fontId="9" fillId="11" borderId="68" xfId="0" applyFont="1" applyFill="1" applyBorder="1" applyAlignment="1">
      <alignment horizontal="center" vertical="center"/>
    </xf>
    <xf numFmtId="0" fontId="9" fillId="11" borderId="62" xfId="0" applyFont="1" applyFill="1" applyBorder="1" applyAlignment="1">
      <alignment horizontal="center" vertical="center"/>
    </xf>
    <xf numFmtId="0" fontId="9" fillId="11" borderId="65" xfId="0" applyFont="1" applyFill="1" applyBorder="1" applyAlignment="1">
      <alignment horizontal="center" vertical="center"/>
    </xf>
    <xf numFmtId="0" fontId="44" fillId="11" borderId="114" xfId="0" applyFont="1" applyFill="1" applyBorder="1" applyAlignment="1">
      <alignment horizontal="center" vertical="center"/>
    </xf>
    <xf numFmtId="0" fontId="44" fillId="11" borderId="144" xfId="0" applyFont="1" applyFill="1" applyBorder="1" applyAlignment="1">
      <alignment horizontal="center" vertical="center"/>
    </xf>
    <xf numFmtId="0" fontId="44" fillId="11" borderId="112" xfId="0" applyFont="1" applyFill="1" applyBorder="1" applyAlignment="1">
      <alignment horizontal="center" vertical="center"/>
    </xf>
    <xf numFmtId="4" fontId="12" fillId="0" borderId="60" xfId="16" applyNumberFormat="1" applyFont="1" applyFill="1" applyBorder="1" applyAlignment="1">
      <alignment horizontal="center" vertical="center"/>
    </xf>
    <xf numFmtId="49" fontId="12" fillId="0" borderId="20" xfId="0" applyNumberFormat="1" applyFont="1" applyBorder="1" applyAlignment="1">
      <alignment horizontal="center" vertical="center" wrapText="1"/>
    </xf>
    <xf numFmtId="0" fontId="12" fillId="0" borderId="60" xfId="0" applyFont="1" applyBorder="1" applyAlignment="1">
      <alignment horizontal="center" vertical="center"/>
    </xf>
    <xf numFmtId="0" fontId="31" fillId="10" borderId="18" xfId="0" applyFont="1" applyFill="1" applyBorder="1" applyAlignment="1">
      <alignment horizontal="center" vertical="center"/>
    </xf>
    <xf numFmtId="0" fontId="31" fillId="10" borderId="0" xfId="0" applyFont="1" applyFill="1" applyAlignment="1">
      <alignment horizontal="center" vertical="center"/>
    </xf>
    <xf numFmtId="0" fontId="31" fillId="10" borderId="23" xfId="0" applyFont="1" applyFill="1" applyBorder="1" applyAlignment="1">
      <alignment horizontal="center" vertical="center"/>
    </xf>
    <xf numFmtId="49" fontId="12" fillId="0" borderId="68" xfId="0" applyNumberFormat="1" applyFont="1" applyBorder="1" applyAlignment="1">
      <alignment horizontal="center" vertical="center" wrapText="1"/>
    </xf>
    <xf numFmtId="49" fontId="12" fillId="0" borderId="62" xfId="0" applyNumberFormat="1" applyFont="1" applyBorder="1" applyAlignment="1">
      <alignment horizontal="center" vertical="center" wrapText="1"/>
    </xf>
    <xf numFmtId="49" fontId="12" fillId="0" borderId="65" xfId="0" applyNumberFormat="1" applyFont="1" applyBorder="1" applyAlignment="1">
      <alignment horizontal="center" vertical="center" wrapText="1"/>
    </xf>
    <xf numFmtId="0" fontId="12" fillId="0" borderId="63" xfId="0" applyFont="1" applyBorder="1" applyAlignment="1">
      <alignment horizontal="center" vertical="center" wrapText="1"/>
    </xf>
    <xf numFmtId="0" fontId="12" fillId="0" borderId="14" xfId="0" applyFont="1" applyBorder="1" applyAlignment="1">
      <alignment horizontal="center" vertical="center" wrapText="1"/>
    </xf>
    <xf numFmtId="171" fontId="12" fillId="0" borderId="60" xfId="26" applyNumberFormat="1" applyFont="1" applyFill="1" applyBorder="1" applyAlignment="1">
      <alignment horizontal="center" vertical="center"/>
    </xf>
    <xf numFmtId="171" fontId="12" fillId="0" borderId="61" xfId="26" applyNumberFormat="1" applyFont="1" applyFill="1" applyBorder="1" applyAlignment="1">
      <alignment horizontal="center" vertical="center"/>
    </xf>
    <xf numFmtId="0" fontId="9" fillId="10" borderId="18" xfId="0" applyFont="1" applyFill="1" applyBorder="1" applyAlignment="1">
      <alignment horizontal="center" vertical="center" wrapText="1"/>
    </xf>
    <xf numFmtId="0" fontId="9" fillId="10" borderId="0" xfId="0" applyFont="1" applyFill="1" applyAlignment="1">
      <alignment horizontal="center" vertical="center" wrapText="1"/>
    </xf>
    <xf numFmtId="0" fontId="9" fillId="10" borderId="23" xfId="0" applyFont="1" applyFill="1" applyBorder="1" applyAlignment="1">
      <alignment horizontal="center" vertical="center" wrapText="1"/>
    </xf>
    <xf numFmtId="0" fontId="31" fillId="10" borderId="12" xfId="0" applyFont="1" applyFill="1" applyBorder="1" applyAlignment="1">
      <alignment horizontal="center" vertical="center"/>
    </xf>
    <xf numFmtId="0" fontId="69" fillId="0" borderId="68" xfId="0" applyFont="1" applyBorder="1" applyAlignment="1">
      <alignment horizontal="left" vertical="center"/>
    </xf>
    <xf numFmtId="0" fontId="69" fillId="0" borderId="83" xfId="0" applyFont="1" applyBorder="1" applyAlignment="1">
      <alignment horizontal="left" vertical="center"/>
    </xf>
    <xf numFmtId="0" fontId="69" fillId="0" borderId="84" xfId="0" applyFont="1" applyBorder="1" applyAlignment="1">
      <alignment horizontal="left" vertical="center"/>
    </xf>
    <xf numFmtId="0" fontId="11" fillId="0" borderId="0" xfId="0" applyFont="1" applyAlignment="1">
      <alignment horizontal="left" vertical="center" wrapText="1"/>
    </xf>
    <xf numFmtId="0" fontId="36" fillId="10" borderId="0" xfId="0" applyFont="1" applyFill="1" applyAlignment="1">
      <alignment horizontal="center" vertical="center" wrapText="1"/>
    </xf>
    <xf numFmtId="0" fontId="11" fillId="47" borderId="0" xfId="0" applyFont="1" applyFill="1" applyAlignment="1">
      <alignment horizontal="center" vertical="center" wrapText="1"/>
    </xf>
    <xf numFmtId="0" fontId="12" fillId="47" borderId="113" xfId="0" applyFont="1" applyFill="1" applyBorder="1" applyAlignment="1">
      <alignment horizontal="center" vertical="center" wrapText="1"/>
    </xf>
    <xf numFmtId="2" fontId="11" fillId="0" borderId="113" xfId="0" applyNumberFormat="1" applyFont="1" applyFill="1" applyBorder="1" applyAlignment="1">
      <alignment horizontal="center" vertical="center" wrapText="1"/>
    </xf>
    <xf numFmtId="0" fontId="11" fillId="46" borderId="0" xfId="0" applyFont="1" applyFill="1" applyAlignment="1">
      <alignment horizontal="left" vertical="center" wrapText="1"/>
    </xf>
    <xf numFmtId="0" fontId="32" fillId="47" borderId="108" xfId="0" applyFont="1" applyFill="1" applyBorder="1" applyAlignment="1">
      <alignment horizontal="left" vertical="center" wrapText="1"/>
    </xf>
    <xf numFmtId="0" fontId="32" fillId="47" borderId="109" xfId="0" applyFont="1" applyFill="1" applyBorder="1" applyAlignment="1">
      <alignment horizontal="left" vertical="center" wrapText="1"/>
    </xf>
    <xf numFmtId="0" fontId="32" fillId="47" borderId="110" xfId="0" applyFont="1" applyFill="1" applyBorder="1" applyAlignment="1">
      <alignment horizontal="left" vertical="center" wrapText="1"/>
    </xf>
    <xf numFmtId="0" fontId="12" fillId="0" borderId="113" xfId="0" applyFont="1" applyBorder="1" applyAlignment="1">
      <alignment horizontal="center" vertical="center" wrapText="1"/>
    </xf>
    <xf numFmtId="0" fontId="36" fillId="10" borderId="0" xfId="0" applyFont="1" applyFill="1" applyAlignment="1">
      <alignment horizontal="left" vertical="center" wrapText="1"/>
    </xf>
    <xf numFmtId="0" fontId="32" fillId="47" borderId="116" xfId="0" applyFont="1" applyFill="1" applyBorder="1" applyAlignment="1">
      <alignment horizontal="left" vertical="center" wrapText="1"/>
    </xf>
    <xf numFmtId="0" fontId="32" fillId="47" borderId="117" xfId="0" applyFont="1" applyFill="1" applyBorder="1" applyAlignment="1">
      <alignment horizontal="left" vertical="center" wrapText="1"/>
    </xf>
    <xf numFmtId="0" fontId="32" fillId="47" borderId="118" xfId="0" applyFont="1" applyFill="1" applyBorder="1" applyAlignment="1">
      <alignment horizontal="left" vertical="center" wrapText="1"/>
    </xf>
    <xf numFmtId="0" fontId="32" fillId="46" borderId="108" xfId="0" applyFont="1" applyFill="1" applyBorder="1" applyAlignment="1">
      <alignment horizontal="left" vertical="center" wrapText="1"/>
    </xf>
    <xf numFmtId="0" fontId="32" fillId="46" borderId="109" xfId="0" applyFont="1" applyFill="1" applyBorder="1" applyAlignment="1">
      <alignment horizontal="left" vertical="center" wrapText="1"/>
    </xf>
    <xf numFmtId="0" fontId="32" fillId="46" borderId="110" xfId="0" applyFont="1" applyFill="1" applyBorder="1" applyAlignment="1">
      <alignment horizontal="left" vertical="center" wrapText="1"/>
    </xf>
    <xf numFmtId="0" fontId="9" fillId="0" borderId="18" xfId="0" applyFont="1" applyBorder="1" applyAlignment="1">
      <alignment horizontal="center" vertical="top"/>
    </xf>
    <xf numFmtId="0" fontId="9" fillId="0" borderId="0" xfId="0" applyFont="1" applyAlignment="1">
      <alignment horizontal="center" vertical="top"/>
    </xf>
    <xf numFmtId="0" fontId="9" fillId="0" borderId="23" xfId="0" applyFont="1" applyBorder="1" applyAlignment="1">
      <alignment horizontal="center" vertical="top"/>
    </xf>
    <xf numFmtId="0" fontId="9" fillId="0" borderId="18" xfId="0" applyFont="1" applyBorder="1" applyAlignment="1">
      <alignment horizontal="center" vertical="center"/>
    </xf>
    <xf numFmtId="0" fontId="9" fillId="0" borderId="0" xfId="0" applyFont="1" applyAlignment="1">
      <alignment horizontal="center" vertical="center"/>
    </xf>
    <xf numFmtId="0" fontId="9" fillId="0" borderId="23" xfId="0" applyFont="1" applyBorder="1" applyAlignment="1">
      <alignment horizontal="center" vertical="center"/>
    </xf>
    <xf numFmtId="0" fontId="31" fillId="0" borderId="18" xfId="0" applyFont="1" applyBorder="1" applyAlignment="1">
      <alignment horizontal="center" vertical="center"/>
    </xf>
    <xf numFmtId="0" fontId="31" fillId="0" borderId="0" xfId="0" applyFont="1" applyAlignment="1">
      <alignment horizontal="center" vertical="center"/>
    </xf>
    <xf numFmtId="0" fontId="31" fillId="0" borderId="23" xfId="0" applyFont="1" applyBorder="1" applyAlignment="1">
      <alignment horizontal="center" vertical="center"/>
    </xf>
    <xf numFmtId="0" fontId="9" fillId="0" borderId="68" xfId="0" applyFont="1" applyBorder="1" applyAlignment="1">
      <alignment horizontal="center" vertical="center"/>
    </xf>
    <xf numFmtId="0" fontId="9" fillId="0" borderId="83" xfId="0" applyFont="1" applyBorder="1" applyAlignment="1">
      <alignment horizontal="center" vertical="center"/>
    </xf>
    <xf numFmtId="0" fontId="9" fillId="0" borderId="84" xfId="0" applyFont="1" applyBorder="1" applyAlignment="1">
      <alignment horizontal="center" vertical="center"/>
    </xf>
    <xf numFmtId="0" fontId="10" fillId="0" borderId="86" xfId="0" applyFont="1" applyBorder="1" applyAlignment="1">
      <alignment horizontal="center" vertical="center" wrapText="1"/>
    </xf>
    <xf numFmtId="0" fontId="10" fillId="0" borderId="83" xfId="0" applyFont="1" applyBorder="1" applyAlignment="1">
      <alignment horizontal="center" vertical="center" wrapText="1"/>
    </xf>
    <xf numFmtId="0" fontId="10" fillId="0" borderId="87" xfId="0" applyFont="1" applyBorder="1" applyAlignment="1">
      <alignment horizontal="center" vertical="center" wrapText="1"/>
    </xf>
    <xf numFmtId="0" fontId="31" fillId="0" borderId="18" xfId="0" applyFont="1" applyBorder="1" applyAlignment="1">
      <alignment horizontal="center" vertical="top"/>
    </xf>
    <xf numFmtId="0" fontId="31" fillId="0" borderId="0" xfId="0" applyFont="1" applyAlignment="1">
      <alignment horizontal="center" vertical="top"/>
    </xf>
    <xf numFmtId="0" fontId="31" fillId="0" borderId="23" xfId="0" applyFont="1" applyBorder="1" applyAlignment="1">
      <alignment horizontal="center" vertical="top"/>
    </xf>
    <xf numFmtId="0" fontId="31" fillId="0" borderId="80" xfId="0" applyFont="1" applyBorder="1" applyAlignment="1">
      <alignment horizontal="center" vertical="center"/>
    </xf>
    <xf numFmtId="10" fontId="12" fillId="0" borderId="17" xfId="0" applyNumberFormat="1" applyFont="1" applyBorder="1" applyAlignment="1">
      <alignment horizontal="center" vertical="center"/>
    </xf>
    <xf numFmtId="10" fontId="12" fillId="0" borderId="6" xfId="0" applyNumberFormat="1" applyFont="1" applyBorder="1" applyAlignment="1">
      <alignment horizontal="center" vertical="center"/>
    </xf>
    <xf numFmtId="43" fontId="12" fillId="0" borderId="17" xfId="0" applyNumberFormat="1" applyFont="1" applyBorder="1" applyAlignment="1">
      <alignment horizontal="center" vertical="center"/>
    </xf>
    <xf numFmtId="43" fontId="12" fillId="0" borderId="6" xfId="0" applyNumberFormat="1" applyFont="1" applyBorder="1" applyAlignment="1">
      <alignment horizontal="center" vertical="center"/>
    </xf>
    <xf numFmtId="0" fontId="11" fillId="0" borderId="0" xfId="0" applyFont="1" applyAlignment="1">
      <alignment horizontal="center" vertical="center" wrapText="1"/>
    </xf>
    <xf numFmtId="0" fontId="11" fillId="10" borderId="0" xfId="0" applyFont="1" applyFill="1" applyAlignment="1">
      <alignment horizontal="left" vertical="center" wrapText="1"/>
    </xf>
    <xf numFmtId="0" fontId="69" fillId="10" borderId="98" xfId="0" applyFont="1" applyFill="1" applyBorder="1" applyAlignment="1">
      <alignment horizontal="left" vertical="center" wrapText="1"/>
    </xf>
    <xf numFmtId="0" fontId="69" fillId="10" borderId="89" xfId="0" applyFont="1" applyFill="1" applyBorder="1" applyAlignment="1">
      <alignment horizontal="left" vertical="center" wrapText="1"/>
    </xf>
    <xf numFmtId="0" fontId="69" fillId="10" borderId="90" xfId="0" applyFont="1" applyFill="1" applyBorder="1" applyAlignment="1">
      <alignment horizontal="left" vertical="center" wrapText="1"/>
    </xf>
    <xf numFmtId="0" fontId="12" fillId="46" borderId="114" xfId="0" applyFont="1" applyFill="1" applyBorder="1" applyAlignment="1">
      <alignment horizontal="center" vertical="center" wrapText="1"/>
    </xf>
    <xf numFmtId="0" fontId="12" fillId="46" borderId="144" xfId="0" applyFont="1" applyFill="1" applyBorder="1" applyAlignment="1">
      <alignment horizontal="center" vertical="center" wrapText="1"/>
    </xf>
    <xf numFmtId="0" fontId="12" fillId="46" borderId="115" xfId="0" applyFont="1" applyFill="1" applyBorder="1" applyAlignment="1">
      <alignment horizontal="center" vertical="center" wrapText="1"/>
    </xf>
    <xf numFmtId="0" fontId="69" fillId="0" borderId="98" xfId="0" applyFont="1" applyBorder="1" applyAlignment="1">
      <alignment horizontal="left" vertical="center"/>
    </xf>
    <xf numFmtId="0" fontId="69" fillId="0" borderId="111" xfId="0" applyFont="1" applyBorder="1" applyAlignment="1">
      <alignment horizontal="left" vertical="center"/>
    </xf>
    <xf numFmtId="0" fontId="69" fillId="0" borderId="112" xfId="0" applyFont="1" applyBorder="1" applyAlignment="1">
      <alignment horizontal="left" vertical="center"/>
    </xf>
    <xf numFmtId="0" fontId="11" fillId="0" borderId="0" xfId="0" applyFont="1" applyFill="1" applyAlignment="1">
      <alignment horizontal="left" vertical="center" wrapText="1"/>
    </xf>
    <xf numFmtId="0" fontId="11" fillId="48" borderId="0" xfId="0" applyFont="1" applyFill="1" applyAlignment="1">
      <alignment horizontal="center" vertical="center"/>
    </xf>
    <xf numFmtId="0" fontId="12" fillId="46" borderId="113" xfId="0" applyFont="1" applyFill="1" applyBorder="1" applyAlignment="1">
      <alignment horizontal="center" vertical="center" wrapText="1"/>
    </xf>
    <xf numFmtId="0" fontId="11" fillId="46" borderId="113" xfId="0" applyFont="1" applyFill="1" applyBorder="1" applyAlignment="1">
      <alignment horizontal="center" vertical="center" wrapText="1"/>
    </xf>
    <xf numFmtId="0" fontId="69" fillId="10" borderId="98" xfId="0" applyFont="1" applyFill="1" applyBorder="1" applyAlignment="1">
      <alignment horizontal="left" vertical="center"/>
    </xf>
    <xf numFmtId="0" fontId="69" fillId="10" borderId="111" xfId="0" applyFont="1" applyFill="1" applyBorder="1" applyAlignment="1">
      <alignment horizontal="left" vertical="center"/>
    </xf>
    <xf numFmtId="0" fontId="69" fillId="10" borderId="112" xfId="0" applyFont="1" applyFill="1" applyBorder="1" applyAlignment="1">
      <alignment horizontal="left" vertical="center"/>
    </xf>
    <xf numFmtId="171" fontId="11" fillId="0" borderId="0" xfId="0" applyNumberFormat="1" applyFont="1" applyAlignment="1">
      <alignment horizontal="center" vertical="center" wrapText="1"/>
    </xf>
    <xf numFmtId="0" fontId="69" fillId="0" borderId="89" xfId="0" applyFont="1" applyBorder="1" applyAlignment="1">
      <alignment horizontal="left" vertical="center"/>
    </xf>
    <xf numFmtId="0" fontId="69" fillId="0" borderId="90" xfId="0" applyFont="1" applyBorder="1" applyAlignment="1">
      <alignment horizontal="left" vertical="center"/>
    </xf>
    <xf numFmtId="0" fontId="7" fillId="0" borderId="95" xfId="81" applyBorder="1" applyAlignment="1">
      <alignment horizontal="center" vertical="center" wrapText="1"/>
    </xf>
    <xf numFmtId="0" fontId="9" fillId="10" borderId="18" xfId="81" applyFont="1" applyFill="1" applyBorder="1" applyAlignment="1">
      <alignment horizontal="center" vertical="top"/>
    </xf>
    <xf numFmtId="0" fontId="9" fillId="10" borderId="0" xfId="81" applyFont="1" applyFill="1" applyAlignment="1">
      <alignment horizontal="center" vertical="top"/>
    </xf>
    <xf numFmtId="0" fontId="9" fillId="10" borderId="23" xfId="81" applyFont="1" applyFill="1" applyBorder="1" applyAlignment="1">
      <alignment horizontal="center" vertical="top"/>
    </xf>
    <xf numFmtId="0" fontId="7" fillId="10" borderId="18" xfId="81" applyFill="1" applyBorder="1" applyAlignment="1">
      <alignment horizontal="center" vertical="top"/>
    </xf>
    <xf numFmtId="0" fontId="7" fillId="10" borderId="0" xfId="81" applyFill="1" applyAlignment="1">
      <alignment horizontal="center" vertical="top"/>
    </xf>
    <xf numFmtId="0" fontId="7" fillId="10" borderId="23" xfId="81" applyFill="1" applyBorder="1" applyAlignment="1">
      <alignment horizontal="center" vertical="top"/>
    </xf>
    <xf numFmtId="0" fontId="9" fillId="10" borderId="68" xfId="81" applyFont="1" applyFill="1" applyBorder="1" applyAlignment="1">
      <alignment horizontal="center"/>
    </xf>
    <xf numFmtId="0" fontId="9" fillId="10" borderId="62" xfId="81" applyFont="1" applyFill="1" applyBorder="1" applyAlignment="1">
      <alignment horizontal="center"/>
    </xf>
    <xf numFmtId="0" fontId="9" fillId="10" borderId="89" xfId="81" applyFont="1" applyFill="1" applyBorder="1" applyAlignment="1">
      <alignment horizontal="center"/>
    </xf>
    <xf numFmtId="0" fontId="9" fillId="10" borderId="65" xfId="81" applyFont="1" applyFill="1" applyBorder="1" applyAlignment="1">
      <alignment horizontal="center"/>
    </xf>
    <xf numFmtId="0" fontId="10" fillId="42" borderId="79" xfId="122" applyFont="1" applyFill="1" applyBorder="1" applyAlignment="1" applyProtection="1">
      <alignment horizontal="center" vertical="center" wrapText="1"/>
      <protection hidden="1"/>
    </xf>
    <xf numFmtId="0" fontId="10" fillId="42" borderId="30" xfId="122" applyFont="1" applyFill="1" applyBorder="1" applyAlignment="1" applyProtection="1">
      <alignment horizontal="center" vertical="center" wrapText="1"/>
      <protection hidden="1"/>
    </xf>
    <xf numFmtId="166" fontId="10" fillId="42" borderId="78" xfId="121" applyFont="1" applyFill="1" applyBorder="1" applyAlignment="1">
      <alignment horizontal="center" vertical="center" wrapText="1"/>
    </xf>
    <xf numFmtId="166" fontId="10" fillId="42" borderId="14" xfId="121" applyFont="1" applyFill="1" applyBorder="1" applyAlignment="1">
      <alignment horizontal="center" vertical="center" wrapText="1"/>
    </xf>
    <xf numFmtId="166" fontId="10" fillId="42" borderId="67" xfId="121" applyFont="1" applyFill="1" applyBorder="1" applyAlignment="1">
      <alignment horizontal="center" vertical="center" wrapText="1"/>
    </xf>
    <xf numFmtId="166" fontId="10" fillId="42" borderId="62" xfId="121" applyFont="1" applyFill="1" applyBorder="1" applyAlignment="1">
      <alignment horizontal="center" vertical="center" wrapText="1"/>
    </xf>
    <xf numFmtId="166" fontId="10" fillId="42" borderId="70" xfId="121" applyFont="1" applyFill="1" applyBorder="1" applyAlignment="1">
      <alignment horizontal="center" vertical="center" wrapText="1"/>
    </xf>
    <xf numFmtId="166" fontId="73" fillId="42" borderId="67" xfId="121" applyFont="1" applyFill="1" applyBorder="1" applyAlignment="1">
      <alignment horizontal="center" vertical="center" wrapText="1"/>
    </xf>
    <xf numFmtId="166" fontId="73" fillId="42" borderId="70" xfId="121" applyFont="1" applyFill="1" applyBorder="1" applyAlignment="1">
      <alignment horizontal="center" vertical="center" wrapText="1"/>
    </xf>
    <xf numFmtId="39" fontId="23" fillId="3" borderId="67" xfId="104" applyNumberFormat="1" applyFont="1" applyFill="1" applyBorder="1" applyAlignment="1" applyProtection="1">
      <alignment horizontal="center" vertical="center" wrapText="1"/>
    </xf>
    <xf numFmtId="39" fontId="23" fillId="3" borderId="62" xfId="104" applyNumberFormat="1" applyFont="1" applyFill="1" applyBorder="1" applyAlignment="1" applyProtection="1">
      <alignment horizontal="center" vertical="center" wrapText="1"/>
    </xf>
    <xf numFmtId="39" fontId="23" fillId="3" borderId="70" xfId="104" applyNumberFormat="1" applyFont="1" applyFill="1" applyBorder="1" applyAlignment="1" applyProtection="1">
      <alignment horizontal="center" vertical="center" wrapText="1"/>
    </xf>
    <xf numFmtId="0" fontId="23" fillId="3" borderId="38" xfId="3" applyFont="1" applyFill="1" applyBorder="1" applyAlignment="1">
      <alignment horizontal="left" vertical="center"/>
    </xf>
    <xf numFmtId="0" fontId="23" fillId="3" borderId="39" xfId="3" applyFont="1" applyFill="1" applyBorder="1" applyAlignment="1">
      <alignment horizontal="left" vertical="center"/>
    </xf>
    <xf numFmtId="0" fontId="23" fillId="3" borderId="40" xfId="3" applyFont="1" applyFill="1" applyBorder="1" applyAlignment="1">
      <alignment horizontal="left" vertical="center"/>
    </xf>
    <xf numFmtId="0" fontId="16" fillId="3" borderId="30" xfId="3" applyFont="1" applyFill="1" applyBorder="1" applyAlignment="1">
      <alignment horizontal="left" vertical="center"/>
    </xf>
    <xf numFmtId="0" fontId="16" fillId="3" borderId="12" xfId="3" applyFont="1" applyFill="1" applyBorder="1" applyAlignment="1">
      <alignment horizontal="left" vertical="center"/>
    </xf>
    <xf numFmtId="0" fontId="16" fillId="3" borderId="10" xfId="3" applyFont="1" applyFill="1" applyBorder="1" applyAlignment="1">
      <alignment horizontal="justify" vertical="center" wrapText="1"/>
    </xf>
    <xf numFmtId="0" fontId="16" fillId="3" borderId="0" xfId="3" applyFont="1" applyFill="1" applyAlignment="1">
      <alignment horizontal="justify" vertical="center" wrapText="1"/>
    </xf>
    <xf numFmtId="0" fontId="16" fillId="0" borderId="67" xfId="3" applyFont="1" applyBorder="1" applyAlignment="1">
      <alignment horizontal="center" vertical="center"/>
    </xf>
    <xf numFmtId="0" fontId="16" fillId="0" borderId="62" xfId="3" applyFont="1" applyBorder="1" applyAlignment="1">
      <alignment horizontal="center" vertical="center"/>
    </xf>
    <xf numFmtId="0" fontId="16" fillId="0" borderId="70" xfId="3" applyFont="1" applyBorder="1" applyAlignment="1">
      <alignment horizontal="center" vertical="center"/>
    </xf>
    <xf numFmtId="0" fontId="16" fillId="6" borderId="67" xfId="3" applyFont="1" applyFill="1" applyBorder="1" applyAlignment="1">
      <alignment horizontal="center" vertical="center"/>
    </xf>
    <xf numFmtId="0" fontId="16" fillId="6" borderId="62" xfId="3" applyFont="1" applyFill="1" applyBorder="1" applyAlignment="1">
      <alignment horizontal="center" vertical="center"/>
    </xf>
    <xf numFmtId="0" fontId="16" fillId="6" borderId="70" xfId="3" applyFont="1" applyFill="1" applyBorder="1" applyAlignment="1">
      <alignment horizontal="center" vertical="center"/>
    </xf>
    <xf numFmtId="0" fontId="16" fillId="3" borderId="13" xfId="3" applyFont="1" applyFill="1" applyBorder="1" applyAlignment="1">
      <alignment horizontal="left" vertical="center"/>
    </xf>
    <xf numFmtId="0" fontId="16" fillId="3" borderId="11" xfId="3" applyFont="1" applyFill="1" applyBorder="1" applyAlignment="1">
      <alignment horizontal="left" vertical="center" wrapText="1"/>
    </xf>
    <xf numFmtId="0" fontId="16" fillId="3" borderId="12" xfId="3" applyFont="1" applyFill="1" applyBorder="1" applyAlignment="1">
      <alignment horizontal="left" vertical="center" wrapText="1"/>
    </xf>
    <xf numFmtId="0" fontId="16" fillId="3" borderId="13" xfId="3" applyFont="1" applyFill="1" applyBorder="1" applyAlignment="1">
      <alignment horizontal="left" vertical="center" wrapText="1"/>
    </xf>
    <xf numFmtId="0" fontId="16" fillId="0" borderId="113" xfId="3" applyFont="1" applyBorder="1" applyAlignment="1">
      <alignment horizontal="center" vertical="center"/>
    </xf>
    <xf numFmtId="0" fontId="10" fillId="10" borderId="18" xfId="0" applyFont="1" applyFill="1" applyBorder="1" applyAlignment="1">
      <alignment vertical="center"/>
    </xf>
    <xf numFmtId="0" fontId="10" fillId="10" borderId="0" xfId="0" applyFont="1" applyFill="1" applyAlignment="1">
      <alignment vertical="center"/>
    </xf>
    <xf numFmtId="0" fontId="10" fillId="10" borderId="23" xfId="0" applyFont="1" applyFill="1" applyBorder="1" applyAlignment="1">
      <alignment vertical="center"/>
    </xf>
    <xf numFmtId="0" fontId="9" fillId="10" borderId="41" xfId="0" applyFont="1" applyFill="1" applyBorder="1" applyAlignment="1">
      <alignment horizontal="center" vertical="center"/>
    </xf>
    <xf numFmtId="0" fontId="31" fillId="10" borderId="35" xfId="0" applyFont="1" applyFill="1" applyBorder="1" applyAlignment="1">
      <alignment horizontal="center" vertical="center"/>
    </xf>
    <xf numFmtId="0" fontId="31" fillId="10" borderId="42" xfId="0" applyFont="1" applyFill="1" applyBorder="1" applyAlignment="1">
      <alignment horizontal="center" vertical="center"/>
    </xf>
    <xf numFmtId="0" fontId="10" fillId="10" borderId="68" xfId="0" applyFont="1" applyFill="1" applyBorder="1" applyAlignment="1">
      <alignment horizontal="right" vertical="center"/>
    </xf>
    <xf numFmtId="0" fontId="10" fillId="10" borderId="62" xfId="0" applyFont="1" applyFill="1" applyBorder="1" applyAlignment="1">
      <alignment horizontal="right" vertical="center"/>
    </xf>
    <xf numFmtId="0" fontId="10" fillId="10" borderId="7" xfId="0" applyFont="1" applyFill="1" applyBorder="1" applyAlignment="1">
      <alignment horizontal="center"/>
    </xf>
    <xf numFmtId="0" fontId="11" fillId="10" borderId="68" xfId="0" applyFont="1" applyFill="1" applyBorder="1" applyAlignment="1">
      <alignment horizontal="center" vertical="center" wrapText="1"/>
    </xf>
    <xf numFmtId="0" fontId="11" fillId="10" borderId="62" xfId="0" applyFont="1" applyFill="1" applyBorder="1" applyAlignment="1">
      <alignment horizontal="center" vertical="center" wrapText="1"/>
    </xf>
    <xf numFmtId="0" fontId="11" fillId="10" borderId="70" xfId="0" applyFont="1" applyFill="1" applyBorder="1" applyAlignment="1">
      <alignment horizontal="center" vertical="center" wrapText="1"/>
    </xf>
    <xf numFmtId="0" fontId="10" fillId="10" borderId="18" xfId="0" applyFont="1" applyFill="1" applyBorder="1" applyAlignment="1">
      <alignment horizontal="left"/>
    </xf>
    <xf numFmtId="0" fontId="10" fillId="10" borderId="0" xfId="0" applyFont="1" applyFill="1" applyAlignment="1">
      <alignment horizontal="left"/>
    </xf>
    <xf numFmtId="0" fontId="10" fillId="10" borderId="23" xfId="0" applyFont="1" applyFill="1" applyBorder="1" applyAlignment="1">
      <alignment horizontal="left"/>
    </xf>
    <xf numFmtId="0" fontId="10" fillId="8" borderId="68" xfId="0" applyFont="1" applyFill="1" applyBorder="1" applyAlignment="1">
      <alignment horizontal="left" vertical="center"/>
    </xf>
    <xf numFmtId="0" fontId="10" fillId="8" borderId="62" xfId="0" applyFont="1" applyFill="1" applyBorder="1" applyAlignment="1">
      <alignment horizontal="left" vertical="center"/>
    </xf>
    <xf numFmtId="0" fontId="10" fillId="8" borderId="65" xfId="0" applyFont="1" applyFill="1" applyBorder="1" applyAlignment="1">
      <alignment horizontal="left" vertical="center"/>
    </xf>
    <xf numFmtId="0" fontId="8" fillId="10" borderId="68" xfId="0" applyFont="1" applyFill="1" applyBorder="1" applyAlignment="1">
      <alignment horizontal="left" vertical="center"/>
    </xf>
    <xf numFmtId="0" fontId="8" fillId="10" borderId="62" xfId="0" applyFont="1" applyFill="1" applyBorder="1" applyAlignment="1">
      <alignment horizontal="left" vertical="center"/>
    </xf>
    <xf numFmtId="0" fontId="8" fillId="10" borderId="70" xfId="0" applyFont="1" applyFill="1" applyBorder="1" applyAlignment="1">
      <alignment horizontal="left" vertical="center"/>
    </xf>
    <xf numFmtId="49" fontId="10" fillId="10" borderId="0" xfId="0" applyNumberFormat="1" applyFont="1" applyFill="1" applyAlignment="1">
      <alignment horizontal="left" vertical="center"/>
    </xf>
    <xf numFmtId="49" fontId="10" fillId="10" borderId="7" xfId="0" applyNumberFormat="1" applyFont="1" applyFill="1" applyBorder="1" applyAlignment="1">
      <alignment horizontal="left" vertical="center"/>
    </xf>
    <xf numFmtId="49" fontId="18" fillId="10" borderId="8" xfId="0" applyNumberFormat="1" applyFont="1" applyFill="1" applyBorder="1" applyAlignment="1">
      <alignment horizontal="center" vertical="center"/>
    </xf>
    <xf numFmtId="49" fontId="18" fillId="10" borderId="7" xfId="0" applyNumberFormat="1" applyFont="1" applyFill="1" applyBorder="1" applyAlignment="1">
      <alignment horizontal="center" vertical="center"/>
    </xf>
    <xf numFmtId="0" fontId="17" fillId="10" borderId="23" xfId="0" applyFont="1" applyFill="1" applyBorder="1" applyAlignment="1">
      <alignment horizontal="center" vertical="center"/>
    </xf>
    <xf numFmtId="0" fontId="11" fillId="10" borderId="23" xfId="0" applyFont="1" applyFill="1" applyBorder="1" applyAlignment="1">
      <alignment horizontal="center" vertical="center"/>
    </xf>
    <xf numFmtId="0" fontId="11" fillId="10" borderId="28" xfId="0" applyFont="1" applyFill="1" applyBorder="1" applyAlignment="1">
      <alignment horizontal="center" vertical="center"/>
    </xf>
    <xf numFmtId="49" fontId="10" fillId="10" borderId="8" xfId="0" applyNumberFormat="1" applyFont="1" applyFill="1" applyBorder="1" applyAlignment="1">
      <alignment horizontal="center" vertical="center"/>
    </xf>
    <xf numFmtId="0" fontId="0" fillId="10" borderId="8" xfId="0" applyFill="1" applyBorder="1" applyAlignment="1">
      <alignment horizontal="center" vertical="center"/>
    </xf>
    <xf numFmtId="0" fontId="0" fillId="10" borderId="7" xfId="0" applyFill="1" applyBorder="1" applyAlignment="1">
      <alignment horizontal="center" vertical="center"/>
    </xf>
    <xf numFmtId="0" fontId="10" fillId="10" borderId="43" xfId="0" applyFont="1" applyFill="1" applyBorder="1" applyAlignment="1">
      <alignment horizontal="center" vertical="center"/>
    </xf>
    <xf numFmtId="0" fontId="10" fillId="10" borderId="44" xfId="0" applyFont="1" applyFill="1" applyBorder="1" applyAlignment="1">
      <alignment horizontal="center" vertical="center"/>
    </xf>
    <xf numFmtId="0" fontId="10" fillId="10" borderId="45" xfId="0" applyFont="1" applyFill="1" applyBorder="1" applyAlignment="1">
      <alignment horizontal="center" vertical="center"/>
    </xf>
    <xf numFmtId="0" fontId="10" fillId="10" borderId="46" xfId="0" applyFont="1" applyFill="1" applyBorder="1" applyAlignment="1">
      <alignment horizontal="center" vertical="center"/>
    </xf>
    <xf numFmtId="10" fontId="10" fillId="10" borderId="47" xfId="0" applyNumberFormat="1" applyFont="1" applyFill="1" applyBorder="1" applyAlignment="1">
      <alignment horizontal="center" vertical="center"/>
    </xf>
    <xf numFmtId="10" fontId="10" fillId="10" borderId="48" xfId="0" applyNumberFormat="1" applyFont="1" applyFill="1" applyBorder="1" applyAlignment="1">
      <alignment horizontal="center" vertical="center"/>
    </xf>
    <xf numFmtId="0" fontId="10" fillId="10" borderId="18" xfId="0" applyFont="1" applyFill="1" applyBorder="1" applyAlignment="1">
      <alignment horizontal="right" vertical="center"/>
    </xf>
    <xf numFmtId="0" fontId="10" fillId="10" borderId="22" xfId="0" applyFont="1" applyFill="1" applyBorder="1" applyAlignment="1">
      <alignment horizontal="right" vertical="center"/>
    </xf>
    <xf numFmtId="0" fontId="70" fillId="10" borderId="67" xfId="0" applyFont="1" applyFill="1" applyBorder="1" applyAlignment="1">
      <alignment horizontal="center" vertical="center"/>
    </xf>
    <xf numFmtId="0" fontId="70" fillId="10" borderId="62" xfId="0" applyFont="1" applyFill="1" applyBorder="1" applyAlignment="1">
      <alignment horizontal="center" vertical="center"/>
    </xf>
    <xf numFmtId="0" fontId="70" fillId="10" borderId="70" xfId="0" applyFont="1" applyFill="1" applyBorder="1" applyAlignment="1">
      <alignment horizontal="center" vertical="center"/>
    </xf>
    <xf numFmtId="0" fontId="10" fillId="10" borderId="70" xfId="0" applyFont="1" applyFill="1" applyBorder="1" applyAlignment="1">
      <alignment horizontal="right" vertical="center"/>
    </xf>
    <xf numFmtId="0" fontId="31" fillId="10" borderId="41" xfId="0" applyFont="1" applyFill="1" applyBorder="1" applyAlignment="1">
      <alignment horizontal="center" vertical="center"/>
    </xf>
    <xf numFmtId="0" fontId="9" fillId="10" borderId="80" xfId="0" applyFont="1" applyFill="1" applyBorder="1" applyAlignment="1">
      <alignment horizontal="center" vertical="center"/>
    </xf>
    <xf numFmtId="0" fontId="31" fillId="10" borderId="80" xfId="0" applyFont="1" applyFill="1" applyBorder="1" applyAlignment="1">
      <alignment horizontal="center" vertical="center"/>
    </xf>
    <xf numFmtId="0" fontId="9" fillId="10" borderId="18" xfId="0" applyFont="1" applyFill="1" applyBorder="1" applyAlignment="1">
      <alignment horizontal="center" vertical="top"/>
    </xf>
    <xf numFmtId="0" fontId="9" fillId="10" borderId="0" xfId="0" applyFont="1" applyFill="1" applyAlignment="1">
      <alignment horizontal="center" vertical="top"/>
    </xf>
    <xf numFmtId="0" fontId="9" fillId="10" borderId="23" xfId="0" applyFont="1" applyFill="1" applyBorder="1" applyAlignment="1">
      <alignment horizontal="center" vertical="top"/>
    </xf>
    <xf numFmtId="4" fontId="11" fillId="10" borderId="7" xfId="0" applyNumberFormat="1" applyFont="1" applyFill="1" applyBorder="1" applyAlignment="1">
      <alignment horizontal="right" vertical="center"/>
    </xf>
    <xf numFmtId="4" fontId="11" fillId="10" borderId="28" xfId="0" applyNumberFormat="1" applyFont="1" applyFill="1" applyBorder="1" applyAlignment="1">
      <alignment horizontal="right" vertical="center"/>
    </xf>
    <xf numFmtId="0" fontId="9" fillId="10" borderId="30" xfId="124" applyFont="1" applyFill="1" applyBorder="1" applyAlignment="1">
      <alignment horizontal="center"/>
    </xf>
    <xf numFmtId="0" fontId="9" fillId="10" borderId="12" xfId="124" applyFont="1" applyFill="1" applyBorder="1" applyAlignment="1">
      <alignment horizontal="center"/>
    </xf>
    <xf numFmtId="0" fontId="9" fillId="10" borderId="24" xfId="124" applyFont="1" applyFill="1" applyBorder="1" applyAlignment="1">
      <alignment horizontal="center"/>
    </xf>
    <xf numFmtId="0" fontId="7" fillId="44" borderId="92" xfId="124" applyFill="1" applyBorder="1" applyAlignment="1">
      <alignment horizontal="center" vertical="center" wrapText="1"/>
    </xf>
    <xf numFmtId="0" fontId="7" fillId="44" borderId="89" xfId="124" applyFill="1" applyBorder="1" applyAlignment="1">
      <alignment horizontal="center" vertical="center" wrapText="1"/>
    </xf>
    <xf numFmtId="0" fontId="7" fillId="44" borderId="93" xfId="124" applyFill="1" applyBorder="1" applyAlignment="1">
      <alignment horizontal="center" vertical="center" wrapText="1"/>
    </xf>
    <xf numFmtId="0" fontId="10" fillId="0" borderId="91" xfId="124" applyFont="1" applyBorder="1" applyAlignment="1">
      <alignment horizontal="center" vertical="center" wrapText="1"/>
    </xf>
    <xf numFmtId="0" fontId="10" fillId="0" borderId="19" xfId="124" applyFont="1" applyBorder="1" applyAlignment="1">
      <alignment horizontal="center" vertical="center" wrapText="1"/>
    </xf>
    <xf numFmtId="0" fontId="10" fillId="0" borderId="63" xfId="124" applyFont="1" applyBorder="1" applyAlignment="1">
      <alignment horizontal="center" vertical="center" wrapText="1"/>
    </xf>
    <xf numFmtId="0" fontId="10" fillId="0" borderId="14" xfId="124" applyFont="1" applyBorder="1" applyAlignment="1">
      <alignment horizontal="center" vertical="center" wrapText="1"/>
    </xf>
    <xf numFmtId="180" fontId="10" fillId="0" borderId="63" xfId="125" applyNumberFormat="1" applyFont="1" applyFill="1" applyBorder="1" applyAlignment="1">
      <alignment horizontal="center" vertical="center" wrapText="1"/>
    </xf>
    <xf numFmtId="180" fontId="10" fillId="0" borderId="14" xfId="125" applyNumberFormat="1" applyFont="1" applyFill="1" applyBorder="1" applyAlignment="1">
      <alignment horizontal="center" vertical="center" wrapText="1"/>
    </xf>
    <xf numFmtId="166" fontId="10" fillId="0" borderId="92" xfId="125" applyNumberFormat="1" applyFont="1" applyFill="1" applyBorder="1" applyAlignment="1">
      <alignment horizontal="center" vertical="center" wrapText="1"/>
    </xf>
    <xf numFmtId="166" fontId="10" fillId="0" borderId="90" xfId="125" applyNumberFormat="1" applyFont="1" applyFill="1" applyBorder="1" applyAlignment="1">
      <alignment horizontal="center" vertical="center" wrapText="1"/>
    </xf>
    <xf numFmtId="0" fontId="7" fillId="44" borderId="68" xfId="124" applyFill="1" applyBorder="1" applyAlignment="1">
      <alignment horizontal="center"/>
    </xf>
    <xf numFmtId="0" fontId="7" fillId="44" borderId="89" xfId="124" applyFill="1" applyBorder="1" applyAlignment="1">
      <alignment horizontal="center"/>
    </xf>
    <xf numFmtId="0" fontId="7" fillId="44" borderId="93" xfId="124" applyFill="1" applyBorder="1" applyAlignment="1">
      <alignment horizontal="center"/>
    </xf>
    <xf numFmtId="0" fontId="11" fillId="0" borderId="92" xfId="124" applyFont="1" applyBorder="1" applyAlignment="1">
      <alignment horizontal="left" vertical="center" wrapText="1"/>
    </xf>
    <xf numFmtId="0" fontId="11" fillId="0" borderId="89" xfId="124" applyFont="1" applyBorder="1" applyAlignment="1">
      <alignment horizontal="left" vertical="center" wrapText="1"/>
    </xf>
    <xf numFmtId="0" fontId="11" fillId="0" borderId="90" xfId="124" applyFont="1" applyBorder="1" applyAlignment="1">
      <alignment horizontal="left" vertical="center" wrapText="1"/>
    </xf>
    <xf numFmtId="4" fontId="39" fillId="0" borderId="0" xfId="0" applyNumberFormat="1" applyFont="1" applyAlignment="1">
      <alignment horizontal="center" vertical="center" wrapText="1"/>
    </xf>
    <xf numFmtId="0" fontId="79" fillId="0" borderId="120" xfId="119" applyFont="1" applyBorder="1" applyAlignment="1">
      <alignment horizontal="center" vertical="center"/>
    </xf>
    <xf numFmtId="0" fontId="79" fillId="53" borderId="132" xfId="119" applyFont="1" applyFill="1" applyBorder="1" applyAlignment="1">
      <alignment horizontal="left" vertical="center"/>
    </xf>
    <xf numFmtId="0" fontId="79" fillId="0" borderId="22" xfId="119" applyFont="1" applyBorder="1" applyAlignment="1">
      <alignment horizontal="center" vertical="center"/>
    </xf>
    <xf numFmtId="0" fontId="79" fillId="57" borderId="134" xfId="119" applyFont="1" applyFill="1" applyBorder="1" applyAlignment="1">
      <alignment horizontal="center" vertical="center"/>
    </xf>
    <xf numFmtId="0" fontId="79" fillId="57" borderId="143" xfId="119" applyFont="1" applyFill="1" applyBorder="1" applyAlignment="1">
      <alignment horizontal="center" vertical="center"/>
    </xf>
    <xf numFmtId="0" fontId="82" fillId="55" borderId="121" xfId="119" applyFont="1" applyFill="1" applyBorder="1" applyAlignment="1">
      <alignment horizontal="left" vertical="center" wrapText="1"/>
    </xf>
    <xf numFmtId="0" fontId="79" fillId="0" borderId="99" xfId="119" applyFont="1" applyBorder="1" applyAlignment="1">
      <alignment horizontal="center" vertical="center"/>
    </xf>
    <xf numFmtId="0" fontId="79" fillId="57" borderId="132" xfId="119" applyFont="1" applyFill="1" applyBorder="1" applyAlignment="1">
      <alignment horizontal="center" vertical="center"/>
    </xf>
    <xf numFmtId="0" fontId="82" fillId="57" borderId="0" xfId="119" applyFont="1" applyFill="1" applyAlignment="1">
      <alignment horizontal="left" vertical="center" wrapText="1"/>
    </xf>
    <xf numFmtId="0" fontId="82" fillId="57" borderId="0" xfId="119" applyFont="1" applyFill="1" applyAlignment="1">
      <alignment horizontal="center" vertical="center"/>
    </xf>
    <xf numFmtId="0" fontId="82" fillId="57" borderId="0" xfId="119" applyFont="1" applyFill="1" applyAlignment="1">
      <alignment horizontal="center" vertical="center" wrapText="1"/>
    </xf>
    <xf numFmtId="0" fontId="79" fillId="60" borderId="122" xfId="119" applyFont="1" applyFill="1" applyBorder="1" applyAlignment="1">
      <alignment horizontal="center" vertical="center"/>
    </xf>
    <xf numFmtId="0" fontId="81" fillId="53" borderId="119" xfId="119" applyFont="1" applyFill="1" applyBorder="1" applyAlignment="1">
      <alignment horizontal="left" vertical="center"/>
    </xf>
    <xf numFmtId="0" fontId="81" fillId="54" borderId="119" xfId="119" applyFont="1" applyFill="1" applyBorder="1" applyAlignment="1">
      <alignment horizontal="center" vertical="center"/>
    </xf>
    <xf numFmtId="0" fontId="79" fillId="0" borderId="119" xfId="119" applyFont="1" applyBorder="1" applyAlignment="1">
      <alignment horizontal="center" vertical="center"/>
    </xf>
    <xf numFmtId="0" fontId="79" fillId="57" borderId="130" xfId="119" applyFont="1" applyFill="1" applyBorder="1" applyAlignment="1">
      <alignment horizontal="center" vertical="center"/>
    </xf>
    <xf numFmtId="0" fontId="79" fillId="0" borderId="135" xfId="119" applyFont="1" applyBorder="1" applyAlignment="1">
      <alignment horizontal="center" vertical="center"/>
    </xf>
    <xf numFmtId="0" fontId="82" fillId="57" borderId="0" xfId="119" applyFont="1" applyFill="1" applyAlignment="1">
      <alignment horizontal="left" vertical="center" wrapText="1" indent="1"/>
    </xf>
    <xf numFmtId="0" fontId="82" fillId="57" borderId="0" xfId="119" applyFont="1" applyFill="1" applyAlignment="1">
      <alignment horizontal="left" vertical="center"/>
    </xf>
    <xf numFmtId="0" fontId="85" fillId="59" borderId="121" xfId="119" applyFont="1" applyFill="1" applyBorder="1" applyAlignment="1">
      <alignment horizontal="left" vertical="center" wrapText="1"/>
    </xf>
    <xf numFmtId="0" fontId="81" fillId="53" borderId="76" xfId="119" applyFont="1" applyFill="1" applyBorder="1" applyAlignment="1">
      <alignment horizontal="left" vertical="center"/>
    </xf>
    <xf numFmtId="0" fontId="85" fillId="59" borderId="133" xfId="119" applyFont="1" applyFill="1" applyBorder="1" applyAlignment="1">
      <alignment horizontal="left" vertical="center" wrapText="1"/>
    </xf>
    <xf numFmtId="0" fontId="85" fillId="59" borderId="126" xfId="119" applyFont="1" applyFill="1" applyBorder="1" applyAlignment="1">
      <alignment horizontal="left" vertical="center" wrapText="1"/>
    </xf>
    <xf numFmtId="0" fontId="85" fillId="59" borderId="125" xfId="119" applyFont="1" applyFill="1" applyBorder="1" applyAlignment="1">
      <alignment horizontal="left" vertical="center" wrapText="1"/>
    </xf>
    <xf numFmtId="0" fontId="84" fillId="55" borderId="121" xfId="119" applyFont="1" applyFill="1" applyBorder="1" applyAlignment="1">
      <alignment horizontal="left" vertical="center" wrapText="1"/>
    </xf>
    <xf numFmtId="0" fontId="83" fillId="0" borderId="121" xfId="119" applyFont="1" applyBorder="1" applyAlignment="1">
      <alignment horizontal="center" vertical="center" wrapText="1"/>
    </xf>
    <xf numFmtId="0" fontId="83" fillId="0" borderId="119" xfId="119" applyFont="1" applyBorder="1" applyAlignment="1">
      <alignment horizontal="center" vertical="center"/>
    </xf>
    <xf numFmtId="0" fontId="79" fillId="0" borderId="127" xfId="119" applyFont="1" applyBorder="1" applyAlignment="1">
      <alignment horizontal="center" vertical="center"/>
    </xf>
    <xf numFmtId="0" fontId="79" fillId="57" borderId="128" xfId="119" applyFont="1" applyFill="1" applyBorder="1" applyAlignment="1">
      <alignment horizontal="center" vertical="center"/>
    </xf>
    <xf numFmtId="0" fontId="79" fillId="0" borderId="123" xfId="119" applyFont="1" applyBorder="1" applyAlignment="1">
      <alignment horizontal="center" vertical="center"/>
    </xf>
    <xf numFmtId="0" fontId="79" fillId="57" borderId="124" xfId="119" applyFont="1" applyFill="1" applyBorder="1" applyAlignment="1">
      <alignment horizontal="center" vertical="center"/>
    </xf>
    <xf numFmtId="0" fontId="79" fillId="0" borderId="131" xfId="119" applyFont="1" applyBorder="1" applyAlignment="1">
      <alignment horizontal="center" vertical="center"/>
    </xf>
    <xf numFmtId="0" fontId="79" fillId="0" borderId="101" xfId="119" applyFont="1" applyBorder="1" applyAlignment="1">
      <alignment horizontal="center" vertical="center"/>
    </xf>
    <xf numFmtId="0" fontId="79" fillId="0" borderId="18" xfId="119" applyFont="1" applyBorder="1" applyAlignment="1">
      <alignment horizontal="center" vertical="center"/>
    </xf>
    <xf numFmtId="0" fontId="79" fillId="0" borderId="9" xfId="119" applyFont="1" applyBorder="1" applyAlignment="1">
      <alignment horizontal="center" vertical="center"/>
    </xf>
    <xf numFmtId="0" fontId="79" fillId="0" borderId="100" xfId="119" applyFont="1" applyBorder="1" applyAlignment="1">
      <alignment horizontal="center" vertical="center"/>
    </xf>
    <xf numFmtId="0" fontId="79" fillId="0" borderId="121" xfId="119" applyFont="1" applyBorder="1" applyAlignment="1">
      <alignment horizontal="center" vertical="center"/>
    </xf>
    <xf numFmtId="0" fontId="79" fillId="0" borderId="125" xfId="119" applyFont="1" applyBorder="1" applyAlignment="1">
      <alignment horizontal="left" vertical="center"/>
    </xf>
    <xf numFmtId="0" fontId="85" fillId="55" borderId="121" xfId="119" applyFont="1" applyFill="1" applyBorder="1" applyAlignment="1">
      <alignment horizontal="left" vertical="center" wrapText="1"/>
    </xf>
    <xf numFmtId="0" fontId="79" fillId="0" borderId="124" xfId="119" applyFont="1" applyBorder="1" applyAlignment="1">
      <alignment horizontal="center" vertical="center"/>
    </xf>
    <xf numFmtId="0" fontId="79" fillId="0" borderId="130" xfId="119" applyFont="1" applyBorder="1" applyAlignment="1">
      <alignment horizontal="center" vertical="center"/>
    </xf>
    <xf numFmtId="0" fontId="79" fillId="53" borderId="122" xfId="119" applyFont="1" applyFill="1" applyBorder="1" applyAlignment="1">
      <alignment horizontal="left" vertical="center"/>
    </xf>
    <xf numFmtId="0" fontId="79" fillId="0" borderId="126" xfId="119" applyFont="1" applyBorder="1" applyAlignment="1">
      <alignment horizontal="left" vertical="center"/>
    </xf>
    <xf numFmtId="0" fontId="79" fillId="0" borderId="32" xfId="119" applyFont="1" applyBorder="1" applyAlignment="1">
      <alignment horizontal="center" vertical="center"/>
    </xf>
    <xf numFmtId="0" fontId="82" fillId="0" borderId="119" xfId="119" applyFont="1" applyBorder="1" applyAlignment="1">
      <alignment horizontal="center" vertical="center"/>
    </xf>
    <xf numFmtId="0" fontId="84" fillId="0" borderId="80" xfId="119" applyFont="1" applyBorder="1" applyAlignment="1">
      <alignment horizontal="center"/>
    </xf>
    <xf numFmtId="0" fontId="68" fillId="0" borderId="0" xfId="131" applyFont="1" applyAlignment="1">
      <alignment horizontal="center" wrapText="1"/>
    </xf>
    <xf numFmtId="0" fontId="68" fillId="0" borderId="0" xfId="131" applyFont="1" applyAlignment="1">
      <alignment horizontal="center" vertical="center" wrapText="1"/>
    </xf>
  </cellXfs>
  <cellStyles count="138">
    <cellStyle name="20% - Ênfase1 2" xfId="35"/>
    <cellStyle name="20% - Ênfase2 2" xfId="36"/>
    <cellStyle name="20% - Ênfase3 2" xfId="37"/>
    <cellStyle name="20% - Ênfase4 2" xfId="38"/>
    <cellStyle name="20% - Ênfase5 2" xfId="39"/>
    <cellStyle name="20% - Ênfase6 2" xfId="40"/>
    <cellStyle name="40% - Ênfase1 2" xfId="41"/>
    <cellStyle name="40% - Ênfase2 2" xfId="42"/>
    <cellStyle name="40% - Ênfase3 2" xfId="43"/>
    <cellStyle name="40% - Ênfase4 2" xfId="44"/>
    <cellStyle name="40% - Ênfase5 2" xfId="45"/>
    <cellStyle name="40% - Ênfase6 2" xfId="46"/>
    <cellStyle name="60% - Ênfase1 2" xfId="47"/>
    <cellStyle name="60% - Ênfase2 2" xfId="48"/>
    <cellStyle name="60% - Ênfase3 2" xfId="49"/>
    <cellStyle name="60% - Ênfase4 2" xfId="50"/>
    <cellStyle name="60% - Ênfase5 2" xfId="51"/>
    <cellStyle name="60% - Ênfase6 2" xfId="52"/>
    <cellStyle name="Bom 2" xfId="53"/>
    <cellStyle name="Cálculo 2" xfId="54"/>
    <cellStyle name="Célula de Verificação 2" xfId="55"/>
    <cellStyle name="Célula Vinculada 2" xfId="56"/>
    <cellStyle name="Comma_GMB_Planilha Geral de Orçamento CUSTO" xfId="57"/>
    <cellStyle name="Ênfase1 2" xfId="58"/>
    <cellStyle name="Ênfase2 2" xfId="59"/>
    <cellStyle name="Ênfase3 2" xfId="60"/>
    <cellStyle name="Ênfase4 2" xfId="61"/>
    <cellStyle name="Ênfase5 2" xfId="62"/>
    <cellStyle name="Ênfase6 2" xfId="63"/>
    <cellStyle name="Entrada 2" xfId="64"/>
    <cellStyle name="Excel Built-in Normal" xfId="65"/>
    <cellStyle name="Excel Built-in Normal 1" xfId="30"/>
    <cellStyle name="Excel Built-in Normal 1 1" xfId="66"/>
    <cellStyle name="Hiperlink 2" xfId="128"/>
    <cellStyle name="Hyperlink 2" xfId="67"/>
    <cellStyle name="Incorreto 2" xfId="68"/>
    <cellStyle name="Moeda" xfId="1" builtinId="4"/>
    <cellStyle name="Moeda 10" xfId="69"/>
    <cellStyle name="Moeda 11" xfId="70"/>
    <cellStyle name="Moeda 12" xfId="71"/>
    <cellStyle name="Moeda 2" xfId="32"/>
    <cellStyle name="Moeda 3" xfId="72"/>
    <cellStyle name="Moeda 4" xfId="73"/>
    <cellStyle name="Moeda 5" xfId="74"/>
    <cellStyle name="Moeda 6" xfId="75"/>
    <cellStyle name="Moeda 7" xfId="76"/>
    <cellStyle name="Moeda 8" xfId="77"/>
    <cellStyle name="Moeda 9" xfId="78"/>
    <cellStyle name="Neutra 2" xfId="79"/>
    <cellStyle name="Normal" xfId="0" builtinId="0"/>
    <cellStyle name="Normal 10" xfId="133"/>
    <cellStyle name="Normal 11" xfId="80"/>
    <cellStyle name="Normal 12" xfId="2"/>
    <cellStyle name="Normal 13" xfId="134"/>
    <cellStyle name="Normal 14" xfId="136"/>
    <cellStyle name="Normal 15" xfId="137"/>
    <cellStyle name="Normal 17" xfId="81"/>
    <cellStyle name="Normal 18" xfId="132"/>
    <cellStyle name="Normal 2" xfId="3"/>
    <cellStyle name="Normal 2 2" xfId="4"/>
    <cellStyle name="Normal 2 2 2" xfId="122"/>
    <cellStyle name="Normal 2 3" xfId="126"/>
    <cellStyle name="Normal 3" xfId="5"/>
    <cellStyle name="Normal 3 4 2 4" xfId="6"/>
    <cellStyle name="Normal 4" xfId="7"/>
    <cellStyle name="Normal 4 2" xfId="124"/>
    <cellStyle name="Normal 5" xfId="31"/>
    <cellStyle name="Normal 5 2" xfId="82"/>
    <cellStyle name="Normal 6" xfId="83"/>
    <cellStyle name="Normal 7" xfId="118"/>
    <cellStyle name="Normal 8" xfId="131"/>
    <cellStyle name="Normal 9" xfId="8"/>
    <cellStyle name="Nota 2" xfId="9"/>
    <cellStyle name="Nota 3" xfId="10"/>
    <cellStyle name="Nota 4" xfId="11"/>
    <cellStyle name="Percent_GMB_Planilha Geral de Orçamento CUSTO_1" xfId="84"/>
    <cellStyle name="Porcentagem" xfId="12" builtinId="5"/>
    <cellStyle name="Porcentagem 2" xfId="13"/>
    <cellStyle name="Porcentagem 2 2" xfId="85"/>
    <cellStyle name="Porcentagem 2 3" xfId="86"/>
    <cellStyle name="Porcentagem 3" xfId="14"/>
    <cellStyle name="Porcentagem 3 2" xfId="87"/>
    <cellStyle name="Porcentagem 4" xfId="15"/>
    <cellStyle name="Porcentagem 5" xfId="33"/>
    <cellStyle name="Saída 2" xfId="88"/>
    <cellStyle name="Separador de milhares 10" xfId="89"/>
    <cellStyle name="Separador de milhares 11" xfId="90"/>
    <cellStyle name="Separador de milhares 12" xfId="91"/>
    <cellStyle name="Separador de milhares 13" xfId="92"/>
    <cellStyle name="Separador de milhares 14" xfId="93"/>
    <cellStyle name="Separador de milhares 15" xfId="94"/>
    <cellStyle name="Separador de milhares 16" xfId="95"/>
    <cellStyle name="Separador de milhares 17" xfId="96"/>
    <cellStyle name="Separador de milhares 17 2" xfId="97"/>
    <cellStyle name="Separador de milhares 17 3" xfId="98"/>
    <cellStyle name="Separador de milhares 18" xfId="99"/>
    <cellStyle name="Separador de milhares 19" xfId="100"/>
    <cellStyle name="Separador de milhares 2" xfId="17"/>
    <cellStyle name="Separador de milhares 2 2" xfId="101"/>
    <cellStyle name="Separador de milhares 2 2 2" xfId="18"/>
    <cellStyle name="Separador de milhares 2 2 2 2" xfId="123"/>
    <cellStyle name="Separador de milhares 20" xfId="102"/>
    <cellStyle name="Separador de milhares 23" xfId="135"/>
    <cellStyle name="Separador de milhares 3" xfId="19"/>
    <cellStyle name="Separador de milhares 3 2" xfId="20"/>
    <cellStyle name="Separador de milhares 4" xfId="21"/>
    <cellStyle name="Separador de milhares 4 2" xfId="22"/>
    <cellStyle name="Separador de milhares 4 2 2" xfId="103"/>
    <cellStyle name="Separador de milhares 4 2 3" xfId="104"/>
    <cellStyle name="Separador de milhares 4 2 4" xfId="23"/>
    <cellStyle name="Separador de milhares 5" xfId="34"/>
    <cellStyle name="Separador de milhares 5 2" xfId="127"/>
    <cellStyle name="Separador de milhares 6" xfId="105"/>
    <cellStyle name="Separador de milhares 7" xfId="106"/>
    <cellStyle name="Separador de milhares 8" xfId="107"/>
    <cellStyle name="Separador de milhares 9" xfId="108"/>
    <cellStyle name="TableStyleLight1" xfId="109"/>
    <cellStyle name="Texto de Aviso 2" xfId="110"/>
    <cellStyle name="Texto Explicativo" xfId="24" builtinId="53"/>
    <cellStyle name="Texto Explicativo 2" xfId="111"/>
    <cellStyle name="Texto Explicativo 3" xfId="119"/>
    <cellStyle name="Título 1 1" xfId="112"/>
    <cellStyle name="Título 1 2" xfId="113"/>
    <cellStyle name="Título 2 2" xfId="114"/>
    <cellStyle name="Título 3 2" xfId="115"/>
    <cellStyle name="Título 4 2" xfId="116"/>
    <cellStyle name="Total" xfId="25" builtinId="25" customBuiltin="1"/>
    <cellStyle name="Total 2" xfId="117"/>
    <cellStyle name="Vírgula" xfId="16" builtinId="3"/>
    <cellStyle name="Vírgula 2" xfId="26"/>
    <cellStyle name="Vírgula 2 2" xfId="129"/>
    <cellStyle name="Vírgula 2 2 2" xfId="27"/>
    <cellStyle name="Vírgula 2 2 2 2" xfId="121"/>
    <cellStyle name="Vírgula 3" xfId="28"/>
    <cellStyle name="Vírgula 3 2" xfId="125"/>
    <cellStyle name="Vírgula 4" xfId="29"/>
    <cellStyle name="Vírgula 5" xfId="120"/>
    <cellStyle name="Vírgula 6" xfId="130"/>
  </cellStyles>
  <dxfs count="23">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47625</xdr:rowOff>
    </xdr:from>
    <xdr:to>
      <xdr:col>2</xdr:col>
      <xdr:colOff>0</xdr:colOff>
      <xdr:row>6</xdr:row>
      <xdr:rowOff>0</xdr:rowOff>
    </xdr:to>
    <xdr:pic>
      <xdr:nvPicPr>
        <xdr:cNvPr id="3" name="Imagem 1">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 y="200025"/>
          <a:ext cx="8286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29817</xdr:colOff>
      <xdr:row>1</xdr:row>
      <xdr:rowOff>35614</xdr:rowOff>
    </xdr:from>
    <xdr:to>
      <xdr:col>2</xdr:col>
      <xdr:colOff>596348</xdr:colOff>
      <xdr:row>6</xdr:row>
      <xdr:rowOff>39756</xdr:rowOff>
    </xdr:to>
    <xdr:pic>
      <xdr:nvPicPr>
        <xdr:cNvPr id="4" name="Imagem 1">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592" y="188014"/>
          <a:ext cx="957056" cy="918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1</xdr:row>
      <xdr:rowOff>76200</xdr:rowOff>
    </xdr:from>
    <xdr:to>
      <xdr:col>2</xdr:col>
      <xdr:colOff>466725</xdr:colOff>
      <xdr:row>6</xdr:row>
      <xdr:rowOff>76200</xdr:rowOff>
    </xdr:to>
    <xdr:pic>
      <xdr:nvPicPr>
        <xdr:cNvPr id="3" name="Imagem 1">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0" y="228600"/>
          <a:ext cx="9334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390525</xdr:colOff>
      <xdr:row>363</xdr:row>
      <xdr:rowOff>19050</xdr:rowOff>
    </xdr:from>
    <xdr:to>
      <xdr:col>6</xdr:col>
      <xdr:colOff>247650</xdr:colOff>
      <xdr:row>364</xdr:row>
      <xdr:rowOff>9525</xdr:rowOff>
    </xdr:to>
    <xdr:sp macro="" textlink="" fLocksText="0">
      <xdr:nvSpPr>
        <xdr:cNvPr id="5" name="CaixaDeTexto 5">
          <a:extLst>
            <a:ext uri="{FF2B5EF4-FFF2-40B4-BE49-F238E27FC236}">
              <a16:creationId xmlns="" xmlns:a16="http://schemas.microsoft.com/office/drawing/2014/main" id="{00000000-0008-0000-0200-000005000000}"/>
            </a:ext>
          </a:extLst>
        </xdr:cNvPr>
        <xdr:cNvSpPr txBox="1">
          <a:spLocks noChangeArrowheads="1"/>
        </xdr:cNvSpPr>
      </xdr:nvSpPr>
      <xdr:spPr bwMode="auto">
        <a:xfrm>
          <a:off x="5353050" y="80400525"/>
          <a:ext cx="666750" cy="161925"/>
        </a:xfrm>
        <a:prstGeom prst="rect">
          <a:avLst/>
        </a:prstGeom>
        <a:noFill/>
        <a:ln w="9525" cap="flat">
          <a:noFill/>
          <a:round/>
          <a:headEnd/>
          <a:tailEnd/>
        </a:ln>
        <a:effectLst/>
      </xdr:spPr>
      <xdr:txBody>
        <a:bodyPr vertOverflow="clip" wrap="square" lIns="0" tIns="0" rIns="0" bIns="0" anchor="t" upright="1"/>
        <a:lstStyle/>
        <a:p>
          <a:pPr algn="l" rtl="0">
            <a:defRPr sz="1000"/>
          </a:pPr>
          <a:r>
            <a:rPr lang="pt-BR" sz="800" b="0" i="0" strike="noStrike">
              <a:solidFill>
                <a:srgbClr val="000000"/>
              </a:solidFill>
              <a:latin typeface="Cambria Math"/>
              <a:ea typeface="Cambria Math"/>
            </a:rPr>
            <a:t>         </a:t>
          </a:r>
          <a:r>
            <a:rPr lang="pt-BR" sz="800" b="1" i="0" strike="noStrike">
              <a:solidFill>
                <a:srgbClr val="000000"/>
              </a:solidFill>
              <a:latin typeface="Cambria Math"/>
              <a:ea typeface="Cambria Math"/>
            </a:rPr>
            <a:t>A = </a:t>
          </a:r>
          <a:r>
            <a:rPr lang="el-GR" sz="800" b="1" i="0" strike="noStrike">
              <a:solidFill>
                <a:srgbClr val="000000"/>
              </a:solidFill>
              <a:latin typeface="Cambria Math"/>
              <a:ea typeface="Cambria Math"/>
            </a:rPr>
            <a:t>π </a:t>
          </a:r>
          <a:r>
            <a:rPr lang="pt-BR" sz="800" b="1" i="0" strike="noStrike">
              <a:solidFill>
                <a:srgbClr val="000000"/>
              </a:solidFill>
              <a:latin typeface="Cambria Math"/>
              <a:ea typeface="Cambria Math"/>
            </a:rPr>
            <a:t>xR²</a:t>
          </a:r>
        </a:p>
      </xdr:txBody>
    </xdr:sp>
    <xdr:clientData/>
  </xdr:twoCellAnchor>
  <xdr:twoCellAnchor>
    <xdr:from>
      <xdr:col>6</xdr:col>
      <xdr:colOff>209550</xdr:colOff>
      <xdr:row>324</xdr:row>
      <xdr:rowOff>76200</xdr:rowOff>
    </xdr:from>
    <xdr:to>
      <xdr:col>7</xdr:col>
      <xdr:colOff>66675</xdr:colOff>
      <xdr:row>324</xdr:row>
      <xdr:rowOff>200025</xdr:rowOff>
    </xdr:to>
    <xdr:sp macro="" textlink="" fLocksText="0">
      <xdr:nvSpPr>
        <xdr:cNvPr id="4" name="CaixaDeTexto 5">
          <a:extLst>
            <a:ext uri="{FF2B5EF4-FFF2-40B4-BE49-F238E27FC236}">
              <a16:creationId xmlns="" xmlns:a16="http://schemas.microsoft.com/office/drawing/2014/main" id="{00000000-0008-0000-0200-000004000000}"/>
            </a:ext>
          </a:extLst>
        </xdr:cNvPr>
        <xdr:cNvSpPr txBox="1">
          <a:spLocks noChangeArrowheads="1"/>
        </xdr:cNvSpPr>
      </xdr:nvSpPr>
      <xdr:spPr bwMode="auto">
        <a:xfrm>
          <a:off x="5981700" y="73237725"/>
          <a:ext cx="885825" cy="123825"/>
        </a:xfrm>
        <a:prstGeom prst="rect">
          <a:avLst/>
        </a:prstGeom>
        <a:noFill/>
        <a:ln w="9525" cap="flat">
          <a:noFill/>
          <a:round/>
          <a:headEnd/>
          <a:tailEnd/>
        </a:ln>
        <a:effectLst/>
      </xdr:spPr>
      <xdr:txBody>
        <a:bodyPr vertOverflow="clip" wrap="square" lIns="0" tIns="0" rIns="0" bIns="0" anchor="t" upright="1"/>
        <a:lstStyle/>
        <a:p>
          <a:pPr algn="l" rtl="0">
            <a:defRPr sz="1000"/>
          </a:pPr>
          <a:r>
            <a:rPr lang="pt-BR" sz="800" b="1" i="0" strike="noStrike">
              <a:solidFill>
                <a:srgbClr val="000000"/>
              </a:solidFill>
              <a:latin typeface="Cambria Math"/>
              <a:ea typeface="Cambria Math"/>
            </a:rPr>
            <a:t>A = C</a:t>
          </a:r>
          <a:r>
            <a:rPr lang="el-GR" sz="800" b="1" i="0" strike="noStrike">
              <a:solidFill>
                <a:srgbClr val="000000"/>
              </a:solidFill>
              <a:latin typeface="Cambria Math"/>
              <a:ea typeface="Cambria Math"/>
            </a:rPr>
            <a:t> </a:t>
          </a:r>
          <a:r>
            <a:rPr lang="pt-BR" sz="800" b="1" i="0" strike="noStrike">
              <a:solidFill>
                <a:srgbClr val="000000"/>
              </a:solidFill>
              <a:latin typeface="Cambria Math"/>
              <a:ea typeface="Cambria Math"/>
            </a:rPr>
            <a:t>x</a:t>
          </a:r>
          <a:r>
            <a:rPr lang="pt-BR" sz="800" b="1" i="0" strike="noStrike" baseline="0">
              <a:solidFill>
                <a:srgbClr val="000000"/>
              </a:solidFill>
              <a:latin typeface="Cambria Math"/>
              <a:ea typeface="Cambria Math"/>
            </a:rPr>
            <a:t> L</a:t>
          </a:r>
          <a:endParaRPr lang="pt-BR" sz="800" b="1" i="0" strike="noStrike">
            <a:solidFill>
              <a:srgbClr val="000000"/>
            </a:solidFill>
            <a:latin typeface="Cambria Math"/>
            <a:ea typeface="Cambria Math"/>
          </a:endParaRPr>
        </a:p>
      </xdr:txBody>
    </xdr:sp>
    <xdr:clientData/>
  </xdr:twoCellAnchor>
  <xdr:twoCellAnchor>
    <xdr:from>
      <xdr:col>5</xdr:col>
      <xdr:colOff>504826</xdr:colOff>
      <xdr:row>366</xdr:row>
      <xdr:rowOff>19050</xdr:rowOff>
    </xdr:from>
    <xdr:to>
      <xdr:col>6</xdr:col>
      <xdr:colOff>238126</xdr:colOff>
      <xdr:row>367</xdr:row>
      <xdr:rowOff>104775</xdr:rowOff>
    </xdr:to>
    <xdr:sp macro="" textlink="" fLocksText="0">
      <xdr:nvSpPr>
        <xdr:cNvPr id="6" name="CaixaDeTexto 5">
          <a:extLst>
            <a:ext uri="{FF2B5EF4-FFF2-40B4-BE49-F238E27FC236}">
              <a16:creationId xmlns="" xmlns:a16="http://schemas.microsoft.com/office/drawing/2014/main" id="{00000000-0008-0000-0200-000006000000}"/>
            </a:ext>
          </a:extLst>
        </xdr:cNvPr>
        <xdr:cNvSpPr txBox="1">
          <a:spLocks noChangeArrowheads="1"/>
        </xdr:cNvSpPr>
      </xdr:nvSpPr>
      <xdr:spPr bwMode="auto">
        <a:xfrm>
          <a:off x="5467351" y="78400275"/>
          <a:ext cx="542925" cy="352425"/>
        </a:xfrm>
        <a:prstGeom prst="rect">
          <a:avLst/>
        </a:prstGeom>
        <a:noFill/>
        <a:ln w="9525" cap="flat">
          <a:noFill/>
          <a:round/>
          <a:headEnd/>
          <a:tailEnd/>
        </a:ln>
        <a:effectLst/>
      </xdr:spPr>
      <xdr:txBody>
        <a:bodyPr vertOverflow="clip" wrap="square" lIns="0" tIns="0" rIns="0" bIns="0" anchor="t" upright="1"/>
        <a:lstStyle/>
        <a:p>
          <a:pPr algn="l" rtl="0">
            <a:defRPr sz="1000"/>
          </a:pPr>
          <a:r>
            <a:rPr lang="pt-BR" sz="800" b="0" i="0" strike="noStrike">
              <a:solidFill>
                <a:srgbClr val="000000"/>
              </a:solidFill>
              <a:latin typeface="Cambria Math"/>
              <a:ea typeface="Cambria Math"/>
            </a:rPr>
            <a:t>A = </a:t>
          </a:r>
          <a:r>
            <a:rPr lang="pt-BR" sz="800" b="0" i="0" u="sng" strike="noStrike">
              <a:solidFill>
                <a:srgbClr val="000000"/>
              </a:solidFill>
              <a:latin typeface="Cambria Math"/>
              <a:ea typeface="Cambria Math"/>
            </a:rPr>
            <a:t>P</a:t>
          </a:r>
          <a:r>
            <a:rPr lang="pt-BR" sz="800" b="0" i="0" u="sng" strike="noStrike" baseline="0">
              <a:solidFill>
                <a:srgbClr val="000000"/>
              </a:solidFill>
              <a:latin typeface="Cambria Math"/>
              <a:ea typeface="Cambria Math"/>
            </a:rPr>
            <a:t> . a  </a:t>
          </a:r>
        </a:p>
        <a:p>
          <a:pPr algn="l" rtl="0">
            <a:defRPr sz="1000"/>
          </a:pPr>
          <a:r>
            <a:rPr lang="pt-BR" sz="800" b="0" i="0" u="sng" strike="noStrike">
              <a:solidFill>
                <a:srgbClr val="000000"/>
              </a:solidFill>
              <a:latin typeface="Cambria Math"/>
              <a:ea typeface="Cambria Math"/>
            </a:rPr>
            <a:t>                   </a:t>
          </a:r>
        </a:p>
      </xdr:txBody>
    </xdr:sp>
    <xdr:clientData/>
  </xdr:twoCellAnchor>
  <xdr:twoCellAnchor>
    <xdr:from>
      <xdr:col>5</xdr:col>
      <xdr:colOff>523876</xdr:colOff>
      <xdr:row>366</xdr:row>
      <xdr:rowOff>133350</xdr:rowOff>
    </xdr:from>
    <xdr:to>
      <xdr:col>6</xdr:col>
      <xdr:colOff>180975</xdr:colOff>
      <xdr:row>368</xdr:row>
      <xdr:rowOff>123825</xdr:rowOff>
    </xdr:to>
    <xdr:sp macro="" textlink="" fLocksText="0">
      <xdr:nvSpPr>
        <xdr:cNvPr id="7" name="CaixaDeTexto 6">
          <a:extLst>
            <a:ext uri="{FF2B5EF4-FFF2-40B4-BE49-F238E27FC236}">
              <a16:creationId xmlns="" xmlns:a16="http://schemas.microsoft.com/office/drawing/2014/main" id="{00000000-0008-0000-0200-000007000000}"/>
            </a:ext>
          </a:extLst>
        </xdr:cNvPr>
        <xdr:cNvSpPr txBox="1">
          <a:spLocks noChangeArrowheads="1"/>
        </xdr:cNvSpPr>
      </xdr:nvSpPr>
      <xdr:spPr bwMode="auto">
        <a:xfrm>
          <a:off x="5486401" y="78514575"/>
          <a:ext cx="466724" cy="428625"/>
        </a:xfrm>
        <a:prstGeom prst="rect">
          <a:avLst/>
        </a:prstGeom>
        <a:noFill/>
        <a:ln w="9525" cap="flat">
          <a:noFill/>
          <a:round/>
          <a:headEnd/>
          <a:tailEnd/>
        </a:ln>
        <a:effectLst/>
      </xdr:spPr>
      <xdr:txBody>
        <a:bodyPr vertOverflow="clip" wrap="square" lIns="0" tIns="0" rIns="0" bIns="0" anchor="t" upright="1"/>
        <a:lstStyle/>
        <a:p>
          <a:pPr algn="l" rtl="0">
            <a:defRPr sz="1000"/>
          </a:pPr>
          <a:r>
            <a:rPr lang="pt-BR" sz="800" b="0" i="0" strike="noStrike">
              <a:solidFill>
                <a:srgbClr val="000000"/>
              </a:solidFill>
              <a:latin typeface="Cambria Math"/>
              <a:ea typeface="Cambria Math"/>
            </a:rPr>
            <a:t>          2</a:t>
          </a:r>
          <a:endParaRPr lang="pt-BR" sz="800" b="0" i="0" u="sng" strike="noStrike" baseline="0">
            <a:solidFill>
              <a:srgbClr val="000000"/>
            </a:solidFill>
            <a:latin typeface="Cambria Math"/>
            <a:ea typeface="Cambria Math"/>
          </a:endParaRPr>
        </a:p>
        <a:p>
          <a:pPr algn="l" rtl="0">
            <a:defRPr sz="1000"/>
          </a:pPr>
          <a:endParaRPr lang="pt-BR" sz="800" b="0" i="0" u="sng" strike="noStrike">
            <a:solidFill>
              <a:srgbClr val="000000"/>
            </a:solidFill>
            <a:latin typeface="Cambria Math"/>
            <a:ea typeface="Cambria Math"/>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30726</xdr:colOff>
      <xdr:row>0</xdr:row>
      <xdr:rowOff>30726</xdr:rowOff>
    </xdr:from>
    <xdr:to>
      <xdr:col>1</xdr:col>
      <xdr:colOff>897194</xdr:colOff>
      <xdr:row>4</xdr:row>
      <xdr:rowOff>87699</xdr:rowOff>
    </xdr:to>
    <xdr:pic>
      <xdr:nvPicPr>
        <xdr:cNvPr id="3" name="Imagem 2">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097" y="30726"/>
          <a:ext cx="866468" cy="806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276225</xdr:colOff>
      <xdr:row>1</xdr:row>
      <xdr:rowOff>47625</xdr:rowOff>
    </xdr:from>
    <xdr:to>
      <xdr:col>10</xdr:col>
      <xdr:colOff>307181</xdr:colOff>
      <xdr:row>5</xdr:row>
      <xdr:rowOff>328645</xdr:rowOff>
    </xdr:to>
    <xdr:pic>
      <xdr:nvPicPr>
        <xdr:cNvPr id="2" name="Imagem 1">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69569" y="285750"/>
          <a:ext cx="947737" cy="90014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82827</xdr:colOff>
      <xdr:row>1</xdr:row>
      <xdr:rowOff>24848</xdr:rowOff>
    </xdr:from>
    <xdr:to>
      <xdr:col>1</xdr:col>
      <xdr:colOff>952500</xdr:colOff>
      <xdr:row>5</xdr:row>
      <xdr:rowOff>453</xdr:rowOff>
    </xdr:to>
    <xdr:pic>
      <xdr:nvPicPr>
        <xdr:cNvPr id="3" name="Imagem 2">
          <a:extLst>
            <a:ext uri="{FF2B5EF4-FFF2-40B4-BE49-F238E27FC236}">
              <a16:creationId xmlns=""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5733" y="191536"/>
          <a:ext cx="869673" cy="809042"/>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0</xdr:col>
      <xdr:colOff>893646</xdr:colOff>
      <xdr:row>4</xdr:row>
      <xdr:rowOff>152400</xdr:rowOff>
    </xdr:to>
    <xdr:pic>
      <xdr:nvPicPr>
        <xdr:cNvPr id="3" name="Imagem 1">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
          <a:ext cx="893646"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788760</xdr:colOff>
      <xdr:row>126</xdr:row>
      <xdr:rowOff>150840</xdr:rowOff>
    </xdr:from>
    <xdr:to>
      <xdr:col>3</xdr:col>
      <xdr:colOff>1949760</xdr:colOff>
      <xdr:row>134</xdr:row>
      <xdr:rowOff>22320</xdr:rowOff>
    </xdr:to>
    <xdr:sp macro="" textlink="">
      <xdr:nvSpPr>
        <xdr:cNvPr id="2" name="CustomShape 1">
          <a:extLst>
            <a:ext uri="{FF2B5EF4-FFF2-40B4-BE49-F238E27FC236}">
              <a16:creationId xmlns="" xmlns:a16="http://schemas.microsoft.com/office/drawing/2014/main" id="{00000000-0008-0000-0000-000004000000}"/>
            </a:ext>
          </a:extLst>
        </xdr:cNvPr>
        <xdr:cNvSpPr/>
      </xdr:nvSpPr>
      <xdr:spPr>
        <a:xfrm>
          <a:off x="4351110" y="34688490"/>
          <a:ext cx="1161000" cy="1166880"/>
        </a:xfrm>
        <a:prstGeom prst="ellipse">
          <a:avLst/>
        </a:prstGeom>
        <a:solidFill>
          <a:srgbClr val="FFFFFF"/>
        </a:solidFill>
        <a:ln w="127080">
          <a:solidFill>
            <a:srgbClr val="FFFFFF"/>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4</xdr:col>
      <xdr:colOff>113760</xdr:colOff>
      <xdr:row>114</xdr:row>
      <xdr:rowOff>63360</xdr:rowOff>
    </xdr:from>
    <xdr:to>
      <xdr:col>4</xdr:col>
      <xdr:colOff>114120</xdr:colOff>
      <xdr:row>122</xdr:row>
      <xdr:rowOff>73080</xdr:rowOff>
    </xdr:to>
    <xdr:sp macro="" textlink="">
      <xdr:nvSpPr>
        <xdr:cNvPr id="3" name="CustomShape 1">
          <a:extLst>
            <a:ext uri="{FF2B5EF4-FFF2-40B4-BE49-F238E27FC236}">
              <a16:creationId xmlns="" xmlns:a16="http://schemas.microsoft.com/office/drawing/2014/main" id="{00000000-0008-0000-0000-000007000000}"/>
            </a:ext>
          </a:extLst>
        </xdr:cNvPr>
        <xdr:cNvSpPr/>
      </xdr:nvSpPr>
      <xdr:spPr>
        <a:xfrm>
          <a:off x="6314535" y="32657910"/>
          <a:ext cx="360" cy="1305120"/>
        </a:xfrm>
        <a:custGeom>
          <a:avLst/>
          <a:gdLst/>
          <a:ahLst/>
          <a:cxnLst/>
          <a:rect l="l" t="t" r="r" b="b"/>
          <a:pathLst>
            <a:path w="21600" h="21600">
              <a:moveTo>
                <a:pt x="0" y="0"/>
              </a:moveTo>
              <a:lnTo>
                <a:pt x="21600" y="21600"/>
              </a:lnTo>
            </a:path>
          </a:pathLst>
        </a:custGeom>
        <a:noFill/>
        <a:ln>
          <a:noFill/>
        </a:ln>
      </xdr:spPr>
      <xdr:style>
        <a:lnRef idx="1">
          <a:schemeClr val="accent1"/>
        </a:lnRef>
        <a:fillRef idx="0">
          <a:schemeClr val="accent1"/>
        </a:fillRef>
        <a:effectRef idx="0">
          <a:schemeClr val="accent1"/>
        </a:effectRef>
        <a:fontRef idx="minor"/>
      </xdr:style>
    </xdr:sp>
    <xdr:clientData/>
  </xdr:twoCellAnchor>
  <xdr:twoCellAnchor editAs="oneCell">
    <xdr:from>
      <xdr:col>4</xdr:col>
      <xdr:colOff>120240</xdr:colOff>
      <xdr:row>122</xdr:row>
      <xdr:rowOff>95400</xdr:rowOff>
    </xdr:from>
    <xdr:to>
      <xdr:col>4</xdr:col>
      <xdr:colOff>120600</xdr:colOff>
      <xdr:row>126</xdr:row>
      <xdr:rowOff>94679</xdr:rowOff>
    </xdr:to>
    <xdr:sp macro="" textlink="">
      <xdr:nvSpPr>
        <xdr:cNvPr id="4" name="CustomShape 1">
          <a:extLst>
            <a:ext uri="{FF2B5EF4-FFF2-40B4-BE49-F238E27FC236}">
              <a16:creationId xmlns="" xmlns:a16="http://schemas.microsoft.com/office/drawing/2014/main" id="{00000000-0008-0000-0000-000008000000}"/>
            </a:ext>
          </a:extLst>
        </xdr:cNvPr>
        <xdr:cNvSpPr/>
      </xdr:nvSpPr>
      <xdr:spPr>
        <a:xfrm>
          <a:off x="6321015" y="33985350"/>
          <a:ext cx="360" cy="646979"/>
        </a:xfrm>
        <a:custGeom>
          <a:avLst/>
          <a:gdLst/>
          <a:ahLst/>
          <a:cxnLst/>
          <a:rect l="l" t="t" r="r" b="b"/>
          <a:pathLst>
            <a:path w="21600" h="21600">
              <a:moveTo>
                <a:pt x="0" y="0"/>
              </a:moveTo>
              <a:lnTo>
                <a:pt x="21600" y="21600"/>
              </a:lnTo>
            </a:path>
          </a:pathLst>
        </a:custGeom>
        <a:noFill/>
        <a:ln>
          <a:noFill/>
        </a:ln>
      </xdr:spPr>
      <xdr:style>
        <a:lnRef idx="1">
          <a:schemeClr val="accent1"/>
        </a:lnRef>
        <a:fillRef idx="0">
          <a:schemeClr val="accent1"/>
        </a:fillRef>
        <a:effectRef idx="0">
          <a:schemeClr val="accent1"/>
        </a:effectRef>
        <a:fontRef idx="minor"/>
      </xdr:style>
    </xdr:sp>
    <xdr:clientData/>
  </xdr:twoCellAnchor>
  <xdr:twoCellAnchor editAs="oneCell">
    <xdr:from>
      <xdr:col>4</xdr:col>
      <xdr:colOff>115920</xdr:colOff>
      <xdr:row>126</xdr:row>
      <xdr:rowOff>120600</xdr:rowOff>
    </xdr:from>
    <xdr:to>
      <xdr:col>4</xdr:col>
      <xdr:colOff>116640</xdr:colOff>
      <xdr:row>134</xdr:row>
      <xdr:rowOff>57960</xdr:rowOff>
    </xdr:to>
    <xdr:sp macro="" textlink="">
      <xdr:nvSpPr>
        <xdr:cNvPr id="5" name="CustomShape 1">
          <a:extLst>
            <a:ext uri="{FF2B5EF4-FFF2-40B4-BE49-F238E27FC236}">
              <a16:creationId xmlns="" xmlns:a16="http://schemas.microsoft.com/office/drawing/2014/main" id="{00000000-0008-0000-0000-000009000000}"/>
            </a:ext>
          </a:extLst>
        </xdr:cNvPr>
        <xdr:cNvSpPr/>
      </xdr:nvSpPr>
      <xdr:spPr>
        <a:xfrm>
          <a:off x="6316695" y="34658250"/>
          <a:ext cx="720" cy="1232760"/>
        </a:xfrm>
        <a:custGeom>
          <a:avLst/>
          <a:gdLst/>
          <a:ahLst/>
          <a:cxnLst/>
          <a:rect l="l" t="t" r="r" b="b"/>
          <a:pathLst>
            <a:path w="21600" h="21600">
              <a:moveTo>
                <a:pt x="0" y="0"/>
              </a:moveTo>
              <a:lnTo>
                <a:pt x="21600" y="21600"/>
              </a:lnTo>
            </a:path>
          </a:pathLst>
        </a:custGeom>
        <a:noFill/>
        <a:ln>
          <a:noFill/>
        </a:ln>
      </xdr:spPr>
      <xdr:style>
        <a:lnRef idx="1">
          <a:schemeClr val="accent1"/>
        </a:lnRef>
        <a:fillRef idx="0">
          <a:schemeClr val="accent1"/>
        </a:fillRef>
        <a:effectRef idx="0">
          <a:schemeClr val="accent1"/>
        </a:effectRef>
        <a:fontRef idx="minor"/>
      </xdr:style>
    </xdr:sp>
    <xdr:clientData/>
  </xdr:twoCellAnchor>
  <xdr:twoCellAnchor editAs="oneCell">
    <xdr:from>
      <xdr:col>4</xdr:col>
      <xdr:colOff>120240</xdr:colOff>
      <xdr:row>134</xdr:row>
      <xdr:rowOff>84600</xdr:rowOff>
    </xdr:from>
    <xdr:to>
      <xdr:col>4</xdr:col>
      <xdr:colOff>120600</xdr:colOff>
      <xdr:row>137</xdr:row>
      <xdr:rowOff>52200</xdr:rowOff>
    </xdr:to>
    <xdr:sp macro="" textlink="">
      <xdr:nvSpPr>
        <xdr:cNvPr id="6" name="CustomShape 1">
          <a:extLst>
            <a:ext uri="{FF2B5EF4-FFF2-40B4-BE49-F238E27FC236}">
              <a16:creationId xmlns="" xmlns:a16="http://schemas.microsoft.com/office/drawing/2014/main" id="{00000000-0008-0000-0000-00000A000000}"/>
            </a:ext>
          </a:extLst>
        </xdr:cNvPr>
        <xdr:cNvSpPr/>
      </xdr:nvSpPr>
      <xdr:spPr>
        <a:xfrm>
          <a:off x="6321015" y="35917650"/>
          <a:ext cx="360" cy="453375"/>
        </a:xfrm>
        <a:custGeom>
          <a:avLst/>
          <a:gdLst/>
          <a:ahLst/>
          <a:cxnLst/>
          <a:rect l="l" t="t" r="r" b="b"/>
          <a:pathLst>
            <a:path w="21600" h="21600">
              <a:moveTo>
                <a:pt x="0" y="0"/>
              </a:moveTo>
              <a:lnTo>
                <a:pt x="21600" y="21600"/>
              </a:lnTo>
            </a:path>
          </a:pathLst>
        </a:custGeom>
        <a:noFill/>
        <a:ln>
          <a:noFill/>
        </a:ln>
      </xdr:spPr>
      <xdr:style>
        <a:lnRef idx="1">
          <a:schemeClr val="accent1"/>
        </a:lnRef>
        <a:fillRef idx="0">
          <a:schemeClr val="accent1"/>
        </a:fillRef>
        <a:effectRef idx="0">
          <a:schemeClr val="accent1"/>
        </a:effectRef>
        <a:fontRef idx="minor"/>
      </xdr:style>
    </xdr:sp>
    <xdr:clientData/>
  </xdr:twoCellAnchor>
  <xdr:twoCellAnchor>
    <xdr:from>
      <xdr:col>3</xdr:col>
      <xdr:colOff>16668</xdr:colOff>
      <xdr:row>121</xdr:row>
      <xdr:rowOff>156897</xdr:rowOff>
    </xdr:from>
    <xdr:to>
      <xdr:col>3</xdr:col>
      <xdr:colOff>2608605</xdr:colOff>
      <xdr:row>126</xdr:row>
      <xdr:rowOff>9260</xdr:rowOff>
    </xdr:to>
    <xdr:sp macro="" textlink="">
      <xdr:nvSpPr>
        <xdr:cNvPr id="7" name="Retângulo 6">
          <a:extLst>
            <a:ext uri="{FF2B5EF4-FFF2-40B4-BE49-F238E27FC236}">
              <a16:creationId xmlns="" xmlns:a16="http://schemas.microsoft.com/office/drawing/2014/main" id="{00000000-0008-0000-0000-00000B000000}"/>
            </a:ext>
          </a:extLst>
        </xdr:cNvPr>
        <xdr:cNvSpPr/>
      </xdr:nvSpPr>
      <xdr:spPr>
        <a:xfrm>
          <a:off x="3579018" y="33884922"/>
          <a:ext cx="2591937" cy="661988"/>
        </a:xfrm>
        <a:prstGeom prst="rect">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PÓ-DE-PEDRA</a:t>
          </a:r>
          <a:r>
            <a:rPr lang="pt-BR" sz="1100" baseline="0"/>
            <a:t> - 30cm</a:t>
          </a:r>
          <a:endParaRPr lang="pt-BR" sz="1100"/>
        </a:p>
      </xdr:txBody>
    </xdr:sp>
    <xdr:clientData/>
  </xdr:twoCellAnchor>
  <xdr:twoCellAnchor>
    <xdr:from>
      <xdr:col>3</xdr:col>
      <xdr:colOff>16668</xdr:colOff>
      <xdr:row>126</xdr:row>
      <xdr:rowOff>9260</xdr:rowOff>
    </xdr:from>
    <xdr:to>
      <xdr:col>3</xdr:col>
      <xdr:colOff>2608605</xdr:colOff>
      <xdr:row>134</xdr:row>
      <xdr:rowOff>47360</xdr:rowOff>
    </xdr:to>
    <xdr:sp macro="" textlink="">
      <xdr:nvSpPr>
        <xdr:cNvPr id="8" name="Retângulo 7">
          <a:extLst>
            <a:ext uri="{FF2B5EF4-FFF2-40B4-BE49-F238E27FC236}">
              <a16:creationId xmlns="" xmlns:a16="http://schemas.microsoft.com/office/drawing/2014/main" id="{00000000-0008-0000-0000-00000C000000}"/>
            </a:ext>
          </a:extLst>
        </xdr:cNvPr>
        <xdr:cNvSpPr/>
      </xdr:nvSpPr>
      <xdr:spPr>
        <a:xfrm>
          <a:off x="3579018" y="34546910"/>
          <a:ext cx="2591937" cy="1333500"/>
        </a:xfrm>
        <a:prstGeom prst="rect">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PÓ-DE-PEDRA</a:t>
          </a:r>
        </a:p>
      </xdr:txBody>
    </xdr:sp>
    <xdr:clientData/>
  </xdr:twoCellAnchor>
  <xdr:twoCellAnchor>
    <xdr:from>
      <xdr:col>3</xdr:col>
      <xdr:colOff>757867</xdr:colOff>
      <xdr:row>126</xdr:row>
      <xdr:rowOff>75374</xdr:rowOff>
    </xdr:from>
    <xdr:to>
      <xdr:col>3</xdr:col>
      <xdr:colOff>1919698</xdr:colOff>
      <xdr:row>133</xdr:row>
      <xdr:rowOff>152496</xdr:rowOff>
    </xdr:to>
    <xdr:sp macro="" textlink="">
      <xdr:nvSpPr>
        <xdr:cNvPr id="9" name="Elipse 8">
          <a:extLst>
            <a:ext uri="{FF2B5EF4-FFF2-40B4-BE49-F238E27FC236}">
              <a16:creationId xmlns="" xmlns:a16="http://schemas.microsoft.com/office/drawing/2014/main" id="{00000000-0008-0000-0000-00000D000000}"/>
            </a:ext>
          </a:extLst>
        </xdr:cNvPr>
        <xdr:cNvSpPr/>
      </xdr:nvSpPr>
      <xdr:spPr>
        <a:xfrm>
          <a:off x="4320217" y="34613024"/>
          <a:ext cx="1161831" cy="1210597"/>
        </a:xfrm>
        <a:prstGeom prst="ellipse">
          <a:avLst/>
        </a:prstGeom>
        <a:solidFill>
          <a:schemeClr val="bg2">
            <a:lumMod val="75000"/>
          </a:schemeClr>
        </a:solidFill>
        <a:ln w="1270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16668</xdr:colOff>
      <xdr:row>134</xdr:row>
      <xdr:rowOff>42380</xdr:rowOff>
    </xdr:from>
    <xdr:to>
      <xdr:col>3</xdr:col>
      <xdr:colOff>2608605</xdr:colOff>
      <xdr:row>137</xdr:row>
      <xdr:rowOff>51064</xdr:rowOff>
    </xdr:to>
    <xdr:sp macro="" textlink="">
      <xdr:nvSpPr>
        <xdr:cNvPr id="10" name="Retângulo 9">
          <a:extLst>
            <a:ext uri="{FF2B5EF4-FFF2-40B4-BE49-F238E27FC236}">
              <a16:creationId xmlns="" xmlns:a16="http://schemas.microsoft.com/office/drawing/2014/main" id="{00000000-0008-0000-0000-00000E000000}"/>
            </a:ext>
          </a:extLst>
        </xdr:cNvPr>
        <xdr:cNvSpPr/>
      </xdr:nvSpPr>
      <xdr:spPr>
        <a:xfrm>
          <a:off x="3579018" y="35875430"/>
          <a:ext cx="2591937" cy="494459"/>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pt-BR" sz="1100"/>
            <a:t>EMBASAMENTO</a:t>
          </a:r>
        </a:p>
      </xdr:txBody>
    </xdr:sp>
    <xdr:clientData/>
  </xdr:twoCellAnchor>
  <xdr:twoCellAnchor>
    <xdr:from>
      <xdr:col>3</xdr:col>
      <xdr:colOff>16670</xdr:colOff>
      <xdr:row>113</xdr:row>
      <xdr:rowOff>154517</xdr:rowOff>
    </xdr:from>
    <xdr:to>
      <xdr:col>3</xdr:col>
      <xdr:colOff>2608606</xdr:colOff>
      <xdr:row>121</xdr:row>
      <xdr:rowOff>156898</xdr:rowOff>
    </xdr:to>
    <xdr:sp macro="" textlink="">
      <xdr:nvSpPr>
        <xdr:cNvPr id="11" name="Retângulo 10">
          <a:extLst>
            <a:ext uri="{FF2B5EF4-FFF2-40B4-BE49-F238E27FC236}">
              <a16:creationId xmlns="" xmlns:a16="http://schemas.microsoft.com/office/drawing/2014/main" id="{00000000-0008-0000-0000-00000F000000}"/>
            </a:ext>
          </a:extLst>
        </xdr:cNvPr>
        <xdr:cNvSpPr/>
      </xdr:nvSpPr>
      <xdr:spPr>
        <a:xfrm>
          <a:off x="3579020" y="32549042"/>
          <a:ext cx="2591936" cy="1335881"/>
        </a:xfrm>
        <a:prstGeom prst="rect">
          <a:avLst/>
        </a:prstGeom>
        <a:ln>
          <a:solidFill>
            <a:sysClr val="windowText" lastClr="0000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pt-BR" sz="1100"/>
            <a:t>REATERRO DE VALA</a:t>
          </a:r>
        </a:p>
      </xdr:txBody>
    </xdr:sp>
    <xdr:clientData/>
  </xdr:twoCellAnchor>
  <xdr:twoCellAnchor>
    <xdr:from>
      <xdr:col>4</xdr:col>
      <xdr:colOff>87413</xdr:colOff>
      <xdr:row>113</xdr:row>
      <xdr:rowOff>130969</xdr:rowOff>
    </xdr:from>
    <xdr:to>
      <xdr:col>4</xdr:col>
      <xdr:colOff>87414</xdr:colOff>
      <xdr:row>121</xdr:row>
      <xdr:rowOff>146316</xdr:rowOff>
    </xdr:to>
    <xdr:cxnSp macro="">
      <xdr:nvCxnSpPr>
        <xdr:cNvPr id="12" name="Conector de seta reta 11">
          <a:extLst>
            <a:ext uri="{FF2B5EF4-FFF2-40B4-BE49-F238E27FC236}">
              <a16:creationId xmlns="" xmlns:a16="http://schemas.microsoft.com/office/drawing/2014/main" id="{00000000-0008-0000-0000-000010000000}"/>
            </a:ext>
          </a:extLst>
        </xdr:cNvPr>
        <xdr:cNvCxnSpPr/>
      </xdr:nvCxnSpPr>
      <xdr:spPr>
        <a:xfrm>
          <a:off x="6288188" y="32525494"/>
          <a:ext cx="1" cy="1348847"/>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93983</xdr:colOff>
      <xdr:row>122</xdr:row>
      <xdr:rowOff>795</xdr:rowOff>
    </xdr:from>
    <xdr:to>
      <xdr:col>4</xdr:col>
      <xdr:colOff>93983</xdr:colOff>
      <xdr:row>126</xdr:row>
      <xdr:rowOff>19845</xdr:rowOff>
    </xdr:to>
    <xdr:cxnSp macro="">
      <xdr:nvCxnSpPr>
        <xdr:cNvPr id="13" name="Conector de seta reta 12">
          <a:extLst>
            <a:ext uri="{FF2B5EF4-FFF2-40B4-BE49-F238E27FC236}">
              <a16:creationId xmlns="" xmlns:a16="http://schemas.microsoft.com/office/drawing/2014/main" id="{00000000-0008-0000-0000-000011000000}"/>
            </a:ext>
          </a:extLst>
        </xdr:cNvPr>
        <xdr:cNvCxnSpPr/>
      </xdr:nvCxnSpPr>
      <xdr:spPr>
        <a:xfrm>
          <a:off x="6294758" y="33890745"/>
          <a:ext cx="0" cy="66675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89749</xdr:colOff>
      <xdr:row>126</xdr:row>
      <xdr:rowOff>45244</xdr:rowOff>
    </xdr:from>
    <xdr:to>
      <xdr:col>4</xdr:col>
      <xdr:colOff>91214</xdr:colOff>
      <xdr:row>134</xdr:row>
      <xdr:rowOff>21311</xdr:rowOff>
    </xdr:to>
    <xdr:cxnSp macro="">
      <xdr:nvCxnSpPr>
        <xdr:cNvPr id="14" name="Conector de seta reta 13">
          <a:extLst>
            <a:ext uri="{FF2B5EF4-FFF2-40B4-BE49-F238E27FC236}">
              <a16:creationId xmlns="" xmlns:a16="http://schemas.microsoft.com/office/drawing/2014/main" id="{00000000-0008-0000-0000-000012000000}"/>
            </a:ext>
          </a:extLst>
        </xdr:cNvPr>
        <xdr:cNvCxnSpPr/>
      </xdr:nvCxnSpPr>
      <xdr:spPr>
        <a:xfrm>
          <a:off x="6290524" y="34582894"/>
          <a:ext cx="1465" cy="1271467"/>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93957</xdr:colOff>
      <xdr:row>134</xdr:row>
      <xdr:rowOff>47362</xdr:rowOff>
    </xdr:from>
    <xdr:to>
      <xdr:col>4</xdr:col>
      <xdr:colOff>95015</xdr:colOff>
      <xdr:row>137</xdr:row>
      <xdr:rowOff>29898</xdr:rowOff>
    </xdr:to>
    <xdr:cxnSp macro="">
      <xdr:nvCxnSpPr>
        <xdr:cNvPr id="15" name="Conector de seta reta 14">
          <a:extLst>
            <a:ext uri="{FF2B5EF4-FFF2-40B4-BE49-F238E27FC236}">
              <a16:creationId xmlns="" xmlns:a16="http://schemas.microsoft.com/office/drawing/2014/main" id="{00000000-0008-0000-0000-000013000000}"/>
            </a:ext>
          </a:extLst>
        </xdr:cNvPr>
        <xdr:cNvCxnSpPr/>
      </xdr:nvCxnSpPr>
      <xdr:spPr>
        <a:xfrm>
          <a:off x="6294732" y="35880412"/>
          <a:ext cx="1058" cy="468311"/>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dadosEmopm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Pavimenta&#231;&#227;o%20Amplia&#231;&#227;o\PAV%20AMPLIA&#199;&#195;O%20-%20REPRO\ENTREGA%20CEF%2018-02-2020\1a%20REPROGRAMA&#199;&#195;O%20-%20AMPLIA&#199;&#195;O%20REV.09%20-%20pend%20fev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OR&#199;AMENTO\Ano%202017\SINAPI%2011-2016\SINAPI%2011-201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CONV&#202;NIOS%202021\2-MANILHA\0027_JDP%20(Jardim%20Planalto)\7.%20Or&#231;amento\Jardim%20Planalto%20(Manilha)%20-%20Planilha%20Escava&#231;&#227;o%20e%20drenagem.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 val="Serviços de Escavação"/>
      <sheetName val="Escavação e Drenagem"/>
    </sheetNames>
    <sheetDataSet>
      <sheetData sheetId="0"/>
      <sheetData sheetId="1"/>
      <sheetData sheetId="2"/>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 val="planilha"/>
    </sheetNames>
    <sheetDataSet>
      <sheetData sheetId="0" refreshError="1"/>
      <sheetData sheetId="1" refreshError="1"/>
      <sheetData sheetId="2" refreshError="1"/>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11.2016"/>
      <sheetName val="EMOP 11.2016"/>
      <sheetName val="RESUMO"/>
      <sheetName val="ORÇAMENTO"/>
      <sheetName val="MEMÓRIA CÁLCULO"/>
      <sheetName val="TABELA VIAS"/>
      <sheetName val="CRONOGRAMA"/>
      <sheetName val="COMPOSIÇÃO DO BDI"/>
      <sheetName val="COMPOSIÇÕES"/>
      <sheetName val="variação sinapi"/>
      <sheetName val="QUADRO PERCENT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SINAPI 11-2016"/>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de Escavação"/>
      <sheetName val="Resumo Serviços Drenagem"/>
      <sheetName val="escavação drenagem"/>
      <sheetName val="SINAPI-0821"/>
    </sheetNames>
    <sheetDataSet>
      <sheetData sheetId="0" refreshError="1">
        <row r="14">
          <cell r="E14">
            <v>4</v>
          </cell>
        </row>
      </sheetData>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 val="MAR01"/>
      <sheetName val="MEDIÇÃO 1"/>
      <sheetName val="MEMO MEDIÇÃO 1"/>
      <sheetName val="MEMO SANTO ANTONIO"/>
      <sheetName val="SINT TOTAL"/>
      <sheetName val="CRONOGRAMA"/>
      <sheetName val="COMPOSIÇÃO DO BDI"/>
      <sheetName val="COTAÇÃO"/>
      <sheetName val="Plan1"/>
      <sheetName val="SINAPI 03-21"/>
      <sheetName val="EMOP 03-21"/>
      <sheetName val="INSUMOS 03-21"/>
    </sheetNames>
    <sheetDataSet>
      <sheetData sheetId="0" refreshError="1">
        <row r="5">
          <cell r="H5" t="str">
            <v>Proponente/Tomador</v>
          </cell>
        </row>
        <row r="8">
          <cell r="O8" t="str">
            <v>Programa/Modalidade/Ação</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Set>
  </externalBook>
</externalLink>
</file>

<file path=xl/queryTables/queryTable1.xml><?xml version="1.0" encoding="utf-8"?>
<queryTable xmlns="http://schemas.openxmlformats.org/spreadsheetml/2006/main" name="Consulta de março" connectionId="1" autoFormatId="16" applyNumberFormats="0" applyBorderFormats="0" applyFontFormats="0" applyPatternFormats="0" applyAlignmentFormats="0" applyWidthHeightFormats="0">
  <queryTableRefresh nextId="11">
    <queryTableFields count="4">
      <queryTableField id="1" name="CODIGO" tableColumnId="1"/>
      <queryTableField id="2" dataBound="0" tableColumnId="2"/>
      <queryTableField id="8" name="UNID" tableColumnId="8"/>
      <queryTableField id="9" name="CUSTO" tableColumnId="9"/>
    </queryTableFields>
    <queryTableDeletedFields count="6">
      <deletedField name="DESCR2"/>
      <deletedField name="DESCR3"/>
      <deletedField name="DESCR4"/>
      <deletedField name="DESCR5"/>
      <deletedField name="DESCR6"/>
      <deletedField name="DESCR1"/>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2" name="Tabela_Consulta_de_março" displayName="Tabela_Consulta_de_março" ref="A1:D1048576" tableType="queryTable" totalsRowShown="0">
  <tableColumns count="4">
    <tableColumn id="1" uniqueName="1" name="CODIGO" queryTableFieldId="1"/>
    <tableColumn id="2" uniqueName="2" name="DESCRIÇÃO" queryTableFieldId="2"/>
    <tableColumn id="8" uniqueName="8" name="UNID" queryTableFieldId="8"/>
    <tableColumn id="9" uniqueName="9" name="CUSTO" queryTableFieldId="9"/>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rgb="FF00B0F0"/>
    <pageSetUpPr fitToPage="1"/>
  </sheetPr>
  <dimension ref="B1:IM27"/>
  <sheetViews>
    <sheetView view="pageBreakPreview" topLeftCell="B15" zoomScale="115" zoomScaleNormal="115" zoomScaleSheetLayoutView="115" workbookViewId="0">
      <selection activeCell="D14" sqref="D14:D23"/>
    </sheetView>
  </sheetViews>
  <sheetFormatPr defaultColWidth="10.7109375" defaultRowHeight="11.25" x14ac:dyDescent="0.2"/>
  <cols>
    <col min="1" max="1" width="6.5703125" style="20" customWidth="1"/>
    <col min="2" max="2" width="13" style="21" customWidth="1"/>
    <col min="3" max="3" width="51.140625" style="22" customWidth="1"/>
    <col min="4" max="5" width="23.42578125" style="23" customWidth="1"/>
    <col min="6" max="246" width="9.140625" style="20" customWidth="1"/>
    <col min="247" max="16384" width="10.7109375" style="20"/>
  </cols>
  <sheetData>
    <row r="1" spans="2:247" ht="12" thickBot="1" x14ac:dyDescent="0.25"/>
    <row r="2" spans="2:247" s="18" customFormat="1" ht="12" customHeight="1" x14ac:dyDescent="0.2">
      <c r="B2" s="49"/>
      <c r="C2" s="50"/>
      <c r="D2" s="51"/>
      <c r="E2" s="65"/>
    </row>
    <row r="3" spans="2:247" s="18" customFormat="1" ht="15" customHeight="1" x14ac:dyDescent="0.2">
      <c r="B3" s="957" t="str">
        <f>ORÇAMENTO!B3</f>
        <v>PREFEITURA MUNICIPAL DE ITABORAÍ</v>
      </c>
      <c r="C3" s="958"/>
      <c r="D3" s="959"/>
      <c r="E3" s="65"/>
    </row>
    <row r="4" spans="2:247" s="43" customFormat="1" ht="15" customHeight="1" x14ac:dyDescent="0.2">
      <c r="B4" s="960" t="str">
        <f>ORÇAMENTO!B4</f>
        <v>SECRETARIA MUNICIPAL DE OBRAS</v>
      </c>
      <c r="C4" s="961"/>
      <c r="D4" s="962"/>
      <c r="E4" s="63"/>
    </row>
    <row r="5" spans="2:247" s="18" customFormat="1" ht="18" customHeight="1" x14ac:dyDescent="0.2">
      <c r="B5" s="968" t="str">
        <f>ORÇAMENTO!B5</f>
        <v>OBRA: DRENAGEM PLUVIAL, PAVIMENTAÇÃO E SINALIZAÇÃO VIÁRIA</v>
      </c>
      <c r="C5" s="969"/>
      <c r="D5" s="970"/>
      <c r="E5" s="64"/>
    </row>
    <row r="6" spans="2:247" s="18" customFormat="1" ht="9" customHeight="1" x14ac:dyDescent="0.2">
      <c r="B6" s="52"/>
      <c r="C6" s="44"/>
      <c r="D6" s="53"/>
      <c r="E6" s="66"/>
    </row>
    <row r="7" spans="2:247" s="18" customFormat="1" ht="12.75" x14ac:dyDescent="0.2">
      <c r="B7" s="971" t="str">
        <f>ORÇAMENTO!B6</f>
        <v>LOCAL: JOÃO CAETANO - ITAMBI 3º DISTRITO META 2.1</v>
      </c>
      <c r="C7" s="972"/>
      <c r="D7" s="973"/>
      <c r="E7" s="64"/>
    </row>
    <row r="8" spans="2:247" s="18" customFormat="1" ht="15" customHeight="1" x14ac:dyDescent="0.2">
      <c r="B8" s="145"/>
      <c r="C8" s="64"/>
      <c r="D8" s="290" t="str">
        <f>ORÇAMENTO!I7</f>
        <v>Base: SINAPI / EMOP / SCO</v>
      </c>
      <c r="E8" s="64"/>
    </row>
    <row r="9" spans="2:247" s="18" customFormat="1" ht="15" customHeight="1" x14ac:dyDescent="0.2">
      <c r="B9" s="145"/>
      <c r="C9" s="64"/>
      <c r="D9" s="290" t="str">
        <f>ORÇAMENTO!I8</f>
        <v>Io=MARÇO/2025</v>
      </c>
      <c r="E9" s="64"/>
    </row>
    <row r="10" spans="2:247" s="45" customFormat="1" ht="15" customHeight="1" x14ac:dyDescent="0.2">
      <c r="B10" s="292"/>
      <c r="C10" s="293"/>
      <c r="D10" s="291" t="str">
        <f>ORÇAMENTO!I9</f>
        <v>BDI = 23,38% (Não Desonerado)</v>
      </c>
      <c r="E10" s="67"/>
    </row>
    <row r="11" spans="2:247" s="17" customFormat="1" ht="25.5" customHeight="1" x14ac:dyDescent="0.2">
      <c r="B11" s="974" t="s">
        <v>52857</v>
      </c>
      <c r="C11" s="975"/>
      <c r="D11" s="976"/>
      <c r="E11" s="6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row>
    <row r="12" spans="2:247" s="19" customFormat="1" ht="16.5" customHeight="1" x14ac:dyDescent="0.2">
      <c r="B12" s="977" t="s">
        <v>8</v>
      </c>
      <c r="C12" s="978" t="s">
        <v>10</v>
      </c>
      <c r="D12" s="980" t="s">
        <v>14</v>
      </c>
      <c r="E12" s="69"/>
    </row>
    <row r="13" spans="2:247" s="17" customFormat="1" ht="16.5" customHeight="1" x14ac:dyDescent="0.2">
      <c r="B13" s="977"/>
      <c r="C13" s="979"/>
      <c r="D13" s="981"/>
      <c r="E13" s="69" t="s">
        <v>23060</v>
      </c>
    </row>
    <row r="14" spans="2:247" s="17" customFormat="1" ht="24" customHeight="1" x14ac:dyDescent="0.2">
      <c r="B14" s="120" t="s">
        <v>68</v>
      </c>
      <c r="C14" s="121" t="str">
        <f>ORÇAMENTO!C14</f>
        <v>SERVIÇOS DE ESCRITÓRIO, LABORATÓRIO E CAMPO</v>
      </c>
      <c r="D14" s="122">
        <f>ORÇAMENTO!I22</f>
        <v>0</v>
      </c>
      <c r="E14" s="123" t="e">
        <f>D14/$D$25</f>
        <v>#DIV/0!</v>
      </c>
      <c r="F14" s="566"/>
    </row>
    <row r="15" spans="2:247" s="17" customFormat="1" ht="24" customHeight="1" x14ac:dyDescent="0.2">
      <c r="B15" s="294">
        <v>2</v>
      </c>
      <c r="C15" s="121" t="str">
        <f>ORÇAMENTO!C23</f>
        <v>CANTEIRO DE OBRA</v>
      </c>
      <c r="D15" s="122">
        <f>ORÇAMENTO!I35</f>
        <v>0</v>
      </c>
      <c r="E15" s="123" t="e">
        <f>D15/$D$25</f>
        <v>#DIV/0!</v>
      </c>
      <c r="F15" s="566"/>
    </row>
    <row r="16" spans="2:247" s="17" customFormat="1" ht="24" customHeight="1" x14ac:dyDescent="0.2">
      <c r="B16" s="294">
        <v>3</v>
      </c>
      <c r="C16" s="121" t="str">
        <f>ORÇAMENTO!C36</f>
        <v>MOVIMENTO DE TERRA</v>
      </c>
      <c r="D16" s="122">
        <f>ORÇAMENTO!I47</f>
        <v>0</v>
      </c>
      <c r="E16" s="123" t="e">
        <f>D16/$D$25</f>
        <v>#DIV/0!</v>
      </c>
      <c r="F16" s="566"/>
    </row>
    <row r="17" spans="2:247" s="17" customFormat="1" ht="24" customHeight="1" x14ac:dyDescent="0.2">
      <c r="B17" s="294">
        <v>4</v>
      </c>
      <c r="C17" s="121" t="str">
        <f>ORÇAMENTO!C48</f>
        <v>TRANSPORTES</v>
      </c>
      <c r="D17" s="122">
        <f>ORÇAMENTO!I54</f>
        <v>0</v>
      </c>
      <c r="E17" s="123" t="e">
        <f>D17/$D$25</f>
        <v>#DIV/0!</v>
      </c>
      <c r="F17" s="566"/>
    </row>
    <row r="18" spans="2:247" s="17" customFormat="1" ht="24" customHeight="1" x14ac:dyDescent="0.2">
      <c r="B18" s="294">
        <v>5</v>
      </c>
      <c r="C18" s="121" t="str">
        <f>ORÇAMENTO!C55</f>
        <v>DRENAGEM PLUVIAL</v>
      </c>
      <c r="D18" s="122">
        <f>ORÇAMENTO!I69</f>
        <v>0</v>
      </c>
      <c r="E18" s="123" t="e">
        <f>D18/$D$25</f>
        <v>#DIV/0!</v>
      </c>
      <c r="F18" s="566"/>
    </row>
    <row r="19" spans="2:247" s="17" customFormat="1" ht="24" customHeight="1" x14ac:dyDescent="0.2">
      <c r="B19" s="294">
        <v>6</v>
      </c>
      <c r="C19" s="121" t="str">
        <f>ORÇAMENTO!C70</f>
        <v>BASES E PAVIMENTOS</v>
      </c>
      <c r="D19" s="122">
        <f>ORÇAMENTO!I79</f>
        <v>0</v>
      </c>
      <c r="E19" s="123" t="e">
        <f t="shared" ref="E19:E20" si="0">D19/$D$25</f>
        <v>#DIV/0!</v>
      </c>
      <c r="F19" s="566"/>
    </row>
    <row r="20" spans="2:247" s="17" customFormat="1" ht="24" customHeight="1" x14ac:dyDescent="0.2">
      <c r="B20" s="294">
        <v>7</v>
      </c>
      <c r="C20" s="121" t="str">
        <f>ORÇAMENTO!C80</f>
        <v>REVESTIMENTOS</v>
      </c>
      <c r="D20" s="122">
        <f>ORÇAMENTO!I85</f>
        <v>0</v>
      </c>
      <c r="E20" s="123" t="e">
        <f t="shared" si="0"/>
        <v>#DIV/0!</v>
      </c>
      <c r="F20" s="566"/>
    </row>
    <row r="21" spans="2:247" s="17" customFormat="1" ht="24" customHeight="1" x14ac:dyDescent="0.2">
      <c r="B21" s="294">
        <v>8</v>
      </c>
      <c r="C21" s="121" t="str">
        <f>ORÇAMENTO!C86</f>
        <v>SINALIZAÇÃO VIÁRIA</v>
      </c>
      <c r="D21" s="122">
        <f>ORÇAMENTO!I94</f>
        <v>0</v>
      </c>
      <c r="E21" s="123" t="e">
        <f>D21/$D$25</f>
        <v>#DIV/0!</v>
      </c>
      <c r="F21" s="566"/>
    </row>
    <row r="22" spans="2:247" s="17" customFormat="1" ht="24" customHeight="1" x14ac:dyDescent="0.2">
      <c r="B22" s="294">
        <v>9</v>
      </c>
      <c r="C22" s="121" t="str">
        <f>ORÇAMENTO!C95</f>
        <v>SERVIÇOS COMPLEMENTARES</v>
      </c>
      <c r="D22" s="122">
        <f>ORÇAMENTO!I106</f>
        <v>0</v>
      </c>
      <c r="E22" s="123" t="e">
        <f>D22/$D$25</f>
        <v>#DIV/0!</v>
      </c>
      <c r="F22" s="566"/>
    </row>
    <row r="23" spans="2:247" s="17" customFormat="1" ht="24" customHeight="1" x14ac:dyDescent="0.2">
      <c r="B23" s="294">
        <v>10</v>
      </c>
      <c r="C23" s="121" t="str">
        <f>ORÇAMENTO!C107</f>
        <v>ADMINISTRAÇÃO LOCAL DA OBRA</v>
      </c>
      <c r="D23" s="122">
        <f>ORÇAMENTO!I109</f>
        <v>0</v>
      </c>
      <c r="E23" s="123" t="e">
        <f t="shared" ref="E23" si="1">D23/$D$25</f>
        <v>#DIV/0!</v>
      </c>
      <c r="F23" s="566"/>
    </row>
    <row r="24" spans="2:247" ht="12.75" x14ac:dyDescent="0.2">
      <c r="B24" s="963"/>
      <c r="C24" s="964"/>
      <c r="D24" s="965"/>
      <c r="E24" s="124"/>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row>
    <row r="25" spans="2:247" ht="25.5" customHeight="1" x14ac:dyDescent="0.2">
      <c r="B25" s="966" t="s">
        <v>7</v>
      </c>
      <c r="C25" s="967"/>
      <c r="D25" s="295">
        <f>SUM(D14:D23)</f>
        <v>0</v>
      </c>
      <c r="E25" s="124" t="e">
        <f>SUM(E14:E23)</f>
        <v>#DIV/0!</v>
      </c>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row>
    <row r="26" spans="2:247" ht="12" thickBot="1" x14ac:dyDescent="0.25">
      <c r="B26" s="54"/>
      <c r="C26" s="55"/>
      <c r="D26" s="56"/>
      <c r="E26" s="48"/>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row>
    <row r="27" spans="2:247" x14ac:dyDescent="0.2">
      <c r="B27" s="46"/>
      <c r="C27" s="47"/>
      <c r="D27" s="48"/>
      <c r="E27" s="48"/>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row>
  </sheetData>
  <mergeCells count="10">
    <mergeCell ref="B3:D3"/>
    <mergeCell ref="B4:D4"/>
    <mergeCell ref="B24:D24"/>
    <mergeCell ref="B25:C25"/>
    <mergeCell ref="B5:D5"/>
    <mergeCell ref="B7:D7"/>
    <mergeCell ref="B11:D11"/>
    <mergeCell ref="B12:B13"/>
    <mergeCell ref="C12:C13"/>
    <mergeCell ref="D12:D13"/>
  </mergeCells>
  <printOptions horizontalCentered="1"/>
  <pageMargins left="0.39370078740157483" right="0.39370078740157483" top="0.78740157480314965" bottom="0.39370078740157483" header="0.39370078740157483" footer="0.39370078740157483"/>
  <pageSetup paperSize="9" fitToHeight="100" orientation="portrait" r:id="rId1"/>
  <headerFooter>
    <oddFooter>Página &amp;P de &amp;N</oddFooter>
  </headerFooter>
  <ignoredErrors>
    <ignoredError sqref="B14"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L114"/>
  <sheetViews>
    <sheetView topLeftCell="A53" zoomScale="85" zoomScaleNormal="85" zoomScaleSheetLayoutView="100" workbookViewId="0">
      <selection activeCell="D59" sqref="D59"/>
    </sheetView>
  </sheetViews>
  <sheetFormatPr defaultRowHeight="12.75" x14ac:dyDescent="0.2"/>
  <cols>
    <col min="1" max="1" width="6" style="701" customWidth="1"/>
    <col min="2" max="2" width="59.42578125" style="701" customWidth="1"/>
    <col min="3" max="3" width="11.85546875" style="701" customWidth="1"/>
    <col min="4" max="4" width="13.7109375" style="701" bestFit="1" customWidth="1"/>
    <col min="5" max="5" width="12.85546875" style="701" bestFit="1" customWidth="1"/>
    <col min="6" max="6" width="12.7109375" style="701" bestFit="1" customWidth="1"/>
    <col min="7" max="8" width="12.85546875" style="701" bestFit="1" customWidth="1"/>
    <col min="9" max="9" width="12.7109375" style="701" bestFit="1" customWidth="1"/>
    <col min="10" max="10" width="11.85546875" style="701" customWidth="1"/>
    <col min="11" max="11" width="14.28515625" style="701" customWidth="1"/>
    <col min="12" max="12" width="11.85546875" style="701" customWidth="1"/>
    <col min="13" max="13" width="8.85546875" style="701" customWidth="1"/>
    <col min="14" max="18" width="10.85546875" style="701" customWidth="1"/>
    <col min="19" max="19" width="15" style="701" bestFit="1" customWidth="1"/>
    <col min="20" max="23" width="23.42578125" style="701" hidden="1" customWidth="1"/>
    <col min="24" max="24" width="18.7109375" style="701" customWidth="1"/>
    <col min="25" max="28" width="23.42578125" style="701" hidden="1" customWidth="1"/>
    <col min="29" max="29" width="18.7109375" style="701" customWidth="1"/>
    <col min="30" max="33" width="23.42578125" style="701" hidden="1" customWidth="1"/>
    <col min="34" max="34" width="18.7109375" style="701" customWidth="1"/>
    <col min="35" max="38" width="23.42578125" style="701" hidden="1" customWidth="1"/>
    <col min="39" max="39" width="18.7109375" style="701" customWidth="1"/>
    <col min="40" max="43" width="23.42578125" style="701" hidden="1" customWidth="1"/>
    <col min="44" max="44" width="18.7109375" style="701" customWidth="1"/>
    <col min="45" max="48" width="23.42578125" style="701" hidden="1" customWidth="1"/>
    <col min="49" max="49" width="18.7109375" style="701" customWidth="1"/>
    <col min="50" max="53" width="23.42578125" style="701" hidden="1" customWidth="1"/>
    <col min="54" max="54" width="18.7109375" style="701" customWidth="1"/>
    <col min="55" max="58" width="23.42578125" style="701" hidden="1" customWidth="1"/>
    <col min="59" max="60" width="16.140625" style="701" customWidth="1"/>
    <col min="61" max="286" width="9.140625" style="701" customWidth="1"/>
    <col min="287" max="287" width="11.85546875" style="701" customWidth="1"/>
    <col min="288" max="289" width="10.5703125" style="701" customWidth="1"/>
    <col min="290" max="290" width="9.28515625" style="701" customWidth="1"/>
    <col min="291" max="291" width="7.85546875" style="701" customWidth="1"/>
    <col min="292" max="292" width="8.85546875" style="701" customWidth="1"/>
    <col min="293" max="293" width="10.85546875" style="701" customWidth="1"/>
    <col min="294" max="294" width="12.5703125" style="701" customWidth="1"/>
    <col min="295" max="296" width="24.42578125" style="701" customWidth="1"/>
    <col min="297" max="297" width="9.140625" style="701"/>
    <col min="298" max="299" width="24.42578125" style="701" customWidth="1"/>
    <col min="300" max="300" width="8.140625" style="701" customWidth="1"/>
    <col min="301" max="542" width="9.140625" style="701" customWidth="1"/>
    <col min="543" max="543" width="11.85546875" style="701" customWidth="1"/>
    <col min="544" max="545" width="10.5703125" style="701" customWidth="1"/>
    <col min="546" max="546" width="9.28515625" style="701" customWidth="1"/>
    <col min="547" max="547" width="7.85546875" style="701" customWidth="1"/>
    <col min="548" max="548" width="8.85546875" style="701" customWidth="1"/>
    <col min="549" max="549" width="10.85546875" style="701" customWidth="1"/>
    <col min="550" max="550" width="12.5703125" style="701" customWidth="1"/>
    <col min="551" max="552" width="24.42578125" style="701" customWidth="1"/>
    <col min="553" max="553" width="9.140625" style="701"/>
    <col min="554" max="555" width="24.42578125" style="701" customWidth="1"/>
    <col min="556" max="556" width="8.140625" style="701" customWidth="1"/>
    <col min="557" max="798" width="9.140625" style="701" customWidth="1"/>
    <col min="799" max="799" width="11.85546875" style="701" customWidth="1"/>
    <col min="800" max="801" width="10.5703125" style="701" customWidth="1"/>
    <col min="802" max="802" width="9.28515625" style="701" customWidth="1"/>
    <col min="803" max="803" width="7.85546875" style="701" customWidth="1"/>
    <col min="804" max="804" width="8.85546875" style="701" customWidth="1"/>
    <col min="805" max="805" width="10.85546875" style="701" customWidth="1"/>
    <col min="806" max="806" width="12.5703125" style="701" customWidth="1"/>
    <col min="807" max="808" width="24.42578125" style="701" customWidth="1"/>
    <col min="809" max="809" width="9.140625" style="701"/>
    <col min="810" max="811" width="24.42578125" style="701" customWidth="1"/>
    <col min="812" max="812" width="8.140625" style="701" customWidth="1"/>
    <col min="813" max="1026" width="9.140625" style="701" customWidth="1"/>
    <col min="1027" max="16384" width="9.140625" style="581"/>
  </cols>
  <sheetData>
    <row r="1" spans="2:60" ht="13.5" thickBot="1" x14ac:dyDescent="0.25"/>
    <row r="2" spans="2:60" ht="28.5" customHeight="1" x14ac:dyDescent="0.2">
      <c r="B2" s="702"/>
      <c r="C2" s="703" t="s">
        <v>41113</v>
      </c>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c r="AL2" s="704"/>
      <c r="AM2" s="704"/>
      <c r="AN2" s="705"/>
      <c r="AO2" s="705"/>
      <c r="AP2" s="705"/>
      <c r="AQ2" s="705"/>
      <c r="AR2" s="704"/>
      <c r="AS2" s="704"/>
      <c r="AT2" s="704"/>
      <c r="AU2" s="704"/>
      <c r="AV2" s="704"/>
      <c r="AW2" s="704"/>
      <c r="AX2" s="704"/>
      <c r="AY2" s="704"/>
      <c r="AZ2" s="704"/>
      <c r="BA2" s="704"/>
      <c r="BB2" s="704"/>
      <c r="BC2" s="704"/>
      <c r="BD2" s="704"/>
      <c r="BE2" s="704"/>
      <c r="BF2" s="704"/>
      <c r="BG2" s="704"/>
      <c r="BH2" s="706"/>
    </row>
    <row r="3" spans="2:60" x14ac:dyDescent="0.2">
      <c r="B3" s="707"/>
      <c r="C3" s="708"/>
      <c r="AI3" s="1260" t="s">
        <v>41114</v>
      </c>
      <c r="AJ3" s="1260"/>
      <c r="AK3" s="1260"/>
      <c r="AL3" s="1260"/>
      <c r="AN3" s="1260" t="s">
        <v>41115</v>
      </c>
      <c r="AO3" s="1260"/>
      <c r="AP3" s="1260"/>
      <c r="AQ3" s="1260"/>
      <c r="BH3" s="709"/>
    </row>
    <row r="4" spans="2:60" s="710" customFormat="1" ht="75" customHeight="1" x14ac:dyDescent="0.2">
      <c r="B4" s="711" t="s">
        <v>41116</v>
      </c>
      <c r="C4" s="712" t="s">
        <v>41117</v>
      </c>
      <c r="D4" s="713" t="s">
        <v>41118</v>
      </c>
      <c r="E4" s="713" t="s">
        <v>41119</v>
      </c>
      <c r="F4" s="713" t="s">
        <v>41120</v>
      </c>
      <c r="G4" s="713" t="s">
        <v>41121</v>
      </c>
      <c r="H4" s="713" t="s">
        <v>41122</v>
      </c>
      <c r="I4" s="713" t="s">
        <v>41123</v>
      </c>
      <c r="J4" s="713" t="s">
        <v>41124</v>
      </c>
      <c r="K4" s="713" t="s">
        <v>41125</v>
      </c>
      <c r="L4" s="713" t="s">
        <v>41126</v>
      </c>
      <c r="M4" s="713" t="s">
        <v>108</v>
      </c>
      <c r="N4" s="713" t="s">
        <v>41127</v>
      </c>
      <c r="O4" s="713" t="s">
        <v>41128</v>
      </c>
      <c r="P4" s="713" t="s">
        <v>41129</v>
      </c>
      <c r="Q4" s="713" t="s">
        <v>41130</v>
      </c>
      <c r="R4" s="713"/>
      <c r="S4" s="713" t="s">
        <v>41131</v>
      </c>
      <c r="T4" s="713" t="s">
        <v>41132</v>
      </c>
      <c r="U4" s="713" t="s">
        <v>41133</v>
      </c>
      <c r="V4" s="713" t="s">
        <v>41134</v>
      </c>
      <c r="W4" s="713" t="s">
        <v>41135</v>
      </c>
      <c r="X4" s="713" t="s">
        <v>41136</v>
      </c>
      <c r="Y4" s="713" t="s">
        <v>41137</v>
      </c>
      <c r="Z4" s="713" t="s">
        <v>41138</v>
      </c>
      <c r="AA4" s="713" t="s">
        <v>41139</v>
      </c>
      <c r="AB4" s="713" t="s">
        <v>41140</v>
      </c>
      <c r="AC4" s="713" t="s">
        <v>41141</v>
      </c>
      <c r="AD4" s="713" t="s">
        <v>41142</v>
      </c>
      <c r="AE4" s="713" t="s">
        <v>41143</v>
      </c>
      <c r="AF4" s="713" t="s">
        <v>41144</v>
      </c>
      <c r="AG4" s="713" t="s">
        <v>41145</v>
      </c>
      <c r="AH4" s="713" t="s">
        <v>41146</v>
      </c>
      <c r="AI4" s="713" t="s">
        <v>41147</v>
      </c>
      <c r="AJ4" s="713" t="s">
        <v>41148</v>
      </c>
      <c r="AK4" s="713" t="s">
        <v>41149</v>
      </c>
      <c r="AL4" s="713" t="s">
        <v>41150</v>
      </c>
      <c r="AM4" s="713" t="s">
        <v>41151</v>
      </c>
      <c r="AN4" s="713" t="s">
        <v>41147</v>
      </c>
      <c r="AO4" s="713" t="s">
        <v>41148</v>
      </c>
      <c r="AP4" s="713" t="s">
        <v>41149</v>
      </c>
      <c r="AQ4" s="713" t="s">
        <v>41150</v>
      </c>
      <c r="AR4" s="713" t="s">
        <v>41151</v>
      </c>
      <c r="AS4" s="713" t="s">
        <v>41152</v>
      </c>
      <c r="AT4" s="713" t="s">
        <v>41153</v>
      </c>
      <c r="AU4" s="713" t="s">
        <v>41154</v>
      </c>
      <c r="AV4" s="713" t="s">
        <v>41155</v>
      </c>
      <c r="AW4" s="713" t="s">
        <v>41156</v>
      </c>
      <c r="AX4" s="713" t="s">
        <v>41157</v>
      </c>
      <c r="AY4" s="713" t="s">
        <v>41158</v>
      </c>
      <c r="AZ4" s="713" t="s">
        <v>41159</v>
      </c>
      <c r="BA4" s="713" t="s">
        <v>41160</v>
      </c>
      <c r="BB4" s="713" t="s">
        <v>41161</v>
      </c>
      <c r="BC4" s="713" t="s">
        <v>41162</v>
      </c>
      <c r="BD4" s="713" t="s">
        <v>41163</v>
      </c>
      <c r="BE4" s="713" t="s">
        <v>41164</v>
      </c>
      <c r="BF4" s="713" t="s">
        <v>41165</v>
      </c>
      <c r="BG4" s="713" t="s">
        <v>41161</v>
      </c>
      <c r="BH4" s="714" t="s">
        <v>41166</v>
      </c>
    </row>
    <row r="5" spans="2:60" s="582" customFormat="1" x14ac:dyDescent="0.2">
      <c r="B5" s="801" t="s">
        <v>27730</v>
      </c>
      <c r="C5" s="802" t="s">
        <v>41167</v>
      </c>
      <c r="D5" s="802" t="s">
        <v>41168</v>
      </c>
      <c r="E5" s="804">
        <v>2.85</v>
      </c>
      <c r="F5" s="805">
        <v>1.85</v>
      </c>
      <c r="G5" s="715">
        <f t="shared" ref="G5:G40" si="0">ROUND(E5-F5,2)</f>
        <v>1</v>
      </c>
      <c r="H5" s="804">
        <v>2.8</v>
      </c>
      <c r="I5" s="808">
        <v>1.7999999999999998</v>
      </c>
      <c r="J5" s="716">
        <f t="shared" ref="J5:J40" si="1">ROUND(H5-I5,2)</f>
        <v>1</v>
      </c>
      <c r="K5" s="717">
        <f t="shared" ref="K5:K40" si="2">ROUND((G5+J5)/2+ROUND(S5/4,2),2)</f>
        <v>1.1000000000000001</v>
      </c>
      <c r="L5" s="717">
        <f t="shared" ref="L5:L40" si="3">ROUND(($G5 + $J5)/2,2)</f>
        <v>1</v>
      </c>
      <c r="M5" s="809">
        <v>35</v>
      </c>
      <c r="N5" s="718">
        <f t="shared" ref="N5:N40" si="4">IF(S5&gt;=0.5,S5+2*0.3 + QUOTIENT(K5,2)*0.1,IF(S5=0.4,0.9 + QUOTIENT(K5,2)*0.1,"inserir manualmente"))</f>
        <v>0.9</v>
      </c>
      <c r="O5" s="718">
        <f t="shared" ref="O5:O40" si="5">IF(AND(S5&gt;=0.4,S5&lt;=0.7),1.2, (1.2 + (S5 - 0.7)))</f>
        <v>1.2</v>
      </c>
      <c r="P5" s="716">
        <f t="shared" ref="P5:P40" si="6">G5+0.15</f>
        <v>1.1499999999999999</v>
      </c>
      <c r="Q5" s="716">
        <f t="shared" ref="Q5:Q40" si="7">IF(IF(AND(S5&gt;=0.4,S5&lt;=0.8),G5- 1.4,G5- (1.4 + (S5 - 0.8)))&lt;0,0,IF(AND(S5&gt;=0.4,S5&lt;=0.8),G5- 1.4,G5- (1.4 + (S5 - 0.8))))</f>
        <v>0</v>
      </c>
      <c r="R5" s="716">
        <f t="shared" ref="R5:R6" si="8">0.8+0.144</f>
        <v>0.94400000000000006</v>
      </c>
      <c r="S5" s="809">
        <v>0.4</v>
      </c>
      <c r="T5" s="715" t="str">
        <f t="shared" ref="T5:T40" si="9">IF($N5&lt;=1.5,IF($K5&lt;=1.5,"SINAPI não disponivel",IF($K5&lt;=3,"SINAPI 90084",IF($K5&lt;=4.5,"SINAPI 90086",IF($K5&lt;=6,"SINAPI 90088","SINAPI não disponível")))),IF($N5&lt;=2.5,IF($K5&lt;=1.5,"SINAPI 90082",IF($K5&lt;=3,"SINAPI 90085",IF($K5&lt;=4.5,"SINAPI 90087",IF($K5&lt;=6,"SINAPI 90090","SINAPI não disponível")))),"SINAPI não disponível"))</f>
        <v>SINAPI não disponivel</v>
      </c>
      <c r="U5" s="715" t="str">
        <f t="shared" ref="U5:U40" si="10">IF($N5&lt;=1.5,IF($K5&lt;=1.5,"SINAPI não disponivel",IF($K5&lt;=3,"SINAPI 90092",IF($K5&lt;=4.5,"SINAPI 90094",IF($K5&lt;=6,"SINAPI 90096","SINAPI não disponível")))),IF($N5&lt;=2.5,IF($K5&lt;=1.5,"SINAPI 90091",IF($K5&lt;=3,"SINAPI 90093",IF($K5&lt;=4.5,"SINAPI 90095",IF($K5&lt;=6,"SINAPI 90098","SINAPI não disponível")))),"SINAPI não disponível"))</f>
        <v>SINAPI não disponivel</v>
      </c>
      <c r="V5" s="715" t="str">
        <f t="shared" ref="V5:V40" si="11">IF($N5&lt;=0.8,IF($K5&lt;=1.5,"SINAPI 90099",IF($K5&lt;=3,"SINAPI 90101",IF($K5&lt;=4.5,"SINAPI não disponível",IF($K5&lt;=6,"SINAPI não disponível","SINAPI não disponível")))),IF($N5&lt;=1.5,IF($K5&lt;=1.5,"SINAPI 90100",IF($K5&lt;=3,"SINAPI 90102",IF($K5&lt;=4.5,"SINAPI não disponível",IF($K5&lt;=6,"SINAPI não disponível","SINAPI não disponível")))),"SINAPI não disponível"))</f>
        <v>SINAPI 90100</v>
      </c>
      <c r="W5" s="715" t="str">
        <f t="shared" ref="W5:W40" si="12">IF($N5&lt;=0.8,IF($K5&lt;=1.5,"SINAPI 90105",IF($K5&lt;=3,"SINAPI 90107",IF($K5&lt;=4.5,"SINAPI não disponível",IF($K5&lt;=6,"SINAPI não disponível","SINAPI não disponível")))),IF($N5&lt;=1.5,IF($K5&lt;=1.5,"SINAPI 90106",IF($K5&lt;=3,"SINAPI 90108",IF($K5&lt;=4.5,"SINAPI não disponível",IF($K5&lt;=6,"SINAPI não disponível","SINAPI não disponível")))),"SINAPI não disponível"))</f>
        <v>SINAPI 90106</v>
      </c>
      <c r="X5" s="715">
        <f t="shared" ref="X5:X40" si="13">$K5*$M5*$N5</f>
        <v>34.65</v>
      </c>
      <c r="Y5" s="715" t="str">
        <f t="shared" ref="Y5:Y40" si="14">IF(($O5+2*0.2+2*0.3)&lt;=1.5,IF($P5&lt;=1.5,"SINAPI não disponivel",IF($P5&lt;=3,"SINAPI 90084",IF($P5&lt;=4.5,"SINAPI 90086",IF($P5&lt;=6,"SINAPI 90088","SINAPI não disponível")))),IF(($O5+2*0.2+2*0.3)&lt;=2.5,IF($P5&lt;=1.5,"SINAPI 90082",IF($P5&lt;=3,"SINAPI 90085",IF($P5&lt;=4.5,"SINAPI 90087",IF($P5&lt;=6,"SINAPI 90090","SINAPI não disponível")))),"SINAPI não disponível"))</f>
        <v>SINAPI 90082</v>
      </c>
      <c r="Z5" s="715" t="str">
        <f t="shared" ref="Z5:Z40" si="15">IF(($O5+2*0.2+2*0.3)&lt;=1.5,IF($P5&lt;=1.5,"SINAPI não disponivel",IF($P5&lt;=3,"SINAPI 90092",IF($P5&lt;=4.5,"SINAPI 90094",IF($P5&lt;=6,"SINAPI 90096","SINAPI não disponível")))),IF(($O5+2*0.2+2*0.3)&lt;=2.5,IF($P5&lt;=1.5,"SINAPI 90091",IF($P5&lt;=3,"SINAPI 90093",IF($P5&lt;=4.5,"SINAPI 90095",IF($P5&lt;=6,"SINAPI 90098","SINAPI não disponível")))),"SINAPI não disponível"))</f>
        <v>SINAPI 90091</v>
      </c>
      <c r="AA5" s="715" t="str">
        <f t="shared" ref="AA5:AA40" si="16">IF(($O5+2*0.2+2*0.3)&lt;=0.8,IF($P5&lt;=1.5,"SINAPI 90099",IF($P5&lt;=3,"SINAPI 90101",IF($P5&lt;=4.5,"SINAPI não disponível",IF($P5&lt;=6,"SINAPI não disponível","SINAPI não disponível")))),IF(($O5+2*0.2+2*0.3)&lt;=1.5,IF($P5&lt;=1.5,"SINAPI 90100",IF($P5&lt;=3,"SINAPI 90102",IF($P5&lt;=4.5,"SINAPI não disponível",IF($P5&lt;=6,"SINAPI não disponível","SINAPI não disponível")))),"SINAPI não disponível"))</f>
        <v>SINAPI não disponível</v>
      </c>
      <c r="AB5" s="715" t="str">
        <f t="shared" ref="AB5:AB40" si="17">IF(($O5+2*0.2+2*0.3)&lt;=0.8,IF($P5&lt;=1.5,"SINAPI 90105",IF($P5&lt;=3,"SINAPI 90107",IF($P5&lt;=4.5,"SINAPI não disponível",IF($P5&lt;=6,"SINAPI não disponível","SINAPI não disponível")))),IF(($O5+2*0.2+2*0.3)&lt;=1.5,IF($P5&lt;=1.5,"SINAPI 90106",IF($P5&lt;=3,"SINAPI 90108",IF($P5&lt;=4.5,"SINAPI não disponível",IF($P5&lt;=6,"SINAPI não disponível","SINAPI não disponível")))),"SINAPI não disponível"))</f>
        <v>SINAPI não disponível</v>
      </c>
      <c r="AC5" s="715">
        <f t="shared" ref="AC5:AC40" si="18">(($O5+2*0.2+2*0.3)^2)*$P5</f>
        <v>5.5660000000000007</v>
      </c>
      <c r="AD5" s="715" t="str">
        <f t="shared" ref="AD5:AD40" si="19">IF($N5&lt;=1.5,IF($L5&lt;=1.5,"SINAPI não disponivel",IF($L5&lt;=3,"SINAPI 94328",IF($L5&lt;=4.5,"SINAPI 94330",IF($L5&lt;=6,"SINAPI 94332","SINAPI não disponível")))),IF($N5&lt;=2.5,IF($L5&lt;=1.5,"SINAPI 94327",IF($L5&lt;=3,"SINAPI 94329",IF($L5&lt;=4.5,"SINAPI 94331",IF($L5&lt;=6,"SINAPI 94333","SINAPI não disponível")))),"SINAPI não disponível"))</f>
        <v>SINAPI não disponivel</v>
      </c>
      <c r="AE5" s="715" t="str">
        <f t="shared" ref="AE5:AE40" si="20">IF($N5&lt;=1.5,IF($L5&lt;=1.5,"SINAPI não disponivel",IF($L5&lt;=3,"SINAPI 94305",IF($L5&lt;=4.5,"SINAPI 94307",IF($L5&lt;=6,"SINAPI 94309","SINAPI não disponível")))),IF($N5&lt;=2.5,IF($L5&lt;=1.5,"SINAPI 994304",IF($L5&lt;=3,"SINAPI 94306",IF($L5&lt;=4.5,"SINAPI 94308",IF($L5&lt;=6,"SINAPI 94310","SINAPI não disponível")))),"SINAPI não disponível"))</f>
        <v>SINAPI não disponivel</v>
      </c>
      <c r="AF5" s="715" t="str">
        <f t="shared" ref="AF5:AF40" si="21">IF($N5&lt;=0.8,IF($L5&lt;=1.5,"SINAPI 94338",IF($L5&lt;=3,"SINAPI 94340",IF($L5&lt;=4.5,"SINAPI não disponível",IF($L5&lt;=6,"SINAPI não disponível","SINAPI não disponível")))),IF($N5&lt;=1.5,IF($L5&lt;=1.5,"SINAPI 94339",IF($L5&lt;=3,"SINAPI 94341",IF($L5&lt;=4.5,"SINAPI não disponível",IF($L5&lt;=6,"SINAPI não disponível","SINAPI não disponível")))),"SINAPI não disponível"))</f>
        <v>SINAPI 94339</v>
      </c>
      <c r="AG5" s="715" t="str">
        <f t="shared" ref="AG5:AG40" si="22">IF($N5&lt;=0.8,IF($L5&lt;=1.5,"SINAPI 94315",IF($L5&lt;=3,"SINAPI 94317",IF($L5&lt;=4.5,"SINAPI não disponível",IF($L5&lt;=6,"SINAPI não disponível","SINAPI não disponível")))),IF($N5&lt;=1.5,IF($L5&lt;=1.5,"SINAPI 94316",IF($L5&lt;=3,"SINAPI 94318",IF($L5&lt;=4.5,"SINAPI não disponível",IF($L5&lt;=6,"SINAPI não disponível","SINAPI não disponível")))),"SINAPI não disponível"))</f>
        <v>SINAPI 94316</v>
      </c>
      <c r="AH5" s="715">
        <f t="shared" ref="AH5:AH40" si="23">$L5*$M5*$N5-(PI()*$S5*$S5/4)*$M5</f>
        <v>27.10177028497429</v>
      </c>
      <c r="AI5" s="715" t="str">
        <f t="shared" ref="AI5:AI40" si="24">IF($N5&lt;=1.5,IF($L5&lt;=1.5,"SINAPI não disponivel",IF($L5&lt;=3,"SINAPI 93361",IF($L5&lt;=4.5,"SINAPI 93363",IF($L5&lt;=6,"SINAPI 93365","SINAPI não disponível")))),IF($N5&lt;=2.5,IF($L5&lt;=1.5,"SINAPI 93360",IF($L5&lt;=3,"SINAPI 93362",IF($L5&lt;=4.5,"SINAPI 93364",IF($L5&lt;=6,"SINAPI 93366","SINAPI não disponível")))),"SINAPI não disponível"))</f>
        <v>SINAPI não disponivel</v>
      </c>
      <c r="AJ5" s="715" t="str">
        <f t="shared" ref="AJ5:AJ40" si="25">IF($N5&lt;=1.5,IF($L5&lt;=1.5,"SINAPI não disponivel",IF($L5&lt;=3,"SINAPI 93368",IF($L5&lt;=4.5,"SINAPI 93370",IF($L5&lt;=6,"SINAPI 93372","SINAPI não disponível")))),IF($N5&lt;=2.5,IF($L5&lt;=1.5,"SINAPI 93367",IF($L5&lt;=3,"SINAPI 93369",IF($L5&lt;=4.5,"SINAPI 93371",IF($L5&lt;=6,"SINAPI 93373","SINAPI não disponível")))),"SINAPI não disponível"))</f>
        <v>SINAPI não disponivel</v>
      </c>
      <c r="AK5" s="715" t="str">
        <f t="shared" ref="AK5:AK40" si="26">IF($N5&lt;=0.8,IF($L5&lt;=1.5,"SINAPI 93374",IF($L5&lt;=3,"SINAPI 93376",IF($L5&lt;=4.5,"SINAPI não disponível",IF($L5&lt;=6,"SINAPI não disponível","SINAPI não disponível")))),IF($N5&lt;=1.5,IF($L5&lt;=1.5,"SINAPI 93375",IF($L5&lt;=3,"SINAPI 93377",IF($L5&lt;=4.5,"SINAPI não disponível",IF($L5&lt;=6,"SINAPI não disponível","SINAPI não disponível")))),"SINAPI não disponível"))</f>
        <v>SINAPI 93375</v>
      </c>
      <c r="AL5" s="715" t="str">
        <f t="shared" ref="AL5:AL40" si="27">IF($N5&lt;=0.8,IF($L5&lt;=1.5,"SINAPI 93378",IF($L5&lt;=3,"SINAPI 93380",IF($L5&lt;=4.5,"SINAPI não disponível",IF($L5&lt;=6,"SINAPI não disponível","SINAPI não disponível")))),IF($N5&lt;=1.5,IF($L5&lt;=1.5,"SINAPI 93379",IF($L5&lt;=3,"SINAPI 93381",IF($L5&lt;=4.5,"SINAPI não disponível",IF($L5&lt;=6,"SINAPI não disponível","SINAPI não disponível")))),"SINAPI não disponível"))</f>
        <v>SINAPI 93379</v>
      </c>
      <c r="AM5" s="715">
        <f t="shared" ref="AM5:AM40" si="28">$L5*$M5*$N5-(PI()*$S5*$S5/4)*$M5</f>
        <v>27.10177028497429</v>
      </c>
      <c r="AN5" s="715" t="str">
        <f t="shared" ref="AN5:AN40" si="29">IF($O5+2*0.2+2*0.3&lt;=1.5,IF($P5&lt;=1.5,"SINAPI não disponivel",IF($P5&lt;=3,"SINAPI 93361",IF($P5&lt;=4.5,"SINAPI 93363",IF($P5&lt;=6,"SINAPI 93365","SINAPI não disponível")))),IF($O5+2*0.2+2*0.3&lt;=2.5,IF($P5&lt;=1.5,"SINAPI 93360",IF($P5&lt;=3,"SINAPI 93362",IF($P5&lt;=4.5,"SINAPI 93364",IF($P5&lt;=6,"SINAPI 93366","SINAPI não disponível")))),"SINAPI não disponível"))</f>
        <v>SINAPI 93360</v>
      </c>
      <c r="AO5" s="715" t="str">
        <f t="shared" ref="AO5:AO40" si="30">IF($O5+2*0.2+2*0.3&lt;=1.5,IF($P5&lt;=1.5,"SINAPI não disponivel",IF($P5&lt;=3,"SINAPI 93368",IF($P5&lt;=4.5,"SINAPI 93370",IF($P5&lt;=6,"SINAPI 93372","SINAPI não disponível")))),IF($O5+2*0.2+2*0.3&lt;=2.5,IF($P5&lt;=1.5,"SINAPI 93367",IF($P5&lt;=3,"SINAPI 93369",IF($P5&lt;=4.5,"SINAPI 93371",IF($P5&lt;=6,"SINAPI 93373","SINAPI não disponível")))),"SINAPI não disponível"))</f>
        <v>SINAPI 93367</v>
      </c>
      <c r="AP5" s="715" t="str">
        <f t="shared" ref="AP5:AP40" si="31">IF($O5+2*0.2+2*0.3&lt;=0.8,IF($P5&lt;=1.5,"SINAPI 93374",IF($P5&lt;=3,"SINAPI 93376",IF($P5&lt;=4.5,"SINAPI não disponível",IF($P5&lt;=6,"SINAPI não disponível","SINAPI não disponível")))),IF($O5+2*0.2+2*0.3&lt;=1.5,IF($P5&lt;=1.5,"SINAPI 93375",IF($P5&lt;=3,"SINAPI 93377",IF($P5&lt;=4.5,"SINAPI não disponível",IF($P5&lt;=6,"SINAPI não disponível","SINAPI não disponível")))),"SINAPI não disponível"))</f>
        <v>SINAPI não disponível</v>
      </c>
      <c r="AQ5" s="715" t="str">
        <f t="shared" ref="AQ5:AQ40" si="32">IF($O5+2*0.2+2*0.3&lt;=0.8,IF($P5&lt;=1.5,"SINAPI 93378",IF($P5&lt;=3,"SINAPI 93380",IF($P5&lt;=4.5,"SINAPI não disponível",IF($P5&lt;=6,"SINAPI não disponível","SINAPI não disponível")))),IF($O5+2*0.2+2*0.3&lt;=1.5,IF($P5&lt;=1.5,"SINAPI 93379",IF($P5&lt;=3,"SINAPI 93381",IF($P5&lt;=4.5,"SINAPI não disponível",IF($P5&lt;=6,"SINAPI não disponível","SINAPI não disponível")))),"SINAPI não disponível"))</f>
        <v>SINAPI não disponível</v>
      </c>
      <c r="AR5" s="715">
        <f t="shared" ref="AR5:AR40" si="33">(($O5+2*0.2+2*0.3)^2)*$P5-(($O5+2*0.2)^2)*$P5</f>
        <v>2.6220000000000003</v>
      </c>
      <c r="AS5" s="715" t="str">
        <f t="shared" ref="AS5:AS40" si="34">IF($N5&lt;=1.5,IF($K5&lt;=1.5,"SINAPI 94037",IF($K5&lt;=3,"SINAPI 94039",IF($K5&lt;=4.5,"SINAPI 94041",IF($K5&lt;=6,"SINAPI não disponível","SINAPI não disponível")))),IF($N5&lt;=2.5,IF($K5&lt;=1.5,"SINAPI 94038",IF($K5&lt;=3,"SINAPI 94040",IF($K5&lt;=4.5,"SINAPI 94042",IF($K5&lt;=6,"SINAPI não disponível","SINAPI não disponível")))),"SINAPI não disponível"))</f>
        <v>SINAPI 94037</v>
      </c>
      <c r="AT5" s="715" t="str">
        <f t="shared" ref="AT5:AT40" si="35">IF($N5&lt;=1.5,IF($K5&lt;=1.5,"SINAPI 94043",IF($K5&lt;=3,"SINAPI 94045",IF($K5&lt;=4.5,"SINAPI 94047",IF($K5&lt;=6,"SINAPI não disponível ","SINAPI não disponível")))),IF($N5&lt;=2.5,IF($K5&lt;=1.5,"SINAPI 94044",IF($K5&lt;=3,"SINAPI 94046",IF($K5&lt;=4.5,"SINAPI 94048",IF($K5&lt;=6,"SINAPI não disponível ","SINAPI não disponível")))),"SINAPI não disponível"))</f>
        <v>SINAPI 94043</v>
      </c>
      <c r="AU5" s="715" t="str">
        <f t="shared" ref="AU5:AU40" si="36">IF($N5&lt;=1.5,IF($K5&lt;=1.5,"SINAPI 94049",IF($K5&lt;=3,"SINAPI 94051",IF($K5&lt;=4.5,"SINAPI 94053",IF($K5&lt;=6,"SINAPI não disponível","SINAPI não disponível")))),IF($N5&lt;=2.5,IF($K5&lt;=1.5,"SINAPI 94050",IF($K5&lt;=3,"SINAPI 94052",IF($K5&lt;=4.5,"SINAPI 94054",IF($K5&lt;=6,"SINAPI não disponível","SINAPI não disponível")))),"SINAPI não disponível"))</f>
        <v>SINAPI 94049</v>
      </c>
      <c r="AV5" s="715" t="str">
        <f t="shared" ref="AV5:AV40" si="37">IF($N5&lt;=1.5,IF($K5&lt;=1.5,"SINAPI 94055",IF($K5&lt;=3,"SINAPI 94057",IF($K5&lt;=4.5,"SINAPI 94059",IF($K5&lt;=6,"SINAPI não disponível","SINAPI não disponível")))),IF($N5&lt;=2.5,IF($K5&lt;=1.5,"SINAPI 94056",IF($K5&lt;=3,"SINAPI 94058",IF($K5&lt;=4.5,"SINAPI 94060",IF($K5&lt;=6,"SINAPI não disponível","SINAPI não disponível")))),"SINAPI não disponível"))</f>
        <v>SINAPI 94055</v>
      </c>
      <c r="AW5" s="715">
        <f t="shared" ref="AW5:AW40" si="38">IF(K5&lt;1.25,0,IF(K5&gt;=1.25,2*($K5*$M5)))</f>
        <v>0</v>
      </c>
      <c r="AX5" s="715" t="str">
        <f t="shared" ref="AX5:AX40" si="39">IF($N5&lt;=1.5,"SINAPI 94102","SINAPI 94106")</f>
        <v>SINAPI 94102</v>
      </c>
      <c r="AY5" s="715" t="str">
        <f t="shared" ref="AY5:AY40" si="40">IF($N5&lt;=1.5,"SINAPI 94104","SINAPI 94108")</f>
        <v>SINAPI 94104</v>
      </c>
      <c r="AZ5" s="715" t="str">
        <f t="shared" ref="AZ5:AZ40" si="41">IF($N5&lt;=1.5,"SINAPI 94103","SINAPI 94107")</f>
        <v>SINAPI 94103</v>
      </c>
      <c r="BA5" s="715" t="str">
        <f t="shared" ref="BA5:BA40" si="42">IF($N5&lt;=1.5,"SINAPI 94105","SINAPI 94110")</f>
        <v>SINAPI 94105</v>
      </c>
      <c r="BB5" s="718">
        <f t="shared" ref="BB5:BB40" si="43">ROUND((ROUND($S5/4,2)*$N5*$M5),2)</f>
        <v>3.15</v>
      </c>
      <c r="BC5" s="715" t="str">
        <f t="shared" ref="BC5:BC40" si="44">IF($N5&lt;=1.5,"SINAPI 94111","SINAPI 94115")</f>
        <v>SINAPI 94111</v>
      </c>
      <c r="BD5" s="715" t="str">
        <f t="shared" ref="BD5:BD40" si="45">IF($N5&lt;=1.5,"SINAPI 94113","SINAPI 94117")</f>
        <v>SINAPI 94113</v>
      </c>
      <c r="BE5" s="715" t="str">
        <f t="shared" ref="BE5:BE40" si="46">IF($N5&lt;=1.5,"SINAPI 94112","SINAPI 94116")</f>
        <v>SINAPI 94112</v>
      </c>
      <c r="BF5" s="715" t="str">
        <f t="shared" ref="BF5:BF40" si="47">IF($N5&lt;=1.5,"SINAPI 94114","SINAPI 94118")</f>
        <v>SINAPI 94114</v>
      </c>
      <c r="BG5" s="718">
        <f t="shared" ref="BG5:BG40" si="48">ROUND((ROUND($S5/4,2)*$N5*$M5),2)</f>
        <v>3.15</v>
      </c>
      <c r="BH5" s="719">
        <f t="shared" ref="BH5:BH40" si="49">(S5+0.3)*$M5*$N5-(PI()*$S5*$S5/4)*$M5</f>
        <v>17.65177028497429</v>
      </c>
    </row>
    <row r="6" spans="2:60" s="582" customFormat="1" x14ac:dyDescent="0.2">
      <c r="B6" s="801" t="s">
        <v>27730</v>
      </c>
      <c r="C6" s="802" t="s">
        <v>41168</v>
      </c>
      <c r="D6" s="802" t="s">
        <v>41169</v>
      </c>
      <c r="E6" s="804">
        <v>2.8</v>
      </c>
      <c r="F6" s="805">
        <v>1.7999999999999998</v>
      </c>
      <c r="G6" s="715">
        <f t="shared" si="0"/>
        <v>1</v>
      </c>
      <c r="H6" s="804">
        <v>2.75</v>
      </c>
      <c r="I6" s="808">
        <v>1.5529999999999997</v>
      </c>
      <c r="J6" s="716">
        <f t="shared" si="1"/>
        <v>1.2</v>
      </c>
      <c r="K6" s="717">
        <f t="shared" si="2"/>
        <v>1.2</v>
      </c>
      <c r="L6" s="717">
        <f t="shared" si="3"/>
        <v>1.1000000000000001</v>
      </c>
      <c r="M6" s="809">
        <v>35</v>
      </c>
      <c r="N6" s="718">
        <f t="shared" si="4"/>
        <v>0.9</v>
      </c>
      <c r="O6" s="718">
        <f t="shared" si="5"/>
        <v>1.2</v>
      </c>
      <c r="P6" s="716">
        <f t="shared" si="6"/>
        <v>1.1499999999999999</v>
      </c>
      <c r="Q6" s="716">
        <f t="shared" si="7"/>
        <v>0</v>
      </c>
      <c r="R6" s="716">
        <f t="shared" si="8"/>
        <v>0.94400000000000006</v>
      </c>
      <c r="S6" s="809">
        <v>0.4</v>
      </c>
      <c r="T6" s="715" t="str">
        <f t="shared" si="9"/>
        <v>SINAPI não disponivel</v>
      </c>
      <c r="U6" s="715" t="str">
        <f t="shared" si="10"/>
        <v>SINAPI não disponivel</v>
      </c>
      <c r="V6" s="715" t="str">
        <f t="shared" si="11"/>
        <v>SINAPI 90100</v>
      </c>
      <c r="W6" s="715" t="str">
        <f t="shared" si="12"/>
        <v>SINAPI 90106</v>
      </c>
      <c r="X6" s="715">
        <f t="shared" si="13"/>
        <v>37.800000000000004</v>
      </c>
      <c r="Y6" s="715" t="str">
        <f t="shared" si="14"/>
        <v>SINAPI 90082</v>
      </c>
      <c r="Z6" s="715" t="str">
        <f t="shared" si="15"/>
        <v>SINAPI 90091</v>
      </c>
      <c r="AA6" s="715" t="str">
        <f t="shared" si="16"/>
        <v>SINAPI não disponível</v>
      </c>
      <c r="AB6" s="715" t="str">
        <f t="shared" si="17"/>
        <v>SINAPI não disponível</v>
      </c>
      <c r="AC6" s="715">
        <f t="shared" si="18"/>
        <v>5.5660000000000007</v>
      </c>
      <c r="AD6" s="715" t="str">
        <f t="shared" si="19"/>
        <v>SINAPI não disponivel</v>
      </c>
      <c r="AE6" s="715" t="str">
        <f t="shared" si="20"/>
        <v>SINAPI não disponivel</v>
      </c>
      <c r="AF6" s="715" t="str">
        <f t="shared" si="21"/>
        <v>SINAPI 94339</v>
      </c>
      <c r="AG6" s="715" t="str">
        <f t="shared" si="22"/>
        <v>SINAPI 94316</v>
      </c>
      <c r="AH6" s="715">
        <f t="shared" si="23"/>
        <v>30.251770284974288</v>
      </c>
      <c r="AI6" s="715" t="str">
        <f t="shared" si="24"/>
        <v>SINAPI não disponivel</v>
      </c>
      <c r="AJ6" s="715" t="str">
        <f t="shared" si="25"/>
        <v>SINAPI não disponivel</v>
      </c>
      <c r="AK6" s="715" t="str">
        <f t="shared" si="26"/>
        <v>SINAPI 93375</v>
      </c>
      <c r="AL6" s="715" t="str">
        <f t="shared" si="27"/>
        <v>SINAPI 93379</v>
      </c>
      <c r="AM6" s="715">
        <f t="shared" si="28"/>
        <v>30.251770284974288</v>
      </c>
      <c r="AN6" s="715" t="str">
        <f t="shared" si="29"/>
        <v>SINAPI 93360</v>
      </c>
      <c r="AO6" s="715" t="str">
        <f t="shared" si="30"/>
        <v>SINAPI 93367</v>
      </c>
      <c r="AP6" s="715" t="str">
        <f t="shared" si="31"/>
        <v>SINAPI não disponível</v>
      </c>
      <c r="AQ6" s="715" t="str">
        <f t="shared" si="32"/>
        <v>SINAPI não disponível</v>
      </c>
      <c r="AR6" s="715">
        <f t="shared" si="33"/>
        <v>2.6220000000000003</v>
      </c>
      <c r="AS6" s="715" t="str">
        <f t="shared" si="34"/>
        <v>SINAPI 94037</v>
      </c>
      <c r="AT6" s="715" t="str">
        <f t="shared" si="35"/>
        <v>SINAPI 94043</v>
      </c>
      <c r="AU6" s="715" t="str">
        <f t="shared" si="36"/>
        <v>SINAPI 94049</v>
      </c>
      <c r="AV6" s="715" t="str">
        <f t="shared" si="37"/>
        <v>SINAPI 94055</v>
      </c>
      <c r="AW6" s="715">
        <f t="shared" si="38"/>
        <v>0</v>
      </c>
      <c r="AX6" s="715" t="str">
        <f t="shared" si="39"/>
        <v>SINAPI 94102</v>
      </c>
      <c r="AY6" s="715" t="str">
        <f t="shared" si="40"/>
        <v>SINAPI 94104</v>
      </c>
      <c r="AZ6" s="715" t="str">
        <f t="shared" si="41"/>
        <v>SINAPI 94103</v>
      </c>
      <c r="BA6" s="715" t="str">
        <f t="shared" si="42"/>
        <v>SINAPI 94105</v>
      </c>
      <c r="BB6" s="718">
        <f t="shared" si="43"/>
        <v>3.15</v>
      </c>
      <c r="BC6" s="715" t="str">
        <f t="shared" si="44"/>
        <v>SINAPI 94111</v>
      </c>
      <c r="BD6" s="715" t="str">
        <f t="shared" si="45"/>
        <v>SINAPI 94113</v>
      </c>
      <c r="BE6" s="715" t="str">
        <f t="shared" si="46"/>
        <v>SINAPI 94112</v>
      </c>
      <c r="BF6" s="715" t="str">
        <f t="shared" si="47"/>
        <v>SINAPI 94114</v>
      </c>
      <c r="BG6" s="718">
        <f t="shared" si="48"/>
        <v>3.15</v>
      </c>
      <c r="BH6" s="719">
        <f t="shared" si="49"/>
        <v>17.65177028497429</v>
      </c>
    </row>
    <row r="7" spans="2:60" s="582" customFormat="1" x14ac:dyDescent="0.2">
      <c r="B7" s="801" t="s">
        <v>27730</v>
      </c>
      <c r="C7" s="802" t="s">
        <v>41169</v>
      </c>
      <c r="D7" s="802" t="s">
        <v>41170</v>
      </c>
      <c r="E7" s="804">
        <v>2.75</v>
      </c>
      <c r="F7" s="805">
        <v>1.5529999999999997</v>
      </c>
      <c r="G7" s="715">
        <f t="shared" si="0"/>
        <v>1.2</v>
      </c>
      <c r="H7" s="804">
        <v>2.7029999999999998</v>
      </c>
      <c r="I7" s="808">
        <v>1.756</v>
      </c>
      <c r="J7" s="716">
        <f t="shared" si="1"/>
        <v>0.95</v>
      </c>
      <c r="K7" s="717">
        <f t="shared" si="2"/>
        <v>1.18</v>
      </c>
      <c r="L7" s="717">
        <f t="shared" si="3"/>
        <v>1.08</v>
      </c>
      <c r="M7" s="809">
        <v>35</v>
      </c>
      <c r="N7" s="718">
        <f t="shared" si="4"/>
        <v>0.9</v>
      </c>
      <c r="O7" s="718">
        <f t="shared" si="5"/>
        <v>1.2</v>
      </c>
      <c r="P7" s="716">
        <f t="shared" si="6"/>
        <v>1.3499999999999999</v>
      </c>
      <c r="Q7" s="716">
        <f t="shared" si="7"/>
        <v>0</v>
      </c>
      <c r="R7" s="716">
        <f t="shared" ref="R7" si="50">0.4+0.09</f>
        <v>0.49</v>
      </c>
      <c r="S7" s="809">
        <v>0.4</v>
      </c>
      <c r="T7" s="715" t="str">
        <f t="shared" si="9"/>
        <v>SINAPI não disponivel</v>
      </c>
      <c r="U7" s="715" t="str">
        <f t="shared" si="10"/>
        <v>SINAPI não disponivel</v>
      </c>
      <c r="V7" s="715" t="str">
        <f t="shared" si="11"/>
        <v>SINAPI 90100</v>
      </c>
      <c r="W7" s="715" t="str">
        <f t="shared" si="12"/>
        <v>SINAPI 90106</v>
      </c>
      <c r="X7" s="715">
        <f t="shared" si="13"/>
        <v>37.17</v>
      </c>
      <c r="Y7" s="715" t="str">
        <f t="shared" si="14"/>
        <v>SINAPI 90082</v>
      </c>
      <c r="Z7" s="715" t="str">
        <f t="shared" si="15"/>
        <v>SINAPI 90091</v>
      </c>
      <c r="AA7" s="715" t="str">
        <f t="shared" si="16"/>
        <v>SINAPI não disponível</v>
      </c>
      <c r="AB7" s="715" t="str">
        <f t="shared" si="17"/>
        <v>SINAPI não disponível</v>
      </c>
      <c r="AC7" s="715">
        <f t="shared" si="18"/>
        <v>6.5340000000000007</v>
      </c>
      <c r="AD7" s="715" t="str">
        <f t="shared" si="19"/>
        <v>SINAPI não disponivel</v>
      </c>
      <c r="AE7" s="715" t="str">
        <f t="shared" si="20"/>
        <v>SINAPI não disponivel</v>
      </c>
      <c r="AF7" s="715" t="str">
        <f t="shared" si="21"/>
        <v>SINAPI 94339</v>
      </c>
      <c r="AG7" s="715" t="str">
        <f t="shared" si="22"/>
        <v>SINAPI 94316</v>
      </c>
      <c r="AH7" s="715">
        <f t="shared" si="23"/>
        <v>29.621770284974293</v>
      </c>
      <c r="AI7" s="715" t="str">
        <f t="shared" si="24"/>
        <v>SINAPI não disponivel</v>
      </c>
      <c r="AJ7" s="715" t="str">
        <f t="shared" si="25"/>
        <v>SINAPI não disponivel</v>
      </c>
      <c r="AK7" s="715" t="str">
        <f t="shared" si="26"/>
        <v>SINAPI 93375</v>
      </c>
      <c r="AL7" s="715" t="str">
        <f t="shared" si="27"/>
        <v>SINAPI 93379</v>
      </c>
      <c r="AM7" s="715">
        <f t="shared" si="28"/>
        <v>29.621770284974293</v>
      </c>
      <c r="AN7" s="715" t="str">
        <f t="shared" si="29"/>
        <v>SINAPI 93360</v>
      </c>
      <c r="AO7" s="715" t="str">
        <f t="shared" si="30"/>
        <v>SINAPI 93367</v>
      </c>
      <c r="AP7" s="715" t="str">
        <f t="shared" si="31"/>
        <v>SINAPI não disponível</v>
      </c>
      <c r="AQ7" s="715" t="str">
        <f t="shared" si="32"/>
        <v>SINAPI não disponível</v>
      </c>
      <c r="AR7" s="715">
        <f t="shared" si="33"/>
        <v>3.0780000000000003</v>
      </c>
      <c r="AS7" s="715" t="str">
        <f t="shared" si="34"/>
        <v>SINAPI 94037</v>
      </c>
      <c r="AT7" s="715" t="str">
        <f t="shared" si="35"/>
        <v>SINAPI 94043</v>
      </c>
      <c r="AU7" s="715" t="str">
        <f t="shared" si="36"/>
        <v>SINAPI 94049</v>
      </c>
      <c r="AV7" s="715" t="str">
        <f t="shared" si="37"/>
        <v>SINAPI 94055</v>
      </c>
      <c r="AW7" s="715">
        <f t="shared" si="38"/>
        <v>0</v>
      </c>
      <c r="AX7" s="715" t="str">
        <f t="shared" si="39"/>
        <v>SINAPI 94102</v>
      </c>
      <c r="AY7" s="715" t="str">
        <f t="shared" si="40"/>
        <v>SINAPI 94104</v>
      </c>
      <c r="AZ7" s="715" t="str">
        <f t="shared" si="41"/>
        <v>SINAPI 94103</v>
      </c>
      <c r="BA7" s="715" t="str">
        <f t="shared" si="42"/>
        <v>SINAPI 94105</v>
      </c>
      <c r="BB7" s="718">
        <f t="shared" si="43"/>
        <v>3.15</v>
      </c>
      <c r="BC7" s="715" t="str">
        <f t="shared" si="44"/>
        <v>SINAPI 94111</v>
      </c>
      <c r="BD7" s="715" t="str">
        <f t="shared" si="45"/>
        <v>SINAPI 94113</v>
      </c>
      <c r="BE7" s="715" t="str">
        <f t="shared" si="46"/>
        <v>SINAPI 94112</v>
      </c>
      <c r="BF7" s="715" t="str">
        <f t="shared" si="47"/>
        <v>SINAPI 94114</v>
      </c>
      <c r="BG7" s="718">
        <f t="shared" si="48"/>
        <v>3.15</v>
      </c>
      <c r="BH7" s="719">
        <f t="shared" si="49"/>
        <v>17.65177028497429</v>
      </c>
    </row>
    <row r="8" spans="2:60" s="582" customFormat="1" x14ac:dyDescent="0.2">
      <c r="B8" s="801" t="s">
        <v>50062</v>
      </c>
      <c r="C8" s="802" t="s">
        <v>41170</v>
      </c>
      <c r="D8" s="802" t="s">
        <v>41171</v>
      </c>
      <c r="E8" s="804">
        <v>2.7029999999999998</v>
      </c>
      <c r="F8" s="805">
        <v>1.756</v>
      </c>
      <c r="G8" s="715">
        <f t="shared" si="0"/>
        <v>0.95</v>
      </c>
      <c r="H8" s="804">
        <v>2.7</v>
      </c>
      <c r="I8" s="808">
        <v>1.2084999999999997</v>
      </c>
      <c r="J8" s="716">
        <f t="shared" si="1"/>
        <v>1.49</v>
      </c>
      <c r="K8" s="717">
        <f t="shared" si="2"/>
        <v>1.32</v>
      </c>
      <c r="L8" s="717">
        <f t="shared" si="3"/>
        <v>1.22</v>
      </c>
      <c r="M8" s="809">
        <v>13</v>
      </c>
      <c r="N8" s="718">
        <f t="shared" si="4"/>
        <v>0.9</v>
      </c>
      <c r="O8" s="718">
        <f t="shared" si="5"/>
        <v>1.2</v>
      </c>
      <c r="P8" s="716">
        <f t="shared" si="6"/>
        <v>1.0999999999999999</v>
      </c>
      <c r="Q8" s="716">
        <f t="shared" si="7"/>
        <v>0</v>
      </c>
      <c r="R8" s="716">
        <f t="shared" ref="R8:R10" si="51">0.6+0.12</f>
        <v>0.72</v>
      </c>
      <c r="S8" s="809">
        <v>0.4</v>
      </c>
      <c r="T8" s="715" t="str">
        <f t="shared" si="9"/>
        <v>SINAPI não disponivel</v>
      </c>
      <c r="U8" s="715" t="str">
        <f t="shared" si="10"/>
        <v>SINAPI não disponivel</v>
      </c>
      <c r="V8" s="715" t="str">
        <f t="shared" si="11"/>
        <v>SINAPI 90100</v>
      </c>
      <c r="W8" s="715" t="str">
        <f t="shared" si="12"/>
        <v>SINAPI 90106</v>
      </c>
      <c r="X8" s="715">
        <f t="shared" si="13"/>
        <v>15.444000000000001</v>
      </c>
      <c r="Y8" s="715" t="str">
        <f t="shared" si="14"/>
        <v>SINAPI 90082</v>
      </c>
      <c r="Z8" s="715" t="str">
        <f t="shared" si="15"/>
        <v>SINAPI 90091</v>
      </c>
      <c r="AA8" s="715" t="str">
        <f t="shared" si="16"/>
        <v>SINAPI não disponível</v>
      </c>
      <c r="AB8" s="715" t="str">
        <f t="shared" si="17"/>
        <v>SINAPI não disponível</v>
      </c>
      <c r="AC8" s="715">
        <f t="shared" si="18"/>
        <v>5.3239999999999998</v>
      </c>
      <c r="AD8" s="715" t="str">
        <f t="shared" si="19"/>
        <v>SINAPI não disponivel</v>
      </c>
      <c r="AE8" s="715" t="str">
        <f t="shared" si="20"/>
        <v>SINAPI não disponivel</v>
      </c>
      <c r="AF8" s="715" t="str">
        <f t="shared" si="21"/>
        <v>SINAPI 94339</v>
      </c>
      <c r="AG8" s="715" t="str">
        <f t="shared" si="22"/>
        <v>SINAPI 94316</v>
      </c>
      <c r="AH8" s="715">
        <f t="shared" si="23"/>
        <v>12.640371820133307</v>
      </c>
      <c r="AI8" s="715" t="str">
        <f t="shared" si="24"/>
        <v>SINAPI não disponivel</v>
      </c>
      <c r="AJ8" s="715" t="str">
        <f t="shared" si="25"/>
        <v>SINAPI não disponivel</v>
      </c>
      <c r="AK8" s="715" t="str">
        <f t="shared" si="26"/>
        <v>SINAPI 93375</v>
      </c>
      <c r="AL8" s="715" t="str">
        <f t="shared" si="27"/>
        <v>SINAPI 93379</v>
      </c>
      <c r="AM8" s="715">
        <f t="shared" si="28"/>
        <v>12.640371820133307</v>
      </c>
      <c r="AN8" s="715" t="str">
        <f t="shared" si="29"/>
        <v>SINAPI 93360</v>
      </c>
      <c r="AO8" s="715" t="str">
        <f t="shared" si="30"/>
        <v>SINAPI 93367</v>
      </c>
      <c r="AP8" s="715" t="str">
        <f t="shared" si="31"/>
        <v>SINAPI não disponível</v>
      </c>
      <c r="AQ8" s="715" t="str">
        <f t="shared" si="32"/>
        <v>SINAPI não disponível</v>
      </c>
      <c r="AR8" s="715">
        <f t="shared" si="33"/>
        <v>2.5079999999999996</v>
      </c>
      <c r="AS8" s="715" t="str">
        <f t="shared" si="34"/>
        <v>SINAPI 94037</v>
      </c>
      <c r="AT8" s="715" t="str">
        <f t="shared" si="35"/>
        <v>SINAPI 94043</v>
      </c>
      <c r="AU8" s="715" t="str">
        <f t="shared" si="36"/>
        <v>SINAPI 94049</v>
      </c>
      <c r="AV8" s="715" t="str">
        <f t="shared" si="37"/>
        <v>SINAPI 94055</v>
      </c>
      <c r="AW8" s="715">
        <f t="shared" si="38"/>
        <v>34.32</v>
      </c>
      <c r="AX8" s="715" t="str">
        <f t="shared" si="39"/>
        <v>SINAPI 94102</v>
      </c>
      <c r="AY8" s="715" t="str">
        <f t="shared" si="40"/>
        <v>SINAPI 94104</v>
      </c>
      <c r="AZ8" s="715" t="str">
        <f t="shared" si="41"/>
        <v>SINAPI 94103</v>
      </c>
      <c r="BA8" s="715" t="str">
        <f t="shared" si="42"/>
        <v>SINAPI 94105</v>
      </c>
      <c r="BB8" s="718">
        <f t="shared" si="43"/>
        <v>1.17</v>
      </c>
      <c r="BC8" s="715" t="str">
        <f t="shared" si="44"/>
        <v>SINAPI 94111</v>
      </c>
      <c r="BD8" s="715" t="str">
        <f t="shared" si="45"/>
        <v>SINAPI 94113</v>
      </c>
      <c r="BE8" s="715" t="str">
        <f t="shared" si="46"/>
        <v>SINAPI 94112</v>
      </c>
      <c r="BF8" s="715" t="str">
        <f t="shared" si="47"/>
        <v>SINAPI 94114</v>
      </c>
      <c r="BG8" s="718">
        <f t="shared" si="48"/>
        <v>1.17</v>
      </c>
      <c r="BH8" s="719">
        <f t="shared" si="49"/>
        <v>6.5563718201333074</v>
      </c>
    </row>
    <row r="9" spans="2:60" s="744" customFormat="1" x14ac:dyDescent="0.2">
      <c r="B9" s="801" t="s">
        <v>27729</v>
      </c>
      <c r="C9" s="802" t="s">
        <v>41172</v>
      </c>
      <c r="D9" s="802" t="s">
        <v>41173</v>
      </c>
      <c r="E9" s="804">
        <v>2.92</v>
      </c>
      <c r="F9" s="805">
        <v>1.92</v>
      </c>
      <c r="G9" s="740">
        <f t="shared" si="0"/>
        <v>1</v>
      </c>
      <c r="H9" s="804">
        <v>2.9</v>
      </c>
      <c r="I9" s="808">
        <v>1.7449999999999999</v>
      </c>
      <c r="J9" s="741">
        <f t="shared" si="1"/>
        <v>1.1599999999999999</v>
      </c>
      <c r="K9" s="742">
        <f t="shared" si="2"/>
        <v>1.18</v>
      </c>
      <c r="L9" s="742">
        <f t="shared" si="3"/>
        <v>1.08</v>
      </c>
      <c r="M9" s="809">
        <v>35</v>
      </c>
      <c r="N9" s="739">
        <f t="shared" si="4"/>
        <v>0.9</v>
      </c>
      <c r="O9" s="739">
        <f t="shared" si="5"/>
        <v>1.2</v>
      </c>
      <c r="P9" s="741">
        <f t="shared" si="6"/>
        <v>1.1499999999999999</v>
      </c>
      <c r="Q9" s="741">
        <f t="shared" si="7"/>
        <v>0</v>
      </c>
      <c r="R9" s="741">
        <f t="shared" si="51"/>
        <v>0.72</v>
      </c>
      <c r="S9" s="809">
        <v>0.4</v>
      </c>
      <c r="T9" s="740" t="str">
        <f t="shared" si="9"/>
        <v>SINAPI não disponivel</v>
      </c>
      <c r="U9" s="740" t="str">
        <f t="shared" si="10"/>
        <v>SINAPI não disponivel</v>
      </c>
      <c r="V9" s="740" t="str">
        <f t="shared" si="11"/>
        <v>SINAPI 90100</v>
      </c>
      <c r="W9" s="740" t="str">
        <f t="shared" si="12"/>
        <v>SINAPI 90106</v>
      </c>
      <c r="X9" s="740">
        <f t="shared" si="13"/>
        <v>37.17</v>
      </c>
      <c r="Y9" s="740" t="str">
        <f t="shared" si="14"/>
        <v>SINAPI 90082</v>
      </c>
      <c r="Z9" s="740" t="str">
        <f t="shared" si="15"/>
        <v>SINAPI 90091</v>
      </c>
      <c r="AA9" s="740" t="str">
        <f t="shared" si="16"/>
        <v>SINAPI não disponível</v>
      </c>
      <c r="AB9" s="740" t="str">
        <f t="shared" si="17"/>
        <v>SINAPI não disponível</v>
      </c>
      <c r="AC9" s="740">
        <f t="shared" si="18"/>
        <v>5.5660000000000007</v>
      </c>
      <c r="AD9" s="740" t="str">
        <f t="shared" si="19"/>
        <v>SINAPI não disponivel</v>
      </c>
      <c r="AE9" s="740" t="str">
        <f t="shared" si="20"/>
        <v>SINAPI não disponivel</v>
      </c>
      <c r="AF9" s="740" t="str">
        <f t="shared" si="21"/>
        <v>SINAPI 94339</v>
      </c>
      <c r="AG9" s="740" t="str">
        <f t="shared" si="22"/>
        <v>SINAPI 94316</v>
      </c>
      <c r="AH9" s="740">
        <f t="shared" si="23"/>
        <v>29.621770284974293</v>
      </c>
      <c r="AI9" s="740" t="str">
        <f t="shared" si="24"/>
        <v>SINAPI não disponivel</v>
      </c>
      <c r="AJ9" s="740" t="str">
        <f t="shared" si="25"/>
        <v>SINAPI não disponivel</v>
      </c>
      <c r="AK9" s="740" t="str">
        <f t="shared" si="26"/>
        <v>SINAPI 93375</v>
      </c>
      <c r="AL9" s="740" t="str">
        <f t="shared" si="27"/>
        <v>SINAPI 93379</v>
      </c>
      <c r="AM9" s="740">
        <f t="shared" si="28"/>
        <v>29.621770284974293</v>
      </c>
      <c r="AN9" s="740" t="str">
        <f t="shared" si="29"/>
        <v>SINAPI 93360</v>
      </c>
      <c r="AO9" s="740" t="str">
        <f t="shared" si="30"/>
        <v>SINAPI 93367</v>
      </c>
      <c r="AP9" s="740" t="str">
        <f t="shared" si="31"/>
        <v>SINAPI não disponível</v>
      </c>
      <c r="AQ9" s="740" t="str">
        <f t="shared" si="32"/>
        <v>SINAPI não disponível</v>
      </c>
      <c r="AR9" s="740">
        <f t="shared" si="33"/>
        <v>2.6220000000000003</v>
      </c>
      <c r="AS9" s="740" t="str">
        <f t="shared" si="34"/>
        <v>SINAPI 94037</v>
      </c>
      <c r="AT9" s="740" t="str">
        <f t="shared" si="35"/>
        <v>SINAPI 94043</v>
      </c>
      <c r="AU9" s="740" t="str">
        <f t="shared" si="36"/>
        <v>SINAPI 94049</v>
      </c>
      <c r="AV9" s="740" t="str">
        <f t="shared" si="37"/>
        <v>SINAPI 94055</v>
      </c>
      <c r="AW9" s="740">
        <f t="shared" si="38"/>
        <v>0</v>
      </c>
      <c r="AX9" s="740" t="str">
        <f t="shared" si="39"/>
        <v>SINAPI 94102</v>
      </c>
      <c r="AY9" s="740" t="str">
        <f t="shared" si="40"/>
        <v>SINAPI 94104</v>
      </c>
      <c r="AZ9" s="740" t="str">
        <f t="shared" si="41"/>
        <v>SINAPI 94103</v>
      </c>
      <c r="BA9" s="740" t="str">
        <f t="shared" si="42"/>
        <v>SINAPI 94105</v>
      </c>
      <c r="BB9" s="739">
        <f t="shared" si="43"/>
        <v>3.15</v>
      </c>
      <c r="BC9" s="740" t="str">
        <f t="shared" si="44"/>
        <v>SINAPI 94111</v>
      </c>
      <c r="BD9" s="740" t="str">
        <f t="shared" si="45"/>
        <v>SINAPI 94113</v>
      </c>
      <c r="BE9" s="740" t="str">
        <f t="shared" si="46"/>
        <v>SINAPI 94112</v>
      </c>
      <c r="BF9" s="740" t="str">
        <f t="shared" si="47"/>
        <v>SINAPI 94114</v>
      </c>
      <c r="BG9" s="739">
        <f t="shared" si="48"/>
        <v>3.15</v>
      </c>
      <c r="BH9" s="743">
        <f t="shared" si="49"/>
        <v>17.65177028497429</v>
      </c>
    </row>
    <row r="10" spans="2:60" s="744" customFormat="1" x14ac:dyDescent="0.2">
      <c r="B10" s="801" t="s">
        <v>27729</v>
      </c>
      <c r="C10" s="802" t="s">
        <v>41173</v>
      </c>
      <c r="D10" s="802" t="s">
        <v>41174</v>
      </c>
      <c r="E10" s="804">
        <v>2.9</v>
      </c>
      <c r="F10" s="805">
        <v>1.7449999999999999</v>
      </c>
      <c r="G10" s="740">
        <f t="shared" si="0"/>
        <v>1.1599999999999999</v>
      </c>
      <c r="H10" s="804">
        <v>2.94</v>
      </c>
      <c r="I10" s="808">
        <v>1.43</v>
      </c>
      <c r="J10" s="741">
        <f t="shared" si="1"/>
        <v>1.51</v>
      </c>
      <c r="K10" s="742">
        <f t="shared" si="2"/>
        <v>1.44</v>
      </c>
      <c r="L10" s="742">
        <f t="shared" si="3"/>
        <v>1.34</v>
      </c>
      <c r="M10" s="809">
        <v>35</v>
      </c>
      <c r="N10" s="739">
        <f t="shared" si="4"/>
        <v>0.9</v>
      </c>
      <c r="O10" s="739">
        <f t="shared" si="5"/>
        <v>1.2</v>
      </c>
      <c r="P10" s="741">
        <f t="shared" si="6"/>
        <v>1.3099999999999998</v>
      </c>
      <c r="Q10" s="741">
        <f t="shared" si="7"/>
        <v>0</v>
      </c>
      <c r="R10" s="741">
        <f t="shared" si="51"/>
        <v>0.72</v>
      </c>
      <c r="S10" s="809">
        <v>0.4</v>
      </c>
      <c r="T10" s="740" t="str">
        <f t="shared" si="9"/>
        <v>SINAPI não disponivel</v>
      </c>
      <c r="U10" s="740" t="str">
        <f t="shared" si="10"/>
        <v>SINAPI não disponivel</v>
      </c>
      <c r="V10" s="740" t="str">
        <f t="shared" si="11"/>
        <v>SINAPI 90100</v>
      </c>
      <c r="W10" s="740" t="str">
        <f t="shared" si="12"/>
        <v>SINAPI 90106</v>
      </c>
      <c r="X10" s="740">
        <f t="shared" si="13"/>
        <v>45.36</v>
      </c>
      <c r="Y10" s="740" t="str">
        <f t="shared" si="14"/>
        <v>SINAPI 90082</v>
      </c>
      <c r="Z10" s="740" t="str">
        <f t="shared" si="15"/>
        <v>SINAPI 90091</v>
      </c>
      <c r="AA10" s="740" t="str">
        <f t="shared" si="16"/>
        <v>SINAPI não disponível</v>
      </c>
      <c r="AB10" s="740" t="str">
        <f t="shared" si="17"/>
        <v>SINAPI não disponível</v>
      </c>
      <c r="AC10" s="740">
        <f t="shared" si="18"/>
        <v>6.3403999999999998</v>
      </c>
      <c r="AD10" s="740" t="str">
        <f t="shared" si="19"/>
        <v>SINAPI não disponivel</v>
      </c>
      <c r="AE10" s="740" t="str">
        <f t="shared" si="20"/>
        <v>SINAPI não disponivel</v>
      </c>
      <c r="AF10" s="740" t="str">
        <f t="shared" si="21"/>
        <v>SINAPI 94339</v>
      </c>
      <c r="AG10" s="740" t="str">
        <f t="shared" si="22"/>
        <v>SINAPI 94316</v>
      </c>
      <c r="AH10" s="740">
        <f t="shared" si="23"/>
        <v>37.811770284974301</v>
      </c>
      <c r="AI10" s="740" t="str">
        <f t="shared" si="24"/>
        <v>SINAPI não disponivel</v>
      </c>
      <c r="AJ10" s="740" t="str">
        <f t="shared" si="25"/>
        <v>SINAPI não disponivel</v>
      </c>
      <c r="AK10" s="740" t="str">
        <f t="shared" si="26"/>
        <v>SINAPI 93375</v>
      </c>
      <c r="AL10" s="740" t="str">
        <f t="shared" si="27"/>
        <v>SINAPI 93379</v>
      </c>
      <c r="AM10" s="740">
        <f t="shared" si="28"/>
        <v>37.811770284974301</v>
      </c>
      <c r="AN10" s="740" t="str">
        <f t="shared" si="29"/>
        <v>SINAPI 93360</v>
      </c>
      <c r="AO10" s="740" t="str">
        <f t="shared" si="30"/>
        <v>SINAPI 93367</v>
      </c>
      <c r="AP10" s="740" t="str">
        <f t="shared" si="31"/>
        <v>SINAPI não disponível</v>
      </c>
      <c r="AQ10" s="740" t="str">
        <f t="shared" si="32"/>
        <v>SINAPI não disponível</v>
      </c>
      <c r="AR10" s="740">
        <f t="shared" si="33"/>
        <v>2.9867999999999997</v>
      </c>
      <c r="AS10" s="740" t="str">
        <f t="shared" si="34"/>
        <v>SINAPI 94037</v>
      </c>
      <c r="AT10" s="740" t="str">
        <f t="shared" si="35"/>
        <v>SINAPI 94043</v>
      </c>
      <c r="AU10" s="740" t="str">
        <f t="shared" si="36"/>
        <v>SINAPI 94049</v>
      </c>
      <c r="AV10" s="740" t="str">
        <f t="shared" si="37"/>
        <v>SINAPI 94055</v>
      </c>
      <c r="AW10" s="740">
        <f t="shared" si="38"/>
        <v>100.8</v>
      </c>
      <c r="AX10" s="740" t="str">
        <f t="shared" si="39"/>
        <v>SINAPI 94102</v>
      </c>
      <c r="AY10" s="740" t="str">
        <f t="shared" si="40"/>
        <v>SINAPI 94104</v>
      </c>
      <c r="AZ10" s="740" t="str">
        <f t="shared" si="41"/>
        <v>SINAPI 94103</v>
      </c>
      <c r="BA10" s="740" t="str">
        <f t="shared" si="42"/>
        <v>SINAPI 94105</v>
      </c>
      <c r="BB10" s="739">
        <f t="shared" si="43"/>
        <v>3.15</v>
      </c>
      <c r="BC10" s="740" t="str">
        <f t="shared" si="44"/>
        <v>SINAPI 94111</v>
      </c>
      <c r="BD10" s="740" t="str">
        <f t="shared" si="45"/>
        <v>SINAPI 94113</v>
      </c>
      <c r="BE10" s="740" t="str">
        <f t="shared" si="46"/>
        <v>SINAPI 94112</v>
      </c>
      <c r="BF10" s="740" t="str">
        <f t="shared" si="47"/>
        <v>SINAPI 94114</v>
      </c>
      <c r="BG10" s="739">
        <f t="shared" si="48"/>
        <v>3.15</v>
      </c>
      <c r="BH10" s="743">
        <f t="shared" si="49"/>
        <v>17.65177028497429</v>
      </c>
    </row>
    <row r="11" spans="2:60" s="744" customFormat="1" x14ac:dyDescent="0.2">
      <c r="B11" s="801" t="s">
        <v>41040</v>
      </c>
      <c r="C11" s="802" t="s">
        <v>41175</v>
      </c>
      <c r="D11" s="802" t="s">
        <v>41176</v>
      </c>
      <c r="E11" s="804">
        <v>2.89</v>
      </c>
      <c r="F11" s="806">
        <v>1.8900000000000001</v>
      </c>
      <c r="G11" s="740">
        <f t="shared" si="0"/>
        <v>1</v>
      </c>
      <c r="H11" s="804">
        <v>2.88</v>
      </c>
      <c r="I11" s="808">
        <v>1.5860000000000001</v>
      </c>
      <c r="J11" s="741">
        <f t="shared" si="1"/>
        <v>1.29</v>
      </c>
      <c r="K11" s="742">
        <f t="shared" si="2"/>
        <v>1.25</v>
      </c>
      <c r="L11" s="742">
        <f t="shared" si="3"/>
        <v>1.1499999999999999</v>
      </c>
      <c r="M11" s="809">
        <v>40</v>
      </c>
      <c r="N11" s="739">
        <f t="shared" si="4"/>
        <v>0.9</v>
      </c>
      <c r="O11" s="739">
        <f t="shared" si="5"/>
        <v>1.2</v>
      </c>
      <c r="P11" s="741">
        <f t="shared" si="6"/>
        <v>1.1499999999999999</v>
      </c>
      <c r="Q11" s="741">
        <f t="shared" si="7"/>
        <v>0</v>
      </c>
      <c r="R11" s="741">
        <f t="shared" ref="R11:R13" si="52">0.8+0.144</f>
        <v>0.94400000000000006</v>
      </c>
      <c r="S11" s="809">
        <v>0.4</v>
      </c>
      <c r="T11" s="740" t="str">
        <f t="shared" si="9"/>
        <v>SINAPI não disponivel</v>
      </c>
      <c r="U11" s="740" t="str">
        <f t="shared" si="10"/>
        <v>SINAPI não disponivel</v>
      </c>
      <c r="V11" s="740" t="str">
        <f t="shared" si="11"/>
        <v>SINAPI 90100</v>
      </c>
      <c r="W11" s="740" t="str">
        <f t="shared" si="12"/>
        <v>SINAPI 90106</v>
      </c>
      <c r="X11" s="740">
        <f t="shared" si="13"/>
        <v>45</v>
      </c>
      <c r="Y11" s="740" t="str">
        <f t="shared" si="14"/>
        <v>SINAPI 90082</v>
      </c>
      <c r="Z11" s="740" t="str">
        <f t="shared" si="15"/>
        <v>SINAPI 90091</v>
      </c>
      <c r="AA11" s="740" t="str">
        <f t="shared" si="16"/>
        <v>SINAPI não disponível</v>
      </c>
      <c r="AB11" s="740" t="str">
        <f t="shared" si="17"/>
        <v>SINAPI não disponível</v>
      </c>
      <c r="AC11" s="740">
        <f t="shared" si="18"/>
        <v>5.5660000000000007</v>
      </c>
      <c r="AD11" s="740" t="str">
        <f t="shared" si="19"/>
        <v>SINAPI não disponivel</v>
      </c>
      <c r="AE11" s="740" t="str">
        <f t="shared" si="20"/>
        <v>SINAPI não disponivel</v>
      </c>
      <c r="AF11" s="740" t="str">
        <f t="shared" si="21"/>
        <v>SINAPI 94339</v>
      </c>
      <c r="AG11" s="740" t="str">
        <f t="shared" si="22"/>
        <v>SINAPI 94316</v>
      </c>
      <c r="AH11" s="740">
        <f t="shared" si="23"/>
        <v>36.37345175425633</v>
      </c>
      <c r="AI11" s="740" t="str">
        <f t="shared" si="24"/>
        <v>SINAPI não disponivel</v>
      </c>
      <c r="AJ11" s="740" t="str">
        <f t="shared" si="25"/>
        <v>SINAPI não disponivel</v>
      </c>
      <c r="AK11" s="740" t="str">
        <f t="shared" si="26"/>
        <v>SINAPI 93375</v>
      </c>
      <c r="AL11" s="740" t="str">
        <f t="shared" si="27"/>
        <v>SINAPI 93379</v>
      </c>
      <c r="AM11" s="740">
        <f t="shared" si="28"/>
        <v>36.37345175425633</v>
      </c>
      <c r="AN11" s="740" t="str">
        <f t="shared" si="29"/>
        <v>SINAPI 93360</v>
      </c>
      <c r="AO11" s="740" t="str">
        <f t="shared" si="30"/>
        <v>SINAPI 93367</v>
      </c>
      <c r="AP11" s="740" t="str">
        <f t="shared" si="31"/>
        <v>SINAPI não disponível</v>
      </c>
      <c r="AQ11" s="740" t="str">
        <f t="shared" si="32"/>
        <v>SINAPI não disponível</v>
      </c>
      <c r="AR11" s="740">
        <f t="shared" si="33"/>
        <v>2.6220000000000003</v>
      </c>
      <c r="AS11" s="740" t="str">
        <f t="shared" si="34"/>
        <v>SINAPI 94037</v>
      </c>
      <c r="AT11" s="740" t="str">
        <f t="shared" si="35"/>
        <v>SINAPI 94043</v>
      </c>
      <c r="AU11" s="740" t="str">
        <f t="shared" si="36"/>
        <v>SINAPI 94049</v>
      </c>
      <c r="AV11" s="740" t="str">
        <f t="shared" si="37"/>
        <v>SINAPI 94055</v>
      </c>
      <c r="AW11" s="740">
        <f t="shared" si="38"/>
        <v>100</v>
      </c>
      <c r="AX11" s="740" t="str">
        <f t="shared" si="39"/>
        <v>SINAPI 94102</v>
      </c>
      <c r="AY11" s="740" t="str">
        <f t="shared" si="40"/>
        <v>SINAPI 94104</v>
      </c>
      <c r="AZ11" s="740" t="str">
        <f t="shared" si="41"/>
        <v>SINAPI 94103</v>
      </c>
      <c r="BA11" s="740" t="str">
        <f t="shared" si="42"/>
        <v>SINAPI 94105</v>
      </c>
      <c r="BB11" s="739">
        <f t="shared" si="43"/>
        <v>3.6</v>
      </c>
      <c r="BC11" s="740" t="str">
        <f t="shared" si="44"/>
        <v>SINAPI 94111</v>
      </c>
      <c r="BD11" s="740" t="str">
        <f t="shared" si="45"/>
        <v>SINAPI 94113</v>
      </c>
      <c r="BE11" s="740" t="str">
        <f t="shared" si="46"/>
        <v>SINAPI 94112</v>
      </c>
      <c r="BF11" s="740" t="str">
        <f t="shared" si="47"/>
        <v>SINAPI 94114</v>
      </c>
      <c r="BG11" s="739">
        <f t="shared" si="48"/>
        <v>3.6</v>
      </c>
      <c r="BH11" s="743">
        <f t="shared" si="49"/>
        <v>20.17345175425633</v>
      </c>
    </row>
    <row r="12" spans="2:60" s="744" customFormat="1" x14ac:dyDescent="0.2">
      <c r="B12" s="801" t="s">
        <v>41040</v>
      </c>
      <c r="C12" s="802" t="s">
        <v>41176</v>
      </c>
      <c r="D12" s="802" t="s">
        <v>41177</v>
      </c>
      <c r="E12" s="804">
        <v>2.88</v>
      </c>
      <c r="F12" s="805">
        <v>1.5860000000000001</v>
      </c>
      <c r="G12" s="740">
        <f t="shared" si="0"/>
        <v>1.29</v>
      </c>
      <c r="H12" s="804">
        <v>2.87</v>
      </c>
      <c r="I12" s="808">
        <v>1.3460000000000001</v>
      </c>
      <c r="J12" s="741">
        <f t="shared" si="1"/>
        <v>1.52</v>
      </c>
      <c r="K12" s="742">
        <f t="shared" si="2"/>
        <v>1.51</v>
      </c>
      <c r="L12" s="742">
        <f t="shared" si="3"/>
        <v>1.41</v>
      </c>
      <c r="M12" s="809">
        <v>40</v>
      </c>
      <c r="N12" s="739">
        <f t="shared" si="4"/>
        <v>0.9</v>
      </c>
      <c r="O12" s="739">
        <f t="shared" si="5"/>
        <v>1.2</v>
      </c>
      <c r="P12" s="741">
        <f t="shared" si="6"/>
        <v>1.44</v>
      </c>
      <c r="Q12" s="741">
        <f t="shared" si="7"/>
        <v>0</v>
      </c>
      <c r="R12" s="741">
        <f t="shared" si="52"/>
        <v>0.94400000000000006</v>
      </c>
      <c r="S12" s="809">
        <v>0.4</v>
      </c>
      <c r="T12" s="740" t="str">
        <f t="shared" si="9"/>
        <v>SINAPI 90084</v>
      </c>
      <c r="U12" s="740" t="str">
        <f t="shared" si="10"/>
        <v>SINAPI 90092</v>
      </c>
      <c r="V12" s="740" t="str">
        <f t="shared" si="11"/>
        <v>SINAPI 90102</v>
      </c>
      <c r="W12" s="740" t="str">
        <f t="shared" si="12"/>
        <v>SINAPI 90108</v>
      </c>
      <c r="X12" s="740">
        <f t="shared" si="13"/>
        <v>54.36</v>
      </c>
      <c r="Y12" s="740" t="str">
        <f t="shared" si="14"/>
        <v>SINAPI 90082</v>
      </c>
      <c r="Z12" s="740" t="str">
        <f t="shared" si="15"/>
        <v>SINAPI 90091</v>
      </c>
      <c r="AA12" s="740" t="str">
        <f t="shared" si="16"/>
        <v>SINAPI não disponível</v>
      </c>
      <c r="AB12" s="740" t="str">
        <f t="shared" si="17"/>
        <v>SINAPI não disponível</v>
      </c>
      <c r="AC12" s="740">
        <f t="shared" si="18"/>
        <v>6.9696000000000007</v>
      </c>
      <c r="AD12" s="740" t="str">
        <f t="shared" si="19"/>
        <v>SINAPI não disponivel</v>
      </c>
      <c r="AE12" s="740" t="str">
        <f t="shared" si="20"/>
        <v>SINAPI não disponivel</v>
      </c>
      <c r="AF12" s="740" t="str">
        <f t="shared" si="21"/>
        <v>SINAPI 94339</v>
      </c>
      <c r="AG12" s="740" t="str">
        <f t="shared" si="22"/>
        <v>SINAPI 94316</v>
      </c>
      <c r="AH12" s="740">
        <f t="shared" si="23"/>
        <v>45.733451754256329</v>
      </c>
      <c r="AI12" s="740" t="str">
        <f t="shared" si="24"/>
        <v>SINAPI não disponivel</v>
      </c>
      <c r="AJ12" s="740" t="str">
        <f t="shared" si="25"/>
        <v>SINAPI não disponivel</v>
      </c>
      <c r="AK12" s="740" t="str">
        <f t="shared" si="26"/>
        <v>SINAPI 93375</v>
      </c>
      <c r="AL12" s="740" t="str">
        <f t="shared" si="27"/>
        <v>SINAPI 93379</v>
      </c>
      <c r="AM12" s="740">
        <f t="shared" si="28"/>
        <v>45.733451754256329</v>
      </c>
      <c r="AN12" s="740" t="str">
        <f t="shared" si="29"/>
        <v>SINAPI 93360</v>
      </c>
      <c r="AO12" s="740" t="str">
        <f t="shared" si="30"/>
        <v>SINAPI 93367</v>
      </c>
      <c r="AP12" s="740" t="str">
        <f t="shared" si="31"/>
        <v>SINAPI não disponível</v>
      </c>
      <c r="AQ12" s="740" t="str">
        <f t="shared" si="32"/>
        <v>SINAPI não disponível</v>
      </c>
      <c r="AR12" s="740">
        <f t="shared" si="33"/>
        <v>3.2831999999999999</v>
      </c>
      <c r="AS12" s="740" t="str">
        <f t="shared" si="34"/>
        <v>SINAPI 94039</v>
      </c>
      <c r="AT12" s="740" t="str">
        <f t="shared" si="35"/>
        <v>SINAPI 94045</v>
      </c>
      <c r="AU12" s="740" t="str">
        <f t="shared" si="36"/>
        <v>SINAPI 94051</v>
      </c>
      <c r="AV12" s="740" t="str">
        <f t="shared" si="37"/>
        <v>SINAPI 94057</v>
      </c>
      <c r="AW12" s="740">
        <f t="shared" si="38"/>
        <v>120.8</v>
      </c>
      <c r="AX12" s="740" t="str">
        <f t="shared" si="39"/>
        <v>SINAPI 94102</v>
      </c>
      <c r="AY12" s="740" t="str">
        <f t="shared" si="40"/>
        <v>SINAPI 94104</v>
      </c>
      <c r="AZ12" s="740" t="str">
        <f t="shared" si="41"/>
        <v>SINAPI 94103</v>
      </c>
      <c r="BA12" s="740" t="str">
        <f t="shared" si="42"/>
        <v>SINAPI 94105</v>
      </c>
      <c r="BB12" s="739">
        <f t="shared" si="43"/>
        <v>3.6</v>
      </c>
      <c r="BC12" s="740" t="str">
        <f t="shared" si="44"/>
        <v>SINAPI 94111</v>
      </c>
      <c r="BD12" s="740" t="str">
        <f t="shared" si="45"/>
        <v>SINAPI 94113</v>
      </c>
      <c r="BE12" s="740" t="str">
        <f t="shared" si="46"/>
        <v>SINAPI 94112</v>
      </c>
      <c r="BF12" s="740" t="str">
        <f t="shared" si="47"/>
        <v>SINAPI 94114</v>
      </c>
      <c r="BG12" s="739">
        <f t="shared" si="48"/>
        <v>3.6</v>
      </c>
      <c r="BH12" s="743">
        <f t="shared" si="49"/>
        <v>20.17345175425633</v>
      </c>
    </row>
    <row r="13" spans="2:60" s="744" customFormat="1" x14ac:dyDescent="0.2">
      <c r="B13" s="801" t="s">
        <v>41040</v>
      </c>
      <c r="C13" s="802" t="s">
        <v>41177</v>
      </c>
      <c r="D13" s="802" t="s">
        <v>41178</v>
      </c>
      <c r="E13" s="804">
        <v>2.87</v>
      </c>
      <c r="F13" s="805">
        <v>1.3460000000000001</v>
      </c>
      <c r="G13" s="740">
        <f t="shared" si="0"/>
        <v>1.52</v>
      </c>
      <c r="H13" s="804">
        <v>2.86</v>
      </c>
      <c r="I13" s="808">
        <v>1.171</v>
      </c>
      <c r="J13" s="741">
        <f t="shared" si="1"/>
        <v>1.69</v>
      </c>
      <c r="K13" s="742">
        <f t="shared" si="2"/>
        <v>1.76</v>
      </c>
      <c r="L13" s="742">
        <f t="shared" si="3"/>
        <v>1.61</v>
      </c>
      <c r="M13" s="809">
        <v>35</v>
      </c>
      <c r="N13" s="739">
        <f t="shared" si="4"/>
        <v>1.2</v>
      </c>
      <c r="O13" s="739">
        <f t="shared" si="5"/>
        <v>1.2</v>
      </c>
      <c r="P13" s="741">
        <f t="shared" si="6"/>
        <v>1.67</v>
      </c>
      <c r="Q13" s="741">
        <f t="shared" si="7"/>
        <v>0.12000000000000011</v>
      </c>
      <c r="R13" s="741">
        <f t="shared" si="52"/>
        <v>0.94400000000000006</v>
      </c>
      <c r="S13" s="809">
        <v>0.6</v>
      </c>
      <c r="T13" s="740" t="str">
        <f t="shared" si="9"/>
        <v>SINAPI 90084</v>
      </c>
      <c r="U13" s="740" t="str">
        <f t="shared" si="10"/>
        <v>SINAPI 90092</v>
      </c>
      <c r="V13" s="740" t="str">
        <f t="shared" si="11"/>
        <v>SINAPI 90102</v>
      </c>
      <c r="W13" s="740" t="str">
        <f t="shared" si="12"/>
        <v>SINAPI 90108</v>
      </c>
      <c r="X13" s="740">
        <f t="shared" si="13"/>
        <v>73.92</v>
      </c>
      <c r="Y13" s="740" t="str">
        <f t="shared" si="14"/>
        <v>SINAPI 90085</v>
      </c>
      <c r="Z13" s="740" t="str">
        <f t="shared" si="15"/>
        <v>SINAPI 90093</v>
      </c>
      <c r="AA13" s="740" t="str">
        <f t="shared" si="16"/>
        <v>SINAPI não disponível</v>
      </c>
      <c r="AB13" s="740" t="str">
        <f t="shared" si="17"/>
        <v>SINAPI não disponível</v>
      </c>
      <c r="AC13" s="740">
        <f t="shared" si="18"/>
        <v>8.0828000000000007</v>
      </c>
      <c r="AD13" s="740" t="str">
        <f t="shared" si="19"/>
        <v>SINAPI 94328</v>
      </c>
      <c r="AE13" s="740" t="str">
        <f t="shared" si="20"/>
        <v>SINAPI 94305</v>
      </c>
      <c r="AF13" s="740" t="str">
        <f t="shared" si="21"/>
        <v>SINAPI 94341</v>
      </c>
      <c r="AG13" s="740" t="str">
        <f t="shared" si="22"/>
        <v>SINAPI 94318</v>
      </c>
      <c r="AH13" s="740">
        <f t="shared" si="23"/>
        <v>57.723983141192157</v>
      </c>
      <c r="AI13" s="740" t="str">
        <f t="shared" si="24"/>
        <v>SINAPI 93361</v>
      </c>
      <c r="AJ13" s="740" t="str">
        <f t="shared" si="25"/>
        <v>SINAPI 93368</v>
      </c>
      <c r="AK13" s="740" t="str">
        <f t="shared" si="26"/>
        <v>SINAPI 93377</v>
      </c>
      <c r="AL13" s="740" t="str">
        <f t="shared" si="27"/>
        <v>SINAPI 93381</v>
      </c>
      <c r="AM13" s="740">
        <f t="shared" si="28"/>
        <v>57.723983141192157</v>
      </c>
      <c r="AN13" s="740" t="str">
        <f t="shared" si="29"/>
        <v>SINAPI 93362</v>
      </c>
      <c r="AO13" s="740" t="str">
        <f t="shared" si="30"/>
        <v>SINAPI 93369</v>
      </c>
      <c r="AP13" s="740" t="str">
        <f t="shared" si="31"/>
        <v>SINAPI não disponível</v>
      </c>
      <c r="AQ13" s="740" t="str">
        <f t="shared" si="32"/>
        <v>SINAPI não disponível</v>
      </c>
      <c r="AR13" s="740">
        <f t="shared" si="33"/>
        <v>3.8075999999999999</v>
      </c>
      <c r="AS13" s="740" t="str">
        <f t="shared" si="34"/>
        <v>SINAPI 94039</v>
      </c>
      <c r="AT13" s="740" t="str">
        <f t="shared" si="35"/>
        <v>SINAPI 94045</v>
      </c>
      <c r="AU13" s="740" t="str">
        <f t="shared" si="36"/>
        <v>SINAPI 94051</v>
      </c>
      <c r="AV13" s="740" t="str">
        <f t="shared" si="37"/>
        <v>SINAPI 94057</v>
      </c>
      <c r="AW13" s="740">
        <f t="shared" si="38"/>
        <v>123.2</v>
      </c>
      <c r="AX13" s="740" t="str">
        <f t="shared" si="39"/>
        <v>SINAPI 94102</v>
      </c>
      <c r="AY13" s="740" t="str">
        <f t="shared" si="40"/>
        <v>SINAPI 94104</v>
      </c>
      <c r="AZ13" s="740" t="str">
        <f t="shared" si="41"/>
        <v>SINAPI 94103</v>
      </c>
      <c r="BA13" s="740" t="str">
        <f t="shared" si="42"/>
        <v>SINAPI 94105</v>
      </c>
      <c r="BB13" s="739">
        <f t="shared" si="43"/>
        <v>6.3</v>
      </c>
      <c r="BC13" s="740" t="str">
        <f t="shared" si="44"/>
        <v>SINAPI 94111</v>
      </c>
      <c r="BD13" s="740" t="str">
        <f t="shared" si="45"/>
        <v>SINAPI 94113</v>
      </c>
      <c r="BE13" s="740" t="str">
        <f t="shared" si="46"/>
        <v>SINAPI 94112</v>
      </c>
      <c r="BF13" s="740" t="str">
        <f t="shared" si="47"/>
        <v>SINAPI 94114</v>
      </c>
      <c r="BG13" s="739">
        <f t="shared" si="48"/>
        <v>6.3</v>
      </c>
      <c r="BH13" s="743">
        <f t="shared" si="49"/>
        <v>27.90398314119215</v>
      </c>
    </row>
    <row r="14" spans="2:60" s="744" customFormat="1" x14ac:dyDescent="0.2">
      <c r="B14" s="801" t="s">
        <v>41040</v>
      </c>
      <c r="C14" s="802" t="s">
        <v>41178</v>
      </c>
      <c r="D14" s="802" t="s">
        <v>41179</v>
      </c>
      <c r="E14" s="804">
        <v>2.86</v>
      </c>
      <c r="F14" s="805">
        <v>1.171</v>
      </c>
      <c r="G14" s="740">
        <f t="shared" si="0"/>
        <v>1.69</v>
      </c>
      <c r="H14" s="804">
        <v>2.85</v>
      </c>
      <c r="I14" s="808">
        <v>0.996</v>
      </c>
      <c r="J14" s="741">
        <f t="shared" si="1"/>
        <v>1.85</v>
      </c>
      <c r="K14" s="742">
        <f t="shared" si="2"/>
        <v>1.92</v>
      </c>
      <c r="L14" s="742">
        <f t="shared" si="3"/>
        <v>1.77</v>
      </c>
      <c r="M14" s="809">
        <v>35</v>
      </c>
      <c r="N14" s="739">
        <f t="shared" si="4"/>
        <v>1.2</v>
      </c>
      <c r="O14" s="739">
        <f t="shared" si="5"/>
        <v>1.2</v>
      </c>
      <c r="P14" s="741">
        <f t="shared" si="6"/>
        <v>1.8399999999999999</v>
      </c>
      <c r="Q14" s="741">
        <f t="shared" si="7"/>
        <v>0.29000000000000004</v>
      </c>
      <c r="R14" s="741">
        <f t="shared" ref="R14" si="53">0.6+0.12</f>
        <v>0.72</v>
      </c>
      <c r="S14" s="809">
        <v>0.6</v>
      </c>
      <c r="T14" s="740" t="str">
        <f t="shared" si="9"/>
        <v>SINAPI 90084</v>
      </c>
      <c r="U14" s="740" t="str">
        <f t="shared" si="10"/>
        <v>SINAPI 90092</v>
      </c>
      <c r="V14" s="740" t="str">
        <f t="shared" si="11"/>
        <v>SINAPI 90102</v>
      </c>
      <c r="W14" s="740" t="str">
        <f t="shared" si="12"/>
        <v>SINAPI 90108</v>
      </c>
      <c r="X14" s="740">
        <f t="shared" si="13"/>
        <v>80.64</v>
      </c>
      <c r="Y14" s="740" t="str">
        <f t="shared" si="14"/>
        <v>SINAPI 90085</v>
      </c>
      <c r="Z14" s="740" t="str">
        <f t="shared" si="15"/>
        <v>SINAPI 90093</v>
      </c>
      <c r="AA14" s="740" t="str">
        <f t="shared" si="16"/>
        <v>SINAPI não disponível</v>
      </c>
      <c r="AB14" s="740" t="str">
        <f t="shared" si="17"/>
        <v>SINAPI não disponível</v>
      </c>
      <c r="AC14" s="740">
        <f t="shared" si="18"/>
        <v>8.9056000000000015</v>
      </c>
      <c r="AD14" s="740" t="str">
        <f t="shared" si="19"/>
        <v>SINAPI 94328</v>
      </c>
      <c r="AE14" s="740" t="str">
        <f t="shared" si="20"/>
        <v>SINAPI 94305</v>
      </c>
      <c r="AF14" s="740" t="str">
        <f t="shared" si="21"/>
        <v>SINAPI 94341</v>
      </c>
      <c r="AG14" s="740" t="str">
        <f t="shared" si="22"/>
        <v>SINAPI 94318</v>
      </c>
      <c r="AH14" s="740">
        <f t="shared" si="23"/>
        <v>64.443983141192149</v>
      </c>
      <c r="AI14" s="740" t="str">
        <f t="shared" si="24"/>
        <v>SINAPI 93361</v>
      </c>
      <c r="AJ14" s="740" t="str">
        <f t="shared" si="25"/>
        <v>SINAPI 93368</v>
      </c>
      <c r="AK14" s="740" t="str">
        <f t="shared" si="26"/>
        <v>SINAPI 93377</v>
      </c>
      <c r="AL14" s="740" t="str">
        <f t="shared" si="27"/>
        <v>SINAPI 93381</v>
      </c>
      <c r="AM14" s="740">
        <f t="shared" si="28"/>
        <v>64.443983141192149</v>
      </c>
      <c r="AN14" s="740" t="str">
        <f t="shared" si="29"/>
        <v>SINAPI 93362</v>
      </c>
      <c r="AO14" s="740" t="str">
        <f t="shared" si="30"/>
        <v>SINAPI 93369</v>
      </c>
      <c r="AP14" s="740" t="str">
        <f t="shared" si="31"/>
        <v>SINAPI não disponível</v>
      </c>
      <c r="AQ14" s="740" t="str">
        <f t="shared" si="32"/>
        <v>SINAPI não disponível</v>
      </c>
      <c r="AR14" s="740">
        <f t="shared" si="33"/>
        <v>4.1952000000000007</v>
      </c>
      <c r="AS14" s="740" t="str">
        <f t="shared" si="34"/>
        <v>SINAPI 94039</v>
      </c>
      <c r="AT14" s="740" t="str">
        <f t="shared" si="35"/>
        <v>SINAPI 94045</v>
      </c>
      <c r="AU14" s="740" t="str">
        <f t="shared" si="36"/>
        <v>SINAPI 94051</v>
      </c>
      <c r="AV14" s="740" t="str">
        <f t="shared" si="37"/>
        <v>SINAPI 94057</v>
      </c>
      <c r="AW14" s="740">
        <f t="shared" si="38"/>
        <v>134.4</v>
      </c>
      <c r="AX14" s="740" t="str">
        <f t="shared" si="39"/>
        <v>SINAPI 94102</v>
      </c>
      <c r="AY14" s="740" t="str">
        <f t="shared" si="40"/>
        <v>SINAPI 94104</v>
      </c>
      <c r="AZ14" s="740" t="str">
        <f t="shared" si="41"/>
        <v>SINAPI 94103</v>
      </c>
      <c r="BA14" s="740" t="str">
        <f t="shared" si="42"/>
        <v>SINAPI 94105</v>
      </c>
      <c r="BB14" s="739">
        <f t="shared" si="43"/>
        <v>6.3</v>
      </c>
      <c r="BC14" s="740" t="str">
        <f t="shared" si="44"/>
        <v>SINAPI 94111</v>
      </c>
      <c r="BD14" s="740" t="str">
        <f t="shared" si="45"/>
        <v>SINAPI 94113</v>
      </c>
      <c r="BE14" s="740" t="str">
        <f t="shared" si="46"/>
        <v>SINAPI 94112</v>
      </c>
      <c r="BF14" s="740" t="str">
        <f t="shared" si="47"/>
        <v>SINAPI 94114</v>
      </c>
      <c r="BG14" s="739">
        <f t="shared" si="48"/>
        <v>6.3</v>
      </c>
      <c r="BH14" s="743">
        <f t="shared" si="49"/>
        <v>27.90398314119215</v>
      </c>
    </row>
    <row r="15" spans="2:60" s="744" customFormat="1" x14ac:dyDescent="0.2">
      <c r="B15" s="801" t="s">
        <v>41040</v>
      </c>
      <c r="C15" s="802" t="s">
        <v>41179</v>
      </c>
      <c r="D15" s="802" t="s">
        <v>50061</v>
      </c>
      <c r="E15" s="804">
        <v>2.85</v>
      </c>
      <c r="F15" s="805">
        <v>0.996</v>
      </c>
      <c r="G15" s="740">
        <f t="shared" si="0"/>
        <v>1.85</v>
      </c>
      <c r="H15" s="804">
        <v>2.8029999999999999</v>
      </c>
      <c r="I15" s="808">
        <v>0.82099999999999995</v>
      </c>
      <c r="J15" s="741">
        <f t="shared" si="1"/>
        <v>1.98</v>
      </c>
      <c r="K15" s="742">
        <f t="shared" si="2"/>
        <v>2.0699999999999998</v>
      </c>
      <c r="L15" s="742">
        <f t="shared" si="3"/>
        <v>1.92</v>
      </c>
      <c r="M15" s="809">
        <v>35</v>
      </c>
      <c r="N15" s="739">
        <f t="shared" si="4"/>
        <v>1.3</v>
      </c>
      <c r="O15" s="739">
        <f t="shared" si="5"/>
        <v>1.2</v>
      </c>
      <c r="P15" s="741">
        <f t="shared" si="6"/>
        <v>2</v>
      </c>
      <c r="Q15" s="741">
        <f t="shared" si="7"/>
        <v>0.45000000000000018</v>
      </c>
      <c r="R15" s="741">
        <f t="shared" ref="R15:R16" si="54">0.8+0.144</f>
        <v>0.94400000000000006</v>
      </c>
      <c r="S15" s="809">
        <v>0.6</v>
      </c>
      <c r="T15" s="740" t="str">
        <f t="shared" si="9"/>
        <v>SINAPI 90084</v>
      </c>
      <c r="U15" s="740" t="str">
        <f t="shared" si="10"/>
        <v>SINAPI 90092</v>
      </c>
      <c r="V15" s="740" t="str">
        <f t="shared" si="11"/>
        <v>SINAPI 90102</v>
      </c>
      <c r="W15" s="740" t="str">
        <f t="shared" si="12"/>
        <v>SINAPI 90108</v>
      </c>
      <c r="X15" s="740">
        <f t="shared" si="13"/>
        <v>94.184999999999988</v>
      </c>
      <c r="Y15" s="740" t="str">
        <f t="shared" si="14"/>
        <v>SINAPI 90085</v>
      </c>
      <c r="Z15" s="740" t="str">
        <f t="shared" si="15"/>
        <v>SINAPI 90093</v>
      </c>
      <c r="AA15" s="740" t="str">
        <f t="shared" si="16"/>
        <v>SINAPI não disponível</v>
      </c>
      <c r="AB15" s="740" t="str">
        <f t="shared" si="17"/>
        <v>SINAPI não disponível</v>
      </c>
      <c r="AC15" s="740">
        <f t="shared" si="18"/>
        <v>9.6800000000000015</v>
      </c>
      <c r="AD15" s="740" t="str">
        <f t="shared" si="19"/>
        <v>SINAPI 94328</v>
      </c>
      <c r="AE15" s="740" t="str">
        <f t="shared" si="20"/>
        <v>SINAPI 94305</v>
      </c>
      <c r="AF15" s="740" t="str">
        <f t="shared" si="21"/>
        <v>SINAPI 94341</v>
      </c>
      <c r="AG15" s="740" t="str">
        <f t="shared" si="22"/>
        <v>SINAPI 94318</v>
      </c>
      <c r="AH15" s="740">
        <f t="shared" si="23"/>
        <v>77.463983141192159</v>
      </c>
      <c r="AI15" s="740" t="str">
        <f t="shared" si="24"/>
        <v>SINAPI 93361</v>
      </c>
      <c r="AJ15" s="740" t="str">
        <f t="shared" si="25"/>
        <v>SINAPI 93368</v>
      </c>
      <c r="AK15" s="740" t="str">
        <f t="shared" si="26"/>
        <v>SINAPI 93377</v>
      </c>
      <c r="AL15" s="740" t="str">
        <f t="shared" si="27"/>
        <v>SINAPI 93381</v>
      </c>
      <c r="AM15" s="740">
        <f t="shared" si="28"/>
        <v>77.463983141192159</v>
      </c>
      <c r="AN15" s="740" t="str">
        <f t="shared" si="29"/>
        <v>SINAPI 93362</v>
      </c>
      <c r="AO15" s="740" t="str">
        <f t="shared" si="30"/>
        <v>SINAPI 93369</v>
      </c>
      <c r="AP15" s="740" t="str">
        <f t="shared" si="31"/>
        <v>SINAPI não disponível</v>
      </c>
      <c r="AQ15" s="740" t="str">
        <f t="shared" si="32"/>
        <v>SINAPI não disponível</v>
      </c>
      <c r="AR15" s="740">
        <f t="shared" si="33"/>
        <v>4.5600000000000005</v>
      </c>
      <c r="AS15" s="740" t="str">
        <f t="shared" si="34"/>
        <v>SINAPI 94039</v>
      </c>
      <c r="AT15" s="740" t="str">
        <f t="shared" si="35"/>
        <v>SINAPI 94045</v>
      </c>
      <c r="AU15" s="740" t="str">
        <f t="shared" si="36"/>
        <v>SINAPI 94051</v>
      </c>
      <c r="AV15" s="740" t="str">
        <f t="shared" si="37"/>
        <v>SINAPI 94057</v>
      </c>
      <c r="AW15" s="740">
        <f t="shared" si="38"/>
        <v>144.89999999999998</v>
      </c>
      <c r="AX15" s="740" t="str">
        <f t="shared" si="39"/>
        <v>SINAPI 94102</v>
      </c>
      <c r="AY15" s="740" t="str">
        <f t="shared" si="40"/>
        <v>SINAPI 94104</v>
      </c>
      <c r="AZ15" s="740" t="str">
        <f t="shared" si="41"/>
        <v>SINAPI 94103</v>
      </c>
      <c r="BA15" s="740" t="str">
        <f t="shared" si="42"/>
        <v>SINAPI 94105</v>
      </c>
      <c r="BB15" s="739">
        <f t="shared" si="43"/>
        <v>6.83</v>
      </c>
      <c r="BC15" s="740" t="str">
        <f t="shared" si="44"/>
        <v>SINAPI 94111</v>
      </c>
      <c r="BD15" s="740" t="str">
        <f t="shared" si="45"/>
        <v>SINAPI 94113</v>
      </c>
      <c r="BE15" s="740" t="str">
        <f t="shared" si="46"/>
        <v>SINAPI 94112</v>
      </c>
      <c r="BF15" s="740" t="str">
        <f t="shared" si="47"/>
        <v>SINAPI 94114</v>
      </c>
      <c r="BG15" s="739">
        <f t="shared" si="48"/>
        <v>6.83</v>
      </c>
      <c r="BH15" s="743">
        <f t="shared" si="49"/>
        <v>31.053983141192148</v>
      </c>
    </row>
    <row r="16" spans="2:60" s="744" customFormat="1" x14ac:dyDescent="0.2">
      <c r="B16" s="801" t="s">
        <v>41041</v>
      </c>
      <c r="C16" s="802" t="s">
        <v>41180</v>
      </c>
      <c r="D16" s="802" t="s">
        <v>41181</v>
      </c>
      <c r="E16" s="804">
        <v>2.95</v>
      </c>
      <c r="F16" s="806">
        <v>1.9500000000000002</v>
      </c>
      <c r="G16" s="740">
        <f t="shared" si="0"/>
        <v>1</v>
      </c>
      <c r="H16" s="804">
        <v>2.9</v>
      </c>
      <c r="I16" s="808">
        <v>1.9</v>
      </c>
      <c r="J16" s="741">
        <f t="shared" si="1"/>
        <v>1</v>
      </c>
      <c r="K16" s="742">
        <f t="shared" si="2"/>
        <v>1.1000000000000001</v>
      </c>
      <c r="L16" s="742">
        <f t="shared" si="3"/>
        <v>1</v>
      </c>
      <c r="M16" s="809">
        <v>35</v>
      </c>
      <c r="N16" s="739">
        <f t="shared" si="4"/>
        <v>0.9</v>
      </c>
      <c r="O16" s="739">
        <f t="shared" si="5"/>
        <v>1.2</v>
      </c>
      <c r="P16" s="741">
        <f t="shared" si="6"/>
        <v>1.1499999999999999</v>
      </c>
      <c r="Q16" s="741">
        <f t="shared" si="7"/>
        <v>0</v>
      </c>
      <c r="R16" s="741">
        <f t="shared" si="54"/>
        <v>0.94400000000000006</v>
      </c>
      <c r="S16" s="809">
        <v>0.4</v>
      </c>
      <c r="T16" s="740" t="str">
        <f t="shared" si="9"/>
        <v>SINAPI não disponivel</v>
      </c>
      <c r="U16" s="740" t="str">
        <f t="shared" si="10"/>
        <v>SINAPI não disponivel</v>
      </c>
      <c r="V16" s="740" t="str">
        <f t="shared" si="11"/>
        <v>SINAPI 90100</v>
      </c>
      <c r="W16" s="740" t="str">
        <f t="shared" si="12"/>
        <v>SINAPI 90106</v>
      </c>
      <c r="X16" s="740">
        <f t="shared" si="13"/>
        <v>34.65</v>
      </c>
      <c r="Y16" s="740" t="str">
        <f t="shared" si="14"/>
        <v>SINAPI 90082</v>
      </c>
      <c r="Z16" s="740" t="str">
        <f t="shared" si="15"/>
        <v>SINAPI 90091</v>
      </c>
      <c r="AA16" s="740" t="str">
        <f t="shared" si="16"/>
        <v>SINAPI não disponível</v>
      </c>
      <c r="AB16" s="740" t="str">
        <f t="shared" si="17"/>
        <v>SINAPI não disponível</v>
      </c>
      <c r="AC16" s="740">
        <f t="shared" si="18"/>
        <v>5.5660000000000007</v>
      </c>
      <c r="AD16" s="740" t="str">
        <f t="shared" si="19"/>
        <v>SINAPI não disponivel</v>
      </c>
      <c r="AE16" s="740" t="str">
        <f t="shared" si="20"/>
        <v>SINAPI não disponivel</v>
      </c>
      <c r="AF16" s="740" t="str">
        <f t="shared" si="21"/>
        <v>SINAPI 94339</v>
      </c>
      <c r="AG16" s="740" t="str">
        <f t="shared" si="22"/>
        <v>SINAPI 94316</v>
      </c>
      <c r="AH16" s="740">
        <f t="shared" si="23"/>
        <v>27.10177028497429</v>
      </c>
      <c r="AI16" s="740" t="str">
        <f t="shared" si="24"/>
        <v>SINAPI não disponivel</v>
      </c>
      <c r="AJ16" s="740" t="str">
        <f t="shared" si="25"/>
        <v>SINAPI não disponivel</v>
      </c>
      <c r="AK16" s="740" t="str">
        <f t="shared" si="26"/>
        <v>SINAPI 93375</v>
      </c>
      <c r="AL16" s="740" t="str">
        <f t="shared" si="27"/>
        <v>SINAPI 93379</v>
      </c>
      <c r="AM16" s="740">
        <f t="shared" si="28"/>
        <v>27.10177028497429</v>
      </c>
      <c r="AN16" s="740" t="str">
        <f t="shared" si="29"/>
        <v>SINAPI 93360</v>
      </c>
      <c r="AO16" s="740" t="str">
        <f t="shared" si="30"/>
        <v>SINAPI 93367</v>
      </c>
      <c r="AP16" s="740" t="str">
        <f t="shared" si="31"/>
        <v>SINAPI não disponível</v>
      </c>
      <c r="AQ16" s="740" t="str">
        <f t="shared" si="32"/>
        <v>SINAPI não disponível</v>
      </c>
      <c r="AR16" s="740">
        <f t="shared" si="33"/>
        <v>2.6220000000000003</v>
      </c>
      <c r="AS16" s="740" t="str">
        <f t="shared" si="34"/>
        <v>SINAPI 94037</v>
      </c>
      <c r="AT16" s="740" t="str">
        <f t="shared" si="35"/>
        <v>SINAPI 94043</v>
      </c>
      <c r="AU16" s="740" t="str">
        <f t="shared" si="36"/>
        <v>SINAPI 94049</v>
      </c>
      <c r="AV16" s="740" t="str">
        <f t="shared" si="37"/>
        <v>SINAPI 94055</v>
      </c>
      <c r="AW16" s="740">
        <f t="shared" si="38"/>
        <v>0</v>
      </c>
      <c r="AX16" s="740" t="str">
        <f t="shared" si="39"/>
        <v>SINAPI 94102</v>
      </c>
      <c r="AY16" s="740" t="str">
        <f t="shared" si="40"/>
        <v>SINAPI 94104</v>
      </c>
      <c r="AZ16" s="740" t="str">
        <f t="shared" si="41"/>
        <v>SINAPI 94103</v>
      </c>
      <c r="BA16" s="740" t="str">
        <f t="shared" si="42"/>
        <v>SINAPI 94105</v>
      </c>
      <c r="BB16" s="739">
        <f t="shared" si="43"/>
        <v>3.15</v>
      </c>
      <c r="BC16" s="740" t="str">
        <f t="shared" si="44"/>
        <v>SINAPI 94111</v>
      </c>
      <c r="BD16" s="740" t="str">
        <f t="shared" si="45"/>
        <v>SINAPI 94113</v>
      </c>
      <c r="BE16" s="740" t="str">
        <f t="shared" si="46"/>
        <v>SINAPI 94112</v>
      </c>
      <c r="BF16" s="740" t="str">
        <f t="shared" si="47"/>
        <v>SINAPI 94114</v>
      </c>
      <c r="BG16" s="739">
        <f t="shared" si="48"/>
        <v>3.15</v>
      </c>
      <c r="BH16" s="743">
        <f t="shared" si="49"/>
        <v>17.65177028497429</v>
      </c>
    </row>
    <row r="17" spans="2:60" s="744" customFormat="1" x14ac:dyDescent="0.2">
      <c r="B17" s="801" t="s">
        <v>41041</v>
      </c>
      <c r="C17" s="802" t="s">
        <v>41181</v>
      </c>
      <c r="D17" s="802" t="s">
        <v>41182</v>
      </c>
      <c r="E17" s="804">
        <v>2.9</v>
      </c>
      <c r="F17" s="805">
        <v>1.9</v>
      </c>
      <c r="G17" s="740">
        <f t="shared" si="0"/>
        <v>1</v>
      </c>
      <c r="H17" s="804">
        <v>2.85</v>
      </c>
      <c r="I17" s="808">
        <v>1.7424999999999999</v>
      </c>
      <c r="J17" s="741">
        <f t="shared" si="1"/>
        <v>1.1100000000000001</v>
      </c>
      <c r="K17" s="742">
        <f t="shared" si="2"/>
        <v>1.1599999999999999</v>
      </c>
      <c r="L17" s="742">
        <f t="shared" si="3"/>
        <v>1.06</v>
      </c>
      <c r="M17" s="809">
        <v>35</v>
      </c>
      <c r="N17" s="739">
        <f t="shared" si="4"/>
        <v>0.9</v>
      </c>
      <c r="O17" s="739">
        <f t="shared" si="5"/>
        <v>1.2</v>
      </c>
      <c r="P17" s="741">
        <f t="shared" si="6"/>
        <v>1.1499999999999999</v>
      </c>
      <c r="Q17" s="741">
        <f t="shared" si="7"/>
        <v>0</v>
      </c>
      <c r="R17" s="741">
        <f t="shared" ref="R17:R18" si="55">0.4+0.09</f>
        <v>0.49</v>
      </c>
      <c r="S17" s="809">
        <v>0.4</v>
      </c>
      <c r="T17" s="740" t="str">
        <f t="shared" si="9"/>
        <v>SINAPI não disponivel</v>
      </c>
      <c r="U17" s="740" t="str">
        <f t="shared" si="10"/>
        <v>SINAPI não disponivel</v>
      </c>
      <c r="V17" s="740" t="str">
        <f t="shared" si="11"/>
        <v>SINAPI 90100</v>
      </c>
      <c r="W17" s="740" t="str">
        <f t="shared" si="12"/>
        <v>SINAPI 90106</v>
      </c>
      <c r="X17" s="740">
        <f t="shared" si="13"/>
        <v>36.54</v>
      </c>
      <c r="Y17" s="740" t="str">
        <f t="shared" si="14"/>
        <v>SINAPI 90082</v>
      </c>
      <c r="Z17" s="740" t="str">
        <f t="shared" si="15"/>
        <v>SINAPI 90091</v>
      </c>
      <c r="AA17" s="740" t="str">
        <f t="shared" si="16"/>
        <v>SINAPI não disponível</v>
      </c>
      <c r="AB17" s="740" t="str">
        <f t="shared" si="17"/>
        <v>SINAPI não disponível</v>
      </c>
      <c r="AC17" s="740">
        <f t="shared" si="18"/>
        <v>5.5660000000000007</v>
      </c>
      <c r="AD17" s="740" t="str">
        <f t="shared" si="19"/>
        <v>SINAPI não disponivel</v>
      </c>
      <c r="AE17" s="740" t="str">
        <f t="shared" si="20"/>
        <v>SINAPI não disponivel</v>
      </c>
      <c r="AF17" s="740" t="str">
        <f t="shared" si="21"/>
        <v>SINAPI 94339</v>
      </c>
      <c r="AG17" s="740" t="str">
        <f t="shared" si="22"/>
        <v>SINAPI 94316</v>
      </c>
      <c r="AH17" s="740">
        <f t="shared" si="23"/>
        <v>28.99177028497429</v>
      </c>
      <c r="AI17" s="740" t="str">
        <f t="shared" si="24"/>
        <v>SINAPI não disponivel</v>
      </c>
      <c r="AJ17" s="740" t="str">
        <f t="shared" si="25"/>
        <v>SINAPI não disponivel</v>
      </c>
      <c r="AK17" s="740" t="str">
        <f t="shared" si="26"/>
        <v>SINAPI 93375</v>
      </c>
      <c r="AL17" s="740" t="str">
        <f t="shared" si="27"/>
        <v>SINAPI 93379</v>
      </c>
      <c r="AM17" s="740">
        <f t="shared" si="28"/>
        <v>28.99177028497429</v>
      </c>
      <c r="AN17" s="740" t="str">
        <f t="shared" si="29"/>
        <v>SINAPI 93360</v>
      </c>
      <c r="AO17" s="740" t="str">
        <f t="shared" si="30"/>
        <v>SINAPI 93367</v>
      </c>
      <c r="AP17" s="740" t="str">
        <f t="shared" si="31"/>
        <v>SINAPI não disponível</v>
      </c>
      <c r="AQ17" s="740" t="str">
        <f t="shared" si="32"/>
        <v>SINAPI não disponível</v>
      </c>
      <c r="AR17" s="740">
        <f t="shared" si="33"/>
        <v>2.6220000000000003</v>
      </c>
      <c r="AS17" s="740" t="str">
        <f t="shared" si="34"/>
        <v>SINAPI 94037</v>
      </c>
      <c r="AT17" s="740" t="str">
        <f t="shared" si="35"/>
        <v>SINAPI 94043</v>
      </c>
      <c r="AU17" s="740" t="str">
        <f t="shared" si="36"/>
        <v>SINAPI 94049</v>
      </c>
      <c r="AV17" s="740" t="str">
        <f t="shared" si="37"/>
        <v>SINAPI 94055</v>
      </c>
      <c r="AW17" s="740">
        <f t="shared" si="38"/>
        <v>0</v>
      </c>
      <c r="AX17" s="740" t="str">
        <f t="shared" si="39"/>
        <v>SINAPI 94102</v>
      </c>
      <c r="AY17" s="740" t="str">
        <f t="shared" si="40"/>
        <v>SINAPI 94104</v>
      </c>
      <c r="AZ17" s="740" t="str">
        <f t="shared" si="41"/>
        <v>SINAPI 94103</v>
      </c>
      <c r="BA17" s="740" t="str">
        <f t="shared" si="42"/>
        <v>SINAPI 94105</v>
      </c>
      <c r="BB17" s="739">
        <f t="shared" si="43"/>
        <v>3.15</v>
      </c>
      <c r="BC17" s="740" t="str">
        <f t="shared" si="44"/>
        <v>SINAPI 94111</v>
      </c>
      <c r="BD17" s="740" t="str">
        <f t="shared" si="45"/>
        <v>SINAPI 94113</v>
      </c>
      <c r="BE17" s="740" t="str">
        <f t="shared" si="46"/>
        <v>SINAPI 94112</v>
      </c>
      <c r="BF17" s="740" t="str">
        <f t="shared" si="47"/>
        <v>SINAPI 94114</v>
      </c>
      <c r="BG17" s="739">
        <f t="shared" si="48"/>
        <v>3.15</v>
      </c>
      <c r="BH17" s="743">
        <f t="shared" si="49"/>
        <v>17.65177028497429</v>
      </c>
    </row>
    <row r="18" spans="2:60" s="744" customFormat="1" x14ac:dyDescent="0.2">
      <c r="B18" s="801" t="s">
        <v>41041</v>
      </c>
      <c r="C18" s="802" t="s">
        <v>41182</v>
      </c>
      <c r="D18" s="802" t="s">
        <v>41183</v>
      </c>
      <c r="E18" s="804">
        <v>2.85</v>
      </c>
      <c r="F18" s="805">
        <v>1.7424999999999999</v>
      </c>
      <c r="G18" s="740">
        <f t="shared" si="0"/>
        <v>1.1100000000000001</v>
      </c>
      <c r="H18" s="804">
        <v>2.8</v>
      </c>
      <c r="I18" s="808">
        <v>1.4624999999999999</v>
      </c>
      <c r="J18" s="741">
        <f t="shared" si="1"/>
        <v>1.34</v>
      </c>
      <c r="K18" s="742">
        <f t="shared" si="2"/>
        <v>1.33</v>
      </c>
      <c r="L18" s="742">
        <f t="shared" si="3"/>
        <v>1.23</v>
      </c>
      <c r="M18" s="809">
        <v>35</v>
      </c>
      <c r="N18" s="739">
        <f t="shared" si="4"/>
        <v>0.9</v>
      </c>
      <c r="O18" s="739">
        <f t="shared" si="5"/>
        <v>1.2</v>
      </c>
      <c r="P18" s="741">
        <f t="shared" si="6"/>
        <v>1.26</v>
      </c>
      <c r="Q18" s="741">
        <f t="shared" si="7"/>
        <v>0</v>
      </c>
      <c r="R18" s="741">
        <f t="shared" si="55"/>
        <v>0.49</v>
      </c>
      <c r="S18" s="809">
        <v>0.4</v>
      </c>
      <c r="T18" s="740" t="str">
        <f t="shared" si="9"/>
        <v>SINAPI não disponivel</v>
      </c>
      <c r="U18" s="740" t="str">
        <f t="shared" si="10"/>
        <v>SINAPI não disponivel</v>
      </c>
      <c r="V18" s="740" t="str">
        <f t="shared" si="11"/>
        <v>SINAPI 90100</v>
      </c>
      <c r="W18" s="740" t="str">
        <f t="shared" si="12"/>
        <v>SINAPI 90106</v>
      </c>
      <c r="X18" s="740">
        <f t="shared" si="13"/>
        <v>41.895000000000003</v>
      </c>
      <c r="Y18" s="740" t="str">
        <f t="shared" si="14"/>
        <v>SINAPI 90082</v>
      </c>
      <c r="Z18" s="740" t="str">
        <f t="shared" si="15"/>
        <v>SINAPI 90091</v>
      </c>
      <c r="AA18" s="740" t="str">
        <f t="shared" si="16"/>
        <v>SINAPI não disponível</v>
      </c>
      <c r="AB18" s="740" t="str">
        <f t="shared" si="17"/>
        <v>SINAPI não disponível</v>
      </c>
      <c r="AC18" s="740">
        <f t="shared" si="18"/>
        <v>6.0984000000000007</v>
      </c>
      <c r="AD18" s="740" t="str">
        <f t="shared" si="19"/>
        <v>SINAPI não disponivel</v>
      </c>
      <c r="AE18" s="740" t="str">
        <f t="shared" si="20"/>
        <v>SINAPI não disponivel</v>
      </c>
      <c r="AF18" s="740" t="str">
        <f t="shared" si="21"/>
        <v>SINAPI 94339</v>
      </c>
      <c r="AG18" s="740" t="str">
        <f t="shared" si="22"/>
        <v>SINAPI 94316</v>
      </c>
      <c r="AH18" s="740">
        <f t="shared" si="23"/>
        <v>34.346770284974284</v>
      </c>
      <c r="AI18" s="740" t="str">
        <f t="shared" si="24"/>
        <v>SINAPI não disponivel</v>
      </c>
      <c r="AJ18" s="740" t="str">
        <f t="shared" si="25"/>
        <v>SINAPI não disponivel</v>
      </c>
      <c r="AK18" s="740" t="str">
        <f t="shared" si="26"/>
        <v>SINAPI 93375</v>
      </c>
      <c r="AL18" s="740" t="str">
        <f t="shared" si="27"/>
        <v>SINAPI 93379</v>
      </c>
      <c r="AM18" s="740">
        <f t="shared" si="28"/>
        <v>34.346770284974284</v>
      </c>
      <c r="AN18" s="740" t="str">
        <f t="shared" si="29"/>
        <v>SINAPI 93360</v>
      </c>
      <c r="AO18" s="740" t="str">
        <f t="shared" si="30"/>
        <v>SINAPI 93367</v>
      </c>
      <c r="AP18" s="740" t="str">
        <f t="shared" si="31"/>
        <v>SINAPI não disponível</v>
      </c>
      <c r="AQ18" s="740" t="str">
        <f t="shared" si="32"/>
        <v>SINAPI não disponível</v>
      </c>
      <c r="AR18" s="740">
        <f t="shared" si="33"/>
        <v>2.8728000000000002</v>
      </c>
      <c r="AS18" s="740" t="str">
        <f t="shared" si="34"/>
        <v>SINAPI 94037</v>
      </c>
      <c r="AT18" s="740" t="str">
        <f t="shared" si="35"/>
        <v>SINAPI 94043</v>
      </c>
      <c r="AU18" s="740" t="str">
        <f t="shared" si="36"/>
        <v>SINAPI 94049</v>
      </c>
      <c r="AV18" s="740" t="str">
        <f t="shared" si="37"/>
        <v>SINAPI 94055</v>
      </c>
      <c r="AW18" s="740">
        <f t="shared" si="38"/>
        <v>93.100000000000009</v>
      </c>
      <c r="AX18" s="740" t="str">
        <f t="shared" si="39"/>
        <v>SINAPI 94102</v>
      </c>
      <c r="AY18" s="740" t="str">
        <f t="shared" si="40"/>
        <v>SINAPI 94104</v>
      </c>
      <c r="AZ18" s="740" t="str">
        <f t="shared" si="41"/>
        <v>SINAPI 94103</v>
      </c>
      <c r="BA18" s="740" t="str">
        <f t="shared" si="42"/>
        <v>SINAPI 94105</v>
      </c>
      <c r="BB18" s="739">
        <f t="shared" si="43"/>
        <v>3.15</v>
      </c>
      <c r="BC18" s="740" t="str">
        <f t="shared" si="44"/>
        <v>SINAPI 94111</v>
      </c>
      <c r="BD18" s="740" t="str">
        <f t="shared" si="45"/>
        <v>SINAPI 94113</v>
      </c>
      <c r="BE18" s="740" t="str">
        <f t="shared" si="46"/>
        <v>SINAPI 94112</v>
      </c>
      <c r="BF18" s="740" t="str">
        <f t="shared" si="47"/>
        <v>SINAPI 94114</v>
      </c>
      <c r="BG18" s="739">
        <f t="shared" si="48"/>
        <v>3.15</v>
      </c>
      <c r="BH18" s="743">
        <f t="shared" si="49"/>
        <v>17.65177028497429</v>
      </c>
    </row>
    <row r="19" spans="2:60" s="744" customFormat="1" x14ac:dyDescent="0.2">
      <c r="B19" s="801" t="s">
        <v>41042</v>
      </c>
      <c r="C19" s="802" t="s">
        <v>41184</v>
      </c>
      <c r="D19" s="802" t="s">
        <v>41185</v>
      </c>
      <c r="E19" s="804">
        <v>3</v>
      </c>
      <c r="F19" s="806">
        <v>2</v>
      </c>
      <c r="G19" s="740">
        <f t="shared" si="0"/>
        <v>1</v>
      </c>
      <c r="H19" s="804">
        <v>2.9</v>
      </c>
      <c r="I19" s="808">
        <v>1.72</v>
      </c>
      <c r="J19" s="741">
        <f t="shared" si="1"/>
        <v>1.18</v>
      </c>
      <c r="K19" s="742">
        <f t="shared" si="2"/>
        <v>1.19</v>
      </c>
      <c r="L19" s="742">
        <f t="shared" si="3"/>
        <v>1.0900000000000001</v>
      </c>
      <c r="M19" s="809">
        <v>40</v>
      </c>
      <c r="N19" s="739">
        <f t="shared" si="4"/>
        <v>0.9</v>
      </c>
      <c r="O19" s="739">
        <f t="shared" si="5"/>
        <v>1.2</v>
      </c>
      <c r="P19" s="741">
        <f t="shared" si="6"/>
        <v>1.1499999999999999</v>
      </c>
      <c r="Q19" s="741">
        <f t="shared" si="7"/>
        <v>0</v>
      </c>
      <c r="R19" s="741">
        <f t="shared" ref="R19:R20" si="56">0.6+0.12</f>
        <v>0.72</v>
      </c>
      <c r="S19" s="809">
        <v>0.4</v>
      </c>
      <c r="T19" s="740" t="str">
        <f t="shared" si="9"/>
        <v>SINAPI não disponivel</v>
      </c>
      <c r="U19" s="740" t="str">
        <f t="shared" si="10"/>
        <v>SINAPI não disponivel</v>
      </c>
      <c r="V19" s="740" t="str">
        <f t="shared" si="11"/>
        <v>SINAPI 90100</v>
      </c>
      <c r="W19" s="740" t="str">
        <f t="shared" si="12"/>
        <v>SINAPI 90106</v>
      </c>
      <c r="X19" s="740">
        <f t="shared" si="13"/>
        <v>42.839999999999996</v>
      </c>
      <c r="Y19" s="740" t="str">
        <f t="shared" si="14"/>
        <v>SINAPI 90082</v>
      </c>
      <c r="Z19" s="740" t="str">
        <f t="shared" si="15"/>
        <v>SINAPI 90091</v>
      </c>
      <c r="AA19" s="740" t="str">
        <f t="shared" si="16"/>
        <v>SINAPI não disponível</v>
      </c>
      <c r="AB19" s="740" t="str">
        <f t="shared" si="17"/>
        <v>SINAPI não disponível</v>
      </c>
      <c r="AC19" s="740">
        <f t="shared" si="18"/>
        <v>5.5660000000000007</v>
      </c>
      <c r="AD19" s="740" t="str">
        <f t="shared" si="19"/>
        <v>SINAPI não disponivel</v>
      </c>
      <c r="AE19" s="740" t="str">
        <f t="shared" si="20"/>
        <v>SINAPI não disponivel</v>
      </c>
      <c r="AF19" s="740" t="str">
        <f t="shared" si="21"/>
        <v>SINAPI 94339</v>
      </c>
      <c r="AG19" s="740" t="str">
        <f t="shared" si="22"/>
        <v>SINAPI 94316</v>
      </c>
      <c r="AH19" s="740">
        <f t="shared" si="23"/>
        <v>34.213451754256333</v>
      </c>
      <c r="AI19" s="740" t="str">
        <f t="shared" si="24"/>
        <v>SINAPI não disponivel</v>
      </c>
      <c r="AJ19" s="740" t="str">
        <f t="shared" si="25"/>
        <v>SINAPI não disponivel</v>
      </c>
      <c r="AK19" s="740" t="str">
        <f t="shared" si="26"/>
        <v>SINAPI 93375</v>
      </c>
      <c r="AL19" s="740" t="str">
        <f t="shared" si="27"/>
        <v>SINAPI 93379</v>
      </c>
      <c r="AM19" s="740">
        <f t="shared" si="28"/>
        <v>34.213451754256333</v>
      </c>
      <c r="AN19" s="740" t="str">
        <f t="shared" si="29"/>
        <v>SINAPI 93360</v>
      </c>
      <c r="AO19" s="740" t="str">
        <f t="shared" si="30"/>
        <v>SINAPI 93367</v>
      </c>
      <c r="AP19" s="740" t="str">
        <f t="shared" si="31"/>
        <v>SINAPI não disponível</v>
      </c>
      <c r="AQ19" s="740" t="str">
        <f t="shared" si="32"/>
        <v>SINAPI não disponível</v>
      </c>
      <c r="AR19" s="740">
        <f t="shared" si="33"/>
        <v>2.6220000000000003</v>
      </c>
      <c r="AS19" s="740" t="str">
        <f t="shared" si="34"/>
        <v>SINAPI 94037</v>
      </c>
      <c r="AT19" s="740" t="str">
        <f t="shared" si="35"/>
        <v>SINAPI 94043</v>
      </c>
      <c r="AU19" s="740" t="str">
        <f t="shared" si="36"/>
        <v>SINAPI 94049</v>
      </c>
      <c r="AV19" s="740" t="str">
        <f t="shared" si="37"/>
        <v>SINAPI 94055</v>
      </c>
      <c r="AW19" s="740">
        <f t="shared" si="38"/>
        <v>0</v>
      </c>
      <c r="AX19" s="740" t="str">
        <f t="shared" si="39"/>
        <v>SINAPI 94102</v>
      </c>
      <c r="AY19" s="740" t="str">
        <f t="shared" si="40"/>
        <v>SINAPI 94104</v>
      </c>
      <c r="AZ19" s="740" t="str">
        <f t="shared" si="41"/>
        <v>SINAPI 94103</v>
      </c>
      <c r="BA19" s="740" t="str">
        <f t="shared" si="42"/>
        <v>SINAPI 94105</v>
      </c>
      <c r="BB19" s="739">
        <f t="shared" si="43"/>
        <v>3.6</v>
      </c>
      <c r="BC19" s="740" t="str">
        <f t="shared" si="44"/>
        <v>SINAPI 94111</v>
      </c>
      <c r="BD19" s="740" t="str">
        <f t="shared" si="45"/>
        <v>SINAPI 94113</v>
      </c>
      <c r="BE19" s="740" t="str">
        <f t="shared" si="46"/>
        <v>SINAPI 94112</v>
      </c>
      <c r="BF19" s="740" t="str">
        <f t="shared" si="47"/>
        <v>SINAPI 94114</v>
      </c>
      <c r="BG19" s="739">
        <f t="shared" si="48"/>
        <v>3.6</v>
      </c>
      <c r="BH19" s="743">
        <f t="shared" si="49"/>
        <v>20.17345175425633</v>
      </c>
    </row>
    <row r="20" spans="2:60" s="744" customFormat="1" x14ac:dyDescent="0.2">
      <c r="B20" s="801" t="s">
        <v>41042</v>
      </c>
      <c r="C20" s="802" t="s">
        <v>41185</v>
      </c>
      <c r="D20" s="802" t="s">
        <v>41183</v>
      </c>
      <c r="E20" s="804">
        <v>2.9</v>
      </c>
      <c r="F20" s="805">
        <v>1.72</v>
      </c>
      <c r="G20" s="740">
        <f t="shared" si="0"/>
        <v>1.18</v>
      </c>
      <c r="H20" s="804">
        <v>2.8</v>
      </c>
      <c r="I20" s="808">
        <v>1.3780000000000001</v>
      </c>
      <c r="J20" s="741">
        <f t="shared" si="1"/>
        <v>1.42</v>
      </c>
      <c r="K20" s="742">
        <f t="shared" si="2"/>
        <v>1.4</v>
      </c>
      <c r="L20" s="742">
        <f t="shared" si="3"/>
        <v>1.3</v>
      </c>
      <c r="M20" s="809">
        <v>40</v>
      </c>
      <c r="N20" s="739">
        <f t="shared" si="4"/>
        <v>0.9</v>
      </c>
      <c r="O20" s="739">
        <f t="shared" si="5"/>
        <v>1.2</v>
      </c>
      <c r="P20" s="741">
        <f t="shared" si="6"/>
        <v>1.3299999999999998</v>
      </c>
      <c r="Q20" s="741">
        <f t="shared" si="7"/>
        <v>0</v>
      </c>
      <c r="R20" s="741">
        <f t="shared" si="56"/>
        <v>0.72</v>
      </c>
      <c r="S20" s="809">
        <v>0.4</v>
      </c>
      <c r="T20" s="740" t="str">
        <f t="shared" si="9"/>
        <v>SINAPI não disponivel</v>
      </c>
      <c r="U20" s="740" t="str">
        <f t="shared" si="10"/>
        <v>SINAPI não disponivel</v>
      </c>
      <c r="V20" s="740" t="str">
        <f t="shared" si="11"/>
        <v>SINAPI 90100</v>
      </c>
      <c r="W20" s="740" t="str">
        <f t="shared" si="12"/>
        <v>SINAPI 90106</v>
      </c>
      <c r="X20" s="740">
        <f t="shared" si="13"/>
        <v>50.4</v>
      </c>
      <c r="Y20" s="740" t="str">
        <f t="shared" si="14"/>
        <v>SINAPI 90082</v>
      </c>
      <c r="Z20" s="740" t="str">
        <f t="shared" si="15"/>
        <v>SINAPI 90091</v>
      </c>
      <c r="AA20" s="740" t="str">
        <f t="shared" si="16"/>
        <v>SINAPI não disponível</v>
      </c>
      <c r="AB20" s="740" t="str">
        <f t="shared" si="17"/>
        <v>SINAPI não disponível</v>
      </c>
      <c r="AC20" s="740">
        <f t="shared" si="18"/>
        <v>6.4372000000000007</v>
      </c>
      <c r="AD20" s="740" t="str">
        <f t="shared" si="19"/>
        <v>SINAPI não disponivel</v>
      </c>
      <c r="AE20" s="740" t="str">
        <f t="shared" si="20"/>
        <v>SINAPI não disponivel</v>
      </c>
      <c r="AF20" s="740" t="str">
        <f t="shared" si="21"/>
        <v>SINAPI 94339</v>
      </c>
      <c r="AG20" s="740" t="str">
        <f t="shared" si="22"/>
        <v>SINAPI 94316</v>
      </c>
      <c r="AH20" s="740">
        <f t="shared" si="23"/>
        <v>41.773451754256335</v>
      </c>
      <c r="AI20" s="740" t="str">
        <f t="shared" si="24"/>
        <v>SINAPI não disponivel</v>
      </c>
      <c r="AJ20" s="740" t="str">
        <f t="shared" si="25"/>
        <v>SINAPI não disponivel</v>
      </c>
      <c r="AK20" s="740" t="str">
        <f t="shared" si="26"/>
        <v>SINAPI 93375</v>
      </c>
      <c r="AL20" s="740" t="str">
        <f t="shared" si="27"/>
        <v>SINAPI 93379</v>
      </c>
      <c r="AM20" s="740">
        <f t="shared" si="28"/>
        <v>41.773451754256335</v>
      </c>
      <c r="AN20" s="740" t="str">
        <f t="shared" si="29"/>
        <v>SINAPI 93360</v>
      </c>
      <c r="AO20" s="740" t="str">
        <f t="shared" si="30"/>
        <v>SINAPI 93367</v>
      </c>
      <c r="AP20" s="740" t="str">
        <f t="shared" si="31"/>
        <v>SINAPI não disponível</v>
      </c>
      <c r="AQ20" s="740" t="str">
        <f t="shared" si="32"/>
        <v>SINAPI não disponível</v>
      </c>
      <c r="AR20" s="740">
        <f t="shared" si="33"/>
        <v>3.0324000000000004</v>
      </c>
      <c r="AS20" s="740" t="str">
        <f t="shared" si="34"/>
        <v>SINAPI 94037</v>
      </c>
      <c r="AT20" s="740" t="str">
        <f t="shared" si="35"/>
        <v>SINAPI 94043</v>
      </c>
      <c r="AU20" s="740" t="str">
        <f t="shared" si="36"/>
        <v>SINAPI 94049</v>
      </c>
      <c r="AV20" s="740" t="str">
        <f t="shared" si="37"/>
        <v>SINAPI 94055</v>
      </c>
      <c r="AW20" s="740">
        <f t="shared" si="38"/>
        <v>112</v>
      </c>
      <c r="AX20" s="740" t="str">
        <f t="shared" si="39"/>
        <v>SINAPI 94102</v>
      </c>
      <c r="AY20" s="740" t="str">
        <f t="shared" si="40"/>
        <v>SINAPI 94104</v>
      </c>
      <c r="AZ20" s="740" t="str">
        <f t="shared" si="41"/>
        <v>SINAPI 94103</v>
      </c>
      <c r="BA20" s="740" t="str">
        <f t="shared" si="42"/>
        <v>SINAPI 94105</v>
      </c>
      <c r="BB20" s="739">
        <f t="shared" si="43"/>
        <v>3.6</v>
      </c>
      <c r="BC20" s="740" t="str">
        <f t="shared" si="44"/>
        <v>SINAPI 94111</v>
      </c>
      <c r="BD20" s="740" t="str">
        <f t="shared" si="45"/>
        <v>SINAPI 94113</v>
      </c>
      <c r="BE20" s="740" t="str">
        <f t="shared" si="46"/>
        <v>SINAPI 94112</v>
      </c>
      <c r="BF20" s="740" t="str">
        <f t="shared" si="47"/>
        <v>SINAPI 94114</v>
      </c>
      <c r="BG20" s="739">
        <f t="shared" si="48"/>
        <v>3.6</v>
      </c>
      <c r="BH20" s="743">
        <f t="shared" si="49"/>
        <v>20.17345175425633</v>
      </c>
    </row>
    <row r="21" spans="2:60" s="744" customFormat="1" x14ac:dyDescent="0.2">
      <c r="B21" s="801" t="s">
        <v>41042</v>
      </c>
      <c r="C21" s="802" t="s">
        <v>41183</v>
      </c>
      <c r="D21" s="802" t="s">
        <v>41186</v>
      </c>
      <c r="E21" s="804">
        <v>2.8</v>
      </c>
      <c r="F21" s="805">
        <v>1.3780000000000001</v>
      </c>
      <c r="G21" s="740">
        <f t="shared" si="0"/>
        <v>1.42</v>
      </c>
      <c r="H21" s="804">
        <v>2.75</v>
      </c>
      <c r="I21" s="808">
        <v>1.2030000000000001</v>
      </c>
      <c r="J21" s="741">
        <f t="shared" si="1"/>
        <v>1.55</v>
      </c>
      <c r="K21" s="742">
        <f t="shared" si="2"/>
        <v>1.64</v>
      </c>
      <c r="L21" s="742">
        <f t="shared" si="3"/>
        <v>1.49</v>
      </c>
      <c r="M21" s="809">
        <v>35</v>
      </c>
      <c r="N21" s="739">
        <f t="shared" si="4"/>
        <v>1.2</v>
      </c>
      <c r="O21" s="739">
        <f t="shared" si="5"/>
        <v>1.2</v>
      </c>
      <c r="P21" s="741">
        <f t="shared" si="6"/>
        <v>1.5699999999999998</v>
      </c>
      <c r="Q21" s="741">
        <f t="shared" si="7"/>
        <v>2.0000000000000018E-2</v>
      </c>
      <c r="R21" s="741">
        <f t="shared" ref="R21:R40" si="57">0.8+0.144</f>
        <v>0.94400000000000006</v>
      </c>
      <c r="S21" s="809">
        <v>0.6</v>
      </c>
      <c r="T21" s="740" t="str">
        <f t="shared" si="9"/>
        <v>SINAPI 90084</v>
      </c>
      <c r="U21" s="740" t="str">
        <f t="shared" si="10"/>
        <v>SINAPI 90092</v>
      </c>
      <c r="V21" s="740" t="str">
        <f t="shared" si="11"/>
        <v>SINAPI 90102</v>
      </c>
      <c r="W21" s="740" t="str">
        <f t="shared" si="12"/>
        <v>SINAPI 90108</v>
      </c>
      <c r="X21" s="740">
        <f t="shared" si="13"/>
        <v>68.88</v>
      </c>
      <c r="Y21" s="740" t="str">
        <f t="shared" si="14"/>
        <v>SINAPI 90085</v>
      </c>
      <c r="Z21" s="740" t="str">
        <f t="shared" si="15"/>
        <v>SINAPI 90093</v>
      </c>
      <c r="AA21" s="740" t="str">
        <f t="shared" si="16"/>
        <v>SINAPI não disponível</v>
      </c>
      <c r="AB21" s="740" t="str">
        <f t="shared" si="17"/>
        <v>SINAPI não disponível</v>
      </c>
      <c r="AC21" s="740">
        <f t="shared" si="18"/>
        <v>7.5988000000000007</v>
      </c>
      <c r="AD21" s="740" t="str">
        <f t="shared" si="19"/>
        <v>SINAPI não disponivel</v>
      </c>
      <c r="AE21" s="740" t="str">
        <f t="shared" si="20"/>
        <v>SINAPI não disponivel</v>
      </c>
      <c r="AF21" s="740" t="str">
        <f t="shared" si="21"/>
        <v>SINAPI 94339</v>
      </c>
      <c r="AG21" s="740" t="str">
        <f t="shared" si="22"/>
        <v>SINAPI 94316</v>
      </c>
      <c r="AH21" s="740">
        <f t="shared" si="23"/>
        <v>52.683983141192151</v>
      </c>
      <c r="AI21" s="740" t="str">
        <f t="shared" si="24"/>
        <v>SINAPI não disponivel</v>
      </c>
      <c r="AJ21" s="740" t="str">
        <f t="shared" si="25"/>
        <v>SINAPI não disponivel</v>
      </c>
      <c r="AK21" s="740" t="str">
        <f t="shared" si="26"/>
        <v>SINAPI 93375</v>
      </c>
      <c r="AL21" s="740" t="str">
        <f t="shared" si="27"/>
        <v>SINAPI 93379</v>
      </c>
      <c r="AM21" s="740">
        <f t="shared" si="28"/>
        <v>52.683983141192151</v>
      </c>
      <c r="AN21" s="740" t="str">
        <f t="shared" si="29"/>
        <v>SINAPI 93362</v>
      </c>
      <c r="AO21" s="740" t="str">
        <f t="shared" si="30"/>
        <v>SINAPI 93369</v>
      </c>
      <c r="AP21" s="740" t="str">
        <f t="shared" si="31"/>
        <v>SINAPI não disponível</v>
      </c>
      <c r="AQ21" s="740" t="str">
        <f t="shared" si="32"/>
        <v>SINAPI não disponível</v>
      </c>
      <c r="AR21" s="740">
        <f t="shared" si="33"/>
        <v>3.5796000000000001</v>
      </c>
      <c r="AS21" s="740" t="str">
        <f t="shared" si="34"/>
        <v>SINAPI 94039</v>
      </c>
      <c r="AT21" s="740" t="str">
        <f t="shared" si="35"/>
        <v>SINAPI 94045</v>
      </c>
      <c r="AU21" s="740" t="str">
        <f t="shared" si="36"/>
        <v>SINAPI 94051</v>
      </c>
      <c r="AV21" s="740" t="str">
        <f t="shared" si="37"/>
        <v>SINAPI 94057</v>
      </c>
      <c r="AW21" s="740">
        <f t="shared" si="38"/>
        <v>114.8</v>
      </c>
      <c r="AX21" s="740" t="str">
        <f t="shared" si="39"/>
        <v>SINAPI 94102</v>
      </c>
      <c r="AY21" s="740" t="str">
        <f t="shared" si="40"/>
        <v>SINAPI 94104</v>
      </c>
      <c r="AZ21" s="740" t="str">
        <f t="shared" si="41"/>
        <v>SINAPI 94103</v>
      </c>
      <c r="BA21" s="740" t="str">
        <f t="shared" si="42"/>
        <v>SINAPI 94105</v>
      </c>
      <c r="BB21" s="739">
        <f t="shared" si="43"/>
        <v>6.3</v>
      </c>
      <c r="BC21" s="740" t="str">
        <f t="shared" si="44"/>
        <v>SINAPI 94111</v>
      </c>
      <c r="BD21" s="740" t="str">
        <f t="shared" si="45"/>
        <v>SINAPI 94113</v>
      </c>
      <c r="BE21" s="740" t="str">
        <f t="shared" si="46"/>
        <v>SINAPI 94112</v>
      </c>
      <c r="BF21" s="740" t="str">
        <f t="shared" si="47"/>
        <v>SINAPI 94114</v>
      </c>
      <c r="BG21" s="739">
        <f t="shared" si="48"/>
        <v>6.3</v>
      </c>
      <c r="BH21" s="743">
        <f t="shared" si="49"/>
        <v>27.90398314119215</v>
      </c>
    </row>
    <row r="22" spans="2:60" s="744" customFormat="1" x14ac:dyDescent="0.2">
      <c r="B22" s="801" t="s">
        <v>41042</v>
      </c>
      <c r="C22" s="802" t="s">
        <v>41186</v>
      </c>
      <c r="D22" s="802" t="s">
        <v>41187</v>
      </c>
      <c r="E22" s="804">
        <v>2.75</v>
      </c>
      <c r="F22" s="805">
        <v>1.2030000000000001</v>
      </c>
      <c r="G22" s="740">
        <f t="shared" si="0"/>
        <v>1.55</v>
      </c>
      <c r="H22" s="804">
        <v>2.72</v>
      </c>
      <c r="I22" s="808">
        <v>1.028</v>
      </c>
      <c r="J22" s="741">
        <f t="shared" si="1"/>
        <v>1.69</v>
      </c>
      <c r="K22" s="742">
        <f t="shared" si="2"/>
        <v>1.77</v>
      </c>
      <c r="L22" s="742">
        <f t="shared" si="3"/>
        <v>1.62</v>
      </c>
      <c r="M22" s="809">
        <v>35</v>
      </c>
      <c r="N22" s="739">
        <f t="shared" si="4"/>
        <v>1.2</v>
      </c>
      <c r="O22" s="739">
        <f t="shared" si="5"/>
        <v>1.2</v>
      </c>
      <c r="P22" s="741">
        <f t="shared" si="6"/>
        <v>1.7</v>
      </c>
      <c r="Q22" s="741">
        <f t="shared" si="7"/>
        <v>0.15000000000000013</v>
      </c>
      <c r="R22" s="741">
        <f t="shared" si="57"/>
        <v>0.94400000000000006</v>
      </c>
      <c r="S22" s="809">
        <v>0.6</v>
      </c>
      <c r="T22" s="740" t="str">
        <f t="shared" si="9"/>
        <v>SINAPI 90084</v>
      </c>
      <c r="U22" s="740" t="str">
        <f t="shared" si="10"/>
        <v>SINAPI 90092</v>
      </c>
      <c r="V22" s="740" t="str">
        <f t="shared" si="11"/>
        <v>SINAPI 90102</v>
      </c>
      <c r="W22" s="740" t="str">
        <f t="shared" si="12"/>
        <v>SINAPI 90108</v>
      </c>
      <c r="X22" s="740">
        <f t="shared" si="13"/>
        <v>74.34</v>
      </c>
      <c r="Y22" s="740" t="str">
        <f t="shared" si="14"/>
        <v>SINAPI 90085</v>
      </c>
      <c r="Z22" s="740" t="str">
        <f t="shared" si="15"/>
        <v>SINAPI 90093</v>
      </c>
      <c r="AA22" s="740" t="str">
        <f t="shared" si="16"/>
        <v>SINAPI não disponível</v>
      </c>
      <c r="AB22" s="740" t="str">
        <f t="shared" si="17"/>
        <v>SINAPI não disponível</v>
      </c>
      <c r="AC22" s="740">
        <f t="shared" si="18"/>
        <v>8.2280000000000015</v>
      </c>
      <c r="AD22" s="740" t="str">
        <f t="shared" si="19"/>
        <v>SINAPI 94328</v>
      </c>
      <c r="AE22" s="740" t="str">
        <f t="shared" si="20"/>
        <v>SINAPI 94305</v>
      </c>
      <c r="AF22" s="740" t="str">
        <f t="shared" si="21"/>
        <v>SINAPI 94341</v>
      </c>
      <c r="AG22" s="740" t="str">
        <f t="shared" si="22"/>
        <v>SINAPI 94318</v>
      </c>
      <c r="AH22" s="740">
        <f t="shared" si="23"/>
        <v>58.143983141192159</v>
      </c>
      <c r="AI22" s="740" t="str">
        <f t="shared" si="24"/>
        <v>SINAPI 93361</v>
      </c>
      <c r="AJ22" s="740" t="str">
        <f t="shared" si="25"/>
        <v>SINAPI 93368</v>
      </c>
      <c r="AK22" s="740" t="str">
        <f t="shared" si="26"/>
        <v>SINAPI 93377</v>
      </c>
      <c r="AL22" s="740" t="str">
        <f t="shared" si="27"/>
        <v>SINAPI 93381</v>
      </c>
      <c r="AM22" s="740">
        <f t="shared" si="28"/>
        <v>58.143983141192159</v>
      </c>
      <c r="AN22" s="740" t="str">
        <f t="shared" si="29"/>
        <v>SINAPI 93362</v>
      </c>
      <c r="AO22" s="740" t="str">
        <f t="shared" si="30"/>
        <v>SINAPI 93369</v>
      </c>
      <c r="AP22" s="740" t="str">
        <f t="shared" si="31"/>
        <v>SINAPI não disponível</v>
      </c>
      <c r="AQ22" s="740" t="str">
        <f t="shared" si="32"/>
        <v>SINAPI não disponível</v>
      </c>
      <c r="AR22" s="740">
        <f t="shared" si="33"/>
        <v>3.8760000000000012</v>
      </c>
      <c r="AS22" s="740" t="str">
        <f t="shared" si="34"/>
        <v>SINAPI 94039</v>
      </c>
      <c r="AT22" s="740" t="str">
        <f t="shared" si="35"/>
        <v>SINAPI 94045</v>
      </c>
      <c r="AU22" s="740" t="str">
        <f t="shared" si="36"/>
        <v>SINAPI 94051</v>
      </c>
      <c r="AV22" s="740" t="str">
        <f t="shared" si="37"/>
        <v>SINAPI 94057</v>
      </c>
      <c r="AW22" s="740">
        <f t="shared" si="38"/>
        <v>123.9</v>
      </c>
      <c r="AX22" s="740" t="str">
        <f t="shared" si="39"/>
        <v>SINAPI 94102</v>
      </c>
      <c r="AY22" s="740" t="str">
        <f t="shared" si="40"/>
        <v>SINAPI 94104</v>
      </c>
      <c r="AZ22" s="740" t="str">
        <f t="shared" si="41"/>
        <v>SINAPI 94103</v>
      </c>
      <c r="BA22" s="740" t="str">
        <f t="shared" si="42"/>
        <v>SINAPI 94105</v>
      </c>
      <c r="BB22" s="739">
        <f t="shared" si="43"/>
        <v>6.3</v>
      </c>
      <c r="BC22" s="740" t="str">
        <f t="shared" si="44"/>
        <v>SINAPI 94111</v>
      </c>
      <c r="BD22" s="740" t="str">
        <f t="shared" si="45"/>
        <v>SINAPI 94113</v>
      </c>
      <c r="BE22" s="740" t="str">
        <f t="shared" si="46"/>
        <v>SINAPI 94112</v>
      </c>
      <c r="BF22" s="740" t="str">
        <f t="shared" si="47"/>
        <v>SINAPI 94114</v>
      </c>
      <c r="BG22" s="739">
        <f t="shared" si="48"/>
        <v>6.3</v>
      </c>
      <c r="BH22" s="743">
        <f t="shared" si="49"/>
        <v>27.90398314119215</v>
      </c>
    </row>
    <row r="23" spans="2:60" s="744" customFormat="1" x14ac:dyDescent="0.2">
      <c r="B23" s="801" t="s">
        <v>41043</v>
      </c>
      <c r="C23" s="802" t="s">
        <v>41188</v>
      </c>
      <c r="D23" s="802" t="s">
        <v>41189</v>
      </c>
      <c r="E23" s="804">
        <v>2.75</v>
      </c>
      <c r="F23" s="806">
        <v>1.75</v>
      </c>
      <c r="G23" s="740">
        <f t="shared" si="0"/>
        <v>1</v>
      </c>
      <c r="H23" s="804">
        <v>2.74</v>
      </c>
      <c r="I23" s="808">
        <v>1.4989999999999999</v>
      </c>
      <c r="J23" s="741">
        <f t="shared" si="1"/>
        <v>1.24</v>
      </c>
      <c r="K23" s="742">
        <f t="shared" si="2"/>
        <v>1.22</v>
      </c>
      <c r="L23" s="742">
        <f t="shared" si="3"/>
        <v>1.1200000000000001</v>
      </c>
      <c r="M23" s="809">
        <v>35</v>
      </c>
      <c r="N23" s="739">
        <f t="shared" si="4"/>
        <v>0.9</v>
      </c>
      <c r="O23" s="739">
        <f t="shared" si="5"/>
        <v>1.2</v>
      </c>
      <c r="P23" s="741">
        <f t="shared" si="6"/>
        <v>1.1499999999999999</v>
      </c>
      <c r="Q23" s="741">
        <f t="shared" si="7"/>
        <v>0</v>
      </c>
      <c r="R23" s="741">
        <f t="shared" si="57"/>
        <v>0.94400000000000006</v>
      </c>
      <c r="S23" s="809">
        <v>0.4</v>
      </c>
      <c r="T23" s="740" t="str">
        <f t="shared" si="9"/>
        <v>SINAPI não disponivel</v>
      </c>
      <c r="U23" s="740" t="str">
        <f t="shared" si="10"/>
        <v>SINAPI não disponivel</v>
      </c>
      <c r="V23" s="740" t="str">
        <f t="shared" si="11"/>
        <v>SINAPI 90100</v>
      </c>
      <c r="W23" s="740" t="str">
        <f t="shared" si="12"/>
        <v>SINAPI 90106</v>
      </c>
      <c r="X23" s="740">
        <f t="shared" si="13"/>
        <v>38.43</v>
      </c>
      <c r="Y23" s="740" t="str">
        <f t="shared" si="14"/>
        <v>SINAPI 90082</v>
      </c>
      <c r="Z23" s="740" t="str">
        <f t="shared" si="15"/>
        <v>SINAPI 90091</v>
      </c>
      <c r="AA23" s="740" t="str">
        <f t="shared" si="16"/>
        <v>SINAPI não disponível</v>
      </c>
      <c r="AB23" s="740" t="str">
        <f t="shared" si="17"/>
        <v>SINAPI não disponível</v>
      </c>
      <c r="AC23" s="740">
        <f t="shared" si="18"/>
        <v>5.5660000000000007</v>
      </c>
      <c r="AD23" s="740" t="str">
        <f t="shared" si="19"/>
        <v>SINAPI não disponivel</v>
      </c>
      <c r="AE23" s="740" t="str">
        <f t="shared" si="20"/>
        <v>SINAPI não disponivel</v>
      </c>
      <c r="AF23" s="740" t="str">
        <f t="shared" si="21"/>
        <v>SINAPI 94339</v>
      </c>
      <c r="AG23" s="740" t="str">
        <f t="shared" si="22"/>
        <v>SINAPI 94316</v>
      </c>
      <c r="AH23" s="740">
        <f t="shared" si="23"/>
        <v>30.881770284974291</v>
      </c>
      <c r="AI23" s="740" t="str">
        <f t="shared" si="24"/>
        <v>SINAPI não disponivel</v>
      </c>
      <c r="AJ23" s="740" t="str">
        <f t="shared" si="25"/>
        <v>SINAPI não disponivel</v>
      </c>
      <c r="AK23" s="740" t="str">
        <f t="shared" si="26"/>
        <v>SINAPI 93375</v>
      </c>
      <c r="AL23" s="740" t="str">
        <f t="shared" si="27"/>
        <v>SINAPI 93379</v>
      </c>
      <c r="AM23" s="740">
        <f t="shared" si="28"/>
        <v>30.881770284974291</v>
      </c>
      <c r="AN23" s="740" t="str">
        <f t="shared" si="29"/>
        <v>SINAPI 93360</v>
      </c>
      <c r="AO23" s="740" t="str">
        <f t="shared" si="30"/>
        <v>SINAPI 93367</v>
      </c>
      <c r="AP23" s="740" t="str">
        <f t="shared" si="31"/>
        <v>SINAPI não disponível</v>
      </c>
      <c r="AQ23" s="740" t="str">
        <f t="shared" si="32"/>
        <v>SINAPI não disponível</v>
      </c>
      <c r="AR23" s="740">
        <f t="shared" si="33"/>
        <v>2.6220000000000003</v>
      </c>
      <c r="AS23" s="740" t="str">
        <f t="shared" si="34"/>
        <v>SINAPI 94037</v>
      </c>
      <c r="AT23" s="740" t="str">
        <f t="shared" si="35"/>
        <v>SINAPI 94043</v>
      </c>
      <c r="AU23" s="740" t="str">
        <f t="shared" si="36"/>
        <v>SINAPI 94049</v>
      </c>
      <c r="AV23" s="740" t="str">
        <f t="shared" si="37"/>
        <v>SINAPI 94055</v>
      </c>
      <c r="AW23" s="740">
        <f t="shared" si="38"/>
        <v>0</v>
      </c>
      <c r="AX23" s="740" t="str">
        <f t="shared" si="39"/>
        <v>SINAPI 94102</v>
      </c>
      <c r="AY23" s="740" t="str">
        <f t="shared" si="40"/>
        <v>SINAPI 94104</v>
      </c>
      <c r="AZ23" s="740" t="str">
        <f t="shared" si="41"/>
        <v>SINAPI 94103</v>
      </c>
      <c r="BA23" s="740" t="str">
        <f t="shared" si="42"/>
        <v>SINAPI 94105</v>
      </c>
      <c r="BB23" s="739">
        <f t="shared" si="43"/>
        <v>3.15</v>
      </c>
      <c r="BC23" s="740" t="str">
        <f t="shared" si="44"/>
        <v>SINAPI 94111</v>
      </c>
      <c r="BD23" s="740" t="str">
        <f t="shared" si="45"/>
        <v>SINAPI 94113</v>
      </c>
      <c r="BE23" s="740" t="str">
        <f t="shared" si="46"/>
        <v>SINAPI 94112</v>
      </c>
      <c r="BF23" s="740" t="str">
        <f t="shared" si="47"/>
        <v>SINAPI 94114</v>
      </c>
      <c r="BG23" s="739">
        <f t="shared" si="48"/>
        <v>3.15</v>
      </c>
      <c r="BH23" s="743">
        <f t="shared" si="49"/>
        <v>17.65177028497429</v>
      </c>
    </row>
    <row r="24" spans="2:60" s="744" customFormat="1" x14ac:dyDescent="0.2">
      <c r="B24" s="801" t="s">
        <v>41043</v>
      </c>
      <c r="C24" s="802" t="s">
        <v>41189</v>
      </c>
      <c r="D24" s="802" t="s">
        <v>41190</v>
      </c>
      <c r="E24" s="804">
        <v>2.74</v>
      </c>
      <c r="F24" s="805">
        <v>1.4989999999999999</v>
      </c>
      <c r="G24" s="740">
        <f t="shared" si="0"/>
        <v>1.24</v>
      </c>
      <c r="H24" s="804">
        <v>2.73</v>
      </c>
      <c r="I24" s="808">
        <v>1.2889999999999999</v>
      </c>
      <c r="J24" s="741">
        <f t="shared" si="1"/>
        <v>1.44</v>
      </c>
      <c r="K24" s="742">
        <f t="shared" si="2"/>
        <v>1.44</v>
      </c>
      <c r="L24" s="742">
        <f t="shared" si="3"/>
        <v>1.34</v>
      </c>
      <c r="M24" s="809">
        <v>35</v>
      </c>
      <c r="N24" s="739">
        <f t="shared" si="4"/>
        <v>0.9</v>
      </c>
      <c r="O24" s="739">
        <f t="shared" si="5"/>
        <v>1.2</v>
      </c>
      <c r="P24" s="741">
        <f t="shared" si="6"/>
        <v>1.39</v>
      </c>
      <c r="Q24" s="741">
        <f t="shared" si="7"/>
        <v>0</v>
      </c>
      <c r="R24" s="741">
        <f t="shared" si="57"/>
        <v>0.94400000000000006</v>
      </c>
      <c r="S24" s="809">
        <v>0.4</v>
      </c>
      <c r="T24" s="740" t="str">
        <f t="shared" si="9"/>
        <v>SINAPI não disponivel</v>
      </c>
      <c r="U24" s="740" t="str">
        <f t="shared" si="10"/>
        <v>SINAPI não disponivel</v>
      </c>
      <c r="V24" s="740" t="str">
        <f t="shared" si="11"/>
        <v>SINAPI 90100</v>
      </c>
      <c r="W24" s="740" t="str">
        <f t="shared" si="12"/>
        <v>SINAPI 90106</v>
      </c>
      <c r="X24" s="740">
        <f t="shared" si="13"/>
        <v>45.36</v>
      </c>
      <c r="Y24" s="740" t="str">
        <f t="shared" si="14"/>
        <v>SINAPI 90082</v>
      </c>
      <c r="Z24" s="740" t="str">
        <f t="shared" si="15"/>
        <v>SINAPI 90091</v>
      </c>
      <c r="AA24" s="740" t="str">
        <f t="shared" si="16"/>
        <v>SINAPI não disponível</v>
      </c>
      <c r="AB24" s="740" t="str">
        <f t="shared" si="17"/>
        <v>SINAPI não disponível</v>
      </c>
      <c r="AC24" s="740">
        <f t="shared" si="18"/>
        <v>6.7276000000000007</v>
      </c>
      <c r="AD24" s="740" t="str">
        <f t="shared" si="19"/>
        <v>SINAPI não disponivel</v>
      </c>
      <c r="AE24" s="740" t="str">
        <f t="shared" si="20"/>
        <v>SINAPI não disponivel</v>
      </c>
      <c r="AF24" s="740" t="str">
        <f t="shared" si="21"/>
        <v>SINAPI 94339</v>
      </c>
      <c r="AG24" s="740" t="str">
        <f t="shared" si="22"/>
        <v>SINAPI 94316</v>
      </c>
      <c r="AH24" s="740">
        <f t="shared" si="23"/>
        <v>37.811770284974301</v>
      </c>
      <c r="AI24" s="740" t="str">
        <f t="shared" si="24"/>
        <v>SINAPI não disponivel</v>
      </c>
      <c r="AJ24" s="740" t="str">
        <f t="shared" si="25"/>
        <v>SINAPI não disponivel</v>
      </c>
      <c r="AK24" s="740" t="str">
        <f t="shared" si="26"/>
        <v>SINAPI 93375</v>
      </c>
      <c r="AL24" s="740" t="str">
        <f t="shared" si="27"/>
        <v>SINAPI 93379</v>
      </c>
      <c r="AM24" s="740">
        <f t="shared" si="28"/>
        <v>37.811770284974301</v>
      </c>
      <c r="AN24" s="740" t="str">
        <f t="shared" si="29"/>
        <v>SINAPI 93360</v>
      </c>
      <c r="AO24" s="740" t="str">
        <f t="shared" si="30"/>
        <v>SINAPI 93367</v>
      </c>
      <c r="AP24" s="740" t="str">
        <f t="shared" si="31"/>
        <v>SINAPI não disponível</v>
      </c>
      <c r="AQ24" s="740" t="str">
        <f t="shared" si="32"/>
        <v>SINAPI não disponível</v>
      </c>
      <c r="AR24" s="740">
        <f t="shared" si="33"/>
        <v>3.1692000000000005</v>
      </c>
      <c r="AS24" s="740" t="str">
        <f t="shared" si="34"/>
        <v>SINAPI 94037</v>
      </c>
      <c r="AT24" s="740" t="str">
        <f t="shared" si="35"/>
        <v>SINAPI 94043</v>
      </c>
      <c r="AU24" s="740" t="str">
        <f t="shared" si="36"/>
        <v>SINAPI 94049</v>
      </c>
      <c r="AV24" s="740" t="str">
        <f t="shared" si="37"/>
        <v>SINAPI 94055</v>
      </c>
      <c r="AW24" s="740">
        <f t="shared" si="38"/>
        <v>100.8</v>
      </c>
      <c r="AX24" s="740" t="str">
        <f t="shared" si="39"/>
        <v>SINAPI 94102</v>
      </c>
      <c r="AY24" s="740" t="str">
        <f t="shared" si="40"/>
        <v>SINAPI 94104</v>
      </c>
      <c r="AZ24" s="740" t="str">
        <f t="shared" si="41"/>
        <v>SINAPI 94103</v>
      </c>
      <c r="BA24" s="740" t="str">
        <f t="shared" si="42"/>
        <v>SINAPI 94105</v>
      </c>
      <c r="BB24" s="739">
        <f t="shared" si="43"/>
        <v>3.15</v>
      </c>
      <c r="BC24" s="740" t="str">
        <f t="shared" si="44"/>
        <v>SINAPI 94111</v>
      </c>
      <c r="BD24" s="740" t="str">
        <f t="shared" si="45"/>
        <v>SINAPI 94113</v>
      </c>
      <c r="BE24" s="740" t="str">
        <f t="shared" si="46"/>
        <v>SINAPI 94112</v>
      </c>
      <c r="BF24" s="740" t="str">
        <f t="shared" si="47"/>
        <v>SINAPI 94114</v>
      </c>
      <c r="BG24" s="739">
        <f t="shared" si="48"/>
        <v>3.15</v>
      </c>
      <c r="BH24" s="743">
        <f t="shared" si="49"/>
        <v>17.65177028497429</v>
      </c>
    </row>
    <row r="25" spans="2:60" s="744" customFormat="1" x14ac:dyDescent="0.2">
      <c r="B25" s="801" t="s">
        <v>41043</v>
      </c>
      <c r="C25" s="802" t="s">
        <v>41190</v>
      </c>
      <c r="D25" s="802" t="s">
        <v>41187</v>
      </c>
      <c r="E25" s="804">
        <v>2.73</v>
      </c>
      <c r="F25" s="805">
        <v>1.2889999999999999</v>
      </c>
      <c r="G25" s="740">
        <f t="shared" si="0"/>
        <v>1.44</v>
      </c>
      <c r="H25" s="804">
        <v>2.72</v>
      </c>
      <c r="I25" s="808">
        <v>1.1139999999999999</v>
      </c>
      <c r="J25" s="741">
        <f t="shared" si="1"/>
        <v>1.61</v>
      </c>
      <c r="K25" s="742">
        <f t="shared" si="2"/>
        <v>1.68</v>
      </c>
      <c r="L25" s="742">
        <f t="shared" si="3"/>
        <v>1.53</v>
      </c>
      <c r="M25" s="809">
        <v>35</v>
      </c>
      <c r="N25" s="739">
        <f t="shared" si="4"/>
        <v>1.2</v>
      </c>
      <c r="O25" s="739">
        <f t="shared" si="5"/>
        <v>1.2</v>
      </c>
      <c r="P25" s="741">
        <f t="shared" si="6"/>
        <v>1.5899999999999999</v>
      </c>
      <c r="Q25" s="741">
        <f t="shared" si="7"/>
        <v>4.0000000000000036E-2</v>
      </c>
      <c r="R25" s="741">
        <f t="shared" si="57"/>
        <v>0.94400000000000006</v>
      </c>
      <c r="S25" s="809">
        <v>0.6</v>
      </c>
      <c r="T25" s="740" t="str">
        <f t="shared" si="9"/>
        <v>SINAPI 90084</v>
      </c>
      <c r="U25" s="740" t="str">
        <f t="shared" si="10"/>
        <v>SINAPI 90092</v>
      </c>
      <c r="V25" s="740" t="str">
        <f t="shared" si="11"/>
        <v>SINAPI 90102</v>
      </c>
      <c r="W25" s="740" t="str">
        <f t="shared" si="12"/>
        <v>SINAPI 90108</v>
      </c>
      <c r="X25" s="740">
        <f t="shared" si="13"/>
        <v>70.559999999999988</v>
      </c>
      <c r="Y25" s="740" t="str">
        <f t="shared" si="14"/>
        <v>SINAPI 90085</v>
      </c>
      <c r="Z25" s="740" t="str">
        <f t="shared" si="15"/>
        <v>SINAPI 90093</v>
      </c>
      <c r="AA25" s="740" t="str">
        <f t="shared" si="16"/>
        <v>SINAPI não disponível</v>
      </c>
      <c r="AB25" s="740" t="str">
        <f t="shared" si="17"/>
        <v>SINAPI não disponível</v>
      </c>
      <c r="AC25" s="740">
        <f t="shared" si="18"/>
        <v>7.6956000000000007</v>
      </c>
      <c r="AD25" s="740" t="str">
        <f t="shared" si="19"/>
        <v>SINAPI 94328</v>
      </c>
      <c r="AE25" s="740" t="str">
        <f t="shared" si="20"/>
        <v>SINAPI 94305</v>
      </c>
      <c r="AF25" s="740" t="str">
        <f t="shared" si="21"/>
        <v>SINAPI 94341</v>
      </c>
      <c r="AG25" s="740" t="str">
        <f t="shared" si="22"/>
        <v>SINAPI 94318</v>
      </c>
      <c r="AH25" s="740">
        <f t="shared" si="23"/>
        <v>54.363983141192158</v>
      </c>
      <c r="AI25" s="740" t="str">
        <f t="shared" si="24"/>
        <v>SINAPI 93361</v>
      </c>
      <c r="AJ25" s="740" t="str">
        <f t="shared" si="25"/>
        <v>SINAPI 93368</v>
      </c>
      <c r="AK25" s="740" t="str">
        <f t="shared" si="26"/>
        <v>SINAPI 93377</v>
      </c>
      <c r="AL25" s="740" t="str">
        <f t="shared" si="27"/>
        <v>SINAPI 93381</v>
      </c>
      <c r="AM25" s="740">
        <f t="shared" si="28"/>
        <v>54.363983141192158</v>
      </c>
      <c r="AN25" s="740" t="str">
        <f t="shared" si="29"/>
        <v>SINAPI 93362</v>
      </c>
      <c r="AO25" s="740" t="str">
        <f t="shared" si="30"/>
        <v>SINAPI 93369</v>
      </c>
      <c r="AP25" s="740" t="str">
        <f t="shared" si="31"/>
        <v>SINAPI não disponível</v>
      </c>
      <c r="AQ25" s="740" t="str">
        <f t="shared" si="32"/>
        <v>SINAPI não disponível</v>
      </c>
      <c r="AR25" s="740">
        <f t="shared" si="33"/>
        <v>3.6252000000000004</v>
      </c>
      <c r="AS25" s="740" t="str">
        <f t="shared" si="34"/>
        <v>SINAPI 94039</v>
      </c>
      <c r="AT25" s="740" t="str">
        <f t="shared" si="35"/>
        <v>SINAPI 94045</v>
      </c>
      <c r="AU25" s="740" t="str">
        <f t="shared" si="36"/>
        <v>SINAPI 94051</v>
      </c>
      <c r="AV25" s="740" t="str">
        <f t="shared" si="37"/>
        <v>SINAPI 94057</v>
      </c>
      <c r="AW25" s="740">
        <f t="shared" si="38"/>
        <v>117.6</v>
      </c>
      <c r="AX25" s="740" t="str">
        <f t="shared" si="39"/>
        <v>SINAPI 94102</v>
      </c>
      <c r="AY25" s="740" t="str">
        <f t="shared" si="40"/>
        <v>SINAPI 94104</v>
      </c>
      <c r="AZ25" s="740" t="str">
        <f t="shared" si="41"/>
        <v>SINAPI 94103</v>
      </c>
      <c r="BA25" s="740" t="str">
        <f t="shared" si="42"/>
        <v>SINAPI 94105</v>
      </c>
      <c r="BB25" s="739">
        <f t="shared" si="43"/>
        <v>6.3</v>
      </c>
      <c r="BC25" s="740" t="str">
        <f t="shared" si="44"/>
        <v>SINAPI 94111</v>
      </c>
      <c r="BD25" s="740" t="str">
        <f t="shared" si="45"/>
        <v>SINAPI 94113</v>
      </c>
      <c r="BE25" s="740" t="str">
        <f t="shared" si="46"/>
        <v>SINAPI 94112</v>
      </c>
      <c r="BF25" s="740" t="str">
        <f t="shared" si="47"/>
        <v>SINAPI 94114</v>
      </c>
      <c r="BG25" s="739">
        <f t="shared" si="48"/>
        <v>6.3</v>
      </c>
      <c r="BH25" s="743">
        <f t="shared" si="49"/>
        <v>27.90398314119215</v>
      </c>
    </row>
    <row r="26" spans="2:60" s="744" customFormat="1" x14ac:dyDescent="0.2">
      <c r="B26" s="801" t="s">
        <v>41043</v>
      </c>
      <c r="C26" s="802" t="s">
        <v>41187</v>
      </c>
      <c r="D26" s="802" t="s">
        <v>41191</v>
      </c>
      <c r="E26" s="804">
        <v>2.72</v>
      </c>
      <c r="F26" s="805">
        <v>1.1139999999999999</v>
      </c>
      <c r="G26" s="740">
        <f t="shared" si="0"/>
        <v>1.61</v>
      </c>
      <c r="H26" s="804">
        <v>2.65</v>
      </c>
      <c r="I26" s="808">
        <v>0.77099999999999991</v>
      </c>
      <c r="J26" s="741">
        <f t="shared" si="1"/>
        <v>1.88</v>
      </c>
      <c r="K26" s="742">
        <f t="shared" si="2"/>
        <v>1.9</v>
      </c>
      <c r="L26" s="742">
        <f t="shared" si="3"/>
        <v>1.75</v>
      </c>
      <c r="M26" s="809">
        <v>35</v>
      </c>
      <c r="N26" s="739">
        <f t="shared" si="4"/>
        <v>1.2</v>
      </c>
      <c r="O26" s="739">
        <f t="shared" si="5"/>
        <v>1.2</v>
      </c>
      <c r="P26" s="741">
        <f t="shared" si="6"/>
        <v>1.76</v>
      </c>
      <c r="Q26" s="741">
        <f t="shared" si="7"/>
        <v>0.21000000000000019</v>
      </c>
      <c r="R26" s="741">
        <f t="shared" si="57"/>
        <v>0.94400000000000006</v>
      </c>
      <c r="S26" s="809">
        <v>0.6</v>
      </c>
      <c r="T26" s="740" t="str">
        <f t="shared" si="9"/>
        <v>SINAPI 90084</v>
      </c>
      <c r="U26" s="740" t="str">
        <f t="shared" si="10"/>
        <v>SINAPI 90092</v>
      </c>
      <c r="V26" s="740" t="str">
        <f t="shared" si="11"/>
        <v>SINAPI 90102</v>
      </c>
      <c r="W26" s="740" t="str">
        <f t="shared" si="12"/>
        <v>SINAPI 90108</v>
      </c>
      <c r="X26" s="740">
        <f t="shared" si="13"/>
        <v>79.8</v>
      </c>
      <c r="Y26" s="740" t="str">
        <f t="shared" si="14"/>
        <v>SINAPI 90085</v>
      </c>
      <c r="Z26" s="740" t="str">
        <f t="shared" si="15"/>
        <v>SINAPI 90093</v>
      </c>
      <c r="AA26" s="740" t="str">
        <f t="shared" si="16"/>
        <v>SINAPI não disponível</v>
      </c>
      <c r="AB26" s="740" t="str">
        <f t="shared" si="17"/>
        <v>SINAPI não disponível</v>
      </c>
      <c r="AC26" s="740">
        <f t="shared" si="18"/>
        <v>8.5184000000000015</v>
      </c>
      <c r="AD26" s="740" t="str">
        <f t="shared" si="19"/>
        <v>SINAPI 94328</v>
      </c>
      <c r="AE26" s="740" t="str">
        <f t="shared" si="20"/>
        <v>SINAPI 94305</v>
      </c>
      <c r="AF26" s="740" t="str">
        <f t="shared" si="21"/>
        <v>SINAPI 94341</v>
      </c>
      <c r="AG26" s="740" t="str">
        <f t="shared" si="22"/>
        <v>SINAPI 94318</v>
      </c>
      <c r="AH26" s="740">
        <f t="shared" si="23"/>
        <v>63.603983141192153</v>
      </c>
      <c r="AI26" s="740" t="str">
        <f t="shared" si="24"/>
        <v>SINAPI 93361</v>
      </c>
      <c r="AJ26" s="740" t="str">
        <f t="shared" si="25"/>
        <v>SINAPI 93368</v>
      </c>
      <c r="AK26" s="740" t="str">
        <f t="shared" si="26"/>
        <v>SINAPI 93377</v>
      </c>
      <c r="AL26" s="740" t="str">
        <f t="shared" si="27"/>
        <v>SINAPI 93381</v>
      </c>
      <c r="AM26" s="740">
        <f t="shared" si="28"/>
        <v>63.603983141192153</v>
      </c>
      <c r="AN26" s="740" t="str">
        <f t="shared" si="29"/>
        <v>SINAPI 93362</v>
      </c>
      <c r="AO26" s="740" t="str">
        <f t="shared" si="30"/>
        <v>SINAPI 93369</v>
      </c>
      <c r="AP26" s="740" t="str">
        <f t="shared" si="31"/>
        <v>SINAPI não disponível</v>
      </c>
      <c r="AQ26" s="740" t="str">
        <f t="shared" si="32"/>
        <v>SINAPI não disponível</v>
      </c>
      <c r="AR26" s="740">
        <f t="shared" si="33"/>
        <v>4.0128000000000004</v>
      </c>
      <c r="AS26" s="740" t="str">
        <f t="shared" si="34"/>
        <v>SINAPI 94039</v>
      </c>
      <c r="AT26" s="740" t="str">
        <f t="shared" si="35"/>
        <v>SINAPI 94045</v>
      </c>
      <c r="AU26" s="740" t="str">
        <f t="shared" si="36"/>
        <v>SINAPI 94051</v>
      </c>
      <c r="AV26" s="740" t="str">
        <f t="shared" si="37"/>
        <v>SINAPI 94057</v>
      </c>
      <c r="AW26" s="740">
        <f t="shared" si="38"/>
        <v>133</v>
      </c>
      <c r="AX26" s="740" t="str">
        <f t="shared" si="39"/>
        <v>SINAPI 94102</v>
      </c>
      <c r="AY26" s="740" t="str">
        <f t="shared" si="40"/>
        <v>SINAPI 94104</v>
      </c>
      <c r="AZ26" s="740" t="str">
        <f t="shared" si="41"/>
        <v>SINAPI 94103</v>
      </c>
      <c r="BA26" s="740" t="str">
        <f t="shared" si="42"/>
        <v>SINAPI 94105</v>
      </c>
      <c r="BB26" s="739">
        <f t="shared" si="43"/>
        <v>6.3</v>
      </c>
      <c r="BC26" s="740" t="str">
        <f t="shared" si="44"/>
        <v>SINAPI 94111</v>
      </c>
      <c r="BD26" s="740" t="str">
        <f t="shared" si="45"/>
        <v>SINAPI 94113</v>
      </c>
      <c r="BE26" s="740" t="str">
        <f t="shared" si="46"/>
        <v>SINAPI 94112</v>
      </c>
      <c r="BF26" s="740" t="str">
        <f t="shared" si="47"/>
        <v>SINAPI 94114</v>
      </c>
      <c r="BG26" s="739">
        <f t="shared" si="48"/>
        <v>6.3</v>
      </c>
      <c r="BH26" s="743">
        <f t="shared" si="49"/>
        <v>27.90398314119215</v>
      </c>
    </row>
    <row r="27" spans="2:60" s="744" customFormat="1" x14ac:dyDescent="0.2">
      <c r="B27" s="801" t="s">
        <v>41043</v>
      </c>
      <c r="C27" s="802" t="s">
        <v>41191</v>
      </c>
      <c r="D27" s="802" t="s">
        <v>50060</v>
      </c>
      <c r="E27" s="804">
        <v>2.65</v>
      </c>
      <c r="F27" s="805">
        <v>0.77099999999999991</v>
      </c>
      <c r="G27" s="740">
        <f t="shared" si="0"/>
        <v>1.88</v>
      </c>
      <c r="H27" s="804">
        <v>2.61</v>
      </c>
      <c r="I27" s="808">
        <v>0.45599999999999991</v>
      </c>
      <c r="J27" s="741">
        <f t="shared" si="1"/>
        <v>2.15</v>
      </c>
      <c r="K27" s="742">
        <f t="shared" si="2"/>
        <v>2.17</v>
      </c>
      <c r="L27" s="742">
        <f t="shared" si="3"/>
        <v>2.02</v>
      </c>
      <c r="M27" s="809">
        <v>35</v>
      </c>
      <c r="N27" s="739">
        <f t="shared" si="4"/>
        <v>1.3</v>
      </c>
      <c r="O27" s="739">
        <f t="shared" si="5"/>
        <v>1.2</v>
      </c>
      <c r="P27" s="741">
        <f t="shared" si="6"/>
        <v>2.0299999999999998</v>
      </c>
      <c r="Q27" s="741">
        <f t="shared" si="7"/>
        <v>0.48</v>
      </c>
      <c r="R27" s="741">
        <f t="shared" si="57"/>
        <v>0.94400000000000006</v>
      </c>
      <c r="S27" s="809">
        <v>0.6</v>
      </c>
      <c r="T27" s="740" t="str">
        <f t="shared" si="9"/>
        <v>SINAPI 90084</v>
      </c>
      <c r="U27" s="740" t="str">
        <f t="shared" si="10"/>
        <v>SINAPI 90092</v>
      </c>
      <c r="V27" s="740" t="str">
        <f t="shared" si="11"/>
        <v>SINAPI 90102</v>
      </c>
      <c r="W27" s="740" t="str">
        <f t="shared" si="12"/>
        <v>SINAPI 90108</v>
      </c>
      <c r="X27" s="740">
        <f t="shared" si="13"/>
        <v>98.735000000000014</v>
      </c>
      <c r="Y27" s="740" t="str">
        <f t="shared" si="14"/>
        <v>SINAPI 90085</v>
      </c>
      <c r="Z27" s="740" t="str">
        <f t="shared" si="15"/>
        <v>SINAPI 90093</v>
      </c>
      <c r="AA27" s="740" t="str">
        <f t="shared" si="16"/>
        <v>SINAPI não disponível</v>
      </c>
      <c r="AB27" s="740" t="str">
        <f t="shared" si="17"/>
        <v>SINAPI não disponível</v>
      </c>
      <c r="AC27" s="740">
        <f t="shared" si="18"/>
        <v>9.8252000000000006</v>
      </c>
      <c r="AD27" s="740" t="str">
        <f t="shared" si="19"/>
        <v>SINAPI 94328</v>
      </c>
      <c r="AE27" s="740" t="str">
        <f t="shared" si="20"/>
        <v>SINAPI 94305</v>
      </c>
      <c r="AF27" s="740" t="str">
        <f t="shared" si="21"/>
        <v>SINAPI 94341</v>
      </c>
      <c r="AG27" s="740" t="str">
        <f t="shared" si="22"/>
        <v>SINAPI 94318</v>
      </c>
      <c r="AH27" s="740">
        <f t="shared" si="23"/>
        <v>82.013983141192156</v>
      </c>
      <c r="AI27" s="740" t="str">
        <f t="shared" si="24"/>
        <v>SINAPI 93361</v>
      </c>
      <c r="AJ27" s="740" t="str">
        <f t="shared" si="25"/>
        <v>SINAPI 93368</v>
      </c>
      <c r="AK27" s="740" t="str">
        <f t="shared" si="26"/>
        <v>SINAPI 93377</v>
      </c>
      <c r="AL27" s="740" t="str">
        <f t="shared" si="27"/>
        <v>SINAPI 93381</v>
      </c>
      <c r="AM27" s="740">
        <f t="shared" si="28"/>
        <v>82.013983141192156</v>
      </c>
      <c r="AN27" s="740" t="str">
        <f t="shared" si="29"/>
        <v>SINAPI 93362</v>
      </c>
      <c r="AO27" s="740" t="str">
        <f t="shared" si="30"/>
        <v>SINAPI 93369</v>
      </c>
      <c r="AP27" s="740" t="str">
        <f t="shared" si="31"/>
        <v>SINAPI não disponível</v>
      </c>
      <c r="AQ27" s="740" t="str">
        <f t="shared" si="32"/>
        <v>SINAPI não disponível</v>
      </c>
      <c r="AR27" s="740">
        <f t="shared" si="33"/>
        <v>4.6284000000000001</v>
      </c>
      <c r="AS27" s="740" t="str">
        <f t="shared" si="34"/>
        <v>SINAPI 94039</v>
      </c>
      <c r="AT27" s="740" t="str">
        <f t="shared" si="35"/>
        <v>SINAPI 94045</v>
      </c>
      <c r="AU27" s="740" t="str">
        <f t="shared" si="36"/>
        <v>SINAPI 94051</v>
      </c>
      <c r="AV27" s="740" t="str">
        <f t="shared" si="37"/>
        <v>SINAPI 94057</v>
      </c>
      <c r="AW27" s="740">
        <f t="shared" si="38"/>
        <v>151.9</v>
      </c>
      <c r="AX27" s="740" t="str">
        <f t="shared" si="39"/>
        <v>SINAPI 94102</v>
      </c>
      <c r="AY27" s="740" t="str">
        <f t="shared" si="40"/>
        <v>SINAPI 94104</v>
      </c>
      <c r="AZ27" s="740" t="str">
        <f t="shared" si="41"/>
        <v>SINAPI 94103</v>
      </c>
      <c r="BA27" s="740" t="str">
        <f t="shared" si="42"/>
        <v>SINAPI 94105</v>
      </c>
      <c r="BB27" s="739">
        <f t="shared" si="43"/>
        <v>6.83</v>
      </c>
      <c r="BC27" s="740" t="str">
        <f t="shared" si="44"/>
        <v>SINAPI 94111</v>
      </c>
      <c r="BD27" s="740" t="str">
        <f t="shared" si="45"/>
        <v>SINAPI 94113</v>
      </c>
      <c r="BE27" s="740" t="str">
        <f t="shared" si="46"/>
        <v>SINAPI 94112</v>
      </c>
      <c r="BF27" s="740" t="str">
        <f t="shared" si="47"/>
        <v>SINAPI 94114</v>
      </c>
      <c r="BG27" s="739">
        <f t="shared" si="48"/>
        <v>6.83</v>
      </c>
      <c r="BH27" s="743">
        <f t="shared" si="49"/>
        <v>31.053983141192148</v>
      </c>
    </row>
    <row r="28" spans="2:60" s="744" customFormat="1" x14ac:dyDescent="0.2">
      <c r="B28" s="801" t="s">
        <v>27731</v>
      </c>
      <c r="C28" s="802" t="s">
        <v>41192</v>
      </c>
      <c r="D28" s="802" t="s">
        <v>41193</v>
      </c>
      <c r="E28" s="804">
        <v>2.1</v>
      </c>
      <c r="F28" s="806">
        <v>1.1000000000000001</v>
      </c>
      <c r="G28" s="740">
        <f t="shared" si="0"/>
        <v>1</v>
      </c>
      <c r="H28" s="804">
        <v>2.09</v>
      </c>
      <c r="I28" s="808">
        <v>0.91500000000000004</v>
      </c>
      <c r="J28" s="741">
        <f t="shared" si="1"/>
        <v>1.18</v>
      </c>
      <c r="K28" s="742">
        <f t="shared" si="2"/>
        <v>1.19</v>
      </c>
      <c r="L28" s="742">
        <f t="shared" si="3"/>
        <v>1.0900000000000001</v>
      </c>
      <c r="M28" s="809">
        <v>37</v>
      </c>
      <c r="N28" s="739">
        <f t="shared" si="4"/>
        <v>0.9</v>
      </c>
      <c r="O28" s="739">
        <f t="shared" si="5"/>
        <v>1.2</v>
      </c>
      <c r="P28" s="741">
        <f t="shared" si="6"/>
        <v>1.1499999999999999</v>
      </c>
      <c r="Q28" s="741">
        <f t="shared" si="7"/>
        <v>0</v>
      </c>
      <c r="R28" s="741">
        <f t="shared" si="57"/>
        <v>0.94400000000000006</v>
      </c>
      <c r="S28" s="809">
        <v>0.4</v>
      </c>
      <c r="T28" s="740" t="str">
        <f t="shared" si="9"/>
        <v>SINAPI não disponivel</v>
      </c>
      <c r="U28" s="740" t="str">
        <f t="shared" si="10"/>
        <v>SINAPI não disponivel</v>
      </c>
      <c r="V28" s="740" t="str">
        <f t="shared" si="11"/>
        <v>SINAPI 90100</v>
      </c>
      <c r="W28" s="740" t="str">
        <f t="shared" si="12"/>
        <v>SINAPI 90106</v>
      </c>
      <c r="X28" s="740">
        <f t="shared" si="13"/>
        <v>39.627000000000002</v>
      </c>
      <c r="Y28" s="740" t="str">
        <f t="shared" si="14"/>
        <v>SINAPI 90082</v>
      </c>
      <c r="Z28" s="740" t="str">
        <f t="shared" si="15"/>
        <v>SINAPI 90091</v>
      </c>
      <c r="AA28" s="740" t="str">
        <f t="shared" si="16"/>
        <v>SINAPI não disponível</v>
      </c>
      <c r="AB28" s="740" t="str">
        <f t="shared" si="17"/>
        <v>SINAPI não disponível</v>
      </c>
      <c r="AC28" s="740">
        <f t="shared" si="18"/>
        <v>5.5660000000000007</v>
      </c>
      <c r="AD28" s="740" t="str">
        <f t="shared" si="19"/>
        <v>SINAPI não disponivel</v>
      </c>
      <c r="AE28" s="740" t="str">
        <f t="shared" si="20"/>
        <v>SINAPI não disponivel</v>
      </c>
      <c r="AF28" s="740" t="str">
        <f t="shared" si="21"/>
        <v>SINAPI 94339</v>
      </c>
      <c r="AG28" s="740" t="str">
        <f t="shared" si="22"/>
        <v>SINAPI 94316</v>
      </c>
      <c r="AH28" s="740">
        <f t="shared" si="23"/>
        <v>31.647442872687108</v>
      </c>
      <c r="AI28" s="740" t="str">
        <f t="shared" si="24"/>
        <v>SINAPI não disponivel</v>
      </c>
      <c r="AJ28" s="740" t="str">
        <f t="shared" si="25"/>
        <v>SINAPI não disponivel</v>
      </c>
      <c r="AK28" s="740" t="str">
        <f t="shared" si="26"/>
        <v>SINAPI 93375</v>
      </c>
      <c r="AL28" s="740" t="str">
        <f t="shared" si="27"/>
        <v>SINAPI 93379</v>
      </c>
      <c r="AM28" s="740">
        <f t="shared" si="28"/>
        <v>31.647442872687108</v>
      </c>
      <c r="AN28" s="740" t="str">
        <f t="shared" si="29"/>
        <v>SINAPI 93360</v>
      </c>
      <c r="AO28" s="740" t="str">
        <f t="shared" si="30"/>
        <v>SINAPI 93367</v>
      </c>
      <c r="AP28" s="740" t="str">
        <f t="shared" si="31"/>
        <v>SINAPI não disponível</v>
      </c>
      <c r="AQ28" s="740" t="str">
        <f t="shared" si="32"/>
        <v>SINAPI não disponível</v>
      </c>
      <c r="AR28" s="740">
        <f t="shared" si="33"/>
        <v>2.6220000000000003</v>
      </c>
      <c r="AS28" s="740" t="str">
        <f t="shared" si="34"/>
        <v>SINAPI 94037</v>
      </c>
      <c r="AT28" s="740" t="str">
        <f t="shared" si="35"/>
        <v>SINAPI 94043</v>
      </c>
      <c r="AU28" s="740" t="str">
        <f t="shared" si="36"/>
        <v>SINAPI 94049</v>
      </c>
      <c r="AV28" s="740" t="str">
        <f t="shared" si="37"/>
        <v>SINAPI 94055</v>
      </c>
      <c r="AW28" s="740">
        <f t="shared" si="38"/>
        <v>0</v>
      </c>
      <c r="AX28" s="740" t="str">
        <f t="shared" si="39"/>
        <v>SINAPI 94102</v>
      </c>
      <c r="AY28" s="740" t="str">
        <f t="shared" si="40"/>
        <v>SINAPI 94104</v>
      </c>
      <c r="AZ28" s="740" t="str">
        <f t="shared" si="41"/>
        <v>SINAPI 94103</v>
      </c>
      <c r="BA28" s="740" t="str">
        <f t="shared" si="42"/>
        <v>SINAPI 94105</v>
      </c>
      <c r="BB28" s="739">
        <f t="shared" si="43"/>
        <v>3.33</v>
      </c>
      <c r="BC28" s="740" t="str">
        <f t="shared" si="44"/>
        <v>SINAPI 94111</v>
      </c>
      <c r="BD28" s="740" t="str">
        <f t="shared" si="45"/>
        <v>SINAPI 94113</v>
      </c>
      <c r="BE28" s="740" t="str">
        <f t="shared" si="46"/>
        <v>SINAPI 94112</v>
      </c>
      <c r="BF28" s="740" t="str">
        <f t="shared" si="47"/>
        <v>SINAPI 94114</v>
      </c>
      <c r="BG28" s="739">
        <f t="shared" si="48"/>
        <v>3.33</v>
      </c>
      <c r="BH28" s="743">
        <f t="shared" si="49"/>
        <v>18.660442872687106</v>
      </c>
    </row>
    <row r="29" spans="2:60" s="744" customFormat="1" x14ac:dyDescent="0.2">
      <c r="B29" s="801" t="s">
        <v>27731</v>
      </c>
      <c r="C29" s="802" t="s">
        <v>41193</v>
      </c>
      <c r="D29" s="802" t="s">
        <v>41194</v>
      </c>
      <c r="E29" s="804">
        <v>2.09</v>
      </c>
      <c r="F29" s="805">
        <v>0.91500000000000004</v>
      </c>
      <c r="G29" s="740">
        <f t="shared" si="0"/>
        <v>1.18</v>
      </c>
      <c r="H29" s="804">
        <v>2.08</v>
      </c>
      <c r="I29" s="808">
        <v>0.64100000000000013</v>
      </c>
      <c r="J29" s="741">
        <f t="shared" si="1"/>
        <v>1.44</v>
      </c>
      <c r="K29" s="742">
        <f t="shared" si="2"/>
        <v>1.41</v>
      </c>
      <c r="L29" s="742">
        <f t="shared" si="3"/>
        <v>1.31</v>
      </c>
      <c r="M29" s="809">
        <v>35</v>
      </c>
      <c r="N29" s="739">
        <f t="shared" si="4"/>
        <v>0.9</v>
      </c>
      <c r="O29" s="739">
        <f t="shared" si="5"/>
        <v>1.2</v>
      </c>
      <c r="P29" s="741">
        <f t="shared" si="6"/>
        <v>1.3299999999999998</v>
      </c>
      <c r="Q29" s="741">
        <f t="shared" si="7"/>
        <v>0</v>
      </c>
      <c r="R29" s="741">
        <f t="shared" si="57"/>
        <v>0.94400000000000006</v>
      </c>
      <c r="S29" s="809">
        <v>0.4</v>
      </c>
      <c r="T29" s="740" t="str">
        <f t="shared" si="9"/>
        <v>SINAPI não disponivel</v>
      </c>
      <c r="U29" s="740" t="str">
        <f t="shared" si="10"/>
        <v>SINAPI não disponivel</v>
      </c>
      <c r="V29" s="740" t="str">
        <f t="shared" si="11"/>
        <v>SINAPI 90100</v>
      </c>
      <c r="W29" s="740" t="str">
        <f t="shared" si="12"/>
        <v>SINAPI 90106</v>
      </c>
      <c r="X29" s="740">
        <f t="shared" si="13"/>
        <v>44.414999999999999</v>
      </c>
      <c r="Y29" s="740" t="str">
        <f t="shared" si="14"/>
        <v>SINAPI 90082</v>
      </c>
      <c r="Z29" s="740" t="str">
        <f t="shared" si="15"/>
        <v>SINAPI 90091</v>
      </c>
      <c r="AA29" s="740" t="str">
        <f t="shared" si="16"/>
        <v>SINAPI não disponível</v>
      </c>
      <c r="AB29" s="740" t="str">
        <f t="shared" si="17"/>
        <v>SINAPI não disponível</v>
      </c>
      <c r="AC29" s="740">
        <f t="shared" si="18"/>
        <v>6.4372000000000007</v>
      </c>
      <c r="AD29" s="740" t="str">
        <f t="shared" si="19"/>
        <v>SINAPI não disponivel</v>
      </c>
      <c r="AE29" s="740" t="str">
        <f t="shared" si="20"/>
        <v>SINAPI não disponivel</v>
      </c>
      <c r="AF29" s="740" t="str">
        <f t="shared" si="21"/>
        <v>SINAPI 94339</v>
      </c>
      <c r="AG29" s="740" t="str">
        <f t="shared" si="22"/>
        <v>SINAPI 94316</v>
      </c>
      <c r="AH29" s="740">
        <f t="shared" si="23"/>
        <v>36.866770284974294</v>
      </c>
      <c r="AI29" s="740" t="str">
        <f t="shared" si="24"/>
        <v>SINAPI não disponivel</v>
      </c>
      <c r="AJ29" s="740" t="str">
        <f t="shared" si="25"/>
        <v>SINAPI não disponivel</v>
      </c>
      <c r="AK29" s="740" t="str">
        <f t="shared" si="26"/>
        <v>SINAPI 93375</v>
      </c>
      <c r="AL29" s="740" t="str">
        <f t="shared" si="27"/>
        <v>SINAPI 93379</v>
      </c>
      <c r="AM29" s="740">
        <f t="shared" si="28"/>
        <v>36.866770284974294</v>
      </c>
      <c r="AN29" s="740" t="str">
        <f t="shared" si="29"/>
        <v>SINAPI 93360</v>
      </c>
      <c r="AO29" s="740" t="str">
        <f t="shared" si="30"/>
        <v>SINAPI 93367</v>
      </c>
      <c r="AP29" s="740" t="str">
        <f t="shared" si="31"/>
        <v>SINAPI não disponível</v>
      </c>
      <c r="AQ29" s="740" t="str">
        <f t="shared" si="32"/>
        <v>SINAPI não disponível</v>
      </c>
      <c r="AR29" s="740">
        <f t="shared" si="33"/>
        <v>3.0324000000000004</v>
      </c>
      <c r="AS29" s="740" t="str">
        <f t="shared" si="34"/>
        <v>SINAPI 94037</v>
      </c>
      <c r="AT29" s="740" t="str">
        <f t="shared" si="35"/>
        <v>SINAPI 94043</v>
      </c>
      <c r="AU29" s="740" t="str">
        <f t="shared" si="36"/>
        <v>SINAPI 94049</v>
      </c>
      <c r="AV29" s="740" t="str">
        <f t="shared" si="37"/>
        <v>SINAPI 94055</v>
      </c>
      <c r="AW29" s="740">
        <f t="shared" si="38"/>
        <v>98.699999999999989</v>
      </c>
      <c r="AX29" s="740" t="str">
        <f t="shared" si="39"/>
        <v>SINAPI 94102</v>
      </c>
      <c r="AY29" s="740" t="str">
        <f t="shared" si="40"/>
        <v>SINAPI 94104</v>
      </c>
      <c r="AZ29" s="740" t="str">
        <f t="shared" si="41"/>
        <v>SINAPI 94103</v>
      </c>
      <c r="BA29" s="740" t="str">
        <f t="shared" si="42"/>
        <v>SINAPI 94105</v>
      </c>
      <c r="BB29" s="739">
        <f t="shared" si="43"/>
        <v>3.15</v>
      </c>
      <c r="BC29" s="740" t="str">
        <f t="shared" si="44"/>
        <v>SINAPI 94111</v>
      </c>
      <c r="BD29" s="740" t="str">
        <f t="shared" si="45"/>
        <v>SINAPI 94113</v>
      </c>
      <c r="BE29" s="740" t="str">
        <f t="shared" si="46"/>
        <v>SINAPI 94112</v>
      </c>
      <c r="BF29" s="740" t="str">
        <f t="shared" si="47"/>
        <v>SINAPI 94114</v>
      </c>
      <c r="BG29" s="739">
        <f t="shared" si="48"/>
        <v>3.15</v>
      </c>
      <c r="BH29" s="743">
        <f t="shared" si="49"/>
        <v>17.65177028497429</v>
      </c>
    </row>
    <row r="30" spans="2:60" s="745" customFormat="1" x14ac:dyDescent="0.2">
      <c r="B30" s="801" t="s">
        <v>27731</v>
      </c>
      <c r="C30" s="802" t="s">
        <v>41194</v>
      </c>
      <c r="D30" s="802" t="s">
        <v>41195</v>
      </c>
      <c r="E30" s="804">
        <v>2.08</v>
      </c>
      <c r="F30" s="805">
        <v>0.64100000000000013</v>
      </c>
      <c r="G30" s="740">
        <f t="shared" si="0"/>
        <v>1.44</v>
      </c>
      <c r="H30" s="804">
        <v>2.0699999999999998</v>
      </c>
      <c r="I30" s="808">
        <v>0.39400000000000002</v>
      </c>
      <c r="J30" s="741">
        <f t="shared" si="1"/>
        <v>1.68</v>
      </c>
      <c r="K30" s="742">
        <f t="shared" si="2"/>
        <v>1.66</v>
      </c>
      <c r="L30" s="742">
        <f t="shared" si="3"/>
        <v>1.56</v>
      </c>
      <c r="M30" s="809">
        <v>35</v>
      </c>
      <c r="N30" s="739">
        <f t="shared" si="4"/>
        <v>0.9</v>
      </c>
      <c r="O30" s="739">
        <f t="shared" si="5"/>
        <v>1.2</v>
      </c>
      <c r="P30" s="741">
        <f t="shared" si="6"/>
        <v>1.5899999999999999</v>
      </c>
      <c r="Q30" s="741">
        <f t="shared" si="7"/>
        <v>4.0000000000000036E-2</v>
      </c>
      <c r="R30" s="741">
        <f t="shared" si="57"/>
        <v>0.94400000000000006</v>
      </c>
      <c r="S30" s="809">
        <v>0.4</v>
      </c>
      <c r="T30" s="740" t="str">
        <f t="shared" si="9"/>
        <v>SINAPI 90084</v>
      </c>
      <c r="U30" s="740" t="str">
        <f t="shared" si="10"/>
        <v>SINAPI 90092</v>
      </c>
      <c r="V30" s="740" t="str">
        <f t="shared" si="11"/>
        <v>SINAPI 90102</v>
      </c>
      <c r="W30" s="740" t="str">
        <f t="shared" si="12"/>
        <v>SINAPI 90108</v>
      </c>
      <c r="X30" s="740">
        <f t="shared" si="13"/>
        <v>52.29</v>
      </c>
      <c r="Y30" s="740" t="str">
        <f t="shared" si="14"/>
        <v>SINAPI 90085</v>
      </c>
      <c r="Z30" s="740" t="str">
        <f t="shared" si="15"/>
        <v>SINAPI 90093</v>
      </c>
      <c r="AA30" s="740" t="str">
        <f t="shared" si="16"/>
        <v>SINAPI não disponível</v>
      </c>
      <c r="AB30" s="740" t="str">
        <f t="shared" si="17"/>
        <v>SINAPI não disponível</v>
      </c>
      <c r="AC30" s="740">
        <f t="shared" si="18"/>
        <v>7.6956000000000007</v>
      </c>
      <c r="AD30" s="740" t="str">
        <f t="shared" si="19"/>
        <v>SINAPI 94328</v>
      </c>
      <c r="AE30" s="740" t="str">
        <f t="shared" si="20"/>
        <v>SINAPI 94305</v>
      </c>
      <c r="AF30" s="740" t="str">
        <f t="shared" si="21"/>
        <v>SINAPI 94341</v>
      </c>
      <c r="AG30" s="740" t="str">
        <f t="shared" si="22"/>
        <v>SINAPI 94318</v>
      </c>
      <c r="AH30" s="740">
        <f t="shared" si="23"/>
        <v>44.741770284974294</v>
      </c>
      <c r="AI30" s="740" t="str">
        <f t="shared" si="24"/>
        <v>SINAPI 93361</v>
      </c>
      <c r="AJ30" s="740" t="str">
        <f t="shared" si="25"/>
        <v>SINAPI 93368</v>
      </c>
      <c r="AK30" s="740" t="str">
        <f t="shared" si="26"/>
        <v>SINAPI 93377</v>
      </c>
      <c r="AL30" s="740" t="str">
        <f t="shared" si="27"/>
        <v>SINAPI 93381</v>
      </c>
      <c r="AM30" s="740">
        <f t="shared" si="28"/>
        <v>44.741770284974294</v>
      </c>
      <c r="AN30" s="740" t="str">
        <f t="shared" si="29"/>
        <v>SINAPI 93362</v>
      </c>
      <c r="AO30" s="740" t="str">
        <f t="shared" si="30"/>
        <v>SINAPI 93369</v>
      </c>
      <c r="AP30" s="740" t="str">
        <f t="shared" si="31"/>
        <v>SINAPI não disponível</v>
      </c>
      <c r="AQ30" s="740" t="str">
        <f t="shared" si="32"/>
        <v>SINAPI não disponível</v>
      </c>
      <c r="AR30" s="740">
        <f t="shared" si="33"/>
        <v>3.6252000000000004</v>
      </c>
      <c r="AS30" s="740" t="str">
        <f t="shared" si="34"/>
        <v>SINAPI 94039</v>
      </c>
      <c r="AT30" s="740" t="str">
        <f t="shared" si="35"/>
        <v>SINAPI 94045</v>
      </c>
      <c r="AU30" s="740" t="str">
        <f t="shared" si="36"/>
        <v>SINAPI 94051</v>
      </c>
      <c r="AV30" s="740" t="str">
        <f t="shared" si="37"/>
        <v>SINAPI 94057</v>
      </c>
      <c r="AW30" s="740">
        <f t="shared" si="38"/>
        <v>116.19999999999999</v>
      </c>
      <c r="AX30" s="740" t="str">
        <f t="shared" si="39"/>
        <v>SINAPI 94102</v>
      </c>
      <c r="AY30" s="740" t="str">
        <f t="shared" si="40"/>
        <v>SINAPI 94104</v>
      </c>
      <c r="AZ30" s="740" t="str">
        <f t="shared" si="41"/>
        <v>SINAPI 94103</v>
      </c>
      <c r="BA30" s="740" t="str">
        <f t="shared" si="42"/>
        <v>SINAPI 94105</v>
      </c>
      <c r="BB30" s="739">
        <f t="shared" si="43"/>
        <v>3.15</v>
      </c>
      <c r="BC30" s="740" t="str">
        <f t="shared" si="44"/>
        <v>SINAPI 94111</v>
      </c>
      <c r="BD30" s="740" t="str">
        <f t="shared" si="45"/>
        <v>SINAPI 94113</v>
      </c>
      <c r="BE30" s="740" t="str">
        <f t="shared" si="46"/>
        <v>SINAPI 94112</v>
      </c>
      <c r="BF30" s="740" t="str">
        <f t="shared" si="47"/>
        <v>SINAPI 94114</v>
      </c>
      <c r="BG30" s="739">
        <f t="shared" si="48"/>
        <v>3.15</v>
      </c>
      <c r="BH30" s="743">
        <f t="shared" si="49"/>
        <v>17.65177028497429</v>
      </c>
    </row>
    <row r="31" spans="2:60" s="744" customFormat="1" x14ac:dyDescent="0.2">
      <c r="B31" s="801" t="s">
        <v>27731</v>
      </c>
      <c r="C31" s="802" t="s">
        <v>41195</v>
      </c>
      <c r="D31" s="802" t="s">
        <v>41196</v>
      </c>
      <c r="E31" s="804">
        <v>2.0699999999999998</v>
      </c>
      <c r="F31" s="805">
        <v>0.39400000000000002</v>
      </c>
      <c r="G31" s="740">
        <f t="shared" si="0"/>
        <v>1.68</v>
      </c>
      <c r="H31" s="804">
        <v>2.0499999999999998</v>
      </c>
      <c r="I31" s="808">
        <v>0.18400000000000002</v>
      </c>
      <c r="J31" s="741">
        <f t="shared" si="1"/>
        <v>1.87</v>
      </c>
      <c r="K31" s="742">
        <f t="shared" si="2"/>
        <v>1.88</v>
      </c>
      <c r="L31" s="742">
        <f t="shared" si="3"/>
        <v>1.78</v>
      </c>
      <c r="M31" s="809">
        <v>35</v>
      </c>
      <c r="N31" s="739">
        <f t="shared" si="4"/>
        <v>0.9</v>
      </c>
      <c r="O31" s="739">
        <f t="shared" si="5"/>
        <v>1.2</v>
      </c>
      <c r="P31" s="741">
        <f t="shared" si="6"/>
        <v>1.8299999999999998</v>
      </c>
      <c r="Q31" s="741">
        <f t="shared" si="7"/>
        <v>0.28000000000000003</v>
      </c>
      <c r="R31" s="741">
        <f t="shared" si="57"/>
        <v>0.94400000000000006</v>
      </c>
      <c r="S31" s="809">
        <v>0.4</v>
      </c>
      <c r="T31" s="740" t="str">
        <f t="shared" si="9"/>
        <v>SINAPI 90084</v>
      </c>
      <c r="U31" s="740" t="str">
        <f t="shared" si="10"/>
        <v>SINAPI 90092</v>
      </c>
      <c r="V31" s="740" t="str">
        <f t="shared" si="11"/>
        <v>SINAPI 90102</v>
      </c>
      <c r="W31" s="740" t="str">
        <f t="shared" si="12"/>
        <v>SINAPI 90108</v>
      </c>
      <c r="X31" s="740">
        <f t="shared" si="13"/>
        <v>59.22</v>
      </c>
      <c r="Y31" s="740" t="str">
        <f t="shared" si="14"/>
        <v>SINAPI 90085</v>
      </c>
      <c r="Z31" s="740" t="str">
        <f t="shared" si="15"/>
        <v>SINAPI 90093</v>
      </c>
      <c r="AA31" s="740" t="str">
        <f t="shared" si="16"/>
        <v>SINAPI não disponível</v>
      </c>
      <c r="AB31" s="740" t="str">
        <f t="shared" si="17"/>
        <v>SINAPI não disponível</v>
      </c>
      <c r="AC31" s="740">
        <f t="shared" si="18"/>
        <v>8.8572000000000006</v>
      </c>
      <c r="AD31" s="740" t="str">
        <f t="shared" si="19"/>
        <v>SINAPI 94328</v>
      </c>
      <c r="AE31" s="740" t="str">
        <f t="shared" si="20"/>
        <v>SINAPI 94305</v>
      </c>
      <c r="AF31" s="740" t="str">
        <f t="shared" si="21"/>
        <v>SINAPI 94341</v>
      </c>
      <c r="AG31" s="740" t="str">
        <f t="shared" si="22"/>
        <v>SINAPI 94318</v>
      </c>
      <c r="AH31" s="740">
        <f t="shared" si="23"/>
        <v>51.671770284974301</v>
      </c>
      <c r="AI31" s="740" t="str">
        <f t="shared" si="24"/>
        <v>SINAPI 93361</v>
      </c>
      <c r="AJ31" s="740" t="str">
        <f t="shared" si="25"/>
        <v>SINAPI 93368</v>
      </c>
      <c r="AK31" s="740" t="str">
        <f t="shared" si="26"/>
        <v>SINAPI 93377</v>
      </c>
      <c r="AL31" s="740" t="str">
        <f t="shared" si="27"/>
        <v>SINAPI 93381</v>
      </c>
      <c r="AM31" s="740">
        <f t="shared" si="28"/>
        <v>51.671770284974301</v>
      </c>
      <c r="AN31" s="740" t="str">
        <f t="shared" si="29"/>
        <v>SINAPI 93362</v>
      </c>
      <c r="AO31" s="740" t="str">
        <f t="shared" si="30"/>
        <v>SINAPI 93369</v>
      </c>
      <c r="AP31" s="740" t="str">
        <f t="shared" si="31"/>
        <v>SINAPI não disponível</v>
      </c>
      <c r="AQ31" s="740" t="str">
        <f t="shared" si="32"/>
        <v>SINAPI não disponível</v>
      </c>
      <c r="AR31" s="740">
        <f t="shared" si="33"/>
        <v>4.1723999999999997</v>
      </c>
      <c r="AS31" s="740" t="str">
        <f t="shared" si="34"/>
        <v>SINAPI 94039</v>
      </c>
      <c r="AT31" s="740" t="str">
        <f t="shared" si="35"/>
        <v>SINAPI 94045</v>
      </c>
      <c r="AU31" s="740" t="str">
        <f t="shared" si="36"/>
        <v>SINAPI 94051</v>
      </c>
      <c r="AV31" s="740" t="str">
        <f t="shared" si="37"/>
        <v>SINAPI 94057</v>
      </c>
      <c r="AW31" s="740">
        <f t="shared" si="38"/>
        <v>131.6</v>
      </c>
      <c r="AX31" s="740" t="str">
        <f t="shared" si="39"/>
        <v>SINAPI 94102</v>
      </c>
      <c r="AY31" s="740" t="str">
        <f t="shared" si="40"/>
        <v>SINAPI 94104</v>
      </c>
      <c r="AZ31" s="740" t="str">
        <f t="shared" si="41"/>
        <v>SINAPI 94103</v>
      </c>
      <c r="BA31" s="740" t="str">
        <f t="shared" si="42"/>
        <v>SINAPI 94105</v>
      </c>
      <c r="BB31" s="739">
        <f t="shared" si="43"/>
        <v>3.15</v>
      </c>
      <c r="BC31" s="740" t="str">
        <f t="shared" si="44"/>
        <v>SINAPI 94111</v>
      </c>
      <c r="BD31" s="740" t="str">
        <f t="shared" si="45"/>
        <v>SINAPI 94113</v>
      </c>
      <c r="BE31" s="740" t="str">
        <f t="shared" si="46"/>
        <v>SINAPI 94112</v>
      </c>
      <c r="BF31" s="740" t="str">
        <f t="shared" si="47"/>
        <v>SINAPI 94114</v>
      </c>
      <c r="BG31" s="739">
        <f t="shared" si="48"/>
        <v>3.15</v>
      </c>
      <c r="BH31" s="743">
        <f t="shared" si="49"/>
        <v>17.65177028497429</v>
      </c>
    </row>
    <row r="32" spans="2:60" s="744" customFormat="1" x14ac:dyDescent="0.2">
      <c r="B32" s="801" t="s">
        <v>27731</v>
      </c>
      <c r="C32" s="802" t="s">
        <v>41196</v>
      </c>
      <c r="D32" s="802" t="s">
        <v>41197</v>
      </c>
      <c r="E32" s="804">
        <v>2.0499999999999998</v>
      </c>
      <c r="F32" s="805">
        <v>0.18400000000000002</v>
      </c>
      <c r="G32" s="740">
        <f t="shared" si="0"/>
        <v>1.87</v>
      </c>
      <c r="H32" s="804">
        <v>2</v>
      </c>
      <c r="I32" s="808">
        <v>-1.3999999999999957E-2</v>
      </c>
      <c r="J32" s="741">
        <f t="shared" si="1"/>
        <v>2.0099999999999998</v>
      </c>
      <c r="K32" s="742">
        <f t="shared" si="2"/>
        <v>2.04</v>
      </c>
      <c r="L32" s="742">
        <f t="shared" si="3"/>
        <v>1.94</v>
      </c>
      <c r="M32" s="809">
        <v>22</v>
      </c>
      <c r="N32" s="739">
        <f t="shared" si="4"/>
        <v>1</v>
      </c>
      <c r="O32" s="739">
        <f t="shared" si="5"/>
        <v>1.2</v>
      </c>
      <c r="P32" s="741">
        <f t="shared" si="6"/>
        <v>2.02</v>
      </c>
      <c r="Q32" s="741">
        <f t="shared" si="7"/>
        <v>0.4700000000000002</v>
      </c>
      <c r="R32" s="741">
        <f t="shared" si="57"/>
        <v>0.94400000000000006</v>
      </c>
      <c r="S32" s="809">
        <v>0.4</v>
      </c>
      <c r="T32" s="740" t="str">
        <f t="shared" si="9"/>
        <v>SINAPI 90084</v>
      </c>
      <c r="U32" s="740" t="str">
        <f t="shared" si="10"/>
        <v>SINAPI 90092</v>
      </c>
      <c r="V32" s="740" t="str">
        <f t="shared" si="11"/>
        <v>SINAPI 90102</v>
      </c>
      <c r="W32" s="740" t="str">
        <f t="shared" si="12"/>
        <v>SINAPI 90108</v>
      </c>
      <c r="X32" s="740">
        <f t="shared" si="13"/>
        <v>44.88</v>
      </c>
      <c r="Y32" s="740" t="str">
        <f t="shared" si="14"/>
        <v>SINAPI 90085</v>
      </c>
      <c r="Z32" s="740" t="str">
        <f t="shared" si="15"/>
        <v>SINAPI 90093</v>
      </c>
      <c r="AA32" s="740" t="str">
        <f t="shared" si="16"/>
        <v>SINAPI não disponível</v>
      </c>
      <c r="AB32" s="740" t="str">
        <f t="shared" si="17"/>
        <v>SINAPI não disponível</v>
      </c>
      <c r="AC32" s="740">
        <f t="shared" si="18"/>
        <v>9.7768000000000015</v>
      </c>
      <c r="AD32" s="740" t="str">
        <f t="shared" si="19"/>
        <v>SINAPI 94328</v>
      </c>
      <c r="AE32" s="740" t="str">
        <f t="shared" si="20"/>
        <v>SINAPI 94305</v>
      </c>
      <c r="AF32" s="740" t="str">
        <f t="shared" si="21"/>
        <v>SINAPI 94341</v>
      </c>
      <c r="AG32" s="740" t="str">
        <f t="shared" si="22"/>
        <v>SINAPI 94318</v>
      </c>
      <c r="AH32" s="740">
        <f t="shared" si="23"/>
        <v>39.915398464840983</v>
      </c>
      <c r="AI32" s="740" t="str">
        <f t="shared" si="24"/>
        <v>SINAPI 93361</v>
      </c>
      <c r="AJ32" s="740" t="str">
        <f t="shared" si="25"/>
        <v>SINAPI 93368</v>
      </c>
      <c r="AK32" s="740" t="str">
        <f t="shared" si="26"/>
        <v>SINAPI 93377</v>
      </c>
      <c r="AL32" s="740" t="str">
        <f t="shared" si="27"/>
        <v>SINAPI 93381</v>
      </c>
      <c r="AM32" s="740">
        <f t="shared" si="28"/>
        <v>39.915398464840983</v>
      </c>
      <c r="AN32" s="740" t="str">
        <f t="shared" si="29"/>
        <v>SINAPI 93362</v>
      </c>
      <c r="AO32" s="740" t="str">
        <f t="shared" si="30"/>
        <v>SINAPI 93369</v>
      </c>
      <c r="AP32" s="740" t="str">
        <f t="shared" si="31"/>
        <v>SINAPI não disponível</v>
      </c>
      <c r="AQ32" s="740" t="str">
        <f t="shared" si="32"/>
        <v>SINAPI não disponível</v>
      </c>
      <c r="AR32" s="740">
        <f t="shared" si="33"/>
        <v>4.6056000000000008</v>
      </c>
      <c r="AS32" s="740" t="str">
        <f t="shared" si="34"/>
        <v>SINAPI 94039</v>
      </c>
      <c r="AT32" s="740" t="str">
        <f t="shared" si="35"/>
        <v>SINAPI 94045</v>
      </c>
      <c r="AU32" s="740" t="str">
        <f t="shared" si="36"/>
        <v>SINAPI 94051</v>
      </c>
      <c r="AV32" s="740" t="str">
        <f t="shared" si="37"/>
        <v>SINAPI 94057</v>
      </c>
      <c r="AW32" s="740">
        <f t="shared" si="38"/>
        <v>89.76</v>
      </c>
      <c r="AX32" s="740" t="str">
        <f t="shared" si="39"/>
        <v>SINAPI 94102</v>
      </c>
      <c r="AY32" s="740" t="str">
        <f t="shared" si="40"/>
        <v>SINAPI 94104</v>
      </c>
      <c r="AZ32" s="740" t="str">
        <f t="shared" si="41"/>
        <v>SINAPI 94103</v>
      </c>
      <c r="BA32" s="740" t="str">
        <f t="shared" si="42"/>
        <v>SINAPI 94105</v>
      </c>
      <c r="BB32" s="739">
        <f t="shared" si="43"/>
        <v>2.2000000000000002</v>
      </c>
      <c r="BC32" s="740" t="str">
        <f t="shared" si="44"/>
        <v>SINAPI 94111</v>
      </c>
      <c r="BD32" s="740" t="str">
        <f t="shared" si="45"/>
        <v>SINAPI 94113</v>
      </c>
      <c r="BE32" s="740" t="str">
        <f t="shared" si="46"/>
        <v>SINAPI 94112</v>
      </c>
      <c r="BF32" s="740" t="str">
        <f t="shared" si="47"/>
        <v>SINAPI 94114</v>
      </c>
      <c r="BG32" s="739">
        <f t="shared" si="48"/>
        <v>2.2000000000000002</v>
      </c>
      <c r="BH32" s="743">
        <f t="shared" si="49"/>
        <v>12.63539846484098</v>
      </c>
    </row>
    <row r="33" spans="2:60" s="744" customFormat="1" x14ac:dyDescent="0.2">
      <c r="B33" s="801" t="s">
        <v>27729</v>
      </c>
      <c r="C33" s="802" t="s">
        <v>41198</v>
      </c>
      <c r="D33" s="802" t="s">
        <v>41199</v>
      </c>
      <c r="E33" s="804">
        <v>2.9</v>
      </c>
      <c r="F33" s="805">
        <v>1.9</v>
      </c>
      <c r="G33" s="740">
        <f t="shared" si="0"/>
        <v>1</v>
      </c>
      <c r="H33" s="804">
        <v>2.85</v>
      </c>
      <c r="I33" s="808">
        <v>1.5920000000000001</v>
      </c>
      <c r="J33" s="741">
        <f t="shared" si="1"/>
        <v>1.26</v>
      </c>
      <c r="K33" s="742">
        <f t="shared" si="2"/>
        <v>1.23</v>
      </c>
      <c r="L33" s="742">
        <f t="shared" si="3"/>
        <v>1.1299999999999999</v>
      </c>
      <c r="M33" s="809">
        <v>40</v>
      </c>
      <c r="N33" s="739">
        <f t="shared" si="4"/>
        <v>0.9</v>
      </c>
      <c r="O33" s="739">
        <f t="shared" si="5"/>
        <v>1.2</v>
      </c>
      <c r="P33" s="741">
        <f t="shared" si="6"/>
        <v>1.1499999999999999</v>
      </c>
      <c r="Q33" s="741">
        <f t="shared" si="7"/>
        <v>0</v>
      </c>
      <c r="R33" s="741">
        <f t="shared" si="57"/>
        <v>0.94400000000000006</v>
      </c>
      <c r="S33" s="809">
        <v>0.4</v>
      </c>
      <c r="T33" s="740" t="str">
        <f t="shared" si="9"/>
        <v>SINAPI não disponivel</v>
      </c>
      <c r="U33" s="740" t="str">
        <f t="shared" si="10"/>
        <v>SINAPI não disponivel</v>
      </c>
      <c r="V33" s="740" t="str">
        <f t="shared" si="11"/>
        <v>SINAPI 90100</v>
      </c>
      <c r="W33" s="740" t="str">
        <f t="shared" si="12"/>
        <v>SINAPI 90106</v>
      </c>
      <c r="X33" s="740">
        <f t="shared" si="13"/>
        <v>44.28</v>
      </c>
      <c r="Y33" s="740" t="str">
        <f t="shared" si="14"/>
        <v>SINAPI 90082</v>
      </c>
      <c r="Z33" s="740" t="str">
        <f t="shared" si="15"/>
        <v>SINAPI 90091</v>
      </c>
      <c r="AA33" s="740" t="str">
        <f t="shared" si="16"/>
        <v>SINAPI não disponível</v>
      </c>
      <c r="AB33" s="740" t="str">
        <f t="shared" si="17"/>
        <v>SINAPI não disponível</v>
      </c>
      <c r="AC33" s="740">
        <f t="shared" si="18"/>
        <v>5.5660000000000007</v>
      </c>
      <c r="AD33" s="740" t="str">
        <f t="shared" si="19"/>
        <v>SINAPI não disponivel</v>
      </c>
      <c r="AE33" s="740" t="str">
        <f t="shared" si="20"/>
        <v>SINAPI não disponivel</v>
      </c>
      <c r="AF33" s="740" t="str">
        <f t="shared" si="21"/>
        <v>SINAPI 94339</v>
      </c>
      <c r="AG33" s="740" t="str">
        <f t="shared" si="22"/>
        <v>SINAPI 94316</v>
      </c>
      <c r="AH33" s="740">
        <f t="shared" si="23"/>
        <v>35.653451754256331</v>
      </c>
      <c r="AI33" s="740" t="str">
        <f t="shared" si="24"/>
        <v>SINAPI não disponivel</v>
      </c>
      <c r="AJ33" s="740" t="str">
        <f t="shared" si="25"/>
        <v>SINAPI não disponivel</v>
      </c>
      <c r="AK33" s="740" t="str">
        <f t="shared" si="26"/>
        <v>SINAPI 93375</v>
      </c>
      <c r="AL33" s="740" t="str">
        <f t="shared" si="27"/>
        <v>SINAPI 93379</v>
      </c>
      <c r="AM33" s="740">
        <f t="shared" si="28"/>
        <v>35.653451754256331</v>
      </c>
      <c r="AN33" s="740" t="str">
        <f t="shared" si="29"/>
        <v>SINAPI 93360</v>
      </c>
      <c r="AO33" s="740" t="str">
        <f t="shared" si="30"/>
        <v>SINAPI 93367</v>
      </c>
      <c r="AP33" s="740" t="str">
        <f t="shared" si="31"/>
        <v>SINAPI não disponível</v>
      </c>
      <c r="AQ33" s="740" t="str">
        <f t="shared" si="32"/>
        <v>SINAPI não disponível</v>
      </c>
      <c r="AR33" s="740">
        <f t="shared" si="33"/>
        <v>2.6220000000000003</v>
      </c>
      <c r="AS33" s="740" t="str">
        <f t="shared" si="34"/>
        <v>SINAPI 94037</v>
      </c>
      <c r="AT33" s="740" t="str">
        <f t="shared" si="35"/>
        <v>SINAPI 94043</v>
      </c>
      <c r="AU33" s="740" t="str">
        <f t="shared" si="36"/>
        <v>SINAPI 94049</v>
      </c>
      <c r="AV33" s="740" t="str">
        <f t="shared" si="37"/>
        <v>SINAPI 94055</v>
      </c>
      <c r="AW33" s="740">
        <f t="shared" si="38"/>
        <v>0</v>
      </c>
      <c r="AX33" s="740" t="str">
        <f t="shared" si="39"/>
        <v>SINAPI 94102</v>
      </c>
      <c r="AY33" s="740" t="str">
        <f t="shared" si="40"/>
        <v>SINAPI 94104</v>
      </c>
      <c r="AZ33" s="740" t="str">
        <f t="shared" si="41"/>
        <v>SINAPI 94103</v>
      </c>
      <c r="BA33" s="740" t="str">
        <f t="shared" si="42"/>
        <v>SINAPI 94105</v>
      </c>
      <c r="BB33" s="739">
        <f t="shared" si="43"/>
        <v>3.6</v>
      </c>
      <c r="BC33" s="740" t="str">
        <f t="shared" si="44"/>
        <v>SINAPI 94111</v>
      </c>
      <c r="BD33" s="740" t="str">
        <f t="shared" si="45"/>
        <v>SINAPI 94113</v>
      </c>
      <c r="BE33" s="740" t="str">
        <f t="shared" si="46"/>
        <v>SINAPI 94112</v>
      </c>
      <c r="BF33" s="740" t="str">
        <f t="shared" si="47"/>
        <v>SINAPI 94114</v>
      </c>
      <c r="BG33" s="739">
        <f t="shared" si="48"/>
        <v>3.6</v>
      </c>
      <c r="BH33" s="743">
        <f t="shared" si="49"/>
        <v>20.17345175425633</v>
      </c>
    </row>
    <row r="34" spans="2:60" s="744" customFormat="1" x14ac:dyDescent="0.2">
      <c r="B34" s="801" t="s">
        <v>27729</v>
      </c>
      <c r="C34" s="802" t="s">
        <v>41199</v>
      </c>
      <c r="D34" s="802" t="s">
        <v>41200</v>
      </c>
      <c r="E34" s="804">
        <v>2.85</v>
      </c>
      <c r="F34" s="805">
        <v>1.5920000000000001</v>
      </c>
      <c r="G34" s="740">
        <f t="shared" si="0"/>
        <v>1.26</v>
      </c>
      <c r="H34" s="804">
        <v>2.6</v>
      </c>
      <c r="I34" s="808">
        <v>1.3720000000000001</v>
      </c>
      <c r="J34" s="741">
        <f t="shared" si="1"/>
        <v>1.23</v>
      </c>
      <c r="K34" s="742">
        <f t="shared" si="2"/>
        <v>1.35</v>
      </c>
      <c r="L34" s="742">
        <f t="shared" si="3"/>
        <v>1.25</v>
      </c>
      <c r="M34" s="809">
        <v>40</v>
      </c>
      <c r="N34" s="739">
        <f t="shared" si="4"/>
        <v>0.9</v>
      </c>
      <c r="O34" s="739">
        <f t="shared" si="5"/>
        <v>1.2</v>
      </c>
      <c r="P34" s="741">
        <f t="shared" si="6"/>
        <v>1.41</v>
      </c>
      <c r="Q34" s="741">
        <f t="shared" si="7"/>
        <v>0</v>
      </c>
      <c r="R34" s="741">
        <f t="shared" si="57"/>
        <v>0.94400000000000006</v>
      </c>
      <c r="S34" s="809">
        <v>0.4</v>
      </c>
      <c r="T34" s="740" t="str">
        <f t="shared" si="9"/>
        <v>SINAPI não disponivel</v>
      </c>
      <c r="U34" s="740" t="str">
        <f t="shared" si="10"/>
        <v>SINAPI não disponivel</v>
      </c>
      <c r="V34" s="740" t="str">
        <f t="shared" si="11"/>
        <v>SINAPI 90100</v>
      </c>
      <c r="W34" s="740" t="str">
        <f t="shared" si="12"/>
        <v>SINAPI 90106</v>
      </c>
      <c r="X34" s="740">
        <f t="shared" si="13"/>
        <v>48.6</v>
      </c>
      <c r="Y34" s="740" t="str">
        <f t="shared" si="14"/>
        <v>SINAPI 90082</v>
      </c>
      <c r="Z34" s="740" t="str">
        <f t="shared" si="15"/>
        <v>SINAPI 90091</v>
      </c>
      <c r="AA34" s="740" t="str">
        <f t="shared" si="16"/>
        <v>SINAPI não disponível</v>
      </c>
      <c r="AB34" s="740" t="str">
        <f t="shared" si="17"/>
        <v>SINAPI não disponível</v>
      </c>
      <c r="AC34" s="740">
        <f t="shared" si="18"/>
        <v>6.8244000000000007</v>
      </c>
      <c r="AD34" s="740" t="str">
        <f t="shared" si="19"/>
        <v>SINAPI não disponivel</v>
      </c>
      <c r="AE34" s="740" t="str">
        <f t="shared" si="20"/>
        <v>SINAPI não disponivel</v>
      </c>
      <c r="AF34" s="740" t="str">
        <f t="shared" si="21"/>
        <v>SINAPI 94339</v>
      </c>
      <c r="AG34" s="740" t="str">
        <f t="shared" si="22"/>
        <v>SINAPI 94316</v>
      </c>
      <c r="AH34" s="740">
        <f t="shared" si="23"/>
        <v>39.973451754256331</v>
      </c>
      <c r="AI34" s="740" t="str">
        <f t="shared" si="24"/>
        <v>SINAPI não disponivel</v>
      </c>
      <c r="AJ34" s="740" t="str">
        <f t="shared" si="25"/>
        <v>SINAPI não disponivel</v>
      </c>
      <c r="AK34" s="740" t="str">
        <f t="shared" si="26"/>
        <v>SINAPI 93375</v>
      </c>
      <c r="AL34" s="740" t="str">
        <f t="shared" si="27"/>
        <v>SINAPI 93379</v>
      </c>
      <c r="AM34" s="740">
        <f t="shared" si="28"/>
        <v>39.973451754256331</v>
      </c>
      <c r="AN34" s="740" t="str">
        <f t="shared" si="29"/>
        <v>SINAPI 93360</v>
      </c>
      <c r="AO34" s="740" t="str">
        <f t="shared" si="30"/>
        <v>SINAPI 93367</v>
      </c>
      <c r="AP34" s="740" t="str">
        <f t="shared" si="31"/>
        <v>SINAPI não disponível</v>
      </c>
      <c r="AQ34" s="740" t="str">
        <f t="shared" si="32"/>
        <v>SINAPI não disponível</v>
      </c>
      <c r="AR34" s="740">
        <f t="shared" si="33"/>
        <v>3.2148000000000003</v>
      </c>
      <c r="AS34" s="740" t="str">
        <f t="shared" si="34"/>
        <v>SINAPI 94037</v>
      </c>
      <c r="AT34" s="740" t="str">
        <f t="shared" si="35"/>
        <v>SINAPI 94043</v>
      </c>
      <c r="AU34" s="740" t="str">
        <f t="shared" si="36"/>
        <v>SINAPI 94049</v>
      </c>
      <c r="AV34" s="740" t="str">
        <f t="shared" si="37"/>
        <v>SINAPI 94055</v>
      </c>
      <c r="AW34" s="740">
        <f t="shared" si="38"/>
        <v>108</v>
      </c>
      <c r="AX34" s="740" t="str">
        <f t="shared" si="39"/>
        <v>SINAPI 94102</v>
      </c>
      <c r="AY34" s="740" t="str">
        <f t="shared" si="40"/>
        <v>SINAPI 94104</v>
      </c>
      <c r="AZ34" s="740" t="str">
        <f t="shared" si="41"/>
        <v>SINAPI 94103</v>
      </c>
      <c r="BA34" s="740" t="str">
        <f t="shared" si="42"/>
        <v>SINAPI 94105</v>
      </c>
      <c r="BB34" s="739">
        <f t="shared" si="43"/>
        <v>3.6</v>
      </c>
      <c r="BC34" s="740" t="str">
        <f t="shared" si="44"/>
        <v>SINAPI 94111</v>
      </c>
      <c r="BD34" s="740" t="str">
        <f t="shared" si="45"/>
        <v>SINAPI 94113</v>
      </c>
      <c r="BE34" s="740" t="str">
        <f t="shared" si="46"/>
        <v>SINAPI 94112</v>
      </c>
      <c r="BF34" s="740" t="str">
        <f t="shared" si="47"/>
        <v>SINAPI 94114</v>
      </c>
      <c r="BG34" s="739">
        <f t="shared" si="48"/>
        <v>3.6</v>
      </c>
      <c r="BH34" s="743">
        <f t="shared" si="49"/>
        <v>20.17345175425633</v>
      </c>
    </row>
    <row r="35" spans="2:60" s="744" customFormat="1" x14ac:dyDescent="0.2">
      <c r="B35" s="801" t="s">
        <v>27730</v>
      </c>
      <c r="C35" s="802" t="s">
        <v>41201</v>
      </c>
      <c r="D35" s="802" t="s">
        <v>41202</v>
      </c>
      <c r="E35" s="804">
        <v>2.92</v>
      </c>
      <c r="F35" s="805">
        <v>1.92</v>
      </c>
      <c r="G35" s="740">
        <f t="shared" si="0"/>
        <v>1</v>
      </c>
      <c r="H35" s="804">
        <v>2.91</v>
      </c>
      <c r="I35" s="808">
        <v>1.62</v>
      </c>
      <c r="J35" s="741">
        <f t="shared" si="1"/>
        <v>1.29</v>
      </c>
      <c r="K35" s="742">
        <f t="shared" si="2"/>
        <v>1.25</v>
      </c>
      <c r="L35" s="742">
        <f t="shared" si="3"/>
        <v>1.1499999999999999</v>
      </c>
      <c r="M35" s="809">
        <v>40</v>
      </c>
      <c r="N35" s="739">
        <f t="shared" si="4"/>
        <v>0.9</v>
      </c>
      <c r="O35" s="739">
        <f t="shared" si="5"/>
        <v>1.2</v>
      </c>
      <c r="P35" s="741">
        <f t="shared" si="6"/>
        <v>1.1499999999999999</v>
      </c>
      <c r="Q35" s="741">
        <f t="shared" si="7"/>
        <v>0</v>
      </c>
      <c r="R35" s="741">
        <f t="shared" si="57"/>
        <v>0.94400000000000006</v>
      </c>
      <c r="S35" s="809">
        <v>0.4</v>
      </c>
      <c r="T35" s="740" t="str">
        <f t="shared" si="9"/>
        <v>SINAPI não disponivel</v>
      </c>
      <c r="U35" s="740" t="str">
        <f t="shared" si="10"/>
        <v>SINAPI não disponivel</v>
      </c>
      <c r="V35" s="740" t="str">
        <f t="shared" si="11"/>
        <v>SINAPI 90100</v>
      </c>
      <c r="W35" s="740" t="str">
        <f t="shared" si="12"/>
        <v>SINAPI 90106</v>
      </c>
      <c r="X35" s="740">
        <f t="shared" si="13"/>
        <v>45</v>
      </c>
      <c r="Y35" s="740" t="str">
        <f t="shared" si="14"/>
        <v>SINAPI 90082</v>
      </c>
      <c r="Z35" s="740" t="str">
        <f t="shared" si="15"/>
        <v>SINAPI 90091</v>
      </c>
      <c r="AA35" s="740" t="str">
        <f t="shared" si="16"/>
        <v>SINAPI não disponível</v>
      </c>
      <c r="AB35" s="740" t="str">
        <f t="shared" si="17"/>
        <v>SINAPI não disponível</v>
      </c>
      <c r="AC35" s="740">
        <f t="shared" si="18"/>
        <v>5.5660000000000007</v>
      </c>
      <c r="AD35" s="740" t="str">
        <f t="shared" si="19"/>
        <v>SINAPI não disponivel</v>
      </c>
      <c r="AE35" s="740" t="str">
        <f t="shared" si="20"/>
        <v>SINAPI não disponivel</v>
      </c>
      <c r="AF35" s="740" t="str">
        <f t="shared" si="21"/>
        <v>SINAPI 94339</v>
      </c>
      <c r="AG35" s="740" t="str">
        <f t="shared" si="22"/>
        <v>SINAPI 94316</v>
      </c>
      <c r="AH35" s="740">
        <f t="shared" si="23"/>
        <v>36.37345175425633</v>
      </c>
      <c r="AI35" s="740" t="str">
        <f t="shared" si="24"/>
        <v>SINAPI não disponivel</v>
      </c>
      <c r="AJ35" s="740" t="str">
        <f t="shared" si="25"/>
        <v>SINAPI não disponivel</v>
      </c>
      <c r="AK35" s="740" t="str">
        <f t="shared" si="26"/>
        <v>SINAPI 93375</v>
      </c>
      <c r="AL35" s="740" t="str">
        <f t="shared" si="27"/>
        <v>SINAPI 93379</v>
      </c>
      <c r="AM35" s="740">
        <f t="shared" si="28"/>
        <v>36.37345175425633</v>
      </c>
      <c r="AN35" s="740" t="str">
        <f t="shared" si="29"/>
        <v>SINAPI 93360</v>
      </c>
      <c r="AO35" s="740" t="str">
        <f t="shared" si="30"/>
        <v>SINAPI 93367</v>
      </c>
      <c r="AP35" s="740" t="str">
        <f t="shared" si="31"/>
        <v>SINAPI não disponível</v>
      </c>
      <c r="AQ35" s="740" t="str">
        <f t="shared" si="32"/>
        <v>SINAPI não disponível</v>
      </c>
      <c r="AR35" s="740">
        <f t="shared" si="33"/>
        <v>2.6220000000000003</v>
      </c>
      <c r="AS35" s="740" t="str">
        <f t="shared" si="34"/>
        <v>SINAPI 94037</v>
      </c>
      <c r="AT35" s="740" t="str">
        <f t="shared" si="35"/>
        <v>SINAPI 94043</v>
      </c>
      <c r="AU35" s="740" t="str">
        <f t="shared" si="36"/>
        <v>SINAPI 94049</v>
      </c>
      <c r="AV35" s="740" t="str">
        <f t="shared" si="37"/>
        <v>SINAPI 94055</v>
      </c>
      <c r="AW35" s="740">
        <f t="shared" si="38"/>
        <v>100</v>
      </c>
      <c r="AX35" s="740" t="str">
        <f t="shared" si="39"/>
        <v>SINAPI 94102</v>
      </c>
      <c r="AY35" s="740" t="str">
        <f t="shared" si="40"/>
        <v>SINAPI 94104</v>
      </c>
      <c r="AZ35" s="740" t="str">
        <f t="shared" si="41"/>
        <v>SINAPI 94103</v>
      </c>
      <c r="BA35" s="740" t="str">
        <f t="shared" si="42"/>
        <v>SINAPI 94105</v>
      </c>
      <c r="BB35" s="739">
        <f t="shared" si="43"/>
        <v>3.6</v>
      </c>
      <c r="BC35" s="740" t="str">
        <f t="shared" si="44"/>
        <v>SINAPI 94111</v>
      </c>
      <c r="BD35" s="740" t="str">
        <f t="shared" si="45"/>
        <v>SINAPI 94113</v>
      </c>
      <c r="BE35" s="740" t="str">
        <f t="shared" si="46"/>
        <v>SINAPI 94112</v>
      </c>
      <c r="BF35" s="740" t="str">
        <f t="shared" si="47"/>
        <v>SINAPI 94114</v>
      </c>
      <c r="BG35" s="739">
        <f t="shared" si="48"/>
        <v>3.6</v>
      </c>
      <c r="BH35" s="743">
        <f t="shared" si="49"/>
        <v>20.17345175425633</v>
      </c>
    </row>
    <row r="36" spans="2:60" s="744" customFormat="1" x14ac:dyDescent="0.2">
      <c r="B36" s="801" t="s">
        <v>27730</v>
      </c>
      <c r="C36" s="802" t="s">
        <v>41202</v>
      </c>
      <c r="D36" s="802" t="s">
        <v>41203</v>
      </c>
      <c r="E36" s="804">
        <v>2.91</v>
      </c>
      <c r="F36" s="805">
        <v>1.62</v>
      </c>
      <c r="G36" s="740">
        <f t="shared" si="0"/>
        <v>1.29</v>
      </c>
      <c r="H36" s="804">
        <v>2.8</v>
      </c>
      <c r="I36" s="808">
        <v>1.4200000000000002</v>
      </c>
      <c r="J36" s="741">
        <f t="shared" si="1"/>
        <v>1.38</v>
      </c>
      <c r="K36" s="742">
        <f t="shared" si="2"/>
        <v>1.44</v>
      </c>
      <c r="L36" s="742">
        <f t="shared" si="3"/>
        <v>1.34</v>
      </c>
      <c r="M36" s="809">
        <v>40</v>
      </c>
      <c r="N36" s="739">
        <f t="shared" si="4"/>
        <v>0.9</v>
      </c>
      <c r="O36" s="739">
        <f t="shared" si="5"/>
        <v>1.2</v>
      </c>
      <c r="P36" s="741">
        <f t="shared" si="6"/>
        <v>1.44</v>
      </c>
      <c r="Q36" s="741">
        <f t="shared" si="7"/>
        <v>0</v>
      </c>
      <c r="R36" s="741">
        <f t="shared" si="57"/>
        <v>0.94400000000000006</v>
      </c>
      <c r="S36" s="809">
        <v>0.4</v>
      </c>
      <c r="T36" s="740" t="str">
        <f t="shared" si="9"/>
        <v>SINAPI não disponivel</v>
      </c>
      <c r="U36" s="740" t="str">
        <f t="shared" si="10"/>
        <v>SINAPI não disponivel</v>
      </c>
      <c r="V36" s="740" t="str">
        <f t="shared" si="11"/>
        <v>SINAPI 90100</v>
      </c>
      <c r="W36" s="740" t="str">
        <f t="shared" si="12"/>
        <v>SINAPI 90106</v>
      </c>
      <c r="X36" s="740">
        <f t="shared" si="13"/>
        <v>51.839999999999996</v>
      </c>
      <c r="Y36" s="740" t="str">
        <f t="shared" si="14"/>
        <v>SINAPI 90082</v>
      </c>
      <c r="Z36" s="740" t="str">
        <f t="shared" si="15"/>
        <v>SINAPI 90091</v>
      </c>
      <c r="AA36" s="740" t="str">
        <f t="shared" si="16"/>
        <v>SINAPI não disponível</v>
      </c>
      <c r="AB36" s="740" t="str">
        <f t="shared" si="17"/>
        <v>SINAPI não disponível</v>
      </c>
      <c r="AC36" s="740">
        <f t="shared" si="18"/>
        <v>6.9696000000000007</v>
      </c>
      <c r="AD36" s="740" t="str">
        <f t="shared" si="19"/>
        <v>SINAPI não disponivel</v>
      </c>
      <c r="AE36" s="740" t="str">
        <f t="shared" si="20"/>
        <v>SINAPI não disponivel</v>
      </c>
      <c r="AF36" s="740" t="str">
        <f t="shared" si="21"/>
        <v>SINAPI 94339</v>
      </c>
      <c r="AG36" s="740" t="str">
        <f t="shared" si="22"/>
        <v>SINAPI 94316</v>
      </c>
      <c r="AH36" s="740">
        <f t="shared" si="23"/>
        <v>43.213451754256333</v>
      </c>
      <c r="AI36" s="740" t="str">
        <f t="shared" si="24"/>
        <v>SINAPI não disponivel</v>
      </c>
      <c r="AJ36" s="740" t="str">
        <f t="shared" si="25"/>
        <v>SINAPI não disponivel</v>
      </c>
      <c r="AK36" s="740" t="str">
        <f t="shared" si="26"/>
        <v>SINAPI 93375</v>
      </c>
      <c r="AL36" s="740" t="str">
        <f t="shared" si="27"/>
        <v>SINAPI 93379</v>
      </c>
      <c r="AM36" s="740">
        <f t="shared" si="28"/>
        <v>43.213451754256333</v>
      </c>
      <c r="AN36" s="740" t="str">
        <f t="shared" si="29"/>
        <v>SINAPI 93360</v>
      </c>
      <c r="AO36" s="740" t="str">
        <f t="shared" si="30"/>
        <v>SINAPI 93367</v>
      </c>
      <c r="AP36" s="740" t="str">
        <f t="shared" si="31"/>
        <v>SINAPI não disponível</v>
      </c>
      <c r="AQ36" s="740" t="str">
        <f t="shared" si="32"/>
        <v>SINAPI não disponível</v>
      </c>
      <c r="AR36" s="740">
        <f t="shared" si="33"/>
        <v>3.2831999999999999</v>
      </c>
      <c r="AS36" s="740" t="str">
        <f t="shared" si="34"/>
        <v>SINAPI 94037</v>
      </c>
      <c r="AT36" s="740" t="str">
        <f t="shared" si="35"/>
        <v>SINAPI 94043</v>
      </c>
      <c r="AU36" s="740" t="str">
        <f t="shared" si="36"/>
        <v>SINAPI 94049</v>
      </c>
      <c r="AV36" s="740" t="str">
        <f t="shared" si="37"/>
        <v>SINAPI 94055</v>
      </c>
      <c r="AW36" s="740">
        <f t="shared" si="38"/>
        <v>115.19999999999999</v>
      </c>
      <c r="AX36" s="740" t="str">
        <f t="shared" si="39"/>
        <v>SINAPI 94102</v>
      </c>
      <c r="AY36" s="740" t="str">
        <f t="shared" si="40"/>
        <v>SINAPI 94104</v>
      </c>
      <c r="AZ36" s="740" t="str">
        <f t="shared" si="41"/>
        <v>SINAPI 94103</v>
      </c>
      <c r="BA36" s="740" t="str">
        <f t="shared" si="42"/>
        <v>SINAPI 94105</v>
      </c>
      <c r="BB36" s="739">
        <f t="shared" si="43"/>
        <v>3.6</v>
      </c>
      <c r="BC36" s="740" t="str">
        <f t="shared" si="44"/>
        <v>SINAPI 94111</v>
      </c>
      <c r="BD36" s="740" t="str">
        <f t="shared" si="45"/>
        <v>SINAPI 94113</v>
      </c>
      <c r="BE36" s="740" t="str">
        <f t="shared" si="46"/>
        <v>SINAPI 94112</v>
      </c>
      <c r="BF36" s="740" t="str">
        <f t="shared" si="47"/>
        <v>SINAPI 94114</v>
      </c>
      <c r="BG36" s="739">
        <f t="shared" si="48"/>
        <v>3.6</v>
      </c>
      <c r="BH36" s="743">
        <f t="shared" si="49"/>
        <v>20.17345175425633</v>
      </c>
    </row>
    <row r="37" spans="2:60" s="582" customFormat="1" x14ac:dyDescent="0.2">
      <c r="B37" s="801" t="s">
        <v>41205</v>
      </c>
      <c r="C37" s="802" t="s">
        <v>41206</v>
      </c>
      <c r="D37" s="802" t="s">
        <v>41207</v>
      </c>
      <c r="E37" s="804">
        <v>2.9</v>
      </c>
      <c r="F37" s="806">
        <v>1.9</v>
      </c>
      <c r="G37" s="715">
        <f t="shared" si="0"/>
        <v>1</v>
      </c>
      <c r="H37" s="804">
        <v>2.8</v>
      </c>
      <c r="I37" s="808">
        <v>1.7079999999999997</v>
      </c>
      <c r="J37" s="716">
        <f t="shared" si="1"/>
        <v>1.0900000000000001</v>
      </c>
      <c r="K37" s="717">
        <f t="shared" si="2"/>
        <v>1.1499999999999999</v>
      </c>
      <c r="L37" s="717">
        <f t="shared" si="3"/>
        <v>1.05</v>
      </c>
      <c r="M37" s="809">
        <v>35</v>
      </c>
      <c r="N37" s="718">
        <f t="shared" si="4"/>
        <v>0.9</v>
      </c>
      <c r="O37" s="718">
        <f t="shared" si="5"/>
        <v>1.2</v>
      </c>
      <c r="P37" s="716">
        <f t="shared" si="6"/>
        <v>1.1499999999999999</v>
      </c>
      <c r="Q37" s="716">
        <f t="shared" si="7"/>
        <v>0</v>
      </c>
      <c r="R37" s="716">
        <f t="shared" si="57"/>
        <v>0.94400000000000006</v>
      </c>
      <c r="S37" s="809">
        <v>0.4</v>
      </c>
      <c r="T37" s="715" t="str">
        <f t="shared" si="9"/>
        <v>SINAPI não disponivel</v>
      </c>
      <c r="U37" s="715" t="str">
        <f t="shared" si="10"/>
        <v>SINAPI não disponivel</v>
      </c>
      <c r="V37" s="715" t="str">
        <f t="shared" si="11"/>
        <v>SINAPI 90100</v>
      </c>
      <c r="W37" s="715" t="str">
        <f t="shared" si="12"/>
        <v>SINAPI 90106</v>
      </c>
      <c r="X37" s="715">
        <f t="shared" si="13"/>
        <v>36.225000000000001</v>
      </c>
      <c r="Y37" s="715" t="str">
        <f t="shared" si="14"/>
        <v>SINAPI 90082</v>
      </c>
      <c r="Z37" s="715" t="str">
        <f t="shared" si="15"/>
        <v>SINAPI 90091</v>
      </c>
      <c r="AA37" s="715" t="str">
        <f t="shared" si="16"/>
        <v>SINAPI não disponível</v>
      </c>
      <c r="AB37" s="715" t="str">
        <f t="shared" si="17"/>
        <v>SINAPI não disponível</v>
      </c>
      <c r="AC37" s="715">
        <f t="shared" si="18"/>
        <v>5.5660000000000007</v>
      </c>
      <c r="AD37" s="715" t="str">
        <f t="shared" si="19"/>
        <v>SINAPI não disponivel</v>
      </c>
      <c r="AE37" s="715" t="str">
        <f t="shared" si="20"/>
        <v>SINAPI não disponivel</v>
      </c>
      <c r="AF37" s="715" t="str">
        <f t="shared" si="21"/>
        <v>SINAPI 94339</v>
      </c>
      <c r="AG37" s="715" t="str">
        <f t="shared" si="22"/>
        <v>SINAPI 94316</v>
      </c>
      <c r="AH37" s="715">
        <f t="shared" si="23"/>
        <v>28.676770284974292</v>
      </c>
      <c r="AI37" s="715" t="str">
        <f t="shared" si="24"/>
        <v>SINAPI não disponivel</v>
      </c>
      <c r="AJ37" s="715" t="str">
        <f t="shared" si="25"/>
        <v>SINAPI não disponivel</v>
      </c>
      <c r="AK37" s="715" t="str">
        <f t="shared" si="26"/>
        <v>SINAPI 93375</v>
      </c>
      <c r="AL37" s="715" t="str">
        <f t="shared" si="27"/>
        <v>SINAPI 93379</v>
      </c>
      <c r="AM37" s="715">
        <f t="shared" si="28"/>
        <v>28.676770284974292</v>
      </c>
      <c r="AN37" s="715" t="str">
        <f t="shared" si="29"/>
        <v>SINAPI 93360</v>
      </c>
      <c r="AO37" s="715" t="str">
        <f t="shared" si="30"/>
        <v>SINAPI 93367</v>
      </c>
      <c r="AP37" s="715" t="str">
        <f t="shared" si="31"/>
        <v>SINAPI não disponível</v>
      </c>
      <c r="AQ37" s="715" t="str">
        <f t="shared" si="32"/>
        <v>SINAPI não disponível</v>
      </c>
      <c r="AR37" s="715">
        <f t="shared" si="33"/>
        <v>2.6220000000000003</v>
      </c>
      <c r="AS37" s="715" t="str">
        <f t="shared" si="34"/>
        <v>SINAPI 94037</v>
      </c>
      <c r="AT37" s="715" t="str">
        <f t="shared" si="35"/>
        <v>SINAPI 94043</v>
      </c>
      <c r="AU37" s="715" t="str">
        <f t="shared" si="36"/>
        <v>SINAPI 94049</v>
      </c>
      <c r="AV37" s="715" t="str">
        <f t="shared" si="37"/>
        <v>SINAPI 94055</v>
      </c>
      <c r="AW37" s="715">
        <f t="shared" si="38"/>
        <v>0</v>
      </c>
      <c r="AX37" s="715" t="str">
        <f t="shared" si="39"/>
        <v>SINAPI 94102</v>
      </c>
      <c r="AY37" s="715" t="str">
        <f t="shared" si="40"/>
        <v>SINAPI 94104</v>
      </c>
      <c r="AZ37" s="715" t="str">
        <f t="shared" si="41"/>
        <v>SINAPI 94103</v>
      </c>
      <c r="BA37" s="715" t="str">
        <f t="shared" si="42"/>
        <v>SINAPI 94105</v>
      </c>
      <c r="BB37" s="718">
        <f t="shared" si="43"/>
        <v>3.15</v>
      </c>
      <c r="BC37" s="715" t="str">
        <f t="shared" si="44"/>
        <v>SINAPI 94111</v>
      </c>
      <c r="BD37" s="715" t="str">
        <f t="shared" si="45"/>
        <v>SINAPI 94113</v>
      </c>
      <c r="BE37" s="715" t="str">
        <f t="shared" si="46"/>
        <v>SINAPI 94112</v>
      </c>
      <c r="BF37" s="715" t="str">
        <f t="shared" si="47"/>
        <v>SINAPI 94114</v>
      </c>
      <c r="BG37" s="718">
        <f t="shared" si="48"/>
        <v>3.15</v>
      </c>
      <c r="BH37" s="719">
        <f t="shared" si="49"/>
        <v>17.65177028497429</v>
      </c>
    </row>
    <row r="38" spans="2:60" s="582" customFormat="1" x14ac:dyDescent="0.2">
      <c r="B38" s="801" t="s">
        <v>41205</v>
      </c>
      <c r="C38" s="802" t="s">
        <v>41207</v>
      </c>
      <c r="D38" s="802" t="s">
        <v>41208</v>
      </c>
      <c r="E38" s="804">
        <v>2.8</v>
      </c>
      <c r="F38" s="805">
        <v>1.7079999999999997</v>
      </c>
      <c r="G38" s="715">
        <f t="shared" si="0"/>
        <v>1.0900000000000001</v>
      </c>
      <c r="H38" s="804">
        <v>2.7</v>
      </c>
      <c r="I38" s="808">
        <v>1.6080000000000001</v>
      </c>
      <c r="J38" s="716">
        <f t="shared" si="1"/>
        <v>1.0900000000000001</v>
      </c>
      <c r="K38" s="717">
        <f t="shared" si="2"/>
        <v>1.19</v>
      </c>
      <c r="L38" s="717">
        <f t="shared" si="3"/>
        <v>1.0900000000000001</v>
      </c>
      <c r="M38" s="809">
        <v>36</v>
      </c>
      <c r="N38" s="718">
        <f t="shared" si="4"/>
        <v>0.9</v>
      </c>
      <c r="O38" s="718">
        <f t="shared" si="5"/>
        <v>1.2</v>
      </c>
      <c r="P38" s="716">
        <f t="shared" si="6"/>
        <v>1.24</v>
      </c>
      <c r="Q38" s="716">
        <f t="shared" si="7"/>
        <v>0</v>
      </c>
      <c r="R38" s="716">
        <f t="shared" si="57"/>
        <v>0.94400000000000006</v>
      </c>
      <c r="S38" s="809">
        <v>0.4</v>
      </c>
      <c r="T38" s="715" t="str">
        <f t="shared" si="9"/>
        <v>SINAPI não disponivel</v>
      </c>
      <c r="U38" s="715" t="str">
        <f t="shared" si="10"/>
        <v>SINAPI não disponivel</v>
      </c>
      <c r="V38" s="715" t="str">
        <f t="shared" si="11"/>
        <v>SINAPI 90100</v>
      </c>
      <c r="W38" s="715" t="str">
        <f t="shared" si="12"/>
        <v>SINAPI 90106</v>
      </c>
      <c r="X38" s="715">
        <f t="shared" si="13"/>
        <v>38.555999999999997</v>
      </c>
      <c r="Y38" s="715" t="str">
        <f t="shared" si="14"/>
        <v>SINAPI 90082</v>
      </c>
      <c r="Z38" s="715" t="str">
        <f t="shared" si="15"/>
        <v>SINAPI 90091</v>
      </c>
      <c r="AA38" s="715" t="str">
        <f t="shared" si="16"/>
        <v>SINAPI não disponível</v>
      </c>
      <c r="AB38" s="715" t="str">
        <f t="shared" si="17"/>
        <v>SINAPI não disponível</v>
      </c>
      <c r="AC38" s="715">
        <f t="shared" si="18"/>
        <v>6.0016000000000007</v>
      </c>
      <c r="AD38" s="715" t="str">
        <f t="shared" si="19"/>
        <v>SINAPI não disponivel</v>
      </c>
      <c r="AE38" s="715" t="str">
        <f t="shared" si="20"/>
        <v>SINAPI não disponivel</v>
      </c>
      <c r="AF38" s="715" t="str">
        <f t="shared" si="21"/>
        <v>SINAPI 94339</v>
      </c>
      <c r="AG38" s="715" t="str">
        <f t="shared" si="22"/>
        <v>SINAPI 94316</v>
      </c>
      <c r="AH38" s="715">
        <f t="shared" si="23"/>
        <v>30.792106578830701</v>
      </c>
      <c r="AI38" s="715" t="str">
        <f t="shared" si="24"/>
        <v>SINAPI não disponivel</v>
      </c>
      <c r="AJ38" s="715" t="str">
        <f t="shared" si="25"/>
        <v>SINAPI não disponivel</v>
      </c>
      <c r="AK38" s="715" t="str">
        <f t="shared" si="26"/>
        <v>SINAPI 93375</v>
      </c>
      <c r="AL38" s="715" t="str">
        <f t="shared" si="27"/>
        <v>SINAPI 93379</v>
      </c>
      <c r="AM38" s="715">
        <f t="shared" si="28"/>
        <v>30.792106578830701</v>
      </c>
      <c r="AN38" s="715" t="str">
        <f t="shared" si="29"/>
        <v>SINAPI 93360</v>
      </c>
      <c r="AO38" s="715" t="str">
        <f t="shared" si="30"/>
        <v>SINAPI 93367</v>
      </c>
      <c r="AP38" s="715" t="str">
        <f t="shared" si="31"/>
        <v>SINAPI não disponível</v>
      </c>
      <c r="AQ38" s="715" t="str">
        <f t="shared" si="32"/>
        <v>SINAPI não disponível</v>
      </c>
      <c r="AR38" s="715">
        <f t="shared" si="33"/>
        <v>2.8271999999999999</v>
      </c>
      <c r="AS38" s="715" t="str">
        <f t="shared" si="34"/>
        <v>SINAPI 94037</v>
      </c>
      <c r="AT38" s="715" t="str">
        <f t="shared" si="35"/>
        <v>SINAPI 94043</v>
      </c>
      <c r="AU38" s="715" t="str">
        <f t="shared" si="36"/>
        <v>SINAPI 94049</v>
      </c>
      <c r="AV38" s="715" t="str">
        <f t="shared" si="37"/>
        <v>SINAPI 94055</v>
      </c>
      <c r="AW38" s="715">
        <f t="shared" si="38"/>
        <v>0</v>
      </c>
      <c r="AX38" s="715" t="str">
        <f t="shared" si="39"/>
        <v>SINAPI 94102</v>
      </c>
      <c r="AY38" s="715" t="str">
        <f t="shared" si="40"/>
        <v>SINAPI 94104</v>
      </c>
      <c r="AZ38" s="715" t="str">
        <f t="shared" si="41"/>
        <v>SINAPI 94103</v>
      </c>
      <c r="BA38" s="715" t="str">
        <f t="shared" si="42"/>
        <v>SINAPI 94105</v>
      </c>
      <c r="BB38" s="718">
        <f t="shared" si="43"/>
        <v>3.24</v>
      </c>
      <c r="BC38" s="715" t="str">
        <f t="shared" si="44"/>
        <v>SINAPI 94111</v>
      </c>
      <c r="BD38" s="715" t="str">
        <f t="shared" si="45"/>
        <v>SINAPI 94113</v>
      </c>
      <c r="BE38" s="715" t="str">
        <f t="shared" si="46"/>
        <v>SINAPI 94112</v>
      </c>
      <c r="BF38" s="715" t="str">
        <f t="shared" si="47"/>
        <v>SINAPI 94114</v>
      </c>
      <c r="BG38" s="718">
        <f t="shared" si="48"/>
        <v>3.24</v>
      </c>
      <c r="BH38" s="719">
        <f t="shared" si="49"/>
        <v>18.156106578830698</v>
      </c>
    </row>
    <row r="39" spans="2:60" s="582" customFormat="1" x14ac:dyDescent="0.2">
      <c r="B39" s="801" t="s">
        <v>41205</v>
      </c>
      <c r="C39" s="803" t="s">
        <v>41208</v>
      </c>
      <c r="D39" s="803" t="s">
        <v>41209</v>
      </c>
      <c r="E39" s="807">
        <v>2.7</v>
      </c>
      <c r="F39" s="808">
        <v>1.6080000000000001</v>
      </c>
      <c r="G39" s="715">
        <f t="shared" si="0"/>
        <v>1.0900000000000001</v>
      </c>
      <c r="H39" s="807">
        <v>2.6</v>
      </c>
      <c r="I39" s="808">
        <v>1.508</v>
      </c>
      <c r="J39" s="716">
        <f t="shared" si="1"/>
        <v>1.0900000000000001</v>
      </c>
      <c r="K39" s="717">
        <f t="shared" si="2"/>
        <v>1.24</v>
      </c>
      <c r="L39" s="717">
        <f t="shared" si="3"/>
        <v>1.0900000000000001</v>
      </c>
      <c r="M39" s="809">
        <v>35</v>
      </c>
      <c r="N39" s="718">
        <f t="shared" si="4"/>
        <v>1.2</v>
      </c>
      <c r="O39" s="718">
        <f t="shared" si="5"/>
        <v>1.2</v>
      </c>
      <c r="P39" s="716">
        <f t="shared" si="6"/>
        <v>1.24</v>
      </c>
      <c r="Q39" s="716">
        <f t="shared" si="7"/>
        <v>0</v>
      </c>
      <c r="R39" s="716">
        <f t="shared" si="57"/>
        <v>0.94400000000000006</v>
      </c>
      <c r="S39" s="809">
        <v>0.6</v>
      </c>
      <c r="T39" s="715" t="str">
        <f t="shared" si="9"/>
        <v>SINAPI não disponivel</v>
      </c>
      <c r="U39" s="715" t="str">
        <f t="shared" si="10"/>
        <v>SINAPI não disponivel</v>
      </c>
      <c r="V39" s="715" t="str">
        <f t="shared" si="11"/>
        <v>SINAPI 90100</v>
      </c>
      <c r="W39" s="715" t="str">
        <f t="shared" si="12"/>
        <v>SINAPI 90106</v>
      </c>
      <c r="X39" s="715">
        <f t="shared" si="13"/>
        <v>52.08</v>
      </c>
      <c r="Y39" s="715" t="str">
        <f t="shared" si="14"/>
        <v>SINAPI 90082</v>
      </c>
      <c r="Z39" s="715" t="str">
        <f t="shared" si="15"/>
        <v>SINAPI 90091</v>
      </c>
      <c r="AA39" s="715" t="str">
        <f t="shared" si="16"/>
        <v>SINAPI não disponível</v>
      </c>
      <c r="AB39" s="715" t="str">
        <f t="shared" si="17"/>
        <v>SINAPI não disponível</v>
      </c>
      <c r="AC39" s="715">
        <f t="shared" si="18"/>
        <v>6.0016000000000007</v>
      </c>
      <c r="AD39" s="715" t="str">
        <f t="shared" si="19"/>
        <v>SINAPI não disponivel</v>
      </c>
      <c r="AE39" s="715" t="str">
        <f t="shared" si="20"/>
        <v>SINAPI não disponivel</v>
      </c>
      <c r="AF39" s="715" t="str">
        <f t="shared" si="21"/>
        <v>SINAPI 94339</v>
      </c>
      <c r="AG39" s="715" t="str">
        <f t="shared" si="22"/>
        <v>SINAPI 94316</v>
      </c>
      <c r="AH39" s="715">
        <f t="shared" si="23"/>
        <v>35.883983141192161</v>
      </c>
      <c r="AI39" s="715" t="str">
        <f t="shared" si="24"/>
        <v>SINAPI não disponivel</v>
      </c>
      <c r="AJ39" s="715" t="str">
        <f t="shared" si="25"/>
        <v>SINAPI não disponivel</v>
      </c>
      <c r="AK39" s="715" t="str">
        <f t="shared" si="26"/>
        <v>SINAPI 93375</v>
      </c>
      <c r="AL39" s="715" t="str">
        <f t="shared" si="27"/>
        <v>SINAPI 93379</v>
      </c>
      <c r="AM39" s="715">
        <f t="shared" si="28"/>
        <v>35.883983141192161</v>
      </c>
      <c r="AN39" s="715" t="str">
        <f t="shared" si="29"/>
        <v>SINAPI 93360</v>
      </c>
      <c r="AO39" s="715" t="str">
        <f t="shared" si="30"/>
        <v>SINAPI 93367</v>
      </c>
      <c r="AP39" s="715" t="str">
        <f t="shared" si="31"/>
        <v>SINAPI não disponível</v>
      </c>
      <c r="AQ39" s="715" t="str">
        <f t="shared" si="32"/>
        <v>SINAPI não disponível</v>
      </c>
      <c r="AR39" s="715">
        <f t="shared" si="33"/>
        <v>2.8271999999999999</v>
      </c>
      <c r="AS39" s="715" t="str">
        <f t="shared" si="34"/>
        <v>SINAPI 94037</v>
      </c>
      <c r="AT39" s="715" t="str">
        <f t="shared" si="35"/>
        <v>SINAPI 94043</v>
      </c>
      <c r="AU39" s="715" t="str">
        <f t="shared" si="36"/>
        <v>SINAPI 94049</v>
      </c>
      <c r="AV39" s="715" t="str">
        <f t="shared" si="37"/>
        <v>SINAPI 94055</v>
      </c>
      <c r="AW39" s="715">
        <f t="shared" si="38"/>
        <v>0</v>
      </c>
      <c r="AX39" s="715" t="str">
        <f t="shared" si="39"/>
        <v>SINAPI 94102</v>
      </c>
      <c r="AY39" s="715" t="str">
        <f t="shared" si="40"/>
        <v>SINAPI 94104</v>
      </c>
      <c r="AZ39" s="715" t="str">
        <f t="shared" si="41"/>
        <v>SINAPI 94103</v>
      </c>
      <c r="BA39" s="715" t="str">
        <f t="shared" si="42"/>
        <v>SINAPI 94105</v>
      </c>
      <c r="BB39" s="718">
        <f t="shared" si="43"/>
        <v>6.3</v>
      </c>
      <c r="BC39" s="715" t="str">
        <f t="shared" si="44"/>
        <v>SINAPI 94111</v>
      </c>
      <c r="BD39" s="715" t="str">
        <f t="shared" si="45"/>
        <v>SINAPI 94113</v>
      </c>
      <c r="BE39" s="715" t="str">
        <f t="shared" si="46"/>
        <v>SINAPI 94112</v>
      </c>
      <c r="BF39" s="715" t="str">
        <f t="shared" si="47"/>
        <v>SINAPI 94114</v>
      </c>
      <c r="BG39" s="718">
        <f t="shared" si="48"/>
        <v>6.3</v>
      </c>
      <c r="BH39" s="719">
        <f t="shared" si="49"/>
        <v>27.90398314119215</v>
      </c>
    </row>
    <row r="40" spans="2:60" s="582" customFormat="1" x14ac:dyDescent="0.2">
      <c r="B40" s="801" t="s">
        <v>41205</v>
      </c>
      <c r="C40" s="803" t="s">
        <v>41209</v>
      </c>
      <c r="D40" s="803" t="s">
        <v>41204</v>
      </c>
      <c r="E40" s="807">
        <v>2.6</v>
      </c>
      <c r="F40" s="808">
        <v>1.508</v>
      </c>
      <c r="G40" s="740">
        <f t="shared" si="0"/>
        <v>1.0900000000000001</v>
      </c>
      <c r="H40" s="807">
        <v>2.4</v>
      </c>
      <c r="I40" s="808">
        <v>1.3079999999999998</v>
      </c>
      <c r="J40" s="716">
        <f t="shared" si="1"/>
        <v>1.0900000000000001</v>
      </c>
      <c r="K40" s="717">
        <f t="shared" si="2"/>
        <v>1.24</v>
      </c>
      <c r="L40" s="717">
        <f t="shared" si="3"/>
        <v>1.0900000000000001</v>
      </c>
      <c r="M40" s="809">
        <v>35</v>
      </c>
      <c r="N40" s="718">
        <f t="shared" si="4"/>
        <v>1.2</v>
      </c>
      <c r="O40" s="718">
        <f t="shared" si="5"/>
        <v>1.2</v>
      </c>
      <c r="P40" s="716">
        <f t="shared" si="6"/>
        <v>1.24</v>
      </c>
      <c r="Q40" s="716">
        <f t="shared" si="7"/>
        <v>0</v>
      </c>
      <c r="R40" s="716">
        <f t="shared" si="57"/>
        <v>0.94400000000000006</v>
      </c>
      <c r="S40" s="809">
        <v>0.6</v>
      </c>
      <c r="T40" s="715" t="str">
        <f t="shared" si="9"/>
        <v>SINAPI não disponivel</v>
      </c>
      <c r="U40" s="715" t="str">
        <f t="shared" si="10"/>
        <v>SINAPI não disponivel</v>
      </c>
      <c r="V40" s="715" t="str">
        <f t="shared" si="11"/>
        <v>SINAPI 90100</v>
      </c>
      <c r="W40" s="715" t="str">
        <f t="shared" si="12"/>
        <v>SINAPI 90106</v>
      </c>
      <c r="X40" s="715">
        <f t="shared" si="13"/>
        <v>52.08</v>
      </c>
      <c r="Y40" s="715" t="str">
        <f t="shared" si="14"/>
        <v>SINAPI 90082</v>
      </c>
      <c r="Z40" s="715" t="str">
        <f t="shared" si="15"/>
        <v>SINAPI 90091</v>
      </c>
      <c r="AA40" s="715" t="str">
        <f t="shared" si="16"/>
        <v>SINAPI não disponível</v>
      </c>
      <c r="AB40" s="715" t="str">
        <f t="shared" si="17"/>
        <v>SINAPI não disponível</v>
      </c>
      <c r="AC40" s="715">
        <f t="shared" si="18"/>
        <v>6.0016000000000007</v>
      </c>
      <c r="AD40" s="715" t="str">
        <f t="shared" si="19"/>
        <v>SINAPI não disponivel</v>
      </c>
      <c r="AE40" s="715" t="str">
        <f t="shared" si="20"/>
        <v>SINAPI não disponivel</v>
      </c>
      <c r="AF40" s="715" t="str">
        <f t="shared" si="21"/>
        <v>SINAPI 94339</v>
      </c>
      <c r="AG40" s="715" t="str">
        <f t="shared" si="22"/>
        <v>SINAPI 94316</v>
      </c>
      <c r="AH40" s="715">
        <f t="shared" si="23"/>
        <v>35.883983141192161</v>
      </c>
      <c r="AI40" s="715" t="str">
        <f t="shared" si="24"/>
        <v>SINAPI não disponivel</v>
      </c>
      <c r="AJ40" s="715" t="str">
        <f t="shared" si="25"/>
        <v>SINAPI não disponivel</v>
      </c>
      <c r="AK40" s="715" t="str">
        <f t="shared" si="26"/>
        <v>SINAPI 93375</v>
      </c>
      <c r="AL40" s="715" t="str">
        <f t="shared" si="27"/>
        <v>SINAPI 93379</v>
      </c>
      <c r="AM40" s="715">
        <f t="shared" si="28"/>
        <v>35.883983141192161</v>
      </c>
      <c r="AN40" s="715" t="str">
        <f t="shared" si="29"/>
        <v>SINAPI 93360</v>
      </c>
      <c r="AO40" s="715" t="str">
        <f t="shared" si="30"/>
        <v>SINAPI 93367</v>
      </c>
      <c r="AP40" s="715" t="str">
        <f t="shared" si="31"/>
        <v>SINAPI não disponível</v>
      </c>
      <c r="AQ40" s="715" t="str">
        <f t="shared" si="32"/>
        <v>SINAPI não disponível</v>
      </c>
      <c r="AR40" s="715">
        <f t="shared" si="33"/>
        <v>2.8271999999999999</v>
      </c>
      <c r="AS40" s="715" t="str">
        <f t="shared" si="34"/>
        <v>SINAPI 94037</v>
      </c>
      <c r="AT40" s="715" t="str">
        <f t="shared" si="35"/>
        <v>SINAPI 94043</v>
      </c>
      <c r="AU40" s="715" t="str">
        <f t="shared" si="36"/>
        <v>SINAPI 94049</v>
      </c>
      <c r="AV40" s="715" t="str">
        <f t="shared" si="37"/>
        <v>SINAPI 94055</v>
      </c>
      <c r="AW40" s="715">
        <f t="shared" si="38"/>
        <v>0</v>
      </c>
      <c r="AX40" s="715" t="str">
        <f t="shared" si="39"/>
        <v>SINAPI 94102</v>
      </c>
      <c r="AY40" s="715" t="str">
        <f t="shared" si="40"/>
        <v>SINAPI 94104</v>
      </c>
      <c r="AZ40" s="715" t="str">
        <f t="shared" si="41"/>
        <v>SINAPI 94103</v>
      </c>
      <c r="BA40" s="715" t="str">
        <f t="shared" si="42"/>
        <v>SINAPI 94105</v>
      </c>
      <c r="BB40" s="718">
        <f t="shared" si="43"/>
        <v>6.3</v>
      </c>
      <c r="BC40" s="715" t="str">
        <f t="shared" si="44"/>
        <v>SINAPI 94111</v>
      </c>
      <c r="BD40" s="715" t="str">
        <f t="shared" si="45"/>
        <v>SINAPI 94113</v>
      </c>
      <c r="BE40" s="715" t="str">
        <f t="shared" si="46"/>
        <v>SINAPI 94112</v>
      </c>
      <c r="BF40" s="715" t="str">
        <f t="shared" si="47"/>
        <v>SINAPI 94114</v>
      </c>
      <c r="BG40" s="718">
        <f t="shared" si="48"/>
        <v>6.3</v>
      </c>
      <c r="BH40" s="719">
        <f t="shared" si="49"/>
        <v>27.90398314119215</v>
      </c>
    </row>
    <row r="41" spans="2:60" x14ac:dyDescent="0.2">
      <c r="X41" s="933">
        <f>SUM(X5:X40)</f>
        <v>1847.2219999999995</v>
      </c>
      <c r="AC41" s="933">
        <f>SUM(AC5:AC40)</f>
        <v>244.32320000000007</v>
      </c>
      <c r="AM41" s="933">
        <f>SUM(AM5:AM40)</f>
        <v>1486.0125491721049</v>
      </c>
      <c r="AR41" s="933">
        <f>SUM(AR5:AR40)</f>
        <v>115.09440000000001</v>
      </c>
      <c r="AW41" s="933">
        <f>SUM(AW5:AW40)</f>
        <v>2464.98</v>
      </c>
      <c r="BG41" s="701">
        <f>SUM(BG5:BG40)</f>
        <v>146.90000000000003</v>
      </c>
      <c r="BH41" s="726">
        <f>SUM(BH5:BH40)</f>
        <v>749.86054917210447</v>
      </c>
    </row>
    <row r="47" spans="2:60" x14ac:dyDescent="0.2">
      <c r="F47" s="725"/>
    </row>
    <row r="53" spans="2:4" ht="13.5" thickBot="1" x14ac:dyDescent="0.25"/>
    <row r="54" spans="2:4" x14ac:dyDescent="0.2">
      <c r="B54" s="724" t="s">
        <v>41210</v>
      </c>
      <c r="C54" s="706" t="s">
        <v>41211</v>
      </c>
    </row>
    <row r="55" spans="2:4" x14ac:dyDescent="0.2">
      <c r="B55" s="721">
        <v>0.4</v>
      </c>
      <c r="C55" s="709">
        <f>SUMIF(S$5:S$40,B55,M$5:M$40)</f>
        <v>918</v>
      </c>
    </row>
    <row r="56" spans="2:4" x14ac:dyDescent="0.2">
      <c r="B56" s="721">
        <v>0.6</v>
      </c>
      <c r="C56" s="877">
        <f>SUMIF(S$5:S$40,B56,M$5:M$40)</f>
        <v>350</v>
      </c>
      <c r="D56" s="701">
        <f>SUBTOTAL(9,C55:C57)</f>
        <v>1268</v>
      </c>
    </row>
    <row r="57" spans="2:4" x14ac:dyDescent="0.2">
      <c r="B57" s="721">
        <v>0.8</v>
      </c>
      <c r="C57" s="709">
        <f>SUMIF(S$5:S$40,B57,M$5:M$40)</f>
        <v>0</v>
      </c>
    </row>
    <row r="58" spans="2:4" ht="13.5" thickBot="1" x14ac:dyDescent="0.25">
      <c r="B58" s="727"/>
      <c r="C58" s="723"/>
    </row>
    <row r="59" spans="2:4" ht="13.5" thickBot="1" x14ac:dyDescent="0.25"/>
    <row r="60" spans="2:4" x14ac:dyDescent="0.2">
      <c r="B60" s="724" t="s">
        <v>41212</v>
      </c>
      <c r="C60" s="706" t="s">
        <v>27</v>
      </c>
    </row>
    <row r="61" spans="2:4" x14ac:dyDescent="0.2">
      <c r="B61" s="721" t="s">
        <v>41213</v>
      </c>
      <c r="C61" s="709">
        <f>COUNTIF(O5:O40,1.2)</f>
        <v>36</v>
      </c>
    </row>
    <row r="62" spans="2:4" ht="13.5" thickBot="1" x14ac:dyDescent="0.25">
      <c r="B62" s="722" t="s">
        <v>41214</v>
      </c>
      <c r="C62" s="723">
        <f>COUNTIF(O5:O40,1.3)</f>
        <v>0</v>
      </c>
    </row>
    <row r="63" spans="2:4" ht="13.5" thickBot="1" x14ac:dyDescent="0.25"/>
    <row r="64" spans="2:4" x14ac:dyDescent="0.2">
      <c r="B64" s="724" t="s">
        <v>41215</v>
      </c>
      <c r="C64" s="706" t="s">
        <v>27</v>
      </c>
    </row>
    <row r="65" spans="2:8" x14ac:dyDescent="0.2">
      <c r="B65" s="721"/>
      <c r="C65" s="709">
        <v>72</v>
      </c>
    </row>
    <row r="66" spans="2:8" ht="13.5" thickBot="1" x14ac:dyDescent="0.25">
      <c r="B66" s="722"/>
      <c r="C66" s="723"/>
    </row>
    <row r="67" spans="2:8" ht="13.5" thickBot="1" x14ac:dyDescent="0.25"/>
    <row r="68" spans="2:8" x14ac:dyDescent="0.2">
      <c r="B68" s="720" t="s">
        <v>41216</v>
      </c>
      <c r="C68" s="706" t="s">
        <v>27</v>
      </c>
    </row>
    <row r="69" spans="2:8" x14ac:dyDescent="0.2">
      <c r="B69" s="721"/>
      <c r="C69" s="709">
        <f>SUM(C61:C62)</f>
        <v>36</v>
      </c>
    </row>
    <row r="70" spans="2:8" ht="13.5" thickBot="1" x14ac:dyDescent="0.25">
      <c r="B70" s="722"/>
      <c r="C70" s="723"/>
    </row>
    <row r="71" spans="2:8" ht="13.5" thickBot="1" x14ac:dyDescent="0.25"/>
    <row r="72" spans="2:8" x14ac:dyDescent="0.2">
      <c r="B72" s="720" t="s">
        <v>49114</v>
      </c>
      <c r="C72" s="706" t="s">
        <v>49115</v>
      </c>
    </row>
    <row r="73" spans="2:8" x14ac:dyDescent="0.2">
      <c r="B73" s="721">
        <v>0.4</v>
      </c>
      <c r="C73" s="709">
        <v>1</v>
      </c>
    </row>
    <row r="74" spans="2:8" hidden="1" x14ac:dyDescent="0.2">
      <c r="B74" s="721"/>
      <c r="C74" s="709"/>
      <c r="E74" s="701">
        <v>15.51</v>
      </c>
      <c r="F74" s="725" t="e">
        <f>#REF!-#REF!</f>
        <v>#REF!</v>
      </c>
      <c r="G74" s="701">
        <v>-1.1999999999999993</v>
      </c>
      <c r="H74" s="701">
        <f>E74+G74</f>
        <v>14.31</v>
      </c>
    </row>
    <row r="75" spans="2:8" hidden="1" x14ac:dyDescent="0.2">
      <c r="B75" s="721"/>
      <c r="C75" s="709"/>
      <c r="E75" s="701">
        <v>14.87</v>
      </c>
      <c r="F75" s="725" t="e">
        <f>#REF!-#REF!</f>
        <v>#REF!</v>
      </c>
      <c r="G75" s="701">
        <v>-1.3999999999999986</v>
      </c>
      <c r="H75" s="701">
        <f>E75+G75</f>
        <v>13.47</v>
      </c>
    </row>
    <row r="76" spans="2:8" hidden="1" x14ac:dyDescent="0.2">
      <c r="B76" s="721"/>
      <c r="C76" s="709"/>
      <c r="E76" s="701">
        <v>14.23</v>
      </c>
      <c r="F76" s="725" t="e">
        <f>#REF!-#REF!</f>
        <v>#REF!</v>
      </c>
      <c r="G76" s="701">
        <v>-1.3999999999999986</v>
      </c>
      <c r="H76" s="701">
        <f>E76+G76</f>
        <v>12.830000000000002</v>
      </c>
    </row>
    <row r="77" spans="2:8" hidden="1" x14ac:dyDescent="0.2">
      <c r="B77" s="721"/>
      <c r="C77" s="709"/>
      <c r="E77" s="701">
        <v>13.59</v>
      </c>
      <c r="F77" s="725" t="e">
        <f>#REF!-#REF!</f>
        <v>#REF!</v>
      </c>
      <c r="G77" s="726">
        <v>-1.4690399999999997</v>
      </c>
      <c r="H77" s="726">
        <f>E77+G77</f>
        <v>12.12096</v>
      </c>
    </row>
    <row r="78" spans="2:8" hidden="1" x14ac:dyDescent="0.2">
      <c r="B78" s="721"/>
      <c r="C78" s="709"/>
      <c r="E78" s="701">
        <v>12.95</v>
      </c>
    </row>
    <row r="79" spans="2:8" hidden="1" x14ac:dyDescent="0.2">
      <c r="B79" s="721"/>
      <c r="C79" s="709"/>
    </row>
    <row r="80" spans="2:8" hidden="1" x14ac:dyDescent="0.2">
      <c r="B80" s="721"/>
      <c r="C80" s="709"/>
    </row>
    <row r="81" spans="2:8" hidden="1" x14ac:dyDescent="0.2">
      <c r="B81" s="721"/>
      <c r="C81" s="709"/>
    </row>
    <row r="82" spans="2:8" hidden="1" x14ac:dyDescent="0.2">
      <c r="B82" s="721"/>
      <c r="C82" s="709"/>
    </row>
    <row r="83" spans="2:8" hidden="1" x14ac:dyDescent="0.2">
      <c r="B83" s="721"/>
      <c r="C83" s="709"/>
    </row>
    <row r="84" spans="2:8" hidden="1" x14ac:dyDescent="0.2">
      <c r="B84" s="721"/>
      <c r="C84" s="709"/>
    </row>
    <row r="85" spans="2:8" hidden="1" x14ac:dyDescent="0.2">
      <c r="B85" s="721"/>
      <c r="C85" s="709"/>
      <c r="E85" s="737">
        <v>15.51</v>
      </c>
      <c r="F85" s="734">
        <f t="shared" ref="F85:F87" si="58">E86+0.43</f>
        <v>15.299999999999999</v>
      </c>
      <c r="H85" s="738">
        <v>15.22</v>
      </c>
    </row>
    <row r="86" spans="2:8" hidden="1" x14ac:dyDescent="0.2">
      <c r="B86" s="721"/>
      <c r="C86" s="709"/>
      <c r="E86" s="737">
        <v>14.87</v>
      </c>
      <c r="F86" s="734">
        <f t="shared" si="58"/>
        <v>14.66</v>
      </c>
      <c r="H86" s="738">
        <v>14.31</v>
      </c>
    </row>
    <row r="87" spans="2:8" hidden="1" x14ac:dyDescent="0.2">
      <c r="B87" s="721"/>
      <c r="C87" s="709"/>
      <c r="E87" s="737">
        <v>14.23</v>
      </c>
      <c r="F87" s="734">
        <f t="shared" si="58"/>
        <v>14.02</v>
      </c>
      <c r="H87" s="738">
        <v>13.47</v>
      </c>
    </row>
    <row r="88" spans="2:8" hidden="1" x14ac:dyDescent="0.2">
      <c r="B88" s="721"/>
      <c r="C88" s="709"/>
      <c r="E88" s="737">
        <v>13.59</v>
      </c>
      <c r="F88" s="734">
        <f>E89+0.43</f>
        <v>13.379999999999999</v>
      </c>
      <c r="H88" s="738">
        <v>12.830000000000002</v>
      </c>
    </row>
    <row r="89" spans="2:8" hidden="1" x14ac:dyDescent="0.2">
      <c r="B89" s="721"/>
      <c r="C89" s="709"/>
      <c r="E89" s="737">
        <v>12.95</v>
      </c>
      <c r="F89" s="734"/>
      <c r="H89" s="738">
        <v>12.12096</v>
      </c>
    </row>
    <row r="90" spans="2:8" hidden="1" x14ac:dyDescent="0.2">
      <c r="B90" s="721"/>
      <c r="C90" s="709"/>
    </row>
    <row r="91" spans="2:8" hidden="1" x14ac:dyDescent="0.2">
      <c r="B91" s="721"/>
      <c r="C91" s="709"/>
    </row>
    <row r="92" spans="2:8" hidden="1" x14ac:dyDescent="0.2">
      <c r="B92" s="721"/>
      <c r="C92" s="709"/>
      <c r="E92" s="733">
        <v>18.04</v>
      </c>
      <c r="F92" s="734"/>
    </row>
    <row r="93" spans="2:8" hidden="1" x14ac:dyDescent="0.2">
      <c r="B93" s="721"/>
      <c r="C93" s="709"/>
      <c r="E93" s="733">
        <v>17.61</v>
      </c>
      <c r="F93" s="734">
        <f>E93-E92</f>
        <v>-0.42999999999999972</v>
      </c>
    </row>
    <row r="94" spans="2:8" hidden="1" x14ac:dyDescent="0.2">
      <c r="B94" s="721"/>
      <c r="C94" s="709"/>
      <c r="E94" s="733">
        <v>17.18</v>
      </c>
      <c r="F94" s="734">
        <f>E94-E93</f>
        <v>-0.42999999999999972</v>
      </c>
    </row>
    <row r="95" spans="2:8" hidden="1" x14ac:dyDescent="0.2">
      <c r="B95" s="721"/>
      <c r="C95" s="709"/>
      <c r="E95" s="733">
        <v>16.75</v>
      </c>
      <c r="F95" s="734">
        <f>E95-E94</f>
        <v>-0.42999999999999972</v>
      </c>
    </row>
    <row r="96" spans="2:8" hidden="1" x14ac:dyDescent="0.2">
      <c r="B96" s="721"/>
      <c r="C96" s="709"/>
    </row>
    <row r="97" spans="2:7" hidden="1" x14ac:dyDescent="0.2">
      <c r="B97" s="721"/>
      <c r="C97" s="709"/>
    </row>
    <row r="98" spans="2:7" hidden="1" x14ac:dyDescent="0.2">
      <c r="B98" s="721">
        <v>12.95</v>
      </c>
      <c r="C98" s="709">
        <f>B98-1.2</f>
        <v>11.75</v>
      </c>
    </row>
    <row r="99" spans="2:7" hidden="1" x14ac:dyDescent="0.2">
      <c r="B99" s="721">
        <f>B98+0.43</f>
        <v>13.379999999999999</v>
      </c>
      <c r="C99" s="709">
        <f t="shared" ref="C99:C102" si="59">B99-1.2</f>
        <v>12.18</v>
      </c>
    </row>
    <row r="100" spans="2:7" hidden="1" x14ac:dyDescent="0.2">
      <c r="B100" s="721">
        <f>B99+0.43</f>
        <v>13.809999999999999</v>
      </c>
      <c r="C100" s="709">
        <f t="shared" si="59"/>
        <v>12.61</v>
      </c>
      <c r="E100" s="701">
        <v>15.3</v>
      </c>
      <c r="F100" s="701">
        <v>-1.1999999999999993</v>
      </c>
      <c r="G100" s="701">
        <f>E100+F100</f>
        <v>14.100000000000001</v>
      </c>
    </row>
    <row r="101" spans="2:7" hidden="1" x14ac:dyDescent="0.2">
      <c r="B101" s="721">
        <f>B100+0.43</f>
        <v>14.239999999999998</v>
      </c>
      <c r="C101" s="709">
        <f t="shared" si="59"/>
        <v>13.04</v>
      </c>
      <c r="E101" s="701">
        <v>14.66</v>
      </c>
      <c r="F101" s="701">
        <v>-1.3999999999999986</v>
      </c>
      <c r="G101" s="701">
        <f t="shared" ref="G101:G104" si="60">E101+F101</f>
        <v>13.260000000000002</v>
      </c>
    </row>
    <row r="102" spans="2:7" hidden="1" x14ac:dyDescent="0.2">
      <c r="B102" s="721">
        <f>B101+0.43</f>
        <v>14.669999999999998</v>
      </c>
      <c r="C102" s="709">
        <f t="shared" si="59"/>
        <v>13.469999999999999</v>
      </c>
      <c r="E102" s="701">
        <v>14.02</v>
      </c>
      <c r="F102" s="701">
        <v>-1.3999999999999986</v>
      </c>
      <c r="G102" s="701">
        <f t="shared" si="60"/>
        <v>12.620000000000001</v>
      </c>
    </row>
    <row r="103" spans="2:7" hidden="1" x14ac:dyDescent="0.2">
      <c r="B103" s="721"/>
      <c r="C103" s="709"/>
      <c r="E103" s="701">
        <v>13.38</v>
      </c>
      <c r="F103" s="701">
        <v>-1.4690399999999997</v>
      </c>
      <c r="G103" s="701">
        <f t="shared" si="60"/>
        <v>11.910960000000001</v>
      </c>
    </row>
    <row r="104" spans="2:7" hidden="1" x14ac:dyDescent="0.2">
      <c r="B104" s="721"/>
      <c r="C104" s="709"/>
      <c r="E104" s="701">
        <v>12.95</v>
      </c>
      <c r="F104" s="701">
        <v>-1.4690399999999997</v>
      </c>
      <c r="G104" s="701">
        <f t="shared" si="60"/>
        <v>11.48096</v>
      </c>
    </row>
    <row r="105" spans="2:7" hidden="1" x14ac:dyDescent="0.2">
      <c r="B105" s="721"/>
      <c r="C105" s="709"/>
    </row>
    <row r="106" spans="2:7" x14ac:dyDescent="0.2">
      <c r="B106" s="721">
        <v>0.6</v>
      </c>
      <c r="C106" s="877">
        <v>0</v>
      </c>
    </row>
    <row r="107" spans="2:7" ht="13.5" thickBot="1" x14ac:dyDescent="0.25">
      <c r="B107" s="722">
        <v>0.8</v>
      </c>
      <c r="C107" s="723">
        <v>0</v>
      </c>
    </row>
    <row r="108" spans="2:7" x14ac:dyDescent="0.2">
      <c r="B108" s="829"/>
    </row>
    <row r="110" spans="2:7" hidden="1" x14ac:dyDescent="0.2">
      <c r="E110" s="735">
        <v>16.32</v>
      </c>
      <c r="F110" s="735">
        <f>E110-E111</f>
        <v>-0.42999999999999972</v>
      </c>
      <c r="G110" s="735"/>
    </row>
    <row r="111" spans="2:7" hidden="1" x14ac:dyDescent="0.2">
      <c r="E111" s="725">
        <v>16.75</v>
      </c>
      <c r="F111" s="735">
        <f t="shared" ref="F111:F113" si="61">E111-E112</f>
        <v>-0.42999999999999972</v>
      </c>
    </row>
    <row r="112" spans="2:7" hidden="1" x14ac:dyDescent="0.2">
      <c r="E112" s="725">
        <v>17.18</v>
      </c>
      <c r="F112" s="735">
        <f t="shared" si="61"/>
        <v>-0.42999999999999972</v>
      </c>
    </row>
    <row r="113" spans="5:6" hidden="1" x14ac:dyDescent="0.2">
      <c r="E113" s="725">
        <v>17.61</v>
      </c>
      <c r="F113" s="735">
        <f t="shared" si="61"/>
        <v>-0.42999999999999972</v>
      </c>
    </row>
    <row r="114" spans="5:6" hidden="1" x14ac:dyDescent="0.2">
      <c r="E114" s="725">
        <v>18.04</v>
      </c>
      <c r="F114" s="735"/>
    </row>
  </sheetData>
  <autoFilter ref="B4:BG40"/>
  <mergeCells count="2">
    <mergeCell ref="AI3:AL3"/>
    <mergeCell ref="AN3:AQ3"/>
  </mergeCells>
  <printOptions horizontalCentered="1"/>
  <pageMargins left="0.19685039370078741" right="0.19685039370078741" top="0.39370078740157483" bottom="0.39370078740157483" header="0.51181102362204722" footer="0.51181102362204722"/>
  <pageSetup paperSize="9" scale="10" firstPageNumber="0"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R155"/>
  <sheetViews>
    <sheetView topLeftCell="A10" zoomScale="70" zoomScaleNormal="70" zoomScaleSheetLayoutView="80" workbookViewId="0">
      <selection activeCell="L13" sqref="L13"/>
    </sheetView>
  </sheetViews>
  <sheetFormatPr defaultRowHeight="12.75" x14ac:dyDescent="0.2"/>
  <cols>
    <col min="1" max="1" width="13.5703125" style="581" customWidth="1"/>
    <col min="2" max="2" width="43.85546875" style="581" customWidth="1"/>
    <col min="3" max="3" width="39.5703125" style="581" customWidth="1"/>
    <col min="4" max="4" width="40" style="581" customWidth="1"/>
    <col min="5" max="5" width="8.7109375" style="581" customWidth="1"/>
    <col min="6" max="6" width="67.140625" style="581" customWidth="1"/>
    <col min="7" max="7" width="8.7109375" style="581" customWidth="1"/>
    <col min="8" max="8" width="11.85546875" style="579" customWidth="1"/>
    <col min="9" max="9" width="14.28515625" style="581" customWidth="1"/>
    <col min="10" max="1025" width="8.7109375" style="581" customWidth="1"/>
    <col min="1026" max="16384" width="9.140625" style="581"/>
  </cols>
  <sheetData>
    <row r="5" spans="1:18" x14ac:dyDescent="0.2">
      <c r="A5" s="677" t="s">
        <v>41217</v>
      </c>
      <c r="B5" s="677" t="s">
        <v>41218</v>
      </c>
      <c r="C5" s="677" t="s">
        <v>41219</v>
      </c>
      <c r="D5" s="581" t="s">
        <v>41220</v>
      </c>
      <c r="E5" s="581" t="s">
        <v>9</v>
      </c>
      <c r="F5" s="581" t="s">
        <v>10</v>
      </c>
      <c r="G5" s="581" t="s">
        <v>25</v>
      </c>
      <c r="H5" s="579" t="s">
        <v>26</v>
      </c>
      <c r="I5" s="581" t="s">
        <v>41221</v>
      </c>
    </row>
    <row r="6" spans="1:18" ht="63.75" x14ac:dyDescent="0.2">
      <c r="A6" s="677" t="s">
        <v>41222</v>
      </c>
      <c r="B6" s="677" t="s">
        <v>41223</v>
      </c>
      <c r="C6" s="677" t="s">
        <v>41224</v>
      </c>
      <c r="D6" s="581" t="s">
        <v>41225</v>
      </c>
      <c r="E6" s="581">
        <v>90084</v>
      </c>
      <c r="F6" s="682" t="str">
        <f>VLOOKUP(E6,'SINAPI-0821'!A:D,2,0)</f>
        <v>ESCAVAÇÃO MECANIZADA DE VALA COM PROF. MAIOR QUE 1,5 M ATÉ 3,0 M (MÉDIA ENTRE MONTANTE E JUSANTE/UMA COMPOSIÇÃO POR TRECHO), COM ESCAVADEIRA HIDRÁULICA (0,8 M3/111 HP), LARGURA ATÉ 1,5 M, EM SOLO DE 1A CATEGORIA, EM LOCAIS COM ALTO NÍVEL DE INTERFERÊNCIA. AF_02/2021</v>
      </c>
      <c r="G6" s="581" t="str">
        <f>VLOOKUP(E6,'SINAPI-0821'!A:D,3,0)</f>
        <v>M3</v>
      </c>
      <c r="H6" s="579" t="e">
        <f>SUMIF('Escavação e Drenagem'!#REF!,"SINAPI 90084",'Escavação e Drenagem'!#REF!)</f>
        <v>#REF!</v>
      </c>
      <c r="I6" s="581" t="str">
        <f>VLOOKUP(E6,'SINAPI-0821'!A:D,4,0)</f>
        <v>9,10</v>
      </c>
    </row>
    <row r="7" spans="1:18" ht="63.75" x14ac:dyDescent="0.2">
      <c r="A7" s="677" t="s">
        <v>41222</v>
      </c>
      <c r="B7" s="677" t="s">
        <v>41223</v>
      </c>
      <c r="C7" s="677" t="s">
        <v>41224</v>
      </c>
      <c r="D7" s="581" t="s">
        <v>41225</v>
      </c>
      <c r="E7" s="581">
        <v>90086</v>
      </c>
      <c r="F7" s="682" t="str">
        <f>VLOOKUP(E7,'SINAPI-0821'!A:D,2,0)</f>
        <v>ESCAVAÇÃO MECANIZADA DE VALA COM PROF. MAIOR QUE 3,0 M ATÉ 4,5 M(MÉDIA ENTRE MONTANTE E JUSANTE/UMA COMPOSIÇÃO POR TRECHO), COM ESCAVADEIRA HIDRÁULICA (0,8 M3/111 HP), LARG. MENOR QUE 1,5 M, EM SOLO DE 1A CATEGORIA, EM LOCAIS COM ALTO NÍVEL DE INTERFERÊNCIA. AF_02/2021</v>
      </c>
      <c r="G7" s="581" t="str">
        <f>VLOOKUP(E7,'SINAPI-0821'!A:D,3,0)</f>
        <v>M3</v>
      </c>
      <c r="H7" s="579" t="e">
        <f>SUMIF('Escavação e Drenagem'!#REF!,"SINAPI 90086",'Escavação e Drenagem'!#REF!)</f>
        <v>#REF!</v>
      </c>
      <c r="I7" s="581" t="str">
        <f>VLOOKUP(E7,'SINAPI-0821'!A:D,4,0)</f>
        <v>8,61</v>
      </c>
      <c r="R7" s="581" t="str">
        <f>IF($M7&lt;=1.5,IF($J7&lt;=1.5,"SINAPI não disponivel",IF($J7&lt;=3,"SINAPI 90084",IF($J7&lt;=4.5,"SINAPI 'Resumo Serviços Drenagem'!",IF($J7&lt;=6,"SINAPI 90088","SINAPI não disponível")))),IF($M7&lt;=2.5,IF($J7&lt;=1.5,"SINAPI 90082",IF($J7&lt;=3,"SINAPI 90085",IF($J7&lt;=4.5,"SINAPI 90087",IF($J7&lt;=6,"SINAPI 90090","SINAPI não disponível")))),"SINAPI não disponível"))</f>
        <v>SINAPI não disponivel</v>
      </c>
    </row>
    <row r="8" spans="1:18" x14ac:dyDescent="0.2">
      <c r="A8" s="677" t="s">
        <v>41222</v>
      </c>
      <c r="B8" s="677" t="s">
        <v>41223</v>
      </c>
      <c r="C8" s="677" t="s">
        <v>41224</v>
      </c>
      <c r="D8" s="581" t="s">
        <v>41225</v>
      </c>
      <c r="E8" s="581">
        <v>90088</v>
      </c>
      <c r="F8" s="682" t="e">
        <f>VLOOKUP(E8,'SINAPI-0821'!A:D,2,0)</f>
        <v>#N/A</v>
      </c>
      <c r="G8" s="581" t="e">
        <f>VLOOKUP(E8,'SINAPI-0821'!A:D,3,0)</f>
        <v>#N/A</v>
      </c>
      <c r="H8" s="579" t="e">
        <f>SUMIF('Escavação e Drenagem'!#REF!,"SINAPI 90088",'Escavação e Drenagem'!#REF!)</f>
        <v>#REF!</v>
      </c>
      <c r="I8" s="581" t="e">
        <f>VLOOKUP(E8,'SINAPI-0821'!A:D,4,0)</f>
        <v>#N/A</v>
      </c>
    </row>
    <row r="9" spans="1:18" ht="63.75" x14ac:dyDescent="0.2">
      <c r="A9" s="677" t="s">
        <v>41222</v>
      </c>
      <c r="B9" s="677" t="s">
        <v>41223</v>
      </c>
      <c r="C9" s="677" t="s">
        <v>41226</v>
      </c>
      <c r="D9" s="581" t="s">
        <v>41225</v>
      </c>
      <c r="E9" s="581">
        <v>90082</v>
      </c>
      <c r="F9" s="682" t="str">
        <f>VLOOKUP(E9,'SINAPI-0821'!A:D,2,0)</f>
        <v>ESCAVAÇÃO MECANIZADA DE VALA COM PROF. ATÉ 1,5 M (MÉDIA ENTRE MONTANTE E JUSANTE/UMA COMPOSIÇÃO POR TRECHO), COM ESCAVADEIRA HIDRÁULICA (0,8 M3), LARG. DE 1,5 M A 2,5 M, EM SOLO DE 1A CATEGORIA, EM LOCAIS COM ALTO NÍVEL DE INTERFERÊNCIA. AF_02/2021</v>
      </c>
      <c r="G9" s="581" t="str">
        <f>VLOOKUP(E9,'SINAPI-0821'!A:D,3,0)</f>
        <v>M3</v>
      </c>
      <c r="H9" s="579" t="e">
        <f>SUMIF('Escavação e Drenagem'!#REF!,"SINAPI 90082",'Escavação e Drenagem'!#REF!)</f>
        <v>#REF!</v>
      </c>
      <c r="I9" s="581" t="str">
        <f>VLOOKUP(E9,'SINAPI-0821'!A:D,4,0)</f>
        <v>9,40</v>
      </c>
    </row>
    <row r="10" spans="1:18" x14ac:dyDescent="0.2">
      <c r="A10" s="677" t="s">
        <v>41222</v>
      </c>
      <c r="B10" s="677" t="s">
        <v>41223</v>
      </c>
      <c r="C10" s="677" t="s">
        <v>41226</v>
      </c>
      <c r="D10" s="581" t="s">
        <v>41225</v>
      </c>
      <c r="E10" s="581">
        <v>90085</v>
      </c>
      <c r="F10" s="682" t="e">
        <f>VLOOKUP(E10,'SINAPI-0821'!A:D,2,0)</f>
        <v>#N/A</v>
      </c>
      <c r="G10" s="581" t="e">
        <f>VLOOKUP(E10,'SINAPI-0821'!A:D,3,0)</f>
        <v>#N/A</v>
      </c>
      <c r="H10" s="579" t="e">
        <f>SUMIF('Escavação e Drenagem'!#REF!,"SINAPI 90085",'Escavação e Drenagem'!#REF!)</f>
        <v>#REF!</v>
      </c>
      <c r="I10" s="581" t="e">
        <f>VLOOKUP(E10,'SINAPI-0821'!A:D,4,0)</f>
        <v>#N/A</v>
      </c>
    </row>
    <row r="11" spans="1:18" ht="63.75" x14ac:dyDescent="0.2">
      <c r="A11" s="677" t="s">
        <v>41222</v>
      </c>
      <c r="B11" s="677" t="s">
        <v>41223</v>
      </c>
      <c r="C11" s="677" t="s">
        <v>41226</v>
      </c>
      <c r="D11" s="581" t="s">
        <v>41225</v>
      </c>
      <c r="E11" s="581">
        <v>90087</v>
      </c>
      <c r="F11" s="682" t="str">
        <f>VLOOKUP(E11,'SINAPI-0821'!A:D,2,0)</f>
        <v>ESCAVAÇÃO MECANIZADA DE VALA COM PROF. DE 3,0 M ATÉ 4,5 M(MÉDIA ENTRE MONTANTE E JUSANTE/UMA COMPOSIÇÃO POR TRECHO), COM ESCAVADEIRA HIDRÁULICA (1,2 M3/155 HP), LARG. DE 1,5 M A 2,5 M, EM SOLO DE 1A CATEGORIA, EM LOCAIS COM ALTO NÍVEL DE INTERFERÊNCIA. AF_02/2021</v>
      </c>
      <c r="G11" s="581" t="str">
        <f>VLOOKUP(E11,'SINAPI-0821'!A:D,3,0)</f>
        <v>M3</v>
      </c>
      <c r="H11" s="579" t="e">
        <f>SUMIF('Escavação e Drenagem'!#REF!,"SINAPI 90087",'Escavação e Drenagem'!#REF!)</f>
        <v>#REF!</v>
      </c>
      <c r="I11" s="581" t="str">
        <f>VLOOKUP(E11,'SINAPI-0821'!A:D,4,0)</f>
        <v>7,74</v>
      </c>
    </row>
    <row r="12" spans="1:18" ht="63.75" x14ac:dyDescent="0.2">
      <c r="A12" s="677" t="s">
        <v>41222</v>
      </c>
      <c r="B12" s="677" t="s">
        <v>41223</v>
      </c>
      <c r="C12" s="677" t="s">
        <v>41226</v>
      </c>
      <c r="D12" s="581" t="s">
        <v>41225</v>
      </c>
      <c r="E12" s="581">
        <v>90090</v>
      </c>
      <c r="F12" s="682" t="str">
        <f>VLOOKUP(E12,'SINAPI-0821'!A:D,2,0)</f>
        <v>ESCAVAÇÃO MECANIZADA DE VALA COM PROF. MAIOR QUE 4,5 M ATÉ 6,0 M(MÉDIA ENTRE MONTANTE E JUSANTE/UMA COMPOSIÇÃO POR TRECHO), COM ESCAVADEIRA HIDRÁULICA (1,2 M3/155 HP), LARG. DE 1,5 M A 2,5 M, EM SOLO DE 1A CATEGORIA, EM LOCAIS COM ALTO NÍVEL DE INTERFERÊNCIA. AF_02/2021</v>
      </c>
      <c r="G12" s="581" t="str">
        <f>VLOOKUP(E12,'SINAPI-0821'!A:D,3,0)</f>
        <v>M3</v>
      </c>
      <c r="H12" s="579" t="e">
        <f>SUMIF('Escavação e Drenagem'!#REF!,"SINAPI 90090",'Escavação e Drenagem'!#REF!)</f>
        <v>#REF!</v>
      </c>
      <c r="I12" s="581" t="str">
        <f>VLOOKUP(E12,'SINAPI-0821'!A:D,4,0)</f>
        <v>7,56</v>
      </c>
    </row>
    <row r="13" spans="1:18" ht="63.75" x14ac:dyDescent="0.2">
      <c r="A13" s="677" t="s">
        <v>41227</v>
      </c>
      <c r="B13" s="677" t="s">
        <v>41223</v>
      </c>
      <c r="C13" s="677" t="s">
        <v>41224</v>
      </c>
      <c r="D13" s="581" t="s">
        <v>41225</v>
      </c>
      <c r="E13" s="581">
        <v>90092</v>
      </c>
      <c r="F13" s="682" t="str">
        <f>VLOOKUP(E13,'SINAPI-0821'!A:D,2,0)</f>
        <v>ESCAVAÇÃO MECANIZADA DE VALA COM PROF. MAIOR QUE 1,5 M E ATÉ 3,0 M(MÉDIA ENTRE MONTANTE E JUSANTE/UMA COMPOSIÇÃO POR TRECHO), COM ESCAVADEIRA HIDRÁULICA (0,8 M3/111 HP), LARG. MENOR QUE 1,5 M, EM SOLO DE 1A CATEGORIA, LOCAIS COM BAIXO NÍVEL DE INTERFERÊNCIA. AF_02/2021</v>
      </c>
      <c r="G13" s="581" t="str">
        <f>VLOOKUP(E13,'SINAPI-0821'!A:D,3,0)</f>
        <v>M3</v>
      </c>
      <c r="H13" s="579" t="e">
        <f>SUMIF('Escavação e Drenagem'!#REF!,"SINAPI 90092",'Escavação e Drenagem'!#REF!)</f>
        <v>#REF!</v>
      </c>
      <c r="I13" s="581" t="str">
        <f>VLOOKUP(E13,'SINAPI-0821'!A:D,4,0)</f>
        <v>5,02</v>
      </c>
    </row>
    <row r="14" spans="1:18" ht="63.75" x14ac:dyDescent="0.2">
      <c r="A14" s="677" t="s">
        <v>41227</v>
      </c>
      <c r="B14" s="677" t="s">
        <v>41223</v>
      </c>
      <c r="C14" s="677" t="s">
        <v>41224</v>
      </c>
      <c r="D14" s="581" t="s">
        <v>41225</v>
      </c>
      <c r="E14" s="581">
        <v>90094</v>
      </c>
      <c r="F14" s="682" t="str">
        <f>VLOOKUP(E14,'SINAPI-0821'!A:D,2,0)</f>
        <v>ESCAVAÇÃO MECANIZADA DE VALA COM PROF. MAIOR QUE 3,0 M ATÉ 4,5 M (MÉDIA ENTRE MONTANTE E JUSANTE/UMA COMPOSIÇÃO POR TRECHO), COM ESCAVADEIRA HIDRÁULICA (0,8 M3/111 HP), LARG. MENOR QUE 1,5 M, EM SOLO DE 1A CATEGORIA, LOCAIS COM BAIXO NÍVEL DE INTERFERÊNCIA. AF_02/2021</v>
      </c>
      <c r="G14" s="581" t="str">
        <f>VLOOKUP(E14,'SINAPI-0821'!A:D,3,0)</f>
        <v>M3</v>
      </c>
      <c r="H14" s="579" t="e">
        <f>SUMIF('Escavação e Drenagem'!#REF!,"SINAPI 90094",'Escavação e Drenagem'!#REF!)</f>
        <v>#REF!</v>
      </c>
      <c r="I14" s="581" t="str">
        <f>VLOOKUP(E14,'SINAPI-0821'!A:D,4,0)</f>
        <v>4,75</v>
      </c>
    </row>
    <row r="15" spans="1:18" x14ac:dyDescent="0.2">
      <c r="A15" s="677" t="s">
        <v>41227</v>
      </c>
      <c r="B15" s="677" t="s">
        <v>41223</v>
      </c>
      <c r="C15" s="677" t="s">
        <v>41224</v>
      </c>
      <c r="D15" s="581" t="s">
        <v>41225</v>
      </c>
      <c r="E15" s="581">
        <v>90096</v>
      </c>
      <c r="F15" s="682" t="e">
        <f>VLOOKUP(E15,'SINAPI-0821'!A:D,2,0)</f>
        <v>#N/A</v>
      </c>
      <c r="G15" s="581" t="e">
        <f>VLOOKUP(E15,'SINAPI-0821'!A:D,3,0)</f>
        <v>#N/A</v>
      </c>
      <c r="H15" s="579" t="e">
        <f>SUMIF('Escavação e Drenagem'!#REF!,"SINAPI 90096",'Escavação e Drenagem'!#REF!)</f>
        <v>#REF!</v>
      </c>
      <c r="I15" s="581" t="e">
        <f>VLOOKUP(E15,'SINAPI-0821'!A:D,4,0)</f>
        <v>#N/A</v>
      </c>
    </row>
    <row r="16" spans="1:18" ht="63.75" x14ac:dyDescent="0.2">
      <c r="A16" s="677" t="s">
        <v>41227</v>
      </c>
      <c r="B16" s="677" t="s">
        <v>41223</v>
      </c>
      <c r="C16" s="677" t="s">
        <v>41226</v>
      </c>
      <c r="D16" s="581" t="s">
        <v>41225</v>
      </c>
      <c r="E16" s="581">
        <v>90091</v>
      </c>
      <c r="F16" s="682" t="str">
        <f>VLOOKUP(E16,'SINAPI-0821'!A:D,2,0)</f>
        <v>ESCAVAÇÃO MECANIZADA DE VALA COM PROF. ATÉ 1,5 M(MÉDIA ENTRE MONTANTE E JUSANTE/UMA COMPOSIÇÃO POR TRECHO), COM ESCAVADEIRA HIDRÁULICA (0,8 M3), LARG. DE 1,5M A 2,5 M, EM SOLO DE 1A CATEGORIA, LOCAIS COM BAIXO NÍVEL DE INTERFERÊNCIA. AF_02/2021</v>
      </c>
      <c r="G16" s="581" t="str">
        <f>VLOOKUP(E16,'SINAPI-0821'!A:D,3,0)</f>
        <v>M3</v>
      </c>
      <c r="H16" s="579" t="e">
        <f>SUMIF('Escavação e Drenagem'!#REF!,"SINAPI 90091",'Escavação e Drenagem'!#REF!)</f>
        <v>#REF!</v>
      </c>
      <c r="I16" s="581" t="str">
        <f>VLOOKUP(E16,'SINAPI-0821'!A:D,4,0)</f>
        <v>5,08</v>
      </c>
    </row>
    <row r="17" spans="1:9" x14ac:dyDescent="0.2">
      <c r="A17" s="677" t="s">
        <v>41227</v>
      </c>
      <c r="B17" s="677" t="s">
        <v>41223</v>
      </c>
      <c r="C17" s="677" t="s">
        <v>41226</v>
      </c>
      <c r="D17" s="581" t="s">
        <v>41225</v>
      </c>
      <c r="E17" s="581">
        <v>90093</v>
      </c>
      <c r="F17" s="682" t="e">
        <f>VLOOKUP(E17,'SINAPI-0821'!A:D,2,0)</f>
        <v>#N/A</v>
      </c>
      <c r="G17" s="581" t="e">
        <f>VLOOKUP(E17,'SINAPI-0821'!A:D,3,0)</f>
        <v>#N/A</v>
      </c>
      <c r="H17" s="579" t="e">
        <f>SUMIF('Escavação e Drenagem'!#REF!,"SINAPI 90093",'Escavação e Drenagem'!#REF!)</f>
        <v>#REF!</v>
      </c>
      <c r="I17" s="581" t="e">
        <f>VLOOKUP(E17,'SINAPI-0821'!A:D,4,0)</f>
        <v>#N/A</v>
      </c>
    </row>
    <row r="18" spans="1:9" ht="63.75" x14ac:dyDescent="0.2">
      <c r="A18" s="677" t="s">
        <v>41227</v>
      </c>
      <c r="B18" s="677" t="s">
        <v>41223</v>
      </c>
      <c r="C18" s="677" t="s">
        <v>41226</v>
      </c>
      <c r="D18" s="581" t="s">
        <v>41225</v>
      </c>
      <c r="E18" s="581">
        <v>90095</v>
      </c>
      <c r="F18" s="682" t="str">
        <f>VLOOKUP(E18,'SINAPI-0821'!A:D,2,0)</f>
        <v>ESCAVAÇÃO MECANIZADA DE VALA COM PROF. MAIOR QUE 3,0 M ATÉ 4,5 M (MÉDIA ENTRE MONTANTE E JUSANTE/UMA COMPOSIÇÃO POR TRECHO), COM ESCAVADEIRA HIDRÁULICA (1,2 M3/155 HP), LARG. DE 1,5 M A 2,5 M, EM SOLO DE 1A CATEGORIA, LOCAIS COM BAIXO NÍVEL DE INTERFERÊNCIA. AF_02/2021</v>
      </c>
      <c r="G18" s="581" t="str">
        <f>VLOOKUP(E18,'SINAPI-0821'!A:D,3,0)</f>
        <v>M3</v>
      </c>
      <c r="H18" s="579" t="e">
        <f>SUMIF('Escavação e Drenagem'!#REF!,"SINAPI 90095",'Escavação e Drenagem'!#REF!)</f>
        <v>#REF!</v>
      </c>
      <c r="I18" s="581" t="str">
        <f>VLOOKUP(E18,'SINAPI-0821'!A:D,4,0)</f>
        <v>4,26</v>
      </c>
    </row>
    <row r="19" spans="1:9" ht="63.75" x14ac:dyDescent="0.2">
      <c r="A19" s="677" t="s">
        <v>41227</v>
      </c>
      <c r="B19" s="677" t="s">
        <v>41223</v>
      </c>
      <c r="C19" s="677" t="s">
        <v>41226</v>
      </c>
      <c r="D19" s="581" t="s">
        <v>41225</v>
      </c>
      <c r="E19" s="581">
        <v>90098</v>
      </c>
      <c r="F19" s="682" t="str">
        <f>VLOOKUP(E19,'SINAPI-0821'!A:D,2,0)</f>
        <v>ESCAVAÇÃO MECANIZADA DE VALA COM PROF. MAIOR QUE 4,5 M ATÉ 6,0 M (MÉDIA ENTRE MONTANTE E JUSANTE/UMA COMPOSIÇÃO POR TRECHO), COM ESCAVADEIRA HIDRÁULICA (1,2 M3/155 HP), LARG. DE 1,5 M A 2,5 M, EM SOLO DE 1A CATEGORIA, LOCAIS COM BAIXO NÍVEL DE INTERFERÊNCIA. AF_02/2021</v>
      </c>
      <c r="G19" s="581" t="str">
        <f>VLOOKUP(E19,'SINAPI-0821'!A:D,3,0)</f>
        <v>M3</v>
      </c>
      <c r="H19" s="579" t="e">
        <f>SUMIF('Escavação e Drenagem'!#REF!,"SINAPI 90098",'Escavação e Drenagem'!#REF!)</f>
        <v>#REF!</v>
      </c>
      <c r="I19" s="581" t="str">
        <f>VLOOKUP(E19,'SINAPI-0821'!A:D,4,0)</f>
        <v>4,18</v>
      </c>
    </row>
    <row r="20" spans="1:9" ht="63.75" x14ac:dyDescent="0.2">
      <c r="A20" s="677" t="s">
        <v>41222</v>
      </c>
      <c r="B20" s="677" t="s">
        <v>41228</v>
      </c>
      <c r="C20" s="677" t="s">
        <v>41229</v>
      </c>
      <c r="D20" s="581" t="s">
        <v>41225</v>
      </c>
      <c r="E20" s="581">
        <v>90099</v>
      </c>
      <c r="F20" s="682" t="str">
        <f>VLOOKUP(E20,'SINAPI-0821'!A:D,2,0)</f>
        <v>ESCAVAÇÃO MECANIZADA DE VALA COM PROF. ATÉ 1,5 M (MÉDIA ENTRE MONTANTE E JUSANTE/UMA COMPOSIÇÃO POR TRECHO), COM RETROESCAVADEIRA (0,26 M3/88 HP), LARG. MENOR QUE 0,8 M, EM SOLO DE 1A CATEGORIA, EM LOCAIS COM ALTO NÍVEL DE INTERFERÊNCIA. AF_02/2021</v>
      </c>
      <c r="G20" s="581" t="str">
        <f>VLOOKUP(E20,'SINAPI-0821'!A:D,3,0)</f>
        <v>M3</v>
      </c>
      <c r="H20" s="579" t="e">
        <f>SUMIF('Escavação e Drenagem'!#REF!,"SINAPI 90099",'Escavação e Drenagem'!#REF!)</f>
        <v>#REF!</v>
      </c>
      <c r="I20" s="581" t="str">
        <f>VLOOKUP(E20,'SINAPI-0821'!A:D,4,0)</f>
        <v>14,35</v>
      </c>
    </row>
    <row r="21" spans="1:9" ht="63.75" x14ac:dyDescent="0.2">
      <c r="A21" s="677" t="s">
        <v>41222</v>
      </c>
      <c r="B21" s="677" t="s">
        <v>41228</v>
      </c>
      <c r="C21" s="677" t="s">
        <v>41229</v>
      </c>
      <c r="D21" s="581" t="s">
        <v>41225</v>
      </c>
      <c r="E21" s="581">
        <v>90101</v>
      </c>
      <c r="F21" s="682" t="str">
        <f>VLOOKUP(E21,'SINAPI-0821'!A:D,2,0)</f>
        <v>ESCAVAÇÃO MECANIZADA DE VALA COM PROF. MAIOR QUE 1,5 M ATÉ 3,0 M (MÉDIA ENTRE MONTANTE E JUSANTE/UMA COMPOSIÇÃO POR TRECHO), COM RETROESCAVADEIRA (0,26 M3/88 HP), LARG. MENOR QUE 0,8 M, EM SOLO DE 1A CATEGORIA, EM LOCAIS COM ALTO NÍVEL DE INTERFERÊNCIA.AF_02/2021</v>
      </c>
      <c r="G21" s="581" t="str">
        <f>VLOOKUP(E21,'SINAPI-0821'!A:D,3,0)</f>
        <v>M3</v>
      </c>
      <c r="H21" s="579" t="e">
        <f>SUMIF('Escavação e Drenagem'!#REF!,"SINAPI 90101",'Escavação e Drenagem'!#REF!)</f>
        <v>#REF!</v>
      </c>
      <c r="I21" s="581" t="str">
        <f>VLOOKUP(E21,'SINAPI-0821'!A:D,4,0)</f>
        <v>12,04</v>
      </c>
    </row>
    <row r="22" spans="1:9" ht="63.75" x14ac:dyDescent="0.2">
      <c r="A22" s="677" t="s">
        <v>41222</v>
      </c>
      <c r="B22" s="677" t="s">
        <v>41228</v>
      </c>
      <c r="C22" s="677" t="s">
        <v>41230</v>
      </c>
      <c r="D22" s="581" t="s">
        <v>41225</v>
      </c>
      <c r="E22" s="678">
        <v>90100</v>
      </c>
      <c r="F22" s="682" t="str">
        <f>VLOOKUP(E22,'SINAPI-0821'!A:D,2,0)</f>
        <v>ESCAVAÇÃO MECANIZADA DE VALA COM PROF. ATÉ 1,5 M (MÉDIA ENTRE MONTANTE E JUSANTE/UMA COMPOSIÇÃO POR TRECHO), COM RETROESCAVADEIRA (0,26 M3/88 HP), LARG. DE 0,8 M A 1,5 M, EM SOLO DE 1A CATEGORIA, EM LOCAIS COM ALTO NÍVEL DE INTERFERÊNCIA. AF_02/2021</v>
      </c>
      <c r="G22" s="581" t="str">
        <f>VLOOKUP(E22,'SINAPI-0821'!A:D,3,0)</f>
        <v>M3</v>
      </c>
      <c r="H22" s="580" t="e">
        <f>SUMIF('Escavação e Drenagem'!#REF!,"SINAPI 90100",'Escavação e Drenagem'!#REF!)</f>
        <v>#REF!</v>
      </c>
      <c r="I22" s="581" t="str">
        <f>VLOOKUP(E22,'SINAPI-0821'!A:D,4,0)</f>
        <v>12,18</v>
      </c>
    </row>
    <row r="23" spans="1:9" ht="63.75" x14ac:dyDescent="0.2">
      <c r="A23" s="677" t="s">
        <v>41222</v>
      </c>
      <c r="B23" s="677" t="s">
        <v>41228</v>
      </c>
      <c r="C23" s="677" t="s">
        <v>41230</v>
      </c>
      <c r="D23" s="581" t="s">
        <v>41225</v>
      </c>
      <c r="E23" s="678">
        <v>90102</v>
      </c>
      <c r="F23" s="682" t="str">
        <f>VLOOKUP(E23,'SINAPI-0821'!A:D,2,0)</f>
        <v>ESCAVAÇÃO MECANIZADA DE VALA COM PROF. MAIOR QUE 1,5 M ATÉ 3,0 M (MÉDIA ENTRE MONTANTE E JUSANTE/UMA COMPOSIÇÃO POR TRECHO), COM RETROESCAVADEIRA (0,26 M3/ POTÊNCIA:88 HP), LARGURA DE 0,8 M A 1,5 M, EM SOLO DE 1A CATEGORIA, EM LOCAIS COM ALTO NÍVEL DE INTERFERÊNCIA. AF_02/2021</v>
      </c>
      <c r="G23" s="581" t="str">
        <f>VLOOKUP(E23,'SINAPI-0821'!A:D,3,0)</f>
        <v>M3</v>
      </c>
      <c r="H23" s="580" t="e">
        <f>SUMIF('Escavação e Drenagem'!#REF!,"SINAPI 90102",'Escavação e Drenagem'!#REF!)</f>
        <v>#REF!</v>
      </c>
      <c r="I23" s="581" t="str">
        <f>VLOOKUP(E23,'SINAPI-0821'!A:D,4,0)</f>
        <v>10,96</v>
      </c>
    </row>
    <row r="24" spans="1:9" ht="76.5" x14ac:dyDescent="0.2">
      <c r="A24" s="677" t="s">
        <v>41227</v>
      </c>
      <c r="B24" s="677" t="s">
        <v>41228</v>
      </c>
      <c r="C24" s="677" t="s">
        <v>41229</v>
      </c>
      <c r="D24" s="581" t="s">
        <v>41225</v>
      </c>
      <c r="E24" s="581">
        <v>90105</v>
      </c>
      <c r="F24" s="682" t="str">
        <f>VLOOKUP(E24,'SINAPI-0821'!A:D,2,0)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
      <c r="G24" s="581" t="str">
        <f>VLOOKUP(E24,'SINAPI-0821'!A:D,3,0)</f>
        <v>M3</v>
      </c>
      <c r="H24" s="579" t="e">
        <f>SUMIF('Escavação e Drenagem'!#REF!,"SINAPI 90105",'Escavação e Drenagem'!#REF!)</f>
        <v>#REF!</v>
      </c>
      <c r="I24" s="581" t="str">
        <f>VLOOKUP(E24,'SINAPI-0821'!A:D,4,0)</f>
        <v>7,91</v>
      </c>
    </row>
    <row r="25" spans="1:9" ht="76.5" x14ac:dyDescent="0.2">
      <c r="A25" s="677" t="s">
        <v>41227</v>
      </c>
      <c r="B25" s="677" t="s">
        <v>41228</v>
      </c>
      <c r="C25" s="677" t="s">
        <v>41229</v>
      </c>
      <c r="D25" s="581" t="s">
        <v>41225</v>
      </c>
      <c r="E25" s="581">
        <v>90107</v>
      </c>
      <c r="F25" s="682" t="str">
        <f>VLOOKUP(E25,'SINAPI-0821'!A:D,2,0)</f>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
      <c r="G25" s="581" t="str">
        <f>VLOOKUP(E25,'SINAPI-0821'!A:D,3,0)</f>
        <v>M3</v>
      </c>
      <c r="H25" s="579" t="e">
        <f>SUMIF('Escavação e Drenagem'!#REF!,"SINAPI 90107",'Escavação e Drenagem'!#REF!)</f>
        <v>#REF!</v>
      </c>
      <c r="I25" s="581" t="str">
        <f>VLOOKUP(E25,'SINAPI-0821'!A:D,4,0)</f>
        <v>6,64</v>
      </c>
    </row>
    <row r="26" spans="1:9" ht="76.5" x14ac:dyDescent="0.2">
      <c r="A26" s="677" t="s">
        <v>41227</v>
      </c>
      <c r="B26" s="677" t="s">
        <v>41228</v>
      </c>
      <c r="C26" s="677" t="s">
        <v>41230</v>
      </c>
      <c r="D26" s="581" t="s">
        <v>41225</v>
      </c>
      <c r="E26" s="581">
        <v>90106</v>
      </c>
      <c r="F26" s="682" t="str">
        <f>VLOOKUP(E26,'SINAPI-0821'!A:D,2,0)</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
      <c r="G26" s="581" t="str">
        <f>VLOOKUP(E26,'SINAPI-0821'!A:D,3,0)</f>
        <v>M3</v>
      </c>
      <c r="H26" s="579" t="e">
        <f>SUMIF('Escavação e Drenagem'!#REF!,"SINAPI 90106",'Escavação e Drenagem'!#REF!)</f>
        <v>#REF!</v>
      </c>
      <c r="I26" s="581" t="str">
        <f>VLOOKUP(E26,'SINAPI-0821'!A:D,4,0)</f>
        <v>6,73</v>
      </c>
    </row>
    <row r="27" spans="1:9" ht="76.5" x14ac:dyDescent="0.2">
      <c r="A27" s="677" t="s">
        <v>41227</v>
      </c>
      <c r="B27" s="677" t="s">
        <v>41228</v>
      </c>
      <c r="C27" s="677" t="s">
        <v>41230</v>
      </c>
      <c r="D27" s="581" t="s">
        <v>41225</v>
      </c>
      <c r="E27" s="581">
        <v>90108</v>
      </c>
      <c r="F27" s="682" t="str">
        <f>VLOOKUP(E27,'SINAPI-0821'!A:D,2,0)</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
      <c r="G27" s="581" t="str">
        <f>VLOOKUP(E27,'SINAPI-0821'!A:D,3,0)</f>
        <v>M3</v>
      </c>
      <c r="H27" s="579" t="e">
        <f>SUMIF('Escavação e Drenagem'!#REF!,"SINAPI 90108",'Escavação e Drenagem'!#REF!)</f>
        <v>#REF!</v>
      </c>
      <c r="I27" s="581" t="str">
        <f>VLOOKUP(E27,'SINAPI-0821'!A:D,4,0)</f>
        <v>6,05</v>
      </c>
    </row>
    <row r="28" spans="1:9" ht="51" x14ac:dyDescent="0.2">
      <c r="A28" s="677" t="s">
        <v>41231</v>
      </c>
      <c r="B28" s="677" t="s">
        <v>41223</v>
      </c>
      <c r="C28" s="677" t="s">
        <v>41224</v>
      </c>
      <c r="D28" s="581" t="s">
        <v>41232</v>
      </c>
      <c r="E28" s="581">
        <v>94328</v>
      </c>
      <c r="F28" s="682" t="str">
        <f>VLOOKUP(E28,'SINAPI-0821'!A:D,2,0)</f>
        <v>ATERRO MECANIZADO DE VALA COM ESCAVADEIRA HIDRÁULICA (CAPACIDADE DA CAÇAMBA: 0,8 M³ / POTÊNCIA: 111 HP), LARGURA ATÉ 1,5 M, PROFUNDIDADE DE 1,5 A 3,0 M, COM AREIA PARA ATERRO. AF_05/2016</v>
      </c>
      <c r="G28" s="581" t="str">
        <f>VLOOKUP(E28,'SINAPI-0821'!A:D,3,0)</f>
        <v>M3</v>
      </c>
      <c r="H28" s="579" t="e">
        <f>SUMIF('Escavação e Drenagem'!#REF!,"SINAPI 94328",'Escavação e Drenagem'!#REF!)</f>
        <v>#REF!</v>
      </c>
      <c r="I28" s="581" t="str">
        <f>VLOOKUP(E28,'SINAPI-0821'!A:D,4,0)</f>
        <v>86,05</v>
      </c>
    </row>
    <row r="29" spans="1:9" ht="51" x14ac:dyDescent="0.2">
      <c r="A29" s="677" t="s">
        <v>41231</v>
      </c>
      <c r="B29" s="677" t="s">
        <v>41223</v>
      </c>
      <c r="C29" s="677" t="s">
        <v>41224</v>
      </c>
      <c r="D29" s="581" t="s">
        <v>41232</v>
      </c>
      <c r="E29" s="581">
        <v>94330</v>
      </c>
      <c r="F29" s="682" t="str">
        <f>VLOOKUP(E29,'SINAPI-0821'!A:D,2,0)</f>
        <v>ATERRO MECANIZADO DE VALA COM ESCAVADEIRA HIDRÁULICA (CAPACIDADE DA CAÇAMBA: 0,8 M³ / POTÊNCIA: 111 HP), LARGURA ATÉ 1,5 M, PROFUNDIDADE DE 3,0 A 4,5 M, COM AREIA PARA ATERRO. AF_05/2016</v>
      </c>
      <c r="G29" s="581" t="str">
        <f>VLOOKUP(E29,'SINAPI-0821'!A:D,3,0)</f>
        <v>M3</v>
      </c>
      <c r="H29" s="579" t="e">
        <f>SUMIF('Escavação e Drenagem'!#REF!,"SINAPI 94330",'Escavação e Drenagem'!#REF!)</f>
        <v>#REF!</v>
      </c>
      <c r="I29" s="581" t="str">
        <f>VLOOKUP(E29,'SINAPI-0821'!A:D,4,0)</f>
        <v>81,97</v>
      </c>
    </row>
    <row r="30" spans="1:9" ht="51" x14ac:dyDescent="0.2">
      <c r="A30" s="677" t="s">
        <v>41231</v>
      </c>
      <c r="B30" s="677" t="s">
        <v>41223</v>
      </c>
      <c r="C30" s="677" t="s">
        <v>41224</v>
      </c>
      <c r="D30" s="581" t="s">
        <v>41232</v>
      </c>
      <c r="E30" s="581">
        <v>94332</v>
      </c>
      <c r="F30" s="682" t="str">
        <f>VLOOKUP(E30,'SINAPI-0821'!A:D,2,0)</f>
        <v>ATERRO MECANIZADO DE VALA COM ESCAVADEIRA HIDRÁULICA (CAPACIDADE DA CAÇAMBA: 0,8 M³ / POTÊNCIA: 111 HP), LARGURA ATÉ 1,5 M, PROFUNDIDADE DE 4,5 A 6,0 M, COM AREIA PARA ATERRO. AF_05/2016</v>
      </c>
      <c r="G30" s="581" t="str">
        <f>VLOOKUP(E30,'SINAPI-0821'!A:D,3,0)</f>
        <v>M3</v>
      </c>
      <c r="H30" s="579" t="e">
        <f>SUMIF('Escavação e Drenagem'!#REF!,"SINAPI 94332",'Escavação e Drenagem'!#REF!)</f>
        <v>#REF!</v>
      </c>
      <c r="I30" s="581" t="str">
        <f>VLOOKUP(E30,'SINAPI-0821'!A:D,4,0)</f>
        <v>80,27</v>
      </c>
    </row>
    <row r="31" spans="1:9" ht="51" x14ac:dyDescent="0.2">
      <c r="A31" s="677" t="s">
        <v>41231</v>
      </c>
      <c r="B31" s="677" t="s">
        <v>41223</v>
      </c>
      <c r="C31" s="677" t="s">
        <v>41226</v>
      </c>
      <c r="D31" s="581" t="s">
        <v>41232</v>
      </c>
      <c r="E31" s="581">
        <v>94327</v>
      </c>
      <c r="F31" s="682" t="str">
        <f>VLOOKUP(E31,'SINAPI-0821'!A:D,2,0)</f>
        <v>ATERRO MECANIZADO DE VALA COM ESCAVADEIRA HIDRÁULICA (CAPACIDADE DA CAÇAMBA: 0,8 M³ / POTÊNCIA: 111 HP), LARGURA DE 1,5 A 2,5 M, PROFUNDIDADE ATÉ 1,5 M, COM AREIA PARA ATERRO. AF_05/2016</v>
      </c>
      <c r="G31" s="581" t="str">
        <f>VLOOKUP(E31,'SINAPI-0821'!A:D,3,0)</f>
        <v>M3</v>
      </c>
      <c r="H31" s="579" t="e">
        <f>SUMIF('Escavação e Drenagem'!#REF!,"SINAPI 94327",'Escavação e Drenagem'!#REF!)</f>
        <v>#REF!</v>
      </c>
      <c r="I31" s="581" t="str">
        <f>VLOOKUP(E31,'SINAPI-0821'!A:D,4,0)</f>
        <v>90,15</v>
      </c>
    </row>
    <row r="32" spans="1:9" ht="51" x14ac:dyDescent="0.2">
      <c r="A32" s="677" t="s">
        <v>41231</v>
      </c>
      <c r="B32" s="677" t="s">
        <v>41223</v>
      </c>
      <c r="C32" s="677" t="s">
        <v>41226</v>
      </c>
      <c r="D32" s="581" t="s">
        <v>41232</v>
      </c>
      <c r="E32" s="581">
        <v>94329</v>
      </c>
      <c r="F32" s="682" t="str">
        <f>VLOOKUP(E32,'SINAPI-0821'!A:D,2,0)</f>
        <v>ATERRO MECANIZADO DE VALA COM ESCAVADEIRA HIDRÁULICA (CAPACIDADE DA CAÇAMBA: 0,8 M³ / POTÊNCIA: 111 HP), LARGURA DE 1,5 A 2,5 M, PROFUNDIDADE DE 1,5 A 3,0 M, COM AREIA PARA ATERRO. AF_05/2016</v>
      </c>
      <c r="G32" s="581" t="str">
        <f>VLOOKUP(E32,'SINAPI-0821'!A:D,3,0)</f>
        <v>M3</v>
      </c>
      <c r="H32" s="579" t="e">
        <f>SUMIF('Escavação e Drenagem'!#REF!,"SINAPI 94329",'Escavação e Drenagem'!#REF!)</f>
        <v>#REF!</v>
      </c>
      <c r="I32" s="581" t="str">
        <f>VLOOKUP(E32,'SINAPI-0821'!A:D,4,0)</f>
        <v>80,81</v>
      </c>
    </row>
    <row r="33" spans="1:9" ht="51" x14ac:dyDescent="0.2">
      <c r="A33" s="677" t="s">
        <v>41231</v>
      </c>
      <c r="B33" s="677" t="s">
        <v>41223</v>
      </c>
      <c r="C33" s="677" t="s">
        <v>41226</v>
      </c>
      <c r="D33" s="581" t="s">
        <v>41232</v>
      </c>
      <c r="E33" s="581">
        <v>94331</v>
      </c>
      <c r="F33" s="682" t="str">
        <f>VLOOKUP(E33,'SINAPI-0821'!A:D,2,0)</f>
        <v>ATERRO MECANIZADO DE VALA COM ESCAVADEIRA HIDRÁULICA (CAPACIDADE DA CAÇAMBA: 0,8 M³ / POTÊNCIA: 111 HP), LARGURA DE 1,5 A 2,5 M, PROFUNDIDADE DE 3,0 A 4,5 M, COM AREIA PARA ATERRO. AF_05/2016</v>
      </c>
      <c r="G33" s="581" t="str">
        <f>VLOOKUP(E33,'SINAPI-0821'!A:D,3,0)</f>
        <v>M3</v>
      </c>
      <c r="H33" s="579" t="e">
        <f>SUMIF('Escavação e Drenagem'!#REF!,"SINAPI 94331",'Escavação e Drenagem'!#REF!)</f>
        <v>#REF!</v>
      </c>
      <c r="I33" s="581" t="str">
        <f>VLOOKUP(E33,'SINAPI-0821'!A:D,4,0)</f>
        <v>78,94</v>
      </c>
    </row>
    <row r="34" spans="1:9" ht="51" x14ac:dyDescent="0.2">
      <c r="A34" s="677" t="s">
        <v>41231</v>
      </c>
      <c r="B34" s="677" t="s">
        <v>41223</v>
      </c>
      <c r="C34" s="677" t="s">
        <v>41226</v>
      </c>
      <c r="D34" s="581" t="s">
        <v>41232</v>
      </c>
      <c r="E34" s="581">
        <v>94333</v>
      </c>
      <c r="F34" s="682" t="str">
        <f>VLOOKUP(E34,'SINAPI-0821'!A:D,2,0)</f>
        <v>ATERRO MECANIZADO DE VALA COM ESCAVADEIRA HIDRÁULICA (CAPACIDADE DA CAÇAMBA: 0,8 M³ / POTÊNCIA: 111 HP), LARGURA DE 1,5 A 2,5 M, PROFUNDIDADE DE 4,5 A 6,0 M, COM AREIA PARA ATERRO. AF_05/2016</v>
      </c>
      <c r="G34" s="581" t="str">
        <f>VLOOKUP(E34,'SINAPI-0821'!A:D,3,0)</f>
        <v>M3</v>
      </c>
      <c r="H34" s="579" t="e">
        <f>SUMIF('Escavação e Drenagem'!#REF!,"SINAPI 94333",'Escavação e Drenagem'!#REF!)</f>
        <v>#REF!</v>
      </c>
      <c r="I34" s="581" t="str">
        <f>VLOOKUP(E34,'SINAPI-0821'!A:D,4,0)</f>
        <v>78,04</v>
      </c>
    </row>
    <row r="35" spans="1:9" ht="51" x14ac:dyDescent="0.2">
      <c r="A35" s="677" t="s">
        <v>41233</v>
      </c>
      <c r="B35" s="677" t="s">
        <v>41223</v>
      </c>
      <c r="C35" s="677" t="s">
        <v>41224</v>
      </c>
      <c r="D35" s="581" t="s">
        <v>41232</v>
      </c>
      <c r="E35" s="581">
        <v>94305</v>
      </c>
      <c r="F35" s="682" t="str">
        <f>VLOOKUP(E35,'SINAPI-0821'!A:D,2,0)</f>
        <v>ATERRO MECANIZADO DE VALA COM ESCAVADEIRA HIDRÁULICA (CAPACIDADE DA CAÇAMBA: 0,8 M³ / POTÊNCIA: 111 HP), LARGURA ATÉ 1,5 M, PROFUNDIDADE DE 1,5 A 3,0 M, COM SOLO ARGILO-ARENOSO. AF_05/2016</v>
      </c>
      <c r="G35" s="581" t="str">
        <f>VLOOKUP(E35,'SINAPI-0821'!A:D,3,0)</f>
        <v>M3</v>
      </c>
      <c r="H35" s="579" t="e">
        <f>SUMIF('Escavação e Drenagem'!#REF!,"SINAPI 94305",'Escavação e Drenagem'!#REF!)</f>
        <v>#REF!</v>
      </c>
      <c r="I35" s="581" t="str">
        <f>VLOOKUP(E35,'SINAPI-0821'!A:D,4,0)</f>
        <v>27,79</v>
      </c>
    </row>
    <row r="36" spans="1:9" ht="51" x14ac:dyDescent="0.2">
      <c r="A36" s="677" t="s">
        <v>41233</v>
      </c>
      <c r="B36" s="677" t="s">
        <v>41223</v>
      </c>
      <c r="C36" s="677" t="s">
        <v>41224</v>
      </c>
      <c r="D36" s="581" t="s">
        <v>41232</v>
      </c>
      <c r="E36" s="581">
        <v>94307</v>
      </c>
      <c r="F36" s="682" t="str">
        <f>VLOOKUP(E36,'SINAPI-0821'!A:D,2,0)</f>
        <v>ATERRO MECANIZADO DE VALA COM ESCAVADEIRA HIDRÁULICA (CAPACIDADE DA CAÇAMBA: 0,8 M³ / POTÊNCIA: 111 HP), LARGURA ATÉ 1,5 M, PROFUNDIDADE DE 3,0 A 4,5 M, COM SOLO ARGILO-ARENOSO. AF_05/2016</v>
      </c>
      <c r="G36" s="581" t="str">
        <f>VLOOKUP(E36,'SINAPI-0821'!A:D,3,0)</f>
        <v>M3</v>
      </c>
      <c r="H36" s="579" t="e">
        <f>SUMIF('Escavação e Drenagem'!#REF!,"SINAPI 94307",'Escavação e Drenagem'!#REF!)</f>
        <v>#REF!</v>
      </c>
      <c r="I36" s="581" t="str">
        <f>VLOOKUP(E36,'SINAPI-0821'!A:D,4,0)</f>
        <v>23,71</v>
      </c>
    </row>
    <row r="37" spans="1:9" ht="51" x14ac:dyDescent="0.2">
      <c r="A37" s="677" t="s">
        <v>41233</v>
      </c>
      <c r="B37" s="677" t="s">
        <v>41223</v>
      </c>
      <c r="C37" s="677" t="s">
        <v>41224</v>
      </c>
      <c r="D37" s="581" t="s">
        <v>41232</v>
      </c>
      <c r="E37" s="581">
        <v>94309</v>
      </c>
      <c r="F37" s="682" t="str">
        <f>VLOOKUP(E37,'SINAPI-0821'!A:D,2,0)</f>
        <v>ATERRO MECANIZADO DE VALA COM ESCAVADEIRA HIDRÁULICA (CAPACIDADE DA CAÇAMBA: 0,8 M³ / POTÊNCIA: 111 HP), LARGURA ATÉ 1,5 M, PROFUNDIDADE DE 4,5 A 6,0 M, COM SOLO ARGILO-ARENOSO. AF_05/2016</v>
      </c>
      <c r="G37" s="581" t="str">
        <f>VLOOKUP(E37,'SINAPI-0821'!A:D,3,0)</f>
        <v>M3</v>
      </c>
      <c r="H37" s="579" t="e">
        <f>SUMIF('Escavação e Drenagem'!#REF!,"SINAPI 94309",'Escavação e Drenagem'!#REF!)</f>
        <v>#REF!</v>
      </c>
      <c r="I37" s="581" t="str">
        <f>VLOOKUP(E37,'SINAPI-0821'!A:D,4,0)</f>
        <v>22,01</v>
      </c>
    </row>
    <row r="38" spans="1:9" ht="51" x14ac:dyDescent="0.2">
      <c r="A38" s="677" t="s">
        <v>41233</v>
      </c>
      <c r="B38" s="677" t="s">
        <v>41223</v>
      </c>
      <c r="C38" s="677" t="s">
        <v>41226</v>
      </c>
      <c r="D38" s="581" t="s">
        <v>41232</v>
      </c>
      <c r="E38" s="581">
        <v>94304</v>
      </c>
      <c r="F38" s="682" t="str">
        <f>VLOOKUP(E38,'SINAPI-0821'!A:D,2,0)</f>
        <v>ATERRO MECANIZADO DE VALA COM ESCAVADEIRA HIDRÁULICA (CAPACIDADE DA CAÇAMBA: 0,8 M³ / POTÊNCIA: 111 HP), LARGURA DE 1,5 A 2,5 M, PROFUNDIDADE ATÉ 1,5 M, COM SOLO ARGILO-ARENOSO. AF_05/2016</v>
      </c>
      <c r="G38" s="581" t="str">
        <f>VLOOKUP(E38,'SINAPI-0821'!A:D,3,0)</f>
        <v>M3</v>
      </c>
      <c r="H38" s="579" t="e">
        <f>SUMIF('Escavação e Drenagem'!#REF!,"SINAPI 94304",'Escavação e Drenagem'!#REF!)</f>
        <v>#REF!</v>
      </c>
      <c r="I38" s="581" t="str">
        <f>VLOOKUP(E38,'SINAPI-0821'!A:D,4,0)</f>
        <v>31,89</v>
      </c>
    </row>
    <row r="39" spans="1:9" ht="51" x14ac:dyDescent="0.2">
      <c r="A39" s="677" t="s">
        <v>41233</v>
      </c>
      <c r="B39" s="677" t="s">
        <v>41223</v>
      </c>
      <c r="C39" s="677" t="s">
        <v>41226</v>
      </c>
      <c r="D39" s="581" t="s">
        <v>41232</v>
      </c>
      <c r="E39" s="581">
        <v>94306</v>
      </c>
      <c r="F39" s="682" t="str">
        <f>VLOOKUP(E39,'SINAPI-0821'!A:D,2,0)</f>
        <v>ATERRO MECANIZADO DE VALA COM ESCAVADEIRA HIDRÁULICA (CAPACIDADE DA CAÇAMBA: 0,8 M³ / POTÊNCIA: 111 HP), LARGURA DE 1,5 A 2,5 M, PROFUNDIDADE DE 1,5 A 3,0 M, COM SOLO ARGILO-ARENOSO. AF_05/2016</v>
      </c>
      <c r="G39" s="581" t="str">
        <f>VLOOKUP(E39,'SINAPI-0821'!A:D,3,0)</f>
        <v>M3</v>
      </c>
      <c r="H39" s="579" t="e">
        <f>SUMIF('Escavação e Drenagem'!#REF!,"SINAPI 94306",'Escavação e Drenagem'!#REF!)</f>
        <v>#REF!</v>
      </c>
      <c r="I39" s="581" t="str">
        <f>VLOOKUP(E39,'SINAPI-0821'!A:D,4,0)</f>
        <v>22,55</v>
      </c>
    </row>
    <row r="40" spans="1:9" ht="51" x14ac:dyDescent="0.2">
      <c r="A40" s="677" t="s">
        <v>41233</v>
      </c>
      <c r="B40" s="677" t="s">
        <v>41223</v>
      </c>
      <c r="C40" s="677" t="s">
        <v>41226</v>
      </c>
      <c r="D40" s="581" t="s">
        <v>41232</v>
      </c>
      <c r="E40" s="581">
        <v>94308</v>
      </c>
      <c r="F40" s="682" t="str">
        <f>VLOOKUP(E40,'SINAPI-0821'!A:D,2,0)</f>
        <v>ATERRO MECANIZADO DE VALA COM ESCAVADEIRA HIDRÁULICA (CAPACIDADE DA CAÇAMBA: 0,8 M³ / POTÊNCIA: 111 HP), LARGURA DE 1,5 A 2,5 M, PROFUNDIDADE DE 3,0 A 4,5 M, COM SOLO ARGILO-ARENOSO. AF_05/2016</v>
      </c>
      <c r="G40" s="581" t="str">
        <f>VLOOKUP(E40,'SINAPI-0821'!A:D,3,0)</f>
        <v>M3</v>
      </c>
      <c r="H40" s="579" t="e">
        <f>SUMIF('Escavação e Drenagem'!#REF!,"SINAPI 94308",'Escavação e Drenagem'!#REF!)</f>
        <v>#REF!</v>
      </c>
      <c r="I40" s="581" t="str">
        <f>VLOOKUP(E40,'SINAPI-0821'!A:D,4,0)</f>
        <v>20,68</v>
      </c>
    </row>
    <row r="41" spans="1:9" ht="51" x14ac:dyDescent="0.2">
      <c r="A41" s="677" t="s">
        <v>41233</v>
      </c>
      <c r="B41" s="677" t="s">
        <v>41223</v>
      </c>
      <c r="C41" s="677" t="s">
        <v>41226</v>
      </c>
      <c r="D41" s="581" t="s">
        <v>41232</v>
      </c>
      <c r="E41" s="581">
        <v>94310</v>
      </c>
      <c r="F41" s="682" t="str">
        <f>VLOOKUP(E41,'SINAPI-0821'!A:D,2,0)</f>
        <v>ATERRO MECANIZADO DE VALA COM ESCAVADEIRA HIDRÁULICA (CAPACIDADE DA CAÇAMBA: 0,8 M³ / POTÊNCIA: 111 HP), LARGURA DE 1,5 A 2,5 M, PROFUNDIDADE DE 4,5 A 6,0 M, COM SOLO ARGILO-ARENOSO. AF_05/2016</v>
      </c>
      <c r="G41" s="581" t="str">
        <f>VLOOKUP(E41,'SINAPI-0821'!A:D,3,0)</f>
        <v>M3</v>
      </c>
      <c r="H41" s="579" t="e">
        <f>SUMIF('Escavação e Drenagem'!#REF!,"SINAPI 94310",'Escavação e Drenagem'!#REF!)</f>
        <v>#REF!</v>
      </c>
      <c r="I41" s="581" t="str">
        <f>VLOOKUP(E41,'SINAPI-0821'!A:D,4,0)</f>
        <v>19,78</v>
      </c>
    </row>
    <row r="42" spans="1:9" ht="51" x14ac:dyDescent="0.2">
      <c r="A42" s="677" t="s">
        <v>41231</v>
      </c>
      <c r="B42" s="677" t="s">
        <v>41228</v>
      </c>
      <c r="C42" s="677" t="s">
        <v>41229</v>
      </c>
      <c r="D42" s="581" t="s">
        <v>41232</v>
      </c>
      <c r="E42" s="581">
        <v>94338</v>
      </c>
      <c r="F42" s="682" t="str">
        <f>VLOOKUP(E42,'SINAPI-0821'!A:D,2,0)</f>
        <v>ATERRO MECANIZADO DE VALA COM RETROESCAVADEIRA (CAPACIDADE DA CAÇAMBA DA RETRO: 0,26 M³ / POTÊNCIA: 88 HP), LARGURA ATÉ 0,8 M, PROFUNDIDADE ATÉ 1,5 M, COM AREIA PARA ATERRO. AF_05/2016</v>
      </c>
      <c r="G42" s="581" t="str">
        <f>VLOOKUP(E42,'SINAPI-0821'!A:D,3,0)</f>
        <v>M3</v>
      </c>
      <c r="H42" s="579" t="e">
        <f>SUMIF('Escavação e Drenagem'!#REF!,"SINAPI 94338",'Escavação e Drenagem'!#REF!)</f>
        <v>#REF!</v>
      </c>
      <c r="I42" s="581" t="str">
        <f>VLOOKUP(E42,'SINAPI-0821'!A:D,4,0)</f>
        <v>101,82</v>
      </c>
    </row>
    <row r="43" spans="1:9" ht="51" x14ac:dyDescent="0.2">
      <c r="A43" s="677" t="s">
        <v>41231</v>
      </c>
      <c r="B43" s="677" t="s">
        <v>41228</v>
      </c>
      <c r="C43" s="677" t="s">
        <v>41229</v>
      </c>
      <c r="D43" s="581" t="s">
        <v>41232</v>
      </c>
      <c r="E43" s="581">
        <v>94340</v>
      </c>
      <c r="F43" s="682" t="str">
        <f>VLOOKUP(E43,'SINAPI-0821'!A:D,2,0)</f>
        <v>ATERRO MECANIZADO DE VALA COM RETROESCAVADEIRA (CAPACIDADE DA CAÇAMBA DA RETRO: 0,26 M³ / POTÊNCIA: 88 HP), LARGURA ATÉ 0,8 M, PROFUNDIDADE DE 1,5 A 3,0 M, COM AREIA PARA ATERRO. AF_05/2016</v>
      </c>
      <c r="G43" s="581" t="str">
        <f>VLOOKUP(E43,'SINAPI-0821'!A:D,3,0)</f>
        <v>M3</v>
      </c>
      <c r="H43" s="579" t="e">
        <f>SUMIF('Escavação e Drenagem'!#REF!,"SINAPI 94340",'Escavação e Drenagem'!#REF!)</f>
        <v>#REF!</v>
      </c>
      <c r="I43" s="581" t="str">
        <f>VLOOKUP(E43,'SINAPI-0821'!A:D,4,0)</f>
        <v>86,73</v>
      </c>
    </row>
    <row r="44" spans="1:9" ht="51" x14ac:dyDescent="0.2">
      <c r="A44" s="677" t="s">
        <v>41231</v>
      </c>
      <c r="B44" s="677" t="s">
        <v>41228</v>
      </c>
      <c r="C44" s="677" t="s">
        <v>41230</v>
      </c>
      <c r="D44" s="581" t="s">
        <v>41232</v>
      </c>
      <c r="E44" s="581">
        <v>94339</v>
      </c>
      <c r="F44" s="682" t="str">
        <f>VLOOKUP(E44,'SINAPI-0821'!A:D,2,0)</f>
        <v>ATERRO MECANIZADO DE VALA COM RETROESCAVADEIRA (CAPACIDADE DA CAÇAMBA DA RETRO: 0,26 M³ / POTÊNCIA: 88 HP), LARGURA DE 0,8 A 1,5 M, PROFUNDIDADE ATÉ 1,5 M, COM AREIA PARA ATERRO. AF_05/2016</v>
      </c>
      <c r="G44" s="581" t="str">
        <f>VLOOKUP(E44,'SINAPI-0821'!A:D,3,0)</f>
        <v>M3</v>
      </c>
      <c r="H44" s="579" t="e">
        <f>SUMIF('Escavação e Drenagem'!#REF!,"SINAPI 94339",'Escavação e Drenagem'!#REF!)</f>
        <v>#REF!</v>
      </c>
      <c r="I44" s="581" t="str">
        <f>VLOOKUP(E44,'SINAPI-0821'!A:D,4,0)</f>
        <v>91,36</v>
      </c>
    </row>
    <row r="45" spans="1:9" ht="51" x14ac:dyDescent="0.2">
      <c r="A45" s="677" t="s">
        <v>41231</v>
      </c>
      <c r="B45" s="677" t="s">
        <v>41228</v>
      </c>
      <c r="C45" s="677" t="s">
        <v>41230</v>
      </c>
      <c r="D45" s="581" t="s">
        <v>41232</v>
      </c>
      <c r="E45" s="581">
        <v>94341</v>
      </c>
      <c r="F45" s="682" t="str">
        <f>VLOOKUP(E45,'SINAPI-0821'!A:D,2,0)</f>
        <v>ATERRO MECANIZADO DE VALA COM RETROESCAVADEIRA (CAPACIDADE DA CAÇAMBA DA RETRO: 0,26 M³ / POTÊNCIA: 88 HP), LARGURA DE 0,8 A 1,5 M, PROFUNDIDADE DE 1,5 A 3,0 M, COM AREIA PARA ATERRO. AF_05/2016</v>
      </c>
      <c r="G45" s="581" t="str">
        <f>VLOOKUP(E45,'SINAPI-0821'!A:D,3,0)</f>
        <v>M3</v>
      </c>
      <c r="H45" s="579" t="e">
        <f>SUMIF('Escavação e Drenagem'!#REF!,"SINAPI 94341",'Escavação e Drenagem'!#REF!)</f>
        <v>#REF!</v>
      </c>
      <c r="I45" s="581" t="str">
        <f>VLOOKUP(E45,'SINAPI-0821'!A:D,4,0)</f>
        <v>80,75</v>
      </c>
    </row>
    <row r="46" spans="1:9" ht="51" x14ac:dyDescent="0.2">
      <c r="A46" s="677" t="s">
        <v>41233</v>
      </c>
      <c r="B46" s="677" t="s">
        <v>41228</v>
      </c>
      <c r="C46" s="677" t="s">
        <v>41229</v>
      </c>
      <c r="D46" s="581" t="s">
        <v>41232</v>
      </c>
      <c r="E46" s="581">
        <v>94315</v>
      </c>
      <c r="F46" s="682" t="str">
        <f>VLOOKUP(E46,'SINAPI-0821'!A:D,2,0)</f>
        <v>ATERRO MECANIZADO DE VALA COM RETROESCAVADEIRA (CAPACIDADE DA CAÇAMBA DA RETRO: 0,26 M³ / POTÊNCIA: 88 HP), LARGURA ATÉ 0,8 M, PROFUNDIDADE ATÉ 1,5 M, COM SOLO ARGILO-ARENOSO. AF_05/2016</v>
      </c>
      <c r="G46" s="581" t="str">
        <f>VLOOKUP(E46,'SINAPI-0821'!A:D,3,0)</f>
        <v>M3</v>
      </c>
      <c r="H46" s="579" t="e">
        <f>SUMIF('Escavação e Drenagem'!#REF!,"SINAPI 94315",'Escavação e Drenagem'!#REF!)</f>
        <v>#REF!</v>
      </c>
      <c r="I46" s="581" t="str">
        <f>VLOOKUP(E46,'SINAPI-0821'!A:D,4,0)</f>
        <v>43,56</v>
      </c>
    </row>
    <row r="47" spans="1:9" ht="51" x14ac:dyDescent="0.2">
      <c r="A47" s="677" t="s">
        <v>41233</v>
      </c>
      <c r="B47" s="677" t="s">
        <v>41228</v>
      </c>
      <c r="C47" s="677" t="s">
        <v>41229</v>
      </c>
      <c r="D47" s="581" t="s">
        <v>41232</v>
      </c>
      <c r="E47" s="581">
        <v>94317</v>
      </c>
      <c r="F47" s="682" t="str">
        <f>VLOOKUP(E47,'SINAPI-0821'!A:D,2,0)</f>
        <v>ATERRO MECANIZADO DE VALA COM RETROESCAVADEIRA (CAPACIDADE DA CAÇAMBA DA RETRO: 0,26 M³ / POTÊNCIA: 88 HP), LARGURA ATÉ 0,8 M, PROFUNDIDADE DE 1,5 A 3,0 M, COM SOLO ARGILO-ARENOSO. AF_05/2016</v>
      </c>
      <c r="G47" s="581" t="str">
        <f>VLOOKUP(E47,'SINAPI-0821'!A:D,3,0)</f>
        <v>M3</v>
      </c>
      <c r="H47" s="579" t="e">
        <f>SUMIF('Escavação e Drenagem'!#REF!,"SINAPI 94317",'Escavação e Drenagem'!#REF!)</f>
        <v>#REF!</v>
      </c>
      <c r="I47" s="581" t="str">
        <f>VLOOKUP(E47,'SINAPI-0821'!A:D,4,0)</f>
        <v>28,47</v>
      </c>
    </row>
    <row r="48" spans="1:9" ht="51" x14ac:dyDescent="0.2">
      <c r="A48" s="677" t="s">
        <v>41233</v>
      </c>
      <c r="B48" s="677" t="s">
        <v>41228</v>
      </c>
      <c r="C48" s="677" t="s">
        <v>41230</v>
      </c>
      <c r="D48" s="581" t="s">
        <v>41232</v>
      </c>
      <c r="E48" s="581">
        <v>94316</v>
      </c>
      <c r="F48" s="682" t="str">
        <f>VLOOKUP(E48,'SINAPI-0821'!A:D,2,0)</f>
        <v>ATERRO MECANIZADO DE VALA COM RETROESCAVADEIRA (CAPACIDADE DA CAÇAMBA DA RETRO: 0,26 M³ / POTÊNCIA: 88 HP), LARGURA DE 0,8 A 1,5 M, PROFUNDIDADE ATÉ 1,5 M, COM SOLO ARGILO-ARENOSO. AF_05/2016</v>
      </c>
      <c r="G48" s="581" t="str">
        <f>VLOOKUP(E48,'SINAPI-0821'!A:D,3,0)</f>
        <v>M3</v>
      </c>
      <c r="H48" s="579" t="e">
        <f>SUMIF('Escavação e Drenagem'!#REF!,"SINAPI 94316",'Escavação e Drenagem'!#REF!)</f>
        <v>#REF!</v>
      </c>
      <c r="I48" s="581" t="str">
        <f>VLOOKUP(E48,'SINAPI-0821'!A:D,4,0)</f>
        <v>33,10</v>
      </c>
    </row>
    <row r="49" spans="1:9" ht="51" x14ac:dyDescent="0.2">
      <c r="A49" s="677" t="s">
        <v>41233</v>
      </c>
      <c r="B49" s="677" t="s">
        <v>41228</v>
      </c>
      <c r="C49" s="677" t="s">
        <v>41230</v>
      </c>
      <c r="D49" s="581" t="s">
        <v>41232</v>
      </c>
      <c r="E49" s="581">
        <v>94318</v>
      </c>
      <c r="F49" s="682" t="str">
        <f>VLOOKUP(E49,'SINAPI-0821'!A:D,2,0)</f>
        <v>ATERRO MECANIZADO DE VALA COM RETROESCAVADEIRA (CAPACIDADE DA CAÇAMBA DA RETRO: 0,26 M³ / POTÊNCIA: 88 HP), LARGURA DE 0,8 A 1,5 M, PROFUNDIDADE DE 1,5 A 3,0 M, COM SOLO ARGILO-ARENOSO. AF_05/2016</v>
      </c>
      <c r="G49" s="581" t="str">
        <f>VLOOKUP(E49,'SINAPI-0821'!A:D,3,0)</f>
        <v>M3</v>
      </c>
      <c r="H49" s="579" t="e">
        <f>SUMIF('Escavação e Drenagem'!#REF!,"SINAPI 94318",'Escavação e Drenagem'!#REF!)</f>
        <v>#REF!</v>
      </c>
      <c r="I49" s="581" t="str">
        <f>VLOOKUP(E49,'SINAPI-0821'!A:D,4,0)</f>
        <v>22,49</v>
      </c>
    </row>
    <row r="50" spans="1:9" ht="63.75" x14ac:dyDescent="0.2">
      <c r="A50" s="677" t="s">
        <v>41222</v>
      </c>
      <c r="B50" s="677" t="s">
        <v>41223</v>
      </c>
      <c r="C50" s="677" t="s">
        <v>41224</v>
      </c>
      <c r="D50" s="581" t="s">
        <v>41234</v>
      </c>
      <c r="E50" s="581">
        <v>93361</v>
      </c>
      <c r="F50" s="682" t="str">
        <f>VLOOKUP(E50,'SINAPI-0821'!A:D,2,0)</f>
        <v>REATERRO MECANIZADO DE VALA COM ESCAVADEIRA HIDRÁULICA (CAPACIDADE DA CAÇAMBA: 0,8 M³ / POTÊNCIA: 111 HP), LARGURA ATÉ 1,5 M, PROFUNDIDADE DE 1,5 A 3,0 M, COM SOLO DE 1ª CATEGORIA EM LOCAIS COM ALTO NÍVEL DE INTERFERÊNCIA. AF_04/2016</v>
      </c>
      <c r="G50" s="581" t="str">
        <f>VLOOKUP(E50,'SINAPI-0821'!A:D,3,0)</f>
        <v>M3</v>
      </c>
      <c r="H50" s="579" t="e">
        <f>SUMIF('Escavação e Drenagem'!#REF!,"SINAPI 93361",'Escavação e Drenagem'!#REF!)</f>
        <v>#REF!</v>
      </c>
      <c r="I50" s="581" t="str">
        <f>VLOOKUP(E50,'SINAPI-0821'!A:D,4,0)</f>
        <v>17,03</v>
      </c>
    </row>
    <row r="51" spans="1:9" ht="63.75" x14ac:dyDescent="0.2">
      <c r="A51" s="677" t="s">
        <v>41222</v>
      </c>
      <c r="B51" s="677" t="s">
        <v>41223</v>
      </c>
      <c r="C51" s="677" t="s">
        <v>41224</v>
      </c>
      <c r="D51" s="581" t="s">
        <v>41234</v>
      </c>
      <c r="E51" s="581">
        <v>93363</v>
      </c>
      <c r="F51" s="682" t="str">
        <f>VLOOKUP(E51,'SINAPI-0821'!A:D,2,0)</f>
        <v>REATERRO MECANIZADO DE VALA COM ESCAVADEIRA HIDRÁULICA (CAPACIDADE DA CAÇAMBA: 0,8 M³ / POTÊNCIA: 111 HP), LARGURA ATÉ 1,5 M, PROFUNDIDADE DE 3,0 A 4,5 M COM SOLO DE 1ª CATEGORIA EM LOCAIS COM ALTO NÍVEL DE INTERFERÊNCIA. AF_04/2016</v>
      </c>
      <c r="G51" s="581" t="str">
        <f>VLOOKUP(E51,'SINAPI-0821'!A:D,3,0)</f>
        <v>M3</v>
      </c>
      <c r="H51" s="579" t="e">
        <f>SUMIF('Escavação e Drenagem'!#REF!,"SINAPI 93363",'Escavação e Drenagem'!#REF!)</f>
        <v>#REF!</v>
      </c>
      <c r="I51" s="581" t="str">
        <f>VLOOKUP(E51,'SINAPI-0821'!A:D,4,0)</f>
        <v>12,88</v>
      </c>
    </row>
    <row r="52" spans="1:9" ht="63.75" x14ac:dyDescent="0.2">
      <c r="A52" s="677" t="s">
        <v>41222</v>
      </c>
      <c r="B52" s="677" t="s">
        <v>41223</v>
      </c>
      <c r="C52" s="677" t="s">
        <v>41224</v>
      </c>
      <c r="D52" s="581" t="s">
        <v>41234</v>
      </c>
      <c r="E52" s="581">
        <v>93365</v>
      </c>
      <c r="F52" s="682" t="str">
        <f>VLOOKUP(E52,'SINAPI-0821'!A:D,2,0)</f>
        <v>REATERRO MECANIZADO DE VALA COM ESCAVADEIRA HIDRÁULICA (CAPACIDADE DA CAÇAMBA: 0,8 M³ / POTÊNCIA: 111 HP), LARGURA ATÉ 1,5 M, PROFUNDIDADE DE 4,5 A 6,0 M, COM SOLO DE 1ª CATEGORIA EM LOCAIS COM ALTO NÍVEL DE INTERFERÊNCIA. AF_04/2016</v>
      </c>
      <c r="G52" s="581" t="str">
        <f>VLOOKUP(E52,'SINAPI-0821'!A:D,3,0)</f>
        <v>M3</v>
      </c>
      <c r="H52" s="579" t="e">
        <f>SUMIF('Escavação e Drenagem'!#REF!,"SINAPI 93365",'Escavação e Drenagem'!#REF!)</f>
        <v>#REF!</v>
      </c>
      <c r="I52" s="581" t="str">
        <f>VLOOKUP(E52,'SINAPI-0821'!A:D,4,0)</f>
        <v>11,10</v>
      </c>
    </row>
    <row r="53" spans="1:9" ht="51" x14ac:dyDescent="0.2">
      <c r="A53" s="677" t="s">
        <v>41222</v>
      </c>
      <c r="B53" s="677" t="s">
        <v>41223</v>
      </c>
      <c r="C53" s="677" t="s">
        <v>41226</v>
      </c>
      <c r="D53" s="581" t="s">
        <v>41234</v>
      </c>
      <c r="E53" s="581">
        <v>93360</v>
      </c>
      <c r="F53" s="682" t="str">
        <f>VLOOKUP(E53,'SINAPI-0821'!A:D,2,0)</f>
        <v>REATERRO MECANIZADO DE VALA COM ESCAVADEIRA HIDRÁULICA (CAPACIDADE DA CAÇAMBA: 0,8 M³ / POTÊNCIA: 111 HP), LARGURA DE 1,5 A 2,5 M, PROFUNDIDADE ATÉ 1,5 M, COM SOLO DE 1ª CATEGORIA EM LOCAIS COM ALTO NÍVEL DE INTERFERÊNCIA. AF_04/2016</v>
      </c>
      <c r="G53" s="581" t="str">
        <f>VLOOKUP(E53,'SINAPI-0821'!A:D,3,0)</f>
        <v>M3</v>
      </c>
      <c r="H53" s="579" t="e">
        <f>SUMIF('Escavação e Drenagem'!#REF!,"SINAPI 93360",'Escavação e Drenagem'!#REF!)</f>
        <v>#REF!</v>
      </c>
      <c r="I53" s="581" t="str">
        <f>VLOOKUP(E53,'SINAPI-0821'!A:D,4,0)</f>
        <v>21,05</v>
      </c>
    </row>
    <row r="54" spans="1:9" ht="63.75" x14ac:dyDescent="0.2">
      <c r="A54" s="677" t="s">
        <v>41222</v>
      </c>
      <c r="B54" s="677" t="s">
        <v>41223</v>
      </c>
      <c r="C54" s="677" t="s">
        <v>41226</v>
      </c>
      <c r="D54" s="581" t="s">
        <v>41234</v>
      </c>
      <c r="E54" s="581">
        <v>93362</v>
      </c>
      <c r="F54" s="682" t="str">
        <f>VLOOKUP(E54,'SINAPI-0821'!A:D,2,0)</f>
        <v>REATERRO MECANIZADO DE VALA COM ESCAVADEIRA HIDRÁULICA (CAPACIDADE DA CAÇAMBA: 0,8 M³ / POTÊNCIA: 111 HP), LARGURA DE 1,5 A 2,5 M, PROFUNDIDADE DE 1,5 A 3,0 M, COM SOLO DE 1ª CATEGORIA EM LOCAIS COM ALTO NÍVEL DE INTERFERÊNCIA. AF_04/2016</v>
      </c>
      <c r="G54" s="581" t="str">
        <f>VLOOKUP(E54,'SINAPI-0821'!A:D,3,0)</f>
        <v>M3</v>
      </c>
      <c r="H54" s="579" t="e">
        <f>SUMIF('Escavação e Drenagem'!#REF!,"SINAPI 93362",'Escavação e Drenagem'!#REF!)</f>
        <v>#REF!</v>
      </c>
      <c r="I54" s="581" t="str">
        <f>VLOOKUP(E54,'SINAPI-0821'!A:D,4,0)</f>
        <v>11,73</v>
      </c>
    </row>
    <row r="55" spans="1:9" ht="63.75" x14ac:dyDescent="0.2">
      <c r="A55" s="677" t="s">
        <v>41222</v>
      </c>
      <c r="B55" s="677" t="s">
        <v>41223</v>
      </c>
      <c r="C55" s="677" t="s">
        <v>41226</v>
      </c>
      <c r="D55" s="581" t="s">
        <v>41234</v>
      </c>
      <c r="E55" s="581">
        <v>93364</v>
      </c>
      <c r="F55" s="682" t="str">
        <f>VLOOKUP(E55,'SINAPI-0821'!A:D,2,0)</f>
        <v>REATERRO MECANIZADO DE VALA COM ESCAVADEIRA HIDRÁULICA (CAPACIDADE DA CAÇAMBA: 0,8 M³ / POTÊNCIA: 111 HP), LARGURA DE 1,5 A 2,5 M, PROFUNDIDADE DE 3,0  A 4,5 M, COM SOLO (SEM SUBSTITUIÇÃO) DE 1ª CATEGORIA EM LOCAIS COM ALTO NÍVEL DE INTERFERÊNCIA. AF_04/2016</v>
      </c>
      <c r="G55" s="581" t="str">
        <f>VLOOKUP(E55,'SINAPI-0821'!A:D,3,0)</f>
        <v>M3</v>
      </c>
      <c r="H55" s="579" t="e">
        <f>SUMIF('Escavação e Drenagem'!#REF!,"SINAPI 93364",'Escavação e Drenagem'!#REF!)</f>
        <v>#REF!</v>
      </c>
      <c r="I55" s="581" t="str">
        <f>VLOOKUP(E55,'SINAPI-0821'!A:D,4,0)</f>
        <v>9,85</v>
      </c>
    </row>
    <row r="56" spans="1:9" ht="63.75" x14ac:dyDescent="0.2">
      <c r="A56" s="677" t="s">
        <v>41222</v>
      </c>
      <c r="B56" s="677" t="s">
        <v>41223</v>
      </c>
      <c r="C56" s="677" t="s">
        <v>41226</v>
      </c>
      <c r="D56" s="581" t="s">
        <v>41234</v>
      </c>
      <c r="E56" s="581">
        <v>93366</v>
      </c>
      <c r="F56" s="682" t="str">
        <f>VLOOKUP(E56,'SINAPI-0821'!A:D,2,0)</f>
        <v>REATERRO MECANIZADO DE VALA COM ESCAVADEIRA HIDRÁULICA (CAPACIDADE DA CAÇAMBA: 0,8 M³ / POTÊNCIA: 111 HP), LARGURA DE 1,5 A 2,5 M, PROFUNDIDADE DE 4,5 A 6,0 M, COM SOLO DE 1ª CATEGORIA EM LOCAIS COM ALTO NÍVEL DE INTERFERÊNCIA. AF_04/2016</v>
      </c>
      <c r="G56" s="581" t="str">
        <f>VLOOKUP(E56,'SINAPI-0821'!A:D,3,0)</f>
        <v>M3</v>
      </c>
      <c r="H56" s="579" t="e">
        <f>SUMIF('Escavação e Drenagem'!#REF!,"SINAPI 93366",'Escavação e Drenagem'!#REF!)</f>
        <v>#REF!</v>
      </c>
      <c r="I56" s="581" t="str">
        <f>VLOOKUP(E56,'SINAPI-0821'!A:D,4,0)</f>
        <v>8,96</v>
      </c>
    </row>
    <row r="57" spans="1:9" ht="63.75" x14ac:dyDescent="0.2">
      <c r="A57" s="677" t="s">
        <v>41227</v>
      </c>
      <c r="B57" s="677" t="s">
        <v>41223</v>
      </c>
      <c r="C57" s="677" t="s">
        <v>41224</v>
      </c>
      <c r="D57" s="581" t="s">
        <v>41234</v>
      </c>
      <c r="E57" s="581">
        <v>93368</v>
      </c>
      <c r="F57" s="682" t="str">
        <f>VLOOKUP(E57,'SINAPI-0821'!A:D,2,0)</f>
        <v>REATERRO MECANIZADO DE VALA COM ESCAVADEIRA HIDRÁULICA (CAPACIDADE DA CAÇAMBA: 0,8 M³ / POTÊNCIA: 111 HP), LARGURA ATÉ 1,5 M, PROFUNDIDADE DE 1,5 A 3,0 M, COM SOLO DE 1ª CATEGORIA EM LOCAIS COM BAIXO NÍVEL DE INTERFERÊNCIA. AF_04/2016</v>
      </c>
      <c r="G57" s="581" t="str">
        <f>VLOOKUP(E57,'SINAPI-0821'!A:D,3,0)</f>
        <v>M3</v>
      </c>
      <c r="H57" s="579" t="e">
        <f>SUMIF('Escavação e Drenagem'!#REF!,"SINAPI 93368",'Escavação e Drenagem'!#REF!)</f>
        <v>#REF!</v>
      </c>
      <c r="I57" s="581" t="str">
        <f>VLOOKUP(E57,'SINAPI-0821'!A:D,4,0)</f>
        <v>15,74</v>
      </c>
    </row>
    <row r="58" spans="1:9" ht="63.75" x14ac:dyDescent="0.2">
      <c r="A58" s="677" t="s">
        <v>41227</v>
      </c>
      <c r="B58" s="677" t="s">
        <v>41223</v>
      </c>
      <c r="C58" s="677" t="s">
        <v>41224</v>
      </c>
      <c r="D58" s="581" t="s">
        <v>41234</v>
      </c>
      <c r="E58" s="581">
        <v>93370</v>
      </c>
      <c r="F58" s="682" t="str">
        <f>VLOOKUP(E58,'SINAPI-0821'!A:D,2,0)</f>
        <v>REATERRO MECANIZADO DE VALA COM ESCAVADEIRA HIDRÁULICA (CAPACIDADE DA CAÇAMBA: 0,8 M³ / POTÊNCIA: 111 HP), LARGURA ATÉ 1,5 M, PROFUNDIDADE DE 3,0 A 4,5 M, COM SOLO DE 1ª CATEGORIA EM LOCAIS COM BAIXO NÍVEL DE INTERFERÊNCIA. AF_04/2016</v>
      </c>
      <c r="G58" s="581" t="str">
        <f>VLOOKUP(E58,'SINAPI-0821'!A:D,3,0)</f>
        <v>M3</v>
      </c>
      <c r="H58" s="579" t="e">
        <f>SUMIF('Escavação e Drenagem'!#REF!,"SINAPI 93370",'Escavação e Drenagem'!#REF!)</f>
        <v>#REF!</v>
      </c>
      <c r="I58" s="581" t="str">
        <f>VLOOKUP(E58,'SINAPI-0821'!A:D,4,0)</f>
        <v>11,66</v>
      </c>
    </row>
    <row r="59" spans="1:9" ht="63.75" x14ac:dyDescent="0.2">
      <c r="A59" s="677" t="s">
        <v>41227</v>
      </c>
      <c r="B59" s="677" t="s">
        <v>41223</v>
      </c>
      <c r="C59" s="677" t="s">
        <v>41224</v>
      </c>
      <c r="D59" s="581" t="s">
        <v>41234</v>
      </c>
      <c r="E59" s="581">
        <v>93372</v>
      </c>
      <c r="F59" s="682" t="str">
        <f>VLOOKUP(E59,'SINAPI-0821'!A:D,2,0)</f>
        <v>REATERRO MECANIZADO DE VALA COM ESCAVADEIRA HIDRÁULICA (CAPACIDADE DA CAÇAMBA: 0,8 M³ / POTÊNCIA: 111 HP), LARGURA ATÉ 1,5 M, PROFUNDIDADE DE 4,5 A 6,0 M, COM SOLO DE 1ª CATEGORIA EM LOCAIS COM BAIXO NÍVEL DE INTERFERÊNCIA. AF_04/2016</v>
      </c>
      <c r="G59" s="581" t="str">
        <f>VLOOKUP(E59,'SINAPI-0821'!A:D,3,0)</f>
        <v>M3</v>
      </c>
      <c r="H59" s="579" t="e">
        <f>SUMIF('Escavação e Drenagem'!#REF!,"SINAPI 93372",'Escavação e Drenagem'!#REF!)</f>
        <v>#REF!</v>
      </c>
      <c r="I59" s="581" t="str">
        <f>VLOOKUP(E59,'SINAPI-0821'!A:D,4,0)</f>
        <v>9,96</v>
      </c>
    </row>
    <row r="60" spans="1:9" ht="51" x14ac:dyDescent="0.2">
      <c r="A60" s="677" t="s">
        <v>41227</v>
      </c>
      <c r="B60" s="677" t="s">
        <v>41223</v>
      </c>
      <c r="C60" s="677" t="s">
        <v>41226</v>
      </c>
      <c r="D60" s="581" t="s">
        <v>41234</v>
      </c>
      <c r="E60" s="581">
        <v>93367</v>
      </c>
      <c r="F60" s="682" t="str">
        <f>VLOOKUP(E60,'SINAPI-0821'!A:D,2,0)</f>
        <v>REATERRO MECANIZADO DE VALA COM ESCAVADEIRA HIDRÁULICA (CAPACIDADE DA CAÇAMBA: 0,8 M³ / POTÊNCIA: 111 HP), LARGURA DE 1,5 A 2,5 M, PROFUNDIDADE ATÉ 1,5 M, COM SOLO DE 1ª CATEGORIA EM LOCAIS COM BAIXO NÍVEL DE INTERFERÊNCIA. AF_04/2016</v>
      </c>
      <c r="G60" s="581" t="str">
        <f>VLOOKUP(E60,'SINAPI-0821'!A:D,3,0)</f>
        <v>M3</v>
      </c>
      <c r="H60" s="579" t="e">
        <f>SUMIF('Escavação e Drenagem'!#REF!,"SINAPI 93367",'Escavação e Drenagem'!#REF!)</f>
        <v>#REF!</v>
      </c>
      <c r="I60" s="581" t="str">
        <f>VLOOKUP(E60,'SINAPI-0821'!A:D,4,0)</f>
        <v>19,82</v>
      </c>
    </row>
    <row r="61" spans="1:9" ht="63.75" x14ac:dyDescent="0.2">
      <c r="A61" s="677" t="s">
        <v>41227</v>
      </c>
      <c r="B61" s="677" t="s">
        <v>41223</v>
      </c>
      <c r="C61" s="677" t="s">
        <v>41226</v>
      </c>
      <c r="D61" s="581" t="s">
        <v>41234</v>
      </c>
      <c r="E61" s="581">
        <v>93369</v>
      </c>
      <c r="F61" s="682" t="str">
        <f>VLOOKUP(E61,'SINAPI-0821'!A:D,2,0)</f>
        <v>REATERRO MECANIZADO DE VALA COM ESCAVADEIRA HIDRÁULICA (CAPACIDADE DA CAÇAMBA: 0,8 M³ / POTÊNCIA: 111 HP), LARGURA DE 1,5 A 2,5 M, PROFUNDIDADE DE 1,5 A 3,0 M, COM SOLO (SEM SUBSTITUIÇÃO) DE 1ª CATEGORIA EM LOCAIS COM BAIXO NÍVEL DE INTERFERÊNCIA. AF_04/2016</v>
      </c>
      <c r="G61" s="581" t="str">
        <f>VLOOKUP(E61,'SINAPI-0821'!A:D,3,0)</f>
        <v>M3</v>
      </c>
      <c r="H61" s="579" t="e">
        <f>SUMIF('Escavação e Drenagem'!#REF!,"SINAPI 93369",'Escavação e Drenagem'!#REF!)</f>
        <v>#REF!</v>
      </c>
      <c r="I61" s="581" t="str">
        <f>VLOOKUP(E61,'SINAPI-0821'!A:D,4,0)</f>
        <v>10,50</v>
      </c>
    </row>
    <row r="62" spans="1:9" ht="63.75" x14ac:dyDescent="0.2">
      <c r="A62" s="677" t="s">
        <v>41227</v>
      </c>
      <c r="B62" s="677" t="s">
        <v>41223</v>
      </c>
      <c r="C62" s="677" t="s">
        <v>41226</v>
      </c>
      <c r="D62" s="581" t="s">
        <v>41234</v>
      </c>
      <c r="E62" s="581">
        <v>93371</v>
      </c>
      <c r="F62" s="682" t="str">
        <f>VLOOKUP(E62,'SINAPI-0821'!A:D,2,0)</f>
        <v>REATERRO MECANIZADO DE VALA COM ESCAVADEIRA HIDRÁULICA (CAPACIDADE DA CAÇAMBA: 0,8 M³ / POTÊNCIA: 111 HP), LARGURA DE 1,5 A 2,5 M, PROFUNDIDADE DE 3,0 A 4,5 M, COM SOLO (SEM SUBSTITUIÇÃO) DE 1ª CATEGORIA EM LOCAIS COM BAIXO NÍVEL DE INTERFERÊNCIA. AF_04/2016</v>
      </c>
      <c r="G62" s="581" t="str">
        <f>VLOOKUP(E62,'SINAPI-0821'!A:D,3,0)</f>
        <v>M3</v>
      </c>
      <c r="H62" s="579" t="e">
        <f>SUMIF('Escavação e Drenagem'!#REF!,"SINAPI 93371",'Escavação e Drenagem'!#REF!)</f>
        <v>#REF!</v>
      </c>
      <c r="I62" s="581" t="str">
        <f>VLOOKUP(E62,'SINAPI-0821'!A:D,4,0)</f>
        <v>8,63</v>
      </c>
    </row>
    <row r="63" spans="1:9" ht="63.75" x14ac:dyDescent="0.2">
      <c r="A63" s="677" t="s">
        <v>41227</v>
      </c>
      <c r="B63" s="677" t="s">
        <v>41223</v>
      </c>
      <c r="C63" s="677" t="s">
        <v>41226</v>
      </c>
      <c r="D63" s="581" t="s">
        <v>41234</v>
      </c>
      <c r="E63" s="581">
        <v>93373</v>
      </c>
      <c r="F63" s="682" t="str">
        <f>VLOOKUP(E63,'SINAPI-0821'!A:D,2,0)</f>
        <v>REATERRO MECANIZADO DE VALA COM ESCAVADEIRA HIDRÁULICA (CAPACIDADE DA CAÇAMBA: 0,8 M³ / POTÊNCIA: 111 HP), LARGURA DE 1,5 A 2,5 M, PROFUNDIDADE DE 4,5 A 6,0 M, COM SOLO (SEM SUBSTITUIÇÃO) DE 1ª CATEGORIA EM LOCAIS COM BAIXO NÍVEL DE INTERFERÊNCIA. AF_04/2016</v>
      </c>
      <c r="G63" s="581" t="str">
        <f>VLOOKUP(E63,'SINAPI-0821'!A:D,3,0)</f>
        <v>M3</v>
      </c>
      <c r="H63" s="579" t="e">
        <f>SUMIF('Escavação e Drenagem'!#REF!,"SINAPI 93373",'Escavação e Drenagem'!#REF!)</f>
        <v>#REF!</v>
      </c>
      <c r="I63" s="581" t="str">
        <f>VLOOKUP(E63,'SINAPI-0821'!A:D,4,0)</f>
        <v>7,75</v>
      </c>
    </row>
    <row r="64" spans="1:9" ht="63.75" x14ac:dyDescent="0.2">
      <c r="A64" s="677" t="s">
        <v>41222</v>
      </c>
      <c r="B64" s="677" t="s">
        <v>41228</v>
      </c>
      <c r="C64" s="677" t="s">
        <v>41229</v>
      </c>
      <c r="D64" s="581" t="s">
        <v>41234</v>
      </c>
      <c r="E64" s="581">
        <v>93374</v>
      </c>
      <c r="F64" s="682" t="str">
        <f>VLOOKUP(E64,'SINAPI-0821'!A:D,2,0)</f>
        <v>REATERRO MECANIZADO DE VALA COM RETROESCAVADEIRA (CAPACIDADE DA CAÇAMBA DA RETRO: 0,26 M³ / POTÊNCIA: 88 HP), LARGURA ATÉ 0,8 M, PROFUNDIDADE ATÉ 1,5 M, COM SOLO (SEM SUBSTITUIÇÃO) DE 1ª CATEGORIA EM LOCAIS COM ALTO NÍVEL DE INTERFERÊNCIA. AF_04/2016</v>
      </c>
      <c r="G64" s="581" t="str">
        <f>VLOOKUP(E64,'SINAPI-0821'!A:D,3,0)</f>
        <v>M3</v>
      </c>
      <c r="H64" s="579" t="e">
        <f>SUMIF('Escavação e Drenagem'!#REF!,"SINAPI 93374",'Escavação e Drenagem'!#REF!)</f>
        <v>#REF!</v>
      </c>
      <c r="I64" s="581" t="str">
        <f>VLOOKUP(E64,'SINAPI-0821'!A:D,4,0)</f>
        <v>27,81</v>
      </c>
    </row>
    <row r="65" spans="1:9" ht="63.75" x14ac:dyDescent="0.2">
      <c r="A65" s="677" t="s">
        <v>41222</v>
      </c>
      <c r="B65" s="677" t="s">
        <v>41228</v>
      </c>
      <c r="C65" s="677" t="s">
        <v>41229</v>
      </c>
      <c r="D65" s="581" t="s">
        <v>41234</v>
      </c>
      <c r="E65" s="581">
        <v>93376</v>
      </c>
      <c r="F65" s="682" t="str">
        <f>VLOOKUP(E65,'SINAPI-0821'!A:D,2,0)</f>
        <v>REATERRO MECANIZADO DE VALA COM RETROESCAVADEIRA (CAPACIDADE DA CAÇAMBA DA RETRO: 0,26 M³ / POTÊNCIA: 88 HP), LARGURA ATÉ 0,8 M, PROFUNDIDADE DE 1,5 A 3,0 M, COM SOLO DE 1ª CATEGORIA EM LOCAIS COM ALTO NÍVEL DE INTERFERÊNCIA. AF_04/2016</v>
      </c>
      <c r="G65" s="581" t="str">
        <f>VLOOKUP(E65,'SINAPI-0821'!A:D,3,0)</f>
        <v>M3</v>
      </c>
      <c r="H65" s="579" t="e">
        <f>SUMIF('Escavação e Drenagem'!#REF!,"SINAPI 93376",'Escavação e Drenagem'!#REF!)</f>
        <v>#REF!</v>
      </c>
      <c r="I65" s="581" t="str">
        <f>VLOOKUP(E65,'SINAPI-0821'!A:D,4,0)</f>
        <v>17,30</v>
      </c>
    </row>
    <row r="66" spans="1:9" ht="63.75" x14ac:dyDescent="0.2">
      <c r="A66" s="677" t="s">
        <v>41222</v>
      </c>
      <c r="B66" s="677" t="s">
        <v>41228</v>
      </c>
      <c r="C66" s="677" t="s">
        <v>41230</v>
      </c>
      <c r="D66" s="581" t="s">
        <v>41234</v>
      </c>
      <c r="E66" s="678">
        <v>93375</v>
      </c>
      <c r="F66" s="682" t="str">
        <f>VLOOKUP(E66,'SINAPI-0821'!A:D,2,0)</f>
        <v>REATERRO MECANIZADO DE VALA COM RETROESCAVADEIRA (CAPACIDADE DA CAÇAMBA DA RETRO: 0,26 M³ / POTÊNCIA: 88 HP), LARGURA DE 0,8 A 1,5 M, PROFUNDIDADE ATÉ 1,5 M, COM SOLO DE 1ª CATEGORIA EM LOCAIS COM ALTO NÍVEL DE INTERFERÊNCIA. AF_04/2016</v>
      </c>
      <c r="G66" s="581" t="str">
        <f>VLOOKUP(E66,'SINAPI-0821'!A:D,3,0)</f>
        <v>M3</v>
      </c>
      <c r="H66" s="580" t="e">
        <f>SUMIF('Escavação e Drenagem'!#REF!,"SINAPI 93375",'Escavação e Drenagem'!#REF!)</f>
        <v>#REF!</v>
      </c>
      <c r="I66" s="581" t="str">
        <f>VLOOKUP(E66,'SINAPI-0821'!A:D,4,0)</f>
        <v>21,38</v>
      </c>
    </row>
    <row r="67" spans="1:9" ht="63.75" x14ac:dyDescent="0.2">
      <c r="A67" s="677" t="s">
        <v>41222</v>
      </c>
      <c r="B67" s="677" t="s">
        <v>41228</v>
      </c>
      <c r="C67" s="677" t="s">
        <v>41230</v>
      </c>
      <c r="D67" s="581" t="s">
        <v>41234</v>
      </c>
      <c r="E67" s="678">
        <v>93377</v>
      </c>
      <c r="F67" s="682" t="str">
        <f>VLOOKUP(E67,'SINAPI-0821'!A:D,2,0)</f>
        <v>REATERRO MECANIZADO DE VALA COM RETROESCAVADEIRA (CAPACIDADE DA CAÇAMBA DA RETRO: 0,26 M³ / POTÊNCIA: 88 HP), LARGURA DE 0,8 A 1,5 M, PROFUNDIDADE DE 1,5 A 3,0 M, COM SOLO (SEM SUBSTITUIÇÃO) DE 1ª CATEGORIA EM LOCAIS COM ALTO NÍVEL DE INTERFERÊNCIA. AF_04/2016</v>
      </c>
      <c r="G67" s="581" t="str">
        <f>VLOOKUP(E67,'SINAPI-0821'!A:D,3,0)</f>
        <v>M3</v>
      </c>
      <c r="H67" s="580" t="e">
        <f>SUMIF('Escavação e Drenagem'!#REF!,"SINAPI 93377",'Escavação e Drenagem'!#REF!)</f>
        <v>#REF!</v>
      </c>
      <c r="I67" s="581" t="str">
        <f>VLOOKUP(E67,'SINAPI-0821'!A:D,4,0)</f>
        <v>11,09</v>
      </c>
    </row>
    <row r="68" spans="1:9" ht="63.75" x14ac:dyDescent="0.2">
      <c r="A68" s="677" t="s">
        <v>41227</v>
      </c>
      <c r="B68" s="677" t="s">
        <v>41228</v>
      </c>
      <c r="C68" s="677" t="s">
        <v>41229</v>
      </c>
      <c r="D68" s="581" t="s">
        <v>41234</v>
      </c>
      <c r="E68" s="581">
        <v>93378</v>
      </c>
      <c r="F68" s="682" t="str">
        <f>VLOOKUP(E68,'SINAPI-0821'!A:D,2,0)</f>
        <v>REATERRO MECANIZADO DE VALA COM RETROESCAVADEIRA (CAPACIDADE DA CAÇAMBA DA RETRO: 0,26 M³ / POTÊNCIA: 88 HP), LARGURA ATÉ 0,8 M, PROFUNDIDADE ATÉ 1,5 M, COM SOLO DE 1ª CATEGORIA EM LOCAIS COM BAIXO NÍVEL DE INTERFERÊNCIA. AF_04/2016</v>
      </c>
      <c r="G68" s="581" t="str">
        <f>VLOOKUP(E68,'SINAPI-0821'!A:D,3,0)</f>
        <v>M3</v>
      </c>
      <c r="H68" s="579" t="e">
        <f>SUMIF('Escavação e Drenagem'!#REF!,"SINAPI 93378",'Escavação e Drenagem'!#REF!)</f>
        <v>#REF!</v>
      </c>
      <c r="I68" s="581" t="str">
        <f>VLOOKUP(E68,'SINAPI-0821'!A:D,4,0)</f>
        <v>26,30</v>
      </c>
    </row>
    <row r="69" spans="1:9" ht="63.75" x14ac:dyDescent="0.2">
      <c r="A69" s="677" t="s">
        <v>41227</v>
      </c>
      <c r="B69" s="677" t="s">
        <v>41228</v>
      </c>
      <c r="C69" s="677" t="s">
        <v>41229</v>
      </c>
      <c r="D69" s="581" t="s">
        <v>41234</v>
      </c>
      <c r="E69" s="581">
        <v>93380</v>
      </c>
      <c r="F69" s="682" t="str">
        <f>VLOOKUP(E69,'SINAPI-0821'!A:D,2,0)</f>
        <v>REATERRO MECANIZADO DE VALA COM RETROESCAVADEIRA (CAPACIDADE DA CAÇAMBA DA RETRO: 0,26 M³ / POTÊNCIA: 88 HP), LARGURA ATÉ 0,8 M, PROFUNDIDADE DE 1,5 A 3,0 M, COM SOLO DE 1ª CATEGORIA EM LOCAIS COM BAIXO NÍVEL DE INTERFERÊNCIA. AF_04/2016</v>
      </c>
      <c r="G69" s="581" t="str">
        <f>VLOOKUP(E69,'SINAPI-0821'!A:D,3,0)</f>
        <v>M3</v>
      </c>
      <c r="H69" s="579" t="e">
        <f>SUMIF('Escavação e Drenagem'!#REF!,"SINAPI 93380",'Escavação e Drenagem'!#REF!)</f>
        <v>#REF!</v>
      </c>
      <c r="I69" s="581" t="str">
        <f>VLOOKUP(E69,'SINAPI-0821'!A:D,4,0)</f>
        <v>16,40</v>
      </c>
    </row>
    <row r="70" spans="1:9" ht="63.75" x14ac:dyDescent="0.2">
      <c r="A70" s="677" t="s">
        <v>41227</v>
      </c>
      <c r="B70" s="677" t="s">
        <v>41228</v>
      </c>
      <c r="C70" s="677" t="s">
        <v>41230</v>
      </c>
      <c r="D70" s="581" t="s">
        <v>41234</v>
      </c>
      <c r="E70" s="581">
        <v>93379</v>
      </c>
      <c r="F70" s="682" t="str">
        <f>VLOOKUP(E70,'SINAPI-0821'!A:D,2,0)</f>
        <v>REATERRO MECANIZADO DE VALA COM RETROESCAVADEIRA (CAPACIDADE DA CAÇAMBA DA RETRO: 0,26 M³ / POTÊNCIA: 88 HP), LARGURA DE 0,8 A 1,5 M, PROFUNDIDADE ATÉ 1,5 M, COM SOLO DE 1ª CATEGORIA EM LOCAIS COM BAIXO NÍVEL DE INTERFERÊNCIA. AF_04/2016</v>
      </c>
      <c r="G70" s="581" t="str">
        <f>VLOOKUP(E70,'SINAPI-0821'!A:D,3,0)</f>
        <v>M3</v>
      </c>
      <c r="H70" s="579" t="e">
        <f>SUMIF('Escavação e Drenagem'!#REF!,"SINAPI 93379",'Escavação e Drenagem'!#REF!)</f>
        <v>#REF!</v>
      </c>
      <c r="I70" s="581" t="str">
        <f>VLOOKUP(E70,'SINAPI-0821'!A:D,4,0)</f>
        <v>20,22</v>
      </c>
    </row>
    <row r="71" spans="1:9" ht="63.75" x14ac:dyDescent="0.2">
      <c r="A71" s="677" t="s">
        <v>41227</v>
      </c>
      <c r="B71" s="677" t="s">
        <v>41228</v>
      </c>
      <c r="C71" s="677" t="s">
        <v>41230</v>
      </c>
      <c r="D71" s="581" t="s">
        <v>41234</v>
      </c>
      <c r="E71" s="581">
        <v>93381</v>
      </c>
      <c r="F71" s="682" t="str">
        <f>VLOOKUP(E71,'SINAPI-0821'!A:D,2,0)</f>
        <v>REATERRO MECANIZADO DE VALA COM RETROESCAVADEIRA (CAPACIDADE DA CAÇAMBA DA RETRO: 0,26 M³ / POTÊNCIA: 88 HP), LARGURA DE 0,8 A 1,5 M, PROFUNDIDADE DE 1,5 A 3,0 M, COM SOLO (SEM SUBSTITUIÇÃO) DE 1ª CATEGORIA EM LOCAIS COM BAIXO NÍVEL DE INTERFERÊNCIA. AF_04/2016</v>
      </c>
      <c r="G71" s="581" t="str">
        <f>VLOOKUP(E71,'SINAPI-0821'!A:D,3,0)</f>
        <v>M3</v>
      </c>
      <c r="H71" s="579" t="e">
        <f>SUMIF('Escavação e Drenagem'!#REF!,"SINAPI 93381",'Escavação e Drenagem'!#REF!)</f>
        <v>#REF!</v>
      </c>
      <c r="I71" s="581" t="str">
        <f>VLOOKUP(E71,'SINAPI-0821'!A:D,4,0)</f>
        <v>10,44</v>
      </c>
    </row>
    <row r="72" spans="1:9" x14ac:dyDescent="0.2">
      <c r="A72" s="677" t="s">
        <v>41222</v>
      </c>
      <c r="B72" s="677" t="s">
        <v>41235</v>
      </c>
      <c r="C72" s="677" t="s">
        <v>41224</v>
      </c>
      <c r="D72" s="581" t="s">
        <v>41236</v>
      </c>
      <c r="E72" s="678">
        <v>94037</v>
      </c>
      <c r="F72" s="682" t="e">
        <f>VLOOKUP(E72,'SINAPI-0821'!A:D,2,0)</f>
        <v>#N/A</v>
      </c>
      <c r="G72" s="581" t="e">
        <f>VLOOKUP(E72,'SINAPI-0821'!A:D,3,0)</f>
        <v>#N/A</v>
      </c>
      <c r="H72" s="580" t="e">
        <f>SUMIF('Escavação e Drenagem'!#REF!,"SINAPI 94037",'Escavação e Drenagem'!#REF!)</f>
        <v>#REF!</v>
      </c>
      <c r="I72" s="581" t="e">
        <f>VLOOKUP(E72,'SINAPI-0821'!A:D,4,0)</f>
        <v>#N/A</v>
      </c>
    </row>
    <row r="73" spans="1:9" x14ac:dyDescent="0.2">
      <c r="A73" s="677" t="s">
        <v>41222</v>
      </c>
      <c r="B73" s="677" t="s">
        <v>41235</v>
      </c>
      <c r="C73" s="677" t="s">
        <v>41224</v>
      </c>
      <c r="D73" s="581" t="s">
        <v>41236</v>
      </c>
      <c r="E73" s="678">
        <v>94039</v>
      </c>
      <c r="F73" s="682" t="e">
        <f>VLOOKUP(E73,'SINAPI-0821'!A:D,2,0)</f>
        <v>#N/A</v>
      </c>
      <c r="G73" s="581" t="e">
        <f>VLOOKUP(E73,'SINAPI-0821'!A:D,3,0)</f>
        <v>#N/A</v>
      </c>
      <c r="H73" s="580" t="e">
        <f>SUMIF('Escavação e Drenagem'!#REF!,"SINAPI 94039",'Escavação e Drenagem'!#REF!)</f>
        <v>#REF!</v>
      </c>
      <c r="I73" s="581" t="e">
        <f>VLOOKUP(E73,'SINAPI-0821'!A:D,4,0)</f>
        <v>#N/A</v>
      </c>
    </row>
    <row r="74" spans="1:9" x14ac:dyDescent="0.2">
      <c r="A74" s="677" t="s">
        <v>41222</v>
      </c>
      <c r="B74" s="677" t="s">
        <v>41235</v>
      </c>
      <c r="C74" s="677" t="s">
        <v>41224</v>
      </c>
      <c r="D74" s="581" t="s">
        <v>41236</v>
      </c>
      <c r="E74" s="581">
        <v>94041</v>
      </c>
      <c r="F74" s="682" t="e">
        <f>VLOOKUP(E74,'SINAPI-0821'!A:D,2,0)</f>
        <v>#N/A</v>
      </c>
      <c r="G74" s="581" t="e">
        <f>VLOOKUP(E74,'SINAPI-0821'!A:D,3,0)</f>
        <v>#N/A</v>
      </c>
      <c r="H74" s="579" t="e">
        <f>SUMIF('Escavação e Drenagem'!#REF!,"SINAPI 94041",'Escavação e Drenagem'!#REF!)</f>
        <v>#REF!</v>
      </c>
      <c r="I74" s="581" t="e">
        <f>VLOOKUP(E74,'SINAPI-0821'!A:D,4,0)</f>
        <v>#N/A</v>
      </c>
    </row>
    <row r="75" spans="1:9" x14ac:dyDescent="0.2">
      <c r="A75" s="677" t="s">
        <v>41222</v>
      </c>
      <c r="B75" s="677" t="s">
        <v>41235</v>
      </c>
      <c r="C75" s="677" t="s">
        <v>41226</v>
      </c>
      <c r="D75" s="581" t="s">
        <v>41236</v>
      </c>
      <c r="E75" s="581">
        <v>94038</v>
      </c>
      <c r="F75" s="682" t="e">
        <f>VLOOKUP(E75,'SINAPI-0821'!A:D,2,0)</f>
        <v>#N/A</v>
      </c>
      <c r="G75" s="581" t="e">
        <f>VLOOKUP(E75,'SINAPI-0821'!A:D,3,0)</f>
        <v>#N/A</v>
      </c>
      <c r="H75" s="579" t="e">
        <f>SUMIF('Escavação e Drenagem'!#REF!,"SINAPI 94038",'Escavação e Drenagem'!#REF!)</f>
        <v>#REF!</v>
      </c>
      <c r="I75" s="581" t="e">
        <f>VLOOKUP(E75,'SINAPI-0821'!A:D,4,0)</f>
        <v>#N/A</v>
      </c>
    </row>
    <row r="76" spans="1:9" x14ac:dyDescent="0.2">
      <c r="A76" s="677" t="s">
        <v>41222</v>
      </c>
      <c r="B76" s="677" t="s">
        <v>41235</v>
      </c>
      <c r="C76" s="677" t="s">
        <v>41226</v>
      </c>
      <c r="D76" s="581" t="s">
        <v>41236</v>
      </c>
      <c r="E76" s="581">
        <v>94040</v>
      </c>
      <c r="F76" s="682" t="e">
        <f>VLOOKUP(E76,'SINAPI-0821'!A:D,2,0)</f>
        <v>#N/A</v>
      </c>
      <c r="G76" s="581" t="e">
        <f>VLOOKUP(E76,'SINAPI-0821'!A:D,3,0)</f>
        <v>#N/A</v>
      </c>
      <c r="H76" s="579" t="e">
        <f>SUMIF('Escavação e Drenagem'!#REF!,"SINAPI 94040",'Escavação e Drenagem'!#REF!)</f>
        <v>#REF!</v>
      </c>
      <c r="I76" s="581" t="e">
        <f>VLOOKUP(E76,'SINAPI-0821'!A:D,4,0)</f>
        <v>#N/A</v>
      </c>
    </row>
    <row r="77" spans="1:9" x14ac:dyDescent="0.2">
      <c r="A77" s="677" t="s">
        <v>41222</v>
      </c>
      <c r="B77" s="677" t="s">
        <v>41235</v>
      </c>
      <c r="C77" s="677" t="s">
        <v>41226</v>
      </c>
      <c r="D77" s="581" t="s">
        <v>41236</v>
      </c>
      <c r="E77" s="581">
        <v>94042</v>
      </c>
      <c r="F77" s="682" t="e">
        <f>VLOOKUP(E77,'SINAPI-0821'!A:D,2,0)</f>
        <v>#N/A</v>
      </c>
      <c r="G77" s="581" t="e">
        <f>VLOOKUP(E77,'SINAPI-0821'!A:D,3,0)</f>
        <v>#N/A</v>
      </c>
      <c r="H77" s="579" t="e">
        <f>SUMIF('Escavação e Drenagem'!#REF!,"SINAPI 94042",'Escavação e Drenagem'!#REF!)</f>
        <v>#REF!</v>
      </c>
      <c r="I77" s="581" t="e">
        <f>VLOOKUP(E77,'SINAPI-0821'!A:D,4,0)</f>
        <v>#N/A</v>
      </c>
    </row>
    <row r="78" spans="1:9" x14ac:dyDescent="0.2">
      <c r="A78" s="677" t="s">
        <v>41227</v>
      </c>
      <c r="B78" s="677" t="s">
        <v>41235</v>
      </c>
      <c r="C78" s="677" t="s">
        <v>41224</v>
      </c>
      <c r="D78" s="581" t="s">
        <v>41236</v>
      </c>
      <c r="E78" s="581">
        <v>94043</v>
      </c>
      <c r="F78" s="682" t="e">
        <f>VLOOKUP(E78,'SINAPI-0821'!A:D,2,0)</f>
        <v>#N/A</v>
      </c>
      <c r="G78" s="581" t="e">
        <f>VLOOKUP(E78,'SINAPI-0821'!A:D,3,0)</f>
        <v>#N/A</v>
      </c>
      <c r="H78" s="579" t="e">
        <f>SUMIF('Escavação e Drenagem'!#REF!,"SINAPI 94043",'Escavação e Drenagem'!#REF!)</f>
        <v>#REF!</v>
      </c>
      <c r="I78" s="581" t="e">
        <f>VLOOKUP(E78,'SINAPI-0821'!A:D,4,0)</f>
        <v>#N/A</v>
      </c>
    </row>
    <row r="79" spans="1:9" x14ac:dyDescent="0.2">
      <c r="A79" s="677" t="s">
        <v>41227</v>
      </c>
      <c r="B79" s="677" t="s">
        <v>41235</v>
      </c>
      <c r="C79" s="677" t="s">
        <v>41224</v>
      </c>
      <c r="D79" s="581" t="s">
        <v>41236</v>
      </c>
      <c r="E79" s="581">
        <v>94045</v>
      </c>
      <c r="F79" s="682" t="e">
        <f>VLOOKUP(E79,'SINAPI-0821'!A:D,2,0)</f>
        <v>#N/A</v>
      </c>
      <c r="G79" s="581" t="e">
        <f>VLOOKUP(E79,'SINAPI-0821'!A:D,3,0)</f>
        <v>#N/A</v>
      </c>
      <c r="H79" s="579" t="e">
        <f>SUMIF('Escavação e Drenagem'!#REF!,"SINAPI 94045",'Escavação e Drenagem'!#REF!)</f>
        <v>#REF!</v>
      </c>
      <c r="I79" s="581" t="e">
        <f>VLOOKUP(E79,'SINAPI-0821'!A:D,4,0)</f>
        <v>#N/A</v>
      </c>
    </row>
    <row r="80" spans="1:9" x14ac:dyDescent="0.2">
      <c r="A80" s="677" t="s">
        <v>41227</v>
      </c>
      <c r="B80" s="677" t="s">
        <v>41235</v>
      </c>
      <c r="C80" s="677" t="s">
        <v>41224</v>
      </c>
      <c r="D80" s="581" t="s">
        <v>41236</v>
      </c>
      <c r="E80" s="581">
        <v>94047</v>
      </c>
      <c r="F80" s="682" t="e">
        <f>VLOOKUP(E80,'SINAPI-0821'!A:D,2,0)</f>
        <v>#N/A</v>
      </c>
      <c r="G80" s="581" t="e">
        <f>VLOOKUP(E80,'SINAPI-0821'!A:D,3,0)</f>
        <v>#N/A</v>
      </c>
      <c r="H80" s="579" t="e">
        <f>SUMIF('Escavação e Drenagem'!#REF!,"SINAPI 94047",'Escavação e Drenagem'!#REF!)</f>
        <v>#REF!</v>
      </c>
      <c r="I80" s="581" t="e">
        <f>VLOOKUP(E80,'SINAPI-0821'!A:D,4,0)</f>
        <v>#N/A</v>
      </c>
    </row>
    <row r="81" spans="1:9" x14ac:dyDescent="0.2">
      <c r="A81" s="677" t="s">
        <v>41227</v>
      </c>
      <c r="B81" s="677" t="s">
        <v>41235</v>
      </c>
      <c r="C81" s="677" t="s">
        <v>41226</v>
      </c>
      <c r="D81" s="581" t="s">
        <v>41236</v>
      </c>
      <c r="E81" s="581">
        <v>94044</v>
      </c>
      <c r="F81" s="682" t="e">
        <f>VLOOKUP(E81,'SINAPI-0821'!A:D,2,0)</f>
        <v>#N/A</v>
      </c>
      <c r="G81" s="581" t="e">
        <f>VLOOKUP(E81,'SINAPI-0821'!A:D,3,0)</f>
        <v>#N/A</v>
      </c>
      <c r="H81" s="579" t="e">
        <f>SUMIF('Escavação e Drenagem'!#REF!,"SINAPI 94044",'Escavação e Drenagem'!#REF!)</f>
        <v>#REF!</v>
      </c>
      <c r="I81" s="581" t="e">
        <f>VLOOKUP(E81,'SINAPI-0821'!A:D,4,0)</f>
        <v>#N/A</v>
      </c>
    </row>
    <row r="82" spans="1:9" x14ac:dyDescent="0.2">
      <c r="A82" s="677" t="s">
        <v>41227</v>
      </c>
      <c r="B82" s="677" t="s">
        <v>41235</v>
      </c>
      <c r="C82" s="677" t="s">
        <v>41226</v>
      </c>
      <c r="D82" s="581" t="s">
        <v>41236</v>
      </c>
      <c r="E82" s="581">
        <v>94046</v>
      </c>
      <c r="F82" s="682" t="e">
        <f>VLOOKUP(E82,'SINAPI-0821'!A:D,2,0)</f>
        <v>#N/A</v>
      </c>
      <c r="G82" s="581" t="e">
        <f>VLOOKUP(E82,'SINAPI-0821'!A:D,3,0)</f>
        <v>#N/A</v>
      </c>
      <c r="H82" s="579" t="e">
        <f>SUMIF('Escavação e Drenagem'!#REF!,"SINAPI 94046",'Escavação e Drenagem'!#REF!)</f>
        <v>#REF!</v>
      </c>
      <c r="I82" s="581" t="e">
        <f>VLOOKUP(E82,'SINAPI-0821'!A:D,4,0)</f>
        <v>#N/A</v>
      </c>
    </row>
    <row r="83" spans="1:9" x14ac:dyDescent="0.2">
      <c r="A83" s="677" t="s">
        <v>41227</v>
      </c>
      <c r="B83" s="677" t="s">
        <v>41235</v>
      </c>
      <c r="C83" s="677" t="s">
        <v>41226</v>
      </c>
      <c r="D83" s="581" t="s">
        <v>41236</v>
      </c>
      <c r="E83" s="581">
        <v>94048</v>
      </c>
      <c r="F83" s="682" t="e">
        <f>VLOOKUP(E83,'SINAPI-0821'!A:D,2,0)</f>
        <v>#N/A</v>
      </c>
      <c r="G83" s="581" t="e">
        <f>VLOOKUP(E83,'SINAPI-0821'!A:D,3,0)</f>
        <v>#N/A</v>
      </c>
      <c r="H83" s="579" t="e">
        <f>SUMIF('Escavação e Drenagem'!#REF!,"SINAPI 94048",'Escavação e Drenagem'!#REF!)</f>
        <v>#REF!</v>
      </c>
      <c r="I83" s="581" t="e">
        <f>VLOOKUP(E83,'SINAPI-0821'!A:D,4,0)</f>
        <v>#N/A</v>
      </c>
    </row>
    <row r="84" spans="1:9" x14ac:dyDescent="0.2">
      <c r="A84" s="677" t="s">
        <v>41222</v>
      </c>
      <c r="B84" s="677" t="s">
        <v>41237</v>
      </c>
      <c r="C84" s="677" t="s">
        <v>41224</v>
      </c>
      <c r="D84" s="581" t="s">
        <v>41236</v>
      </c>
      <c r="E84" s="581">
        <v>94049</v>
      </c>
      <c r="F84" s="682" t="e">
        <f>VLOOKUP(E84,'SINAPI-0821'!A:D,2,0)</f>
        <v>#N/A</v>
      </c>
      <c r="G84" s="581" t="e">
        <f>VLOOKUP(E84,'SINAPI-0821'!A:D,3,0)</f>
        <v>#N/A</v>
      </c>
      <c r="H84" s="579" t="e">
        <f>SUMIF('Escavação e Drenagem'!#REF!,"SINAPI 94049",'Escavação e Drenagem'!#REF!)</f>
        <v>#REF!</v>
      </c>
      <c r="I84" s="581" t="e">
        <f>VLOOKUP(E84,'SINAPI-0821'!A:D,4,0)</f>
        <v>#N/A</v>
      </c>
    </row>
    <row r="85" spans="1:9" x14ac:dyDescent="0.2">
      <c r="A85" s="677" t="s">
        <v>41222</v>
      </c>
      <c r="B85" s="677" t="s">
        <v>41237</v>
      </c>
      <c r="C85" s="677" t="s">
        <v>41224</v>
      </c>
      <c r="D85" s="581" t="s">
        <v>41236</v>
      </c>
      <c r="E85" s="581">
        <v>94051</v>
      </c>
      <c r="F85" s="682" t="e">
        <f>VLOOKUP(E85,'SINAPI-0821'!A:D,2,0)</f>
        <v>#N/A</v>
      </c>
      <c r="G85" s="581" t="e">
        <f>VLOOKUP(E85,'SINAPI-0821'!A:D,3,0)</f>
        <v>#N/A</v>
      </c>
      <c r="H85" s="579" t="e">
        <f>SUMIF('Escavação e Drenagem'!#REF!,"SINAPI 94051",'Escavação e Drenagem'!#REF!)</f>
        <v>#REF!</v>
      </c>
      <c r="I85" s="581" t="e">
        <f>VLOOKUP(E85,'SINAPI-0821'!A:D,4,0)</f>
        <v>#N/A</v>
      </c>
    </row>
    <row r="86" spans="1:9" x14ac:dyDescent="0.2">
      <c r="A86" s="677" t="s">
        <v>41222</v>
      </c>
      <c r="B86" s="677" t="s">
        <v>41237</v>
      </c>
      <c r="C86" s="677" t="s">
        <v>41224</v>
      </c>
      <c r="D86" s="581" t="s">
        <v>41236</v>
      </c>
      <c r="E86" s="581">
        <v>94053</v>
      </c>
      <c r="F86" s="682" t="e">
        <f>VLOOKUP(E86,'SINAPI-0821'!A:D,2,0)</f>
        <v>#N/A</v>
      </c>
      <c r="G86" s="581" t="e">
        <f>VLOOKUP(E86,'SINAPI-0821'!A:D,3,0)</f>
        <v>#N/A</v>
      </c>
      <c r="H86" s="579" t="e">
        <f>SUMIF('Escavação e Drenagem'!#REF!,"SINAPI 94053",'Escavação e Drenagem'!#REF!)</f>
        <v>#REF!</v>
      </c>
      <c r="I86" s="581" t="e">
        <f>VLOOKUP(E86,'SINAPI-0821'!A:D,4,0)</f>
        <v>#N/A</v>
      </c>
    </row>
    <row r="87" spans="1:9" x14ac:dyDescent="0.2">
      <c r="A87" s="677" t="s">
        <v>41222</v>
      </c>
      <c r="B87" s="677" t="s">
        <v>41237</v>
      </c>
      <c r="C87" s="677" t="s">
        <v>41226</v>
      </c>
      <c r="D87" s="581" t="s">
        <v>41236</v>
      </c>
      <c r="E87" s="581">
        <v>94050</v>
      </c>
      <c r="F87" s="682" t="e">
        <f>VLOOKUP(E87,'SINAPI-0821'!A:D,2,0)</f>
        <v>#N/A</v>
      </c>
      <c r="G87" s="581" t="e">
        <f>VLOOKUP(E87,'SINAPI-0821'!A:D,3,0)</f>
        <v>#N/A</v>
      </c>
      <c r="H87" s="579" t="e">
        <f>SUMIF('Escavação e Drenagem'!#REF!,"SINAPI 94050",'Escavação e Drenagem'!#REF!)</f>
        <v>#REF!</v>
      </c>
      <c r="I87" s="581" t="e">
        <f>VLOOKUP(E87,'SINAPI-0821'!A:D,4,0)</f>
        <v>#N/A</v>
      </c>
    </row>
    <row r="88" spans="1:9" x14ac:dyDescent="0.2">
      <c r="A88" s="677" t="s">
        <v>41222</v>
      </c>
      <c r="B88" s="677" t="s">
        <v>41237</v>
      </c>
      <c r="C88" s="677" t="s">
        <v>41226</v>
      </c>
      <c r="D88" s="581" t="s">
        <v>41236</v>
      </c>
      <c r="E88" s="581">
        <v>94052</v>
      </c>
      <c r="F88" s="682" t="e">
        <f>VLOOKUP(E88,'SINAPI-0821'!A:D,2,0)</f>
        <v>#N/A</v>
      </c>
      <c r="G88" s="581" t="e">
        <f>VLOOKUP(E88,'SINAPI-0821'!A:D,3,0)</f>
        <v>#N/A</v>
      </c>
      <c r="H88" s="579" t="e">
        <f>SUMIF('Escavação e Drenagem'!#REF!,"SINAPI 94052",'Escavação e Drenagem'!#REF!)</f>
        <v>#REF!</v>
      </c>
      <c r="I88" s="581" t="e">
        <f>VLOOKUP(E88,'SINAPI-0821'!A:D,4,0)</f>
        <v>#N/A</v>
      </c>
    </row>
    <row r="89" spans="1:9" x14ac:dyDescent="0.2">
      <c r="A89" s="677" t="s">
        <v>41222</v>
      </c>
      <c r="B89" s="677" t="s">
        <v>41237</v>
      </c>
      <c r="C89" s="677" t="s">
        <v>41226</v>
      </c>
      <c r="D89" s="581" t="s">
        <v>41236</v>
      </c>
      <c r="E89" s="581">
        <v>94054</v>
      </c>
      <c r="F89" s="682" t="e">
        <f>VLOOKUP(E89,'SINAPI-0821'!A:D,2,0)</f>
        <v>#N/A</v>
      </c>
      <c r="G89" s="581" t="e">
        <f>VLOOKUP(E89,'SINAPI-0821'!A:D,3,0)</f>
        <v>#N/A</v>
      </c>
      <c r="H89" s="579" t="e">
        <f>SUMIF('Escavação e Drenagem'!#REF!,"SINAPI 94054",'Escavação e Drenagem'!#REF!)</f>
        <v>#REF!</v>
      </c>
      <c r="I89" s="581" t="e">
        <f>VLOOKUP(E89,'SINAPI-0821'!A:D,4,0)</f>
        <v>#N/A</v>
      </c>
    </row>
    <row r="90" spans="1:9" x14ac:dyDescent="0.2">
      <c r="A90" s="677" t="s">
        <v>41227</v>
      </c>
      <c r="B90" s="677" t="s">
        <v>41237</v>
      </c>
      <c r="C90" s="677" t="s">
        <v>41224</v>
      </c>
      <c r="D90" s="581" t="s">
        <v>41236</v>
      </c>
      <c r="E90" s="581">
        <v>94055</v>
      </c>
      <c r="F90" s="682" t="e">
        <f>VLOOKUP(E90,'SINAPI-0821'!A:D,2,0)</f>
        <v>#N/A</v>
      </c>
      <c r="G90" s="581" t="e">
        <f>VLOOKUP(E90,'SINAPI-0821'!A:D,3,0)</f>
        <v>#N/A</v>
      </c>
      <c r="H90" s="579" t="e">
        <f>SUMIF('Escavação e Drenagem'!#REF!,"SINAPI 94055",'Escavação e Drenagem'!#REF!)</f>
        <v>#REF!</v>
      </c>
      <c r="I90" s="581" t="e">
        <f>VLOOKUP(E90,'SINAPI-0821'!A:D,4,0)</f>
        <v>#N/A</v>
      </c>
    </row>
    <row r="91" spans="1:9" x14ac:dyDescent="0.2">
      <c r="A91" s="677" t="s">
        <v>41227</v>
      </c>
      <c r="B91" s="677" t="s">
        <v>41237</v>
      </c>
      <c r="C91" s="677" t="s">
        <v>41224</v>
      </c>
      <c r="D91" s="581" t="s">
        <v>41236</v>
      </c>
      <c r="E91" s="581">
        <v>94057</v>
      </c>
      <c r="F91" s="682" t="e">
        <f>VLOOKUP(E91,'SINAPI-0821'!A:D,2,0)</f>
        <v>#N/A</v>
      </c>
      <c r="G91" s="581" t="e">
        <f>VLOOKUP(E91,'SINAPI-0821'!A:D,3,0)</f>
        <v>#N/A</v>
      </c>
      <c r="H91" s="579" t="e">
        <f>SUMIF('Escavação e Drenagem'!#REF!,"SINAPI 94057",'Escavação e Drenagem'!#REF!)</f>
        <v>#REF!</v>
      </c>
      <c r="I91" s="581" t="e">
        <f>VLOOKUP(E91,'SINAPI-0821'!A:D,4,0)</f>
        <v>#N/A</v>
      </c>
    </row>
    <row r="92" spans="1:9" x14ac:dyDescent="0.2">
      <c r="A92" s="677" t="s">
        <v>41227</v>
      </c>
      <c r="B92" s="677" t="s">
        <v>41237</v>
      </c>
      <c r="C92" s="677" t="s">
        <v>41224</v>
      </c>
      <c r="D92" s="581" t="s">
        <v>41236</v>
      </c>
      <c r="E92" s="581">
        <v>94059</v>
      </c>
      <c r="F92" s="682" t="e">
        <f>VLOOKUP(E92,'SINAPI-0821'!A:D,2,0)</f>
        <v>#N/A</v>
      </c>
      <c r="G92" s="581" t="e">
        <f>VLOOKUP(E92,'SINAPI-0821'!A:D,3,0)</f>
        <v>#N/A</v>
      </c>
      <c r="H92" s="579" t="e">
        <f>SUMIF('Escavação e Drenagem'!#REF!,"SINAPI 94059",'Escavação e Drenagem'!#REF!)</f>
        <v>#REF!</v>
      </c>
      <c r="I92" s="581" t="e">
        <f>VLOOKUP(E92,'SINAPI-0821'!A:D,4,0)</f>
        <v>#N/A</v>
      </c>
    </row>
    <row r="93" spans="1:9" x14ac:dyDescent="0.2">
      <c r="A93" s="677" t="s">
        <v>41227</v>
      </c>
      <c r="B93" s="677" t="s">
        <v>41237</v>
      </c>
      <c r="C93" s="677" t="s">
        <v>41226</v>
      </c>
      <c r="D93" s="581" t="s">
        <v>41236</v>
      </c>
      <c r="E93" s="581">
        <v>94056</v>
      </c>
      <c r="F93" s="682" t="e">
        <f>VLOOKUP(E93,'SINAPI-0821'!A:D,2,0)</f>
        <v>#N/A</v>
      </c>
      <c r="G93" s="581" t="e">
        <f>VLOOKUP(E93,'SINAPI-0821'!A:D,3,0)</f>
        <v>#N/A</v>
      </c>
      <c r="H93" s="579" t="e">
        <f>SUMIF('Escavação e Drenagem'!#REF!,"SINAPI 94056",'Escavação e Drenagem'!#REF!)</f>
        <v>#REF!</v>
      </c>
      <c r="I93" s="581" t="e">
        <f>VLOOKUP(E93,'SINAPI-0821'!A:D,4,0)</f>
        <v>#N/A</v>
      </c>
    </row>
    <row r="94" spans="1:9" x14ac:dyDescent="0.2">
      <c r="A94" s="677" t="s">
        <v>41227</v>
      </c>
      <c r="B94" s="677" t="s">
        <v>41237</v>
      </c>
      <c r="C94" s="677" t="s">
        <v>41226</v>
      </c>
      <c r="D94" s="581" t="s">
        <v>41236</v>
      </c>
      <c r="E94" s="581">
        <v>94058</v>
      </c>
      <c r="F94" s="682" t="e">
        <f>VLOOKUP(E94,'SINAPI-0821'!A:D,2,0)</f>
        <v>#N/A</v>
      </c>
      <c r="G94" s="581" t="e">
        <f>VLOOKUP(E94,'SINAPI-0821'!A:D,3,0)</f>
        <v>#N/A</v>
      </c>
      <c r="H94" s="579" t="e">
        <f>SUMIF('Escavação e Drenagem'!#REF!,"SINAPI 94058",'Escavação e Drenagem'!#REF!)</f>
        <v>#REF!</v>
      </c>
      <c r="I94" s="581" t="e">
        <f>VLOOKUP(E94,'SINAPI-0821'!A:D,4,0)</f>
        <v>#N/A</v>
      </c>
    </row>
    <row r="95" spans="1:9" x14ac:dyDescent="0.2">
      <c r="A95" s="677" t="s">
        <v>41227</v>
      </c>
      <c r="B95" s="677" t="s">
        <v>41237</v>
      </c>
      <c r="C95" s="677" t="s">
        <v>41226</v>
      </c>
      <c r="D95" s="581" t="s">
        <v>41236</v>
      </c>
      <c r="E95" s="581">
        <v>94060</v>
      </c>
      <c r="F95" s="682" t="e">
        <f>VLOOKUP(E95,'SINAPI-0821'!A:D,2,0)</f>
        <v>#N/A</v>
      </c>
      <c r="G95" s="581" t="e">
        <f>VLOOKUP(E95,'SINAPI-0821'!A:D,3,0)</f>
        <v>#N/A</v>
      </c>
      <c r="H95" s="579" t="e">
        <f>SUMIF('Escavação e Drenagem'!#REF!,"SINAPI 94060",'Escavação e Drenagem'!#REF!)</f>
        <v>#REF!</v>
      </c>
      <c r="I95" s="581" t="e">
        <f>VLOOKUP(E95,'SINAPI-0821'!A:D,4,0)</f>
        <v>#N/A</v>
      </c>
    </row>
    <row r="96" spans="1:9" x14ac:dyDescent="0.2">
      <c r="A96" s="677" t="s">
        <v>41227</v>
      </c>
      <c r="B96" s="677" t="s">
        <v>41231</v>
      </c>
      <c r="C96" s="677" t="s">
        <v>41224</v>
      </c>
      <c r="D96" s="581" t="s">
        <v>41238</v>
      </c>
      <c r="E96" s="581">
        <v>94102</v>
      </c>
      <c r="F96" s="682" t="e">
        <f>VLOOKUP(E96,'SINAPI-0821'!A:D,2,0)</f>
        <v>#N/A</v>
      </c>
      <c r="G96" s="581" t="e">
        <f>VLOOKUP(E96,'SINAPI-0821'!A:D,3,0)</f>
        <v>#N/A</v>
      </c>
      <c r="H96" s="579" t="e">
        <f>SUMIF('Escavação e Drenagem'!#REF!,"SINAPI 94102",'Escavação e Drenagem'!#REF!)</f>
        <v>#REF!</v>
      </c>
      <c r="I96" s="581" t="e">
        <f>VLOOKUP(E96,'SINAPI-0821'!A:D,4,0)</f>
        <v>#N/A</v>
      </c>
    </row>
    <row r="97" spans="1:9" x14ac:dyDescent="0.2">
      <c r="A97" s="677" t="s">
        <v>41227</v>
      </c>
      <c r="B97" s="677" t="s">
        <v>41231</v>
      </c>
      <c r="C97" s="677" t="s">
        <v>41239</v>
      </c>
      <c r="D97" s="581" t="s">
        <v>41238</v>
      </c>
      <c r="E97" s="581">
        <v>94106</v>
      </c>
      <c r="F97" s="682" t="e">
        <f>VLOOKUP(E97,'SINAPI-0821'!A:D,2,0)</f>
        <v>#N/A</v>
      </c>
      <c r="G97" s="581" t="e">
        <f>VLOOKUP(E97,'SINAPI-0821'!A:D,3,0)</f>
        <v>#N/A</v>
      </c>
      <c r="H97" s="579" t="e">
        <f>SUMIF('Escavação e Drenagem'!#REF!,"SINAPI 94106",'Escavação e Drenagem'!#REF!)</f>
        <v>#REF!</v>
      </c>
      <c r="I97" s="581" t="e">
        <f>VLOOKUP(E97,'SINAPI-0821'!A:D,4,0)</f>
        <v>#N/A</v>
      </c>
    </row>
    <row r="98" spans="1:9" x14ac:dyDescent="0.2">
      <c r="A98" s="677" t="s">
        <v>41222</v>
      </c>
      <c r="B98" s="677" t="s">
        <v>41231</v>
      </c>
      <c r="C98" s="677" t="s">
        <v>41224</v>
      </c>
      <c r="D98" s="581" t="s">
        <v>41238</v>
      </c>
      <c r="E98" s="678">
        <v>94104</v>
      </c>
      <c r="F98" s="682" t="e">
        <f>VLOOKUP(E98,'SINAPI-0821'!A:D,2,0)</f>
        <v>#N/A</v>
      </c>
      <c r="G98" s="581" t="e">
        <f>VLOOKUP(E98,'SINAPI-0821'!A:D,3,0)</f>
        <v>#N/A</v>
      </c>
      <c r="H98" s="580" t="e">
        <f>SUMIF('Escavação e Drenagem'!#REF!,"SINAPI 94104",'Escavação e Drenagem'!#REF!)</f>
        <v>#REF!</v>
      </c>
      <c r="I98" s="581" t="e">
        <f>VLOOKUP(E98,'SINAPI-0821'!A:D,4,0)</f>
        <v>#N/A</v>
      </c>
    </row>
    <row r="99" spans="1:9" x14ac:dyDescent="0.2">
      <c r="A99" s="677" t="s">
        <v>41222</v>
      </c>
      <c r="B99" s="677" t="s">
        <v>41231</v>
      </c>
      <c r="C99" s="677" t="s">
        <v>41239</v>
      </c>
      <c r="D99" s="581" t="s">
        <v>41238</v>
      </c>
      <c r="E99" s="581">
        <v>94108</v>
      </c>
      <c r="F99" s="682" t="e">
        <f>VLOOKUP(E99,'SINAPI-0821'!A:D,2,0)</f>
        <v>#N/A</v>
      </c>
      <c r="G99" s="581" t="e">
        <f>VLOOKUP(E99,'SINAPI-0821'!A:D,3,0)</f>
        <v>#N/A</v>
      </c>
      <c r="H99" s="579" t="e">
        <f>SUMIF('Escavação e Drenagem'!#REF!,"SINAPI 94108",'Escavação e Drenagem'!#REF!)</f>
        <v>#REF!</v>
      </c>
      <c r="I99" s="581" t="e">
        <f>VLOOKUP(E99,'SINAPI-0821'!A:D,4,0)</f>
        <v>#N/A</v>
      </c>
    </row>
    <row r="100" spans="1:9" x14ac:dyDescent="0.2">
      <c r="A100" s="677" t="s">
        <v>41227</v>
      </c>
      <c r="B100" s="677" t="s">
        <v>41231</v>
      </c>
      <c r="C100" s="677" t="s">
        <v>41224</v>
      </c>
      <c r="D100" s="581" t="s">
        <v>41240</v>
      </c>
      <c r="E100" s="581">
        <v>94111</v>
      </c>
      <c r="F100" s="682" t="e">
        <f>VLOOKUP(E100,'SINAPI-0821'!A:D,2,0)</f>
        <v>#N/A</v>
      </c>
      <c r="G100" s="581" t="e">
        <f>VLOOKUP(E100,'SINAPI-0821'!A:D,3,0)</f>
        <v>#N/A</v>
      </c>
      <c r="H100" s="579" t="e">
        <f>SUMIF('Escavação e Drenagem'!#REF!,"SINAPI 94111",'Escavação e Drenagem'!#REF!)</f>
        <v>#REF!</v>
      </c>
      <c r="I100" s="581" t="e">
        <f>VLOOKUP(E100,'SINAPI-0821'!A:D,4,0)</f>
        <v>#N/A</v>
      </c>
    </row>
    <row r="101" spans="1:9" x14ac:dyDescent="0.2">
      <c r="A101" s="677" t="s">
        <v>41227</v>
      </c>
      <c r="B101" s="677" t="s">
        <v>41231</v>
      </c>
      <c r="C101" s="677" t="s">
        <v>41239</v>
      </c>
      <c r="D101" s="581" t="s">
        <v>41240</v>
      </c>
      <c r="E101" s="581">
        <v>94115</v>
      </c>
      <c r="F101" s="682" t="e">
        <f>VLOOKUP(E101,'SINAPI-0821'!A:D,2,0)</f>
        <v>#N/A</v>
      </c>
      <c r="G101" s="581" t="e">
        <f>VLOOKUP(E101,'SINAPI-0821'!A:D,3,0)</f>
        <v>#N/A</v>
      </c>
      <c r="H101" s="579" t="e">
        <f>SUMIF('Escavação e Drenagem'!#REF!,"SINAPI 94115",'Escavação e Drenagem'!#REF!)</f>
        <v>#REF!</v>
      </c>
      <c r="I101" s="581" t="e">
        <f>VLOOKUP(E101,'SINAPI-0821'!A:D,4,0)</f>
        <v>#N/A</v>
      </c>
    </row>
    <row r="102" spans="1:9" x14ac:dyDescent="0.2">
      <c r="A102" s="677" t="s">
        <v>41222</v>
      </c>
      <c r="B102" s="677" t="s">
        <v>41231</v>
      </c>
      <c r="C102" s="677" t="s">
        <v>41224</v>
      </c>
      <c r="D102" s="581" t="s">
        <v>41240</v>
      </c>
      <c r="E102" s="581">
        <v>94113</v>
      </c>
      <c r="F102" s="682" t="e">
        <f>VLOOKUP(E102,'SINAPI-0821'!A:D,2,0)</f>
        <v>#N/A</v>
      </c>
      <c r="G102" s="581" t="e">
        <f>VLOOKUP(E102,'SINAPI-0821'!A:D,3,0)</f>
        <v>#N/A</v>
      </c>
      <c r="H102" s="579" t="e">
        <f>SUMIF('Escavação e Drenagem'!#REF!,"SINAPI 94113",'Escavação e Drenagem'!#REF!)</f>
        <v>#REF!</v>
      </c>
      <c r="I102" s="581" t="e">
        <f>VLOOKUP(E102,'SINAPI-0821'!A:D,4,0)</f>
        <v>#N/A</v>
      </c>
    </row>
    <row r="103" spans="1:9" x14ac:dyDescent="0.2">
      <c r="A103" s="677" t="s">
        <v>41222</v>
      </c>
      <c r="B103" s="677" t="s">
        <v>41231</v>
      </c>
      <c r="C103" s="677" t="s">
        <v>41239</v>
      </c>
      <c r="D103" s="581" t="s">
        <v>41240</v>
      </c>
      <c r="E103" s="581">
        <v>94117</v>
      </c>
      <c r="F103" s="682" t="e">
        <f>VLOOKUP(E103,'SINAPI-0821'!A:D,2,0)</f>
        <v>#N/A</v>
      </c>
      <c r="G103" s="581" t="e">
        <f>VLOOKUP(E103,'SINAPI-0821'!A:D,3,0)</f>
        <v>#N/A</v>
      </c>
      <c r="H103" s="579" t="e">
        <f>SUMIF('Escavação e Drenagem'!#REF!,"SINAPI 94117",'Escavação e Drenagem'!#REF!)</f>
        <v>#REF!</v>
      </c>
      <c r="I103" s="581" t="e">
        <f>VLOOKUP(E103,'SINAPI-0821'!A:D,4,0)</f>
        <v>#N/A</v>
      </c>
    </row>
    <row r="104" spans="1:9" x14ac:dyDescent="0.2">
      <c r="A104" s="677" t="s">
        <v>41227</v>
      </c>
      <c r="B104" s="677" t="s">
        <v>41241</v>
      </c>
      <c r="C104" s="677" t="s">
        <v>41224</v>
      </c>
      <c r="D104" s="581" t="s">
        <v>41238</v>
      </c>
      <c r="E104" s="581">
        <v>94103</v>
      </c>
      <c r="F104" s="682" t="e">
        <f>VLOOKUP(E104,'SINAPI-0821'!A:D,2,0)</f>
        <v>#N/A</v>
      </c>
      <c r="G104" s="581" t="e">
        <f>VLOOKUP(E104,'SINAPI-0821'!A:D,3,0)</f>
        <v>#N/A</v>
      </c>
      <c r="H104" s="579" t="e">
        <f>SUMIF('Escavação e Drenagem'!#REF!,"SINAPI 94103",'Escavação e Drenagem'!#REF!)</f>
        <v>#REF!</v>
      </c>
      <c r="I104" s="581" t="e">
        <f>VLOOKUP(E104,'SINAPI-0821'!A:D,4,0)</f>
        <v>#N/A</v>
      </c>
    </row>
    <row r="105" spans="1:9" x14ac:dyDescent="0.2">
      <c r="A105" s="677" t="s">
        <v>41227</v>
      </c>
      <c r="B105" s="677" t="s">
        <v>41241</v>
      </c>
      <c r="C105" s="677" t="s">
        <v>41239</v>
      </c>
      <c r="D105" s="581" t="s">
        <v>41238</v>
      </c>
      <c r="E105" s="581">
        <v>94107</v>
      </c>
      <c r="F105" s="682" t="e">
        <f>VLOOKUP(E105,'SINAPI-0821'!A:D,2,0)</f>
        <v>#N/A</v>
      </c>
      <c r="G105" s="581" t="e">
        <f>VLOOKUP(E105,'SINAPI-0821'!A:D,3,0)</f>
        <v>#N/A</v>
      </c>
      <c r="H105" s="579" t="e">
        <f>SUMIF('Escavação e Drenagem'!#REF!,"SINAPI 94107",'Escavação e Drenagem'!#REF!)</f>
        <v>#REF!</v>
      </c>
      <c r="I105" s="581" t="e">
        <f>VLOOKUP(E105,'SINAPI-0821'!A:D,4,0)</f>
        <v>#N/A</v>
      </c>
    </row>
    <row r="106" spans="1:9" x14ac:dyDescent="0.2">
      <c r="A106" s="677" t="s">
        <v>41222</v>
      </c>
      <c r="B106" s="677" t="s">
        <v>41241</v>
      </c>
      <c r="C106" s="677" t="s">
        <v>41224</v>
      </c>
      <c r="D106" s="581" t="s">
        <v>41238</v>
      </c>
      <c r="E106" s="581">
        <v>94105</v>
      </c>
      <c r="F106" s="682" t="e">
        <f>VLOOKUP(E106,'SINAPI-0821'!A:D,2,0)</f>
        <v>#N/A</v>
      </c>
      <c r="G106" s="581" t="e">
        <f>VLOOKUP(E106,'SINAPI-0821'!A:D,3,0)</f>
        <v>#N/A</v>
      </c>
      <c r="H106" s="579" t="e">
        <f>SUMIF('Escavação e Drenagem'!#REF!,"SINAPI 94105",'Escavação e Drenagem'!#REF!)</f>
        <v>#REF!</v>
      </c>
      <c r="I106" s="581" t="e">
        <f>VLOOKUP(E106,'SINAPI-0821'!A:D,4,0)</f>
        <v>#N/A</v>
      </c>
    </row>
    <row r="107" spans="1:9" x14ac:dyDescent="0.2">
      <c r="A107" s="677" t="s">
        <v>41222</v>
      </c>
      <c r="B107" s="677" t="s">
        <v>41241</v>
      </c>
      <c r="C107" s="677" t="s">
        <v>41239</v>
      </c>
      <c r="D107" s="581" t="s">
        <v>41238</v>
      </c>
      <c r="E107" s="581">
        <v>94110</v>
      </c>
      <c r="F107" s="682" t="e">
        <f>VLOOKUP(E107,'SINAPI-0821'!A:D,2,0)</f>
        <v>#N/A</v>
      </c>
      <c r="G107" s="581" t="e">
        <f>VLOOKUP(E107,'SINAPI-0821'!A:D,3,0)</f>
        <v>#N/A</v>
      </c>
      <c r="H107" s="579" t="e">
        <f>SUMIF('Escavação e Drenagem'!#REF!,"SINAPI 94110",'Escavação e Drenagem'!#REF!)</f>
        <v>#REF!</v>
      </c>
      <c r="I107" s="581" t="e">
        <f>VLOOKUP(E107,'SINAPI-0821'!A:D,4,0)</f>
        <v>#N/A</v>
      </c>
    </row>
    <row r="108" spans="1:9" x14ac:dyDescent="0.2">
      <c r="A108" s="677" t="s">
        <v>41227</v>
      </c>
      <c r="B108" s="677" t="s">
        <v>41241</v>
      </c>
      <c r="C108" s="677" t="s">
        <v>41224</v>
      </c>
      <c r="D108" s="581" t="s">
        <v>41240</v>
      </c>
      <c r="E108" s="581">
        <v>94112</v>
      </c>
      <c r="F108" s="682" t="e">
        <f>VLOOKUP(E108,'SINAPI-0821'!A:D,2,0)</f>
        <v>#N/A</v>
      </c>
      <c r="G108" s="581" t="e">
        <f>VLOOKUP(E108,'SINAPI-0821'!A:D,3,0)</f>
        <v>#N/A</v>
      </c>
      <c r="H108" s="579" t="e">
        <f>SUMIF('Escavação e Drenagem'!#REF!,"SINAPI 94112",'Escavação e Drenagem'!#REF!)</f>
        <v>#REF!</v>
      </c>
      <c r="I108" s="581" t="e">
        <f>VLOOKUP(E108,'SINAPI-0821'!A:D,4,0)</f>
        <v>#N/A</v>
      </c>
    </row>
    <row r="109" spans="1:9" x14ac:dyDescent="0.2">
      <c r="A109" s="677" t="s">
        <v>41227</v>
      </c>
      <c r="B109" s="677" t="s">
        <v>41241</v>
      </c>
      <c r="C109" s="677" t="s">
        <v>41239</v>
      </c>
      <c r="D109" s="581" t="s">
        <v>41240</v>
      </c>
      <c r="E109" s="581">
        <v>94116</v>
      </c>
      <c r="F109" s="682" t="e">
        <f>VLOOKUP(E109,'SINAPI-0821'!A:D,2,0)</f>
        <v>#N/A</v>
      </c>
      <c r="G109" s="581" t="e">
        <f>VLOOKUP(E109,'SINAPI-0821'!A:D,3,0)</f>
        <v>#N/A</v>
      </c>
      <c r="H109" s="579" t="e">
        <f>SUMIF('Escavação e Drenagem'!#REF!,"SINAPI 94116",'Escavação e Drenagem'!#REF!)</f>
        <v>#REF!</v>
      </c>
      <c r="I109" s="581" t="e">
        <f>VLOOKUP(E109,'SINAPI-0821'!A:D,4,0)</f>
        <v>#N/A</v>
      </c>
    </row>
    <row r="110" spans="1:9" x14ac:dyDescent="0.2">
      <c r="A110" s="677" t="s">
        <v>41222</v>
      </c>
      <c r="B110" s="677" t="s">
        <v>41241</v>
      </c>
      <c r="C110" s="677" t="s">
        <v>41224</v>
      </c>
      <c r="D110" s="581" t="s">
        <v>41240</v>
      </c>
      <c r="E110" s="581">
        <v>94114</v>
      </c>
      <c r="F110" s="682" t="e">
        <f>VLOOKUP(E110,'SINAPI-0821'!A:D,2,0)</f>
        <v>#N/A</v>
      </c>
      <c r="G110" s="581" t="e">
        <f>VLOOKUP(E110,'SINAPI-0821'!A:D,3,0)</f>
        <v>#N/A</v>
      </c>
      <c r="H110" s="579" t="e">
        <f>SUMIF('Escavação e Drenagem'!#REF!,"SINAPI 94114",'Escavação e Drenagem'!#REF!)</f>
        <v>#REF!</v>
      </c>
      <c r="I110" s="581" t="e">
        <f>VLOOKUP(E110,'SINAPI-0821'!A:D,4,0)</f>
        <v>#N/A</v>
      </c>
    </row>
    <row r="111" spans="1:9" x14ac:dyDescent="0.2">
      <c r="A111" s="677" t="s">
        <v>41222</v>
      </c>
      <c r="B111" s="677" t="s">
        <v>41241</v>
      </c>
      <c r="C111" s="677" t="s">
        <v>41239</v>
      </c>
      <c r="D111" s="581" t="s">
        <v>41240</v>
      </c>
      <c r="E111" s="581">
        <v>94118</v>
      </c>
      <c r="F111" s="682" t="e">
        <f>VLOOKUP(E111,'SINAPI-0821'!A:D,2,0)</f>
        <v>#N/A</v>
      </c>
      <c r="G111" s="581" t="e">
        <f>VLOOKUP(E111,'SINAPI-0821'!A:D,3,0)</f>
        <v>#N/A</v>
      </c>
      <c r="H111" s="579" t="e">
        <f>SUMIF('Escavação e Drenagem'!#REF!,"SINAPI 94118",'Escavação e Drenagem'!#REF!)</f>
        <v>#REF!</v>
      </c>
      <c r="I111" s="581" t="e">
        <f>VLOOKUP(E111,'SINAPI-0821'!A:D,4,0)</f>
        <v>#N/A</v>
      </c>
    </row>
    <row r="112" spans="1:9" ht="60.75" customHeight="1" x14ac:dyDescent="0.2">
      <c r="A112" s="677" t="s">
        <v>41222</v>
      </c>
      <c r="B112" s="677" t="s">
        <v>41223</v>
      </c>
      <c r="C112" s="677" t="s">
        <v>41242</v>
      </c>
      <c r="D112" s="677" t="s">
        <v>41084</v>
      </c>
      <c r="E112" s="581">
        <v>90084</v>
      </c>
      <c r="F112" s="682" t="str">
        <f>VLOOKUP(E112,'SINAPI-0821'!A:D,2,0)</f>
        <v>ESCAVAÇÃO MECANIZADA DE VALA COM PROF. MAIOR QUE 1,5 M ATÉ 3,0 M (MÉDIA ENTRE MONTANTE E JUSANTE/UMA COMPOSIÇÃO POR TRECHO), COM ESCAVADEIRA HIDRÁULICA (0,8 M3/111 HP), LARGURA ATÉ 1,5 M, EM SOLO DE 1A CATEGORIA, EM LOCAIS COM ALTO NÍVEL DE INTERFERÊNCIA. AF_02/2021</v>
      </c>
      <c r="G112" s="581" t="str">
        <f>VLOOKUP(E112,'SINAPI-0821'!A:D,3,0)</f>
        <v>M3</v>
      </c>
      <c r="H112" s="579" t="e">
        <f>SUMIF('Escavação e Drenagem'!#REF!,"SINAPI 90084",'Escavação e Drenagem'!#REF!)</f>
        <v>#REF!</v>
      </c>
      <c r="I112" s="581" t="str">
        <f>VLOOKUP(E112,'SINAPI-0821'!A:D,4,0)</f>
        <v>9,10</v>
      </c>
    </row>
    <row r="113" spans="1:9" ht="69" customHeight="1" x14ac:dyDescent="0.2">
      <c r="A113" s="677" t="s">
        <v>41222</v>
      </c>
      <c r="B113" s="677" t="s">
        <v>41223</v>
      </c>
      <c r="C113" s="677" t="s">
        <v>41242</v>
      </c>
      <c r="D113" s="677" t="s">
        <v>41084</v>
      </c>
      <c r="E113" s="581">
        <v>90086</v>
      </c>
      <c r="F113" s="682" t="str">
        <f>VLOOKUP(E113,'SINAPI-0821'!A:D,2,0)</f>
        <v>ESCAVAÇÃO MECANIZADA DE VALA COM PROF. MAIOR QUE 3,0 M ATÉ 4,5 M(MÉDIA ENTRE MONTANTE E JUSANTE/UMA COMPOSIÇÃO POR TRECHO), COM ESCAVADEIRA HIDRÁULICA (0,8 M3/111 HP), LARG. MENOR QUE 1,5 M, EM SOLO DE 1A CATEGORIA, EM LOCAIS COM ALTO NÍVEL DE INTERFERÊNCIA. AF_02/2021</v>
      </c>
      <c r="G113" s="581" t="str">
        <f>VLOOKUP(E113,'SINAPI-0821'!A:D,3,0)</f>
        <v>M3</v>
      </c>
      <c r="H113" s="579" t="e">
        <f>SUMIF('Escavação e Drenagem'!#REF!,"SINAPI 90086",'Escavação e Drenagem'!#REF!)</f>
        <v>#REF!</v>
      </c>
      <c r="I113" s="581" t="str">
        <f>VLOOKUP(E113,'SINAPI-0821'!A:D,4,0)</f>
        <v>8,61</v>
      </c>
    </row>
    <row r="114" spans="1:9" ht="66.75" customHeight="1" x14ac:dyDescent="0.2">
      <c r="A114" s="677" t="s">
        <v>41222</v>
      </c>
      <c r="B114" s="677" t="s">
        <v>41223</v>
      </c>
      <c r="C114" s="677" t="s">
        <v>41242</v>
      </c>
      <c r="D114" s="677" t="s">
        <v>41084</v>
      </c>
      <c r="E114" s="581">
        <v>90088</v>
      </c>
      <c r="F114" s="682" t="e">
        <f>VLOOKUP(E114,'SINAPI-0821'!A:D,2,0)</f>
        <v>#N/A</v>
      </c>
      <c r="G114" s="581" t="e">
        <f>VLOOKUP(E114,'SINAPI-0821'!A:D,3,0)</f>
        <v>#N/A</v>
      </c>
      <c r="H114" s="579" t="e">
        <f>SUMIF('Escavação e Drenagem'!#REF!,"SINAPI 90088",'Escavação e Drenagem'!#REF!)</f>
        <v>#REF!</v>
      </c>
      <c r="I114" s="581" t="e">
        <f>VLOOKUP(E114,'SINAPI-0821'!A:D,4,0)</f>
        <v>#N/A</v>
      </c>
    </row>
    <row r="115" spans="1:9" ht="69.75" customHeight="1" x14ac:dyDescent="0.2">
      <c r="A115" s="677" t="s">
        <v>41222</v>
      </c>
      <c r="B115" s="677" t="s">
        <v>41223</v>
      </c>
      <c r="C115" s="677" t="s">
        <v>41243</v>
      </c>
      <c r="D115" s="677" t="s">
        <v>41084</v>
      </c>
      <c r="E115" s="678">
        <v>90082</v>
      </c>
      <c r="F115" s="682" t="str">
        <f>VLOOKUP(E115,'SINAPI-0821'!A:D,2,0)</f>
        <v>ESCAVAÇÃO MECANIZADA DE VALA COM PROF. ATÉ 1,5 M (MÉDIA ENTRE MONTANTE E JUSANTE/UMA COMPOSIÇÃO POR TRECHO), COM ESCAVADEIRA HIDRÁULICA (0,8 M3), LARG. DE 1,5 M A 2,5 M, EM SOLO DE 1A CATEGORIA, EM LOCAIS COM ALTO NÍVEL DE INTERFERÊNCIA. AF_02/2021</v>
      </c>
      <c r="G115" s="581" t="str">
        <f>VLOOKUP(E115,'SINAPI-0821'!A:D,3,0)</f>
        <v>M3</v>
      </c>
      <c r="H115" s="580" t="e">
        <f>SUMIF('Escavação e Drenagem'!#REF!,"SINAPI 90082",'Escavação e Drenagem'!#REF!)</f>
        <v>#REF!</v>
      </c>
      <c r="I115" s="581" t="str">
        <f>VLOOKUP(E115,'SINAPI-0821'!A:D,4,0)</f>
        <v>9,40</v>
      </c>
    </row>
    <row r="116" spans="1:9" ht="62.25" customHeight="1" x14ac:dyDescent="0.2">
      <c r="A116" s="677" t="s">
        <v>41222</v>
      </c>
      <c r="B116" s="677" t="s">
        <v>41223</v>
      </c>
      <c r="C116" s="677" t="s">
        <v>41243</v>
      </c>
      <c r="D116" s="677" t="s">
        <v>41084</v>
      </c>
      <c r="E116" s="678">
        <v>102278</v>
      </c>
      <c r="F116" s="682" t="str">
        <f>VLOOKUP(E116,'SINAPI-0821'!A:D,2,0)</f>
        <v>ESCAVAÇÃO MECANIZADA DE VALA COM PROF. MAIOR QUE 1,50 M ATÉ 3,0 M (MÉDIA ENTRE MONTANTE E JUSANTE/UMA COMPOSIÇÃO POR TRECHO), COM ESCAVADEIRA HIDRÁULICA (1,2 M3/155 HP), LARG. DE 1,5 M A 2,5 M, EM SOLO DE 1A CATEGORIA, EM LOCAIS COM ALTO NÍVEL DE INTERFERÊNCIA. AF_02/2021</v>
      </c>
      <c r="G116" s="581" t="str">
        <f>VLOOKUP(E116,'SINAPI-0821'!A:D,3,0)</f>
        <v>M3</v>
      </c>
      <c r="H116" s="580" t="e">
        <f>SUMIF('Escavação e Drenagem'!#REF!,"SINAPI 90085",'Escavação e Drenagem'!#REF!)</f>
        <v>#REF!</v>
      </c>
      <c r="I116" s="581" t="str">
        <f>VLOOKUP(E116,'SINAPI-0821'!A:D,4,0)</f>
        <v>8,06</v>
      </c>
    </row>
    <row r="117" spans="1:9" ht="58.5" customHeight="1" x14ac:dyDescent="0.2">
      <c r="A117" s="677" t="s">
        <v>41222</v>
      </c>
      <c r="B117" s="677" t="s">
        <v>41223</v>
      </c>
      <c r="C117" s="677" t="s">
        <v>41243</v>
      </c>
      <c r="D117" s="677" t="s">
        <v>41084</v>
      </c>
      <c r="E117" s="581">
        <v>90087</v>
      </c>
      <c r="F117" s="682" t="str">
        <f>VLOOKUP(E117,'SINAPI-0821'!A:D,2,0)</f>
        <v>ESCAVAÇÃO MECANIZADA DE VALA COM PROF. DE 3,0 M ATÉ 4,5 M(MÉDIA ENTRE MONTANTE E JUSANTE/UMA COMPOSIÇÃO POR TRECHO), COM ESCAVADEIRA HIDRÁULICA (1,2 M3/155 HP), LARG. DE 1,5 M A 2,5 M, EM SOLO DE 1A CATEGORIA, EM LOCAIS COM ALTO NÍVEL DE INTERFERÊNCIA. AF_02/2021</v>
      </c>
      <c r="G117" s="581" t="str">
        <f>VLOOKUP(E117,'SINAPI-0821'!A:D,3,0)</f>
        <v>M3</v>
      </c>
      <c r="H117" s="579" t="e">
        <f>SUMIF('Escavação e Drenagem'!#REF!,"SINAPI 90087",'Escavação e Drenagem'!#REF!)</f>
        <v>#REF!</v>
      </c>
      <c r="I117" s="581" t="str">
        <f>VLOOKUP(E117,'SINAPI-0821'!A:D,4,0)</f>
        <v>7,74</v>
      </c>
    </row>
    <row r="118" spans="1:9" ht="68.25" customHeight="1" x14ac:dyDescent="0.2">
      <c r="A118" s="677" t="s">
        <v>41222</v>
      </c>
      <c r="B118" s="677" t="s">
        <v>41223</v>
      </c>
      <c r="C118" s="677" t="s">
        <v>41243</v>
      </c>
      <c r="D118" s="677" t="s">
        <v>41084</v>
      </c>
      <c r="E118" s="581">
        <v>90090</v>
      </c>
      <c r="F118" s="682" t="str">
        <f>VLOOKUP(E118,'SINAPI-0821'!A:D,2,0)</f>
        <v>ESCAVAÇÃO MECANIZADA DE VALA COM PROF. MAIOR QUE 4,5 M ATÉ 6,0 M(MÉDIA ENTRE MONTANTE E JUSANTE/UMA COMPOSIÇÃO POR TRECHO), COM ESCAVADEIRA HIDRÁULICA (1,2 M3/155 HP), LARG. DE 1,5 M A 2,5 M, EM SOLO DE 1A CATEGORIA, EM LOCAIS COM ALTO NÍVEL DE INTERFERÊNCIA. AF_02/2021</v>
      </c>
      <c r="G118" s="581" t="str">
        <f>VLOOKUP(E118,'SINAPI-0821'!A:D,3,0)</f>
        <v>M3</v>
      </c>
      <c r="H118" s="579" t="e">
        <f>SUMIF('Escavação e Drenagem'!#REF!,"SINAPI 90090",'Escavação e Drenagem'!#REF!)</f>
        <v>#REF!</v>
      </c>
      <c r="I118" s="581" t="str">
        <f>VLOOKUP(E118,'SINAPI-0821'!A:D,4,0)</f>
        <v>7,56</v>
      </c>
    </row>
    <row r="119" spans="1:9" ht="72" customHeight="1" x14ac:dyDescent="0.2">
      <c r="A119" s="677" t="s">
        <v>41227</v>
      </c>
      <c r="B119" s="677" t="s">
        <v>41223</v>
      </c>
      <c r="C119" s="677" t="s">
        <v>41242</v>
      </c>
      <c r="D119" s="677" t="s">
        <v>41084</v>
      </c>
      <c r="E119" s="581">
        <v>90092</v>
      </c>
      <c r="F119" s="682" t="str">
        <f>VLOOKUP(E119,'SINAPI-0821'!A:D,2,0)</f>
        <v>ESCAVAÇÃO MECANIZADA DE VALA COM PROF. MAIOR QUE 1,5 M E ATÉ 3,0 M(MÉDIA ENTRE MONTANTE E JUSANTE/UMA COMPOSIÇÃO POR TRECHO), COM ESCAVADEIRA HIDRÁULICA (0,8 M3/111 HP), LARG. MENOR QUE 1,5 M, EM SOLO DE 1A CATEGORIA, LOCAIS COM BAIXO NÍVEL DE INTERFERÊNCIA. AF_02/2021</v>
      </c>
      <c r="G119" s="581" t="str">
        <f>VLOOKUP(E119,'SINAPI-0821'!A:D,3,0)</f>
        <v>M3</v>
      </c>
      <c r="H119" s="579" t="e">
        <f>SUMIF('Escavação e Drenagem'!#REF!,"SINAPI 90092",'Escavação e Drenagem'!#REF!)</f>
        <v>#REF!</v>
      </c>
      <c r="I119" s="581" t="str">
        <f>VLOOKUP(E119,'SINAPI-0821'!A:D,4,0)</f>
        <v>5,02</v>
      </c>
    </row>
    <row r="120" spans="1:9" ht="60.75" customHeight="1" x14ac:dyDescent="0.2">
      <c r="A120" s="677" t="s">
        <v>41227</v>
      </c>
      <c r="B120" s="677" t="s">
        <v>41223</v>
      </c>
      <c r="C120" s="677" t="s">
        <v>41242</v>
      </c>
      <c r="D120" s="677" t="s">
        <v>41084</v>
      </c>
      <c r="E120" s="581">
        <v>90094</v>
      </c>
      <c r="F120" s="682" t="str">
        <f>VLOOKUP(E120,'SINAPI-0821'!A:D,2,0)</f>
        <v>ESCAVAÇÃO MECANIZADA DE VALA COM PROF. MAIOR QUE 3,0 M ATÉ 4,5 M (MÉDIA ENTRE MONTANTE E JUSANTE/UMA COMPOSIÇÃO POR TRECHO), COM ESCAVADEIRA HIDRÁULICA (0,8 M3/111 HP), LARG. MENOR QUE 1,5 M, EM SOLO DE 1A CATEGORIA, LOCAIS COM BAIXO NÍVEL DE INTERFERÊNCIA. AF_02/2021</v>
      </c>
      <c r="G120" s="581" t="str">
        <f>VLOOKUP(E120,'SINAPI-0821'!A:D,3,0)</f>
        <v>M3</v>
      </c>
      <c r="H120" s="579" t="e">
        <f>SUMIF('Escavação e Drenagem'!#REF!,"SINAPI 90094",'Escavação e Drenagem'!#REF!)</f>
        <v>#REF!</v>
      </c>
      <c r="I120" s="581" t="str">
        <f>VLOOKUP(E120,'SINAPI-0821'!A:D,4,0)</f>
        <v>4,75</v>
      </c>
    </row>
    <row r="121" spans="1:9" ht="55.5" customHeight="1" x14ac:dyDescent="0.2">
      <c r="A121" s="677" t="s">
        <v>41227</v>
      </c>
      <c r="B121" s="677" t="s">
        <v>41223</v>
      </c>
      <c r="C121" s="677" t="s">
        <v>41242</v>
      </c>
      <c r="D121" s="677" t="s">
        <v>41084</v>
      </c>
      <c r="E121" s="581">
        <v>90096</v>
      </c>
      <c r="F121" s="682" t="e">
        <f>VLOOKUP(E121,'SINAPI-0821'!A:D,2,0)</f>
        <v>#N/A</v>
      </c>
      <c r="G121" s="581" t="e">
        <f>VLOOKUP(E121,'SINAPI-0821'!A:D,3,0)</f>
        <v>#N/A</v>
      </c>
      <c r="H121" s="579" t="e">
        <f>SUMIF('Escavação e Drenagem'!#REF!,"SINAPI 90096",'Escavação e Drenagem'!#REF!)</f>
        <v>#REF!</v>
      </c>
      <c r="I121" s="581" t="e">
        <f>VLOOKUP(E121,'SINAPI-0821'!A:D,4,0)</f>
        <v>#N/A</v>
      </c>
    </row>
    <row r="122" spans="1:9" ht="66.75" customHeight="1" x14ac:dyDescent="0.2">
      <c r="A122" s="677" t="s">
        <v>41227</v>
      </c>
      <c r="B122" s="677" t="s">
        <v>41223</v>
      </c>
      <c r="C122" s="677" t="s">
        <v>41243</v>
      </c>
      <c r="D122" s="677" t="s">
        <v>41084</v>
      </c>
      <c r="E122" s="581">
        <v>90091</v>
      </c>
      <c r="F122" s="682" t="str">
        <f>VLOOKUP(E122,'SINAPI-0821'!A:D,2,0)</f>
        <v>ESCAVAÇÃO MECANIZADA DE VALA COM PROF. ATÉ 1,5 M(MÉDIA ENTRE MONTANTE E JUSANTE/UMA COMPOSIÇÃO POR TRECHO), COM ESCAVADEIRA HIDRÁULICA (0,8 M3), LARG. DE 1,5M A 2,5 M, EM SOLO DE 1A CATEGORIA, LOCAIS COM BAIXO NÍVEL DE INTERFERÊNCIA. AF_02/2021</v>
      </c>
      <c r="G122" s="581" t="str">
        <f>VLOOKUP(E122,'SINAPI-0821'!A:D,3,0)</f>
        <v>M3</v>
      </c>
      <c r="H122" s="579" t="e">
        <f>SUMIF('Escavação e Drenagem'!#REF!,"SINAPI 90091",'Escavação e Drenagem'!#REF!)</f>
        <v>#REF!</v>
      </c>
      <c r="I122" s="581" t="str">
        <f>VLOOKUP(E122,'SINAPI-0821'!A:D,4,0)</f>
        <v>5,08</v>
      </c>
    </row>
    <row r="123" spans="1:9" ht="69" customHeight="1" x14ac:dyDescent="0.2">
      <c r="A123" s="677" t="s">
        <v>41227</v>
      </c>
      <c r="B123" s="677" t="s">
        <v>41223</v>
      </c>
      <c r="C123" s="677" t="s">
        <v>41243</v>
      </c>
      <c r="D123" s="677" t="s">
        <v>41084</v>
      </c>
      <c r="E123" s="581">
        <v>90093</v>
      </c>
      <c r="F123" s="682" t="e">
        <f>VLOOKUP(E123,'SINAPI-0821'!A:D,2,0)</f>
        <v>#N/A</v>
      </c>
      <c r="G123" s="581" t="e">
        <f>VLOOKUP(E123,'SINAPI-0821'!A:D,3,0)</f>
        <v>#N/A</v>
      </c>
      <c r="H123" s="579" t="e">
        <f>SUMIF('Escavação e Drenagem'!#REF!,"SINAPI 90093",'Escavação e Drenagem'!#REF!)</f>
        <v>#REF!</v>
      </c>
      <c r="I123" s="581" t="e">
        <f>VLOOKUP(E123,'SINAPI-0821'!A:D,4,0)</f>
        <v>#N/A</v>
      </c>
    </row>
    <row r="124" spans="1:9" ht="63" customHeight="1" x14ac:dyDescent="0.2">
      <c r="A124" s="677" t="s">
        <v>41227</v>
      </c>
      <c r="B124" s="677" t="s">
        <v>41223</v>
      </c>
      <c r="C124" s="677" t="s">
        <v>41243</v>
      </c>
      <c r="D124" s="677" t="s">
        <v>41084</v>
      </c>
      <c r="E124" s="581">
        <v>90095</v>
      </c>
      <c r="F124" s="682" t="str">
        <f>VLOOKUP(E124,'SINAPI-0821'!A:D,2,0)</f>
        <v>ESCAVAÇÃO MECANIZADA DE VALA COM PROF. MAIOR QUE 3,0 M ATÉ 4,5 M (MÉDIA ENTRE MONTANTE E JUSANTE/UMA COMPOSIÇÃO POR TRECHO), COM ESCAVADEIRA HIDRÁULICA (1,2 M3/155 HP), LARG. DE 1,5 M A 2,5 M, EM SOLO DE 1A CATEGORIA, LOCAIS COM BAIXO NÍVEL DE INTERFERÊNCIA. AF_02/2021</v>
      </c>
      <c r="G124" s="581" t="str">
        <f>VLOOKUP(E124,'SINAPI-0821'!A:D,3,0)</f>
        <v>M3</v>
      </c>
      <c r="H124" s="579" t="e">
        <f>SUMIF('Escavação e Drenagem'!#REF!,"SINAPI 90095",'Escavação e Drenagem'!#REF!)</f>
        <v>#REF!</v>
      </c>
      <c r="I124" s="581" t="str">
        <f>VLOOKUP(E124,'SINAPI-0821'!A:D,4,0)</f>
        <v>4,26</v>
      </c>
    </row>
    <row r="125" spans="1:9" ht="69" customHeight="1" x14ac:dyDescent="0.2">
      <c r="A125" s="677" t="s">
        <v>41227</v>
      </c>
      <c r="B125" s="677" t="s">
        <v>41223</v>
      </c>
      <c r="C125" s="677" t="s">
        <v>41243</v>
      </c>
      <c r="D125" s="677" t="s">
        <v>41084</v>
      </c>
      <c r="E125" s="581">
        <v>90098</v>
      </c>
      <c r="F125" s="682" t="str">
        <f>VLOOKUP(E125,'SINAPI-0821'!A:D,2,0)</f>
        <v>ESCAVAÇÃO MECANIZADA DE VALA COM PROF. MAIOR QUE 4,5 M ATÉ 6,0 M (MÉDIA ENTRE MONTANTE E JUSANTE/UMA COMPOSIÇÃO POR TRECHO), COM ESCAVADEIRA HIDRÁULICA (1,2 M3/155 HP), LARG. DE 1,5 M A 2,5 M, EM SOLO DE 1A CATEGORIA, LOCAIS COM BAIXO NÍVEL DE INTERFERÊNCIA. AF_02/2021</v>
      </c>
      <c r="G125" s="581" t="str">
        <f>VLOOKUP(E125,'SINAPI-0821'!A:D,3,0)</f>
        <v>M3</v>
      </c>
      <c r="H125" s="579" t="e">
        <f>SUMIF('Escavação e Drenagem'!#REF!,"SINAPI 90098",'Escavação e Drenagem'!#REF!)</f>
        <v>#REF!</v>
      </c>
      <c r="I125" s="581" t="str">
        <f>VLOOKUP(E125,'SINAPI-0821'!A:D,4,0)</f>
        <v>4,18</v>
      </c>
    </row>
    <row r="126" spans="1:9" ht="39.75" customHeight="1" x14ac:dyDescent="0.2">
      <c r="A126" s="677" t="s">
        <v>41222</v>
      </c>
      <c r="B126" s="677" t="s">
        <v>41228</v>
      </c>
      <c r="C126" s="677" t="s">
        <v>41229</v>
      </c>
      <c r="D126" s="677" t="s">
        <v>41084</v>
      </c>
      <c r="E126" s="581">
        <v>90099</v>
      </c>
      <c r="F126" s="682" t="str">
        <f>VLOOKUP(E126,'SINAPI-0821'!A:D,2,0)</f>
        <v>ESCAVAÇÃO MECANIZADA DE VALA COM PROF. ATÉ 1,5 M (MÉDIA ENTRE MONTANTE E JUSANTE/UMA COMPOSIÇÃO POR TRECHO), COM RETROESCAVADEIRA (0,26 M3/88 HP), LARG. MENOR QUE 0,8 M, EM SOLO DE 1A CATEGORIA, EM LOCAIS COM ALTO NÍVEL DE INTERFERÊNCIA. AF_02/2021</v>
      </c>
      <c r="G126" s="581" t="str">
        <f>VLOOKUP(E126,'SINAPI-0821'!A:D,3,0)</f>
        <v>M3</v>
      </c>
      <c r="H126" s="579" t="e">
        <f>SUMIF('Escavação e Drenagem'!#REF!,"SINAPI 90099",'Escavação e Drenagem'!#REF!)</f>
        <v>#REF!</v>
      </c>
      <c r="I126" s="581" t="str">
        <f>VLOOKUP(E126,'SINAPI-0821'!A:D,4,0)</f>
        <v>14,35</v>
      </c>
    </row>
    <row r="127" spans="1:9" ht="63.75" x14ac:dyDescent="0.2">
      <c r="A127" s="677" t="s">
        <v>41222</v>
      </c>
      <c r="B127" s="677" t="s">
        <v>41228</v>
      </c>
      <c r="C127" s="677" t="s">
        <v>41229</v>
      </c>
      <c r="D127" s="677" t="s">
        <v>41084</v>
      </c>
      <c r="E127" s="581">
        <v>90101</v>
      </c>
      <c r="F127" s="682" t="str">
        <f>VLOOKUP(E127,'SINAPI-0821'!A:D,2,0)</f>
        <v>ESCAVAÇÃO MECANIZADA DE VALA COM PROF. MAIOR QUE 1,5 M ATÉ 3,0 M (MÉDIA ENTRE MONTANTE E JUSANTE/UMA COMPOSIÇÃO POR TRECHO), COM RETROESCAVADEIRA (0,26 M3/88 HP), LARG. MENOR QUE 0,8 M, EM SOLO DE 1A CATEGORIA, EM LOCAIS COM ALTO NÍVEL DE INTERFERÊNCIA.AF_02/2021</v>
      </c>
      <c r="G127" s="581" t="str">
        <f>VLOOKUP(E127,'SINAPI-0821'!A:D,3,0)</f>
        <v>M3</v>
      </c>
      <c r="H127" s="579" t="e">
        <f>SUMIF('Escavação e Drenagem'!#REF!,"SINAPI 90101",'Escavação e Drenagem'!#REF!)</f>
        <v>#REF!</v>
      </c>
      <c r="I127" s="581" t="str">
        <f>VLOOKUP(E127,'SINAPI-0821'!A:D,4,0)</f>
        <v>12,04</v>
      </c>
    </row>
    <row r="128" spans="1:9" ht="63.75" x14ac:dyDescent="0.2">
      <c r="A128" s="677" t="s">
        <v>41222</v>
      </c>
      <c r="B128" s="677" t="s">
        <v>41228</v>
      </c>
      <c r="C128" s="677" t="s">
        <v>41244</v>
      </c>
      <c r="D128" s="677" t="s">
        <v>41084</v>
      </c>
      <c r="E128" s="581">
        <v>90100</v>
      </c>
      <c r="F128" s="682" t="str">
        <f>VLOOKUP(E128,'SINAPI-0821'!A:D,2,0)</f>
        <v>ESCAVAÇÃO MECANIZADA DE VALA COM PROF. ATÉ 1,5 M (MÉDIA ENTRE MONTANTE E JUSANTE/UMA COMPOSIÇÃO POR TRECHO), COM RETROESCAVADEIRA (0,26 M3/88 HP), LARG. DE 0,8 M A 1,5 M, EM SOLO DE 1A CATEGORIA, EM LOCAIS COM ALTO NÍVEL DE INTERFERÊNCIA. AF_02/2021</v>
      </c>
      <c r="G128" s="581" t="str">
        <f>VLOOKUP(E128,'SINAPI-0821'!A:D,3,0)</f>
        <v>M3</v>
      </c>
      <c r="H128" s="579" t="e">
        <f>SUMIF('Escavação e Drenagem'!#REF!,"SINAPI 90100",'Escavação e Drenagem'!#REF!)</f>
        <v>#REF!</v>
      </c>
      <c r="I128" s="581" t="str">
        <f>VLOOKUP(E128,'SINAPI-0821'!A:D,4,0)</f>
        <v>12,18</v>
      </c>
    </row>
    <row r="129" spans="1:9" ht="61.5" customHeight="1" x14ac:dyDescent="0.2">
      <c r="A129" s="677" t="s">
        <v>41222</v>
      </c>
      <c r="B129" s="677" t="s">
        <v>41228</v>
      </c>
      <c r="C129" s="677" t="s">
        <v>41244</v>
      </c>
      <c r="D129" s="677" t="s">
        <v>41084</v>
      </c>
      <c r="E129" s="581">
        <v>90102</v>
      </c>
      <c r="F129" s="682" t="str">
        <f>VLOOKUP(E129,'SINAPI-0821'!A:D,2,0)</f>
        <v>ESCAVAÇÃO MECANIZADA DE VALA COM PROF. MAIOR QUE 1,5 M ATÉ 3,0 M (MÉDIA ENTRE MONTANTE E JUSANTE/UMA COMPOSIÇÃO POR TRECHO), COM RETROESCAVADEIRA (0,26 M3/ POTÊNCIA:88 HP), LARGURA DE 0,8 M A 1,5 M, EM SOLO DE 1A CATEGORIA, EM LOCAIS COM ALTO NÍVEL DE INTERFERÊNCIA. AF_02/2021</v>
      </c>
      <c r="G129" s="581" t="str">
        <f>VLOOKUP(E129,'SINAPI-0821'!A:D,3,0)</f>
        <v>M3</v>
      </c>
      <c r="H129" s="579" t="e">
        <f>SUMIF('Escavação e Drenagem'!#REF!,"SINAPI 90102",'Escavação e Drenagem'!#REF!)</f>
        <v>#REF!</v>
      </c>
      <c r="I129" s="581" t="str">
        <f>VLOOKUP(E129,'SINAPI-0821'!A:D,4,0)</f>
        <v>10,96</v>
      </c>
    </row>
    <row r="130" spans="1:9" ht="76.5" x14ac:dyDescent="0.2">
      <c r="A130" s="677" t="s">
        <v>41227</v>
      </c>
      <c r="B130" s="677" t="s">
        <v>41228</v>
      </c>
      <c r="C130" s="677" t="s">
        <v>41229</v>
      </c>
      <c r="D130" s="677" t="s">
        <v>41084</v>
      </c>
      <c r="E130" s="581">
        <v>90105</v>
      </c>
      <c r="F130" s="682" t="str">
        <f>VLOOKUP(E130,'SINAPI-0821'!A:D,2,0)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
      <c r="G130" s="581" t="str">
        <f>VLOOKUP(E130,'SINAPI-0821'!A:D,3,0)</f>
        <v>M3</v>
      </c>
      <c r="H130" s="579" t="e">
        <f>SUMIF('Escavação e Drenagem'!#REF!,"SINAPI 90105",'Escavação e Drenagem'!#REF!)</f>
        <v>#REF!</v>
      </c>
      <c r="I130" s="581" t="str">
        <f>VLOOKUP(E130,'SINAPI-0821'!A:D,4,0)</f>
        <v>7,91</v>
      </c>
    </row>
    <row r="131" spans="1:9" ht="76.5" x14ac:dyDescent="0.2">
      <c r="A131" s="677" t="s">
        <v>41227</v>
      </c>
      <c r="B131" s="677" t="s">
        <v>41228</v>
      </c>
      <c r="C131" s="677" t="s">
        <v>41229</v>
      </c>
      <c r="D131" s="677" t="s">
        <v>41084</v>
      </c>
      <c r="E131" s="581">
        <v>90107</v>
      </c>
      <c r="F131" s="682" t="str">
        <f>VLOOKUP(E131,'SINAPI-0821'!A:D,2,0)</f>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
      <c r="G131" s="581" t="str">
        <f>VLOOKUP(E131,'SINAPI-0821'!A:D,3,0)</f>
        <v>M3</v>
      </c>
      <c r="H131" s="579" t="e">
        <f>SUMIF('Escavação e Drenagem'!#REF!,"SINAPI 90107",'Escavação e Drenagem'!#REF!)</f>
        <v>#REF!</v>
      </c>
      <c r="I131" s="581" t="str">
        <f>VLOOKUP(E131,'SINAPI-0821'!A:D,4,0)</f>
        <v>6,64</v>
      </c>
    </row>
    <row r="132" spans="1:9" ht="76.5" x14ac:dyDescent="0.2">
      <c r="A132" s="677" t="s">
        <v>41227</v>
      </c>
      <c r="B132" s="677" t="s">
        <v>41228</v>
      </c>
      <c r="C132" s="677" t="s">
        <v>41244</v>
      </c>
      <c r="D132" s="677" t="s">
        <v>41084</v>
      </c>
      <c r="E132" s="581">
        <v>90106</v>
      </c>
      <c r="F132" s="682" t="str">
        <f>VLOOKUP(E132,'SINAPI-0821'!A:D,2,0)</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
      <c r="G132" s="581" t="str">
        <f>VLOOKUP(E132,'SINAPI-0821'!A:D,3,0)</f>
        <v>M3</v>
      </c>
      <c r="H132" s="579" t="e">
        <f>SUMIF('Escavação e Drenagem'!#REF!,"SINAPI 90106",'Escavação e Drenagem'!#REF!)</f>
        <v>#REF!</v>
      </c>
      <c r="I132" s="581" t="str">
        <f>VLOOKUP(E132,'SINAPI-0821'!A:D,4,0)</f>
        <v>6,73</v>
      </c>
    </row>
    <row r="133" spans="1:9" ht="76.5" x14ac:dyDescent="0.2">
      <c r="A133" s="677" t="s">
        <v>41227</v>
      </c>
      <c r="B133" s="677" t="s">
        <v>41228</v>
      </c>
      <c r="C133" s="677" t="s">
        <v>41244</v>
      </c>
      <c r="D133" s="677" t="s">
        <v>41084</v>
      </c>
      <c r="E133" s="581">
        <v>90108</v>
      </c>
      <c r="F133" s="682" t="str">
        <f>VLOOKUP(E133,'SINAPI-0821'!A:D,2,0)</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
      <c r="G133" s="581" t="str">
        <f>VLOOKUP(E133,'SINAPI-0821'!A:D,3,0)</f>
        <v>M3</v>
      </c>
      <c r="H133" s="579" t="e">
        <f>SUMIF('Escavação e Drenagem'!#REF!,"SINAPI 90108",'Escavação e Drenagem'!#REF!)</f>
        <v>#REF!</v>
      </c>
      <c r="I133" s="581" t="str">
        <f>VLOOKUP(E133,'SINAPI-0821'!A:D,4,0)</f>
        <v>6,05</v>
      </c>
    </row>
    <row r="134" spans="1:9" ht="66" customHeight="1" x14ac:dyDescent="0.2">
      <c r="A134" s="677" t="s">
        <v>41222</v>
      </c>
      <c r="B134" s="677" t="s">
        <v>41223</v>
      </c>
      <c r="C134" s="677" t="s">
        <v>41224</v>
      </c>
      <c r="D134" s="677" t="s">
        <v>41245</v>
      </c>
      <c r="E134" s="581">
        <v>93361</v>
      </c>
      <c r="F134" s="682" t="str">
        <f>VLOOKUP(E134,'SINAPI-0821'!A:D,2,0)</f>
        <v>REATERRO MECANIZADO DE VALA COM ESCAVADEIRA HIDRÁULICA (CAPACIDADE DA CAÇAMBA: 0,8 M³ / POTÊNCIA: 111 HP), LARGURA ATÉ 1,5 M, PROFUNDIDADE DE 1,5 A 3,0 M, COM SOLO DE 1ª CATEGORIA EM LOCAIS COM ALTO NÍVEL DE INTERFERÊNCIA. AF_04/2016</v>
      </c>
      <c r="G134" s="581" t="str">
        <f>VLOOKUP(E134,'SINAPI-0821'!A:D,3,0)</f>
        <v>M3</v>
      </c>
      <c r="H134" s="579" t="e">
        <f>SUMIF('Escavação e Drenagem'!#REF!,"SINAPI 93361",'Escavação e Drenagem'!#REF!)</f>
        <v>#REF!</v>
      </c>
      <c r="I134" s="581" t="str">
        <f>VLOOKUP(E134,'SINAPI-0821'!A:D,4,0)</f>
        <v>17,03</v>
      </c>
    </row>
    <row r="135" spans="1:9" ht="63.75" x14ac:dyDescent="0.2">
      <c r="A135" s="677" t="s">
        <v>41222</v>
      </c>
      <c r="B135" s="677" t="s">
        <v>41223</v>
      </c>
      <c r="C135" s="677" t="s">
        <v>41246</v>
      </c>
      <c r="D135" s="677" t="s">
        <v>41245</v>
      </c>
      <c r="E135" s="581">
        <v>93363</v>
      </c>
      <c r="F135" s="682" t="str">
        <f>VLOOKUP(E135,'SINAPI-0821'!A:D,2,0)</f>
        <v>REATERRO MECANIZADO DE VALA COM ESCAVADEIRA HIDRÁULICA (CAPACIDADE DA CAÇAMBA: 0,8 M³ / POTÊNCIA: 111 HP), LARGURA ATÉ 1,5 M, PROFUNDIDADE DE 3,0 A 4,5 M COM SOLO DE 1ª CATEGORIA EM LOCAIS COM ALTO NÍVEL DE INTERFERÊNCIA. AF_04/2016</v>
      </c>
      <c r="G135" s="581" t="str">
        <f>VLOOKUP(E135,'SINAPI-0821'!A:D,3,0)</f>
        <v>M3</v>
      </c>
      <c r="H135" s="579" t="e">
        <f>SUMIF('Escavação e Drenagem'!#REF!,"SINAPI 93363",'Escavação e Drenagem'!#REF!)</f>
        <v>#REF!</v>
      </c>
      <c r="I135" s="581" t="str">
        <f>VLOOKUP(E135,'SINAPI-0821'!A:D,4,0)</f>
        <v>12,88</v>
      </c>
    </row>
    <row r="136" spans="1:9" ht="63.75" x14ac:dyDescent="0.2">
      <c r="A136" s="677" t="s">
        <v>41222</v>
      </c>
      <c r="B136" s="677" t="s">
        <v>41223</v>
      </c>
      <c r="C136" s="677" t="s">
        <v>41247</v>
      </c>
      <c r="D136" s="677" t="s">
        <v>41245</v>
      </c>
      <c r="E136" s="581">
        <v>93365</v>
      </c>
      <c r="F136" s="682" t="str">
        <f>VLOOKUP(E136,'SINAPI-0821'!A:D,2,0)</f>
        <v>REATERRO MECANIZADO DE VALA COM ESCAVADEIRA HIDRÁULICA (CAPACIDADE DA CAÇAMBA: 0,8 M³ / POTÊNCIA: 111 HP), LARGURA ATÉ 1,5 M, PROFUNDIDADE DE 4,5 A 6,0 M, COM SOLO DE 1ª CATEGORIA EM LOCAIS COM ALTO NÍVEL DE INTERFERÊNCIA. AF_04/2016</v>
      </c>
      <c r="G136" s="581" t="str">
        <f>VLOOKUP(E136,'SINAPI-0821'!A:D,3,0)</f>
        <v>M3</v>
      </c>
      <c r="H136" s="579" t="e">
        <f>SUMIF('Escavação e Drenagem'!#REF!,"SINAPI 93365",'Escavação e Drenagem'!#REF!)</f>
        <v>#REF!</v>
      </c>
      <c r="I136" s="581" t="str">
        <f>VLOOKUP(E136,'SINAPI-0821'!A:D,4,0)</f>
        <v>11,10</v>
      </c>
    </row>
    <row r="137" spans="1:9" ht="51" x14ac:dyDescent="0.2">
      <c r="A137" s="677" t="s">
        <v>41222</v>
      </c>
      <c r="B137" s="677" t="s">
        <v>41223</v>
      </c>
      <c r="C137" s="677" t="s">
        <v>41248</v>
      </c>
      <c r="D137" s="677" t="s">
        <v>41245</v>
      </c>
      <c r="E137" s="678">
        <v>93360</v>
      </c>
      <c r="F137" s="682" t="str">
        <f>VLOOKUP(E137,'SINAPI-0821'!A:D,2,0)</f>
        <v>REATERRO MECANIZADO DE VALA COM ESCAVADEIRA HIDRÁULICA (CAPACIDADE DA CAÇAMBA: 0,8 M³ / POTÊNCIA: 111 HP), LARGURA DE 1,5 A 2,5 M, PROFUNDIDADE ATÉ 1,5 M, COM SOLO DE 1ª CATEGORIA EM LOCAIS COM ALTO NÍVEL DE INTERFERÊNCIA. AF_04/2016</v>
      </c>
      <c r="G137" s="581" t="str">
        <f>VLOOKUP(E137,'SINAPI-0821'!A:D,3,0)</f>
        <v>M3</v>
      </c>
      <c r="H137" s="580" t="e">
        <f>SUMIF('Escavação e Drenagem'!#REF!,"SINAPI 93360",'Escavação e Drenagem'!#REF!)</f>
        <v>#REF!</v>
      </c>
      <c r="I137" s="581" t="str">
        <f>VLOOKUP(E137,'SINAPI-0821'!A:D,4,0)</f>
        <v>21,05</v>
      </c>
    </row>
    <row r="138" spans="1:9" ht="63.75" x14ac:dyDescent="0.2">
      <c r="A138" s="677" t="s">
        <v>41222</v>
      </c>
      <c r="B138" s="677" t="s">
        <v>41223</v>
      </c>
      <c r="C138" s="677" t="s">
        <v>41249</v>
      </c>
      <c r="D138" s="677" t="s">
        <v>41245</v>
      </c>
      <c r="E138" s="678">
        <v>93362</v>
      </c>
      <c r="F138" s="682" t="str">
        <f>VLOOKUP(E138,'SINAPI-0821'!A:D,2,0)</f>
        <v>REATERRO MECANIZADO DE VALA COM ESCAVADEIRA HIDRÁULICA (CAPACIDADE DA CAÇAMBA: 0,8 M³ / POTÊNCIA: 111 HP), LARGURA DE 1,5 A 2,5 M, PROFUNDIDADE DE 1,5 A 3,0 M, COM SOLO DE 1ª CATEGORIA EM LOCAIS COM ALTO NÍVEL DE INTERFERÊNCIA. AF_04/2016</v>
      </c>
      <c r="G138" s="581" t="str">
        <f>VLOOKUP(E138,'SINAPI-0821'!A:D,3,0)</f>
        <v>M3</v>
      </c>
      <c r="H138" s="580" t="e">
        <f>SUMIF('Escavação e Drenagem'!#REF!,"SINAPI 93362",'Escavação e Drenagem'!#REF!)</f>
        <v>#REF!</v>
      </c>
      <c r="I138" s="581" t="str">
        <f>VLOOKUP(E138,'SINAPI-0821'!A:D,4,0)</f>
        <v>11,73</v>
      </c>
    </row>
    <row r="139" spans="1:9" ht="63.75" x14ac:dyDescent="0.2">
      <c r="A139" s="677" t="s">
        <v>41222</v>
      </c>
      <c r="B139" s="677" t="s">
        <v>41223</v>
      </c>
      <c r="C139" s="677" t="s">
        <v>41248</v>
      </c>
      <c r="D139" s="677" t="s">
        <v>41245</v>
      </c>
      <c r="E139" s="581">
        <v>93364</v>
      </c>
      <c r="F139" s="682" t="str">
        <f>VLOOKUP(E139,'SINAPI-0821'!A:D,2,0)</f>
        <v>REATERRO MECANIZADO DE VALA COM ESCAVADEIRA HIDRÁULICA (CAPACIDADE DA CAÇAMBA: 0,8 M³ / POTÊNCIA: 111 HP), LARGURA DE 1,5 A 2,5 M, PROFUNDIDADE DE 3,0  A 4,5 M, COM SOLO (SEM SUBSTITUIÇÃO) DE 1ª CATEGORIA EM LOCAIS COM ALTO NÍVEL DE INTERFERÊNCIA. AF_04/2016</v>
      </c>
      <c r="G139" s="581" t="str">
        <f>VLOOKUP(E139,'SINAPI-0821'!A:D,3,0)</f>
        <v>M3</v>
      </c>
      <c r="H139" s="579" t="e">
        <f>SUMIF('Escavação e Drenagem'!#REF!,"SINAPI 93364",'Escavação e Drenagem'!#REF!)</f>
        <v>#REF!</v>
      </c>
      <c r="I139" s="581" t="str">
        <f>VLOOKUP(E139,'SINAPI-0821'!A:D,4,0)</f>
        <v>9,85</v>
      </c>
    </row>
    <row r="140" spans="1:9" ht="63.75" x14ac:dyDescent="0.2">
      <c r="A140" s="677" t="s">
        <v>41222</v>
      </c>
      <c r="B140" s="677" t="s">
        <v>41223</v>
      </c>
      <c r="C140" s="677" t="s">
        <v>41248</v>
      </c>
      <c r="D140" s="677" t="s">
        <v>41245</v>
      </c>
      <c r="E140" s="581">
        <v>93366</v>
      </c>
      <c r="F140" s="682" t="str">
        <f>VLOOKUP(E140,'SINAPI-0821'!A:D,2,0)</f>
        <v>REATERRO MECANIZADO DE VALA COM ESCAVADEIRA HIDRÁULICA (CAPACIDADE DA CAÇAMBA: 0,8 M³ / POTÊNCIA: 111 HP), LARGURA DE 1,5 A 2,5 M, PROFUNDIDADE DE 4,5 A 6,0 M, COM SOLO DE 1ª CATEGORIA EM LOCAIS COM ALTO NÍVEL DE INTERFERÊNCIA. AF_04/2016</v>
      </c>
      <c r="G140" s="581" t="str">
        <f>VLOOKUP(E140,'SINAPI-0821'!A:D,3,0)</f>
        <v>M3</v>
      </c>
      <c r="H140" s="579" t="e">
        <f>SUMIF('Escavação e Drenagem'!#REF!,"SINAPI 93366",'Escavação e Drenagem'!#REF!)</f>
        <v>#REF!</v>
      </c>
      <c r="I140" s="581" t="str">
        <f>VLOOKUP(E140,'SINAPI-0821'!A:D,4,0)</f>
        <v>8,96</v>
      </c>
    </row>
    <row r="141" spans="1:9" ht="63.75" x14ac:dyDescent="0.2">
      <c r="A141" s="677" t="s">
        <v>41227</v>
      </c>
      <c r="B141" s="677" t="s">
        <v>41223</v>
      </c>
      <c r="C141" s="677" t="s">
        <v>41242</v>
      </c>
      <c r="D141" s="677" t="s">
        <v>41245</v>
      </c>
      <c r="E141" s="581">
        <v>93368</v>
      </c>
      <c r="F141" s="682" t="str">
        <f>VLOOKUP(E141,'SINAPI-0821'!A:D,2,0)</f>
        <v>REATERRO MECANIZADO DE VALA COM ESCAVADEIRA HIDRÁULICA (CAPACIDADE DA CAÇAMBA: 0,8 M³ / POTÊNCIA: 111 HP), LARGURA ATÉ 1,5 M, PROFUNDIDADE DE 1,5 A 3,0 M, COM SOLO DE 1ª CATEGORIA EM LOCAIS COM BAIXO NÍVEL DE INTERFERÊNCIA. AF_04/2016</v>
      </c>
      <c r="G141" s="581" t="str">
        <f>VLOOKUP(E141,'SINAPI-0821'!A:D,3,0)</f>
        <v>M3</v>
      </c>
      <c r="H141" s="579" t="e">
        <f>SUMIF('Escavação e Drenagem'!#REF!,"SINAPI 93368",'Escavação e Drenagem'!#REF!)</f>
        <v>#REF!</v>
      </c>
      <c r="I141" s="581" t="str">
        <f>VLOOKUP(E141,'SINAPI-0821'!A:D,4,0)</f>
        <v>15,74</v>
      </c>
    </row>
    <row r="142" spans="1:9" ht="63.75" x14ac:dyDescent="0.2">
      <c r="A142" s="677" t="s">
        <v>41227</v>
      </c>
      <c r="B142" s="677" t="s">
        <v>41223</v>
      </c>
      <c r="C142" s="677" t="s">
        <v>41242</v>
      </c>
      <c r="D142" s="677" t="s">
        <v>41245</v>
      </c>
      <c r="E142" s="581">
        <v>93370</v>
      </c>
      <c r="F142" s="682" t="str">
        <f>VLOOKUP(E142,'SINAPI-0821'!A:D,2,0)</f>
        <v>REATERRO MECANIZADO DE VALA COM ESCAVADEIRA HIDRÁULICA (CAPACIDADE DA CAÇAMBA: 0,8 M³ / POTÊNCIA: 111 HP), LARGURA ATÉ 1,5 M, PROFUNDIDADE DE 3,0 A 4,5 M, COM SOLO DE 1ª CATEGORIA EM LOCAIS COM BAIXO NÍVEL DE INTERFERÊNCIA. AF_04/2016</v>
      </c>
      <c r="G142" s="581" t="str">
        <f>VLOOKUP(E142,'SINAPI-0821'!A:D,3,0)</f>
        <v>M3</v>
      </c>
      <c r="H142" s="579" t="e">
        <f>SUMIF('Escavação e Drenagem'!#REF!,"SINAPI 93370",'Escavação e Drenagem'!#REF!)</f>
        <v>#REF!</v>
      </c>
      <c r="I142" s="581" t="str">
        <f>VLOOKUP(E142,'SINAPI-0821'!A:D,4,0)</f>
        <v>11,66</v>
      </c>
    </row>
    <row r="143" spans="1:9" ht="63.75" x14ac:dyDescent="0.2">
      <c r="A143" s="677" t="s">
        <v>41227</v>
      </c>
      <c r="B143" s="677" t="s">
        <v>41223</v>
      </c>
      <c r="C143" s="677" t="s">
        <v>41242</v>
      </c>
      <c r="D143" s="677" t="s">
        <v>41245</v>
      </c>
      <c r="E143" s="581">
        <v>93372</v>
      </c>
      <c r="F143" s="682" t="str">
        <f>VLOOKUP(E143,'SINAPI-0821'!A:D,2,0)</f>
        <v>REATERRO MECANIZADO DE VALA COM ESCAVADEIRA HIDRÁULICA (CAPACIDADE DA CAÇAMBA: 0,8 M³ / POTÊNCIA: 111 HP), LARGURA ATÉ 1,5 M, PROFUNDIDADE DE 4,5 A 6,0 M, COM SOLO DE 1ª CATEGORIA EM LOCAIS COM BAIXO NÍVEL DE INTERFERÊNCIA. AF_04/2016</v>
      </c>
      <c r="G143" s="581" t="str">
        <f>VLOOKUP(E143,'SINAPI-0821'!A:D,3,0)</f>
        <v>M3</v>
      </c>
      <c r="H143" s="579" t="e">
        <f>SUMIF('Escavação e Drenagem'!#REF!,"SINAPI 93372",'Escavação e Drenagem'!#REF!)</f>
        <v>#REF!</v>
      </c>
      <c r="I143" s="581" t="str">
        <f>VLOOKUP(E143,'SINAPI-0821'!A:D,4,0)</f>
        <v>9,96</v>
      </c>
    </row>
    <row r="144" spans="1:9" ht="51" x14ac:dyDescent="0.2">
      <c r="A144" s="677" t="s">
        <v>41227</v>
      </c>
      <c r="B144" s="677" t="s">
        <v>41223</v>
      </c>
      <c r="C144" s="677" t="s">
        <v>41248</v>
      </c>
      <c r="D144" s="677" t="s">
        <v>41245</v>
      </c>
      <c r="E144" s="581">
        <v>93367</v>
      </c>
      <c r="F144" s="682" t="str">
        <f>VLOOKUP(E144,'SINAPI-0821'!A:D,2,0)</f>
        <v>REATERRO MECANIZADO DE VALA COM ESCAVADEIRA HIDRÁULICA (CAPACIDADE DA CAÇAMBA: 0,8 M³ / POTÊNCIA: 111 HP), LARGURA DE 1,5 A 2,5 M, PROFUNDIDADE ATÉ 1,5 M, COM SOLO DE 1ª CATEGORIA EM LOCAIS COM BAIXO NÍVEL DE INTERFERÊNCIA. AF_04/2016</v>
      </c>
      <c r="G144" s="581" t="str">
        <f>VLOOKUP(E144,'SINAPI-0821'!A:D,3,0)</f>
        <v>M3</v>
      </c>
      <c r="H144" s="579" t="e">
        <f>SUMIF('Escavação e Drenagem'!#REF!,"SINAPI 93367",'Escavação e Drenagem'!#REF!)</f>
        <v>#REF!</v>
      </c>
      <c r="I144" s="581" t="str">
        <f>VLOOKUP(E144,'SINAPI-0821'!A:D,4,0)</f>
        <v>19,82</v>
      </c>
    </row>
    <row r="145" spans="1:9" ht="63.75" x14ac:dyDescent="0.2">
      <c r="A145" s="677" t="s">
        <v>41227</v>
      </c>
      <c r="B145" s="677" t="s">
        <v>41223</v>
      </c>
      <c r="C145" s="677" t="s">
        <v>41248</v>
      </c>
      <c r="D145" s="677" t="s">
        <v>41245</v>
      </c>
      <c r="E145" s="581">
        <v>93369</v>
      </c>
      <c r="F145" s="682" t="str">
        <f>VLOOKUP(E145,'SINAPI-0821'!A:D,2,0)</f>
        <v>REATERRO MECANIZADO DE VALA COM ESCAVADEIRA HIDRÁULICA (CAPACIDADE DA CAÇAMBA: 0,8 M³ / POTÊNCIA: 111 HP), LARGURA DE 1,5 A 2,5 M, PROFUNDIDADE DE 1,5 A 3,0 M, COM SOLO (SEM SUBSTITUIÇÃO) DE 1ª CATEGORIA EM LOCAIS COM BAIXO NÍVEL DE INTERFERÊNCIA. AF_04/2016</v>
      </c>
      <c r="G145" s="581" t="str">
        <f>VLOOKUP(E145,'SINAPI-0821'!A:D,3,0)</f>
        <v>M3</v>
      </c>
      <c r="H145" s="579" t="e">
        <f>SUMIF('Escavação e Drenagem'!#REF!,"SINAPI 93369",'Escavação e Drenagem'!#REF!)</f>
        <v>#REF!</v>
      </c>
      <c r="I145" s="581" t="str">
        <f>VLOOKUP(E145,'SINAPI-0821'!A:D,4,0)</f>
        <v>10,50</v>
      </c>
    </row>
    <row r="146" spans="1:9" ht="63.75" x14ac:dyDescent="0.2">
      <c r="A146" s="677" t="s">
        <v>41227</v>
      </c>
      <c r="B146" s="677" t="s">
        <v>41223</v>
      </c>
      <c r="C146" s="677" t="s">
        <v>41248</v>
      </c>
      <c r="D146" s="677" t="s">
        <v>41245</v>
      </c>
      <c r="E146" s="581">
        <v>93371</v>
      </c>
      <c r="F146" s="682" t="str">
        <f>VLOOKUP(E146,'SINAPI-0821'!A:D,2,0)</f>
        <v>REATERRO MECANIZADO DE VALA COM ESCAVADEIRA HIDRÁULICA (CAPACIDADE DA CAÇAMBA: 0,8 M³ / POTÊNCIA: 111 HP), LARGURA DE 1,5 A 2,5 M, PROFUNDIDADE DE 3,0 A 4,5 M, COM SOLO (SEM SUBSTITUIÇÃO) DE 1ª CATEGORIA EM LOCAIS COM BAIXO NÍVEL DE INTERFERÊNCIA. AF_04/2016</v>
      </c>
      <c r="G146" s="581" t="str">
        <f>VLOOKUP(E146,'SINAPI-0821'!A:D,3,0)</f>
        <v>M3</v>
      </c>
      <c r="H146" s="579" t="e">
        <f>SUMIF('Escavação e Drenagem'!#REF!,"SINAPI 93371",'Escavação e Drenagem'!#REF!)</f>
        <v>#REF!</v>
      </c>
      <c r="I146" s="581" t="str">
        <f>VLOOKUP(E146,'SINAPI-0821'!A:D,4,0)</f>
        <v>8,63</v>
      </c>
    </row>
    <row r="147" spans="1:9" ht="63.75" x14ac:dyDescent="0.2">
      <c r="A147" s="677" t="s">
        <v>41227</v>
      </c>
      <c r="B147" s="677" t="s">
        <v>41223</v>
      </c>
      <c r="C147" s="677" t="s">
        <v>41248</v>
      </c>
      <c r="D147" s="677" t="s">
        <v>41245</v>
      </c>
      <c r="E147" s="581">
        <v>93373</v>
      </c>
      <c r="F147" s="682" t="str">
        <f>VLOOKUP(E147,'SINAPI-0821'!A:D,2,0)</f>
        <v>REATERRO MECANIZADO DE VALA COM ESCAVADEIRA HIDRÁULICA (CAPACIDADE DA CAÇAMBA: 0,8 M³ / POTÊNCIA: 111 HP), LARGURA DE 1,5 A 2,5 M, PROFUNDIDADE DE 4,5 A 6,0 M, COM SOLO (SEM SUBSTITUIÇÃO) DE 1ª CATEGORIA EM LOCAIS COM BAIXO NÍVEL DE INTERFERÊNCIA. AF_04/2016</v>
      </c>
      <c r="G147" s="581" t="str">
        <f>VLOOKUP(E147,'SINAPI-0821'!A:D,3,0)</f>
        <v>M3</v>
      </c>
      <c r="H147" s="579" t="e">
        <f>SUMIF('Escavação e Drenagem'!#REF!,"SINAPI 93373",'Escavação e Drenagem'!#REF!)</f>
        <v>#REF!</v>
      </c>
      <c r="I147" s="581" t="str">
        <f>VLOOKUP(E147,'SINAPI-0821'!A:D,4,0)</f>
        <v>7,75</v>
      </c>
    </row>
    <row r="148" spans="1:9" ht="63.75" x14ac:dyDescent="0.2">
      <c r="A148" s="677" t="s">
        <v>41222</v>
      </c>
      <c r="B148" s="677" t="s">
        <v>41228</v>
      </c>
      <c r="C148" s="677" t="s">
        <v>41242</v>
      </c>
      <c r="D148" s="677" t="s">
        <v>41245</v>
      </c>
      <c r="E148" s="581">
        <v>93374</v>
      </c>
      <c r="F148" s="682" t="str">
        <f>VLOOKUP(E148,'SINAPI-0821'!A:D,2,0)</f>
        <v>REATERRO MECANIZADO DE VALA COM RETROESCAVADEIRA (CAPACIDADE DA CAÇAMBA DA RETRO: 0,26 M³ / POTÊNCIA: 88 HP), LARGURA ATÉ 0,8 M, PROFUNDIDADE ATÉ 1,5 M, COM SOLO (SEM SUBSTITUIÇÃO) DE 1ª CATEGORIA EM LOCAIS COM ALTO NÍVEL DE INTERFERÊNCIA. AF_04/2016</v>
      </c>
      <c r="G148" s="581" t="str">
        <f>VLOOKUP(E148,'SINAPI-0821'!A:D,3,0)</f>
        <v>M3</v>
      </c>
      <c r="H148" s="579" t="e">
        <f>SUMIF('Escavação e Drenagem'!#REF!,"SINAPI 93374",'Escavação e Drenagem'!#REF!)</f>
        <v>#REF!</v>
      </c>
      <c r="I148" s="581" t="str">
        <f>VLOOKUP(E148,'SINAPI-0821'!A:D,4,0)</f>
        <v>27,81</v>
      </c>
    </row>
    <row r="149" spans="1:9" ht="63.75" x14ac:dyDescent="0.2">
      <c r="A149" s="677" t="s">
        <v>41222</v>
      </c>
      <c r="B149" s="677" t="s">
        <v>41228</v>
      </c>
      <c r="C149" s="677" t="s">
        <v>41229</v>
      </c>
      <c r="D149" s="677" t="s">
        <v>41245</v>
      </c>
      <c r="E149" s="581">
        <v>93376</v>
      </c>
      <c r="F149" s="682" t="str">
        <f>VLOOKUP(E149,'SINAPI-0821'!A:D,2,0)</f>
        <v>REATERRO MECANIZADO DE VALA COM RETROESCAVADEIRA (CAPACIDADE DA CAÇAMBA DA RETRO: 0,26 M³ / POTÊNCIA: 88 HP), LARGURA ATÉ 0,8 M, PROFUNDIDADE DE 1,5 A 3,0 M, COM SOLO DE 1ª CATEGORIA EM LOCAIS COM ALTO NÍVEL DE INTERFERÊNCIA. AF_04/2016</v>
      </c>
      <c r="G149" s="581" t="str">
        <f>VLOOKUP(E149,'SINAPI-0821'!A:D,3,0)</f>
        <v>M3</v>
      </c>
      <c r="H149" s="579" t="e">
        <f>SUMIF('Escavação e Drenagem'!#REF!,"SINAPI 93376",'Escavação e Drenagem'!#REF!)</f>
        <v>#REF!</v>
      </c>
      <c r="I149" s="581" t="str">
        <f>VLOOKUP(E149,'SINAPI-0821'!A:D,4,0)</f>
        <v>17,30</v>
      </c>
    </row>
    <row r="150" spans="1:9" ht="63.75" x14ac:dyDescent="0.2">
      <c r="A150" s="677" t="s">
        <v>41222</v>
      </c>
      <c r="B150" s="677" t="s">
        <v>41228</v>
      </c>
      <c r="C150" s="677" t="s">
        <v>41250</v>
      </c>
      <c r="D150" s="677" t="s">
        <v>41245</v>
      </c>
      <c r="E150" s="581">
        <v>93375</v>
      </c>
      <c r="F150" s="682" t="str">
        <f>VLOOKUP(E150,'SINAPI-0821'!A:D,2,0)</f>
        <v>REATERRO MECANIZADO DE VALA COM RETROESCAVADEIRA (CAPACIDADE DA CAÇAMBA DA RETRO: 0,26 M³ / POTÊNCIA: 88 HP), LARGURA DE 0,8 A 1,5 M, PROFUNDIDADE ATÉ 1,5 M, COM SOLO DE 1ª CATEGORIA EM LOCAIS COM ALTO NÍVEL DE INTERFERÊNCIA. AF_04/2016</v>
      </c>
      <c r="G150" s="581" t="str">
        <f>VLOOKUP(E150,'SINAPI-0821'!A:D,3,0)</f>
        <v>M3</v>
      </c>
      <c r="H150" s="579" t="e">
        <f>SUMIF('Escavação e Drenagem'!#REF!,"SINAPI 93375",'Escavação e Drenagem'!#REF!)</f>
        <v>#REF!</v>
      </c>
      <c r="I150" s="581" t="str">
        <f>VLOOKUP(E150,'SINAPI-0821'!A:D,4,0)</f>
        <v>21,38</v>
      </c>
    </row>
    <row r="151" spans="1:9" ht="63.75" x14ac:dyDescent="0.2">
      <c r="A151" s="677" t="s">
        <v>41222</v>
      </c>
      <c r="B151" s="677" t="s">
        <v>41228</v>
      </c>
      <c r="C151" s="677" t="s">
        <v>41250</v>
      </c>
      <c r="D151" s="677" t="s">
        <v>41245</v>
      </c>
      <c r="E151" s="581">
        <v>93377</v>
      </c>
      <c r="F151" s="682" t="str">
        <f>VLOOKUP(E151,'SINAPI-0821'!A:D,2,0)</f>
        <v>REATERRO MECANIZADO DE VALA COM RETROESCAVADEIRA (CAPACIDADE DA CAÇAMBA DA RETRO: 0,26 M³ / POTÊNCIA: 88 HP), LARGURA DE 0,8 A 1,5 M, PROFUNDIDADE DE 1,5 A 3,0 M, COM SOLO (SEM SUBSTITUIÇÃO) DE 1ª CATEGORIA EM LOCAIS COM ALTO NÍVEL DE INTERFERÊNCIA. AF_04/2016</v>
      </c>
      <c r="G151" s="581" t="str">
        <f>VLOOKUP(E151,'SINAPI-0821'!A:D,3,0)</f>
        <v>M3</v>
      </c>
      <c r="H151" s="579" t="e">
        <f>SUMIF('Escavação e Drenagem'!#REF!,"SINAPI 93377",'Escavação e Drenagem'!#REF!)</f>
        <v>#REF!</v>
      </c>
      <c r="I151" s="581" t="str">
        <f>VLOOKUP(E151,'SINAPI-0821'!A:D,4,0)</f>
        <v>11,09</v>
      </c>
    </row>
    <row r="152" spans="1:9" ht="63.75" x14ac:dyDescent="0.2">
      <c r="A152" s="677" t="s">
        <v>41227</v>
      </c>
      <c r="B152" s="677" t="s">
        <v>41228</v>
      </c>
      <c r="C152" s="677" t="s">
        <v>41229</v>
      </c>
      <c r="D152" s="677" t="s">
        <v>41245</v>
      </c>
      <c r="E152" s="581">
        <v>93378</v>
      </c>
      <c r="F152" s="682" t="str">
        <f>VLOOKUP(E152,'SINAPI-0821'!A:D,2,0)</f>
        <v>REATERRO MECANIZADO DE VALA COM RETROESCAVADEIRA (CAPACIDADE DA CAÇAMBA DA RETRO: 0,26 M³ / POTÊNCIA: 88 HP), LARGURA ATÉ 0,8 M, PROFUNDIDADE ATÉ 1,5 M, COM SOLO DE 1ª CATEGORIA EM LOCAIS COM BAIXO NÍVEL DE INTERFERÊNCIA. AF_04/2016</v>
      </c>
      <c r="G152" s="581" t="str">
        <f>VLOOKUP(E152,'SINAPI-0821'!A:D,3,0)</f>
        <v>M3</v>
      </c>
      <c r="H152" s="579" t="e">
        <f>SUMIF('Escavação e Drenagem'!#REF!,"SINAPI 93378",'Escavação e Drenagem'!#REF!)</f>
        <v>#REF!</v>
      </c>
      <c r="I152" s="581" t="str">
        <f>VLOOKUP(E152,'SINAPI-0821'!A:D,4,0)</f>
        <v>26,30</v>
      </c>
    </row>
    <row r="153" spans="1:9" ht="63.75" x14ac:dyDescent="0.2">
      <c r="A153" s="677" t="s">
        <v>41227</v>
      </c>
      <c r="B153" s="677" t="s">
        <v>41228</v>
      </c>
      <c r="C153" s="677" t="s">
        <v>41229</v>
      </c>
      <c r="D153" s="677" t="s">
        <v>41245</v>
      </c>
      <c r="E153" s="581">
        <v>93380</v>
      </c>
      <c r="F153" s="682" t="str">
        <f>VLOOKUP(E153,'SINAPI-0821'!A:D,2,0)</f>
        <v>REATERRO MECANIZADO DE VALA COM RETROESCAVADEIRA (CAPACIDADE DA CAÇAMBA DA RETRO: 0,26 M³ / POTÊNCIA: 88 HP), LARGURA ATÉ 0,8 M, PROFUNDIDADE DE 1,5 A 3,0 M, COM SOLO DE 1ª CATEGORIA EM LOCAIS COM BAIXO NÍVEL DE INTERFERÊNCIA. AF_04/2016</v>
      </c>
      <c r="G153" s="581" t="str">
        <f>VLOOKUP(E153,'SINAPI-0821'!A:D,3,0)</f>
        <v>M3</v>
      </c>
      <c r="H153" s="579" t="e">
        <f>SUMIF('Escavação e Drenagem'!#REF!,"SINAPI 93380",'Escavação e Drenagem'!#REF!)</f>
        <v>#REF!</v>
      </c>
      <c r="I153" s="581" t="str">
        <f>VLOOKUP(E153,'SINAPI-0821'!A:D,4,0)</f>
        <v>16,40</v>
      </c>
    </row>
    <row r="154" spans="1:9" ht="63.75" x14ac:dyDescent="0.2">
      <c r="A154" s="677" t="s">
        <v>41227</v>
      </c>
      <c r="B154" s="677" t="s">
        <v>41228</v>
      </c>
      <c r="C154" s="677" t="s">
        <v>41250</v>
      </c>
      <c r="D154" s="677" t="s">
        <v>41245</v>
      </c>
      <c r="E154" s="581">
        <v>93379</v>
      </c>
      <c r="F154" s="682" t="str">
        <f>VLOOKUP(E154,'SINAPI-0821'!A:D,2,0)</f>
        <v>REATERRO MECANIZADO DE VALA COM RETROESCAVADEIRA (CAPACIDADE DA CAÇAMBA DA RETRO: 0,26 M³ / POTÊNCIA: 88 HP), LARGURA DE 0,8 A 1,5 M, PROFUNDIDADE ATÉ 1,5 M, COM SOLO DE 1ª CATEGORIA EM LOCAIS COM BAIXO NÍVEL DE INTERFERÊNCIA. AF_04/2016</v>
      </c>
      <c r="G154" s="581" t="str">
        <f>VLOOKUP(E154,'SINAPI-0821'!A:D,3,0)</f>
        <v>M3</v>
      </c>
      <c r="H154" s="579" t="e">
        <f>SUMIF('Escavação e Drenagem'!#REF!,"SINAPI 93379",'Escavação e Drenagem'!#REF!)</f>
        <v>#REF!</v>
      </c>
      <c r="I154" s="581" t="str">
        <f>VLOOKUP(E154,'SINAPI-0821'!A:D,4,0)</f>
        <v>20,22</v>
      </c>
    </row>
    <row r="155" spans="1:9" ht="63.75" x14ac:dyDescent="0.2">
      <c r="A155" s="677" t="s">
        <v>41227</v>
      </c>
      <c r="B155" s="677" t="s">
        <v>41228</v>
      </c>
      <c r="C155" s="677" t="s">
        <v>41250</v>
      </c>
      <c r="D155" s="677" t="s">
        <v>41245</v>
      </c>
      <c r="E155" s="581">
        <v>93381</v>
      </c>
      <c r="F155" s="682" t="str">
        <f>VLOOKUP(E155,'SINAPI-0821'!A:D,2,0)</f>
        <v>REATERRO MECANIZADO DE VALA COM RETROESCAVADEIRA (CAPACIDADE DA CAÇAMBA DA RETRO: 0,26 M³ / POTÊNCIA: 88 HP), LARGURA DE 0,8 A 1,5 M, PROFUNDIDADE DE 1,5 A 3,0 M, COM SOLO (SEM SUBSTITUIÇÃO) DE 1ª CATEGORIA EM LOCAIS COM BAIXO NÍVEL DE INTERFERÊNCIA. AF_04/2016</v>
      </c>
      <c r="G155" s="581" t="str">
        <f>VLOOKUP(E155,'SINAPI-0821'!A:D,3,0)</f>
        <v>M3</v>
      </c>
      <c r="H155" s="579" t="e">
        <f>SUMIF('Escavação e Drenagem'!#REF!,"SINAPI 93381",'Escavação e Drenagem'!#REF!)</f>
        <v>#REF!</v>
      </c>
      <c r="I155" s="581" t="str">
        <f>VLOOKUP(E155,'SINAPI-0821'!A:D,4,0)</f>
        <v>10,44</v>
      </c>
    </row>
  </sheetData>
  <autoFilter ref="A5:I155"/>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11"/>
  <sheetViews>
    <sheetView zoomScaleSheetLayoutView="100" workbookViewId="0">
      <selection activeCell="H3" sqref="H3"/>
    </sheetView>
  </sheetViews>
  <sheetFormatPr defaultRowHeight="12.75" x14ac:dyDescent="0.2"/>
  <cols>
    <col min="1" max="1" width="24.5703125" style="581" customWidth="1"/>
    <col min="2" max="2" width="99.28515625" style="581" customWidth="1"/>
    <col min="3" max="3" width="9" style="581" bestFit="1" customWidth="1"/>
    <col min="4" max="4" width="21.140625" style="581" customWidth="1"/>
    <col min="5" max="16384" width="9.140625" style="581"/>
  </cols>
  <sheetData>
    <row r="1" spans="1:4" ht="51.75" customHeight="1" x14ac:dyDescent="0.25">
      <c r="A1" s="1261" t="s">
        <v>41251</v>
      </c>
      <c r="B1" s="1261"/>
      <c r="C1" s="1261"/>
      <c r="D1" s="1261"/>
    </row>
    <row r="2" spans="1:4" ht="33" customHeight="1" x14ac:dyDescent="0.2">
      <c r="A2" s="1262" t="s">
        <v>41252</v>
      </c>
      <c r="B2" s="1262"/>
      <c r="C2" s="1262"/>
      <c r="D2" s="1262"/>
    </row>
    <row r="3" spans="1:4" ht="43.5" customHeight="1" x14ac:dyDescent="0.25">
      <c r="A3" s="1261" t="s">
        <v>41253</v>
      </c>
      <c r="B3" s="1261"/>
      <c r="C3" s="1261"/>
      <c r="D3" s="1261"/>
    </row>
    <row r="5" spans="1:4" ht="13.5" x14ac:dyDescent="0.25">
      <c r="A5" s="684" t="s">
        <v>41254</v>
      </c>
      <c r="B5" s="684" t="s">
        <v>21853</v>
      </c>
      <c r="C5" s="684" t="s">
        <v>21854</v>
      </c>
      <c r="D5" s="684" t="s">
        <v>21855</v>
      </c>
    </row>
    <row r="7" spans="1:4" ht="13.5" x14ac:dyDescent="0.25">
      <c r="A7" s="684">
        <v>97141</v>
      </c>
      <c r="B7" s="684" t="s">
        <v>21856</v>
      </c>
      <c r="C7" s="684" t="s">
        <v>4</v>
      </c>
      <c r="D7" s="685" t="s">
        <v>23801</v>
      </c>
    </row>
    <row r="8" spans="1:4" ht="13.5" x14ac:dyDescent="0.25">
      <c r="A8" s="684">
        <v>97142</v>
      </c>
      <c r="B8" s="684" t="s">
        <v>21858</v>
      </c>
      <c r="C8" s="684" t="s">
        <v>4</v>
      </c>
      <c r="D8" s="685" t="s">
        <v>24397</v>
      </c>
    </row>
    <row r="9" spans="1:4" ht="13.5" x14ac:dyDescent="0.25">
      <c r="A9" s="684">
        <v>97143</v>
      </c>
      <c r="B9" s="684" t="s">
        <v>21859</v>
      </c>
      <c r="C9" s="684" t="s">
        <v>4</v>
      </c>
      <c r="D9" s="685" t="s">
        <v>23800</v>
      </c>
    </row>
    <row r="10" spans="1:4" ht="13.5" x14ac:dyDescent="0.25">
      <c r="A10" s="684">
        <v>97144</v>
      </c>
      <c r="B10" s="684" t="s">
        <v>21860</v>
      </c>
      <c r="C10" s="684" t="s">
        <v>4</v>
      </c>
      <c r="D10" s="685" t="s">
        <v>26536</v>
      </c>
    </row>
    <row r="11" spans="1:4" ht="13.5" x14ac:dyDescent="0.25">
      <c r="A11" s="684">
        <v>97145</v>
      </c>
      <c r="B11" s="684" t="s">
        <v>21861</v>
      </c>
      <c r="C11" s="684" t="s">
        <v>4</v>
      </c>
      <c r="D11" s="685" t="s">
        <v>23999</v>
      </c>
    </row>
    <row r="12" spans="1:4" ht="13.5" x14ac:dyDescent="0.25">
      <c r="A12" s="684">
        <v>97146</v>
      </c>
      <c r="B12" s="684" t="s">
        <v>21862</v>
      </c>
      <c r="C12" s="684" t="s">
        <v>4</v>
      </c>
      <c r="D12" s="685" t="s">
        <v>41255</v>
      </c>
    </row>
    <row r="13" spans="1:4" ht="13.5" x14ac:dyDescent="0.25">
      <c r="A13" s="684">
        <v>97147</v>
      </c>
      <c r="B13" s="684" t="s">
        <v>21863</v>
      </c>
      <c r="C13" s="684" t="s">
        <v>4</v>
      </c>
      <c r="D13" s="685" t="s">
        <v>41256</v>
      </c>
    </row>
    <row r="14" spans="1:4" ht="13.5" x14ac:dyDescent="0.25">
      <c r="A14" s="684">
        <v>97148</v>
      </c>
      <c r="B14" s="684" t="s">
        <v>21864</v>
      </c>
      <c r="C14" s="684" t="s">
        <v>4</v>
      </c>
      <c r="D14" s="685" t="s">
        <v>26537</v>
      </c>
    </row>
    <row r="15" spans="1:4" ht="13.5" x14ac:dyDescent="0.25">
      <c r="A15" s="684">
        <v>97149</v>
      </c>
      <c r="B15" s="684" t="s">
        <v>21865</v>
      </c>
      <c r="C15" s="684" t="s">
        <v>4</v>
      </c>
      <c r="D15" s="685" t="s">
        <v>41257</v>
      </c>
    </row>
    <row r="16" spans="1:4" ht="13.5" x14ac:dyDescent="0.25">
      <c r="A16" s="684">
        <v>97150</v>
      </c>
      <c r="B16" s="684" t="s">
        <v>21866</v>
      </c>
      <c r="C16" s="684" t="s">
        <v>4</v>
      </c>
      <c r="D16" s="685" t="s">
        <v>26165</v>
      </c>
    </row>
    <row r="17" spans="1:4" ht="13.5" x14ac:dyDescent="0.25">
      <c r="A17" s="684">
        <v>97151</v>
      </c>
      <c r="B17" s="684" t="s">
        <v>21867</v>
      </c>
      <c r="C17" s="684" t="s">
        <v>4</v>
      </c>
      <c r="D17" s="685" t="s">
        <v>41258</v>
      </c>
    </row>
    <row r="18" spans="1:4" ht="13.5" x14ac:dyDescent="0.25">
      <c r="A18" s="684">
        <v>97152</v>
      </c>
      <c r="B18" s="684" t="s">
        <v>21868</v>
      </c>
      <c r="C18" s="684" t="s">
        <v>4</v>
      </c>
      <c r="D18" s="685" t="s">
        <v>41259</v>
      </c>
    </row>
    <row r="19" spans="1:4" ht="13.5" x14ac:dyDescent="0.25">
      <c r="A19" s="684">
        <v>97153</v>
      </c>
      <c r="B19" s="684" t="s">
        <v>21869</v>
      </c>
      <c r="C19" s="684" t="s">
        <v>4</v>
      </c>
      <c r="D19" s="685" t="s">
        <v>41260</v>
      </c>
    </row>
    <row r="20" spans="1:4" ht="13.5" x14ac:dyDescent="0.25">
      <c r="A20" s="684">
        <v>97154</v>
      </c>
      <c r="B20" s="684" t="s">
        <v>21870</v>
      </c>
      <c r="C20" s="684" t="s">
        <v>4</v>
      </c>
      <c r="D20" s="685" t="s">
        <v>41261</v>
      </c>
    </row>
    <row r="21" spans="1:4" ht="13.5" x14ac:dyDescent="0.25">
      <c r="A21" s="684">
        <v>97155</v>
      </c>
      <c r="B21" s="684" t="s">
        <v>21871</v>
      </c>
      <c r="C21" s="684" t="s">
        <v>4</v>
      </c>
      <c r="D21" s="685" t="s">
        <v>41262</v>
      </c>
    </row>
    <row r="22" spans="1:4" ht="13.5" x14ac:dyDescent="0.25">
      <c r="A22" s="684">
        <v>97156</v>
      </c>
      <c r="B22" s="684" t="s">
        <v>21872</v>
      </c>
      <c r="C22" s="684" t="s">
        <v>4</v>
      </c>
      <c r="D22" s="685" t="s">
        <v>26538</v>
      </c>
    </row>
    <row r="23" spans="1:4" ht="13.5" x14ac:dyDescent="0.25">
      <c r="A23" s="684">
        <v>97157</v>
      </c>
      <c r="B23" s="684" t="s">
        <v>21873</v>
      </c>
      <c r="C23" s="684" t="s">
        <v>4</v>
      </c>
      <c r="D23" s="685" t="s">
        <v>26539</v>
      </c>
    </row>
    <row r="24" spans="1:4" ht="13.5" x14ac:dyDescent="0.25">
      <c r="A24" s="684">
        <v>97158</v>
      </c>
      <c r="B24" s="684" t="s">
        <v>21874</v>
      </c>
      <c r="C24" s="684" t="s">
        <v>4</v>
      </c>
      <c r="D24" s="685" t="s">
        <v>41263</v>
      </c>
    </row>
    <row r="25" spans="1:4" ht="13.5" x14ac:dyDescent="0.25">
      <c r="A25" s="684">
        <v>97159</v>
      </c>
      <c r="B25" s="684" t="s">
        <v>21875</v>
      </c>
      <c r="C25" s="684" t="s">
        <v>4</v>
      </c>
      <c r="D25" s="685" t="s">
        <v>41264</v>
      </c>
    </row>
    <row r="26" spans="1:4" ht="13.5" x14ac:dyDescent="0.25">
      <c r="A26" s="684">
        <v>97160</v>
      </c>
      <c r="B26" s="684" t="s">
        <v>21876</v>
      </c>
      <c r="C26" s="684" t="s">
        <v>4</v>
      </c>
      <c r="D26" s="685" t="s">
        <v>24387</v>
      </c>
    </row>
    <row r="27" spans="1:4" ht="13.5" x14ac:dyDescent="0.25">
      <c r="A27" s="684">
        <v>97161</v>
      </c>
      <c r="B27" s="684" t="s">
        <v>21877</v>
      </c>
      <c r="C27" s="684" t="s">
        <v>4</v>
      </c>
      <c r="D27" s="685" t="s">
        <v>41265</v>
      </c>
    </row>
    <row r="28" spans="1:4" ht="13.5" x14ac:dyDescent="0.25">
      <c r="A28" s="684">
        <v>97162</v>
      </c>
      <c r="B28" s="684" t="s">
        <v>21878</v>
      </c>
      <c r="C28" s="684" t="s">
        <v>4</v>
      </c>
      <c r="D28" s="685" t="s">
        <v>24164</v>
      </c>
    </row>
    <row r="29" spans="1:4" ht="13.5" x14ac:dyDescent="0.25">
      <c r="A29" s="684">
        <v>97163</v>
      </c>
      <c r="B29" s="684" t="s">
        <v>21879</v>
      </c>
      <c r="C29" s="684" t="s">
        <v>4</v>
      </c>
      <c r="D29" s="685" t="s">
        <v>26540</v>
      </c>
    </row>
    <row r="30" spans="1:4" ht="13.5" x14ac:dyDescent="0.25">
      <c r="A30" s="684">
        <v>97164</v>
      </c>
      <c r="B30" s="684" t="s">
        <v>21880</v>
      </c>
      <c r="C30" s="684" t="s">
        <v>4</v>
      </c>
      <c r="D30" s="685" t="s">
        <v>41266</v>
      </c>
    </row>
    <row r="31" spans="1:4" ht="13.5" x14ac:dyDescent="0.25">
      <c r="A31" s="684">
        <v>97165</v>
      </c>
      <c r="B31" s="684" t="s">
        <v>21881</v>
      </c>
      <c r="C31" s="684" t="s">
        <v>4</v>
      </c>
      <c r="D31" s="685" t="s">
        <v>41267</v>
      </c>
    </row>
    <row r="32" spans="1:4" ht="13.5" x14ac:dyDescent="0.25">
      <c r="A32" s="684">
        <v>97166</v>
      </c>
      <c r="B32" s="684" t="s">
        <v>21882</v>
      </c>
      <c r="C32" s="684" t="s">
        <v>4</v>
      </c>
      <c r="D32" s="685" t="s">
        <v>41268</v>
      </c>
    </row>
    <row r="33" spans="1:4" ht="13.5" x14ac:dyDescent="0.25">
      <c r="A33" s="684">
        <v>97167</v>
      </c>
      <c r="B33" s="684" t="s">
        <v>21883</v>
      </c>
      <c r="C33" s="684" t="s">
        <v>4</v>
      </c>
      <c r="D33" s="685" t="s">
        <v>41269</v>
      </c>
    </row>
    <row r="34" spans="1:4" ht="13.5" x14ac:dyDescent="0.25">
      <c r="A34" s="684">
        <v>97168</v>
      </c>
      <c r="B34" s="684" t="s">
        <v>21884</v>
      </c>
      <c r="C34" s="684" t="s">
        <v>4</v>
      </c>
      <c r="D34" s="685" t="s">
        <v>26541</v>
      </c>
    </row>
    <row r="35" spans="1:4" ht="13.5" x14ac:dyDescent="0.25">
      <c r="A35" s="684">
        <v>97169</v>
      </c>
      <c r="B35" s="684" t="s">
        <v>21885</v>
      </c>
      <c r="C35" s="684" t="s">
        <v>4</v>
      </c>
      <c r="D35" s="685" t="s">
        <v>26542</v>
      </c>
    </row>
    <row r="36" spans="1:4" ht="13.5" x14ac:dyDescent="0.25">
      <c r="A36" s="684">
        <v>97170</v>
      </c>
      <c r="B36" s="684" t="s">
        <v>21886</v>
      </c>
      <c r="C36" s="684" t="s">
        <v>4</v>
      </c>
      <c r="D36" s="685" t="s">
        <v>41270</v>
      </c>
    </row>
    <row r="37" spans="1:4" ht="13.5" x14ac:dyDescent="0.25">
      <c r="A37" s="684">
        <v>97171</v>
      </c>
      <c r="B37" s="684" t="s">
        <v>21887</v>
      </c>
      <c r="C37" s="684" t="s">
        <v>4</v>
      </c>
      <c r="D37" s="685" t="s">
        <v>26543</v>
      </c>
    </row>
    <row r="38" spans="1:4" ht="13.5" x14ac:dyDescent="0.25">
      <c r="A38" s="684">
        <v>97172</v>
      </c>
      <c r="B38" s="684" t="s">
        <v>21888</v>
      </c>
      <c r="C38" s="684" t="s">
        <v>4</v>
      </c>
      <c r="D38" s="685" t="s">
        <v>41271</v>
      </c>
    </row>
    <row r="39" spans="1:4" ht="13.5" x14ac:dyDescent="0.25">
      <c r="A39" s="684">
        <v>97173</v>
      </c>
      <c r="B39" s="684" t="s">
        <v>41272</v>
      </c>
      <c r="C39" s="684" t="s">
        <v>4</v>
      </c>
      <c r="D39" s="685" t="s">
        <v>41273</v>
      </c>
    </row>
    <row r="40" spans="1:4" ht="13.5" x14ac:dyDescent="0.25">
      <c r="A40" s="684">
        <v>97174</v>
      </c>
      <c r="B40" s="684" t="s">
        <v>41274</v>
      </c>
      <c r="C40" s="684" t="s">
        <v>4</v>
      </c>
      <c r="D40" s="685" t="s">
        <v>41275</v>
      </c>
    </row>
    <row r="41" spans="1:4" ht="13.5" x14ac:dyDescent="0.25">
      <c r="A41" s="684">
        <v>97175</v>
      </c>
      <c r="B41" s="684" t="s">
        <v>41276</v>
      </c>
      <c r="C41" s="684" t="s">
        <v>4</v>
      </c>
      <c r="D41" s="685" t="s">
        <v>41277</v>
      </c>
    </row>
    <row r="42" spans="1:4" ht="13.5" x14ac:dyDescent="0.25">
      <c r="A42" s="684">
        <v>97176</v>
      </c>
      <c r="B42" s="684" t="s">
        <v>41278</v>
      </c>
      <c r="C42" s="684" t="s">
        <v>4</v>
      </c>
      <c r="D42" s="685" t="s">
        <v>41279</v>
      </c>
    </row>
    <row r="43" spans="1:4" ht="13.5" x14ac:dyDescent="0.25">
      <c r="A43" s="684">
        <v>97177</v>
      </c>
      <c r="B43" s="684" t="s">
        <v>41280</v>
      </c>
      <c r="C43" s="684" t="s">
        <v>4</v>
      </c>
      <c r="D43" s="685" t="s">
        <v>41281</v>
      </c>
    </row>
    <row r="44" spans="1:4" ht="13.5" x14ac:dyDescent="0.25">
      <c r="A44" s="684">
        <v>97178</v>
      </c>
      <c r="B44" s="684" t="s">
        <v>41282</v>
      </c>
      <c r="C44" s="684" t="s">
        <v>4</v>
      </c>
      <c r="D44" s="685" t="s">
        <v>41283</v>
      </c>
    </row>
    <row r="45" spans="1:4" ht="13.5" x14ac:dyDescent="0.25">
      <c r="A45" s="684">
        <v>97179</v>
      </c>
      <c r="B45" s="684" t="s">
        <v>41284</v>
      </c>
      <c r="C45" s="684" t="s">
        <v>4</v>
      </c>
      <c r="D45" s="685" t="s">
        <v>26544</v>
      </c>
    </row>
    <row r="46" spans="1:4" ht="13.5" x14ac:dyDescent="0.25">
      <c r="A46" s="684">
        <v>97180</v>
      </c>
      <c r="B46" s="684" t="s">
        <v>41285</v>
      </c>
      <c r="C46" s="684" t="s">
        <v>4</v>
      </c>
      <c r="D46" s="685" t="s">
        <v>41286</v>
      </c>
    </row>
    <row r="47" spans="1:4" ht="13.5" x14ac:dyDescent="0.25">
      <c r="A47" s="684">
        <v>97181</v>
      </c>
      <c r="B47" s="684" t="s">
        <v>41287</v>
      </c>
      <c r="C47" s="684" t="s">
        <v>4</v>
      </c>
      <c r="D47" s="685" t="s">
        <v>41288</v>
      </c>
    </row>
    <row r="48" spans="1:4" ht="13.5" x14ac:dyDescent="0.25">
      <c r="A48" s="684">
        <v>97182</v>
      </c>
      <c r="B48" s="684" t="s">
        <v>41289</v>
      </c>
      <c r="C48" s="684" t="s">
        <v>4</v>
      </c>
      <c r="D48" s="685" t="s">
        <v>26545</v>
      </c>
    </row>
    <row r="49" spans="1:4" ht="13.5" x14ac:dyDescent="0.25">
      <c r="A49" s="684">
        <v>97183</v>
      </c>
      <c r="B49" s="684" t="s">
        <v>41290</v>
      </c>
      <c r="C49" s="684" t="s">
        <v>4</v>
      </c>
      <c r="D49" s="685" t="s">
        <v>41291</v>
      </c>
    </row>
    <row r="50" spans="1:4" ht="13.5" x14ac:dyDescent="0.25">
      <c r="A50" s="684">
        <v>97184</v>
      </c>
      <c r="B50" s="684" t="s">
        <v>41292</v>
      </c>
      <c r="C50" s="684" t="s">
        <v>4</v>
      </c>
      <c r="D50" s="685" t="s">
        <v>41293</v>
      </c>
    </row>
    <row r="51" spans="1:4" ht="13.5" x14ac:dyDescent="0.25">
      <c r="A51" s="684">
        <v>97185</v>
      </c>
      <c r="B51" s="684" t="s">
        <v>41294</v>
      </c>
      <c r="C51" s="684" t="s">
        <v>4</v>
      </c>
      <c r="D51" s="685" t="s">
        <v>26546</v>
      </c>
    </row>
    <row r="52" spans="1:4" ht="13.5" x14ac:dyDescent="0.25">
      <c r="A52" s="684">
        <v>97186</v>
      </c>
      <c r="B52" s="684" t="s">
        <v>41295</v>
      </c>
      <c r="C52" s="684" t="s">
        <v>4</v>
      </c>
      <c r="D52" s="685" t="s">
        <v>41296</v>
      </c>
    </row>
    <row r="53" spans="1:4" ht="13.5" x14ac:dyDescent="0.25">
      <c r="A53" s="684">
        <v>97187</v>
      </c>
      <c r="B53" s="684" t="s">
        <v>21889</v>
      </c>
      <c r="C53" s="684" t="s">
        <v>4</v>
      </c>
      <c r="D53" s="685" t="s">
        <v>41297</v>
      </c>
    </row>
    <row r="54" spans="1:4" ht="13.5" x14ac:dyDescent="0.25">
      <c r="A54" s="684">
        <v>97188</v>
      </c>
      <c r="B54" s="684" t="s">
        <v>41298</v>
      </c>
      <c r="C54" s="684" t="s">
        <v>4</v>
      </c>
      <c r="D54" s="685" t="s">
        <v>41299</v>
      </c>
    </row>
    <row r="55" spans="1:4" ht="13.5" x14ac:dyDescent="0.25">
      <c r="A55" s="684">
        <v>97189</v>
      </c>
      <c r="B55" s="684" t="s">
        <v>41300</v>
      </c>
      <c r="C55" s="684" t="s">
        <v>4</v>
      </c>
      <c r="D55" s="685" t="s">
        <v>41301</v>
      </c>
    </row>
    <row r="56" spans="1:4" ht="13.5" x14ac:dyDescent="0.25">
      <c r="A56" s="684">
        <v>97190</v>
      </c>
      <c r="B56" s="684" t="s">
        <v>41302</v>
      </c>
      <c r="C56" s="684" t="s">
        <v>4</v>
      </c>
      <c r="D56" s="685" t="s">
        <v>41303</v>
      </c>
    </row>
    <row r="57" spans="1:4" ht="13.5" x14ac:dyDescent="0.25">
      <c r="A57" s="684">
        <v>97191</v>
      </c>
      <c r="B57" s="684" t="s">
        <v>41304</v>
      </c>
      <c r="C57" s="684" t="s">
        <v>4</v>
      </c>
      <c r="D57" s="685" t="s">
        <v>41305</v>
      </c>
    </row>
    <row r="58" spans="1:4" ht="13.5" x14ac:dyDescent="0.25">
      <c r="A58" s="684">
        <v>97192</v>
      </c>
      <c r="B58" s="684" t="s">
        <v>41306</v>
      </c>
      <c r="C58" s="684" t="s">
        <v>4</v>
      </c>
      <c r="D58" s="685" t="s">
        <v>41307</v>
      </c>
    </row>
    <row r="59" spans="1:4" ht="13.5" x14ac:dyDescent="0.25">
      <c r="A59" s="684">
        <v>90694</v>
      </c>
      <c r="B59" s="684" t="s">
        <v>25143</v>
      </c>
      <c r="C59" s="684" t="s">
        <v>4</v>
      </c>
      <c r="D59" s="685" t="s">
        <v>41308</v>
      </c>
    </row>
    <row r="60" spans="1:4" ht="13.5" x14ac:dyDescent="0.25">
      <c r="A60" s="684">
        <v>90695</v>
      </c>
      <c r="B60" s="684" t="s">
        <v>25144</v>
      </c>
      <c r="C60" s="684" t="s">
        <v>4</v>
      </c>
      <c r="D60" s="685" t="s">
        <v>41309</v>
      </c>
    </row>
    <row r="61" spans="1:4" ht="13.5" x14ac:dyDescent="0.25">
      <c r="A61" s="684">
        <v>90696</v>
      </c>
      <c r="B61" s="684" t="s">
        <v>25145</v>
      </c>
      <c r="C61" s="684" t="s">
        <v>4</v>
      </c>
      <c r="D61" s="685" t="s">
        <v>41310</v>
      </c>
    </row>
    <row r="62" spans="1:4" ht="13.5" x14ac:dyDescent="0.25">
      <c r="A62" s="684">
        <v>90697</v>
      </c>
      <c r="B62" s="684" t="s">
        <v>25146</v>
      </c>
      <c r="C62" s="684" t="s">
        <v>4</v>
      </c>
      <c r="D62" s="685" t="s">
        <v>41311</v>
      </c>
    </row>
    <row r="63" spans="1:4" ht="13.5" x14ac:dyDescent="0.25">
      <c r="A63" s="684">
        <v>90698</v>
      </c>
      <c r="B63" s="684" t="s">
        <v>25147</v>
      </c>
      <c r="C63" s="684" t="s">
        <v>4</v>
      </c>
      <c r="D63" s="685" t="s">
        <v>41312</v>
      </c>
    </row>
    <row r="64" spans="1:4" ht="13.5" x14ac:dyDescent="0.25">
      <c r="A64" s="684">
        <v>90699</v>
      </c>
      <c r="B64" s="684" t="s">
        <v>25148</v>
      </c>
      <c r="C64" s="684" t="s">
        <v>4</v>
      </c>
      <c r="D64" s="685" t="s">
        <v>41313</v>
      </c>
    </row>
    <row r="65" spans="1:4" ht="13.5" x14ac:dyDescent="0.25">
      <c r="A65" s="684">
        <v>90700</v>
      </c>
      <c r="B65" s="684" t="s">
        <v>25149</v>
      </c>
      <c r="C65" s="684" t="s">
        <v>4</v>
      </c>
      <c r="D65" s="685" t="s">
        <v>41314</v>
      </c>
    </row>
    <row r="66" spans="1:4" ht="13.5" x14ac:dyDescent="0.25">
      <c r="A66" s="684">
        <v>90701</v>
      </c>
      <c r="B66" s="684" t="s">
        <v>25150</v>
      </c>
      <c r="C66" s="684" t="s">
        <v>4</v>
      </c>
      <c r="D66" s="685" t="s">
        <v>41315</v>
      </c>
    </row>
    <row r="67" spans="1:4" ht="13.5" x14ac:dyDescent="0.25">
      <c r="A67" s="684">
        <v>90702</v>
      </c>
      <c r="B67" s="684" t="s">
        <v>25151</v>
      </c>
      <c r="C67" s="684" t="s">
        <v>4</v>
      </c>
      <c r="D67" s="685" t="s">
        <v>41316</v>
      </c>
    </row>
    <row r="68" spans="1:4" ht="13.5" x14ac:dyDescent="0.25">
      <c r="A68" s="684">
        <v>90703</v>
      </c>
      <c r="B68" s="684" t="s">
        <v>25152</v>
      </c>
      <c r="C68" s="684" t="s">
        <v>4</v>
      </c>
      <c r="D68" s="685" t="s">
        <v>41317</v>
      </c>
    </row>
    <row r="69" spans="1:4" ht="13.5" x14ac:dyDescent="0.25">
      <c r="A69" s="684">
        <v>90704</v>
      </c>
      <c r="B69" s="684" t="s">
        <v>25153</v>
      </c>
      <c r="C69" s="684" t="s">
        <v>4</v>
      </c>
      <c r="D69" s="685" t="s">
        <v>26547</v>
      </c>
    </row>
    <row r="70" spans="1:4" ht="13.5" x14ac:dyDescent="0.25">
      <c r="A70" s="684">
        <v>90705</v>
      </c>
      <c r="B70" s="684" t="s">
        <v>25154</v>
      </c>
      <c r="C70" s="684" t="s">
        <v>4</v>
      </c>
      <c r="D70" s="685" t="s">
        <v>41318</v>
      </c>
    </row>
    <row r="71" spans="1:4" ht="13.5" x14ac:dyDescent="0.25">
      <c r="A71" s="684">
        <v>90706</v>
      </c>
      <c r="B71" s="684" t="s">
        <v>25155</v>
      </c>
      <c r="C71" s="684" t="s">
        <v>4</v>
      </c>
      <c r="D71" s="685" t="s">
        <v>41319</v>
      </c>
    </row>
    <row r="72" spans="1:4" ht="13.5" x14ac:dyDescent="0.25">
      <c r="A72" s="684">
        <v>90708</v>
      </c>
      <c r="B72" s="684" t="s">
        <v>25156</v>
      </c>
      <c r="C72" s="684" t="s">
        <v>4</v>
      </c>
      <c r="D72" s="685" t="s">
        <v>41320</v>
      </c>
    </row>
    <row r="73" spans="1:4" ht="13.5" x14ac:dyDescent="0.25">
      <c r="A73" s="684">
        <v>90724</v>
      </c>
      <c r="B73" s="684" t="s">
        <v>25157</v>
      </c>
      <c r="C73" s="684" t="s">
        <v>5</v>
      </c>
      <c r="D73" s="685" t="s">
        <v>41321</v>
      </c>
    </row>
    <row r="74" spans="1:4" ht="13.5" x14ac:dyDescent="0.25">
      <c r="A74" s="684">
        <v>90725</v>
      </c>
      <c r="B74" s="684" t="s">
        <v>25158</v>
      </c>
      <c r="C74" s="684" t="s">
        <v>5</v>
      </c>
      <c r="D74" s="685" t="s">
        <v>41322</v>
      </c>
    </row>
    <row r="75" spans="1:4" ht="13.5" x14ac:dyDescent="0.25">
      <c r="A75" s="684">
        <v>90726</v>
      </c>
      <c r="B75" s="684" t="s">
        <v>25159</v>
      </c>
      <c r="C75" s="684" t="s">
        <v>5</v>
      </c>
      <c r="D75" s="685" t="s">
        <v>41323</v>
      </c>
    </row>
    <row r="76" spans="1:4" ht="13.5" x14ac:dyDescent="0.25">
      <c r="A76" s="684">
        <v>90727</v>
      </c>
      <c r="B76" s="684" t="s">
        <v>25160</v>
      </c>
      <c r="C76" s="684" t="s">
        <v>5</v>
      </c>
      <c r="D76" s="685" t="s">
        <v>41324</v>
      </c>
    </row>
    <row r="77" spans="1:4" ht="13.5" x14ac:dyDescent="0.25">
      <c r="A77" s="684">
        <v>90728</v>
      </c>
      <c r="B77" s="684" t="s">
        <v>25161</v>
      </c>
      <c r="C77" s="684" t="s">
        <v>5</v>
      </c>
      <c r="D77" s="685" t="s">
        <v>41325</v>
      </c>
    </row>
    <row r="78" spans="1:4" ht="13.5" x14ac:dyDescent="0.25">
      <c r="A78" s="684">
        <v>90729</v>
      </c>
      <c r="B78" s="684" t="s">
        <v>25162</v>
      </c>
      <c r="C78" s="684" t="s">
        <v>5</v>
      </c>
      <c r="D78" s="685" t="s">
        <v>41326</v>
      </c>
    </row>
    <row r="79" spans="1:4" ht="13.5" x14ac:dyDescent="0.25">
      <c r="A79" s="684">
        <v>90730</v>
      </c>
      <c r="B79" s="684" t="s">
        <v>25163</v>
      </c>
      <c r="C79" s="684" t="s">
        <v>5</v>
      </c>
      <c r="D79" s="685" t="s">
        <v>26548</v>
      </c>
    </row>
    <row r="80" spans="1:4" ht="13.5" x14ac:dyDescent="0.25">
      <c r="A80" s="684">
        <v>90731</v>
      </c>
      <c r="B80" s="684" t="s">
        <v>25164</v>
      </c>
      <c r="C80" s="684" t="s">
        <v>5</v>
      </c>
      <c r="D80" s="685" t="s">
        <v>26549</v>
      </c>
    </row>
    <row r="81" spans="1:4" ht="13.5" x14ac:dyDescent="0.25">
      <c r="A81" s="684">
        <v>90732</v>
      </c>
      <c r="B81" s="684" t="s">
        <v>25165</v>
      </c>
      <c r="C81" s="684" t="s">
        <v>5</v>
      </c>
      <c r="D81" s="685" t="s">
        <v>41327</v>
      </c>
    </row>
    <row r="82" spans="1:4" ht="13.5" x14ac:dyDescent="0.25">
      <c r="A82" s="684">
        <v>90733</v>
      </c>
      <c r="B82" s="684" t="s">
        <v>25166</v>
      </c>
      <c r="C82" s="684" t="s">
        <v>4</v>
      </c>
      <c r="D82" s="685" t="s">
        <v>23476</v>
      </c>
    </row>
    <row r="83" spans="1:4" ht="13.5" x14ac:dyDescent="0.25">
      <c r="A83" s="684">
        <v>90734</v>
      </c>
      <c r="B83" s="684" t="s">
        <v>25167</v>
      </c>
      <c r="C83" s="684" t="s">
        <v>4</v>
      </c>
      <c r="D83" s="685" t="s">
        <v>41328</v>
      </c>
    </row>
    <row r="84" spans="1:4" ht="13.5" x14ac:dyDescent="0.25">
      <c r="A84" s="684">
        <v>90735</v>
      </c>
      <c r="B84" s="684" t="s">
        <v>25168</v>
      </c>
      <c r="C84" s="684" t="s">
        <v>4</v>
      </c>
      <c r="D84" s="685" t="s">
        <v>26550</v>
      </c>
    </row>
    <row r="85" spans="1:4" ht="13.5" x14ac:dyDescent="0.25">
      <c r="A85" s="684">
        <v>90736</v>
      </c>
      <c r="B85" s="684" t="s">
        <v>25169</v>
      </c>
      <c r="C85" s="684" t="s">
        <v>4</v>
      </c>
      <c r="D85" s="685" t="s">
        <v>23654</v>
      </c>
    </row>
    <row r="86" spans="1:4" ht="13.5" x14ac:dyDescent="0.25">
      <c r="A86" s="684">
        <v>90737</v>
      </c>
      <c r="B86" s="684" t="s">
        <v>25170</v>
      </c>
      <c r="C86" s="684" t="s">
        <v>4</v>
      </c>
      <c r="D86" s="685" t="s">
        <v>26551</v>
      </c>
    </row>
    <row r="87" spans="1:4" ht="13.5" x14ac:dyDescent="0.25">
      <c r="A87" s="684">
        <v>90738</v>
      </c>
      <c r="B87" s="684" t="s">
        <v>25171</v>
      </c>
      <c r="C87" s="684" t="s">
        <v>4</v>
      </c>
      <c r="D87" s="685" t="s">
        <v>41329</v>
      </c>
    </row>
    <row r="88" spans="1:4" ht="13.5" x14ac:dyDescent="0.25">
      <c r="A88" s="684">
        <v>90739</v>
      </c>
      <c r="B88" s="684" t="s">
        <v>25172</v>
      </c>
      <c r="C88" s="684" t="s">
        <v>4</v>
      </c>
      <c r="D88" s="685" t="s">
        <v>41330</v>
      </c>
    </row>
    <row r="89" spans="1:4" ht="13.5" x14ac:dyDescent="0.25">
      <c r="A89" s="684">
        <v>90740</v>
      </c>
      <c r="B89" s="684" t="s">
        <v>25173</v>
      </c>
      <c r="C89" s="684" t="s">
        <v>4</v>
      </c>
      <c r="D89" s="685" t="s">
        <v>26552</v>
      </c>
    </row>
    <row r="90" spans="1:4" ht="13.5" x14ac:dyDescent="0.25">
      <c r="A90" s="684">
        <v>90741</v>
      </c>
      <c r="B90" s="684" t="s">
        <v>25174</v>
      </c>
      <c r="C90" s="684" t="s">
        <v>4</v>
      </c>
      <c r="D90" s="685" t="s">
        <v>41331</v>
      </c>
    </row>
    <row r="91" spans="1:4" ht="13.5" x14ac:dyDescent="0.25">
      <c r="A91" s="684">
        <v>90742</v>
      </c>
      <c r="B91" s="684" t="s">
        <v>25175</v>
      </c>
      <c r="C91" s="684" t="s">
        <v>4</v>
      </c>
      <c r="D91" s="685" t="s">
        <v>41332</v>
      </c>
    </row>
    <row r="92" spans="1:4" ht="13.5" x14ac:dyDescent="0.25">
      <c r="A92" s="684">
        <v>90743</v>
      </c>
      <c r="B92" s="684" t="s">
        <v>25176</v>
      </c>
      <c r="C92" s="684" t="s">
        <v>4</v>
      </c>
      <c r="D92" s="685" t="s">
        <v>41333</v>
      </c>
    </row>
    <row r="93" spans="1:4" ht="13.5" x14ac:dyDescent="0.25">
      <c r="A93" s="684">
        <v>90744</v>
      </c>
      <c r="B93" s="684" t="s">
        <v>25177</v>
      </c>
      <c r="C93" s="684" t="s">
        <v>4</v>
      </c>
      <c r="D93" s="685" t="s">
        <v>41334</v>
      </c>
    </row>
    <row r="94" spans="1:4" ht="13.5" x14ac:dyDescent="0.25">
      <c r="A94" s="684">
        <v>90745</v>
      </c>
      <c r="B94" s="684" t="s">
        <v>25178</v>
      </c>
      <c r="C94" s="684" t="s">
        <v>4</v>
      </c>
      <c r="D94" s="685" t="s">
        <v>25690</v>
      </c>
    </row>
    <row r="95" spans="1:4" ht="13.5" x14ac:dyDescent="0.25">
      <c r="A95" s="684">
        <v>90746</v>
      </c>
      <c r="B95" s="684" t="s">
        <v>25179</v>
      </c>
      <c r="C95" s="684" t="s">
        <v>4</v>
      </c>
      <c r="D95" s="685" t="s">
        <v>26553</v>
      </c>
    </row>
    <row r="96" spans="1:4" ht="13.5" x14ac:dyDescent="0.25">
      <c r="A96" s="684">
        <v>90747</v>
      </c>
      <c r="B96" s="684" t="s">
        <v>25180</v>
      </c>
      <c r="C96" s="684" t="s">
        <v>4</v>
      </c>
      <c r="D96" s="685" t="s">
        <v>26554</v>
      </c>
    </row>
    <row r="97" spans="1:4" ht="13.5" x14ac:dyDescent="0.25">
      <c r="A97" s="684">
        <v>94869</v>
      </c>
      <c r="B97" s="684" t="s">
        <v>25182</v>
      </c>
      <c r="C97" s="684" t="s">
        <v>4</v>
      </c>
      <c r="D97" s="685" t="s">
        <v>41335</v>
      </c>
    </row>
    <row r="98" spans="1:4" ht="13.5" x14ac:dyDescent="0.25">
      <c r="A98" s="684">
        <v>94870</v>
      </c>
      <c r="B98" s="684" t="s">
        <v>25183</v>
      </c>
      <c r="C98" s="684" t="s">
        <v>4</v>
      </c>
      <c r="D98" s="685" t="s">
        <v>25814</v>
      </c>
    </row>
    <row r="99" spans="1:4" ht="13.5" x14ac:dyDescent="0.25">
      <c r="A99" s="684">
        <v>94871</v>
      </c>
      <c r="B99" s="684" t="s">
        <v>25184</v>
      </c>
      <c r="C99" s="684" t="s">
        <v>4</v>
      </c>
      <c r="D99" s="685" t="s">
        <v>41336</v>
      </c>
    </row>
    <row r="100" spans="1:4" ht="13.5" x14ac:dyDescent="0.25">
      <c r="A100" s="684">
        <v>94872</v>
      </c>
      <c r="B100" s="684" t="s">
        <v>25185</v>
      </c>
      <c r="C100" s="684" t="s">
        <v>4</v>
      </c>
      <c r="D100" s="685" t="s">
        <v>24183</v>
      </c>
    </row>
    <row r="101" spans="1:4" ht="13.5" x14ac:dyDescent="0.25">
      <c r="A101" s="684">
        <v>94875</v>
      </c>
      <c r="B101" s="684" t="s">
        <v>25186</v>
      </c>
      <c r="C101" s="684" t="s">
        <v>4</v>
      </c>
      <c r="D101" s="685" t="s">
        <v>41337</v>
      </c>
    </row>
    <row r="102" spans="1:4" ht="13.5" x14ac:dyDescent="0.25">
      <c r="A102" s="684">
        <v>94876</v>
      </c>
      <c r="B102" s="684" t="s">
        <v>25187</v>
      </c>
      <c r="C102" s="684" t="s">
        <v>4</v>
      </c>
      <c r="D102" s="685" t="s">
        <v>26555</v>
      </c>
    </row>
    <row r="103" spans="1:4" ht="13.5" x14ac:dyDescent="0.25">
      <c r="A103" s="684">
        <v>94878</v>
      </c>
      <c r="B103" s="684" t="s">
        <v>25188</v>
      </c>
      <c r="C103" s="684" t="s">
        <v>4</v>
      </c>
      <c r="D103" s="685" t="s">
        <v>25979</v>
      </c>
    </row>
    <row r="104" spans="1:4" ht="13.5" x14ac:dyDescent="0.25">
      <c r="A104" s="684">
        <v>94879</v>
      </c>
      <c r="B104" s="684" t="s">
        <v>25189</v>
      </c>
      <c r="C104" s="684" t="s">
        <v>4</v>
      </c>
      <c r="D104" s="685" t="s">
        <v>41338</v>
      </c>
    </row>
    <row r="105" spans="1:4" ht="13.5" x14ac:dyDescent="0.25">
      <c r="A105" s="684">
        <v>94880</v>
      </c>
      <c r="B105" s="684" t="s">
        <v>25190</v>
      </c>
      <c r="C105" s="684" t="s">
        <v>4</v>
      </c>
      <c r="D105" s="685" t="s">
        <v>41339</v>
      </c>
    </row>
    <row r="106" spans="1:4" ht="13.5" x14ac:dyDescent="0.25">
      <c r="A106" s="684">
        <v>94881</v>
      </c>
      <c r="B106" s="684" t="s">
        <v>25191</v>
      </c>
      <c r="C106" s="684" t="s">
        <v>4</v>
      </c>
      <c r="D106" s="685" t="s">
        <v>41340</v>
      </c>
    </row>
    <row r="107" spans="1:4" ht="13.5" x14ac:dyDescent="0.25">
      <c r="A107" s="684">
        <v>94882</v>
      </c>
      <c r="B107" s="684" t="s">
        <v>25192</v>
      </c>
      <c r="C107" s="684" t="s">
        <v>4</v>
      </c>
      <c r="D107" s="685" t="s">
        <v>26556</v>
      </c>
    </row>
    <row r="108" spans="1:4" ht="13.5" x14ac:dyDescent="0.25">
      <c r="A108" s="684">
        <v>94884</v>
      </c>
      <c r="B108" s="684" t="s">
        <v>25193</v>
      </c>
      <c r="C108" s="684" t="s">
        <v>4</v>
      </c>
      <c r="D108" s="685" t="s">
        <v>26557</v>
      </c>
    </row>
    <row r="109" spans="1:4" ht="13.5" x14ac:dyDescent="0.25">
      <c r="A109" s="684">
        <v>97121</v>
      </c>
      <c r="B109" s="684" t="s">
        <v>21891</v>
      </c>
      <c r="C109" s="684" t="s">
        <v>4</v>
      </c>
      <c r="D109" s="685" t="s">
        <v>41341</v>
      </c>
    </row>
    <row r="110" spans="1:4" ht="13.5" x14ac:dyDescent="0.25">
      <c r="A110" s="684">
        <v>97122</v>
      </c>
      <c r="B110" s="684" t="s">
        <v>21892</v>
      </c>
      <c r="C110" s="684" t="s">
        <v>4</v>
      </c>
      <c r="D110" s="685" t="s">
        <v>23052</v>
      </c>
    </row>
    <row r="111" spans="1:4" ht="13.5" x14ac:dyDescent="0.25">
      <c r="A111" s="684">
        <v>97123</v>
      </c>
      <c r="B111" s="684" t="s">
        <v>21893</v>
      </c>
      <c r="C111" s="684" t="s">
        <v>4</v>
      </c>
      <c r="D111" s="685" t="s">
        <v>41342</v>
      </c>
    </row>
    <row r="112" spans="1:4" ht="13.5" x14ac:dyDescent="0.25">
      <c r="A112" s="684">
        <v>97124</v>
      </c>
      <c r="B112" s="684" t="s">
        <v>21894</v>
      </c>
      <c r="C112" s="684" t="s">
        <v>4</v>
      </c>
      <c r="D112" s="685" t="s">
        <v>41343</v>
      </c>
    </row>
    <row r="113" spans="1:4" ht="13.5" x14ac:dyDescent="0.25">
      <c r="A113" s="684">
        <v>97125</v>
      </c>
      <c r="B113" s="684" t="s">
        <v>21896</v>
      </c>
      <c r="C113" s="684" t="s">
        <v>4</v>
      </c>
      <c r="D113" s="685" t="s">
        <v>25245</v>
      </c>
    </row>
    <row r="114" spans="1:4" ht="13.5" x14ac:dyDescent="0.25">
      <c r="A114" s="684">
        <v>97126</v>
      </c>
      <c r="B114" s="684" t="s">
        <v>21897</v>
      </c>
      <c r="C114" s="684" t="s">
        <v>4</v>
      </c>
      <c r="D114" s="685" t="s">
        <v>25256</v>
      </c>
    </row>
    <row r="115" spans="1:4" ht="13.5" x14ac:dyDescent="0.25">
      <c r="A115" s="684">
        <v>102264</v>
      </c>
      <c r="B115" s="684" t="s">
        <v>25195</v>
      </c>
      <c r="C115" s="684" t="s">
        <v>4</v>
      </c>
      <c r="D115" s="685" t="s">
        <v>41344</v>
      </c>
    </row>
    <row r="116" spans="1:4" ht="13.5" x14ac:dyDescent="0.25">
      <c r="A116" s="684">
        <v>102265</v>
      </c>
      <c r="B116" s="684" t="s">
        <v>25196</v>
      </c>
      <c r="C116" s="684" t="s">
        <v>5</v>
      </c>
      <c r="D116" s="685" t="s">
        <v>41345</v>
      </c>
    </row>
    <row r="117" spans="1:4" ht="13.5" x14ac:dyDescent="0.25">
      <c r="A117" s="684">
        <v>102266</v>
      </c>
      <c r="B117" s="684" t="s">
        <v>25197</v>
      </c>
      <c r="C117" s="684" t="s">
        <v>5</v>
      </c>
      <c r="D117" s="685" t="s">
        <v>41346</v>
      </c>
    </row>
    <row r="118" spans="1:4" ht="13.5" x14ac:dyDescent="0.25">
      <c r="A118" s="684">
        <v>102267</v>
      </c>
      <c r="B118" s="684" t="s">
        <v>25198</v>
      </c>
      <c r="C118" s="684" t="s">
        <v>5</v>
      </c>
      <c r="D118" s="685" t="s">
        <v>41347</v>
      </c>
    </row>
    <row r="119" spans="1:4" ht="13.5" x14ac:dyDescent="0.25">
      <c r="A119" s="684">
        <v>102268</v>
      </c>
      <c r="B119" s="684" t="s">
        <v>25199</v>
      </c>
      <c r="C119" s="684" t="s">
        <v>5</v>
      </c>
      <c r="D119" s="685" t="s">
        <v>41348</v>
      </c>
    </row>
    <row r="120" spans="1:4" ht="13.5" x14ac:dyDescent="0.25">
      <c r="A120" s="684">
        <v>102269</v>
      </c>
      <c r="B120" s="684" t="s">
        <v>25200</v>
      </c>
      <c r="C120" s="684" t="s">
        <v>5</v>
      </c>
      <c r="D120" s="685" t="s">
        <v>41349</v>
      </c>
    </row>
    <row r="121" spans="1:4" ht="13.5" x14ac:dyDescent="0.25">
      <c r="A121" s="684">
        <v>92833</v>
      </c>
      <c r="B121" s="684" t="s">
        <v>41350</v>
      </c>
      <c r="C121" s="684" t="s">
        <v>4</v>
      </c>
      <c r="D121" s="685" t="s">
        <v>41351</v>
      </c>
    </row>
    <row r="122" spans="1:4" ht="13.5" x14ac:dyDescent="0.25">
      <c r="A122" s="684">
        <v>92834</v>
      </c>
      <c r="B122" s="684" t="s">
        <v>41352</v>
      </c>
      <c r="C122" s="684" t="s">
        <v>4</v>
      </c>
      <c r="D122" s="685" t="s">
        <v>25247</v>
      </c>
    </row>
    <row r="123" spans="1:4" ht="13.5" x14ac:dyDescent="0.25">
      <c r="A123" s="684">
        <v>92835</v>
      </c>
      <c r="B123" s="684" t="s">
        <v>41353</v>
      </c>
      <c r="C123" s="684" t="s">
        <v>4</v>
      </c>
      <c r="D123" s="685" t="s">
        <v>41354</v>
      </c>
    </row>
    <row r="124" spans="1:4" ht="13.5" x14ac:dyDescent="0.25">
      <c r="A124" s="684">
        <v>92836</v>
      </c>
      <c r="B124" s="684" t="s">
        <v>41355</v>
      </c>
      <c r="C124" s="684" t="s">
        <v>4</v>
      </c>
      <c r="D124" s="685" t="s">
        <v>41356</v>
      </c>
    </row>
    <row r="125" spans="1:4" ht="13.5" x14ac:dyDescent="0.25">
      <c r="A125" s="684">
        <v>92837</v>
      </c>
      <c r="B125" s="684" t="s">
        <v>41357</v>
      </c>
      <c r="C125" s="684" t="s">
        <v>4</v>
      </c>
      <c r="D125" s="685" t="s">
        <v>41358</v>
      </c>
    </row>
    <row r="126" spans="1:4" ht="13.5" x14ac:dyDescent="0.25">
      <c r="A126" s="684">
        <v>92838</v>
      </c>
      <c r="B126" s="684" t="s">
        <v>41359</v>
      </c>
      <c r="C126" s="684" t="s">
        <v>4</v>
      </c>
      <c r="D126" s="685" t="s">
        <v>25642</v>
      </c>
    </row>
    <row r="127" spans="1:4" ht="13.5" x14ac:dyDescent="0.25">
      <c r="A127" s="684">
        <v>92839</v>
      </c>
      <c r="B127" s="684" t="s">
        <v>41360</v>
      </c>
      <c r="C127" s="684" t="s">
        <v>4</v>
      </c>
      <c r="D127" s="685" t="s">
        <v>41361</v>
      </c>
    </row>
    <row r="128" spans="1:4" ht="13.5" x14ac:dyDescent="0.25">
      <c r="A128" s="684">
        <v>92840</v>
      </c>
      <c r="B128" s="684" t="s">
        <v>41362</v>
      </c>
      <c r="C128" s="684" t="s">
        <v>4</v>
      </c>
      <c r="D128" s="685" t="s">
        <v>26558</v>
      </c>
    </row>
    <row r="129" spans="1:4" ht="13.5" x14ac:dyDescent="0.25">
      <c r="A129" s="684">
        <v>92841</v>
      </c>
      <c r="B129" s="684" t="s">
        <v>41363</v>
      </c>
      <c r="C129" s="684" t="s">
        <v>4</v>
      </c>
      <c r="D129" s="685" t="s">
        <v>41364</v>
      </c>
    </row>
    <row r="130" spans="1:4" ht="13.5" x14ac:dyDescent="0.25">
      <c r="A130" s="684">
        <v>92842</v>
      </c>
      <c r="B130" s="684" t="s">
        <v>41365</v>
      </c>
      <c r="C130" s="684" t="s">
        <v>4</v>
      </c>
      <c r="D130" s="685" t="s">
        <v>41366</v>
      </c>
    </row>
    <row r="131" spans="1:4" ht="13.5" x14ac:dyDescent="0.25">
      <c r="A131" s="684">
        <v>92843</v>
      </c>
      <c r="B131" s="684" t="s">
        <v>41367</v>
      </c>
      <c r="C131" s="684" t="s">
        <v>4</v>
      </c>
      <c r="D131" s="685" t="s">
        <v>41368</v>
      </c>
    </row>
    <row r="132" spans="1:4" ht="13.5" x14ac:dyDescent="0.25">
      <c r="A132" s="684">
        <v>92844</v>
      </c>
      <c r="B132" s="684" t="s">
        <v>41369</v>
      </c>
      <c r="C132" s="684" t="s">
        <v>4</v>
      </c>
      <c r="D132" s="685" t="s">
        <v>26559</v>
      </c>
    </row>
    <row r="133" spans="1:4" ht="13.5" x14ac:dyDescent="0.25">
      <c r="A133" s="684">
        <v>92845</v>
      </c>
      <c r="B133" s="684" t="s">
        <v>41370</v>
      </c>
      <c r="C133" s="684" t="s">
        <v>4</v>
      </c>
      <c r="D133" s="685" t="s">
        <v>41371</v>
      </c>
    </row>
    <row r="134" spans="1:4" ht="13.5" x14ac:dyDescent="0.25">
      <c r="A134" s="684">
        <v>92846</v>
      </c>
      <c r="B134" s="684" t="s">
        <v>41372</v>
      </c>
      <c r="C134" s="684" t="s">
        <v>4</v>
      </c>
      <c r="D134" s="685" t="s">
        <v>26560</v>
      </c>
    </row>
    <row r="135" spans="1:4" ht="13.5" x14ac:dyDescent="0.25">
      <c r="A135" s="684">
        <v>92847</v>
      </c>
      <c r="B135" s="684" t="s">
        <v>41373</v>
      </c>
      <c r="C135" s="684" t="s">
        <v>4</v>
      </c>
      <c r="D135" s="685" t="s">
        <v>41374</v>
      </c>
    </row>
    <row r="136" spans="1:4" ht="13.5" x14ac:dyDescent="0.25">
      <c r="A136" s="684">
        <v>92848</v>
      </c>
      <c r="B136" s="684" t="s">
        <v>41375</v>
      </c>
      <c r="C136" s="684" t="s">
        <v>4</v>
      </c>
      <c r="D136" s="685" t="s">
        <v>41376</v>
      </c>
    </row>
    <row r="137" spans="1:4" ht="13.5" x14ac:dyDescent="0.25">
      <c r="A137" s="684">
        <v>92849</v>
      </c>
      <c r="B137" s="684" t="s">
        <v>41377</v>
      </c>
      <c r="C137" s="684" t="s">
        <v>4</v>
      </c>
      <c r="D137" s="685" t="s">
        <v>41378</v>
      </c>
    </row>
    <row r="138" spans="1:4" ht="13.5" x14ac:dyDescent="0.25">
      <c r="A138" s="684">
        <v>92850</v>
      </c>
      <c r="B138" s="684" t="s">
        <v>41379</v>
      </c>
      <c r="C138" s="684" t="s">
        <v>4</v>
      </c>
      <c r="D138" s="685" t="s">
        <v>41380</v>
      </c>
    </row>
    <row r="139" spans="1:4" ht="13.5" x14ac:dyDescent="0.25">
      <c r="A139" s="684">
        <v>92851</v>
      </c>
      <c r="B139" s="684" t="s">
        <v>41381</v>
      </c>
      <c r="C139" s="684" t="s">
        <v>4</v>
      </c>
      <c r="D139" s="685" t="s">
        <v>41382</v>
      </c>
    </row>
    <row r="140" spans="1:4" ht="13.5" x14ac:dyDescent="0.25">
      <c r="A140" s="684">
        <v>92852</v>
      </c>
      <c r="B140" s="684" t="s">
        <v>41383</v>
      </c>
      <c r="C140" s="684" t="s">
        <v>4</v>
      </c>
      <c r="D140" s="685" t="s">
        <v>26561</v>
      </c>
    </row>
    <row r="141" spans="1:4" ht="13.5" x14ac:dyDescent="0.25">
      <c r="A141" s="684">
        <v>92853</v>
      </c>
      <c r="B141" s="684" t="s">
        <v>41384</v>
      </c>
      <c r="C141" s="684" t="s">
        <v>4</v>
      </c>
      <c r="D141" s="685" t="s">
        <v>41385</v>
      </c>
    </row>
    <row r="142" spans="1:4" ht="13.5" x14ac:dyDescent="0.25">
      <c r="A142" s="684">
        <v>92854</v>
      </c>
      <c r="B142" s="684" t="s">
        <v>41386</v>
      </c>
      <c r="C142" s="684" t="s">
        <v>4</v>
      </c>
      <c r="D142" s="685" t="s">
        <v>41387</v>
      </c>
    </row>
    <row r="143" spans="1:4" ht="13.5" x14ac:dyDescent="0.25">
      <c r="A143" s="684">
        <v>92855</v>
      </c>
      <c r="B143" s="684" t="s">
        <v>41388</v>
      </c>
      <c r="C143" s="684" t="s">
        <v>4</v>
      </c>
      <c r="D143" s="685" t="s">
        <v>41389</v>
      </c>
    </row>
    <row r="144" spans="1:4" ht="13.5" x14ac:dyDescent="0.25">
      <c r="A144" s="684">
        <v>92856</v>
      </c>
      <c r="B144" s="684" t="s">
        <v>41390</v>
      </c>
      <c r="C144" s="684" t="s">
        <v>4</v>
      </c>
      <c r="D144" s="685" t="s">
        <v>41391</v>
      </c>
    </row>
    <row r="145" spans="1:4" ht="13.5" x14ac:dyDescent="0.25">
      <c r="A145" s="684">
        <v>92857</v>
      </c>
      <c r="B145" s="684" t="s">
        <v>41392</v>
      </c>
      <c r="C145" s="684" t="s">
        <v>4</v>
      </c>
      <c r="D145" s="685" t="s">
        <v>41393</v>
      </c>
    </row>
    <row r="146" spans="1:4" ht="13.5" x14ac:dyDescent="0.25">
      <c r="A146" s="684">
        <v>92858</v>
      </c>
      <c r="B146" s="684" t="s">
        <v>41394</v>
      </c>
      <c r="C146" s="684" t="s">
        <v>4</v>
      </c>
      <c r="D146" s="685" t="s">
        <v>41395</v>
      </c>
    </row>
    <row r="147" spans="1:4" ht="13.5" x14ac:dyDescent="0.25">
      <c r="A147" s="684">
        <v>92859</v>
      </c>
      <c r="B147" s="684" t="s">
        <v>41396</v>
      </c>
      <c r="C147" s="684" t="s">
        <v>4</v>
      </c>
      <c r="D147" s="685" t="s">
        <v>41397</v>
      </c>
    </row>
    <row r="148" spans="1:4" ht="13.5" x14ac:dyDescent="0.25">
      <c r="A148" s="684">
        <v>92860</v>
      </c>
      <c r="B148" s="684" t="s">
        <v>41398</v>
      </c>
      <c r="C148" s="684" t="s">
        <v>4</v>
      </c>
      <c r="D148" s="685" t="s">
        <v>41399</v>
      </c>
    </row>
    <row r="149" spans="1:4" ht="13.5" x14ac:dyDescent="0.25">
      <c r="A149" s="684">
        <v>92861</v>
      </c>
      <c r="B149" s="684" t="s">
        <v>41400</v>
      </c>
      <c r="C149" s="684" t="s">
        <v>4</v>
      </c>
      <c r="D149" s="685" t="s">
        <v>41401</v>
      </c>
    </row>
    <row r="150" spans="1:4" ht="13.5" x14ac:dyDescent="0.25">
      <c r="A150" s="684">
        <v>92862</v>
      </c>
      <c r="B150" s="684" t="s">
        <v>41402</v>
      </c>
      <c r="C150" s="684" t="s">
        <v>4</v>
      </c>
      <c r="D150" s="685" t="s">
        <v>25926</v>
      </c>
    </row>
    <row r="151" spans="1:4" ht="13.5" x14ac:dyDescent="0.25">
      <c r="A151" s="684">
        <v>92863</v>
      </c>
      <c r="B151" s="684" t="s">
        <v>41403</v>
      </c>
      <c r="C151" s="684" t="s">
        <v>4</v>
      </c>
      <c r="D151" s="685" t="s">
        <v>41404</v>
      </c>
    </row>
    <row r="152" spans="1:4" ht="13.5" x14ac:dyDescent="0.25">
      <c r="A152" s="684">
        <v>92864</v>
      </c>
      <c r="B152" s="684" t="s">
        <v>41405</v>
      </c>
      <c r="C152" s="684" t="s">
        <v>4</v>
      </c>
      <c r="D152" s="685" t="s">
        <v>41406</v>
      </c>
    </row>
    <row r="153" spans="1:4" ht="13.5" x14ac:dyDescent="0.25">
      <c r="A153" s="684">
        <v>92210</v>
      </c>
      <c r="B153" s="684" t="s">
        <v>41407</v>
      </c>
      <c r="C153" s="684" t="s">
        <v>4</v>
      </c>
      <c r="D153" s="685" t="s">
        <v>41408</v>
      </c>
    </row>
    <row r="154" spans="1:4" ht="13.5" x14ac:dyDescent="0.25">
      <c r="A154" s="684">
        <v>92211</v>
      </c>
      <c r="B154" s="684" t="s">
        <v>41409</v>
      </c>
      <c r="C154" s="684" t="s">
        <v>4</v>
      </c>
      <c r="D154" s="685" t="s">
        <v>41410</v>
      </c>
    </row>
    <row r="155" spans="1:4" ht="13.5" x14ac:dyDescent="0.25">
      <c r="A155" s="684">
        <v>92212</v>
      </c>
      <c r="B155" s="684" t="s">
        <v>41411</v>
      </c>
      <c r="C155" s="684" t="s">
        <v>4</v>
      </c>
      <c r="D155" s="685" t="s">
        <v>41412</v>
      </c>
    </row>
    <row r="156" spans="1:4" ht="13.5" x14ac:dyDescent="0.25">
      <c r="A156" s="684">
        <v>92213</v>
      </c>
      <c r="B156" s="684" t="s">
        <v>41413</v>
      </c>
      <c r="C156" s="684" t="s">
        <v>4</v>
      </c>
      <c r="D156" s="685" t="s">
        <v>41414</v>
      </c>
    </row>
    <row r="157" spans="1:4" ht="13.5" x14ac:dyDescent="0.25">
      <c r="A157" s="684">
        <v>92214</v>
      </c>
      <c r="B157" s="684" t="s">
        <v>41415</v>
      </c>
      <c r="C157" s="684" t="s">
        <v>4</v>
      </c>
      <c r="D157" s="685" t="s">
        <v>41416</v>
      </c>
    </row>
    <row r="158" spans="1:4" ht="13.5" x14ac:dyDescent="0.25">
      <c r="A158" s="684">
        <v>92215</v>
      </c>
      <c r="B158" s="684" t="s">
        <v>41417</v>
      </c>
      <c r="C158" s="684" t="s">
        <v>4</v>
      </c>
      <c r="D158" s="685" t="s">
        <v>41418</v>
      </c>
    </row>
    <row r="159" spans="1:4" ht="13.5" x14ac:dyDescent="0.25">
      <c r="A159" s="684">
        <v>92216</v>
      </c>
      <c r="B159" s="684" t="s">
        <v>41419</v>
      </c>
      <c r="C159" s="684" t="s">
        <v>4</v>
      </c>
      <c r="D159" s="685" t="s">
        <v>41420</v>
      </c>
    </row>
    <row r="160" spans="1:4" ht="13.5" x14ac:dyDescent="0.25">
      <c r="A160" s="684">
        <v>92219</v>
      </c>
      <c r="B160" s="684" t="s">
        <v>41421</v>
      </c>
      <c r="C160" s="684" t="s">
        <v>4</v>
      </c>
      <c r="D160" s="685" t="s">
        <v>41422</v>
      </c>
    </row>
    <row r="161" spans="1:4" ht="13.5" x14ac:dyDescent="0.25">
      <c r="A161" s="684">
        <v>92220</v>
      </c>
      <c r="B161" s="684" t="s">
        <v>41423</v>
      </c>
      <c r="C161" s="684" t="s">
        <v>4</v>
      </c>
      <c r="D161" s="685" t="s">
        <v>41424</v>
      </c>
    </row>
    <row r="162" spans="1:4" ht="13.5" x14ac:dyDescent="0.25">
      <c r="A162" s="684">
        <v>92221</v>
      </c>
      <c r="B162" s="684" t="s">
        <v>41425</v>
      </c>
      <c r="C162" s="684" t="s">
        <v>4</v>
      </c>
      <c r="D162" s="685" t="s">
        <v>41426</v>
      </c>
    </row>
    <row r="163" spans="1:4" ht="13.5" x14ac:dyDescent="0.25">
      <c r="A163" s="684">
        <v>92222</v>
      </c>
      <c r="B163" s="684" t="s">
        <v>41427</v>
      </c>
      <c r="C163" s="684" t="s">
        <v>4</v>
      </c>
      <c r="D163" s="685" t="s">
        <v>41428</v>
      </c>
    </row>
    <row r="164" spans="1:4" ht="13.5" x14ac:dyDescent="0.25">
      <c r="A164" s="684">
        <v>92223</v>
      </c>
      <c r="B164" s="684" t="s">
        <v>41429</v>
      </c>
      <c r="C164" s="684" t="s">
        <v>4</v>
      </c>
      <c r="D164" s="685" t="s">
        <v>41430</v>
      </c>
    </row>
    <row r="165" spans="1:4" ht="13.5" x14ac:dyDescent="0.25">
      <c r="A165" s="684">
        <v>92224</v>
      </c>
      <c r="B165" s="684" t="s">
        <v>41431</v>
      </c>
      <c r="C165" s="684" t="s">
        <v>4</v>
      </c>
      <c r="D165" s="685" t="s">
        <v>41432</v>
      </c>
    </row>
    <row r="166" spans="1:4" ht="13.5" x14ac:dyDescent="0.25">
      <c r="A166" s="684">
        <v>92226</v>
      </c>
      <c r="B166" s="684" t="s">
        <v>41433</v>
      </c>
      <c r="C166" s="684" t="s">
        <v>4</v>
      </c>
      <c r="D166" s="685" t="s">
        <v>41434</v>
      </c>
    </row>
    <row r="167" spans="1:4" ht="13.5" x14ac:dyDescent="0.25">
      <c r="A167" s="684">
        <v>92808</v>
      </c>
      <c r="B167" s="684" t="s">
        <v>41435</v>
      </c>
      <c r="C167" s="684" t="s">
        <v>4</v>
      </c>
      <c r="D167" s="685" t="s">
        <v>26562</v>
      </c>
    </row>
    <row r="168" spans="1:4" ht="13.5" x14ac:dyDescent="0.25">
      <c r="A168" s="684">
        <v>92809</v>
      </c>
      <c r="B168" s="684" t="s">
        <v>41436</v>
      </c>
      <c r="C168" s="684" t="s">
        <v>4</v>
      </c>
      <c r="D168" s="685" t="s">
        <v>41437</v>
      </c>
    </row>
    <row r="169" spans="1:4" ht="13.5" x14ac:dyDescent="0.25">
      <c r="A169" s="684">
        <v>92810</v>
      </c>
      <c r="B169" s="684" t="s">
        <v>41438</v>
      </c>
      <c r="C169" s="684" t="s">
        <v>4</v>
      </c>
      <c r="D169" s="685" t="s">
        <v>41439</v>
      </c>
    </row>
    <row r="170" spans="1:4" ht="13.5" x14ac:dyDescent="0.25">
      <c r="A170" s="684">
        <v>92811</v>
      </c>
      <c r="B170" s="684" t="s">
        <v>41440</v>
      </c>
      <c r="C170" s="684" t="s">
        <v>4</v>
      </c>
      <c r="D170" s="685" t="s">
        <v>26563</v>
      </c>
    </row>
    <row r="171" spans="1:4" ht="13.5" x14ac:dyDescent="0.25">
      <c r="A171" s="684">
        <v>92812</v>
      </c>
      <c r="B171" s="684" t="s">
        <v>41441</v>
      </c>
      <c r="C171" s="684" t="s">
        <v>4</v>
      </c>
      <c r="D171" s="685" t="s">
        <v>41442</v>
      </c>
    </row>
    <row r="172" spans="1:4" ht="13.5" x14ac:dyDescent="0.25">
      <c r="A172" s="684">
        <v>92813</v>
      </c>
      <c r="B172" s="684" t="s">
        <v>41443</v>
      </c>
      <c r="C172" s="684" t="s">
        <v>4</v>
      </c>
      <c r="D172" s="685" t="s">
        <v>41444</v>
      </c>
    </row>
    <row r="173" spans="1:4" ht="13.5" x14ac:dyDescent="0.25">
      <c r="A173" s="684">
        <v>92814</v>
      </c>
      <c r="B173" s="684" t="s">
        <v>41445</v>
      </c>
      <c r="C173" s="684" t="s">
        <v>4</v>
      </c>
      <c r="D173" s="685" t="s">
        <v>41446</v>
      </c>
    </row>
    <row r="174" spans="1:4" ht="13.5" x14ac:dyDescent="0.25">
      <c r="A174" s="684">
        <v>92815</v>
      </c>
      <c r="B174" s="684" t="s">
        <v>41447</v>
      </c>
      <c r="C174" s="684" t="s">
        <v>4</v>
      </c>
      <c r="D174" s="685" t="s">
        <v>41448</v>
      </c>
    </row>
    <row r="175" spans="1:4" ht="13.5" x14ac:dyDescent="0.25">
      <c r="A175" s="684">
        <v>92816</v>
      </c>
      <c r="B175" s="684" t="s">
        <v>41449</v>
      </c>
      <c r="C175" s="684" t="s">
        <v>4</v>
      </c>
      <c r="D175" s="685" t="s">
        <v>41450</v>
      </c>
    </row>
    <row r="176" spans="1:4" ht="13.5" x14ac:dyDescent="0.25">
      <c r="A176" s="684">
        <v>92817</v>
      </c>
      <c r="B176" s="684" t="s">
        <v>41451</v>
      </c>
      <c r="C176" s="684" t="s">
        <v>4</v>
      </c>
      <c r="D176" s="685" t="s">
        <v>41452</v>
      </c>
    </row>
    <row r="177" spans="1:4" ht="13.5" x14ac:dyDescent="0.25">
      <c r="A177" s="684">
        <v>92818</v>
      </c>
      <c r="B177" s="684" t="s">
        <v>41453</v>
      </c>
      <c r="C177" s="684" t="s">
        <v>4</v>
      </c>
      <c r="D177" s="685" t="s">
        <v>41454</v>
      </c>
    </row>
    <row r="178" spans="1:4" ht="13.5" x14ac:dyDescent="0.25">
      <c r="A178" s="684">
        <v>92819</v>
      </c>
      <c r="B178" s="684" t="s">
        <v>41455</v>
      </c>
      <c r="C178" s="684" t="s">
        <v>4</v>
      </c>
      <c r="D178" s="685" t="s">
        <v>41456</v>
      </c>
    </row>
    <row r="179" spans="1:4" ht="13.5" x14ac:dyDescent="0.25">
      <c r="A179" s="684">
        <v>92820</v>
      </c>
      <c r="B179" s="684" t="s">
        <v>41457</v>
      </c>
      <c r="C179" s="684" t="s">
        <v>4</v>
      </c>
      <c r="D179" s="685" t="s">
        <v>41458</v>
      </c>
    </row>
    <row r="180" spans="1:4" ht="13.5" x14ac:dyDescent="0.25">
      <c r="A180" s="684">
        <v>92821</v>
      </c>
      <c r="B180" s="684" t="s">
        <v>41459</v>
      </c>
      <c r="C180" s="684" t="s">
        <v>4</v>
      </c>
      <c r="D180" s="685" t="s">
        <v>41460</v>
      </c>
    </row>
    <row r="181" spans="1:4" ht="13.5" x14ac:dyDescent="0.25">
      <c r="A181" s="684">
        <v>92822</v>
      </c>
      <c r="B181" s="684" t="s">
        <v>41461</v>
      </c>
      <c r="C181" s="684" t="s">
        <v>4</v>
      </c>
      <c r="D181" s="685" t="s">
        <v>41462</v>
      </c>
    </row>
    <row r="182" spans="1:4" ht="13.5" x14ac:dyDescent="0.25">
      <c r="A182" s="684">
        <v>92824</v>
      </c>
      <c r="B182" s="684" t="s">
        <v>41463</v>
      </c>
      <c r="C182" s="684" t="s">
        <v>4</v>
      </c>
      <c r="D182" s="685" t="s">
        <v>26564</v>
      </c>
    </row>
    <row r="183" spans="1:4" ht="13.5" x14ac:dyDescent="0.25">
      <c r="A183" s="684">
        <v>92825</v>
      </c>
      <c r="B183" s="684" t="s">
        <v>41464</v>
      </c>
      <c r="C183" s="684" t="s">
        <v>4</v>
      </c>
      <c r="D183" s="685" t="s">
        <v>41465</v>
      </c>
    </row>
    <row r="184" spans="1:4" ht="13.5" x14ac:dyDescent="0.25">
      <c r="A184" s="684">
        <v>92826</v>
      </c>
      <c r="B184" s="684" t="s">
        <v>41466</v>
      </c>
      <c r="C184" s="684" t="s">
        <v>4</v>
      </c>
      <c r="D184" s="685" t="s">
        <v>41467</v>
      </c>
    </row>
    <row r="185" spans="1:4" ht="13.5" x14ac:dyDescent="0.25">
      <c r="A185" s="684">
        <v>92827</v>
      </c>
      <c r="B185" s="684" t="s">
        <v>41468</v>
      </c>
      <c r="C185" s="684" t="s">
        <v>4</v>
      </c>
      <c r="D185" s="685" t="s">
        <v>41469</v>
      </c>
    </row>
    <row r="186" spans="1:4" ht="13.5" x14ac:dyDescent="0.25">
      <c r="A186" s="684">
        <v>92828</v>
      </c>
      <c r="B186" s="684" t="s">
        <v>41470</v>
      </c>
      <c r="C186" s="684" t="s">
        <v>4</v>
      </c>
      <c r="D186" s="685" t="s">
        <v>41471</v>
      </c>
    </row>
    <row r="187" spans="1:4" ht="13.5" x14ac:dyDescent="0.25">
      <c r="A187" s="684">
        <v>92829</v>
      </c>
      <c r="B187" s="684" t="s">
        <v>41472</v>
      </c>
      <c r="C187" s="684" t="s">
        <v>4</v>
      </c>
      <c r="D187" s="685" t="s">
        <v>41473</v>
      </c>
    </row>
    <row r="188" spans="1:4" ht="13.5" x14ac:dyDescent="0.25">
      <c r="A188" s="684">
        <v>92830</v>
      </c>
      <c r="B188" s="684" t="s">
        <v>41474</v>
      </c>
      <c r="C188" s="684" t="s">
        <v>4</v>
      </c>
      <c r="D188" s="685" t="s">
        <v>41475</v>
      </c>
    </row>
    <row r="189" spans="1:4" ht="13.5" x14ac:dyDescent="0.25">
      <c r="A189" s="684">
        <v>92831</v>
      </c>
      <c r="B189" s="684" t="s">
        <v>41476</v>
      </c>
      <c r="C189" s="684" t="s">
        <v>4</v>
      </c>
      <c r="D189" s="685" t="s">
        <v>41477</v>
      </c>
    </row>
    <row r="190" spans="1:4" ht="13.5" x14ac:dyDescent="0.25">
      <c r="A190" s="684">
        <v>92832</v>
      </c>
      <c r="B190" s="684" t="s">
        <v>41478</v>
      </c>
      <c r="C190" s="684" t="s">
        <v>4</v>
      </c>
      <c r="D190" s="685" t="s">
        <v>41479</v>
      </c>
    </row>
    <row r="191" spans="1:4" ht="13.5" x14ac:dyDescent="0.25">
      <c r="A191" s="684">
        <v>95565</v>
      </c>
      <c r="B191" s="684" t="s">
        <v>41480</v>
      </c>
      <c r="C191" s="684" t="s">
        <v>4</v>
      </c>
      <c r="D191" s="685" t="s">
        <v>41481</v>
      </c>
    </row>
    <row r="192" spans="1:4" ht="13.5" x14ac:dyDescent="0.25">
      <c r="A192" s="684">
        <v>95566</v>
      </c>
      <c r="B192" s="684" t="s">
        <v>41482</v>
      </c>
      <c r="C192" s="684" t="s">
        <v>4</v>
      </c>
      <c r="D192" s="685" t="s">
        <v>41483</v>
      </c>
    </row>
    <row r="193" spans="1:4" ht="13.5" x14ac:dyDescent="0.25">
      <c r="A193" s="684">
        <v>95567</v>
      </c>
      <c r="B193" s="684" t="s">
        <v>41484</v>
      </c>
      <c r="C193" s="684" t="s">
        <v>4</v>
      </c>
      <c r="D193" s="685" t="s">
        <v>41485</v>
      </c>
    </row>
    <row r="194" spans="1:4" ht="13.5" x14ac:dyDescent="0.25">
      <c r="A194" s="684">
        <v>95568</v>
      </c>
      <c r="B194" s="684" t="s">
        <v>41486</v>
      </c>
      <c r="C194" s="684" t="s">
        <v>4</v>
      </c>
      <c r="D194" s="685" t="s">
        <v>41487</v>
      </c>
    </row>
    <row r="195" spans="1:4" ht="13.5" x14ac:dyDescent="0.25">
      <c r="A195" s="684">
        <v>95569</v>
      </c>
      <c r="B195" s="684" t="s">
        <v>41488</v>
      </c>
      <c r="C195" s="684" t="s">
        <v>4</v>
      </c>
      <c r="D195" s="685" t="s">
        <v>41489</v>
      </c>
    </row>
    <row r="196" spans="1:4" ht="13.5" x14ac:dyDescent="0.25">
      <c r="A196" s="684">
        <v>95570</v>
      </c>
      <c r="B196" s="684" t="s">
        <v>41490</v>
      </c>
      <c r="C196" s="684" t="s">
        <v>4</v>
      </c>
      <c r="D196" s="685" t="s">
        <v>41491</v>
      </c>
    </row>
    <row r="197" spans="1:4" ht="13.5" x14ac:dyDescent="0.25">
      <c r="A197" s="684">
        <v>95571</v>
      </c>
      <c r="B197" s="684" t="s">
        <v>41492</v>
      </c>
      <c r="C197" s="684" t="s">
        <v>4</v>
      </c>
      <c r="D197" s="685" t="s">
        <v>41493</v>
      </c>
    </row>
    <row r="198" spans="1:4" ht="13.5" x14ac:dyDescent="0.25">
      <c r="A198" s="684">
        <v>95572</v>
      </c>
      <c r="B198" s="684" t="s">
        <v>41494</v>
      </c>
      <c r="C198" s="684" t="s">
        <v>4</v>
      </c>
      <c r="D198" s="685" t="s">
        <v>41495</v>
      </c>
    </row>
    <row r="199" spans="1:4" ht="13.5" x14ac:dyDescent="0.25">
      <c r="A199" s="684">
        <v>97127</v>
      </c>
      <c r="B199" s="684" t="s">
        <v>21898</v>
      </c>
      <c r="C199" s="684" t="s">
        <v>4</v>
      </c>
      <c r="D199" s="685" t="s">
        <v>41496</v>
      </c>
    </row>
    <row r="200" spans="1:4" ht="13.5" x14ac:dyDescent="0.25">
      <c r="A200" s="684">
        <v>97128</v>
      </c>
      <c r="B200" s="684" t="s">
        <v>21899</v>
      </c>
      <c r="C200" s="684" t="s">
        <v>4</v>
      </c>
      <c r="D200" s="685" t="s">
        <v>41497</v>
      </c>
    </row>
    <row r="201" spans="1:4" ht="13.5" x14ac:dyDescent="0.25">
      <c r="A201" s="684">
        <v>97129</v>
      </c>
      <c r="B201" s="684" t="s">
        <v>21900</v>
      </c>
      <c r="C201" s="684" t="s">
        <v>4</v>
      </c>
      <c r="D201" s="685" t="s">
        <v>26565</v>
      </c>
    </row>
    <row r="202" spans="1:4" ht="13.5" x14ac:dyDescent="0.25">
      <c r="A202" s="684">
        <v>97130</v>
      </c>
      <c r="B202" s="684" t="s">
        <v>21901</v>
      </c>
      <c r="C202" s="684" t="s">
        <v>4</v>
      </c>
      <c r="D202" s="685" t="s">
        <v>24226</v>
      </c>
    </row>
    <row r="203" spans="1:4" ht="13.5" x14ac:dyDescent="0.25">
      <c r="A203" s="684">
        <v>97131</v>
      </c>
      <c r="B203" s="684" t="s">
        <v>21902</v>
      </c>
      <c r="C203" s="684" t="s">
        <v>4</v>
      </c>
      <c r="D203" s="685" t="s">
        <v>41498</v>
      </c>
    </row>
    <row r="204" spans="1:4" ht="13.5" x14ac:dyDescent="0.25">
      <c r="A204" s="684">
        <v>97132</v>
      </c>
      <c r="B204" s="684" t="s">
        <v>21903</v>
      </c>
      <c r="C204" s="684" t="s">
        <v>4</v>
      </c>
      <c r="D204" s="685" t="s">
        <v>26566</v>
      </c>
    </row>
    <row r="205" spans="1:4" ht="13.5" x14ac:dyDescent="0.25">
      <c r="A205" s="684">
        <v>97133</v>
      </c>
      <c r="B205" s="684" t="s">
        <v>21904</v>
      </c>
      <c r="C205" s="684" t="s">
        <v>4</v>
      </c>
      <c r="D205" s="685" t="s">
        <v>41499</v>
      </c>
    </row>
    <row r="206" spans="1:4" ht="13.5" x14ac:dyDescent="0.25">
      <c r="A206" s="684">
        <v>97134</v>
      </c>
      <c r="B206" s="684" t="s">
        <v>21905</v>
      </c>
      <c r="C206" s="684" t="s">
        <v>4</v>
      </c>
      <c r="D206" s="685" t="s">
        <v>41500</v>
      </c>
    </row>
    <row r="207" spans="1:4" ht="13.5" x14ac:dyDescent="0.25">
      <c r="A207" s="684">
        <v>97135</v>
      </c>
      <c r="B207" s="684" t="s">
        <v>21907</v>
      </c>
      <c r="C207" s="684" t="s">
        <v>4</v>
      </c>
      <c r="D207" s="685" t="s">
        <v>41501</v>
      </c>
    </row>
    <row r="208" spans="1:4" ht="13.5" x14ac:dyDescent="0.25">
      <c r="A208" s="684">
        <v>97136</v>
      </c>
      <c r="B208" s="684" t="s">
        <v>21908</v>
      </c>
      <c r="C208" s="684" t="s">
        <v>4</v>
      </c>
      <c r="D208" s="685" t="s">
        <v>22785</v>
      </c>
    </row>
    <row r="209" spans="1:4" ht="13.5" x14ac:dyDescent="0.25">
      <c r="A209" s="684">
        <v>97137</v>
      </c>
      <c r="B209" s="684" t="s">
        <v>21909</v>
      </c>
      <c r="C209" s="684" t="s">
        <v>4</v>
      </c>
      <c r="D209" s="685" t="s">
        <v>23920</v>
      </c>
    </row>
    <row r="210" spans="1:4" ht="13.5" x14ac:dyDescent="0.25">
      <c r="A210" s="684">
        <v>97138</v>
      </c>
      <c r="B210" s="684" t="s">
        <v>21910</v>
      </c>
      <c r="C210" s="684" t="s">
        <v>4</v>
      </c>
      <c r="D210" s="685" t="s">
        <v>26567</v>
      </c>
    </row>
    <row r="211" spans="1:4" ht="13.5" x14ac:dyDescent="0.25">
      <c r="A211" s="684">
        <v>97139</v>
      </c>
      <c r="B211" s="684" t="s">
        <v>21911</v>
      </c>
      <c r="C211" s="684" t="s">
        <v>4</v>
      </c>
      <c r="D211" s="685" t="s">
        <v>41502</v>
      </c>
    </row>
    <row r="212" spans="1:4" ht="13.5" x14ac:dyDescent="0.25">
      <c r="A212" s="684">
        <v>97140</v>
      </c>
      <c r="B212" s="684" t="s">
        <v>21912</v>
      </c>
      <c r="C212" s="684" t="s">
        <v>4</v>
      </c>
      <c r="D212" s="685" t="s">
        <v>41503</v>
      </c>
    </row>
    <row r="213" spans="1:4" ht="13.5" x14ac:dyDescent="0.25">
      <c r="A213" s="684">
        <v>93206</v>
      </c>
      <c r="B213" s="684" t="s">
        <v>41504</v>
      </c>
      <c r="C213" s="684" t="s">
        <v>3</v>
      </c>
      <c r="D213" s="685" t="s">
        <v>41505</v>
      </c>
    </row>
    <row r="214" spans="1:4" ht="13.5" x14ac:dyDescent="0.25">
      <c r="A214" s="684">
        <v>93207</v>
      </c>
      <c r="B214" s="684" t="s">
        <v>41506</v>
      </c>
      <c r="C214" s="684" t="s">
        <v>3</v>
      </c>
      <c r="D214" s="685" t="s">
        <v>41507</v>
      </c>
    </row>
    <row r="215" spans="1:4" ht="13.5" x14ac:dyDescent="0.25">
      <c r="A215" s="684">
        <v>93208</v>
      </c>
      <c r="B215" s="684" t="s">
        <v>41508</v>
      </c>
      <c r="C215" s="684" t="s">
        <v>3</v>
      </c>
      <c r="D215" s="685" t="s">
        <v>26568</v>
      </c>
    </row>
    <row r="216" spans="1:4" ht="13.5" x14ac:dyDescent="0.25">
      <c r="A216" s="684">
        <v>93209</v>
      </c>
      <c r="B216" s="684" t="s">
        <v>41509</v>
      </c>
      <c r="C216" s="684" t="s">
        <v>3</v>
      </c>
      <c r="D216" s="685" t="s">
        <v>41510</v>
      </c>
    </row>
    <row r="217" spans="1:4" ht="13.5" x14ac:dyDescent="0.25">
      <c r="A217" s="684">
        <v>93210</v>
      </c>
      <c r="B217" s="684" t="s">
        <v>41511</v>
      </c>
      <c r="C217" s="684" t="s">
        <v>3</v>
      </c>
      <c r="D217" s="685" t="s">
        <v>41512</v>
      </c>
    </row>
    <row r="218" spans="1:4" ht="13.5" x14ac:dyDescent="0.25">
      <c r="A218" s="684">
        <v>93211</v>
      </c>
      <c r="B218" s="684" t="s">
        <v>41513</v>
      </c>
      <c r="C218" s="684" t="s">
        <v>3</v>
      </c>
      <c r="D218" s="685" t="s">
        <v>41514</v>
      </c>
    </row>
    <row r="219" spans="1:4" ht="13.5" x14ac:dyDescent="0.25">
      <c r="A219" s="684">
        <v>93212</v>
      </c>
      <c r="B219" s="684" t="s">
        <v>41515</v>
      </c>
      <c r="C219" s="684" t="s">
        <v>3</v>
      </c>
      <c r="D219" s="685" t="s">
        <v>41516</v>
      </c>
    </row>
    <row r="220" spans="1:4" ht="13.5" x14ac:dyDescent="0.25">
      <c r="A220" s="684">
        <v>93213</v>
      </c>
      <c r="B220" s="684" t="s">
        <v>41517</v>
      </c>
      <c r="C220" s="684" t="s">
        <v>3</v>
      </c>
      <c r="D220" s="685" t="s">
        <v>41518</v>
      </c>
    </row>
    <row r="221" spans="1:4" ht="13.5" x14ac:dyDescent="0.25">
      <c r="A221" s="684">
        <v>93214</v>
      </c>
      <c r="B221" s="684" t="s">
        <v>41519</v>
      </c>
      <c r="C221" s="684" t="s">
        <v>5</v>
      </c>
      <c r="D221" s="685" t="s">
        <v>41520</v>
      </c>
    </row>
    <row r="222" spans="1:4" ht="13.5" x14ac:dyDescent="0.25">
      <c r="A222" s="684">
        <v>93243</v>
      </c>
      <c r="B222" s="684" t="s">
        <v>41521</v>
      </c>
      <c r="C222" s="684" t="s">
        <v>5</v>
      </c>
      <c r="D222" s="685" t="s">
        <v>41522</v>
      </c>
    </row>
    <row r="223" spans="1:4" ht="13.5" x14ac:dyDescent="0.25">
      <c r="A223" s="684">
        <v>93582</v>
      </c>
      <c r="B223" s="684" t="s">
        <v>41523</v>
      </c>
      <c r="C223" s="684" t="s">
        <v>3</v>
      </c>
      <c r="D223" s="685" t="s">
        <v>41524</v>
      </c>
    </row>
    <row r="224" spans="1:4" ht="13.5" x14ac:dyDescent="0.25">
      <c r="A224" s="684">
        <v>93583</v>
      </c>
      <c r="B224" s="684" t="s">
        <v>41525</v>
      </c>
      <c r="C224" s="684" t="s">
        <v>3</v>
      </c>
      <c r="D224" s="685" t="s">
        <v>41526</v>
      </c>
    </row>
    <row r="225" spans="1:4" ht="13.5" x14ac:dyDescent="0.25">
      <c r="A225" s="684">
        <v>93584</v>
      </c>
      <c r="B225" s="684" t="s">
        <v>41527</v>
      </c>
      <c r="C225" s="684" t="s">
        <v>3</v>
      </c>
      <c r="D225" s="685" t="s">
        <v>41528</v>
      </c>
    </row>
    <row r="226" spans="1:4" ht="13.5" x14ac:dyDescent="0.25">
      <c r="A226" s="684">
        <v>93585</v>
      </c>
      <c r="B226" s="684" t="s">
        <v>41529</v>
      </c>
      <c r="C226" s="684" t="s">
        <v>3</v>
      </c>
      <c r="D226" s="685" t="s">
        <v>41530</v>
      </c>
    </row>
    <row r="227" spans="1:4" ht="13.5" x14ac:dyDescent="0.25">
      <c r="A227" s="684">
        <v>98441</v>
      </c>
      <c r="B227" s="684" t="s">
        <v>41531</v>
      </c>
      <c r="C227" s="684" t="s">
        <v>3</v>
      </c>
      <c r="D227" s="685" t="s">
        <v>41532</v>
      </c>
    </row>
    <row r="228" spans="1:4" ht="13.5" x14ac:dyDescent="0.25">
      <c r="A228" s="684">
        <v>98442</v>
      </c>
      <c r="B228" s="684" t="s">
        <v>41533</v>
      </c>
      <c r="C228" s="684" t="s">
        <v>3</v>
      </c>
      <c r="D228" s="685" t="s">
        <v>41534</v>
      </c>
    </row>
    <row r="229" spans="1:4" ht="13.5" x14ac:dyDescent="0.25">
      <c r="A229" s="684">
        <v>98443</v>
      </c>
      <c r="B229" s="684" t="s">
        <v>41535</v>
      </c>
      <c r="C229" s="684" t="s">
        <v>3</v>
      </c>
      <c r="D229" s="685" t="s">
        <v>41536</v>
      </c>
    </row>
    <row r="230" spans="1:4" ht="13.5" x14ac:dyDescent="0.25">
      <c r="A230" s="684">
        <v>98444</v>
      </c>
      <c r="B230" s="684" t="s">
        <v>41537</v>
      </c>
      <c r="C230" s="684" t="s">
        <v>3</v>
      </c>
      <c r="D230" s="685" t="s">
        <v>41538</v>
      </c>
    </row>
    <row r="231" spans="1:4" ht="13.5" x14ac:dyDescent="0.25">
      <c r="A231" s="684">
        <v>98445</v>
      </c>
      <c r="B231" s="684" t="s">
        <v>41539</v>
      </c>
      <c r="C231" s="684" t="s">
        <v>3</v>
      </c>
      <c r="D231" s="685" t="s">
        <v>41540</v>
      </c>
    </row>
    <row r="232" spans="1:4" ht="13.5" x14ac:dyDescent="0.25">
      <c r="A232" s="684">
        <v>98446</v>
      </c>
      <c r="B232" s="684" t="s">
        <v>41541</v>
      </c>
      <c r="C232" s="684" t="s">
        <v>3</v>
      </c>
      <c r="D232" s="685" t="s">
        <v>41542</v>
      </c>
    </row>
    <row r="233" spans="1:4" ht="13.5" x14ac:dyDescent="0.25">
      <c r="A233" s="684">
        <v>98447</v>
      </c>
      <c r="B233" s="684" t="s">
        <v>41543</v>
      </c>
      <c r="C233" s="684" t="s">
        <v>3</v>
      </c>
      <c r="D233" s="685" t="s">
        <v>26569</v>
      </c>
    </row>
    <row r="234" spans="1:4" ht="13.5" x14ac:dyDescent="0.25">
      <c r="A234" s="684">
        <v>98448</v>
      </c>
      <c r="B234" s="684" t="s">
        <v>41544</v>
      </c>
      <c r="C234" s="684" t="s">
        <v>3</v>
      </c>
      <c r="D234" s="685" t="s">
        <v>41545</v>
      </c>
    </row>
    <row r="235" spans="1:4" ht="13.5" x14ac:dyDescent="0.25">
      <c r="A235" s="684">
        <v>98449</v>
      </c>
      <c r="B235" s="684" t="s">
        <v>41546</v>
      </c>
      <c r="C235" s="684" t="s">
        <v>3</v>
      </c>
      <c r="D235" s="685" t="s">
        <v>41547</v>
      </c>
    </row>
    <row r="236" spans="1:4" ht="13.5" x14ac:dyDescent="0.25">
      <c r="A236" s="684">
        <v>98450</v>
      </c>
      <c r="B236" s="684" t="s">
        <v>41548</v>
      </c>
      <c r="C236" s="684" t="s">
        <v>3</v>
      </c>
      <c r="D236" s="685" t="s">
        <v>41549</v>
      </c>
    </row>
    <row r="237" spans="1:4" ht="13.5" x14ac:dyDescent="0.25">
      <c r="A237" s="684">
        <v>98451</v>
      </c>
      <c r="B237" s="684" t="s">
        <v>41550</v>
      </c>
      <c r="C237" s="684" t="s">
        <v>3</v>
      </c>
      <c r="D237" s="685" t="s">
        <v>41551</v>
      </c>
    </row>
    <row r="238" spans="1:4" ht="13.5" x14ac:dyDescent="0.25">
      <c r="A238" s="684">
        <v>98452</v>
      </c>
      <c r="B238" s="684" t="s">
        <v>41552</v>
      </c>
      <c r="C238" s="684" t="s">
        <v>3</v>
      </c>
      <c r="D238" s="685" t="s">
        <v>41553</v>
      </c>
    </row>
    <row r="239" spans="1:4" ht="13.5" x14ac:dyDescent="0.25">
      <c r="A239" s="684">
        <v>98453</v>
      </c>
      <c r="B239" s="684" t="s">
        <v>41554</v>
      </c>
      <c r="C239" s="684" t="s">
        <v>3</v>
      </c>
      <c r="D239" s="685" t="s">
        <v>41555</v>
      </c>
    </row>
    <row r="240" spans="1:4" ht="13.5" x14ac:dyDescent="0.25">
      <c r="A240" s="684">
        <v>98454</v>
      </c>
      <c r="B240" s="684" t="s">
        <v>41556</v>
      </c>
      <c r="C240" s="684" t="s">
        <v>3</v>
      </c>
      <c r="D240" s="685" t="s">
        <v>41557</v>
      </c>
    </row>
    <row r="241" spans="1:4" ht="13.5" x14ac:dyDescent="0.25">
      <c r="A241" s="684">
        <v>98455</v>
      </c>
      <c r="B241" s="684" t="s">
        <v>41558</v>
      </c>
      <c r="C241" s="684" t="s">
        <v>3</v>
      </c>
      <c r="D241" s="685" t="s">
        <v>41559</v>
      </c>
    </row>
    <row r="242" spans="1:4" ht="13.5" x14ac:dyDescent="0.25">
      <c r="A242" s="684">
        <v>98456</v>
      </c>
      <c r="B242" s="684" t="s">
        <v>41560</v>
      </c>
      <c r="C242" s="684" t="s">
        <v>3</v>
      </c>
      <c r="D242" s="685" t="s">
        <v>41561</v>
      </c>
    </row>
    <row r="243" spans="1:4" ht="13.5" x14ac:dyDescent="0.25">
      <c r="A243" s="684">
        <v>98458</v>
      </c>
      <c r="B243" s="684" t="s">
        <v>41562</v>
      </c>
      <c r="C243" s="684" t="s">
        <v>3</v>
      </c>
      <c r="D243" s="685" t="s">
        <v>41563</v>
      </c>
    </row>
    <row r="244" spans="1:4" ht="13.5" x14ac:dyDescent="0.25">
      <c r="A244" s="684">
        <v>98459</v>
      </c>
      <c r="B244" s="684" t="s">
        <v>41564</v>
      </c>
      <c r="C244" s="684" t="s">
        <v>3</v>
      </c>
      <c r="D244" s="685" t="s">
        <v>41565</v>
      </c>
    </row>
    <row r="245" spans="1:4" ht="13.5" x14ac:dyDescent="0.25">
      <c r="A245" s="684">
        <v>98460</v>
      </c>
      <c r="B245" s="684" t="s">
        <v>41566</v>
      </c>
      <c r="C245" s="684" t="s">
        <v>3</v>
      </c>
      <c r="D245" s="685" t="s">
        <v>41567</v>
      </c>
    </row>
    <row r="246" spans="1:4" ht="13.5" x14ac:dyDescent="0.25">
      <c r="A246" s="684">
        <v>98461</v>
      </c>
      <c r="B246" s="684" t="s">
        <v>41568</v>
      </c>
      <c r="C246" s="684" t="s">
        <v>5</v>
      </c>
      <c r="D246" s="685" t="s">
        <v>41569</v>
      </c>
    </row>
    <row r="247" spans="1:4" ht="13.5" x14ac:dyDescent="0.25">
      <c r="A247" s="684">
        <v>98462</v>
      </c>
      <c r="B247" s="684" t="s">
        <v>41570</v>
      </c>
      <c r="C247" s="684" t="s">
        <v>5</v>
      </c>
      <c r="D247" s="685" t="s">
        <v>41571</v>
      </c>
    </row>
    <row r="248" spans="1:4" ht="13.5" x14ac:dyDescent="0.25">
      <c r="A248" s="684">
        <v>5631</v>
      </c>
      <c r="B248" s="684" t="s">
        <v>21913</v>
      </c>
      <c r="C248" s="684" t="s">
        <v>21914</v>
      </c>
      <c r="D248" s="685" t="s">
        <v>41572</v>
      </c>
    </row>
    <row r="249" spans="1:4" ht="13.5" x14ac:dyDescent="0.25">
      <c r="A249" s="684">
        <v>5678</v>
      </c>
      <c r="B249" s="684" t="s">
        <v>21915</v>
      </c>
      <c r="C249" s="684" t="s">
        <v>21914</v>
      </c>
      <c r="D249" s="685" t="s">
        <v>41573</v>
      </c>
    </row>
    <row r="250" spans="1:4" ht="13.5" x14ac:dyDescent="0.25">
      <c r="A250" s="684">
        <v>5680</v>
      </c>
      <c r="B250" s="684" t="s">
        <v>21916</v>
      </c>
      <c r="C250" s="684" t="s">
        <v>21914</v>
      </c>
      <c r="D250" s="685" t="s">
        <v>41574</v>
      </c>
    </row>
    <row r="251" spans="1:4" ht="13.5" x14ac:dyDescent="0.25">
      <c r="A251" s="684">
        <v>5684</v>
      </c>
      <c r="B251" s="684" t="s">
        <v>21917</v>
      </c>
      <c r="C251" s="684" t="s">
        <v>21914</v>
      </c>
      <c r="D251" s="685" t="s">
        <v>41575</v>
      </c>
    </row>
    <row r="252" spans="1:4" ht="13.5" x14ac:dyDescent="0.25">
      <c r="A252" s="684">
        <v>5689</v>
      </c>
      <c r="B252" s="684" t="s">
        <v>21918</v>
      </c>
      <c r="C252" s="684" t="s">
        <v>21914</v>
      </c>
      <c r="D252" s="685" t="s">
        <v>41263</v>
      </c>
    </row>
    <row r="253" spans="1:4" ht="13.5" x14ac:dyDescent="0.25">
      <c r="A253" s="684">
        <v>5795</v>
      </c>
      <c r="B253" s="684" t="s">
        <v>21919</v>
      </c>
      <c r="C253" s="684" t="s">
        <v>21914</v>
      </c>
      <c r="D253" s="685" t="s">
        <v>41576</v>
      </c>
    </row>
    <row r="254" spans="1:4" ht="13.5" x14ac:dyDescent="0.25">
      <c r="A254" s="684">
        <v>5811</v>
      </c>
      <c r="B254" s="684" t="s">
        <v>21920</v>
      </c>
      <c r="C254" s="684" t="s">
        <v>21914</v>
      </c>
      <c r="D254" s="685" t="s">
        <v>41577</v>
      </c>
    </row>
    <row r="255" spans="1:4" ht="13.5" x14ac:dyDescent="0.25">
      <c r="A255" s="684">
        <v>5823</v>
      </c>
      <c r="B255" s="684" t="s">
        <v>21921</v>
      </c>
      <c r="C255" s="684" t="s">
        <v>21914</v>
      </c>
      <c r="D255" s="685" t="s">
        <v>41578</v>
      </c>
    </row>
    <row r="256" spans="1:4" ht="13.5" x14ac:dyDescent="0.25">
      <c r="A256" s="684">
        <v>5824</v>
      </c>
      <c r="B256" s="684" t="s">
        <v>21922</v>
      </c>
      <c r="C256" s="684" t="s">
        <v>21914</v>
      </c>
      <c r="D256" s="685" t="s">
        <v>41579</v>
      </c>
    </row>
    <row r="257" spans="1:4" ht="13.5" x14ac:dyDescent="0.25">
      <c r="A257" s="684">
        <v>5835</v>
      </c>
      <c r="B257" s="684" t="s">
        <v>21923</v>
      </c>
      <c r="C257" s="684" t="s">
        <v>21914</v>
      </c>
      <c r="D257" s="685" t="s">
        <v>41580</v>
      </c>
    </row>
    <row r="258" spans="1:4" ht="13.5" x14ac:dyDescent="0.25">
      <c r="A258" s="684">
        <v>5839</v>
      </c>
      <c r="B258" s="684" t="s">
        <v>21924</v>
      </c>
      <c r="C258" s="684" t="s">
        <v>21914</v>
      </c>
      <c r="D258" s="685" t="s">
        <v>26570</v>
      </c>
    </row>
    <row r="259" spans="1:4" ht="13.5" x14ac:dyDescent="0.25">
      <c r="A259" s="684">
        <v>5843</v>
      </c>
      <c r="B259" s="684" t="s">
        <v>21925</v>
      </c>
      <c r="C259" s="684" t="s">
        <v>21914</v>
      </c>
      <c r="D259" s="685" t="s">
        <v>41581</v>
      </c>
    </row>
    <row r="260" spans="1:4" ht="13.5" x14ac:dyDescent="0.25">
      <c r="A260" s="684">
        <v>5847</v>
      </c>
      <c r="B260" s="684" t="s">
        <v>21926</v>
      </c>
      <c r="C260" s="684" t="s">
        <v>21914</v>
      </c>
      <c r="D260" s="685" t="s">
        <v>41582</v>
      </c>
    </row>
    <row r="261" spans="1:4" ht="13.5" x14ac:dyDescent="0.25">
      <c r="A261" s="684">
        <v>5851</v>
      </c>
      <c r="B261" s="684" t="s">
        <v>21927</v>
      </c>
      <c r="C261" s="684" t="s">
        <v>21914</v>
      </c>
      <c r="D261" s="685" t="s">
        <v>41583</v>
      </c>
    </row>
    <row r="262" spans="1:4" ht="13.5" x14ac:dyDescent="0.25">
      <c r="A262" s="684">
        <v>5855</v>
      </c>
      <c r="B262" s="684" t="s">
        <v>21928</v>
      </c>
      <c r="C262" s="684" t="s">
        <v>21914</v>
      </c>
      <c r="D262" s="685" t="s">
        <v>41584</v>
      </c>
    </row>
    <row r="263" spans="1:4" ht="13.5" x14ac:dyDescent="0.25">
      <c r="A263" s="684">
        <v>5863</v>
      </c>
      <c r="B263" s="684" t="s">
        <v>21929</v>
      </c>
      <c r="C263" s="684" t="s">
        <v>21914</v>
      </c>
      <c r="D263" s="685" t="s">
        <v>26571</v>
      </c>
    </row>
    <row r="264" spans="1:4" ht="13.5" x14ac:dyDescent="0.25">
      <c r="A264" s="684">
        <v>5867</v>
      </c>
      <c r="B264" s="684" t="s">
        <v>21931</v>
      </c>
      <c r="C264" s="684" t="s">
        <v>21914</v>
      </c>
      <c r="D264" s="685" t="s">
        <v>41585</v>
      </c>
    </row>
    <row r="265" spans="1:4" ht="13.5" x14ac:dyDescent="0.25">
      <c r="A265" s="684">
        <v>5875</v>
      </c>
      <c r="B265" s="684" t="s">
        <v>21932</v>
      </c>
      <c r="C265" s="684" t="s">
        <v>21914</v>
      </c>
      <c r="D265" s="685" t="s">
        <v>41586</v>
      </c>
    </row>
    <row r="266" spans="1:4" ht="13.5" x14ac:dyDescent="0.25">
      <c r="A266" s="684">
        <v>5879</v>
      </c>
      <c r="B266" s="684" t="s">
        <v>21933</v>
      </c>
      <c r="C266" s="684" t="s">
        <v>21914</v>
      </c>
      <c r="D266" s="685" t="s">
        <v>41587</v>
      </c>
    </row>
    <row r="267" spans="1:4" ht="13.5" x14ac:dyDescent="0.25">
      <c r="A267" s="684">
        <v>5882</v>
      </c>
      <c r="B267" s="684" t="s">
        <v>21934</v>
      </c>
      <c r="C267" s="684" t="s">
        <v>21914</v>
      </c>
      <c r="D267" s="685" t="s">
        <v>41588</v>
      </c>
    </row>
    <row r="268" spans="1:4" ht="13.5" x14ac:dyDescent="0.25">
      <c r="A268" s="684">
        <v>5890</v>
      </c>
      <c r="B268" s="684" t="s">
        <v>21935</v>
      </c>
      <c r="C268" s="684" t="s">
        <v>21914</v>
      </c>
      <c r="D268" s="685" t="s">
        <v>41589</v>
      </c>
    </row>
    <row r="269" spans="1:4" ht="13.5" x14ac:dyDescent="0.25">
      <c r="A269" s="684">
        <v>5894</v>
      </c>
      <c r="B269" s="684" t="s">
        <v>21936</v>
      </c>
      <c r="C269" s="684" t="s">
        <v>21914</v>
      </c>
      <c r="D269" s="685" t="s">
        <v>41590</v>
      </c>
    </row>
    <row r="270" spans="1:4" ht="13.5" x14ac:dyDescent="0.25">
      <c r="A270" s="684">
        <v>5901</v>
      </c>
      <c r="B270" s="684" t="s">
        <v>21937</v>
      </c>
      <c r="C270" s="684" t="s">
        <v>21914</v>
      </c>
      <c r="D270" s="685" t="s">
        <v>41591</v>
      </c>
    </row>
    <row r="271" spans="1:4" ht="13.5" x14ac:dyDescent="0.25">
      <c r="A271" s="684">
        <v>5909</v>
      </c>
      <c r="B271" s="684" t="s">
        <v>21938</v>
      </c>
      <c r="C271" s="684" t="s">
        <v>21914</v>
      </c>
      <c r="D271" s="685" t="s">
        <v>41592</v>
      </c>
    </row>
    <row r="272" spans="1:4" ht="13.5" x14ac:dyDescent="0.25">
      <c r="A272" s="684">
        <v>5921</v>
      </c>
      <c r="B272" s="684" t="s">
        <v>21939</v>
      </c>
      <c r="C272" s="684" t="s">
        <v>21914</v>
      </c>
      <c r="D272" s="685" t="s">
        <v>41593</v>
      </c>
    </row>
    <row r="273" spans="1:4" ht="13.5" x14ac:dyDescent="0.25">
      <c r="A273" s="684">
        <v>5928</v>
      </c>
      <c r="B273" s="684" t="s">
        <v>21940</v>
      </c>
      <c r="C273" s="684" t="s">
        <v>21914</v>
      </c>
      <c r="D273" s="685" t="s">
        <v>41594</v>
      </c>
    </row>
    <row r="274" spans="1:4" ht="13.5" x14ac:dyDescent="0.25">
      <c r="A274" s="684">
        <v>5932</v>
      </c>
      <c r="B274" s="684" t="s">
        <v>21941</v>
      </c>
      <c r="C274" s="684" t="s">
        <v>21914</v>
      </c>
      <c r="D274" s="685" t="s">
        <v>41595</v>
      </c>
    </row>
    <row r="275" spans="1:4" ht="13.5" x14ac:dyDescent="0.25">
      <c r="A275" s="684">
        <v>5940</v>
      </c>
      <c r="B275" s="684" t="s">
        <v>21942</v>
      </c>
      <c r="C275" s="684" t="s">
        <v>21914</v>
      </c>
      <c r="D275" s="685" t="s">
        <v>26572</v>
      </c>
    </row>
    <row r="276" spans="1:4" ht="13.5" x14ac:dyDescent="0.25">
      <c r="A276" s="684">
        <v>5944</v>
      </c>
      <c r="B276" s="684" t="s">
        <v>21943</v>
      </c>
      <c r="C276" s="684" t="s">
        <v>21914</v>
      </c>
      <c r="D276" s="685" t="s">
        <v>41596</v>
      </c>
    </row>
    <row r="277" spans="1:4" ht="13.5" x14ac:dyDescent="0.25">
      <c r="A277" s="684">
        <v>5953</v>
      </c>
      <c r="B277" s="684" t="s">
        <v>21944</v>
      </c>
      <c r="C277" s="684" t="s">
        <v>21914</v>
      </c>
      <c r="D277" s="685" t="s">
        <v>41597</v>
      </c>
    </row>
    <row r="278" spans="1:4" ht="13.5" x14ac:dyDescent="0.25">
      <c r="A278" s="684">
        <v>6259</v>
      </c>
      <c r="B278" s="684" t="s">
        <v>21945</v>
      </c>
      <c r="C278" s="684" t="s">
        <v>21914</v>
      </c>
      <c r="D278" s="685" t="s">
        <v>41598</v>
      </c>
    </row>
    <row r="279" spans="1:4" ht="13.5" x14ac:dyDescent="0.25">
      <c r="A279" s="684">
        <v>6879</v>
      </c>
      <c r="B279" s="684" t="s">
        <v>21946</v>
      </c>
      <c r="C279" s="684" t="s">
        <v>21914</v>
      </c>
      <c r="D279" s="685" t="s">
        <v>41599</v>
      </c>
    </row>
    <row r="280" spans="1:4" ht="13.5" x14ac:dyDescent="0.25">
      <c r="A280" s="684">
        <v>7030</v>
      </c>
      <c r="B280" s="684" t="s">
        <v>41600</v>
      </c>
      <c r="C280" s="684" t="s">
        <v>21914</v>
      </c>
      <c r="D280" s="685" t="s">
        <v>41601</v>
      </c>
    </row>
    <row r="281" spans="1:4" ht="13.5" x14ac:dyDescent="0.25">
      <c r="A281" s="684">
        <v>7042</v>
      </c>
      <c r="B281" s="684" t="s">
        <v>21947</v>
      </c>
      <c r="C281" s="684" t="s">
        <v>21914</v>
      </c>
      <c r="D281" s="685" t="s">
        <v>41602</v>
      </c>
    </row>
    <row r="282" spans="1:4" ht="13.5" x14ac:dyDescent="0.25">
      <c r="A282" s="684">
        <v>7049</v>
      </c>
      <c r="B282" s="684" t="s">
        <v>21948</v>
      </c>
      <c r="C282" s="684" t="s">
        <v>21914</v>
      </c>
      <c r="D282" s="685" t="s">
        <v>41603</v>
      </c>
    </row>
    <row r="283" spans="1:4" ht="13.5" x14ac:dyDescent="0.25">
      <c r="A283" s="684">
        <v>67826</v>
      </c>
      <c r="B283" s="684" t="s">
        <v>21949</v>
      </c>
      <c r="C283" s="684" t="s">
        <v>21914</v>
      </c>
      <c r="D283" s="685" t="s">
        <v>41604</v>
      </c>
    </row>
    <row r="284" spans="1:4" ht="13.5" x14ac:dyDescent="0.25">
      <c r="A284" s="684">
        <v>73417</v>
      </c>
      <c r="B284" s="684" t="s">
        <v>21950</v>
      </c>
      <c r="C284" s="684" t="s">
        <v>21914</v>
      </c>
      <c r="D284" s="685" t="s">
        <v>41605</v>
      </c>
    </row>
    <row r="285" spans="1:4" ht="13.5" x14ac:dyDescent="0.25">
      <c r="A285" s="684">
        <v>73436</v>
      </c>
      <c r="B285" s="684" t="s">
        <v>21951</v>
      </c>
      <c r="C285" s="684" t="s">
        <v>21914</v>
      </c>
      <c r="D285" s="685" t="s">
        <v>41606</v>
      </c>
    </row>
    <row r="286" spans="1:4" ht="13.5" x14ac:dyDescent="0.25">
      <c r="A286" s="684">
        <v>73467</v>
      </c>
      <c r="B286" s="684" t="s">
        <v>21952</v>
      </c>
      <c r="C286" s="684" t="s">
        <v>21914</v>
      </c>
      <c r="D286" s="685" t="s">
        <v>41607</v>
      </c>
    </row>
    <row r="287" spans="1:4" ht="13.5" x14ac:dyDescent="0.25">
      <c r="A287" s="684">
        <v>73536</v>
      </c>
      <c r="B287" s="684" t="s">
        <v>21953</v>
      </c>
      <c r="C287" s="684" t="s">
        <v>21914</v>
      </c>
      <c r="D287" s="685" t="s">
        <v>25624</v>
      </c>
    </row>
    <row r="288" spans="1:4" ht="13.5" x14ac:dyDescent="0.25">
      <c r="A288" s="684">
        <v>83362</v>
      </c>
      <c r="B288" s="684" t="s">
        <v>41608</v>
      </c>
      <c r="C288" s="684" t="s">
        <v>21914</v>
      </c>
      <c r="D288" s="685" t="s">
        <v>41609</v>
      </c>
    </row>
    <row r="289" spans="1:4" ht="13.5" x14ac:dyDescent="0.25">
      <c r="A289" s="684">
        <v>83765</v>
      </c>
      <c r="B289" s="684" t="s">
        <v>21954</v>
      </c>
      <c r="C289" s="684" t="s">
        <v>21914</v>
      </c>
      <c r="D289" s="685" t="s">
        <v>26466</v>
      </c>
    </row>
    <row r="290" spans="1:4" ht="13.5" x14ac:dyDescent="0.25">
      <c r="A290" s="684">
        <v>87445</v>
      </c>
      <c r="B290" s="684" t="s">
        <v>41610</v>
      </c>
      <c r="C290" s="684" t="s">
        <v>21914</v>
      </c>
      <c r="D290" s="685" t="s">
        <v>41611</v>
      </c>
    </row>
    <row r="291" spans="1:4" ht="13.5" x14ac:dyDescent="0.25">
      <c r="A291" s="684">
        <v>88386</v>
      </c>
      <c r="B291" s="684" t="s">
        <v>41612</v>
      </c>
      <c r="C291" s="684" t="s">
        <v>21914</v>
      </c>
      <c r="D291" s="685" t="s">
        <v>23638</v>
      </c>
    </row>
    <row r="292" spans="1:4" ht="13.5" x14ac:dyDescent="0.25">
      <c r="A292" s="684">
        <v>88393</v>
      </c>
      <c r="B292" s="684" t="s">
        <v>41613</v>
      </c>
      <c r="C292" s="684" t="s">
        <v>21914</v>
      </c>
      <c r="D292" s="685" t="s">
        <v>24182</v>
      </c>
    </row>
    <row r="293" spans="1:4" ht="13.5" x14ac:dyDescent="0.25">
      <c r="A293" s="684">
        <v>88399</v>
      </c>
      <c r="B293" s="684" t="s">
        <v>41614</v>
      </c>
      <c r="C293" s="684" t="s">
        <v>21914</v>
      </c>
      <c r="D293" s="685" t="s">
        <v>41615</v>
      </c>
    </row>
    <row r="294" spans="1:4" ht="13.5" x14ac:dyDescent="0.25">
      <c r="A294" s="684">
        <v>88418</v>
      </c>
      <c r="B294" s="684" t="s">
        <v>21955</v>
      </c>
      <c r="C294" s="684" t="s">
        <v>21914</v>
      </c>
      <c r="D294" s="685" t="s">
        <v>26573</v>
      </c>
    </row>
    <row r="295" spans="1:4" ht="13.5" x14ac:dyDescent="0.25">
      <c r="A295" s="684">
        <v>88433</v>
      </c>
      <c r="B295" s="684" t="s">
        <v>21956</v>
      </c>
      <c r="C295" s="684" t="s">
        <v>21914</v>
      </c>
      <c r="D295" s="685" t="s">
        <v>25443</v>
      </c>
    </row>
    <row r="296" spans="1:4" ht="13.5" x14ac:dyDescent="0.25">
      <c r="A296" s="684">
        <v>88830</v>
      </c>
      <c r="B296" s="684" t="s">
        <v>41616</v>
      </c>
      <c r="C296" s="684" t="s">
        <v>21914</v>
      </c>
      <c r="D296" s="685" t="s">
        <v>41617</v>
      </c>
    </row>
    <row r="297" spans="1:4" ht="13.5" x14ac:dyDescent="0.25">
      <c r="A297" s="684">
        <v>88843</v>
      </c>
      <c r="B297" s="684" t="s">
        <v>21957</v>
      </c>
      <c r="C297" s="684" t="s">
        <v>21914</v>
      </c>
      <c r="D297" s="685" t="s">
        <v>41618</v>
      </c>
    </row>
    <row r="298" spans="1:4" ht="13.5" x14ac:dyDescent="0.25">
      <c r="A298" s="684">
        <v>88907</v>
      </c>
      <c r="B298" s="684" t="s">
        <v>21958</v>
      </c>
      <c r="C298" s="684" t="s">
        <v>21914</v>
      </c>
      <c r="D298" s="685" t="s">
        <v>41619</v>
      </c>
    </row>
    <row r="299" spans="1:4" ht="13.5" x14ac:dyDescent="0.25">
      <c r="A299" s="684">
        <v>89021</v>
      </c>
      <c r="B299" s="684" t="s">
        <v>41620</v>
      </c>
      <c r="C299" s="684" t="s">
        <v>21914</v>
      </c>
      <c r="D299" s="685" t="s">
        <v>41621</v>
      </c>
    </row>
    <row r="300" spans="1:4" ht="13.5" x14ac:dyDescent="0.25">
      <c r="A300" s="684">
        <v>89028</v>
      </c>
      <c r="B300" s="684" t="s">
        <v>41622</v>
      </c>
      <c r="C300" s="684" t="s">
        <v>21914</v>
      </c>
      <c r="D300" s="685" t="s">
        <v>41623</v>
      </c>
    </row>
    <row r="301" spans="1:4" ht="13.5" x14ac:dyDescent="0.25">
      <c r="A301" s="684">
        <v>89032</v>
      </c>
      <c r="B301" s="684" t="s">
        <v>21959</v>
      </c>
      <c r="C301" s="684" t="s">
        <v>21914</v>
      </c>
      <c r="D301" s="685" t="s">
        <v>41624</v>
      </c>
    </row>
    <row r="302" spans="1:4" ht="13.5" x14ac:dyDescent="0.25">
      <c r="A302" s="684">
        <v>89035</v>
      </c>
      <c r="B302" s="684" t="s">
        <v>21960</v>
      </c>
      <c r="C302" s="684" t="s">
        <v>21914</v>
      </c>
      <c r="D302" s="685" t="s">
        <v>41625</v>
      </c>
    </row>
    <row r="303" spans="1:4" ht="13.5" x14ac:dyDescent="0.25">
      <c r="A303" s="684">
        <v>89225</v>
      </c>
      <c r="B303" s="684" t="s">
        <v>41626</v>
      </c>
      <c r="C303" s="684" t="s">
        <v>21914</v>
      </c>
      <c r="D303" s="685" t="s">
        <v>41627</v>
      </c>
    </row>
    <row r="304" spans="1:4" ht="13.5" x14ac:dyDescent="0.25">
      <c r="A304" s="684">
        <v>89234</v>
      </c>
      <c r="B304" s="684" t="s">
        <v>21962</v>
      </c>
      <c r="C304" s="684" t="s">
        <v>21914</v>
      </c>
      <c r="D304" s="685" t="s">
        <v>41628</v>
      </c>
    </row>
    <row r="305" spans="1:4" ht="13.5" x14ac:dyDescent="0.25">
      <c r="A305" s="684">
        <v>89242</v>
      </c>
      <c r="B305" s="684" t="s">
        <v>21963</v>
      </c>
      <c r="C305" s="684" t="s">
        <v>21914</v>
      </c>
      <c r="D305" s="685" t="s">
        <v>41629</v>
      </c>
    </row>
    <row r="306" spans="1:4" ht="13.5" x14ac:dyDescent="0.25">
      <c r="A306" s="684">
        <v>89250</v>
      </c>
      <c r="B306" s="684" t="s">
        <v>21964</v>
      </c>
      <c r="C306" s="684" t="s">
        <v>21914</v>
      </c>
      <c r="D306" s="685" t="s">
        <v>41630</v>
      </c>
    </row>
    <row r="307" spans="1:4" ht="13.5" x14ac:dyDescent="0.25">
      <c r="A307" s="684">
        <v>89257</v>
      </c>
      <c r="B307" s="684" t="s">
        <v>21965</v>
      </c>
      <c r="C307" s="684" t="s">
        <v>21914</v>
      </c>
      <c r="D307" s="685" t="s">
        <v>41631</v>
      </c>
    </row>
    <row r="308" spans="1:4" ht="13.5" x14ac:dyDescent="0.25">
      <c r="A308" s="684">
        <v>89272</v>
      </c>
      <c r="B308" s="684" t="s">
        <v>21966</v>
      </c>
      <c r="C308" s="684" t="s">
        <v>21914</v>
      </c>
      <c r="D308" s="685" t="s">
        <v>41632</v>
      </c>
    </row>
    <row r="309" spans="1:4" ht="13.5" x14ac:dyDescent="0.25">
      <c r="A309" s="684">
        <v>89278</v>
      </c>
      <c r="B309" s="684" t="s">
        <v>41633</v>
      </c>
      <c r="C309" s="684" t="s">
        <v>21914</v>
      </c>
      <c r="D309" s="685" t="s">
        <v>25904</v>
      </c>
    </row>
    <row r="310" spans="1:4" ht="13.5" x14ac:dyDescent="0.25">
      <c r="A310" s="684">
        <v>89843</v>
      </c>
      <c r="B310" s="684" t="s">
        <v>21967</v>
      </c>
      <c r="C310" s="684" t="s">
        <v>21914</v>
      </c>
      <c r="D310" s="685" t="s">
        <v>41634</v>
      </c>
    </row>
    <row r="311" spans="1:4" ht="13.5" x14ac:dyDescent="0.25">
      <c r="A311" s="684">
        <v>89876</v>
      </c>
      <c r="B311" s="684" t="s">
        <v>21968</v>
      </c>
      <c r="C311" s="684" t="s">
        <v>21914</v>
      </c>
      <c r="D311" s="685" t="s">
        <v>41635</v>
      </c>
    </row>
    <row r="312" spans="1:4" ht="13.5" x14ac:dyDescent="0.25">
      <c r="A312" s="684">
        <v>89883</v>
      </c>
      <c r="B312" s="684" t="s">
        <v>21969</v>
      </c>
      <c r="C312" s="684" t="s">
        <v>21914</v>
      </c>
      <c r="D312" s="685" t="s">
        <v>41636</v>
      </c>
    </row>
    <row r="313" spans="1:4" ht="13.5" x14ac:dyDescent="0.25">
      <c r="A313" s="684">
        <v>90586</v>
      </c>
      <c r="B313" s="684" t="s">
        <v>21970</v>
      </c>
      <c r="C313" s="684" t="s">
        <v>21914</v>
      </c>
      <c r="D313" s="685" t="s">
        <v>41637</v>
      </c>
    </row>
    <row r="314" spans="1:4" ht="13.5" x14ac:dyDescent="0.25">
      <c r="A314" s="684">
        <v>90625</v>
      </c>
      <c r="B314" s="684" t="s">
        <v>21971</v>
      </c>
      <c r="C314" s="684" t="s">
        <v>21914</v>
      </c>
      <c r="D314" s="685" t="s">
        <v>26574</v>
      </c>
    </row>
    <row r="315" spans="1:4" ht="13.5" x14ac:dyDescent="0.25">
      <c r="A315" s="684">
        <v>90631</v>
      </c>
      <c r="B315" s="684" t="s">
        <v>21972</v>
      </c>
      <c r="C315" s="684" t="s">
        <v>21914</v>
      </c>
      <c r="D315" s="685" t="s">
        <v>26575</v>
      </c>
    </row>
    <row r="316" spans="1:4" ht="13.5" x14ac:dyDescent="0.25">
      <c r="A316" s="684">
        <v>90637</v>
      </c>
      <c r="B316" s="684" t="s">
        <v>21973</v>
      </c>
      <c r="C316" s="684" t="s">
        <v>21914</v>
      </c>
      <c r="D316" s="685" t="s">
        <v>26576</v>
      </c>
    </row>
    <row r="317" spans="1:4" ht="13.5" x14ac:dyDescent="0.25">
      <c r="A317" s="684">
        <v>90643</v>
      </c>
      <c r="B317" s="684" t="s">
        <v>21974</v>
      </c>
      <c r="C317" s="684" t="s">
        <v>21914</v>
      </c>
      <c r="D317" s="685" t="s">
        <v>26577</v>
      </c>
    </row>
    <row r="318" spans="1:4" ht="13.5" x14ac:dyDescent="0.25">
      <c r="A318" s="684">
        <v>90650</v>
      </c>
      <c r="B318" s="684" t="s">
        <v>23787</v>
      </c>
      <c r="C318" s="684" t="s">
        <v>21914</v>
      </c>
      <c r="D318" s="685" t="s">
        <v>23670</v>
      </c>
    </row>
    <row r="319" spans="1:4" ht="13.5" x14ac:dyDescent="0.25">
      <c r="A319" s="684">
        <v>90656</v>
      </c>
      <c r="B319" s="684" t="s">
        <v>21976</v>
      </c>
      <c r="C319" s="684" t="s">
        <v>21914</v>
      </c>
      <c r="D319" s="685" t="s">
        <v>41638</v>
      </c>
    </row>
    <row r="320" spans="1:4" ht="13.5" x14ac:dyDescent="0.25">
      <c r="A320" s="684">
        <v>90662</v>
      </c>
      <c r="B320" s="684" t="s">
        <v>21977</v>
      </c>
      <c r="C320" s="684" t="s">
        <v>21914</v>
      </c>
      <c r="D320" s="685" t="s">
        <v>41639</v>
      </c>
    </row>
    <row r="321" spans="1:4" ht="13.5" x14ac:dyDescent="0.25">
      <c r="A321" s="684">
        <v>90668</v>
      </c>
      <c r="B321" s="684" t="s">
        <v>41640</v>
      </c>
      <c r="C321" s="684" t="s">
        <v>21914</v>
      </c>
      <c r="D321" s="685" t="s">
        <v>26101</v>
      </c>
    </row>
    <row r="322" spans="1:4" ht="13.5" x14ac:dyDescent="0.25">
      <c r="A322" s="684">
        <v>90674</v>
      </c>
      <c r="B322" s="684" t="s">
        <v>21978</v>
      </c>
      <c r="C322" s="684" t="s">
        <v>21914</v>
      </c>
      <c r="D322" s="685" t="s">
        <v>41641</v>
      </c>
    </row>
    <row r="323" spans="1:4" ht="13.5" x14ac:dyDescent="0.25">
      <c r="A323" s="684">
        <v>90680</v>
      </c>
      <c r="B323" s="684" t="s">
        <v>21979</v>
      </c>
      <c r="C323" s="684" t="s">
        <v>21914</v>
      </c>
      <c r="D323" s="685" t="s">
        <v>41642</v>
      </c>
    </row>
    <row r="324" spans="1:4" ht="13.5" x14ac:dyDescent="0.25">
      <c r="A324" s="684">
        <v>90686</v>
      </c>
      <c r="B324" s="684" t="s">
        <v>41643</v>
      </c>
      <c r="C324" s="684" t="s">
        <v>21914</v>
      </c>
      <c r="D324" s="685" t="s">
        <v>41644</v>
      </c>
    </row>
    <row r="325" spans="1:4" ht="13.5" x14ac:dyDescent="0.25">
      <c r="A325" s="684">
        <v>90692</v>
      </c>
      <c r="B325" s="684" t="s">
        <v>21980</v>
      </c>
      <c r="C325" s="684" t="s">
        <v>21914</v>
      </c>
      <c r="D325" s="685" t="s">
        <v>26578</v>
      </c>
    </row>
    <row r="326" spans="1:4" ht="13.5" x14ac:dyDescent="0.25">
      <c r="A326" s="684">
        <v>90964</v>
      </c>
      <c r="B326" s="684" t="s">
        <v>21981</v>
      </c>
      <c r="C326" s="684" t="s">
        <v>21914</v>
      </c>
      <c r="D326" s="685" t="s">
        <v>41645</v>
      </c>
    </row>
    <row r="327" spans="1:4" ht="13.5" x14ac:dyDescent="0.25">
      <c r="A327" s="684">
        <v>90972</v>
      </c>
      <c r="B327" s="684" t="s">
        <v>21982</v>
      </c>
      <c r="C327" s="684" t="s">
        <v>21914</v>
      </c>
      <c r="D327" s="685" t="s">
        <v>41646</v>
      </c>
    </row>
    <row r="328" spans="1:4" ht="13.5" x14ac:dyDescent="0.25">
      <c r="A328" s="684">
        <v>90979</v>
      </c>
      <c r="B328" s="684" t="s">
        <v>21983</v>
      </c>
      <c r="C328" s="684" t="s">
        <v>21914</v>
      </c>
      <c r="D328" s="685" t="s">
        <v>41647</v>
      </c>
    </row>
    <row r="329" spans="1:4" ht="13.5" x14ac:dyDescent="0.25">
      <c r="A329" s="684">
        <v>90991</v>
      </c>
      <c r="B329" s="684" t="s">
        <v>21984</v>
      </c>
      <c r="C329" s="684" t="s">
        <v>21914</v>
      </c>
      <c r="D329" s="685" t="s">
        <v>41648</v>
      </c>
    </row>
    <row r="330" spans="1:4" ht="13.5" x14ac:dyDescent="0.25">
      <c r="A330" s="684">
        <v>90999</v>
      </c>
      <c r="B330" s="684" t="s">
        <v>21985</v>
      </c>
      <c r="C330" s="684" t="s">
        <v>21914</v>
      </c>
      <c r="D330" s="685" t="s">
        <v>41649</v>
      </c>
    </row>
    <row r="331" spans="1:4" ht="13.5" x14ac:dyDescent="0.25">
      <c r="A331" s="684">
        <v>91031</v>
      </c>
      <c r="B331" s="684" t="s">
        <v>21986</v>
      </c>
      <c r="C331" s="684" t="s">
        <v>21914</v>
      </c>
      <c r="D331" s="685" t="s">
        <v>41650</v>
      </c>
    </row>
    <row r="332" spans="1:4" ht="13.5" x14ac:dyDescent="0.25">
      <c r="A332" s="684">
        <v>91277</v>
      </c>
      <c r="B332" s="684" t="s">
        <v>21987</v>
      </c>
      <c r="C332" s="684" t="s">
        <v>21914</v>
      </c>
      <c r="D332" s="685" t="s">
        <v>41651</v>
      </c>
    </row>
    <row r="333" spans="1:4" ht="13.5" x14ac:dyDescent="0.25">
      <c r="A333" s="684">
        <v>91283</v>
      </c>
      <c r="B333" s="684" t="s">
        <v>21988</v>
      </c>
      <c r="C333" s="684" t="s">
        <v>21914</v>
      </c>
      <c r="D333" s="685" t="s">
        <v>26579</v>
      </c>
    </row>
    <row r="334" spans="1:4" ht="13.5" x14ac:dyDescent="0.25">
      <c r="A334" s="684">
        <v>91386</v>
      </c>
      <c r="B334" s="684" t="s">
        <v>21990</v>
      </c>
      <c r="C334" s="684" t="s">
        <v>21914</v>
      </c>
      <c r="D334" s="685" t="s">
        <v>41652</v>
      </c>
    </row>
    <row r="335" spans="1:4" ht="13.5" x14ac:dyDescent="0.25">
      <c r="A335" s="684">
        <v>91533</v>
      </c>
      <c r="B335" s="684" t="s">
        <v>21991</v>
      </c>
      <c r="C335" s="684" t="s">
        <v>21914</v>
      </c>
      <c r="D335" s="685" t="s">
        <v>41653</v>
      </c>
    </row>
    <row r="336" spans="1:4" ht="13.5" x14ac:dyDescent="0.25">
      <c r="A336" s="684">
        <v>91634</v>
      </c>
      <c r="B336" s="684" t="s">
        <v>21992</v>
      </c>
      <c r="C336" s="684" t="s">
        <v>21914</v>
      </c>
      <c r="D336" s="685" t="s">
        <v>41654</v>
      </c>
    </row>
    <row r="337" spans="1:4" ht="13.5" x14ac:dyDescent="0.25">
      <c r="A337" s="684">
        <v>91645</v>
      </c>
      <c r="B337" s="684" t="s">
        <v>21993</v>
      </c>
      <c r="C337" s="684" t="s">
        <v>21914</v>
      </c>
      <c r="D337" s="685" t="s">
        <v>41655</v>
      </c>
    </row>
    <row r="338" spans="1:4" ht="13.5" x14ac:dyDescent="0.25">
      <c r="A338" s="684">
        <v>91692</v>
      </c>
      <c r="B338" s="684" t="s">
        <v>21994</v>
      </c>
      <c r="C338" s="684" t="s">
        <v>21914</v>
      </c>
      <c r="D338" s="685" t="s">
        <v>41656</v>
      </c>
    </row>
    <row r="339" spans="1:4" ht="13.5" x14ac:dyDescent="0.25">
      <c r="A339" s="684">
        <v>92043</v>
      </c>
      <c r="B339" s="684" t="s">
        <v>21995</v>
      </c>
      <c r="C339" s="684" t="s">
        <v>21914</v>
      </c>
      <c r="D339" s="685" t="s">
        <v>23672</v>
      </c>
    </row>
    <row r="340" spans="1:4" ht="13.5" x14ac:dyDescent="0.25">
      <c r="A340" s="684">
        <v>92106</v>
      </c>
      <c r="B340" s="684" t="s">
        <v>41657</v>
      </c>
      <c r="C340" s="684" t="s">
        <v>21914</v>
      </c>
      <c r="D340" s="685" t="s">
        <v>41658</v>
      </c>
    </row>
    <row r="341" spans="1:4" ht="13.5" x14ac:dyDescent="0.25">
      <c r="A341" s="684">
        <v>92112</v>
      </c>
      <c r="B341" s="684" t="s">
        <v>41659</v>
      </c>
      <c r="C341" s="684" t="s">
        <v>21914</v>
      </c>
      <c r="D341" s="685" t="s">
        <v>41660</v>
      </c>
    </row>
    <row r="342" spans="1:4" ht="13.5" x14ac:dyDescent="0.25">
      <c r="A342" s="684">
        <v>92118</v>
      </c>
      <c r="B342" s="684" t="s">
        <v>41661</v>
      </c>
      <c r="C342" s="684" t="s">
        <v>21914</v>
      </c>
      <c r="D342" s="685" t="s">
        <v>22130</v>
      </c>
    </row>
    <row r="343" spans="1:4" ht="13.5" x14ac:dyDescent="0.25">
      <c r="A343" s="684">
        <v>92138</v>
      </c>
      <c r="B343" s="684" t="s">
        <v>21997</v>
      </c>
      <c r="C343" s="684" t="s">
        <v>21914</v>
      </c>
      <c r="D343" s="685" t="s">
        <v>41662</v>
      </c>
    </row>
    <row r="344" spans="1:4" ht="13.5" x14ac:dyDescent="0.25">
      <c r="A344" s="684">
        <v>92145</v>
      </c>
      <c r="B344" s="684" t="s">
        <v>21998</v>
      </c>
      <c r="C344" s="684" t="s">
        <v>21914</v>
      </c>
      <c r="D344" s="685" t="s">
        <v>41663</v>
      </c>
    </row>
    <row r="345" spans="1:4" ht="13.5" x14ac:dyDescent="0.25">
      <c r="A345" s="684">
        <v>92242</v>
      </c>
      <c r="B345" s="684" t="s">
        <v>21999</v>
      </c>
      <c r="C345" s="684" t="s">
        <v>21914</v>
      </c>
      <c r="D345" s="685" t="s">
        <v>41664</v>
      </c>
    </row>
    <row r="346" spans="1:4" ht="13.5" x14ac:dyDescent="0.25">
      <c r="A346" s="684">
        <v>92716</v>
      </c>
      <c r="B346" s="684" t="s">
        <v>41665</v>
      </c>
      <c r="C346" s="684" t="s">
        <v>21914</v>
      </c>
      <c r="D346" s="685" t="s">
        <v>41666</v>
      </c>
    </row>
    <row r="347" spans="1:4" ht="13.5" x14ac:dyDescent="0.25">
      <c r="A347" s="684">
        <v>92960</v>
      </c>
      <c r="B347" s="684" t="s">
        <v>22000</v>
      </c>
      <c r="C347" s="684" t="s">
        <v>21914</v>
      </c>
      <c r="D347" s="685" t="s">
        <v>41667</v>
      </c>
    </row>
    <row r="348" spans="1:4" ht="13.5" x14ac:dyDescent="0.25">
      <c r="A348" s="684">
        <v>92966</v>
      </c>
      <c r="B348" s="684" t="s">
        <v>22001</v>
      </c>
      <c r="C348" s="684" t="s">
        <v>21914</v>
      </c>
      <c r="D348" s="685" t="s">
        <v>41668</v>
      </c>
    </row>
    <row r="349" spans="1:4" ht="13.5" x14ac:dyDescent="0.25">
      <c r="A349" s="684">
        <v>93224</v>
      </c>
      <c r="B349" s="684" t="s">
        <v>22002</v>
      </c>
      <c r="C349" s="684" t="s">
        <v>21914</v>
      </c>
      <c r="D349" s="685" t="s">
        <v>41669</v>
      </c>
    </row>
    <row r="350" spans="1:4" ht="13.5" x14ac:dyDescent="0.25">
      <c r="A350" s="684">
        <v>93233</v>
      </c>
      <c r="B350" s="684" t="s">
        <v>22003</v>
      </c>
      <c r="C350" s="684" t="s">
        <v>21914</v>
      </c>
      <c r="D350" s="685" t="s">
        <v>23639</v>
      </c>
    </row>
    <row r="351" spans="1:4" ht="13.5" x14ac:dyDescent="0.25">
      <c r="A351" s="684">
        <v>93272</v>
      </c>
      <c r="B351" s="684" t="s">
        <v>41670</v>
      </c>
      <c r="C351" s="684" t="s">
        <v>21914</v>
      </c>
      <c r="D351" s="685" t="s">
        <v>41671</v>
      </c>
    </row>
    <row r="352" spans="1:4" ht="13.5" x14ac:dyDescent="0.25">
      <c r="A352" s="684">
        <v>93281</v>
      </c>
      <c r="B352" s="684" t="s">
        <v>22004</v>
      </c>
      <c r="C352" s="684" t="s">
        <v>21914</v>
      </c>
      <c r="D352" s="685" t="s">
        <v>41672</v>
      </c>
    </row>
    <row r="353" spans="1:4" ht="13.5" x14ac:dyDescent="0.25">
      <c r="A353" s="684">
        <v>93287</v>
      </c>
      <c r="B353" s="684" t="s">
        <v>22005</v>
      </c>
      <c r="C353" s="684" t="s">
        <v>21914</v>
      </c>
      <c r="D353" s="685" t="s">
        <v>41673</v>
      </c>
    </row>
    <row r="354" spans="1:4" ht="13.5" x14ac:dyDescent="0.25">
      <c r="A354" s="684">
        <v>93402</v>
      </c>
      <c r="B354" s="684" t="s">
        <v>22006</v>
      </c>
      <c r="C354" s="684" t="s">
        <v>21914</v>
      </c>
      <c r="D354" s="685" t="s">
        <v>41674</v>
      </c>
    </row>
    <row r="355" spans="1:4" ht="13.5" x14ac:dyDescent="0.25">
      <c r="A355" s="684">
        <v>93408</v>
      </c>
      <c r="B355" s="684" t="s">
        <v>41675</v>
      </c>
      <c r="C355" s="684" t="s">
        <v>21914</v>
      </c>
      <c r="D355" s="685" t="s">
        <v>26580</v>
      </c>
    </row>
    <row r="356" spans="1:4" ht="13.5" x14ac:dyDescent="0.25">
      <c r="A356" s="684">
        <v>93415</v>
      </c>
      <c r="B356" s="684" t="s">
        <v>22007</v>
      </c>
      <c r="C356" s="684" t="s">
        <v>21914</v>
      </c>
      <c r="D356" s="685" t="s">
        <v>26581</v>
      </c>
    </row>
    <row r="357" spans="1:4" ht="13.5" x14ac:dyDescent="0.25">
      <c r="A357" s="684">
        <v>93421</v>
      </c>
      <c r="B357" s="684" t="s">
        <v>22008</v>
      </c>
      <c r="C357" s="684" t="s">
        <v>21914</v>
      </c>
      <c r="D357" s="685" t="s">
        <v>26582</v>
      </c>
    </row>
    <row r="358" spans="1:4" ht="13.5" x14ac:dyDescent="0.25">
      <c r="A358" s="684">
        <v>93427</v>
      </c>
      <c r="B358" s="684" t="s">
        <v>22009</v>
      </c>
      <c r="C358" s="684" t="s">
        <v>21914</v>
      </c>
      <c r="D358" s="685" t="s">
        <v>41676</v>
      </c>
    </row>
    <row r="359" spans="1:4" ht="13.5" x14ac:dyDescent="0.25">
      <c r="A359" s="684">
        <v>93433</v>
      </c>
      <c r="B359" s="684" t="s">
        <v>41677</v>
      </c>
      <c r="C359" s="684" t="s">
        <v>21914</v>
      </c>
      <c r="D359" s="685" t="s">
        <v>41678</v>
      </c>
    </row>
    <row r="360" spans="1:4" ht="13.5" x14ac:dyDescent="0.25">
      <c r="A360" s="684">
        <v>93439</v>
      </c>
      <c r="B360" s="684" t="s">
        <v>41679</v>
      </c>
      <c r="C360" s="684" t="s">
        <v>21914</v>
      </c>
      <c r="D360" s="685" t="s">
        <v>41680</v>
      </c>
    </row>
    <row r="361" spans="1:4" ht="13.5" x14ac:dyDescent="0.25">
      <c r="A361" s="684">
        <v>95121</v>
      </c>
      <c r="B361" s="684" t="s">
        <v>22010</v>
      </c>
      <c r="C361" s="684" t="s">
        <v>21914</v>
      </c>
      <c r="D361" s="685" t="s">
        <v>41681</v>
      </c>
    </row>
    <row r="362" spans="1:4" ht="13.5" x14ac:dyDescent="0.25">
      <c r="A362" s="684">
        <v>95127</v>
      </c>
      <c r="B362" s="684" t="s">
        <v>22011</v>
      </c>
      <c r="C362" s="684" t="s">
        <v>21914</v>
      </c>
      <c r="D362" s="685" t="s">
        <v>41682</v>
      </c>
    </row>
    <row r="363" spans="1:4" ht="13.5" x14ac:dyDescent="0.25">
      <c r="A363" s="684">
        <v>95133</v>
      </c>
      <c r="B363" s="684" t="s">
        <v>22012</v>
      </c>
      <c r="C363" s="684" t="s">
        <v>21914</v>
      </c>
      <c r="D363" s="685" t="s">
        <v>41683</v>
      </c>
    </row>
    <row r="364" spans="1:4" ht="13.5" x14ac:dyDescent="0.25">
      <c r="A364" s="684">
        <v>95139</v>
      </c>
      <c r="B364" s="684" t="s">
        <v>22013</v>
      </c>
      <c r="C364" s="684" t="s">
        <v>21914</v>
      </c>
      <c r="D364" s="685" t="s">
        <v>22014</v>
      </c>
    </row>
    <row r="365" spans="1:4" ht="13.5" x14ac:dyDescent="0.25">
      <c r="A365" s="684">
        <v>95212</v>
      </c>
      <c r="B365" s="684" t="s">
        <v>41684</v>
      </c>
      <c r="C365" s="684" t="s">
        <v>21914</v>
      </c>
      <c r="D365" s="685" t="s">
        <v>41685</v>
      </c>
    </row>
    <row r="366" spans="1:4" ht="13.5" x14ac:dyDescent="0.25">
      <c r="A366" s="684">
        <v>95258</v>
      </c>
      <c r="B366" s="684" t="s">
        <v>22015</v>
      </c>
      <c r="C366" s="684" t="s">
        <v>21914</v>
      </c>
      <c r="D366" s="685" t="s">
        <v>26513</v>
      </c>
    </row>
    <row r="367" spans="1:4" ht="13.5" x14ac:dyDescent="0.25">
      <c r="A367" s="684">
        <v>95264</v>
      </c>
      <c r="B367" s="684" t="s">
        <v>22016</v>
      </c>
      <c r="C367" s="684" t="s">
        <v>21914</v>
      </c>
      <c r="D367" s="685" t="s">
        <v>41686</v>
      </c>
    </row>
    <row r="368" spans="1:4" ht="13.5" x14ac:dyDescent="0.25">
      <c r="A368" s="684">
        <v>95270</v>
      </c>
      <c r="B368" s="684" t="s">
        <v>22017</v>
      </c>
      <c r="C368" s="684" t="s">
        <v>21914</v>
      </c>
      <c r="D368" s="685" t="s">
        <v>23808</v>
      </c>
    </row>
    <row r="369" spans="1:4" ht="13.5" x14ac:dyDescent="0.25">
      <c r="A369" s="684">
        <v>95276</v>
      </c>
      <c r="B369" s="684" t="s">
        <v>41687</v>
      </c>
      <c r="C369" s="684" t="s">
        <v>21914</v>
      </c>
      <c r="D369" s="685" t="s">
        <v>41688</v>
      </c>
    </row>
    <row r="370" spans="1:4" ht="13.5" x14ac:dyDescent="0.25">
      <c r="A370" s="684">
        <v>95282</v>
      </c>
      <c r="B370" s="684" t="s">
        <v>41689</v>
      </c>
      <c r="C370" s="684" t="s">
        <v>21914</v>
      </c>
      <c r="D370" s="685" t="s">
        <v>24177</v>
      </c>
    </row>
    <row r="371" spans="1:4" ht="13.5" x14ac:dyDescent="0.25">
      <c r="A371" s="684">
        <v>95620</v>
      </c>
      <c r="B371" s="684" t="s">
        <v>22019</v>
      </c>
      <c r="C371" s="684" t="s">
        <v>21914</v>
      </c>
      <c r="D371" s="685" t="s">
        <v>25673</v>
      </c>
    </row>
    <row r="372" spans="1:4" ht="13.5" x14ac:dyDescent="0.25">
      <c r="A372" s="684">
        <v>95631</v>
      </c>
      <c r="B372" s="684" t="s">
        <v>22020</v>
      </c>
      <c r="C372" s="684" t="s">
        <v>21914</v>
      </c>
      <c r="D372" s="685" t="s">
        <v>41690</v>
      </c>
    </row>
    <row r="373" spans="1:4" ht="13.5" x14ac:dyDescent="0.25">
      <c r="A373" s="684">
        <v>95702</v>
      </c>
      <c r="B373" s="684" t="s">
        <v>22021</v>
      </c>
      <c r="C373" s="684" t="s">
        <v>21914</v>
      </c>
      <c r="D373" s="685" t="s">
        <v>41691</v>
      </c>
    </row>
    <row r="374" spans="1:4" ht="13.5" x14ac:dyDescent="0.25">
      <c r="A374" s="684">
        <v>95708</v>
      </c>
      <c r="B374" s="684" t="s">
        <v>41692</v>
      </c>
      <c r="C374" s="684" t="s">
        <v>21914</v>
      </c>
      <c r="D374" s="685" t="s">
        <v>41693</v>
      </c>
    </row>
    <row r="375" spans="1:4" ht="13.5" x14ac:dyDescent="0.25">
      <c r="A375" s="684">
        <v>95714</v>
      </c>
      <c r="B375" s="684" t="s">
        <v>22022</v>
      </c>
      <c r="C375" s="684" t="s">
        <v>21914</v>
      </c>
      <c r="D375" s="685" t="s">
        <v>41694</v>
      </c>
    </row>
    <row r="376" spans="1:4" ht="13.5" x14ac:dyDescent="0.25">
      <c r="A376" s="684">
        <v>95720</v>
      </c>
      <c r="B376" s="684" t="s">
        <v>22023</v>
      </c>
      <c r="C376" s="684" t="s">
        <v>21914</v>
      </c>
      <c r="D376" s="685" t="s">
        <v>41695</v>
      </c>
    </row>
    <row r="377" spans="1:4" ht="13.5" x14ac:dyDescent="0.25">
      <c r="A377" s="684">
        <v>95872</v>
      </c>
      <c r="B377" s="684" t="s">
        <v>22024</v>
      </c>
      <c r="C377" s="684" t="s">
        <v>21914</v>
      </c>
      <c r="D377" s="685" t="s">
        <v>41696</v>
      </c>
    </row>
    <row r="378" spans="1:4" ht="13.5" x14ac:dyDescent="0.25">
      <c r="A378" s="684">
        <v>96013</v>
      </c>
      <c r="B378" s="684" t="s">
        <v>22025</v>
      </c>
      <c r="C378" s="684" t="s">
        <v>21914</v>
      </c>
      <c r="D378" s="685" t="s">
        <v>41697</v>
      </c>
    </row>
    <row r="379" spans="1:4" ht="13.5" x14ac:dyDescent="0.25">
      <c r="A379" s="684">
        <v>96020</v>
      </c>
      <c r="B379" s="684" t="s">
        <v>22026</v>
      </c>
      <c r="C379" s="684" t="s">
        <v>21914</v>
      </c>
      <c r="D379" s="685" t="s">
        <v>41698</v>
      </c>
    </row>
    <row r="380" spans="1:4" ht="13.5" x14ac:dyDescent="0.25">
      <c r="A380" s="684">
        <v>96028</v>
      </c>
      <c r="B380" s="684" t="s">
        <v>22027</v>
      </c>
      <c r="C380" s="684" t="s">
        <v>21914</v>
      </c>
      <c r="D380" s="685" t="s">
        <v>41699</v>
      </c>
    </row>
    <row r="381" spans="1:4" ht="13.5" x14ac:dyDescent="0.25">
      <c r="A381" s="684">
        <v>96035</v>
      </c>
      <c r="B381" s="684" t="s">
        <v>22028</v>
      </c>
      <c r="C381" s="684" t="s">
        <v>21914</v>
      </c>
      <c r="D381" s="685" t="s">
        <v>41700</v>
      </c>
    </row>
    <row r="382" spans="1:4" ht="13.5" x14ac:dyDescent="0.25">
      <c r="A382" s="684">
        <v>96157</v>
      </c>
      <c r="B382" s="684" t="s">
        <v>22029</v>
      </c>
      <c r="C382" s="684" t="s">
        <v>21914</v>
      </c>
      <c r="D382" s="685" t="s">
        <v>26583</v>
      </c>
    </row>
    <row r="383" spans="1:4" ht="13.5" x14ac:dyDescent="0.25">
      <c r="A383" s="684">
        <v>96158</v>
      </c>
      <c r="B383" s="684" t="s">
        <v>22030</v>
      </c>
      <c r="C383" s="684" t="s">
        <v>21914</v>
      </c>
      <c r="D383" s="685" t="s">
        <v>41701</v>
      </c>
    </row>
    <row r="384" spans="1:4" ht="13.5" x14ac:dyDescent="0.25">
      <c r="A384" s="684">
        <v>96245</v>
      </c>
      <c r="B384" s="684" t="s">
        <v>22031</v>
      </c>
      <c r="C384" s="684" t="s">
        <v>21914</v>
      </c>
      <c r="D384" s="685" t="s">
        <v>41702</v>
      </c>
    </row>
    <row r="385" spans="1:4" ht="13.5" x14ac:dyDescent="0.25">
      <c r="A385" s="684">
        <v>96463</v>
      </c>
      <c r="B385" s="684" t="s">
        <v>22032</v>
      </c>
      <c r="C385" s="684" t="s">
        <v>21914</v>
      </c>
      <c r="D385" s="685" t="s">
        <v>41703</v>
      </c>
    </row>
    <row r="386" spans="1:4" ht="13.5" x14ac:dyDescent="0.25">
      <c r="A386" s="684">
        <v>98764</v>
      </c>
      <c r="B386" s="684" t="s">
        <v>22033</v>
      </c>
      <c r="C386" s="684" t="s">
        <v>21914</v>
      </c>
      <c r="D386" s="685" t="s">
        <v>41704</v>
      </c>
    </row>
    <row r="387" spans="1:4" ht="13.5" x14ac:dyDescent="0.25">
      <c r="A387" s="684">
        <v>99833</v>
      </c>
      <c r="B387" s="684" t="s">
        <v>41705</v>
      </c>
      <c r="C387" s="684" t="s">
        <v>21914</v>
      </c>
      <c r="D387" s="685" t="s">
        <v>41706</v>
      </c>
    </row>
    <row r="388" spans="1:4" ht="13.5" x14ac:dyDescent="0.25">
      <c r="A388" s="684">
        <v>100641</v>
      </c>
      <c r="B388" s="684" t="s">
        <v>23978</v>
      </c>
      <c r="C388" s="684" t="s">
        <v>21914</v>
      </c>
      <c r="D388" s="685" t="s">
        <v>41707</v>
      </c>
    </row>
    <row r="389" spans="1:4" ht="13.5" x14ac:dyDescent="0.25">
      <c r="A389" s="684">
        <v>100647</v>
      </c>
      <c r="B389" s="684" t="s">
        <v>23979</v>
      </c>
      <c r="C389" s="684" t="s">
        <v>21914</v>
      </c>
      <c r="D389" s="685" t="s">
        <v>41708</v>
      </c>
    </row>
    <row r="390" spans="1:4" ht="13.5" x14ac:dyDescent="0.25">
      <c r="A390" s="684">
        <v>102275</v>
      </c>
      <c r="B390" s="684" t="s">
        <v>25207</v>
      </c>
      <c r="C390" s="684" t="s">
        <v>21914</v>
      </c>
      <c r="D390" s="685" t="s">
        <v>26584</v>
      </c>
    </row>
    <row r="391" spans="1:4" ht="13.5" x14ac:dyDescent="0.25">
      <c r="A391" s="684">
        <v>5632</v>
      </c>
      <c r="B391" s="684" t="s">
        <v>22034</v>
      </c>
      <c r="C391" s="684" t="s">
        <v>22035</v>
      </c>
      <c r="D391" s="685" t="s">
        <v>26288</v>
      </c>
    </row>
    <row r="392" spans="1:4" ht="13.5" x14ac:dyDescent="0.25">
      <c r="A392" s="684">
        <v>5679</v>
      </c>
      <c r="B392" s="684" t="s">
        <v>22036</v>
      </c>
      <c r="C392" s="684" t="s">
        <v>22035</v>
      </c>
      <c r="D392" s="685" t="s">
        <v>41709</v>
      </c>
    </row>
    <row r="393" spans="1:4" ht="13.5" x14ac:dyDescent="0.25">
      <c r="A393" s="684">
        <v>5681</v>
      </c>
      <c r="B393" s="684" t="s">
        <v>22037</v>
      </c>
      <c r="C393" s="684" t="s">
        <v>22035</v>
      </c>
      <c r="D393" s="685" t="s">
        <v>41710</v>
      </c>
    </row>
    <row r="394" spans="1:4" ht="13.5" x14ac:dyDescent="0.25">
      <c r="A394" s="684">
        <v>5685</v>
      </c>
      <c r="B394" s="684" t="s">
        <v>22038</v>
      </c>
      <c r="C394" s="684" t="s">
        <v>22035</v>
      </c>
      <c r="D394" s="685" t="s">
        <v>26585</v>
      </c>
    </row>
    <row r="395" spans="1:4" ht="13.5" x14ac:dyDescent="0.25">
      <c r="A395" s="684">
        <v>5690</v>
      </c>
      <c r="B395" s="684" t="s">
        <v>41711</v>
      </c>
      <c r="C395" s="684" t="s">
        <v>22035</v>
      </c>
      <c r="D395" s="685" t="s">
        <v>22806</v>
      </c>
    </row>
    <row r="396" spans="1:4" ht="13.5" x14ac:dyDescent="0.25">
      <c r="A396" s="684">
        <v>5806</v>
      </c>
      <c r="B396" s="684" t="s">
        <v>22039</v>
      </c>
      <c r="C396" s="684" t="s">
        <v>22035</v>
      </c>
      <c r="D396" s="685" t="s">
        <v>22130</v>
      </c>
    </row>
    <row r="397" spans="1:4" ht="13.5" x14ac:dyDescent="0.25">
      <c r="A397" s="684">
        <v>5826</v>
      </c>
      <c r="B397" s="684" t="s">
        <v>22040</v>
      </c>
      <c r="C397" s="684" t="s">
        <v>22035</v>
      </c>
      <c r="D397" s="685" t="s">
        <v>26586</v>
      </c>
    </row>
    <row r="398" spans="1:4" ht="13.5" x14ac:dyDescent="0.25">
      <c r="A398" s="684">
        <v>5829</v>
      </c>
      <c r="B398" s="684" t="s">
        <v>22041</v>
      </c>
      <c r="C398" s="684" t="s">
        <v>22035</v>
      </c>
      <c r="D398" s="685" t="s">
        <v>41712</v>
      </c>
    </row>
    <row r="399" spans="1:4" ht="13.5" x14ac:dyDescent="0.25">
      <c r="A399" s="684">
        <v>5837</v>
      </c>
      <c r="B399" s="684" t="s">
        <v>22042</v>
      </c>
      <c r="C399" s="684" t="s">
        <v>22035</v>
      </c>
      <c r="D399" s="685" t="s">
        <v>41713</v>
      </c>
    </row>
    <row r="400" spans="1:4" ht="13.5" x14ac:dyDescent="0.25">
      <c r="A400" s="684">
        <v>5841</v>
      </c>
      <c r="B400" s="684" t="s">
        <v>22043</v>
      </c>
      <c r="C400" s="684" t="s">
        <v>22035</v>
      </c>
      <c r="D400" s="685" t="s">
        <v>41714</v>
      </c>
    </row>
    <row r="401" spans="1:4" ht="13.5" x14ac:dyDescent="0.25">
      <c r="A401" s="684">
        <v>5845</v>
      </c>
      <c r="B401" s="684" t="s">
        <v>22044</v>
      </c>
      <c r="C401" s="684" t="s">
        <v>22035</v>
      </c>
      <c r="D401" s="685" t="s">
        <v>41715</v>
      </c>
    </row>
    <row r="402" spans="1:4" ht="13.5" x14ac:dyDescent="0.25">
      <c r="A402" s="684">
        <v>5849</v>
      </c>
      <c r="B402" s="684" t="s">
        <v>22045</v>
      </c>
      <c r="C402" s="684" t="s">
        <v>22035</v>
      </c>
      <c r="D402" s="685" t="s">
        <v>26587</v>
      </c>
    </row>
    <row r="403" spans="1:4" ht="13.5" x14ac:dyDescent="0.25">
      <c r="A403" s="684">
        <v>5853</v>
      </c>
      <c r="B403" s="684" t="s">
        <v>22046</v>
      </c>
      <c r="C403" s="684" t="s">
        <v>22035</v>
      </c>
      <c r="D403" s="685" t="s">
        <v>41716</v>
      </c>
    </row>
    <row r="404" spans="1:4" ht="13.5" x14ac:dyDescent="0.25">
      <c r="A404" s="684">
        <v>5857</v>
      </c>
      <c r="B404" s="684" t="s">
        <v>22047</v>
      </c>
      <c r="C404" s="684" t="s">
        <v>22035</v>
      </c>
      <c r="D404" s="685" t="s">
        <v>41717</v>
      </c>
    </row>
    <row r="405" spans="1:4" ht="13.5" x14ac:dyDescent="0.25">
      <c r="A405" s="684">
        <v>5865</v>
      </c>
      <c r="B405" s="684" t="s">
        <v>22048</v>
      </c>
      <c r="C405" s="684" t="s">
        <v>22035</v>
      </c>
      <c r="D405" s="685" t="s">
        <v>26588</v>
      </c>
    </row>
    <row r="406" spans="1:4" ht="13.5" x14ac:dyDescent="0.25">
      <c r="A406" s="684">
        <v>5869</v>
      </c>
      <c r="B406" s="684" t="s">
        <v>22049</v>
      </c>
      <c r="C406" s="684" t="s">
        <v>22035</v>
      </c>
      <c r="D406" s="685" t="s">
        <v>41718</v>
      </c>
    </row>
    <row r="407" spans="1:4" ht="13.5" x14ac:dyDescent="0.25">
      <c r="A407" s="684">
        <v>5877</v>
      </c>
      <c r="B407" s="684" t="s">
        <v>22050</v>
      </c>
      <c r="C407" s="684" t="s">
        <v>22035</v>
      </c>
      <c r="D407" s="685" t="s">
        <v>26589</v>
      </c>
    </row>
    <row r="408" spans="1:4" ht="13.5" x14ac:dyDescent="0.25">
      <c r="A408" s="684">
        <v>5881</v>
      </c>
      <c r="B408" s="684" t="s">
        <v>22051</v>
      </c>
      <c r="C408" s="684" t="s">
        <v>22035</v>
      </c>
      <c r="D408" s="685" t="s">
        <v>41719</v>
      </c>
    </row>
    <row r="409" spans="1:4" ht="13.5" x14ac:dyDescent="0.25">
      <c r="A409" s="684">
        <v>5884</v>
      </c>
      <c r="B409" s="684" t="s">
        <v>22052</v>
      </c>
      <c r="C409" s="684" t="s">
        <v>22035</v>
      </c>
      <c r="D409" s="685" t="s">
        <v>41720</v>
      </c>
    </row>
    <row r="410" spans="1:4" ht="13.5" x14ac:dyDescent="0.25">
      <c r="A410" s="684">
        <v>5892</v>
      </c>
      <c r="B410" s="684" t="s">
        <v>22053</v>
      </c>
      <c r="C410" s="684" t="s">
        <v>22035</v>
      </c>
      <c r="D410" s="685" t="s">
        <v>26590</v>
      </c>
    </row>
    <row r="411" spans="1:4" ht="13.5" x14ac:dyDescent="0.25">
      <c r="A411" s="684">
        <v>5896</v>
      </c>
      <c r="B411" s="684" t="s">
        <v>22054</v>
      </c>
      <c r="C411" s="684" t="s">
        <v>22035</v>
      </c>
      <c r="D411" s="685" t="s">
        <v>26098</v>
      </c>
    </row>
    <row r="412" spans="1:4" ht="13.5" x14ac:dyDescent="0.25">
      <c r="A412" s="684">
        <v>5903</v>
      </c>
      <c r="B412" s="684" t="s">
        <v>22055</v>
      </c>
      <c r="C412" s="684" t="s">
        <v>22035</v>
      </c>
      <c r="D412" s="685" t="s">
        <v>41721</v>
      </c>
    </row>
    <row r="413" spans="1:4" ht="13.5" x14ac:dyDescent="0.25">
      <c r="A413" s="684">
        <v>5911</v>
      </c>
      <c r="B413" s="684" t="s">
        <v>22056</v>
      </c>
      <c r="C413" s="684" t="s">
        <v>22035</v>
      </c>
      <c r="D413" s="685" t="s">
        <v>24011</v>
      </c>
    </row>
    <row r="414" spans="1:4" ht="13.5" x14ac:dyDescent="0.25">
      <c r="A414" s="684">
        <v>5923</v>
      </c>
      <c r="B414" s="684" t="s">
        <v>22057</v>
      </c>
      <c r="C414" s="684" t="s">
        <v>22035</v>
      </c>
      <c r="D414" s="685" t="s">
        <v>25232</v>
      </c>
    </row>
    <row r="415" spans="1:4" ht="13.5" x14ac:dyDescent="0.25">
      <c r="A415" s="684">
        <v>5930</v>
      </c>
      <c r="B415" s="684" t="s">
        <v>22058</v>
      </c>
      <c r="C415" s="684" t="s">
        <v>22035</v>
      </c>
      <c r="D415" s="685" t="s">
        <v>25241</v>
      </c>
    </row>
    <row r="416" spans="1:4" ht="13.5" x14ac:dyDescent="0.25">
      <c r="A416" s="684">
        <v>5934</v>
      </c>
      <c r="B416" s="684" t="s">
        <v>22059</v>
      </c>
      <c r="C416" s="684" t="s">
        <v>22035</v>
      </c>
      <c r="D416" s="685" t="s">
        <v>26591</v>
      </c>
    </row>
    <row r="417" spans="1:4" ht="13.5" x14ac:dyDescent="0.25">
      <c r="A417" s="684">
        <v>5942</v>
      </c>
      <c r="B417" s="684" t="s">
        <v>22060</v>
      </c>
      <c r="C417" s="684" t="s">
        <v>22035</v>
      </c>
      <c r="D417" s="685" t="s">
        <v>41722</v>
      </c>
    </row>
    <row r="418" spans="1:4" ht="13.5" x14ac:dyDescent="0.25">
      <c r="A418" s="684">
        <v>5946</v>
      </c>
      <c r="B418" s="684" t="s">
        <v>22061</v>
      </c>
      <c r="C418" s="684" t="s">
        <v>22035</v>
      </c>
      <c r="D418" s="685" t="s">
        <v>41723</v>
      </c>
    </row>
    <row r="419" spans="1:4" ht="13.5" x14ac:dyDescent="0.25">
      <c r="A419" s="684">
        <v>5952</v>
      </c>
      <c r="B419" s="684" t="s">
        <v>22062</v>
      </c>
      <c r="C419" s="684" t="s">
        <v>22035</v>
      </c>
      <c r="D419" s="685" t="s">
        <v>41724</v>
      </c>
    </row>
    <row r="420" spans="1:4" ht="13.5" x14ac:dyDescent="0.25">
      <c r="A420" s="684">
        <v>5954</v>
      </c>
      <c r="B420" s="684" t="s">
        <v>22063</v>
      </c>
      <c r="C420" s="684" t="s">
        <v>22035</v>
      </c>
      <c r="D420" s="685" t="s">
        <v>21961</v>
      </c>
    </row>
    <row r="421" spans="1:4" ht="13.5" x14ac:dyDescent="0.25">
      <c r="A421" s="684">
        <v>5961</v>
      </c>
      <c r="B421" s="684" t="s">
        <v>22064</v>
      </c>
      <c r="C421" s="684" t="s">
        <v>22035</v>
      </c>
      <c r="D421" s="685" t="s">
        <v>41725</v>
      </c>
    </row>
    <row r="422" spans="1:4" ht="13.5" x14ac:dyDescent="0.25">
      <c r="A422" s="684">
        <v>6260</v>
      </c>
      <c r="B422" s="684" t="s">
        <v>22065</v>
      </c>
      <c r="C422" s="684" t="s">
        <v>22035</v>
      </c>
      <c r="D422" s="685" t="s">
        <v>41726</v>
      </c>
    </row>
    <row r="423" spans="1:4" ht="13.5" x14ac:dyDescent="0.25">
      <c r="A423" s="684">
        <v>6880</v>
      </c>
      <c r="B423" s="684" t="s">
        <v>22066</v>
      </c>
      <c r="C423" s="684" t="s">
        <v>22035</v>
      </c>
      <c r="D423" s="685" t="s">
        <v>41727</v>
      </c>
    </row>
    <row r="424" spans="1:4" ht="13.5" x14ac:dyDescent="0.25">
      <c r="A424" s="684">
        <v>7031</v>
      </c>
      <c r="B424" s="684" t="s">
        <v>41728</v>
      </c>
      <c r="C424" s="684" t="s">
        <v>22035</v>
      </c>
      <c r="D424" s="685" t="s">
        <v>41729</v>
      </c>
    </row>
    <row r="425" spans="1:4" ht="13.5" x14ac:dyDescent="0.25">
      <c r="A425" s="684">
        <v>7043</v>
      </c>
      <c r="B425" s="684" t="s">
        <v>22067</v>
      </c>
      <c r="C425" s="684" t="s">
        <v>22035</v>
      </c>
      <c r="D425" s="685" t="s">
        <v>22555</v>
      </c>
    </row>
    <row r="426" spans="1:4" ht="13.5" x14ac:dyDescent="0.25">
      <c r="A426" s="684">
        <v>7050</v>
      </c>
      <c r="B426" s="684" t="s">
        <v>22069</v>
      </c>
      <c r="C426" s="684" t="s">
        <v>22035</v>
      </c>
      <c r="D426" s="685" t="s">
        <v>41730</v>
      </c>
    </row>
    <row r="427" spans="1:4" ht="13.5" x14ac:dyDescent="0.25">
      <c r="A427" s="684">
        <v>67827</v>
      </c>
      <c r="B427" s="684" t="s">
        <v>22070</v>
      </c>
      <c r="C427" s="684" t="s">
        <v>22035</v>
      </c>
      <c r="D427" s="685" t="s">
        <v>26361</v>
      </c>
    </row>
    <row r="428" spans="1:4" ht="13.5" x14ac:dyDescent="0.25">
      <c r="A428" s="684">
        <v>73395</v>
      </c>
      <c r="B428" s="684" t="s">
        <v>22071</v>
      </c>
      <c r="C428" s="684" t="s">
        <v>22035</v>
      </c>
      <c r="D428" s="685" t="s">
        <v>23798</v>
      </c>
    </row>
    <row r="429" spans="1:4" ht="13.5" x14ac:dyDescent="0.25">
      <c r="A429" s="684">
        <v>83766</v>
      </c>
      <c r="B429" s="684" t="s">
        <v>22072</v>
      </c>
      <c r="C429" s="684" t="s">
        <v>22035</v>
      </c>
      <c r="D429" s="685" t="s">
        <v>26592</v>
      </c>
    </row>
    <row r="430" spans="1:4" ht="13.5" x14ac:dyDescent="0.25">
      <c r="A430" s="684">
        <v>84013</v>
      </c>
      <c r="B430" s="684" t="s">
        <v>22073</v>
      </c>
      <c r="C430" s="684" t="s">
        <v>22035</v>
      </c>
      <c r="D430" s="685" t="s">
        <v>41731</v>
      </c>
    </row>
    <row r="431" spans="1:4" ht="13.5" x14ac:dyDescent="0.25">
      <c r="A431" s="684">
        <v>87446</v>
      </c>
      <c r="B431" s="684" t="s">
        <v>41732</v>
      </c>
      <c r="C431" s="684" t="s">
        <v>22035</v>
      </c>
      <c r="D431" s="685" t="s">
        <v>26593</v>
      </c>
    </row>
    <row r="432" spans="1:4" ht="13.5" x14ac:dyDescent="0.25">
      <c r="A432" s="684">
        <v>88392</v>
      </c>
      <c r="B432" s="684" t="s">
        <v>41733</v>
      </c>
      <c r="C432" s="684" t="s">
        <v>22035</v>
      </c>
      <c r="D432" s="685" t="s">
        <v>21890</v>
      </c>
    </row>
    <row r="433" spans="1:4" ht="13.5" x14ac:dyDescent="0.25">
      <c r="A433" s="684">
        <v>88398</v>
      </c>
      <c r="B433" s="684" t="s">
        <v>41734</v>
      </c>
      <c r="C433" s="684" t="s">
        <v>22035</v>
      </c>
      <c r="D433" s="685" t="s">
        <v>41735</v>
      </c>
    </row>
    <row r="434" spans="1:4" ht="13.5" x14ac:dyDescent="0.25">
      <c r="A434" s="684">
        <v>88404</v>
      </c>
      <c r="B434" s="684" t="s">
        <v>41736</v>
      </c>
      <c r="C434" s="684" t="s">
        <v>22035</v>
      </c>
      <c r="D434" s="685" t="s">
        <v>26594</v>
      </c>
    </row>
    <row r="435" spans="1:4" ht="13.5" x14ac:dyDescent="0.25">
      <c r="A435" s="684">
        <v>88430</v>
      </c>
      <c r="B435" s="684" t="s">
        <v>22074</v>
      </c>
      <c r="C435" s="684" t="s">
        <v>22035</v>
      </c>
      <c r="D435" s="685" t="s">
        <v>41737</v>
      </c>
    </row>
    <row r="436" spans="1:4" ht="13.5" x14ac:dyDescent="0.25">
      <c r="A436" s="684">
        <v>88438</v>
      </c>
      <c r="B436" s="684" t="s">
        <v>22075</v>
      </c>
      <c r="C436" s="684" t="s">
        <v>22035</v>
      </c>
      <c r="D436" s="685" t="s">
        <v>21857</v>
      </c>
    </row>
    <row r="437" spans="1:4" ht="13.5" x14ac:dyDescent="0.25">
      <c r="A437" s="684">
        <v>88831</v>
      </c>
      <c r="B437" s="684" t="s">
        <v>41738</v>
      </c>
      <c r="C437" s="684" t="s">
        <v>22035</v>
      </c>
      <c r="D437" s="685" t="s">
        <v>22608</v>
      </c>
    </row>
    <row r="438" spans="1:4" ht="13.5" x14ac:dyDescent="0.25">
      <c r="A438" s="684">
        <v>88844</v>
      </c>
      <c r="B438" s="684" t="s">
        <v>22077</v>
      </c>
      <c r="C438" s="684" t="s">
        <v>22035</v>
      </c>
      <c r="D438" s="685" t="s">
        <v>41739</v>
      </c>
    </row>
    <row r="439" spans="1:4" ht="13.5" x14ac:dyDescent="0.25">
      <c r="A439" s="684">
        <v>88908</v>
      </c>
      <c r="B439" s="684" t="s">
        <v>22078</v>
      </c>
      <c r="C439" s="684" t="s">
        <v>22035</v>
      </c>
      <c r="D439" s="685" t="s">
        <v>41740</v>
      </c>
    </row>
    <row r="440" spans="1:4" ht="13.5" x14ac:dyDescent="0.25">
      <c r="A440" s="684">
        <v>89022</v>
      </c>
      <c r="B440" s="684" t="s">
        <v>41741</v>
      </c>
      <c r="C440" s="684" t="s">
        <v>22035</v>
      </c>
      <c r="D440" s="685" t="s">
        <v>22547</v>
      </c>
    </row>
    <row r="441" spans="1:4" ht="13.5" x14ac:dyDescent="0.25">
      <c r="A441" s="684">
        <v>89027</v>
      </c>
      <c r="B441" s="684" t="s">
        <v>41742</v>
      </c>
      <c r="C441" s="684" t="s">
        <v>22035</v>
      </c>
      <c r="D441" s="685" t="s">
        <v>26595</v>
      </c>
    </row>
    <row r="442" spans="1:4" ht="13.5" x14ac:dyDescent="0.25">
      <c r="A442" s="684">
        <v>89031</v>
      </c>
      <c r="B442" s="684" t="s">
        <v>22079</v>
      </c>
      <c r="C442" s="684" t="s">
        <v>22035</v>
      </c>
      <c r="D442" s="685" t="s">
        <v>41743</v>
      </c>
    </row>
    <row r="443" spans="1:4" ht="13.5" x14ac:dyDescent="0.25">
      <c r="A443" s="684">
        <v>89036</v>
      </c>
      <c r="B443" s="684" t="s">
        <v>22080</v>
      </c>
      <c r="C443" s="684" t="s">
        <v>22035</v>
      </c>
      <c r="D443" s="685" t="s">
        <v>41744</v>
      </c>
    </row>
    <row r="444" spans="1:4" ht="13.5" x14ac:dyDescent="0.25">
      <c r="A444" s="684">
        <v>89218</v>
      </c>
      <c r="B444" s="684" t="s">
        <v>22081</v>
      </c>
      <c r="C444" s="684" t="s">
        <v>22035</v>
      </c>
      <c r="D444" s="685" t="s">
        <v>41745</v>
      </c>
    </row>
    <row r="445" spans="1:4" ht="13.5" x14ac:dyDescent="0.25">
      <c r="A445" s="684">
        <v>89226</v>
      </c>
      <c r="B445" s="684" t="s">
        <v>41746</v>
      </c>
      <c r="C445" s="684" t="s">
        <v>22035</v>
      </c>
      <c r="D445" s="685" t="s">
        <v>41747</v>
      </c>
    </row>
    <row r="446" spans="1:4" ht="13.5" x14ac:dyDescent="0.25">
      <c r="A446" s="684">
        <v>89235</v>
      </c>
      <c r="B446" s="684" t="s">
        <v>22082</v>
      </c>
      <c r="C446" s="684" t="s">
        <v>22035</v>
      </c>
      <c r="D446" s="685" t="s">
        <v>41748</v>
      </c>
    </row>
    <row r="447" spans="1:4" ht="13.5" x14ac:dyDescent="0.25">
      <c r="A447" s="684">
        <v>89243</v>
      </c>
      <c r="B447" s="684" t="s">
        <v>22083</v>
      </c>
      <c r="C447" s="684" t="s">
        <v>22035</v>
      </c>
      <c r="D447" s="685" t="s">
        <v>41749</v>
      </c>
    </row>
    <row r="448" spans="1:4" ht="13.5" x14ac:dyDescent="0.25">
      <c r="A448" s="684">
        <v>89251</v>
      </c>
      <c r="B448" s="684" t="s">
        <v>22084</v>
      </c>
      <c r="C448" s="684" t="s">
        <v>22035</v>
      </c>
      <c r="D448" s="685" t="s">
        <v>41750</v>
      </c>
    </row>
    <row r="449" spans="1:4" ht="13.5" x14ac:dyDescent="0.25">
      <c r="A449" s="684">
        <v>89258</v>
      </c>
      <c r="B449" s="684" t="s">
        <v>22085</v>
      </c>
      <c r="C449" s="684" t="s">
        <v>22035</v>
      </c>
      <c r="D449" s="685" t="s">
        <v>41751</v>
      </c>
    </row>
    <row r="450" spans="1:4" ht="13.5" x14ac:dyDescent="0.25">
      <c r="A450" s="684">
        <v>89273</v>
      </c>
      <c r="B450" s="684" t="s">
        <v>22086</v>
      </c>
      <c r="C450" s="684" t="s">
        <v>22035</v>
      </c>
      <c r="D450" s="685" t="s">
        <v>26303</v>
      </c>
    </row>
    <row r="451" spans="1:4" ht="13.5" x14ac:dyDescent="0.25">
      <c r="A451" s="684">
        <v>89279</v>
      </c>
      <c r="B451" s="684" t="s">
        <v>41752</v>
      </c>
      <c r="C451" s="684" t="s">
        <v>22035</v>
      </c>
      <c r="D451" s="685" t="s">
        <v>25253</v>
      </c>
    </row>
    <row r="452" spans="1:4" ht="13.5" x14ac:dyDescent="0.25">
      <c r="A452" s="684">
        <v>89877</v>
      </c>
      <c r="B452" s="684" t="s">
        <v>22087</v>
      </c>
      <c r="C452" s="684" t="s">
        <v>22035</v>
      </c>
      <c r="D452" s="685" t="s">
        <v>26596</v>
      </c>
    </row>
    <row r="453" spans="1:4" ht="13.5" x14ac:dyDescent="0.25">
      <c r="A453" s="684">
        <v>89884</v>
      </c>
      <c r="B453" s="684" t="s">
        <v>22088</v>
      </c>
      <c r="C453" s="684" t="s">
        <v>22035</v>
      </c>
      <c r="D453" s="685" t="s">
        <v>41753</v>
      </c>
    </row>
    <row r="454" spans="1:4" ht="13.5" x14ac:dyDescent="0.25">
      <c r="A454" s="684">
        <v>90587</v>
      </c>
      <c r="B454" s="684" t="s">
        <v>22089</v>
      </c>
      <c r="C454" s="684" t="s">
        <v>22035</v>
      </c>
      <c r="D454" s="685" t="s">
        <v>41754</v>
      </c>
    </row>
    <row r="455" spans="1:4" ht="13.5" x14ac:dyDescent="0.25">
      <c r="A455" s="684">
        <v>90626</v>
      </c>
      <c r="B455" s="684" t="s">
        <v>22090</v>
      </c>
      <c r="C455" s="684" t="s">
        <v>22035</v>
      </c>
      <c r="D455" s="685" t="s">
        <v>26597</v>
      </c>
    </row>
    <row r="456" spans="1:4" ht="13.5" x14ac:dyDescent="0.25">
      <c r="A456" s="684">
        <v>90632</v>
      </c>
      <c r="B456" s="684" t="s">
        <v>22091</v>
      </c>
      <c r="C456" s="684" t="s">
        <v>22035</v>
      </c>
      <c r="D456" s="685" t="s">
        <v>41755</v>
      </c>
    </row>
    <row r="457" spans="1:4" ht="13.5" x14ac:dyDescent="0.25">
      <c r="A457" s="684">
        <v>90638</v>
      </c>
      <c r="B457" s="684" t="s">
        <v>22092</v>
      </c>
      <c r="C457" s="684" t="s">
        <v>22035</v>
      </c>
      <c r="D457" s="685" t="s">
        <v>41756</v>
      </c>
    </row>
    <row r="458" spans="1:4" ht="13.5" x14ac:dyDescent="0.25">
      <c r="A458" s="684">
        <v>90644</v>
      </c>
      <c r="B458" s="684" t="s">
        <v>22093</v>
      </c>
      <c r="C458" s="684" t="s">
        <v>22035</v>
      </c>
      <c r="D458" s="685" t="s">
        <v>41757</v>
      </c>
    </row>
    <row r="459" spans="1:4" ht="13.5" x14ac:dyDescent="0.25">
      <c r="A459" s="684">
        <v>90651</v>
      </c>
      <c r="B459" s="684" t="s">
        <v>22094</v>
      </c>
      <c r="C459" s="684" t="s">
        <v>22035</v>
      </c>
      <c r="D459" s="685" t="s">
        <v>23637</v>
      </c>
    </row>
    <row r="460" spans="1:4" ht="13.5" x14ac:dyDescent="0.25">
      <c r="A460" s="684">
        <v>90657</v>
      </c>
      <c r="B460" s="684" t="s">
        <v>22096</v>
      </c>
      <c r="C460" s="684" t="s">
        <v>22035</v>
      </c>
      <c r="D460" s="685" t="s">
        <v>23636</v>
      </c>
    </row>
    <row r="461" spans="1:4" ht="13.5" x14ac:dyDescent="0.25">
      <c r="A461" s="684">
        <v>90663</v>
      </c>
      <c r="B461" s="684" t="s">
        <v>22097</v>
      </c>
      <c r="C461" s="684" t="s">
        <v>22035</v>
      </c>
      <c r="D461" s="685" t="s">
        <v>41758</v>
      </c>
    </row>
    <row r="462" spans="1:4" ht="13.5" x14ac:dyDescent="0.25">
      <c r="A462" s="684">
        <v>90669</v>
      </c>
      <c r="B462" s="684" t="s">
        <v>41759</v>
      </c>
      <c r="C462" s="684" t="s">
        <v>22035</v>
      </c>
      <c r="D462" s="685" t="s">
        <v>41760</v>
      </c>
    </row>
    <row r="463" spans="1:4" ht="13.5" x14ac:dyDescent="0.25">
      <c r="A463" s="684">
        <v>90675</v>
      </c>
      <c r="B463" s="684" t="s">
        <v>22098</v>
      </c>
      <c r="C463" s="684" t="s">
        <v>22035</v>
      </c>
      <c r="D463" s="685" t="s">
        <v>41761</v>
      </c>
    </row>
    <row r="464" spans="1:4" ht="13.5" x14ac:dyDescent="0.25">
      <c r="A464" s="684">
        <v>90681</v>
      </c>
      <c r="B464" s="684" t="s">
        <v>22099</v>
      </c>
      <c r="C464" s="684" t="s">
        <v>22035</v>
      </c>
      <c r="D464" s="685" t="s">
        <v>41762</v>
      </c>
    </row>
    <row r="465" spans="1:4" ht="13.5" x14ac:dyDescent="0.25">
      <c r="A465" s="684">
        <v>90687</v>
      </c>
      <c r="B465" s="684" t="s">
        <v>41763</v>
      </c>
      <c r="C465" s="684" t="s">
        <v>22035</v>
      </c>
      <c r="D465" s="685" t="s">
        <v>41764</v>
      </c>
    </row>
    <row r="466" spans="1:4" ht="13.5" x14ac:dyDescent="0.25">
      <c r="A466" s="684">
        <v>90693</v>
      </c>
      <c r="B466" s="684" t="s">
        <v>22100</v>
      </c>
      <c r="C466" s="684" t="s">
        <v>22035</v>
      </c>
      <c r="D466" s="685" t="s">
        <v>41765</v>
      </c>
    </row>
    <row r="467" spans="1:4" ht="13.5" x14ac:dyDescent="0.25">
      <c r="A467" s="684">
        <v>90965</v>
      </c>
      <c r="B467" s="684" t="s">
        <v>22101</v>
      </c>
      <c r="C467" s="684" t="s">
        <v>22035</v>
      </c>
      <c r="D467" s="685" t="s">
        <v>26598</v>
      </c>
    </row>
    <row r="468" spans="1:4" ht="13.5" x14ac:dyDescent="0.25">
      <c r="A468" s="684">
        <v>90973</v>
      </c>
      <c r="B468" s="684" t="s">
        <v>22102</v>
      </c>
      <c r="C468" s="684" t="s">
        <v>22035</v>
      </c>
      <c r="D468" s="685" t="s">
        <v>23996</v>
      </c>
    </row>
    <row r="469" spans="1:4" ht="13.5" x14ac:dyDescent="0.25">
      <c r="A469" s="684">
        <v>90982</v>
      </c>
      <c r="B469" s="684" t="s">
        <v>22103</v>
      </c>
      <c r="C469" s="684" t="s">
        <v>22035</v>
      </c>
      <c r="D469" s="685" t="s">
        <v>41766</v>
      </c>
    </row>
    <row r="470" spans="1:4" ht="13.5" x14ac:dyDescent="0.25">
      <c r="A470" s="684">
        <v>91001</v>
      </c>
      <c r="B470" s="684" t="s">
        <v>22104</v>
      </c>
      <c r="C470" s="684" t="s">
        <v>22035</v>
      </c>
      <c r="D470" s="685" t="s">
        <v>41331</v>
      </c>
    </row>
    <row r="471" spans="1:4" ht="13.5" x14ac:dyDescent="0.25">
      <c r="A471" s="684">
        <v>91032</v>
      </c>
      <c r="B471" s="684" t="s">
        <v>22105</v>
      </c>
      <c r="C471" s="684" t="s">
        <v>22035</v>
      </c>
      <c r="D471" s="685" t="s">
        <v>41767</v>
      </c>
    </row>
    <row r="472" spans="1:4" ht="13.5" x14ac:dyDescent="0.25">
      <c r="A472" s="684">
        <v>91278</v>
      </c>
      <c r="B472" s="684" t="s">
        <v>22106</v>
      </c>
      <c r="C472" s="684" t="s">
        <v>22035</v>
      </c>
      <c r="D472" s="685" t="s">
        <v>23685</v>
      </c>
    </row>
    <row r="473" spans="1:4" ht="13.5" x14ac:dyDescent="0.25">
      <c r="A473" s="684">
        <v>91285</v>
      </c>
      <c r="B473" s="684" t="s">
        <v>22107</v>
      </c>
      <c r="C473" s="684" t="s">
        <v>22035</v>
      </c>
      <c r="D473" s="685" t="s">
        <v>26599</v>
      </c>
    </row>
    <row r="474" spans="1:4" ht="13.5" x14ac:dyDescent="0.25">
      <c r="A474" s="684">
        <v>91387</v>
      </c>
      <c r="B474" s="684" t="s">
        <v>22109</v>
      </c>
      <c r="C474" s="684" t="s">
        <v>22035</v>
      </c>
      <c r="D474" s="685" t="s">
        <v>41768</v>
      </c>
    </row>
    <row r="475" spans="1:4" ht="13.5" x14ac:dyDescent="0.25">
      <c r="A475" s="684">
        <v>91395</v>
      </c>
      <c r="B475" s="684" t="s">
        <v>22110</v>
      </c>
      <c r="C475" s="684" t="s">
        <v>22035</v>
      </c>
      <c r="D475" s="685" t="s">
        <v>26600</v>
      </c>
    </row>
    <row r="476" spans="1:4" ht="13.5" x14ac:dyDescent="0.25">
      <c r="A476" s="684">
        <v>91486</v>
      </c>
      <c r="B476" s="684" t="s">
        <v>41769</v>
      </c>
      <c r="C476" s="684" t="s">
        <v>22035</v>
      </c>
      <c r="D476" s="685" t="s">
        <v>41770</v>
      </c>
    </row>
    <row r="477" spans="1:4" ht="13.5" x14ac:dyDescent="0.25">
      <c r="A477" s="684">
        <v>91534</v>
      </c>
      <c r="B477" s="684" t="s">
        <v>22111</v>
      </c>
      <c r="C477" s="684" t="s">
        <v>22035</v>
      </c>
      <c r="D477" s="685" t="s">
        <v>41771</v>
      </c>
    </row>
    <row r="478" spans="1:4" ht="13.5" x14ac:dyDescent="0.25">
      <c r="A478" s="684">
        <v>91635</v>
      </c>
      <c r="B478" s="684" t="s">
        <v>22112</v>
      </c>
      <c r="C478" s="684" t="s">
        <v>22035</v>
      </c>
      <c r="D478" s="685" t="s">
        <v>26601</v>
      </c>
    </row>
    <row r="479" spans="1:4" ht="13.5" x14ac:dyDescent="0.25">
      <c r="A479" s="684">
        <v>91646</v>
      </c>
      <c r="B479" s="684" t="s">
        <v>22113</v>
      </c>
      <c r="C479" s="684" t="s">
        <v>22035</v>
      </c>
      <c r="D479" s="685" t="s">
        <v>41772</v>
      </c>
    </row>
    <row r="480" spans="1:4" ht="13.5" x14ac:dyDescent="0.25">
      <c r="A480" s="684">
        <v>91693</v>
      </c>
      <c r="B480" s="684" t="s">
        <v>22114</v>
      </c>
      <c r="C480" s="684" t="s">
        <v>22035</v>
      </c>
      <c r="D480" s="685" t="s">
        <v>41773</v>
      </c>
    </row>
    <row r="481" spans="1:4" ht="13.5" x14ac:dyDescent="0.25">
      <c r="A481" s="684">
        <v>92044</v>
      </c>
      <c r="B481" s="684" t="s">
        <v>22115</v>
      </c>
      <c r="C481" s="684" t="s">
        <v>22035</v>
      </c>
      <c r="D481" s="685" t="s">
        <v>41774</v>
      </c>
    </row>
    <row r="482" spans="1:4" ht="13.5" x14ac:dyDescent="0.25">
      <c r="A482" s="684">
        <v>92107</v>
      </c>
      <c r="B482" s="684" t="s">
        <v>41775</v>
      </c>
      <c r="C482" s="684" t="s">
        <v>22035</v>
      </c>
      <c r="D482" s="685" t="s">
        <v>41776</v>
      </c>
    </row>
    <row r="483" spans="1:4" ht="13.5" x14ac:dyDescent="0.25">
      <c r="A483" s="684">
        <v>92113</v>
      </c>
      <c r="B483" s="684" t="s">
        <v>41777</v>
      </c>
      <c r="C483" s="684" t="s">
        <v>22035</v>
      </c>
      <c r="D483" s="685" t="s">
        <v>22273</v>
      </c>
    </row>
    <row r="484" spans="1:4" ht="13.5" x14ac:dyDescent="0.25">
      <c r="A484" s="684">
        <v>92119</v>
      </c>
      <c r="B484" s="684" t="s">
        <v>41778</v>
      </c>
      <c r="C484" s="684" t="s">
        <v>22035</v>
      </c>
      <c r="D484" s="685" t="s">
        <v>22819</v>
      </c>
    </row>
    <row r="485" spans="1:4" ht="13.5" x14ac:dyDescent="0.25">
      <c r="A485" s="684">
        <v>92139</v>
      </c>
      <c r="B485" s="684" t="s">
        <v>22117</v>
      </c>
      <c r="C485" s="684" t="s">
        <v>22035</v>
      </c>
      <c r="D485" s="685" t="s">
        <v>26602</v>
      </c>
    </row>
    <row r="486" spans="1:4" ht="13.5" x14ac:dyDescent="0.25">
      <c r="A486" s="684">
        <v>92146</v>
      </c>
      <c r="B486" s="684" t="s">
        <v>22118</v>
      </c>
      <c r="C486" s="684" t="s">
        <v>22035</v>
      </c>
      <c r="D486" s="685" t="s">
        <v>26603</v>
      </c>
    </row>
    <row r="487" spans="1:4" ht="13.5" x14ac:dyDescent="0.25">
      <c r="A487" s="684">
        <v>92243</v>
      </c>
      <c r="B487" s="684" t="s">
        <v>22119</v>
      </c>
      <c r="C487" s="684" t="s">
        <v>22035</v>
      </c>
      <c r="D487" s="685" t="s">
        <v>41779</v>
      </c>
    </row>
    <row r="488" spans="1:4" ht="13.5" x14ac:dyDescent="0.25">
      <c r="A488" s="684">
        <v>92717</v>
      </c>
      <c r="B488" s="684" t="s">
        <v>41780</v>
      </c>
      <c r="C488" s="684" t="s">
        <v>22035</v>
      </c>
      <c r="D488" s="685" t="s">
        <v>22068</v>
      </c>
    </row>
    <row r="489" spans="1:4" ht="13.5" x14ac:dyDescent="0.25">
      <c r="A489" s="684">
        <v>92961</v>
      </c>
      <c r="B489" s="684" t="s">
        <v>22121</v>
      </c>
      <c r="C489" s="684" t="s">
        <v>22035</v>
      </c>
      <c r="D489" s="685" t="s">
        <v>26553</v>
      </c>
    </row>
    <row r="490" spans="1:4" ht="13.5" x14ac:dyDescent="0.25">
      <c r="A490" s="684">
        <v>92967</v>
      </c>
      <c r="B490" s="684" t="s">
        <v>22122</v>
      </c>
      <c r="C490" s="684" t="s">
        <v>22035</v>
      </c>
      <c r="D490" s="685" t="s">
        <v>41781</v>
      </c>
    </row>
    <row r="491" spans="1:4" ht="13.5" x14ac:dyDescent="0.25">
      <c r="A491" s="684">
        <v>93225</v>
      </c>
      <c r="B491" s="684" t="s">
        <v>22123</v>
      </c>
      <c r="C491" s="684" t="s">
        <v>22035</v>
      </c>
      <c r="D491" s="685" t="s">
        <v>41782</v>
      </c>
    </row>
    <row r="492" spans="1:4" ht="13.5" x14ac:dyDescent="0.25">
      <c r="A492" s="684">
        <v>93234</v>
      </c>
      <c r="B492" s="684" t="s">
        <v>22124</v>
      </c>
      <c r="C492" s="684" t="s">
        <v>22035</v>
      </c>
      <c r="D492" s="685" t="s">
        <v>22266</v>
      </c>
    </row>
    <row r="493" spans="1:4" ht="13.5" x14ac:dyDescent="0.25">
      <c r="A493" s="684">
        <v>93244</v>
      </c>
      <c r="B493" s="684" t="s">
        <v>22125</v>
      </c>
      <c r="C493" s="684" t="s">
        <v>22035</v>
      </c>
      <c r="D493" s="685" t="s">
        <v>26604</v>
      </c>
    </row>
    <row r="494" spans="1:4" ht="13.5" x14ac:dyDescent="0.25">
      <c r="A494" s="684">
        <v>93274</v>
      </c>
      <c r="B494" s="684" t="s">
        <v>41783</v>
      </c>
      <c r="C494" s="684" t="s">
        <v>22035</v>
      </c>
      <c r="D494" s="685" t="s">
        <v>41784</v>
      </c>
    </row>
    <row r="495" spans="1:4" ht="13.5" x14ac:dyDescent="0.25">
      <c r="A495" s="684">
        <v>93282</v>
      </c>
      <c r="B495" s="684" t="s">
        <v>22126</v>
      </c>
      <c r="C495" s="684" t="s">
        <v>22035</v>
      </c>
      <c r="D495" s="685" t="s">
        <v>41785</v>
      </c>
    </row>
    <row r="496" spans="1:4" ht="13.5" x14ac:dyDescent="0.25">
      <c r="A496" s="684">
        <v>93288</v>
      </c>
      <c r="B496" s="684" t="s">
        <v>22127</v>
      </c>
      <c r="C496" s="684" t="s">
        <v>22035</v>
      </c>
      <c r="D496" s="685" t="s">
        <v>41786</v>
      </c>
    </row>
    <row r="497" spans="1:4" ht="13.5" x14ac:dyDescent="0.25">
      <c r="A497" s="684">
        <v>93403</v>
      </c>
      <c r="B497" s="684" t="s">
        <v>22128</v>
      </c>
      <c r="C497" s="684" t="s">
        <v>22035</v>
      </c>
      <c r="D497" s="685" t="s">
        <v>26601</v>
      </c>
    </row>
    <row r="498" spans="1:4" ht="13.5" x14ac:dyDescent="0.25">
      <c r="A498" s="684">
        <v>93409</v>
      </c>
      <c r="B498" s="684" t="s">
        <v>41787</v>
      </c>
      <c r="C498" s="684" t="s">
        <v>22035</v>
      </c>
      <c r="D498" s="685" t="s">
        <v>41788</v>
      </c>
    </row>
    <row r="499" spans="1:4" ht="13.5" x14ac:dyDescent="0.25">
      <c r="A499" s="684">
        <v>93416</v>
      </c>
      <c r="B499" s="684" t="s">
        <v>22129</v>
      </c>
      <c r="C499" s="684" t="s">
        <v>22035</v>
      </c>
      <c r="D499" s="685" t="s">
        <v>23651</v>
      </c>
    </row>
    <row r="500" spans="1:4" ht="13.5" x14ac:dyDescent="0.25">
      <c r="A500" s="684">
        <v>93422</v>
      </c>
      <c r="B500" s="684" t="s">
        <v>22131</v>
      </c>
      <c r="C500" s="684" t="s">
        <v>22035</v>
      </c>
      <c r="D500" s="685" t="s">
        <v>26605</v>
      </c>
    </row>
    <row r="501" spans="1:4" ht="13.5" x14ac:dyDescent="0.25">
      <c r="A501" s="684">
        <v>93428</v>
      </c>
      <c r="B501" s="684" t="s">
        <v>22132</v>
      </c>
      <c r="C501" s="684" t="s">
        <v>22035</v>
      </c>
      <c r="D501" s="685" t="s">
        <v>26606</v>
      </c>
    </row>
    <row r="502" spans="1:4" ht="13.5" x14ac:dyDescent="0.25">
      <c r="A502" s="684">
        <v>93434</v>
      </c>
      <c r="B502" s="684" t="s">
        <v>41789</v>
      </c>
      <c r="C502" s="684" t="s">
        <v>22035</v>
      </c>
      <c r="D502" s="685" t="s">
        <v>41790</v>
      </c>
    </row>
    <row r="503" spans="1:4" ht="13.5" x14ac:dyDescent="0.25">
      <c r="A503" s="684">
        <v>93440</v>
      </c>
      <c r="B503" s="684" t="s">
        <v>41791</v>
      </c>
      <c r="C503" s="684" t="s">
        <v>22035</v>
      </c>
      <c r="D503" s="685" t="s">
        <v>41792</v>
      </c>
    </row>
    <row r="504" spans="1:4" ht="13.5" x14ac:dyDescent="0.25">
      <c r="A504" s="684">
        <v>95122</v>
      </c>
      <c r="B504" s="684" t="s">
        <v>22133</v>
      </c>
      <c r="C504" s="684" t="s">
        <v>22035</v>
      </c>
      <c r="D504" s="685" t="s">
        <v>41793</v>
      </c>
    </row>
    <row r="505" spans="1:4" ht="13.5" x14ac:dyDescent="0.25">
      <c r="A505" s="684">
        <v>95128</v>
      </c>
      <c r="B505" s="684" t="s">
        <v>22134</v>
      </c>
      <c r="C505" s="684" t="s">
        <v>22035</v>
      </c>
      <c r="D505" s="685" t="s">
        <v>26607</v>
      </c>
    </row>
    <row r="506" spans="1:4" ht="13.5" x14ac:dyDescent="0.25">
      <c r="A506" s="684">
        <v>95140</v>
      </c>
      <c r="B506" s="684" t="s">
        <v>22135</v>
      </c>
      <c r="C506" s="684" t="s">
        <v>22035</v>
      </c>
      <c r="D506" s="685" t="s">
        <v>22136</v>
      </c>
    </row>
    <row r="507" spans="1:4" ht="13.5" x14ac:dyDescent="0.25">
      <c r="A507" s="684">
        <v>95213</v>
      </c>
      <c r="B507" s="684" t="s">
        <v>41794</v>
      </c>
      <c r="C507" s="684" t="s">
        <v>22035</v>
      </c>
      <c r="D507" s="685" t="s">
        <v>41795</v>
      </c>
    </row>
    <row r="508" spans="1:4" ht="13.5" x14ac:dyDescent="0.25">
      <c r="A508" s="684">
        <v>95259</v>
      </c>
      <c r="B508" s="684" t="s">
        <v>22137</v>
      </c>
      <c r="C508" s="684" t="s">
        <v>22035</v>
      </c>
      <c r="D508" s="685" t="s">
        <v>26608</v>
      </c>
    </row>
    <row r="509" spans="1:4" ht="13.5" x14ac:dyDescent="0.25">
      <c r="A509" s="684">
        <v>95265</v>
      </c>
      <c r="B509" s="684" t="s">
        <v>22138</v>
      </c>
      <c r="C509" s="684" t="s">
        <v>22035</v>
      </c>
      <c r="D509" s="685" t="s">
        <v>23995</v>
      </c>
    </row>
    <row r="510" spans="1:4" ht="13.5" x14ac:dyDescent="0.25">
      <c r="A510" s="684">
        <v>95271</v>
      </c>
      <c r="B510" s="684" t="s">
        <v>22140</v>
      </c>
      <c r="C510" s="684" t="s">
        <v>22035</v>
      </c>
      <c r="D510" s="685" t="s">
        <v>22838</v>
      </c>
    </row>
    <row r="511" spans="1:4" ht="13.5" x14ac:dyDescent="0.25">
      <c r="A511" s="684">
        <v>95277</v>
      </c>
      <c r="B511" s="684" t="s">
        <v>41796</v>
      </c>
      <c r="C511" s="684" t="s">
        <v>22035</v>
      </c>
      <c r="D511" s="685" t="s">
        <v>22460</v>
      </c>
    </row>
    <row r="512" spans="1:4" ht="13.5" x14ac:dyDescent="0.25">
      <c r="A512" s="684">
        <v>95283</v>
      </c>
      <c r="B512" s="684" t="s">
        <v>41797</v>
      </c>
      <c r="C512" s="684" t="s">
        <v>22035</v>
      </c>
      <c r="D512" s="685" t="s">
        <v>22141</v>
      </c>
    </row>
    <row r="513" spans="1:4" ht="13.5" x14ac:dyDescent="0.25">
      <c r="A513" s="684">
        <v>95621</v>
      </c>
      <c r="B513" s="684" t="s">
        <v>22142</v>
      </c>
      <c r="C513" s="684" t="s">
        <v>22035</v>
      </c>
      <c r="D513" s="685" t="s">
        <v>41798</v>
      </c>
    </row>
    <row r="514" spans="1:4" ht="13.5" x14ac:dyDescent="0.25">
      <c r="A514" s="684">
        <v>95632</v>
      </c>
      <c r="B514" s="684" t="s">
        <v>22143</v>
      </c>
      <c r="C514" s="684" t="s">
        <v>22035</v>
      </c>
      <c r="D514" s="685" t="s">
        <v>26609</v>
      </c>
    </row>
    <row r="515" spans="1:4" ht="13.5" x14ac:dyDescent="0.25">
      <c r="A515" s="684">
        <v>95703</v>
      </c>
      <c r="B515" s="684" t="s">
        <v>22144</v>
      </c>
      <c r="C515" s="684" t="s">
        <v>22035</v>
      </c>
      <c r="D515" s="685" t="s">
        <v>41799</v>
      </c>
    </row>
    <row r="516" spans="1:4" ht="13.5" x14ac:dyDescent="0.25">
      <c r="A516" s="684">
        <v>95709</v>
      </c>
      <c r="B516" s="684" t="s">
        <v>41800</v>
      </c>
      <c r="C516" s="684" t="s">
        <v>22035</v>
      </c>
      <c r="D516" s="685" t="s">
        <v>41801</v>
      </c>
    </row>
    <row r="517" spans="1:4" ht="13.5" x14ac:dyDescent="0.25">
      <c r="A517" s="684">
        <v>95715</v>
      </c>
      <c r="B517" s="684" t="s">
        <v>22145</v>
      </c>
      <c r="C517" s="684" t="s">
        <v>22035</v>
      </c>
      <c r="D517" s="685" t="s">
        <v>41802</v>
      </c>
    </row>
    <row r="518" spans="1:4" ht="13.5" x14ac:dyDescent="0.25">
      <c r="A518" s="684">
        <v>95721</v>
      </c>
      <c r="B518" s="684" t="s">
        <v>22146</v>
      </c>
      <c r="C518" s="684" t="s">
        <v>22035</v>
      </c>
      <c r="D518" s="685" t="s">
        <v>41803</v>
      </c>
    </row>
    <row r="519" spans="1:4" ht="13.5" x14ac:dyDescent="0.25">
      <c r="A519" s="684">
        <v>95873</v>
      </c>
      <c r="B519" s="684" t="s">
        <v>22147</v>
      </c>
      <c r="C519" s="684" t="s">
        <v>22035</v>
      </c>
      <c r="D519" s="685" t="s">
        <v>24161</v>
      </c>
    </row>
    <row r="520" spans="1:4" ht="13.5" x14ac:dyDescent="0.25">
      <c r="A520" s="684">
        <v>96014</v>
      </c>
      <c r="B520" s="684" t="s">
        <v>22148</v>
      </c>
      <c r="C520" s="684" t="s">
        <v>22035</v>
      </c>
      <c r="D520" s="685" t="s">
        <v>26610</v>
      </c>
    </row>
    <row r="521" spans="1:4" ht="13.5" x14ac:dyDescent="0.25">
      <c r="A521" s="684">
        <v>96021</v>
      </c>
      <c r="B521" s="684" t="s">
        <v>22149</v>
      </c>
      <c r="C521" s="684" t="s">
        <v>22035</v>
      </c>
      <c r="D521" s="685" t="s">
        <v>26611</v>
      </c>
    </row>
    <row r="522" spans="1:4" ht="13.5" x14ac:dyDescent="0.25">
      <c r="A522" s="684">
        <v>96029</v>
      </c>
      <c r="B522" s="684" t="s">
        <v>22150</v>
      </c>
      <c r="C522" s="684" t="s">
        <v>22035</v>
      </c>
      <c r="D522" s="685" t="s">
        <v>41804</v>
      </c>
    </row>
    <row r="523" spans="1:4" ht="13.5" x14ac:dyDescent="0.25">
      <c r="A523" s="684">
        <v>96036</v>
      </c>
      <c r="B523" s="684" t="s">
        <v>22151</v>
      </c>
      <c r="C523" s="684" t="s">
        <v>22035</v>
      </c>
      <c r="D523" s="685" t="s">
        <v>26612</v>
      </c>
    </row>
    <row r="524" spans="1:4" ht="13.5" x14ac:dyDescent="0.25">
      <c r="A524" s="684">
        <v>96155</v>
      </c>
      <c r="B524" s="684" t="s">
        <v>22152</v>
      </c>
      <c r="C524" s="684" t="s">
        <v>22035</v>
      </c>
      <c r="D524" s="685" t="s">
        <v>41805</v>
      </c>
    </row>
    <row r="525" spans="1:4" ht="13.5" x14ac:dyDescent="0.25">
      <c r="A525" s="684">
        <v>96156</v>
      </c>
      <c r="B525" s="684" t="s">
        <v>22153</v>
      </c>
      <c r="C525" s="684" t="s">
        <v>22035</v>
      </c>
      <c r="D525" s="685" t="s">
        <v>41806</v>
      </c>
    </row>
    <row r="526" spans="1:4" ht="13.5" x14ac:dyDescent="0.25">
      <c r="A526" s="684">
        <v>96159</v>
      </c>
      <c r="B526" s="684" t="s">
        <v>22154</v>
      </c>
      <c r="C526" s="684" t="s">
        <v>22035</v>
      </c>
      <c r="D526" s="685" t="s">
        <v>41807</v>
      </c>
    </row>
    <row r="527" spans="1:4" ht="13.5" x14ac:dyDescent="0.25">
      <c r="A527" s="684">
        <v>96246</v>
      </c>
      <c r="B527" s="684" t="s">
        <v>22155</v>
      </c>
      <c r="C527" s="684" t="s">
        <v>22035</v>
      </c>
      <c r="D527" s="685" t="s">
        <v>41808</v>
      </c>
    </row>
    <row r="528" spans="1:4" ht="13.5" x14ac:dyDescent="0.25">
      <c r="A528" s="684">
        <v>96464</v>
      </c>
      <c r="B528" s="684" t="s">
        <v>22157</v>
      </c>
      <c r="C528" s="684" t="s">
        <v>22035</v>
      </c>
      <c r="D528" s="685" t="s">
        <v>41809</v>
      </c>
    </row>
    <row r="529" spans="1:4" ht="13.5" x14ac:dyDescent="0.25">
      <c r="A529" s="684">
        <v>98765</v>
      </c>
      <c r="B529" s="684" t="s">
        <v>22158</v>
      </c>
      <c r="C529" s="684" t="s">
        <v>22035</v>
      </c>
      <c r="D529" s="685" t="s">
        <v>22116</v>
      </c>
    </row>
    <row r="530" spans="1:4" ht="13.5" x14ac:dyDescent="0.25">
      <c r="A530" s="684">
        <v>99834</v>
      </c>
      <c r="B530" s="684" t="s">
        <v>41810</v>
      </c>
      <c r="C530" s="684" t="s">
        <v>22035</v>
      </c>
      <c r="D530" s="685" t="s">
        <v>22120</v>
      </c>
    </row>
    <row r="531" spans="1:4" ht="13.5" x14ac:dyDescent="0.25">
      <c r="A531" s="684">
        <v>100642</v>
      </c>
      <c r="B531" s="684" t="s">
        <v>23981</v>
      </c>
      <c r="C531" s="684" t="s">
        <v>22035</v>
      </c>
      <c r="D531" s="685" t="s">
        <v>26613</v>
      </c>
    </row>
    <row r="532" spans="1:4" ht="13.5" x14ac:dyDescent="0.25">
      <c r="A532" s="684">
        <v>100648</v>
      </c>
      <c r="B532" s="684" t="s">
        <v>23982</v>
      </c>
      <c r="C532" s="684" t="s">
        <v>22035</v>
      </c>
      <c r="D532" s="685" t="s">
        <v>41811</v>
      </c>
    </row>
    <row r="533" spans="1:4" ht="13.5" x14ac:dyDescent="0.25">
      <c r="A533" s="684">
        <v>102274</v>
      </c>
      <c r="B533" s="684" t="s">
        <v>25216</v>
      </c>
      <c r="C533" s="684" t="s">
        <v>22035</v>
      </c>
      <c r="D533" s="685" t="s">
        <v>26614</v>
      </c>
    </row>
    <row r="534" spans="1:4" ht="13.5" x14ac:dyDescent="0.25">
      <c r="A534" s="684">
        <v>5089</v>
      </c>
      <c r="B534" s="684" t="s">
        <v>22160</v>
      </c>
      <c r="C534" s="684" t="s">
        <v>1877</v>
      </c>
      <c r="D534" s="685" t="s">
        <v>41812</v>
      </c>
    </row>
    <row r="535" spans="1:4" ht="13.5" x14ac:dyDescent="0.25">
      <c r="A535" s="684">
        <v>5627</v>
      </c>
      <c r="B535" s="684" t="s">
        <v>22161</v>
      </c>
      <c r="C535" s="684" t="s">
        <v>1877</v>
      </c>
      <c r="D535" s="685" t="s">
        <v>41813</v>
      </c>
    </row>
    <row r="536" spans="1:4" ht="13.5" x14ac:dyDescent="0.25">
      <c r="A536" s="684">
        <v>5628</v>
      </c>
      <c r="B536" s="684" t="s">
        <v>22162</v>
      </c>
      <c r="C536" s="684" t="s">
        <v>1877</v>
      </c>
      <c r="D536" s="685" t="s">
        <v>26615</v>
      </c>
    </row>
    <row r="537" spans="1:4" ht="13.5" x14ac:dyDescent="0.25">
      <c r="A537" s="684">
        <v>5629</v>
      </c>
      <c r="B537" s="684" t="s">
        <v>22163</v>
      </c>
      <c r="C537" s="684" t="s">
        <v>1877</v>
      </c>
      <c r="D537" s="685" t="s">
        <v>26616</v>
      </c>
    </row>
    <row r="538" spans="1:4" ht="13.5" x14ac:dyDescent="0.25">
      <c r="A538" s="684">
        <v>5630</v>
      </c>
      <c r="B538" s="684" t="s">
        <v>22164</v>
      </c>
      <c r="C538" s="684" t="s">
        <v>1877</v>
      </c>
      <c r="D538" s="685" t="s">
        <v>26617</v>
      </c>
    </row>
    <row r="539" spans="1:4" ht="13.5" x14ac:dyDescent="0.25">
      <c r="A539" s="684">
        <v>5658</v>
      </c>
      <c r="B539" s="684" t="s">
        <v>41814</v>
      </c>
      <c r="C539" s="684" t="s">
        <v>1877</v>
      </c>
      <c r="D539" s="685" t="s">
        <v>24403</v>
      </c>
    </row>
    <row r="540" spans="1:4" ht="13.5" x14ac:dyDescent="0.25">
      <c r="A540" s="684">
        <v>5664</v>
      </c>
      <c r="B540" s="684" t="s">
        <v>22165</v>
      </c>
      <c r="C540" s="684" t="s">
        <v>1877</v>
      </c>
      <c r="D540" s="685" t="s">
        <v>41815</v>
      </c>
    </row>
    <row r="541" spans="1:4" ht="13.5" x14ac:dyDescent="0.25">
      <c r="A541" s="684">
        <v>5667</v>
      </c>
      <c r="B541" s="684" t="s">
        <v>22167</v>
      </c>
      <c r="C541" s="684" t="s">
        <v>1877</v>
      </c>
      <c r="D541" s="685" t="s">
        <v>41816</v>
      </c>
    </row>
    <row r="542" spans="1:4" ht="13.5" x14ac:dyDescent="0.25">
      <c r="A542" s="684">
        <v>5668</v>
      </c>
      <c r="B542" s="684" t="s">
        <v>22168</v>
      </c>
      <c r="C542" s="684" t="s">
        <v>1877</v>
      </c>
      <c r="D542" s="685" t="s">
        <v>26618</v>
      </c>
    </row>
    <row r="543" spans="1:4" ht="13.5" x14ac:dyDescent="0.25">
      <c r="A543" s="684">
        <v>5674</v>
      </c>
      <c r="B543" s="684" t="s">
        <v>22169</v>
      </c>
      <c r="C543" s="684" t="s">
        <v>1877</v>
      </c>
      <c r="D543" s="685" t="s">
        <v>41817</v>
      </c>
    </row>
    <row r="544" spans="1:4" ht="13.5" x14ac:dyDescent="0.25">
      <c r="A544" s="684">
        <v>5692</v>
      </c>
      <c r="B544" s="684" t="s">
        <v>22170</v>
      </c>
      <c r="C544" s="684" t="s">
        <v>1877</v>
      </c>
      <c r="D544" s="685" t="s">
        <v>22068</v>
      </c>
    </row>
    <row r="545" spans="1:4" ht="13.5" x14ac:dyDescent="0.25">
      <c r="A545" s="684">
        <v>5693</v>
      </c>
      <c r="B545" s="684" t="s">
        <v>22172</v>
      </c>
      <c r="C545" s="684" t="s">
        <v>1877</v>
      </c>
      <c r="D545" s="685" t="s">
        <v>22262</v>
      </c>
    </row>
    <row r="546" spans="1:4" ht="13.5" x14ac:dyDescent="0.25">
      <c r="A546" s="684">
        <v>5695</v>
      </c>
      <c r="B546" s="684" t="s">
        <v>22173</v>
      </c>
      <c r="C546" s="684" t="s">
        <v>1877</v>
      </c>
      <c r="D546" s="685" t="s">
        <v>23671</v>
      </c>
    </row>
    <row r="547" spans="1:4" ht="13.5" x14ac:dyDescent="0.25">
      <c r="A547" s="684">
        <v>5703</v>
      </c>
      <c r="B547" s="684" t="s">
        <v>22174</v>
      </c>
      <c r="C547" s="684" t="s">
        <v>1877</v>
      </c>
      <c r="D547" s="685" t="s">
        <v>26619</v>
      </c>
    </row>
    <row r="548" spans="1:4" ht="13.5" x14ac:dyDescent="0.25">
      <c r="A548" s="684">
        <v>5705</v>
      </c>
      <c r="B548" s="684" t="s">
        <v>22175</v>
      </c>
      <c r="C548" s="684" t="s">
        <v>1877</v>
      </c>
      <c r="D548" s="685" t="s">
        <v>25924</v>
      </c>
    </row>
    <row r="549" spans="1:4" ht="13.5" x14ac:dyDescent="0.25">
      <c r="A549" s="684">
        <v>5707</v>
      </c>
      <c r="B549" s="684" t="s">
        <v>22176</v>
      </c>
      <c r="C549" s="684" t="s">
        <v>1877</v>
      </c>
      <c r="D549" s="685" t="s">
        <v>41818</v>
      </c>
    </row>
    <row r="550" spans="1:4" ht="13.5" x14ac:dyDescent="0.25">
      <c r="A550" s="684">
        <v>5710</v>
      </c>
      <c r="B550" s="684" t="s">
        <v>22177</v>
      </c>
      <c r="C550" s="684" t="s">
        <v>1877</v>
      </c>
      <c r="D550" s="685" t="s">
        <v>41819</v>
      </c>
    </row>
    <row r="551" spans="1:4" ht="13.5" x14ac:dyDescent="0.25">
      <c r="A551" s="684">
        <v>5711</v>
      </c>
      <c r="B551" s="684" t="s">
        <v>22178</v>
      </c>
      <c r="C551" s="684" t="s">
        <v>1877</v>
      </c>
      <c r="D551" s="685" t="s">
        <v>41820</v>
      </c>
    </row>
    <row r="552" spans="1:4" ht="13.5" x14ac:dyDescent="0.25">
      <c r="A552" s="684">
        <v>5714</v>
      </c>
      <c r="B552" s="684" t="s">
        <v>22179</v>
      </c>
      <c r="C552" s="684" t="s">
        <v>1877</v>
      </c>
      <c r="D552" s="685" t="s">
        <v>41821</v>
      </c>
    </row>
    <row r="553" spans="1:4" ht="13.5" x14ac:dyDescent="0.25">
      <c r="A553" s="684">
        <v>5715</v>
      </c>
      <c r="B553" s="684" t="s">
        <v>22180</v>
      </c>
      <c r="C553" s="684" t="s">
        <v>1877</v>
      </c>
      <c r="D553" s="685" t="s">
        <v>41822</v>
      </c>
    </row>
    <row r="554" spans="1:4" ht="13.5" x14ac:dyDescent="0.25">
      <c r="A554" s="684">
        <v>5718</v>
      </c>
      <c r="B554" s="684" t="s">
        <v>22181</v>
      </c>
      <c r="C554" s="684" t="s">
        <v>1877</v>
      </c>
      <c r="D554" s="685" t="s">
        <v>41823</v>
      </c>
    </row>
    <row r="555" spans="1:4" ht="13.5" x14ac:dyDescent="0.25">
      <c r="A555" s="684">
        <v>5721</v>
      </c>
      <c r="B555" s="684" t="s">
        <v>22182</v>
      </c>
      <c r="C555" s="684" t="s">
        <v>1877</v>
      </c>
      <c r="D555" s="685" t="s">
        <v>41824</v>
      </c>
    </row>
    <row r="556" spans="1:4" ht="13.5" x14ac:dyDescent="0.25">
      <c r="A556" s="684">
        <v>5722</v>
      </c>
      <c r="B556" s="684" t="s">
        <v>22183</v>
      </c>
      <c r="C556" s="684" t="s">
        <v>1877</v>
      </c>
      <c r="D556" s="685" t="s">
        <v>41825</v>
      </c>
    </row>
    <row r="557" spans="1:4" ht="13.5" x14ac:dyDescent="0.25">
      <c r="A557" s="684">
        <v>5724</v>
      </c>
      <c r="B557" s="684" t="s">
        <v>22184</v>
      </c>
      <c r="C557" s="684" t="s">
        <v>1877</v>
      </c>
      <c r="D557" s="685" t="s">
        <v>26620</v>
      </c>
    </row>
    <row r="558" spans="1:4" ht="13.5" x14ac:dyDescent="0.25">
      <c r="A558" s="684">
        <v>5727</v>
      </c>
      <c r="B558" s="684" t="s">
        <v>22185</v>
      </c>
      <c r="C558" s="684" t="s">
        <v>1877</v>
      </c>
      <c r="D558" s="685" t="s">
        <v>24243</v>
      </c>
    </row>
    <row r="559" spans="1:4" ht="13.5" x14ac:dyDescent="0.25">
      <c r="A559" s="684">
        <v>5729</v>
      </c>
      <c r="B559" s="684" t="s">
        <v>22186</v>
      </c>
      <c r="C559" s="684" t="s">
        <v>1877</v>
      </c>
      <c r="D559" s="685" t="s">
        <v>24626</v>
      </c>
    </row>
    <row r="560" spans="1:4" ht="13.5" x14ac:dyDescent="0.25">
      <c r="A560" s="684">
        <v>5730</v>
      </c>
      <c r="B560" s="684" t="s">
        <v>22187</v>
      </c>
      <c r="C560" s="684" t="s">
        <v>1877</v>
      </c>
      <c r="D560" s="685" t="s">
        <v>26238</v>
      </c>
    </row>
    <row r="561" spans="1:4" ht="13.5" x14ac:dyDescent="0.25">
      <c r="A561" s="684">
        <v>5735</v>
      </c>
      <c r="B561" s="684" t="s">
        <v>22188</v>
      </c>
      <c r="C561" s="684" t="s">
        <v>1877</v>
      </c>
      <c r="D561" s="685" t="s">
        <v>25535</v>
      </c>
    </row>
    <row r="562" spans="1:4" ht="13.5" x14ac:dyDescent="0.25">
      <c r="A562" s="684">
        <v>5736</v>
      </c>
      <c r="B562" s="684" t="s">
        <v>22189</v>
      </c>
      <c r="C562" s="684" t="s">
        <v>1877</v>
      </c>
      <c r="D562" s="685" t="s">
        <v>26165</v>
      </c>
    </row>
    <row r="563" spans="1:4" ht="13.5" x14ac:dyDescent="0.25">
      <c r="A563" s="684">
        <v>5738</v>
      </c>
      <c r="B563" s="684" t="s">
        <v>22190</v>
      </c>
      <c r="C563" s="684" t="s">
        <v>1877</v>
      </c>
      <c r="D563" s="685" t="s">
        <v>41826</v>
      </c>
    </row>
    <row r="564" spans="1:4" ht="13.5" x14ac:dyDescent="0.25">
      <c r="A564" s="684">
        <v>5739</v>
      </c>
      <c r="B564" s="684" t="s">
        <v>22191</v>
      </c>
      <c r="C564" s="684" t="s">
        <v>1877</v>
      </c>
      <c r="D564" s="685" t="s">
        <v>26621</v>
      </c>
    </row>
    <row r="565" spans="1:4" ht="13.5" x14ac:dyDescent="0.25">
      <c r="A565" s="684">
        <v>5741</v>
      </c>
      <c r="B565" s="684" t="s">
        <v>22192</v>
      </c>
      <c r="C565" s="684" t="s">
        <v>1877</v>
      </c>
      <c r="D565" s="685" t="s">
        <v>26622</v>
      </c>
    </row>
    <row r="566" spans="1:4" ht="13.5" x14ac:dyDescent="0.25">
      <c r="A566" s="684">
        <v>5742</v>
      </c>
      <c r="B566" s="684" t="s">
        <v>22193</v>
      </c>
      <c r="C566" s="684" t="s">
        <v>1877</v>
      </c>
      <c r="D566" s="685" t="s">
        <v>41827</v>
      </c>
    </row>
    <row r="567" spans="1:4" ht="13.5" x14ac:dyDescent="0.25">
      <c r="A567" s="684">
        <v>5747</v>
      </c>
      <c r="B567" s="684" t="s">
        <v>22194</v>
      </c>
      <c r="C567" s="684" t="s">
        <v>1877</v>
      </c>
      <c r="D567" s="685" t="s">
        <v>41288</v>
      </c>
    </row>
    <row r="568" spans="1:4" ht="13.5" x14ac:dyDescent="0.25">
      <c r="A568" s="684">
        <v>5751</v>
      </c>
      <c r="B568" s="684" t="s">
        <v>22195</v>
      </c>
      <c r="C568" s="684" t="s">
        <v>1877</v>
      </c>
      <c r="D568" s="685" t="s">
        <v>26623</v>
      </c>
    </row>
    <row r="569" spans="1:4" ht="13.5" x14ac:dyDescent="0.25">
      <c r="A569" s="684">
        <v>5754</v>
      </c>
      <c r="B569" s="684" t="s">
        <v>22196</v>
      </c>
      <c r="C569" s="684" t="s">
        <v>1877</v>
      </c>
      <c r="D569" s="685" t="s">
        <v>26624</v>
      </c>
    </row>
    <row r="570" spans="1:4" ht="13.5" x14ac:dyDescent="0.25">
      <c r="A570" s="684">
        <v>5763</v>
      </c>
      <c r="B570" s="684" t="s">
        <v>22197</v>
      </c>
      <c r="C570" s="684" t="s">
        <v>1877</v>
      </c>
      <c r="D570" s="685" t="s">
        <v>41828</v>
      </c>
    </row>
    <row r="571" spans="1:4" ht="13.5" x14ac:dyDescent="0.25">
      <c r="A571" s="684">
        <v>5765</v>
      </c>
      <c r="B571" s="684" t="s">
        <v>22198</v>
      </c>
      <c r="C571" s="684" t="s">
        <v>1877</v>
      </c>
      <c r="D571" s="685" t="s">
        <v>41829</v>
      </c>
    </row>
    <row r="572" spans="1:4" ht="13.5" x14ac:dyDescent="0.25">
      <c r="A572" s="684">
        <v>5766</v>
      </c>
      <c r="B572" s="684" t="s">
        <v>22199</v>
      </c>
      <c r="C572" s="684" t="s">
        <v>1877</v>
      </c>
      <c r="D572" s="685" t="s">
        <v>26606</v>
      </c>
    </row>
    <row r="573" spans="1:4" ht="13.5" x14ac:dyDescent="0.25">
      <c r="A573" s="684">
        <v>5779</v>
      </c>
      <c r="B573" s="684" t="s">
        <v>22200</v>
      </c>
      <c r="C573" s="684" t="s">
        <v>1877</v>
      </c>
      <c r="D573" s="685" t="s">
        <v>41830</v>
      </c>
    </row>
    <row r="574" spans="1:4" ht="13.5" x14ac:dyDescent="0.25">
      <c r="A574" s="684">
        <v>5787</v>
      </c>
      <c r="B574" s="684" t="s">
        <v>22201</v>
      </c>
      <c r="C574" s="684" t="s">
        <v>1877</v>
      </c>
      <c r="D574" s="685" t="s">
        <v>41831</v>
      </c>
    </row>
    <row r="575" spans="1:4" ht="13.5" x14ac:dyDescent="0.25">
      <c r="A575" s="684">
        <v>5797</v>
      </c>
      <c r="B575" s="684" t="s">
        <v>22202</v>
      </c>
      <c r="C575" s="684" t="s">
        <v>1877</v>
      </c>
      <c r="D575" s="685" t="s">
        <v>41832</v>
      </c>
    </row>
    <row r="576" spans="1:4" ht="13.5" x14ac:dyDescent="0.25">
      <c r="A576" s="684">
        <v>5800</v>
      </c>
      <c r="B576" s="684" t="s">
        <v>41833</v>
      </c>
      <c r="C576" s="684" t="s">
        <v>1877</v>
      </c>
      <c r="D576" s="685" t="s">
        <v>22390</v>
      </c>
    </row>
    <row r="577" spans="1:4" ht="13.5" x14ac:dyDescent="0.25">
      <c r="A577" s="684">
        <v>7032</v>
      </c>
      <c r="B577" s="684" t="s">
        <v>41834</v>
      </c>
      <c r="C577" s="684" t="s">
        <v>1877</v>
      </c>
      <c r="D577" s="685" t="s">
        <v>23071</v>
      </c>
    </row>
    <row r="578" spans="1:4" ht="13.5" x14ac:dyDescent="0.25">
      <c r="A578" s="684">
        <v>7033</v>
      </c>
      <c r="B578" s="684" t="s">
        <v>41835</v>
      </c>
      <c r="C578" s="684" t="s">
        <v>1877</v>
      </c>
      <c r="D578" s="685" t="s">
        <v>26625</v>
      </c>
    </row>
    <row r="579" spans="1:4" ht="13.5" x14ac:dyDescent="0.25">
      <c r="A579" s="684">
        <v>7034</v>
      </c>
      <c r="B579" s="684" t="s">
        <v>41836</v>
      </c>
      <c r="C579" s="684" t="s">
        <v>1877</v>
      </c>
      <c r="D579" s="685" t="s">
        <v>41837</v>
      </c>
    </row>
    <row r="580" spans="1:4" ht="13.5" x14ac:dyDescent="0.25">
      <c r="A580" s="684">
        <v>7035</v>
      </c>
      <c r="B580" s="684" t="s">
        <v>41838</v>
      </c>
      <c r="C580" s="684" t="s">
        <v>1877</v>
      </c>
      <c r="D580" s="685" t="s">
        <v>41839</v>
      </c>
    </row>
    <row r="581" spans="1:4" ht="13.5" x14ac:dyDescent="0.25">
      <c r="A581" s="684">
        <v>7038</v>
      </c>
      <c r="B581" s="684" t="s">
        <v>22203</v>
      </c>
      <c r="C581" s="684" t="s">
        <v>1877</v>
      </c>
      <c r="D581" s="685" t="s">
        <v>26584</v>
      </c>
    </row>
    <row r="582" spans="1:4" ht="13.5" x14ac:dyDescent="0.25">
      <c r="A582" s="684">
        <v>7039</v>
      </c>
      <c r="B582" s="684" t="s">
        <v>22204</v>
      </c>
      <c r="C582" s="684" t="s">
        <v>1877</v>
      </c>
      <c r="D582" s="685" t="s">
        <v>26626</v>
      </c>
    </row>
    <row r="583" spans="1:4" ht="13.5" x14ac:dyDescent="0.25">
      <c r="A583" s="684">
        <v>7040</v>
      </c>
      <c r="B583" s="684" t="s">
        <v>22205</v>
      </c>
      <c r="C583" s="684" t="s">
        <v>1877</v>
      </c>
      <c r="D583" s="685" t="s">
        <v>41840</v>
      </c>
    </row>
    <row r="584" spans="1:4" ht="13.5" x14ac:dyDescent="0.25">
      <c r="A584" s="684">
        <v>7044</v>
      </c>
      <c r="B584" s="684" t="s">
        <v>22206</v>
      </c>
      <c r="C584" s="684" t="s">
        <v>1877</v>
      </c>
      <c r="D584" s="685" t="s">
        <v>23651</v>
      </c>
    </row>
    <row r="585" spans="1:4" ht="13.5" x14ac:dyDescent="0.25">
      <c r="A585" s="684">
        <v>7045</v>
      </c>
      <c r="B585" s="684" t="s">
        <v>22207</v>
      </c>
      <c r="C585" s="684" t="s">
        <v>1877</v>
      </c>
      <c r="D585" s="685" t="s">
        <v>23650</v>
      </c>
    </row>
    <row r="586" spans="1:4" ht="13.5" x14ac:dyDescent="0.25">
      <c r="A586" s="684">
        <v>7046</v>
      </c>
      <c r="B586" s="684" t="s">
        <v>22209</v>
      </c>
      <c r="C586" s="684" t="s">
        <v>1877</v>
      </c>
      <c r="D586" s="685" t="s">
        <v>22555</v>
      </c>
    </row>
    <row r="587" spans="1:4" ht="13.5" x14ac:dyDescent="0.25">
      <c r="A587" s="684">
        <v>7047</v>
      </c>
      <c r="B587" s="684" t="s">
        <v>22211</v>
      </c>
      <c r="C587" s="684" t="s">
        <v>1877</v>
      </c>
      <c r="D587" s="685" t="s">
        <v>21989</v>
      </c>
    </row>
    <row r="588" spans="1:4" ht="13.5" x14ac:dyDescent="0.25">
      <c r="A588" s="684">
        <v>7051</v>
      </c>
      <c r="B588" s="684" t="s">
        <v>22212</v>
      </c>
      <c r="C588" s="684" t="s">
        <v>1877</v>
      </c>
      <c r="D588" s="685" t="s">
        <v>24401</v>
      </c>
    </row>
    <row r="589" spans="1:4" ht="13.5" x14ac:dyDescent="0.25">
      <c r="A589" s="684">
        <v>7052</v>
      </c>
      <c r="B589" s="684" t="s">
        <v>22213</v>
      </c>
      <c r="C589" s="684" t="s">
        <v>1877</v>
      </c>
      <c r="D589" s="685" t="s">
        <v>41841</v>
      </c>
    </row>
    <row r="590" spans="1:4" ht="13.5" x14ac:dyDescent="0.25">
      <c r="A590" s="684">
        <v>7053</v>
      </c>
      <c r="B590" s="684" t="s">
        <v>22214</v>
      </c>
      <c r="C590" s="684" t="s">
        <v>1877</v>
      </c>
      <c r="D590" s="685" t="s">
        <v>41842</v>
      </c>
    </row>
    <row r="591" spans="1:4" ht="13.5" x14ac:dyDescent="0.25">
      <c r="A591" s="684">
        <v>7054</v>
      </c>
      <c r="B591" s="684" t="s">
        <v>22215</v>
      </c>
      <c r="C591" s="684" t="s">
        <v>1877</v>
      </c>
      <c r="D591" s="685" t="s">
        <v>41843</v>
      </c>
    </row>
    <row r="592" spans="1:4" ht="13.5" x14ac:dyDescent="0.25">
      <c r="A592" s="684">
        <v>7058</v>
      </c>
      <c r="B592" s="684" t="s">
        <v>22216</v>
      </c>
      <c r="C592" s="684" t="s">
        <v>1877</v>
      </c>
      <c r="D592" s="685" t="s">
        <v>26627</v>
      </c>
    </row>
    <row r="593" spans="1:4" ht="13.5" x14ac:dyDescent="0.25">
      <c r="A593" s="684">
        <v>7059</v>
      </c>
      <c r="B593" s="684" t="s">
        <v>22217</v>
      </c>
      <c r="C593" s="684" t="s">
        <v>1877</v>
      </c>
      <c r="D593" s="685" t="s">
        <v>25232</v>
      </c>
    </row>
    <row r="594" spans="1:4" ht="13.5" x14ac:dyDescent="0.25">
      <c r="A594" s="684">
        <v>7060</v>
      </c>
      <c r="B594" s="684" t="s">
        <v>22218</v>
      </c>
      <c r="C594" s="684" t="s">
        <v>1877</v>
      </c>
      <c r="D594" s="685" t="s">
        <v>41844</v>
      </c>
    </row>
    <row r="595" spans="1:4" ht="13.5" x14ac:dyDescent="0.25">
      <c r="A595" s="684">
        <v>7061</v>
      </c>
      <c r="B595" s="684" t="s">
        <v>22219</v>
      </c>
      <c r="C595" s="684" t="s">
        <v>1877</v>
      </c>
      <c r="D595" s="685" t="s">
        <v>41845</v>
      </c>
    </row>
    <row r="596" spans="1:4" ht="13.5" x14ac:dyDescent="0.25">
      <c r="A596" s="684">
        <v>7063</v>
      </c>
      <c r="B596" s="684" t="s">
        <v>22220</v>
      </c>
      <c r="C596" s="684" t="s">
        <v>1877</v>
      </c>
      <c r="D596" s="685" t="s">
        <v>41846</v>
      </c>
    </row>
    <row r="597" spans="1:4" ht="13.5" x14ac:dyDescent="0.25">
      <c r="A597" s="684">
        <v>7064</v>
      </c>
      <c r="B597" s="684" t="s">
        <v>22221</v>
      </c>
      <c r="C597" s="684" t="s">
        <v>1877</v>
      </c>
      <c r="D597" s="685" t="s">
        <v>41847</v>
      </c>
    </row>
    <row r="598" spans="1:4" ht="13.5" x14ac:dyDescent="0.25">
      <c r="A598" s="684">
        <v>7065</v>
      </c>
      <c r="B598" s="684" t="s">
        <v>22222</v>
      </c>
      <c r="C598" s="684" t="s">
        <v>1877</v>
      </c>
      <c r="D598" s="685" t="s">
        <v>41848</v>
      </c>
    </row>
    <row r="599" spans="1:4" ht="13.5" x14ac:dyDescent="0.25">
      <c r="A599" s="684">
        <v>7066</v>
      </c>
      <c r="B599" s="684" t="s">
        <v>22223</v>
      </c>
      <c r="C599" s="684" t="s">
        <v>1877</v>
      </c>
      <c r="D599" s="685" t="s">
        <v>41849</v>
      </c>
    </row>
    <row r="600" spans="1:4" ht="13.5" x14ac:dyDescent="0.25">
      <c r="A600" s="684">
        <v>53786</v>
      </c>
      <c r="B600" s="684" t="s">
        <v>22224</v>
      </c>
      <c r="C600" s="684" t="s">
        <v>1877</v>
      </c>
      <c r="D600" s="685" t="s">
        <v>41850</v>
      </c>
    </row>
    <row r="601" spans="1:4" ht="13.5" x14ac:dyDescent="0.25">
      <c r="A601" s="684">
        <v>53788</v>
      </c>
      <c r="B601" s="684" t="s">
        <v>22225</v>
      </c>
      <c r="C601" s="684" t="s">
        <v>1877</v>
      </c>
      <c r="D601" s="685" t="s">
        <v>26628</v>
      </c>
    </row>
    <row r="602" spans="1:4" ht="13.5" x14ac:dyDescent="0.25">
      <c r="A602" s="684">
        <v>53792</v>
      </c>
      <c r="B602" s="684" t="s">
        <v>22226</v>
      </c>
      <c r="C602" s="684" t="s">
        <v>1877</v>
      </c>
      <c r="D602" s="685" t="s">
        <v>41784</v>
      </c>
    </row>
    <row r="603" spans="1:4" ht="13.5" x14ac:dyDescent="0.25">
      <c r="A603" s="684">
        <v>53794</v>
      </c>
      <c r="B603" s="684" t="s">
        <v>22227</v>
      </c>
      <c r="C603" s="684" t="s">
        <v>1877</v>
      </c>
      <c r="D603" s="685" t="s">
        <v>41851</v>
      </c>
    </row>
    <row r="604" spans="1:4" ht="13.5" x14ac:dyDescent="0.25">
      <c r="A604" s="684">
        <v>53797</v>
      </c>
      <c r="B604" s="684" t="s">
        <v>22228</v>
      </c>
      <c r="C604" s="684" t="s">
        <v>1877</v>
      </c>
      <c r="D604" s="685" t="s">
        <v>26629</v>
      </c>
    </row>
    <row r="605" spans="1:4" ht="13.5" x14ac:dyDescent="0.25">
      <c r="A605" s="684">
        <v>53804</v>
      </c>
      <c r="B605" s="684" t="s">
        <v>22229</v>
      </c>
      <c r="C605" s="684" t="s">
        <v>1877</v>
      </c>
      <c r="D605" s="685" t="s">
        <v>26630</v>
      </c>
    </row>
    <row r="606" spans="1:4" ht="13.5" x14ac:dyDescent="0.25">
      <c r="A606" s="684">
        <v>53806</v>
      </c>
      <c r="B606" s="684" t="s">
        <v>22230</v>
      </c>
      <c r="C606" s="684" t="s">
        <v>1877</v>
      </c>
      <c r="D606" s="685" t="s">
        <v>41852</v>
      </c>
    </row>
    <row r="607" spans="1:4" ht="13.5" x14ac:dyDescent="0.25">
      <c r="A607" s="684">
        <v>53810</v>
      </c>
      <c r="B607" s="684" t="s">
        <v>22231</v>
      </c>
      <c r="C607" s="684" t="s">
        <v>1877</v>
      </c>
      <c r="D607" s="685" t="s">
        <v>41853</v>
      </c>
    </row>
    <row r="608" spans="1:4" ht="13.5" x14ac:dyDescent="0.25">
      <c r="A608" s="684">
        <v>53814</v>
      </c>
      <c r="B608" s="684" t="s">
        <v>22232</v>
      </c>
      <c r="C608" s="684" t="s">
        <v>1877</v>
      </c>
      <c r="D608" s="685" t="s">
        <v>41854</v>
      </c>
    </row>
    <row r="609" spans="1:4" ht="13.5" x14ac:dyDescent="0.25">
      <c r="A609" s="684">
        <v>53817</v>
      </c>
      <c r="B609" s="684" t="s">
        <v>22233</v>
      </c>
      <c r="C609" s="684" t="s">
        <v>1877</v>
      </c>
      <c r="D609" s="685" t="s">
        <v>41855</v>
      </c>
    </row>
    <row r="610" spans="1:4" ht="13.5" x14ac:dyDescent="0.25">
      <c r="A610" s="684">
        <v>53818</v>
      </c>
      <c r="B610" s="684" t="s">
        <v>22234</v>
      </c>
      <c r="C610" s="684" t="s">
        <v>1877</v>
      </c>
      <c r="D610" s="685" t="s">
        <v>41856</v>
      </c>
    </row>
    <row r="611" spans="1:4" ht="13.5" x14ac:dyDescent="0.25">
      <c r="A611" s="684">
        <v>53827</v>
      </c>
      <c r="B611" s="684" t="s">
        <v>22236</v>
      </c>
      <c r="C611" s="684" t="s">
        <v>1877</v>
      </c>
      <c r="D611" s="685" t="s">
        <v>41857</v>
      </c>
    </row>
    <row r="612" spans="1:4" ht="13.5" x14ac:dyDescent="0.25">
      <c r="A612" s="684">
        <v>53829</v>
      </c>
      <c r="B612" s="684" t="s">
        <v>22237</v>
      </c>
      <c r="C612" s="684" t="s">
        <v>1877</v>
      </c>
      <c r="D612" s="685" t="s">
        <v>26629</v>
      </c>
    </row>
    <row r="613" spans="1:4" ht="13.5" x14ac:dyDescent="0.25">
      <c r="A613" s="684">
        <v>53831</v>
      </c>
      <c r="B613" s="684" t="s">
        <v>22238</v>
      </c>
      <c r="C613" s="684" t="s">
        <v>1877</v>
      </c>
      <c r="D613" s="685" t="s">
        <v>41858</v>
      </c>
    </row>
    <row r="614" spans="1:4" ht="13.5" x14ac:dyDescent="0.25">
      <c r="A614" s="684">
        <v>53840</v>
      </c>
      <c r="B614" s="684" t="s">
        <v>22239</v>
      </c>
      <c r="C614" s="684" t="s">
        <v>1877</v>
      </c>
      <c r="D614" s="685" t="s">
        <v>41859</v>
      </c>
    </row>
    <row r="615" spans="1:4" ht="13.5" x14ac:dyDescent="0.25">
      <c r="A615" s="684">
        <v>53841</v>
      </c>
      <c r="B615" s="684" t="s">
        <v>22241</v>
      </c>
      <c r="C615" s="684" t="s">
        <v>1877</v>
      </c>
      <c r="D615" s="685" t="s">
        <v>23974</v>
      </c>
    </row>
    <row r="616" spans="1:4" ht="13.5" x14ac:dyDescent="0.25">
      <c r="A616" s="684">
        <v>53849</v>
      </c>
      <c r="B616" s="684" t="s">
        <v>22243</v>
      </c>
      <c r="C616" s="684" t="s">
        <v>1877</v>
      </c>
      <c r="D616" s="685" t="s">
        <v>41860</v>
      </c>
    </row>
    <row r="617" spans="1:4" ht="13.5" x14ac:dyDescent="0.25">
      <c r="A617" s="684">
        <v>53857</v>
      </c>
      <c r="B617" s="684" t="s">
        <v>22244</v>
      </c>
      <c r="C617" s="684" t="s">
        <v>1877</v>
      </c>
      <c r="D617" s="685" t="s">
        <v>41861</v>
      </c>
    </row>
    <row r="618" spans="1:4" ht="13.5" x14ac:dyDescent="0.25">
      <c r="A618" s="684">
        <v>53858</v>
      </c>
      <c r="B618" s="684" t="s">
        <v>22245</v>
      </c>
      <c r="C618" s="684" t="s">
        <v>1877</v>
      </c>
      <c r="D618" s="685" t="s">
        <v>41862</v>
      </c>
    </row>
    <row r="619" spans="1:4" ht="13.5" x14ac:dyDescent="0.25">
      <c r="A619" s="684">
        <v>53861</v>
      </c>
      <c r="B619" s="684" t="s">
        <v>22246</v>
      </c>
      <c r="C619" s="684" t="s">
        <v>1877</v>
      </c>
      <c r="D619" s="685" t="s">
        <v>41863</v>
      </c>
    </row>
    <row r="620" spans="1:4" ht="13.5" x14ac:dyDescent="0.25">
      <c r="A620" s="684">
        <v>53863</v>
      </c>
      <c r="B620" s="684" t="s">
        <v>22247</v>
      </c>
      <c r="C620" s="684" t="s">
        <v>1877</v>
      </c>
      <c r="D620" s="685" t="s">
        <v>41864</v>
      </c>
    </row>
    <row r="621" spans="1:4" ht="13.5" x14ac:dyDescent="0.25">
      <c r="A621" s="684">
        <v>53865</v>
      </c>
      <c r="B621" s="684" t="s">
        <v>22248</v>
      </c>
      <c r="C621" s="684" t="s">
        <v>1877</v>
      </c>
      <c r="D621" s="685" t="s">
        <v>41865</v>
      </c>
    </row>
    <row r="622" spans="1:4" ht="13.5" x14ac:dyDescent="0.25">
      <c r="A622" s="684">
        <v>53866</v>
      </c>
      <c r="B622" s="684" t="s">
        <v>41866</v>
      </c>
      <c r="C622" s="684" t="s">
        <v>1877</v>
      </c>
      <c r="D622" s="685" t="s">
        <v>23791</v>
      </c>
    </row>
    <row r="623" spans="1:4" ht="13.5" x14ac:dyDescent="0.25">
      <c r="A623" s="684">
        <v>53882</v>
      </c>
      <c r="B623" s="684" t="s">
        <v>22249</v>
      </c>
      <c r="C623" s="684" t="s">
        <v>1877</v>
      </c>
      <c r="D623" s="685" t="s">
        <v>24458</v>
      </c>
    </row>
    <row r="624" spans="1:4" ht="13.5" x14ac:dyDescent="0.25">
      <c r="A624" s="684">
        <v>55263</v>
      </c>
      <c r="B624" s="684" t="s">
        <v>22250</v>
      </c>
      <c r="C624" s="684" t="s">
        <v>1877</v>
      </c>
      <c r="D624" s="685" t="s">
        <v>26617</v>
      </c>
    </row>
    <row r="625" spans="1:4" ht="13.5" x14ac:dyDescent="0.25">
      <c r="A625" s="684">
        <v>73303</v>
      </c>
      <c r="B625" s="684" t="s">
        <v>22251</v>
      </c>
      <c r="C625" s="684" t="s">
        <v>1877</v>
      </c>
      <c r="D625" s="685" t="s">
        <v>26479</v>
      </c>
    </row>
    <row r="626" spans="1:4" ht="13.5" x14ac:dyDescent="0.25">
      <c r="A626" s="684">
        <v>73307</v>
      </c>
      <c r="B626" s="684" t="s">
        <v>22252</v>
      </c>
      <c r="C626" s="684" t="s">
        <v>1877</v>
      </c>
      <c r="D626" s="685" t="s">
        <v>41867</v>
      </c>
    </row>
    <row r="627" spans="1:4" ht="13.5" x14ac:dyDescent="0.25">
      <c r="A627" s="684">
        <v>73309</v>
      </c>
      <c r="B627" s="684" t="s">
        <v>22253</v>
      </c>
      <c r="C627" s="684" t="s">
        <v>1877</v>
      </c>
      <c r="D627" s="685" t="s">
        <v>41868</v>
      </c>
    </row>
    <row r="628" spans="1:4" ht="13.5" x14ac:dyDescent="0.25">
      <c r="A628" s="684">
        <v>73311</v>
      </c>
      <c r="B628" s="684" t="s">
        <v>22254</v>
      </c>
      <c r="C628" s="684" t="s">
        <v>1877</v>
      </c>
      <c r="D628" s="685" t="s">
        <v>41869</v>
      </c>
    </row>
    <row r="629" spans="1:4" ht="13.5" x14ac:dyDescent="0.25">
      <c r="A629" s="684">
        <v>73313</v>
      </c>
      <c r="B629" s="684" t="s">
        <v>22255</v>
      </c>
      <c r="C629" s="684" t="s">
        <v>1877</v>
      </c>
      <c r="D629" s="685" t="s">
        <v>26631</v>
      </c>
    </row>
    <row r="630" spans="1:4" ht="13.5" x14ac:dyDescent="0.25">
      <c r="A630" s="684">
        <v>73315</v>
      </c>
      <c r="B630" s="684" t="s">
        <v>22256</v>
      </c>
      <c r="C630" s="684" t="s">
        <v>1877</v>
      </c>
      <c r="D630" s="685" t="s">
        <v>26628</v>
      </c>
    </row>
    <row r="631" spans="1:4" ht="13.5" x14ac:dyDescent="0.25">
      <c r="A631" s="684">
        <v>73335</v>
      </c>
      <c r="B631" s="684" t="s">
        <v>22257</v>
      </c>
      <c r="C631" s="684" t="s">
        <v>1877</v>
      </c>
      <c r="D631" s="685" t="s">
        <v>26632</v>
      </c>
    </row>
    <row r="632" spans="1:4" ht="13.5" x14ac:dyDescent="0.25">
      <c r="A632" s="684">
        <v>73340</v>
      </c>
      <c r="B632" s="684" t="s">
        <v>22258</v>
      </c>
      <c r="C632" s="684" t="s">
        <v>1877</v>
      </c>
      <c r="D632" s="685" t="s">
        <v>41845</v>
      </c>
    </row>
    <row r="633" spans="1:4" ht="13.5" x14ac:dyDescent="0.25">
      <c r="A633" s="684">
        <v>83361</v>
      </c>
      <c r="B633" s="684" t="s">
        <v>22259</v>
      </c>
      <c r="C633" s="684" t="s">
        <v>1877</v>
      </c>
      <c r="D633" s="685" t="s">
        <v>41870</v>
      </c>
    </row>
    <row r="634" spans="1:4" ht="13.5" x14ac:dyDescent="0.25">
      <c r="A634" s="684">
        <v>83761</v>
      </c>
      <c r="B634" s="684" t="s">
        <v>22260</v>
      </c>
      <c r="C634" s="684" t="s">
        <v>1877</v>
      </c>
      <c r="D634" s="685" t="s">
        <v>41330</v>
      </c>
    </row>
    <row r="635" spans="1:4" ht="13.5" x14ac:dyDescent="0.25">
      <c r="A635" s="684">
        <v>83762</v>
      </c>
      <c r="B635" s="684" t="s">
        <v>22261</v>
      </c>
      <c r="C635" s="684" t="s">
        <v>1877</v>
      </c>
      <c r="D635" s="685" t="s">
        <v>41871</v>
      </c>
    </row>
    <row r="636" spans="1:4" ht="13.5" x14ac:dyDescent="0.25">
      <c r="A636" s="684">
        <v>83763</v>
      </c>
      <c r="B636" s="684" t="s">
        <v>22263</v>
      </c>
      <c r="C636" s="684" t="s">
        <v>1877</v>
      </c>
      <c r="D636" s="685" t="s">
        <v>26633</v>
      </c>
    </row>
    <row r="637" spans="1:4" ht="13.5" x14ac:dyDescent="0.25">
      <c r="A637" s="684">
        <v>83764</v>
      </c>
      <c r="B637" s="684" t="s">
        <v>22264</v>
      </c>
      <c r="C637" s="684" t="s">
        <v>1877</v>
      </c>
      <c r="D637" s="685" t="s">
        <v>22242</v>
      </c>
    </row>
    <row r="638" spans="1:4" ht="13.5" x14ac:dyDescent="0.25">
      <c r="A638" s="684">
        <v>87026</v>
      </c>
      <c r="B638" s="684" t="s">
        <v>22265</v>
      </c>
      <c r="C638" s="684" t="s">
        <v>1877</v>
      </c>
      <c r="D638" s="685" t="s">
        <v>26475</v>
      </c>
    </row>
    <row r="639" spans="1:4" ht="13.5" x14ac:dyDescent="0.25">
      <c r="A639" s="684">
        <v>87441</v>
      </c>
      <c r="B639" s="684" t="s">
        <v>41872</v>
      </c>
      <c r="C639" s="684" t="s">
        <v>1877</v>
      </c>
      <c r="D639" s="685" t="s">
        <v>41754</v>
      </c>
    </row>
    <row r="640" spans="1:4" ht="13.5" x14ac:dyDescent="0.25">
      <c r="A640" s="684">
        <v>87442</v>
      </c>
      <c r="B640" s="684" t="s">
        <v>41873</v>
      </c>
      <c r="C640" s="684" t="s">
        <v>1877</v>
      </c>
      <c r="D640" s="685" t="s">
        <v>22136</v>
      </c>
    </row>
    <row r="641" spans="1:4" ht="13.5" x14ac:dyDescent="0.25">
      <c r="A641" s="684">
        <v>87443</v>
      </c>
      <c r="B641" s="684" t="s">
        <v>41874</v>
      </c>
      <c r="C641" s="684" t="s">
        <v>1877</v>
      </c>
      <c r="D641" s="685" t="s">
        <v>26475</v>
      </c>
    </row>
    <row r="642" spans="1:4" ht="13.5" x14ac:dyDescent="0.25">
      <c r="A642" s="684">
        <v>87444</v>
      </c>
      <c r="B642" s="684" t="s">
        <v>41875</v>
      </c>
      <c r="C642" s="684" t="s">
        <v>1877</v>
      </c>
      <c r="D642" s="685" t="s">
        <v>26605</v>
      </c>
    </row>
    <row r="643" spans="1:4" ht="13.5" x14ac:dyDescent="0.25">
      <c r="A643" s="684">
        <v>88387</v>
      </c>
      <c r="B643" s="684" t="s">
        <v>41876</v>
      </c>
      <c r="C643" s="684" t="s">
        <v>1877</v>
      </c>
      <c r="D643" s="685" t="s">
        <v>22477</v>
      </c>
    </row>
    <row r="644" spans="1:4" ht="13.5" x14ac:dyDescent="0.25">
      <c r="A644" s="684">
        <v>88389</v>
      </c>
      <c r="B644" s="684" t="s">
        <v>41877</v>
      </c>
      <c r="C644" s="684" t="s">
        <v>1877</v>
      </c>
      <c r="D644" s="685" t="s">
        <v>23641</v>
      </c>
    </row>
    <row r="645" spans="1:4" ht="13.5" x14ac:dyDescent="0.25">
      <c r="A645" s="684">
        <v>88390</v>
      </c>
      <c r="B645" s="684" t="s">
        <v>41878</v>
      </c>
      <c r="C645" s="684" t="s">
        <v>1877</v>
      </c>
      <c r="D645" s="685" t="s">
        <v>23044</v>
      </c>
    </row>
    <row r="646" spans="1:4" ht="13.5" x14ac:dyDescent="0.25">
      <c r="A646" s="684">
        <v>88391</v>
      </c>
      <c r="B646" s="684" t="s">
        <v>41879</v>
      </c>
      <c r="C646" s="684" t="s">
        <v>1877</v>
      </c>
      <c r="D646" s="685" t="s">
        <v>41880</v>
      </c>
    </row>
    <row r="647" spans="1:4" ht="13.5" x14ac:dyDescent="0.25">
      <c r="A647" s="684">
        <v>88394</v>
      </c>
      <c r="B647" s="684" t="s">
        <v>41881</v>
      </c>
      <c r="C647" s="684" t="s">
        <v>1877</v>
      </c>
      <c r="D647" s="685" t="s">
        <v>22289</v>
      </c>
    </row>
    <row r="648" spans="1:4" ht="13.5" x14ac:dyDescent="0.25">
      <c r="A648" s="684">
        <v>88395</v>
      </c>
      <c r="B648" s="684" t="s">
        <v>41882</v>
      </c>
      <c r="C648" s="684" t="s">
        <v>1877</v>
      </c>
      <c r="D648" s="685" t="s">
        <v>22819</v>
      </c>
    </row>
    <row r="649" spans="1:4" ht="13.5" x14ac:dyDescent="0.25">
      <c r="A649" s="684">
        <v>88396</v>
      </c>
      <c r="B649" s="684" t="s">
        <v>41883</v>
      </c>
      <c r="C649" s="684" t="s">
        <v>1877</v>
      </c>
      <c r="D649" s="685" t="s">
        <v>22812</v>
      </c>
    </row>
    <row r="650" spans="1:4" ht="13.5" x14ac:dyDescent="0.25">
      <c r="A650" s="684">
        <v>88397</v>
      </c>
      <c r="B650" s="684" t="s">
        <v>41884</v>
      </c>
      <c r="C650" s="684" t="s">
        <v>1877</v>
      </c>
      <c r="D650" s="685" t="s">
        <v>41885</v>
      </c>
    </row>
    <row r="651" spans="1:4" ht="13.5" x14ac:dyDescent="0.25">
      <c r="A651" s="684">
        <v>88400</v>
      </c>
      <c r="B651" s="684" t="s">
        <v>41886</v>
      </c>
      <c r="C651" s="684" t="s">
        <v>1877</v>
      </c>
      <c r="D651" s="685" t="s">
        <v>22566</v>
      </c>
    </row>
    <row r="652" spans="1:4" ht="13.5" x14ac:dyDescent="0.25">
      <c r="A652" s="684">
        <v>88401</v>
      </c>
      <c r="B652" s="684" t="s">
        <v>41887</v>
      </c>
      <c r="C652" s="684" t="s">
        <v>1877</v>
      </c>
      <c r="D652" s="685" t="s">
        <v>22116</v>
      </c>
    </row>
    <row r="653" spans="1:4" ht="13.5" x14ac:dyDescent="0.25">
      <c r="A653" s="684">
        <v>88402</v>
      </c>
      <c r="B653" s="684" t="s">
        <v>41888</v>
      </c>
      <c r="C653" s="684" t="s">
        <v>1877</v>
      </c>
      <c r="D653" s="685" t="s">
        <v>22820</v>
      </c>
    </row>
    <row r="654" spans="1:4" ht="13.5" x14ac:dyDescent="0.25">
      <c r="A654" s="684">
        <v>88403</v>
      </c>
      <c r="B654" s="684" t="s">
        <v>41889</v>
      </c>
      <c r="C654" s="684" t="s">
        <v>1877</v>
      </c>
      <c r="D654" s="685" t="s">
        <v>25205</v>
      </c>
    </row>
    <row r="655" spans="1:4" ht="13.5" x14ac:dyDescent="0.25">
      <c r="A655" s="684">
        <v>88419</v>
      </c>
      <c r="B655" s="684" t="s">
        <v>22275</v>
      </c>
      <c r="C655" s="684" t="s">
        <v>1877</v>
      </c>
      <c r="D655" s="685" t="s">
        <v>41890</v>
      </c>
    </row>
    <row r="656" spans="1:4" ht="13.5" x14ac:dyDescent="0.25">
      <c r="A656" s="684">
        <v>88422</v>
      </c>
      <c r="B656" s="684" t="s">
        <v>22276</v>
      </c>
      <c r="C656" s="684" t="s">
        <v>1877</v>
      </c>
      <c r="D656" s="685" t="s">
        <v>26290</v>
      </c>
    </row>
    <row r="657" spans="1:4" ht="13.5" x14ac:dyDescent="0.25">
      <c r="A657" s="684">
        <v>88425</v>
      </c>
      <c r="B657" s="684" t="s">
        <v>22278</v>
      </c>
      <c r="C657" s="684" t="s">
        <v>1877</v>
      </c>
      <c r="D657" s="685" t="s">
        <v>25225</v>
      </c>
    </row>
    <row r="658" spans="1:4" ht="13.5" x14ac:dyDescent="0.25">
      <c r="A658" s="684">
        <v>88427</v>
      </c>
      <c r="B658" s="684" t="s">
        <v>22279</v>
      </c>
      <c r="C658" s="684" t="s">
        <v>1877</v>
      </c>
      <c r="D658" s="685" t="s">
        <v>41342</v>
      </c>
    </row>
    <row r="659" spans="1:4" ht="13.5" x14ac:dyDescent="0.25">
      <c r="A659" s="684">
        <v>88434</v>
      </c>
      <c r="B659" s="684" t="s">
        <v>22280</v>
      </c>
      <c r="C659" s="684" t="s">
        <v>1877</v>
      </c>
      <c r="D659" s="685" t="s">
        <v>23973</v>
      </c>
    </row>
    <row r="660" spans="1:4" ht="13.5" x14ac:dyDescent="0.25">
      <c r="A660" s="684">
        <v>88435</v>
      </c>
      <c r="B660" s="684" t="s">
        <v>22281</v>
      </c>
      <c r="C660" s="684" t="s">
        <v>1877</v>
      </c>
      <c r="D660" s="685" t="s">
        <v>23637</v>
      </c>
    </row>
    <row r="661" spans="1:4" ht="13.5" x14ac:dyDescent="0.25">
      <c r="A661" s="684">
        <v>88436</v>
      </c>
      <c r="B661" s="684" t="s">
        <v>22282</v>
      </c>
      <c r="C661" s="684" t="s">
        <v>1877</v>
      </c>
      <c r="D661" s="685" t="s">
        <v>22785</v>
      </c>
    </row>
    <row r="662" spans="1:4" ht="13.5" x14ac:dyDescent="0.25">
      <c r="A662" s="684">
        <v>88437</v>
      </c>
      <c r="B662" s="684" t="s">
        <v>22283</v>
      </c>
      <c r="C662" s="684" t="s">
        <v>1877</v>
      </c>
      <c r="D662" s="685" t="s">
        <v>41342</v>
      </c>
    </row>
    <row r="663" spans="1:4" ht="13.5" x14ac:dyDescent="0.25">
      <c r="A663" s="684">
        <v>88569</v>
      </c>
      <c r="B663" s="684" t="s">
        <v>22284</v>
      </c>
      <c r="C663" s="684" t="s">
        <v>1877</v>
      </c>
      <c r="D663" s="685" t="s">
        <v>25226</v>
      </c>
    </row>
    <row r="664" spans="1:4" ht="13.5" x14ac:dyDescent="0.25">
      <c r="A664" s="684">
        <v>88570</v>
      </c>
      <c r="B664" s="684" t="s">
        <v>22285</v>
      </c>
      <c r="C664" s="684" t="s">
        <v>1877</v>
      </c>
      <c r="D664" s="685" t="s">
        <v>22270</v>
      </c>
    </row>
    <row r="665" spans="1:4" ht="13.5" x14ac:dyDescent="0.25">
      <c r="A665" s="684">
        <v>88826</v>
      </c>
      <c r="B665" s="684" t="s">
        <v>41891</v>
      </c>
      <c r="C665" s="684" t="s">
        <v>1877</v>
      </c>
      <c r="D665" s="685" t="s">
        <v>22547</v>
      </c>
    </row>
    <row r="666" spans="1:4" ht="13.5" x14ac:dyDescent="0.25">
      <c r="A666" s="684">
        <v>88827</v>
      </c>
      <c r="B666" s="684" t="s">
        <v>41892</v>
      </c>
      <c r="C666" s="684" t="s">
        <v>1877</v>
      </c>
      <c r="D666" s="685" t="s">
        <v>22208</v>
      </c>
    </row>
    <row r="667" spans="1:4" ht="13.5" x14ac:dyDescent="0.25">
      <c r="A667" s="684">
        <v>88828</v>
      </c>
      <c r="B667" s="684" t="s">
        <v>41893</v>
      </c>
      <c r="C667" s="684" t="s">
        <v>1877</v>
      </c>
      <c r="D667" s="685" t="s">
        <v>22390</v>
      </c>
    </row>
    <row r="668" spans="1:4" ht="13.5" x14ac:dyDescent="0.25">
      <c r="A668" s="684">
        <v>88829</v>
      </c>
      <c r="B668" s="684" t="s">
        <v>41894</v>
      </c>
      <c r="C668" s="684" t="s">
        <v>1877</v>
      </c>
      <c r="D668" s="685" t="s">
        <v>41895</v>
      </c>
    </row>
    <row r="669" spans="1:4" ht="13.5" x14ac:dyDescent="0.25">
      <c r="A669" s="684">
        <v>88832</v>
      </c>
      <c r="B669" s="684" t="s">
        <v>22290</v>
      </c>
      <c r="C669" s="684" t="s">
        <v>1877</v>
      </c>
      <c r="D669" s="685" t="s">
        <v>25906</v>
      </c>
    </row>
    <row r="670" spans="1:4" ht="13.5" x14ac:dyDescent="0.25">
      <c r="A670" s="684">
        <v>88834</v>
      </c>
      <c r="B670" s="684" t="s">
        <v>22291</v>
      </c>
      <c r="C670" s="684" t="s">
        <v>1877</v>
      </c>
      <c r="D670" s="685" t="s">
        <v>41714</v>
      </c>
    </row>
    <row r="671" spans="1:4" ht="13.5" x14ac:dyDescent="0.25">
      <c r="A671" s="684">
        <v>88835</v>
      </c>
      <c r="B671" s="684" t="s">
        <v>22292</v>
      </c>
      <c r="C671" s="684" t="s">
        <v>1877</v>
      </c>
      <c r="D671" s="685" t="s">
        <v>41896</v>
      </c>
    </row>
    <row r="672" spans="1:4" ht="13.5" x14ac:dyDescent="0.25">
      <c r="A672" s="684">
        <v>88836</v>
      </c>
      <c r="B672" s="684" t="s">
        <v>22293</v>
      </c>
      <c r="C672" s="684" t="s">
        <v>1877</v>
      </c>
      <c r="D672" s="685" t="s">
        <v>41897</v>
      </c>
    </row>
    <row r="673" spans="1:4" ht="13.5" x14ac:dyDescent="0.25">
      <c r="A673" s="684">
        <v>88839</v>
      </c>
      <c r="B673" s="684" t="s">
        <v>22294</v>
      </c>
      <c r="C673" s="684" t="s">
        <v>1877</v>
      </c>
      <c r="D673" s="685" t="s">
        <v>41898</v>
      </c>
    </row>
    <row r="674" spans="1:4" ht="13.5" x14ac:dyDescent="0.25">
      <c r="A674" s="684">
        <v>88840</v>
      </c>
      <c r="B674" s="684" t="s">
        <v>22295</v>
      </c>
      <c r="C674" s="684" t="s">
        <v>1877</v>
      </c>
      <c r="D674" s="685" t="s">
        <v>41760</v>
      </c>
    </row>
    <row r="675" spans="1:4" ht="13.5" x14ac:dyDescent="0.25">
      <c r="A675" s="684">
        <v>88841</v>
      </c>
      <c r="B675" s="684" t="s">
        <v>22296</v>
      </c>
      <c r="C675" s="684" t="s">
        <v>1877</v>
      </c>
      <c r="D675" s="685" t="s">
        <v>25215</v>
      </c>
    </row>
    <row r="676" spans="1:4" ht="13.5" x14ac:dyDescent="0.25">
      <c r="A676" s="684">
        <v>88842</v>
      </c>
      <c r="B676" s="684" t="s">
        <v>22297</v>
      </c>
      <c r="C676" s="684" t="s">
        <v>1877</v>
      </c>
      <c r="D676" s="685" t="s">
        <v>41899</v>
      </c>
    </row>
    <row r="677" spans="1:4" ht="13.5" x14ac:dyDescent="0.25">
      <c r="A677" s="684">
        <v>88847</v>
      </c>
      <c r="B677" s="684" t="s">
        <v>22298</v>
      </c>
      <c r="C677" s="684" t="s">
        <v>1877</v>
      </c>
      <c r="D677" s="685" t="s">
        <v>41900</v>
      </c>
    </row>
    <row r="678" spans="1:4" ht="13.5" x14ac:dyDescent="0.25">
      <c r="A678" s="684">
        <v>88848</v>
      </c>
      <c r="B678" s="684" t="s">
        <v>22300</v>
      </c>
      <c r="C678" s="684" t="s">
        <v>1877</v>
      </c>
      <c r="D678" s="685" t="s">
        <v>23779</v>
      </c>
    </row>
    <row r="679" spans="1:4" ht="13.5" x14ac:dyDescent="0.25">
      <c r="A679" s="684">
        <v>88853</v>
      </c>
      <c r="B679" s="684" t="s">
        <v>22301</v>
      </c>
      <c r="C679" s="684" t="s">
        <v>1877</v>
      </c>
      <c r="D679" s="685" t="s">
        <v>22210</v>
      </c>
    </row>
    <row r="680" spans="1:4" ht="13.5" x14ac:dyDescent="0.25">
      <c r="A680" s="684">
        <v>88854</v>
      </c>
      <c r="B680" s="684" t="s">
        <v>22302</v>
      </c>
      <c r="C680" s="684" t="s">
        <v>1877</v>
      </c>
      <c r="D680" s="685" t="s">
        <v>23650</v>
      </c>
    </row>
    <row r="681" spans="1:4" ht="13.5" x14ac:dyDescent="0.25">
      <c r="A681" s="684">
        <v>88855</v>
      </c>
      <c r="B681" s="684" t="s">
        <v>41901</v>
      </c>
      <c r="C681" s="684" t="s">
        <v>1877</v>
      </c>
      <c r="D681" s="685" t="s">
        <v>41902</v>
      </c>
    </row>
    <row r="682" spans="1:4" ht="13.5" x14ac:dyDescent="0.25">
      <c r="A682" s="684">
        <v>88856</v>
      </c>
      <c r="B682" s="684" t="s">
        <v>41903</v>
      </c>
      <c r="C682" s="684" t="s">
        <v>1877</v>
      </c>
      <c r="D682" s="685" t="s">
        <v>22838</v>
      </c>
    </row>
    <row r="683" spans="1:4" ht="13.5" x14ac:dyDescent="0.25">
      <c r="A683" s="684">
        <v>88857</v>
      </c>
      <c r="B683" s="684" t="s">
        <v>22304</v>
      </c>
      <c r="C683" s="684" t="s">
        <v>1877</v>
      </c>
      <c r="D683" s="685" t="s">
        <v>41904</v>
      </c>
    </row>
    <row r="684" spans="1:4" ht="13.5" x14ac:dyDescent="0.25">
      <c r="A684" s="684">
        <v>88858</v>
      </c>
      <c r="B684" s="684" t="s">
        <v>22306</v>
      </c>
      <c r="C684" s="684" t="s">
        <v>1877</v>
      </c>
      <c r="D684" s="685" t="s">
        <v>41905</v>
      </c>
    </row>
    <row r="685" spans="1:4" ht="13.5" x14ac:dyDescent="0.25">
      <c r="A685" s="684">
        <v>88859</v>
      </c>
      <c r="B685" s="684" t="s">
        <v>22307</v>
      </c>
      <c r="C685" s="684" t="s">
        <v>1877</v>
      </c>
      <c r="D685" s="685" t="s">
        <v>26634</v>
      </c>
    </row>
    <row r="686" spans="1:4" ht="13.5" x14ac:dyDescent="0.25">
      <c r="A686" s="684">
        <v>88860</v>
      </c>
      <c r="B686" s="684" t="s">
        <v>22308</v>
      </c>
      <c r="C686" s="684" t="s">
        <v>1877</v>
      </c>
      <c r="D686" s="685" t="s">
        <v>26635</v>
      </c>
    </row>
    <row r="687" spans="1:4" ht="13.5" x14ac:dyDescent="0.25">
      <c r="A687" s="684">
        <v>88900</v>
      </c>
      <c r="B687" s="684" t="s">
        <v>22309</v>
      </c>
      <c r="C687" s="684" t="s">
        <v>1877</v>
      </c>
      <c r="D687" s="685" t="s">
        <v>41656</v>
      </c>
    </row>
    <row r="688" spans="1:4" ht="13.5" x14ac:dyDescent="0.25">
      <c r="A688" s="684">
        <v>88902</v>
      </c>
      <c r="B688" s="684" t="s">
        <v>22310</v>
      </c>
      <c r="C688" s="684" t="s">
        <v>1877</v>
      </c>
      <c r="D688" s="685" t="s">
        <v>26636</v>
      </c>
    </row>
    <row r="689" spans="1:4" ht="13.5" x14ac:dyDescent="0.25">
      <c r="A689" s="684">
        <v>88903</v>
      </c>
      <c r="B689" s="684" t="s">
        <v>22311</v>
      </c>
      <c r="C689" s="684" t="s">
        <v>1877</v>
      </c>
      <c r="D689" s="685" t="s">
        <v>26637</v>
      </c>
    </row>
    <row r="690" spans="1:4" ht="13.5" x14ac:dyDescent="0.25">
      <c r="A690" s="684">
        <v>88904</v>
      </c>
      <c r="B690" s="684" t="s">
        <v>22312</v>
      </c>
      <c r="C690" s="684" t="s">
        <v>1877</v>
      </c>
      <c r="D690" s="685" t="s">
        <v>41906</v>
      </c>
    </row>
    <row r="691" spans="1:4" ht="13.5" x14ac:dyDescent="0.25">
      <c r="A691" s="684">
        <v>89009</v>
      </c>
      <c r="B691" s="684" t="s">
        <v>22313</v>
      </c>
      <c r="C691" s="684" t="s">
        <v>1877</v>
      </c>
      <c r="D691" s="685" t="s">
        <v>26638</v>
      </c>
    </row>
    <row r="692" spans="1:4" ht="13.5" x14ac:dyDescent="0.25">
      <c r="A692" s="684">
        <v>89010</v>
      </c>
      <c r="B692" s="684" t="s">
        <v>22314</v>
      </c>
      <c r="C692" s="684" t="s">
        <v>1877</v>
      </c>
      <c r="D692" s="685" t="s">
        <v>41264</v>
      </c>
    </row>
    <row r="693" spans="1:4" ht="13.5" x14ac:dyDescent="0.25">
      <c r="A693" s="684">
        <v>89011</v>
      </c>
      <c r="B693" s="684" t="s">
        <v>22315</v>
      </c>
      <c r="C693" s="684" t="s">
        <v>1877</v>
      </c>
      <c r="D693" s="685" t="s">
        <v>26639</v>
      </c>
    </row>
    <row r="694" spans="1:4" ht="13.5" x14ac:dyDescent="0.25">
      <c r="A694" s="684">
        <v>89012</v>
      </c>
      <c r="B694" s="684" t="s">
        <v>22316</v>
      </c>
      <c r="C694" s="684" t="s">
        <v>1877</v>
      </c>
      <c r="D694" s="685" t="s">
        <v>41907</v>
      </c>
    </row>
    <row r="695" spans="1:4" ht="13.5" x14ac:dyDescent="0.25">
      <c r="A695" s="684">
        <v>89013</v>
      </c>
      <c r="B695" s="684" t="s">
        <v>22317</v>
      </c>
      <c r="C695" s="684" t="s">
        <v>1877</v>
      </c>
      <c r="D695" s="685" t="s">
        <v>41908</v>
      </c>
    </row>
    <row r="696" spans="1:4" ht="13.5" x14ac:dyDescent="0.25">
      <c r="A696" s="684">
        <v>89014</v>
      </c>
      <c r="B696" s="684" t="s">
        <v>22318</v>
      </c>
      <c r="C696" s="684" t="s">
        <v>1877</v>
      </c>
      <c r="D696" s="685" t="s">
        <v>24429</v>
      </c>
    </row>
    <row r="697" spans="1:4" ht="13.5" x14ac:dyDescent="0.25">
      <c r="A697" s="684">
        <v>89015</v>
      </c>
      <c r="B697" s="684" t="s">
        <v>22319</v>
      </c>
      <c r="C697" s="684" t="s">
        <v>1877</v>
      </c>
      <c r="D697" s="685" t="s">
        <v>41909</v>
      </c>
    </row>
    <row r="698" spans="1:4" ht="13.5" x14ac:dyDescent="0.25">
      <c r="A698" s="684">
        <v>89016</v>
      </c>
      <c r="B698" s="684" t="s">
        <v>22320</v>
      </c>
      <c r="C698" s="684" t="s">
        <v>1877</v>
      </c>
      <c r="D698" s="685" t="s">
        <v>23685</v>
      </c>
    </row>
    <row r="699" spans="1:4" ht="13.5" x14ac:dyDescent="0.25">
      <c r="A699" s="684">
        <v>89017</v>
      </c>
      <c r="B699" s="684" t="s">
        <v>22321</v>
      </c>
      <c r="C699" s="684" t="s">
        <v>1877</v>
      </c>
      <c r="D699" s="685" t="s">
        <v>41910</v>
      </c>
    </row>
    <row r="700" spans="1:4" ht="13.5" x14ac:dyDescent="0.25">
      <c r="A700" s="684">
        <v>89018</v>
      </c>
      <c r="B700" s="684" t="s">
        <v>22322</v>
      </c>
      <c r="C700" s="684" t="s">
        <v>1877</v>
      </c>
      <c r="D700" s="685" t="s">
        <v>41911</v>
      </c>
    </row>
    <row r="701" spans="1:4" ht="13.5" x14ac:dyDescent="0.25">
      <c r="A701" s="684">
        <v>89019</v>
      </c>
      <c r="B701" s="684" t="s">
        <v>41912</v>
      </c>
      <c r="C701" s="684" t="s">
        <v>1877</v>
      </c>
      <c r="D701" s="685" t="s">
        <v>22555</v>
      </c>
    </row>
    <row r="702" spans="1:4" ht="13.5" x14ac:dyDescent="0.25">
      <c r="A702" s="684">
        <v>89020</v>
      </c>
      <c r="B702" s="684" t="s">
        <v>41913</v>
      </c>
      <c r="C702" s="684" t="s">
        <v>1877</v>
      </c>
      <c r="D702" s="685" t="s">
        <v>22208</v>
      </c>
    </row>
    <row r="703" spans="1:4" ht="13.5" x14ac:dyDescent="0.25">
      <c r="A703" s="684">
        <v>89023</v>
      </c>
      <c r="B703" s="684" t="s">
        <v>41914</v>
      </c>
      <c r="C703" s="684" t="s">
        <v>1877</v>
      </c>
      <c r="D703" s="685" t="s">
        <v>23684</v>
      </c>
    </row>
    <row r="704" spans="1:4" ht="13.5" x14ac:dyDescent="0.25">
      <c r="A704" s="684">
        <v>89024</v>
      </c>
      <c r="B704" s="684" t="s">
        <v>41915</v>
      </c>
      <c r="C704" s="684" t="s">
        <v>1877</v>
      </c>
      <c r="D704" s="685" t="s">
        <v>22438</v>
      </c>
    </row>
    <row r="705" spans="1:4" ht="13.5" x14ac:dyDescent="0.25">
      <c r="A705" s="684">
        <v>89025</v>
      </c>
      <c r="B705" s="684" t="s">
        <v>41916</v>
      </c>
      <c r="C705" s="684" t="s">
        <v>1877</v>
      </c>
      <c r="D705" s="685" t="s">
        <v>41917</v>
      </c>
    </row>
    <row r="706" spans="1:4" ht="13.5" x14ac:dyDescent="0.25">
      <c r="A706" s="684">
        <v>89026</v>
      </c>
      <c r="B706" s="684" t="s">
        <v>41918</v>
      </c>
      <c r="C706" s="684" t="s">
        <v>1877</v>
      </c>
      <c r="D706" s="685" t="s">
        <v>41495</v>
      </c>
    </row>
    <row r="707" spans="1:4" ht="13.5" x14ac:dyDescent="0.25">
      <c r="A707" s="684">
        <v>89029</v>
      </c>
      <c r="B707" s="684" t="s">
        <v>22323</v>
      </c>
      <c r="C707" s="684" t="s">
        <v>1877</v>
      </c>
      <c r="D707" s="685" t="s">
        <v>26640</v>
      </c>
    </row>
    <row r="708" spans="1:4" ht="13.5" x14ac:dyDescent="0.25">
      <c r="A708" s="684">
        <v>89030</v>
      </c>
      <c r="B708" s="684" t="s">
        <v>22324</v>
      </c>
      <c r="C708" s="684" t="s">
        <v>1877</v>
      </c>
      <c r="D708" s="685" t="s">
        <v>23050</v>
      </c>
    </row>
    <row r="709" spans="1:4" ht="13.5" x14ac:dyDescent="0.25">
      <c r="A709" s="684">
        <v>89033</v>
      </c>
      <c r="B709" s="684" t="s">
        <v>22325</v>
      </c>
      <c r="C709" s="684" t="s">
        <v>1877</v>
      </c>
      <c r="D709" s="685" t="s">
        <v>41919</v>
      </c>
    </row>
    <row r="710" spans="1:4" ht="13.5" x14ac:dyDescent="0.25">
      <c r="A710" s="684">
        <v>89034</v>
      </c>
      <c r="B710" s="684" t="s">
        <v>22326</v>
      </c>
      <c r="C710" s="684" t="s">
        <v>1877</v>
      </c>
      <c r="D710" s="685" t="s">
        <v>41920</v>
      </c>
    </row>
    <row r="711" spans="1:4" ht="13.5" x14ac:dyDescent="0.25">
      <c r="A711" s="684">
        <v>89128</v>
      </c>
      <c r="B711" s="684" t="s">
        <v>22327</v>
      </c>
      <c r="C711" s="684" t="s">
        <v>1877</v>
      </c>
      <c r="D711" s="685" t="s">
        <v>26641</v>
      </c>
    </row>
    <row r="712" spans="1:4" ht="13.5" x14ac:dyDescent="0.25">
      <c r="A712" s="684">
        <v>89129</v>
      </c>
      <c r="B712" s="684" t="s">
        <v>22328</v>
      </c>
      <c r="C712" s="684" t="s">
        <v>1877</v>
      </c>
      <c r="D712" s="685" t="s">
        <v>23476</v>
      </c>
    </row>
    <row r="713" spans="1:4" ht="13.5" x14ac:dyDescent="0.25">
      <c r="A713" s="684">
        <v>89130</v>
      </c>
      <c r="B713" s="684" t="s">
        <v>22329</v>
      </c>
      <c r="C713" s="684" t="s">
        <v>1877</v>
      </c>
      <c r="D713" s="685" t="s">
        <v>41921</v>
      </c>
    </row>
    <row r="714" spans="1:4" ht="13.5" x14ac:dyDescent="0.25">
      <c r="A714" s="684">
        <v>89131</v>
      </c>
      <c r="B714" s="684" t="s">
        <v>22330</v>
      </c>
      <c r="C714" s="684" t="s">
        <v>1877</v>
      </c>
      <c r="D714" s="685" t="s">
        <v>41922</v>
      </c>
    </row>
    <row r="715" spans="1:4" ht="13.5" x14ac:dyDescent="0.25">
      <c r="A715" s="684">
        <v>89210</v>
      </c>
      <c r="B715" s="684" t="s">
        <v>22331</v>
      </c>
      <c r="C715" s="684" t="s">
        <v>1877</v>
      </c>
      <c r="D715" s="685" t="s">
        <v>41923</v>
      </c>
    </row>
    <row r="716" spans="1:4" ht="13.5" x14ac:dyDescent="0.25">
      <c r="A716" s="684">
        <v>89211</v>
      </c>
      <c r="B716" s="684" t="s">
        <v>22332</v>
      </c>
      <c r="C716" s="684" t="s">
        <v>1877</v>
      </c>
      <c r="D716" s="685" t="s">
        <v>41924</v>
      </c>
    </row>
    <row r="717" spans="1:4" ht="13.5" x14ac:dyDescent="0.25">
      <c r="A717" s="684">
        <v>89212</v>
      </c>
      <c r="B717" s="684" t="s">
        <v>22333</v>
      </c>
      <c r="C717" s="684" t="s">
        <v>1877</v>
      </c>
      <c r="D717" s="685" t="s">
        <v>41925</v>
      </c>
    </row>
    <row r="718" spans="1:4" ht="13.5" x14ac:dyDescent="0.25">
      <c r="A718" s="684">
        <v>89213</v>
      </c>
      <c r="B718" s="684" t="s">
        <v>22335</v>
      </c>
      <c r="C718" s="684" t="s">
        <v>1877</v>
      </c>
      <c r="D718" s="685" t="s">
        <v>41926</v>
      </c>
    </row>
    <row r="719" spans="1:4" ht="13.5" x14ac:dyDescent="0.25">
      <c r="A719" s="684">
        <v>89214</v>
      </c>
      <c r="B719" s="684" t="s">
        <v>22336</v>
      </c>
      <c r="C719" s="684" t="s">
        <v>1877</v>
      </c>
      <c r="D719" s="685" t="s">
        <v>23930</v>
      </c>
    </row>
    <row r="720" spans="1:4" ht="13.5" x14ac:dyDescent="0.25">
      <c r="A720" s="684">
        <v>89215</v>
      </c>
      <c r="B720" s="684" t="s">
        <v>22337</v>
      </c>
      <c r="C720" s="684" t="s">
        <v>1877</v>
      </c>
      <c r="D720" s="685" t="s">
        <v>41927</v>
      </c>
    </row>
    <row r="721" spans="1:4" ht="13.5" x14ac:dyDescent="0.25">
      <c r="A721" s="684">
        <v>89221</v>
      </c>
      <c r="B721" s="684" t="s">
        <v>41928</v>
      </c>
      <c r="C721" s="684" t="s">
        <v>1877</v>
      </c>
      <c r="D721" s="685" t="s">
        <v>23634</v>
      </c>
    </row>
    <row r="722" spans="1:4" ht="13.5" x14ac:dyDescent="0.25">
      <c r="A722" s="684">
        <v>89222</v>
      </c>
      <c r="B722" s="684" t="s">
        <v>41929</v>
      </c>
      <c r="C722" s="684" t="s">
        <v>1877</v>
      </c>
      <c r="D722" s="685" t="s">
        <v>22274</v>
      </c>
    </row>
    <row r="723" spans="1:4" ht="13.5" x14ac:dyDescent="0.25">
      <c r="A723" s="684">
        <v>89223</v>
      </c>
      <c r="B723" s="684" t="s">
        <v>41930</v>
      </c>
      <c r="C723" s="684" t="s">
        <v>1877</v>
      </c>
      <c r="D723" s="685" t="s">
        <v>23998</v>
      </c>
    </row>
    <row r="724" spans="1:4" ht="13.5" x14ac:dyDescent="0.25">
      <c r="A724" s="684">
        <v>89224</v>
      </c>
      <c r="B724" s="684" t="s">
        <v>41931</v>
      </c>
      <c r="C724" s="684" t="s">
        <v>1877</v>
      </c>
      <c r="D724" s="685" t="s">
        <v>41864</v>
      </c>
    </row>
    <row r="725" spans="1:4" ht="13.5" x14ac:dyDescent="0.25">
      <c r="A725" s="684">
        <v>89228</v>
      </c>
      <c r="B725" s="684" t="s">
        <v>22338</v>
      </c>
      <c r="C725" s="684" t="s">
        <v>1877</v>
      </c>
      <c r="D725" s="685" t="s">
        <v>41932</v>
      </c>
    </row>
    <row r="726" spans="1:4" ht="13.5" x14ac:dyDescent="0.25">
      <c r="A726" s="684">
        <v>89229</v>
      </c>
      <c r="B726" s="684" t="s">
        <v>22339</v>
      </c>
      <c r="C726" s="684" t="s">
        <v>1877</v>
      </c>
      <c r="D726" s="685" t="s">
        <v>26478</v>
      </c>
    </row>
    <row r="727" spans="1:4" ht="13.5" x14ac:dyDescent="0.25">
      <c r="A727" s="684">
        <v>89230</v>
      </c>
      <c r="B727" s="684" t="s">
        <v>22340</v>
      </c>
      <c r="C727" s="684" t="s">
        <v>1877</v>
      </c>
      <c r="D727" s="685" t="s">
        <v>41933</v>
      </c>
    </row>
    <row r="728" spans="1:4" ht="13.5" x14ac:dyDescent="0.25">
      <c r="A728" s="684">
        <v>89231</v>
      </c>
      <c r="B728" s="684" t="s">
        <v>22341</v>
      </c>
      <c r="C728" s="684" t="s">
        <v>1877</v>
      </c>
      <c r="D728" s="685" t="s">
        <v>26642</v>
      </c>
    </row>
    <row r="729" spans="1:4" ht="13.5" x14ac:dyDescent="0.25">
      <c r="A729" s="684">
        <v>89232</v>
      </c>
      <c r="B729" s="684" t="s">
        <v>22342</v>
      </c>
      <c r="C729" s="684" t="s">
        <v>1877</v>
      </c>
      <c r="D729" s="685" t="s">
        <v>41934</v>
      </c>
    </row>
    <row r="730" spans="1:4" ht="13.5" x14ac:dyDescent="0.25">
      <c r="A730" s="684">
        <v>89233</v>
      </c>
      <c r="B730" s="684" t="s">
        <v>22343</v>
      </c>
      <c r="C730" s="684" t="s">
        <v>1877</v>
      </c>
      <c r="D730" s="685" t="s">
        <v>26643</v>
      </c>
    </row>
    <row r="731" spans="1:4" ht="13.5" x14ac:dyDescent="0.25">
      <c r="A731" s="684">
        <v>89236</v>
      </c>
      <c r="B731" s="684" t="s">
        <v>22344</v>
      </c>
      <c r="C731" s="684" t="s">
        <v>1877</v>
      </c>
      <c r="D731" s="685" t="s">
        <v>41935</v>
      </c>
    </row>
    <row r="732" spans="1:4" ht="13.5" x14ac:dyDescent="0.25">
      <c r="A732" s="684">
        <v>89237</v>
      </c>
      <c r="B732" s="684" t="s">
        <v>22345</v>
      </c>
      <c r="C732" s="684" t="s">
        <v>1877</v>
      </c>
      <c r="D732" s="685" t="s">
        <v>41936</v>
      </c>
    </row>
    <row r="733" spans="1:4" ht="13.5" x14ac:dyDescent="0.25">
      <c r="A733" s="684">
        <v>89238</v>
      </c>
      <c r="B733" s="684" t="s">
        <v>22346</v>
      </c>
      <c r="C733" s="684" t="s">
        <v>1877</v>
      </c>
      <c r="D733" s="685" t="s">
        <v>41937</v>
      </c>
    </row>
    <row r="734" spans="1:4" ht="13.5" x14ac:dyDescent="0.25">
      <c r="A734" s="684">
        <v>89239</v>
      </c>
      <c r="B734" s="684" t="s">
        <v>22347</v>
      </c>
      <c r="C734" s="684" t="s">
        <v>1877</v>
      </c>
      <c r="D734" s="685" t="s">
        <v>41938</v>
      </c>
    </row>
    <row r="735" spans="1:4" ht="13.5" x14ac:dyDescent="0.25">
      <c r="A735" s="684">
        <v>89240</v>
      </c>
      <c r="B735" s="684" t="s">
        <v>22348</v>
      </c>
      <c r="C735" s="684" t="s">
        <v>1877</v>
      </c>
      <c r="D735" s="685" t="s">
        <v>41939</v>
      </c>
    </row>
    <row r="736" spans="1:4" ht="13.5" x14ac:dyDescent="0.25">
      <c r="A736" s="684">
        <v>89241</v>
      </c>
      <c r="B736" s="684" t="s">
        <v>22349</v>
      </c>
      <c r="C736" s="684" t="s">
        <v>1877</v>
      </c>
      <c r="D736" s="685" t="s">
        <v>25686</v>
      </c>
    </row>
    <row r="737" spans="1:4" ht="13.5" x14ac:dyDescent="0.25">
      <c r="A737" s="684">
        <v>89246</v>
      </c>
      <c r="B737" s="684" t="s">
        <v>22350</v>
      </c>
      <c r="C737" s="684" t="s">
        <v>1877</v>
      </c>
      <c r="D737" s="685" t="s">
        <v>41940</v>
      </c>
    </row>
    <row r="738" spans="1:4" ht="13.5" x14ac:dyDescent="0.25">
      <c r="A738" s="684">
        <v>89247</v>
      </c>
      <c r="B738" s="684" t="s">
        <v>22351</v>
      </c>
      <c r="C738" s="684" t="s">
        <v>1877</v>
      </c>
      <c r="D738" s="685" t="s">
        <v>26644</v>
      </c>
    </row>
    <row r="739" spans="1:4" ht="13.5" x14ac:dyDescent="0.25">
      <c r="A739" s="684">
        <v>89248</v>
      </c>
      <c r="B739" s="684" t="s">
        <v>22352</v>
      </c>
      <c r="C739" s="684" t="s">
        <v>1877</v>
      </c>
      <c r="D739" s="685" t="s">
        <v>41941</v>
      </c>
    </row>
    <row r="740" spans="1:4" ht="13.5" x14ac:dyDescent="0.25">
      <c r="A740" s="684">
        <v>89249</v>
      </c>
      <c r="B740" s="684" t="s">
        <v>22353</v>
      </c>
      <c r="C740" s="684" t="s">
        <v>1877</v>
      </c>
      <c r="D740" s="685" t="s">
        <v>41942</v>
      </c>
    </row>
    <row r="741" spans="1:4" ht="13.5" x14ac:dyDescent="0.25">
      <c r="A741" s="684">
        <v>89253</v>
      </c>
      <c r="B741" s="684" t="s">
        <v>22354</v>
      </c>
      <c r="C741" s="684" t="s">
        <v>1877</v>
      </c>
      <c r="D741" s="685" t="s">
        <v>41943</v>
      </c>
    </row>
    <row r="742" spans="1:4" ht="13.5" x14ac:dyDescent="0.25">
      <c r="A742" s="684">
        <v>89254</v>
      </c>
      <c r="B742" s="684" t="s">
        <v>22355</v>
      </c>
      <c r="C742" s="684" t="s">
        <v>1877</v>
      </c>
      <c r="D742" s="685" t="s">
        <v>23224</v>
      </c>
    </row>
    <row r="743" spans="1:4" ht="13.5" x14ac:dyDescent="0.25">
      <c r="A743" s="684">
        <v>89255</v>
      </c>
      <c r="B743" s="684" t="s">
        <v>22356</v>
      </c>
      <c r="C743" s="684" t="s">
        <v>1877</v>
      </c>
      <c r="D743" s="685" t="s">
        <v>41944</v>
      </c>
    </row>
    <row r="744" spans="1:4" ht="13.5" x14ac:dyDescent="0.25">
      <c r="A744" s="684">
        <v>89256</v>
      </c>
      <c r="B744" s="684" t="s">
        <v>22357</v>
      </c>
      <c r="C744" s="684" t="s">
        <v>1877</v>
      </c>
      <c r="D744" s="685" t="s">
        <v>41945</v>
      </c>
    </row>
    <row r="745" spans="1:4" ht="13.5" x14ac:dyDescent="0.25">
      <c r="A745" s="684">
        <v>89259</v>
      </c>
      <c r="B745" s="684" t="s">
        <v>22358</v>
      </c>
      <c r="C745" s="684" t="s">
        <v>1877</v>
      </c>
      <c r="D745" s="685" t="s">
        <v>26274</v>
      </c>
    </row>
    <row r="746" spans="1:4" ht="13.5" x14ac:dyDescent="0.25">
      <c r="A746" s="684">
        <v>89260</v>
      </c>
      <c r="B746" s="684" t="s">
        <v>22360</v>
      </c>
      <c r="C746" s="684" t="s">
        <v>1877</v>
      </c>
      <c r="D746" s="685" t="s">
        <v>24183</v>
      </c>
    </row>
    <row r="747" spans="1:4" ht="13.5" x14ac:dyDescent="0.25">
      <c r="A747" s="684">
        <v>89262</v>
      </c>
      <c r="B747" s="684" t="s">
        <v>22361</v>
      </c>
      <c r="C747" s="684" t="s">
        <v>1877</v>
      </c>
      <c r="D747" s="685" t="s">
        <v>26365</v>
      </c>
    </row>
    <row r="748" spans="1:4" ht="13.5" x14ac:dyDescent="0.25">
      <c r="A748" s="684">
        <v>89264</v>
      </c>
      <c r="B748" s="684" t="s">
        <v>22363</v>
      </c>
      <c r="C748" s="684" t="s">
        <v>1877</v>
      </c>
      <c r="D748" s="685" t="s">
        <v>41946</v>
      </c>
    </row>
    <row r="749" spans="1:4" ht="13.5" x14ac:dyDescent="0.25">
      <c r="A749" s="684">
        <v>89265</v>
      </c>
      <c r="B749" s="684" t="s">
        <v>22364</v>
      </c>
      <c r="C749" s="684" t="s">
        <v>1877</v>
      </c>
      <c r="D749" s="685" t="s">
        <v>25209</v>
      </c>
    </row>
    <row r="750" spans="1:4" ht="13.5" x14ac:dyDescent="0.25">
      <c r="A750" s="684">
        <v>89266</v>
      </c>
      <c r="B750" s="684" t="s">
        <v>22365</v>
      </c>
      <c r="C750" s="684" t="s">
        <v>1877</v>
      </c>
      <c r="D750" s="685" t="s">
        <v>21890</v>
      </c>
    </row>
    <row r="751" spans="1:4" ht="13.5" x14ac:dyDescent="0.25">
      <c r="A751" s="684">
        <v>89267</v>
      </c>
      <c r="B751" s="684" t="s">
        <v>22366</v>
      </c>
      <c r="C751" s="684" t="s">
        <v>1877</v>
      </c>
      <c r="D751" s="685" t="s">
        <v>26645</v>
      </c>
    </row>
    <row r="752" spans="1:4" ht="13.5" x14ac:dyDescent="0.25">
      <c r="A752" s="684">
        <v>89268</v>
      </c>
      <c r="B752" s="684" t="s">
        <v>22367</v>
      </c>
      <c r="C752" s="684" t="s">
        <v>1877</v>
      </c>
      <c r="D752" s="685" t="s">
        <v>26646</v>
      </c>
    </row>
    <row r="753" spans="1:4" ht="13.5" x14ac:dyDescent="0.25">
      <c r="A753" s="684">
        <v>89269</v>
      </c>
      <c r="B753" s="684" t="s">
        <v>22368</v>
      </c>
      <c r="C753" s="684" t="s">
        <v>1877</v>
      </c>
      <c r="D753" s="685" t="s">
        <v>41947</v>
      </c>
    </row>
    <row r="754" spans="1:4" ht="13.5" x14ac:dyDescent="0.25">
      <c r="A754" s="684">
        <v>89270</v>
      </c>
      <c r="B754" s="684" t="s">
        <v>22369</v>
      </c>
      <c r="C754" s="684" t="s">
        <v>1877</v>
      </c>
      <c r="D754" s="685" t="s">
        <v>41722</v>
      </c>
    </row>
    <row r="755" spans="1:4" ht="13.5" x14ac:dyDescent="0.25">
      <c r="A755" s="684">
        <v>89271</v>
      </c>
      <c r="B755" s="684" t="s">
        <v>22370</v>
      </c>
      <c r="C755" s="684" t="s">
        <v>1877</v>
      </c>
      <c r="D755" s="685" t="s">
        <v>41948</v>
      </c>
    </row>
    <row r="756" spans="1:4" ht="13.5" x14ac:dyDescent="0.25">
      <c r="A756" s="684">
        <v>89274</v>
      </c>
      <c r="B756" s="684" t="s">
        <v>41949</v>
      </c>
      <c r="C756" s="684" t="s">
        <v>1877</v>
      </c>
      <c r="D756" s="685" t="s">
        <v>25211</v>
      </c>
    </row>
    <row r="757" spans="1:4" ht="13.5" x14ac:dyDescent="0.25">
      <c r="A757" s="684">
        <v>89275</v>
      </c>
      <c r="B757" s="684" t="s">
        <v>41950</v>
      </c>
      <c r="C757" s="684" t="s">
        <v>1877</v>
      </c>
      <c r="D757" s="685" t="s">
        <v>22120</v>
      </c>
    </row>
    <row r="758" spans="1:4" ht="13.5" x14ac:dyDescent="0.25">
      <c r="A758" s="684">
        <v>89276</v>
      </c>
      <c r="B758" s="684" t="s">
        <v>41951</v>
      </c>
      <c r="C758" s="684" t="s">
        <v>1877</v>
      </c>
      <c r="D758" s="685" t="s">
        <v>26647</v>
      </c>
    </row>
    <row r="759" spans="1:4" ht="13.5" x14ac:dyDescent="0.25">
      <c r="A759" s="684">
        <v>89277</v>
      </c>
      <c r="B759" s="684" t="s">
        <v>41952</v>
      </c>
      <c r="C759" s="684" t="s">
        <v>1877</v>
      </c>
      <c r="D759" s="685" t="s">
        <v>22754</v>
      </c>
    </row>
    <row r="760" spans="1:4" ht="13.5" x14ac:dyDescent="0.25">
      <c r="A760" s="684">
        <v>89280</v>
      </c>
      <c r="B760" s="684" t="s">
        <v>22372</v>
      </c>
      <c r="C760" s="684" t="s">
        <v>1877</v>
      </c>
      <c r="D760" s="685" t="s">
        <v>41953</v>
      </c>
    </row>
    <row r="761" spans="1:4" ht="13.5" x14ac:dyDescent="0.25">
      <c r="A761" s="684">
        <v>89281</v>
      </c>
      <c r="B761" s="684" t="s">
        <v>22373</v>
      </c>
      <c r="C761" s="684" t="s">
        <v>1877</v>
      </c>
      <c r="D761" s="685" t="s">
        <v>24459</v>
      </c>
    </row>
    <row r="762" spans="1:4" ht="13.5" x14ac:dyDescent="0.25">
      <c r="A762" s="684">
        <v>89870</v>
      </c>
      <c r="B762" s="684" t="s">
        <v>22374</v>
      </c>
      <c r="C762" s="684" t="s">
        <v>1877</v>
      </c>
      <c r="D762" s="685" t="s">
        <v>41954</v>
      </c>
    </row>
    <row r="763" spans="1:4" ht="13.5" x14ac:dyDescent="0.25">
      <c r="A763" s="684">
        <v>89871</v>
      </c>
      <c r="B763" s="684" t="s">
        <v>22375</v>
      </c>
      <c r="C763" s="684" t="s">
        <v>1877</v>
      </c>
      <c r="D763" s="685" t="s">
        <v>41627</v>
      </c>
    </row>
    <row r="764" spans="1:4" ht="13.5" x14ac:dyDescent="0.25">
      <c r="A764" s="684">
        <v>89872</v>
      </c>
      <c r="B764" s="684" t="s">
        <v>22376</v>
      </c>
      <c r="C764" s="684" t="s">
        <v>1877</v>
      </c>
      <c r="D764" s="685" t="s">
        <v>24509</v>
      </c>
    </row>
    <row r="765" spans="1:4" ht="13.5" x14ac:dyDescent="0.25">
      <c r="A765" s="684">
        <v>89873</v>
      </c>
      <c r="B765" s="684" t="s">
        <v>22377</v>
      </c>
      <c r="C765" s="684" t="s">
        <v>1877</v>
      </c>
      <c r="D765" s="685" t="s">
        <v>41955</v>
      </c>
    </row>
    <row r="766" spans="1:4" ht="13.5" x14ac:dyDescent="0.25">
      <c r="A766" s="684">
        <v>89874</v>
      </c>
      <c r="B766" s="684" t="s">
        <v>22378</v>
      </c>
      <c r="C766" s="684" t="s">
        <v>1877</v>
      </c>
      <c r="D766" s="685" t="s">
        <v>41956</v>
      </c>
    </row>
    <row r="767" spans="1:4" ht="13.5" x14ac:dyDescent="0.25">
      <c r="A767" s="684">
        <v>89878</v>
      </c>
      <c r="B767" s="684" t="s">
        <v>22379</v>
      </c>
      <c r="C767" s="684" t="s">
        <v>1877</v>
      </c>
      <c r="D767" s="685" t="s">
        <v>41957</v>
      </c>
    </row>
    <row r="768" spans="1:4" ht="13.5" x14ac:dyDescent="0.25">
      <c r="A768" s="684">
        <v>89879</v>
      </c>
      <c r="B768" s="684" t="s">
        <v>22380</v>
      </c>
      <c r="C768" s="684" t="s">
        <v>1877</v>
      </c>
      <c r="D768" s="685" t="s">
        <v>25233</v>
      </c>
    </row>
    <row r="769" spans="1:4" ht="13.5" x14ac:dyDescent="0.25">
      <c r="A769" s="684">
        <v>89880</v>
      </c>
      <c r="B769" s="684" t="s">
        <v>22381</v>
      </c>
      <c r="C769" s="684" t="s">
        <v>1877</v>
      </c>
      <c r="D769" s="685" t="s">
        <v>25256</v>
      </c>
    </row>
    <row r="770" spans="1:4" ht="13.5" x14ac:dyDescent="0.25">
      <c r="A770" s="684">
        <v>89881</v>
      </c>
      <c r="B770" s="684" t="s">
        <v>22382</v>
      </c>
      <c r="C770" s="684" t="s">
        <v>1877</v>
      </c>
      <c r="D770" s="685" t="s">
        <v>41958</v>
      </c>
    </row>
    <row r="771" spans="1:4" ht="13.5" x14ac:dyDescent="0.25">
      <c r="A771" s="684">
        <v>89882</v>
      </c>
      <c r="B771" s="684" t="s">
        <v>22383</v>
      </c>
      <c r="C771" s="684" t="s">
        <v>1877</v>
      </c>
      <c r="D771" s="685" t="s">
        <v>26648</v>
      </c>
    </row>
    <row r="772" spans="1:4" ht="13.5" x14ac:dyDescent="0.25">
      <c r="A772" s="684">
        <v>90582</v>
      </c>
      <c r="B772" s="684" t="s">
        <v>22384</v>
      </c>
      <c r="C772" s="684" t="s">
        <v>1877</v>
      </c>
      <c r="D772" s="685" t="s">
        <v>23989</v>
      </c>
    </row>
    <row r="773" spans="1:4" ht="13.5" x14ac:dyDescent="0.25">
      <c r="A773" s="684">
        <v>90583</v>
      </c>
      <c r="B773" s="684" t="s">
        <v>22385</v>
      </c>
      <c r="C773" s="684" t="s">
        <v>1877</v>
      </c>
      <c r="D773" s="685" t="s">
        <v>22136</v>
      </c>
    </row>
    <row r="774" spans="1:4" ht="13.5" x14ac:dyDescent="0.25">
      <c r="A774" s="684">
        <v>90584</v>
      </c>
      <c r="B774" s="684" t="s">
        <v>22386</v>
      </c>
      <c r="C774" s="684" t="s">
        <v>1877</v>
      </c>
      <c r="D774" s="685" t="s">
        <v>22390</v>
      </c>
    </row>
    <row r="775" spans="1:4" ht="13.5" x14ac:dyDescent="0.25">
      <c r="A775" s="684">
        <v>90585</v>
      </c>
      <c r="B775" s="684" t="s">
        <v>22387</v>
      </c>
      <c r="C775" s="684" t="s">
        <v>1877</v>
      </c>
      <c r="D775" s="685" t="s">
        <v>41895</v>
      </c>
    </row>
    <row r="776" spans="1:4" ht="13.5" x14ac:dyDescent="0.25">
      <c r="A776" s="684">
        <v>90621</v>
      </c>
      <c r="B776" s="684" t="s">
        <v>22388</v>
      </c>
      <c r="C776" s="684" t="s">
        <v>1877</v>
      </c>
      <c r="D776" s="685" t="s">
        <v>41959</v>
      </c>
    </row>
    <row r="777" spans="1:4" ht="13.5" x14ac:dyDescent="0.25">
      <c r="A777" s="684">
        <v>90622</v>
      </c>
      <c r="B777" s="684" t="s">
        <v>22389</v>
      </c>
      <c r="C777" s="684" t="s">
        <v>1877</v>
      </c>
      <c r="D777" s="685" t="s">
        <v>22547</v>
      </c>
    </row>
    <row r="778" spans="1:4" ht="13.5" x14ac:dyDescent="0.25">
      <c r="A778" s="684">
        <v>90623</v>
      </c>
      <c r="B778" s="684" t="s">
        <v>22391</v>
      </c>
      <c r="C778" s="684" t="s">
        <v>1877</v>
      </c>
      <c r="D778" s="685" t="s">
        <v>41960</v>
      </c>
    </row>
    <row r="779" spans="1:4" ht="13.5" x14ac:dyDescent="0.25">
      <c r="A779" s="684">
        <v>90624</v>
      </c>
      <c r="B779" s="684" t="s">
        <v>22392</v>
      </c>
      <c r="C779" s="684" t="s">
        <v>1877</v>
      </c>
      <c r="D779" s="685" t="s">
        <v>41880</v>
      </c>
    </row>
    <row r="780" spans="1:4" ht="13.5" x14ac:dyDescent="0.25">
      <c r="A780" s="684">
        <v>90627</v>
      </c>
      <c r="B780" s="684" t="s">
        <v>22393</v>
      </c>
      <c r="C780" s="684" t="s">
        <v>1877</v>
      </c>
      <c r="D780" s="685" t="s">
        <v>41961</v>
      </c>
    </row>
    <row r="781" spans="1:4" ht="13.5" x14ac:dyDescent="0.25">
      <c r="A781" s="684">
        <v>90628</v>
      </c>
      <c r="B781" s="684" t="s">
        <v>22394</v>
      </c>
      <c r="C781" s="684" t="s">
        <v>1877</v>
      </c>
      <c r="D781" s="685" t="s">
        <v>26494</v>
      </c>
    </row>
    <row r="782" spans="1:4" ht="13.5" x14ac:dyDescent="0.25">
      <c r="A782" s="684">
        <v>90629</v>
      </c>
      <c r="B782" s="684" t="s">
        <v>22395</v>
      </c>
      <c r="C782" s="684" t="s">
        <v>1877</v>
      </c>
      <c r="D782" s="685" t="s">
        <v>41962</v>
      </c>
    </row>
    <row r="783" spans="1:4" ht="13.5" x14ac:dyDescent="0.25">
      <c r="A783" s="684">
        <v>90630</v>
      </c>
      <c r="B783" s="684" t="s">
        <v>22396</v>
      </c>
      <c r="C783" s="684" t="s">
        <v>1877</v>
      </c>
      <c r="D783" s="685" t="s">
        <v>41963</v>
      </c>
    </row>
    <row r="784" spans="1:4" ht="13.5" x14ac:dyDescent="0.25">
      <c r="A784" s="684">
        <v>90633</v>
      </c>
      <c r="B784" s="684" t="s">
        <v>22397</v>
      </c>
      <c r="C784" s="684" t="s">
        <v>1877</v>
      </c>
      <c r="D784" s="685" t="s">
        <v>41964</v>
      </c>
    </row>
    <row r="785" spans="1:4" ht="13.5" x14ac:dyDescent="0.25">
      <c r="A785" s="684">
        <v>90634</v>
      </c>
      <c r="B785" s="684" t="s">
        <v>22398</v>
      </c>
      <c r="C785" s="684" t="s">
        <v>1877</v>
      </c>
      <c r="D785" s="685" t="s">
        <v>26593</v>
      </c>
    </row>
    <row r="786" spans="1:4" ht="13.5" x14ac:dyDescent="0.25">
      <c r="A786" s="684">
        <v>90635</v>
      </c>
      <c r="B786" s="684" t="s">
        <v>22400</v>
      </c>
      <c r="C786" s="684" t="s">
        <v>1877</v>
      </c>
      <c r="D786" s="685" t="s">
        <v>26649</v>
      </c>
    </row>
    <row r="787" spans="1:4" ht="13.5" x14ac:dyDescent="0.25">
      <c r="A787" s="684">
        <v>90636</v>
      </c>
      <c r="B787" s="684" t="s">
        <v>22401</v>
      </c>
      <c r="C787" s="684" t="s">
        <v>1877</v>
      </c>
      <c r="D787" s="685" t="s">
        <v>41965</v>
      </c>
    </row>
    <row r="788" spans="1:4" ht="13.5" x14ac:dyDescent="0.25">
      <c r="A788" s="684">
        <v>90639</v>
      </c>
      <c r="B788" s="684" t="s">
        <v>22402</v>
      </c>
      <c r="C788" s="684" t="s">
        <v>1877</v>
      </c>
      <c r="D788" s="685" t="s">
        <v>26650</v>
      </c>
    </row>
    <row r="789" spans="1:4" ht="13.5" x14ac:dyDescent="0.25">
      <c r="A789" s="684">
        <v>90640</v>
      </c>
      <c r="B789" s="684" t="s">
        <v>22403</v>
      </c>
      <c r="C789" s="684" t="s">
        <v>1877</v>
      </c>
      <c r="D789" s="685" t="s">
        <v>22818</v>
      </c>
    </row>
    <row r="790" spans="1:4" ht="13.5" x14ac:dyDescent="0.25">
      <c r="A790" s="684">
        <v>90641</v>
      </c>
      <c r="B790" s="684" t="s">
        <v>22404</v>
      </c>
      <c r="C790" s="684" t="s">
        <v>1877</v>
      </c>
      <c r="D790" s="685" t="s">
        <v>26651</v>
      </c>
    </row>
    <row r="791" spans="1:4" ht="13.5" x14ac:dyDescent="0.25">
      <c r="A791" s="684">
        <v>90642</v>
      </c>
      <c r="B791" s="684" t="s">
        <v>22405</v>
      </c>
      <c r="C791" s="684" t="s">
        <v>1877</v>
      </c>
      <c r="D791" s="685" t="s">
        <v>41966</v>
      </c>
    </row>
    <row r="792" spans="1:4" ht="13.5" x14ac:dyDescent="0.25">
      <c r="A792" s="684">
        <v>90646</v>
      </c>
      <c r="B792" s="684" t="s">
        <v>22406</v>
      </c>
      <c r="C792" s="684" t="s">
        <v>1877</v>
      </c>
      <c r="D792" s="685" t="s">
        <v>22399</v>
      </c>
    </row>
    <row r="793" spans="1:4" ht="13.5" x14ac:dyDescent="0.25">
      <c r="A793" s="684">
        <v>90647</v>
      </c>
      <c r="B793" s="684" t="s">
        <v>22407</v>
      </c>
      <c r="C793" s="684" t="s">
        <v>1877</v>
      </c>
      <c r="D793" s="685" t="s">
        <v>22267</v>
      </c>
    </row>
    <row r="794" spans="1:4" ht="13.5" x14ac:dyDescent="0.25">
      <c r="A794" s="684">
        <v>90648</v>
      </c>
      <c r="B794" s="684" t="s">
        <v>22408</v>
      </c>
      <c r="C794" s="684" t="s">
        <v>1877</v>
      </c>
      <c r="D794" s="685" t="s">
        <v>23995</v>
      </c>
    </row>
    <row r="795" spans="1:4" ht="13.5" x14ac:dyDescent="0.25">
      <c r="A795" s="684">
        <v>90649</v>
      </c>
      <c r="B795" s="684" t="s">
        <v>22409</v>
      </c>
      <c r="C795" s="684" t="s">
        <v>1877</v>
      </c>
      <c r="D795" s="685" t="s">
        <v>25218</v>
      </c>
    </row>
    <row r="796" spans="1:4" ht="13.5" x14ac:dyDescent="0.25">
      <c r="A796" s="684">
        <v>90652</v>
      </c>
      <c r="B796" s="684" t="s">
        <v>22410</v>
      </c>
      <c r="C796" s="684" t="s">
        <v>1877</v>
      </c>
      <c r="D796" s="685" t="s">
        <v>41967</v>
      </c>
    </row>
    <row r="797" spans="1:4" ht="13.5" x14ac:dyDescent="0.25">
      <c r="A797" s="684">
        <v>90653</v>
      </c>
      <c r="B797" s="684" t="s">
        <v>22411</v>
      </c>
      <c r="C797" s="684" t="s">
        <v>1877</v>
      </c>
      <c r="D797" s="685" t="s">
        <v>22605</v>
      </c>
    </row>
    <row r="798" spans="1:4" ht="13.5" x14ac:dyDescent="0.25">
      <c r="A798" s="684">
        <v>90654</v>
      </c>
      <c r="B798" s="684" t="s">
        <v>22412</v>
      </c>
      <c r="C798" s="684" t="s">
        <v>1877</v>
      </c>
      <c r="D798" s="685" t="s">
        <v>41968</v>
      </c>
    </row>
    <row r="799" spans="1:4" ht="13.5" x14ac:dyDescent="0.25">
      <c r="A799" s="684">
        <v>90655</v>
      </c>
      <c r="B799" s="684" t="s">
        <v>22413</v>
      </c>
      <c r="C799" s="684" t="s">
        <v>1877</v>
      </c>
      <c r="D799" s="685" t="s">
        <v>41969</v>
      </c>
    </row>
    <row r="800" spans="1:4" ht="13.5" x14ac:dyDescent="0.25">
      <c r="A800" s="684">
        <v>90658</v>
      </c>
      <c r="B800" s="684" t="s">
        <v>22414</v>
      </c>
      <c r="C800" s="684" t="s">
        <v>1877</v>
      </c>
      <c r="D800" s="685" t="s">
        <v>41970</v>
      </c>
    </row>
    <row r="801" spans="1:4" ht="13.5" x14ac:dyDescent="0.25">
      <c r="A801" s="684">
        <v>90659</v>
      </c>
      <c r="B801" s="684" t="s">
        <v>22415</v>
      </c>
      <c r="C801" s="684" t="s">
        <v>1877</v>
      </c>
      <c r="D801" s="685" t="s">
        <v>22609</v>
      </c>
    </row>
    <row r="802" spans="1:4" ht="13.5" x14ac:dyDescent="0.25">
      <c r="A802" s="684">
        <v>90660</v>
      </c>
      <c r="B802" s="684" t="s">
        <v>22417</v>
      </c>
      <c r="C802" s="684" t="s">
        <v>1877</v>
      </c>
      <c r="D802" s="685" t="s">
        <v>41971</v>
      </c>
    </row>
    <row r="803" spans="1:4" ht="13.5" x14ac:dyDescent="0.25">
      <c r="A803" s="684">
        <v>90661</v>
      </c>
      <c r="B803" s="684" t="s">
        <v>22418</v>
      </c>
      <c r="C803" s="684" t="s">
        <v>1877</v>
      </c>
      <c r="D803" s="685" t="s">
        <v>41969</v>
      </c>
    </row>
    <row r="804" spans="1:4" ht="13.5" x14ac:dyDescent="0.25">
      <c r="A804" s="684">
        <v>90664</v>
      </c>
      <c r="B804" s="684" t="s">
        <v>41972</v>
      </c>
      <c r="C804" s="684" t="s">
        <v>1877</v>
      </c>
      <c r="D804" s="685" t="s">
        <v>41973</v>
      </c>
    </row>
    <row r="805" spans="1:4" ht="13.5" x14ac:dyDescent="0.25">
      <c r="A805" s="684">
        <v>90665</v>
      </c>
      <c r="B805" s="684" t="s">
        <v>41974</v>
      </c>
      <c r="C805" s="684" t="s">
        <v>1877</v>
      </c>
      <c r="D805" s="685" t="s">
        <v>22818</v>
      </c>
    </row>
    <row r="806" spans="1:4" ht="13.5" x14ac:dyDescent="0.25">
      <c r="A806" s="684">
        <v>90666</v>
      </c>
      <c r="B806" s="684" t="s">
        <v>41975</v>
      </c>
      <c r="C806" s="684" t="s">
        <v>1877</v>
      </c>
      <c r="D806" s="685" t="s">
        <v>41976</v>
      </c>
    </row>
    <row r="807" spans="1:4" ht="13.5" x14ac:dyDescent="0.25">
      <c r="A807" s="684">
        <v>90667</v>
      </c>
      <c r="B807" s="684" t="s">
        <v>41977</v>
      </c>
      <c r="C807" s="684" t="s">
        <v>1877</v>
      </c>
      <c r="D807" s="685" t="s">
        <v>26652</v>
      </c>
    </row>
    <row r="808" spans="1:4" ht="13.5" x14ac:dyDescent="0.25">
      <c r="A808" s="684">
        <v>90670</v>
      </c>
      <c r="B808" s="684" t="s">
        <v>22419</v>
      </c>
      <c r="C808" s="684" t="s">
        <v>1877</v>
      </c>
      <c r="D808" s="685" t="s">
        <v>41978</v>
      </c>
    </row>
    <row r="809" spans="1:4" ht="13.5" x14ac:dyDescent="0.25">
      <c r="A809" s="684">
        <v>90671</v>
      </c>
      <c r="B809" s="684" t="s">
        <v>22420</v>
      </c>
      <c r="C809" s="684" t="s">
        <v>1877</v>
      </c>
      <c r="D809" s="685" t="s">
        <v>25540</v>
      </c>
    </row>
    <row r="810" spans="1:4" ht="13.5" x14ac:dyDescent="0.25">
      <c r="A810" s="684">
        <v>90672</v>
      </c>
      <c r="B810" s="684" t="s">
        <v>22421</v>
      </c>
      <c r="C810" s="684" t="s">
        <v>1877</v>
      </c>
      <c r="D810" s="685" t="s">
        <v>26653</v>
      </c>
    </row>
    <row r="811" spans="1:4" ht="13.5" x14ac:dyDescent="0.25">
      <c r="A811" s="684">
        <v>90673</v>
      </c>
      <c r="B811" s="684" t="s">
        <v>22422</v>
      </c>
      <c r="C811" s="684" t="s">
        <v>1877</v>
      </c>
      <c r="D811" s="685" t="s">
        <v>41979</v>
      </c>
    </row>
    <row r="812" spans="1:4" ht="13.5" x14ac:dyDescent="0.25">
      <c r="A812" s="684">
        <v>90676</v>
      </c>
      <c r="B812" s="684" t="s">
        <v>22423</v>
      </c>
      <c r="C812" s="684" t="s">
        <v>1877</v>
      </c>
      <c r="D812" s="685" t="s">
        <v>41980</v>
      </c>
    </row>
    <row r="813" spans="1:4" ht="13.5" x14ac:dyDescent="0.25">
      <c r="A813" s="684">
        <v>90677</v>
      </c>
      <c r="B813" s="684" t="s">
        <v>22424</v>
      </c>
      <c r="C813" s="684" t="s">
        <v>1877</v>
      </c>
      <c r="D813" s="685" t="s">
        <v>26273</v>
      </c>
    </row>
    <row r="814" spans="1:4" ht="13.5" x14ac:dyDescent="0.25">
      <c r="A814" s="684">
        <v>90678</v>
      </c>
      <c r="B814" s="684" t="s">
        <v>22425</v>
      </c>
      <c r="C814" s="684" t="s">
        <v>1877</v>
      </c>
      <c r="D814" s="685" t="s">
        <v>41981</v>
      </c>
    </row>
    <row r="815" spans="1:4" ht="13.5" x14ac:dyDescent="0.25">
      <c r="A815" s="684">
        <v>90679</v>
      </c>
      <c r="B815" s="684" t="s">
        <v>22426</v>
      </c>
      <c r="C815" s="684" t="s">
        <v>1877</v>
      </c>
      <c r="D815" s="685" t="s">
        <v>41982</v>
      </c>
    </row>
    <row r="816" spans="1:4" ht="13.5" x14ac:dyDescent="0.25">
      <c r="A816" s="684">
        <v>90682</v>
      </c>
      <c r="B816" s="684" t="s">
        <v>41983</v>
      </c>
      <c r="C816" s="684" t="s">
        <v>1877</v>
      </c>
      <c r="D816" s="685" t="s">
        <v>25236</v>
      </c>
    </row>
    <row r="817" spans="1:4" ht="13.5" x14ac:dyDescent="0.25">
      <c r="A817" s="684">
        <v>90683</v>
      </c>
      <c r="B817" s="684" t="s">
        <v>41984</v>
      </c>
      <c r="C817" s="684" t="s">
        <v>1877</v>
      </c>
      <c r="D817" s="685" t="s">
        <v>41985</v>
      </c>
    </row>
    <row r="818" spans="1:4" ht="13.5" x14ac:dyDescent="0.25">
      <c r="A818" s="684">
        <v>90684</v>
      </c>
      <c r="B818" s="684" t="s">
        <v>41986</v>
      </c>
      <c r="C818" s="684" t="s">
        <v>1877</v>
      </c>
      <c r="D818" s="685" t="s">
        <v>24247</v>
      </c>
    </row>
    <row r="819" spans="1:4" ht="13.5" x14ac:dyDescent="0.25">
      <c r="A819" s="684">
        <v>90685</v>
      </c>
      <c r="B819" s="684" t="s">
        <v>41987</v>
      </c>
      <c r="C819" s="684" t="s">
        <v>1877</v>
      </c>
      <c r="D819" s="685" t="s">
        <v>41988</v>
      </c>
    </row>
    <row r="820" spans="1:4" ht="13.5" x14ac:dyDescent="0.25">
      <c r="A820" s="684">
        <v>90688</v>
      </c>
      <c r="B820" s="684" t="s">
        <v>22427</v>
      </c>
      <c r="C820" s="684" t="s">
        <v>1877</v>
      </c>
      <c r="D820" s="685" t="s">
        <v>25237</v>
      </c>
    </row>
    <row r="821" spans="1:4" ht="13.5" x14ac:dyDescent="0.25">
      <c r="A821" s="684">
        <v>90689</v>
      </c>
      <c r="B821" s="684" t="s">
        <v>22428</v>
      </c>
      <c r="C821" s="684" t="s">
        <v>1877</v>
      </c>
      <c r="D821" s="685" t="s">
        <v>23649</v>
      </c>
    </row>
    <row r="822" spans="1:4" ht="13.5" x14ac:dyDescent="0.25">
      <c r="A822" s="684">
        <v>90690</v>
      </c>
      <c r="B822" s="684" t="s">
        <v>22429</v>
      </c>
      <c r="C822" s="684" t="s">
        <v>1877</v>
      </c>
      <c r="D822" s="685" t="s">
        <v>41989</v>
      </c>
    </row>
    <row r="823" spans="1:4" ht="13.5" x14ac:dyDescent="0.25">
      <c r="A823" s="684">
        <v>90691</v>
      </c>
      <c r="B823" s="684" t="s">
        <v>22430</v>
      </c>
      <c r="C823" s="684" t="s">
        <v>1877</v>
      </c>
      <c r="D823" s="685" t="s">
        <v>41990</v>
      </c>
    </row>
    <row r="824" spans="1:4" ht="13.5" x14ac:dyDescent="0.25">
      <c r="A824" s="684">
        <v>90957</v>
      </c>
      <c r="B824" s="684" t="s">
        <v>22431</v>
      </c>
      <c r="C824" s="684" t="s">
        <v>1877</v>
      </c>
      <c r="D824" s="685" t="s">
        <v>41991</v>
      </c>
    </row>
    <row r="825" spans="1:4" ht="13.5" x14ac:dyDescent="0.25">
      <c r="A825" s="684">
        <v>90958</v>
      </c>
      <c r="B825" s="684" t="s">
        <v>22433</v>
      </c>
      <c r="C825" s="684" t="s">
        <v>1877</v>
      </c>
      <c r="D825" s="685" t="s">
        <v>26654</v>
      </c>
    </row>
    <row r="826" spans="1:4" ht="13.5" x14ac:dyDescent="0.25">
      <c r="A826" s="684">
        <v>90960</v>
      </c>
      <c r="B826" s="684" t="s">
        <v>22435</v>
      </c>
      <c r="C826" s="684" t="s">
        <v>1877</v>
      </c>
      <c r="D826" s="685" t="s">
        <v>23638</v>
      </c>
    </row>
    <row r="827" spans="1:4" ht="13.5" x14ac:dyDescent="0.25">
      <c r="A827" s="684">
        <v>90961</v>
      </c>
      <c r="B827" s="684" t="s">
        <v>22437</v>
      </c>
      <c r="C827" s="684" t="s">
        <v>1877</v>
      </c>
      <c r="D827" s="685" t="s">
        <v>22818</v>
      </c>
    </row>
    <row r="828" spans="1:4" ht="13.5" x14ac:dyDescent="0.25">
      <c r="A828" s="684">
        <v>90962</v>
      </c>
      <c r="B828" s="684" t="s">
        <v>22439</v>
      </c>
      <c r="C828" s="684" t="s">
        <v>1877</v>
      </c>
      <c r="D828" s="685" t="s">
        <v>26655</v>
      </c>
    </row>
    <row r="829" spans="1:4" ht="13.5" x14ac:dyDescent="0.25">
      <c r="A829" s="684">
        <v>90963</v>
      </c>
      <c r="B829" s="684" t="s">
        <v>22440</v>
      </c>
      <c r="C829" s="684" t="s">
        <v>1877</v>
      </c>
      <c r="D829" s="685" t="s">
        <v>26652</v>
      </c>
    </row>
    <row r="830" spans="1:4" ht="13.5" x14ac:dyDescent="0.25">
      <c r="A830" s="684">
        <v>90968</v>
      </c>
      <c r="B830" s="684" t="s">
        <v>22441</v>
      </c>
      <c r="C830" s="684" t="s">
        <v>1877</v>
      </c>
      <c r="D830" s="685" t="s">
        <v>41992</v>
      </c>
    </row>
    <row r="831" spans="1:4" ht="13.5" x14ac:dyDescent="0.25">
      <c r="A831" s="684">
        <v>90969</v>
      </c>
      <c r="B831" s="684" t="s">
        <v>22442</v>
      </c>
      <c r="C831" s="684" t="s">
        <v>1877</v>
      </c>
      <c r="D831" s="685" t="s">
        <v>22818</v>
      </c>
    </row>
    <row r="832" spans="1:4" ht="13.5" x14ac:dyDescent="0.25">
      <c r="A832" s="684">
        <v>90970</v>
      </c>
      <c r="B832" s="684" t="s">
        <v>22443</v>
      </c>
      <c r="C832" s="684" t="s">
        <v>1877</v>
      </c>
      <c r="D832" s="685" t="s">
        <v>26656</v>
      </c>
    </row>
    <row r="833" spans="1:4" ht="13.5" x14ac:dyDescent="0.25">
      <c r="A833" s="684">
        <v>90971</v>
      </c>
      <c r="B833" s="684" t="s">
        <v>22444</v>
      </c>
      <c r="C833" s="684" t="s">
        <v>1877</v>
      </c>
      <c r="D833" s="685" t="s">
        <v>41993</v>
      </c>
    </row>
    <row r="834" spans="1:4" ht="13.5" x14ac:dyDescent="0.25">
      <c r="A834" s="684">
        <v>90975</v>
      </c>
      <c r="B834" s="684" t="s">
        <v>22445</v>
      </c>
      <c r="C834" s="684" t="s">
        <v>1877</v>
      </c>
      <c r="D834" s="685" t="s">
        <v>41994</v>
      </c>
    </row>
    <row r="835" spans="1:4" ht="13.5" x14ac:dyDescent="0.25">
      <c r="A835" s="684">
        <v>90976</v>
      </c>
      <c r="B835" s="684" t="s">
        <v>22446</v>
      </c>
      <c r="C835" s="684" t="s">
        <v>1877</v>
      </c>
      <c r="D835" s="685" t="s">
        <v>41995</v>
      </c>
    </row>
    <row r="836" spans="1:4" ht="13.5" x14ac:dyDescent="0.25">
      <c r="A836" s="684">
        <v>90977</v>
      </c>
      <c r="B836" s="684" t="s">
        <v>22447</v>
      </c>
      <c r="C836" s="684" t="s">
        <v>1877</v>
      </c>
      <c r="D836" s="685" t="s">
        <v>26573</v>
      </c>
    </row>
    <row r="837" spans="1:4" ht="13.5" x14ac:dyDescent="0.25">
      <c r="A837" s="684">
        <v>90978</v>
      </c>
      <c r="B837" s="684" t="s">
        <v>22448</v>
      </c>
      <c r="C837" s="684" t="s">
        <v>1877</v>
      </c>
      <c r="D837" s="685" t="s">
        <v>41996</v>
      </c>
    </row>
    <row r="838" spans="1:4" ht="13.5" x14ac:dyDescent="0.25">
      <c r="A838" s="684">
        <v>90992</v>
      </c>
      <c r="B838" s="684" t="s">
        <v>22449</v>
      </c>
      <c r="C838" s="684" t="s">
        <v>1877</v>
      </c>
      <c r="D838" s="685" t="s">
        <v>41997</v>
      </c>
    </row>
    <row r="839" spans="1:4" ht="13.5" x14ac:dyDescent="0.25">
      <c r="A839" s="684">
        <v>90993</v>
      </c>
      <c r="B839" s="684" t="s">
        <v>22450</v>
      </c>
      <c r="C839" s="684" t="s">
        <v>1877</v>
      </c>
      <c r="D839" s="685" t="s">
        <v>22477</v>
      </c>
    </row>
    <row r="840" spans="1:4" ht="13.5" x14ac:dyDescent="0.25">
      <c r="A840" s="684">
        <v>90994</v>
      </c>
      <c r="B840" s="684" t="s">
        <v>22451</v>
      </c>
      <c r="C840" s="684" t="s">
        <v>1877</v>
      </c>
      <c r="D840" s="685" t="s">
        <v>26657</v>
      </c>
    </row>
    <row r="841" spans="1:4" ht="13.5" x14ac:dyDescent="0.25">
      <c r="A841" s="684">
        <v>90995</v>
      </c>
      <c r="B841" s="684" t="s">
        <v>22452</v>
      </c>
      <c r="C841" s="684" t="s">
        <v>1877</v>
      </c>
      <c r="D841" s="685" t="s">
        <v>26658</v>
      </c>
    </row>
    <row r="842" spans="1:4" ht="13.5" x14ac:dyDescent="0.25">
      <c r="A842" s="684">
        <v>91021</v>
      </c>
      <c r="B842" s="684" t="s">
        <v>22453</v>
      </c>
      <c r="C842" s="684" t="s">
        <v>1877</v>
      </c>
      <c r="D842" s="685" t="s">
        <v>41998</v>
      </c>
    </row>
    <row r="843" spans="1:4" ht="13.5" x14ac:dyDescent="0.25">
      <c r="A843" s="684">
        <v>91026</v>
      </c>
      <c r="B843" s="684" t="s">
        <v>22454</v>
      </c>
      <c r="C843" s="684" t="s">
        <v>1877</v>
      </c>
      <c r="D843" s="685" t="s">
        <v>24240</v>
      </c>
    </row>
    <row r="844" spans="1:4" ht="13.5" x14ac:dyDescent="0.25">
      <c r="A844" s="684">
        <v>91027</v>
      </c>
      <c r="B844" s="684" t="s">
        <v>22455</v>
      </c>
      <c r="C844" s="684" t="s">
        <v>1877</v>
      </c>
      <c r="D844" s="685" t="s">
        <v>41999</v>
      </c>
    </row>
    <row r="845" spans="1:4" ht="13.5" x14ac:dyDescent="0.25">
      <c r="A845" s="684">
        <v>91028</v>
      </c>
      <c r="B845" s="684" t="s">
        <v>22456</v>
      </c>
      <c r="C845" s="684" t="s">
        <v>1877</v>
      </c>
      <c r="D845" s="685" t="s">
        <v>26659</v>
      </c>
    </row>
    <row r="846" spans="1:4" ht="13.5" x14ac:dyDescent="0.25">
      <c r="A846" s="684">
        <v>91029</v>
      </c>
      <c r="B846" s="684" t="s">
        <v>22457</v>
      </c>
      <c r="C846" s="684" t="s">
        <v>1877</v>
      </c>
      <c r="D846" s="685" t="s">
        <v>42000</v>
      </c>
    </row>
    <row r="847" spans="1:4" ht="13.5" x14ac:dyDescent="0.25">
      <c r="A847" s="684">
        <v>91030</v>
      </c>
      <c r="B847" s="684" t="s">
        <v>22458</v>
      </c>
      <c r="C847" s="684" t="s">
        <v>1877</v>
      </c>
      <c r="D847" s="685" t="s">
        <v>42001</v>
      </c>
    </row>
    <row r="848" spans="1:4" ht="13.5" x14ac:dyDescent="0.25">
      <c r="A848" s="684">
        <v>91273</v>
      </c>
      <c r="B848" s="684" t="s">
        <v>22459</v>
      </c>
      <c r="C848" s="684" t="s">
        <v>1877</v>
      </c>
      <c r="D848" s="685" t="s">
        <v>22838</v>
      </c>
    </row>
    <row r="849" spans="1:4" ht="13.5" x14ac:dyDescent="0.25">
      <c r="A849" s="684">
        <v>91274</v>
      </c>
      <c r="B849" s="684" t="s">
        <v>22461</v>
      </c>
      <c r="C849" s="684" t="s">
        <v>1877</v>
      </c>
      <c r="D849" s="685" t="s">
        <v>22014</v>
      </c>
    </row>
    <row r="850" spans="1:4" ht="13.5" x14ac:dyDescent="0.25">
      <c r="A850" s="684">
        <v>91275</v>
      </c>
      <c r="B850" s="684" t="s">
        <v>22462</v>
      </c>
      <c r="C850" s="684" t="s">
        <v>1877</v>
      </c>
      <c r="D850" s="685" t="s">
        <v>23640</v>
      </c>
    </row>
    <row r="851" spans="1:4" ht="13.5" x14ac:dyDescent="0.25">
      <c r="A851" s="684">
        <v>91276</v>
      </c>
      <c r="B851" s="684" t="s">
        <v>22463</v>
      </c>
      <c r="C851" s="684" t="s">
        <v>1877</v>
      </c>
      <c r="D851" s="685" t="s">
        <v>22262</v>
      </c>
    </row>
    <row r="852" spans="1:4" ht="13.5" x14ac:dyDescent="0.25">
      <c r="A852" s="684">
        <v>91279</v>
      </c>
      <c r="B852" s="684" t="s">
        <v>22464</v>
      </c>
      <c r="C852" s="684" t="s">
        <v>1877</v>
      </c>
      <c r="D852" s="685" t="s">
        <v>22416</v>
      </c>
    </row>
    <row r="853" spans="1:4" ht="13.5" x14ac:dyDescent="0.25">
      <c r="A853" s="684">
        <v>91280</v>
      </c>
      <c r="B853" s="684" t="s">
        <v>22465</v>
      </c>
      <c r="C853" s="684" t="s">
        <v>1877</v>
      </c>
      <c r="D853" s="685" t="s">
        <v>22267</v>
      </c>
    </row>
    <row r="854" spans="1:4" ht="13.5" x14ac:dyDescent="0.25">
      <c r="A854" s="684">
        <v>91281</v>
      </c>
      <c r="B854" s="684" t="s">
        <v>22466</v>
      </c>
      <c r="C854" s="684" t="s">
        <v>1877</v>
      </c>
      <c r="D854" s="685" t="s">
        <v>22277</v>
      </c>
    </row>
    <row r="855" spans="1:4" ht="13.5" x14ac:dyDescent="0.25">
      <c r="A855" s="684">
        <v>91282</v>
      </c>
      <c r="B855" s="684" t="s">
        <v>22467</v>
      </c>
      <c r="C855" s="684" t="s">
        <v>1877</v>
      </c>
      <c r="D855" s="685" t="s">
        <v>25437</v>
      </c>
    </row>
    <row r="856" spans="1:4" ht="13.5" x14ac:dyDescent="0.25">
      <c r="A856" s="684">
        <v>91354</v>
      </c>
      <c r="B856" s="684" t="s">
        <v>22468</v>
      </c>
      <c r="C856" s="684" t="s">
        <v>1877</v>
      </c>
      <c r="D856" s="685" t="s">
        <v>42002</v>
      </c>
    </row>
    <row r="857" spans="1:4" ht="13.5" x14ac:dyDescent="0.25">
      <c r="A857" s="684">
        <v>91355</v>
      </c>
      <c r="B857" s="684" t="s">
        <v>22469</v>
      </c>
      <c r="C857" s="684" t="s">
        <v>1877</v>
      </c>
      <c r="D857" s="685" t="s">
        <v>42003</v>
      </c>
    </row>
    <row r="858" spans="1:4" ht="13.5" x14ac:dyDescent="0.25">
      <c r="A858" s="684">
        <v>91356</v>
      </c>
      <c r="B858" s="684" t="s">
        <v>22470</v>
      </c>
      <c r="C858" s="684" t="s">
        <v>1877</v>
      </c>
      <c r="D858" s="685" t="s">
        <v>42004</v>
      </c>
    </row>
    <row r="859" spans="1:4" ht="13.5" x14ac:dyDescent="0.25">
      <c r="A859" s="684">
        <v>91359</v>
      </c>
      <c r="B859" s="684" t="s">
        <v>22471</v>
      </c>
      <c r="C859" s="684" t="s">
        <v>1877</v>
      </c>
      <c r="D859" s="685" t="s">
        <v>22794</v>
      </c>
    </row>
    <row r="860" spans="1:4" ht="13.5" x14ac:dyDescent="0.25">
      <c r="A860" s="684">
        <v>91360</v>
      </c>
      <c r="B860" s="684" t="s">
        <v>22472</v>
      </c>
      <c r="C860" s="684" t="s">
        <v>1877</v>
      </c>
      <c r="D860" s="685" t="s">
        <v>42005</v>
      </c>
    </row>
    <row r="861" spans="1:4" ht="13.5" x14ac:dyDescent="0.25">
      <c r="A861" s="684">
        <v>91361</v>
      </c>
      <c r="B861" s="684" t="s">
        <v>22473</v>
      </c>
      <c r="C861" s="684" t="s">
        <v>1877</v>
      </c>
      <c r="D861" s="685" t="s">
        <v>41895</v>
      </c>
    </row>
    <row r="862" spans="1:4" ht="13.5" x14ac:dyDescent="0.25">
      <c r="A862" s="684">
        <v>91367</v>
      </c>
      <c r="B862" s="684" t="s">
        <v>22474</v>
      </c>
      <c r="C862" s="684" t="s">
        <v>1877</v>
      </c>
      <c r="D862" s="685" t="s">
        <v>42006</v>
      </c>
    </row>
    <row r="863" spans="1:4" ht="13.5" x14ac:dyDescent="0.25">
      <c r="A863" s="684">
        <v>91368</v>
      </c>
      <c r="B863" s="684" t="s">
        <v>22475</v>
      </c>
      <c r="C863" s="684" t="s">
        <v>1877</v>
      </c>
      <c r="D863" s="685" t="s">
        <v>42007</v>
      </c>
    </row>
    <row r="864" spans="1:4" ht="13.5" x14ac:dyDescent="0.25">
      <c r="A864" s="684">
        <v>91369</v>
      </c>
      <c r="B864" s="684" t="s">
        <v>22476</v>
      </c>
      <c r="C864" s="684" t="s">
        <v>1877</v>
      </c>
      <c r="D864" s="685" t="s">
        <v>42008</v>
      </c>
    </row>
    <row r="865" spans="1:4" ht="13.5" x14ac:dyDescent="0.25">
      <c r="A865" s="684">
        <v>91375</v>
      </c>
      <c r="B865" s="684" t="s">
        <v>22478</v>
      </c>
      <c r="C865" s="684" t="s">
        <v>1877</v>
      </c>
      <c r="D865" s="685" t="s">
        <v>42009</v>
      </c>
    </row>
    <row r="866" spans="1:4" ht="13.5" x14ac:dyDescent="0.25">
      <c r="A866" s="684">
        <v>91376</v>
      </c>
      <c r="B866" s="684" t="s">
        <v>22479</v>
      </c>
      <c r="C866" s="684" t="s">
        <v>1877</v>
      </c>
      <c r="D866" s="685" t="s">
        <v>42010</v>
      </c>
    </row>
    <row r="867" spans="1:4" ht="13.5" x14ac:dyDescent="0.25">
      <c r="A867" s="684">
        <v>91377</v>
      </c>
      <c r="B867" s="684" t="s">
        <v>22480</v>
      </c>
      <c r="C867" s="684" t="s">
        <v>1877</v>
      </c>
      <c r="D867" s="685" t="s">
        <v>23644</v>
      </c>
    </row>
    <row r="868" spans="1:4" ht="13.5" x14ac:dyDescent="0.25">
      <c r="A868" s="684">
        <v>91380</v>
      </c>
      <c r="B868" s="684" t="s">
        <v>22481</v>
      </c>
      <c r="C868" s="684" t="s">
        <v>1877</v>
      </c>
      <c r="D868" s="685" t="s">
        <v>26660</v>
      </c>
    </row>
    <row r="869" spans="1:4" ht="13.5" x14ac:dyDescent="0.25">
      <c r="A869" s="684">
        <v>91381</v>
      </c>
      <c r="B869" s="684" t="s">
        <v>22482</v>
      </c>
      <c r="C869" s="684" t="s">
        <v>1877</v>
      </c>
      <c r="D869" s="685" t="s">
        <v>42011</v>
      </c>
    </row>
    <row r="870" spans="1:4" ht="13.5" x14ac:dyDescent="0.25">
      <c r="A870" s="684">
        <v>91382</v>
      </c>
      <c r="B870" s="684" t="s">
        <v>22483</v>
      </c>
      <c r="C870" s="684" t="s">
        <v>1877</v>
      </c>
      <c r="D870" s="685" t="s">
        <v>42012</v>
      </c>
    </row>
    <row r="871" spans="1:4" ht="13.5" x14ac:dyDescent="0.25">
      <c r="A871" s="684">
        <v>91383</v>
      </c>
      <c r="B871" s="684" t="s">
        <v>22485</v>
      </c>
      <c r="C871" s="684" t="s">
        <v>1877</v>
      </c>
      <c r="D871" s="685" t="s">
        <v>42013</v>
      </c>
    </row>
    <row r="872" spans="1:4" ht="13.5" x14ac:dyDescent="0.25">
      <c r="A872" s="684">
        <v>91384</v>
      </c>
      <c r="B872" s="684" t="s">
        <v>22486</v>
      </c>
      <c r="C872" s="684" t="s">
        <v>1877</v>
      </c>
      <c r="D872" s="685" t="s">
        <v>42014</v>
      </c>
    </row>
    <row r="873" spans="1:4" ht="13.5" x14ac:dyDescent="0.25">
      <c r="A873" s="684">
        <v>91390</v>
      </c>
      <c r="B873" s="684" t="s">
        <v>22487</v>
      </c>
      <c r="C873" s="684" t="s">
        <v>1877</v>
      </c>
      <c r="D873" s="685" t="s">
        <v>25691</v>
      </c>
    </row>
    <row r="874" spans="1:4" ht="13.5" x14ac:dyDescent="0.25">
      <c r="A874" s="684">
        <v>91391</v>
      </c>
      <c r="B874" s="684" t="s">
        <v>22488</v>
      </c>
      <c r="C874" s="684" t="s">
        <v>1877</v>
      </c>
      <c r="D874" s="685" t="s">
        <v>42015</v>
      </c>
    </row>
    <row r="875" spans="1:4" ht="13.5" x14ac:dyDescent="0.25">
      <c r="A875" s="684">
        <v>91392</v>
      </c>
      <c r="B875" s="684" t="s">
        <v>22489</v>
      </c>
      <c r="C875" s="684" t="s">
        <v>1877</v>
      </c>
      <c r="D875" s="685" t="s">
        <v>22821</v>
      </c>
    </row>
    <row r="876" spans="1:4" ht="13.5" x14ac:dyDescent="0.25">
      <c r="A876" s="684">
        <v>91396</v>
      </c>
      <c r="B876" s="684" t="s">
        <v>22490</v>
      </c>
      <c r="C876" s="684" t="s">
        <v>1877</v>
      </c>
      <c r="D876" s="685" t="s">
        <v>25909</v>
      </c>
    </row>
    <row r="877" spans="1:4" ht="13.5" x14ac:dyDescent="0.25">
      <c r="A877" s="684">
        <v>91397</v>
      </c>
      <c r="B877" s="684" t="s">
        <v>22491</v>
      </c>
      <c r="C877" s="684" t="s">
        <v>1877</v>
      </c>
      <c r="D877" s="685" t="s">
        <v>23053</v>
      </c>
    </row>
    <row r="878" spans="1:4" ht="13.5" x14ac:dyDescent="0.25">
      <c r="A878" s="684">
        <v>91398</v>
      </c>
      <c r="B878" s="684" t="s">
        <v>22492</v>
      </c>
      <c r="C878" s="684" t="s">
        <v>1877</v>
      </c>
      <c r="D878" s="685" t="s">
        <v>24404</v>
      </c>
    </row>
    <row r="879" spans="1:4" ht="13.5" x14ac:dyDescent="0.25">
      <c r="A879" s="684">
        <v>91402</v>
      </c>
      <c r="B879" s="684" t="s">
        <v>22493</v>
      </c>
      <c r="C879" s="684" t="s">
        <v>1877</v>
      </c>
      <c r="D879" s="685" t="s">
        <v>26491</v>
      </c>
    </row>
    <row r="880" spans="1:4" ht="13.5" x14ac:dyDescent="0.25">
      <c r="A880" s="684">
        <v>91466</v>
      </c>
      <c r="B880" s="684" t="s">
        <v>22494</v>
      </c>
      <c r="C880" s="684" t="s">
        <v>1877</v>
      </c>
      <c r="D880" s="685" t="s">
        <v>42016</v>
      </c>
    </row>
    <row r="881" spans="1:4" ht="13.5" x14ac:dyDescent="0.25">
      <c r="A881" s="684">
        <v>91467</v>
      </c>
      <c r="B881" s="684" t="s">
        <v>22495</v>
      </c>
      <c r="C881" s="684" t="s">
        <v>1877</v>
      </c>
      <c r="D881" s="685" t="s">
        <v>41288</v>
      </c>
    </row>
    <row r="882" spans="1:4" ht="13.5" x14ac:dyDescent="0.25">
      <c r="A882" s="684">
        <v>91468</v>
      </c>
      <c r="B882" s="684" t="s">
        <v>42017</v>
      </c>
      <c r="C882" s="684" t="s">
        <v>1877</v>
      </c>
      <c r="D882" s="685" t="s">
        <v>26661</v>
      </c>
    </row>
    <row r="883" spans="1:4" ht="13.5" x14ac:dyDescent="0.25">
      <c r="A883" s="684">
        <v>91469</v>
      </c>
      <c r="B883" s="684" t="s">
        <v>42018</v>
      </c>
      <c r="C883" s="684" t="s">
        <v>1877</v>
      </c>
      <c r="D883" s="685" t="s">
        <v>23048</v>
      </c>
    </row>
    <row r="884" spans="1:4" ht="13.5" x14ac:dyDescent="0.25">
      <c r="A884" s="684">
        <v>91484</v>
      </c>
      <c r="B884" s="684" t="s">
        <v>42019</v>
      </c>
      <c r="C884" s="684" t="s">
        <v>1877</v>
      </c>
      <c r="D884" s="685" t="s">
        <v>42020</v>
      </c>
    </row>
    <row r="885" spans="1:4" ht="13.5" x14ac:dyDescent="0.25">
      <c r="A885" s="684">
        <v>91485</v>
      </c>
      <c r="B885" s="684" t="s">
        <v>42021</v>
      </c>
      <c r="C885" s="684" t="s">
        <v>1877</v>
      </c>
      <c r="D885" s="685" t="s">
        <v>42022</v>
      </c>
    </row>
    <row r="886" spans="1:4" ht="13.5" x14ac:dyDescent="0.25">
      <c r="A886" s="684">
        <v>91529</v>
      </c>
      <c r="B886" s="684" t="s">
        <v>22496</v>
      </c>
      <c r="C886" s="684" t="s">
        <v>1877</v>
      </c>
      <c r="D886" s="685" t="s">
        <v>22438</v>
      </c>
    </row>
    <row r="887" spans="1:4" ht="13.5" x14ac:dyDescent="0.25">
      <c r="A887" s="684">
        <v>91530</v>
      </c>
      <c r="B887" s="684" t="s">
        <v>22497</v>
      </c>
      <c r="C887" s="684" t="s">
        <v>1877</v>
      </c>
      <c r="D887" s="685" t="s">
        <v>23641</v>
      </c>
    </row>
    <row r="888" spans="1:4" ht="13.5" x14ac:dyDescent="0.25">
      <c r="A888" s="684">
        <v>91531</v>
      </c>
      <c r="B888" s="684" t="s">
        <v>22498</v>
      </c>
      <c r="C888" s="684" t="s">
        <v>1877</v>
      </c>
      <c r="D888" s="685" t="s">
        <v>21890</v>
      </c>
    </row>
    <row r="889" spans="1:4" ht="13.5" x14ac:dyDescent="0.25">
      <c r="A889" s="684">
        <v>91532</v>
      </c>
      <c r="B889" s="684" t="s">
        <v>22499</v>
      </c>
      <c r="C889" s="684" t="s">
        <v>1877</v>
      </c>
      <c r="D889" s="685" t="s">
        <v>42023</v>
      </c>
    </row>
    <row r="890" spans="1:4" ht="13.5" x14ac:dyDescent="0.25">
      <c r="A890" s="684">
        <v>91629</v>
      </c>
      <c r="B890" s="684" t="s">
        <v>22500</v>
      </c>
      <c r="C890" s="684" t="s">
        <v>1877</v>
      </c>
      <c r="D890" s="685" t="s">
        <v>23676</v>
      </c>
    </row>
    <row r="891" spans="1:4" ht="13.5" x14ac:dyDescent="0.25">
      <c r="A891" s="684">
        <v>91630</v>
      </c>
      <c r="B891" s="684" t="s">
        <v>22501</v>
      </c>
      <c r="C891" s="684" t="s">
        <v>1877</v>
      </c>
      <c r="D891" s="685" t="s">
        <v>42024</v>
      </c>
    </row>
    <row r="892" spans="1:4" ht="13.5" x14ac:dyDescent="0.25">
      <c r="A892" s="684">
        <v>91631</v>
      </c>
      <c r="B892" s="684" t="s">
        <v>22502</v>
      </c>
      <c r="C892" s="684" t="s">
        <v>1877</v>
      </c>
      <c r="D892" s="685" t="s">
        <v>22242</v>
      </c>
    </row>
    <row r="893" spans="1:4" ht="13.5" x14ac:dyDescent="0.25">
      <c r="A893" s="684">
        <v>91632</v>
      </c>
      <c r="B893" s="684" t="s">
        <v>22504</v>
      </c>
      <c r="C893" s="684" t="s">
        <v>1877</v>
      </c>
      <c r="D893" s="685" t="s">
        <v>26662</v>
      </c>
    </row>
    <row r="894" spans="1:4" ht="13.5" x14ac:dyDescent="0.25">
      <c r="A894" s="684">
        <v>91633</v>
      </c>
      <c r="B894" s="684" t="s">
        <v>22505</v>
      </c>
      <c r="C894" s="684" t="s">
        <v>1877</v>
      </c>
      <c r="D894" s="685" t="s">
        <v>42025</v>
      </c>
    </row>
    <row r="895" spans="1:4" ht="13.5" x14ac:dyDescent="0.25">
      <c r="A895" s="684">
        <v>91640</v>
      </c>
      <c r="B895" s="684" t="s">
        <v>22506</v>
      </c>
      <c r="C895" s="684" t="s">
        <v>1877</v>
      </c>
      <c r="D895" s="685" t="s">
        <v>26663</v>
      </c>
    </row>
    <row r="896" spans="1:4" ht="13.5" x14ac:dyDescent="0.25">
      <c r="A896" s="684">
        <v>91641</v>
      </c>
      <c r="B896" s="684" t="s">
        <v>22507</v>
      </c>
      <c r="C896" s="684" t="s">
        <v>1877</v>
      </c>
      <c r="D896" s="685" t="s">
        <v>42026</v>
      </c>
    </row>
    <row r="897" spans="1:4" ht="13.5" x14ac:dyDescent="0.25">
      <c r="A897" s="684">
        <v>91642</v>
      </c>
      <c r="B897" s="684" t="s">
        <v>22508</v>
      </c>
      <c r="C897" s="684" t="s">
        <v>1877</v>
      </c>
      <c r="D897" s="685" t="s">
        <v>26664</v>
      </c>
    </row>
    <row r="898" spans="1:4" ht="13.5" x14ac:dyDescent="0.25">
      <c r="A898" s="684">
        <v>91643</v>
      </c>
      <c r="B898" s="684" t="s">
        <v>22509</v>
      </c>
      <c r="C898" s="684" t="s">
        <v>1877</v>
      </c>
      <c r="D898" s="685" t="s">
        <v>42027</v>
      </c>
    </row>
    <row r="899" spans="1:4" ht="13.5" x14ac:dyDescent="0.25">
      <c r="A899" s="684">
        <v>91644</v>
      </c>
      <c r="B899" s="684" t="s">
        <v>22510</v>
      </c>
      <c r="C899" s="684" t="s">
        <v>1877</v>
      </c>
      <c r="D899" s="685" t="s">
        <v>42028</v>
      </c>
    </row>
    <row r="900" spans="1:4" ht="13.5" x14ac:dyDescent="0.25">
      <c r="A900" s="684">
        <v>91688</v>
      </c>
      <c r="B900" s="684" t="s">
        <v>22511</v>
      </c>
      <c r="C900" s="684" t="s">
        <v>1877</v>
      </c>
      <c r="D900" s="685" t="s">
        <v>22116</v>
      </c>
    </row>
    <row r="901" spans="1:4" ht="13.5" x14ac:dyDescent="0.25">
      <c r="A901" s="684">
        <v>91689</v>
      </c>
      <c r="B901" s="684" t="s">
        <v>22512</v>
      </c>
      <c r="C901" s="684" t="s">
        <v>1877</v>
      </c>
      <c r="D901" s="685" t="s">
        <v>22513</v>
      </c>
    </row>
    <row r="902" spans="1:4" ht="13.5" x14ac:dyDescent="0.25">
      <c r="A902" s="684">
        <v>91690</v>
      </c>
      <c r="B902" s="684" t="s">
        <v>22514</v>
      </c>
      <c r="C902" s="684" t="s">
        <v>1877</v>
      </c>
      <c r="D902" s="685" t="s">
        <v>22287</v>
      </c>
    </row>
    <row r="903" spans="1:4" ht="13.5" x14ac:dyDescent="0.25">
      <c r="A903" s="684">
        <v>91691</v>
      </c>
      <c r="B903" s="684" t="s">
        <v>22515</v>
      </c>
      <c r="C903" s="684" t="s">
        <v>1877</v>
      </c>
      <c r="D903" s="685" t="s">
        <v>41829</v>
      </c>
    </row>
    <row r="904" spans="1:4" ht="13.5" x14ac:dyDescent="0.25">
      <c r="A904" s="684">
        <v>92040</v>
      </c>
      <c r="B904" s="684" t="s">
        <v>22516</v>
      </c>
      <c r="C904" s="684" t="s">
        <v>1877</v>
      </c>
      <c r="D904" s="685" t="s">
        <v>42029</v>
      </c>
    </row>
    <row r="905" spans="1:4" ht="13.5" x14ac:dyDescent="0.25">
      <c r="A905" s="684">
        <v>92041</v>
      </c>
      <c r="B905" s="684" t="s">
        <v>22517</v>
      </c>
      <c r="C905" s="684" t="s">
        <v>1877</v>
      </c>
      <c r="D905" s="685" t="s">
        <v>22818</v>
      </c>
    </row>
    <row r="906" spans="1:4" ht="13.5" x14ac:dyDescent="0.25">
      <c r="A906" s="684">
        <v>92042</v>
      </c>
      <c r="B906" s="684" t="s">
        <v>22518</v>
      </c>
      <c r="C906" s="684" t="s">
        <v>1877</v>
      </c>
      <c r="D906" s="685" t="s">
        <v>42030</v>
      </c>
    </row>
    <row r="907" spans="1:4" ht="13.5" x14ac:dyDescent="0.25">
      <c r="A907" s="684">
        <v>92101</v>
      </c>
      <c r="B907" s="684" t="s">
        <v>42031</v>
      </c>
      <c r="C907" s="684" t="s">
        <v>1877</v>
      </c>
      <c r="D907" s="685" t="s">
        <v>25812</v>
      </c>
    </row>
    <row r="908" spans="1:4" ht="13.5" x14ac:dyDescent="0.25">
      <c r="A908" s="684">
        <v>92102</v>
      </c>
      <c r="B908" s="684" t="s">
        <v>42032</v>
      </c>
      <c r="C908" s="684" t="s">
        <v>1877</v>
      </c>
      <c r="D908" s="685" t="s">
        <v>41885</v>
      </c>
    </row>
    <row r="909" spans="1:4" ht="13.5" x14ac:dyDescent="0.25">
      <c r="A909" s="684">
        <v>92103</v>
      </c>
      <c r="B909" s="684" t="s">
        <v>42033</v>
      </c>
      <c r="C909" s="684" t="s">
        <v>1877</v>
      </c>
      <c r="D909" s="685" t="s">
        <v>42034</v>
      </c>
    </row>
    <row r="910" spans="1:4" ht="13.5" x14ac:dyDescent="0.25">
      <c r="A910" s="684">
        <v>92104</v>
      </c>
      <c r="B910" s="684" t="s">
        <v>42035</v>
      </c>
      <c r="C910" s="684" t="s">
        <v>1877</v>
      </c>
      <c r="D910" s="685" t="s">
        <v>26665</v>
      </c>
    </row>
    <row r="911" spans="1:4" ht="13.5" x14ac:dyDescent="0.25">
      <c r="A911" s="684">
        <v>92105</v>
      </c>
      <c r="B911" s="684" t="s">
        <v>42036</v>
      </c>
      <c r="C911" s="684" t="s">
        <v>1877</v>
      </c>
      <c r="D911" s="685" t="s">
        <v>41858</v>
      </c>
    </row>
    <row r="912" spans="1:4" ht="13.5" x14ac:dyDescent="0.25">
      <c r="A912" s="684">
        <v>92108</v>
      </c>
      <c r="B912" s="684" t="s">
        <v>42037</v>
      </c>
      <c r="C912" s="684" t="s">
        <v>1877</v>
      </c>
      <c r="D912" s="685" t="s">
        <v>21895</v>
      </c>
    </row>
    <row r="913" spans="1:4" ht="13.5" x14ac:dyDescent="0.25">
      <c r="A913" s="684">
        <v>92109</v>
      </c>
      <c r="B913" s="684" t="s">
        <v>42038</v>
      </c>
      <c r="C913" s="684" t="s">
        <v>1877</v>
      </c>
      <c r="D913" s="685" t="s">
        <v>22819</v>
      </c>
    </row>
    <row r="914" spans="1:4" ht="13.5" x14ac:dyDescent="0.25">
      <c r="A914" s="684">
        <v>92110</v>
      </c>
      <c r="B914" s="684" t="s">
        <v>42039</v>
      </c>
      <c r="C914" s="684" t="s">
        <v>1877</v>
      </c>
      <c r="D914" s="685" t="s">
        <v>25228</v>
      </c>
    </row>
    <row r="915" spans="1:4" ht="13.5" x14ac:dyDescent="0.25">
      <c r="A915" s="684">
        <v>92111</v>
      </c>
      <c r="B915" s="684" t="s">
        <v>42040</v>
      </c>
      <c r="C915" s="684" t="s">
        <v>1877</v>
      </c>
      <c r="D915" s="685" t="s">
        <v>41895</v>
      </c>
    </row>
    <row r="916" spans="1:4" ht="13.5" x14ac:dyDescent="0.25">
      <c r="A916" s="684">
        <v>92114</v>
      </c>
      <c r="B916" s="684" t="s">
        <v>42041</v>
      </c>
      <c r="C916" s="684" t="s">
        <v>1877</v>
      </c>
      <c r="D916" s="685" t="s">
        <v>23641</v>
      </c>
    </row>
    <row r="917" spans="1:4" ht="13.5" x14ac:dyDescent="0.25">
      <c r="A917" s="684">
        <v>92115</v>
      </c>
      <c r="B917" s="684" t="s">
        <v>42042</v>
      </c>
      <c r="C917" s="684" t="s">
        <v>1877</v>
      </c>
      <c r="D917" s="685" t="s">
        <v>22513</v>
      </c>
    </row>
    <row r="918" spans="1:4" ht="13.5" x14ac:dyDescent="0.25">
      <c r="A918" s="684">
        <v>92116</v>
      </c>
      <c r="B918" s="684" t="s">
        <v>42043</v>
      </c>
      <c r="C918" s="684" t="s">
        <v>1877</v>
      </c>
      <c r="D918" s="685" t="s">
        <v>22156</v>
      </c>
    </row>
    <row r="919" spans="1:4" ht="13.5" x14ac:dyDescent="0.25">
      <c r="A919" s="684">
        <v>92133</v>
      </c>
      <c r="B919" s="684" t="s">
        <v>22520</v>
      </c>
      <c r="C919" s="684" t="s">
        <v>1877</v>
      </c>
      <c r="D919" s="685" t="s">
        <v>23808</v>
      </c>
    </row>
    <row r="920" spans="1:4" ht="13.5" x14ac:dyDescent="0.25">
      <c r="A920" s="684">
        <v>92134</v>
      </c>
      <c r="B920" s="684" t="s">
        <v>22521</v>
      </c>
      <c r="C920" s="684" t="s">
        <v>1877</v>
      </c>
      <c r="D920" s="685" t="s">
        <v>26666</v>
      </c>
    </row>
    <row r="921" spans="1:4" ht="13.5" x14ac:dyDescent="0.25">
      <c r="A921" s="684">
        <v>92135</v>
      </c>
      <c r="B921" s="684" t="s">
        <v>22522</v>
      </c>
      <c r="C921" s="684" t="s">
        <v>1877</v>
      </c>
      <c r="D921" s="685" t="s">
        <v>22269</v>
      </c>
    </row>
    <row r="922" spans="1:4" ht="13.5" x14ac:dyDescent="0.25">
      <c r="A922" s="684">
        <v>92136</v>
      </c>
      <c r="B922" s="684" t="s">
        <v>22523</v>
      </c>
      <c r="C922" s="684" t="s">
        <v>1877</v>
      </c>
      <c r="D922" s="685" t="s">
        <v>23666</v>
      </c>
    </row>
    <row r="923" spans="1:4" ht="13.5" x14ac:dyDescent="0.25">
      <c r="A923" s="684">
        <v>92137</v>
      </c>
      <c r="B923" s="684" t="s">
        <v>22524</v>
      </c>
      <c r="C923" s="684" t="s">
        <v>1877</v>
      </c>
      <c r="D923" s="685" t="s">
        <v>25915</v>
      </c>
    </row>
    <row r="924" spans="1:4" ht="13.5" x14ac:dyDescent="0.25">
      <c r="A924" s="684">
        <v>92140</v>
      </c>
      <c r="B924" s="684" t="s">
        <v>22525</v>
      </c>
      <c r="C924" s="684" t="s">
        <v>1877</v>
      </c>
      <c r="D924" s="685" t="s">
        <v>42044</v>
      </c>
    </row>
    <row r="925" spans="1:4" ht="13.5" x14ac:dyDescent="0.25">
      <c r="A925" s="684">
        <v>92141</v>
      </c>
      <c r="B925" s="684" t="s">
        <v>22526</v>
      </c>
      <c r="C925" s="684" t="s">
        <v>1877</v>
      </c>
      <c r="D925" s="685" t="s">
        <v>22141</v>
      </c>
    </row>
    <row r="926" spans="1:4" ht="13.5" x14ac:dyDescent="0.25">
      <c r="A926" s="684">
        <v>92142</v>
      </c>
      <c r="B926" s="684" t="s">
        <v>22527</v>
      </c>
      <c r="C926" s="684" t="s">
        <v>1877</v>
      </c>
      <c r="D926" s="685" t="s">
        <v>22210</v>
      </c>
    </row>
    <row r="927" spans="1:4" ht="13.5" x14ac:dyDescent="0.25">
      <c r="A927" s="684">
        <v>92143</v>
      </c>
      <c r="B927" s="684" t="s">
        <v>22528</v>
      </c>
      <c r="C927" s="684" t="s">
        <v>1877</v>
      </c>
      <c r="D927" s="685" t="s">
        <v>26450</v>
      </c>
    </row>
    <row r="928" spans="1:4" ht="13.5" x14ac:dyDescent="0.25">
      <c r="A928" s="684">
        <v>92144</v>
      </c>
      <c r="B928" s="684" t="s">
        <v>22529</v>
      </c>
      <c r="C928" s="684" t="s">
        <v>1877</v>
      </c>
      <c r="D928" s="685" t="s">
        <v>26667</v>
      </c>
    </row>
    <row r="929" spans="1:4" ht="13.5" x14ac:dyDescent="0.25">
      <c r="A929" s="684">
        <v>92237</v>
      </c>
      <c r="B929" s="684" t="s">
        <v>22530</v>
      </c>
      <c r="C929" s="684" t="s">
        <v>1877</v>
      </c>
      <c r="D929" s="685" t="s">
        <v>26668</v>
      </c>
    </row>
    <row r="930" spans="1:4" ht="13.5" x14ac:dyDescent="0.25">
      <c r="A930" s="684">
        <v>92238</v>
      </c>
      <c r="B930" s="684" t="s">
        <v>22531</v>
      </c>
      <c r="C930" s="684" t="s">
        <v>1877</v>
      </c>
      <c r="D930" s="685" t="s">
        <v>23779</v>
      </c>
    </row>
    <row r="931" spans="1:4" ht="13.5" x14ac:dyDescent="0.25">
      <c r="A931" s="684">
        <v>92239</v>
      </c>
      <c r="B931" s="684" t="s">
        <v>22532</v>
      </c>
      <c r="C931" s="684" t="s">
        <v>1877</v>
      </c>
      <c r="D931" s="685" t="s">
        <v>26669</v>
      </c>
    </row>
    <row r="932" spans="1:4" ht="13.5" x14ac:dyDescent="0.25">
      <c r="A932" s="684">
        <v>92240</v>
      </c>
      <c r="B932" s="684" t="s">
        <v>22533</v>
      </c>
      <c r="C932" s="684" t="s">
        <v>1877</v>
      </c>
      <c r="D932" s="685" t="s">
        <v>42045</v>
      </c>
    </row>
    <row r="933" spans="1:4" ht="13.5" x14ac:dyDescent="0.25">
      <c r="A933" s="684">
        <v>92241</v>
      </c>
      <c r="B933" s="684" t="s">
        <v>22534</v>
      </c>
      <c r="C933" s="684" t="s">
        <v>1877</v>
      </c>
      <c r="D933" s="685" t="s">
        <v>42046</v>
      </c>
    </row>
    <row r="934" spans="1:4" ht="13.5" x14ac:dyDescent="0.25">
      <c r="A934" s="684">
        <v>92712</v>
      </c>
      <c r="B934" s="684" t="s">
        <v>42047</v>
      </c>
      <c r="C934" s="684" t="s">
        <v>1877</v>
      </c>
      <c r="D934" s="685" t="s">
        <v>22598</v>
      </c>
    </row>
    <row r="935" spans="1:4" ht="13.5" x14ac:dyDescent="0.25">
      <c r="A935" s="684">
        <v>92713</v>
      </c>
      <c r="B935" s="684" t="s">
        <v>42048</v>
      </c>
      <c r="C935" s="684" t="s">
        <v>1877</v>
      </c>
      <c r="D935" s="685" t="s">
        <v>23650</v>
      </c>
    </row>
    <row r="936" spans="1:4" ht="13.5" x14ac:dyDescent="0.25">
      <c r="A936" s="684">
        <v>92714</v>
      </c>
      <c r="B936" s="684" t="s">
        <v>42049</v>
      </c>
      <c r="C936" s="684" t="s">
        <v>1877</v>
      </c>
      <c r="D936" s="685" t="s">
        <v>23651</v>
      </c>
    </row>
    <row r="937" spans="1:4" ht="13.5" x14ac:dyDescent="0.25">
      <c r="A937" s="684">
        <v>92715</v>
      </c>
      <c r="B937" s="684" t="s">
        <v>42050</v>
      </c>
      <c r="C937" s="684" t="s">
        <v>1877</v>
      </c>
      <c r="D937" s="685" t="s">
        <v>25243</v>
      </c>
    </row>
    <row r="938" spans="1:4" ht="13.5" x14ac:dyDescent="0.25">
      <c r="A938" s="684">
        <v>92956</v>
      </c>
      <c r="B938" s="684" t="s">
        <v>22535</v>
      </c>
      <c r="C938" s="684" t="s">
        <v>1877</v>
      </c>
      <c r="D938" s="685" t="s">
        <v>26670</v>
      </c>
    </row>
    <row r="939" spans="1:4" ht="13.5" x14ac:dyDescent="0.25">
      <c r="A939" s="684">
        <v>92957</v>
      </c>
      <c r="B939" s="684" t="s">
        <v>22537</v>
      </c>
      <c r="C939" s="684" t="s">
        <v>1877</v>
      </c>
      <c r="D939" s="685" t="s">
        <v>26654</v>
      </c>
    </row>
    <row r="940" spans="1:4" ht="13.5" x14ac:dyDescent="0.25">
      <c r="A940" s="684">
        <v>92958</v>
      </c>
      <c r="B940" s="684" t="s">
        <v>22538</v>
      </c>
      <c r="C940" s="684" t="s">
        <v>1877</v>
      </c>
      <c r="D940" s="685" t="s">
        <v>23987</v>
      </c>
    </row>
    <row r="941" spans="1:4" ht="13.5" x14ac:dyDescent="0.25">
      <c r="A941" s="684">
        <v>92959</v>
      </c>
      <c r="B941" s="684" t="s">
        <v>22539</v>
      </c>
      <c r="C941" s="684" t="s">
        <v>1877</v>
      </c>
      <c r="D941" s="685" t="s">
        <v>26671</v>
      </c>
    </row>
    <row r="942" spans="1:4" ht="13.5" x14ac:dyDescent="0.25">
      <c r="A942" s="684">
        <v>92963</v>
      </c>
      <c r="B942" s="684" t="s">
        <v>22540</v>
      </c>
      <c r="C942" s="684" t="s">
        <v>1877</v>
      </c>
      <c r="D942" s="685" t="s">
        <v>23793</v>
      </c>
    </row>
    <row r="943" spans="1:4" ht="13.5" x14ac:dyDescent="0.25">
      <c r="A943" s="684">
        <v>92964</v>
      </c>
      <c r="B943" s="684" t="s">
        <v>22542</v>
      </c>
      <c r="C943" s="684" t="s">
        <v>1877</v>
      </c>
      <c r="D943" s="685" t="s">
        <v>22288</v>
      </c>
    </row>
    <row r="944" spans="1:4" ht="13.5" x14ac:dyDescent="0.25">
      <c r="A944" s="684">
        <v>92965</v>
      </c>
      <c r="B944" s="684" t="s">
        <v>22543</v>
      </c>
      <c r="C944" s="684" t="s">
        <v>1877</v>
      </c>
      <c r="D944" s="685" t="s">
        <v>26497</v>
      </c>
    </row>
    <row r="945" spans="1:4" ht="13.5" x14ac:dyDescent="0.25">
      <c r="A945" s="684">
        <v>93220</v>
      </c>
      <c r="B945" s="684" t="s">
        <v>22544</v>
      </c>
      <c r="C945" s="684" t="s">
        <v>1877</v>
      </c>
      <c r="D945" s="685" t="s">
        <v>42051</v>
      </c>
    </row>
    <row r="946" spans="1:4" ht="13.5" x14ac:dyDescent="0.25">
      <c r="A946" s="684">
        <v>93221</v>
      </c>
      <c r="B946" s="684" t="s">
        <v>22545</v>
      </c>
      <c r="C946" s="684" t="s">
        <v>1877</v>
      </c>
      <c r="D946" s="685" t="s">
        <v>26672</v>
      </c>
    </row>
    <row r="947" spans="1:4" ht="13.5" x14ac:dyDescent="0.25">
      <c r="A947" s="684">
        <v>93222</v>
      </c>
      <c r="B947" s="684" t="s">
        <v>22546</v>
      </c>
      <c r="C947" s="684" t="s">
        <v>1877</v>
      </c>
      <c r="D947" s="685" t="s">
        <v>42052</v>
      </c>
    </row>
    <row r="948" spans="1:4" ht="13.5" x14ac:dyDescent="0.25">
      <c r="A948" s="684">
        <v>93223</v>
      </c>
      <c r="B948" s="684" t="s">
        <v>42053</v>
      </c>
      <c r="C948" s="684" t="s">
        <v>1877</v>
      </c>
      <c r="D948" s="685" t="s">
        <v>42054</v>
      </c>
    </row>
    <row r="949" spans="1:4" ht="13.5" x14ac:dyDescent="0.25">
      <c r="A949" s="684">
        <v>93229</v>
      </c>
      <c r="B949" s="684" t="s">
        <v>42055</v>
      </c>
      <c r="C949" s="684" t="s">
        <v>1877</v>
      </c>
      <c r="D949" s="685" t="s">
        <v>26475</v>
      </c>
    </row>
    <row r="950" spans="1:4" ht="13.5" x14ac:dyDescent="0.25">
      <c r="A950" s="684">
        <v>93230</v>
      </c>
      <c r="B950" s="684" t="s">
        <v>42056</v>
      </c>
      <c r="C950" s="684" t="s">
        <v>1877</v>
      </c>
      <c r="D950" s="685" t="s">
        <v>22136</v>
      </c>
    </row>
    <row r="951" spans="1:4" ht="13.5" x14ac:dyDescent="0.25">
      <c r="A951" s="684">
        <v>93231</v>
      </c>
      <c r="B951" s="684" t="s">
        <v>42057</v>
      </c>
      <c r="C951" s="684" t="s">
        <v>1877</v>
      </c>
      <c r="D951" s="685" t="s">
        <v>22846</v>
      </c>
    </row>
    <row r="952" spans="1:4" ht="13.5" x14ac:dyDescent="0.25">
      <c r="A952" s="684">
        <v>93232</v>
      </c>
      <c r="B952" s="684" t="s">
        <v>42058</v>
      </c>
      <c r="C952" s="684" t="s">
        <v>1877</v>
      </c>
      <c r="D952" s="685" t="s">
        <v>26673</v>
      </c>
    </row>
    <row r="953" spans="1:4" ht="13.5" x14ac:dyDescent="0.25">
      <c r="A953" s="684">
        <v>93235</v>
      </c>
      <c r="B953" s="684" t="s">
        <v>22548</v>
      </c>
      <c r="C953" s="684" t="s">
        <v>1877</v>
      </c>
      <c r="D953" s="685" t="s">
        <v>42059</v>
      </c>
    </row>
    <row r="954" spans="1:4" ht="13.5" x14ac:dyDescent="0.25">
      <c r="A954" s="684">
        <v>93238</v>
      </c>
      <c r="B954" s="684" t="s">
        <v>22549</v>
      </c>
      <c r="C954" s="684" t="s">
        <v>1877</v>
      </c>
      <c r="D954" s="685" t="s">
        <v>22820</v>
      </c>
    </row>
    <row r="955" spans="1:4" ht="13.5" x14ac:dyDescent="0.25">
      <c r="A955" s="684">
        <v>93239</v>
      </c>
      <c r="B955" s="684" t="s">
        <v>22550</v>
      </c>
      <c r="C955" s="684" t="s">
        <v>1877</v>
      </c>
      <c r="D955" s="685" t="s">
        <v>42060</v>
      </c>
    </row>
    <row r="956" spans="1:4" ht="13.5" x14ac:dyDescent="0.25">
      <c r="A956" s="684">
        <v>93240</v>
      </c>
      <c r="B956" s="684" t="s">
        <v>22551</v>
      </c>
      <c r="C956" s="684" t="s">
        <v>1877</v>
      </c>
      <c r="D956" s="685" t="s">
        <v>42061</v>
      </c>
    </row>
    <row r="957" spans="1:4" ht="13.5" x14ac:dyDescent="0.25">
      <c r="A957" s="684">
        <v>93267</v>
      </c>
      <c r="B957" s="684" t="s">
        <v>42062</v>
      </c>
      <c r="C957" s="684" t="s">
        <v>1877</v>
      </c>
      <c r="D957" s="685" t="s">
        <v>42063</v>
      </c>
    </row>
    <row r="958" spans="1:4" ht="13.5" x14ac:dyDescent="0.25">
      <c r="A958" s="684">
        <v>93269</v>
      </c>
      <c r="B958" s="684" t="s">
        <v>42064</v>
      </c>
      <c r="C958" s="684" t="s">
        <v>1877</v>
      </c>
      <c r="D958" s="685" t="s">
        <v>23638</v>
      </c>
    </row>
    <row r="959" spans="1:4" ht="13.5" x14ac:dyDescent="0.25">
      <c r="A959" s="684">
        <v>93270</v>
      </c>
      <c r="B959" s="684" t="s">
        <v>42065</v>
      </c>
      <c r="C959" s="684" t="s">
        <v>1877</v>
      </c>
      <c r="D959" s="685" t="s">
        <v>42066</v>
      </c>
    </row>
    <row r="960" spans="1:4" ht="13.5" x14ac:dyDescent="0.25">
      <c r="A960" s="684">
        <v>93271</v>
      </c>
      <c r="B960" s="684" t="s">
        <v>42067</v>
      </c>
      <c r="C960" s="684" t="s">
        <v>1877</v>
      </c>
      <c r="D960" s="685" t="s">
        <v>23669</v>
      </c>
    </row>
    <row r="961" spans="1:4" ht="13.5" x14ac:dyDescent="0.25">
      <c r="A961" s="684">
        <v>93277</v>
      </c>
      <c r="B961" s="684" t="s">
        <v>22552</v>
      </c>
      <c r="C961" s="684" t="s">
        <v>1877</v>
      </c>
      <c r="D961" s="685" t="s">
        <v>22268</v>
      </c>
    </row>
    <row r="962" spans="1:4" ht="13.5" x14ac:dyDescent="0.25">
      <c r="A962" s="684">
        <v>93278</v>
      </c>
      <c r="B962" s="684" t="s">
        <v>22553</v>
      </c>
      <c r="C962" s="684" t="s">
        <v>1877</v>
      </c>
      <c r="D962" s="685" t="s">
        <v>22208</v>
      </c>
    </row>
    <row r="963" spans="1:4" ht="13.5" x14ac:dyDescent="0.25">
      <c r="A963" s="684">
        <v>93279</v>
      </c>
      <c r="B963" s="684" t="s">
        <v>22554</v>
      </c>
      <c r="C963" s="684" t="s">
        <v>1877</v>
      </c>
      <c r="D963" s="685" t="s">
        <v>22547</v>
      </c>
    </row>
    <row r="964" spans="1:4" ht="13.5" x14ac:dyDescent="0.25">
      <c r="A964" s="684">
        <v>93280</v>
      </c>
      <c r="B964" s="684" t="s">
        <v>22556</v>
      </c>
      <c r="C964" s="684" t="s">
        <v>1877</v>
      </c>
      <c r="D964" s="685" t="s">
        <v>22416</v>
      </c>
    </row>
    <row r="965" spans="1:4" ht="13.5" x14ac:dyDescent="0.25">
      <c r="A965" s="684">
        <v>93283</v>
      </c>
      <c r="B965" s="684" t="s">
        <v>22557</v>
      </c>
      <c r="C965" s="684" t="s">
        <v>1877</v>
      </c>
      <c r="D965" s="685" t="s">
        <v>41723</v>
      </c>
    </row>
    <row r="966" spans="1:4" ht="13.5" x14ac:dyDescent="0.25">
      <c r="A966" s="684">
        <v>93284</v>
      </c>
      <c r="B966" s="684" t="s">
        <v>22558</v>
      </c>
      <c r="C966" s="684" t="s">
        <v>1877</v>
      </c>
      <c r="D966" s="685" t="s">
        <v>25923</v>
      </c>
    </row>
    <row r="967" spans="1:4" ht="13.5" x14ac:dyDescent="0.25">
      <c r="A967" s="684">
        <v>93285</v>
      </c>
      <c r="B967" s="684" t="s">
        <v>22559</v>
      </c>
      <c r="C967" s="684" t="s">
        <v>1877</v>
      </c>
      <c r="D967" s="685" t="s">
        <v>42068</v>
      </c>
    </row>
    <row r="968" spans="1:4" ht="13.5" x14ac:dyDescent="0.25">
      <c r="A968" s="684">
        <v>93286</v>
      </c>
      <c r="B968" s="684" t="s">
        <v>22560</v>
      </c>
      <c r="C968" s="684" t="s">
        <v>1877</v>
      </c>
      <c r="D968" s="685" t="s">
        <v>42069</v>
      </c>
    </row>
    <row r="969" spans="1:4" ht="13.5" x14ac:dyDescent="0.25">
      <c r="A969" s="684">
        <v>93296</v>
      </c>
      <c r="B969" s="684" t="s">
        <v>22561</v>
      </c>
      <c r="C969" s="684" t="s">
        <v>1877</v>
      </c>
      <c r="D969" s="685" t="s">
        <v>26674</v>
      </c>
    </row>
    <row r="970" spans="1:4" ht="13.5" x14ac:dyDescent="0.25">
      <c r="A970" s="684">
        <v>93397</v>
      </c>
      <c r="B970" s="684" t="s">
        <v>22562</v>
      </c>
      <c r="C970" s="684" t="s">
        <v>1877</v>
      </c>
      <c r="D970" s="685" t="s">
        <v>23676</v>
      </c>
    </row>
    <row r="971" spans="1:4" ht="13.5" x14ac:dyDescent="0.25">
      <c r="A971" s="684">
        <v>93398</v>
      </c>
      <c r="B971" s="684" t="s">
        <v>22563</v>
      </c>
      <c r="C971" s="684" t="s">
        <v>1877</v>
      </c>
      <c r="D971" s="685" t="s">
        <v>42024</v>
      </c>
    </row>
    <row r="972" spans="1:4" ht="13.5" x14ac:dyDescent="0.25">
      <c r="A972" s="684">
        <v>93399</v>
      </c>
      <c r="B972" s="684" t="s">
        <v>42070</v>
      </c>
      <c r="C972" s="684" t="s">
        <v>1877</v>
      </c>
      <c r="D972" s="685" t="s">
        <v>22242</v>
      </c>
    </row>
    <row r="973" spans="1:4" ht="13.5" x14ac:dyDescent="0.25">
      <c r="A973" s="684">
        <v>93400</v>
      </c>
      <c r="B973" s="684" t="s">
        <v>22564</v>
      </c>
      <c r="C973" s="684" t="s">
        <v>1877</v>
      </c>
      <c r="D973" s="685" t="s">
        <v>26662</v>
      </c>
    </row>
    <row r="974" spans="1:4" ht="13.5" x14ac:dyDescent="0.25">
      <c r="A974" s="684">
        <v>93401</v>
      </c>
      <c r="B974" s="684" t="s">
        <v>22565</v>
      </c>
      <c r="C974" s="684" t="s">
        <v>1877</v>
      </c>
      <c r="D974" s="685" t="s">
        <v>41288</v>
      </c>
    </row>
    <row r="975" spans="1:4" ht="13.5" x14ac:dyDescent="0.25">
      <c r="A975" s="684">
        <v>93404</v>
      </c>
      <c r="B975" s="684" t="s">
        <v>42071</v>
      </c>
      <c r="C975" s="684" t="s">
        <v>1877</v>
      </c>
      <c r="D975" s="685" t="s">
        <v>26675</v>
      </c>
    </row>
    <row r="976" spans="1:4" ht="13.5" x14ac:dyDescent="0.25">
      <c r="A976" s="684">
        <v>93405</v>
      </c>
      <c r="B976" s="684" t="s">
        <v>42072</v>
      </c>
      <c r="C976" s="684" t="s">
        <v>1877</v>
      </c>
      <c r="D976" s="685" t="s">
        <v>22108</v>
      </c>
    </row>
    <row r="977" spans="1:4" ht="13.5" x14ac:dyDescent="0.25">
      <c r="A977" s="684">
        <v>93406</v>
      </c>
      <c r="B977" s="684" t="s">
        <v>42073</v>
      </c>
      <c r="C977" s="684" t="s">
        <v>1877</v>
      </c>
      <c r="D977" s="685" t="s">
        <v>42074</v>
      </c>
    </row>
    <row r="978" spans="1:4" ht="13.5" x14ac:dyDescent="0.25">
      <c r="A978" s="684">
        <v>93407</v>
      </c>
      <c r="B978" s="684" t="s">
        <v>42075</v>
      </c>
      <c r="C978" s="684" t="s">
        <v>1877</v>
      </c>
      <c r="D978" s="685" t="s">
        <v>41865</v>
      </c>
    </row>
    <row r="979" spans="1:4" ht="13.5" x14ac:dyDescent="0.25">
      <c r="A979" s="684">
        <v>93411</v>
      </c>
      <c r="B979" s="684" t="s">
        <v>22567</v>
      </c>
      <c r="C979" s="684" t="s">
        <v>1877</v>
      </c>
      <c r="D979" s="685" t="s">
        <v>22068</v>
      </c>
    </row>
    <row r="980" spans="1:4" ht="13.5" x14ac:dyDescent="0.25">
      <c r="A980" s="684">
        <v>93412</v>
      </c>
      <c r="B980" s="684" t="s">
        <v>22568</v>
      </c>
      <c r="C980" s="684" t="s">
        <v>1877</v>
      </c>
      <c r="D980" s="685" t="s">
        <v>22208</v>
      </c>
    </row>
    <row r="981" spans="1:4" ht="13.5" x14ac:dyDescent="0.25">
      <c r="A981" s="684">
        <v>93413</v>
      </c>
      <c r="B981" s="684" t="s">
        <v>22569</v>
      </c>
      <c r="C981" s="684" t="s">
        <v>1877</v>
      </c>
      <c r="D981" s="685" t="s">
        <v>22598</v>
      </c>
    </row>
    <row r="982" spans="1:4" ht="13.5" x14ac:dyDescent="0.25">
      <c r="A982" s="684">
        <v>93414</v>
      </c>
      <c r="B982" s="684" t="s">
        <v>22570</v>
      </c>
      <c r="C982" s="684" t="s">
        <v>1877</v>
      </c>
      <c r="D982" s="685" t="s">
        <v>26676</v>
      </c>
    </row>
    <row r="983" spans="1:4" ht="13.5" x14ac:dyDescent="0.25">
      <c r="A983" s="684">
        <v>93417</v>
      </c>
      <c r="B983" s="684" t="s">
        <v>22571</v>
      </c>
      <c r="C983" s="684" t="s">
        <v>1877</v>
      </c>
      <c r="D983" s="685" t="s">
        <v>24172</v>
      </c>
    </row>
    <row r="984" spans="1:4" ht="13.5" x14ac:dyDescent="0.25">
      <c r="A984" s="684">
        <v>93418</v>
      </c>
      <c r="B984" s="684" t="s">
        <v>22572</v>
      </c>
      <c r="C984" s="684" t="s">
        <v>1877</v>
      </c>
      <c r="D984" s="685" t="s">
        <v>22141</v>
      </c>
    </row>
    <row r="985" spans="1:4" ht="13.5" x14ac:dyDescent="0.25">
      <c r="A985" s="684">
        <v>93419</v>
      </c>
      <c r="B985" s="684" t="s">
        <v>22573</v>
      </c>
      <c r="C985" s="684" t="s">
        <v>1877</v>
      </c>
      <c r="D985" s="685" t="s">
        <v>41341</v>
      </c>
    </row>
    <row r="986" spans="1:4" ht="13.5" x14ac:dyDescent="0.25">
      <c r="A986" s="684">
        <v>93420</v>
      </c>
      <c r="B986" s="684" t="s">
        <v>22574</v>
      </c>
      <c r="C986" s="684" t="s">
        <v>1877</v>
      </c>
      <c r="D986" s="685" t="s">
        <v>42076</v>
      </c>
    </row>
    <row r="987" spans="1:4" ht="13.5" x14ac:dyDescent="0.25">
      <c r="A987" s="684">
        <v>93423</v>
      </c>
      <c r="B987" s="684" t="s">
        <v>22575</v>
      </c>
      <c r="C987" s="684" t="s">
        <v>1877</v>
      </c>
      <c r="D987" s="685" t="s">
        <v>26677</v>
      </c>
    </row>
    <row r="988" spans="1:4" ht="13.5" x14ac:dyDescent="0.25">
      <c r="A988" s="684">
        <v>93424</v>
      </c>
      <c r="B988" s="684" t="s">
        <v>22576</v>
      </c>
      <c r="C988" s="684" t="s">
        <v>1877</v>
      </c>
      <c r="D988" s="685" t="s">
        <v>25212</v>
      </c>
    </row>
    <row r="989" spans="1:4" ht="13.5" x14ac:dyDescent="0.25">
      <c r="A989" s="684">
        <v>93425</v>
      </c>
      <c r="B989" s="684" t="s">
        <v>22577</v>
      </c>
      <c r="C989" s="684" t="s">
        <v>1877</v>
      </c>
      <c r="D989" s="685" t="s">
        <v>26486</v>
      </c>
    </row>
    <row r="990" spans="1:4" ht="13.5" x14ac:dyDescent="0.25">
      <c r="A990" s="684">
        <v>93426</v>
      </c>
      <c r="B990" s="684" t="s">
        <v>22578</v>
      </c>
      <c r="C990" s="684" t="s">
        <v>1877</v>
      </c>
      <c r="D990" s="685" t="s">
        <v>42077</v>
      </c>
    </row>
    <row r="991" spans="1:4" ht="13.5" x14ac:dyDescent="0.25">
      <c r="A991" s="684">
        <v>93429</v>
      </c>
      <c r="B991" s="684" t="s">
        <v>42078</v>
      </c>
      <c r="C991" s="684" t="s">
        <v>1877</v>
      </c>
      <c r="D991" s="685" t="s">
        <v>42079</v>
      </c>
    </row>
    <row r="992" spans="1:4" ht="13.5" x14ac:dyDescent="0.25">
      <c r="A992" s="684">
        <v>93430</v>
      </c>
      <c r="B992" s="684" t="s">
        <v>42080</v>
      </c>
      <c r="C992" s="684" t="s">
        <v>1877</v>
      </c>
      <c r="D992" s="685" t="s">
        <v>42081</v>
      </c>
    </row>
    <row r="993" spans="1:4" ht="13.5" x14ac:dyDescent="0.25">
      <c r="A993" s="684">
        <v>93431</v>
      </c>
      <c r="B993" s="684" t="s">
        <v>42082</v>
      </c>
      <c r="C993" s="684" t="s">
        <v>1877</v>
      </c>
      <c r="D993" s="685" t="s">
        <v>42083</v>
      </c>
    </row>
    <row r="994" spans="1:4" ht="13.5" x14ac:dyDescent="0.25">
      <c r="A994" s="684">
        <v>93432</v>
      </c>
      <c r="B994" s="684" t="s">
        <v>42084</v>
      </c>
      <c r="C994" s="684" t="s">
        <v>1877</v>
      </c>
      <c r="D994" s="685" t="s">
        <v>42085</v>
      </c>
    </row>
    <row r="995" spans="1:4" ht="13.5" x14ac:dyDescent="0.25">
      <c r="A995" s="684">
        <v>93435</v>
      </c>
      <c r="B995" s="684" t="s">
        <v>42086</v>
      </c>
      <c r="C995" s="684" t="s">
        <v>1877</v>
      </c>
      <c r="D995" s="685" t="s">
        <v>26484</v>
      </c>
    </row>
    <row r="996" spans="1:4" ht="13.5" x14ac:dyDescent="0.25">
      <c r="A996" s="684">
        <v>93436</v>
      </c>
      <c r="B996" s="684" t="s">
        <v>42087</v>
      </c>
      <c r="C996" s="684" t="s">
        <v>1877</v>
      </c>
      <c r="D996" s="685" t="s">
        <v>23998</v>
      </c>
    </row>
    <row r="997" spans="1:4" ht="13.5" x14ac:dyDescent="0.25">
      <c r="A997" s="684">
        <v>93437</v>
      </c>
      <c r="B997" s="684" t="s">
        <v>42088</v>
      </c>
      <c r="C997" s="684" t="s">
        <v>1877</v>
      </c>
      <c r="D997" s="685" t="s">
        <v>24265</v>
      </c>
    </row>
    <row r="998" spans="1:4" ht="13.5" x14ac:dyDescent="0.25">
      <c r="A998" s="684">
        <v>93438</v>
      </c>
      <c r="B998" s="684" t="s">
        <v>42089</v>
      </c>
      <c r="C998" s="684" t="s">
        <v>1877</v>
      </c>
      <c r="D998" s="685" t="s">
        <v>42090</v>
      </c>
    </row>
    <row r="999" spans="1:4" ht="13.5" x14ac:dyDescent="0.25">
      <c r="A999" s="684">
        <v>95114</v>
      </c>
      <c r="B999" s="684" t="s">
        <v>22579</v>
      </c>
      <c r="C999" s="684" t="s">
        <v>1877</v>
      </c>
      <c r="D999" s="685" t="s">
        <v>23974</v>
      </c>
    </row>
    <row r="1000" spans="1:4" ht="13.5" x14ac:dyDescent="0.25">
      <c r="A1000" s="684">
        <v>95115</v>
      </c>
      <c r="B1000" s="684" t="s">
        <v>22580</v>
      </c>
      <c r="C1000" s="684" t="s">
        <v>1877</v>
      </c>
      <c r="D1000" s="685" t="s">
        <v>22130</v>
      </c>
    </row>
    <row r="1001" spans="1:4" ht="13.5" x14ac:dyDescent="0.25">
      <c r="A1001" s="684">
        <v>95116</v>
      </c>
      <c r="B1001" s="684" t="s">
        <v>22581</v>
      </c>
      <c r="C1001" s="684" t="s">
        <v>1877</v>
      </c>
      <c r="D1001" s="685" t="s">
        <v>42091</v>
      </c>
    </row>
    <row r="1002" spans="1:4" ht="13.5" x14ac:dyDescent="0.25">
      <c r="A1002" s="684">
        <v>95117</v>
      </c>
      <c r="B1002" s="684" t="s">
        <v>22582</v>
      </c>
      <c r="C1002" s="684" t="s">
        <v>1877</v>
      </c>
      <c r="D1002" s="685" t="s">
        <v>23071</v>
      </c>
    </row>
    <row r="1003" spans="1:4" ht="13.5" x14ac:dyDescent="0.25">
      <c r="A1003" s="684">
        <v>95118</v>
      </c>
      <c r="B1003" s="684" t="s">
        <v>22583</v>
      </c>
      <c r="C1003" s="684" t="s">
        <v>1877</v>
      </c>
      <c r="D1003" s="685" t="s">
        <v>42092</v>
      </c>
    </row>
    <row r="1004" spans="1:4" ht="13.5" x14ac:dyDescent="0.25">
      <c r="A1004" s="684">
        <v>95119</v>
      </c>
      <c r="B1004" s="684" t="s">
        <v>22584</v>
      </c>
      <c r="C1004" s="684" t="s">
        <v>1877</v>
      </c>
      <c r="D1004" s="685" t="s">
        <v>25247</v>
      </c>
    </row>
    <row r="1005" spans="1:4" ht="13.5" x14ac:dyDescent="0.25">
      <c r="A1005" s="684">
        <v>95120</v>
      </c>
      <c r="B1005" s="684" t="s">
        <v>22585</v>
      </c>
      <c r="C1005" s="684" t="s">
        <v>1877</v>
      </c>
      <c r="D1005" s="685" t="s">
        <v>42093</v>
      </c>
    </row>
    <row r="1006" spans="1:4" ht="13.5" x14ac:dyDescent="0.25">
      <c r="A1006" s="684">
        <v>95123</v>
      </c>
      <c r="B1006" s="684" t="s">
        <v>22586</v>
      </c>
      <c r="C1006" s="684" t="s">
        <v>1877</v>
      </c>
      <c r="D1006" s="685" t="s">
        <v>42094</v>
      </c>
    </row>
    <row r="1007" spans="1:4" ht="13.5" x14ac:dyDescent="0.25">
      <c r="A1007" s="684">
        <v>95124</v>
      </c>
      <c r="B1007" s="684" t="s">
        <v>22587</v>
      </c>
      <c r="C1007" s="684" t="s">
        <v>1877</v>
      </c>
      <c r="D1007" s="685" t="s">
        <v>42095</v>
      </c>
    </row>
    <row r="1008" spans="1:4" ht="13.5" x14ac:dyDescent="0.25">
      <c r="A1008" s="684">
        <v>95125</v>
      </c>
      <c r="B1008" s="684" t="s">
        <v>22588</v>
      </c>
      <c r="C1008" s="684" t="s">
        <v>1877</v>
      </c>
      <c r="D1008" s="685" t="s">
        <v>42096</v>
      </c>
    </row>
    <row r="1009" spans="1:4" ht="13.5" x14ac:dyDescent="0.25">
      <c r="A1009" s="684">
        <v>95126</v>
      </c>
      <c r="B1009" s="684" t="s">
        <v>42097</v>
      </c>
      <c r="C1009" s="684" t="s">
        <v>1877</v>
      </c>
      <c r="D1009" s="685" t="s">
        <v>42098</v>
      </c>
    </row>
    <row r="1010" spans="1:4" ht="13.5" x14ac:dyDescent="0.25">
      <c r="A1010" s="684">
        <v>95129</v>
      </c>
      <c r="B1010" s="684" t="s">
        <v>22589</v>
      </c>
      <c r="C1010" s="684" t="s">
        <v>1877</v>
      </c>
      <c r="D1010" s="685" t="s">
        <v>42099</v>
      </c>
    </row>
    <row r="1011" spans="1:4" ht="13.5" x14ac:dyDescent="0.25">
      <c r="A1011" s="684">
        <v>95130</v>
      </c>
      <c r="B1011" s="684" t="s">
        <v>22590</v>
      </c>
      <c r="C1011" s="684" t="s">
        <v>1877</v>
      </c>
      <c r="D1011" s="685" t="s">
        <v>42100</v>
      </c>
    </row>
    <row r="1012" spans="1:4" ht="13.5" x14ac:dyDescent="0.25">
      <c r="A1012" s="684">
        <v>95131</v>
      </c>
      <c r="B1012" s="684" t="s">
        <v>22591</v>
      </c>
      <c r="C1012" s="684" t="s">
        <v>1877</v>
      </c>
      <c r="D1012" s="685" t="s">
        <v>42101</v>
      </c>
    </row>
    <row r="1013" spans="1:4" ht="13.5" x14ac:dyDescent="0.25">
      <c r="A1013" s="684">
        <v>95132</v>
      </c>
      <c r="B1013" s="684" t="s">
        <v>22592</v>
      </c>
      <c r="C1013" s="684" t="s">
        <v>1877</v>
      </c>
      <c r="D1013" s="685" t="s">
        <v>42102</v>
      </c>
    </row>
    <row r="1014" spans="1:4" ht="13.5" x14ac:dyDescent="0.25">
      <c r="A1014" s="684">
        <v>95136</v>
      </c>
      <c r="B1014" s="684" t="s">
        <v>22593</v>
      </c>
      <c r="C1014" s="684" t="s">
        <v>1877</v>
      </c>
      <c r="D1014" s="685" t="s">
        <v>22208</v>
      </c>
    </row>
    <row r="1015" spans="1:4" ht="13.5" x14ac:dyDescent="0.25">
      <c r="A1015" s="684">
        <v>95137</v>
      </c>
      <c r="B1015" s="684" t="s">
        <v>22594</v>
      </c>
      <c r="C1015" s="684" t="s">
        <v>1877</v>
      </c>
      <c r="D1015" s="685" t="s">
        <v>22513</v>
      </c>
    </row>
    <row r="1016" spans="1:4" ht="13.5" x14ac:dyDescent="0.25">
      <c r="A1016" s="684">
        <v>95138</v>
      </c>
      <c r="B1016" s="684" t="s">
        <v>22595</v>
      </c>
      <c r="C1016" s="684" t="s">
        <v>1877</v>
      </c>
      <c r="D1016" s="685" t="s">
        <v>23650</v>
      </c>
    </row>
    <row r="1017" spans="1:4" ht="13.5" x14ac:dyDescent="0.25">
      <c r="A1017" s="684">
        <v>95208</v>
      </c>
      <c r="B1017" s="684" t="s">
        <v>42103</v>
      </c>
      <c r="C1017" s="684" t="s">
        <v>1877</v>
      </c>
      <c r="D1017" s="685" t="s">
        <v>42104</v>
      </c>
    </row>
    <row r="1018" spans="1:4" ht="13.5" x14ac:dyDescent="0.25">
      <c r="A1018" s="684">
        <v>95209</v>
      </c>
      <c r="B1018" s="684" t="s">
        <v>42105</v>
      </c>
      <c r="C1018" s="684" t="s">
        <v>1877</v>
      </c>
      <c r="D1018" s="685" t="s">
        <v>42106</v>
      </c>
    </row>
    <row r="1019" spans="1:4" ht="13.5" x14ac:dyDescent="0.25">
      <c r="A1019" s="684">
        <v>95210</v>
      </c>
      <c r="B1019" s="684" t="s">
        <v>42107</v>
      </c>
      <c r="C1019" s="684" t="s">
        <v>1877</v>
      </c>
      <c r="D1019" s="685" t="s">
        <v>42108</v>
      </c>
    </row>
    <row r="1020" spans="1:4" ht="13.5" x14ac:dyDescent="0.25">
      <c r="A1020" s="684">
        <v>95211</v>
      </c>
      <c r="B1020" s="684" t="s">
        <v>42109</v>
      </c>
      <c r="C1020" s="684" t="s">
        <v>1877</v>
      </c>
      <c r="D1020" s="685" t="s">
        <v>23669</v>
      </c>
    </row>
    <row r="1021" spans="1:4" ht="13.5" x14ac:dyDescent="0.25">
      <c r="A1021" s="684">
        <v>95217</v>
      </c>
      <c r="B1021" s="684" t="s">
        <v>42110</v>
      </c>
      <c r="C1021" s="684" t="s">
        <v>1877</v>
      </c>
      <c r="D1021" s="685" t="s">
        <v>26290</v>
      </c>
    </row>
    <row r="1022" spans="1:4" ht="13.5" x14ac:dyDescent="0.25">
      <c r="A1022" s="684">
        <v>95255</v>
      </c>
      <c r="B1022" s="684" t="s">
        <v>22596</v>
      </c>
      <c r="C1022" s="684" t="s">
        <v>1877</v>
      </c>
      <c r="D1022" s="685" t="s">
        <v>26666</v>
      </c>
    </row>
    <row r="1023" spans="1:4" ht="13.5" x14ac:dyDescent="0.25">
      <c r="A1023" s="684">
        <v>95256</v>
      </c>
      <c r="B1023" s="684" t="s">
        <v>22597</v>
      </c>
      <c r="C1023" s="684" t="s">
        <v>1877</v>
      </c>
      <c r="D1023" s="685" t="s">
        <v>22210</v>
      </c>
    </row>
    <row r="1024" spans="1:4" ht="13.5" x14ac:dyDescent="0.25">
      <c r="A1024" s="684">
        <v>95257</v>
      </c>
      <c r="B1024" s="684" t="s">
        <v>22599</v>
      </c>
      <c r="C1024" s="684" t="s">
        <v>1877</v>
      </c>
      <c r="D1024" s="685" t="s">
        <v>42111</v>
      </c>
    </row>
    <row r="1025" spans="1:4" ht="13.5" x14ac:dyDescent="0.25">
      <c r="A1025" s="684">
        <v>95260</v>
      </c>
      <c r="B1025" s="684" t="s">
        <v>22600</v>
      </c>
      <c r="C1025" s="684" t="s">
        <v>1877</v>
      </c>
      <c r="D1025" s="685" t="s">
        <v>22519</v>
      </c>
    </row>
    <row r="1026" spans="1:4" ht="13.5" x14ac:dyDescent="0.25">
      <c r="A1026" s="684">
        <v>95261</v>
      </c>
      <c r="B1026" s="684" t="s">
        <v>22601</v>
      </c>
      <c r="C1026" s="684" t="s">
        <v>1877</v>
      </c>
      <c r="D1026" s="685" t="s">
        <v>22598</v>
      </c>
    </row>
    <row r="1027" spans="1:4" ht="13.5" x14ac:dyDescent="0.25">
      <c r="A1027" s="684">
        <v>95262</v>
      </c>
      <c r="B1027" s="684" t="s">
        <v>22602</v>
      </c>
      <c r="C1027" s="684" t="s">
        <v>1877</v>
      </c>
      <c r="D1027" s="685" t="s">
        <v>26678</v>
      </c>
    </row>
    <row r="1028" spans="1:4" ht="13.5" x14ac:dyDescent="0.25">
      <c r="A1028" s="684">
        <v>95263</v>
      </c>
      <c r="B1028" s="684" t="s">
        <v>22603</v>
      </c>
      <c r="C1028" s="684" t="s">
        <v>1877</v>
      </c>
      <c r="D1028" s="685" t="s">
        <v>26679</v>
      </c>
    </row>
    <row r="1029" spans="1:4" ht="13.5" x14ac:dyDescent="0.25">
      <c r="A1029" s="684">
        <v>95266</v>
      </c>
      <c r="B1029" s="684" t="s">
        <v>22604</v>
      </c>
      <c r="C1029" s="684" t="s">
        <v>1877</v>
      </c>
      <c r="D1029" s="685" t="s">
        <v>25244</v>
      </c>
    </row>
    <row r="1030" spans="1:4" ht="13.5" x14ac:dyDescent="0.25">
      <c r="A1030" s="684">
        <v>95267</v>
      </c>
      <c r="B1030" s="684" t="s">
        <v>22606</v>
      </c>
      <c r="C1030" s="684" t="s">
        <v>1877</v>
      </c>
      <c r="D1030" s="685" t="s">
        <v>22136</v>
      </c>
    </row>
    <row r="1031" spans="1:4" ht="13.5" x14ac:dyDescent="0.25">
      <c r="A1031" s="684">
        <v>95268</v>
      </c>
      <c r="B1031" s="684" t="s">
        <v>22607</v>
      </c>
      <c r="C1031" s="684" t="s">
        <v>1877</v>
      </c>
      <c r="D1031" s="685" t="s">
        <v>22605</v>
      </c>
    </row>
    <row r="1032" spans="1:4" ht="13.5" x14ac:dyDescent="0.25">
      <c r="A1032" s="684">
        <v>95269</v>
      </c>
      <c r="B1032" s="684" t="s">
        <v>42112</v>
      </c>
      <c r="C1032" s="684" t="s">
        <v>1877</v>
      </c>
      <c r="D1032" s="685" t="s">
        <v>26673</v>
      </c>
    </row>
    <row r="1033" spans="1:4" ht="13.5" x14ac:dyDescent="0.25">
      <c r="A1033" s="684">
        <v>95272</v>
      </c>
      <c r="B1033" s="684" t="s">
        <v>42113</v>
      </c>
      <c r="C1033" s="684" t="s">
        <v>1877</v>
      </c>
      <c r="D1033" s="685" t="s">
        <v>22605</v>
      </c>
    </row>
    <row r="1034" spans="1:4" ht="13.5" x14ac:dyDescent="0.25">
      <c r="A1034" s="684">
        <v>95273</v>
      </c>
      <c r="B1034" s="684" t="s">
        <v>42114</v>
      </c>
      <c r="C1034" s="684" t="s">
        <v>1877</v>
      </c>
      <c r="D1034" s="685" t="s">
        <v>22136</v>
      </c>
    </row>
    <row r="1035" spans="1:4" ht="13.5" x14ac:dyDescent="0.25">
      <c r="A1035" s="684">
        <v>95274</v>
      </c>
      <c r="B1035" s="684" t="s">
        <v>42115</v>
      </c>
      <c r="C1035" s="684" t="s">
        <v>1877</v>
      </c>
      <c r="D1035" s="685" t="s">
        <v>25246</v>
      </c>
    </row>
    <row r="1036" spans="1:4" ht="13.5" x14ac:dyDescent="0.25">
      <c r="A1036" s="684">
        <v>95275</v>
      </c>
      <c r="B1036" s="684" t="s">
        <v>42116</v>
      </c>
      <c r="C1036" s="684" t="s">
        <v>1877</v>
      </c>
      <c r="D1036" s="685" t="s">
        <v>22271</v>
      </c>
    </row>
    <row r="1037" spans="1:4" ht="13.5" x14ac:dyDescent="0.25">
      <c r="A1037" s="684">
        <v>95278</v>
      </c>
      <c r="B1037" s="684" t="s">
        <v>42117</v>
      </c>
      <c r="C1037" s="684" t="s">
        <v>1877</v>
      </c>
      <c r="D1037" s="685" t="s">
        <v>22609</v>
      </c>
    </row>
    <row r="1038" spans="1:4" ht="13.5" x14ac:dyDescent="0.25">
      <c r="A1038" s="684">
        <v>95279</v>
      </c>
      <c r="B1038" s="684" t="s">
        <v>42118</v>
      </c>
      <c r="C1038" s="684" t="s">
        <v>1877</v>
      </c>
      <c r="D1038" s="685" t="s">
        <v>22287</v>
      </c>
    </row>
    <row r="1039" spans="1:4" ht="13.5" x14ac:dyDescent="0.25">
      <c r="A1039" s="684">
        <v>95280</v>
      </c>
      <c r="B1039" s="684" t="s">
        <v>42119</v>
      </c>
      <c r="C1039" s="684" t="s">
        <v>1877</v>
      </c>
      <c r="D1039" s="685" t="s">
        <v>23989</v>
      </c>
    </row>
    <row r="1040" spans="1:4" ht="13.5" x14ac:dyDescent="0.25">
      <c r="A1040" s="684">
        <v>95281</v>
      </c>
      <c r="B1040" s="684" t="s">
        <v>42120</v>
      </c>
      <c r="C1040" s="684" t="s">
        <v>1877</v>
      </c>
      <c r="D1040" s="685" t="s">
        <v>26673</v>
      </c>
    </row>
    <row r="1041" spans="1:4" ht="13.5" x14ac:dyDescent="0.25">
      <c r="A1041" s="684">
        <v>95617</v>
      </c>
      <c r="B1041" s="684" t="s">
        <v>22610</v>
      </c>
      <c r="C1041" s="684" t="s">
        <v>1877</v>
      </c>
      <c r="D1041" s="685" t="s">
        <v>23993</v>
      </c>
    </row>
    <row r="1042" spans="1:4" ht="13.5" x14ac:dyDescent="0.25">
      <c r="A1042" s="684">
        <v>95618</v>
      </c>
      <c r="B1042" s="684" t="s">
        <v>22611</v>
      </c>
      <c r="C1042" s="684" t="s">
        <v>1877</v>
      </c>
      <c r="D1042" s="685" t="s">
        <v>22171</v>
      </c>
    </row>
    <row r="1043" spans="1:4" ht="13.5" x14ac:dyDescent="0.25">
      <c r="A1043" s="684">
        <v>95619</v>
      </c>
      <c r="B1043" s="684" t="s">
        <v>22612</v>
      </c>
      <c r="C1043" s="684" t="s">
        <v>1877</v>
      </c>
      <c r="D1043" s="685" t="s">
        <v>42034</v>
      </c>
    </row>
    <row r="1044" spans="1:4" ht="13.5" x14ac:dyDescent="0.25">
      <c r="A1044" s="684">
        <v>95627</v>
      </c>
      <c r="B1044" s="684" t="s">
        <v>22613</v>
      </c>
      <c r="C1044" s="684" t="s">
        <v>1877</v>
      </c>
      <c r="D1044" s="685" t="s">
        <v>42121</v>
      </c>
    </row>
    <row r="1045" spans="1:4" ht="13.5" x14ac:dyDescent="0.25">
      <c r="A1045" s="684">
        <v>95628</v>
      </c>
      <c r="B1045" s="684" t="s">
        <v>22614</v>
      </c>
      <c r="C1045" s="684" t="s">
        <v>1877</v>
      </c>
      <c r="D1045" s="685" t="s">
        <v>23663</v>
      </c>
    </row>
    <row r="1046" spans="1:4" ht="13.5" x14ac:dyDescent="0.25">
      <c r="A1046" s="684">
        <v>95629</v>
      </c>
      <c r="B1046" s="684" t="s">
        <v>22615</v>
      </c>
      <c r="C1046" s="684" t="s">
        <v>1877</v>
      </c>
      <c r="D1046" s="685" t="s">
        <v>42122</v>
      </c>
    </row>
    <row r="1047" spans="1:4" ht="13.5" x14ac:dyDescent="0.25">
      <c r="A1047" s="684">
        <v>95630</v>
      </c>
      <c r="B1047" s="684" t="s">
        <v>22616</v>
      </c>
      <c r="C1047" s="684" t="s">
        <v>1877</v>
      </c>
      <c r="D1047" s="685" t="s">
        <v>41843</v>
      </c>
    </row>
    <row r="1048" spans="1:4" ht="13.5" x14ac:dyDescent="0.25">
      <c r="A1048" s="684">
        <v>95698</v>
      </c>
      <c r="B1048" s="684" t="s">
        <v>22617</v>
      </c>
      <c r="C1048" s="684" t="s">
        <v>1877</v>
      </c>
      <c r="D1048" s="685" t="s">
        <v>22756</v>
      </c>
    </row>
    <row r="1049" spans="1:4" ht="13.5" x14ac:dyDescent="0.25">
      <c r="A1049" s="684">
        <v>95699</v>
      </c>
      <c r="B1049" s="684" t="s">
        <v>22618</v>
      </c>
      <c r="C1049" s="684" t="s">
        <v>1877</v>
      </c>
      <c r="D1049" s="685" t="s">
        <v>22269</v>
      </c>
    </row>
    <row r="1050" spans="1:4" ht="13.5" x14ac:dyDescent="0.25">
      <c r="A1050" s="684">
        <v>95700</v>
      </c>
      <c r="B1050" s="684" t="s">
        <v>22619</v>
      </c>
      <c r="C1050" s="684" t="s">
        <v>1877</v>
      </c>
      <c r="D1050" s="685" t="s">
        <v>42023</v>
      </c>
    </row>
    <row r="1051" spans="1:4" ht="13.5" x14ac:dyDescent="0.25">
      <c r="A1051" s="684">
        <v>95701</v>
      </c>
      <c r="B1051" s="684" t="s">
        <v>22620</v>
      </c>
      <c r="C1051" s="684" t="s">
        <v>1877</v>
      </c>
      <c r="D1051" s="685" t="s">
        <v>41880</v>
      </c>
    </row>
    <row r="1052" spans="1:4" ht="13.5" x14ac:dyDescent="0.25">
      <c r="A1052" s="684">
        <v>95704</v>
      </c>
      <c r="B1052" s="684" t="s">
        <v>42123</v>
      </c>
      <c r="C1052" s="684" t="s">
        <v>1877</v>
      </c>
      <c r="D1052" s="685" t="s">
        <v>26680</v>
      </c>
    </row>
    <row r="1053" spans="1:4" ht="13.5" x14ac:dyDescent="0.25">
      <c r="A1053" s="684">
        <v>95705</v>
      </c>
      <c r="B1053" s="684" t="s">
        <v>42124</v>
      </c>
      <c r="C1053" s="684" t="s">
        <v>1877</v>
      </c>
      <c r="D1053" s="685" t="s">
        <v>42125</v>
      </c>
    </row>
    <row r="1054" spans="1:4" ht="13.5" x14ac:dyDescent="0.25">
      <c r="A1054" s="684">
        <v>95706</v>
      </c>
      <c r="B1054" s="684" t="s">
        <v>42126</v>
      </c>
      <c r="C1054" s="684" t="s">
        <v>1877</v>
      </c>
      <c r="D1054" s="685" t="s">
        <v>26681</v>
      </c>
    </row>
    <row r="1055" spans="1:4" ht="13.5" x14ac:dyDescent="0.25">
      <c r="A1055" s="684">
        <v>95707</v>
      </c>
      <c r="B1055" s="684" t="s">
        <v>42127</v>
      </c>
      <c r="C1055" s="684" t="s">
        <v>1877</v>
      </c>
      <c r="D1055" s="685" t="s">
        <v>26279</v>
      </c>
    </row>
    <row r="1056" spans="1:4" ht="13.5" x14ac:dyDescent="0.25">
      <c r="A1056" s="684">
        <v>95710</v>
      </c>
      <c r="B1056" s="684" t="s">
        <v>22621</v>
      </c>
      <c r="C1056" s="684" t="s">
        <v>1877</v>
      </c>
      <c r="D1056" s="685" t="s">
        <v>42128</v>
      </c>
    </row>
    <row r="1057" spans="1:4" ht="13.5" x14ac:dyDescent="0.25">
      <c r="A1057" s="684">
        <v>95711</v>
      </c>
      <c r="B1057" s="684" t="s">
        <v>22622</v>
      </c>
      <c r="C1057" s="684" t="s">
        <v>1877</v>
      </c>
      <c r="D1057" s="685" t="s">
        <v>23971</v>
      </c>
    </row>
    <row r="1058" spans="1:4" ht="13.5" x14ac:dyDescent="0.25">
      <c r="A1058" s="684">
        <v>95712</v>
      </c>
      <c r="B1058" s="684" t="s">
        <v>22623</v>
      </c>
      <c r="C1058" s="684" t="s">
        <v>1877</v>
      </c>
      <c r="D1058" s="685" t="s">
        <v>26682</v>
      </c>
    </row>
    <row r="1059" spans="1:4" ht="13.5" x14ac:dyDescent="0.25">
      <c r="A1059" s="684">
        <v>95713</v>
      </c>
      <c r="B1059" s="684" t="s">
        <v>22624</v>
      </c>
      <c r="C1059" s="684" t="s">
        <v>1877</v>
      </c>
      <c r="D1059" s="685" t="s">
        <v>41906</v>
      </c>
    </row>
    <row r="1060" spans="1:4" ht="13.5" x14ac:dyDescent="0.25">
      <c r="A1060" s="684">
        <v>95716</v>
      </c>
      <c r="B1060" s="684" t="s">
        <v>22625</v>
      </c>
      <c r="C1060" s="684" t="s">
        <v>1877</v>
      </c>
      <c r="D1060" s="685" t="s">
        <v>26683</v>
      </c>
    </row>
    <row r="1061" spans="1:4" ht="13.5" x14ac:dyDescent="0.25">
      <c r="A1061" s="684">
        <v>95717</v>
      </c>
      <c r="B1061" s="684" t="s">
        <v>22626</v>
      </c>
      <c r="C1061" s="684" t="s">
        <v>1877</v>
      </c>
      <c r="D1061" s="685" t="s">
        <v>23798</v>
      </c>
    </row>
    <row r="1062" spans="1:4" ht="13.5" x14ac:dyDescent="0.25">
      <c r="A1062" s="684">
        <v>95718</v>
      </c>
      <c r="B1062" s="684" t="s">
        <v>22627</v>
      </c>
      <c r="C1062" s="684" t="s">
        <v>1877</v>
      </c>
      <c r="D1062" s="685" t="s">
        <v>26684</v>
      </c>
    </row>
    <row r="1063" spans="1:4" ht="13.5" x14ac:dyDescent="0.25">
      <c r="A1063" s="684">
        <v>95719</v>
      </c>
      <c r="B1063" s="684" t="s">
        <v>22628</v>
      </c>
      <c r="C1063" s="684" t="s">
        <v>1877</v>
      </c>
      <c r="D1063" s="685" t="s">
        <v>41906</v>
      </c>
    </row>
    <row r="1064" spans="1:4" ht="13.5" x14ac:dyDescent="0.25">
      <c r="A1064" s="684">
        <v>95869</v>
      </c>
      <c r="B1064" s="684" t="s">
        <v>22629</v>
      </c>
      <c r="C1064" s="684" t="s">
        <v>1877</v>
      </c>
      <c r="D1064" s="685" t="s">
        <v>42129</v>
      </c>
    </row>
    <row r="1065" spans="1:4" ht="13.5" x14ac:dyDescent="0.25">
      <c r="A1065" s="684">
        <v>95870</v>
      </c>
      <c r="B1065" s="684" t="s">
        <v>22630</v>
      </c>
      <c r="C1065" s="684" t="s">
        <v>1877</v>
      </c>
      <c r="D1065" s="685" t="s">
        <v>26685</v>
      </c>
    </row>
    <row r="1066" spans="1:4" ht="13.5" x14ac:dyDescent="0.25">
      <c r="A1066" s="684">
        <v>95871</v>
      </c>
      <c r="B1066" s="684" t="s">
        <v>22631</v>
      </c>
      <c r="C1066" s="684" t="s">
        <v>1877</v>
      </c>
      <c r="D1066" s="685" t="s">
        <v>42130</v>
      </c>
    </row>
    <row r="1067" spans="1:4" ht="13.5" x14ac:dyDescent="0.25">
      <c r="A1067" s="684">
        <v>95874</v>
      </c>
      <c r="B1067" s="684" t="s">
        <v>22632</v>
      </c>
      <c r="C1067" s="684" t="s">
        <v>1877</v>
      </c>
      <c r="D1067" s="685" t="s">
        <v>42131</v>
      </c>
    </row>
    <row r="1068" spans="1:4" ht="13.5" x14ac:dyDescent="0.25">
      <c r="A1068" s="684">
        <v>96008</v>
      </c>
      <c r="B1068" s="684" t="s">
        <v>22633</v>
      </c>
      <c r="C1068" s="684" t="s">
        <v>1877</v>
      </c>
      <c r="D1068" s="685" t="s">
        <v>26104</v>
      </c>
    </row>
    <row r="1069" spans="1:4" ht="13.5" x14ac:dyDescent="0.25">
      <c r="A1069" s="684">
        <v>96009</v>
      </c>
      <c r="B1069" s="684" t="s">
        <v>22634</v>
      </c>
      <c r="C1069" s="684" t="s">
        <v>1877</v>
      </c>
      <c r="D1069" s="685" t="s">
        <v>42003</v>
      </c>
    </row>
    <row r="1070" spans="1:4" ht="13.5" x14ac:dyDescent="0.25">
      <c r="A1070" s="684">
        <v>96011</v>
      </c>
      <c r="B1070" s="684" t="s">
        <v>22635</v>
      </c>
      <c r="C1070" s="684" t="s">
        <v>1877</v>
      </c>
      <c r="D1070" s="685" t="s">
        <v>26686</v>
      </c>
    </row>
    <row r="1071" spans="1:4" ht="13.5" x14ac:dyDescent="0.25">
      <c r="A1071" s="684">
        <v>96012</v>
      </c>
      <c r="B1071" s="684" t="s">
        <v>22636</v>
      </c>
      <c r="C1071" s="684" t="s">
        <v>1877</v>
      </c>
      <c r="D1071" s="685" t="s">
        <v>41849</v>
      </c>
    </row>
    <row r="1072" spans="1:4" ht="13.5" x14ac:dyDescent="0.25">
      <c r="A1072" s="684">
        <v>96015</v>
      </c>
      <c r="B1072" s="684" t="s">
        <v>22637</v>
      </c>
      <c r="C1072" s="684" t="s">
        <v>1877</v>
      </c>
      <c r="D1072" s="685" t="s">
        <v>25428</v>
      </c>
    </row>
    <row r="1073" spans="1:4" ht="13.5" x14ac:dyDescent="0.25">
      <c r="A1073" s="684">
        <v>96016</v>
      </c>
      <c r="B1073" s="684" t="s">
        <v>22638</v>
      </c>
      <c r="C1073" s="684" t="s">
        <v>1877</v>
      </c>
      <c r="D1073" s="685" t="s">
        <v>42132</v>
      </c>
    </row>
    <row r="1074" spans="1:4" ht="13.5" x14ac:dyDescent="0.25">
      <c r="A1074" s="684">
        <v>96018</v>
      </c>
      <c r="B1074" s="684" t="s">
        <v>22639</v>
      </c>
      <c r="C1074" s="684" t="s">
        <v>1877</v>
      </c>
      <c r="D1074" s="685" t="s">
        <v>23975</v>
      </c>
    </row>
    <row r="1075" spans="1:4" ht="13.5" x14ac:dyDescent="0.25">
      <c r="A1075" s="684">
        <v>96019</v>
      </c>
      <c r="B1075" s="684" t="s">
        <v>22640</v>
      </c>
      <c r="C1075" s="684" t="s">
        <v>1877</v>
      </c>
      <c r="D1075" s="685" t="s">
        <v>41849</v>
      </c>
    </row>
    <row r="1076" spans="1:4" ht="13.5" x14ac:dyDescent="0.25">
      <c r="A1076" s="684">
        <v>96023</v>
      </c>
      <c r="B1076" s="684" t="s">
        <v>22641</v>
      </c>
      <c r="C1076" s="684" t="s">
        <v>1877</v>
      </c>
      <c r="D1076" s="685" t="s">
        <v>42133</v>
      </c>
    </row>
    <row r="1077" spans="1:4" ht="13.5" x14ac:dyDescent="0.25">
      <c r="A1077" s="684">
        <v>96024</v>
      </c>
      <c r="B1077" s="684" t="s">
        <v>22642</v>
      </c>
      <c r="C1077" s="684" t="s">
        <v>1877</v>
      </c>
      <c r="D1077" s="685" t="s">
        <v>22432</v>
      </c>
    </row>
    <row r="1078" spans="1:4" ht="13.5" x14ac:dyDescent="0.25">
      <c r="A1078" s="684">
        <v>96026</v>
      </c>
      <c r="B1078" s="684" t="s">
        <v>22643</v>
      </c>
      <c r="C1078" s="684" t="s">
        <v>1877</v>
      </c>
      <c r="D1078" s="685" t="s">
        <v>42134</v>
      </c>
    </row>
    <row r="1079" spans="1:4" ht="13.5" x14ac:dyDescent="0.25">
      <c r="A1079" s="684">
        <v>96027</v>
      </c>
      <c r="B1079" s="684" t="s">
        <v>22644</v>
      </c>
      <c r="C1079" s="684" t="s">
        <v>1877</v>
      </c>
      <c r="D1079" s="685" t="s">
        <v>41822</v>
      </c>
    </row>
    <row r="1080" spans="1:4" ht="13.5" x14ac:dyDescent="0.25">
      <c r="A1080" s="684">
        <v>96030</v>
      </c>
      <c r="B1080" s="684" t="s">
        <v>22645</v>
      </c>
      <c r="C1080" s="684" t="s">
        <v>1877</v>
      </c>
      <c r="D1080" s="685" t="s">
        <v>25897</v>
      </c>
    </row>
    <row r="1081" spans="1:4" ht="13.5" x14ac:dyDescent="0.25">
      <c r="A1081" s="684">
        <v>96031</v>
      </c>
      <c r="B1081" s="684" t="s">
        <v>22646</v>
      </c>
      <c r="C1081" s="684" t="s">
        <v>1877</v>
      </c>
      <c r="D1081" s="685" t="s">
        <v>26687</v>
      </c>
    </row>
    <row r="1082" spans="1:4" ht="13.5" x14ac:dyDescent="0.25">
      <c r="A1082" s="684">
        <v>96032</v>
      </c>
      <c r="B1082" s="684" t="s">
        <v>22647</v>
      </c>
      <c r="C1082" s="684" t="s">
        <v>1877</v>
      </c>
      <c r="D1082" s="685" t="s">
        <v>26666</v>
      </c>
    </row>
    <row r="1083" spans="1:4" ht="13.5" x14ac:dyDescent="0.25">
      <c r="A1083" s="684">
        <v>96033</v>
      </c>
      <c r="B1083" s="684" t="s">
        <v>22648</v>
      </c>
      <c r="C1083" s="684" t="s">
        <v>1877</v>
      </c>
      <c r="D1083" s="685" t="s">
        <v>26688</v>
      </c>
    </row>
    <row r="1084" spans="1:4" ht="13.5" x14ac:dyDescent="0.25">
      <c r="A1084" s="684">
        <v>96034</v>
      </c>
      <c r="B1084" s="684" t="s">
        <v>22649</v>
      </c>
      <c r="C1084" s="684" t="s">
        <v>1877</v>
      </c>
      <c r="D1084" s="685" t="s">
        <v>42014</v>
      </c>
    </row>
    <row r="1085" spans="1:4" ht="13.5" x14ac:dyDescent="0.25">
      <c r="A1085" s="684">
        <v>96053</v>
      </c>
      <c r="B1085" s="684" t="s">
        <v>22650</v>
      </c>
      <c r="C1085" s="684" t="s">
        <v>1877</v>
      </c>
      <c r="D1085" s="685" t="s">
        <v>42135</v>
      </c>
    </row>
    <row r="1086" spans="1:4" ht="13.5" x14ac:dyDescent="0.25">
      <c r="A1086" s="684">
        <v>96054</v>
      </c>
      <c r="B1086" s="684" t="s">
        <v>22651</v>
      </c>
      <c r="C1086" s="684" t="s">
        <v>1877</v>
      </c>
      <c r="D1086" s="685" t="s">
        <v>42136</v>
      </c>
    </row>
    <row r="1087" spans="1:4" ht="13.5" x14ac:dyDescent="0.25">
      <c r="A1087" s="684">
        <v>96055</v>
      </c>
      <c r="B1087" s="684" t="s">
        <v>22652</v>
      </c>
      <c r="C1087" s="684" t="s">
        <v>1877</v>
      </c>
      <c r="D1087" s="685" t="s">
        <v>26689</v>
      </c>
    </row>
    <row r="1088" spans="1:4" ht="13.5" x14ac:dyDescent="0.25">
      <c r="A1088" s="684">
        <v>96056</v>
      </c>
      <c r="B1088" s="684" t="s">
        <v>22653</v>
      </c>
      <c r="C1088" s="684" t="s">
        <v>1877</v>
      </c>
      <c r="D1088" s="685" t="s">
        <v>23984</v>
      </c>
    </row>
    <row r="1089" spans="1:4" ht="13.5" x14ac:dyDescent="0.25">
      <c r="A1089" s="684">
        <v>96057</v>
      </c>
      <c r="B1089" s="684" t="s">
        <v>22654</v>
      </c>
      <c r="C1089" s="684" t="s">
        <v>1877</v>
      </c>
      <c r="D1089" s="685" t="s">
        <v>41822</v>
      </c>
    </row>
    <row r="1090" spans="1:4" ht="13.5" x14ac:dyDescent="0.25">
      <c r="A1090" s="684">
        <v>96060</v>
      </c>
      <c r="B1090" s="684" t="s">
        <v>22655</v>
      </c>
      <c r="C1090" s="684" t="s">
        <v>1877</v>
      </c>
      <c r="D1090" s="685" t="s">
        <v>26489</v>
      </c>
    </row>
    <row r="1091" spans="1:4" ht="13.5" x14ac:dyDescent="0.25">
      <c r="A1091" s="684">
        <v>96061</v>
      </c>
      <c r="B1091" s="684" t="s">
        <v>22656</v>
      </c>
      <c r="C1091" s="684" t="s">
        <v>1877</v>
      </c>
      <c r="D1091" s="685" t="s">
        <v>42137</v>
      </c>
    </row>
    <row r="1092" spans="1:4" ht="13.5" x14ac:dyDescent="0.25">
      <c r="A1092" s="684">
        <v>96062</v>
      </c>
      <c r="B1092" s="684" t="s">
        <v>22657</v>
      </c>
      <c r="C1092" s="684" t="s">
        <v>1877</v>
      </c>
      <c r="D1092" s="685" t="s">
        <v>41990</v>
      </c>
    </row>
    <row r="1093" spans="1:4" ht="13.5" x14ac:dyDescent="0.25">
      <c r="A1093" s="684">
        <v>96241</v>
      </c>
      <c r="B1093" s="684" t="s">
        <v>22658</v>
      </c>
      <c r="C1093" s="684" t="s">
        <v>1877</v>
      </c>
      <c r="D1093" s="685" t="s">
        <v>42138</v>
      </c>
    </row>
    <row r="1094" spans="1:4" ht="13.5" x14ac:dyDescent="0.25">
      <c r="A1094" s="684">
        <v>96242</v>
      </c>
      <c r="B1094" s="684" t="s">
        <v>22659</v>
      </c>
      <c r="C1094" s="684" t="s">
        <v>1877</v>
      </c>
      <c r="D1094" s="685" t="s">
        <v>25256</v>
      </c>
    </row>
    <row r="1095" spans="1:4" ht="13.5" x14ac:dyDescent="0.25">
      <c r="A1095" s="684">
        <v>96243</v>
      </c>
      <c r="B1095" s="684" t="s">
        <v>22660</v>
      </c>
      <c r="C1095" s="684" t="s">
        <v>1877</v>
      </c>
      <c r="D1095" s="685" t="s">
        <v>25257</v>
      </c>
    </row>
    <row r="1096" spans="1:4" ht="13.5" x14ac:dyDescent="0.25">
      <c r="A1096" s="684">
        <v>96244</v>
      </c>
      <c r="B1096" s="684" t="s">
        <v>22661</v>
      </c>
      <c r="C1096" s="684" t="s">
        <v>1877</v>
      </c>
      <c r="D1096" s="685" t="s">
        <v>24266</v>
      </c>
    </row>
    <row r="1097" spans="1:4" ht="13.5" x14ac:dyDescent="0.25">
      <c r="A1097" s="684">
        <v>96301</v>
      </c>
      <c r="B1097" s="684" t="s">
        <v>22662</v>
      </c>
      <c r="C1097" s="684" t="s">
        <v>1877</v>
      </c>
      <c r="D1097" s="685" t="s">
        <v>42139</v>
      </c>
    </row>
    <row r="1098" spans="1:4" ht="13.5" x14ac:dyDescent="0.25">
      <c r="A1098" s="684">
        <v>96457</v>
      </c>
      <c r="B1098" s="684" t="s">
        <v>22664</v>
      </c>
      <c r="C1098" s="684" t="s">
        <v>1877</v>
      </c>
      <c r="D1098" s="685" t="s">
        <v>41897</v>
      </c>
    </row>
    <row r="1099" spans="1:4" ht="13.5" x14ac:dyDescent="0.25">
      <c r="A1099" s="684">
        <v>96458</v>
      </c>
      <c r="B1099" s="684" t="s">
        <v>22665</v>
      </c>
      <c r="C1099" s="684" t="s">
        <v>1877</v>
      </c>
      <c r="D1099" s="685" t="s">
        <v>23985</v>
      </c>
    </row>
    <row r="1100" spans="1:4" ht="13.5" x14ac:dyDescent="0.25">
      <c r="A1100" s="684">
        <v>96459</v>
      </c>
      <c r="B1100" s="684" t="s">
        <v>22666</v>
      </c>
      <c r="C1100" s="684" t="s">
        <v>1877</v>
      </c>
      <c r="D1100" s="685" t="s">
        <v>26690</v>
      </c>
    </row>
    <row r="1101" spans="1:4" ht="13.5" x14ac:dyDescent="0.25">
      <c r="A1101" s="684">
        <v>96460</v>
      </c>
      <c r="B1101" s="684" t="s">
        <v>22667</v>
      </c>
      <c r="C1101" s="684" t="s">
        <v>1877</v>
      </c>
      <c r="D1101" s="685" t="s">
        <v>24274</v>
      </c>
    </row>
    <row r="1102" spans="1:4" ht="13.5" x14ac:dyDescent="0.25">
      <c r="A1102" s="684">
        <v>98760</v>
      </c>
      <c r="B1102" s="684" t="s">
        <v>22668</v>
      </c>
      <c r="C1102" s="684" t="s">
        <v>1877</v>
      </c>
      <c r="D1102" s="685" t="s">
        <v>22267</v>
      </c>
    </row>
    <row r="1103" spans="1:4" ht="13.5" x14ac:dyDescent="0.25">
      <c r="A1103" s="684">
        <v>98761</v>
      </c>
      <c r="B1103" s="684" t="s">
        <v>22669</v>
      </c>
      <c r="C1103" s="684" t="s">
        <v>1877</v>
      </c>
      <c r="D1103" s="685" t="s">
        <v>22513</v>
      </c>
    </row>
    <row r="1104" spans="1:4" ht="13.5" x14ac:dyDescent="0.25">
      <c r="A1104" s="684">
        <v>98762</v>
      </c>
      <c r="B1104" s="684" t="s">
        <v>22670</v>
      </c>
      <c r="C1104" s="684" t="s">
        <v>1877</v>
      </c>
      <c r="D1104" s="685" t="s">
        <v>22116</v>
      </c>
    </row>
    <row r="1105" spans="1:4" ht="13.5" x14ac:dyDescent="0.25">
      <c r="A1105" s="684">
        <v>98763</v>
      </c>
      <c r="B1105" s="684" t="s">
        <v>22671</v>
      </c>
      <c r="C1105" s="684" t="s">
        <v>1877</v>
      </c>
      <c r="D1105" s="685" t="s">
        <v>41971</v>
      </c>
    </row>
    <row r="1106" spans="1:4" ht="13.5" x14ac:dyDescent="0.25">
      <c r="A1106" s="684">
        <v>99829</v>
      </c>
      <c r="B1106" s="684" t="s">
        <v>42140</v>
      </c>
      <c r="C1106" s="684" t="s">
        <v>1877</v>
      </c>
      <c r="D1106" s="685" t="s">
        <v>22171</v>
      </c>
    </row>
    <row r="1107" spans="1:4" ht="13.5" x14ac:dyDescent="0.25">
      <c r="A1107" s="684">
        <v>99830</v>
      </c>
      <c r="B1107" s="684" t="s">
        <v>42141</v>
      </c>
      <c r="C1107" s="684" t="s">
        <v>1877</v>
      </c>
      <c r="D1107" s="685" t="s">
        <v>22513</v>
      </c>
    </row>
    <row r="1108" spans="1:4" ht="13.5" x14ac:dyDescent="0.25">
      <c r="A1108" s="684">
        <v>99831</v>
      </c>
      <c r="B1108" s="684" t="s">
        <v>42142</v>
      </c>
      <c r="C1108" s="684" t="s">
        <v>1877</v>
      </c>
      <c r="D1108" s="685" t="s">
        <v>22288</v>
      </c>
    </row>
    <row r="1109" spans="1:4" ht="13.5" x14ac:dyDescent="0.25">
      <c r="A1109" s="684">
        <v>99832</v>
      </c>
      <c r="B1109" s="684" t="s">
        <v>42143</v>
      </c>
      <c r="C1109" s="684" t="s">
        <v>1877</v>
      </c>
      <c r="D1109" s="685" t="s">
        <v>23070</v>
      </c>
    </row>
    <row r="1110" spans="1:4" ht="13.5" x14ac:dyDescent="0.25">
      <c r="A1110" s="684">
        <v>100637</v>
      </c>
      <c r="B1110" s="684" t="s">
        <v>24003</v>
      </c>
      <c r="C1110" s="684" t="s">
        <v>1877</v>
      </c>
      <c r="D1110" s="685" t="s">
        <v>42144</v>
      </c>
    </row>
    <row r="1111" spans="1:4" ht="13.5" x14ac:dyDescent="0.25">
      <c r="A1111" s="684">
        <v>100638</v>
      </c>
      <c r="B1111" s="684" t="s">
        <v>24004</v>
      </c>
      <c r="C1111" s="684" t="s">
        <v>1877</v>
      </c>
      <c r="D1111" s="685" t="s">
        <v>42145</v>
      </c>
    </row>
    <row r="1112" spans="1:4" ht="13.5" x14ac:dyDescent="0.25">
      <c r="A1112" s="684">
        <v>100639</v>
      </c>
      <c r="B1112" s="684" t="s">
        <v>24005</v>
      </c>
      <c r="C1112" s="684" t="s">
        <v>1877</v>
      </c>
      <c r="D1112" s="685" t="s">
        <v>42146</v>
      </c>
    </row>
    <row r="1113" spans="1:4" ht="13.5" x14ac:dyDescent="0.25">
      <c r="A1113" s="684">
        <v>100640</v>
      </c>
      <c r="B1113" s="684" t="s">
        <v>24006</v>
      </c>
      <c r="C1113" s="684" t="s">
        <v>1877</v>
      </c>
      <c r="D1113" s="685" t="s">
        <v>42147</v>
      </c>
    </row>
    <row r="1114" spans="1:4" ht="13.5" x14ac:dyDescent="0.25">
      <c r="A1114" s="684">
        <v>100643</v>
      </c>
      <c r="B1114" s="684" t="s">
        <v>24007</v>
      </c>
      <c r="C1114" s="684" t="s">
        <v>1877</v>
      </c>
      <c r="D1114" s="685" t="s">
        <v>42148</v>
      </c>
    </row>
    <row r="1115" spans="1:4" ht="13.5" x14ac:dyDescent="0.25">
      <c r="A1115" s="684">
        <v>100644</v>
      </c>
      <c r="B1115" s="684" t="s">
        <v>24008</v>
      </c>
      <c r="C1115" s="684" t="s">
        <v>1877</v>
      </c>
      <c r="D1115" s="685" t="s">
        <v>42149</v>
      </c>
    </row>
    <row r="1116" spans="1:4" ht="13.5" x14ac:dyDescent="0.25">
      <c r="A1116" s="684">
        <v>100645</v>
      </c>
      <c r="B1116" s="684" t="s">
        <v>24009</v>
      </c>
      <c r="C1116" s="684" t="s">
        <v>1877</v>
      </c>
      <c r="D1116" s="685" t="s">
        <v>42150</v>
      </c>
    </row>
    <row r="1117" spans="1:4" ht="13.5" x14ac:dyDescent="0.25">
      <c r="A1117" s="684">
        <v>100646</v>
      </c>
      <c r="B1117" s="684" t="s">
        <v>24010</v>
      </c>
      <c r="C1117" s="684" t="s">
        <v>1877</v>
      </c>
      <c r="D1117" s="685" t="s">
        <v>26691</v>
      </c>
    </row>
    <row r="1118" spans="1:4" ht="13.5" x14ac:dyDescent="0.25">
      <c r="A1118" s="684">
        <v>102270</v>
      </c>
      <c r="B1118" s="684" t="s">
        <v>25258</v>
      </c>
      <c r="C1118" s="684" t="s">
        <v>1877</v>
      </c>
      <c r="D1118" s="685" t="s">
        <v>22541</v>
      </c>
    </row>
    <row r="1119" spans="1:4" ht="13.5" x14ac:dyDescent="0.25">
      <c r="A1119" s="684">
        <v>102271</v>
      </c>
      <c r="B1119" s="684" t="s">
        <v>25259</v>
      </c>
      <c r="C1119" s="684" t="s">
        <v>1877</v>
      </c>
      <c r="D1119" s="685" t="s">
        <v>22371</v>
      </c>
    </row>
    <row r="1120" spans="1:4" ht="13.5" x14ac:dyDescent="0.25">
      <c r="A1120" s="684">
        <v>102272</v>
      </c>
      <c r="B1120" s="684" t="s">
        <v>25260</v>
      </c>
      <c r="C1120" s="684" t="s">
        <v>1877</v>
      </c>
      <c r="D1120" s="685" t="s">
        <v>22503</v>
      </c>
    </row>
    <row r="1121" spans="1:4" ht="13.5" x14ac:dyDescent="0.25">
      <c r="A1121" s="684">
        <v>102273</v>
      </c>
      <c r="B1121" s="684" t="s">
        <v>25261</v>
      </c>
      <c r="C1121" s="684" t="s">
        <v>1877</v>
      </c>
      <c r="D1121" s="685" t="s">
        <v>42151</v>
      </c>
    </row>
    <row r="1122" spans="1:4" ht="13.5" x14ac:dyDescent="0.25">
      <c r="A1122" s="684">
        <v>92259</v>
      </c>
      <c r="B1122" s="684" t="s">
        <v>23072</v>
      </c>
      <c r="C1122" s="684" t="s">
        <v>5</v>
      </c>
      <c r="D1122" s="685" t="s">
        <v>42152</v>
      </c>
    </row>
    <row r="1123" spans="1:4" ht="13.5" x14ac:dyDescent="0.25">
      <c r="A1123" s="684">
        <v>92260</v>
      </c>
      <c r="B1123" s="684" t="s">
        <v>23073</v>
      </c>
      <c r="C1123" s="684" t="s">
        <v>5</v>
      </c>
      <c r="D1123" s="685" t="s">
        <v>42153</v>
      </c>
    </row>
    <row r="1124" spans="1:4" ht="13.5" x14ac:dyDescent="0.25">
      <c r="A1124" s="684">
        <v>92261</v>
      </c>
      <c r="B1124" s="684" t="s">
        <v>23074</v>
      </c>
      <c r="C1124" s="684" t="s">
        <v>5</v>
      </c>
      <c r="D1124" s="685" t="s">
        <v>42154</v>
      </c>
    </row>
    <row r="1125" spans="1:4" ht="13.5" x14ac:dyDescent="0.25">
      <c r="A1125" s="684">
        <v>92262</v>
      </c>
      <c r="B1125" s="684" t="s">
        <v>23075</v>
      </c>
      <c r="C1125" s="684" t="s">
        <v>5</v>
      </c>
      <c r="D1125" s="685" t="s">
        <v>42155</v>
      </c>
    </row>
    <row r="1126" spans="1:4" ht="13.5" x14ac:dyDescent="0.25">
      <c r="A1126" s="684">
        <v>92539</v>
      </c>
      <c r="B1126" s="684" t="s">
        <v>23076</v>
      </c>
      <c r="C1126" s="684" t="s">
        <v>3</v>
      </c>
      <c r="D1126" s="685" t="s">
        <v>42156</v>
      </c>
    </row>
    <row r="1127" spans="1:4" ht="13.5" x14ac:dyDescent="0.25">
      <c r="A1127" s="684">
        <v>92540</v>
      </c>
      <c r="B1127" s="684" t="s">
        <v>23077</v>
      </c>
      <c r="C1127" s="684" t="s">
        <v>3</v>
      </c>
      <c r="D1127" s="685" t="s">
        <v>42157</v>
      </c>
    </row>
    <row r="1128" spans="1:4" ht="13.5" x14ac:dyDescent="0.25">
      <c r="A1128" s="684">
        <v>92541</v>
      </c>
      <c r="B1128" s="684" t="s">
        <v>23078</v>
      </c>
      <c r="C1128" s="684" t="s">
        <v>3</v>
      </c>
      <c r="D1128" s="685" t="s">
        <v>42158</v>
      </c>
    </row>
    <row r="1129" spans="1:4" ht="13.5" x14ac:dyDescent="0.25">
      <c r="A1129" s="684">
        <v>92542</v>
      </c>
      <c r="B1129" s="684" t="s">
        <v>23079</v>
      </c>
      <c r="C1129" s="684" t="s">
        <v>3</v>
      </c>
      <c r="D1129" s="685" t="s">
        <v>42159</v>
      </c>
    </row>
    <row r="1130" spans="1:4" ht="13.5" x14ac:dyDescent="0.25">
      <c r="A1130" s="684">
        <v>92543</v>
      </c>
      <c r="B1130" s="684" t="s">
        <v>23080</v>
      </c>
      <c r="C1130" s="684" t="s">
        <v>3</v>
      </c>
      <c r="D1130" s="685" t="s">
        <v>26498</v>
      </c>
    </row>
    <row r="1131" spans="1:4" ht="13.5" x14ac:dyDescent="0.25">
      <c r="A1131" s="684">
        <v>92544</v>
      </c>
      <c r="B1131" s="684" t="s">
        <v>23081</v>
      </c>
      <c r="C1131" s="684" t="s">
        <v>3</v>
      </c>
      <c r="D1131" s="685" t="s">
        <v>42160</v>
      </c>
    </row>
    <row r="1132" spans="1:4" ht="13.5" x14ac:dyDescent="0.25">
      <c r="A1132" s="684">
        <v>92545</v>
      </c>
      <c r="B1132" s="684" t="s">
        <v>23082</v>
      </c>
      <c r="C1132" s="684" t="s">
        <v>5</v>
      </c>
      <c r="D1132" s="685" t="s">
        <v>42161</v>
      </c>
    </row>
    <row r="1133" spans="1:4" ht="13.5" x14ac:dyDescent="0.25">
      <c r="A1133" s="684">
        <v>92546</v>
      </c>
      <c r="B1133" s="684" t="s">
        <v>23083</v>
      </c>
      <c r="C1133" s="684" t="s">
        <v>5</v>
      </c>
      <c r="D1133" s="685" t="s">
        <v>42162</v>
      </c>
    </row>
    <row r="1134" spans="1:4" ht="13.5" x14ac:dyDescent="0.25">
      <c r="A1134" s="684">
        <v>92547</v>
      </c>
      <c r="B1134" s="684" t="s">
        <v>23084</v>
      </c>
      <c r="C1134" s="684" t="s">
        <v>5</v>
      </c>
      <c r="D1134" s="685" t="s">
        <v>42163</v>
      </c>
    </row>
    <row r="1135" spans="1:4" ht="13.5" x14ac:dyDescent="0.25">
      <c r="A1135" s="684">
        <v>92548</v>
      </c>
      <c r="B1135" s="684" t="s">
        <v>23085</v>
      </c>
      <c r="C1135" s="684" t="s">
        <v>5</v>
      </c>
      <c r="D1135" s="685" t="s">
        <v>42164</v>
      </c>
    </row>
    <row r="1136" spans="1:4" ht="13.5" x14ac:dyDescent="0.25">
      <c r="A1136" s="684">
        <v>92549</v>
      </c>
      <c r="B1136" s="684" t="s">
        <v>23086</v>
      </c>
      <c r="C1136" s="684" t="s">
        <v>5</v>
      </c>
      <c r="D1136" s="685" t="s">
        <v>42165</v>
      </c>
    </row>
    <row r="1137" spans="1:4" ht="13.5" x14ac:dyDescent="0.25">
      <c r="A1137" s="684">
        <v>92550</v>
      </c>
      <c r="B1137" s="684" t="s">
        <v>23087</v>
      </c>
      <c r="C1137" s="684" t="s">
        <v>5</v>
      </c>
      <c r="D1137" s="685" t="s">
        <v>42166</v>
      </c>
    </row>
    <row r="1138" spans="1:4" ht="13.5" x14ac:dyDescent="0.25">
      <c r="A1138" s="684">
        <v>92551</v>
      </c>
      <c r="B1138" s="684" t="s">
        <v>23088</v>
      </c>
      <c r="C1138" s="684" t="s">
        <v>5</v>
      </c>
      <c r="D1138" s="685" t="s">
        <v>42167</v>
      </c>
    </row>
    <row r="1139" spans="1:4" ht="13.5" x14ac:dyDescent="0.25">
      <c r="A1139" s="684">
        <v>92552</v>
      </c>
      <c r="B1139" s="684" t="s">
        <v>23089</v>
      </c>
      <c r="C1139" s="684" t="s">
        <v>5</v>
      </c>
      <c r="D1139" s="685" t="s">
        <v>42168</v>
      </c>
    </row>
    <row r="1140" spans="1:4" ht="13.5" x14ac:dyDescent="0.25">
      <c r="A1140" s="684">
        <v>92553</v>
      </c>
      <c r="B1140" s="684" t="s">
        <v>23090</v>
      </c>
      <c r="C1140" s="684" t="s">
        <v>5</v>
      </c>
      <c r="D1140" s="685" t="s">
        <v>42169</v>
      </c>
    </row>
    <row r="1141" spans="1:4" ht="13.5" x14ac:dyDescent="0.25">
      <c r="A1141" s="684">
        <v>92554</v>
      </c>
      <c r="B1141" s="684" t="s">
        <v>23091</v>
      </c>
      <c r="C1141" s="684" t="s">
        <v>5</v>
      </c>
      <c r="D1141" s="685" t="s">
        <v>42170</v>
      </c>
    </row>
    <row r="1142" spans="1:4" ht="13.5" x14ac:dyDescent="0.25">
      <c r="A1142" s="684">
        <v>92555</v>
      </c>
      <c r="B1142" s="684" t="s">
        <v>23092</v>
      </c>
      <c r="C1142" s="684" t="s">
        <v>5</v>
      </c>
      <c r="D1142" s="685" t="s">
        <v>42171</v>
      </c>
    </row>
    <row r="1143" spans="1:4" ht="13.5" x14ac:dyDescent="0.25">
      <c r="A1143" s="684">
        <v>92556</v>
      </c>
      <c r="B1143" s="684" t="s">
        <v>23093</v>
      </c>
      <c r="C1143" s="684" t="s">
        <v>5</v>
      </c>
      <c r="D1143" s="685" t="s">
        <v>42172</v>
      </c>
    </row>
    <row r="1144" spans="1:4" ht="13.5" x14ac:dyDescent="0.25">
      <c r="A1144" s="684">
        <v>92557</v>
      </c>
      <c r="B1144" s="684" t="s">
        <v>23094</v>
      </c>
      <c r="C1144" s="684" t="s">
        <v>5</v>
      </c>
      <c r="D1144" s="685" t="s">
        <v>42173</v>
      </c>
    </row>
    <row r="1145" spans="1:4" ht="13.5" x14ac:dyDescent="0.25">
      <c r="A1145" s="684">
        <v>92558</v>
      </c>
      <c r="B1145" s="684" t="s">
        <v>23095</v>
      </c>
      <c r="C1145" s="684" t="s">
        <v>5</v>
      </c>
      <c r="D1145" s="685" t="s">
        <v>42174</v>
      </c>
    </row>
    <row r="1146" spans="1:4" ht="13.5" x14ac:dyDescent="0.25">
      <c r="A1146" s="684">
        <v>92559</v>
      </c>
      <c r="B1146" s="684" t="s">
        <v>23096</v>
      </c>
      <c r="C1146" s="684" t="s">
        <v>5</v>
      </c>
      <c r="D1146" s="685" t="s">
        <v>42175</v>
      </c>
    </row>
    <row r="1147" spans="1:4" ht="13.5" x14ac:dyDescent="0.25">
      <c r="A1147" s="684">
        <v>92560</v>
      </c>
      <c r="B1147" s="684" t="s">
        <v>23097</v>
      </c>
      <c r="C1147" s="684" t="s">
        <v>5</v>
      </c>
      <c r="D1147" s="685" t="s">
        <v>42176</v>
      </c>
    </row>
    <row r="1148" spans="1:4" ht="13.5" x14ac:dyDescent="0.25">
      <c r="A1148" s="684">
        <v>92561</v>
      </c>
      <c r="B1148" s="684" t="s">
        <v>23098</v>
      </c>
      <c r="C1148" s="684" t="s">
        <v>5</v>
      </c>
      <c r="D1148" s="685" t="s">
        <v>42177</v>
      </c>
    </row>
    <row r="1149" spans="1:4" ht="13.5" x14ac:dyDescent="0.25">
      <c r="A1149" s="684">
        <v>92562</v>
      </c>
      <c r="B1149" s="684" t="s">
        <v>23099</v>
      </c>
      <c r="C1149" s="684" t="s">
        <v>5</v>
      </c>
      <c r="D1149" s="685" t="s">
        <v>42178</v>
      </c>
    </row>
    <row r="1150" spans="1:4" ht="13.5" x14ac:dyDescent="0.25">
      <c r="A1150" s="684">
        <v>92563</v>
      </c>
      <c r="B1150" s="684" t="s">
        <v>23100</v>
      </c>
      <c r="C1150" s="684" t="s">
        <v>5</v>
      </c>
      <c r="D1150" s="685" t="s">
        <v>42179</v>
      </c>
    </row>
    <row r="1151" spans="1:4" ht="13.5" x14ac:dyDescent="0.25">
      <c r="A1151" s="684">
        <v>92564</v>
      </c>
      <c r="B1151" s="684" t="s">
        <v>23101</v>
      </c>
      <c r="C1151" s="684" t="s">
        <v>5</v>
      </c>
      <c r="D1151" s="685" t="s">
        <v>42180</v>
      </c>
    </row>
    <row r="1152" spans="1:4" ht="13.5" x14ac:dyDescent="0.25">
      <c r="A1152" s="684">
        <v>92565</v>
      </c>
      <c r="B1152" s="684" t="s">
        <v>42181</v>
      </c>
      <c r="C1152" s="684" t="s">
        <v>3</v>
      </c>
      <c r="D1152" s="685" t="s">
        <v>42182</v>
      </c>
    </row>
    <row r="1153" spans="1:4" ht="13.5" x14ac:dyDescent="0.25">
      <c r="A1153" s="684">
        <v>92566</v>
      </c>
      <c r="B1153" s="684" t="s">
        <v>42183</v>
      </c>
      <c r="C1153" s="684" t="s">
        <v>3</v>
      </c>
      <c r="D1153" s="685" t="s">
        <v>42184</v>
      </c>
    </row>
    <row r="1154" spans="1:4" ht="13.5" x14ac:dyDescent="0.25">
      <c r="A1154" s="684">
        <v>92567</v>
      </c>
      <c r="B1154" s="684" t="s">
        <v>42185</v>
      </c>
      <c r="C1154" s="684" t="s">
        <v>3</v>
      </c>
      <c r="D1154" s="685" t="s">
        <v>42186</v>
      </c>
    </row>
    <row r="1155" spans="1:4" ht="13.5" x14ac:dyDescent="0.25">
      <c r="A1155" s="684">
        <v>100379</v>
      </c>
      <c r="B1155" s="684" t="s">
        <v>23102</v>
      </c>
      <c r="C1155" s="684" t="s">
        <v>3</v>
      </c>
      <c r="D1155" s="685" t="s">
        <v>42182</v>
      </c>
    </row>
    <row r="1156" spans="1:4" ht="13.5" x14ac:dyDescent="0.25">
      <c r="A1156" s="684">
        <v>100380</v>
      </c>
      <c r="B1156" s="684" t="s">
        <v>23103</v>
      </c>
      <c r="C1156" s="684" t="s">
        <v>3</v>
      </c>
      <c r="D1156" s="685" t="s">
        <v>42187</v>
      </c>
    </row>
    <row r="1157" spans="1:4" ht="13.5" x14ac:dyDescent="0.25">
      <c r="A1157" s="684">
        <v>100381</v>
      </c>
      <c r="B1157" s="684" t="s">
        <v>23104</v>
      </c>
      <c r="C1157" s="684" t="s">
        <v>3</v>
      </c>
      <c r="D1157" s="685" t="s">
        <v>42188</v>
      </c>
    </row>
    <row r="1158" spans="1:4" ht="13.5" x14ac:dyDescent="0.25">
      <c r="A1158" s="684">
        <v>100383</v>
      </c>
      <c r="B1158" s="684" t="s">
        <v>23105</v>
      </c>
      <c r="C1158" s="684" t="s">
        <v>3</v>
      </c>
      <c r="D1158" s="685" t="s">
        <v>42189</v>
      </c>
    </row>
    <row r="1159" spans="1:4" ht="13.5" x14ac:dyDescent="0.25">
      <c r="A1159" s="684">
        <v>100384</v>
      </c>
      <c r="B1159" s="684" t="s">
        <v>23106</v>
      </c>
      <c r="C1159" s="684" t="s">
        <v>3</v>
      </c>
      <c r="D1159" s="685" t="s">
        <v>42190</v>
      </c>
    </row>
    <row r="1160" spans="1:4" ht="13.5" x14ac:dyDescent="0.25">
      <c r="A1160" s="684">
        <v>100385</v>
      </c>
      <c r="B1160" s="684" t="s">
        <v>23107</v>
      </c>
      <c r="C1160" s="684" t="s">
        <v>3</v>
      </c>
      <c r="D1160" s="685" t="s">
        <v>42186</v>
      </c>
    </row>
    <row r="1161" spans="1:4" ht="13.5" x14ac:dyDescent="0.25">
      <c r="A1161" s="684">
        <v>100386</v>
      </c>
      <c r="B1161" s="684" t="s">
        <v>23108</v>
      </c>
      <c r="C1161" s="684" t="s">
        <v>3</v>
      </c>
      <c r="D1161" s="685" t="s">
        <v>42191</v>
      </c>
    </row>
    <row r="1162" spans="1:4" ht="13.5" x14ac:dyDescent="0.25">
      <c r="A1162" s="684">
        <v>100387</v>
      </c>
      <c r="B1162" s="684" t="s">
        <v>23109</v>
      </c>
      <c r="C1162" s="684" t="s">
        <v>3</v>
      </c>
      <c r="D1162" s="685" t="s">
        <v>26692</v>
      </c>
    </row>
    <row r="1163" spans="1:4" ht="13.5" x14ac:dyDescent="0.25">
      <c r="A1163" s="684">
        <v>100388</v>
      </c>
      <c r="B1163" s="684" t="s">
        <v>23110</v>
      </c>
      <c r="C1163" s="684" t="s">
        <v>3</v>
      </c>
      <c r="D1163" s="685" t="s">
        <v>26693</v>
      </c>
    </row>
    <row r="1164" spans="1:4" ht="13.5" x14ac:dyDescent="0.25">
      <c r="A1164" s="684">
        <v>100389</v>
      </c>
      <c r="B1164" s="684" t="s">
        <v>23111</v>
      </c>
      <c r="C1164" s="684" t="s">
        <v>3</v>
      </c>
      <c r="D1164" s="685" t="s">
        <v>42096</v>
      </c>
    </row>
    <row r="1165" spans="1:4" ht="13.5" x14ac:dyDescent="0.25">
      <c r="A1165" s="684">
        <v>100390</v>
      </c>
      <c r="B1165" s="684" t="s">
        <v>23112</v>
      </c>
      <c r="C1165" s="684" t="s">
        <v>3</v>
      </c>
      <c r="D1165" s="685" t="s">
        <v>42192</v>
      </c>
    </row>
    <row r="1166" spans="1:4" ht="13.5" x14ac:dyDescent="0.25">
      <c r="A1166" s="684">
        <v>100391</v>
      </c>
      <c r="B1166" s="684" t="s">
        <v>23113</v>
      </c>
      <c r="C1166" s="684" t="s">
        <v>3</v>
      </c>
      <c r="D1166" s="685" t="s">
        <v>42193</v>
      </c>
    </row>
    <row r="1167" spans="1:4" ht="13.5" x14ac:dyDescent="0.25">
      <c r="A1167" s="684">
        <v>100392</v>
      </c>
      <c r="B1167" s="684" t="s">
        <v>23114</v>
      </c>
      <c r="C1167" s="684" t="s">
        <v>3</v>
      </c>
      <c r="D1167" s="685" t="s">
        <v>42194</v>
      </c>
    </row>
    <row r="1168" spans="1:4" ht="13.5" x14ac:dyDescent="0.25">
      <c r="A1168" s="684">
        <v>100393</v>
      </c>
      <c r="B1168" s="684" t="s">
        <v>23115</v>
      </c>
      <c r="C1168" s="684" t="s">
        <v>3</v>
      </c>
      <c r="D1168" s="685" t="s">
        <v>26516</v>
      </c>
    </row>
    <row r="1169" spans="1:4" ht="13.5" x14ac:dyDescent="0.25">
      <c r="A1169" s="684">
        <v>100394</v>
      </c>
      <c r="B1169" s="684" t="s">
        <v>23116</v>
      </c>
      <c r="C1169" s="684" t="s">
        <v>3</v>
      </c>
      <c r="D1169" s="685" t="s">
        <v>26694</v>
      </c>
    </row>
    <row r="1170" spans="1:4" ht="13.5" x14ac:dyDescent="0.25">
      <c r="A1170" s="684">
        <v>100395</v>
      </c>
      <c r="B1170" s="684" t="s">
        <v>23117</v>
      </c>
      <c r="C1170" s="684" t="s">
        <v>3</v>
      </c>
      <c r="D1170" s="685" t="s">
        <v>42195</v>
      </c>
    </row>
    <row r="1171" spans="1:4" ht="13.5" x14ac:dyDescent="0.25">
      <c r="A1171" s="684">
        <v>94189</v>
      </c>
      <c r="B1171" s="684" t="s">
        <v>23118</v>
      </c>
      <c r="C1171" s="684" t="s">
        <v>3</v>
      </c>
      <c r="D1171" s="685" t="s">
        <v>26695</v>
      </c>
    </row>
    <row r="1172" spans="1:4" ht="13.5" x14ac:dyDescent="0.25">
      <c r="A1172" s="684">
        <v>94192</v>
      </c>
      <c r="B1172" s="684" t="s">
        <v>23119</v>
      </c>
      <c r="C1172" s="684" t="s">
        <v>3</v>
      </c>
      <c r="D1172" s="685" t="s">
        <v>42196</v>
      </c>
    </row>
    <row r="1173" spans="1:4" ht="13.5" x14ac:dyDescent="0.25">
      <c r="A1173" s="684">
        <v>94195</v>
      </c>
      <c r="B1173" s="684" t="s">
        <v>23120</v>
      </c>
      <c r="C1173" s="684" t="s">
        <v>3</v>
      </c>
      <c r="D1173" s="685" t="s">
        <v>42197</v>
      </c>
    </row>
    <row r="1174" spans="1:4" ht="13.5" x14ac:dyDescent="0.25">
      <c r="A1174" s="684">
        <v>94198</v>
      </c>
      <c r="B1174" s="684" t="s">
        <v>23121</v>
      </c>
      <c r="C1174" s="684" t="s">
        <v>3</v>
      </c>
      <c r="D1174" s="685" t="s">
        <v>42198</v>
      </c>
    </row>
    <row r="1175" spans="1:4" ht="13.5" x14ac:dyDescent="0.25">
      <c r="A1175" s="684">
        <v>94201</v>
      </c>
      <c r="B1175" s="684" t="s">
        <v>23122</v>
      </c>
      <c r="C1175" s="684" t="s">
        <v>3</v>
      </c>
      <c r="D1175" s="685" t="s">
        <v>26696</v>
      </c>
    </row>
    <row r="1176" spans="1:4" ht="13.5" x14ac:dyDescent="0.25">
      <c r="A1176" s="684">
        <v>94204</v>
      </c>
      <c r="B1176" s="684" t="s">
        <v>23123</v>
      </c>
      <c r="C1176" s="684" t="s">
        <v>3</v>
      </c>
      <c r="D1176" s="685" t="s">
        <v>42199</v>
      </c>
    </row>
    <row r="1177" spans="1:4" ht="13.5" x14ac:dyDescent="0.25">
      <c r="A1177" s="684">
        <v>94224</v>
      </c>
      <c r="B1177" s="684" t="s">
        <v>23124</v>
      </c>
      <c r="C1177" s="684" t="s">
        <v>4</v>
      </c>
      <c r="D1177" s="685" t="s">
        <v>42200</v>
      </c>
    </row>
    <row r="1178" spans="1:4" ht="13.5" x14ac:dyDescent="0.25">
      <c r="A1178" s="684">
        <v>94226</v>
      </c>
      <c r="B1178" s="684" t="s">
        <v>23125</v>
      </c>
      <c r="C1178" s="684" t="s">
        <v>3</v>
      </c>
      <c r="D1178" s="685" t="s">
        <v>26398</v>
      </c>
    </row>
    <row r="1179" spans="1:4" ht="13.5" x14ac:dyDescent="0.25">
      <c r="A1179" s="684">
        <v>94232</v>
      </c>
      <c r="B1179" s="684" t="s">
        <v>23126</v>
      </c>
      <c r="C1179" s="684" t="s">
        <v>5</v>
      </c>
      <c r="D1179" s="685" t="s">
        <v>26697</v>
      </c>
    </row>
    <row r="1180" spans="1:4" ht="13.5" x14ac:dyDescent="0.25">
      <c r="A1180" s="684">
        <v>94440</v>
      </c>
      <c r="B1180" s="684" t="s">
        <v>23127</v>
      </c>
      <c r="C1180" s="684" t="s">
        <v>3</v>
      </c>
      <c r="D1180" s="685" t="s">
        <v>42197</v>
      </c>
    </row>
    <row r="1181" spans="1:4" ht="13.5" x14ac:dyDescent="0.25">
      <c r="A1181" s="684">
        <v>94441</v>
      </c>
      <c r="B1181" s="684" t="s">
        <v>23128</v>
      </c>
      <c r="C1181" s="684" t="s">
        <v>3</v>
      </c>
      <c r="D1181" s="685" t="s">
        <v>42198</v>
      </c>
    </row>
    <row r="1182" spans="1:4" ht="13.5" x14ac:dyDescent="0.25">
      <c r="A1182" s="684">
        <v>94442</v>
      </c>
      <c r="B1182" s="684" t="s">
        <v>23129</v>
      </c>
      <c r="C1182" s="684" t="s">
        <v>3</v>
      </c>
      <c r="D1182" s="685" t="s">
        <v>42197</v>
      </c>
    </row>
    <row r="1183" spans="1:4" ht="13.5" x14ac:dyDescent="0.25">
      <c r="A1183" s="684">
        <v>94443</v>
      </c>
      <c r="B1183" s="684" t="s">
        <v>23130</v>
      </c>
      <c r="C1183" s="684" t="s">
        <v>3</v>
      </c>
      <c r="D1183" s="685" t="s">
        <v>42198</v>
      </c>
    </row>
    <row r="1184" spans="1:4" ht="13.5" x14ac:dyDescent="0.25">
      <c r="A1184" s="684">
        <v>94445</v>
      </c>
      <c r="B1184" s="684" t="s">
        <v>23131</v>
      </c>
      <c r="C1184" s="684" t="s">
        <v>3</v>
      </c>
      <c r="D1184" s="685" t="s">
        <v>26696</v>
      </c>
    </row>
    <row r="1185" spans="1:4" ht="13.5" x14ac:dyDescent="0.25">
      <c r="A1185" s="684">
        <v>94446</v>
      </c>
      <c r="B1185" s="684" t="s">
        <v>23132</v>
      </c>
      <c r="C1185" s="684" t="s">
        <v>3</v>
      </c>
      <c r="D1185" s="685" t="s">
        <v>42199</v>
      </c>
    </row>
    <row r="1186" spans="1:4" ht="13.5" x14ac:dyDescent="0.25">
      <c r="A1186" s="684">
        <v>94447</v>
      </c>
      <c r="B1186" s="684" t="s">
        <v>23133</v>
      </c>
      <c r="C1186" s="684" t="s">
        <v>3</v>
      </c>
      <c r="D1186" s="685" t="s">
        <v>26696</v>
      </c>
    </row>
    <row r="1187" spans="1:4" ht="13.5" x14ac:dyDescent="0.25">
      <c r="A1187" s="684">
        <v>94448</v>
      </c>
      <c r="B1187" s="684" t="s">
        <v>23134</v>
      </c>
      <c r="C1187" s="684" t="s">
        <v>3</v>
      </c>
      <c r="D1187" s="685" t="s">
        <v>42199</v>
      </c>
    </row>
    <row r="1188" spans="1:4" ht="13.5" x14ac:dyDescent="0.25">
      <c r="A1188" s="684">
        <v>94207</v>
      </c>
      <c r="B1188" s="684" t="s">
        <v>23135</v>
      </c>
      <c r="C1188" s="684" t="s">
        <v>3</v>
      </c>
      <c r="D1188" s="685" t="s">
        <v>42201</v>
      </c>
    </row>
    <row r="1189" spans="1:4" ht="13.5" x14ac:dyDescent="0.25">
      <c r="A1189" s="684">
        <v>94210</v>
      </c>
      <c r="B1189" s="684" t="s">
        <v>23136</v>
      </c>
      <c r="C1189" s="684" t="s">
        <v>3</v>
      </c>
      <c r="D1189" s="685" t="s">
        <v>26698</v>
      </c>
    </row>
    <row r="1190" spans="1:4" ht="13.5" x14ac:dyDescent="0.25">
      <c r="A1190" s="684">
        <v>94218</v>
      </c>
      <c r="B1190" s="684" t="s">
        <v>42202</v>
      </c>
      <c r="C1190" s="684" t="s">
        <v>3</v>
      </c>
      <c r="D1190" s="685" t="s">
        <v>42203</v>
      </c>
    </row>
    <row r="1191" spans="1:4" ht="13.5" x14ac:dyDescent="0.25">
      <c r="A1191" s="684">
        <v>94213</v>
      </c>
      <c r="B1191" s="684" t="s">
        <v>23137</v>
      </c>
      <c r="C1191" s="684" t="s">
        <v>3</v>
      </c>
      <c r="D1191" s="685" t="s">
        <v>42204</v>
      </c>
    </row>
    <row r="1192" spans="1:4" ht="13.5" x14ac:dyDescent="0.25">
      <c r="A1192" s="684">
        <v>94216</v>
      </c>
      <c r="B1192" s="684" t="s">
        <v>23138</v>
      </c>
      <c r="C1192" s="684" t="s">
        <v>3</v>
      </c>
      <c r="D1192" s="685" t="s">
        <v>42205</v>
      </c>
    </row>
    <row r="1193" spans="1:4" ht="13.5" x14ac:dyDescent="0.25">
      <c r="A1193" s="684">
        <v>94219</v>
      </c>
      <c r="B1193" s="684" t="s">
        <v>23139</v>
      </c>
      <c r="C1193" s="684" t="s">
        <v>4</v>
      </c>
      <c r="D1193" s="685" t="s">
        <v>26699</v>
      </c>
    </row>
    <row r="1194" spans="1:4" ht="13.5" x14ac:dyDescent="0.25">
      <c r="A1194" s="684">
        <v>94220</v>
      </c>
      <c r="B1194" s="684" t="s">
        <v>23140</v>
      </c>
      <c r="C1194" s="684" t="s">
        <v>4</v>
      </c>
      <c r="D1194" s="685" t="s">
        <v>42206</v>
      </c>
    </row>
    <row r="1195" spans="1:4" ht="13.5" x14ac:dyDescent="0.25">
      <c r="A1195" s="684">
        <v>94221</v>
      </c>
      <c r="B1195" s="684" t="s">
        <v>23141</v>
      </c>
      <c r="C1195" s="684" t="s">
        <v>4</v>
      </c>
      <c r="D1195" s="685" t="s">
        <v>26700</v>
      </c>
    </row>
    <row r="1196" spans="1:4" ht="13.5" x14ac:dyDescent="0.25">
      <c r="A1196" s="684">
        <v>94222</v>
      </c>
      <c r="B1196" s="684" t="s">
        <v>23142</v>
      </c>
      <c r="C1196" s="684" t="s">
        <v>4</v>
      </c>
      <c r="D1196" s="685" t="s">
        <v>42207</v>
      </c>
    </row>
    <row r="1197" spans="1:4" ht="13.5" x14ac:dyDescent="0.25">
      <c r="A1197" s="684">
        <v>94223</v>
      </c>
      <c r="B1197" s="684" t="s">
        <v>23143</v>
      </c>
      <c r="C1197" s="684" t="s">
        <v>4</v>
      </c>
      <c r="D1197" s="685" t="s">
        <v>42208</v>
      </c>
    </row>
    <row r="1198" spans="1:4" ht="13.5" x14ac:dyDescent="0.25">
      <c r="A1198" s="684">
        <v>94451</v>
      </c>
      <c r="B1198" s="684" t="s">
        <v>23144</v>
      </c>
      <c r="C1198" s="684" t="s">
        <v>4</v>
      </c>
      <c r="D1198" s="685" t="s">
        <v>25998</v>
      </c>
    </row>
    <row r="1199" spans="1:4" ht="13.5" x14ac:dyDescent="0.25">
      <c r="A1199" s="684">
        <v>100325</v>
      </c>
      <c r="B1199" s="684" t="s">
        <v>23145</v>
      </c>
      <c r="C1199" s="684" t="s">
        <v>4</v>
      </c>
      <c r="D1199" s="685" t="s">
        <v>42209</v>
      </c>
    </row>
    <row r="1200" spans="1:4" ht="13.5" x14ac:dyDescent="0.25">
      <c r="A1200" s="684">
        <v>100327</v>
      </c>
      <c r="B1200" s="684" t="s">
        <v>23146</v>
      </c>
      <c r="C1200" s="684" t="s">
        <v>4</v>
      </c>
      <c r="D1200" s="685" t="s">
        <v>42210</v>
      </c>
    </row>
    <row r="1201" spans="1:4" ht="13.5" x14ac:dyDescent="0.25">
      <c r="A1201" s="684">
        <v>100328</v>
      </c>
      <c r="B1201" s="684" t="s">
        <v>23147</v>
      </c>
      <c r="C1201" s="684" t="s">
        <v>3</v>
      </c>
      <c r="D1201" s="685" t="s">
        <v>26701</v>
      </c>
    </row>
    <row r="1202" spans="1:4" ht="13.5" x14ac:dyDescent="0.25">
      <c r="A1202" s="684">
        <v>100329</v>
      </c>
      <c r="B1202" s="684" t="s">
        <v>23148</v>
      </c>
      <c r="C1202" s="684" t="s">
        <v>3</v>
      </c>
      <c r="D1202" s="685" t="s">
        <v>26702</v>
      </c>
    </row>
    <row r="1203" spans="1:4" ht="13.5" x14ac:dyDescent="0.25">
      <c r="A1203" s="684">
        <v>100330</v>
      </c>
      <c r="B1203" s="684" t="s">
        <v>23149</v>
      </c>
      <c r="C1203" s="684" t="s">
        <v>3</v>
      </c>
      <c r="D1203" s="685" t="s">
        <v>42211</v>
      </c>
    </row>
    <row r="1204" spans="1:4" ht="13.5" x14ac:dyDescent="0.25">
      <c r="A1204" s="684">
        <v>100331</v>
      </c>
      <c r="B1204" s="684" t="s">
        <v>23150</v>
      </c>
      <c r="C1204" s="684" t="s">
        <v>3</v>
      </c>
      <c r="D1204" s="685" t="s">
        <v>26703</v>
      </c>
    </row>
    <row r="1205" spans="1:4" ht="13.5" x14ac:dyDescent="0.25">
      <c r="A1205" s="684">
        <v>100434</v>
      </c>
      <c r="B1205" s="684" t="s">
        <v>23151</v>
      </c>
      <c r="C1205" s="684" t="s">
        <v>4</v>
      </c>
      <c r="D1205" s="685" t="s">
        <v>42212</v>
      </c>
    </row>
    <row r="1206" spans="1:4" ht="13.5" x14ac:dyDescent="0.25">
      <c r="A1206" s="684">
        <v>100435</v>
      </c>
      <c r="B1206" s="684" t="s">
        <v>23152</v>
      </c>
      <c r="C1206" s="684" t="s">
        <v>4</v>
      </c>
      <c r="D1206" s="685" t="s">
        <v>26500</v>
      </c>
    </row>
    <row r="1207" spans="1:4" ht="13.5" x14ac:dyDescent="0.25">
      <c r="A1207" s="684">
        <v>94227</v>
      </c>
      <c r="B1207" s="684" t="s">
        <v>23153</v>
      </c>
      <c r="C1207" s="684" t="s">
        <v>4</v>
      </c>
      <c r="D1207" s="685" t="s">
        <v>42092</v>
      </c>
    </row>
    <row r="1208" spans="1:4" ht="13.5" x14ac:dyDescent="0.25">
      <c r="A1208" s="684">
        <v>94228</v>
      </c>
      <c r="B1208" s="684" t="s">
        <v>23154</v>
      </c>
      <c r="C1208" s="684" t="s">
        <v>4</v>
      </c>
      <c r="D1208" s="685" t="s">
        <v>42213</v>
      </c>
    </row>
    <row r="1209" spans="1:4" ht="13.5" x14ac:dyDescent="0.25">
      <c r="A1209" s="684">
        <v>94229</v>
      </c>
      <c r="B1209" s="684" t="s">
        <v>23155</v>
      </c>
      <c r="C1209" s="684" t="s">
        <v>4</v>
      </c>
      <c r="D1209" s="685" t="s">
        <v>42214</v>
      </c>
    </row>
    <row r="1210" spans="1:4" ht="13.5" x14ac:dyDescent="0.25">
      <c r="A1210" s="684">
        <v>94231</v>
      </c>
      <c r="B1210" s="684" t="s">
        <v>23156</v>
      </c>
      <c r="C1210" s="684" t="s">
        <v>4</v>
      </c>
      <c r="D1210" s="685" t="s">
        <v>42045</v>
      </c>
    </row>
    <row r="1211" spans="1:4" ht="13.5" x14ac:dyDescent="0.25">
      <c r="A1211" s="684">
        <v>94449</v>
      </c>
      <c r="B1211" s="684" t="s">
        <v>23157</v>
      </c>
      <c r="C1211" s="684" t="s">
        <v>3</v>
      </c>
      <c r="D1211" s="685" t="s">
        <v>42215</v>
      </c>
    </row>
    <row r="1212" spans="1:4" ht="13.5" x14ac:dyDescent="0.25">
      <c r="A1212" s="684">
        <v>92255</v>
      </c>
      <c r="B1212" s="684" t="s">
        <v>23158</v>
      </c>
      <c r="C1212" s="684" t="s">
        <v>5</v>
      </c>
      <c r="D1212" s="685" t="s">
        <v>42216</v>
      </c>
    </row>
    <row r="1213" spans="1:4" ht="13.5" x14ac:dyDescent="0.25">
      <c r="A1213" s="684">
        <v>92256</v>
      </c>
      <c r="B1213" s="684" t="s">
        <v>23159</v>
      </c>
      <c r="C1213" s="684" t="s">
        <v>5</v>
      </c>
      <c r="D1213" s="685" t="s">
        <v>42217</v>
      </c>
    </row>
    <row r="1214" spans="1:4" ht="13.5" x14ac:dyDescent="0.25">
      <c r="A1214" s="684">
        <v>92257</v>
      </c>
      <c r="B1214" s="684" t="s">
        <v>23160</v>
      </c>
      <c r="C1214" s="684" t="s">
        <v>5</v>
      </c>
      <c r="D1214" s="685" t="s">
        <v>42218</v>
      </c>
    </row>
    <row r="1215" spans="1:4" ht="13.5" x14ac:dyDescent="0.25">
      <c r="A1215" s="684">
        <v>92258</v>
      </c>
      <c r="B1215" s="684" t="s">
        <v>23161</v>
      </c>
      <c r="C1215" s="684" t="s">
        <v>5</v>
      </c>
      <c r="D1215" s="685" t="s">
        <v>42219</v>
      </c>
    </row>
    <row r="1216" spans="1:4" ht="13.5" x14ac:dyDescent="0.25">
      <c r="A1216" s="684">
        <v>92568</v>
      </c>
      <c r="B1216" s="684" t="s">
        <v>23162</v>
      </c>
      <c r="C1216" s="684" t="s">
        <v>3</v>
      </c>
      <c r="D1216" s="685" t="s">
        <v>42220</v>
      </c>
    </row>
    <row r="1217" spans="1:4" ht="13.5" x14ac:dyDescent="0.25">
      <c r="A1217" s="684">
        <v>92569</v>
      </c>
      <c r="B1217" s="684" t="s">
        <v>23163</v>
      </c>
      <c r="C1217" s="684" t="s">
        <v>3</v>
      </c>
      <c r="D1217" s="685" t="s">
        <v>42221</v>
      </c>
    </row>
    <row r="1218" spans="1:4" ht="13.5" x14ac:dyDescent="0.25">
      <c r="A1218" s="684">
        <v>92570</v>
      </c>
      <c r="B1218" s="684" t="s">
        <v>23164</v>
      </c>
      <c r="C1218" s="684" t="s">
        <v>3</v>
      </c>
      <c r="D1218" s="685" t="s">
        <v>42222</v>
      </c>
    </row>
    <row r="1219" spans="1:4" ht="13.5" x14ac:dyDescent="0.25">
      <c r="A1219" s="684">
        <v>92571</v>
      </c>
      <c r="B1219" s="684" t="s">
        <v>23165</v>
      </c>
      <c r="C1219" s="684" t="s">
        <v>3</v>
      </c>
      <c r="D1219" s="685" t="s">
        <v>42223</v>
      </c>
    </row>
    <row r="1220" spans="1:4" ht="13.5" x14ac:dyDescent="0.25">
      <c r="A1220" s="684">
        <v>92572</v>
      </c>
      <c r="B1220" s="684" t="s">
        <v>23166</v>
      </c>
      <c r="C1220" s="684" t="s">
        <v>3</v>
      </c>
      <c r="D1220" s="685" t="s">
        <v>42224</v>
      </c>
    </row>
    <row r="1221" spans="1:4" ht="13.5" x14ac:dyDescent="0.25">
      <c r="A1221" s="684">
        <v>92573</v>
      </c>
      <c r="B1221" s="684" t="s">
        <v>23167</v>
      </c>
      <c r="C1221" s="684" t="s">
        <v>3</v>
      </c>
      <c r="D1221" s="685" t="s">
        <v>42225</v>
      </c>
    </row>
    <row r="1222" spans="1:4" ht="13.5" x14ac:dyDescent="0.25">
      <c r="A1222" s="684">
        <v>92574</v>
      </c>
      <c r="B1222" s="684" t="s">
        <v>23168</v>
      </c>
      <c r="C1222" s="684" t="s">
        <v>3</v>
      </c>
      <c r="D1222" s="685" t="s">
        <v>42226</v>
      </c>
    </row>
    <row r="1223" spans="1:4" ht="13.5" x14ac:dyDescent="0.25">
      <c r="A1223" s="684">
        <v>92575</v>
      </c>
      <c r="B1223" s="684" t="s">
        <v>23169</v>
      </c>
      <c r="C1223" s="684" t="s">
        <v>3</v>
      </c>
      <c r="D1223" s="685" t="s">
        <v>42227</v>
      </c>
    </row>
    <row r="1224" spans="1:4" ht="13.5" x14ac:dyDescent="0.25">
      <c r="A1224" s="684">
        <v>92576</v>
      </c>
      <c r="B1224" s="684" t="s">
        <v>23170</v>
      </c>
      <c r="C1224" s="684" t="s">
        <v>3</v>
      </c>
      <c r="D1224" s="685" t="s">
        <v>42228</v>
      </c>
    </row>
    <row r="1225" spans="1:4" ht="13.5" x14ac:dyDescent="0.25">
      <c r="A1225" s="684">
        <v>92577</v>
      </c>
      <c r="B1225" s="684" t="s">
        <v>23171</v>
      </c>
      <c r="C1225" s="684" t="s">
        <v>3</v>
      </c>
      <c r="D1225" s="685" t="s">
        <v>42229</v>
      </c>
    </row>
    <row r="1226" spans="1:4" ht="13.5" x14ac:dyDescent="0.25">
      <c r="A1226" s="684">
        <v>92578</v>
      </c>
      <c r="B1226" s="684" t="s">
        <v>23172</v>
      </c>
      <c r="C1226" s="684" t="s">
        <v>3</v>
      </c>
      <c r="D1226" s="685" t="s">
        <v>42230</v>
      </c>
    </row>
    <row r="1227" spans="1:4" ht="13.5" x14ac:dyDescent="0.25">
      <c r="A1227" s="684">
        <v>92579</v>
      </c>
      <c r="B1227" s="684" t="s">
        <v>23173</v>
      </c>
      <c r="C1227" s="684" t="s">
        <v>3</v>
      </c>
      <c r="D1227" s="685" t="s">
        <v>42231</v>
      </c>
    </row>
    <row r="1228" spans="1:4" ht="13.5" x14ac:dyDescent="0.25">
      <c r="A1228" s="684">
        <v>92580</v>
      </c>
      <c r="B1228" s="684" t="s">
        <v>23174</v>
      </c>
      <c r="C1228" s="684" t="s">
        <v>3</v>
      </c>
      <c r="D1228" s="685" t="s">
        <v>24185</v>
      </c>
    </row>
    <row r="1229" spans="1:4" ht="13.5" x14ac:dyDescent="0.25">
      <c r="A1229" s="684">
        <v>92581</v>
      </c>
      <c r="B1229" s="684" t="s">
        <v>23175</v>
      </c>
      <c r="C1229" s="684" t="s">
        <v>3</v>
      </c>
      <c r="D1229" s="685" t="s">
        <v>42232</v>
      </c>
    </row>
    <row r="1230" spans="1:4" ht="13.5" x14ac:dyDescent="0.25">
      <c r="A1230" s="684">
        <v>92582</v>
      </c>
      <c r="B1230" s="684" t="s">
        <v>22673</v>
      </c>
      <c r="C1230" s="684" t="s">
        <v>5</v>
      </c>
      <c r="D1230" s="685" t="s">
        <v>42233</v>
      </c>
    </row>
    <row r="1231" spans="1:4" ht="13.5" x14ac:dyDescent="0.25">
      <c r="A1231" s="684">
        <v>92584</v>
      </c>
      <c r="B1231" s="684" t="s">
        <v>22674</v>
      </c>
      <c r="C1231" s="684" t="s">
        <v>5</v>
      </c>
      <c r="D1231" s="685" t="s">
        <v>42234</v>
      </c>
    </row>
    <row r="1232" spans="1:4" ht="13.5" x14ac:dyDescent="0.25">
      <c r="A1232" s="684">
        <v>92586</v>
      </c>
      <c r="B1232" s="684" t="s">
        <v>22675</v>
      </c>
      <c r="C1232" s="684" t="s">
        <v>5</v>
      </c>
      <c r="D1232" s="685" t="s">
        <v>42235</v>
      </c>
    </row>
    <row r="1233" spans="1:4" ht="13.5" x14ac:dyDescent="0.25">
      <c r="A1233" s="684">
        <v>92588</v>
      </c>
      <c r="B1233" s="684" t="s">
        <v>22676</v>
      </c>
      <c r="C1233" s="684" t="s">
        <v>5</v>
      </c>
      <c r="D1233" s="685" t="s">
        <v>42236</v>
      </c>
    </row>
    <row r="1234" spans="1:4" ht="13.5" x14ac:dyDescent="0.25">
      <c r="A1234" s="684">
        <v>92590</v>
      </c>
      <c r="B1234" s="684" t="s">
        <v>22677</v>
      </c>
      <c r="C1234" s="684" t="s">
        <v>5</v>
      </c>
      <c r="D1234" s="685" t="s">
        <v>42237</v>
      </c>
    </row>
    <row r="1235" spans="1:4" ht="13.5" x14ac:dyDescent="0.25">
      <c r="A1235" s="684">
        <v>92592</v>
      </c>
      <c r="B1235" s="684" t="s">
        <v>22678</v>
      </c>
      <c r="C1235" s="684" t="s">
        <v>5</v>
      </c>
      <c r="D1235" s="685" t="s">
        <v>42238</v>
      </c>
    </row>
    <row r="1236" spans="1:4" ht="13.5" x14ac:dyDescent="0.25">
      <c r="A1236" s="684">
        <v>92593</v>
      </c>
      <c r="B1236" s="684" t="s">
        <v>42239</v>
      </c>
      <c r="C1236" s="684" t="s">
        <v>113</v>
      </c>
      <c r="D1236" s="685" t="s">
        <v>26704</v>
      </c>
    </row>
    <row r="1237" spans="1:4" ht="13.5" x14ac:dyDescent="0.25">
      <c r="A1237" s="684">
        <v>92594</v>
      </c>
      <c r="B1237" s="684" t="s">
        <v>22679</v>
      </c>
      <c r="C1237" s="684" t="s">
        <v>5</v>
      </c>
      <c r="D1237" s="685" t="s">
        <v>42240</v>
      </c>
    </row>
    <row r="1238" spans="1:4" ht="13.5" x14ac:dyDescent="0.25">
      <c r="A1238" s="684">
        <v>92596</v>
      </c>
      <c r="B1238" s="684" t="s">
        <v>22680</v>
      </c>
      <c r="C1238" s="684" t="s">
        <v>5</v>
      </c>
      <c r="D1238" s="685" t="s">
        <v>42241</v>
      </c>
    </row>
    <row r="1239" spans="1:4" ht="13.5" x14ac:dyDescent="0.25">
      <c r="A1239" s="684">
        <v>92598</v>
      </c>
      <c r="B1239" s="684" t="s">
        <v>22681</v>
      </c>
      <c r="C1239" s="684" t="s">
        <v>5</v>
      </c>
      <c r="D1239" s="685" t="s">
        <v>42242</v>
      </c>
    </row>
    <row r="1240" spans="1:4" ht="13.5" x14ac:dyDescent="0.25">
      <c r="A1240" s="684">
        <v>92600</v>
      </c>
      <c r="B1240" s="684" t="s">
        <v>22682</v>
      </c>
      <c r="C1240" s="684" t="s">
        <v>5</v>
      </c>
      <c r="D1240" s="685" t="s">
        <v>42243</v>
      </c>
    </row>
    <row r="1241" spans="1:4" ht="13.5" x14ac:dyDescent="0.25">
      <c r="A1241" s="684">
        <v>92602</v>
      </c>
      <c r="B1241" s="684" t="s">
        <v>42244</v>
      </c>
      <c r="C1241" s="684" t="s">
        <v>5</v>
      </c>
      <c r="D1241" s="685" t="s">
        <v>42233</v>
      </c>
    </row>
    <row r="1242" spans="1:4" ht="13.5" x14ac:dyDescent="0.25">
      <c r="A1242" s="684">
        <v>92604</v>
      </c>
      <c r="B1242" s="684" t="s">
        <v>22683</v>
      </c>
      <c r="C1242" s="684" t="s">
        <v>5</v>
      </c>
      <c r="D1242" s="685" t="s">
        <v>42245</v>
      </c>
    </row>
    <row r="1243" spans="1:4" ht="13.5" x14ac:dyDescent="0.25">
      <c r="A1243" s="684">
        <v>92606</v>
      </c>
      <c r="B1243" s="684" t="s">
        <v>22684</v>
      </c>
      <c r="C1243" s="684" t="s">
        <v>5</v>
      </c>
      <c r="D1243" s="685" t="s">
        <v>42246</v>
      </c>
    </row>
    <row r="1244" spans="1:4" ht="13.5" x14ac:dyDescent="0.25">
      <c r="A1244" s="684">
        <v>92608</v>
      </c>
      <c r="B1244" s="684" t="s">
        <v>22685</v>
      </c>
      <c r="C1244" s="684" t="s">
        <v>5</v>
      </c>
      <c r="D1244" s="685" t="s">
        <v>42247</v>
      </c>
    </row>
    <row r="1245" spans="1:4" ht="13.5" x14ac:dyDescent="0.25">
      <c r="A1245" s="684">
        <v>92610</v>
      </c>
      <c r="B1245" s="684" t="s">
        <v>22686</v>
      </c>
      <c r="C1245" s="684" t="s">
        <v>5</v>
      </c>
      <c r="D1245" s="685" t="s">
        <v>42248</v>
      </c>
    </row>
    <row r="1246" spans="1:4" ht="13.5" x14ac:dyDescent="0.25">
      <c r="A1246" s="684">
        <v>92612</v>
      </c>
      <c r="B1246" s="684" t="s">
        <v>22687</v>
      </c>
      <c r="C1246" s="684" t="s">
        <v>5</v>
      </c>
      <c r="D1246" s="685" t="s">
        <v>26705</v>
      </c>
    </row>
    <row r="1247" spans="1:4" ht="13.5" x14ac:dyDescent="0.25">
      <c r="A1247" s="684">
        <v>92614</v>
      </c>
      <c r="B1247" s="684" t="s">
        <v>22688</v>
      </c>
      <c r="C1247" s="684" t="s">
        <v>5</v>
      </c>
      <c r="D1247" s="685" t="s">
        <v>42249</v>
      </c>
    </row>
    <row r="1248" spans="1:4" ht="13.5" x14ac:dyDescent="0.25">
      <c r="A1248" s="684">
        <v>92616</v>
      </c>
      <c r="B1248" s="684" t="s">
        <v>22689</v>
      </c>
      <c r="C1248" s="684" t="s">
        <v>5</v>
      </c>
      <c r="D1248" s="685" t="s">
        <v>42250</v>
      </c>
    </row>
    <row r="1249" spans="1:4" ht="13.5" x14ac:dyDescent="0.25">
      <c r="A1249" s="684">
        <v>92618</v>
      </c>
      <c r="B1249" s="684" t="s">
        <v>22690</v>
      </c>
      <c r="C1249" s="684" t="s">
        <v>5</v>
      </c>
      <c r="D1249" s="685" t="s">
        <v>42251</v>
      </c>
    </row>
    <row r="1250" spans="1:4" ht="13.5" x14ac:dyDescent="0.25">
      <c r="A1250" s="684">
        <v>92620</v>
      </c>
      <c r="B1250" s="684" t="s">
        <v>22691</v>
      </c>
      <c r="C1250" s="684" t="s">
        <v>5</v>
      </c>
      <c r="D1250" s="685" t="s">
        <v>42252</v>
      </c>
    </row>
    <row r="1251" spans="1:4" ht="13.5" x14ac:dyDescent="0.25">
      <c r="A1251" s="684">
        <v>100357</v>
      </c>
      <c r="B1251" s="684" t="s">
        <v>23176</v>
      </c>
      <c r="C1251" s="684" t="s">
        <v>5</v>
      </c>
      <c r="D1251" s="685" t="s">
        <v>42253</v>
      </c>
    </row>
    <row r="1252" spans="1:4" ht="13.5" x14ac:dyDescent="0.25">
      <c r="A1252" s="684">
        <v>100358</v>
      </c>
      <c r="B1252" s="684" t="s">
        <v>23177</v>
      </c>
      <c r="C1252" s="684" t="s">
        <v>5</v>
      </c>
      <c r="D1252" s="685" t="s">
        <v>42254</v>
      </c>
    </row>
    <row r="1253" spans="1:4" ht="13.5" x14ac:dyDescent="0.25">
      <c r="A1253" s="684">
        <v>100359</v>
      </c>
      <c r="B1253" s="684" t="s">
        <v>23178</v>
      </c>
      <c r="C1253" s="684" t="s">
        <v>5</v>
      </c>
      <c r="D1253" s="685" t="s">
        <v>42255</v>
      </c>
    </row>
    <row r="1254" spans="1:4" ht="13.5" x14ac:dyDescent="0.25">
      <c r="A1254" s="684">
        <v>100360</v>
      </c>
      <c r="B1254" s="684" t="s">
        <v>23179</v>
      </c>
      <c r="C1254" s="684" t="s">
        <v>5</v>
      </c>
      <c r="D1254" s="685" t="s">
        <v>42256</v>
      </c>
    </row>
    <row r="1255" spans="1:4" ht="13.5" x14ac:dyDescent="0.25">
      <c r="A1255" s="684">
        <v>100361</v>
      </c>
      <c r="B1255" s="684" t="s">
        <v>23180</v>
      </c>
      <c r="C1255" s="684" t="s">
        <v>5</v>
      </c>
      <c r="D1255" s="685" t="s">
        <v>42257</v>
      </c>
    </row>
    <row r="1256" spans="1:4" ht="13.5" x14ac:dyDescent="0.25">
      <c r="A1256" s="684">
        <v>100362</v>
      </c>
      <c r="B1256" s="684" t="s">
        <v>23181</v>
      </c>
      <c r="C1256" s="684" t="s">
        <v>5</v>
      </c>
      <c r="D1256" s="685" t="s">
        <v>42258</v>
      </c>
    </row>
    <row r="1257" spans="1:4" ht="13.5" x14ac:dyDescent="0.25">
      <c r="A1257" s="684">
        <v>100363</v>
      </c>
      <c r="B1257" s="684" t="s">
        <v>23182</v>
      </c>
      <c r="C1257" s="684" t="s">
        <v>5</v>
      </c>
      <c r="D1257" s="685" t="s">
        <v>42259</v>
      </c>
    </row>
    <row r="1258" spans="1:4" ht="13.5" x14ac:dyDescent="0.25">
      <c r="A1258" s="684">
        <v>100364</v>
      </c>
      <c r="B1258" s="684" t="s">
        <v>23183</v>
      </c>
      <c r="C1258" s="684" t="s">
        <v>5</v>
      </c>
      <c r="D1258" s="685" t="s">
        <v>42260</v>
      </c>
    </row>
    <row r="1259" spans="1:4" ht="13.5" x14ac:dyDescent="0.25">
      <c r="A1259" s="684">
        <v>100365</v>
      </c>
      <c r="B1259" s="684" t="s">
        <v>23184</v>
      </c>
      <c r="C1259" s="684" t="s">
        <v>5</v>
      </c>
      <c r="D1259" s="685" t="s">
        <v>42261</v>
      </c>
    </row>
    <row r="1260" spans="1:4" ht="13.5" x14ac:dyDescent="0.25">
      <c r="A1260" s="684">
        <v>100366</v>
      </c>
      <c r="B1260" s="684" t="s">
        <v>23185</v>
      </c>
      <c r="C1260" s="684" t="s">
        <v>5</v>
      </c>
      <c r="D1260" s="685" t="s">
        <v>42262</v>
      </c>
    </row>
    <row r="1261" spans="1:4" ht="13.5" x14ac:dyDescent="0.25">
      <c r="A1261" s="684">
        <v>100367</v>
      </c>
      <c r="B1261" s="684" t="s">
        <v>23186</v>
      </c>
      <c r="C1261" s="684" t="s">
        <v>5</v>
      </c>
      <c r="D1261" s="685" t="s">
        <v>42263</v>
      </c>
    </row>
    <row r="1262" spans="1:4" ht="13.5" x14ac:dyDescent="0.25">
      <c r="A1262" s="684">
        <v>100368</v>
      </c>
      <c r="B1262" s="684" t="s">
        <v>23187</v>
      </c>
      <c r="C1262" s="684" t="s">
        <v>5</v>
      </c>
      <c r="D1262" s="685" t="s">
        <v>42264</v>
      </c>
    </row>
    <row r="1263" spans="1:4" ht="13.5" x14ac:dyDescent="0.25">
      <c r="A1263" s="684">
        <v>100369</v>
      </c>
      <c r="B1263" s="684" t="s">
        <v>23188</v>
      </c>
      <c r="C1263" s="684" t="s">
        <v>5</v>
      </c>
      <c r="D1263" s="685" t="s">
        <v>42265</v>
      </c>
    </row>
    <row r="1264" spans="1:4" ht="13.5" x14ac:dyDescent="0.25">
      <c r="A1264" s="684">
        <v>100370</v>
      </c>
      <c r="B1264" s="684" t="s">
        <v>23189</v>
      </c>
      <c r="C1264" s="684" t="s">
        <v>5</v>
      </c>
      <c r="D1264" s="685" t="s">
        <v>42266</v>
      </c>
    </row>
    <row r="1265" spans="1:4" ht="13.5" x14ac:dyDescent="0.25">
      <c r="A1265" s="684">
        <v>100371</v>
      </c>
      <c r="B1265" s="684" t="s">
        <v>23190</v>
      </c>
      <c r="C1265" s="684" t="s">
        <v>5</v>
      </c>
      <c r="D1265" s="685" t="s">
        <v>42267</v>
      </c>
    </row>
    <row r="1266" spans="1:4" ht="13.5" x14ac:dyDescent="0.25">
      <c r="A1266" s="684">
        <v>100372</v>
      </c>
      <c r="B1266" s="684" t="s">
        <v>23191</v>
      </c>
      <c r="C1266" s="684" t="s">
        <v>5</v>
      </c>
      <c r="D1266" s="685" t="s">
        <v>42268</v>
      </c>
    </row>
    <row r="1267" spans="1:4" ht="13.5" x14ac:dyDescent="0.25">
      <c r="A1267" s="684">
        <v>100373</v>
      </c>
      <c r="B1267" s="684" t="s">
        <v>23192</v>
      </c>
      <c r="C1267" s="684" t="s">
        <v>5</v>
      </c>
      <c r="D1267" s="685" t="s">
        <v>42269</v>
      </c>
    </row>
    <row r="1268" spans="1:4" ht="13.5" x14ac:dyDescent="0.25">
      <c r="A1268" s="684">
        <v>100374</v>
      </c>
      <c r="B1268" s="684" t="s">
        <v>23193</v>
      </c>
      <c r="C1268" s="684" t="s">
        <v>5</v>
      </c>
      <c r="D1268" s="685" t="s">
        <v>42270</v>
      </c>
    </row>
    <row r="1269" spans="1:4" ht="13.5" x14ac:dyDescent="0.25">
      <c r="A1269" s="684">
        <v>100375</v>
      </c>
      <c r="B1269" s="684" t="s">
        <v>23194</v>
      </c>
      <c r="C1269" s="684" t="s">
        <v>5</v>
      </c>
      <c r="D1269" s="685" t="s">
        <v>42271</v>
      </c>
    </row>
    <row r="1270" spans="1:4" ht="13.5" x14ac:dyDescent="0.25">
      <c r="A1270" s="684">
        <v>100376</v>
      </c>
      <c r="B1270" s="684" t="s">
        <v>23195</v>
      </c>
      <c r="C1270" s="684" t="s">
        <v>5</v>
      </c>
      <c r="D1270" s="685" t="s">
        <v>42272</v>
      </c>
    </row>
    <row r="1271" spans="1:4" ht="13.5" x14ac:dyDescent="0.25">
      <c r="A1271" s="684">
        <v>100377</v>
      </c>
      <c r="B1271" s="684" t="s">
        <v>23652</v>
      </c>
      <c r="C1271" s="684" t="s">
        <v>113</v>
      </c>
      <c r="D1271" s="685" t="s">
        <v>25243</v>
      </c>
    </row>
    <row r="1272" spans="1:4" ht="13.5" x14ac:dyDescent="0.25">
      <c r="A1272" s="684">
        <v>100378</v>
      </c>
      <c r="B1272" s="684" t="s">
        <v>23653</v>
      </c>
      <c r="C1272" s="684" t="s">
        <v>113</v>
      </c>
      <c r="D1272" s="685" t="s">
        <v>42273</v>
      </c>
    </row>
    <row r="1273" spans="1:4" ht="13.5" x14ac:dyDescent="0.25">
      <c r="A1273" s="684">
        <v>100382</v>
      </c>
      <c r="B1273" s="684" t="s">
        <v>23196</v>
      </c>
      <c r="C1273" s="684" t="s">
        <v>3</v>
      </c>
      <c r="D1273" s="685" t="s">
        <v>42184</v>
      </c>
    </row>
    <row r="1274" spans="1:4" ht="13.5" x14ac:dyDescent="0.25">
      <c r="A1274" s="684">
        <v>94444</v>
      </c>
      <c r="B1274" s="684" t="s">
        <v>23197</v>
      </c>
      <c r="C1274" s="684" t="s">
        <v>3</v>
      </c>
      <c r="D1274" s="685" t="s">
        <v>42274</v>
      </c>
    </row>
    <row r="1275" spans="1:4" ht="13.5" x14ac:dyDescent="0.25">
      <c r="A1275" s="684">
        <v>102661</v>
      </c>
      <c r="B1275" s="684" t="s">
        <v>26706</v>
      </c>
      <c r="C1275" s="684" t="s">
        <v>4</v>
      </c>
      <c r="D1275" s="685" t="s">
        <v>42099</v>
      </c>
    </row>
    <row r="1276" spans="1:4" ht="13.5" x14ac:dyDescent="0.25">
      <c r="A1276" s="684">
        <v>102663</v>
      </c>
      <c r="B1276" s="684" t="s">
        <v>26707</v>
      </c>
      <c r="C1276" s="684" t="s">
        <v>4</v>
      </c>
      <c r="D1276" s="685" t="s">
        <v>42275</v>
      </c>
    </row>
    <row r="1277" spans="1:4" ht="13.5" x14ac:dyDescent="0.25">
      <c r="A1277" s="684">
        <v>102664</v>
      </c>
      <c r="B1277" s="684" t="s">
        <v>26708</v>
      </c>
      <c r="C1277" s="684" t="s">
        <v>4</v>
      </c>
      <c r="D1277" s="685" t="s">
        <v>42276</v>
      </c>
    </row>
    <row r="1278" spans="1:4" ht="13.5" x14ac:dyDescent="0.25">
      <c r="A1278" s="684">
        <v>102665</v>
      </c>
      <c r="B1278" s="684" t="s">
        <v>26709</v>
      </c>
      <c r="C1278" s="684" t="s">
        <v>4</v>
      </c>
      <c r="D1278" s="685" t="s">
        <v>42277</v>
      </c>
    </row>
    <row r="1279" spans="1:4" ht="13.5" x14ac:dyDescent="0.25">
      <c r="A1279" s="684">
        <v>102666</v>
      </c>
      <c r="B1279" s="684" t="s">
        <v>26710</v>
      </c>
      <c r="C1279" s="684" t="s">
        <v>4</v>
      </c>
      <c r="D1279" s="685" t="s">
        <v>25229</v>
      </c>
    </row>
    <row r="1280" spans="1:4" ht="13.5" x14ac:dyDescent="0.25">
      <c r="A1280" s="684">
        <v>102669</v>
      </c>
      <c r="B1280" s="684" t="s">
        <v>26711</v>
      </c>
      <c r="C1280" s="684" t="s">
        <v>4</v>
      </c>
      <c r="D1280" s="685" t="s">
        <v>42278</v>
      </c>
    </row>
    <row r="1281" spans="1:4" ht="13.5" x14ac:dyDescent="0.25">
      <c r="A1281" s="684">
        <v>102670</v>
      </c>
      <c r="B1281" s="684" t="s">
        <v>26712</v>
      </c>
      <c r="C1281" s="684" t="s">
        <v>4</v>
      </c>
      <c r="D1281" s="685" t="s">
        <v>26713</v>
      </c>
    </row>
    <row r="1282" spans="1:4" ht="13.5" x14ac:dyDescent="0.25">
      <c r="A1282" s="684">
        <v>102673</v>
      </c>
      <c r="B1282" s="684" t="s">
        <v>26714</v>
      </c>
      <c r="C1282" s="684" t="s">
        <v>4</v>
      </c>
      <c r="D1282" s="685" t="s">
        <v>42279</v>
      </c>
    </row>
    <row r="1283" spans="1:4" ht="13.5" x14ac:dyDescent="0.25">
      <c r="A1283" s="684">
        <v>102674</v>
      </c>
      <c r="B1283" s="684" t="s">
        <v>26715</v>
      </c>
      <c r="C1283" s="684" t="s">
        <v>4</v>
      </c>
      <c r="D1283" s="685" t="s">
        <v>42280</v>
      </c>
    </row>
    <row r="1284" spans="1:4" ht="13.5" x14ac:dyDescent="0.25">
      <c r="A1284" s="684">
        <v>102677</v>
      </c>
      <c r="B1284" s="684" t="s">
        <v>26716</v>
      </c>
      <c r="C1284" s="684" t="s">
        <v>4</v>
      </c>
      <c r="D1284" s="685" t="s">
        <v>42281</v>
      </c>
    </row>
    <row r="1285" spans="1:4" ht="13.5" x14ac:dyDescent="0.25">
      <c r="A1285" s="684">
        <v>102678</v>
      </c>
      <c r="B1285" s="684" t="s">
        <v>26717</v>
      </c>
      <c r="C1285" s="684" t="s">
        <v>4</v>
      </c>
      <c r="D1285" s="685" t="s">
        <v>42282</v>
      </c>
    </row>
    <row r="1286" spans="1:4" ht="13.5" x14ac:dyDescent="0.25">
      <c r="A1286" s="684">
        <v>102679</v>
      </c>
      <c r="B1286" s="684" t="s">
        <v>26718</v>
      </c>
      <c r="C1286" s="684" t="s">
        <v>4</v>
      </c>
      <c r="D1286" s="685" t="s">
        <v>42283</v>
      </c>
    </row>
    <row r="1287" spans="1:4" ht="13.5" x14ac:dyDescent="0.25">
      <c r="A1287" s="684">
        <v>102680</v>
      </c>
      <c r="B1287" s="684" t="s">
        <v>26719</v>
      </c>
      <c r="C1287" s="684" t="s">
        <v>4</v>
      </c>
      <c r="D1287" s="685" t="s">
        <v>42284</v>
      </c>
    </row>
    <row r="1288" spans="1:4" ht="13.5" x14ac:dyDescent="0.25">
      <c r="A1288" s="684">
        <v>102683</v>
      </c>
      <c r="B1288" s="684" t="s">
        <v>26720</v>
      </c>
      <c r="C1288" s="684" t="s">
        <v>4</v>
      </c>
      <c r="D1288" s="685" t="s">
        <v>42285</v>
      </c>
    </row>
    <row r="1289" spans="1:4" ht="13.5" x14ac:dyDescent="0.25">
      <c r="A1289" s="684">
        <v>102684</v>
      </c>
      <c r="B1289" s="684" t="s">
        <v>26721</v>
      </c>
      <c r="C1289" s="684" t="s">
        <v>4</v>
      </c>
      <c r="D1289" s="685" t="s">
        <v>42286</v>
      </c>
    </row>
    <row r="1290" spans="1:4" ht="13.5" x14ac:dyDescent="0.25">
      <c r="A1290" s="684">
        <v>102687</v>
      </c>
      <c r="B1290" s="684" t="s">
        <v>26722</v>
      </c>
      <c r="C1290" s="684" t="s">
        <v>4</v>
      </c>
      <c r="D1290" s="685" t="s">
        <v>42287</v>
      </c>
    </row>
    <row r="1291" spans="1:4" ht="13.5" x14ac:dyDescent="0.25">
      <c r="A1291" s="684">
        <v>102688</v>
      </c>
      <c r="B1291" s="684" t="s">
        <v>42288</v>
      </c>
      <c r="C1291" s="684" t="s">
        <v>4</v>
      </c>
      <c r="D1291" s="685" t="s">
        <v>42289</v>
      </c>
    </row>
    <row r="1292" spans="1:4" ht="13.5" x14ac:dyDescent="0.25">
      <c r="A1292" s="684">
        <v>102690</v>
      </c>
      <c r="B1292" s="684" t="s">
        <v>26723</v>
      </c>
      <c r="C1292" s="684" t="s">
        <v>4</v>
      </c>
      <c r="D1292" s="685" t="s">
        <v>42290</v>
      </c>
    </row>
    <row r="1293" spans="1:4" ht="13.5" x14ac:dyDescent="0.25">
      <c r="A1293" s="684">
        <v>102694</v>
      </c>
      <c r="B1293" s="684" t="s">
        <v>42291</v>
      </c>
      <c r="C1293" s="684" t="s">
        <v>4</v>
      </c>
      <c r="D1293" s="685" t="s">
        <v>26724</v>
      </c>
    </row>
    <row r="1294" spans="1:4" ht="13.5" x14ac:dyDescent="0.25">
      <c r="A1294" s="684">
        <v>102697</v>
      </c>
      <c r="B1294" s="684" t="s">
        <v>42292</v>
      </c>
      <c r="C1294" s="684" t="s">
        <v>4</v>
      </c>
      <c r="D1294" s="685" t="s">
        <v>42293</v>
      </c>
    </row>
    <row r="1295" spans="1:4" ht="13.5" x14ac:dyDescent="0.25">
      <c r="A1295" s="684">
        <v>102704</v>
      </c>
      <c r="B1295" s="684" t="s">
        <v>26725</v>
      </c>
      <c r="C1295" s="684" t="s">
        <v>4</v>
      </c>
      <c r="D1295" s="685" t="s">
        <v>22757</v>
      </c>
    </row>
    <row r="1296" spans="1:4" ht="13.5" x14ac:dyDescent="0.25">
      <c r="A1296" s="684">
        <v>102706</v>
      </c>
      <c r="B1296" s="684" t="s">
        <v>42294</v>
      </c>
      <c r="C1296" s="684" t="s">
        <v>4</v>
      </c>
      <c r="D1296" s="685" t="s">
        <v>42295</v>
      </c>
    </row>
    <row r="1297" spans="1:4" ht="13.5" x14ac:dyDescent="0.25">
      <c r="A1297" s="684">
        <v>102707</v>
      </c>
      <c r="B1297" s="684" t="s">
        <v>26726</v>
      </c>
      <c r="C1297" s="684" t="s">
        <v>4</v>
      </c>
      <c r="D1297" s="685" t="s">
        <v>42296</v>
      </c>
    </row>
    <row r="1298" spans="1:4" ht="13.5" x14ac:dyDescent="0.25">
      <c r="A1298" s="684">
        <v>102708</v>
      </c>
      <c r="B1298" s="684" t="s">
        <v>26727</v>
      </c>
      <c r="C1298" s="684" t="s">
        <v>5</v>
      </c>
      <c r="D1298" s="685" t="s">
        <v>26728</v>
      </c>
    </row>
    <row r="1299" spans="1:4" ht="13.5" x14ac:dyDescent="0.25">
      <c r="A1299" s="684">
        <v>102710</v>
      </c>
      <c r="B1299" s="684" t="s">
        <v>26729</v>
      </c>
      <c r="C1299" s="684" t="s">
        <v>5</v>
      </c>
      <c r="D1299" s="685" t="s">
        <v>41899</v>
      </c>
    </row>
    <row r="1300" spans="1:4" ht="13.5" x14ac:dyDescent="0.25">
      <c r="A1300" s="684">
        <v>102711</v>
      </c>
      <c r="B1300" s="684" t="s">
        <v>26730</v>
      </c>
      <c r="C1300" s="684" t="s">
        <v>5</v>
      </c>
      <c r="D1300" s="685" t="s">
        <v>42297</v>
      </c>
    </row>
    <row r="1301" spans="1:4" ht="13.5" x14ac:dyDescent="0.25">
      <c r="A1301" s="684">
        <v>102712</v>
      </c>
      <c r="B1301" s="684" t="s">
        <v>26731</v>
      </c>
      <c r="C1301" s="684" t="s">
        <v>3</v>
      </c>
      <c r="D1301" s="685" t="s">
        <v>23045</v>
      </c>
    </row>
    <row r="1302" spans="1:4" ht="13.5" x14ac:dyDescent="0.25">
      <c r="A1302" s="684">
        <v>102713</v>
      </c>
      <c r="B1302" s="684" t="s">
        <v>26732</v>
      </c>
      <c r="C1302" s="684" t="s">
        <v>3</v>
      </c>
      <c r="D1302" s="685" t="s">
        <v>26733</v>
      </c>
    </row>
    <row r="1303" spans="1:4" ht="13.5" x14ac:dyDescent="0.25">
      <c r="A1303" s="684">
        <v>102715</v>
      </c>
      <c r="B1303" s="684" t="s">
        <v>26734</v>
      </c>
      <c r="C1303" s="684" t="s">
        <v>3</v>
      </c>
      <c r="D1303" s="685" t="s">
        <v>26735</v>
      </c>
    </row>
    <row r="1304" spans="1:4" ht="13.5" x14ac:dyDescent="0.25">
      <c r="A1304" s="684">
        <v>102716</v>
      </c>
      <c r="B1304" s="684" t="s">
        <v>26736</v>
      </c>
      <c r="C1304" s="684" t="s">
        <v>20</v>
      </c>
      <c r="D1304" s="685" t="s">
        <v>42298</v>
      </c>
    </row>
    <row r="1305" spans="1:4" ht="13.5" x14ac:dyDescent="0.25">
      <c r="A1305" s="684">
        <v>102717</v>
      </c>
      <c r="B1305" s="684" t="s">
        <v>26737</v>
      </c>
      <c r="C1305" s="684" t="s">
        <v>20</v>
      </c>
      <c r="D1305" s="685" t="s">
        <v>42299</v>
      </c>
    </row>
    <row r="1306" spans="1:4" ht="13.5" x14ac:dyDescent="0.25">
      <c r="A1306" s="684">
        <v>102718</v>
      </c>
      <c r="B1306" s="684" t="s">
        <v>26738</v>
      </c>
      <c r="C1306" s="684" t="s">
        <v>20</v>
      </c>
      <c r="D1306" s="685" t="s">
        <v>42300</v>
      </c>
    </row>
    <row r="1307" spans="1:4" ht="13.5" x14ac:dyDescent="0.25">
      <c r="A1307" s="684">
        <v>102719</v>
      </c>
      <c r="B1307" s="684" t="s">
        <v>26739</v>
      </c>
      <c r="C1307" s="684" t="s">
        <v>20</v>
      </c>
      <c r="D1307" s="685" t="s">
        <v>42301</v>
      </c>
    </row>
    <row r="1308" spans="1:4" ht="13.5" x14ac:dyDescent="0.25">
      <c r="A1308" s="684">
        <v>102722</v>
      </c>
      <c r="B1308" s="684" t="s">
        <v>26740</v>
      </c>
      <c r="C1308" s="684" t="s">
        <v>4</v>
      </c>
      <c r="D1308" s="685" t="s">
        <v>42302</v>
      </c>
    </row>
    <row r="1309" spans="1:4" ht="13.5" x14ac:dyDescent="0.25">
      <c r="A1309" s="684">
        <v>102723</v>
      </c>
      <c r="B1309" s="684" t="s">
        <v>42303</v>
      </c>
      <c r="C1309" s="684" t="s">
        <v>4</v>
      </c>
      <c r="D1309" s="685" t="s">
        <v>26741</v>
      </c>
    </row>
    <row r="1310" spans="1:4" ht="13.5" x14ac:dyDescent="0.25">
      <c r="A1310" s="684">
        <v>102724</v>
      </c>
      <c r="B1310" s="684" t="s">
        <v>26742</v>
      </c>
      <c r="C1310" s="684" t="s">
        <v>5</v>
      </c>
      <c r="D1310" s="685" t="s">
        <v>42304</v>
      </c>
    </row>
    <row r="1311" spans="1:4" ht="13.5" x14ac:dyDescent="0.25">
      <c r="A1311" s="684">
        <v>102725</v>
      </c>
      <c r="B1311" s="684" t="s">
        <v>26743</v>
      </c>
      <c r="C1311" s="684" t="s">
        <v>5</v>
      </c>
      <c r="D1311" s="685" t="s">
        <v>24461</v>
      </c>
    </row>
    <row r="1312" spans="1:4" ht="13.5" x14ac:dyDescent="0.25">
      <c r="A1312" s="684">
        <v>102726</v>
      </c>
      <c r="B1312" s="684" t="s">
        <v>26744</v>
      </c>
      <c r="C1312" s="684" t="s">
        <v>5</v>
      </c>
      <c r="D1312" s="685" t="s">
        <v>23668</v>
      </c>
    </row>
    <row r="1313" spans="1:4" ht="13.5" x14ac:dyDescent="0.25">
      <c r="A1313" s="684">
        <v>92743</v>
      </c>
      <c r="B1313" s="684" t="s">
        <v>42305</v>
      </c>
      <c r="C1313" s="684" t="s">
        <v>20</v>
      </c>
      <c r="D1313" s="685" t="s">
        <v>42306</v>
      </c>
    </row>
    <row r="1314" spans="1:4" ht="13.5" x14ac:dyDescent="0.25">
      <c r="A1314" s="684">
        <v>92744</v>
      </c>
      <c r="B1314" s="684" t="s">
        <v>42307</v>
      </c>
      <c r="C1314" s="684" t="s">
        <v>20</v>
      </c>
      <c r="D1314" s="685" t="s">
        <v>42308</v>
      </c>
    </row>
    <row r="1315" spans="1:4" ht="13.5" x14ac:dyDescent="0.25">
      <c r="A1315" s="684">
        <v>92745</v>
      </c>
      <c r="B1315" s="684" t="s">
        <v>42309</v>
      </c>
      <c r="C1315" s="684" t="s">
        <v>20</v>
      </c>
      <c r="D1315" s="685" t="s">
        <v>42310</v>
      </c>
    </row>
    <row r="1316" spans="1:4" ht="13.5" x14ac:dyDescent="0.25">
      <c r="A1316" s="684">
        <v>92746</v>
      </c>
      <c r="B1316" s="684" t="s">
        <v>42311</v>
      </c>
      <c r="C1316" s="684" t="s">
        <v>20</v>
      </c>
      <c r="D1316" s="685" t="s">
        <v>42312</v>
      </c>
    </row>
    <row r="1317" spans="1:4" ht="13.5" x14ac:dyDescent="0.25">
      <c r="A1317" s="684">
        <v>92747</v>
      </c>
      <c r="B1317" s="684" t="s">
        <v>42313</v>
      </c>
      <c r="C1317" s="684" t="s">
        <v>20</v>
      </c>
      <c r="D1317" s="685" t="s">
        <v>42314</v>
      </c>
    </row>
    <row r="1318" spans="1:4" ht="13.5" x14ac:dyDescent="0.25">
      <c r="A1318" s="684">
        <v>92748</v>
      </c>
      <c r="B1318" s="684" t="s">
        <v>42315</v>
      </c>
      <c r="C1318" s="684" t="s">
        <v>20</v>
      </c>
      <c r="D1318" s="685" t="s">
        <v>42316</v>
      </c>
    </row>
    <row r="1319" spans="1:4" ht="13.5" x14ac:dyDescent="0.25">
      <c r="A1319" s="684">
        <v>92749</v>
      </c>
      <c r="B1319" s="684" t="s">
        <v>42317</v>
      </c>
      <c r="C1319" s="684" t="s">
        <v>20</v>
      </c>
      <c r="D1319" s="685" t="s">
        <v>42318</v>
      </c>
    </row>
    <row r="1320" spans="1:4" ht="13.5" x14ac:dyDescent="0.25">
      <c r="A1320" s="684">
        <v>92750</v>
      </c>
      <c r="B1320" s="684" t="s">
        <v>42319</v>
      </c>
      <c r="C1320" s="684" t="s">
        <v>20</v>
      </c>
      <c r="D1320" s="685" t="s">
        <v>42320</v>
      </c>
    </row>
    <row r="1321" spans="1:4" ht="13.5" x14ac:dyDescent="0.25">
      <c r="A1321" s="684">
        <v>92751</v>
      </c>
      <c r="B1321" s="684" t="s">
        <v>42321</v>
      </c>
      <c r="C1321" s="684" t="s">
        <v>20</v>
      </c>
      <c r="D1321" s="685" t="s">
        <v>42322</v>
      </c>
    </row>
    <row r="1322" spans="1:4" ht="13.5" x14ac:dyDescent="0.25">
      <c r="A1322" s="684">
        <v>92752</v>
      </c>
      <c r="B1322" s="684" t="s">
        <v>42323</v>
      </c>
      <c r="C1322" s="684" t="s">
        <v>20</v>
      </c>
      <c r="D1322" s="685" t="s">
        <v>42324</v>
      </c>
    </row>
    <row r="1323" spans="1:4" ht="13.5" x14ac:dyDescent="0.25">
      <c r="A1323" s="684">
        <v>92753</v>
      </c>
      <c r="B1323" s="684" t="s">
        <v>42325</v>
      </c>
      <c r="C1323" s="684" t="s">
        <v>20</v>
      </c>
      <c r="D1323" s="685" t="s">
        <v>42326</v>
      </c>
    </row>
    <row r="1324" spans="1:4" ht="13.5" x14ac:dyDescent="0.25">
      <c r="A1324" s="684">
        <v>92754</v>
      </c>
      <c r="B1324" s="684" t="s">
        <v>42327</v>
      </c>
      <c r="C1324" s="684" t="s">
        <v>20</v>
      </c>
      <c r="D1324" s="685" t="s">
        <v>42328</v>
      </c>
    </row>
    <row r="1325" spans="1:4" ht="13.5" x14ac:dyDescent="0.25">
      <c r="A1325" s="684">
        <v>92755</v>
      </c>
      <c r="B1325" s="684" t="s">
        <v>42329</v>
      </c>
      <c r="C1325" s="684" t="s">
        <v>3</v>
      </c>
      <c r="D1325" s="685" t="s">
        <v>42330</v>
      </c>
    </row>
    <row r="1326" spans="1:4" ht="13.5" x14ac:dyDescent="0.25">
      <c r="A1326" s="684">
        <v>92756</v>
      </c>
      <c r="B1326" s="684" t="s">
        <v>42331</v>
      </c>
      <c r="C1326" s="684" t="s">
        <v>3</v>
      </c>
      <c r="D1326" s="685" t="s">
        <v>42332</v>
      </c>
    </row>
    <row r="1327" spans="1:4" ht="13.5" x14ac:dyDescent="0.25">
      <c r="A1327" s="684">
        <v>92757</v>
      </c>
      <c r="B1327" s="684" t="s">
        <v>42333</v>
      </c>
      <c r="C1327" s="684" t="s">
        <v>3</v>
      </c>
      <c r="D1327" s="685" t="s">
        <v>42334</v>
      </c>
    </row>
    <row r="1328" spans="1:4" ht="13.5" x14ac:dyDescent="0.25">
      <c r="A1328" s="684">
        <v>92758</v>
      </c>
      <c r="B1328" s="684" t="s">
        <v>42335</v>
      </c>
      <c r="C1328" s="684" t="s">
        <v>20</v>
      </c>
      <c r="D1328" s="685" t="s">
        <v>42336</v>
      </c>
    </row>
    <row r="1329" spans="1:4" ht="13.5" x14ac:dyDescent="0.25">
      <c r="A1329" s="684">
        <v>91069</v>
      </c>
      <c r="B1329" s="684" t="s">
        <v>22692</v>
      </c>
      <c r="C1329" s="684" t="s">
        <v>3</v>
      </c>
      <c r="D1329" s="685" t="s">
        <v>26745</v>
      </c>
    </row>
    <row r="1330" spans="1:4" ht="13.5" x14ac:dyDescent="0.25">
      <c r="A1330" s="684">
        <v>91070</v>
      </c>
      <c r="B1330" s="684" t="s">
        <v>22693</v>
      </c>
      <c r="C1330" s="684" t="s">
        <v>3</v>
      </c>
      <c r="D1330" s="685" t="s">
        <v>26746</v>
      </c>
    </row>
    <row r="1331" spans="1:4" ht="13.5" x14ac:dyDescent="0.25">
      <c r="A1331" s="684">
        <v>91071</v>
      </c>
      <c r="B1331" s="684" t="s">
        <v>22694</v>
      </c>
      <c r="C1331" s="684" t="s">
        <v>3</v>
      </c>
      <c r="D1331" s="685" t="s">
        <v>42337</v>
      </c>
    </row>
    <row r="1332" spans="1:4" ht="13.5" x14ac:dyDescent="0.25">
      <c r="A1332" s="684">
        <v>91072</v>
      </c>
      <c r="B1332" s="684" t="s">
        <v>22695</v>
      </c>
      <c r="C1332" s="684" t="s">
        <v>3</v>
      </c>
      <c r="D1332" s="685" t="s">
        <v>42338</v>
      </c>
    </row>
    <row r="1333" spans="1:4" ht="13.5" x14ac:dyDescent="0.25">
      <c r="A1333" s="684">
        <v>91073</v>
      </c>
      <c r="B1333" s="684" t="s">
        <v>22696</v>
      </c>
      <c r="C1333" s="684" t="s">
        <v>3</v>
      </c>
      <c r="D1333" s="685" t="s">
        <v>42339</v>
      </c>
    </row>
    <row r="1334" spans="1:4" ht="13.5" x14ac:dyDescent="0.25">
      <c r="A1334" s="684">
        <v>91074</v>
      </c>
      <c r="B1334" s="684" t="s">
        <v>22697</v>
      </c>
      <c r="C1334" s="684" t="s">
        <v>3</v>
      </c>
      <c r="D1334" s="685" t="s">
        <v>42340</v>
      </c>
    </row>
    <row r="1335" spans="1:4" ht="13.5" x14ac:dyDescent="0.25">
      <c r="A1335" s="684">
        <v>91075</v>
      </c>
      <c r="B1335" s="684" t="s">
        <v>22698</v>
      </c>
      <c r="C1335" s="684" t="s">
        <v>3</v>
      </c>
      <c r="D1335" s="685" t="s">
        <v>26747</v>
      </c>
    </row>
    <row r="1336" spans="1:4" ht="13.5" x14ac:dyDescent="0.25">
      <c r="A1336" s="684">
        <v>91076</v>
      </c>
      <c r="B1336" s="684" t="s">
        <v>22699</v>
      </c>
      <c r="C1336" s="684" t="s">
        <v>3</v>
      </c>
      <c r="D1336" s="685" t="s">
        <v>42341</v>
      </c>
    </row>
    <row r="1337" spans="1:4" ht="13.5" x14ac:dyDescent="0.25">
      <c r="A1337" s="684">
        <v>91077</v>
      </c>
      <c r="B1337" s="684" t="s">
        <v>22700</v>
      </c>
      <c r="C1337" s="684" t="s">
        <v>3</v>
      </c>
      <c r="D1337" s="685" t="s">
        <v>42342</v>
      </c>
    </row>
    <row r="1338" spans="1:4" ht="13.5" x14ac:dyDescent="0.25">
      <c r="A1338" s="684">
        <v>91078</v>
      </c>
      <c r="B1338" s="684" t="s">
        <v>22701</v>
      </c>
      <c r="C1338" s="684" t="s">
        <v>3</v>
      </c>
      <c r="D1338" s="685" t="s">
        <v>42343</v>
      </c>
    </row>
    <row r="1339" spans="1:4" ht="13.5" x14ac:dyDescent="0.25">
      <c r="A1339" s="684">
        <v>91079</v>
      </c>
      <c r="B1339" s="684" t="s">
        <v>22702</v>
      </c>
      <c r="C1339" s="684" t="s">
        <v>3</v>
      </c>
      <c r="D1339" s="685" t="s">
        <v>42344</v>
      </c>
    </row>
    <row r="1340" spans="1:4" ht="13.5" x14ac:dyDescent="0.25">
      <c r="A1340" s="684">
        <v>91080</v>
      </c>
      <c r="B1340" s="684" t="s">
        <v>22703</v>
      </c>
      <c r="C1340" s="684" t="s">
        <v>3</v>
      </c>
      <c r="D1340" s="685" t="s">
        <v>42345</v>
      </c>
    </row>
    <row r="1341" spans="1:4" ht="13.5" x14ac:dyDescent="0.25">
      <c r="A1341" s="684">
        <v>91081</v>
      </c>
      <c r="B1341" s="684" t="s">
        <v>22704</v>
      </c>
      <c r="C1341" s="684" t="s">
        <v>3</v>
      </c>
      <c r="D1341" s="685" t="s">
        <v>42346</v>
      </c>
    </row>
    <row r="1342" spans="1:4" ht="13.5" x14ac:dyDescent="0.25">
      <c r="A1342" s="684">
        <v>91082</v>
      </c>
      <c r="B1342" s="684" t="s">
        <v>22705</v>
      </c>
      <c r="C1342" s="684" t="s">
        <v>3</v>
      </c>
      <c r="D1342" s="685" t="s">
        <v>26748</v>
      </c>
    </row>
    <row r="1343" spans="1:4" ht="13.5" x14ac:dyDescent="0.25">
      <c r="A1343" s="684">
        <v>91083</v>
      </c>
      <c r="B1343" s="684" t="s">
        <v>22706</v>
      </c>
      <c r="C1343" s="684" t="s">
        <v>3</v>
      </c>
      <c r="D1343" s="685" t="s">
        <v>26749</v>
      </c>
    </row>
    <row r="1344" spans="1:4" ht="13.5" x14ac:dyDescent="0.25">
      <c r="A1344" s="684">
        <v>91084</v>
      </c>
      <c r="B1344" s="684" t="s">
        <v>22707</v>
      </c>
      <c r="C1344" s="684" t="s">
        <v>3</v>
      </c>
      <c r="D1344" s="685" t="s">
        <v>42347</v>
      </c>
    </row>
    <row r="1345" spans="1:4" ht="13.5" x14ac:dyDescent="0.25">
      <c r="A1345" s="684">
        <v>91086</v>
      </c>
      <c r="B1345" s="684" t="s">
        <v>22708</v>
      </c>
      <c r="C1345" s="684" t="s">
        <v>3</v>
      </c>
      <c r="D1345" s="685" t="s">
        <v>42348</v>
      </c>
    </row>
    <row r="1346" spans="1:4" ht="13.5" x14ac:dyDescent="0.25">
      <c r="A1346" s="684">
        <v>91087</v>
      </c>
      <c r="B1346" s="684" t="s">
        <v>22709</v>
      </c>
      <c r="C1346" s="684" t="s">
        <v>3</v>
      </c>
      <c r="D1346" s="685" t="s">
        <v>42349</v>
      </c>
    </row>
    <row r="1347" spans="1:4" ht="13.5" x14ac:dyDescent="0.25">
      <c r="A1347" s="684">
        <v>91088</v>
      </c>
      <c r="B1347" s="684" t="s">
        <v>22710</v>
      </c>
      <c r="C1347" s="684" t="s">
        <v>3</v>
      </c>
      <c r="D1347" s="685" t="s">
        <v>42350</v>
      </c>
    </row>
    <row r="1348" spans="1:4" ht="13.5" x14ac:dyDescent="0.25">
      <c r="A1348" s="684">
        <v>91089</v>
      </c>
      <c r="B1348" s="684" t="s">
        <v>22711</v>
      </c>
      <c r="C1348" s="684" t="s">
        <v>3</v>
      </c>
      <c r="D1348" s="685" t="s">
        <v>42351</v>
      </c>
    </row>
    <row r="1349" spans="1:4" ht="13.5" x14ac:dyDescent="0.25">
      <c r="A1349" s="684">
        <v>91090</v>
      </c>
      <c r="B1349" s="684" t="s">
        <v>22712</v>
      </c>
      <c r="C1349" s="684" t="s">
        <v>3</v>
      </c>
      <c r="D1349" s="685" t="s">
        <v>42352</v>
      </c>
    </row>
    <row r="1350" spans="1:4" ht="13.5" x14ac:dyDescent="0.25">
      <c r="A1350" s="684">
        <v>91091</v>
      </c>
      <c r="B1350" s="684" t="s">
        <v>22713</v>
      </c>
      <c r="C1350" s="684" t="s">
        <v>3</v>
      </c>
      <c r="D1350" s="685" t="s">
        <v>26750</v>
      </c>
    </row>
    <row r="1351" spans="1:4" ht="13.5" x14ac:dyDescent="0.25">
      <c r="A1351" s="684">
        <v>91092</v>
      </c>
      <c r="B1351" s="684" t="s">
        <v>22714</v>
      </c>
      <c r="C1351" s="684" t="s">
        <v>3</v>
      </c>
      <c r="D1351" s="685" t="s">
        <v>42353</v>
      </c>
    </row>
    <row r="1352" spans="1:4" ht="13.5" x14ac:dyDescent="0.25">
      <c r="A1352" s="684">
        <v>91093</v>
      </c>
      <c r="B1352" s="684" t="s">
        <v>22715</v>
      </c>
      <c r="C1352" s="684" t="s">
        <v>3</v>
      </c>
      <c r="D1352" s="685" t="s">
        <v>41349</v>
      </c>
    </row>
    <row r="1353" spans="1:4" ht="13.5" x14ac:dyDescent="0.25">
      <c r="A1353" s="684">
        <v>91094</v>
      </c>
      <c r="B1353" s="684" t="s">
        <v>22716</v>
      </c>
      <c r="C1353" s="684" t="s">
        <v>3</v>
      </c>
      <c r="D1353" s="685" t="s">
        <v>26751</v>
      </c>
    </row>
    <row r="1354" spans="1:4" ht="13.5" x14ac:dyDescent="0.25">
      <c r="A1354" s="684">
        <v>91095</v>
      </c>
      <c r="B1354" s="684" t="s">
        <v>22717</v>
      </c>
      <c r="C1354" s="684" t="s">
        <v>3</v>
      </c>
      <c r="D1354" s="685" t="s">
        <v>42354</v>
      </c>
    </row>
    <row r="1355" spans="1:4" ht="13.5" x14ac:dyDescent="0.25">
      <c r="A1355" s="684">
        <v>91096</v>
      </c>
      <c r="B1355" s="684" t="s">
        <v>22718</v>
      </c>
      <c r="C1355" s="684" t="s">
        <v>3</v>
      </c>
      <c r="D1355" s="685" t="s">
        <v>42355</v>
      </c>
    </row>
    <row r="1356" spans="1:4" ht="13.5" x14ac:dyDescent="0.25">
      <c r="A1356" s="684">
        <v>91097</v>
      </c>
      <c r="B1356" s="684" t="s">
        <v>22719</v>
      </c>
      <c r="C1356" s="684" t="s">
        <v>3</v>
      </c>
      <c r="D1356" s="685" t="s">
        <v>42356</v>
      </c>
    </row>
    <row r="1357" spans="1:4" ht="13.5" x14ac:dyDescent="0.25">
      <c r="A1357" s="684">
        <v>91098</v>
      </c>
      <c r="B1357" s="684" t="s">
        <v>22720</v>
      </c>
      <c r="C1357" s="684" t="s">
        <v>3</v>
      </c>
      <c r="D1357" s="685" t="s">
        <v>42357</v>
      </c>
    </row>
    <row r="1358" spans="1:4" ht="13.5" x14ac:dyDescent="0.25">
      <c r="A1358" s="684">
        <v>91099</v>
      </c>
      <c r="B1358" s="684" t="s">
        <v>22721</v>
      </c>
      <c r="C1358" s="684" t="s">
        <v>3</v>
      </c>
      <c r="D1358" s="685" t="s">
        <v>41317</v>
      </c>
    </row>
    <row r="1359" spans="1:4" ht="13.5" x14ac:dyDescent="0.25">
      <c r="A1359" s="684">
        <v>91100</v>
      </c>
      <c r="B1359" s="684" t="s">
        <v>22722</v>
      </c>
      <c r="C1359" s="684" t="s">
        <v>3</v>
      </c>
      <c r="D1359" s="685" t="s">
        <v>42358</v>
      </c>
    </row>
    <row r="1360" spans="1:4" ht="13.5" x14ac:dyDescent="0.25">
      <c r="A1360" s="684">
        <v>91101</v>
      </c>
      <c r="B1360" s="684" t="s">
        <v>22723</v>
      </c>
      <c r="C1360" s="684" t="s">
        <v>3</v>
      </c>
      <c r="D1360" s="685" t="s">
        <v>42359</v>
      </c>
    </row>
    <row r="1361" spans="1:4" ht="13.5" x14ac:dyDescent="0.25">
      <c r="A1361" s="684">
        <v>93952</v>
      </c>
      <c r="B1361" s="684" t="s">
        <v>22724</v>
      </c>
      <c r="C1361" s="684" t="s">
        <v>4</v>
      </c>
      <c r="D1361" s="685" t="s">
        <v>42360</v>
      </c>
    </row>
    <row r="1362" spans="1:4" ht="13.5" x14ac:dyDescent="0.25">
      <c r="A1362" s="684">
        <v>93953</v>
      </c>
      <c r="B1362" s="684" t="s">
        <v>22725</v>
      </c>
      <c r="C1362" s="684" t="s">
        <v>4</v>
      </c>
      <c r="D1362" s="685" t="s">
        <v>42361</v>
      </c>
    </row>
    <row r="1363" spans="1:4" ht="13.5" x14ac:dyDescent="0.25">
      <c r="A1363" s="684">
        <v>93954</v>
      </c>
      <c r="B1363" s="684" t="s">
        <v>22726</v>
      </c>
      <c r="C1363" s="684" t="s">
        <v>4</v>
      </c>
      <c r="D1363" s="685" t="s">
        <v>42362</v>
      </c>
    </row>
    <row r="1364" spans="1:4" ht="13.5" x14ac:dyDescent="0.25">
      <c r="A1364" s="684">
        <v>93955</v>
      </c>
      <c r="B1364" s="684" t="s">
        <v>22727</v>
      </c>
      <c r="C1364" s="684" t="s">
        <v>4</v>
      </c>
      <c r="D1364" s="685" t="s">
        <v>42363</v>
      </c>
    </row>
    <row r="1365" spans="1:4" ht="13.5" x14ac:dyDescent="0.25">
      <c r="A1365" s="684">
        <v>93956</v>
      </c>
      <c r="B1365" s="684" t="s">
        <v>22728</v>
      </c>
      <c r="C1365" s="684" t="s">
        <v>4</v>
      </c>
      <c r="D1365" s="685" t="s">
        <v>42364</v>
      </c>
    </row>
    <row r="1366" spans="1:4" ht="13.5" x14ac:dyDescent="0.25">
      <c r="A1366" s="684">
        <v>93957</v>
      </c>
      <c r="B1366" s="684" t="s">
        <v>22729</v>
      </c>
      <c r="C1366" s="684" t="s">
        <v>4</v>
      </c>
      <c r="D1366" s="685" t="s">
        <v>42365</v>
      </c>
    </row>
    <row r="1367" spans="1:4" ht="13.5" x14ac:dyDescent="0.25">
      <c r="A1367" s="684">
        <v>93958</v>
      </c>
      <c r="B1367" s="684" t="s">
        <v>22730</v>
      </c>
      <c r="C1367" s="684" t="s">
        <v>4</v>
      </c>
      <c r="D1367" s="685" t="s">
        <v>42366</v>
      </c>
    </row>
    <row r="1368" spans="1:4" ht="13.5" x14ac:dyDescent="0.25">
      <c r="A1368" s="684">
        <v>93959</v>
      </c>
      <c r="B1368" s="684" t="s">
        <v>22731</v>
      </c>
      <c r="C1368" s="684" t="s">
        <v>4</v>
      </c>
      <c r="D1368" s="685" t="s">
        <v>42367</v>
      </c>
    </row>
    <row r="1369" spans="1:4" ht="13.5" x14ac:dyDescent="0.25">
      <c r="A1369" s="684">
        <v>93960</v>
      </c>
      <c r="B1369" s="684" t="s">
        <v>22732</v>
      </c>
      <c r="C1369" s="684" t="s">
        <v>4</v>
      </c>
      <c r="D1369" s="685" t="s">
        <v>42368</v>
      </c>
    </row>
    <row r="1370" spans="1:4" ht="13.5" x14ac:dyDescent="0.25">
      <c r="A1370" s="684">
        <v>93961</v>
      </c>
      <c r="B1370" s="684" t="s">
        <v>22733</v>
      </c>
      <c r="C1370" s="684" t="s">
        <v>4</v>
      </c>
      <c r="D1370" s="685" t="s">
        <v>42369</v>
      </c>
    </row>
    <row r="1371" spans="1:4" ht="13.5" x14ac:dyDescent="0.25">
      <c r="A1371" s="684">
        <v>93962</v>
      </c>
      <c r="B1371" s="684" t="s">
        <v>22734</v>
      </c>
      <c r="C1371" s="684" t="s">
        <v>4</v>
      </c>
      <c r="D1371" s="685" t="s">
        <v>42370</v>
      </c>
    </row>
    <row r="1372" spans="1:4" ht="13.5" x14ac:dyDescent="0.25">
      <c r="A1372" s="684">
        <v>93963</v>
      </c>
      <c r="B1372" s="684" t="s">
        <v>22735</v>
      </c>
      <c r="C1372" s="684" t="s">
        <v>4</v>
      </c>
      <c r="D1372" s="685" t="s">
        <v>42371</v>
      </c>
    </row>
    <row r="1373" spans="1:4" ht="13.5" x14ac:dyDescent="0.25">
      <c r="A1373" s="684">
        <v>93964</v>
      </c>
      <c r="B1373" s="684" t="s">
        <v>22736</v>
      </c>
      <c r="C1373" s="684" t="s">
        <v>4</v>
      </c>
      <c r="D1373" s="685" t="s">
        <v>42372</v>
      </c>
    </row>
    <row r="1374" spans="1:4" ht="13.5" x14ac:dyDescent="0.25">
      <c r="A1374" s="684">
        <v>93965</v>
      </c>
      <c r="B1374" s="684" t="s">
        <v>22737</v>
      </c>
      <c r="C1374" s="684" t="s">
        <v>4</v>
      </c>
      <c r="D1374" s="685" t="s">
        <v>42373</v>
      </c>
    </row>
    <row r="1375" spans="1:4" ht="13.5" x14ac:dyDescent="0.25">
      <c r="A1375" s="684">
        <v>93966</v>
      </c>
      <c r="B1375" s="684" t="s">
        <v>22738</v>
      </c>
      <c r="C1375" s="684" t="s">
        <v>4</v>
      </c>
      <c r="D1375" s="685" t="s">
        <v>42374</v>
      </c>
    </row>
    <row r="1376" spans="1:4" ht="13.5" x14ac:dyDescent="0.25">
      <c r="A1376" s="684">
        <v>93967</v>
      </c>
      <c r="B1376" s="684" t="s">
        <v>22739</v>
      </c>
      <c r="C1376" s="684" t="s">
        <v>4</v>
      </c>
      <c r="D1376" s="685" t="s">
        <v>42375</v>
      </c>
    </row>
    <row r="1377" spans="1:4" ht="13.5" x14ac:dyDescent="0.25">
      <c r="A1377" s="684">
        <v>93968</v>
      </c>
      <c r="B1377" s="684" t="s">
        <v>22740</v>
      </c>
      <c r="C1377" s="684" t="s">
        <v>4</v>
      </c>
      <c r="D1377" s="685" t="s">
        <v>42376</v>
      </c>
    </row>
    <row r="1378" spans="1:4" ht="13.5" x14ac:dyDescent="0.25">
      <c r="A1378" s="684">
        <v>93969</v>
      </c>
      <c r="B1378" s="684" t="s">
        <v>22741</v>
      </c>
      <c r="C1378" s="684" t="s">
        <v>4</v>
      </c>
      <c r="D1378" s="685" t="s">
        <v>42377</v>
      </c>
    </row>
    <row r="1379" spans="1:4" ht="13.5" x14ac:dyDescent="0.25">
      <c r="A1379" s="684">
        <v>93970</v>
      </c>
      <c r="B1379" s="684" t="s">
        <v>22742</v>
      </c>
      <c r="C1379" s="684" t="s">
        <v>4</v>
      </c>
      <c r="D1379" s="685" t="s">
        <v>42378</v>
      </c>
    </row>
    <row r="1380" spans="1:4" ht="13.5" x14ac:dyDescent="0.25">
      <c r="A1380" s="684">
        <v>93971</v>
      </c>
      <c r="B1380" s="684" t="s">
        <v>22743</v>
      </c>
      <c r="C1380" s="684" t="s">
        <v>4</v>
      </c>
      <c r="D1380" s="685" t="s">
        <v>42379</v>
      </c>
    </row>
    <row r="1381" spans="1:4" ht="13.5" x14ac:dyDescent="0.25">
      <c r="A1381" s="684">
        <v>95108</v>
      </c>
      <c r="B1381" s="684" t="s">
        <v>42380</v>
      </c>
      <c r="C1381" s="684" t="s">
        <v>5</v>
      </c>
      <c r="D1381" s="685" t="s">
        <v>26752</v>
      </c>
    </row>
    <row r="1382" spans="1:4" ht="13.5" x14ac:dyDescent="0.25">
      <c r="A1382" s="684">
        <v>100332</v>
      </c>
      <c r="B1382" s="684" t="s">
        <v>23198</v>
      </c>
      <c r="C1382" s="684" t="s">
        <v>3</v>
      </c>
      <c r="D1382" s="685" t="s">
        <v>42381</v>
      </c>
    </row>
    <row r="1383" spans="1:4" ht="13.5" x14ac:dyDescent="0.25">
      <c r="A1383" s="684">
        <v>100333</v>
      </c>
      <c r="B1383" s="684" t="s">
        <v>23199</v>
      </c>
      <c r="C1383" s="684" t="s">
        <v>3</v>
      </c>
      <c r="D1383" s="685" t="s">
        <v>42382</v>
      </c>
    </row>
    <row r="1384" spans="1:4" ht="13.5" x14ac:dyDescent="0.25">
      <c r="A1384" s="684">
        <v>100334</v>
      </c>
      <c r="B1384" s="684" t="s">
        <v>23200</v>
      </c>
      <c r="C1384" s="684" t="s">
        <v>3</v>
      </c>
      <c r="D1384" s="685" t="s">
        <v>42383</v>
      </c>
    </row>
    <row r="1385" spans="1:4" ht="13.5" x14ac:dyDescent="0.25">
      <c r="A1385" s="684">
        <v>100335</v>
      </c>
      <c r="B1385" s="684" t="s">
        <v>23201</v>
      </c>
      <c r="C1385" s="684" t="s">
        <v>3</v>
      </c>
      <c r="D1385" s="685" t="s">
        <v>42384</v>
      </c>
    </row>
    <row r="1386" spans="1:4" ht="13.5" x14ac:dyDescent="0.25">
      <c r="A1386" s="684">
        <v>100341</v>
      </c>
      <c r="B1386" s="684" t="s">
        <v>23202</v>
      </c>
      <c r="C1386" s="684" t="s">
        <v>3</v>
      </c>
      <c r="D1386" s="685" t="s">
        <v>26753</v>
      </c>
    </row>
    <row r="1387" spans="1:4" ht="13.5" x14ac:dyDescent="0.25">
      <c r="A1387" s="684">
        <v>100342</v>
      </c>
      <c r="B1387" s="684" t="s">
        <v>23203</v>
      </c>
      <c r="C1387" s="684" t="s">
        <v>113</v>
      </c>
      <c r="D1387" s="685" t="s">
        <v>42385</v>
      </c>
    </row>
    <row r="1388" spans="1:4" ht="13.5" x14ac:dyDescent="0.25">
      <c r="A1388" s="684">
        <v>100343</v>
      </c>
      <c r="B1388" s="684" t="s">
        <v>23204</v>
      </c>
      <c r="C1388" s="684" t="s">
        <v>113</v>
      </c>
      <c r="D1388" s="685" t="s">
        <v>42386</v>
      </c>
    </row>
    <row r="1389" spans="1:4" ht="13.5" x14ac:dyDescent="0.25">
      <c r="A1389" s="684">
        <v>100344</v>
      </c>
      <c r="B1389" s="684" t="s">
        <v>23205</v>
      </c>
      <c r="C1389" s="684" t="s">
        <v>113</v>
      </c>
      <c r="D1389" s="685" t="s">
        <v>25142</v>
      </c>
    </row>
    <row r="1390" spans="1:4" ht="13.5" x14ac:dyDescent="0.25">
      <c r="A1390" s="684">
        <v>100345</v>
      </c>
      <c r="B1390" s="684" t="s">
        <v>23206</v>
      </c>
      <c r="C1390" s="684" t="s">
        <v>113</v>
      </c>
      <c r="D1390" s="685" t="s">
        <v>41846</v>
      </c>
    </row>
    <row r="1391" spans="1:4" ht="13.5" x14ac:dyDescent="0.25">
      <c r="A1391" s="684">
        <v>100346</v>
      </c>
      <c r="B1391" s="684" t="s">
        <v>23207</v>
      </c>
      <c r="C1391" s="684" t="s">
        <v>113</v>
      </c>
      <c r="D1391" s="685" t="s">
        <v>26754</v>
      </c>
    </row>
    <row r="1392" spans="1:4" ht="13.5" x14ac:dyDescent="0.25">
      <c r="A1392" s="684">
        <v>100347</v>
      </c>
      <c r="B1392" s="684" t="s">
        <v>23208</v>
      </c>
      <c r="C1392" s="684" t="s">
        <v>113</v>
      </c>
      <c r="D1392" s="685" t="s">
        <v>42387</v>
      </c>
    </row>
    <row r="1393" spans="1:4" ht="13.5" x14ac:dyDescent="0.25">
      <c r="A1393" s="684">
        <v>100348</v>
      </c>
      <c r="B1393" s="684" t="s">
        <v>23209</v>
      </c>
      <c r="C1393" s="684" t="s">
        <v>113</v>
      </c>
      <c r="D1393" s="685" t="s">
        <v>42388</v>
      </c>
    </row>
    <row r="1394" spans="1:4" ht="13.5" x14ac:dyDescent="0.25">
      <c r="A1394" s="684">
        <v>100349</v>
      </c>
      <c r="B1394" s="684" t="s">
        <v>42389</v>
      </c>
      <c r="C1394" s="684" t="s">
        <v>20</v>
      </c>
      <c r="D1394" s="685" t="s">
        <v>42390</v>
      </c>
    </row>
    <row r="1395" spans="1:4" ht="13.5" x14ac:dyDescent="0.25">
      <c r="A1395" s="684">
        <v>102989</v>
      </c>
      <c r="B1395" s="684" t="s">
        <v>26755</v>
      </c>
      <c r="C1395" s="684" t="s">
        <v>4</v>
      </c>
      <c r="D1395" s="685" t="s">
        <v>26756</v>
      </c>
    </row>
    <row r="1396" spans="1:4" ht="13.5" x14ac:dyDescent="0.25">
      <c r="A1396" s="684">
        <v>102990</v>
      </c>
      <c r="B1396" s="684" t="s">
        <v>26757</v>
      </c>
      <c r="C1396" s="684" t="s">
        <v>4</v>
      </c>
      <c r="D1396" s="685" t="s">
        <v>42391</v>
      </c>
    </row>
    <row r="1397" spans="1:4" ht="13.5" x14ac:dyDescent="0.25">
      <c r="A1397" s="684">
        <v>102991</v>
      </c>
      <c r="B1397" s="684" t="s">
        <v>26758</v>
      </c>
      <c r="C1397" s="684" t="s">
        <v>4</v>
      </c>
      <c r="D1397" s="685" t="s">
        <v>42392</v>
      </c>
    </row>
    <row r="1398" spans="1:4" ht="13.5" x14ac:dyDescent="0.25">
      <c r="A1398" s="684">
        <v>102992</v>
      </c>
      <c r="B1398" s="684" t="s">
        <v>26759</v>
      </c>
      <c r="C1398" s="684" t="s">
        <v>4</v>
      </c>
      <c r="D1398" s="685" t="s">
        <v>26760</v>
      </c>
    </row>
    <row r="1399" spans="1:4" ht="13.5" x14ac:dyDescent="0.25">
      <c r="A1399" s="684">
        <v>102993</v>
      </c>
      <c r="B1399" s="684" t="s">
        <v>26761</v>
      </c>
      <c r="C1399" s="684" t="s">
        <v>4</v>
      </c>
      <c r="D1399" s="685" t="s">
        <v>26762</v>
      </c>
    </row>
    <row r="1400" spans="1:4" ht="13.5" x14ac:dyDescent="0.25">
      <c r="A1400" s="684">
        <v>102994</v>
      </c>
      <c r="B1400" s="684" t="s">
        <v>26763</v>
      </c>
      <c r="C1400" s="684" t="s">
        <v>4</v>
      </c>
      <c r="D1400" s="685" t="s">
        <v>42393</v>
      </c>
    </row>
    <row r="1401" spans="1:4" ht="13.5" x14ac:dyDescent="0.25">
      <c r="A1401" s="684">
        <v>102995</v>
      </c>
      <c r="B1401" s="684" t="s">
        <v>26764</v>
      </c>
      <c r="C1401" s="684" t="s">
        <v>4</v>
      </c>
      <c r="D1401" s="685" t="s">
        <v>42394</v>
      </c>
    </row>
    <row r="1402" spans="1:4" ht="13.5" x14ac:dyDescent="0.25">
      <c r="A1402" s="684">
        <v>102996</v>
      </c>
      <c r="B1402" s="684" t="s">
        <v>26765</v>
      </c>
      <c r="C1402" s="684" t="s">
        <v>4</v>
      </c>
      <c r="D1402" s="685" t="s">
        <v>42395</v>
      </c>
    </row>
    <row r="1403" spans="1:4" ht="13.5" x14ac:dyDescent="0.25">
      <c r="A1403" s="684">
        <v>102997</v>
      </c>
      <c r="B1403" s="684" t="s">
        <v>26766</v>
      </c>
      <c r="C1403" s="684" t="s">
        <v>4</v>
      </c>
      <c r="D1403" s="685" t="s">
        <v>42396</v>
      </c>
    </row>
    <row r="1404" spans="1:4" ht="13.5" x14ac:dyDescent="0.25">
      <c r="A1404" s="684">
        <v>102998</v>
      </c>
      <c r="B1404" s="684" t="s">
        <v>26767</v>
      </c>
      <c r="C1404" s="684" t="s">
        <v>4</v>
      </c>
      <c r="D1404" s="685" t="s">
        <v>42397</v>
      </c>
    </row>
    <row r="1405" spans="1:4" ht="13.5" x14ac:dyDescent="0.25">
      <c r="A1405" s="684">
        <v>102999</v>
      </c>
      <c r="B1405" s="684" t="s">
        <v>26768</v>
      </c>
      <c r="C1405" s="684" t="s">
        <v>4</v>
      </c>
      <c r="D1405" s="685" t="s">
        <v>26769</v>
      </c>
    </row>
    <row r="1406" spans="1:4" ht="13.5" x14ac:dyDescent="0.25">
      <c r="A1406" s="684">
        <v>103000</v>
      </c>
      <c r="B1406" s="684" t="s">
        <v>26770</v>
      </c>
      <c r="C1406" s="684" t="s">
        <v>4</v>
      </c>
      <c r="D1406" s="685" t="s">
        <v>42398</v>
      </c>
    </row>
    <row r="1407" spans="1:4" ht="13.5" x14ac:dyDescent="0.25">
      <c r="A1407" s="684">
        <v>103001</v>
      </c>
      <c r="B1407" s="684" t="s">
        <v>26771</v>
      </c>
      <c r="C1407" s="684" t="s">
        <v>5</v>
      </c>
      <c r="D1407" s="685" t="s">
        <v>42399</v>
      </c>
    </row>
    <row r="1408" spans="1:4" ht="13.5" x14ac:dyDescent="0.25">
      <c r="A1408" s="684">
        <v>103002</v>
      </c>
      <c r="B1408" s="684" t="s">
        <v>26772</v>
      </c>
      <c r="C1408" s="684" t="s">
        <v>5</v>
      </c>
      <c r="D1408" s="685" t="s">
        <v>42400</v>
      </c>
    </row>
    <row r="1409" spans="1:4" ht="13.5" x14ac:dyDescent="0.25">
      <c r="A1409" s="684">
        <v>103003</v>
      </c>
      <c r="B1409" s="684" t="s">
        <v>26773</v>
      </c>
      <c r="C1409" s="684" t="s">
        <v>5</v>
      </c>
      <c r="D1409" s="685" t="s">
        <v>42401</v>
      </c>
    </row>
    <row r="1410" spans="1:4" ht="13.5" x14ac:dyDescent="0.25">
      <c r="A1410" s="684">
        <v>103005</v>
      </c>
      <c r="B1410" s="684" t="s">
        <v>26774</v>
      </c>
      <c r="C1410" s="684" t="s">
        <v>5</v>
      </c>
      <c r="D1410" s="685" t="s">
        <v>42402</v>
      </c>
    </row>
    <row r="1411" spans="1:4" ht="13.5" x14ac:dyDescent="0.25">
      <c r="A1411" s="684">
        <v>103006</v>
      </c>
      <c r="B1411" s="684" t="s">
        <v>26775</v>
      </c>
      <c r="C1411" s="684" t="s">
        <v>5</v>
      </c>
      <c r="D1411" s="685" t="s">
        <v>42403</v>
      </c>
    </row>
    <row r="1412" spans="1:4" ht="13.5" x14ac:dyDescent="0.25">
      <c r="A1412" s="684">
        <v>103007</v>
      </c>
      <c r="B1412" s="684" t="s">
        <v>26776</v>
      </c>
      <c r="C1412" s="684" t="s">
        <v>5</v>
      </c>
      <c r="D1412" s="685" t="s">
        <v>42404</v>
      </c>
    </row>
    <row r="1413" spans="1:4" ht="13.5" x14ac:dyDescent="0.25">
      <c r="A1413" s="684">
        <v>97933</v>
      </c>
      <c r="B1413" s="684" t="s">
        <v>25272</v>
      </c>
      <c r="C1413" s="684" t="s">
        <v>5</v>
      </c>
      <c r="D1413" s="685" t="s">
        <v>42405</v>
      </c>
    </row>
    <row r="1414" spans="1:4" ht="13.5" x14ac:dyDescent="0.25">
      <c r="A1414" s="684">
        <v>97934</v>
      </c>
      <c r="B1414" s="684" t="s">
        <v>42406</v>
      </c>
      <c r="C1414" s="684" t="s">
        <v>5</v>
      </c>
      <c r="D1414" s="685" t="s">
        <v>42407</v>
      </c>
    </row>
    <row r="1415" spans="1:4" ht="13.5" x14ac:dyDescent="0.25">
      <c r="A1415" s="684">
        <v>97935</v>
      </c>
      <c r="B1415" s="684" t="s">
        <v>25273</v>
      </c>
      <c r="C1415" s="684" t="s">
        <v>5</v>
      </c>
      <c r="D1415" s="685" t="s">
        <v>42408</v>
      </c>
    </row>
    <row r="1416" spans="1:4" ht="13.5" x14ac:dyDescent="0.25">
      <c r="A1416" s="684">
        <v>97936</v>
      </c>
      <c r="B1416" s="684" t="s">
        <v>25274</v>
      </c>
      <c r="C1416" s="684" t="s">
        <v>5</v>
      </c>
      <c r="D1416" s="685" t="s">
        <v>42409</v>
      </c>
    </row>
    <row r="1417" spans="1:4" ht="13.5" x14ac:dyDescent="0.25">
      <c r="A1417" s="684">
        <v>97947</v>
      </c>
      <c r="B1417" s="684" t="s">
        <v>25275</v>
      </c>
      <c r="C1417" s="684" t="s">
        <v>5</v>
      </c>
      <c r="D1417" s="685" t="s">
        <v>42410</v>
      </c>
    </row>
    <row r="1418" spans="1:4" ht="13.5" x14ac:dyDescent="0.25">
      <c r="A1418" s="684">
        <v>97948</v>
      </c>
      <c r="B1418" s="684" t="s">
        <v>25276</v>
      </c>
      <c r="C1418" s="684" t="s">
        <v>5</v>
      </c>
      <c r="D1418" s="685" t="s">
        <v>42411</v>
      </c>
    </row>
    <row r="1419" spans="1:4" ht="13.5" x14ac:dyDescent="0.25">
      <c r="A1419" s="684">
        <v>97949</v>
      </c>
      <c r="B1419" s="684" t="s">
        <v>25277</v>
      </c>
      <c r="C1419" s="684" t="s">
        <v>5</v>
      </c>
      <c r="D1419" s="685" t="s">
        <v>42412</v>
      </c>
    </row>
    <row r="1420" spans="1:4" ht="13.5" x14ac:dyDescent="0.25">
      <c r="A1420" s="684">
        <v>97950</v>
      </c>
      <c r="B1420" s="684" t="s">
        <v>25278</v>
      </c>
      <c r="C1420" s="684" t="s">
        <v>5</v>
      </c>
      <c r="D1420" s="685" t="s">
        <v>42413</v>
      </c>
    </row>
    <row r="1421" spans="1:4" ht="13.5" x14ac:dyDescent="0.25">
      <c r="A1421" s="684">
        <v>97951</v>
      </c>
      <c r="B1421" s="684" t="s">
        <v>25279</v>
      </c>
      <c r="C1421" s="684" t="s">
        <v>5</v>
      </c>
      <c r="D1421" s="685" t="s">
        <v>42414</v>
      </c>
    </row>
    <row r="1422" spans="1:4" ht="13.5" x14ac:dyDescent="0.25">
      <c r="A1422" s="684">
        <v>97952</v>
      </c>
      <c r="B1422" s="684" t="s">
        <v>25280</v>
      </c>
      <c r="C1422" s="684" t="s">
        <v>5</v>
      </c>
      <c r="D1422" s="685" t="s">
        <v>42415</v>
      </c>
    </row>
    <row r="1423" spans="1:4" ht="13.5" x14ac:dyDescent="0.25">
      <c r="A1423" s="684">
        <v>97953</v>
      </c>
      <c r="B1423" s="684" t="s">
        <v>25281</v>
      </c>
      <c r="C1423" s="684" t="s">
        <v>5</v>
      </c>
      <c r="D1423" s="685" t="s">
        <v>42416</v>
      </c>
    </row>
    <row r="1424" spans="1:4" ht="13.5" x14ac:dyDescent="0.25">
      <c r="A1424" s="684">
        <v>97955</v>
      </c>
      <c r="B1424" s="684" t="s">
        <v>25282</v>
      </c>
      <c r="C1424" s="684" t="s">
        <v>5</v>
      </c>
      <c r="D1424" s="685" t="s">
        <v>42417</v>
      </c>
    </row>
    <row r="1425" spans="1:4" ht="13.5" x14ac:dyDescent="0.25">
      <c r="A1425" s="684">
        <v>97956</v>
      </c>
      <c r="B1425" s="684" t="s">
        <v>25283</v>
      </c>
      <c r="C1425" s="684" t="s">
        <v>5</v>
      </c>
      <c r="D1425" s="685" t="s">
        <v>42418</v>
      </c>
    </row>
    <row r="1426" spans="1:4" ht="13.5" x14ac:dyDescent="0.25">
      <c r="A1426" s="684">
        <v>97957</v>
      </c>
      <c r="B1426" s="684" t="s">
        <v>25284</v>
      </c>
      <c r="C1426" s="684" t="s">
        <v>5</v>
      </c>
      <c r="D1426" s="685" t="s">
        <v>42419</v>
      </c>
    </row>
    <row r="1427" spans="1:4" ht="13.5" x14ac:dyDescent="0.25">
      <c r="A1427" s="684">
        <v>97961</v>
      </c>
      <c r="B1427" s="684" t="s">
        <v>25285</v>
      </c>
      <c r="C1427" s="684" t="s">
        <v>5</v>
      </c>
      <c r="D1427" s="685" t="s">
        <v>42420</v>
      </c>
    </row>
    <row r="1428" spans="1:4" ht="13.5" x14ac:dyDescent="0.25">
      <c r="A1428" s="684">
        <v>97973</v>
      </c>
      <c r="B1428" s="684" t="s">
        <v>25286</v>
      </c>
      <c r="C1428" s="684" t="s">
        <v>5</v>
      </c>
      <c r="D1428" s="685" t="s">
        <v>42421</v>
      </c>
    </row>
    <row r="1429" spans="1:4" ht="13.5" x14ac:dyDescent="0.25">
      <c r="A1429" s="684">
        <v>97974</v>
      </c>
      <c r="B1429" s="684" t="s">
        <v>42422</v>
      </c>
      <c r="C1429" s="684" t="s">
        <v>5</v>
      </c>
      <c r="D1429" s="685" t="s">
        <v>42423</v>
      </c>
    </row>
    <row r="1430" spans="1:4" ht="13.5" x14ac:dyDescent="0.25">
      <c r="A1430" s="684">
        <v>97975</v>
      </c>
      <c r="B1430" s="684" t="s">
        <v>42424</v>
      </c>
      <c r="C1430" s="684" t="s">
        <v>5</v>
      </c>
      <c r="D1430" s="685" t="s">
        <v>42425</v>
      </c>
    </row>
    <row r="1431" spans="1:4" ht="13.5" x14ac:dyDescent="0.25">
      <c r="A1431" s="684">
        <v>97976</v>
      </c>
      <c r="B1431" s="684" t="s">
        <v>42426</v>
      </c>
      <c r="C1431" s="684" t="s">
        <v>5</v>
      </c>
      <c r="D1431" s="685" t="s">
        <v>42427</v>
      </c>
    </row>
    <row r="1432" spans="1:4" ht="13.5" x14ac:dyDescent="0.25">
      <c r="A1432" s="684">
        <v>97977</v>
      </c>
      <c r="B1432" s="684" t="s">
        <v>42428</v>
      </c>
      <c r="C1432" s="684" t="s">
        <v>5</v>
      </c>
      <c r="D1432" s="685" t="s">
        <v>42429</v>
      </c>
    </row>
    <row r="1433" spans="1:4" ht="13.5" x14ac:dyDescent="0.25">
      <c r="A1433" s="684">
        <v>97978</v>
      </c>
      <c r="B1433" s="684" t="s">
        <v>42430</v>
      </c>
      <c r="C1433" s="684" t="s">
        <v>5</v>
      </c>
      <c r="D1433" s="685" t="s">
        <v>42431</v>
      </c>
    </row>
    <row r="1434" spans="1:4" ht="13.5" x14ac:dyDescent="0.25">
      <c r="A1434" s="684">
        <v>97980</v>
      </c>
      <c r="B1434" s="684" t="s">
        <v>42432</v>
      </c>
      <c r="C1434" s="684" t="s">
        <v>5</v>
      </c>
      <c r="D1434" s="685" t="s">
        <v>42433</v>
      </c>
    </row>
    <row r="1435" spans="1:4" ht="13.5" x14ac:dyDescent="0.25">
      <c r="A1435" s="684">
        <v>97981</v>
      </c>
      <c r="B1435" s="684" t="s">
        <v>25287</v>
      </c>
      <c r="C1435" s="684" t="s">
        <v>4</v>
      </c>
      <c r="D1435" s="685" t="s">
        <v>42434</v>
      </c>
    </row>
    <row r="1436" spans="1:4" ht="13.5" x14ac:dyDescent="0.25">
      <c r="A1436" s="684">
        <v>97983</v>
      </c>
      <c r="B1436" s="684" t="s">
        <v>25288</v>
      </c>
      <c r="C1436" s="684" t="s">
        <v>4</v>
      </c>
      <c r="D1436" s="685" t="s">
        <v>42435</v>
      </c>
    </row>
    <row r="1437" spans="1:4" ht="13.5" x14ac:dyDescent="0.25">
      <c r="A1437" s="684">
        <v>97985</v>
      </c>
      <c r="B1437" s="684" t="s">
        <v>25289</v>
      </c>
      <c r="C1437" s="684" t="s">
        <v>4</v>
      </c>
      <c r="D1437" s="685" t="s">
        <v>42436</v>
      </c>
    </row>
    <row r="1438" spans="1:4" ht="13.5" x14ac:dyDescent="0.25">
      <c r="A1438" s="684">
        <v>97987</v>
      </c>
      <c r="B1438" s="684" t="s">
        <v>25290</v>
      </c>
      <c r="C1438" s="684" t="s">
        <v>4</v>
      </c>
      <c r="D1438" s="685" t="s">
        <v>42437</v>
      </c>
    </row>
    <row r="1439" spans="1:4" ht="13.5" x14ac:dyDescent="0.25">
      <c r="A1439" s="684">
        <v>97988</v>
      </c>
      <c r="B1439" s="684" t="s">
        <v>42438</v>
      </c>
      <c r="C1439" s="684" t="s">
        <v>5</v>
      </c>
      <c r="D1439" s="685" t="s">
        <v>42439</v>
      </c>
    </row>
    <row r="1440" spans="1:4" ht="13.5" x14ac:dyDescent="0.25">
      <c r="A1440" s="684">
        <v>97989</v>
      </c>
      <c r="B1440" s="684" t="s">
        <v>25291</v>
      </c>
      <c r="C1440" s="684" t="s">
        <v>4</v>
      </c>
      <c r="D1440" s="685" t="s">
        <v>42440</v>
      </c>
    </row>
    <row r="1441" spans="1:4" ht="13.5" x14ac:dyDescent="0.25">
      <c r="A1441" s="684">
        <v>97991</v>
      </c>
      <c r="B1441" s="684" t="s">
        <v>25292</v>
      </c>
      <c r="C1441" s="684" t="s">
        <v>4</v>
      </c>
      <c r="D1441" s="685" t="s">
        <v>42441</v>
      </c>
    </row>
    <row r="1442" spans="1:4" ht="13.5" x14ac:dyDescent="0.25">
      <c r="A1442" s="684">
        <v>97992</v>
      </c>
      <c r="B1442" s="684" t="s">
        <v>42442</v>
      </c>
      <c r="C1442" s="684" t="s">
        <v>5</v>
      </c>
      <c r="D1442" s="685" t="s">
        <v>42443</v>
      </c>
    </row>
    <row r="1443" spans="1:4" ht="13.5" x14ac:dyDescent="0.25">
      <c r="A1443" s="684">
        <v>97993</v>
      </c>
      <c r="B1443" s="684" t="s">
        <v>25293</v>
      </c>
      <c r="C1443" s="684" t="s">
        <v>4</v>
      </c>
      <c r="D1443" s="685" t="s">
        <v>42444</v>
      </c>
    </row>
    <row r="1444" spans="1:4" ht="13.5" x14ac:dyDescent="0.25">
      <c r="A1444" s="684">
        <v>97994</v>
      </c>
      <c r="B1444" s="684" t="s">
        <v>42445</v>
      </c>
      <c r="C1444" s="684" t="s">
        <v>5</v>
      </c>
      <c r="D1444" s="685" t="s">
        <v>42446</v>
      </c>
    </row>
    <row r="1445" spans="1:4" ht="13.5" x14ac:dyDescent="0.25">
      <c r="A1445" s="684">
        <v>97995</v>
      </c>
      <c r="B1445" s="684" t="s">
        <v>25294</v>
      </c>
      <c r="C1445" s="684" t="s">
        <v>4</v>
      </c>
      <c r="D1445" s="685" t="s">
        <v>42447</v>
      </c>
    </row>
    <row r="1446" spans="1:4" ht="13.5" x14ac:dyDescent="0.25">
      <c r="A1446" s="684">
        <v>97996</v>
      </c>
      <c r="B1446" s="684" t="s">
        <v>42448</v>
      </c>
      <c r="C1446" s="684" t="s">
        <v>5</v>
      </c>
      <c r="D1446" s="685" t="s">
        <v>42449</v>
      </c>
    </row>
    <row r="1447" spans="1:4" ht="13.5" x14ac:dyDescent="0.25">
      <c r="A1447" s="684">
        <v>97997</v>
      </c>
      <c r="B1447" s="684" t="s">
        <v>25295</v>
      </c>
      <c r="C1447" s="684" t="s">
        <v>4</v>
      </c>
      <c r="D1447" s="685" t="s">
        <v>42450</v>
      </c>
    </row>
    <row r="1448" spans="1:4" ht="13.5" x14ac:dyDescent="0.25">
      <c r="A1448" s="684">
        <v>97999</v>
      </c>
      <c r="B1448" s="684" t="s">
        <v>25296</v>
      </c>
      <c r="C1448" s="684" t="s">
        <v>4</v>
      </c>
      <c r="D1448" s="685" t="s">
        <v>42451</v>
      </c>
    </row>
    <row r="1449" spans="1:4" ht="13.5" x14ac:dyDescent="0.25">
      <c r="A1449" s="684">
        <v>98001</v>
      </c>
      <c r="B1449" s="684" t="s">
        <v>25297</v>
      </c>
      <c r="C1449" s="684" t="s">
        <v>4</v>
      </c>
      <c r="D1449" s="685" t="s">
        <v>42452</v>
      </c>
    </row>
    <row r="1450" spans="1:4" ht="13.5" x14ac:dyDescent="0.25">
      <c r="A1450" s="684">
        <v>98002</v>
      </c>
      <c r="B1450" s="684" t="s">
        <v>42453</v>
      </c>
      <c r="C1450" s="684" t="s">
        <v>5</v>
      </c>
      <c r="D1450" s="685" t="s">
        <v>42454</v>
      </c>
    </row>
    <row r="1451" spans="1:4" ht="13.5" x14ac:dyDescent="0.25">
      <c r="A1451" s="684">
        <v>98003</v>
      </c>
      <c r="B1451" s="684" t="s">
        <v>25298</v>
      </c>
      <c r="C1451" s="684" t="s">
        <v>4</v>
      </c>
      <c r="D1451" s="685" t="s">
        <v>42455</v>
      </c>
    </row>
    <row r="1452" spans="1:4" ht="13.5" x14ac:dyDescent="0.25">
      <c r="A1452" s="684">
        <v>98005</v>
      </c>
      <c r="B1452" s="684" t="s">
        <v>25299</v>
      </c>
      <c r="C1452" s="684" t="s">
        <v>4</v>
      </c>
      <c r="D1452" s="685" t="s">
        <v>42456</v>
      </c>
    </row>
    <row r="1453" spans="1:4" ht="13.5" x14ac:dyDescent="0.25">
      <c r="A1453" s="684">
        <v>98006</v>
      </c>
      <c r="B1453" s="684" t="s">
        <v>42457</v>
      </c>
      <c r="C1453" s="684" t="s">
        <v>5</v>
      </c>
      <c r="D1453" s="685" t="s">
        <v>42458</v>
      </c>
    </row>
    <row r="1454" spans="1:4" ht="13.5" x14ac:dyDescent="0.25">
      <c r="A1454" s="684">
        <v>98007</v>
      </c>
      <c r="B1454" s="684" t="s">
        <v>25300</v>
      </c>
      <c r="C1454" s="684" t="s">
        <v>4</v>
      </c>
      <c r="D1454" s="685" t="s">
        <v>42459</v>
      </c>
    </row>
    <row r="1455" spans="1:4" ht="13.5" x14ac:dyDescent="0.25">
      <c r="A1455" s="684">
        <v>98008</v>
      </c>
      <c r="B1455" s="684" t="s">
        <v>42460</v>
      </c>
      <c r="C1455" s="684" t="s">
        <v>5</v>
      </c>
      <c r="D1455" s="685" t="s">
        <v>42461</v>
      </c>
    </row>
    <row r="1456" spans="1:4" ht="13.5" x14ac:dyDescent="0.25">
      <c r="A1456" s="684">
        <v>98009</v>
      </c>
      <c r="B1456" s="684" t="s">
        <v>25301</v>
      </c>
      <c r="C1456" s="684" t="s">
        <v>4</v>
      </c>
      <c r="D1456" s="685" t="s">
        <v>42451</v>
      </c>
    </row>
    <row r="1457" spans="1:4" ht="13.5" x14ac:dyDescent="0.25">
      <c r="A1457" s="684">
        <v>98010</v>
      </c>
      <c r="B1457" s="684" t="s">
        <v>42462</v>
      </c>
      <c r="C1457" s="684" t="s">
        <v>5</v>
      </c>
      <c r="D1457" s="685" t="s">
        <v>42463</v>
      </c>
    </row>
    <row r="1458" spans="1:4" ht="13.5" x14ac:dyDescent="0.25">
      <c r="A1458" s="684">
        <v>98011</v>
      </c>
      <c r="B1458" s="684" t="s">
        <v>25302</v>
      </c>
      <c r="C1458" s="684" t="s">
        <v>4</v>
      </c>
      <c r="D1458" s="685" t="s">
        <v>42452</v>
      </c>
    </row>
    <row r="1459" spans="1:4" ht="13.5" x14ac:dyDescent="0.25">
      <c r="A1459" s="684">
        <v>98012</v>
      </c>
      <c r="B1459" s="684" t="s">
        <v>42464</v>
      </c>
      <c r="C1459" s="684" t="s">
        <v>5</v>
      </c>
      <c r="D1459" s="685" t="s">
        <v>42465</v>
      </c>
    </row>
    <row r="1460" spans="1:4" ht="13.5" x14ac:dyDescent="0.25">
      <c r="A1460" s="684">
        <v>98013</v>
      </c>
      <c r="B1460" s="684" t="s">
        <v>25303</v>
      </c>
      <c r="C1460" s="684" t="s">
        <v>4</v>
      </c>
      <c r="D1460" s="685" t="s">
        <v>42455</v>
      </c>
    </row>
    <row r="1461" spans="1:4" ht="13.5" x14ac:dyDescent="0.25">
      <c r="A1461" s="684">
        <v>98014</v>
      </c>
      <c r="B1461" s="684" t="s">
        <v>42466</v>
      </c>
      <c r="C1461" s="684" t="s">
        <v>5</v>
      </c>
      <c r="D1461" s="685" t="s">
        <v>42467</v>
      </c>
    </row>
    <row r="1462" spans="1:4" ht="13.5" x14ac:dyDescent="0.25">
      <c r="A1462" s="684">
        <v>98015</v>
      </c>
      <c r="B1462" s="684" t="s">
        <v>25304</v>
      </c>
      <c r="C1462" s="684" t="s">
        <v>4</v>
      </c>
      <c r="D1462" s="685" t="s">
        <v>42456</v>
      </c>
    </row>
    <row r="1463" spans="1:4" ht="13.5" x14ac:dyDescent="0.25">
      <c r="A1463" s="684">
        <v>98016</v>
      </c>
      <c r="B1463" s="684" t="s">
        <v>42468</v>
      </c>
      <c r="C1463" s="684" t="s">
        <v>5</v>
      </c>
      <c r="D1463" s="685" t="s">
        <v>42469</v>
      </c>
    </row>
    <row r="1464" spans="1:4" ht="13.5" x14ac:dyDescent="0.25">
      <c r="A1464" s="684">
        <v>98017</v>
      </c>
      <c r="B1464" s="684" t="s">
        <v>25305</v>
      </c>
      <c r="C1464" s="684" t="s">
        <v>4</v>
      </c>
      <c r="D1464" s="685" t="s">
        <v>42459</v>
      </c>
    </row>
    <row r="1465" spans="1:4" ht="13.5" x14ac:dyDescent="0.25">
      <c r="A1465" s="684">
        <v>98018</v>
      </c>
      <c r="B1465" s="684" t="s">
        <v>42470</v>
      </c>
      <c r="C1465" s="684" t="s">
        <v>5</v>
      </c>
      <c r="D1465" s="685" t="s">
        <v>42471</v>
      </c>
    </row>
    <row r="1466" spans="1:4" ht="13.5" x14ac:dyDescent="0.25">
      <c r="A1466" s="684">
        <v>98019</v>
      </c>
      <c r="B1466" s="684" t="s">
        <v>25306</v>
      </c>
      <c r="C1466" s="684" t="s">
        <v>4</v>
      </c>
      <c r="D1466" s="685" t="s">
        <v>42472</v>
      </c>
    </row>
    <row r="1467" spans="1:4" ht="13.5" x14ac:dyDescent="0.25">
      <c r="A1467" s="684">
        <v>98020</v>
      </c>
      <c r="B1467" s="684" t="s">
        <v>42473</v>
      </c>
      <c r="C1467" s="684" t="s">
        <v>5</v>
      </c>
      <c r="D1467" s="685" t="s">
        <v>42474</v>
      </c>
    </row>
    <row r="1468" spans="1:4" ht="13.5" x14ac:dyDescent="0.25">
      <c r="A1468" s="684">
        <v>98021</v>
      </c>
      <c r="B1468" s="684" t="s">
        <v>25307</v>
      </c>
      <c r="C1468" s="684" t="s">
        <v>4</v>
      </c>
      <c r="D1468" s="685" t="s">
        <v>42475</v>
      </c>
    </row>
    <row r="1469" spans="1:4" ht="13.5" x14ac:dyDescent="0.25">
      <c r="A1469" s="684">
        <v>98022</v>
      </c>
      <c r="B1469" s="684" t="s">
        <v>42476</v>
      </c>
      <c r="C1469" s="684" t="s">
        <v>5</v>
      </c>
      <c r="D1469" s="685" t="s">
        <v>42477</v>
      </c>
    </row>
    <row r="1470" spans="1:4" ht="13.5" x14ac:dyDescent="0.25">
      <c r="A1470" s="684">
        <v>98023</v>
      </c>
      <c r="B1470" s="684" t="s">
        <v>25308</v>
      </c>
      <c r="C1470" s="684" t="s">
        <v>4</v>
      </c>
      <c r="D1470" s="685" t="s">
        <v>42478</v>
      </c>
    </row>
    <row r="1471" spans="1:4" ht="13.5" x14ac:dyDescent="0.25">
      <c r="A1471" s="684">
        <v>98024</v>
      </c>
      <c r="B1471" s="684" t="s">
        <v>42479</v>
      </c>
      <c r="C1471" s="684" t="s">
        <v>5</v>
      </c>
      <c r="D1471" s="685" t="s">
        <v>42480</v>
      </c>
    </row>
    <row r="1472" spans="1:4" ht="13.5" x14ac:dyDescent="0.25">
      <c r="A1472" s="684">
        <v>98025</v>
      </c>
      <c r="B1472" s="684" t="s">
        <v>25309</v>
      </c>
      <c r="C1472" s="684" t="s">
        <v>4</v>
      </c>
      <c r="D1472" s="685" t="s">
        <v>42481</v>
      </c>
    </row>
    <row r="1473" spans="1:4" ht="13.5" x14ac:dyDescent="0.25">
      <c r="A1473" s="684">
        <v>98026</v>
      </c>
      <c r="B1473" s="684" t="s">
        <v>42482</v>
      </c>
      <c r="C1473" s="684" t="s">
        <v>5</v>
      </c>
      <c r="D1473" s="685" t="s">
        <v>42483</v>
      </c>
    </row>
    <row r="1474" spans="1:4" ht="13.5" x14ac:dyDescent="0.25">
      <c r="A1474" s="684">
        <v>98027</v>
      </c>
      <c r="B1474" s="684" t="s">
        <v>25310</v>
      </c>
      <c r="C1474" s="684" t="s">
        <v>4</v>
      </c>
      <c r="D1474" s="685" t="s">
        <v>42472</v>
      </c>
    </row>
    <row r="1475" spans="1:4" ht="13.5" x14ac:dyDescent="0.25">
      <c r="A1475" s="684">
        <v>98028</v>
      </c>
      <c r="B1475" s="684" t="s">
        <v>42484</v>
      </c>
      <c r="C1475" s="684" t="s">
        <v>5</v>
      </c>
      <c r="D1475" s="685" t="s">
        <v>42485</v>
      </c>
    </row>
    <row r="1476" spans="1:4" ht="13.5" x14ac:dyDescent="0.25">
      <c r="A1476" s="684">
        <v>98029</v>
      </c>
      <c r="B1476" s="684" t="s">
        <v>25311</v>
      </c>
      <c r="C1476" s="684" t="s">
        <v>4</v>
      </c>
      <c r="D1476" s="685" t="s">
        <v>42486</v>
      </c>
    </row>
    <row r="1477" spans="1:4" ht="13.5" x14ac:dyDescent="0.25">
      <c r="A1477" s="684">
        <v>98030</v>
      </c>
      <c r="B1477" s="684" t="s">
        <v>42487</v>
      </c>
      <c r="C1477" s="684" t="s">
        <v>5</v>
      </c>
      <c r="D1477" s="685" t="s">
        <v>42488</v>
      </c>
    </row>
    <row r="1478" spans="1:4" ht="13.5" x14ac:dyDescent="0.25">
      <c r="A1478" s="684">
        <v>98031</v>
      </c>
      <c r="B1478" s="684" t="s">
        <v>25312</v>
      </c>
      <c r="C1478" s="684" t="s">
        <v>4</v>
      </c>
      <c r="D1478" s="685" t="s">
        <v>42489</v>
      </c>
    </row>
    <row r="1479" spans="1:4" ht="13.5" x14ac:dyDescent="0.25">
      <c r="A1479" s="684">
        <v>98032</v>
      </c>
      <c r="B1479" s="684" t="s">
        <v>42490</v>
      </c>
      <c r="C1479" s="684" t="s">
        <v>5</v>
      </c>
      <c r="D1479" s="685" t="s">
        <v>42491</v>
      </c>
    </row>
    <row r="1480" spans="1:4" ht="13.5" x14ac:dyDescent="0.25">
      <c r="A1480" s="684">
        <v>98033</v>
      </c>
      <c r="B1480" s="684" t="s">
        <v>25313</v>
      </c>
      <c r="C1480" s="684" t="s">
        <v>4</v>
      </c>
      <c r="D1480" s="685" t="s">
        <v>42492</v>
      </c>
    </row>
    <row r="1481" spans="1:4" ht="13.5" x14ac:dyDescent="0.25">
      <c r="A1481" s="684">
        <v>98034</v>
      </c>
      <c r="B1481" s="684" t="s">
        <v>42493</v>
      </c>
      <c r="C1481" s="684" t="s">
        <v>5</v>
      </c>
      <c r="D1481" s="685" t="s">
        <v>42494</v>
      </c>
    </row>
    <row r="1482" spans="1:4" ht="13.5" x14ac:dyDescent="0.25">
      <c r="A1482" s="684">
        <v>98035</v>
      </c>
      <c r="B1482" s="684" t="s">
        <v>25314</v>
      </c>
      <c r="C1482" s="684" t="s">
        <v>4</v>
      </c>
      <c r="D1482" s="685" t="s">
        <v>42486</v>
      </c>
    </row>
    <row r="1483" spans="1:4" ht="13.5" x14ac:dyDescent="0.25">
      <c r="A1483" s="684">
        <v>98036</v>
      </c>
      <c r="B1483" s="684" t="s">
        <v>42495</v>
      </c>
      <c r="C1483" s="684" t="s">
        <v>5</v>
      </c>
      <c r="D1483" s="685" t="s">
        <v>42496</v>
      </c>
    </row>
    <row r="1484" spans="1:4" ht="13.5" x14ac:dyDescent="0.25">
      <c r="A1484" s="684">
        <v>98037</v>
      </c>
      <c r="B1484" s="684" t="s">
        <v>25315</v>
      </c>
      <c r="C1484" s="684" t="s">
        <v>4</v>
      </c>
      <c r="D1484" s="685" t="s">
        <v>42497</v>
      </c>
    </row>
    <row r="1485" spans="1:4" ht="13.5" x14ac:dyDescent="0.25">
      <c r="A1485" s="684">
        <v>98038</v>
      </c>
      <c r="B1485" s="684" t="s">
        <v>42498</v>
      </c>
      <c r="C1485" s="684" t="s">
        <v>5</v>
      </c>
      <c r="D1485" s="685" t="s">
        <v>42499</v>
      </c>
    </row>
    <row r="1486" spans="1:4" ht="13.5" x14ac:dyDescent="0.25">
      <c r="A1486" s="684">
        <v>98039</v>
      </c>
      <c r="B1486" s="684" t="s">
        <v>25316</v>
      </c>
      <c r="C1486" s="684" t="s">
        <v>4</v>
      </c>
      <c r="D1486" s="685" t="s">
        <v>42500</v>
      </c>
    </row>
    <row r="1487" spans="1:4" ht="13.5" x14ac:dyDescent="0.25">
      <c r="A1487" s="684">
        <v>98040</v>
      </c>
      <c r="B1487" s="684" t="s">
        <v>42501</v>
      </c>
      <c r="C1487" s="684" t="s">
        <v>5</v>
      </c>
      <c r="D1487" s="685" t="s">
        <v>42502</v>
      </c>
    </row>
    <row r="1488" spans="1:4" ht="13.5" x14ac:dyDescent="0.25">
      <c r="A1488" s="684">
        <v>98041</v>
      </c>
      <c r="B1488" s="684" t="s">
        <v>25317</v>
      </c>
      <c r="C1488" s="684" t="s">
        <v>4</v>
      </c>
      <c r="D1488" s="685" t="s">
        <v>42497</v>
      </c>
    </row>
    <row r="1489" spans="1:4" ht="13.5" x14ac:dyDescent="0.25">
      <c r="A1489" s="684">
        <v>98042</v>
      </c>
      <c r="B1489" s="684" t="s">
        <v>42503</v>
      </c>
      <c r="C1489" s="684" t="s">
        <v>5</v>
      </c>
      <c r="D1489" s="685" t="s">
        <v>42504</v>
      </c>
    </row>
    <row r="1490" spans="1:4" ht="13.5" x14ac:dyDescent="0.25">
      <c r="A1490" s="684">
        <v>98043</v>
      </c>
      <c r="B1490" s="684" t="s">
        <v>25318</v>
      </c>
      <c r="C1490" s="684" t="s">
        <v>4</v>
      </c>
      <c r="D1490" s="685" t="s">
        <v>42505</v>
      </c>
    </row>
    <row r="1491" spans="1:4" ht="13.5" x14ac:dyDescent="0.25">
      <c r="A1491" s="684">
        <v>98044</v>
      </c>
      <c r="B1491" s="684" t="s">
        <v>42506</v>
      </c>
      <c r="C1491" s="684" t="s">
        <v>5</v>
      </c>
      <c r="D1491" s="685" t="s">
        <v>42507</v>
      </c>
    </row>
    <row r="1492" spans="1:4" ht="13.5" x14ac:dyDescent="0.25">
      <c r="A1492" s="684">
        <v>98045</v>
      </c>
      <c r="B1492" s="684" t="s">
        <v>25319</v>
      </c>
      <c r="C1492" s="684" t="s">
        <v>4</v>
      </c>
      <c r="D1492" s="685" t="s">
        <v>42505</v>
      </c>
    </row>
    <row r="1493" spans="1:4" ht="13.5" x14ac:dyDescent="0.25">
      <c r="A1493" s="684">
        <v>98046</v>
      </c>
      <c r="B1493" s="684" t="s">
        <v>42508</v>
      </c>
      <c r="C1493" s="684" t="s">
        <v>5</v>
      </c>
      <c r="D1493" s="685" t="s">
        <v>42509</v>
      </c>
    </row>
    <row r="1494" spans="1:4" ht="13.5" x14ac:dyDescent="0.25">
      <c r="A1494" s="684">
        <v>98047</v>
      </c>
      <c r="B1494" s="684" t="s">
        <v>25320</v>
      </c>
      <c r="C1494" s="684" t="s">
        <v>4</v>
      </c>
      <c r="D1494" s="685" t="s">
        <v>42510</v>
      </c>
    </row>
    <row r="1495" spans="1:4" ht="13.5" x14ac:dyDescent="0.25">
      <c r="A1495" s="684">
        <v>98048</v>
      </c>
      <c r="B1495" s="684" t="s">
        <v>42511</v>
      </c>
      <c r="C1495" s="684" t="s">
        <v>5</v>
      </c>
      <c r="D1495" s="685" t="s">
        <v>42512</v>
      </c>
    </row>
    <row r="1496" spans="1:4" ht="13.5" x14ac:dyDescent="0.25">
      <c r="A1496" s="684">
        <v>98049</v>
      </c>
      <c r="B1496" s="684" t="s">
        <v>25321</v>
      </c>
      <c r="C1496" s="684" t="s">
        <v>4</v>
      </c>
      <c r="D1496" s="685" t="s">
        <v>42513</v>
      </c>
    </row>
    <row r="1497" spans="1:4" ht="13.5" x14ac:dyDescent="0.25">
      <c r="A1497" s="684">
        <v>98050</v>
      </c>
      <c r="B1497" s="684" t="s">
        <v>25322</v>
      </c>
      <c r="C1497" s="684" t="s">
        <v>4</v>
      </c>
      <c r="D1497" s="685" t="s">
        <v>42514</v>
      </c>
    </row>
    <row r="1498" spans="1:4" ht="13.5" x14ac:dyDescent="0.25">
      <c r="A1498" s="684">
        <v>98051</v>
      </c>
      <c r="B1498" s="684" t="s">
        <v>25323</v>
      </c>
      <c r="C1498" s="684" t="s">
        <v>4</v>
      </c>
      <c r="D1498" s="685" t="s">
        <v>42515</v>
      </c>
    </row>
    <row r="1499" spans="1:4" ht="13.5" x14ac:dyDescent="0.25">
      <c r="A1499" s="684">
        <v>98405</v>
      </c>
      <c r="B1499" s="684" t="s">
        <v>42516</v>
      </c>
      <c r="C1499" s="684" t="s">
        <v>5</v>
      </c>
      <c r="D1499" s="685" t="s">
        <v>42517</v>
      </c>
    </row>
    <row r="1500" spans="1:4" ht="13.5" x14ac:dyDescent="0.25">
      <c r="A1500" s="684">
        <v>98406</v>
      </c>
      <c r="B1500" s="684" t="s">
        <v>42518</v>
      </c>
      <c r="C1500" s="684" t="s">
        <v>5</v>
      </c>
      <c r="D1500" s="685" t="s">
        <v>42519</v>
      </c>
    </row>
    <row r="1501" spans="1:4" ht="13.5" x14ac:dyDescent="0.25">
      <c r="A1501" s="684">
        <v>98407</v>
      </c>
      <c r="B1501" s="684" t="s">
        <v>42520</v>
      </c>
      <c r="C1501" s="684" t="s">
        <v>5</v>
      </c>
      <c r="D1501" s="685" t="s">
        <v>42521</v>
      </c>
    </row>
    <row r="1502" spans="1:4" ht="13.5" x14ac:dyDescent="0.25">
      <c r="A1502" s="684">
        <v>98408</v>
      </c>
      <c r="B1502" s="684" t="s">
        <v>42522</v>
      </c>
      <c r="C1502" s="684" t="s">
        <v>5</v>
      </c>
      <c r="D1502" s="685" t="s">
        <v>42523</v>
      </c>
    </row>
    <row r="1503" spans="1:4" ht="13.5" x14ac:dyDescent="0.25">
      <c r="A1503" s="684">
        <v>98409</v>
      </c>
      <c r="B1503" s="684" t="s">
        <v>25324</v>
      </c>
      <c r="C1503" s="684" t="s">
        <v>4</v>
      </c>
      <c r="D1503" s="685" t="s">
        <v>42524</v>
      </c>
    </row>
    <row r="1504" spans="1:4" ht="13.5" x14ac:dyDescent="0.25">
      <c r="A1504" s="684">
        <v>98410</v>
      </c>
      <c r="B1504" s="684" t="s">
        <v>42525</v>
      </c>
      <c r="C1504" s="684" t="s">
        <v>5</v>
      </c>
      <c r="D1504" s="685" t="s">
        <v>42526</v>
      </c>
    </row>
    <row r="1505" spans="1:4" ht="13.5" x14ac:dyDescent="0.25">
      <c r="A1505" s="684">
        <v>98414</v>
      </c>
      <c r="B1505" s="684" t="s">
        <v>42527</v>
      </c>
      <c r="C1505" s="684" t="s">
        <v>5</v>
      </c>
      <c r="D1505" s="685" t="s">
        <v>42528</v>
      </c>
    </row>
    <row r="1506" spans="1:4" ht="13.5" x14ac:dyDescent="0.25">
      <c r="A1506" s="684">
        <v>98415</v>
      </c>
      <c r="B1506" s="684" t="s">
        <v>42529</v>
      </c>
      <c r="C1506" s="684" t="s">
        <v>5</v>
      </c>
      <c r="D1506" s="685" t="s">
        <v>42530</v>
      </c>
    </row>
    <row r="1507" spans="1:4" ht="13.5" x14ac:dyDescent="0.25">
      <c r="A1507" s="684">
        <v>98416</v>
      </c>
      <c r="B1507" s="684" t="s">
        <v>42531</v>
      </c>
      <c r="C1507" s="684" t="s">
        <v>5</v>
      </c>
      <c r="D1507" s="685" t="s">
        <v>42532</v>
      </c>
    </row>
    <row r="1508" spans="1:4" ht="13.5" x14ac:dyDescent="0.25">
      <c r="A1508" s="684">
        <v>98417</v>
      </c>
      <c r="B1508" s="684" t="s">
        <v>42533</v>
      </c>
      <c r="C1508" s="684" t="s">
        <v>5</v>
      </c>
      <c r="D1508" s="685" t="s">
        <v>42534</v>
      </c>
    </row>
    <row r="1509" spans="1:4" ht="13.5" x14ac:dyDescent="0.25">
      <c r="A1509" s="684">
        <v>98418</v>
      </c>
      <c r="B1509" s="684" t="s">
        <v>42535</v>
      </c>
      <c r="C1509" s="684" t="s">
        <v>5</v>
      </c>
      <c r="D1509" s="685" t="s">
        <v>42536</v>
      </c>
    </row>
    <row r="1510" spans="1:4" ht="13.5" x14ac:dyDescent="0.25">
      <c r="A1510" s="684">
        <v>98419</v>
      </c>
      <c r="B1510" s="684" t="s">
        <v>42537</v>
      </c>
      <c r="C1510" s="684" t="s">
        <v>5</v>
      </c>
      <c r="D1510" s="685" t="s">
        <v>42538</v>
      </c>
    </row>
    <row r="1511" spans="1:4" ht="13.5" x14ac:dyDescent="0.25">
      <c r="A1511" s="684">
        <v>98420</v>
      </c>
      <c r="B1511" s="684" t="s">
        <v>42539</v>
      </c>
      <c r="C1511" s="684" t="s">
        <v>5</v>
      </c>
      <c r="D1511" s="685" t="s">
        <v>42540</v>
      </c>
    </row>
    <row r="1512" spans="1:4" ht="13.5" x14ac:dyDescent="0.25">
      <c r="A1512" s="684">
        <v>98421</v>
      </c>
      <c r="B1512" s="684" t="s">
        <v>42541</v>
      </c>
      <c r="C1512" s="684" t="s">
        <v>5</v>
      </c>
      <c r="D1512" s="685" t="s">
        <v>42542</v>
      </c>
    </row>
    <row r="1513" spans="1:4" ht="13.5" x14ac:dyDescent="0.25">
      <c r="A1513" s="684">
        <v>98422</v>
      </c>
      <c r="B1513" s="684" t="s">
        <v>42543</v>
      </c>
      <c r="C1513" s="684" t="s">
        <v>5</v>
      </c>
      <c r="D1513" s="685" t="s">
        <v>42544</v>
      </c>
    </row>
    <row r="1514" spans="1:4" ht="13.5" x14ac:dyDescent="0.25">
      <c r="A1514" s="684">
        <v>98423</v>
      </c>
      <c r="B1514" s="684" t="s">
        <v>42545</v>
      </c>
      <c r="C1514" s="684" t="s">
        <v>5</v>
      </c>
      <c r="D1514" s="685" t="s">
        <v>42546</v>
      </c>
    </row>
    <row r="1515" spans="1:4" ht="13.5" x14ac:dyDescent="0.25">
      <c r="A1515" s="684">
        <v>98424</v>
      </c>
      <c r="B1515" s="684" t="s">
        <v>42547</v>
      </c>
      <c r="C1515" s="684" t="s">
        <v>5</v>
      </c>
      <c r="D1515" s="685" t="s">
        <v>42548</v>
      </c>
    </row>
    <row r="1516" spans="1:4" ht="13.5" x14ac:dyDescent="0.25">
      <c r="A1516" s="684">
        <v>98425</v>
      </c>
      <c r="B1516" s="684" t="s">
        <v>42549</v>
      </c>
      <c r="C1516" s="684" t="s">
        <v>5</v>
      </c>
      <c r="D1516" s="685" t="s">
        <v>42439</v>
      </c>
    </row>
    <row r="1517" spans="1:4" ht="13.5" x14ac:dyDescent="0.25">
      <c r="A1517" s="684">
        <v>98426</v>
      </c>
      <c r="B1517" s="684" t="s">
        <v>42550</v>
      </c>
      <c r="C1517" s="684" t="s">
        <v>5</v>
      </c>
      <c r="D1517" s="685" t="s">
        <v>42551</v>
      </c>
    </row>
    <row r="1518" spans="1:4" ht="13.5" x14ac:dyDescent="0.25">
      <c r="A1518" s="684">
        <v>98427</v>
      </c>
      <c r="B1518" s="684" t="s">
        <v>42552</v>
      </c>
      <c r="C1518" s="684" t="s">
        <v>5</v>
      </c>
      <c r="D1518" s="685" t="s">
        <v>42553</v>
      </c>
    </row>
    <row r="1519" spans="1:4" ht="13.5" x14ac:dyDescent="0.25">
      <c r="A1519" s="684">
        <v>98428</v>
      </c>
      <c r="B1519" s="684" t="s">
        <v>42554</v>
      </c>
      <c r="C1519" s="684" t="s">
        <v>5</v>
      </c>
      <c r="D1519" s="685" t="s">
        <v>42555</v>
      </c>
    </row>
    <row r="1520" spans="1:4" ht="13.5" x14ac:dyDescent="0.25">
      <c r="A1520" s="684">
        <v>98429</v>
      </c>
      <c r="B1520" s="684" t="s">
        <v>42556</v>
      </c>
      <c r="C1520" s="684" t="s">
        <v>5</v>
      </c>
      <c r="D1520" s="685" t="s">
        <v>42557</v>
      </c>
    </row>
    <row r="1521" spans="1:4" ht="13.5" x14ac:dyDescent="0.25">
      <c r="A1521" s="684">
        <v>98430</v>
      </c>
      <c r="B1521" s="684" t="s">
        <v>42558</v>
      </c>
      <c r="C1521" s="684" t="s">
        <v>5</v>
      </c>
      <c r="D1521" s="685" t="s">
        <v>42559</v>
      </c>
    </row>
    <row r="1522" spans="1:4" ht="13.5" x14ac:dyDescent="0.25">
      <c r="A1522" s="684">
        <v>98431</v>
      </c>
      <c r="B1522" s="684" t="s">
        <v>42560</v>
      </c>
      <c r="C1522" s="684" t="s">
        <v>5</v>
      </c>
      <c r="D1522" s="685" t="s">
        <v>42561</v>
      </c>
    </row>
    <row r="1523" spans="1:4" ht="13.5" x14ac:dyDescent="0.25">
      <c r="A1523" s="684">
        <v>98432</v>
      </c>
      <c r="B1523" s="684" t="s">
        <v>42562</v>
      </c>
      <c r="C1523" s="684" t="s">
        <v>5</v>
      </c>
      <c r="D1523" s="685" t="s">
        <v>42563</v>
      </c>
    </row>
    <row r="1524" spans="1:4" ht="13.5" x14ac:dyDescent="0.25">
      <c r="A1524" s="684">
        <v>98433</v>
      </c>
      <c r="B1524" s="684" t="s">
        <v>42564</v>
      </c>
      <c r="C1524" s="684" t="s">
        <v>5</v>
      </c>
      <c r="D1524" s="685" t="s">
        <v>42565</v>
      </c>
    </row>
    <row r="1525" spans="1:4" ht="13.5" x14ac:dyDescent="0.25">
      <c r="A1525" s="684">
        <v>98434</v>
      </c>
      <c r="B1525" s="684" t="s">
        <v>42566</v>
      </c>
      <c r="C1525" s="684" t="s">
        <v>5</v>
      </c>
      <c r="D1525" s="685" t="s">
        <v>42567</v>
      </c>
    </row>
    <row r="1526" spans="1:4" ht="13.5" x14ac:dyDescent="0.25">
      <c r="A1526" s="684">
        <v>99240</v>
      </c>
      <c r="B1526" s="684" t="s">
        <v>25325</v>
      </c>
      <c r="C1526" s="684" t="s">
        <v>4</v>
      </c>
      <c r="D1526" s="685" t="s">
        <v>42568</v>
      </c>
    </row>
    <row r="1527" spans="1:4" ht="13.5" x14ac:dyDescent="0.25">
      <c r="A1527" s="684">
        <v>99241</v>
      </c>
      <c r="B1527" s="684" t="s">
        <v>25326</v>
      </c>
      <c r="C1527" s="684" t="s">
        <v>4</v>
      </c>
      <c r="D1527" s="685" t="s">
        <v>42569</v>
      </c>
    </row>
    <row r="1528" spans="1:4" ht="13.5" x14ac:dyDescent="0.25">
      <c r="A1528" s="684">
        <v>99242</v>
      </c>
      <c r="B1528" s="684" t="s">
        <v>42570</v>
      </c>
      <c r="C1528" s="684" t="s">
        <v>5</v>
      </c>
      <c r="D1528" s="685" t="s">
        <v>42571</v>
      </c>
    </row>
    <row r="1529" spans="1:4" ht="13.5" x14ac:dyDescent="0.25">
      <c r="A1529" s="684">
        <v>99243</v>
      </c>
      <c r="B1529" s="684" t="s">
        <v>25327</v>
      </c>
      <c r="C1529" s="684" t="s">
        <v>4</v>
      </c>
      <c r="D1529" s="685" t="s">
        <v>42572</v>
      </c>
    </row>
    <row r="1530" spans="1:4" ht="13.5" x14ac:dyDescent="0.25">
      <c r="A1530" s="684">
        <v>99244</v>
      </c>
      <c r="B1530" s="684" t="s">
        <v>42573</v>
      </c>
      <c r="C1530" s="684" t="s">
        <v>5</v>
      </c>
      <c r="D1530" s="685" t="s">
        <v>42574</v>
      </c>
    </row>
    <row r="1531" spans="1:4" ht="13.5" x14ac:dyDescent="0.25">
      <c r="A1531" s="684">
        <v>99246</v>
      </c>
      <c r="B1531" s="684" t="s">
        <v>25328</v>
      </c>
      <c r="C1531" s="684" t="s">
        <v>4</v>
      </c>
      <c r="D1531" s="685" t="s">
        <v>42575</v>
      </c>
    </row>
    <row r="1532" spans="1:4" ht="13.5" x14ac:dyDescent="0.25">
      <c r="A1532" s="684">
        <v>99247</v>
      </c>
      <c r="B1532" s="684" t="s">
        <v>25329</v>
      </c>
      <c r="C1532" s="684" t="s">
        <v>4</v>
      </c>
      <c r="D1532" s="685" t="s">
        <v>42576</v>
      </c>
    </row>
    <row r="1533" spans="1:4" ht="13.5" x14ac:dyDescent="0.25">
      <c r="A1533" s="684">
        <v>99248</v>
      </c>
      <c r="B1533" s="684" t="s">
        <v>42577</v>
      </c>
      <c r="C1533" s="684" t="s">
        <v>5</v>
      </c>
      <c r="D1533" s="685" t="s">
        <v>42578</v>
      </c>
    </row>
    <row r="1534" spans="1:4" ht="13.5" x14ac:dyDescent="0.25">
      <c r="A1534" s="684">
        <v>99249</v>
      </c>
      <c r="B1534" s="684" t="s">
        <v>25330</v>
      </c>
      <c r="C1534" s="684" t="s">
        <v>4</v>
      </c>
      <c r="D1534" s="685" t="s">
        <v>42579</v>
      </c>
    </row>
    <row r="1535" spans="1:4" ht="13.5" x14ac:dyDescent="0.25">
      <c r="A1535" s="684">
        <v>99252</v>
      </c>
      <c r="B1535" s="684" t="s">
        <v>42580</v>
      </c>
      <c r="C1535" s="684" t="s">
        <v>5</v>
      </c>
      <c r="D1535" s="685" t="s">
        <v>42581</v>
      </c>
    </row>
    <row r="1536" spans="1:4" ht="13.5" x14ac:dyDescent="0.25">
      <c r="A1536" s="684">
        <v>99254</v>
      </c>
      <c r="B1536" s="684" t="s">
        <v>25331</v>
      </c>
      <c r="C1536" s="684" t="s">
        <v>4</v>
      </c>
      <c r="D1536" s="685" t="s">
        <v>42582</v>
      </c>
    </row>
    <row r="1537" spans="1:4" ht="13.5" x14ac:dyDescent="0.25">
      <c r="A1537" s="684">
        <v>99256</v>
      </c>
      <c r="B1537" s="684" t="s">
        <v>42583</v>
      </c>
      <c r="C1537" s="684" t="s">
        <v>5</v>
      </c>
      <c r="D1537" s="685" t="s">
        <v>42584</v>
      </c>
    </row>
    <row r="1538" spans="1:4" ht="13.5" x14ac:dyDescent="0.25">
      <c r="A1538" s="684">
        <v>99259</v>
      </c>
      <c r="B1538" s="684" t="s">
        <v>42585</v>
      </c>
      <c r="C1538" s="684" t="s">
        <v>5</v>
      </c>
      <c r="D1538" s="685" t="s">
        <v>42586</v>
      </c>
    </row>
    <row r="1539" spans="1:4" ht="13.5" x14ac:dyDescent="0.25">
      <c r="A1539" s="684">
        <v>99261</v>
      </c>
      <c r="B1539" s="684" t="s">
        <v>25332</v>
      </c>
      <c r="C1539" s="684" t="s">
        <v>4</v>
      </c>
      <c r="D1539" s="685" t="s">
        <v>42587</v>
      </c>
    </row>
    <row r="1540" spans="1:4" ht="13.5" x14ac:dyDescent="0.25">
      <c r="A1540" s="684">
        <v>99263</v>
      </c>
      <c r="B1540" s="684" t="s">
        <v>25333</v>
      </c>
      <c r="C1540" s="684" t="s">
        <v>4</v>
      </c>
      <c r="D1540" s="685" t="s">
        <v>42588</v>
      </c>
    </row>
    <row r="1541" spans="1:4" ht="13.5" x14ac:dyDescent="0.25">
      <c r="A1541" s="684">
        <v>99265</v>
      </c>
      <c r="B1541" s="684" t="s">
        <v>42589</v>
      </c>
      <c r="C1541" s="684" t="s">
        <v>5</v>
      </c>
      <c r="D1541" s="685" t="s">
        <v>42590</v>
      </c>
    </row>
    <row r="1542" spans="1:4" ht="13.5" x14ac:dyDescent="0.25">
      <c r="A1542" s="684">
        <v>99266</v>
      </c>
      <c r="B1542" s="684" t="s">
        <v>25334</v>
      </c>
      <c r="C1542" s="684" t="s">
        <v>4</v>
      </c>
      <c r="D1542" s="685" t="s">
        <v>42569</v>
      </c>
    </row>
    <row r="1543" spans="1:4" ht="13.5" x14ac:dyDescent="0.25">
      <c r="A1543" s="684">
        <v>99267</v>
      </c>
      <c r="B1543" s="684" t="s">
        <v>42591</v>
      </c>
      <c r="C1543" s="684" t="s">
        <v>5</v>
      </c>
      <c r="D1543" s="685" t="s">
        <v>42592</v>
      </c>
    </row>
    <row r="1544" spans="1:4" ht="13.5" x14ac:dyDescent="0.25">
      <c r="A1544" s="684">
        <v>99268</v>
      </c>
      <c r="B1544" s="684" t="s">
        <v>42593</v>
      </c>
      <c r="C1544" s="684" t="s">
        <v>5</v>
      </c>
      <c r="D1544" s="685" t="s">
        <v>42594</v>
      </c>
    </row>
    <row r="1545" spans="1:4" ht="13.5" x14ac:dyDescent="0.25">
      <c r="A1545" s="684">
        <v>99269</v>
      </c>
      <c r="B1545" s="684" t="s">
        <v>25335</v>
      </c>
      <c r="C1545" s="684" t="s">
        <v>4</v>
      </c>
      <c r="D1545" s="685" t="s">
        <v>42576</v>
      </c>
    </row>
    <row r="1546" spans="1:4" ht="13.5" x14ac:dyDescent="0.25">
      <c r="A1546" s="684">
        <v>99270</v>
      </c>
      <c r="B1546" s="684" t="s">
        <v>42595</v>
      </c>
      <c r="C1546" s="684" t="s">
        <v>5</v>
      </c>
      <c r="D1546" s="685" t="s">
        <v>42596</v>
      </c>
    </row>
    <row r="1547" spans="1:4" ht="13.5" x14ac:dyDescent="0.25">
      <c r="A1547" s="684">
        <v>99271</v>
      </c>
      <c r="B1547" s="684" t="s">
        <v>42597</v>
      </c>
      <c r="C1547" s="684" t="s">
        <v>5</v>
      </c>
      <c r="D1547" s="685" t="s">
        <v>42598</v>
      </c>
    </row>
    <row r="1548" spans="1:4" ht="13.5" x14ac:dyDescent="0.25">
      <c r="A1548" s="684">
        <v>99272</v>
      </c>
      <c r="B1548" s="684" t="s">
        <v>42599</v>
      </c>
      <c r="C1548" s="684" t="s">
        <v>5</v>
      </c>
      <c r="D1548" s="685" t="s">
        <v>42600</v>
      </c>
    </row>
    <row r="1549" spans="1:4" ht="13.5" x14ac:dyDescent="0.25">
      <c r="A1549" s="684">
        <v>99273</v>
      </c>
      <c r="B1549" s="684" t="s">
        <v>42601</v>
      </c>
      <c r="C1549" s="684" t="s">
        <v>5</v>
      </c>
      <c r="D1549" s="685" t="s">
        <v>42602</v>
      </c>
    </row>
    <row r="1550" spans="1:4" ht="13.5" x14ac:dyDescent="0.25">
      <c r="A1550" s="684">
        <v>99274</v>
      </c>
      <c r="B1550" s="684" t="s">
        <v>42603</v>
      </c>
      <c r="C1550" s="684" t="s">
        <v>5</v>
      </c>
      <c r="D1550" s="685" t="s">
        <v>42604</v>
      </c>
    </row>
    <row r="1551" spans="1:4" ht="13.5" x14ac:dyDescent="0.25">
      <c r="A1551" s="684">
        <v>99275</v>
      </c>
      <c r="B1551" s="684" t="s">
        <v>42605</v>
      </c>
      <c r="C1551" s="684" t="s">
        <v>5</v>
      </c>
      <c r="D1551" s="685" t="s">
        <v>42606</v>
      </c>
    </row>
    <row r="1552" spans="1:4" ht="13.5" x14ac:dyDescent="0.25">
      <c r="A1552" s="684">
        <v>99276</v>
      </c>
      <c r="B1552" s="684" t="s">
        <v>25336</v>
      </c>
      <c r="C1552" s="684" t="s">
        <v>4</v>
      </c>
      <c r="D1552" s="685" t="s">
        <v>42607</v>
      </c>
    </row>
    <row r="1553" spans="1:4" ht="13.5" x14ac:dyDescent="0.25">
      <c r="A1553" s="684">
        <v>99277</v>
      </c>
      <c r="B1553" s="684" t="s">
        <v>25337</v>
      </c>
      <c r="C1553" s="684" t="s">
        <v>4</v>
      </c>
      <c r="D1553" s="685" t="s">
        <v>42588</v>
      </c>
    </row>
    <row r="1554" spans="1:4" ht="13.5" x14ac:dyDescent="0.25">
      <c r="A1554" s="684">
        <v>99278</v>
      </c>
      <c r="B1554" s="684" t="s">
        <v>25338</v>
      </c>
      <c r="C1554" s="684" t="s">
        <v>4</v>
      </c>
      <c r="D1554" s="685" t="s">
        <v>42608</v>
      </c>
    </row>
    <row r="1555" spans="1:4" ht="13.5" x14ac:dyDescent="0.25">
      <c r="A1555" s="684">
        <v>99279</v>
      </c>
      <c r="B1555" s="684" t="s">
        <v>42609</v>
      </c>
      <c r="C1555" s="684" t="s">
        <v>5</v>
      </c>
      <c r="D1555" s="685" t="s">
        <v>42610</v>
      </c>
    </row>
    <row r="1556" spans="1:4" ht="13.5" x14ac:dyDescent="0.25">
      <c r="A1556" s="684">
        <v>99280</v>
      </c>
      <c r="B1556" s="684" t="s">
        <v>42611</v>
      </c>
      <c r="C1556" s="684" t="s">
        <v>5</v>
      </c>
      <c r="D1556" s="685" t="s">
        <v>42612</v>
      </c>
    </row>
    <row r="1557" spans="1:4" ht="13.5" x14ac:dyDescent="0.25">
      <c r="A1557" s="684">
        <v>99281</v>
      </c>
      <c r="B1557" s="684" t="s">
        <v>25339</v>
      </c>
      <c r="C1557" s="684" t="s">
        <v>4</v>
      </c>
      <c r="D1557" s="685" t="s">
        <v>42607</v>
      </c>
    </row>
    <row r="1558" spans="1:4" ht="13.5" x14ac:dyDescent="0.25">
      <c r="A1558" s="684">
        <v>99282</v>
      </c>
      <c r="B1558" s="684" t="s">
        <v>25340</v>
      </c>
      <c r="C1558" s="684" t="s">
        <v>4</v>
      </c>
      <c r="D1558" s="685" t="s">
        <v>42613</v>
      </c>
    </row>
    <row r="1559" spans="1:4" ht="13.5" x14ac:dyDescent="0.25">
      <c r="A1559" s="684">
        <v>99283</v>
      </c>
      <c r="B1559" s="684" t="s">
        <v>25341</v>
      </c>
      <c r="C1559" s="684" t="s">
        <v>4</v>
      </c>
      <c r="D1559" s="685" t="s">
        <v>42614</v>
      </c>
    </row>
    <row r="1560" spans="1:4" ht="13.5" x14ac:dyDescent="0.25">
      <c r="A1560" s="684">
        <v>99284</v>
      </c>
      <c r="B1560" s="684" t="s">
        <v>42615</v>
      </c>
      <c r="C1560" s="684" t="s">
        <v>5</v>
      </c>
      <c r="D1560" s="685" t="s">
        <v>42616</v>
      </c>
    </row>
    <row r="1561" spans="1:4" ht="13.5" x14ac:dyDescent="0.25">
      <c r="A1561" s="684">
        <v>99285</v>
      </c>
      <c r="B1561" s="684" t="s">
        <v>42617</v>
      </c>
      <c r="C1561" s="684" t="s">
        <v>5</v>
      </c>
      <c r="D1561" s="685" t="s">
        <v>42618</v>
      </c>
    </row>
    <row r="1562" spans="1:4" ht="13.5" x14ac:dyDescent="0.25">
      <c r="A1562" s="684">
        <v>99286</v>
      </c>
      <c r="B1562" s="684" t="s">
        <v>42619</v>
      </c>
      <c r="C1562" s="684" t="s">
        <v>5</v>
      </c>
      <c r="D1562" s="685" t="s">
        <v>42620</v>
      </c>
    </row>
    <row r="1563" spans="1:4" ht="13.5" x14ac:dyDescent="0.25">
      <c r="A1563" s="684">
        <v>99287</v>
      </c>
      <c r="B1563" s="684" t="s">
        <v>42621</v>
      </c>
      <c r="C1563" s="684" t="s">
        <v>5</v>
      </c>
      <c r="D1563" s="685" t="s">
        <v>42622</v>
      </c>
    </row>
    <row r="1564" spans="1:4" ht="13.5" x14ac:dyDescent="0.25">
      <c r="A1564" s="684">
        <v>99288</v>
      </c>
      <c r="B1564" s="684" t="s">
        <v>25342</v>
      </c>
      <c r="C1564" s="684" t="s">
        <v>4</v>
      </c>
      <c r="D1564" s="685" t="s">
        <v>42623</v>
      </c>
    </row>
    <row r="1565" spans="1:4" ht="13.5" x14ac:dyDescent="0.25">
      <c r="A1565" s="684">
        <v>99289</v>
      </c>
      <c r="B1565" s="684" t="s">
        <v>25343</v>
      </c>
      <c r="C1565" s="684" t="s">
        <v>4</v>
      </c>
      <c r="D1565" s="685" t="s">
        <v>42624</v>
      </c>
    </row>
    <row r="1566" spans="1:4" ht="13.5" x14ac:dyDescent="0.25">
      <c r="A1566" s="684">
        <v>99290</v>
      </c>
      <c r="B1566" s="684" t="s">
        <v>42625</v>
      </c>
      <c r="C1566" s="684" t="s">
        <v>5</v>
      </c>
      <c r="D1566" s="685" t="s">
        <v>42626</v>
      </c>
    </row>
    <row r="1567" spans="1:4" ht="13.5" x14ac:dyDescent="0.25">
      <c r="A1567" s="684">
        <v>99291</v>
      </c>
      <c r="B1567" s="684" t="s">
        <v>25344</v>
      </c>
      <c r="C1567" s="684" t="s">
        <v>4</v>
      </c>
      <c r="D1567" s="685" t="s">
        <v>42627</v>
      </c>
    </row>
    <row r="1568" spans="1:4" ht="13.5" x14ac:dyDescent="0.25">
      <c r="A1568" s="684">
        <v>99292</v>
      </c>
      <c r="B1568" s="684" t="s">
        <v>42628</v>
      </c>
      <c r="C1568" s="684" t="s">
        <v>5</v>
      </c>
      <c r="D1568" s="685" t="s">
        <v>42629</v>
      </c>
    </row>
    <row r="1569" spans="1:4" ht="13.5" x14ac:dyDescent="0.25">
      <c r="A1569" s="684">
        <v>99293</v>
      </c>
      <c r="B1569" s="684" t="s">
        <v>25345</v>
      </c>
      <c r="C1569" s="684" t="s">
        <v>4</v>
      </c>
      <c r="D1569" s="685" t="s">
        <v>42630</v>
      </c>
    </row>
    <row r="1570" spans="1:4" ht="13.5" x14ac:dyDescent="0.25">
      <c r="A1570" s="684">
        <v>99294</v>
      </c>
      <c r="B1570" s="684" t="s">
        <v>42631</v>
      </c>
      <c r="C1570" s="684" t="s">
        <v>5</v>
      </c>
      <c r="D1570" s="685" t="s">
        <v>42632</v>
      </c>
    </row>
    <row r="1571" spans="1:4" ht="13.5" x14ac:dyDescent="0.25">
      <c r="A1571" s="684">
        <v>99296</v>
      </c>
      <c r="B1571" s="684" t="s">
        <v>25346</v>
      </c>
      <c r="C1571" s="684" t="s">
        <v>4</v>
      </c>
      <c r="D1571" s="685" t="s">
        <v>42633</v>
      </c>
    </row>
    <row r="1572" spans="1:4" ht="13.5" x14ac:dyDescent="0.25">
      <c r="A1572" s="684">
        <v>99297</v>
      </c>
      <c r="B1572" s="684" t="s">
        <v>25347</v>
      </c>
      <c r="C1572" s="684" t="s">
        <v>4</v>
      </c>
      <c r="D1572" s="685" t="s">
        <v>42634</v>
      </c>
    </row>
    <row r="1573" spans="1:4" ht="13.5" x14ac:dyDescent="0.25">
      <c r="A1573" s="684">
        <v>99298</v>
      </c>
      <c r="B1573" s="684" t="s">
        <v>42635</v>
      </c>
      <c r="C1573" s="684" t="s">
        <v>5</v>
      </c>
      <c r="D1573" s="685" t="s">
        <v>42636</v>
      </c>
    </row>
    <row r="1574" spans="1:4" ht="13.5" x14ac:dyDescent="0.25">
      <c r="A1574" s="684">
        <v>99299</v>
      </c>
      <c r="B1574" s="684" t="s">
        <v>25348</v>
      </c>
      <c r="C1574" s="684" t="s">
        <v>4</v>
      </c>
      <c r="D1574" s="685" t="s">
        <v>42637</v>
      </c>
    </row>
    <row r="1575" spans="1:4" ht="13.5" x14ac:dyDescent="0.25">
      <c r="A1575" s="684">
        <v>99300</v>
      </c>
      <c r="B1575" s="684" t="s">
        <v>42638</v>
      </c>
      <c r="C1575" s="684" t="s">
        <v>5</v>
      </c>
      <c r="D1575" s="685" t="s">
        <v>42639</v>
      </c>
    </row>
    <row r="1576" spans="1:4" ht="13.5" x14ac:dyDescent="0.25">
      <c r="A1576" s="684">
        <v>99301</v>
      </c>
      <c r="B1576" s="684" t="s">
        <v>42640</v>
      </c>
      <c r="C1576" s="684" t="s">
        <v>5</v>
      </c>
      <c r="D1576" s="685" t="s">
        <v>42641</v>
      </c>
    </row>
    <row r="1577" spans="1:4" ht="13.5" x14ac:dyDescent="0.25">
      <c r="A1577" s="684">
        <v>99302</v>
      </c>
      <c r="B1577" s="684" t="s">
        <v>25349</v>
      </c>
      <c r="C1577" s="684" t="s">
        <v>4</v>
      </c>
      <c r="D1577" s="685" t="s">
        <v>42642</v>
      </c>
    </row>
    <row r="1578" spans="1:4" ht="13.5" x14ac:dyDescent="0.25">
      <c r="A1578" s="684">
        <v>99303</v>
      </c>
      <c r="B1578" s="684" t="s">
        <v>42643</v>
      </c>
      <c r="C1578" s="684" t="s">
        <v>5</v>
      </c>
      <c r="D1578" s="685" t="s">
        <v>42644</v>
      </c>
    </row>
    <row r="1579" spans="1:4" ht="13.5" x14ac:dyDescent="0.25">
      <c r="A1579" s="684">
        <v>99304</v>
      </c>
      <c r="B1579" s="684" t="s">
        <v>25350</v>
      </c>
      <c r="C1579" s="684" t="s">
        <v>4</v>
      </c>
      <c r="D1579" s="685" t="s">
        <v>42645</v>
      </c>
    </row>
    <row r="1580" spans="1:4" ht="13.5" x14ac:dyDescent="0.25">
      <c r="A1580" s="684">
        <v>99305</v>
      </c>
      <c r="B1580" s="684" t="s">
        <v>42646</v>
      </c>
      <c r="C1580" s="684" t="s">
        <v>5</v>
      </c>
      <c r="D1580" s="685" t="s">
        <v>42647</v>
      </c>
    </row>
    <row r="1581" spans="1:4" ht="13.5" x14ac:dyDescent="0.25">
      <c r="A1581" s="684">
        <v>99306</v>
      </c>
      <c r="B1581" s="684" t="s">
        <v>25351</v>
      </c>
      <c r="C1581" s="684" t="s">
        <v>4</v>
      </c>
      <c r="D1581" s="685" t="s">
        <v>42642</v>
      </c>
    </row>
    <row r="1582" spans="1:4" ht="13.5" x14ac:dyDescent="0.25">
      <c r="A1582" s="684">
        <v>99307</v>
      </c>
      <c r="B1582" s="684" t="s">
        <v>25352</v>
      </c>
      <c r="C1582" s="684" t="s">
        <v>4</v>
      </c>
      <c r="D1582" s="685" t="s">
        <v>42648</v>
      </c>
    </row>
    <row r="1583" spans="1:4" ht="13.5" x14ac:dyDescent="0.25">
      <c r="A1583" s="684">
        <v>99308</v>
      </c>
      <c r="B1583" s="684" t="s">
        <v>42649</v>
      </c>
      <c r="C1583" s="684" t="s">
        <v>5</v>
      </c>
      <c r="D1583" s="685" t="s">
        <v>42650</v>
      </c>
    </row>
    <row r="1584" spans="1:4" ht="13.5" x14ac:dyDescent="0.25">
      <c r="A1584" s="684">
        <v>99309</v>
      </c>
      <c r="B1584" s="684" t="s">
        <v>25353</v>
      </c>
      <c r="C1584" s="684" t="s">
        <v>4</v>
      </c>
      <c r="D1584" s="685" t="s">
        <v>42651</v>
      </c>
    </row>
    <row r="1585" spans="1:4" ht="13.5" x14ac:dyDescent="0.25">
      <c r="A1585" s="684">
        <v>99310</v>
      </c>
      <c r="B1585" s="684" t="s">
        <v>42652</v>
      </c>
      <c r="C1585" s="684" t="s">
        <v>5</v>
      </c>
      <c r="D1585" s="685" t="s">
        <v>42653</v>
      </c>
    </row>
    <row r="1586" spans="1:4" ht="13.5" x14ac:dyDescent="0.25">
      <c r="A1586" s="684">
        <v>99311</v>
      </c>
      <c r="B1586" s="684" t="s">
        <v>25354</v>
      </c>
      <c r="C1586" s="684" t="s">
        <v>4</v>
      </c>
      <c r="D1586" s="685" t="s">
        <v>42651</v>
      </c>
    </row>
    <row r="1587" spans="1:4" ht="13.5" x14ac:dyDescent="0.25">
      <c r="A1587" s="684">
        <v>99312</v>
      </c>
      <c r="B1587" s="684" t="s">
        <v>42654</v>
      </c>
      <c r="C1587" s="684" t="s">
        <v>5</v>
      </c>
      <c r="D1587" s="685" t="s">
        <v>42655</v>
      </c>
    </row>
    <row r="1588" spans="1:4" ht="13.5" x14ac:dyDescent="0.25">
      <c r="A1588" s="684">
        <v>99313</v>
      </c>
      <c r="B1588" s="684" t="s">
        <v>42656</v>
      </c>
      <c r="C1588" s="684" t="s">
        <v>5</v>
      </c>
      <c r="D1588" s="685" t="s">
        <v>42657</v>
      </c>
    </row>
    <row r="1589" spans="1:4" ht="13.5" x14ac:dyDescent="0.25">
      <c r="A1589" s="684">
        <v>99314</v>
      </c>
      <c r="B1589" s="684" t="s">
        <v>25355</v>
      </c>
      <c r="C1589" s="684" t="s">
        <v>4</v>
      </c>
      <c r="D1589" s="685" t="s">
        <v>42658</v>
      </c>
    </row>
    <row r="1590" spans="1:4" ht="13.5" x14ac:dyDescent="0.25">
      <c r="A1590" s="684">
        <v>99315</v>
      </c>
      <c r="B1590" s="684" t="s">
        <v>42659</v>
      </c>
      <c r="C1590" s="684" t="s">
        <v>5</v>
      </c>
      <c r="D1590" s="685" t="s">
        <v>42660</v>
      </c>
    </row>
    <row r="1591" spans="1:4" ht="13.5" x14ac:dyDescent="0.25">
      <c r="A1591" s="684">
        <v>99317</v>
      </c>
      <c r="B1591" s="684" t="s">
        <v>25356</v>
      </c>
      <c r="C1591" s="684" t="s">
        <v>4</v>
      </c>
      <c r="D1591" s="685" t="s">
        <v>42661</v>
      </c>
    </row>
    <row r="1592" spans="1:4" ht="13.5" x14ac:dyDescent="0.25">
      <c r="A1592" s="684">
        <v>99318</v>
      </c>
      <c r="B1592" s="684" t="s">
        <v>25357</v>
      </c>
      <c r="C1592" s="684" t="s">
        <v>4</v>
      </c>
      <c r="D1592" s="685" t="s">
        <v>42662</v>
      </c>
    </row>
    <row r="1593" spans="1:4" ht="13.5" x14ac:dyDescent="0.25">
      <c r="A1593" s="684">
        <v>99319</v>
      </c>
      <c r="B1593" s="684" t="s">
        <v>25358</v>
      </c>
      <c r="C1593" s="684" t="s">
        <v>4</v>
      </c>
      <c r="D1593" s="685" t="s">
        <v>42663</v>
      </c>
    </row>
    <row r="1594" spans="1:4" ht="13.5" x14ac:dyDescent="0.25">
      <c r="A1594" s="684">
        <v>99320</v>
      </c>
      <c r="B1594" s="684" t="s">
        <v>42664</v>
      </c>
      <c r="C1594" s="684" t="s">
        <v>5</v>
      </c>
      <c r="D1594" s="685" t="s">
        <v>42665</v>
      </c>
    </row>
    <row r="1595" spans="1:4" ht="13.5" x14ac:dyDescent="0.25">
      <c r="A1595" s="684">
        <v>99321</v>
      </c>
      <c r="B1595" s="684" t="s">
        <v>25359</v>
      </c>
      <c r="C1595" s="684" t="s">
        <v>4</v>
      </c>
      <c r="D1595" s="685" t="s">
        <v>42666</v>
      </c>
    </row>
    <row r="1596" spans="1:4" ht="13.5" x14ac:dyDescent="0.25">
      <c r="A1596" s="684">
        <v>99322</v>
      </c>
      <c r="B1596" s="684" t="s">
        <v>42667</v>
      </c>
      <c r="C1596" s="684" t="s">
        <v>5</v>
      </c>
      <c r="D1596" s="685" t="s">
        <v>42668</v>
      </c>
    </row>
    <row r="1597" spans="1:4" ht="13.5" x14ac:dyDescent="0.25">
      <c r="A1597" s="684">
        <v>99323</v>
      </c>
      <c r="B1597" s="684" t="s">
        <v>25360</v>
      </c>
      <c r="C1597" s="684" t="s">
        <v>4</v>
      </c>
      <c r="D1597" s="685" t="s">
        <v>42634</v>
      </c>
    </row>
    <row r="1598" spans="1:4" ht="13.5" x14ac:dyDescent="0.25">
      <c r="A1598" s="684">
        <v>99324</v>
      </c>
      <c r="B1598" s="684" t="s">
        <v>42669</v>
      </c>
      <c r="C1598" s="684" t="s">
        <v>5</v>
      </c>
      <c r="D1598" s="685" t="s">
        <v>42670</v>
      </c>
    </row>
    <row r="1599" spans="1:4" ht="13.5" x14ac:dyDescent="0.25">
      <c r="A1599" s="684">
        <v>99325</v>
      </c>
      <c r="B1599" s="684" t="s">
        <v>25361</v>
      </c>
      <c r="C1599" s="684" t="s">
        <v>4</v>
      </c>
      <c r="D1599" s="685" t="s">
        <v>42637</v>
      </c>
    </row>
    <row r="1600" spans="1:4" ht="13.5" x14ac:dyDescent="0.25">
      <c r="A1600" s="684">
        <v>99326</v>
      </c>
      <c r="B1600" s="684" t="s">
        <v>42671</v>
      </c>
      <c r="C1600" s="684" t="s">
        <v>5</v>
      </c>
      <c r="D1600" s="685" t="s">
        <v>42672</v>
      </c>
    </row>
    <row r="1601" spans="1:4" ht="13.5" x14ac:dyDescent="0.25">
      <c r="A1601" s="684">
        <v>99327</v>
      </c>
      <c r="B1601" s="684" t="s">
        <v>25362</v>
      </c>
      <c r="C1601" s="684" t="s">
        <v>4</v>
      </c>
      <c r="D1601" s="685" t="s">
        <v>42673</v>
      </c>
    </row>
    <row r="1602" spans="1:4" ht="13.5" x14ac:dyDescent="0.25">
      <c r="A1602" s="684">
        <v>101800</v>
      </c>
      <c r="B1602" s="684" t="s">
        <v>25363</v>
      </c>
      <c r="C1602" s="684" t="s">
        <v>5</v>
      </c>
      <c r="D1602" s="685" t="s">
        <v>42674</v>
      </c>
    </row>
    <row r="1603" spans="1:4" ht="13.5" x14ac:dyDescent="0.25">
      <c r="A1603" s="684">
        <v>101801</v>
      </c>
      <c r="B1603" s="684" t="s">
        <v>25364</v>
      </c>
      <c r="C1603" s="684" t="s">
        <v>5</v>
      </c>
      <c r="D1603" s="685" t="s">
        <v>42675</v>
      </c>
    </row>
    <row r="1604" spans="1:4" ht="13.5" x14ac:dyDescent="0.25">
      <c r="A1604" s="684">
        <v>101806</v>
      </c>
      <c r="B1604" s="684" t="s">
        <v>42676</v>
      </c>
      <c r="C1604" s="684" t="s">
        <v>5</v>
      </c>
      <c r="D1604" s="685" t="s">
        <v>42677</v>
      </c>
    </row>
    <row r="1605" spans="1:4" ht="13.5" x14ac:dyDescent="0.25">
      <c r="A1605" s="684">
        <v>101807</v>
      </c>
      <c r="B1605" s="684" t="s">
        <v>42678</v>
      </c>
      <c r="C1605" s="684" t="s">
        <v>5</v>
      </c>
      <c r="D1605" s="685" t="s">
        <v>42679</v>
      </c>
    </row>
    <row r="1606" spans="1:4" ht="13.5" x14ac:dyDescent="0.25">
      <c r="A1606" s="684">
        <v>101808</v>
      </c>
      <c r="B1606" s="684" t="s">
        <v>42680</v>
      </c>
      <c r="C1606" s="684" t="s">
        <v>5</v>
      </c>
      <c r="D1606" s="685" t="s">
        <v>42681</v>
      </c>
    </row>
    <row r="1607" spans="1:4" ht="13.5" x14ac:dyDescent="0.25">
      <c r="A1607" s="684">
        <v>101809</v>
      </c>
      <c r="B1607" s="684" t="s">
        <v>42682</v>
      </c>
      <c r="C1607" s="684" t="s">
        <v>5</v>
      </c>
      <c r="D1607" s="685" t="s">
        <v>42683</v>
      </c>
    </row>
    <row r="1608" spans="1:4" ht="13.5" x14ac:dyDescent="0.25">
      <c r="A1608" s="684">
        <v>102139</v>
      </c>
      <c r="B1608" s="684" t="s">
        <v>42684</v>
      </c>
      <c r="C1608" s="684" t="s">
        <v>5</v>
      </c>
      <c r="D1608" s="685" t="s">
        <v>42685</v>
      </c>
    </row>
    <row r="1609" spans="1:4" ht="13.5" x14ac:dyDescent="0.25">
      <c r="A1609" s="684">
        <v>102141</v>
      </c>
      <c r="B1609" s="684" t="s">
        <v>42686</v>
      </c>
      <c r="C1609" s="684" t="s">
        <v>5</v>
      </c>
      <c r="D1609" s="685" t="s">
        <v>42687</v>
      </c>
    </row>
    <row r="1610" spans="1:4" ht="13.5" x14ac:dyDescent="0.25">
      <c r="A1610" s="684">
        <v>102142</v>
      </c>
      <c r="B1610" s="684" t="s">
        <v>42688</v>
      </c>
      <c r="C1610" s="684" t="s">
        <v>5</v>
      </c>
      <c r="D1610" s="685" t="s">
        <v>42689</v>
      </c>
    </row>
    <row r="1611" spans="1:4" ht="13.5" x14ac:dyDescent="0.25">
      <c r="A1611" s="684">
        <v>102457</v>
      </c>
      <c r="B1611" s="684" t="s">
        <v>42690</v>
      </c>
      <c r="C1611" s="684" t="s">
        <v>5</v>
      </c>
      <c r="D1611" s="685" t="s">
        <v>42691</v>
      </c>
    </row>
    <row r="1612" spans="1:4" ht="13.5" x14ac:dyDescent="0.25">
      <c r="A1612" s="684">
        <v>94263</v>
      </c>
      <c r="B1612" s="684" t="s">
        <v>42692</v>
      </c>
      <c r="C1612" s="684" t="s">
        <v>4</v>
      </c>
      <c r="D1612" s="685" t="s">
        <v>25917</v>
      </c>
    </row>
    <row r="1613" spans="1:4" ht="13.5" x14ac:dyDescent="0.25">
      <c r="A1613" s="684">
        <v>94264</v>
      </c>
      <c r="B1613" s="684" t="s">
        <v>42693</v>
      </c>
      <c r="C1613" s="684" t="s">
        <v>4</v>
      </c>
      <c r="D1613" s="685" t="s">
        <v>26777</v>
      </c>
    </row>
    <row r="1614" spans="1:4" ht="13.5" x14ac:dyDescent="0.25">
      <c r="A1614" s="684">
        <v>94265</v>
      </c>
      <c r="B1614" s="684" t="s">
        <v>42694</v>
      </c>
      <c r="C1614" s="684" t="s">
        <v>4</v>
      </c>
      <c r="D1614" s="685" t="s">
        <v>42695</v>
      </c>
    </row>
    <row r="1615" spans="1:4" ht="13.5" x14ac:dyDescent="0.25">
      <c r="A1615" s="684">
        <v>94266</v>
      </c>
      <c r="B1615" s="684" t="s">
        <v>42696</v>
      </c>
      <c r="C1615" s="684" t="s">
        <v>4</v>
      </c>
      <c r="D1615" s="685" t="s">
        <v>26778</v>
      </c>
    </row>
    <row r="1616" spans="1:4" ht="13.5" x14ac:dyDescent="0.25">
      <c r="A1616" s="684">
        <v>94267</v>
      </c>
      <c r="B1616" s="684" t="s">
        <v>42697</v>
      </c>
      <c r="C1616" s="684" t="s">
        <v>4</v>
      </c>
      <c r="D1616" s="685" t="s">
        <v>42698</v>
      </c>
    </row>
    <row r="1617" spans="1:4" ht="13.5" x14ac:dyDescent="0.25">
      <c r="A1617" s="684">
        <v>94268</v>
      </c>
      <c r="B1617" s="684" t="s">
        <v>42699</v>
      </c>
      <c r="C1617" s="684" t="s">
        <v>4</v>
      </c>
      <c r="D1617" s="685" t="s">
        <v>42700</v>
      </c>
    </row>
    <row r="1618" spans="1:4" ht="13.5" x14ac:dyDescent="0.25">
      <c r="A1618" s="684">
        <v>94269</v>
      </c>
      <c r="B1618" s="684" t="s">
        <v>42701</v>
      </c>
      <c r="C1618" s="684" t="s">
        <v>4</v>
      </c>
      <c r="D1618" s="685" t="s">
        <v>42702</v>
      </c>
    </row>
    <row r="1619" spans="1:4" ht="13.5" x14ac:dyDescent="0.25">
      <c r="A1619" s="684">
        <v>94270</v>
      </c>
      <c r="B1619" s="684" t="s">
        <v>42703</v>
      </c>
      <c r="C1619" s="684" t="s">
        <v>4</v>
      </c>
      <c r="D1619" s="685" t="s">
        <v>42278</v>
      </c>
    </row>
    <row r="1620" spans="1:4" ht="13.5" x14ac:dyDescent="0.25">
      <c r="A1620" s="684">
        <v>94271</v>
      </c>
      <c r="B1620" s="684" t="s">
        <v>42704</v>
      </c>
      <c r="C1620" s="684" t="s">
        <v>4</v>
      </c>
      <c r="D1620" s="685" t="s">
        <v>42705</v>
      </c>
    </row>
    <row r="1621" spans="1:4" ht="13.5" x14ac:dyDescent="0.25">
      <c r="A1621" s="684">
        <v>94272</v>
      </c>
      <c r="B1621" s="684" t="s">
        <v>42706</v>
      </c>
      <c r="C1621" s="684" t="s">
        <v>4</v>
      </c>
      <c r="D1621" s="685" t="s">
        <v>26461</v>
      </c>
    </row>
    <row r="1622" spans="1:4" ht="13.5" x14ac:dyDescent="0.25">
      <c r="A1622" s="684">
        <v>94273</v>
      </c>
      <c r="B1622" s="684" t="s">
        <v>42707</v>
      </c>
      <c r="C1622" s="684" t="s">
        <v>4</v>
      </c>
      <c r="D1622" s="685" t="s">
        <v>42708</v>
      </c>
    </row>
    <row r="1623" spans="1:4" ht="13.5" x14ac:dyDescent="0.25">
      <c r="A1623" s="684">
        <v>94274</v>
      </c>
      <c r="B1623" s="684" t="s">
        <v>42709</v>
      </c>
      <c r="C1623" s="684" t="s">
        <v>4</v>
      </c>
      <c r="D1623" s="685" t="s">
        <v>42710</v>
      </c>
    </row>
    <row r="1624" spans="1:4" ht="13.5" x14ac:dyDescent="0.25">
      <c r="A1624" s="684">
        <v>94275</v>
      </c>
      <c r="B1624" s="684" t="s">
        <v>42711</v>
      </c>
      <c r="C1624" s="684" t="s">
        <v>4</v>
      </c>
      <c r="D1624" s="685" t="s">
        <v>42712</v>
      </c>
    </row>
    <row r="1625" spans="1:4" ht="13.5" x14ac:dyDescent="0.25">
      <c r="A1625" s="684">
        <v>94276</v>
      </c>
      <c r="B1625" s="684" t="s">
        <v>42713</v>
      </c>
      <c r="C1625" s="684" t="s">
        <v>4</v>
      </c>
      <c r="D1625" s="685" t="s">
        <v>26779</v>
      </c>
    </row>
    <row r="1626" spans="1:4" ht="13.5" x14ac:dyDescent="0.25">
      <c r="A1626" s="684">
        <v>94277</v>
      </c>
      <c r="B1626" s="684" t="s">
        <v>42714</v>
      </c>
      <c r="C1626" s="684" t="s">
        <v>4</v>
      </c>
      <c r="D1626" s="685" t="s">
        <v>26780</v>
      </c>
    </row>
    <row r="1627" spans="1:4" ht="13.5" x14ac:dyDescent="0.25">
      <c r="A1627" s="684">
        <v>94278</v>
      </c>
      <c r="B1627" s="684" t="s">
        <v>42715</v>
      </c>
      <c r="C1627" s="684" t="s">
        <v>4</v>
      </c>
      <c r="D1627" s="685" t="s">
        <v>42716</v>
      </c>
    </row>
    <row r="1628" spans="1:4" ht="13.5" x14ac:dyDescent="0.25">
      <c r="A1628" s="684">
        <v>94279</v>
      </c>
      <c r="B1628" s="684" t="s">
        <v>42717</v>
      </c>
      <c r="C1628" s="684" t="s">
        <v>4</v>
      </c>
      <c r="D1628" s="685" t="s">
        <v>26781</v>
      </c>
    </row>
    <row r="1629" spans="1:4" ht="13.5" x14ac:dyDescent="0.25">
      <c r="A1629" s="684">
        <v>94280</v>
      </c>
      <c r="B1629" s="684" t="s">
        <v>42718</v>
      </c>
      <c r="C1629" s="684" t="s">
        <v>4</v>
      </c>
      <c r="D1629" s="685" t="s">
        <v>42719</v>
      </c>
    </row>
    <row r="1630" spans="1:4" ht="13.5" x14ac:dyDescent="0.25">
      <c r="A1630" s="684">
        <v>94281</v>
      </c>
      <c r="B1630" s="684" t="s">
        <v>42720</v>
      </c>
      <c r="C1630" s="684" t="s">
        <v>4</v>
      </c>
      <c r="D1630" s="685" t="s">
        <v>26782</v>
      </c>
    </row>
    <row r="1631" spans="1:4" ht="13.5" x14ac:dyDescent="0.25">
      <c r="A1631" s="684">
        <v>94282</v>
      </c>
      <c r="B1631" s="684" t="s">
        <v>42721</v>
      </c>
      <c r="C1631" s="684" t="s">
        <v>4</v>
      </c>
      <c r="D1631" s="685" t="s">
        <v>41764</v>
      </c>
    </row>
    <row r="1632" spans="1:4" ht="13.5" x14ac:dyDescent="0.25">
      <c r="A1632" s="684">
        <v>94283</v>
      </c>
      <c r="B1632" s="684" t="s">
        <v>42722</v>
      </c>
      <c r="C1632" s="684" t="s">
        <v>4</v>
      </c>
      <c r="D1632" s="685" t="s">
        <v>42723</v>
      </c>
    </row>
    <row r="1633" spans="1:4" ht="13.5" x14ac:dyDescent="0.25">
      <c r="A1633" s="684">
        <v>94284</v>
      </c>
      <c r="B1633" s="684" t="s">
        <v>42724</v>
      </c>
      <c r="C1633" s="684" t="s">
        <v>4</v>
      </c>
      <c r="D1633" s="685" t="s">
        <v>26783</v>
      </c>
    </row>
    <row r="1634" spans="1:4" ht="13.5" x14ac:dyDescent="0.25">
      <c r="A1634" s="684">
        <v>94285</v>
      </c>
      <c r="B1634" s="684" t="s">
        <v>42725</v>
      </c>
      <c r="C1634" s="684" t="s">
        <v>4</v>
      </c>
      <c r="D1634" s="685" t="s">
        <v>42726</v>
      </c>
    </row>
    <row r="1635" spans="1:4" ht="13.5" x14ac:dyDescent="0.25">
      <c r="A1635" s="684">
        <v>94286</v>
      </c>
      <c r="B1635" s="684" t="s">
        <v>42727</v>
      </c>
      <c r="C1635" s="684" t="s">
        <v>4</v>
      </c>
      <c r="D1635" s="685" t="s">
        <v>42728</v>
      </c>
    </row>
    <row r="1636" spans="1:4" ht="13.5" x14ac:dyDescent="0.25">
      <c r="A1636" s="684">
        <v>94287</v>
      </c>
      <c r="B1636" s="684" t="s">
        <v>42729</v>
      </c>
      <c r="C1636" s="684" t="s">
        <v>4</v>
      </c>
      <c r="D1636" s="685" t="s">
        <v>42730</v>
      </c>
    </row>
    <row r="1637" spans="1:4" ht="13.5" x14ac:dyDescent="0.25">
      <c r="A1637" s="684">
        <v>94288</v>
      </c>
      <c r="B1637" s="684" t="s">
        <v>42731</v>
      </c>
      <c r="C1637" s="684" t="s">
        <v>4</v>
      </c>
      <c r="D1637" s="685" t="s">
        <v>42732</v>
      </c>
    </row>
    <row r="1638" spans="1:4" ht="13.5" x14ac:dyDescent="0.25">
      <c r="A1638" s="684">
        <v>94289</v>
      </c>
      <c r="B1638" s="684" t="s">
        <v>42733</v>
      </c>
      <c r="C1638" s="684" t="s">
        <v>4</v>
      </c>
      <c r="D1638" s="685" t="s">
        <v>42734</v>
      </c>
    </row>
    <row r="1639" spans="1:4" ht="13.5" x14ac:dyDescent="0.25">
      <c r="A1639" s="684">
        <v>94290</v>
      </c>
      <c r="B1639" s="684" t="s">
        <v>42735</v>
      </c>
      <c r="C1639" s="684" t="s">
        <v>4</v>
      </c>
      <c r="D1639" s="685" t="s">
        <v>26784</v>
      </c>
    </row>
    <row r="1640" spans="1:4" ht="13.5" x14ac:dyDescent="0.25">
      <c r="A1640" s="684">
        <v>94291</v>
      </c>
      <c r="B1640" s="684" t="s">
        <v>42736</v>
      </c>
      <c r="C1640" s="684" t="s">
        <v>4</v>
      </c>
      <c r="D1640" s="685" t="s">
        <v>25365</v>
      </c>
    </row>
    <row r="1641" spans="1:4" ht="13.5" x14ac:dyDescent="0.25">
      <c r="A1641" s="684">
        <v>94292</v>
      </c>
      <c r="B1641" s="684" t="s">
        <v>42737</v>
      </c>
      <c r="C1641" s="684" t="s">
        <v>4</v>
      </c>
      <c r="D1641" s="685" t="s">
        <v>41739</v>
      </c>
    </row>
    <row r="1642" spans="1:4" ht="13.5" x14ac:dyDescent="0.25">
      <c r="A1642" s="684">
        <v>94293</v>
      </c>
      <c r="B1642" s="684" t="s">
        <v>42738</v>
      </c>
      <c r="C1642" s="684" t="s">
        <v>4</v>
      </c>
      <c r="D1642" s="685" t="s">
        <v>42739</v>
      </c>
    </row>
    <row r="1643" spans="1:4" ht="13.5" x14ac:dyDescent="0.25">
      <c r="A1643" s="684">
        <v>94294</v>
      </c>
      <c r="B1643" s="684" t="s">
        <v>42740</v>
      </c>
      <c r="C1643" s="684" t="s">
        <v>4</v>
      </c>
      <c r="D1643" s="685" t="s">
        <v>42741</v>
      </c>
    </row>
    <row r="1644" spans="1:4" ht="13.5" x14ac:dyDescent="0.25">
      <c r="A1644" s="684">
        <v>102727</v>
      </c>
      <c r="B1644" s="684" t="s">
        <v>26785</v>
      </c>
      <c r="C1644" s="684" t="s">
        <v>3</v>
      </c>
      <c r="D1644" s="685" t="s">
        <v>42742</v>
      </c>
    </row>
    <row r="1645" spans="1:4" ht="13.5" x14ac:dyDescent="0.25">
      <c r="A1645" s="684">
        <v>102728</v>
      </c>
      <c r="B1645" s="684" t="s">
        <v>26786</v>
      </c>
      <c r="C1645" s="684" t="s">
        <v>113</v>
      </c>
      <c r="D1645" s="685" t="s">
        <v>42743</v>
      </c>
    </row>
    <row r="1646" spans="1:4" ht="13.5" x14ac:dyDescent="0.25">
      <c r="A1646" s="684">
        <v>102729</v>
      </c>
      <c r="B1646" s="684" t="s">
        <v>26787</v>
      </c>
      <c r="C1646" s="684" t="s">
        <v>113</v>
      </c>
      <c r="D1646" s="685" t="s">
        <v>26661</v>
      </c>
    </row>
    <row r="1647" spans="1:4" ht="13.5" x14ac:dyDescent="0.25">
      <c r="A1647" s="684">
        <v>102730</v>
      </c>
      <c r="B1647" s="684" t="s">
        <v>26788</v>
      </c>
      <c r="C1647" s="684" t="s">
        <v>113</v>
      </c>
      <c r="D1647" s="685" t="s">
        <v>26789</v>
      </c>
    </row>
    <row r="1648" spans="1:4" ht="13.5" x14ac:dyDescent="0.25">
      <c r="A1648" s="684">
        <v>102731</v>
      </c>
      <c r="B1648" s="684" t="s">
        <v>26790</v>
      </c>
      <c r="C1648" s="684" t="s">
        <v>113</v>
      </c>
      <c r="D1648" s="685" t="s">
        <v>22299</v>
      </c>
    </row>
    <row r="1649" spans="1:4" ht="13.5" x14ac:dyDescent="0.25">
      <c r="A1649" s="684">
        <v>102732</v>
      </c>
      <c r="B1649" s="684" t="s">
        <v>26791</v>
      </c>
      <c r="C1649" s="684" t="s">
        <v>113</v>
      </c>
      <c r="D1649" s="685" t="s">
        <v>42744</v>
      </c>
    </row>
    <row r="1650" spans="1:4" ht="13.5" x14ac:dyDescent="0.25">
      <c r="A1650" s="684">
        <v>102733</v>
      </c>
      <c r="B1650" s="684" t="s">
        <v>26792</v>
      </c>
      <c r="C1650" s="684" t="s">
        <v>113</v>
      </c>
      <c r="D1650" s="685" t="s">
        <v>42745</v>
      </c>
    </row>
    <row r="1651" spans="1:4" ht="13.5" x14ac:dyDescent="0.25">
      <c r="A1651" s="684">
        <v>102734</v>
      </c>
      <c r="B1651" s="684" t="s">
        <v>26793</v>
      </c>
      <c r="C1651" s="684" t="s">
        <v>113</v>
      </c>
      <c r="D1651" s="685" t="s">
        <v>42746</v>
      </c>
    </row>
    <row r="1652" spans="1:4" ht="13.5" x14ac:dyDescent="0.25">
      <c r="A1652" s="684">
        <v>102735</v>
      </c>
      <c r="B1652" s="684" t="s">
        <v>26794</v>
      </c>
      <c r="C1652" s="684" t="s">
        <v>113</v>
      </c>
      <c r="D1652" s="685" t="s">
        <v>26795</v>
      </c>
    </row>
    <row r="1653" spans="1:4" ht="13.5" x14ac:dyDescent="0.25">
      <c r="A1653" s="684">
        <v>102736</v>
      </c>
      <c r="B1653" s="684" t="s">
        <v>26796</v>
      </c>
      <c r="C1653" s="684" t="s">
        <v>20</v>
      </c>
      <c r="D1653" s="685" t="s">
        <v>42747</v>
      </c>
    </row>
    <row r="1654" spans="1:4" ht="13.5" x14ac:dyDescent="0.25">
      <c r="A1654" s="684">
        <v>102737</v>
      </c>
      <c r="B1654" s="684" t="s">
        <v>26797</v>
      </c>
      <c r="C1654" s="684" t="s">
        <v>5</v>
      </c>
      <c r="D1654" s="685" t="s">
        <v>42748</v>
      </c>
    </row>
    <row r="1655" spans="1:4" ht="13.5" x14ac:dyDescent="0.25">
      <c r="A1655" s="684">
        <v>102738</v>
      </c>
      <c r="B1655" s="684" t="s">
        <v>26798</v>
      </c>
      <c r="C1655" s="684" t="s">
        <v>5</v>
      </c>
      <c r="D1655" s="685" t="s">
        <v>42749</v>
      </c>
    </row>
    <row r="1656" spans="1:4" ht="13.5" x14ac:dyDescent="0.25">
      <c r="A1656" s="684">
        <v>102739</v>
      </c>
      <c r="B1656" s="684" t="s">
        <v>26799</v>
      </c>
      <c r="C1656" s="684" t="s">
        <v>5</v>
      </c>
      <c r="D1656" s="685" t="s">
        <v>42750</v>
      </c>
    </row>
    <row r="1657" spans="1:4" ht="13.5" x14ac:dyDescent="0.25">
      <c r="A1657" s="684">
        <v>102740</v>
      </c>
      <c r="B1657" s="684" t="s">
        <v>26800</v>
      </c>
      <c r="C1657" s="684" t="s">
        <v>5</v>
      </c>
      <c r="D1657" s="685" t="s">
        <v>42751</v>
      </c>
    </row>
    <row r="1658" spans="1:4" ht="13.5" x14ac:dyDescent="0.25">
      <c r="A1658" s="684">
        <v>102741</v>
      </c>
      <c r="B1658" s="684" t="s">
        <v>26801</v>
      </c>
      <c r="C1658" s="684" t="s">
        <v>5</v>
      </c>
      <c r="D1658" s="685" t="s">
        <v>42752</v>
      </c>
    </row>
    <row r="1659" spans="1:4" ht="13.5" x14ac:dyDescent="0.25">
      <c r="A1659" s="684">
        <v>102742</v>
      </c>
      <c r="B1659" s="684" t="s">
        <v>26802</v>
      </c>
      <c r="C1659" s="684" t="s">
        <v>5</v>
      </c>
      <c r="D1659" s="685" t="s">
        <v>42753</v>
      </c>
    </row>
    <row r="1660" spans="1:4" ht="13.5" x14ac:dyDescent="0.25">
      <c r="A1660" s="684">
        <v>102743</v>
      </c>
      <c r="B1660" s="684" t="s">
        <v>26803</v>
      </c>
      <c r="C1660" s="684" t="s">
        <v>5</v>
      </c>
      <c r="D1660" s="685" t="s">
        <v>42754</v>
      </c>
    </row>
    <row r="1661" spans="1:4" ht="13.5" x14ac:dyDescent="0.25">
      <c r="A1661" s="684">
        <v>102744</v>
      </c>
      <c r="B1661" s="684" t="s">
        <v>26804</v>
      </c>
      <c r="C1661" s="684" t="s">
        <v>5</v>
      </c>
      <c r="D1661" s="685" t="s">
        <v>42755</v>
      </c>
    </row>
    <row r="1662" spans="1:4" ht="13.5" x14ac:dyDescent="0.25">
      <c r="A1662" s="684">
        <v>102745</v>
      </c>
      <c r="B1662" s="684" t="s">
        <v>26805</v>
      </c>
      <c r="C1662" s="684" t="s">
        <v>5</v>
      </c>
      <c r="D1662" s="685" t="s">
        <v>42756</v>
      </c>
    </row>
    <row r="1663" spans="1:4" ht="13.5" x14ac:dyDescent="0.25">
      <c r="A1663" s="684">
        <v>102746</v>
      </c>
      <c r="B1663" s="684" t="s">
        <v>26806</v>
      </c>
      <c r="C1663" s="684" t="s">
        <v>5</v>
      </c>
      <c r="D1663" s="685" t="s">
        <v>42757</v>
      </c>
    </row>
    <row r="1664" spans="1:4" ht="13.5" x14ac:dyDescent="0.25">
      <c r="A1664" s="684">
        <v>102747</v>
      </c>
      <c r="B1664" s="684" t="s">
        <v>26807</v>
      </c>
      <c r="C1664" s="684" t="s">
        <v>5</v>
      </c>
      <c r="D1664" s="685" t="s">
        <v>42758</v>
      </c>
    </row>
    <row r="1665" spans="1:4" ht="13.5" x14ac:dyDescent="0.25">
      <c r="A1665" s="684">
        <v>102748</v>
      </c>
      <c r="B1665" s="684" t="s">
        <v>26808</v>
      </c>
      <c r="C1665" s="684" t="s">
        <v>5</v>
      </c>
      <c r="D1665" s="685" t="s">
        <v>42759</v>
      </c>
    </row>
    <row r="1666" spans="1:4" ht="13.5" x14ac:dyDescent="0.25">
      <c r="A1666" s="684">
        <v>102749</v>
      </c>
      <c r="B1666" s="684" t="s">
        <v>26809</v>
      </c>
      <c r="C1666" s="684" t="s">
        <v>5</v>
      </c>
      <c r="D1666" s="685" t="s">
        <v>42760</v>
      </c>
    </row>
    <row r="1667" spans="1:4" ht="13.5" x14ac:dyDescent="0.25">
      <c r="A1667" s="684">
        <v>102750</v>
      </c>
      <c r="B1667" s="684" t="s">
        <v>26810</v>
      </c>
      <c r="C1667" s="684" t="s">
        <v>5</v>
      </c>
      <c r="D1667" s="685" t="s">
        <v>42761</v>
      </c>
    </row>
    <row r="1668" spans="1:4" ht="13.5" x14ac:dyDescent="0.25">
      <c r="A1668" s="684">
        <v>102751</v>
      </c>
      <c r="B1668" s="684" t="s">
        <v>26811</v>
      </c>
      <c r="C1668" s="684" t="s">
        <v>5</v>
      </c>
      <c r="D1668" s="685" t="s">
        <v>42762</v>
      </c>
    </row>
    <row r="1669" spans="1:4" ht="13.5" x14ac:dyDescent="0.25">
      <c r="A1669" s="684">
        <v>102752</v>
      </c>
      <c r="B1669" s="684" t="s">
        <v>26812</v>
      </c>
      <c r="C1669" s="684" t="s">
        <v>5</v>
      </c>
      <c r="D1669" s="685" t="s">
        <v>42763</v>
      </c>
    </row>
    <row r="1670" spans="1:4" ht="13.5" x14ac:dyDescent="0.25">
      <c r="A1670" s="684">
        <v>102753</v>
      </c>
      <c r="B1670" s="684" t="s">
        <v>26813</v>
      </c>
      <c r="C1670" s="684" t="s">
        <v>5</v>
      </c>
      <c r="D1670" s="685" t="s">
        <v>42764</v>
      </c>
    </row>
    <row r="1671" spans="1:4" ht="13.5" x14ac:dyDescent="0.25">
      <c r="A1671" s="684">
        <v>102754</v>
      </c>
      <c r="B1671" s="684" t="s">
        <v>26814</v>
      </c>
      <c r="C1671" s="684" t="s">
        <v>5</v>
      </c>
      <c r="D1671" s="685" t="s">
        <v>42765</v>
      </c>
    </row>
    <row r="1672" spans="1:4" ht="13.5" x14ac:dyDescent="0.25">
      <c r="A1672" s="684">
        <v>102755</v>
      </c>
      <c r="B1672" s="684" t="s">
        <v>26815</v>
      </c>
      <c r="C1672" s="684" t="s">
        <v>5</v>
      </c>
      <c r="D1672" s="685" t="s">
        <v>42766</v>
      </c>
    </row>
    <row r="1673" spans="1:4" ht="13.5" x14ac:dyDescent="0.25">
      <c r="A1673" s="684">
        <v>102756</v>
      </c>
      <c r="B1673" s="684" t="s">
        <v>26816</v>
      </c>
      <c r="C1673" s="684" t="s">
        <v>5</v>
      </c>
      <c r="D1673" s="685" t="s">
        <v>42767</v>
      </c>
    </row>
    <row r="1674" spans="1:4" ht="13.5" x14ac:dyDescent="0.25">
      <c r="A1674" s="684">
        <v>102757</v>
      </c>
      <c r="B1674" s="684" t="s">
        <v>26817</v>
      </c>
      <c r="C1674" s="684" t="s">
        <v>5</v>
      </c>
      <c r="D1674" s="685" t="s">
        <v>42768</v>
      </c>
    </row>
    <row r="1675" spans="1:4" ht="13.5" x14ac:dyDescent="0.25">
      <c r="A1675" s="684">
        <v>102758</v>
      </c>
      <c r="B1675" s="684" t="s">
        <v>26818</v>
      </c>
      <c r="C1675" s="684" t="s">
        <v>5</v>
      </c>
      <c r="D1675" s="685" t="s">
        <v>42769</v>
      </c>
    </row>
    <row r="1676" spans="1:4" ht="13.5" x14ac:dyDescent="0.25">
      <c r="A1676" s="684">
        <v>102759</v>
      </c>
      <c r="B1676" s="684" t="s">
        <v>26819</v>
      </c>
      <c r="C1676" s="684" t="s">
        <v>5</v>
      </c>
      <c r="D1676" s="685" t="s">
        <v>42770</v>
      </c>
    </row>
    <row r="1677" spans="1:4" ht="13.5" x14ac:dyDescent="0.25">
      <c r="A1677" s="684">
        <v>102760</v>
      </c>
      <c r="B1677" s="684" t="s">
        <v>26820</v>
      </c>
      <c r="C1677" s="684" t="s">
        <v>5</v>
      </c>
      <c r="D1677" s="685" t="s">
        <v>42771</v>
      </c>
    </row>
    <row r="1678" spans="1:4" ht="13.5" x14ac:dyDescent="0.25">
      <c r="A1678" s="684">
        <v>102761</v>
      </c>
      <c r="B1678" s="684" t="s">
        <v>26821</v>
      </c>
      <c r="C1678" s="684" t="s">
        <v>5</v>
      </c>
      <c r="D1678" s="685" t="s">
        <v>42772</v>
      </c>
    </row>
    <row r="1679" spans="1:4" ht="13.5" x14ac:dyDescent="0.25">
      <c r="A1679" s="684">
        <v>102762</v>
      </c>
      <c r="B1679" s="684" t="s">
        <v>26822</v>
      </c>
      <c r="C1679" s="684" t="s">
        <v>5</v>
      </c>
      <c r="D1679" s="685" t="s">
        <v>42773</v>
      </c>
    </row>
    <row r="1680" spans="1:4" ht="13.5" x14ac:dyDescent="0.25">
      <c r="A1680" s="684">
        <v>102763</v>
      </c>
      <c r="B1680" s="684" t="s">
        <v>26823</v>
      </c>
      <c r="C1680" s="684" t="s">
        <v>5</v>
      </c>
      <c r="D1680" s="685" t="s">
        <v>42774</v>
      </c>
    </row>
    <row r="1681" spans="1:4" ht="13.5" x14ac:dyDescent="0.25">
      <c r="A1681" s="684">
        <v>102764</v>
      </c>
      <c r="B1681" s="684" t="s">
        <v>26824</v>
      </c>
      <c r="C1681" s="684" t="s">
        <v>5</v>
      </c>
      <c r="D1681" s="685" t="s">
        <v>42775</v>
      </c>
    </row>
    <row r="1682" spans="1:4" ht="13.5" x14ac:dyDescent="0.25">
      <c r="A1682" s="684">
        <v>102765</v>
      </c>
      <c r="B1682" s="684" t="s">
        <v>26825</v>
      </c>
      <c r="C1682" s="684" t="s">
        <v>5</v>
      </c>
      <c r="D1682" s="685" t="s">
        <v>42776</v>
      </c>
    </row>
    <row r="1683" spans="1:4" ht="13.5" x14ac:dyDescent="0.25">
      <c r="A1683" s="684">
        <v>102766</v>
      </c>
      <c r="B1683" s="684" t="s">
        <v>26826</v>
      </c>
      <c r="C1683" s="684" t="s">
        <v>5</v>
      </c>
      <c r="D1683" s="685" t="s">
        <v>42777</v>
      </c>
    </row>
    <row r="1684" spans="1:4" ht="13.5" x14ac:dyDescent="0.25">
      <c r="A1684" s="684">
        <v>102767</v>
      </c>
      <c r="B1684" s="684" t="s">
        <v>26827</v>
      </c>
      <c r="C1684" s="684" t="s">
        <v>5</v>
      </c>
      <c r="D1684" s="685" t="s">
        <v>42778</v>
      </c>
    </row>
    <row r="1685" spans="1:4" ht="13.5" x14ac:dyDescent="0.25">
      <c r="A1685" s="684">
        <v>102768</v>
      </c>
      <c r="B1685" s="684" t="s">
        <v>26828</v>
      </c>
      <c r="C1685" s="684" t="s">
        <v>5</v>
      </c>
      <c r="D1685" s="685" t="s">
        <v>42779</v>
      </c>
    </row>
    <row r="1686" spans="1:4" ht="13.5" x14ac:dyDescent="0.25">
      <c r="A1686" s="684">
        <v>102769</v>
      </c>
      <c r="B1686" s="684" t="s">
        <v>26829</v>
      </c>
      <c r="C1686" s="684" t="s">
        <v>5</v>
      </c>
      <c r="D1686" s="685" t="s">
        <v>42780</v>
      </c>
    </row>
    <row r="1687" spans="1:4" ht="13.5" x14ac:dyDescent="0.25">
      <c r="A1687" s="684">
        <v>102770</v>
      </c>
      <c r="B1687" s="684" t="s">
        <v>26830</v>
      </c>
      <c r="C1687" s="684" t="s">
        <v>5</v>
      </c>
      <c r="D1687" s="685" t="s">
        <v>42781</v>
      </c>
    </row>
    <row r="1688" spans="1:4" ht="13.5" x14ac:dyDescent="0.25">
      <c r="A1688" s="684">
        <v>102771</v>
      </c>
      <c r="B1688" s="684" t="s">
        <v>26831</v>
      </c>
      <c r="C1688" s="684" t="s">
        <v>5</v>
      </c>
      <c r="D1688" s="685" t="s">
        <v>42782</v>
      </c>
    </row>
    <row r="1689" spans="1:4" ht="13.5" x14ac:dyDescent="0.25">
      <c r="A1689" s="684">
        <v>102772</v>
      </c>
      <c r="B1689" s="684" t="s">
        <v>26832</v>
      </c>
      <c r="C1689" s="684" t="s">
        <v>5</v>
      </c>
      <c r="D1689" s="685" t="s">
        <v>42783</v>
      </c>
    </row>
    <row r="1690" spans="1:4" ht="13.5" x14ac:dyDescent="0.25">
      <c r="A1690" s="684">
        <v>102773</v>
      </c>
      <c r="B1690" s="684" t="s">
        <v>26833</v>
      </c>
      <c r="C1690" s="684" t="s">
        <v>5</v>
      </c>
      <c r="D1690" s="685" t="s">
        <v>42784</v>
      </c>
    </row>
    <row r="1691" spans="1:4" ht="13.5" x14ac:dyDescent="0.25">
      <c r="A1691" s="684">
        <v>102774</v>
      </c>
      <c r="B1691" s="684" t="s">
        <v>26834</v>
      </c>
      <c r="C1691" s="684" t="s">
        <v>5</v>
      </c>
      <c r="D1691" s="685" t="s">
        <v>42784</v>
      </c>
    </row>
    <row r="1692" spans="1:4" ht="13.5" x14ac:dyDescent="0.25">
      <c r="A1692" s="684">
        <v>102775</v>
      </c>
      <c r="B1692" s="684" t="s">
        <v>26835</v>
      </c>
      <c r="C1692" s="684" t="s">
        <v>5</v>
      </c>
      <c r="D1692" s="685" t="s">
        <v>42785</v>
      </c>
    </row>
    <row r="1693" spans="1:4" ht="13.5" x14ac:dyDescent="0.25">
      <c r="A1693" s="684">
        <v>102776</v>
      </c>
      <c r="B1693" s="684" t="s">
        <v>26836</v>
      </c>
      <c r="C1693" s="684" t="s">
        <v>5</v>
      </c>
      <c r="D1693" s="685" t="s">
        <v>42785</v>
      </c>
    </row>
    <row r="1694" spans="1:4" ht="13.5" x14ac:dyDescent="0.25">
      <c r="A1694" s="684">
        <v>102777</v>
      </c>
      <c r="B1694" s="684" t="s">
        <v>26837</v>
      </c>
      <c r="C1694" s="684" t="s">
        <v>5</v>
      </c>
      <c r="D1694" s="685" t="s">
        <v>42786</v>
      </c>
    </row>
    <row r="1695" spans="1:4" ht="13.5" x14ac:dyDescent="0.25">
      <c r="A1695" s="684">
        <v>102778</v>
      </c>
      <c r="B1695" s="684" t="s">
        <v>26838</v>
      </c>
      <c r="C1695" s="684" t="s">
        <v>5</v>
      </c>
      <c r="D1695" s="685" t="s">
        <v>42787</v>
      </c>
    </row>
    <row r="1696" spans="1:4" ht="13.5" x14ac:dyDescent="0.25">
      <c r="A1696" s="684">
        <v>102779</v>
      </c>
      <c r="B1696" s="684" t="s">
        <v>26839</v>
      </c>
      <c r="C1696" s="684" t="s">
        <v>5</v>
      </c>
      <c r="D1696" s="685" t="s">
        <v>42784</v>
      </c>
    </row>
    <row r="1697" spans="1:4" ht="13.5" x14ac:dyDescent="0.25">
      <c r="A1697" s="684">
        <v>102780</v>
      </c>
      <c r="B1697" s="684" t="s">
        <v>26840</v>
      </c>
      <c r="C1697" s="684" t="s">
        <v>5</v>
      </c>
      <c r="D1697" s="685" t="s">
        <v>42788</v>
      </c>
    </row>
    <row r="1698" spans="1:4" ht="13.5" x14ac:dyDescent="0.25">
      <c r="A1698" s="684">
        <v>102781</v>
      </c>
      <c r="B1698" s="684" t="s">
        <v>26841</v>
      </c>
      <c r="C1698" s="684" t="s">
        <v>5</v>
      </c>
      <c r="D1698" s="685" t="s">
        <v>42789</v>
      </c>
    </row>
    <row r="1699" spans="1:4" ht="13.5" x14ac:dyDescent="0.25">
      <c r="A1699" s="684">
        <v>102782</v>
      </c>
      <c r="B1699" s="684" t="s">
        <v>26842</v>
      </c>
      <c r="C1699" s="684" t="s">
        <v>5</v>
      </c>
      <c r="D1699" s="685" t="s">
        <v>42790</v>
      </c>
    </row>
    <row r="1700" spans="1:4" ht="13.5" x14ac:dyDescent="0.25">
      <c r="A1700" s="684">
        <v>102783</v>
      </c>
      <c r="B1700" s="684" t="s">
        <v>26843</v>
      </c>
      <c r="C1700" s="684" t="s">
        <v>5</v>
      </c>
      <c r="D1700" s="685" t="s">
        <v>42791</v>
      </c>
    </row>
    <row r="1701" spans="1:4" ht="13.5" x14ac:dyDescent="0.25">
      <c r="A1701" s="684">
        <v>102784</v>
      </c>
      <c r="B1701" s="684" t="s">
        <v>26844</v>
      </c>
      <c r="C1701" s="684" t="s">
        <v>5</v>
      </c>
      <c r="D1701" s="685" t="s">
        <v>42792</v>
      </c>
    </row>
    <row r="1702" spans="1:4" ht="13.5" x14ac:dyDescent="0.25">
      <c r="A1702" s="684">
        <v>102785</v>
      </c>
      <c r="B1702" s="684" t="s">
        <v>26845</v>
      </c>
      <c r="C1702" s="684" t="s">
        <v>5</v>
      </c>
      <c r="D1702" s="685" t="s">
        <v>42788</v>
      </c>
    </row>
    <row r="1703" spans="1:4" ht="13.5" x14ac:dyDescent="0.25">
      <c r="A1703" s="684">
        <v>102786</v>
      </c>
      <c r="B1703" s="684" t="s">
        <v>26846</v>
      </c>
      <c r="C1703" s="684" t="s">
        <v>5</v>
      </c>
      <c r="D1703" s="685" t="s">
        <v>42793</v>
      </c>
    </row>
    <row r="1704" spans="1:4" ht="13.5" x14ac:dyDescent="0.25">
      <c r="A1704" s="684">
        <v>102787</v>
      </c>
      <c r="B1704" s="684" t="s">
        <v>26847</v>
      </c>
      <c r="C1704" s="684" t="s">
        <v>5</v>
      </c>
      <c r="D1704" s="685" t="s">
        <v>42790</v>
      </c>
    </row>
    <row r="1705" spans="1:4" ht="13.5" x14ac:dyDescent="0.25">
      <c r="A1705" s="684">
        <v>102788</v>
      </c>
      <c r="B1705" s="684" t="s">
        <v>26848</v>
      </c>
      <c r="C1705" s="684" t="s">
        <v>5</v>
      </c>
      <c r="D1705" s="685" t="s">
        <v>42794</v>
      </c>
    </row>
    <row r="1706" spans="1:4" ht="13.5" x14ac:dyDescent="0.25">
      <c r="A1706" s="684">
        <v>102789</v>
      </c>
      <c r="B1706" s="684" t="s">
        <v>26849</v>
      </c>
      <c r="C1706" s="684" t="s">
        <v>5</v>
      </c>
      <c r="D1706" s="685" t="s">
        <v>42795</v>
      </c>
    </row>
    <row r="1707" spans="1:4" ht="13.5" x14ac:dyDescent="0.25">
      <c r="A1707" s="684">
        <v>102790</v>
      </c>
      <c r="B1707" s="684" t="s">
        <v>26850</v>
      </c>
      <c r="C1707" s="684" t="s">
        <v>5</v>
      </c>
      <c r="D1707" s="685" t="s">
        <v>42796</v>
      </c>
    </row>
    <row r="1708" spans="1:4" ht="13.5" x14ac:dyDescent="0.25">
      <c r="A1708" s="684">
        <v>102791</v>
      </c>
      <c r="B1708" s="684" t="s">
        <v>26851</v>
      </c>
      <c r="C1708" s="684" t="s">
        <v>5</v>
      </c>
      <c r="D1708" s="685" t="s">
        <v>42797</v>
      </c>
    </row>
    <row r="1709" spans="1:4" ht="13.5" x14ac:dyDescent="0.25">
      <c r="A1709" s="684">
        <v>102792</v>
      </c>
      <c r="B1709" s="684" t="s">
        <v>26852</v>
      </c>
      <c r="C1709" s="684" t="s">
        <v>5</v>
      </c>
      <c r="D1709" s="685" t="s">
        <v>42798</v>
      </c>
    </row>
    <row r="1710" spans="1:4" ht="13.5" x14ac:dyDescent="0.25">
      <c r="A1710" s="684">
        <v>102793</v>
      </c>
      <c r="B1710" s="684" t="s">
        <v>26853</v>
      </c>
      <c r="C1710" s="684" t="s">
        <v>5</v>
      </c>
      <c r="D1710" s="685" t="s">
        <v>42799</v>
      </c>
    </row>
    <row r="1711" spans="1:4" ht="13.5" x14ac:dyDescent="0.25">
      <c r="A1711" s="684">
        <v>102794</v>
      </c>
      <c r="B1711" s="684" t="s">
        <v>26854</v>
      </c>
      <c r="C1711" s="684" t="s">
        <v>5</v>
      </c>
      <c r="D1711" s="685" t="s">
        <v>42800</v>
      </c>
    </row>
    <row r="1712" spans="1:4" ht="13.5" x14ac:dyDescent="0.25">
      <c r="A1712" s="684">
        <v>102795</v>
      </c>
      <c r="B1712" s="684" t="s">
        <v>26855</v>
      </c>
      <c r="C1712" s="684" t="s">
        <v>5</v>
      </c>
      <c r="D1712" s="685" t="s">
        <v>42801</v>
      </c>
    </row>
    <row r="1713" spans="1:4" ht="13.5" x14ac:dyDescent="0.25">
      <c r="A1713" s="684">
        <v>102796</v>
      </c>
      <c r="B1713" s="684" t="s">
        <v>26856</v>
      </c>
      <c r="C1713" s="684" t="s">
        <v>5</v>
      </c>
      <c r="D1713" s="685" t="s">
        <v>42802</v>
      </c>
    </row>
    <row r="1714" spans="1:4" ht="13.5" x14ac:dyDescent="0.25">
      <c r="A1714" s="684">
        <v>102797</v>
      </c>
      <c r="B1714" s="684" t="s">
        <v>26857</v>
      </c>
      <c r="C1714" s="684" t="s">
        <v>5</v>
      </c>
      <c r="D1714" s="685" t="s">
        <v>42803</v>
      </c>
    </row>
    <row r="1715" spans="1:4" ht="13.5" x14ac:dyDescent="0.25">
      <c r="A1715" s="684">
        <v>102798</v>
      </c>
      <c r="B1715" s="684" t="s">
        <v>26858</v>
      </c>
      <c r="C1715" s="684" t="s">
        <v>5</v>
      </c>
      <c r="D1715" s="685" t="s">
        <v>42804</v>
      </c>
    </row>
    <row r="1716" spans="1:4" ht="13.5" x14ac:dyDescent="0.25">
      <c r="A1716" s="684">
        <v>102799</v>
      </c>
      <c r="B1716" s="684" t="s">
        <v>26859</v>
      </c>
      <c r="C1716" s="684" t="s">
        <v>5</v>
      </c>
      <c r="D1716" s="685" t="s">
        <v>42805</v>
      </c>
    </row>
    <row r="1717" spans="1:4" ht="13.5" x14ac:dyDescent="0.25">
      <c r="A1717" s="684">
        <v>102800</v>
      </c>
      <c r="B1717" s="684" t="s">
        <v>26860</v>
      </c>
      <c r="C1717" s="684" t="s">
        <v>5</v>
      </c>
      <c r="D1717" s="685" t="s">
        <v>42806</v>
      </c>
    </row>
    <row r="1718" spans="1:4" ht="13.5" x14ac:dyDescent="0.25">
      <c r="A1718" s="684">
        <v>102801</v>
      </c>
      <c r="B1718" s="684" t="s">
        <v>26861</v>
      </c>
      <c r="C1718" s="684" t="s">
        <v>5</v>
      </c>
      <c r="D1718" s="685" t="s">
        <v>42807</v>
      </c>
    </row>
    <row r="1719" spans="1:4" ht="13.5" x14ac:dyDescent="0.25">
      <c r="A1719" s="684">
        <v>102802</v>
      </c>
      <c r="B1719" s="684" t="s">
        <v>26862</v>
      </c>
      <c r="C1719" s="684" t="s">
        <v>5</v>
      </c>
      <c r="D1719" s="685" t="s">
        <v>42808</v>
      </c>
    </row>
    <row r="1720" spans="1:4" ht="13.5" x14ac:dyDescent="0.25">
      <c r="A1720" s="684">
        <v>101570</v>
      </c>
      <c r="B1720" s="684" t="s">
        <v>25367</v>
      </c>
      <c r="C1720" s="684" t="s">
        <v>3</v>
      </c>
      <c r="D1720" s="685" t="s">
        <v>42809</v>
      </c>
    </row>
    <row r="1721" spans="1:4" ht="13.5" x14ac:dyDescent="0.25">
      <c r="A1721" s="684">
        <v>101571</v>
      </c>
      <c r="B1721" s="684" t="s">
        <v>25368</v>
      </c>
      <c r="C1721" s="684" t="s">
        <v>3</v>
      </c>
      <c r="D1721" s="685" t="s">
        <v>42810</v>
      </c>
    </row>
    <row r="1722" spans="1:4" ht="13.5" x14ac:dyDescent="0.25">
      <c r="A1722" s="684">
        <v>101572</v>
      </c>
      <c r="B1722" s="684" t="s">
        <v>25369</v>
      </c>
      <c r="C1722" s="684" t="s">
        <v>3</v>
      </c>
      <c r="D1722" s="685" t="s">
        <v>42811</v>
      </c>
    </row>
    <row r="1723" spans="1:4" ht="13.5" x14ac:dyDescent="0.25">
      <c r="A1723" s="684">
        <v>101573</v>
      </c>
      <c r="B1723" s="684" t="s">
        <v>25370</v>
      </c>
      <c r="C1723" s="684" t="s">
        <v>3</v>
      </c>
      <c r="D1723" s="685" t="s">
        <v>42812</v>
      </c>
    </row>
    <row r="1724" spans="1:4" ht="13.5" x14ac:dyDescent="0.25">
      <c r="A1724" s="684">
        <v>101574</v>
      </c>
      <c r="B1724" s="684" t="s">
        <v>25371</v>
      </c>
      <c r="C1724" s="684" t="s">
        <v>3</v>
      </c>
      <c r="D1724" s="685" t="s">
        <v>26480</v>
      </c>
    </row>
    <row r="1725" spans="1:4" ht="13.5" x14ac:dyDescent="0.25">
      <c r="A1725" s="684">
        <v>101575</v>
      </c>
      <c r="B1725" s="684" t="s">
        <v>25372</v>
      </c>
      <c r="C1725" s="684" t="s">
        <v>3</v>
      </c>
      <c r="D1725" s="685" t="s">
        <v>26508</v>
      </c>
    </row>
    <row r="1726" spans="1:4" ht="13.5" x14ac:dyDescent="0.25">
      <c r="A1726" s="684">
        <v>101576</v>
      </c>
      <c r="B1726" s="684" t="s">
        <v>25373</v>
      </c>
      <c r="C1726" s="684" t="s">
        <v>3</v>
      </c>
      <c r="D1726" s="685" t="s">
        <v>42813</v>
      </c>
    </row>
    <row r="1727" spans="1:4" ht="13.5" x14ac:dyDescent="0.25">
      <c r="A1727" s="684">
        <v>101577</v>
      </c>
      <c r="B1727" s="684" t="s">
        <v>25374</v>
      </c>
      <c r="C1727" s="684" t="s">
        <v>3</v>
      </c>
      <c r="D1727" s="685" t="s">
        <v>42814</v>
      </c>
    </row>
    <row r="1728" spans="1:4" ht="13.5" x14ac:dyDescent="0.25">
      <c r="A1728" s="684">
        <v>101578</v>
      </c>
      <c r="B1728" s="684" t="s">
        <v>25375</v>
      </c>
      <c r="C1728" s="684" t="s">
        <v>3</v>
      </c>
      <c r="D1728" s="685" t="s">
        <v>42815</v>
      </c>
    </row>
    <row r="1729" spans="1:4" ht="13.5" x14ac:dyDescent="0.25">
      <c r="A1729" s="684">
        <v>101579</v>
      </c>
      <c r="B1729" s="684" t="s">
        <v>25377</v>
      </c>
      <c r="C1729" s="684" t="s">
        <v>3</v>
      </c>
      <c r="D1729" s="685" t="s">
        <v>42816</v>
      </c>
    </row>
    <row r="1730" spans="1:4" ht="13.5" x14ac:dyDescent="0.25">
      <c r="A1730" s="684">
        <v>101580</v>
      </c>
      <c r="B1730" s="684" t="s">
        <v>25378</v>
      </c>
      <c r="C1730" s="684" t="s">
        <v>3</v>
      </c>
      <c r="D1730" s="685" t="s">
        <v>26863</v>
      </c>
    </row>
    <row r="1731" spans="1:4" ht="13.5" x14ac:dyDescent="0.25">
      <c r="A1731" s="684">
        <v>101581</v>
      </c>
      <c r="B1731" s="684" t="s">
        <v>25379</v>
      </c>
      <c r="C1731" s="684" t="s">
        <v>3</v>
      </c>
      <c r="D1731" s="685" t="s">
        <v>42817</v>
      </c>
    </row>
    <row r="1732" spans="1:4" ht="13.5" x14ac:dyDescent="0.25">
      <c r="A1732" s="684">
        <v>101582</v>
      </c>
      <c r="B1732" s="684" t="s">
        <v>25380</v>
      </c>
      <c r="C1732" s="684" t="s">
        <v>3</v>
      </c>
      <c r="D1732" s="685" t="s">
        <v>42818</v>
      </c>
    </row>
    <row r="1733" spans="1:4" ht="13.5" x14ac:dyDescent="0.25">
      <c r="A1733" s="684">
        <v>101583</v>
      </c>
      <c r="B1733" s="684" t="s">
        <v>25381</v>
      </c>
      <c r="C1733" s="684" t="s">
        <v>3</v>
      </c>
      <c r="D1733" s="685" t="s">
        <v>42819</v>
      </c>
    </row>
    <row r="1734" spans="1:4" ht="13.5" x14ac:dyDescent="0.25">
      <c r="A1734" s="684">
        <v>101584</v>
      </c>
      <c r="B1734" s="684" t="s">
        <v>25382</v>
      </c>
      <c r="C1734" s="684" t="s">
        <v>3</v>
      </c>
      <c r="D1734" s="685" t="s">
        <v>42820</v>
      </c>
    </row>
    <row r="1735" spans="1:4" ht="13.5" x14ac:dyDescent="0.25">
      <c r="A1735" s="684">
        <v>101585</v>
      </c>
      <c r="B1735" s="684" t="s">
        <v>25383</v>
      </c>
      <c r="C1735" s="684" t="s">
        <v>3</v>
      </c>
      <c r="D1735" s="685" t="s">
        <v>26864</v>
      </c>
    </row>
    <row r="1736" spans="1:4" ht="13.5" x14ac:dyDescent="0.25">
      <c r="A1736" s="684">
        <v>101586</v>
      </c>
      <c r="B1736" s="684" t="s">
        <v>25384</v>
      </c>
      <c r="C1736" s="684" t="s">
        <v>3</v>
      </c>
      <c r="D1736" s="685" t="s">
        <v>26865</v>
      </c>
    </row>
    <row r="1737" spans="1:4" ht="13.5" x14ac:dyDescent="0.25">
      <c r="A1737" s="684">
        <v>101587</v>
      </c>
      <c r="B1737" s="684" t="s">
        <v>25385</v>
      </c>
      <c r="C1737" s="684" t="s">
        <v>3</v>
      </c>
      <c r="D1737" s="685" t="s">
        <v>42821</v>
      </c>
    </row>
    <row r="1738" spans="1:4" ht="13.5" x14ac:dyDescent="0.25">
      <c r="A1738" s="684">
        <v>101588</v>
      </c>
      <c r="B1738" s="684" t="s">
        <v>25386</v>
      </c>
      <c r="C1738" s="684" t="s">
        <v>3</v>
      </c>
      <c r="D1738" s="685" t="s">
        <v>42822</v>
      </c>
    </row>
    <row r="1739" spans="1:4" ht="13.5" x14ac:dyDescent="0.25">
      <c r="A1739" s="684">
        <v>101589</v>
      </c>
      <c r="B1739" s="684" t="s">
        <v>25387</v>
      </c>
      <c r="C1739" s="684" t="s">
        <v>3</v>
      </c>
      <c r="D1739" s="685" t="s">
        <v>42823</v>
      </c>
    </row>
    <row r="1740" spans="1:4" ht="13.5" x14ac:dyDescent="0.25">
      <c r="A1740" s="684">
        <v>101590</v>
      </c>
      <c r="B1740" s="684" t="s">
        <v>25388</v>
      </c>
      <c r="C1740" s="684" t="s">
        <v>3</v>
      </c>
      <c r="D1740" s="685" t="s">
        <v>42824</v>
      </c>
    </row>
    <row r="1741" spans="1:4" ht="13.5" x14ac:dyDescent="0.25">
      <c r="A1741" s="684">
        <v>101591</v>
      </c>
      <c r="B1741" s="684" t="s">
        <v>25389</v>
      </c>
      <c r="C1741" s="684" t="s">
        <v>3</v>
      </c>
      <c r="D1741" s="685" t="s">
        <v>26866</v>
      </c>
    </row>
    <row r="1742" spans="1:4" ht="13.5" x14ac:dyDescent="0.25">
      <c r="A1742" s="684">
        <v>101592</v>
      </c>
      <c r="B1742" s="684" t="s">
        <v>25391</v>
      </c>
      <c r="C1742" s="684" t="s">
        <v>3</v>
      </c>
      <c r="D1742" s="685" t="s">
        <v>42825</v>
      </c>
    </row>
    <row r="1743" spans="1:4" ht="13.5" x14ac:dyDescent="0.25">
      <c r="A1743" s="684">
        <v>101593</v>
      </c>
      <c r="B1743" s="684" t="s">
        <v>25392</v>
      </c>
      <c r="C1743" s="684" t="s">
        <v>3</v>
      </c>
      <c r="D1743" s="685" t="s">
        <v>26867</v>
      </c>
    </row>
    <row r="1744" spans="1:4" ht="13.5" x14ac:dyDescent="0.25">
      <c r="A1744" s="684">
        <v>101600</v>
      </c>
      <c r="B1744" s="684" t="s">
        <v>25393</v>
      </c>
      <c r="C1744" s="684" t="s">
        <v>3</v>
      </c>
      <c r="D1744" s="685" t="s">
        <v>42745</v>
      </c>
    </row>
    <row r="1745" spans="1:4" ht="13.5" x14ac:dyDescent="0.25">
      <c r="A1745" s="684">
        <v>101601</v>
      </c>
      <c r="B1745" s="684" t="s">
        <v>25395</v>
      </c>
      <c r="C1745" s="684" t="s">
        <v>3</v>
      </c>
      <c r="D1745" s="685" t="s">
        <v>42826</v>
      </c>
    </row>
    <row r="1746" spans="1:4" ht="13.5" x14ac:dyDescent="0.25">
      <c r="A1746" s="684">
        <v>101602</v>
      </c>
      <c r="B1746" s="684" t="s">
        <v>25396</v>
      </c>
      <c r="C1746" s="684" t="s">
        <v>3</v>
      </c>
      <c r="D1746" s="685" t="s">
        <v>26868</v>
      </c>
    </row>
    <row r="1747" spans="1:4" ht="13.5" x14ac:dyDescent="0.25">
      <c r="A1747" s="684">
        <v>101603</v>
      </c>
      <c r="B1747" s="684" t="s">
        <v>25397</v>
      </c>
      <c r="C1747" s="684" t="s">
        <v>3</v>
      </c>
      <c r="D1747" s="685" t="s">
        <v>42811</v>
      </c>
    </row>
    <row r="1748" spans="1:4" ht="13.5" x14ac:dyDescent="0.25">
      <c r="A1748" s="684">
        <v>101604</v>
      </c>
      <c r="B1748" s="684" t="s">
        <v>25398</v>
      </c>
      <c r="C1748" s="684" t="s">
        <v>3</v>
      </c>
      <c r="D1748" s="685" t="s">
        <v>42827</v>
      </c>
    </row>
    <row r="1749" spans="1:4" ht="13.5" x14ac:dyDescent="0.25">
      <c r="A1749" s="684">
        <v>101605</v>
      </c>
      <c r="B1749" s="684" t="s">
        <v>25399</v>
      </c>
      <c r="C1749" s="684" t="s">
        <v>3</v>
      </c>
      <c r="D1749" s="685" t="s">
        <v>24466</v>
      </c>
    </row>
    <row r="1750" spans="1:4" ht="13.5" x14ac:dyDescent="0.25">
      <c r="A1750" s="684">
        <v>90788</v>
      </c>
      <c r="B1750" s="684" t="s">
        <v>24015</v>
      </c>
      <c r="C1750" s="684" t="s">
        <v>5</v>
      </c>
      <c r="D1750" s="685" t="s">
        <v>42828</v>
      </c>
    </row>
    <row r="1751" spans="1:4" ht="13.5" x14ac:dyDescent="0.25">
      <c r="A1751" s="684">
        <v>90789</v>
      </c>
      <c r="B1751" s="684" t="s">
        <v>24016</v>
      </c>
      <c r="C1751" s="684" t="s">
        <v>5</v>
      </c>
      <c r="D1751" s="685" t="s">
        <v>42829</v>
      </c>
    </row>
    <row r="1752" spans="1:4" ht="13.5" x14ac:dyDescent="0.25">
      <c r="A1752" s="684">
        <v>90790</v>
      </c>
      <c r="B1752" s="684" t="s">
        <v>24017</v>
      </c>
      <c r="C1752" s="684" t="s">
        <v>5</v>
      </c>
      <c r="D1752" s="685" t="s">
        <v>42830</v>
      </c>
    </row>
    <row r="1753" spans="1:4" ht="13.5" x14ac:dyDescent="0.25">
      <c r="A1753" s="684">
        <v>90791</v>
      </c>
      <c r="B1753" s="684" t="s">
        <v>25400</v>
      </c>
      <c r="C1753" s="684" t="s">
        <v>5</v>
      </c>
      <c r="D1753" s="685" t="s">
        <v>42831</v>
      </c>
    </row>
    <row r="1754" spans="1:4" ht="13.5" x14ac:dyDescent="0.25">
      <c r="A1754" s="684">
        <v>90793</v>
      </c>
      <c r="B1754" s="684" t="s">
        <v>25401</v>
      </c>
      <c r="C1754" s="684" t="s">
        <v>5</v>
      </c>
      <c r="D1754" s="685" t="s">
        <v>42832</v>
      </c>
    </row>
    <row r="1755" spans="1:4" ht="13.5" x14ac:dyDescent="0.25">
      <c r="A1755" s="684">
        <v>90794</v>
      </c>
      <c r="B1755" s="684" t="s">
        <v>25402</v>
      </c>
      <c r="C1755" s="684" t="s">
        <v>5</v>
      </c>
      <c r="D1755" s="685" t="s">
        <v>42833</v>
      </c>
    </row>
    <row r="1756" spans="1:4" ht="13.5" x14ac:dyDescent="0.25">
      <c r="A1756" s="684">
        <v>90795</v>
      </c>
      <c r="B1756" s="684" t="s">
        <v>25403</v>
      </c>
      <c r="C1756" s="684" t="s">
        <v>5</v>
      </c>
      <c r="D1756" s="685" t="s">
        <v>42834</v>
      </c>
    </row>
    <row r="1757" spans="1:4" ht="13.5" x14ac:dyDescent="0.25">
      <c r="A1757" s="684">
        <v>90796</v>
      </c>
      <c r="B1757" s="684" t="s">
        <v>25404</v>
      </c>
      <c r="C1757" s="684" t="s">
        <v>5</v>
      </c>
      <c r="D1757" s="685" t="s">
        <v>42835</v>
      </c>
    </row>
    <row r="1758" spans="1:4" ht="13.5" x14ac:dyDescent="0.25">
      <c r="A1758" s="684">
        <v>90797</v>
      </c>
      <c r="B1758" s="684" t="s">
        <v>25405</v>
      </c>
      <c r="C1758" s="684" t="s">
        <v>5</v>
      </c>
      <c r="D1758" s="685" t="s">
        <v>42836</v>
      </c>
    </row>
    <row r="1759" spans="1:4" ht="13.5" x14ac:dyDescent="0.25">
      <c r="A1759" s="684">
        <v>90798</v>
      </c>
      <c r="B1759" s="684" t="s">
        <v>25406</v>
      </c>
      <c r="C1759" s="684" t="s">
        <v>5</v>
      </c>
      <c r="D1759" s="685" t="s">
        <v>42837</v>
      </c>
    </row>
    <row r="1760" spans="1:4" ht="13.5" x14ac:dyDescent="0.25">
      <c r="A1760" s="684">
        <v>90799</v>
      </c>
      <c r="B1760" s="684" t="s">
        <v>25407</v>
      </c>
      <c r="C1760" s="684" t="s">
        <v>5</v>
      </c>
      <c r="D1760" s="685" t="s">
        <v>42838</v>
      </c>
    </row>
    <row r="1761" spans="1:4" ht="13.5" x14ac:dyDescent="0.25">
      <c r="A1761" s="684">
        <v>90801</v>
      </c>
      <c r="B1761" s="684" t="s">
        <v>24018</v>
      </c>
      <c r="C1761" s="684" t="s">
        <v>5</v>
      </c>
      <c r="D1761" s="685" t="s">
        <v>42839</v>
      </c>
    </row>
    <row r="1762" spans="1:4" ht="13.5" x14ac:dyDescent="0.25">
      <c r="A1762" s="684">
        <v>90806</v>
      </c>
      <c r="B1762" s="684" t="s">
        <v>42840</v>
      </c>
      <c r="C1762" s="684" t="s">
        <v>5</v>
      </c>
      <c r="D1762" s="685" t="s">
        <v>42841</v>
      </c>
    </row>
    <row r="1763" spans="1:4" ht="13.5" x14ac:dyDescent="0.25">
      <c r="A1763" s="684">
        <v>90820</v>
      </c>
      <c r="B1763" s="684" t="s">
        <v>24019</v>
      </c>
      <c r="C1763" s="684" t="s">
        <v>5</v>
      </c>
      <c r="D1763" s="685" t="s">
        <v>42842</v>
      </c>
    </row>
    <row r="1764" spans="1:4" ht="13.5" x14ac:dyDescent="0.25">
      <c r="A1764" s="684">
        <v>90821</v>
      </c>
      <c r="B1764" s="684" t="s">
        <v>24020</v>
      </c>
      <c r="C1764" s="684" t="s">
        <v>5</v>
      </c>
      <c r="D1764" s="685" t="s">
        <v>42843</v>
      </c>
    </row>
    <row r="1765" spans="1:4" ht="13.5" x14ac:dyDescent="0.25">
      <c r="A1765" s="684">
        <v>90822</v>
      </c>
      <c r="B1765" s="684" t="s">
        <v>24021</v>
      </c>
      <c r="C1765" s="684" t="s">
        <v>5</v>
      </c>
      <c r="D1765" s="685" t="s">
        <v>42844</v>
      </c>
    </row>
    <row r="1766" spans="1:4" ht="13.5" x14ac:dyDescent="0.25">
      <c r="A1766" s="684">
        <v>90823</v>
      </c>
      <c r="B1766" s="684" t="s">
        <v>24022</v>
      </c>
      <c r="C1766" s="684" t="s">
        <v>5</v>
      </c>
      <c r="D1766" s="685" t="s">
        <v>42845</v>
      </c>
    </row>
    <row r="1767" spans="1:4" ht="13.5" x14ac:dyDescent="0.25">
      <c r="A1767" s="684">
        <v>90824</v>
      </c>
      <c r="B1767" s="684" t="s">
        <v>24023</v>
      </c>
      <c r="C1767" s="684" t="s">
        <v>5</v>
      </c>
      <c r="D1767" s="685" t="s">
        <v>42846</v>
      </c>
    </row>
    <row r="1768" spans="1:4" ht="13.5" x14ac:dyDescent="0.25">
      <c r="A1768" s="684">
        <v>90825</v>
      </c>
      <c r="B1768" s="684" t="s">
        <v>24024</v>
      </c>
      <c r="C1768" s="684" t="s">
        <v>5</v>
      </c>
      <c r="D1768" s="685" t="s">
        <v>42847</v>
      </c>
    </row>
    <row r="1769" spans="1:4" ht="13.5" x14ac:dyDescent="0.25">
      <c r="A1769" s="684">
        <v>90830</v>
      </c>
      <c r="B1769" s="684" t="s">
        <v>24025</v>
      </c>
      <c r="C1769" s="684" t="s">
        <v>5</v>
      </c>
      <c r="D1769" s="685" t="s">
        <v>42848</v>
      </c>
    </row>
    <row r="1770" spans="1:4" ht="13.5" x14ac:dyDescent="0.25">
      <c r="A1770" s="684">
        <v>90831</v>
      </c>
      <c r="B1770" s="684" t="s">
        <v>24026</v>
      </c>
      <c r="C1770" s="684" t="s">
        <v>5</v>
      </c>
      <c r="D1770" s="685" t="s">
        <v>42849</v>
      </c>
    </row>
    <row r="1771" spans="1:4" ht="13.5" x14ac:dyDescent="0.25">
      <c r="A1771" s="684">
        <v>90841</v>
      </c>
      <c r="B1771" s="684" t="s">
        <v>24027</v>
      </c>
      <c r="C1771" s="684" t="s">
        <v>5</v>
      </c>
      <c r="D1771" s="685" t="s">
        <v>42850</v>
      </c>
    </row>
    <row r="1772" spans="1:4" ht="13.5" x14ac:dyDescent="0.25">
      <c r="A1772" s="684">
        <v>90842</v>
      </c>
      <c r="B1772" s="684" t="s">
        <v>24028</v>
      </c>
      <c r="C1772" s="684" t="s">
        <v>5</v>
      </c>
      <c r="D1772" s="685" t="s">
        <v>42851</v>
      </c>
    </row>
    <row r="1773" spans="1:4" ht="13.5" x14ac:dyDescent="0.25">
      <c r="A1773" s="684">
        <v>90843</v>
      </c>
      <c r="B1773" s="684" t="s">
        <v>24029</v>
      </c>
      <c r="C1773" s="684" t="s">
        <v>5</v>
      </c>
      <c r="D1773" s="685" t="s">
        <v>42852</v>
      </c>
    </row>
    <row r="1774" spans="1:4" ht="13.5" x14ac:dyDescent="0.25">
      <c r="A1774" s="684">
        <v>90844</v>
      </c>
      <c r="B1774" s="684" t="s">
        <v>24030</v>
      </c>
      <c r="C1774" s="684" t="s">
        <v>5</v>
      </c>
      <c r="D1774" s="685" t="s">
        <v>42853</v>
      </c>
    </row>
    <row r="1775" spans="1:4" ht="13.5" x14ac:dyDescent="0.25">
      <c r="A1775" s="684">
        <v>90845</v>
      </c>
      <c r="B1775" s="684" t="s">
        <v>24031</v>
      </c>
      <c r="C1775" s="684" t="s">
        <v>5</v>
      </c>
      <c r="D1775" s="685" t="s">
        <v>42854</v>
      </c>
    </row>
    <row r="1776" spans="1:4" ht="13.5" x14ac:dyDescent="0.25">
      <c r="A1776" s="684">
        <v>90846</v>
      </c>
      <c r="B1776" s="684" t="s">
        <v>24032</v>
      </c>
      <c r="C1776" s="684" t="s">
        <v>5</v>
      </c>
      <c r="D1776" s="685" t="s">
        <v>42855</v>
      </c>
    </row>
    <row r="1777" spans="1:4" ht="13.5" x14ac:dyDescent="0.25">
      <c r="A1777" s="684">
        <v>90847</v>
      </c>
      <c r="B1777" s="684" t="s">
        <v>24033</v>
      </c>
      <c r="C1777" s="684" t="s">
        <v>5</v>
      </c>
      <c r="D1777" s="685" t="s">
        <v>42856</v>
      </c>
    </row>
    <row r="1778" spans="1:4" ht="13.5" x14ac:dyDescent="0.25">
      <c r="A1778" s="684">
        <v>90848</v>
      </c>
      <c r="B1778" s="684" t="s">
        <v>24034</v>
      </c>
      <c r="C1778" s="684" t="s">
        <v>5</v>
      </c>
      <c r="D1778" s="685" t="s">
        <v>42857</v>
      </c>
    </row>
    <row r="1779" spans="1:4" ht="13.5" x14ac:dyDescent="0.25">
      <c r="A1779" s="684">
        <v>90849</v>
      </c>
      <c r="B1779" s="684" t="s">
        <v>24035</v>
      </c>
      <c r="C1779" s="684" t="s">
        <v>5</v>
      </c>
      <c r="D1779" s="685" t="s">
        <v>42858</v>
      </c>
    </row>
    <row r="1780" spans="1:4" ht="13.5" x14ac:dyDescent="0.25">
      <c r="A1780" s="684">
        <v>90850</v>
      </c>
      <c r="B1780" s="684" t="s">
        <v>24036</v>
      </c>
      <c r="C1780" s="684" t="s">
        <v>5</v>
      </c>
      <c r="D1780" s="685" t="s">
        <v>42859</v>
      </c>
    </row>
    <row r="1781" spans="1:4" ht="13.5" x14ac:dyDescent="0.25">
      <c r="A1781" s="684">
        <v>90851</v>
      </c>
      <c r="B1781" s="684" t="s">
        <v>24037</v>
      </c>
      <c r="C1781" s="684" t="s">
        <v>5</v>
      </c>
      <c r="D1781" s="685" t="s">
        <v>42860</v>
      </c>
    </row>
    <row r="1782" spans="1:4" ht="13.5" x14ac:dyDescent="0.25">
      <c r="A1782" s="684">
        <v>90852</v>
      </c>
      <c r="B1782" s="684" t="s">
        <v>24038</v>
      </c>
      <c r="C1782" s="684" t="s">
        <v>5</v>
      </c>
      <c r="D1782" s="685" t="s">
        <v>42861</v>
      </c>
    </row>
    <row r="1783" spans="1:4" ht="13.5" x14ac:dyDescent="0.25">
      <c r="A1783" s="684">
        <v>91009</v>
      </c>
      <c r="B1783" s="684" t="s">
        <v>24039</v>
      </c>
      <c r="C1783" s="684" t="s">
        <v>5</v>
      </c>
      <c r="D1783" s="685" t="s">
        <v>42862</v>
      </c>
    </row>
    <row r="1784" spans="1:4" ht="13.5" x14ac:dyDescent="0.25">
      <c r="A1784" s="684">
        <v>91010</v>
      </c>
      <c r="B1784" s="684" t="s">
        <v>24040</v>
      </c>
      <c r="C1784" s="684" t="s">
        <v>5</v>
      </c>
      <c r="D1784" s="685" t="s">
        <v>42863</v>
      </c>
    </row>
    <row r="1785" spans="1:4" ht="13.5" x14ac:dyDescent="0.25">
      <c r="A1785" s="684">
        <v>91011</v>
      </c>
      <c r="B1785" s="684" t="s">
        <v>24041</v>
      </c>
      <c r="C1785" s="684" t="s">
        <v>5</v>
      </c>
      <c r="D1785" s="685" t="s">
        <v>42864</v>
      </c>
    </row>
    <row r="1786" spans="1:4" ht="13.5" x14ac:dyDescent="0.25">
      <c r="A1786" s="684">
        <v>91012</v>
      </c>
      <c r="B1786" s="684" t="s">
        <v>24042</v>
      </c>
      <c r="C1786" s="684" t="s">
        <v>5</v>
      </c>
      <c r="D1786" s="685" t="s">
        <v>42681</v>
      </c>
    </row>
    <row r="1787" spans="1:4" ht="13.5" x14ac:dyDescent="0.25">
      <c r="A1787" s="684">
        <v>91013</v>
      </c>
      <c r="B1787" s="684" t="s">
        <v>24043</v>
      </c>
      <c r="C1787" s="684" t="s">
        <v>5</v>
      </c>
      <c r="D1787" s="685" t="s">
        <v>42865</v>
      </c>
    </row>
    <row r="1788" spans="1:4" ht="13.5" x14ac:dyDescent="0.25">
      <c r="A1788" s="684">
        <v>91014</v>
      </c>
      <c r="B1788" s="684" t="s">
        <v>24044</v>
      </c>
      <c r="C1788" s="684" t="s">
        <v>5</v>
      </c>
      <c r="D1788" s="685" t="s">
        <v>42866</v>
      </c>
    </row>
    <row r="1789" spans="1:4" ht="13.5" x14ac:dyDescent="0.25">
      <c r="A1789" s="684">
        <v>91015</v>
      </c>
      <c r="B1789" s="684" t="s">
        <v>24045</v>
      </c>
      <c r="C1789" s="684" t="s">
        <v>5</v>
      </c>
      <c r="D1789" s="685" t="s">
        <v>42867</v>
      </c>
    </row>
    <row r="1790" spans="1:4" ht="13.5" x14ac:dyDescent="0.25">
      <c r="A1790" s="684">
        <v>91016</v>
      </c>
      <c r="B1790" s="684" t="s">
        <v>24046</v>
      </c>
      <c r="C1790" s="684" t="s">
        <v>5</v>
      </c>
      <c r="D1790" s="685" t="s">
        <v>42868</v>
      </c>
    </row>
    <row r="1791" spans="1:4" ht="13.5" x14ac:dyDescent="0.25">
      <c r="A1791" s="684">
        <v>91287</v>
      </c>
      <c r="B1791" s="684" t="s">
        <v>24047</v>
      </c>
      <c r="C1791" s="684" t="s">
        <v>5</v>
      </c>
      <c r="D1791" s="685" t="s">
        <v>42869</v>
      </c>
    </row>
    <row r="1792" spans="1:4" ht="13.5" x14ac:dyDescent="0.25">
      <c r="A1792" s="684">
        <v>91292</v>
      </c>
      <c r="B1792" s="684" t="s">
        <v>42870</v>
      </c>
      <c r="C1792" s="684" t="s">
        <v>5</v>
      </c>
      <c r="D1792" s="685" t="s">
        <v>42871</v>
      </c>
    </row>
    <row r="1793" spans="1:4" ht="13.5" x14ac:dyDescent="0.25">
      <c r="A1793" s="684">
        <v>91295</v>
      </c>
      <c r="B1793" s="684" t="s">
        <v>24048</v>
      </c>
      <c r="C1793" s="684" t="s">
        <v>5</v>
      </c>
      <c r="D1793" s="685" t="s">
        <v>42872</v>
      </c>
    </row>
    <row r="1794" spans="1:4" ht="13.5" x14ac:dyDescent="0.25">
      <c r="A1794" s="684">
        <v>91296</v>
      </c>
      <c r="B1794" s="684" t="s">
        <v>24049</v>
      </c>
      <c r="C1794" s="684" t="s">
        <v>5</v>
      </c>
      <c r="D1794" s="685" t="s">
        <v>42873</v>
      </c>
    </row>
    <row r="1795" spans="1:4" ht="13.5" x14ac:dyDescent="0.25">
      <c r="A1795" s="684">
        <v>91297</v>
      </c>
      <c r="B1795" s="684" t="s">
        <v>24050</v>
      </c>
      <c r="C1795" s="684" t="s">
        <v>5</v>
      </c>
      <c r="D1795" s="685" t="s">
        <v>42874</v>
      </c>
    </row>
    <row r="1796" spans="1:4" ht="13.5" x14ac:dyDescent="0.25">
      <c r="A1796" s="684">
        <v>91298</v>
      </c>
      <c r="B1796" s="684" t="s">
        <v>24051</v>
      </c>
      <c r="C1796" s="684" t="s">
        <v>5</v>
      </c>
      <c r="D1796" s="685" t="s">
        <v>42875</v>
      </c>
    </row>
    <row r="1797" spans="1:4" ht="13.5" x14ac:dyDescent="0.25">
      <c r="A1797" s="684">
        <v>91299</v>
      </c>
      <c r="B1797" s="684" t="s">
        <v>24052</v>
      </c>
      <c r="C1797" s="684" t="s">
        <v>5</v>
      </c>
      <c r="D1797" s="685" t="s">
        <v>42876</v>
      </c>
    </row>
    <row r="1798" spans="1:4" ht="13.5" x14ac:dyDescent="0.25">
      <c r="A1798" s="684">
        <v>91304</v>
      </c>
      <c r="B1798" s="684" t="s">
        <v>24053</v>
      </c>
      <c r="C1798" s="684" t="s">
        <v>5</v>
      </c>
      <c r="D1798" s="685" t="s">
        <v>42877</v>
      </c>
    </row>
    <row r="1799" spans="1:4" ht="13.5" x14ac:dyDescent="0.25">
      <c r="A1799" s="684">
        <v>91305</v>
      </c>
      <c r="B1799" s="684" t="s">
        <v>24054</v>
      </c>
      <c r="C1799" s="684" t="s">
        <v>5</v>
      </c>
      <c r="D1799" s="685" t="s">
        <v>42878</v>
      </c>
    </row>
    <row r="1800" spans="1:4" ht="13.5" x14ac:dyDescent="0.25">
      <c r="A1800" s="684">
        <v>91306</v>
      </c>
      <c r="B1800" s="684" t="s">
        <v>24055</v>
      </c>
      <c r="C1800" s="684" t="s">
        <v>5</v>
      </c>
      <c r="D1800" s="685" t="s">
        <v>42849</v>
      </c>
    </row>
    <row r="1801" spans="1:4" ht="13.5" x14ac:dyDescent="0.25">
      <c r="A1801" s="684">
        <v>91307</v>
      </c>
      <c r="B1801" s="684" t="s">
        <v>24056</v>
      </c>
      <c r="C1801" s="684" t="s">
        <v>5</v>
      </c>
      <c r="D1801" s="685" t="s">
        <v>26869</v>
      </c>
    </row>
    <row r="1802" spans="1:4" ht="13.5" x14ac:dyDescent="0.25">
      <c r="A1802" s="684">
        <v>91312</v>
      </c>
      <c r="B1802" s="684" t="s">
        <v>24057</v>
      </c>
      <c r="C1802" s="684" t="s">
        <v>5</v>
      </c>
      <c r="D1802" s="685" t="s">
        <v>42879</v>
      </c>
    </row>
    <row r="1803" spans="1:4" ht="13.5" x14ac:dyDescent="0.25">
      <c r="A1803" s="684">
        <v>91313</v>
      </c>
      <c r="B1803" s="684" t="s">
        <v>24058</v>
      </c>
      <c r="C1803" s="684" t="s">
        <v>5</v>
      </c>
      <c r="D1803" s="685" t="s">
        <v>42880</v>
      </c>
    </row>
    <row r="1804" spans="1:4" ht="13.5" x14ac:dyDescent="0.25">
      <c r="A1804" s="684">
        <v>91314</v>
      </c>
      <c r="B1804" s="684" t="s">
        <v>24059</v>
      </c>
      <c r="C1804" s="684" t="s">
        <v>5</v>
      </c>
      <c r="D1804" s="685" t="s">
        <v>42881</v>
      </c>
    </row>
    <row r="1805" spans="1:4" ht="13.5" x14ac:dyDescent="0.25">
      <c r="A1805" s="684">
        <v>91315</v>
      </c>
      <c r="B1805" s="684" t="s">
        <v>24060</v>
      </c>
      <c r="C1805" s="684" t="s">
        <v>5</v>
      </c>
      <c r="D1805" s="685" t="s">
        <v>42882</v>
      </c>
    </row>
    <row r="1806" spans="1:4" ht="13.5" x14ac:dyDescent="0.25">
      <c r="A1806" s="684">
        <v>91316</v>
      </c>
      <c r="B1806" s="684" t="s">
        <v>24061</v>
      </c>
      <c r="C1806" s="684" t="s">
        <v>5</v>
      </c>
      <c r="D1806" s="685" t="s">
        <v>42883</v>
      </c>
    </row>
    <row r="1807" spans="1:4" ht="13.5" x14ac:dyDescent="0.25">
      <c r="A1807" s="684">
        <v>91317</v>
      </c>
      <c r="B1807" s="684" t="s">
        <v>24062</v>
      </c>
      <c r="C1807" s="684" t="s">
        <v>5</v>
      </c>
      <c r="D1807" s="685" t="s">
        <v>42884</v>
      </c>
    </row>
    <row r="1808" spans="1:4" ht="13.5" x14ac:dyDescent="0.25">
      <c r="A1808" s="684">
        <v>91318</v>
      </c>
      <c r="B1808" s="684" t="s">
        <v>24063</v>
      </c>
      <c r="C1808" s="684" t="s">
        <v>5</v>
      </c>
      <c r="D1808" s="685" t="s">
        <v>42885</v>
      </c>
    </row>
    <row r="1809" spans="1:4" ht="13.5" x14ac:dyDescent="0.25">
      <c r="A1809" s="684">
        <v>91319</v>
      </c>
      <c r="B1809" s="684" t="s">
        <v>24064</v>
      </c>
      <c r="C1809" s="684" t="s">
        <v>5</v>
      </c>
      <c r="D1809" s="685" t="s">
        <v>42886</v>
      </c>
    </row>
    <row r="1810" spans="1:4" ht="13.5" x14ac:dyDescent="0.25">
      <c r="A1810" s="684">
        <v>91320</v>
      </c>
      <c r="B1810" s="684" t="s">
        <v>24065</v>
      </c>
      <c r="C1810" s="684" t="s">
        <v>5</v>
      </c>
      <c r="D1810" s="685" t="s">
        <v>42887</v>
      </c>
    </row>
    <row r="1811" spans="1:4" ht="13.5" x14ac:dyDescent="0.25">
      <c r="A1811" s="684">
        <v>91321</v>
      </c>
      <c r="B1811" s="684" t="s">
        <v>24066</v>
      </c>
      <c r="C1811" s="684" t="s">
        <v>5</v>
      </c>
      <c r="D1811" s="685" t="s">
        <v>42888</v>
      </c>
    </row>
    <row r="1812" spans="1:4" ht="13.5" x14ac:dyDescent="0.25">
      <c r="A1812" s="684">
        <v>91322</v>
      </c>
      <c r="B1812" s="684" t="s">
        <v>24067</v>
      </c>
      <c r="C1812" s="684" t="s">
        <v>5</v>
      </c>
      <c r="D1812" s="685" t="s">
        <v>42889</v>
      </c>
    </row>
    <row r="1813" spans="1:4" ht="13.5" x14ac:dyDescent="0.25">
      <c r="A1813" s="684">
        <v>91323</v>
      </c>
      <c r="B1813" s="684" t="s">
        <v>24068</v>
      </c>
      <c r="C1813" s="684" t="s">
        <v>5</v>
      </c>
      <c r="D1813" s="685" t="s">
        <v>42890</v>
      </c>
    </row>
    <row r="1814" spans="1:4" ht="13.5" x14ac:dyDescent="0.25">
      <c r="A1814" s="684">
        <v>91324</v>
      </c>
      <c r="B1814" s="684" t="s">
        <v>24069</v>
      </c>
      <c r="C1814" s="684" t="s">
        <v>5</v>
      </c>
      <c r="D1814" s="685" t="s">
        <v>42891</v>
      </c>
    </row>
    <row r="1815" spans="1:4" ht="13.5" x14ac:dyDescent="0.25">
      <c r="A1815" s="684">
        <v>91325</v>
      </c>
      <c r="B1815" s="684" t="s">
        <v>24070</v>
      </c>
      <c r="C1815" s="684" t="s">
        <v>5</v>
      </c>
      <c r="D1815" s="685" t="s">
        <v>42892</v>
      </c>
    </row>
    <row r="1816" spans="1:4" ht="13.5" x14ac:dyDescent="0.25">
      <c r="A1816" s="684">
        <v>91326</v>
      </c>
      <c r="B1816" s="684" t="s">
        <v>24071</v>
      </c>
      <c r="C1816" s="684" t="s">
        <v>5</v>
      </c>
      <c r="D1816" s="685" t="s">
        <v>42893</v>
      </c>
    </row>
    <row r="1817" spans="1:4" ht="13.5" x14ac:dyDescent="0.25">
      <c r="A1817" s="684">
        <v>91327</v>
      </c>
      <c r="B1817" s="684" t="s">
        <v>24072</v>
      </c>
      <c r="C1817" s="684" t="s">
        <v>5</v>
      </c>
      <c r="D1817" s="685" t="s">
        <v>42894</v>
      </c>
    </row>
    <row r="1818" spans="1:4" ht="13.5" x14ac:dyDescent="0.25">
      <c r="A1818" s="684">
        <v>91328</v>
      </c>
      <c r="B1818" s="684" t="s">
        <v>24073</v>
      </c>
      <c r="C1818" s="684" t="s">
        <v>5</v>
      </c>
      <c r="D1818" s="685" t="s">
        <v>42895</v>
      </c>
    </row>
    <row r="1819" spans="1:4" ht="13.5" x14ac:dyDescent="0.25">
      <c r="A1819" s="684">
        <v>91329</v>
      </c>
      <c r="B1819" s="684" t="s">
        <v>24074</v>
      </c>
      <c r="C1819" s="684" t="s">
        <v>5</v>
      </c>
      <c r="D1819" s="685" t="s">
        <v>42896</v>
      </c>
    </row>
    <row r="1820" spans="1:4" ht="13.5" x14ac:dyDescent="0.25">
      <c r="A1820" s="684">
        <v>91330</v>
      </c>
      <c r="B1820" s="684" t="s">
        <v>24075</v>
      </c>
      <c r="C1820" s="684" t="s">
        <v>5</v>
      </c>
      <c r="D1820" s="685" t="s">
        <v>42897</v>
      </c>
    </row>
    <row r="1821" spans="1:4" ht="13.5" x14ac:dyDescent="0.25">
      <c r="A1821" s="684">
        <v>91331</v>
      </c>
      <c r="B1821" s="684" t="s">
        <v>24076</v>
      </c>
      <c r="C1821" s="684" t="s">
        <v>5</v>
      </c>
      <c r="D1821" s="685" t="s">
        <v>42898</v>
      </c>
    </row>
    <row r="1822" spans="1:4" ht="13.5" x14ac:dyDescent="0.25">
      <c r="A1822" s="684">
        <v>91332</v>
      </c>
      <c r="B1822" s="684" t="s">
        <v>24077</v>
      </c>
      <c r="C1822" s="684" t="s">
        <v>5</v>
      </c>
      <c r="D1822" s="685" t="s">
        <v>42899</v>
      </c>
    </row>
    <row r="1823" spans="1:4" ht="13.5" x14ac:dyDescent="0.25">
      <c r="A1823" s="684">
        <v>91333</v>
      </c>
      <c r="B1823" s="684" t="s">
        <v>24078</v>
      </c>
      <c r="C1823" s="684" t="s">
        <v>5</v>
      </c>
      <c r="D1823" s="685" t="s">
        <v>42900</v>
      </c>
    </row>
    <row r="1824" spans="1:4" ht="13.5" x14ac:dyDescent="0.25">
      <c r="A1824" s="684">
        <v>91334</v>
      </c>
      <c r="B1824" s="684" t="s">
        <v>24079</v>
      </c>
      <c r="C1824" s="684" t="s">
        <v>5</v>
      </c>
      <c r="D1824" s="685" t="s">
        <v>42901</v>
      </c>
    </row>
    <row r="1825" spans="1:4" ht="13.5" x14ac:dyDescent="0.25">
      <c r="A1825" s="684">
        <v>91335</v>
      </c>
      <c r="B1825" s="684" t="s">
        <v>24080</v>
      </c>
      <c r="C1825" s="684" t="s">
        <v>5</v>
      </c>
      <c r="D1825" s="685" t="s">
        <v>42902</v>
      </c>
    </row>
    <row r="1826" spans="1:4" ht="13.5" x14ac:dyDescent="0.25">
      <c r="A1826" s="684">
        <v>91336</v>
      </c>
      <c r="B1826" s="684" t="s">
        <v>24081</v>
      </c>
      <c r="C1826" s="684" t="s">
        <v>5</v>
      </c>
      <c r="D1826" s="685" t="s">
        <v>42903</v>
      </c>
    </row>
    <row r="1827" spans="1:4" ht="13.5" x14ac:dyDescent="0.25">
      <c r="A1827" s="684">
        <v>91337</v>
      </c>
      <c r="B1827" s="684" t="s">
        <v>24082</v>
      </c>
      <c r="C1827" s="684" t="s">
        <v>5</v>
      </c>
      <c r="D1827" s="685" t="s">
        <v>42904</v>
      </c>
    </row>
    <row r="1828" spans="1:4" ht="13.5" x14ac:dyDescent="0.25">
      <c r="A1828" s="684">
        <v>100659</v>
      </c>
      <c r="B1828" s="684" t="s">
        <v>24083</v>
      </c>
      <c r="C1828" s="684" t="s">
        <v>4</v>
      </c>
      <c r="D1828" s="685" t="s">
        <v>26870</v>
      </c>
    </row>
    <row r="1829" spans="1:4" ht="13.5" x14ac:dyDescent="0.25">
      <c r="A1829" s="684">
        <v>100660</v>
      </c>
      <c r="B1829" s="684" t="s">
        <v>24084</v>
      </c>
      <c r="C1829" s="684" t="s">
        <v>4</v>
      </c>
      <c r="D1829" s="685" t="s">
        <v>42905</v>
      </c>
    </row>
    <row r="1830" spans="1:4" ht="13.5" x14ac:dyDescent="0.25">
      <c r="A1830" s="684">
        <v>100675</v>
      </c>
      <c r="B1830" s="684" t="s">
        <v>24085</v>
      </c>
      <c r="C1830" s="684" t="s">
        <v>5</v>
      </c>
      <c r="D1830" s="685" t="s">
        <v>26871</v>
      </c>
    </row>
    <row r="1831" spans="1:4" ht="13.5" x14ac:dyDescent="0.25">
      <c r="A1831" s="684">
        <v>100676</v>
      </c>
      <c r="B1831" s="684" t="s">
        <v>24086</v>
      </c>
      <c r="C1831" s="684" t="s">
        <v>5</v>
      </c>
      <c r="D1831" s="685" t="s">
        <v>42906</v>
      </c>
    </row>
    <row r="1832" spans="1:4" ht="13.5" x14ac:dyDescent="0.25">
      <c r="A1832" s="684">
        <v>100678</v>
      </c>
      <c r="B1832" s="684" t="s">
        <v>24087</v>
      </c>
      <c r="C1832" s="684" t="s">
        <v>5</v>
      </c>
      <c r="D1832" s="685" t="s">
        <v>42907</v>
      </c>
    </row>
    <row r="1833" spans="1:4" ht="13.5" x14ac:dyDescent="0.25">
      <c r="A1833" s="684">
        <v>100679</v>
      </c>
      <c r="B1833" s="684" t="s">
        <v>24088</v>
      </c>
      <c r="C1833" s="684" t="s">
        <v>5</v>
      </c>
      <c r="D1833" s="685" t="s">
        <v>42908</v>
      </c>
    </row>
    <row r="1834" spans="1:4" ht="13.5" x14ac:dyDescent="0.25">
      <c r="A1834" s="684">
        <v>100680</v>
      </c>
      <c r="B1834" s="684" t="s">
        <v>24089</v>
      </c>
      <c r="C1834" s="684" t="s">
        <v>5</v>
      </c>
      <c r="D1834" s="685" t="s">
        <v>42909</v>
      </c>
    </row>
    <row r="1835" spans="1:4" ht="13.5" x14ac:dyDescent="0.25">
      <c r="A1835" s="684">
        <v>100681</v>
      </c>
      <c r="B1835" s="684" t="s">
        <v>24090</v>
      </c>
      <c r="C1835" s="684" t="s">
        <v>5</v>
      </c>
      <c r="D1835" s="685" t="s">
        <v>42910</v>
      </c>
    </row>
    <row r="1836" spans="1:4" ht="13.5" x14ac:dyDescent="0.25">
      <c r="A1836" s="684">
        <v>100682</v>
      </c>
      <c r="B1836" s="684" t="s">
        <v>24091</v>
      </c>
      <c r="C1836" s="684" t="s">
        <v>5</v>
      </c>
      <c r="D1836" s="685" t="s">
        <v>42911</v>
      </c>
    </row>
    <row r="1837" spans="1:4" ht="13.5" x14ac:dyDescent="0.25">
      <c r="A1837" s="684">
        <v>100683</v>
      </c>
      <c r="B1837" s="684" t="s">
        <v>24092</v>
      </c>
      <c r="C1837" s="684" t="s">
        <v>5</v>
      </c>
      <c r="D1837" s="685" t="s">
        <v>42912</v>
      </c>
    </row>
    <row r="1838" spans="1:4" ht="13.5" x14ac:dyDescent="0.25">
      <c r="A1838" s="684">
        <v>100684</v>
      </c>
      <c r="B1838" s="684" t="s">
        <v>24093</v>
      </c>
      <c r="C1838" s="684" t="s">
        <v>5</v>
      </c>
      <c r="D1838" s="685" t="s">
        <v>42913</v>
      </c>
    </row>
    <row r="1839" spans="1:4" ht="13.5" x14ac:dyDescent="0.25">
      <c r="A1839" s="684">
        <v>100685</v>
      </c>
      <c r="B1839" s="684" t="s">
        <v>24094</v>
      </c>
      <c r="C1839" s="684" t="s">
        <v>5</v>
      </c>
      <c r="D1839" s="685" t="s">
        <v>42914</v>
      </c>
    </row>
    <row r="1840" spans="1:4" ht="13.5" x14ac:dyDescent="0.25">
      <c r="A1840" s="684">
        <v>100686</v>
      </c>
      <c r="B1840" s="684" t="s">
        <v>24095</v>
      </c>
      <c r="C1840" s="684" t="s">
        <v>5</v>
      </c>
      <c r="D1840" s="685" t="s">
        <v>42915</v>
      </c>
    </row>
    <row r="1841" spans="1:4" ht="13.5" x14ac:dyDescent="0.25">
      <c r="A1841" s="684">
        <v>100687</v>
      </c>
      <c r="B1841" s="684" t="s">
        <v>24096</v>
      </c>
      <c r="C1841" s="684" t="s">
        <v>5</v>
      </c>
      <c r="D1841" s="685" t="s">
        <v>42916</v>
      </c>
    </row>
    <row r="1842" spans="1:4" ht="13.5" x14ac:dyDescent="0.25">
      <c r="A1842" s="684">
        <v>100688</v>
      </c>
      <c r="B1842" s="684" t="s">
        <v>24097</v>
      </c>
      <c r="C1842" s="684" t="s">
        <v>5</v>
      </c>
      <c r="D1842" s="685" t="s">
        <v>42917</v>
      </c>
    </row>
    <row r="1843" spans="1:4" ht="13.5" x14ac:dyDescent="0.25">
      <c r="A1843" s="684">
        <v>100689</v>
      </c>
      <c r="B1843" s="684" t="s">
        <v>24098</v>
      </c>
      <c r="C1843" s="684" t="s">
        <v>5</v>
      </c>
      <c r="D1843" s="685" t="s">
        <v>42918</v>
      </c>
    </row>
    <row r="1844" spans="1:4" ht="13.5" x14ac:dyDescent="0.25">
      <c r="A1844" s="684">
        <v>100690</v>
      </c>
      <c r="B1844" s="684" t="s">
        <v>24099</v>
      </c>
      <c r="C1844" s="684" t="s">
        <v>5</v>
      </c>
      <c r="D1844" s="685" t="s">
        <v>42919</v>
      </c>
    </row>
    <row r="1845" spans="1:4" ht="13.5" x14ac:dyDescent="0.25">
      <c r="A1845" s="684">
        <v>100691</v>
      </c>
      <c r="B1845" s="684" t="s">
        <v>24100</v>
      </c>
      <c r="C1845" s="684" t="s">
        <v>5</v>
      </c>
      <c r="D1845" s="685" t="s">
        <v>42920</v>
      </c>
    </row>
    <row r="1846" spans="1:4" ht="13.5" x14ac:dyDescent="0.25">
      <c r="A1846" s="684">
        <v>100692</v>
      </c>
      <c r="B1846" s="684" t="s">
        <v>24101</v>
      </c>
      <c r="C1846" s="684" t="s">
        <v>5</v>
      </c>
      <c r="D1846" s="685" t="s">
        <v>42921</v>
      </c>
    </row>
    <row r="1847" spans="1:4" ht="13.5" x14ac:dyDescent="0.25">
      <c r="A1847" s="684">
        <v>100693</v>
      </c>
      <c r="B1847" s="684" t="s">
        <v>24102</v>
      </c>
      <c r="C1847" s="684" t="s">
        <v>5</v>
      </c>
      <c r="D1847" s="685" t="s">
        <v>42922</v>
      </c>
    </row>
    <row r="1848" spans="1:4" ht="13.5" x14ac:dyDescent="0.25">
      <c r="A1848" s="684">
        <v>100694</v>
      </c>
      <c r="B1848" s="684" t="s">
        <v>24103</v>
      </c>
      <c r="C1848" s="684" t="s">
        <v>5</v>
      </c>
      <c r="D1848" s="685" t="s">
        <v>42923</v>
      </c>
    </row>
    <row r="1849" spans="1:4" ht="13.5" x14ac:dyDescent="0.25">
      <c r="A1849" s="684">
        <v>100695</v>
      </c>
      <c r="B1849" s="684" t="s">
        <v>24104</v>
      </c>
      <c r="C1849" s="684" t="s">
        <v>5</v>
      </c>
      <c r="D1849" s="685" t="s">
        <v>26872</v>
      </c>
    </row>
    <row r="1850" spans="1:4" ht="13.5" x14ac:dyDescent="0.25">
      <c r="A1850" s="684">
        <v>100696</v>
      </c>
      <c r="B1850" s="684" t="s">
        <v>24105</v>
      </c>
      <c r="C1850" s="684" t="s">
        <v>5</v>
      </c>
      <c r="D1850" s="685" t="s">
        <v>42924</v>
      </c>
    </row>
    <row r="1851" spans="1:4" ht="13.5" x14ac:dyDescent="0.25">
      <c r="A1851" s="684">
        <v>100697</v>
      </c>
      <c r="B1851" s="684" t="s">
        <v>24106</v>
      </c>
      <c r="C1851" s="684" t="s">
        <v>5</v>
      </c>
      <c r="D1851" s="685" t="s">
        <v>42925</v>
      </c>
    </row>
    <row r="1852" spans="1:4" ht="13.5" x14ac:dyDescent="0.25">
      <c r="A1852" s="684">
        <v>100698</v>
      </c>
      <c r="B1852" s="684" t="s">
        <v>24107</v>
      </c>
      <c r="C1852" s="684" t="s">
        <v>5</v>
      </c>
      <c r="D1852" s="685" t="s">
        <v>26873</v>
      </c>
    </row>
    <row r="1853" spans="1:4" ht="13.5" x14ac:dyDescent="0.25">
      <c r="A1853" s="684">
        <v>100699</v>
      </c>
      <c r="B1853" s="684" t="s">
        <v>24108</v>
      </c>
      <c r="C1853" s="684" t="s">
        <v>5</v>
      </c>
      <c r="D1853" s="685" t="s">
        <v>42926</v>
      </c>
    </row>
    <row r="1854" spans="1:4" ht="13.5" x14ac:dyDescent="0.25">
      <c r="A1854" s="684">
        <v>100700</v>
      </c>
      <c r="B1854" s="684" t="s">
        <v>24109</v>
      </c>
      <c r="C1854" s="684" t="s">
        <v>5</v>
      </c>
      <c r="D1854" s="685" t="s">
        <v>42927</v>
      </c>
    </row>
    <row r="1855" spans="1:4" ht="13.5" x14ac:dyDescent="0.25">
      <c r="A1855" s="684">
        <v>100712</v>
      </c>
      <c r="B1855" s="684" t="s">
        <v>24110</v>
      </c>
      <c r="C1855" s="684" t="s">
        <v>5</v>
      </c>
      <c r="D1855" s="685" t="s">
        <v>42928</v>
      </c>
    </row>
    <row r="1856" spans="1:4" ht="13.5" x14ac:dyDescent="0.25">
      <c r="A1856" s="684">
        <v>100665</v>
      </c>
      <c r="B1856" s="684" t="s">
        <v>24111</v>
      </c>
      <c r="C1856" s="684" t="s">
        <v>3</v>
      </c>
      <c r="D1856" s="685" t="s">
        <v>42929</v>
      </c>
    </row>
    <row r="1857" spans="1:4" ht="13.5" x14ac:dyDescent="0.25">
      <c r="A1857" s="684">
        <v>100666</v>
      </c>
      <c r="B1857" s="684" t="s">
        <v>24112</v>
      </c>
      <c r="C1857" s="684" t="s">
        <v>3</v>
      </c>
      <c r="D1857" s="685" t="s">
        <v>42930</v>
      </c>
    </row>
    <row r="1858" spans="1:4" ht="13.5" x14ac:dyDescent="0.25">
      <c r="A1858" s="684">
        <v>100667</v>
      </c>
      <c r="B1858" s="684" t="s">
        <v>24113</v>
      </c>
      <c r="C1858" s="684" t="s">
        <v>3</v>
      </c>
      <c r="D1858" s="685" t="s">
        <v>42931</v>
      </c>
    </row>
    <row r="1859" spans="1:4" ht="13.5" x14ac:dyDescent="0.25">
      <c r="A1859" s="684">
        <v>100668</v>
      </c>
      <c r="B1859" s="684" t="s">
        <v>24114</v>
      </c>
      <c r="C1859" s="684" t="s">
        <v>3</v>
      </c>
      <c r="D1859" s="685" t="s">
        <v>42932</v>
      </c>
    </row>
    <row r="1860" spans="1:4" ht="13.5" x14ac:dyDescent="0.25">
      <c r="A1860" s="684">
        <v>100669</v>
      </c>
      <c r="B1860" s="684" t="s">
        <v>24115</v>
      </c>
      <c r="C1860" s="684" t="s">
        <v>3</v>
      </c>
      <c r="D1860" s="685" t="s">
        <v>42933</v>
      </c>
    </row>
    <row r="1861" spans="1:4" ht="13.5" x14ac:dyDescent="0.25">
      <c r="A1861" s="684">
        <v>100670</v>
      </c>
      <c r="B1861" s="684" t="s">
        <v>24116</v>
      </c>
      <c r="C1861" s="684" t="s">
        <v>3</v>
      </c>
      <c r="D1861" s="685" t="s">
        <v>42934</v>
      </c>
    </row>
    <row r="1862" spans="1:4" ht="13.5" x14ac:dyDescent="0.25">
      <c r="A1862" s="684">
        <v>100671</v>
      </c>
      <c r="B1862" s="684" t="s">
        <v>24117</v>
      </c>
      <c r="C1862" s="684" t="s">
        <v>3</v>
      </c>
      <c r="D1862" s="685" t="s">
        <v>42935</v>
      </c>
    </row>
    <row r="1863" spans="1:4" ht="13.5" x14ac:dyDescent="0.25">
      <c r="A1863" s="684">
        <v>100672</v>
      </c>
      <c r="B1863" s="684" t="s">
        <v>24118</v>
      </c>
      <c r="C1863" s="684" t="s">
        <v>3</v>
      </c>
      <c r="D1863" s="685" t="s">
        <v>42936</v>
      </c>
    </row>
    <row r="1864" spans="1:4" ht="13.5" x14ac:dyDescent="0.25">
      <c r="A1864" s="684">
        <v>100701</v>
      </c>
      <c r="B1864" s="684" t="s">
        <v>24119</v>
      </c>
      <c r="C1864" s="684" t="s">
        <v>3</v>
      </c>
      <c r="D1864" s="685" t="s">
        <v>42937</v>
      </c>
    </row>
    <row r="1865" spans="1:4" ht="13.5" x14ac:dyDescent="0.25">
      <c r="A1865" s="684">
        <v>94559</v>
      </c>
      <c r="B1865" s="684" t="s">
        <v>24120</v>
      </c>
      <c r="C1865" s="684" t="s">
        <v>3</v>
      </c>
      <c r="D1865" s="685" t="s">
        <v>42938</v>
      </c>
    </row>
    <row r="1866" spans="1:4" ht="13.5" x14ac:dyDescent="0.25">
      <c r="A1866" s="684">
        <v>94562</v>
      </c>
      <c r="B1866" s="684" t="s">
        <v>24121</v>
      </c>
      <c r="C1866" s="684" t="s">
        <v>3</v>
      </c>
      <c r="D1866" s="685" t="s">
        <v>42939</v>
      </c>
    </row>
    <row r="1867" spans="1:4" ht="13.5" x14ac:dyDescent="0.25">
      <c r="A1867" s="684">
        <v>94587</v>
      </c>
      <c r="B1867" s="684" t="s">
        <v>24122</v>
      </c>
      <c r="C1867" s="684" t="s">
        <v>4</v>
      </c>
      <c r="D1867" s="685" t="s">
        <v>26874</v>
      </c>
    </row>
    <row r="1868" spans="1:4" ht="13.5" x14ac:dyDescent="0.25">
      <c r="A1868" s="684">
        <v>94588</v>
      </c>
      <c r="B1868" s="684" t="s">
        <v>24123</v>
      </c>
      <c r="C1868" s="684" t="s">
        <v>4</v>
      </c>
      <c r="D1868" s="685" t="s">
        <v>26875</v>
      </c>
    </row>
    <row r="1869" spans="1:4" ht="13.5" x14ac:dyDescent="0.25">
      <c r="A1869" s="684">
        <v>99837</v>
      </c>
      <c r="B1869" s="684" t="s">
        <v>42940</v>
      </c>
      <c r="C1869" s="684" t="s">
        <v>4</v>
      </c>
      <c r="D1869" s="685" t="s">
        <v>42941</v>
      </c>
    </row>
    <row r="1870" spans="1:4" ht="13.5" x14ac:dyDescent="0.25">
      <c r="A1870" s="684">
        <v>99839</v>
      </c>
      <c r="B1870" s="684" t="s">
        <v>42942</v>
      </c>
      <c r="C1870" s="684" t="s">
        <v>4</v>
      </c>
      <c r="D1870" s="685" t="s">
        <v>42943</v>
      </c>
    </row>
    <row r="1871" spans="1:4" ht="13.5" x14ac:dyDescent="0.25">
      <c r="A1871" s="684">
        <v>99841</v>
      </c>
      <c r="B1871" s="684" t="s">
        <v>42944</v>
      </c>
      <c r="C1871" s="684" t="s">
        <v>4</v>
      </c>
      <c r="D1871" s="685" t="s">
        <v>42945</v>
      </c>
    </row>
    <row r="1872" spans="1:4" ht="13.5" x14ac:dyDescent="0.25">
      <c r="A1872" s="684">
        <v>99855</v>
      </c>
      <c r="B1872" s="684" t="s">
        <v>42946</v>
      </c>
      <c r="C1872" s="684" t="s">
        <v>4</v>
      </c>
      <c r="D1872" s="685" t="s">
        <v>42947</v>
      </c>
    </row>
    <row r="1873" spans="1:4" ht="13.5" x14ac:dyDescent="0.25">
      <c r="A1873" s="684">
        <v>99857</v>
      </c>
      <c r="B1873" s="684" t="s">
        <v>42948</v>
      </c>
      <c r="C1873" s="684" t="s">
        <v>4</v>
      </c>
      <c r="D1873" s="685" t="s">
        <v>41745</v>
      </c>
    </row>
    <row r="1874" spans="1:4" ht="13.5" x14ac:dyDescent="0.25">
      <c r="A1874" s="684">
        <v>99861</v>
      </c>
      <c r="B1874" s="684" t="s">
        <v>22744</v>
      </c>
      <c r="C1874" s="684" t="s">
        <v>3</v>
      </c>
      <c r="D1874" s="685" t="s">
        <v>42949</v>
      </c>
    </row>
    <row r="1875" spans="1:4" ht="13.5" x14ac:dyDescent="0.25">
      <c r="A1875" s="684">
        <v>99862</v>
      </c>
      <c r="B1875" s="684" t="s">
        <v>22745</v>
      </c>
      <c r="C1875" s="684" t="s">
        <v>3</v>
      </c>
      <c r="D1875" s="685" t="s">
        <v>42950</v>
      </c>
    </row>
    <row r="1876" spans="1:4" ht="13.5" x14ac:dyDescent="0.25">
      <c r="A1876" s="684">
        <v>90838</v>
      </c>
      <c r="B1876" s="684" t="s">
        <v>24124</v>
      </c>
      <c r="C1876" s="684" t="s">
        <v>5</v>
      </c>
      <c r="D1876" s="685" t="s">
        <v>42951</v>
      </c>
    </row>
    <row r="1877" spans="1:4" ht="13.5" x14ac:dyDescent="0.25">
      <c r="A1877" s="684">
        <v>91338</v>
      </c>
      <c r="B1877" s="684" t="s">
        <v>24125</v>
      </c>
      <c r="C1877" s="684" t="s">
        <v>3</v>
      </c>
      <c r="D1877" s="685" t="s">
        <v>42952</v>
      </c>
    </row>
    <row r="1878" spans="1:4" ht="13.5" x14ac:dyDescent="0.25">
      <c r="A1878" s="684">
        <v>91341</v>
      </c>
      <c r="B1878" s="684" t="s">
        <v>24126</v>
      </c>
      <c r="C1878" s="684" t="s">
        <v>3</v>
      </c>
      <c r="D1878" s="685" t="s">
        <v>42953</v>
      </c>
    </row>
    <row r="1879" spans="1:4" ht="13.5" x14ac:dyDescent="0.25">
      <c r="A1879" s="684">
        <v>94805</v>
      </c>
      <c r="B1879" s="684" t="s">
        <v>24127</v>
      </c>
      <c r="C1879" s="684" t="s">
        <v>5</v>
      </c>
      <c r="D1879" s="685" t="s">
        <v>42954</v>
      </c>
    </row>
    <row r="1880" spans="1:4" ht="13.5" x14ac:dyDescent="0.25">
      <c r="A1880" s="684">
        <v>94806</v>
      </c>
      <c r="B1880" s="684" t="s">
        <v>24128</v>
      </c>
      <c r="C1880" s="684" t="s">
        <v>5</v>
      </c>
      <c r="D1880" s="685" t="s">
        <v>42955</v>
      </c>
    </row>
    <row r="1881" spans="1:4" ht="13.5" x14ac:dyDescent="0.25">
      <c r="A1881" s="684">
        <v>94807</v>
      </c>
      <c r="B1881" s="684" t="s">
        <v>24129</v>
      </c>
      <c r="C1881" s="684" t="s">
        <v>5</v>
      </c>
      <c r="D1881" s="685" t="s">
        <v>42956</v>
      </c>
    </row>
    <row r="1882" spans="1:4" ht="13.5" x14ac:dyDescent="0.25">
      <c r="A1882" s="684">
        <v>100702</v>
      </c>
      <c r="B1882" s="684" t="s">
        <v>24130</v>
      </c>
      <c r="C1882" s="684" t="s">
        <v>3</v>
      </c>
      <c r="D1882" s="685" t="s">
        <v>42957</v>
      </c>
    </row>
    <row r="1883" spans="1:4" ht="13.5" x14ac:dyDescent="0.25">
      <c r="A1883" s="684">
        <v>102188</v>
      </c>
      <c r="B1883" s="684" t="s">
        <v>25409</v>
      </c>
      <c r="C1883" s="684" t="s">
        <v>5</v>
      </c>
      <c r="D1883" s="685" t="s">
        <v>42958</v>
      </c>
    </row>
    <row r="1884" spans="1:4" ht="13.5" x14ac:dyDescent="0.25">
      <c r="A1884" s="684">
        <v>102189</v>
      </c>
      <c r="B1884" s="684" t="s">
        <v>25410</v>
      </c>
      <c r="C1884" s="684" t="s">
        <v>5</v>
      </c>
      <c r="D1884" s="685" t="s">
        <v>42959</v>
      </c>
    </row>
    <row r="1885" spans="1:4" ht="13.5" x14ac:dyDescent="0.25">
      <c r="A1885" s="684">
        <v>100703</v>
      </c>
      <c r="B1885" s="684" t="s">
        <v>24131</v>
      </c>
      <c r="C1885" s="684" t="s">
        <v>5</v>
      </c>
      <c r="D1885" s="685" t="s">
        <v>42960</v>
      </c>
    </row>
    <row r="1886" spans="1:4" ht="13.5" x14ac:dyDescent="0.25">
      <c r="A1886" s="684">
        <v>100704</v>
      </c>
      <c r="B1886" s="684" t="s">
        <v>24132</v>
      </c>
      <c r="C1886" s="684" t="s">
        <v>5</v>
      </c>
      <c r="D1886" s="685" t="s">
        <v>42961</v>
      </c>
    </row>
    <row r="1887" spans="1:4" ht="13.5" x14ac:dyDescent="0.25">
      <c r="A1887" s="684">
        <v>100705</v>
      </c>
      <c r="B1887" s="684" t="s">
        <v>24133</v>
      </c>
      <c r="C1887" s="684" t="s">
        <v>5</v>
      </c>
      <c r="D1887" s="685" t="s">
        <v>42962</v>
      </c>
    </row>
    <row r="1888" spans="1:4" ht="13.5" x14ac:dyDescent="0.25">
      <c r="A1888" s="684">
        <v>100706</v>
      </c>
      <c r="B1888" s="684" t="s">
        <v>24134</v>
      </c>
      <c r="C1888" s="684" t="s">
        <v>5</v>
      </c>
      <c r="D1888" s="685" t="s">
        <v>42963</v>
      </c>
    </row>
    <row r="1889" spans="1:4" ht="13.5" x14ac:dyDescent="0.25">
      <c r="A1889" s="684">
        <v>100707</v>
      </c>
      <c r="B1889" s="684" t="s">
        <v>24135</v>
      </c>
      <c r="C1889" s="684" t="s">
        <v>5</v>
      </c>
      <c r="D1889" s="685" t="s">
        <v>42964</v>
      </c>
    </row>
    <row r="1890" spans="1:4" ht="13.5" x14ac:dyDescent="0.25">
      <c r="A1890" s="684">
        <v>100708</v>
      </c>
      <c r="B1890" s="684" t="s">
        <v>24136</v>
      </c>
      <c r="C1890" s="684" t="s">
        <v>5</v>
      </c>
      <c r="D1890" s="685" t="s">
        <v>26876</v>
      </c>
    </row>
    <row r="1891" spans="1:4" ht="13.5" x14ac:dyDescent="0.25">
      <c r="A1891" s="684">
        <v>100709</v>
      </c>
      <c r="B1891" s="684" t="s">
        <v>24137</v>
      </c>
      <c r="C1891" s="684" t="s">
        <v>5</v>
      </c>
      <c r="D1891" s="685" t="s">
        <v>42965</v>
      </c>
    </row>
    <row r="1892" spans="1:4" ht="13.5" x14ac:dyDescent="0.25">
      <c r="A1892" s="684">
        <v>100710</v>
      </c>
      <c r="B1892" s="684" t="s">
        <v>24138</v>
      </c>
      <c r="C1892" s="684" t="s">
        <v>5</v>
      </c>
      <c r="D1892" s="685" t="s">
        <v>42966</v>
      </c>
    </row>
    <row r="1893" spans="1:4" ht="13.5" x14ac:dyDescent="0.25">
      <c r="A1893" s="684">
        <v>102151</v>
      </c>
      <c r="B1893" s="684" t="s">
        <v>25411</v>
      </c>
      <c r="C1893" s="684" t="s">
        <v>3</v>
      </c>
      <c r="D1893" s="685" t="s">
        <v>42967</v>
      </c>
    </row>
    <row r="1894" spans="1:4" ht="13.5" x14ac:dyDescent="0.25">
      <c r="A1894" s="684">
        <v>102152</v>
      </c>
      <c r="B1894" s="684" t="s">
        <v>25412</v>
      </c>
      <c r="C1894" s="684" t="s">
        <v>3</v>
      </c>
      <c r="D1894" s="685" t="s">
        <v>42968</v>
      </c>
    </row>
    <row r="1895" spans="1:4" ht="13.5" x14ac:dyDescent="0.25">
      <c r="A1895" s="684">
        <v>102153</v>
      </c>
      <c r="B1895" s="684" t="s">
        <v>25413</v>
      </c>
      <c r="C1895" s="684" t="s">
        <v>3</v>
      </c>
      <c r="D1895" s="685" t="s">
        <v>42969</v>
      </c>
    </row>
    <row r="1896" spans="1:4" ht="13.5" x14ac:dyDescent="0.25">
      <c r="A1896" s="684">
        <v>102154</v>
      </c>
      <c r="B1896" s="684" t="s">
        <v>25414</v>
      </c>
      <c r="C1896" s="684" t="s">
        <v>3</v>
      </c>
      <c r="D1896" s="685" t="s">
        <v>42970</v>
      </c>
    </row>
    <row r="1897" spans="1:4" ht="13.5" x14ac:dyDescent="0.25">
      <c r="A1897" s="684">
        <v>102155</v>
      </c>
      <c r="B1897" s="684" t="s">
        <v>25415</v>
      </c>
      <c r="C1897" s="684" t="s">
        <v>3</v>
      </c>
      <c r="D1897" s="685" t="s">
        <v>42971</v>
      </c>
    </row>
    <row r="1898" spans="1:4" ht="13.5" x14ac:dyDescent="0.25">
      <c r="A1898" s="684">
        <v>102156</v>
      </c>
      <c r="B1898" s="684" t="s">
        <v>25416</v>
      </c>
      <c r="C1898" s="684" t="s">
        <v>3</v>
      </c>
      <c r="D1898" s="685" t="s">
        <v>42972</v>
      </c>
    </row>
    <row r="1899" spans="1:4" ht="13.5" x14ac:dyDescent="0.25">
      <c r="A1899" s="684">
        <v>102157</v>
      </c>
      <c r="B1899" s="684" t="s">
        <v>25417</v>
      </c>
      <c r="C1899" s="684" t="s">
        <v>3</v>
      </c>
      <c r="D1899" s="685" t="s">
        <v>42973</v>
      </c>
    </row>
    <row r="1900" spans="1:4" ht="13.5" x14ac:dyDescent="0.25">
      <c r="A1900" s="684">
        <v>102158</v>
      </c>
      <c r="B1900" s="684" t="s">
        <v>25418</v>
      </c>
      <c r="C1900" s="684" t="s">
        <v>3</v>
      </c>
      <c r="D1900" s="685" t="s">
        <v>42974</v>
      </c>
    </row>
    <row r="1901" spans="1:4" ht="13.5" x14ac:dyDescent="0.25">
      <c r="A1901" s="684">
        <v>102159</v>
      </c>
      <c r="B1901" s="684" t="s">
        <v>25419</v>
      </c>
      <c r="C1901" s="684" t="s">
        <v>3</v>
      </c>
      <c r="D1901" s="685" t="s">
        <v>42975</v>
      </c>
    </row>
    <row r="1902" spans="1:4" ht="13.5" x14ac:dyDescent="0.25">
      <c r="A1902" s="684">
        <v>102160</v>
      </c>
      <c r="B1902" s="684" t="s">
        <v>25420</v>
      </c>
      <c r="C1902" s="684" t="s">
        <v>3</v>
      </c>
      <c r="D1902" s="685" t="s">
        <v>26877</v>
      </c>
    </row>
    <row r="1903" spans="1:4" ht="13.5" x14ac:dyDescent="0.25">
      <c r="A1903" s="684">
        <v>102161</v>
      </c>
      <c r="B1903" s="684" t="s">
        <v>42976</v>
      </c>
      <c r="C1903" s="684" t="s">
        <v>3</v>
      </c>
      <c r="D1903" s="685" t="s">
        <v>42977</v>
      </c>
    </row>
    <row r="1904" spans="1:4" ht="13.5" x14ac:dyDescent="0.25">
      <c r="A1904" s="684">
        <v>102162</v>
      </c>
      <c r="B1904" s="684" t="s">
        <v>42978</v>
      </c>
      <c r="C1904" s="684" t="s">
        <v>3</v>
      </c>
      <c r="D1904" s="685" t="s">
        <v>42979</v>
      </c>
    </row>
    <row r="1905" spans="1:4" ht="13.5" x14ac:dyDescent="0.25">
      <c r="A1905" s="684">
        <v>102163</v>
      </c>
      <c r="B1905" s="684" t="s">
        <v>42980</v>
      </c>
      <c r="C1905" s="684" t="s">
        <v>3</v>
      </c>
      <c r="D1905" s="685" t="s">
        <v>42981</v>
      </c>
    </row>
    <row r="1906" spans="1:4" ht="13.5" x14ac:dyDescent="0.25">
      <c r="A1906" s="684">
        <v>102164</v>
      </c>
      <c r="B1906" s="684" t="s">
        <v>42982</v>
      </c>
      <c r="C1906" s="684" t="s">
        <v>3</v>
      </c>
      <c r="D1906" s="685" t="s">
        <v>42983</v>
      </c>
    </row>
    <row r="1907" spans="1:4" ht="13.5" x14ac:dyDescent="0.25">
      <c r="A1907" s="684">
        <v>102165</v>
      </c>
      <c r="B1907" s="684" t="s">
        <v>42984</v>
      </c>
      <c r="C1907" s="684" t="s">
        <v>3</v>
      </c>
      <c r="D1907" s="685" t="s">
        <v>42985</v>
      </c>
    </row>
    <row r="1908" spans="1:4" ht="13.5" x14ac:dyDescent="0.25">
      <c r="A1908" s="684">
        <v>102166</v>
      </c>
      <c r="B1908" s="684" t="s">
        <v>42986</v>
      </c>
      <c r="C1908" s="684" t="s">
        <v>3</v>
      </c>
      <c r="D1908" s="685" t="s">
        <v>42987</v>
      </c>
    </row>
    <row r="1909" spans="1:4" ht="13.5" x14ac:dyDescent="0.25">
      <c r="A1909" s="684">
        <v>102167</v>
      </c>
      <c r="B1909" s="684" t="s">
        <v>42988</v>
      </c>
      <c r="C1909" s="684" t="s">
        <v>3</v>
      </c>
      <c r="D1909" s="685" t="s">
        <v>26878</v>
      </c>
    </row>
    <row r="1910" spans="1:4" ht="13.5" x14ac:dyDescent="0.25">
      <c r="A1910" s="684">
        <v>102168</v>
      </c>
      <c r="B1910" s="684" t="s">
        <v>42989</v>
      </c>
      <c r="C1910" s="684" t="s">
        <v>3</v>
      </c>
      <c r="D1910" s="685" t="s">
        <v>42990</v>
      </c>
    </row>
    <row r="1911" spans="1:4" ht="13.5" x14ac:dyDescent="0.25">
      <c r="A1911" s="684">
        <v>102169</v>
      </c>
      <c r="B1911" s="684" t="s">
        <v>42991</v>
      </c>
      <c r="C1911" s="684" t="s">
        <v>3</v>
      </c>
      <c r="D1911" s="685" t="s">
        <v>42992</v>
      </c>
    </row>
    <row r="1912" spans="1:4" ht="13.5" x14ac:dyDescent="0.25">
      <c r="A1912" s="684">
        <v>102170</v>
      </c>
      <c r="B1912" s="684" t="s">
        <v>42993</v>
      </c>
      <c r="C1912" s="684" t="s">
        <v>3</v>
      </c>
      <c r="D1912" s="685" t="s">
        <v>42994</v>
      </c>
    </row>
    <row r="1913" spans="1:4" ht="13.5" x14ac:dyDescent="0.25">
      <c r="A1913" s="684">
        <v>102171</v>
      </c>
      <c r="B1913" s="684" t="s">
        <v>42995</v>
      </c>
      <c r="C1913" s="684" t="s">
        <v>3</v>
      </c>
      <c r="D1913" s="685" t="s">
        <v>42996</v>
      </c>
    </row>
    <row r="1914" spans="1:4" ht="13.5" x14ac:dyDescent="0.25">
      <c r="A1914" s="684">
        <v>102172</v>
      </c>
      <c r="B1914" s="684" t="s">
        <v>42997</v>
      </c>
      <c r="C1914" s="684" t="s">
        <v>3</v>
      </c>
      <c r="D1914" s="685" t="s">
        <v>42998</v>
      </c>
    </row>
    <row r="1915" spans="1:4" ht="13.5" x14ac:dyDescent="0.25">
      <c r="A1915" s="684">
        <v>102176</v>
      </c>
      <c r="B1915" s="684" t="s">
        <v>42999</v>
      </c>
      <c r="C1915" s="684" t="s">
        <v>3</v>
      </c>
      <c r="D1915" s="685" t="s">
        <v>43000</v>
      </c>
    </row>
    <row r="1916" spans="1:4" ht="13.5" x14ac:dyDescent="0.25">
      <c r="A1916" s="684">
        <v>102177</v>
      </c>
      <c r="B1916" s="684" t="s">
        <v>43001</v>
      </c>
      <c r="C1916" s="684" t="s">
        <v>3</v>
      </c>
      <c r="D1916" s="685" t="s">
        <v>43002</v>
      </c>
    </row>
    <row r="1917" spans="1:4" ht="13.5" x14ac:dyDescent="0.25">
      <c r="A1917" s="684">
        <v>102178</v>
      </c>
      <c r="B1917" s="684" t="s">
        <v>43003</v>
      </c>
      <c r="C1917" s="684" t="s">
        <v>3</v>
      </c>
      <c r="D1917" s="685" t="s">
        <v>43004</v>
      </c>
    </row>
    <row r="1918" spans="1:4" ht="13.5" x14ac:dyDescent="0.25">
      <c r="A1918" s="684">
        <v>102179</v>
      </c>
      <c r="B1918" s="684" t="s">
        <v>43005</v>
      </c>
      <c r="C1918" s="684" t="s">
        <v>3</v>
      </c>
      <c r="D1918" s="685" t="s">
        <v>43006</v>
      </c>
    </row>
    <row r="1919" spans="1:4" ht="13.5" x14ac:dyDescent="0.25">
      <c r="A1919" s="684">
        <v>102180</v>
      </c>
      <c r="B1919" s="684" t="s">
        <v>43007</v>
      </c>
      <c r="C1919" s="684" t="s">
        <v>3</v>
      </c>
      <c r="D1919" s="685" t="s">
        <v>43008</v>
      </c>
    </row>
    <row r="1920" spans="1:4" ht="13.5" x14ac:dyDescent="0.25">
      <c r="A1920" s="684">
        <v>102181</v>
      </c>
      <c r="B1920" s="684" t="s">
        <v>43009</v>
      </c>
      <c r="C1920" s="684" t="s">
        <v>3</v>
      </c>
      <c r="D1920" s="685" t="s">
        <v>43010</v>
      </c>
    </row>
    <row r="1921" spans="1:4" ht="13.5" x14ac:dyDescent="0.25">
      <c r="A1921" s="684">
        <v>102182</v>
      </c>
      <c r="B1921" s="684" t="s">
        <v>25421</v>
      </c>
      <c r="C1921" s="684" t="s">
        <v>5</v>
      </c>
      <c r="D1921" s="685" t="s">
        <v>43011</v>
      </c>
    </row>
    <row r="1922" spans="1:4" ht="13.5" x14ac:dyDescent="0.25">
      <c r="A1922" s="684">
        <v>102183</v>
      </c>
      <c r="B1922" s="684" t="s">
        <v>25422</v>
      </c>
      <c r="C1922" s="684" t="s">
        <v>5</v>
      </c>
      <c r="D1922" s="685" t="s">
        <v>43012</v>
      </c>
    </row>
    <row r="1923" spans="1:4" ht="13.5" x14ac:dyDescent="0.25">
      <c r="A1923" s="684">
        <v>102184</v>
      </c>
      <c r="B1923" s="684" t="s">
        <v>25423</v>
      </c>
      <c r="C1923" s="684" t="s">
        <v>5</v>
      </c>
      <c r="D1923" s="685" t="s">
        <v>43013</v>
      </c>
    </row>
    <row r="1924" spans="1:4" ht="13.5" x14ac:dyDescent="0.25">
      <c r="A1924" s="684">
        <v>102185</v>
      </c>
      <c r="B1924" s="684" t="s">
        <v>25424</v>
      </c>
      <c r="C1924" s="684" t="s">
        <v>5</v>
      </c>
      <c r="D1924" s="685" t="s">
        <v>43014</v>
      </c>
    </row>
    <row r="1925" spans="1:4" ht="13.5" x14ac:dyDescent="0.25">
      <c r="A1925" s="684">
        <v>102190</v>
      </c>
      <c r="B1925" s="684" t="s">
        <v>25425</v>
      </c>
      <c r="C1925" s="684" t="s">
        <v>3</v>
      </c>
      <c r="D1925" s="685" t="s">
        <v>26879</v>
      </c>
    </row>
    <row r="1926" spans="1:4" ht="13.5" x14ac:dyDescent="0.25">
      <c r="A1926" s="684">
        <v>102191</v>
      </c>
      <c r="B1926" s="684" t="s">
        <v>25426</v>
      </c>
      <c r="C1926" s="684" t="s">
        <v>3</v>
      </c>
      <c r="D1926" s="685" t="s">
        <v>25702</v>
      </c>
    </row>
    <row r="1927" spans="1:4" ht="13.5" x14ac:dyDescent="0.25">
      <c r="A1927" s="684">
        <v>102192</v>
      </c>
      <c r="B1927" s="684" t="s">
        <v>25427</v>
      </c>
      <c r="C1927" s="684" t="s">
        <v>3</v>
      </c>
      <c r="D1927" s="685" t="s">
        <v>43015</v>
      </c>
    </row>
    <row r="1928" spans="1:4" ht="13.5" x14ac:dyDescent="0.25">
      <c r="A1928" s="684">
        <v>94569</v>
      </c>
      <c r="B1928" s="684" t="s">
        <v>24139</v>
      </c>
      <c r="C1928" s="684" t="s">
        <v>3</v>
      </c>
      <c r="D1928" s="685" t="s">
        <v>43016</v>
      </c>
    </row>
    <row r="1929" spans="1:4" ht="13.5" x14ac:dyDescent="0.25">
      <c r="A1929" s="684">
        <v>94570</v>
      </c>
      <c r="B1929" s="684" t="s">
        <v>24140</v>
      </c>
      <c r="C1929" s="684" t="s">
        <v>3</v>
      </c>
      <c r="D1929" s="685" t="s">
        <v>43017</v>
      </c>
    </row>
    <row r="1930" spans="1:4" ht="13.5" x14ac:dyDescent="0.25">
      <c r="A1930" s="684">
        <v>94572</v>
      </c>
      <c r="B1930" s="684" t="s">
        <v>24141</v>
      </c>
      <c r="C1930" s="684" t="s">
        <v>3</v>
      </c>
      <c r="D1930" s="685" t="s">
        <v>43018</v>
      </c>
    </row>
    <row r="1931" spans="1:4" ht="13.5" x14ac:dyDescent="0.25">
      <c r="A1931" s="684">
        <v>94573</v>
      </c>
      <c r="B1931" s="684" t="s">
        <v>24142</v>
      </c>
      <c r="C1931" s="684" t="s">
        <v>3</v>
      </c>
      <c r="D1931" s="685" t="s">
        <v>43019</v>
      </c>
    </row>
    <row r="1932" spans="1:4" ht="13.5" x14ac:dyDescent="0.25">
      <c r="A1932" s="684">
        <v>94580</v>
      </c>
      <c r="B1932" s="684" t="s">
        <v>24143</v>
      </c>
      <c r="C1932" s="684" t="s">
        <v>3</v>
      </c>
      <c r="D1932" s="685" t="s">
        <v>43020</v>
      </c>
    </row>
    <row r="1933" spans="1:4" ht="13.5" x14ac:dyDescent="0.25">
      <c r="A1933" s="684">
        <v>100674</v>
      </c>
      <c r="B1933" s="684" t="s">
        <v>24144</v>
      </c>
      <c r="C1933" s="684" t="s">
        <v>3</v>
      </c>
      <c r="D1933" s="685" t="s">
        <v>43021</v>
      </c>
    </row>
    <row r="1934" spans="1:4" ht="13.5" x14ac:dyDescent="0.25">
      <c r="A1934" s="684">
        <v>101096</v>
      </c>
      <c r="B1934" s="684" t="s">
        <v>43022</v>
      </c>
      <c r="C1934" s="684" t="s">
        <v>20</v>
      </c>
      <c r="D1934" s="685" t="s">
        <v>43023</v>
      </c>
    </row>
    <row r="1935" spans="1:4" ht="13.5" x14ac:dyDescent="0.25">
      <c r="A1935" s="684">
        <v>101097</v>
      </c>
      <c r="B1935" s="684" t="s">
        <v>43024</v>
      </c>
      <c r="C1935" s="684" t="s">
        <v>20</v>
      </c>
      <c r="D1935" s="685" t="s">
        <v>43025</v>
      </c>
    </row>
    <row r="1936" spans="1:4" ht="13.5" x14ac:dyDescent="0.25">
      <c r="A1936" s="684">
        <v>101098</v>
      </c>
      <c r="B1936" s="684" t="s">
        <v>43026</v>
      </c>
      <c r="C1936" s="684" t="s">
        <v>20</v>
      </c>
      <c r="D1936" s="685" t="s">
        <v>43027</v>
      </c>
    </row>
    <row r="1937" spans="1:4" ht="13.5" x14ac:dyDescent="0.25">
      <c r="A1937" s="684">
        <v>101099</v>
      </c>
      <c r="B1937" s="684" t="s">
        <v>43028</v>
      </c>
      <c r="C1937" s="684" t="s">
        <v>20</v>
      </c>
      <c r="D1937" s="685" t="s">
        <v>43029</v>
      </c>
    </row>
    <row r="1938" spans="1:4" ht="13.5" x14ac:dyDescent="0.25">
      <c r="A1938" s="684">
        <v>101100</v>
      </c>
      <c r="B1938" s="684" t="s">
        <v>43030</v>
      </c>
      <c r="C1938" s="684" t="s">
        <v>20</v>
      </c>
      <c r="D1938" s="685" t="s">
        <v>43031</v>
      </c>
    </row>
    <row r="1939" spans="1:4" ht="13.5" x14ac:dyDescent="0.25">
      <c r="A1939" s="684">
        <v>101101</v>
      </c>
      <c r="B1939" s="684" t="s">
        <v>43032</v>
      </c>
      <c r="C1939" s="684" t="s">
        <v>20</v>
      </c>
      <c r="D1939" s="685" t="s">
        <v>43033</v>
      </c>
    </row>
    <row r="1940" spans="1:4" ht="13.5" x14ac:dyDescent="0.25">
      <c r="A1940" s="684">
        <v>101102</v>
      </c>
      <c r="B1940" s="684" t="s">
        <v>43034</v>
      </c>
      <c r="C1940" s="684" t="s">
        <v>20</v>
      </c>
      <c r="D1940" s="685" t="s">
        <v>43035</v>
      </c>
    </row>
    <row r="1941" spans="1:4" ht="13.5" x14ac:dyDescent="0.25">
      <c r="A1941" s="684">
        <v>101103</v>
      </c>
      <c r="B1941" s="684" t="s">
        <v>43036</v>
      </c>
      <c r="C1941" s="684" t="s">
        <v>20</v>
      </c>
      <c r="D1941" s="685" t="s">
        <v>43037</v>
      </c>
    </row>
    <row r="1942" spans="1:4" ht="13.5" x14ac:dyDescent="0.25">
      <c r="A1942" s="684">
        <v>101104</v>
      </c>
      <c r="B1942" s="684" t="s">
        <v>43038</v>
      </c>
      <c r="C1942" s="684" t="s">
        <v>20</v>
      </c>
      <c r="D1942" s="685" t="s">
        <v>43039</v>
      </c>
    </row>
    <row r="1943" spans="1:4" ht="13.5" x14ac:dyDescent="0.25">
      <c r="A1943" s="684">
        <v>101105</v>
      </c>
      <c r="B1943" s="684" t="s">
        <v>43040</v>
      </c>
      <c r="C1943" s="684" t="s">
        <v>20</v>
      </c>
      <c r="D1943" s="685" t="s">
        <v>43041</v>
      </c>
    </row>
    <row r="1944" spans="1:4" ht="13.5" x14ac:dyDescent="0.25">
      <c r="A1944" s="684">
        <v>101106</v>
      </c>
      <c r="B1944" s="684" t="s">
        <v>43042</v>
      </c>
      <c r="C1944" s="684" t="s">
        <v>20</v>
      </c>
      <c r="D1944" s="685" t="s">
        <v>43043</v>
      </c>
    </row>
    <row r="1945" spans="1:4" ht="13.5" x14ac:dyDescent="0.25">
      <c r="A1945" s="684">
        <v>101107</v>
      </c>
      <c r="B1945" s="684" t="s">
        <v>43044</v>
      </c>
      <c r="C1945" s="684" t="s">
        <v>20</v>
      </c>
      <c r="D1945" s="685" t="s">
        <v>43045</v>
      </c>
    </row>
    <row r="1946" spans="1:4" ht="13.5" x14ac:dyDescent="0.25">
      <c r="A1946" s="684">
        <v>101108</v>
      </c>
      <c r="B1946" s="684" t="s">
        <v>43046</v>
      </c>
      <c r="C1946" s="684" t="s">
        <v>20</v>
      </c>
      <c r="D1946" s="685" t="s">
        <v>43047</v>
      </c>
    </row>
    <row r="1947" spans="1:4" ht="13.5" x14ac:dyDescent="0.25">
      <c r="A1947" s="684">
        <v>101109</v>
      </c>
      <c r="B1947" s="684" t="s">
        <v>43048</v>
      </c>
      <c r="C1947" s="684" t="s">
        <v>20</v>
      </c>
      <c r="D1947" s="685" t="s">
        <v>43049</v>
      </c>
    </row>
    <row r="1948" spans="1:4" ht="13.5" x14ac:dyDescent="0.25">
      <c r="A1948" s="684">
        <v>101110</v>
      </c>
      <c r="B1948" s="684" t="s">
        <v>43050</v>
      </c>
      <c r="C1948" s="684" t="s">
        <v>20</v>
      </c>
      <c r="D1948" s="685" t="s">
        <v>43051</v>
      </c>
    </row>
    <row r="1949" spans="1:4" ht="13.5" x14ac:dyDescent="0.25">
      <c r="A1949" s="684">
        <v>101111</v>
      </c>
      <c r="B1949" s="684" t="s">
        <v>43052</v>
      </c>
      <c r="C1949" s="684" t="s">
        <v>20</v>
      </c>
      <c r="D1949" s="685" t="s">
        <v>43053</v>
      </c>
    </row>
    <row r="1950" spans="1:4" ht="13.5" x14ac:dyDescent="0.25">
      <c r="A1950" s="684">
        <v>101112</v>
      </c>
      <c r="B1950" s="684" t="s">
        <v>24145</v>
      </c>
      <c r="C1950" s="684" t="s">
        <v>20</v>
      </c>
      <c r="D1950" s="685" t="s">
        <v>43054</v>
      </c>
    </row>
    <row r="1951" spans="1:4" ht="13.5" x14ac:dyDescent="0.25">
      <c r="A1951" s="684">
        <v>101113</v>
      </c>
      <c r="B1951" s="684" t="s">
        <v>43055</v>
      </c>
      <c r="C1951" s="684" t="s">
        <v>20</v>
      </c>
      <c r="D1951" s="685" t="s">
        <v>43056</v>
      </c>
    </row>
    <row r="1952" spans="1:4" ht="13.5" x14ac:dyDescent="0.25">
      <c r="A1952" s="684">
        <v>95601</v>
      </c>
      <c r="B1952" s="684" t="s">
        <v>25429</v>
      </c>
      <c r="C1952" s="684" t="s">
        <v>5</v>
      </c>
      <c r="D1952" s="685" t="s">
        <v>25220</v>
      </c>
    </row>
    <row r="1953" spans="1:4" ht="13.5" x14ac:dyDescent="0.25">
      <c r="A1953" s="684">
        <v>95602</v>
      </c>
      <c r="B1953" s="684" t="s">
        <v>25430</v>
      </c>
      <c r="C1953" s="684" t="s">
        <v>5</v>
      </c>
      <c r="D1953" s="685" t="s">
        <v>26880</v>
      </c>
    </row>
    <row r="1954" spans="1:4" ht="13.5" x14ac:dyDescent="0.25">
      <c r="A1954" s="684">
        <v>95603</v>
      </c>
      <c r="B1954" s="684" t="s">
        <v>25432</v>
      </c>
      <c r="C1954" s="684" t="s">
        <v>5</v>
      </c>
      <c r="D1954" s="685" t="s">
        <v>43057</v>
      </c>
    </row>
    <row r="1955" spans="1:4" ht="13.5" x14ac:dyDescent="0.25">
      <c r="A1955" s="684">
        <v>95604</v>
      </c>
      <c r="B1955" s="684" t="s">
        <v>25433</v>
      </c>
      <c r="C1955" s="684" t="s">
        <v>5</v>
      </c>
      <c r="D1955" s="685" t="s">
        <v>43058</v>
      </c>
    </row>
    <row r="1956" spans="1:4" ht="13.5" x14ac:dyDescent="0.25">
      <c r="A1956" s="684">
        <v>95605</v>
      </c>
      <c r="B1956" s="684" t="s">
        <v>25434</v>
      </c>
      <c r="C1956" s="684" t="s">
        <v>5</v>
      </c>
      <c r="D1956" s="685" t="s">
        <v>43059</v>
      </c>
    </row>
    <row r="1957" spans="1:4" ht="13.5" x14ac:dyDescent="0.25">
      <c r="A1957" s="684">
        <v>95607</v>
      </c>
      <c r="B1957" s="684" t="s">
        <v>25435</v>
      </c>
      <c r="C1957" s="684" t="s">
        <v>5</v>
      </c>
      <c r="D1957" s="685" t="s">
        <v>43060</v>
      </c>
    </row>
    <row r="1958" spans="1:4" ht="13.5" x14ac:dyDescent="0.25">
      <c r="A1958" s="684">
        <v>95608</v>
      </c>
      <c r="B1958" s="684" t="s">
        <v>25436</v>
      </c>
      <c r="C1958" s="684" t="s">
        <v>5</v>
      </c>
      <c r="D1958" s="685" t="s">
        <v>24460</v>
      </c>
    </row>
    <row r="1959" spans="1:4" ht="13.5" x14ac:dyDescent="0.25">
      <c r="A1959" s="684">
        <v>95609</v>
      </c>
      <c r="B1959" s="684" t="s">
        <v>25438</v>
      </c>
      <c r="C1959" s="684" t="s">
        <v>5</v>
      </c>
      <c r="D1959" s="685" t="s">
        <v>26881</v>
      </c>
    </row>
    <row r="1960" spans="1:4" ht="13.5" x14ac:dyDescent="0.25">
      <c r="A1960" s="684">
        <v>100651</v>
      </c>
      <c r="B1960" s="684" t="s">
        <v>43061</v>
      </c>
      <c r="C1960" s="684" t="s">
        <v>4</v>
      </c>
      <c r="D1960" s="685" t="s">
        <v>43062</v>
      </c>
    </row>
    <row r="1961" spans="1:4" ht="13.5" x14ac:dyDescent="0.25">
      <c r="A1961" s="684">
        <v>100652</v>
      </c>
      <c r="B1961" s="684" t="s">
        <v>43063</v>
      </c>
      <c r="C1961" s="684" t="s">
        <v>4</v>
      </c>
      <c r="D1961" s="685" t="s">
        <v>43064</v>
      </c>
    </row>
    <row r="1962" spans="1:4" ht="13.5" x14ac:dyDescent="0.25">
      <c r="A1962" s="684">
        <v>100653</v>
      </c>
      <c r="B1962" s="684" t="s">
        <v>43065</v>
      </c>
      <c r="C1962" s="684" t="s">
        <v>4</v>
      </c>
      <c r="D1962" s="685" t="s">
        <v>43066</v>
      </c>
    </row>
    <row r="1963" spans="1:4" ht="13.5" x14ac:dyDescent="0.25">
      <c r="A1963" s="684">
        <v>100654</v>
      </c>
      <c r="B1963" s="684" t="s">
        <v>43067</v>
      </c>
      <c r="C1963" s="684" t="s">
        <v>4</v>
      </c>
      <c r="D1963" s="685" t="s">
        <v>43068</v>
      </c>
    </row>
    <row r="1964" spans="1:4" ht="13.5" x14ac:dyDescent="0.25">
      <c r="A1964" s="684">
        <v>100655</v>
      </c>
      <c r="B1964" s="684" t="s">
        <v>43069</v>
      </c>
      <c r="C1964" s="684" t="s">
        <v>4</v>
      </c>
      <c r="D1964" s="685" t="s">
        <v>43070</v>
      </c>
    </row>
    <row r="1965" spans="1:4" ht="13.5" x14ac:dyDescent="0.25">
      <c r="A1965" s="684">
        <v>100656</v>
      </c>
      <c r="B1965" s="684" t="s">
        <v>24146</v>
      </c>
      <c r="C1965" s="684" t="s">
        <v>4</v>
      </c>
      <c r="D1965" s="685" t="s">
        <v>43071</v>
      </c>
    </row>
    <row r="1966" spans="1:4" ht="13.5" x14ac:dyDescent="0.25">
      <c r="A1966" s="684">
        <v>100657</v>
      </c>
      <c r="B1966" s="684" t="s">
        <v>24147</v>
      </c>
      <c r="C1966" s="684" t="s">
        <v>4</v>
      </c>
      <c r="D1966" s="685" t="s">
        <v>43072</v>
      </c>
    </row>
    <row r="1967" spans="1:4" ht="13.5" x14ac:dyDescent="0.25">
      <c r="A1967" s="684">
        <v>100658</v>
      </c>
      <c r="B1967" s="684" t="s">
        <v>24148</v>
      </c>
      <c r="C1967" s="684" t="s">
        <v>4</v>
      </c>
      <c r="D1967" s="685" t="s">
        <v>43073</v>
      </c>
    </row>
    <row r="1968" spans="1:4" ht="13.5" x14ac:dyDescent="0.25">
      <c r="A1968" s="684">
        <v>100889</v>
      </c>
      <c r="B1968" s="684" t="s">
        <v>24149</v>
      </c>
      <c r="C1968" s="684" t="s">
        <v>113</v>
      </c>
      <c r="D1968" s="685" t="s">
        <v>26882</v>
      </c>
    </row>
    <row r="1969" spans="1:4" ht="13.5" x14ac:dyDescent="0.25">
      <c r="A1969" s="684">
        <v>100890</v>
      </c>
      <c r="B1969" s="684" t="s">
        <v>24150</v>
      </c>
      <c r="C1969" s="684" t="s">
        <v>113</v>
      </c>
      <c r="D1969" s="685" t="s">
        <v>25684</v>
      </c>
    </row>
    <row r="1970" spans="1:4" ht="13.5" x14ac:dyDescent="0.25">
      <c r="A1970" s="684">
        <v>100892</v>
      </c>
      <c r="B1970" s="684" t="s">
        <v>24151</v>
      </c>
      <c r="C1970" s="684" t="s">
        <v>113</v>
      </c>
      <c r="D1970" s="685" t="s">
        <v>24267</v>
      </c>
    </row>
    <row r="1971" spans="1:4" ht="13.5" x14ac:dyDescent="0.25">
      <c r="A1971" s="684">
        <v>100893</v>
      </c>
      <c r="B1971" s="684" t="s">
        <v>24152</v>
      </c>
      <c r="C1971" s="684" t="s">
        <v>113</v>
      </c>
      <c r="D1971" s="685" t="s">
        <v>43074</v>
      </c>
    </row>
    <row r="1972" spans="1:4" ht="13.5" x14ac:dyDescent="0.25">
      <c r="A1972" s="684">
        <v>100894</v>
      </c>
      <c r="B1972" s="684" t="s">
        <v>24153</v>
      </c>
      <c r="C1972" s="684" t="s">
        <v>113</v>
      </c>
      <c r="D1972" s="685" t="s">
        <v>26536</v>
      </c>
    </row>
    <row r="1973" spans="1:4" ht="13.5" x14ac:dyDescent="0.25">
      <c r="A1973" s="684">
        <v>100896</v>
      </c>
      <c r="B1973" s="684" t="s">
        <v>43075</v>
      </c>
      <c r="C1973" s="684" t="s">
        <v>4</v>
      </c>
      <c r="D1973" s="685" t="s">
        <v>43076</v>
      </c>
    </row>
    <row r="1974" spans="1:4" ht="13.5" x14ac:dyDescent="0.25">
      <c r="A1974" s="684">
        <v>100897</v>
      </c>
      <c r="B1974" s="684" t="s">
        <v>43077</v>
      </c>
      <c r="C1974" s="684" t="s">
        <v>4</v>
      </c>
      <c r="D1974" s="685" t="s">
        <v>26883</v>
      </c>
    </row>
    <row r="1975" spans="1:4" ht="13.5" x14ac:dyDescent="0.25">
      <c r="A1975" s="684">
        <v>100898</v>
      </c>
      <c r="B1975" s="684" t="s">
        <v>43078</v>
      </c>
      <c r="C1975" s="684" t="s">
        <v>4</v>
      </c>
      <c r="D1975" s="685" t="s">
        <v>43079</v>
      </c>
    </row>
    <row r="1976" spans="1:4" ht="13.5" x14ac:dyDescent="0.25">
      <c r="A1976" s="684">
        <v>100899</v>
      </c>
      <c r="B1976" s="684" t="s">
        <v>43080</v>
      </c>
      <c r="C1976" s="684" t="s">
        <v>4</v>
      </c>
      <c r="D1976" s="685" t="s">
        <v>43081</v>
      </c>
    </row>
    <row r="1977" spans="1:4" ht="13.5" x14ac:dyDescent="0.25">
      <c r="A1977" s="684">
        <v>100900</v>
      </c>
      <c r="B1977" s="684" t="s">
        <v>43082</v>
      </c>
      <c r="C1977" s="684" t="s">
        <v>4</v>
      </c>
      <c r="D1977" s="685" t="s">
        <v>43083</v>
      </c>
    </row>
    <row r="1978" spans="1:4" ht="13.5" x14ac:dyDescent="0.25">
      <c r="A1978" s="684">
        <v>101173</v>
      </c>
      <c r="B1978" s="684" t="s">
        <v>24154</v>
      </c>
      <c r="C1978" s="684" t="s">
        <v>4</v>
      </c>
      <c r="D1978" s="685" t="s">
        <v>43084</v>
      </c>
    </row>
    <row r="1979" spans="1:4" ht="13.5" x14ac:dyDescent="0.25">
      <c r="A1979" s="684">
        <v>101174</v>
      </c>
      <c r="B1979" s="684" t="s">
        <v>24155</v>
      </c>
      <c r="C1979" s="684" t="s">
        <v>4</v>
      </c>
      <c r="D1979" s="685" t="s">
        <v>26884</v>
      </c>
    </row>
    <row r="1980" spans="1:4" ht="13.5" x14ac:dyDescent="0.25">
      <c r="A1980" s="684">
        <v>101175</v>
      </c>
      <c r="B1980" s="684" t="s">
        <v>24156</v>
      </c>
      <c r="C1980" s="684" t="s">
        <v>4</v>
      </c>
      <c r="D1980" s="685" t="s">
        <v>43085</v>
      </c>
    </row>
    <row r="1981" spans="1:4" ht="13.5" x14ac:dyDescent="0.25">
      <c r="A1981" s="684">
        <v>101176</v>
      </c>
      <c r="B1981" s="684" t="s">
        <v>43086</v>
      </c>
      <c r="C1981" s="684" t="s">
        <v>4</v>
      </c>
      <c r="D1981" s="685" t="s">
        <v>43087</v>
      </c>
    </row>
    <row r="1982" spans="1:4" ht="13.5" x14ac:dyDescent="0.25">
      <c r="A1982" s="684">
        <v>102521</v>
      </c>
      <c r="B1982" s="684" t="s">
        <v>25439</v>
      </c>
      <c r="C1982" s="684" t="s">
        <v>5</v>
      </c>
      <c r="D1982" s="685" t="s">
        <v>41448</v>
      </c>
    </row>
    <row r="1983" spans="1:4" ht="13.5" x14ac:dyDescent="0.25">
      <c r="A1983" s="684">
        <v>102522</v>
      </c>
      <c r="B1983" s="684" t="s">
        <v>25440</v>
      </c>
      <c r="C1983" s="684" t="s">
        <v>5</v>
      </c>
      <c r="D1983" s="685" t="s">
        <v>43088</v>
      </c>
    </row>
    <row r="1984" spans="1:4" ht="13.5" x14ac:dyDescent="0.25">
      <c r="A1984" s="684">
        <v>102523</v>
      </c>
      <c r="B1984" s="684" t="s">
        <v>25441</v>
      </c>
      <c r="C1984" s="684" t="s">
        <v>5</v>
      </c>
      <c r="D1984" s="685" t="s">
        <v>43089</v>
      </c>
    </row>
    <row r="1985" spans="1:4" ht="13.5" x14ac:dyDescent="0.25">
      <c r="A1985" s="684">
        <v>95240</v>
      </c>
      <c r="B1985" s="684" t="s">
        <v>43090</v>
      </c>
      <c r="C1985" s="684" t="s">
        <v>3</v>
      </c>
      <c r="D1985" s="685" t="s">
        <v>26885</v>
      </c>
    </row>
    <row r="1986" spans="1:4" ht="13.5" x14ac:dyDescent="0.25">
      <c r="A1986" s="684">
        <v>95241</v>
      </c>
      <c r="B1986" s="684" t="s">
        <v>43091</v>
      </c>
      <c r="C1986" s="684" t="s">
        <v>3</v>
      </c>
      <c r="D1986" s="685" t="s">
        <v>43092</v>
      </c>
    </row>
    <row r="1987" spans="1:4" ht="13.5" x14ac:dyDescent="0.25">
      <c r="A1987" s="684">
        <v>96616</v>
      </c>
      <c r="B1987" s="684" t="s">
        <v>43093</v>
      </c>
      <c r="C1987" s="684" t="s">
        <v>20</v>
      </c>
      <c r="D1987" s="685" t="s">
        <v>43094</v>
      </c>
    </row>
    <row r="1988" spans="1:4" ht="13.5" x14ac:dyDescent="0.25">
      <c r="A1988" s="684">
        <v>96617</v>
      </c>
      <c r="B1988" s="684" t="s">
        <v>43095</v>
      </c>
      <c r="C1988" s="684" t="s">
        <v>3</v>
      </c>
      <c r="D1988" s="685" t="s">
        <v>26886</v>
      </c>
    </row>
    <row r="1989" spans="1:4" ht="13.5" x14ac:dyDescent="0.25">
      <c r="A1989" s="684">
        <v>96619</v>
      </c>
      <c r="B1989" s="684" t="s">
        <v>43096</v>
      </c>
      <c r="C1989" s="684" t="s">
        <v>3</v>
      </c>
      <c r="D1989" s="685" t="s">
        <v>26887</v>
      </c>
    </row>
    <row r="1990" spans="1:4" ht="13.5" x14ac:dyDescent="0.25">
      <c r="A1990" s="684">
        <v>96620</v>
      </c>
      <c r="B1990" s="684" t="s">
        <v>43097</v>
      </c>
      <c r="C1990" s="684" t="s">
        <v>20</v>
      </c>
      <c r="D1990" s="685" t="s">
        <v>43098</v>
      </c>
    </row>
    <row r="1991" spans="1:4" ht="13.5" x14ac:dyDescent="0.25">
      <c r="A1991" s="684">
        <v>96621</v>
      </c>
      <c r="B1991" s="684" t="s">
        <v>43099</v>
      </c>
      <c r="C1991" s="684" t="s">
        <v>20</v>
      </c>
      <c r="D1991" s="685" t="s">
        <v>41354</v>
      </c>
    </row>
    <row r="1992" spans="1:4" ht="13.5" x14ac:dyDescent="0.25">
      <c r="A1992" s="684">
        <v>96622</v>
      </c>
      <c r="B1992" s="684" t="s">
        <v>43100</v>
      </c>
      <c r="C1992" s="684" t="s">
        <v>20</v>
      </c>
      <c r="D1992" s="685" t="s">
        <v>43101</v>
      </c>
    </row>
    <row r="1993" spans="1:4" ht="13.5" x14ac:dyDescent="0.25">
      <c r="A1993" s="684">
        <v>96623</v>
      </c>
      <c r="B1993" s="684" t="s">
        <v>43102</v>
      </c>
      <c r="C1993" s="684" t="s">
        <v>20</v>
      </c>
      <c r="D1993" s="685" t="s">
        <v>43103</v>
      </c>
    </row>
    <row r="1994" spans="1:4" ht="13.5" x14ac:dyDescent="0.25">
      <c r="A1994" s="684">
        <v>96624</v>
      </c>
      <c r="B1994" s="684" t="s">
        <v>43104</v>
      </c>
      <c r="C1994" s="684" t="s">
        <v>20</v>
      </c>
      <c r="D1994" s="685" t="s">
        <v>43105</v>
      </c>
    </row>
    <row r="1995" spans="1:4" ht="13.5" x14ac:dyDescent="0.25">
      <c r="A1995" s="684">
        <v>97082</v>
      </c>
      <c r="B1995" s="684" t="s">
        <v>43106</v>
      </c>
      <c r="C1995" s="684" t="s">
        <v>20</v>
      </c>
      <c r="D1995" s="685" t="s">
        <v>25442</v>
      </c>
    </row>
    <row r="1996" spans="1:4" ht="13.5" x14ac:dyDescent="0.25">
      <c r="A1996" s="684">
        <v>97083</v>
      </c>
      <c r="B1996" s="684" t="s">
        <v>43107</v>
      </c>
      <c r="C1996" s="684" t="s">
        <v>3</v>
      </c>
      <c r="D1996" s="685" t="s">
        <v>43108</v>
      </c>
    </row>
    <row r="1997" spans="1:4" ht="13.5" x14ac:dyDescent="0.25">
      <c r="A1997" s="684">
        <v>97084</v>
      </c>
      <c r="B1997" s="684" t="s">
        <v>43109</v>
      </c>
      <c r="C1997" s="684" t="s">
        <v>3</v>
      </c>
      <c r="D1997" s="685" t="s">
        <v>22272</v>
      </c>
    </row>
    <row r="1998" spans="1:4" ht="13.5" x14ac:dyDescent="0.25">
      <c r="A1998" s="684">
        <v>97086</v>
      </c>
      <c r="B1998" s="684" t="s">
        <v>43110</v>
      </c>
      <c r="C1998" s="684" t="s">
        <v>3</v>
      </c>
      <c r="D1998" s="685" t="s">
        <v>43111</v>
      </c>
    </row>
    <row r="1999" spans="1:4" ht="13.5" x14ac:dyDescent="0.25">
      <c r="A1999" s="684">
        <v>97087</v>
      </c>
      <c r="B1999" s="684" t="s">
        <v>43112</v>
      </c>
      <c r="C1999" s="684" t="s">
        <v>3</v>
      </c>
      <c r="D1999" s="685" t="s">
        <v>22271</v>
      </c>
    </row>
    <row r="2000" spans="1:4" ht="13.5" x14ac:dyDescent="0.25">
      <c r="A2000" s="684">
        <v>97088</v>
      </c>
      <c r="B2000" s="684" t="s">
        <v>43113</v>
      </c>
      <c r="C2000" s="684" t="s">
        <v>113</v>
      </c>
      <c r="D2000" s="685" t="s">
        <v>26097</v>
      </c>
    </row>
    <row r="2001" spans="1:4" ht="13.5" x14ac:dyDescent="0.25">
      <c r="A2001" s="684">
        <v>97089</v>
      </c>
      <c r="B2001" s="684" t="s">
        <v>43114</v>
      </c>
      <c r="C2001" s="684" t="s">
        <v>113</v>
      </c>
      <c r="D2001" s="685" t="s">
        <v>43115</v>
      </c>
    </row>
    <row r="2002" spans="1:4" ht="13.5" x14ac:dyDescent="0.25">
      <c r="A2002" s="684">
        <v>97090</v>
      </c>
      <c r="B2002" s="684" t="s">
        <v>43116</v>
      </c>
      <c r="C2002" s="684" t="s">
        <v>113</v>
      </c>
      <c r="D2002" s="685" t="s">
        <v>25265</v>
      </c>
    </row>
    <row r="2003" spans="1:4" ht="13.5" x14ac:dyDescent="0.25">
      <c r="A2003" s="684">
        <v>97091</v>
      </c>
      <c r="B2003" s="684" t="s">
        <v>43117</v>
      </c>
      <c r="C2003" s="684" t="s">
        <v>113</v>
      </c>
      <c r="D2003" s="685" t="s">
        <v>26888</v>
      </c>
    </row>
    <row r="2004" spans="1:4" ht="13.5" x14ac:dyDescent="0.25">
      <c r="A2004" s="684">
        <v>97092</v>
      </c>
      <c r="B2004" s="684" t="s">
        <v>43118</v>
      </c>
      <c r="C2004" s="684" t="s">
        <v>113</v>
      </c>
      <c r="D2004" s="685" t="s">
        <v>43119</v>
      </c>
    </row>
    <row r="2005" spans="1:4" ht="13.5" x14ac:dyDescent="0.25">
      <c r="A2005" s="684">
        <v>97093</v>
      </c>
      <c r="B2005" s="684" t="s">
        <v>43120</v>
      </c>
      <c r="C2005" s="684" t="s">
        <v>113</v>
      </c>
      <c r="D2005" s="685" t="s">
        <v>43121</v>
      </c>
    </row>
    <row r="2006" spans="1:4" ht="13.5" x14ac:dyDescent="0.25">
      <c r="A2006" s="684">
        <v>97094</v>
      </c>
      <c r="B2006" s="684" t="s">
        <v>43122</v>
      </c>
      <c r="C2006" s="684" t="s">
        <v>20</v>
      </c>
      <c r="D2006" s="685" t="s">
        <v>43123</v>
      </c>
    </row>
    <row r="2007" spans="1:4" ht="13.5" x14ac:dyDescent="0.25">
      <c r="A2007" s="684">
        <v>97095</v>
      </c>
      <c r="B2007" s="684" t="s">
        <v>43124</v>
      </c>
      <c r="C2007" s="684" t="s">
        <v>20</v>
      </c>
      <c r="D2007" s="685" t="s">
        <v>43125</v>
      </c>
    </row>
    <row r="2008" spans="1:4" ht="13.5" x14ac:dyDescent="0.25">
      <c r="A2008" s="684">
        <v>97096</v>
      </c>
      <c r="B2008" s="684" t="s">
        <v>43126</v>
      </c>
      <c r="C2008" s="684" t="s">
        <v>20</v>
      </c>
      <c r="D2008" s="685" t="s">
        <v>43127</v>
      </c>
    </row>
    <row r="2009" spans="1:4" ht="13.5" x14ac:dyDescent="0.25">
      <c r="A2009" s="684">
        <v>97097</v>
      </c>
      <c r="B2009" s="684" t="s">
        <v>43128</v>
      </c>
      <c r="C2009" s="684" t="s">
        <v>3</v>
      </c>
      <c r="D2009" s="685" t="s">
        <v>26889</v>
      </c>
    </row>
    <row r="2010" spans="1:4" ht="13.5" x14ac:dyDescent="0.25">
      <c r="A2010" s="684">
        <v>97101</v>
      </c>
      <c r="B2010" s="684" t="s">
        <v>43129</v>
      </c>
      <c r="C2010" s="684" t="s">
        <v>3</v>
      </c>
      <c r="D2010" s="685" t="s">
        <v>43130</v>
      </c>
    </row>
    <row r="2011" spans="1:4" ht="13.5" x14ac:dyDescent="0.25">
      <c r="A2011" s="684">
        <v>97102</v>
      </c>
      <c r="B2011" s="684" t="s">
        <v>43131</v>
      </c>
      <c r="C2011" s="684" t="s">
        <v>3</v>
      </c>
      <c r="D2011" s="685" t="s">
        <v>43132</v>
      </c>
    </row>
    <row r="2012" spans="1:4" ht="13.5" x14ac:dyDescent="0.25">
      <c r="A2012" s="684">
        <v>97103</v>
      </c>
      <c r="B2012" s="684" t="s">
        <v>43133</v>
      </c>
      <c r="C2012" s="684" t="s">
        <v>3</v>
      </c>
      <c r="D2012" s="685" t="s">
        <v>43134</v>
      </c>
    </row>
    <row r="2013" spans="1:4" ht="13.5" x14ac:dyDescent="0.25">
      <c r="A2013" s="684">
        <v>100322</v>
      </c>
      <c r="B2013" s="684" t="s">
        <v>43135</v>
      </c>
      <c r="C2013" s="684" t="s">
        <v>20</v>
      </c>
      <c r="D2013" s="685" t="s">
        <v>43136</v>
      </c>
    </row>
    <row r="2014" spans="1:4" ht="13.5" x14ac:dyDescent="0.25">
      <c r="A2014" s="684">
        <v>100323</v>
      </c>
      <c r="B2014" s="684" t="s">
        <v>43137</v>
      </c>
      <c r="C2014" s="684" t="s">
        <v>20</v>
      </c>
      <c r="D2014" s="685" t="s">
        <v>43138</v>
      </c>
    </row>
    <row r="2015" spans="1:4" ht="13.5" x14ac:dyDescent="0.25">
      <c r="A2015" s="684">
        <v>100324</v>
      </c>
      <c r="B2015" s="684" t="s">
        <v>43139</v>
      </c>
      <c r="C2015" s="684" t="s">
        <v>20</v>
      </c>
      <c r="D2015" s="685" t="s">
        <v>25998</v>
      </c>
    </row>
    <row r="2016" spans="1:4" ht="13.5" x14ac:dyDescent="0.25">
      <c r="A2016" s="684">
        <v>92263</v>
      </c>
      <c r="B2016" s="684" t="s">
        <v>25446</v>
      </c>
      <c r="C2016" s="684" t="s">
        <v>3</v>
      </c>
      <c r="D2016" s="685" t="s">
        <v>43140</v>
      </c>
    </row>
    <row r="2017" spans="1:4" ht="13.5" x14ac:dyDescent="0.25">
      <c r="A2017" s="684">
        <v>92264</v>
      </c>
      <c r="B2017" s="684" t="s">
        <v>25447</v>
      </c>
      <c r="C2017" s="684" t="s">
        <v>3</v>
      </c>
      <c r="D2017" s="685" t="s">
        <v>26890</v>
      </c>
    </row>
    <row r="2018" spans="1:4" ht="13.5" x14ac:dyDescent="0.25">
      <c r="A2018" s="684">
        <v>92265</v>
      </c>
      <c r="B2018" s="684" t="s">
        <v>25448</v>
      </c>
      <c r="C2018" s="684" t="s">
        <v>3</v>
      </c>
      <c r="D2018" s="685" t="s">
        <v>43141</v>
      </c>
    </row>
    <row r="2019" spans="1:4" ht="13.5" x14ac:dyDescent="0.25">
      <c r="A2019" s="684">
        <v>92266</v>
      </c>
      <c r="B2019" s="684" t="s">
        <v>25449</v>
      </c>
      <c r="C2019" s="684" t="s">
        <v>3</v>
      </c>
      <c r="D2019" s="685" t="s">
        <v>43142</v>
      </c>
    </row>
    <row r="2020" spans="1:4" ht="13.5" x14ac:dyDescent="0.25">
      <c r="A2020" s="684">
        <v>92267</v>
      </c>
      <c r="B2020" s="684" t="s">
        <v>25450</v>
      </c>
      <c r="C2020" s="684" t="s">
        <v>3</v>
      </c>
      <c r="D2020" s="685" t="s">
        <v>43143</v>
      </c>
    </row>
    <row r="2021" spans="1:4" ht="13.5" x14ac:dyDescent="0.25">
      <c r="A2021" s="684">
        <v>92268</v>
      </c>
      <c r="B2021" s="684" t="s">
        <v>25451</v>
      </c>
      <c r="C2021" s="684" t="s">
        <v>3</v>
      </c>
      <c r="D2021" s="685" t="s">
        <v>41744</v>
      </c>
    </row>
    <row r="2022" spans="1:4" ht="13.5" x14ac:dyDescent="0.25">
      <c r="A2022" s="684">
        <v>92269</v>
      </c>
      <c r="B2022" s="684" t="s">
        <v>25452</v>
      </c>
      <c r="C2022" s="684" t="s">
        <v>3</v>
      </c>
      <c r="D2022" s="685" t="s">
        <v>43144</v>
      </c>
    </row>
    <row r="2023" spans="1:4" ht="13.5" x14ac:dyDescent="0.25">
      <c r="A2023" s="684">
        <v>92270</v>
      </c>
      <c r="B2023" s="684" t="s">
        <v>25453</v>
      </c>
      <c r="C2023" s="684" t="s">
        <v>3</v>
      </c>
      <c r="D2023" s="685" t="s">
        <v>43145</v>
      </c>
    </row>
    <row r="2024" spans="1:4" ht="13.5" x14ac:dyDescent="0.25">
      <c r="A2024" s="684">
        <v>92271</v>
      </c>
      <c r="B2024" s="684" t="s">
        <v>25454</v>
      </c>
      <c r="C2024" s="684" t="s">
        <v>3</v>
      </c>
      <c r="D2024" s="685" t="s">
        <v>43146</v>
      </c>
    </row>
    <row r="2025" spans="1:4" ht="13.5" x14ac:dyDescent="0.25">
      <c r="A2025" s="684">
        <v>92272</v>
      </c>
      <c r="B2025" s="684" t="s">
        <v>25455</v>
      </c>
      <c r="C2025" s="684" t="s">
        <v>4</v>
      </c>
      <c r="D2025" s="685" t="s">
        <v>43147</v>
      </c>
    </row>
    <row r="2026" spans="1:4" ht="13.5" x14ac:dyDescent="0.25">
      <c r="A2026" s="684">
        <v>92273</v>
      </c>
      <c r="B2026" s="684" t="s">
        <v>25456</v>
      </c>
      <c r="C2026" s="684" t="s">
        <v>4</v>
      </c>
      <c r="D2026" s="685" t="s">
        <v>26891</v>
      </c>
    </row>
    <row r="2027" spans="1:4" ht="13.5" x14ac:dyDescent="0.25">
      <c r="A2027" s="684">
        <v>92409</v>
      </c>
      <c r="B2027" s="684" t="s">
        <v>25457</v>
      </c>
      <c r="C2027" s="684" t="s">
        <v>3</v>
      </c>
      <c r="D2027" s="685" t="s">
        <v>43148</v>
      </c>
    </row>
    <row r="2028" spans="1:4" ht="13.5" x14ac:dyDescent="0.25">
      <c r="A2028" s="684">
        <v>92411</v>
      </c>
      <c r="B2028" s="684" t="s">
        <v>25458</v>
      </c>
      <c r="C2028" s="684" t="s">
        <v>3</v>
      </c>
      <c r="D2028" s="685" t="s">
        <v>26892</v>
      </c>
    </row>
    <row r="2029" spans="1:4" ht="13.5" x14ac:dyDescent="0.25">
      <c r="A2029" s="684">
        <v>92413</v>
      </c>
      <c r="B2029" s="684" t="s">
        <v>25459</v>
      </c>
      <c r="C2029" s="684" t="s">
        <v>3</v>
      </c>
      <c r="D2029" s="685" t="s">
        <v>43149</v>
      </c>
    </row>
    <row r="2030" spans="1:4" ht="13.5" x14ac:dyDescent="0.25">
      <c r="A2030" s="684">
        <v>92415</v>
      </c>
      <c r="B2030" s="684" t="s">
        <v>25460</v>
      </c>
      <c r="C2030" s="684" t="s">
        <v>3</v>
      </c>
      <c r="D2030" s="685" t="s">
        <v>43150</v>
      </c>
    </row>
    <row r="2031" spans="1:4" ht="13.5" x14ac:dyDescent="0.25">
      <c r="A2031" s="684">
        <v>92417</v>
      </c>
      <c r="B2031" s="684" t="s">
        <v>25461</v>
      </c>
      <c r="C2031" s="684" t="s">
        <v>3</v>
      </c>
      <c r="D2031" s="685" t="s">
        <v>43151</v>
      </c>
    </row>
    <row r="2032" spans="1:4" ht="13.5" x14ac:dyDescent="0.25">
      <c r="A2032" s="684">
        <v>92419</v>
      </c>
      <c r="B2032" s="684" t="s">
        <v>25462</v>
      </c>
      <c r="C2032" s="684" t="s">
        <v>3</v>
      </c>
      <c r="D2032" s="685" t="s">
        <v>26893</v>
      </c>
    </row>
    <row r="2033" spans="1:4" ht="13.5" x14ac:dyDescent="0.25">
      <c r="A2033" s="684">
        <v>92421</v>
      </c>
      <c r="B2033" s="684" t="s">
        <v>25463</v>
      </c>
      <c r="C2033" s="684" t="s">
        <v>3</v>
      </c>
      <c r="D2033" s="685" t="s">
        <v>43152</v>
      </c>
    </row>
    <row r="2034" spans="1:4" ht="13.5" x14ac:dyDescent="0.25">
      <c r="A2034" s="684">
        <v>92423</v>
      </c>
      <c r="B2034" s="684" t="s">
        <v>25464</v>
      </c>
      <c r="C2034" s="684" t="s">
        <v>3</v>
      </c>
      <c r="D2034" s="685" t="s">
        <v>43153</v>
      </c>
    </row>
    <row r="2035" spans="1:4" ht="13.5" x14ac:dyDescent="0.25">
      <c r="A2035" s="684">
        <v>92425</v>
      </c>
      <c r="B2035" s="684" t="s">
        <v>25465</v>
      </c>
      <c r="C2035" s="684" t="s">
        <v>3</v>
      </c>
      <c r="D2035" s="685" t="s">
        <v>43154</v>
      </c>
    </row>
    <row r="2036" spans="1:4" ht="13.5" x14ac:dyDescent="0.25">
      <c r="A2036" s="684">
        <v>92427</v>
      </c>
      <c r="B2036" s="684" t="s">
        <v>25466</v>
      </c>
      <c r="C2036" s="684" t="s">
        <v>3</v>
      </c>
      <c r="D2036" s="685" t="s">
        <v>43155</v>
      </c>
    </row>
    <row r="2037" spans="1:4" ht="13.5" x14ac:dyDescent="0.25">
      <c r="A2037" s="684">
        <v>92429</v>
      </c>
      <c r="B2037" s="684" t="s">
        <v>25467</v>
      </c>
      <c r="C2037" s="684" t="s">
        <v>3</v>
      </c>
      <c r="D2037" s="685" t="s">
        <v>43156</v>
      </c>
    </row>
    <row r="2038" spans="1:4" ht="13.5" x14ac:dyDescent="0.25">
      <c r="A2038" s="684">
        <v>92431</v>
      </c>
      <c r="B2038" s="684" t="s">
        <v>25468</v>
      </c>
      <c r="C2038" s="684" t="s">
        <v>3</v>
      </c>
      <c r="D2038" s="685" t="s">
        <v>43157</v>
      </c>
    </row>
    <row r="2039" spans="1:4" ht="13.5" x14ac:dyDescent="0.25">
      <c r="A2039" s="684">
        <v>92433</v>
      </c>
      <c r="B2039" s="684" t="s">
        <v>25469</v>
      </c>
      <c r="C2039" s="684" t="s">
        <v>3</v>
      </c>
      <c r="D2039" s="685" t="s">
        <v>43158</v>
      </c>
    </row>
    <row r="2040" spans="1:4" ht="13.5" x14ac:dyDescent="0.25">
      <c r="A2040" s="684">
        <v>92435</v>
      </c>
      <c r="B2040" s="684" t="s">
        <v>25470</v>
      </c>
      <c r="C2040" s="684" t="s">
        <v>3</v>
      </c>
      <c r="D2040" s="685" t="s">
        <v>43159</v>
      </c>
    </row>
    <row r="2041" spans="1:4" ht="13.5" x14ac:dyDescent="0.25">
      <c r="A2041" s="684">
        <v>92437</v>
      </c>
      <c r="B2041" s="684" t="s">
        <v>25471</v>
      </c>
      <c r="C2041" s="684" t="s">
        <v>3</v>
      </c>
      <c r="D2041" s="685" t="s">
        <v>43160</v>
      </c>
    </row>
    <row r="2042" spans="1:4" ht="13.5" x14ac:dyDescent="0.25">
      <c r="A2042" s="684">
        <v>92439</v>
      </c>
      <c r="B2042" s="684" t="s">
        <v>25472</v>
      </c>
      <c r="C2042" s="684" t="s">
        <v>3</v>
      </c>
      <c r="D2042" s="685" t="s">
        <v>43161</v>
      </c>
    </row>
    <row r="2043" spans="1:4" ht="13.5" x14ac:dyDescent="0.25">
      <c r="A2043" s="684">
        <v>92441</v>
      </c>
      <c r="B2043" s="684" t="s">
        <v>25473</v>
      </c>
      <c r="C2043" s="684" t="s">
        <v>3</v>
      </c>
      <c r="D2043" s="685" t="s">
        <v>43162</v>
      </c>
    </row>
    <row r="2044" spans="1:4" ht="13.5" x14ac:dyDescent="0.25">
      <c r="A2044" s="684">
        <v>92443</v>
      </c>
      <c r="B2044" s="684" t="s">
        <v>25474</v>
      </c>
      <c r="C2044" s="684" t="s">
        <v>3</v>
      </c>
      <c r="D2044" s="685" t="s">
        <v>43163</v>
      </c>
    </row>
    <row r="2045" spans="1:4" ht="13.5" x14ac:dyDescent="0.25">
      <c r="A2045" s="684">
        <v>92445</v>
      </c>
      <c r="B2045" s="684" t="s">
        <v>25475</v>
      </c>
      <c r="C2045" s="684" t="s">
        <v>3</v>
      </c>
      <c r="D2045" s="685" t="s">
        <v>43164</v>
      </c>
    </row>
    <row r="2046" spans="1:4" ht="13.5" x14ac:dyDescent="0.25">
      <c r="A2046" s="684">
        <v>92446</v>
      </c>
      <c r="B2046" s="684" t="s">
        <v>25476</v>
      </c>
      <c r="C2046" s="684" t="s">
        <v>3</v>
      </c>
      <c r="D2046" s="685" t="s">
        <v>43165</v>
      </c>
    </row>
    <row r="2047" spans="1:4" ht="13.5" x14ac:dyDescent="0.25">
      <c r="A2047" s="684">
        <v>92447</v>
      </c>
      <c r="B2047" s="684" t="s">
        <v>25477</v>
      </c>
      <c r="C2047" s="684" t="s">
        <v>3</v>
      </c>
      <c r="D2047" s="685" t="s">
        <v>43166</v>
      </c>
    </row>
    <row r="2048" spans="1:4" ht="13.5" x14ac:dyDescent="0.25">
      <c r="A2048" s="684">
        <v>92448</v>
      </c>
      <c r="B2048" s="684" t="s">
        <v>25478</v>
      </c>
      <c r="C2048" s="684" t="s">
        <v>3</v>
      </c>
      <c r="D2048" s="685" t="s">
        <v>26894</v>
      </c>
    </row>
    <row r="2049" spans="1:4" ht="13.5" x14ac:dyDescent="0.25">
      <c r="A2049" s="684">
        <v>92449</v>
      </c>
      <c r="B2049" s="684" t="s">
        <v>25479</v>
      </c>
      <c r="C2049" s="684" t="s">
        <v>3</v>
      </c>
      <c r="D2049" s="685" t="s">
        <v>43167</v>
      </c>
    </row>
    <row r="2050" spans="1:4" ht="13.5" x14ac:dyDescent="0.25">
      <c r="A2050" s="684">
        <v>92450</v>
      </c>
      <c r="B2050" s="684" t="s">
        <v>25480</v>
      </c>
      <c r="C2050" s="684" t="s">
        <v>3</v>
      </c>
      <c r="D2050" s="685" t="s">
        <v>43168</v>
      </c>
    </row>
    <row r="2051" spans="1:4" ht="13.5" x14ac:dyDescent="0.25">
      <c r="A2051" s="684">
        <v>92451</v>
      </c>
      <c r="B2051" s="684" t="s">
        <v>25481</v>
      </c>
      <c r="C2051" s="684" t="s">
        <v>3</v>
      </c>
      <c r="D2051" s="685" t="s">
        <v>43169</v>
      </c>
    </row>
    <row r="2052" spans="1:4" ht="13.5" x14ac:dyDescent="0.25">
      <c r="A2052" s="684">
        <v>92452</v>
      </c>
      <c r="B2052" s="684" t="s">
        <v>25482</v>
      </c>
      <c r="C2052" s="684" t="s">
        <v>3</v>
      </c>
      <c r="D2052" s="685" t="s">
        <v>43170</v>
      </c>
    </row>
    <row r="2053" spans="1:4" ht="13.5" x14ac:dyDescent="0.25">
      <c r="A2053" s="684">
        <v>92453</v>
      </c>
      <c r="B2053" s="684" t="s">
        <v>25483</v>
      </c>
      <c r="C2053" s="684" t="s">
        <v>3</v>
      </c>
      <c r="D2053" s="685" t="s">
        <v>43171</v>
      </c>
    </row>
    <row r="2054" spans="1:4" ht="13.5" x14ac:dyDescent="0.25">
      <c r="A2054" s="684">
        <v>92454</v>
      </c>
      <c r="B2054" s="684" t="s">
        <v>25484</v>
      </c>
      <c r="C2054" s="684" t="s">
        <v>3</v>
      </c>
      <c r="D2054" s="685" t="s">
        <v>43172</v>
      </c>
    </row>
    <row r="2055" spans="1:4" ht="13.5" x14ac:dyDescent="0.25">
      <c r="A2055" s="684">
        <v>92455</v>
      </c>
      <c r="B2055" s="684" t="s">
        <v>25485</v>
      </c>
      <c r="C2055" s="684" t="s">
        <v>3</v>
      </c>
      <c r="D2055" s="685" t="s">
        <v>43173</v>
      </c>
    </row>
    <row r="2056" spans="1:4" ht="13.5" x14ac:dyDescent="0.25">
      <c r="A2056" s="684">
        <v>92456</v>
      </c>
      <c r="B2056" s="684" t="s">
        <v>25486</v>
      </c>
      <c r="C2056" s="684" t="s">
        <v>3</v>
      </c>
      <c r="D2056" s="685" t="s">
        <v>43174</v>
      </c>
    </row>
    <row r="2057" spans="1:4" ht="13.5" x14ac:dyDescent="0.25">
      <c r="A2057" s="684">
        <v>92457</v>
      </c>
      <c r="B2057" s="684" t="s">
        <v>25487</v>
      </c>
      <c r="C2057" s="684" t="s">
        <v>3</v>
      </c>
      <c r="D2057" s="685" t="s">
        <v>43175</v>
      </c>
    </row>
    <row r="2058" spans="1:4" ht="13.5" x14ac:dyDescent="0.25">
      <c r="A2058" s="684">
        <v>92458</v>
      </c>
      <c r="B2058" s="684" t="s">
        <v>22747</v>
      </c>
      <c r="C2058" s="684" t="s">
        <v>3</v>
      </c>
      <c r="D2058" s="685" t="s">
        <v>43176</v>
      </c>
    </row>
    <row r="2059" spans="1:4" ht="13.5" x14ac:dyDescent="0.25">
      <c r="A2059" s="684">
        <v>92459</v>
      </c>
      <c r="B2059" s="684" t="s">
        <v>25488</v>
      </c>
      <c r="C2059" s="684" t="s">
        <v>3</v>
      </c>
      <c r="D2059" s="685" t="s">
        <v>43177</v>
      </c>
    </row>
    <row r="2060" spans="1:4" ht="13.5" x14ac:dyDescent="0.25">
      <c r="A2060" s="684">
        <v>92460</v>
      </c>
      <c r="B2060" s="684" t="s">
        <v>25489</v>
      </c>
      <c r="C2060" s="684" t="s">
        <v>3</v>
      </c>
      <c r="D2060" s="685" t="s">
        <v>43178</v>
      </c>
    </row>
    <row r="2061" spans="1:4" ht="13.5" x14ac:dyDescent="0.25">
      <c r="A2061" s="684">
        <v>92461</v>
      </c>
      <c r="B2061" s="684" t="s">
        <v>25490</v>
      </c>
      <c r="C2061" s="684" t="s">
        <v>3</v>
      </c>
      <c r="D2061" s="685" t="s">
        <v>43179</v>
      </c>
    </row>
    <row r="2062" spans="1:4" ht="13.5" x14ac:dyDescent="0.25">
      <c r="A2062" s="684">
        <v>92462</v>
      </c>
      <c r="B2062" s="684" t="s">
        <v>25491</v>
      </c>
      <c r="C2062" s="684" t="s">
        <v>3</v>
      </c>
      <c r="D2062" s="685" t="s">
        <v>26895</v>
      </c>
    </row>
    <row r="2063" spans="1:4" ht="13.5" x14ac:dyDescent="0.25">
      <c r="A2063" s="684">
        <v>92463</v>
      </c>
      <c r="B2063" s="684" t="s">
        <v>25492</v>
      </c>
      <c r="C2063" s="684" t="s">
        <v>3</v>
      </c>
      <c r="D2063" s="685" t="s">
        <v>43180</v>
      </c>
    </row>
    <row r="2064" spans="1:4" ht="13.5" x14ac:dyDescent="0.25">
      <c r="A2064" s="684">
        <v>92464</v>
      </c>
      <c r="B2064" s="684" t="s">
        <v>25493</v>
      </c>
      <c r="C2064" s="684" t="s">
        <v>3</v>
      </c>
      <c r="D2064" s="685" t="s">
        <v>43181</v>
      </c>
    </row>
    <row r="2065" spans="1:4" ht="13.5" x14ac:dyDescent="0.25">
      <c r="A2065" s="684">
        <v>92465</v>
      </c>
      <c r="B2065" s="684" t="s">
        <v>25494</v>
      </c>
      <c r="C2065" s="684" t="s">
        <v>3</v>
      </c>
      <c r="D2065" s="685" t="s">
        <v>43182</v>
      </c>
    </row>
    <row r="2066" spans="1:4" ht="13.5" x14ac:dyDescent="0.25">
      <c r="A2066" s="684">
        <v>92466</v>
      </c>
      <c r="B2066" s="684" t="s">
        <v>25495</v>
      </c>
      <c r="C2066" s="684" t="s">
        <v>3</v>
      </c>
      <c r="D2066" s="685" t="s">
        <v>43183</v>
      </c>
    </row>
    <row r="2067" spans="1:4" ht="13.5" x14ac:dyDescent="0.25">
      <c r="A2067" s="684">
        <v>92467</v>
      </c>
      <c r="B2067" s="684" t="s">
        <v>25496</v>
      </c>
      <c r="C2067" s="684" t="s">
        <v>3</v>
      </c>
      <c r="D2067" s="685" t="s">
        <v>43184</v>
      </c>
    </row>
    <row r="2068" spans="1:4" ht="13.5" x14ac:dyDescent="0.25">
      <c r="A2068" s="684">
        <v>92468</v>
      </c>
      <c r="B2068" s="684" t="s">
        <v>25497</v>
      </c>
      <c r="C2068" s="684" t="s">
        <v>3</v>
      </c>
      <c r="D2068" s="685" t="s">
        <v>43185</v>
      </c>
    </row>
    <row r="2069" spans="1:4" ht="13.5" x14ac:dyDescent="0.25">
      <c r="A2069" s="684">
        <v>92469</v>
      </c>
      <c r="B2069" s="684" t="s">
        <v>25498</v>
      </c>
      <c r="C2069" s="684" t="s">
        <v>3</v>
      </c>
      <c r="D2069" s="685" t="s">
        <v>43186</v>
      </c>
    </row>
    <row r="2070" spans="1:4" ht="13.5" x14ac:dyDescent="0.25">
      <c r="A2070" s="684">
        <v>92470</v>
      </c>
      <c r="B2070" s="684" t="s">
        <v>25499</v>
      </c>
      <c r="C2070" s="684" t="s">
        <v>3</v>
      </c>
      <c r="D2070" s="685" t="s">
        <v>43187</v>
      </c>
    </row>
    <row r="2071" spans="1:4" ht="13.5" x14ac:dyDescent="0.25">
      <c r="A2071" s="684">
        <v>92471</v>
      </c>
      <c r="B2071" s="684" t="s">
        <v>25500</v>
      </c>
      <c r="C2071" s="684" t="s">
        <v>3</v>
      </c>
      <c r="D2071" s="685" t="s">
        <v>43188</v>
      </c>
    </row>
    <row r="2072" spans="1:4" ht="13.5" x14ac:dyDescent="0.25">
      <c r="A2072" s="684">
        <v>92472</v>
      </c>
      <c r="B2072" s="684" t="s">
        <v>25501</v>
      </c>
      <c r="C2072" s="684" t="s">
        <v>3</v>
      </c>
      <c r="D2072" s="685" t="s">
        <v>43189</v>
      </c>
    </row>
    <row r="2073" spans="1:4" ht="13.5" x14ac:dyDescent="0.25">
      <c r="A2073" s="684">
        <v>92473</v>
      </c>
      <c r="B2073" s="684" t="s">
        <v>25502</v>
      </c>
      <c r="C2073" s="684" t="s">
        <v>3</v>
      </c>
      <c r="D2073" s="685" t="s">
        <v>43190</v>
      </c>
    </row>
    <row r="2074" spans="1:4" ht="13.5" x14ac:dyDescent="0.25">
      <c r="A2074" s="684">
        <v>92474</v>
      </c>
      <c r="B2074" s="684" t="s">
        <v>25503</v>
      </c>
      <c r="C2074" s="684" t="s">
        <v>3</v>
      </c>
      <c r="D2074" s="685" t="s">
        <v>43191</v>
      </c>
    </row>
    <row r="2075" spans="1:4" ht="13.5" x14ac:dyDescent="0.25">
      <c r="A2075" s="684">
        <v>92475</v>
      </c>
      <c r="B2075" s="684" t="s">
        <v>25504</v>
      </c>
      <c r="C2075" s="684" t="s">
        <v>3</v>
      </c>
      <c r="D2075" s="685" t="s">
        <v>26872</v>
      </c>
    </row>
    <row r="2076" spans="1:4" ht="13.5" x14ac:dyDescent="0.25">
      <c r="A2076" s="684">
        <v>92476</v>
      </c>
      <c r="B2076" s="684" t="s">
        <v>25505</v>
      </c>
      <c r="C2076" s="684" t="s">
        <v>3</v>
      </c>
      <c r="D2076" s="685" t="s">
        <v>43192</v>
      </c>
    </row>
    <row r="2077" spans="1:4" ht="13.5" x14ac:dyDescent="0.25">
      <c r="A2077" s="684">
        <v>92477</v>
      </c>
      <c r="B2077" s="684" t="s">
        <v>25506</v>
      </c>
      <c r="C2077" s="684" t="s">
        <v>3</v>
      </c>
      <c r="D2077" s="685" t="s">
        <v>43193</v>
      </c>
    </row>
    <row r="2078" spans="1:4" ht="13.5" x14ac:dyDescent="0.25">
      <c r="A2078" s="684">
        <v>92478</v>
      </c>
      <c r="B2078" s="684" t="s">
        <v>25507</v>
      </c>
      <c r="C2078" s="684" t="s">
        <v>3</v>
      </c>
      <c r="D2078" s="685" t="s">
        <v>43194</v>
      </c>
    </row>
    <row r="2079" spans="1:4" ht="13.5" x14ac:dyDescent="0.25">
      <c r="A2079" s="684">
        <v>92479</v>
      </c>
      <c r="B2079" s="684" t="s">
        <v>25508</v>
      </c>
      <c r="C2079" s="684" t="s">
        <v>3</v>
      </c>
      <c r="D2079" s="685" t="s">
        <v>43195</v>
      </c>
    </row>
    <row r="2080" spans="1:4" ht="13.5" x14ac:dyDescent="0.25">
      <c r="A2080" s="684">
        <v>92480</v>
      </c>
      <c r="B2080" s="684" t="s">
        <v>25509</v>
      </c>
      <c r="C2080" s="684" t="s">
        <v>3</v>
      </c>
      <c r="D2080" s="685" t="s">
        <v>43196</v>
      </c>
    </row>
    <row r="2081" spans="1:4" ht="13.5" x14ac:dyDescent="0.25">
      <c r="A2081" s="684">
        <v>92482</v>
      </c>
      <c r="B2081" s="684" t="s">
        <v>25510</v>
      </c>
      <c r="C2081" s="684" t="s">
        <v>3</v>
      </c>
      <c r="D2081" s="685" t="s">
        <v>43197</v>
      </c>
    </row>
    <row r="2082" spans="1:4" ht="13.5" x14ac:dyDescent="0.25">
      <c r="A2082" s="684">
        <v>92484</v>
      </c>
      <c r="B2082" s="684" t="s">
        <v>25511</v>
      </c>
      <c r="C2082" s="684" t="s">
        <v>3</v>
      </c>
      <c r="D2082" s="685" t="s">
        <v>43198</v>
      </c>
    </row>
    <row r="2083" spans="1:4" ht="13.5" x14ac:dyDescent="0.25">
      <c r="A2083" s="684">
        <v>92486</v>
      </c>
      <c r="B2083" s="684" t="s">
        <v>25512</v>
      </c>
      <c r="C2083" s="684" t="s">
        <v>3</v>
      </c>
      <c r="D2083" s="685" t="s">
        <v>43199</v>
      </c>
    </row>
    <row r="2084" spans="1:4" ht="13.5" x14ac:dyDescent="0.25">
      <c r="A2084" s="684">
        <v>92488</v>
      </c>
      <c r="B2084" s="684" t="s">
        <v>25513</v>
      </c>
      <c r="C2084" s="684" t="s">
        <v>3</v>
      </c>
      <c r="D2084" s="685" t="s">
        <v>26896</v>
      </c>
    </row>
    <row r="2085" spans="1:4" ht="13.5" x14ac:dyDescent="0.25">
      <c r="A2085" s="684">
        <v>92490</v>
      </c>
      <c r="B2085" s="684" t="s">
        <v>25514</v>
      </c>
      <c r="C2085" s="684" t="s">
        <v>3</v>
      </c>
      <c r="D2085" s="685" t="s">
        <v>43200</v>
      </c>
    </row>
    <row r="2086" spans="1:4" ht="13.5" x14ac:dyDescent="0.25">
      <c r="A2086" s="684">
        <v>92492</v>
      </c>
      <c r="B2086" s="684" t="s">
        <v>25515</v>
      </c>
      <c r="C2086" s="684" t="s">
        <v>3</v>
      </c>
      <c r="D2086" s="685" t="s">
        <v>43201</v>
      </c>
    </row>
    <row r="2087" spans="1:4" ht="13.5" x14ac:dyDescent="0.25">
      <c r="A2087" s="684">
        <v>92494</v>
      </c>
      <c r="B2087" s="684" t="s">
        <v>25516</v>
      </c>
      <c r="C2087" s="684" t="s">
        <v>3</v>
      </c>
      <c r="D2087" s="685" t="s">
        <v>26607</v>
      </c>
    </row>
    <row r="2088" spans="1:4" ht="13.5" x14ac:dyDescent="0.25">
      <c r="A2088" s="684">
        <v>92496</v>
      </c>
      <c r="B2088" s="684" t="s">
        <v>25517</v>
      </c>
      <c r="C2088" s="684" t="s">
        <v>3</v>
      </c>
      <c r="D2088" s="685" t="s">
        <v>43202</v>
      </c>
    </row>
    <row r="2089" spans="1:4" ht="13.5" x14ac:dyDescent="0.25">
      <c r="A2089" s="684">
        <v>92498</v>
      </c>
      <c r="B2089" s="684" t="s">
        <v>25518</v>
      </c>
      <c r="C2089" s="684" t="s">
        <v>3</v>
      </c>
      <c r="D2089" s="685" t="s">
        <v>43203</v>
      </c>
    </row>
    <row r="2090" spans="1:4" ht="13.5" x14ac:dyDescent="0.25">
      <c r="A2090" s="684">
        <v>92500</v>
      </c>
      <c r="B2090" s="684" t="s">
        <v>25519</v>
      </c>
      <c r="C2090" s="684" t="s">
        <v>3</v>
      </c>
      <c r="D2090" s="685" t="s">
        <v>43204</v>
      </c>
    </row>
    <row r="2091" spans="1:4" ht="13.5" x14ac:dyDescent="0.25">
      <c r="A2091" s="684">
        <v>92502</v>
      </c>
      <c r="B2091" s="684" t="s">
        <v>25520</v>
      </c>
      <c r="C2091" s="684" t="s">
        <v>3</v>
      </c>
      <c r="D2091" s="685" t="s">
        <v>43205</v>
      </c>
    </row>
    <row r="2092" spans="1:4" ht="13.5" x14ac:dyDescent="0.25">
      <c r="A2092" s="684">
        <v>92504</v>
      </c>
      <c r="B2092" s="684" t="s">
        <v>25521</v>
      </c>
      <c r="C2092" s="684" t="s">
        <v>3</v>
      </c>
      <c r="D2092" s="685" t="s">
        <v>43206</v>
      </c>
    </row>
    <row r="2093" spans="1:4" ht="13.5" x14ac:dyDescent="0.25">
      <c r="A2093" s="684">
        <v>92506</v>
      </c>
      <c r="B2093" s="684" t="s">
        <v>25522</v>
      </c>
      <c r="C2093" s="684" t="s">
        <v>3</v>
      </c>
      <c r="D2093" s="685" t="s">
        <v>43207</v>
      </c>
    </row>
    <row r="2094" spans="1:4" ht="13.5" x14ac:dyDescent="0.25">
      <c r="A2094" s="684">
        <v>92508</v>
      </c>
      <c r="B2094" s="684" t="s">
        <v>25523</v>
      </c>
      <c r="C2094" s="684" t="s">
        <v>3</v>
      </c>
      <c r="D2094" s="685" t="s">
        <v>43208</v>
      </c>
    </row>
    <row r="2095" spans="1:4" ht="13.5" x14ac:dyDescent="0.25">
      <c r="A2095" s="684">
        <v>92510</v>
      </c>
      <c r="B2095" s="684" t="s">
        <v>25524</v>
      </c>
      <c r="C2095" s="684" t="s">
        <v>3</v>
      </c>
      <c r="D2095" s="685" t="s">
        <v>26897</v>
      </c>
    </row>
    <row r="2096" spans="1:4" ht="13.5" x14ac:dyDescent="0.25">
      <c r="A2096" s="684">
        <v>92512</v>
      </c>
      <c r="B2096" s="684" t="s">
        <v>25525</v>
      </c>
      <c r="C2096" s="684" t="s">
        <v>3</v>
      </c>
      <c r="D2096" s="685" t="s">
        <v>43209</v>
      </c>
    </row>
    <row r="2097" spans="1:4" ht="13.5" x14ac:dyDescent="0.25">
      <c r="A2097" s="684">
        <v>92514</v>
      </c>
      <c r="B2097" s="684" t="s">
        <v>25526</v>
      </c>
      <c r="C2097" s="684" t="s">
        <v>3</v>
      </c>
      <c r="D2097" s="685" t="s">
        <v>43210</v>
      </c>
    </row>
    <row r="2098" spans="1:4" ht="13.5" x14ac:dyDescent="0.25">
      <c r="A2098" s="684">
        <v>92515</v>
      </c>
      <c r="B2098" s="684" t="s">
        <v>25527</v>
      </c>
      <c r="C2098" s="684" t="s">
        <v>3</v>
      </c>
      <c r="D2098" s="685" t="s">
        <v>43211</v>
      </c>
    </row>
    <row r="2099" spans="1:4" ht="13.5" x14ac:dyDescent="0.25">
      <c r="A2099" s="684">
        <v>92518</v>
      </c>
      <c r="B2099" s="684" t="s">
        <v>25528</v>
      </c>
      <c r="C2099" s="684" t="s">
        <v>3</v>
      </c>
      <c r="D2099" s="685" t="s">
        <v>43212</v>
      </c>
    </row>
    <row r="2100" spans="1:4" ht="13.5" x14ac:dyDescent="0.25">
      <c r="A2100" s="684">
        <v>92520</v>
      </c>
      <c r="B2100" s="684" t="s">
        <v>25529</v>
      </c>
      <c r="C2100" s="684" t="s">
        <v>3</v>
      </c>
      <c r="D2100" s="685" t="s">
        <v>43213</v>
      </c>
    </row>
    <row r="2101" spans="1:4" ht="13.5" x14ac:dyDescent="0.25">
      <c r="A2101" s="684">
        <v>92522</v>
      </c>
      <c r="B2101" s="684" t="s">
        <v>25530</v>
      </c>
      <c r="C2101" s="684" t="s">
        <v>3</v>
      </c>
      <c r="D2101" s="685" t="s">
        <v>24462</v>
      </c>
    </row>
    <row r="2102" spans="1:4" ht="13.5" x14ac:dyDescent="0.25">
      <c r="A2102" s="684">
        <v>92524</v>
      </c>
      <c r="B2102" s="684" t="s">
        <v>43214</v>
      </c>
      <c r="C2102" s="684" t="s">
        <v>3</v>
      </c>
      <c r="D2102" s="685" t="s">
        <v>25905</v>
      </c>
    </row>
    <row r="2103" spans="1:4" ht="13.5" x14ac:dyDescent="0.25">
      <c r="A2103" s="684">
        <v>92526</v>
      </c>
      <c r="B2103" s="684" t="s">
        <v>25531</v>
      </c>
      <c r="C2103" s="684" t="s">
        <v>3</v>
      </c>
      <c r="D2103" s="685" t="s">
        <v>43215</v>
      </c>
    </row>
    <row r="2104" spans="1:4" ht="13.5" x14ac:dyDescent="0.25">
      <c r="A2104" s="684">
        <v>92528</v>
      </c>
      <c r="B2104" s="684" t="s">
        <v>25533</v>
      </c>
      <c r="C2104" s="684" t="s">
        <v>3</v>
      </c>
      <c r="D2104" s="685" t="s">
        <v>42821</v>
      </c>
    </row>
    <row r="2105" spans="1:4" ht="13.5" x14ac:dyDescent="0.25">
      <c r="A2105" s="684">
        <v>92530</v>
      </c>
      <c r="B2105" s="684" t="s">
        <v>25534</v>
      </c>
      <c r="C2105" s="684" t="s">
        <v>3</v>
      </c>
      <c r="D2105" s="685" t="s">
        <v>26898</v>
      </c>
    </row>
    <row r="2106" spans="1:4" ht="13.5" x14ac:dyDescent="0.25">
      <c r="A2106" s="684">
        <v>92532</v>
      </c>
      <c r="B2106" s="684" t="s">
        <v>25536</v>
      </c>
      <c r="C2106" s="684" t="s">
        <v>3</v>
      </c>
      <c r="D2106" s="685" t="s">
        <v>43216</v>
      </c>
    </row>
    <row r="2107" spans="1:4" ht="13.5" x14ac:dyDescent="0.25">
      <c r="A2107" s="684">
        <v>92534</v>
      </c>
      <c r="B2107" s="684" t="s">
        <v>25537</v>
      </c>
      <c r="C2107" s="684" t="s">
        <v>3</v>
      </c>
      <c r="D2107" s="685" t="s">
        <v>24258</v>
      </c>
    </row>
    <row r="2108" spans="1:4" ht="13.5" x14ac:dyDescent="0.25">
      <c r="A2108" s="684">
        <v>92536</v>
      </c>
      <c r="B2108" s="684" t="s">
        <v>25538</v>
      </c>
      <c r="C2108" s="684" t="s">
        <v>3</v>
      </c>
      <c r="D2108" s="685" t="s">
        <v>26899</v>
      </c>
    </row>
    <row r="2109" spans="1:4" ht="13.5" x14ac:dyDescent="0.25">
      <c r="A2109" s="684">
        <v>92538</v>
      </c>
      <c r="B2109" s="684" t="s">
        <v>25539</v>
      </c>
      <c r="C2109" s="684" t="s">
        <v>3</v>
      </c>
      <c r="D2109" s="685" t="s">
        <v>24457</v>
      </c>
    </row>
    <row r="2110" spans="1:4" ht="13.5" x14ac:dyDescent="0.25">
      <c r="A2110" s="684">
        <v>96252</v>
      </c>
      <c r="B2110" s="684" t="s">
        <v>22748</v>
      </c>
      <c r="C2110" s="684" t="s">
        <v>3</v>
      </c>
      <c r="D2110" s="685" t="s">
        <v>43217</v>
      </c>
    </row>
    <row r="2111" spans="1:4" ht="13.5" x14ac:dyDescent="0.25">
      <c r="A2111" s="684">
        <v>96257</v>
      </c>
      <c r="B2111" s="684" t="s">
        <v>22749</v>
      </c>
      <c r="C2111" s="684" t="s">
        <v>3</v>
      </c>
      <c r="D2111" s="685" t="s">
        <v>43218</v>
      </c>
    </row>
    <row r="2112" spans="1:4" ht="13.5" x14ac:dyDescent="0.25">
      <c r="A2112" s="684">
        <v>96258</v>
      </c>
      <c r="B2112" s="684" t="s">
        <v>22750</v>
      </c>
      <c r="C2112" s="684" t="s">
        <v>3</v>
      </c>
      <c r="D2112" s="685" t="s">
        <v>26900</v>
      </c>
    </row>
    <row r="2113" spans="1:4" ht="13.5" x14ac:dyDescent="0.25">
      <c r="A2113" s="684">
        <v>96259</v>
      </c>
      <c r="B2113" s="684" t="s">
        <v>22751</v>
      </c>
      <c r="C2113" s="684" t="s">
        <v>3</v>
      </c>
      <c r="D2113" s="685" t="s">
        <v>43219</v>
      </c>
    </row>
    <row r="2114" spans="1:4" ht="13.5" x14ac:dyDescent="0.25">
      <c r="A2114" s="684">
        <v>96529</v>
      </c>
      <c r="B2114" s="684" t="s">
        <v>43220</v>
      </c>
      <c r="C2114" s="684" t="s">
        <v>3</v>
      </c>
      <c r="D2114" s="685" t="s">
        <v>43221</v>
      </c>
    </row>
    <row r="2115" spans="1:4" ht="13.5" x14ac:dyDescent="0.25">
      <c r="A2115" s="684">
        <v>96530</v>
      </c>
      <c r="B2115" s="684" t="s">
        <v>43222</v>
      </c>
      <c r="C2115" s="684" t="s">
        <v>3</v>
      </c>
      <c r="D2115" s="685" t="s">
        <v>43223</v>
      </c>
    </row>
    <row r="2116" spans="1:4" ht="13.5" x14ac:dyDescent="0.25">
      <c r="A2116" s="684">
        <v>96531</v>
      </c>
      <c r="B2116" s="684" t="s">
        <v>43224</v>
      </c>
      <c r="C2116" s="684" t="s">
        <v>3</v>
      </c>
      <c r="D2116" s="685" t="s">
        <v>43225</v>
      </c>
    </row>
    <row r="2117" spans="1:4" ht="13.5" x14ac:dyDescent="0.25">
      <c r="A2117" s="684">
        <v>96532</v>
      </c>
      <c r="B2117" s="684" t="s">
        <v>43226</v>
      </c>
      <c r="C2117" s="684" t="s">
        <v>3</v>
      </c>
      <c r="D2117" s="685" t="s">
        <v>43227</v>
      </c>
    </row>
    <row r="2118" spans="1:4" ht="13.5" x14ac:dyDescent="0.25">
      <c r="A2118" s="684">
        <v>96533</v>
      </c>
      <c r="B2118" s="684" t="s">
        <v>43228</v>
      </c>
      <c r="C2118" s="684" t="s">
        <v>3</v>
      </c>
      <c r="D2118" s="685" t="s">
        <v>43229</v>
      </c>
    </row>
    <row r="2119" spans="1:4" ht="13.5" x14ac:dyDescent="0.25">
      <c r="A2119" s="684">
        <v>96534</v>
      </c>
      <c r="B2119" s="684" t="s">
        <v>43230</v>
      </c>
      <c r="C2119" s="684" t="s">
        <v>3</v>
      </c>
      <c r="D2119" s="685" t="s">
        <v>43231</v>
      </c>
    </row>
    <row r="2120" spans="1:4" ht="13.5" x14ac:dyDescent="0.25">
      <c r="A2120" s="684">
        <v>96535</v>
      </c>
      <c r="B2120" s="684" t="s">
        <v>43232</v>
      </c>
      <c r="C2120" s="684" t="s">
        <v>3</v>
      </c>
      <c r="D2120" s="685" t="s">
        <v>43233</v>
      </c>
    </row>
    <row r="2121" spans="1:4" ht="13.5" x14ac:dyDescent="0.25">
      <c r="A2121" s="684">
        <v>96536</v>
      </c>
      <c r="B2121" s="684" t="s">
        <v>43234</v>
      </c>
      <c r="C2121" s="684" t="s">
        <v>3</v>
      </c>
      <c r="D2121" s="685" t="s">
        <v>43235</v>
      </c>
    </row>
    <row r="2122" spans="1:4" ht="13.5" x14ac:dyDescent="0.25">
      <c r="A2122" s="684">
        <v>96537</v>
      </c>
      <c r="B2122" s="684" t="s">
        <v>43236</v>
      </c>
      <c r="C2122" s="684" t="s">
        <v>3</v>
      </c>
      <c r="D2122" s="685" t="s">
        <v>43237</v>
      </c>
    </row>
    <row r="2123" spans="1:4" ht="13.5" x14ac:dyDescent="0.25">
      <c r="A2123" s="684">
        <v>96538</v>
      </c>
      <c r="B2123" s="684" t="s">
        <v>43238</v>
      </c>
      <c r="C2123" s="684" t="s">
        <v>3</v>
      </c>
      <c r="D2123" s="685" t="s">
        <v>43239</v>
      </c>
    </row>
    <row r="2124" spans="1:4" ht="13.5" x14ac:dyDescent="0.25">
      <c r="A2124" s="684">
        <v>96539</v>
      </c>
      <c r="B2124" s="684" t="s">
        <v>43240</v>
      </c>
      <c r="C2124" s="684" t="s">
        <v>3</v>
      </c>
      <c r="D2124" s="685" t="s">
        <v>43241</v>
      </c>
    </row>
    <row r="2125" spans="1:4" ht="13.5" x14ac:dyDescent="0.25">
      <c r="A2125" s="684">
        <v>96540</v>
      </c>
      <c r="B2125" s="684" t="s">
        <v>43242</v>
      </c>
      <c r="C2125" s="684" t="s">
        <v>3</v>
      </c>
      <c r="D2125" s="685" t="s">
        <v>43243</v>
      </c>
    </row>
    <row r="2126" spans="1:4" ht="13.5" x14ac:dyDescent="0.25">
      <c r="A2126" s="684">
        <v>96541</v>
      </c>
      <c r="B2126" s="684" t="s">
        <v>43244</v>
      </c>
      <c r="C2126" s="684" t="s">
        <v>3</v>
      </c>
      <c r="D2126" s="685" t="s">
        <v>43245</v>
      </c>
    </row>
    <row r="2127" spans="1:4" ht="13.5" x14ac:dyDescent="0.25">
      <c r="A2127" s="684">
        <v>96542</v>
      </c>
      <c r="B2127" s="684" t="s">
        <v>43246</v>
      </c>
      <c r="C2127" s="684" t="s">
        <v>3</v>
      </c>
      <c r="D2127" s="685" t="s">
        <v>26901</v>
      </c>
    </row>
    <row r="2128" spans="1:4" ht="13.5" x14ac:dyDescent="0.25">
      <c r="A2128" s="684">
        <v>96543</v>
      </c>
      <c r="B2128" s="684" t="s">
        <v>43247</v>
      </c>
      <c r="C2128" s="684" t="s">
        <v>113</v>
      </c>
      <c r="D2128" s="685" t="s">
        <v>43248</v>
      </c>
    </row>
    <row r="2129" spans="1:4" ht="13.5" x14ac:dyDescent="0.25">
      <c r="A2129" s="684">
        <v>97747</v>
      </c>
      <c r="B2129" s="684" t="s">
        <v>22752</v>
      </c>
      <c r="C2129" s="684" t="s">
        <v>3</v>
      </c>
      <c r="D2129" s="685" t="s">
        <v>43249</v>
      </c>
    </row>
    <row r="2130" spans="1:4" ht="13.5" x14ac:dyDescent="0.25">
      <c r="A2130" s="684">
        <v>101791</v>
      </c>
      <c r="B2130" s="684" t="s">
        <v>25541</v>
      </c>
      <c r="C2130" s="684" t="s">
        <v>4</v>
      </c>
      <c r="D2130" s="685" t="s">
        <v>43250</v>
      </c>
    </row>
    <row r="2131" spans="1:4" ht="13.5" x14ac:dyDescent="0.25">
      <c r="A2131" s="684">
        <v>101792</v>
      </c>
      <c r="B2131" s="684" t="s">
        <v>25542</v>
      </c>
      <c r="C2131" s="684" t="s">
        <v>20</v>
      </c>
      <c r="D2131" s="685" t="s">
        <v>43251</v>
      </c>
    </row>
    <row r="2132" spans="1:4" ht="13.5" x14ac:dyDescent="0.25">
      <c r="A2132" s="684">
        <v>101793</v>
      </c>
      <c r="B2132" s="684" t="s">
        <v>25543</v>
      </c>
      <c r="C2132" s="684" t="s">
        <v>20</v>
      </c>
      <c r="D2132" s="685" t="s">
        <v>43252</v>
      </c>
    </row>
    <row r="2133" spans="1:4" ht="13.5" x14ac:dyDescent="0.25">
      <c r="A2133" s="684">
        <v>101969</v>
      </c>
      <c r="B2133" s="684" t="s">
        <v>25544</v>
      </c>
      <c r="C2133" s="684" t="s">
        <v>3</v>
      </c>
      <c r="D2133" s="685" t="s">
        <v>43253</v>
      </c>
    </row>
    <row r="2134" spans="1:4" ht="13.5" x14ac:dyDescent="0.25">
      <c r="A2134" s="684">
        <v>101971</v>
      </c>
      <c r="B2134" s="684" t="s">
        <v>25545</v>
      </c>
      <c r="C2134" s="684" t="s">
        <v>3</v>
      </c>
      <c r="D2134" s="685" t="s">
        <v>43254</v>
      </c>
    </row>
    <row r="2135" spans="1:4" ht="13.5" x14ac:dyDescent="0.25">
      <c r="A2135" s="684">
        <v>101973</v>
      </c>
      <c r="B2135" s="684" t="s">
        <v>25546</v>
      </c>
      <c r="C2135" s="684" t="s">
        <v>3</v>
      </c>
      <c r="D2135" s="685" t="s">
        <v>43255</v>
      </c>
    </row>
    <row r="2136" spans="1:4" ht="13.5" x14ac:dyDescent="0.25">
      <c r="A2136" s="684">
        <v>101974</v>
      </c>
      <c r="B2136" s="684" t="s">
        <v>25547</v>
      </c>
      <c r="C2136" s="684" t="s">
        <v>3</v>
      </c>
      <c r="D2136" s="685" t="s">
        <v>43256</v>
      </c>
    </row>
    <row r="2137" spans="1:4" ht="13.5" x14ac:dyDescent="0.25">
      <c r="A2137" s="684">
        <v>101975</v>
      </c>
      <c r="B2137" s="684" t="s">
        <v>25548</v>
      </c>
      <c r="C2137" s="684" t="s">
        <v>3</v>
      </c>
      <c r="D2137" s="685" t="s">
        <v>43257</v>
      </c>
    </row>
    <row r="2138" spans="1:4" ht="13.5" x14ac:dyDescent="0.25">
      <c r="A2138" s="684">
        <v>101977</v>
      </c>
      <c r="B2138" s="684" t="s">
        <v>25549</v>
      </c>
      <c r="C2138" s="684" t="s">
        <v>3</v>
      </c>
      <c r="D2138" s="685" t="s">
        <v>43258</v>
      </c>
    </row>
    <row r="2139" spans="1:4" ht="13.5" x14ac:dyDescent="0.25">
      <c r="A2139" s="684">
        <v>101980</v>
      </c>
      <c r="B2139" s="684" t="s">
        <v>25550</v>
      </c>
      <c r="C2139" s="684" t="s">
        <v>3</v>
      </c>
      <c r="D2139" s="685" t="s">
        <v>43259</v>
      </c>
    </row>
    <row r="2140" spans="1:4" ht="13.5" x14ac:dyDescent="0.25">
      <c r="A2140" s="684">
        <v>101981</v>
      </c>
      <c r="B2140" s="684" t="s">
        <v>25551</v>
      </c>
      <c r="C2140" s="684" t="s">
        <v>3</v>
      </c>
      <c r="D2140" s="685" t="s">
        <v>43260</v>
      </c>
    </row>
    <row r="2141" spans="1:4" ht="13.5" x14ac:dyDescent="0.25">
      <c r="A2141" s="684">
        <v>101982</v>
      </c>
      <c r="B2141" s="684" t="s">
        <v>25552</v>
      </c>
      <c r="C2141" s="684" t="s">
        <v>3</v>
      </c>
      <c r="D2141" s="685" t="s">
        <v>43261</v>
      </c>
    </row>
    <row r="2142" spans="1:4" ht="13.5" x14ac:dyDescent="0.25">
      <c r="A2142" s="684">
        <v>101983</v>
      </c>
      <c r="B2142" s="684" t="s">
        <v>25553</v>
      </c>
      <c r="C2142" s="684" t="s">
        <v>3</v>
      </c>
      <c r="D2142" s="685" t="s">
        <v>43262</v>
      </c>
    </row>
    <row r="2143" spans="1:4" ht="13.5" x14ac:dyDescent="0.25">
      <c r="A2143" s="684">
        <v>101985</v>
      </c>
      <c r="B2143" s="684" t="s">
        <v>25554</v>
      </c>
      <c r="C2143" s="684" t="s">
        <v>3</v>
      </c>
      <c r="D2143" s="685" t="s">
        <v>43263</v>
      </c>
    </row>
    <row r="2144" spans="1:4" ht="13.5" x14ac:dyDescent="0.25">
      <c r="A2144" s="684">
        <v>101986</v>
      </c>
      <c r="B2144" s="684" t="s">
        <v>25555</v>
      </c>
      <c r="C2144" s="684" t="s">
        <v>3</v>
      </c>
      <c r="D2144" s="685" t="s">
        <v>26902</v>
      </c>
    </row>
    <row r="2145" spans="1:4" ht="13.5" x14ac:dyDescent="0.25">
      <c r="A2145" s="684">
        <v>101987</v>
      </c>
      <c r="B2145" s="684" t="s">
        <v>25556</v>
      </c>
      <c r="C2145" s="684" t="s">
        <v>3</v>
      </c>
      <c r="D2145" s="685" t="s">
        <v>43264</v>
      </c>
    </row>
    <row r="2146" spans="1:4" ht="13.5" x14ac:dyDescent="0.25">
      <c r="A2146" s="684">
        <v>101988</v>
      </c>
      <c r="B2146" s="684" t="s">
        <v>25557</v>
      </c>
      <c r="C2146" s="684" t="s">
        <v>3</v>
      </c>
      <c r="D2146" s="685" t="s">
        <v>43265</v>
      </c>
    </row>
    <row r="2147" spans="1:4" ht="13.5" x14ac:dyDescent="0.25">
      <c r="A2147" s="684">
        <v>101989</v>
      </c>
      <c r="B2147" s="684" t="s">
        <v>25558</v>
      </c>
      <c r="C2147" s="684" t="s">
        <v>3</v>
      </c>
      <c r="D2147" s="685" t="s">
        <v>43266</v>
      </c>
    </row>
    <row r="2148" spans="1:4" ht="13.5" x14ac:dyDescent="0.25">
      <c r="A2148" s="684">
        <v>101990</v>
      </c>
      <c r="B2148" s="684" t="s">
        <v>25559</v>
      </c>
      <c r="C2148" s="684" t="s">
        <v>3</v>
      </c>
      <c r="D2148" s="685" t="s">
        <v>43267</v>
      </c>
    </row>
    <row r="2149" spans="1:4" ht="13.5" x14ac:dyDescent="0.25">
      <c r="A2149" s="684">
        <v>101991</v>
      </c>
      <c r="B2149" s="684" t="s">
        <v>25560</v>
      </c>
      <c r="C2149" s="684" t="s">
        <v>3</v>
      </c>
      <c r="D2149" s="685" t="s">
        <v>43268</v>
      </c>
    </row>
    <row r="2150" spans="1:4" ht="13.5" x14ac:dyDescent="0.25">
      <c r="A2150" s="684">
        <v>101992</v>
      </c>
      <c r="B2150" s="684" t="s">
        <v>25561</v>
      </c>
      <c r="C2150" s="684" t="s">
        <v>3</v>
      </c>
      <c r="D2150" s="685" t="s">
        <v>43269</v>
      </c>
    </row>
    <row r="2151" spans="1:4" ht="13.5" x14ac:dyDescent="0.25">
      <c r="A2151" s="684">
        <v>101993</v>
      </c>
      <c r="B2151" s="684" t="s">
        <v>25562</v>
      </c>
      <c r="C2151" s="684" t="s">
        <v>3</v>
      </c>
      <c r="D2151" s="685" t="s">
        <v>43270</v>
      </c>
    </row>
    <row r="2152" spans="1:4" ht="13.5" x14ac:dyDescent="0.25">
      <c r="A2152" s="684">
        <v>101994</v>
      </c>
      <c r="B2152" s="684" t="s">
        <v>25563</v>
      </c>
      <c r="C2152" s="684" t="s">
        <v>3</v>
      </c>
      <c r="D2152" s="685" t="s">
        <v>43271</v>
      </c>
    </row>
    <row r="2153" spans="1:4" ht="13.5" x14ac:dyDescent="0.25">
      <c r="A2153" s="684">
        <v>101995</v>
      </c>
      <c r="B2153" s="684" t="s">
        <v>25564</v>
      </c>
      <c r="C2153" s="684" t="s">
        <v>3</v>
      </c>
      <c r="D2153" s="685" t="s">
        <v>43272</v>
      </c>
    </row>
    <row r="2154" spans="1:4" ht="13.5" x14ac:dyDescent="0.25">
      <c r="A2154" s="684">
        <v>101996</v>
      </c>
      <c r="B2154" s="684" t="s">
        <v>25565</v>
      </c>
      <c r="C2154" s="684" t="s">
        <v>3</v>
      </c>
      <c r="D2154" s="685" t="s">
        <v>43273</v>
      </c>
    </row>
    <row r="2155" spans="1:4" ht="13.5" x14ac:dyDescent="0.25">
      <c r="A2155" s="684">
        <v>101997</v>
      </c>
      <c r="B2155" s="684" t="s">
        <v>25566</v>
      </c>
      <c r="C2155" s="684" t="s">
        <v>3</v>
      </c>
      <c r="D2155" s="685" t="s">
        <v>43274</v>
      </c>
    </row>
    <row r="2156" spans="1:4" ht="13.5" x14ac:dyDescent="0.25">
      <c r="A2156" s="684">
        <v>101998</v>
      </c>
      <c r="B2156" s="684" t="s">
        <v>25567</v>
      </c>
      <c r="C2156" s="684" t="s">
        <v>3</v>
      </c>
      <c r="D2156" s="685" t="s">
        <v>43275</v>
      </c>
    </row>
    <row r="2157" spans="1:4" ht="13.5" x14ac:dyDescent="0.25">
      <c r="A2157" s="684">
        <v>101999</v>
      </c>
      <c r="B2157" s="684" t="s">
        <v>25568</v>
      </c>
      <c r="C2157" s="684" t="s">
        <v>3</v>
      </c>
      <c r="D2157" s="685" t="s">
        <v>26903</v>
      </c>
    </row>
    <row r="2158" spans="1:4" ht="13.5" x14ac:dyDescent="0.25">
      <c r="A2158" s="684">
        <v>102000</v>
      </c>
      <c r="B2158" s="684" t="s">
        <v>25569</v>
      </c>
      <c r="C2158" s="684" t="s">
        <v>3</v>
      </c>
      <c r="D2158" s="685" t="s">
        <v>43276</v>
      </c>
    </row>
    <row r="2159" spans="1:4" ht="13.5" x14ac:dyDescent="0.25">
      <c r="A2159" s="684">
        <v>102001</v>
      </c>
      <c r="B2159" s="684" t="s">
        <v>25570</v>
      </c>
      <c r="C2159" s="684" t="s">
        <v>3</v>
      </c>
      <c r="D2159" s="685" t="s">
        <v>43277</v>
      </c>
    </row>
    <row r="2160" spans="1:4" ht="13.5" x14ac:dyDescent="0.25">
      <c r="A2160" s="684">
        <v>102002</v>
      </c>
      <c r="B2160" s="684" t="s">
        <v>25571</v>
      </c>
      <c r="C2160" s="684" t="s">
        <v>3</v>
      </c>
      <c r="D2160" s="685" t="s">
        <v>43278</v>
      </c>
    </row>
    <row r="2161" spans="1:4" ht="13.5" x14ac:dyDescent="0.25">
      <c r="A2161" s="684">
        <v>102003</v>
      </c>
      <c r="B2161" s="684" t="s">
        <v>25572</v>
      </c>
      <c r="C2161" s="684" t="s">
        <v>3</v>
      </c>
      <c r="D2161" s="685" t="s">
        <v>26904</v>
      </c>
    </row>
    <row r="2162" spans="1:4" ht="13.5" x14ac:dyDescent="0.25">
      <c r="A2162" s="684">
        <v>102004</v>
      </c>
      <c r="B2162" s="684" t="s">
        <v>25573</v>
      </c>
      <c r="C2162" s="684" t="s">
        <v>3</v>
      </c>
      <c r="D2162" s="685" t="s">
        <v>43279</v>
      </c>
    </row>
    <row r="2163" spans="1:4" ht="13.5" x14ac:dyDescent="0.25">
      <c r="A2163" s="684">
        <v>102005</v>
      </c>
      <c r="B2163" s="684" t="s">
        <v>25574</v>
      </c>
      <c r="C2163" s="684" t="s">
        <v>3</v>
      </c>
      <c r="D2163" s="685" t="s">
        <v>43280</v>
      </c>
    </row>
    <row r="2164" spans="1:4" ht="13.5" x14ac:dyDescent="0.25">
      <c r="A2164" s="684">
        <v>102006</v>
      </c>
      <c r="B2164" s="684" t="s">
        <v>25575</v>
      </c>
      <c r="C2164" s="684" t="s">
        <v>3</v>
      </c>
      <c r="D2164" s="685" t="s">
        <v>43281</v>
      </c>
    </row>
    <row r="2165" spans="1:4" ht="13.5" x14ac:dyDescent="0.25">
      <c r="A2165" s="684">
        <v>102007</v>
      </c>
      <c r="B2165" s="684" t="s">
        <v>25576</v>
      </c>
      <c r="C2165" s="684" t="s">
        <v>3</v>
      </c>
      <c r="D2165" s="685" t="s">
        <v>43282</v>
      </c>
    </row>
    <row r="2166" spans="1:4" ht="13.5" x14ac:dyDescent="0.25">
      <c r="A2166" s="684">
        <v>102008</v>
      </c>
      <c r="B2166" s="684" t="s">
        <v>25577</v>
      </c>
      <c r="C2166" s="684" t="s">
        <v>3</v>
      </c>
      <c r="D2166" s="685" t="s">
        <v>43283</v>
      </c>
    </row>
    <row r="2167" spans="1:4" ht="13.5" x14ac:dyDescent="0.25">
      <c r="A2167" s="684">
        <v>102009</v>
      </c>
      <c r="B2167" s="684" t="s">
        <v>25578</v>
      </c>
      <c r="C2167" s="684" t="s">
        <v>3</v>
      </c>
      <c r="D2167" s="685" t="s">
        <v>43284</v>
      </c>
    </row>
    <row r="2168" spans="1:4" ht="13.5" x14ac:dyDescent="0.25">
      <c r="A2168" s="684">
        <v>102010</v>
      </c>
      <c r="B2168" s="684" t="s">
        <v>25579</v>
      </c>
      <c r="C2168" s="684" t="s">
        <v>3</v>
      </c>
      <c r="D2168" s="685" t="s">
        <v>43285</v>
      </c>
    </row>
    <row r="2169" spans="1:4" ht="13.5" x14ac:dyDescent="0.25">
      <c r="A2169" s="684">
        <v>102011</v>
      </c>
      <c r="B2169" s="684" t="s">
        <v>25580</v>
      </c>
      <c r="C2169" s="684" t="s">
        <v>3</v>
      </c>
      <c r="D2169" s="685" t="s">
        <v>43286</v>
      </c>
    </row>
    <row r="2170" spans="1:4" ht="13.5" x14ac:dyDescent="0.25">
      <c r="A2170" s="684">
        <v>102012</v>
      </c>
      <c r="B2170" s="684" t="s">
        <v>25581</v>
      </c>
      <c r="C2170" s="684" t="s">
        <v>3</v>
      </c>
      <c r="D2170" s="685" t="s">
        <v>43287</v>
      </c>
    </row>
    <row r="2171" spans="1:4" ht="13.5" x14ac:dyDescent="0.25">
      <c r="A2171" s="684">
        <v>102013</v>
      </c>
      <c r="B2171" s="684" t="s">
        <v>25582</v>
      </c>
      <c r="C2171" s="684" t="s">
        <v>3</v>
      </c>
      <c r="D2171" s="685" t="s">
        <v>43288</v>
      </c>
    </row>
    <row r="2172" spans="1:4" ht="13.5" x14ac:dyDescent="0.25">
      <c r="A2172" s="684">
        <v>102014</v>
      </c>
      <c r="B2172" s="684" t="s">
        <v>25583</v>
      </c>
      <c r="C2172" s="684" t="s">
        <v>3</v>
      </c>
      <c r="D2172" s="685" t="s">
        <v>43289</v>
      </c>
    </row>
    <row r="2173" spans="1:4" ht="13.5" x14ac:dyDescent="0.25">
      <c r="A2173" s="684">
        <v>102015</v>
      </c>
      <c r="B2173" s="684" t="s">
        <v>25584</v>
      </c>
      <c r="C2173" s="684" t="s">
        <v>3</v>
      </c>
      <c r="D2173" s="685" t="s">
        <v>43290</v>
      </c>
    </row>
    <row r="2174" spans="1:4" ht="13.5" x14ac:dyDescent="0.25">
      <c r="A2174" s="684">
        <v>102016</v>
      </c>
      <c r="B2174" s="684" t="s">
        <v>25585</v>
      </c>
      <c r="C2174" s="684" t="s">
        <v>3</v>
      </c>
      <c r="D2174" s="685" t="s">
        <v>43291</v>
      </c>
    </row>
    <row r="2175" spans="1:4" ht="13.5" x14ac:dyDescent="0.25">
      <c r="A2175" s="684">
        <v>102017</v>
      </c>
      <c r="B2175" s="684" t="s">
        <v>25586</v>
      </c>
      <c r="C2175" s="684" t="s">
        <v>3</v>
      </c>
      <c r="D2175" s="685" t="s">
        <v>43292</v>
      </c>
    </row>
    <row r="2176" spans="1:4" ht="13.5" x14ac:dyDescent="0.25">
      <c r="A2176" s="684">
        <v>102036</v>
      </c>
      <c r="B2176" s="684" t="s">
        <v>25587</v>
      </c>
      <c r="C2176" s="684" t="s">
        <v>3</v>
      </c>
      <c r="D2176" s="685" t="s">
        <v>43293</v>
      </c>
    </row>
    <row r="2177" spans="1:4" ht="13.5" x14ac:dyDescent="0.25">
      <c r="A2177" s="684">
        <v>102037</v>
      </c>
      <c r="B2177" s="684" t="s">
        <v>25588</v>
      </c>
      <c r="C2177" s="684" t="s">
        <v>3</v>
      </c>
      <c r="D2177" s="685" t="s">
        <v>43294</v>
      </c>
    </row>
    <row r="2178" spans="1:4" ht="13.5" x14ac:dyDescent="0.25">
      <c r="A2178" s="684">
        <v>102038</v>
      </c>
      <c r="B2178" s="684" t="s">
        <v>25589</v>
      </c>
      <c r="C2178" s="684" t="s">
        <v>3</v>
      </c>
      <c r="D2178" s="685" t="s">
        <v>43295</v>
      </c>
    </row>
    <row r="2179" spans="1:4" ht="13.5" x14ac:dyDescent="0.25">
      <c r="A2179" s="684">
        <v>102039</v>
      </c>
      <c r="B2179" s="684" t="s">
        <v>25590</v>
      </c>
      <c r="C2179" s="684" t="s">
        <v>3</v>
      </c>
      <c r="D2179" s="685" t="s">
        <v>43296</v>
      </c>
    </row>
    <row r="2180" spans="1:4" ht="13.5" x14ac:dyDescent="0.25">
      <c r="A2180" s="684">
        <v>102040</v>
      </c>
      <c r="B2180" s="684" t="s">
        <v>25591</v>
      </c>
      <c r="C2180" s="684" t="s">
        <v>3</v>
      </c>
      <c r="D2180" s="685" t="s">
        <v>43297</v>
      </c>
    </row>
    <row r="2181" spans="1:4" ht="13.5" x14ac:dyDescent="0.25">
      <c r="A2181" s="684">
        <v>102041</v>
      </c>
      <c r="B2181" s="684" t="s">
        <v>25592</v>
      </c>
      <c r="C2181" s="684" t="s">
        <v>3</v>
      </c>
      <c r="D2181" s="685" t="s">
        <v>43298</v>
      </c>
    </row>
    <row r="2182" spans="1:4" ht="13.5" x14ac:dyDescent="0.25">
      <c r="A2182" s="684">
        <v>102042</v>
      </c>
      <c r="B2182" s="684" t="s">
        <v>25593</v>
      </c>
      <c r="C2182" s="684" t="s">
        <v>3</v>
      </c>
      <c r="D2182" s="685" t="s">
        <v>43299</v>
      </c>
    </row>
    <row r="2183" spans="1:4" ht="13.5" x14ac:dyDescent="0.25">
      <c r="A2183" s="684">
        <v>102043</v>
      </c>
      <c r="B2183" s="684" t="s">
        <v>25594</v>
      </c>
      <c r="C2183" s="684" t="s">
        <v>3</v>
      </c>
      <c r="D2183" s="685" t="s">
        <v>43300</v>
      </c>
    </row>
    <row r="2184" spans="1:4" ht="13.5" x14ac:dyDescent="0.25">
      <c r="A2184" s="684">
        <v>102044</v>
      </c>
      <c r="B2184" s="684" t="s">
        <v>25595</v>
      </c>
      <c r="C2184" s="684" t="s">
        <v>3</v>
      </c>
      <c r="D2184" s="685" t="s">
        <v>43301</v>
      </c>
    </row>
    <row r="2185" spans="1:4" ht="13.5" x14ac:dyDescent="0.25">
      <c r="A2185" s="684">
        <v>102045</v>
      </c>
      <c r="B2185" s="684" t="s">
        <v>25596</v>
      </c>
      <c r="C2185" s="684" t="s">
        <v>3</v>
      </c>
      <c r="D2185" s="685" t="s">
        <v>43302</v>
      </c>
    </row>
    <row r="2186" spans="1:4" ht="13.5" x14ac:dyDescent="0.25">
      <c r="A2186" s="684">
        <v>102046</v>
      </c>
      <c r="B2186" s="684" t="s">
        <v>25597</v>
      </c>
      <c r="C2186" s="684" t="s">
        <v>3</v>
      </c>
      <c r="D2186" s="685" t="s">
        <v>43303</v>
      </c>
    </row>
    <row r="2187" spans="1:4" ht="13.5" x14ac:dyDescent="0.25">
      <c r="A2187" s="684">
        <v>102047</v>
      </c>
      <c r="B2187" s="684" t="s">
        <v>25598</v>
      </c>
      <c r="C2187" s="684" t="s">
        <v>3</v>
      </c>
      <c r="D2187" s="685" t="s">
        <v>43304</v>
      </c>
    </row>
    <row r="2188" spans="1:4" ht="13.5" x14ac:dyDescent="0.25">
      <c r="A2188" s="684">
        <v>102048</v>
      </c>
      <c r="B2188" s="684" t="s">
        <v>25599</v>
      </c>
      <c r="C2188" s="684" t="s">
        <v>3</v>
      </c>
      <c r="D2188" s="685" t="s">
        <v>43305</v>
      </c>
    </row>
    <row r="2189" spans="1:4" ht="13.5" x14ac:dyDescent="0.25">
      <c r="A2189" s="684">
        <v>102049</v>
      </c>
      <c r="B2189" s="684" t="s">
        <v>25600</v>
      </c>
      <c r="C2189" s="684" t="s">
        <v>3</v>
      </c>
      <c r="D2189" s="685" t="s">
        <v>43306</v>
      </c>
    </row>
    <row r="2190" spans="1:4" ht="13.5" x14ac:dyDescent="0.25">
      <c r="A2190" s="684">
        <v>102050</v>
      </c>
      <c r="B2190" s="684" t="s">
        <v>25601</v>
      </c>
      <c r="C2190" s="684" t="s">
        <v>3</v>
      </c>
      <c r="D2190" s="685" t="s">
        <v>26905</v>
      </c>
    </row>
    <row r="2191" spans="1:4" ht="13.5" x14ac:dyDescent="0.25">
      <c r="A2191" s="684">
        <v>102051</v>
      </c>
      <c r="B2191" s="684" t="s">
        <v>25602</v>
      </c>
      <c r="C2191" s="684" t="s">
        <v>3</v>
      </c>
      <c r="D2191" s="685" t="s">
        <v>43307</v>
      </c>
    </row>
    <row r="2192" spans="1:4" ht="13.5" x14ac:dyDescent="0.25">
      <c r="A2192" s="684">
        <v>102052</v>
      </c>
      <c r="B2192" s="684" t="s">
        <v>25603</v>
      </c>
      <c r="C2192" s="684" t="s">
        <v>3</v>
      </c>
      <c r="D2192" s="685" t="s">
        <v>26906</v>
      </c>
    </row>
    <row r="2193" spans="1:4" ht="13.5" x14ac:dyDescent="0.25">
      <c r="A2193" s="684">
        <v>102059</v>
      </c>
      <c r="B2193" s="684" t="s">
        <v>25604</v>
      </c>
      <c r="C2193" s="684" t="s">
        <v>3</v>
      </c>
      <c r="D2193" s="685" t="s">
        <v>43308</v>
      </c>
    </row>
    <row r="2194" spans="1:4" ht="13.5" x14ac:dyDescent="0.25">
      <c r="A2194" s="684">
        <v>102060</v>
      </c>
      <c r="B2194" s="684" t="s">
        <v>25605</v>
      </c>
      <c r="C2194" s="684" t="s">
        <v>3</v>
      </c>
      <c r="D2194" s="685" t="s">
        <v>43309</v>
      </c>
    </row>
    <row r="2195" spans="1:4" ht="13.5" x14ac:dyDescent="0.25">
      <c r="A2195" s="684">
        <v>102061</v>
      </c>
      <c r="B2195" s="684" t="s">
        <v>25606</v>
      </c>
      <c r="C2195" s="684" t="s">
        <v>3</v>
      </c>
      <c r="D2195" s="685" t="s">
        <v>26907</v>
      </c>
    </row>
    <row r="2196" spans="1:4" ht="13.5" x14ac:dyDescent="0.25">
      <c r="A2196" s="684">
        <v>102062</v>
      </c>
      <c r="B2196" s="684" t="s">
        <v>25607</v>
      </c>
      <c r="C2196" s="684" t="s">
        <v>3</v>
      </c>
      <c r="D2196" s="685" t="s">
        <v>43310</v>
      </c>
    </row>
    <row r="2197" spans="1:4" ht="13.5" x14ac:dyDescent="0.25">
      <c r="A2197" s="684">
        <v>102063</v>
      </c>
      <c r="B2197" s="684" t="s">
        <v>25608</v>
      </c>
      <c r="C2197" s="684" t="s">
        <v>3</v>
      </c>
      <c r="D2197" s="685" t="s">
        <v>43311</v>
      </c>
    </row>
    <row r="2198" spans="1:4" ht="13.5" x14ac:dyDescent="0.25">
      <c r="A2198" s="684">
        <v>102064</v>
      </c>
      <c r="B2198" s="684" t="s">
        <v>25609</v>
      </c>
      <c r="C2198" s="684" t="s">
        <v>3</v>
      </c>
      <c r="D2198" s="685" t="s">
        <v>43312</v>
      </c>
    </row>
    <row r="2199" spans="1:4" ht="13.5" x14ac:dyDescent="0.25">
      <c r="A2199" s="684">
        <v>102065</v>
      </c>
      <c r="B2199" s="684" t="s">
        <v>25610</v>
      </c>
      <c r="C2199" s="684" t="s">
        <v>3</v>
      </c>
      <c r="D2199" s="685" t="s">
        <v>43313</v>
      </c>
    </row>
    <row r="2200" spans="1:4" ht="13.5" x14ac:dyDescent="0.25">
      <c r="A2200" s="684">
        <v>102066</v>
      </c>
      <c r="B2200" s="684" t="s">
        <v>25611</v>
      </c>
      <c r="C2200" s="684" t="s">
        <v>3</v>
      </c>
      <c r="D2200" s="685" t="s">
        <v>43314</v>
      </c>
    </row>
    <row r="2201" spans="1:4" ht="13.5" x14ac:dyDescent="0.25">
      <c r="A2201" s="684">
        <v>102067</v>
      </c>
      <c r="B2201" s="684" t="s">
        <v>25612</v>
      </c>
      <c r="C2201" s="684" t="s">
        <v>3</v>
      </c>
      <c r="D2201" s="685" t="s">
        <v>43315</v>
      </c>
    </row>
    <row r="2202" spans="1:4" ht="13.5" x14ac:dyDescent="0.25">
      <c r="A2202" s="684">
        <v>102068</v>
      </c>
      <c r="B2202" s="684" t="s">
        <v>25613</v>
      </c>
      <c r="C2202" s="684" t="s">
        <v>3</v>
      </c>
      <c r="D2202" s="685" t="s">
        <v>43316</v>
      </c>
    </row>
    <row r="2203" spans="1:4" ht="13.5" x14ac:dyDescent="0.25">
      <c r="A2203" s="684">
        <v>102069</v>
      </c>
      <c r="B2203" s="684" t="s">
        <v>25614</v>
      </c>
      <c r="C2203" s="684" t="s">
        <v>3</v>
      </c>
      <c r="D2203" s="685" t="s">
        <v>43317</v>
      </c>
    </row>
    <row r="2204" spans="1:4" ht="13.5" x14ac:dyDescent="0.25">
      <c r="A2204" s="684">
        <v>102070</v>
      </c>
      <c r="B2204" s="684" t="s">
        <v>25615</v>
      </c>
      <c r="C2204" s="684" t="s">
        <v>3</v>
      </c>
      <c r="D2204" s="685" t="s">
        <v>43318</v>
      </c>
    </row>
    <row r="2205" spans="1:4" ht="13.5" x14ac:dyDescent="0.25">
      <c r="A2205" s="684">
        <v>102071</v>
      </c>
      <c r="B2205" s="684" t="s">
        <v>25616</v>
      </c>
      <c r="C2205" s="684" t="s">
        <v>3</v>
      </c>
      <c r="D2205" s="685" t="s">
        <v>43319</v>
      </c>
    </row>
    <row r="2206" spans="1:4" ht="13.5" x14ac:dyDescent="0.25">
      <c r="A2206" s="684">
        <v>102072</v>
      </c>
      <c r="B2206" s="684" t="s">
        <v>25617</v>
      </c>
      <c r="C2206" s="684" t="s">
        <v>3</v>
      </c>
      <c r="D2206" s="685" t="s">
        <v>26908</v>
      </c>
    </row>
    <row r="2207" spans="1:4" ht="13.5" x14ac:dyDescent="0.25">
      <c r="A2207" s="684">
        <v>102073</v>
      </c>
      <c r="B2207" s="684" t="s">
        <v>43320</v>
      </c>
      <c r="C2207" s="684" t="s">
        <v>20</v>
      </c>
      <c r="D2207" s="685" t="s">
        <v>43321</v>
      </c>
    </row>
    <row r="2208" spans="1:4" ht="13.5" x14ac:dyDescent="0.25">
      <c r="A2208" s="684">
        <v>102074</v>
      </c>
      <c r="B2208" s="684" t="s">
        <v>43322</v>
      </c>
      <c r="C2208" s="684" t="s">
        <v>20</v>
      </c>
      <c r="D2208" s="685" t="s">
        <v>43323</v>
      </c>
    </row>
    <row r="2209" spans="1:4" ht="13.5" x14ac:dyDescent="0.25">
      <c r="A2209" s="684">
        <v>102075</v>
      </c>
      <c r="B2209" s="684" t="s">
        <v>43324</v>
      </c>
      <c r="C2209" s="684" t="s">
        <v>20</v>
      </c>
      <c r="D2209" s="685" t="s">
        <v>43325</v>
      </c>
    </row>
    <row r="2210" spans="1:4" ht="13.5" x14ac:dyDescent="0.25">
      <c r="A2210" s="684">
        <v>102076</v>
      </c>
      <c r="B2210" s="684" t="s">
        <v>43326</v>
      </c>
      <c r="C2210" s="684" t="s">
        <v>20</v>
      </c>
      <c r="D2210" s="685" t="s">
        <v>43327</v>
      </c>
    </row>
    <row r="2211" spans="1:4" ht="13.5" x14ac:dyDescent="0.25">
      <c r="A2211" s="684">
        <v>102077</v>
      </c>
      <c r="B2211" s="684" t="s">
        <v>43328</v>
      </c>
      <c r="C2211" s="684" t="s">
        <v>20</v>
      </c>
      <c r="D2211" s="685" t="s">
        <v>43329</v>
      </c>
    </row>
    <row r="2212" spans="1:4" ht="13.5" x14ac:dyDescent="0.25">
      <c r="A2212" s="684">
        <v>102078</v>
      </c>
      <c r="B2212" s="684" t="s">
        <v>43330</v>
      </c>
      <c r="C2212" s="684" t="s">
        <v>20</v>
      </c>
      <c r="D2212" s="685" t="s">
        <v>43331</v>
      </c>
    </row>
    <row r="2213" spans="1:4" ht="13.5" x14ac:dyDescent="0.25">
      <c r="A2213" s="684">
        <v>102079</v>
      </c>
      <c r="B2213" s="684" t="s">
        <v>43332</v>
      </c>
      <c r="C2213" s="684" t="s">
        <v>20</v>
      </c>
      <c r="D2213" s="685" t="s">
        <v>43333</v>
      </c>
    </row>
    <row r="2214" spans="1:4" ht="13.5" x14ac:dyDescent="0.25">
      <c r="A2214" s="684">
        <v>102080</v>
      </c>
      <c r="B2214" s="684" t="s">
        <v>43334</v>
      </c>
      <c r="C2214" s="684" t="s">
        <v>20</v>
      </c>
      <c r="D2214" s="685" t="s">
        <v>43335</v>
      </c>
    </row>
    <row r="2215" spans="1:4" ht="13.5" x14ac:dyDescent="0.25">
      <c r="A2215" s="684">
        <v>102086</v>
      </c>
      <c r="B2215" s="684" t="s">
        <v>25618</v>
      </c>
      <c r="C2215" s="684" t="s">
        <v>3</v>
      </c>
      <c r="D2215" s="685" t="s">
        <v>26909</v>
      </c>
    </row>
    <row r="2216" spans="1:4" ht="13.5" x14ac:dyDescent="0.25">
      <c r="A2216" s="684">
        <v>102087</v>
      </c>
      <c r="B2216" s="684" t="s">
        <v>25619</v>
      </c>
      <c r="C2216" s="684" t="s">
        <v>3</v>
      </c>
      <c r="D2216" s="685" t="s">
        <v>43336</v>
      </c>
    </row>
    <row r="2217" spans="1:4" ht="13.5" x14ac:dyDescent="0.25">
      <c r="A2217" s="684">
        <v>102088</v>
      </c>
      <c r="B2217" s="684" t="s">
        <v>43337</v>
      </c>
      <c r="C2217" s="684" t="s">
        <v>3</v>
      </c>
      <c r="D2217" s="685" t="s">
        <v>43338</v>
      </c>
    </row>
    <row r="2218" spans="1:4" ht="13.5" x14ac:dyDescent="0.25">
      <c r="A2218" s="684">
        <v>102089</v>
      </c>
      <c r="B2218" s="684" t="s">
        <v>25620</v>
      </c>
      <c r="C2218" s="684" t="s">
        <v>3</v>
      </c>
      <c r="D2218" s="685" t="s">
        <v>43339</v>
      </c>
    </row>
    <row r="2219" spans="1:4" ht="13.5" x14ac:dyDescent="0.25">
      <c r="A2219" s="684">
        <v>102090</v>
      </c>
      <c r="B2219" s="684" t="s">
        <v>25621</v>
      </c>
      <c r="C2219" s="684" t="s">
        <v>3</v>
      </c>
      <c r="D2219" s="685" t="s">
        <v>43340</v>
      </c>
    </row>
    <row r="2220" spans="1:4" ht="13.5" x14ac:dyDescent="0.25">
      <c r="A2220" s="684">
        <v>102091</v>
      </c>
      <c r="B2220" s="684" t="s">
        <v>43341</v>
      </c>
      <c r="C2220" s="684" t="s">
        <v>3</v>
      </c>
      <c r="D2220" s="685" t="s">
        <v>43342</v>
      </c>
    </row>
    <row r="2221" spans="1:4" ht="13.5" x14ac:dyDescent="0.25">
      <c r="A2221" s="684">
        <v>89996</v>
      </c>
      <c r="B2221" s="684" t="s">
        <v>43343</v>
      </c>
      <c r="C2221" s="684" t="s">
        <v>113</v>
      </c>
      <c r="D2221" s="685" t="s">
        <v>25923</v>
      </c>
    </row>
    <row r="2222" spans="1:4" ht="13.5" x14ac:dyDescent="0.25">
      <c r="A2222" s="684">
        <v>89997</v>
      </c>
      <c r="B2222" s="684" t="s">
        <v>43344</v>
      </c>
      <c r="C2222" s="684" t="s">
        <v>113</v>
      </c>
      <c r="D2222" s="685" t="s">
        <v>25894</v>
      </c>
    </row>
    <row r="2223" spans="1:4" ht="13.5" x14ac:dyDescent="0.25">
      <c r="A2223" s="684">
        <v>89998</v>
      </c>
      <c r="B2223" s="684" t="s">
        <v>43345</v>
      </c>
      <c r="C2223" s="684" t="s">
        <v>113</v>
      </c>
      <c r="D2223" s="685" t="s">
        <v>24268</v>
      </c>
    </row>
    <row r="2224" spans="1:4" ht="13.5" x14ac:dyDescent="0.25">
      <c r="A2224" s="684">
        <v>89999</v>
      </c>
      <c r="B2224" s="684" t="s">
        <v>43346</v>
      </c>
      <c r="C2224" s="684" t="s">
        <v>113</v>
      </c>
      <c r="D2224" s="685" t="s">
        <v>43347</v>
      </c>
    </row>
    <row r="2225" spans="1:4" ht="13.5" x14ac:dyDescent="0.25">
      <c r="A2225" s="684">
        <v>90000</v>
      </c>
      <c r="B2225" s="684" t="s">
        <v>43348</v>
      </c>
      <c r="C2225" s="684" t="s">
        <v>113</v>
      </c>
      <c r="D2225" s="685" t="s">
        <v>26910</v>
      </c>
    </row>
    <row r="2226" spans="1:4" ht="13.5" x14ac:dyDescent="0.25">
      <c r="A2226" s="684">
        <v>91593</v>
      </c>
      <c r="B2226" s="684" t="s">
        <v>23210</v>
      </c>
      <c r="C2226" s="684" t="s">
        <v>113</v>
      </c>
      <c r="D2226" s="685" t="s">
        <v>26009</v>
      </c>
    </row>
    <row r="2227" spans="1:4" ht="13.5" x14ac:dyDescent="0.25">
      <c r="A2227" s="684">
        <v>91594</v>
      </c>
      <c r="B2227" s="684" t="s">
        <v>23211</v>
      </c>
      <c r="C2227" s="684" t="s">
        <v>113</v>
      </c>
      <c r="D2227" s="685" t="s">
        <v>25626</v>
      </c>
    </row>
    <row r="2228" spans="1:4" ht="13.5" x14ac:dyDescent="0.25">
      <c r="A2228" s="684">
        <v>91595</v>
      </c>
      <c r="B2228" s="684" t="s">
        <v>23212</v>
      </c>
      <c r="C2228" s="684" t="s">
        <v>113</v>
      </c>
      <c r="D2228" s="685" t="s">
        <v>24261</v>
      </c>
    </row>
    <row r="2229" spans="1:4" ht="13.5" x14ac:dyDescent="0.25">
      <c r="A2229" s="684">
        <v>91596</v>
      </c>
      <c r="B2229" s="684" t="s">
        <v>23213</v>
      </c>
      <c r="C2229" s="684" t="s">
        <v>113</v>
      </c>
      <c r="D2229" s="685" t="s">
        <v>24441</v>
      </c>
    </row>
    <row r="2230" spans="1:4" ht="13.5" x14ac:dyDescent="0.25">
      <c r="A2230" s="684">
        <v>91597</v>
      </c>
      <c r="B2230" s="684" t="s">
        <v>23214</v>
      </c>
      <c r="C2230" s="684" t="s">
        <v>113</v>
      </c>
      <c r="D2230" s="685" t="s">
        <v>23639</v>
      </c>
    </row>
    <row r="2231" spans="1:4" ht="13.5" x14ac:dyDescent="0.25">
      <c r="A2231" s="684">
        <v>91598</v>
      </c>
      <c r="B2231" s="684" t="s">
        <v>23215</v>
      </c>
      <c r="C2231" s="684" t="s">
        <v>113</v>
      </c>
      <c r="D2231" s="685" t="s">
        <v>43349</v>
      </c>
    </row>
    <row r="2232" spans="1:4" ht="13.5" x14ac:dyDescent="0.25">
      <c r="A2232" s="684">
        <v>91599</v>
      </c>
      <c r="B2232" s="684" t="s">
        <v>23216</v>
      </c>
      <c r="C2232" s="684" t="s">
        <v>113</v>
      </c>
      <c r="D2232" s="685" t="s">
        <v>23674</v>
      </c>
    </row>
    <row r="2233" spans="1:4" ht="13.5" x14ac:dyDescent="0.25">
      <c r="A2233" s="684">
        <v>91600</v>
      </c>
      <c r="B2233" s="684" t="s">
        <v>23217</v>
      </c>
      <c r="C2233" s="684" t="s">
        <v>113</v>
      </c>
      <c r="D2233" s="685" t="s">
        <v>26911</v>
      </c>
    </row>
    <row r="2234" spans="1:4" ht="13.5" x14ac:dyDescent="0.25">
      <c r="A2234" s="684">
        <v>91601</v>
      </c>
      <c r="B2234" s="684" t="s">
        <v>23218</v>
      </c>
      <c r="C2234" s="684" t="s">
        <v>113</v>
      </c>
      <c r="D2234" s="685" t="s">
        <v>25428</v>
      </c>
    </row>
    <row r="2235" spans="1:4" ht="13.5" x14ac:dyDescent="0.25">
      <c r="A2235" s="684">
        <v>91602</v>
      </c>
      <c r="B2235" s="684" t="s">
        <v>23219</v>
      </c>
      <c r="C2235" s="684" t="s">
        <v>113</v>
      </c>
      <c r="D2235" s="685" t="s">
        <v>25231</v>
      </c>
    </row>
    <row r="2236" spans="1:4" ht="13.5" x14ac:dyDescent="0.25">
      <c r="A2236" s="684">
        <v>91603</v>
      </c>
      <c r="B2236" s="684" t="s">
        <v>23220</v>
      </c>
      <c r="C2236" s="684" t="s">
        <v>113</v>
      </c>
      <c r="D2236" s="685" t="s">
        <v>43350</v>
      </c>
    </row>
    <row r="2237" spans="1:4" ht="13.5" x14ac:dyDescent="0.25">
      <c r="A2237" s="684">
        <v>92759</v>
      </c>
      <c r="B2237" s="684" t="s">
        <v>43351</v>
      </c>
      <c r="C2237" s="684" t="s">
        <v>113</v>
      </c>
      <c r="D2237" s="685" t="s">
        <v>43352</v>
      </c>
    </row>
    <row r="2238" spans="1:4" ht="13.5" x14ac:dyDescent="0.25">
      <c r="A2238" s="684">
        <v>92760</v>
      </c>
      <c r="B2238" s="684" t="s">
        <v>43353</v>
      </c>
      <c r="C2238" s="684" t="s">
        <v>113</v>
      </c>
      <c r="D2238" s="685" t="s">
        <v>43354</v>
      </c>
    </row>
    <row r="2239" spans="1:4" ht="13.5" x14ac:dyDescent="0.25">
      <c r="A2239" s="684">
        <v>92761</v>
      </c>
      <c r="B2239" s="684" t="s">
        <v>43355</v>
      </c>
      <c r="C2239" s="684" t="s">
        <v>113</v>
      </c>
      <c r="D2239" s="685" t="s">
        <v>41366</v>
      </c>
    </row>
    <row r="2240" spans="1:4" ht="13.5" x14ac:dyDescent="0.25">
      <c r="A2240" s="684">
        <v>92762</v>
      </c>
      <c r="B2240" s="684" t="s">
        <v>43356</v>
      </c>
      <c r="C2240" s="684" t="s">
        <v>113</v>
      </c>
      <c r="D2240" s="685" t="s">
        <v>43357</v>
      </c>
    </row>
    <row r="2241" spans="1:4" ht="13.5" x14ac:dyDescent="0.25">
      <c r="A2241" s="684">
        <v>92763</v>
      </c>
      <c r="B2241" s="684" t="s">
        <v>43358</v>
      </c>
      <c r="C2241" s="684" t="s">
        <v>113</v>
      </c>
      <c r="D2241" s="685" t="s">
        <v>42135</v>
      </c>
    </row>
    <row r="2242" spans="1:4" ht="13.5" x14ac:dyDescent="0.25">
      <c r="A2242" s="684">
        <v>92764</v>
      </c>
      <c r="B2242" s="684" t="s">
        <v>43359</v>
      </c>
      <c r="C2242" s="684" t="s">
        <v>113</v>
      </c>
      <c r="D2242" s="685" t="s">
        <v>26912</v>
      </c>
    </row>
    <row r="2243" spans="1:4" ht="13.5" x14ac:dyDescent="0.25">
      <c r="A2243" s="684">
        <v>92765</v>
      </c>
      <c r="B2243" s="684" t="s">
        <v>43360</v>
      </c>
      <c r="C2243" s="684" t="s">
        <v>113</v>
      </c>
      <c r="D2243" s="685" t="s">
        <v>43361</v>
      </c>
    </row>
    <row r="2244" spans="1:4" ht="13.5" x14ac:dyDescent="0.25">
      <c r="A2244" s="684">
        <v>92766</v>
      </c>
      <c r="B2244" s="684" t="s">
        <v>43362</v>
      </c>
      <c r="C2244" s="684" t="s">
        <v>113</v>
      </c>
      <c r="D2244" s="685" t="s">
        <v>24261</v>
      </c>
    </row>
    <row r="2245" spans="1:4" ht="13.5" x14ac:dyDescent="0.25">
      <c r="A2245" s="684">
        <v>92767</v>
      </c>
      <c r="B2245" s="684" t="s">
        <v>43363</v>
      </c>
      <c r="C2245" s="684" t="s">
        <v>113</v>
      </c>
      <c r="D2245" s="685" t="s">
        <v>26913</v>
      </c>
    </row>
    <row r="2246" spans="1:4" ht="13.5" x14ac:dyDescent="0.25">
      <c r="A2246" s="684">
        <v>92768</v>
      </c>
      <c r="B2246" s="684" t="s">
        <v>43364</v>
      </c>
      <c r="C2246" s="684" t="s">
        <v>113</v>
      </c>
      <c r="D2246" s="685" t="s">
        <v>43365</v>
      </c>
    </row>
    <row r="2247" spans="1:4" ht="13.5" x14ac:dyDescent="0.25">
      <c r="A2247" s="684">
        <v>92769</v>
      </c>
      <c r="B2247" s="684" t="s">
        <v>43366</v>
      </c>
      <c r="C2247" s="684" t="s">
        <v>113</v>
      </c>
      <c r="D2247" s="685" t="s">
        <v>43367</v>
      </c>
    </row>
    <row r="2248" spans="1:4" ht="13.5" x14ac:dyDescent="0.25">
      <c r="A2248" s="684">
        <v>92770</v>
      </c>
      <c r="B2248" s="684" t="s">
        <v>43368</v>
      </c>
      <c r="C2248" s="684" t="s">
        <v>113</v>
      </c>
      <c r="D2248" s="685" t="s">
        <v>26914</v>
      </c>
    </row>
    <row r="2249" spans="1:4" ht="13.5" x14ac:dyDescent="0.25">
      <c r="A2249" s="684">
        <v>92771</v>
      </c>
      <c r="B2249" s="684" t="s">
        <v>43369</v>
      </c>
      <c r="C2249" s="684" t="s">
        <v>113</v>
      </c>
      <c r="D2249" s="685" t="s">
        <v>25239</v>
      </c>
    </row>
    <row r="2250" spans="1:4" ht="13.5" x14ac:dyDescent="0.25">
      <c r="A2250" s="684">
        <v>92772</v>
      </c>
      <c r="B2250" s="684" t="s">
        <v>43370</v>
      </c>
      <c r="C2250" s="684" t="s">
        <v>113</v>
      </c>
      <c r="D2250" s="685" t="s">
        <v>43371</v>
      </c>
    </row>
    <row r="2251" spans="1:4" ht="13.5" x14ac:dyDescent="0.25">
      <c r="A2251" s="684">
        <v>92773</v>
      </c>
      <c r="B2251" s="684" t="s">
        <v>43372</v>
      </c>
      <c r="C2251" s="684" t="s">
        <v>113</v>
      </c>
      <c r="D2251" s="685" t="s">
        <v>43373</v>
      </c>
    </row>
    <row r="2252" spans="1:4" ht="13.5" x14ac:dyDescent="0.25">
      <c r="A2252" s="684">
        <v>92774</v>
      </c>
      <c r="B2252" s="684" t="s">
        <v>43374</v>
      </c>
      <c r="C2252" s="684" t="s">
        <v>113</v>
      </c>
      <c r="D2252" s="685" t="s">
        <v>26915</v>
      </c>
    </row>
    <row r="2253" spans="1:4" ht="13.5" x14ac:dyDescent="0.25">
      <c r="A2253" s="684">
        <v>92775</v>
      </c>
      <c r="B2253" s="684" t="s">
        <v>43375</v>
      </c>
      <c r="C2253" s="684" t="s">
        <v>113</v>
      </c>
      <c r="D2253" s="685" t="s">
        <v>26632</v>
      </c>
    </row>
    <row r="2254" spans="1:4" ht="13.5" x14ac:dyDescent="0.25">
      <c r="A2254" s="684">
        <v>92776</v>
      </c>
      <c r="B2254" s="684" t="s">
        <v>43376</v>
      </c>
      <c r="C2254" s="684" t="s">
        <v>113</v>
      </c>
      <c r="D2254" s="685" t="s">
        <v>26916</v>
      </c>
    </row>
    <row r="2255" spans="1:4" ht="13.5" x14ac:dyDescent="0.25">
      <c r="A2255" s="684">
        <v>92777</v>
      </c>
      <c r="B2255" s="684" t="s">
        <v>43377</v>
      </c>
      <c r="C2255" s="684" t="s">
        <v>113</v>
      </c>
      <c r="D2255" s="685" t="s">
        <v>43378</v>
      </c>
    </row>
    <row r="2256" spans="1:4" ht="13.5" x14ac:dyDescent="0.25">
      <c r="A2256" s="684">
        <v>92778</v>
      </c>
      <c r="B2256" s="684" t="s">
        <v>43379</v>
      </c>
      <c r="C2256" s="684" t="s">
        <v>113</v>
      </c>
      <c r="D2256" s="685" t="s">
        <v>26917</v>
      </c>
    </row>
    <row r="2257" spans="1:4" ht="13.5" x14ac:dyDescent="0.25">
      <c r="A2257" s="684">
        <v>92779</v>
      </c>
      <c r="B2257" s="684" t="s">
        <v>43380</v>
      </c>
      <c r="C2257" s="684" t="s">
        <v>113</v>
      </c>
      <c r="D2257" s="685" t="s">
        <v>43381</v>
      </c>
    </row>
    <row r="2258" spans="1:4" ht="13.5" x14ac:dyDescent="0.25">
      <c r="A2258" s="684">
        <v>92780</v>
      </c>
      <c r="B2258" s="684" t="s">
        <v>43382</v>
      </c>
      <c r="C2258" s="684" t="s">
        <v>113</v>
      </c>
      <c r="D2258" s="685" t="s">
        <v>26480</v>
      </c>
    </row>
    <row r="2259" spans="1:4" ht="13.5" x14ac:dyDescent="0.25">
      <c r="A2259" s="684">
        <v>92781</v>
      </c>
      <c r="B2259" s="684" t="s">
        <v>43383</v>
      </c>
      <c r="C2259" s="684" t="s">
        <v>113</v>
      </c>
      <c r="D2259" s="685" t="s">
        <v>41667</v>
      </c>
    </row>
    <row r="2260" spans="1:4" ht="13.5" x14ac:dyDescent="0.25">
      <c r="A2260" s="684">
        <v>92782</v>
      </c>
      <c r="B2260" s="684" t="s">
        <v>43384</v>
      </c>
      <c r="C2260" s="684" t="s">
        <v>113</v>
      </c>
      <c r="D2260" s="685" t="s">
        <v>43385</v>
      </c>
    </row>
    <row r="2261" spans="1:4" ht="13.5" x14ac:dyDescent="0.25">
      <c r="A2261" s="684">
        <v>92783</v>
      </c>
      <c r="B2261" s="684" t="s">
        <v>43386</v>
      </c>
      <c r="C2261" s="684" t="s">
        <v>113</v>
      </c>
      <c r="D2261" s="685" t="s">
        <v>26918</v>
      </c>
    </row>
    <row r="2262" spans="1:4" ht="13.5" x14ac:dyDescent="0.25">
      <c r="A2262" s="684">
        <v>92784</v>
      </c>
      <c r="B2262" s="684" t="s">
        <v>43387</v>
      </c>
      <c r="C2262" s="684" t="s">
        <v>113</v>
      </c>
      <c r="D2262" s="685" t="s">
        <v>26517</v>
      </c>
    </row>
    <row r="2263" spans="1:4" ht="13.5" x14ac:dyDescent="0.25">
      <c r="A2263" s="684">
        <v>92785</v>
      </c>
      <c r="B2263" s="684" t="s">
        <v>43388</v>
      </c>
      <c r="C2263" s="684" t="s">
        <v>113</v>
      </c>
      <c r="D2263" s="685" t="s">
        <v>23683</v>
      </c>
    </row>
    <row r="2264" spans="1:4" ht="13.5" x14ac:dyDescent="0.25">
      <c r="A2264" s="684">
        <v>92786</v>
      </c>
      <c r="B2264" s="684" t="s">
        <v>43389</v>
      </c>
      <c r="C2264" s="684" t="s">
        <v>113</v>
      </c>
      <c r="D2264" s="685" t="s">
        <v>43390</v>
      </c>
    </row>
    <row r="2265" spans="1:4" ht="13.5" x14ac:dyDescent="0.25">
      <c r="A2265" s="684">
        <v>92787</v>
      </c>
      <c r="B2265" s="684" t="s">
        <v>43391</v>
      </c>
      <c r="C2265" s="684" t="s">
        <v>113</v>
      </c>
      <c r="D2265" s="685" t="s">
        <v>23809</v>
      </c>
    </row>
    <row r="2266" spans="1:4" ht="13.5" x14ac:dyDescent="0.25">
      <c r="A2266" s="684">
        <v>92788</v>
      </c>
      <c r="B2266" s="684" t="s">
        <v>43392</v>
      </c>
      <c r="C2266" s="684" t="s">
        <v>113</v>
      </c>
      <c r="D2266" s="685" t="s">
        <v>26919</v>
      </c>
    </row>
    <row r="2267" spans="1:4" ht="13.5" x14ac:dyDescent="0.25">
      <c r="A2267" s="684">
        <v>92789</v>
      </c>
      <c r="B2267" s="684" t="s">
        <v>43393</v>
      </c>
      <c r="C2267" s="684" t="s">
        <v>113</v>
      </c>
      <c r="D2267" s="685" t="s">
        <v>43371</v>
      </c>
    </row>
    <row r="2268" spans="1:4" ht="13.5" x14ac:dyDescent="0.25">
      <c r="A2268" s="684">
        <v>92790</v>
      </c>
      <c r="B2268" s="684" t="s">
        <v>43394</v>
      </c>
      <c r="C2268" s="684" t="s">
        <v>113</v>
      </c>
      <c r="D2268" s="685" t="s">
        <v>43395</v>
      </c>
    </row>
    <row r="2269" spans="1:4" ht="13.5" x14ac:dyDescent="0.25">
      <c r="A2269" s="684">
        <v>92791</v>
      </c>
      <c r="B2269" s="684" t="s">
        <v>43396</v>
      </c>
      <c r="C2269" s="684" t="s">
        <v>113</v>
      </c>
      <c r="D2269" s="685" t="s">
        <v>43397</v>
      </c>
    </row>
    <row r="2270" spans="1:4" ht="13.5" x14ac:dyDescent="0.25">
      <c r="A2270" s="684">
        <v>92792</v>
      </c>
      <c r="B2270" s="684" t="s">
        <v>43398</v>
      </c>
      <c r="C2270" s="684" t="s">
        <v>113</v>
      </c>
      <c r="D2270" s="685" t="s">
        <v>43399</v>
      </c>
    </row>
    <row r="2271" spans="1:4" ht="13.5" x14ac:dyDescent="0.25">
      <c r="A2271" s="684">
        <v>92793</v>
      </c>
      <c r="B2271" s="684" t="s">
        <v>43400</v>
      </c>
      <c r="C2271" s="684" t="s">
        <v>113</v>
      </c>
      <c r="D2271" s="685" t="s">
        <v>43060</v>
      </c>
    </row>
    <row r="2272" spans="1:4" ht="13.5" x14ac:dyDescent="0.25">
      <c r="A2272" s="684">
        <v>92794</v>
      </c>
      <c r="B2272" s="684" t="s">
        <v>43401</v>
      </c>
      <c r="C2272" s="684" t="s">
        <v>113</v>
      </c>
      <c r="D2272" s="685" t="s">
        <v>41846</v>
      </c>
    </row>
    <row r="2273" spans="1:4" ht="13.5" x14ac:dyDescent="0.25">
      <c r="A2273" s="684">
        <v>92795</v>
      </c>
      <c r="B2273" s="684" t="s">
        <v>43402</v>
      </c>
      <c r="C2273" s="684" t="s">
        <v>113</v>
      </c>
      <c r="D2273" s="685" t="s">
        <v>25676</v>
      </c>
    </row>
    <row r="2274" spans="1:4" ht="13.5" x14ac:dyDescent="0.25">
      <c r="A2274" s="684">
        <v>92796</v>
      </c>
      <c r="B2274" s="684" t="s">
        <v>43403</v>
      </c>
      <c r="C2274" s="684" t="s">
        <v>113</v>
      </c>
      <c r="D2274" s="685" t="s">
        <v>43404</v>
      </c>
    </row>
    <row r="2275" spans="1:4" ht="13.5" x14ac:dyDescent="0.25">
      <c r="A2275" s="684">
        <v>92797</v>
      </c>
      <c r="B2275" s="684" t="s">
        <v>43405</v>
      </c>
      <c r="C2275" s="684" t="s">
        <v>113</v>
      </c>
      <c r="D2275" s="685" t="s">
        <v>41846</v>
      </c>
    </row>
    <row r="2276" spans="1:4" ht="13.5" x14ac:dyDescent="0.25">
      <c r="A2276" s="684">
        <v>92798</v>
      </c>
      <c r="B2276" s="684" t="s">
        <v>43406</v>
      </c>
      <c r="C2276" s="684" t="s">
        <v>113</v>
      </c>
      <c r="D2276" s="685" t="s">
        <v>43407</v>
      </c>
    </row>
    <row r="2277" spans="1:4" ht="13.5" x14ac:dyDescent="0.25">
      <c r="A2277" s="684">
        <v>92799</v>
      </c>
      <c r="B2277" s="684" t="s">
        <v>43408</v>
      </c>
      <c r="C2277" s="684" t="s">
        <v>113</v>
      </c>
      <c r="D2277" s="685" t="s">
        <v>26920</v>
      </c>
    </row>
    <row r="2278" spans="1:4" ht="13.5" x14ac:dyDescent="0.25">
      <c r="A2278" s="684">
        <v>92800</v>
      </c>
      <c r="B2278" s="684" t="s">
        <v>43409</v>
      </c>
      <c r="C2278" s="684" t="s">
        <v>113</v>
      </c>
      <c r="D2278" s="685" t="s">
        <v>26921</v>
      </c>
    </row>
    <row r="2279" spans="1:4" ht="13.5" x14ac:dyDescent="0.25">
      <c r="A2279" s="684">
        <v>92801</v>
      </c>
      <c r="B2279" s="684" t="s">
        <v>43410</v>
      </c>
      <c r="C2279" s="684" t="s">
        <v>113</v>
      </c>
      <c r="D2279" s="685" t="s">
        <v>43381</v>
      </c>
    </row>
    <row r="2280" spans="1:4" ht="13.5" x14ac:dyDescent="0.25">
      <c r="A2280" s="684">
        <v>92802</v>
      </c>
      <c r="B2280" s="684" t="s">
        <v>43411</v>
      </c>
      <c r="C2280" s="684" t="s">
        <v>113</v>
      </c>
      <c r="D2280" s="685" t="s">
        <v>26922</v>
      </c>
    </row>
    <row r="2281" spans="1:4" ht="13.5" x14ac:dyDescent="0.25">
      <c r="A2281" s="684">
        <v>92803</v>
      </c>
      <c r="B2281" s="684" t="s">
        <v>43412</v>
      </c>
      <c r="C2281" s="684" t="s">
        <v>113</v>
      </c>
      <c r="D2281" s="685" t="s">
        <v>26923</v>
      </c>
    </row>
    <row r="2282" spans="1:4" ht="13.5" x14ac:dyDescent="0.25">
      <c r="A2282" s="684">
        <v>92804</v>
      </c>
      <c r="B2282" s="684" t="s">
        <v>43413</v>
      </c>
      <c r="C2282" s="684" t="s">
        <v>113</v>
      </c>
      <c r="D2282" s="685" t="s">
        <v>43414</v>
      </c>
    </row>
    <row r="2283" spans="1:4" ht="13.5" x14ac:dyDescent="0.25">
      <c r="A2283" s="684">
        <v>92805</v>
      </c>
      <c r="B2283" s="684" t="s">
        <v>43415</v>
      </c>
      <c r="C2283" s="684" t="s">
        <v>113</v>
      </c>
      <c r="D2283" s="685" t="s">
        <v>22796</v>
      </c>
    </row>
    <row r="2284" spans="1:4" ht="13.5" x14ac:dyDescent="0.25">
      <c r="A2284" s="684">
        <v>92806</v>
      </c>
      <c r="B2284" s="684" t="s">
        <v>43416</v>
      </c>
      <c r="C2284" s="684" t="s">
        <v>113</v>
      </c>
      <c r="D2284" s="685" t="s">
        <v>43407</v>
      </c>
    </row>
    <row r="2285" spans="1:4" ht="13.5" x14ac:dyDescent="0.25">
      <c r="A2285" s="684">
        <v>92875</v>
      </c>
      <c r="B2285" s="684" t="s">
        <v>43417</v>
      </c>
      <c r="C2285" s="684" t="s">
        <v>113</v>
      </c>
      <c r="D2285" s="685" t="s">
        <v>26480</v>
      </c>
    </row>
    <row r="2286" spans="1:4" ht="13.5" x14ac:dyDescent="0.25">
      <c r="A2286" s="684">
        <v>92876</v>
      </c>
      <c r="B2286" s="684" t="s">
        <v>43418</v>
      </c>
      <c r="C2286" s="684" t="s">
        <v>113</v>
      </c>
      <c r="D2286" s="685" t="s">
        <v>26251</v>
      </c>
    </row>
    <row r="2287" spans="1:4" ht="13.5" x14ac:dyDescent="0.25">
      <c r="A2287" s="684">
        <v>92877</v>
      </c>
      <c r="B2287" s="684" t="s">
        <v>43419</v>
      </c>
      <c r="C2287" s="684" t="s">
        <v>113</v>
      </c>
      <c r="D2287" s="685" t="s">
        <v>26924</v>
      </c>
    </row>
    <row r="2288" spans="1:4" ht="13.5" x14ac:dyDescent="0.25">
      <c r="A2288" s="684">
        <v>92878</v>
      </c>
      <c r="B2288" s="684" t="s">
        <v>43420</v>
      </c>
      <c r="C2288" s="684" t="s">
        <v>113</v>
      </c>
      <c r="D2288" s="685" t="s">
        <v>26925</v>
      </c>
    </row>
    <row r="2289" spans="1:4" ht="13.5" x14ac:dyDescent="0.25">
      <c r="A2289" s="684">
        <v>92879</v>
      </c>
      <c r="B2289" s="684" t="s">
        <v>43421</v>
      </c>
      <c r="C2289" s="684" t="s">
        <v>113</v>
      </c>
      <c r="D2289" s="685" t="s">
        <v>26915</v>
      </c>
    </row>
    <row r="2290" spans="1:4" ht="13.5" x14ac:dyDescent="0.25">
      <c r="A2290" s="684">
        <v>92880</v>
      </c>
      <c r="B2290" s="684" t="s">
        <v>43422</v>
      </c>
      <c r="C2290" s="684" t="s">
        <v>113</v>
      </c>
      <c r="D2290" s="685" t="s">
        <v>26095</v>
      </c>
    </row>
    <row r="2291" spans="1:4" ht="13.5" x14ac:dyDescent="0.25">
      <c r="A2291" s="684">
        <v>92881</v>
      </c>
      <c r="B2291" s="684" t="s">
        <v>43423</v>
      </c>
      <c r="C2291" s="684" t="s">
        <v>113</v>
      </c>
      <c r="D2291" s="685" t="s">
        <v>26536</v>
      </c>
    </row>
    <row r="2292" spans="1:4" ht="13.5" x14ac:dyDescent="0.25">
      <c r="A2292" s="684">
        <v>92882</v>
      </c>
      <c r="B2292" s="684" t="s">
        <v>43424</v>
      </c>
      <c r="C2292" s="684" t="s">
        <v>113</v>
      </c>
      <c r="D2292" s="685" t="s">
        <v>26926</v>
      </c>
    </row>
    <row r="2293" spans="1:4" ht="13.5" x14ac:dyDescent="0.25">
      <c r="A2293" s="684">
        <v>92883</v>
      </c>
      <c r="B2293" s="684" t="s">
        <v>43425</v>
      </c>
      <c r="C2293" s="684" t="s">
        <v>113</v>
      </c>
      <c r="D2293" s="685" t="s">
        <v>24168</v>
      </c>
    </row>
    <row r="2294" spans="1:4" ht="13.5" x14ac:dyDescent="0.25">
      <c r="A2294" s="684">
        <v>92884</v>
      </c>
      <c r="B2294" s="684" t="s">
        <v>43426</v>
      </c>
      <c r="C2294" s="684" t="s">
        <v>113</v>
      </c>
      <c r="D2294" s="685" t="s">
        <v>25428</v>
      </c>
    </row>
    <row r="2295" spans="1:4" ht="13.5" x14ac:dyDescent="0.25">
      <c r="A2295" s="684">
        <v>92885</v>
      </c>
      <c r="B2295" s="684" t="s">
        <v>43427</v>
      </c>
      <c r="C2295" s="684" t="s">
        <v>113</v>
      </c>
      <c r="D2295" s="685" t="s">
        <v>26911</v>
      </c>
    </row>
    <row r="2296" spans="1:4" ht="13.5" x14ac:dyDescent="0.25">
      <c r="A2296" s="684">
        <v>92886</v>
      </c>
      <c r="B2296" s="684" t="s">
        <v>43428</v>
      </c>
      <c r="C2296" s="684" t="s">
        <v>113</v>
      </c>
      <c r="D2296" s="685" t="s">
        <v>43429</v>
      </c>
    </row>
    <row r="2297" spans="1:4" ht="13.5" x14ac:dyDescent="0.25">
      <c r="A2297" s="684">
        <v>92887</v>
      </c>
      <c r="B2297" s="684" t="s">
        <v>43430</v>
      </c>
      <c r="C2297" s="684" t="s">
        <v>113</v>
      </c>
      <c r="D2297" s="685" t="s">
        <v>26927</v>
      </c>
    </row>
    <row r="2298" spans="1:4" ht="13.5" x14ac:dyDescent="0.25">
      <c r="A2298" s="684">
        <v>92888</v>
      </c>
      <c r="B2298" s="684" t="s">
        <v>43431</v>
      </c>
      <c r="C2298" s="684" t="s">
        <v>113</v>
      </c>
      <c r="D2298" s="685" t="s">
        <v>43432</v>
      </c>
    </row>
    <row r="2299" spans="1:4" ht="13.5" x14ac:dyDescent="0.25">
      <c r="A2299" s="684">
        <v>92915</v>
      </c>
      <c r="B2299" s="684" t="s">
        <v>43433</v>
      </c>
      <c r="C2299" s="684" t="s">
        <v>113</v>
      </c>
      <c r="D2299" s="685" t="s">
        <v>26276</v>
      </c>
    </row>
    <row r="2300" spans="1:4" ht="13.5" x14ac:dyDescent="0.25">
      <c r="A2300" s="684">
        <v>92916</v>
      </c>
      <c r="B2300" s="684" t="s">
        <v>43434</v>
      </c>
      <c r="C2300" s="684" t="s">
        <v>113</v>
      </c>
      <c r="D2300" s="685" t="s">
        <v>26100</v>
      </c>
    </row>
    <row r="2301" spans="1:4" ht="13.5" x14ac:dyDescent="0.25">
      <c r="A2301" s="684">
        <v>92917</v>
      </c>
      <c r="B2301" s="684" t="s">
        <v>43435</v>
      </c>
      <c r="C2301" s="684" t="s">
        <v>113</v>
      </c>
      <c r="D2301" s="685" t="s">
        <v>43436</v>
      </c>
    </row>
    <row r="2302" spans="1:4" ht="13.5" x14ac:dyDescent="0.25">
      <c r="A2302" s="684">
        <v>92919</v>
      </c>
      <c r="B2302" s="684" t="s">
        <v>43437</v>
      </c>
      <c r="C2302" s="684" t="s">
        <v>113</v>
      </c>
      <c r="D2302" s="685" t="s">
        <v>26928</v>
      </c>
    </row>
    <row r="2303" spans="1:4" ht="13.5" x14ac:dyDescent="0.25">
      <c r="A2303" s="684">
        <v>92921</v>
      </c>
      <c r="B2303" s="684" t="s">
        <v>43438</v>
      </c>
      <c r="C2303" s="684" t="s">
        <v>113</v>
      </c>
      <c r="D2303" s="685" t="s">
        <v>26271</v>
      </c>
    </row>
    <row r="2304" spans="1:4" ht="13.5" x14ac:dyDescent="0.25">
      <c r="A2304" s="684">
        <v>92922</v>
      </c>
      <c r="B2304" s="684" t="s">
        <v>43439</v>
      </c>
      <c r="C2304" s="684" t="s">
        <v>113</v>
      </c>
      <c r="D2304" s="685" t="s">
        <v>26929</v>
      </c>
    </row>
    <row r="2305" spans="1:4" ht="13.5" x14ac:dyDescent="0.25">
      <c r="A2305" s="684">
        <v>92923</v>
      </c>
      <c r="B2305" s="684" t="s">
        <v>43440</v>
      </c>
      <c r="C2305" s="684" t="s">
        <v>113</v>
      </c>
      <c r="D2305" s="685" t="s">
        <v>25262</v>
      </c>
    </row>
    <row r="2306" spans="1:4" ht="13.5" x14ac:dyDescent="0.25">
      <c r="A2306" s="684">
        <v>92924</v>
      </c>
      <c r="B2306" s="684" t="s">
        <v>43441</v>
      </c>
      <c r="C2306" s="684" t="s">
        <v>113</v>
      </c>
      <c r="D2306" s="685" t="s">
        <v>42134</v>
      </c>
    </row>
    <row r="2307" spans="1:4" ht="13.5" x14ac:dyDescent="0.25">
      <c r="A2307" s="684">
        <v>95445</v>
      </c>
      <c r="B2307" s="684" t="s">
        <v>43442</v>
      </c>
      <c r="C2307" s="684" t="s">
        <v>113</v>
      </c>
      <c r="D2307" s="685" t="s">
        <v>25254</v>
      </c>
    </row>
    <row r="2308" spans="1:4" ht="13.5" x14ac:dyDescent="0.25">
      <c r="A2308" s="684">
        <v>95446</v>
      </c>
      <c r="B2308" s="684" t="s">
        <v>43443</v>
      </c>
      <c r="C2308" s="684" t="s">
        <v>113</v>
      </c>
      <c r="D2308" s="685" t="s">
        <v>25632</v>
      </c>
    </row>
    <row r="2309" spans="1:4" ht="13.5" x14ac:dyDescent="0.25">
      <c r="A2309" s="684">
        <v>95448</v>
      </c>
      <c r="B2309" s="684" t="s">
        <v>43444</v>
      </c>
      <c r="C2309" s="684" t="s">
        <v>113</v>
      </c>
      <c r="D2309" s="685" t="s">
        <v>43445</v>
      </c>
    </row>
    <row r="2310" spans="1:4" ht="13.5" x14ac:dyDescent="0.25">
      <c r="A2310" s="684">
        <v>95576</v>
      </c>
      <c r="B2310" s="684" t="s">
        <v>43446</v>
      </c>
      <c r="C2310" s="684" t="s">
        <v>113</v>
      </c>
      <c r="D2310" s="685" t="s">
        <v>43447</v>
      </c>
    </row>
    <row r="2311" spans="1:4" ht="13.5" x14ac:dyDescent="0.25">
      <c r="A2311" s="684">
        <v>95577</v>
      </c>
      <c r="B2311" s="684" t="s">
        <v>43448</v>
      </c>
      <c r="C2311" s="684" t="s">
        <v>113</v>
      </c>
      <c r="D2311" s="685" t="s">
        <v>43449</v>
      </c>
    </row>
    <row r="2312" spans="1:4" ht="13.5" x14ac:dyDescent="0.25">
      <c r="A2312" s="684">
        <v>95578</v>
      </c>
      <c r="B2312" s="684" t="s">
        <v>43450</v>
      </c>
      <c r="C2312" s="684" t="s">
        <v>113</v>
      </c>
      <c r="D2312" s="685" t="s">
        <v>43451</v>
      </c>
    </row>
    <row r="2313" spans="1:4" ht="13.5" x14ac:dyDescent="0.25">
      <c r="A2313" s="684">
        <v>95579</v>
      </c>
      <c r="B2313" s="684" t="s">
        <v>43452</v>
      </c>
      <c r="C2313" s="684" t="s">
        <v>113</v>
      </c>
      <c r="D2313" s="685" t="s">
        <v>42138</v>
      </c>
    </row>
    <row r="2314" spans="1:4" ht="13.5" x14ac:dyDescent="0.25">
      <c r="A2314" s="684">
        <v>95580</v>
      </c>
      <c r="B2314" s="684" t="s">
        <v>43453</v>
      </c>
      <c r="C2314" s="684" t="s">
        <v>113</v>
      </c>
      <c r="D2314" s="685" t="s">
        <v>26930</v>
      </c>
    </row>
    <row r="2315" spans="1:4" ht="13.5" x14ac:dyDescent="0.25">
      <c r="A2315" s="684">
        <v>95581</v>
      </c>
      <c r="B2315" s="684" t="s">
        <v>43454</v>
      </c>
      <c r="C2315" s="684" t="s">
        <v>113</v>
      </c>
      <c r="D2315" s="685" t="s">
        <v>43455</v>
      </c>
    </row>
    <row r="2316" spans="1:4" ht="13.5" x14ac:dyDescent="0.25">
      <c r="A2316" s="684">
        <v>95582</v>
      </c>
      <c r="B2316" s="684" t="s">
        <v>43456</v>
      </c>
      <c r="C2316" s="684" t="s">
        <v>113</v>
      </c>
      <c r="D2316" s="685" t="s">
        <v>24398</v>
      </c>
    </row>
    <row r="2317" spans="1:4" ht="13.5" x14ac:dyDescent="0.25">
      <c r="A2317" s="684">
        <v>95583</v>
      </c>
      <c r="B2317" s="684" t="s">
        <v>43457</v>
      </c>
      <c r="C2317" s="684" t="s">
        <v>113</v>
      </c>
      <c r="D2317" s="685" t="s">
        <v>25858</v>
      </c>
    </row>
    <row r="2318" spans="1:4" ht="13.5" x14ac:dyDescent="0.25">
      <c r="A2318" s="684">
        <v>95584</v>
      </c>
      <c r="B2318" s="684" t="s">
        <v>43458</v>
      </c>
      <c r="C2318" s="684" t="s">
        <v>113</v>
      </c>
      <c r="D2318" s="685" t="s">
        <v>26642</v>
      </c>
    </row>
    <row r="2319" spans="1:4" ht="13.5" x14ac:dyDescent="0.25">
      <c r="A2319" s="684">
        <v>95585</v>
      </c>
      <c r="B2319" s="684" t="s">
        <v>43459</v>
      </c>
      <c r="C2319" s="684" t="s">
        <v>113</v>
      </c>
      <c r="D2319" s="685" t="s">
        <v>25919</v>
      </c>
    </row>
    <row r="2320" spans="1:4" ht="13.5" x14ac:dyDescent="0.25">
      <c r="A2320" s="684">
        <v>95586</v>
      </c>
      <c r="B2320" s="684" t="s">
        <v>43460</v>
      </c>
      <c r="C2320" s="684" t="s">
        <v>113</v>
      </c>
      <c r="D2320" s="685" t="s">
        <v>25238</v>
      </c>
    </row>
    <row r="2321" spans="1:4" ht="13.5" x14ac:dyDescent="0.25">
      <c r="A2321" s="684">
        <v>95587</v>
      </c>
      <c r="B2321" s="684" t="s">
        <v>43461</v>
      </c>
      <c r="C2321" s="684" t="s">
        <v>113</v>
      </c>
      <c r="D2321" s="685" t="s">
        <v>43462</v>
      </c>
    </row>
    <row r="2322" spans="1:4" ht="13.5" x14ac:dyDescent="0.25">
      <c r="A2322" s="684">
        <v>95588</v>
      </c>
      <c r="B2322" s="684" t="s">
        <v>43463</v>
      </c>
      <c r="C2322" s="684" t="s">
        <v>113</v>
      </c>
      <c r="D2322" s="685" t="s">
        <v>23926</v>
      </c>
    </row>
    <row r="2323" spans="1:4" ht="13.5" x14ac:dyDescent="0.25">
      <c r="A2323" s="684">
        <v>95589</v>
      </c>
      <c r="B2323" s="684" t="s">
        <v>43464</v>
      </c>
      <c r="C2323" s="684" t="s">
        <v>113</v>
      </c>
      <c r="D2323" s="685" t="s">
        <v>23665</v>
      </c>
    </row>
    <row r="2324" spans="1:4" ht="13.5" x14ac:dyDescent="0.25">
      <c r="A2324" s="684">
        <v>95590</v>
      </c>
      <c r="B2324" s="684" t="s">
        <v>43465</v>
      </c>
      <c r="C2324" s="684" t="s">
        <v>113</v>
      </c>
      <c r="D2324" s="685" t="s">
        <v>41266</v>
      </c>
    </row>
    <row r="2325" spans="1:4" ht="13.5" x14ac:dyDescent="0.25">
      <c r="A2325" s="684">
        <v>95591</v>
      </c>
      <c r="B2325" s="684" t="s">
        <v>43466</v>
      </c>
      <c r="C2325" s="684" t="s">
        <v>113</v>
      </c>
      <c r="D2325" s="685" t="s">
        <v>43449</v>
      </c>
    </row>
    <row r="2326" spans="1:4" ht="13.5" x14ac:dyDescent="0.25">
      <c r="A2326" s="684">
        <v>95592</v>
      </c>
      <c r="B2326" s="684" t="s">
        <v>43467</v>
      </c>
      <c r="C2326" s="684" t="s">
        <v>113</v>
      </c>
      <c r="D2326" s="685" t="s">
        <v>43468</v>
      </c>
    </row>
    <row r="2327" spans="1:4" ht="13.5" x14ac:dyDescent="0.25">
      <c r="A2327" s="684">
        <v>95593</v>
      </c>
      <c r="B2327" s="684" t="s">
        <v>43469</v>
      </c>
      <c r="C2327" s="684" t="s">
        <v>113</v>
      </c>
      <c r="D2327" s="685" t="s">
        <v>23792</v>
      </c>
    </row>
    <row r="2328" spans="1:4" ht="13.5" x14ac:dyDescent="0.25">
      <c r="A2328" s="684">
        <v>95943</v>
      </c>
      <c r="B2328" s="684" t="s">
        <v>25636</v>
      </c>
      <c r="C2328" s="684" t="s">
        <v>113</v>
      </c>
      <c r="D2328" s="685" t="s">
        <v>43470</v>
      </c>
    </row>
    <row r="2329" spans="1:4" ht="13.5" x14ac:dyDescent="0.25">
      <c r="A2329" s="684">
        <v>95944</v>
      </c>
      <c r="B2329" s="684" t="s">
        <v>25637</v>
      </c>
      <c r="C2329" s="684" t="s">
        <v>113</v>
      </c>
      <c r="D2329" s="685" t="s">
        <v>43471</v>
      </c>
    </row>
    <row r="2330" spans="1:4" ht="13.5" x14ac:dyDescent="0.25">
      <c r="A2330" s="684">
        <v>95945</v>
      </c>
      <c r="B2330" s="684" t="s">
        <v>25638</v>
      </c>
      <c r="C2330" s="684" t="s">
        <v>113</v>
      </c>
      <c r="D2330" s="685" t="s">
        <v>26931</v>
      </c>
    </row>
    <row r="2331" spans="1:4" ht="13.5" x14ac:dyDescent="0.25">
      <c r="A2331" s="684">
        <v>95946</v>
      </c>
      <c r="B2331" s="684" t="s">
        <v>25639</v>
      </c>
      <c r="C2331" s="684" t="s">
        <v>113</v>
      </c>
      <c r="D2331" s="685" t="s">
        <v>25920</v>
      </c>
    </row>
    <row r="2332" spans="1:4" ht="13.5" x14ac:dyDescent="0.25">
      <c r="A2332" s="684">
        <v>95947</v>
      </c>
      <c r="B2332" s="684" t="s">
        <v>25640</v>
      </c>
      <c r="C2332" s="684" t="s">
        <v>113</v>
      </c>
      <c r="D2332" s="685" t="s">
        <v>24001</v>
      </c>
    </row>
    <row r="2333" spans="1:4" ht="13.5" x14ac:dyDescent="0.25">
      <c r="A2333" s="684">
        <v>95948</v>
      </c>
      <c r="B2333" s="684" t="s">
        <v>25641</v>
      </c>
      <c r="C2333" s="684" t="s">
        <v>113</v>
      </c>
      <c r="D2333" s="685" t="s">
        <v>43472</v>
      </c>
    </row>
    <row r="2334" spans="1:4" ht="13.5" x14ac:dyDescent="0.25">
      <c r="A2334" s="684">
        <v>96544</v>
      </c>
      <c r="B2334" s="684" t="s">
        <v>43473</v>
      </c>
      <c r="C2334" s="684" t="s">
        <v>113</v>
      </c>
      <c r="D2334" s="685" t="s">
        <v>26932</v>
      </c>
    </row>
    <row r="2335" spans="1:4" ht="13.5" x14ac:dyDescent="0.25">
      <c r="A2335" s="684">
        <v>96545</v>
      </c>
      <c r="B2335" s="684" t="s">
        <v>43474</v>
      </c>
      <c r="C2335" s="684" t="s">
        <v>113</v>
      </c>
      <c r="D2335" s="685" t="s">
        <v>43475</v>
      </c>
    </row>
    <row r="2336" spans="1:4" ht="13.5" x14ac:dyDescent="0.25">
      <c r="A2336" s="684">
        <v>96546</v>
      </c>
      <c r="B2336" s="684" t="s">
        <v>43476</v>
      </c>
      <c r="C2336" s="684" t="s">
        <v>113</v>
      </c>
      <c r="D2336" s="685" t="s">
        <v>43477</v>
      </c>
    </row>
    <row r="2337" spans="1:4" ht="13.5" x14ac:dyDescent="0.25">
      <c r="A2337" s="684">
        <v>96547</v>
      </c>
      <c r="B2337" s="684" t="s">
        <v>43478</v>
      </c>
      <c r="C2337" s="684" t="s">
        <v>113</v>
      </c>
      <c r="D2337" s="685" t="s">
        <v>26933</v>
      </c>
    </row>
    <row r="2338" spans="1:4" ht="13.5" x14ac:dyDescent="0.25">
      <c r="A2338" s="684">
        <v>96548</v>
      </c>
      <c r="B2338" s="684" t="s">
        <v>43479</v>
      </c>
      <c r="C2338" s="684" t="s">
        <v>113</v>
      </c>
      <c r="D2338" s="685" t="s">
        <v>43480</v>
      </c>
    </row>
    <row r="2339" spans="1:4" ht="13.5" x14ac:dyDescent="0.25">
      <c r="A2339" s="684">
        <v>96549</v>
      </c>
      <c r="B2339" s="684" t="s">
        <v>43481</v>
      </c>
      <c r="C2339" s="684" t="s">
        <v>113</v>
      </c>
      <c r="D2339" s="685" t="s">
        <v>25692</v>
      </c>
    </row>
    <row r="2340" spans="1:4" ht="13.5" x14ac:dyDescent="0.25">
      <c r="A2340" s="684">
        <v>96550</v>
      </c>
      <c r="B2340" s="684" t="s">
        <v>43482</v>
      </c>
      <c r="C2340" s="684" t="s">
        <v>113</v>
      </c>
      <c r="D2340" s="685" t="s">
        <v>43350</v>
      </c>
    </row>
    <row r="2341" spans="1:4" ht="13.5" x14ac:dyDescent="0.25">
      <c r="A2341" s="684">
        <v>100064</v>
      </c>
      <c r="B2341" s="684" t="s">
        <v>25643</v>
      </c>
      <c r="C2341" s="684" t="s">
        <v>113</v>
      </c>
      <c r="D2341" s="685" t="s">
        <v>23806</v>
      </c>
    </row>
    <row r="2342" spans="1:4" ht="13.5" x14ac:dyDescent="0.25">
      <c r="A2342" s="684">
        <v>100066</v>
      </c>
      <c r="B2342" s="684" t="s">
        <v>23221</v>
      </c>
      <c r="C2342" s="684" t="s">
        <v>113</v>
      </c>
      <c r="D2342" s="685" t="s">
        <v>43483</v>
      </c>
    </row>
    <row r="2343" spans="1:4" ht="13.5" x14ac:dyDescent="0.25">
      <c r="A2343" s="684">
        <v>100067</v>
      </c>
      <c r="B2343" s="684" t="s">
        <v>23222</v>
      </c>
      <c r="C2343" s="684" t="s">
        <v>113</v>
      </c>
      <c r="D2343" s="685" t="s">
        <v>43449</v>
      </c>
    </row>
    <row r="2344" spans="1:4" ht="13.5" x14ac:dyDescent="0.25">
      <c r="A2344" s="684">
        <v>100068</v>
      </c>
      <c r="B2344" s="684" t="s">
        <v>23223</v>
      </c>
      <c r="C2344" s="684" t="s">
        <v>113</v>
      </c>
      <c r="D2344" s="685" t="s">
        <v>26934</v>
      </c>
    </row>
    <row r="2345" spans="1:4" ht="13.5" x14ac:dyDescent="0.25">
      <c r="A2345" s="684">
        <v>89993</v>
      </c>
      <c r="B2345" s="684" t="s">
        <v>43484</v>
      </c>
      <c r="C2345" s="684" t="s">
        <v>20</v>
      </c>
      <c r="D2345" s="685" t="s">
        <v>43485</v>
      </c>
    </row>
    <row r="2346" spans="1:4" ht="13.5" x14ac:dyDescent="0.25">
      <c r="A2346" s="684">
        <v>89994</v>
      </c>
      <c r="B2346" s="684" t="s">
        <v>43486</v>
      </c>
      <c r="C2346" s="684" t="s">
        <v>20</v>
      </c>
      <c r="D2346" s="685" t="s">
        <v>43487</v>
      </c>
    </row>
    <row r="2347" spans="1:4" ht="13.5" x14ac:dyDescent="0.25">
      <c r="A2347" s="684">
        <v>89995</v>
      </c>
      <c r="B2347" s="684" t="s">
        <v>43488</v>
      </c>
      <c r="C2347" s="684" t="s">
        <v>20</v>
      </c>
      <c r="D2347" s="685" t="s">
        <v>43489</v>
      </c>
    </row>
    <row r="2348" spans="1:4" ht="13.5" x14ac:dyDescent="0.25">
      <c r="A2348" s="684">
        <v>90278</v>
      </c>
      <c r="B2348" s="684" t="s">
        <v>43490</v>
      </c>
      <c r="C2348" s="684" t="s">
        <v>20</v>
      </c>
      <c r="D2348" s="685" t="s">
        <v>43491</v>
      </c>
    </row>
    <row r="2349" spans="1:4" ht="13.5" x14ac:dyDescent="0.25">
      <c r="A2349" s="684">
        <v>90279</v>
      </c>
      <c r="B2349" s="684" t="s">
        <v>43492</v>
      </c>
      <c r="C2349" s="684" t="s">
        <v>20</v>
      </c>
      <c r="D2349" s="685" t="s">
        <v>26935</v>
      </c>
    </row>
    <row r="2350" spans="1:4" ht="13.5" x14ac:dyDescent="0.25">
      <c r="A2350" s="684">
        <v>90280</v>
      </c>
      <c r="B2350" s="684" t="s">
        <v>43493</v>
      </c>
      <c r="C2350" s="684" t="s">
        <v>20</v>
      </c>
      <c r="D2350" s="685" t="s">
        <v>43494</v>
      </c>
    </row>
    <row r="2351" spans="1:4" ht="13.5" x14ac:dyDescent="0.25">
      <c r="A2351" s="684">
        <v>90281</v>
      </c>
      <c r="B2351" s="684" t="s">
        <v>43495</v>
      </c>
      <c r="C2351" s="684" t="s">
        <v>20</v>
      </c>
      <c r="D2351" s="685" t="s">
        <v>43496</v>
      </c>
    </row>
    <row r="2352" spans="1:4" ht="13.5" x14ac:dyDescent="0.25">
      <c r="A2352" s="684">
        <v>90282</v>
      </c>
      <c r="B2352" s="684" t="s">
        <v>43497</v>
      </c>
      <c r="C2352" s="684" t="s">
        <v>20</v>
      </c>
      <c r="D2352" s="685" t="s">
        <v>43498</v>
      </c>
    </row>
    <row r="2353" spans="1:4" ht="13.5" x14ac:dyDescent="0.25">
      <c r="A2353" s="684">
        <v>90283</v>
      </c>
      <c r="B2353" s="684" t="s">
        <v>43499</v>
      </c>
      <c r="C2353" s="684" t="s">
        <v>20</v>
      </c>
      <c r="D2353" s="685" t="s">
        <v>43500</v>
      </c>
    </row>
    <row r="2354" spans="1:4" ht="13.5" x14ac:dyDescent="0.25">
      <c r="A2354" s="684">
        <v>90284</v>
      </c>
      <c r="B2354" s="684" t="s">
        <v>43501</v>
      </c>
      <c r="C2354" s="684" t="s">
        <v>20</v>
      </c>
      <c r="D2354" s="685" t="s">
        <v>43502</v>
      </c>
    </row>
    <row r="2355" spans="1:4" ht="13.5" x14ac:dyDescent="0.25">
      <c r="A2355" s="684">
        <v>90285</v>
      </c>
      <c r="B2355" s="684" t="s">
        <v>43503</v>
      </c>
      <c r="C2355" s="684" t="s">
        <v>20</v>
      </c>
      <c r="D2355" s="685" t="s">
        <v>43504</v>
      </c>
    </row>
    <row r="2356" spans="1:4" ht="13.5" x14ac:dyDescent="0.25">
      <c r="A2356" s="684">
        <v>92718</v>
      </c>
      <c r="B2356" s="684" t="s">
        <v>43505</v>
      </c>
      <c r="C2356" s="684" t="s">
        <v>20</v>
      </c>
      <c r="D2356" s="685" t="s">
        <v>43506</v>
      </c>
    </row>
    <row r="2357" spans="1:4" ht="13.5" x14ac:dyDescent="0.25">
      <c r="A2357" s="684">
        <v>92719</v>
      </c>
      <c r="B2357" s="684" t="s">
        <v>43507</v>
      </c>
      <c r="C2357" s="684" t="s">
        <v>20</v>
      </c>
      <c r="D2357" s="685" t="s">
        <v>43508</v>
      </c>
    </row>
    <row r="2358" spans="1:4" ht="13.5" x14ac:dyDescent="0.25">
      <c r="A2358" s="684">
        <v>92720</v>
      </c>
      <c r="B2358" s="684" t="s">
        <v>43509</v>
      </c>
      <c r="C2358" s="684" t="s">
        <v>20</v>
      </c>
      <c r="D2358" s="685" t="s">
        <v>43510</v>
      </c>
    </row>
    <row r="2359" spans="1:4" ht="13.5" x14ac:dyDescent="0.25">
      <c r="A2359" s="684">
        <v>92721</v>
      </c>
      <c r="B2359" s="684" t="s">
        <v>43511</v>
      </c>
      <c r="C2359" s="684" t="s">
        <v>20</v>
      </c>
      <c r="D2359" s="685" t="s">
        <v>43512</v>
      </c>
    </row>
    <row r="2360" spans="1:4" ht="13.5" x14ac:dyDescent="0.25">
      <c r="A2360" s="684">
        <v>92722</v>
      </c>
      <c r="B2360" s="684" t="s">
        <v>43513</v>
      </c>
      <c r="C2360" s="684" t="s">
        <v>20</v>
      </c>
      <c r="D2360" s="685" t="s">
        <v>43514</v>
      </c>
    </row>
    <row r="2361" spans="1:4" ht="13.5" x14ac:dyDescent="0.25">
      <c r="A2361" s="684">
        <v>92723</v>
      </c>
      <c r="B2361" s="684" t="s">
        <v>43515</v>
      </c>
      <c r="C2361" s="684" t="s">
        <v>20</v>
      </c>
      <c r="D2361" s="685" t="s">
        <v>43516</v>
      </c>
    </row>
    <row r="2362" spans="1:4" ht="13.5" x14ac:dyDescent="0.25">
      <c r="A2362" s="684">
        <v>92724</v>
      </c>
      <c r="B2362" s="684" t="s">
        <v>43517</v>
      </c>
      <c r="C2362" s="684" t="s">
        <v>20</v>
      </c>
      <c r="D2362" s="685" t="s">
        <v>43518</v>
      </c>
    </row>
    <row r="2363" spans="1:4" ht="13.5" x14ac:dyDescent="0.25">
      <c r="A2363" s="684">
        <v>92725</v>
      </c>
      <c r="B2363" s="684" t="s">
        <v>43519</v>
      </c>
      <c r="C2363" s="684" t="s">
        <v>20</v>
      </c>
      <c r="D2363" s="685" t="s">
        <v>43520</v>
      </c>
    </row>
    <row r="2364" spans="1:4" ht="13.5" x14ac:dyDescent="0.25">
      <c r="A2364" s="684">
        <v>92726</v>
      </c>
      <c r="B2364" s="684" t="s">
        <v>43521</v>
      </c>
      <c r="C2364" s="684" t="s">
        <v>20</v>
      </c>
      <c r="D2364" s="685" t="s">
        <v>43522</v>
      </c>
    </row>
    <row r="2365" spans="1:4" ht="13.5" x14ac:dyDescent="0.25">
      <c r="A2365" s="684">
        <v>92727</v>
      </c>
      <c r="B2365" s="684" t="s">
        <v>43523</v>
      </c>
      <c r="C2365" s="684" t="s">
        <v>20</v>
      </c>
      <c r="D2365" s="685" t="s">
        <v>43524</v>
      </c>
    </row>
    <row r="2366" spans="1:4" ht="13.5" x14ac:dyDescent="0.25">
      <c r="A2366" s="684">
        <v>92728</v>
      </c>
      <c r="B2366" s="684" t="s">
        <v>43525</v>
      </c>
      <c r="C2366" s="684" t="s">
        <v>20</v>
      </c>
      <c r="D2366" s="685" t="s">
        <v>43526</v>
      </c>
    </row>
    <row r="2367" spans="1:4" ht="13.5" x14ac:dyDescent="0.25">
      <c r="A2367" s="684">
        <v>92729</v>
      </c>
      <c r="B2367" s="684" t="s">
        <v>43527</v>
      </c>
      <c r="C2367" s="684" t="s">
        <v>20</v>
      </c>
      <c r="D2367" s="685" t="s">
        <v>43528</v>
      </c>
    </row>
    <row r="2368" spans="1:4" ht="13.5" x14ac:dyDescent="0.25">
      <c r="A2368" s="684">
        <v>92730</v>
      </c>
      <c r="B2368" s="684" t="s">
        <v>43529</v>
      </c>
      <c r="C2368" s="684" t="s">
        <v>20</v>
      </c>
      <c r="D2368" s="685" t="s">
        <v>43530</v>
      </c>
    </row>
    <row r="2369" spans="1:4" ht="13.5" x14ac:dyDescent="0.25">
      <c r="A2369" s="684">
        <v>92731</v>
      </c>
      <c r="B2369" s="684" t="s">
        <v>43531</v>
      </c>
      <c r="C2369" s="684" t="s">
        <v>20</v>
      </c>
      <c r="D2369" s="685" t="s">
        <v>43532</v>
      </c>
    </row>
    <row r="2370" spans="1:4" ht="13.5" x14ac:dyDescent="0.25">
      <c r="A2370" s="684">
        <v>92732</v>
      </c>
      <c r="B2370" s="684" t="s">
        <v>43533</v>
      </c>
      <c r="C2370" s="684" t="s">
        <v>20</v>
      </c>
      <c r="D2370" s="685" t="s">
        <v>43534</v>
      </c>
    </row>
    <row r="2371" spans="1:4" ht="13.5" x14ac:dyDescent="0.25">
      <c r="A2371" s="684">
        <v>92733</v>
      </c>
      <c r="B2371" s="684" t="s">
        <v>43535</v>
      </c>
      <c r="C2371" s="684" t="s">
        <v>20</v>
      </c>
      <c r="D2371" s="685" t="s">
        <v>43536</v>
      </c>
    </row>
    <row r="2372" spans="1:4" ht="13.5" x14ac:dyDescent="0.25">
      <c r="A2372" s="684">
        <v>92734</v>
      </c>
      <c r="B2372" s="684" t="s">
        <v>43537</v>
      </c>
      <c r="C2372" s="684" t="s">
        <v>20</v>
      </c>
      <c r="D2372" s="685" t="s">
        <v>43538</v>
      </c>
    </row>
    <row r="2373" spans="1:4" ht="13.5" x14ac:dyDescent="0.25">
      <c r="A2373" s="684">
        <v>92735</v>
      </c>
      <c r="B2373" s="684" t="s">
        <v>43539</v>
      </c>
      <c r="C2373" s="684" t="s">
        <v>20</v>
      </c>
      <c r="D2373" s="685" t="s">
        <v>43540</v>
      </c>
    </row>
    <row r="2374" spans="1:4" ht="13.5" x14ac:dyDescent="0.25">
      <c r="A2374" s="684">
        <v>92736</v>
      </c>
      <c r="B2374" s="684" t="s">
        <v>43541</v>
      </c>
      <c r="C2374" s="684" t="s">
        <v>20</v>
      </c>
      <c r="D2374" s="685" t="s">
        <v>43542</v>
      </c>
    </row>
    <row r="2375" spans="1:4" ht="13.5" x14ac:dyDescent="0.25">
      <c r="A2375" s="684">
        <v>92739</v>
      </c>
      <c r="B2375" s="684" t="s">
        <v>43543</v>
      </c>
      <c r="C2375" s="684" t="s">
        <v>20</v>
      </c>
      <c r="D2375" s="685" t="s">
        <v>43544</v>
      </c>
    </row>
    <row r="2376" spans="1:4" ht="13.5" x14ac:dyDescent="0.25">
      <c r="A2376" s="684">
        <v>92740</v>
      </c>
      <c r="B2376" s="684" t="s">
        <v>43545</v>
      </c>
      <c r="C2376" s="684" t="s">
        <v>20</v>
      </c>
      <c r="D2376" s="685" t="s">
        <v>43546</v>
      </c>
    </row>
    <row r="2377" spans="1:4" ht="13.5" x14ac:dyDescent="0.25">
      <c r="A2377" s="684">
        <v>92741</v>
      </c>
      <c r="B2377" s="684" t="s">
        <v>43547</v>
      </c>
      <c r="C2377" s="684" t="s">
        <v>20</v>
      </c>
      <c r="D2377" s="685" t="s">
        <v>43548</v>
      </c>
    </row>
    <row r="2378" spans="1:4" ht="13.5" x14ac:dyDescent="0.25">
      <c r="A2378" s="684">
        <v>92742</v>
      </c>
      <c r="B2378" s="684" t="s">
        <v>43549</v>
      </c>
      <c r="C2378" s="684" t="s">
        <v>20</v>
      </c>
      <c r="D2378" s="685" t="s">
        <v>43550</v>
      </c>
    </row>
    <row r="2379" spans="1:4" ht="13.5" x14ac:dyDescent="0.25">
      <c r="A2379" s="684">
        <v>92873</v>
      </c>
      <c r="B2379" s="684" t="s">
        <v>43551</v>
      </c>
      <c r="C2379" s="684" t="s">
        <v>20</v>
      </c>
      <c r="D2379" s="685" t="s">
        <v>43552</v>
      </c>
    </row>
    <row r="2380" spans="1:4" ht="13.5" x14ac:dyDescent="0.25">
      <c r="A2380" s="684">
        <v>92874</v>
      </c>
      <c r="B2380" s="684" t="s">
        <v>43553</v>
      </c>
      <c r="C2380" s="684" t="s">
        <v>20</v>
      </c>
      <c r="D2380" s="685" t="s">
        <v>26936</v>
      </c>
    </row>
    <row r="2381" spans="1:4" ht="13.5" x14ac:dyDescent="0.25">
      <c r="A2381" s="684">
        <v>94962</v>
      </c>
      <c r="B2381" s="684" t="s">
        <v>25644</v>
      </c>
      <c r="C2381" s="684" t="s">
        <v>20</v>
      </c>
      <c r="D2381" s="685" t="s">
        <v>43554</v>
      </c>
    </row>
    <row r="2382" spans="1:4" ht="13.5" x14ac:dyDescent="0.25">
      <c r="A2382" s="684">
        <v>94963</v>
      </c>
      <c r="B2382" s="684" t="s">
        <v>25645</v>
      </c>
      <c r="C2382" s="684" t="s">
        <v>20</v>
      </c>
      <c r="D2382" s="685" t="s">
        <v>43555</v>
      </c>
    </row>
    <row r="2383" spans="1:4" ht="13.5" x14ac:dyDescent="0.25">
      <c r="A2383" s="684">
        <v>94964</v>
      </c>
      <c r="B2383" s="684" t="s">
        <v>25646</v>
      </c>
      <c r="C2383" s="684" t="s">
        <v>20</v>
      </c>
      <c r="D2383" s="685" t="s">
        <v>43556</v>
      </c>
    </row>
    <row r="2384" spans="1:4" ht="13.5" x14ac:dyDescent="0.25">
      <c r="A2384" s="684">
        <v>94965</v>
      </c>
      <c r="B2384" s="684" t="s">
        <v>25647</v>
      </c>
      <c r="C2384" s="684" t="s">
        <v>20</v>
      </c>
      <c r="D2384" s="685" t="s">
        <v>43557</v>
      </c>
    </row>
    <row r="2385" spans="1:4" ht="13.5" x14ac:dyDescent="0.25">
      <c r="A2385" s="684">
        <v>94966</v>
      </c>
      <c r="B2385" s="684" t="s">
        <v>25648</v>
      </c>
      <c r="C2385" s="684" t="s">
        <v>20</v>
      </c>
      <c r="D2385" s="685" t="s">
        <v>43558</v>
      </c>
    </row>
    <row r="2386" spans="1:4" ht="13.5" x14ac:dyDescent="0.25">
      <c r="A2386" s="684">
        <v>94967</v>
      </c>
      <c r="B2386" s="684" t="s">
        <v>25649</v>
      </c>
      <c r="C2386" s="684" t="s">
        <v>20</v>
      </c>
      <c r="D2386" s="685" t="s">
        <v>43559</v>
      </c>
    </row>
    <row r="2387" spans="1:4" ht="13.5" x14ac:dyDescent="0.25">
      <c r="A2387" s="684">
        <v>94968</v>
      </c>
      <c r="B2387" s="684" t="s">
        <v>25650</v>
      </c>
      <c r="C2387" s="684" t="s">
        <v>20</v>
      </c>
      <c r="D2387" s="685" t="s">
        <v>43560</v>
      </c>
    </row>
    <row r="2388" spans="1:4" ht="13.5" x14ac:dyDescent="0.25">
      <c r="A2388" s="684">
        <v>94969</v>
      </c>
      <c r="B2388" s="684" t="s">
        <v>25651</v>
      </c>
      <c r="C2388" s="684" t="s">
        <v>20</v>
      </c>
      <c r="D2388" s="685" t="s">
        <v>43561</v>
      </c>
    </row>
    <row r="2389" spans="1:4" ht="13.5" x14ac:dyDescent="0.25">
      <c r="A2389" s="684">
        <v>94970</v>
      </c>
      <c r="B2389" s="684" t="s">
        <v>25652</v>
      </c>
      <c r="C2389" s="684" t="s">
        <v>20</v>
      </c>
      <c r="D2389" s="685" t="s">
        <v>43562</v>
      </c>
    </row>
    <row r="2390" spans="1:4" ht="13.5" x14ac:dyDescent="0.25">
      <c r="A2390" s="684">
        <v>94971</v>
      </c>
      <c r="B2390" s="684" t="s">
        <v>25653</v>
      </c>
      <c r="C2390" s="684" t="s">
        <v>20</v>
      </c>
      <c r="D2390" s="685" t="s">
        <v>43563</v>
      </c>
    </row>
    <row r="2391" spans="1:4" ht="13.5" x14ac:dyDescent="0.25">
      <c r="A2391" s="684">
        <v>94972</v>
      </c>
      <c r="B2391" s="684" t="s">
        <v>25654</v>
      </c>
      <c r="C2391" s="684" t="s">
        <v>20</v>
      </c>
      <c r="D2391" s="685" t="s">
        <v>43564</v>
      </c>
    </row>
    <row r="2392" spans="1:4" ht="13.5" x14ac:dyDescent="0.25">
      <c r="A2392" s="684">
        <v>94973</v>
      </c>
      <c r="B2392" s="684" t="s">
        <v>25655</v>
      </c>
      <c r="C2392" s="684" t="s">
        <v>20</v>
      </c>
      <c r="D2392" s="685" t="s">
        <v>43565</v>
      </c>
    </row>
    <row r="2393" spans="1:4" ht="13.5" x14ac:dyDescent="0.25">
      <c r="A2393" s="684">
        <v>94974</v>
      </c>
      <c r="B2393" s="684" t="s">
        <v>25656</v>
      </c>
      <c r="C2393" s="684" t="s">
        <v>20</v>
      </c>
      <c r="D2393" s="685" t="s">
        <v>43566</v>
      </c>
    </row>
    <row r="2394" spans="1:4" ht="13.5" x14ac:dyDescent="0.25">
      <c r="A2394" s="684">
        <v>94975</v>
      </c>
      <c r="B2394" s="684" t="s">
        <v>25657</v>
      </c>
      <c r="C2394" s="684" t="s">
        <v>20</v>
      </c>
      <c r="D2394" s="685" t="s">
        <v>43567</v>
      </c>
    </row>
    <row r="2395" spans="1:4" ht="13.5" x14ac:dyDescent="0.25">
      <c r="A2395" s="684">
        <v>96555</v>
      </c>
      <c r="B2395" s="684" t="s">
        <v>43568</v>
      </c>
      <c r="C2395" s="684" t="s">
        <v>20</v>
      </c>
      <c r="D2395" s="685" t="s">
        <v>43569</v>
      </c>
    </row>
    <row r="2396" spans="1:4" ht="13.5" x14ac:dyDescent="0.25">
      <c r="A2396" s="684">
        <v>96556</v>
      </c>
      <c r="B2396" s="684" t="s">
        <v>43570</v>
      </c>
      <c r="C2396" s="684" t="s">
        <v>20</v>
      </c>
      <c r="D2396" s="685" t="s">
        <v>43571</v>
      </c>
    </row>
    <row r="2397" spans="1:4" ht="13.5" x14ac:dyDescent="0.25">
      <c r="A2397" s="684">
        <v>96557</v>
      </c>
      <c r="B2397" s="684" t="s">
        <v>43572</v>
      </c>
      <c r="C2397" s="684" t="s">
        <v>20</v>
      </c>
      <c r="D2397" s="685" t="s">
        <v>43573</v>
      </c>
    </row>
    <row r="2398" spans="1:4" ht="13.5" x14ac:dyDescent="0.25">
      <c r="A2398" s="684">
        <v>96558</v>
      </c>
      <c r="B2398" s="684" t="s">
        <v>43574</v>
      </c>
      <c r="C2398" s="684" t="s">
        <v>20</v>
      </c>
      <c r="D2398" s="685" t="s">
        <v>43575</v>
      </c>
    </row>
    <row r="2399" spans="1:4" ht="13.5" x14ac:dyDescent="0.25">
      <c r="A2399" s="684">
        <v>99235</v>
      </c>
      <c r="B2399" s="684" t="s">
        <v>43576</v>
      </c>
      <c r="C2399" s="684" t="s">
        <v>20</v>
      </c>
      <c r="D2399" s="685" t="s">
        <v>43577</v>
      </c>
    </row>
    <row r="2400" spans="1:4" ht="13.5" x14ac:dyDescent="0.25">
      <c r="A2400" s="684">
        <v>99431</v>
      </c>
      <c r="B2400" s="684" t="s">
        <v>43578</v>
      </c>
      <c r="C2400" s="684" t="s">
        <v>20</v>
      </c>
      <c r="D2400" s="685" t="s">
        <v>43579</v>
      </c>
    </row>
    <row r="2401" spans="1:4" ht="13.5" x14ac:dyDescent="0.25">
      <c r="A2401" s="684">
        <v>99432</v>
      </c>
      <c r="B2401" s="684" t="s">
        <v>43580</v>
      </c>
      <c r="C2401" s="684" t="s">
        <v>20</v>
      </c>
      <c r="D2401" s="685" t="s">
        <v>43581</v>
      </c>
    </row>
    <row r="2402" spans="1:4" ht="13.5" x14ac:dyDescent="0.25">
      <c r="A2402" s="684">
        <v>99433</v>
      </c>
      <c r="B2402" s="684" t="s">
        <v>43582</v>
      </c>
      <c r="C2402" s="684" t="s">
        <v>20</v>
      </c>
      <c r="D2402" s="685" t="s">
        <v>43583</v>
      </c>
    </row>
    <row r="2403" spans="1:4" ht="13.5" x14ac:dyDescent="0.25">
      <c r="A2403" s="684">
        <v>99434</v>
      </c>
      <c r="B2403" s="684" t="s">
        <v>43584</v>
      </c>
      <c r="C2403" s="684" t="s">
        <v>20</v>
      </c>
      <c r="D2403" s="685" t="s">
        <v>43585</v>
      </c>
    </row>
    <row r="2404" spans="1:4" ht="13.5" x14ac:dyDescent="0.25">
      <c r="A2404" s="684">
        <v>99435</v>
      </c>
      <c r="B2404" s="684" t="s">
        <v>43586</v>
      </c>
      <c r="C2404" s="684" t="s">
        <v>20</v>
      </c>
      <c r="D2404" s="685" t="s">
        <v>43587</v>
      </c>
    </row>
    <row r="2405" spans="1:4" ht="13.5" x14ac:dyDescent="0.25">
      <c r="A2405" s="684">
        <v>99436</v>
      </c>
      <c r="B2405" s="684" t="s">
        <v>43588</v>
      </c>
      <c r="C2405" s="684" t="s">
        <v>20</v>
      </c>
      <c r="D2405" s="685" t="s">
        <v>43589</v>
      </c>
    </row>
    <row r="2406" spans="1:4" ht="13.5" x14ac:dyDescent="0.25">
      <c r="A2406" s="684">
        <v>99437</v>
      </c>
      <c r="B2406" s="684" t="s">
        <v>43590</v>
      </c>
      <c r="C2406" s="684" t="s">
        <v>20</v>
      </c>
      <c r="D2406" s="685" t="s">
        <v>43591</v>
      </c>
    </row>
    <row r="2407" spans="1:4" ht="13.5" x14ac:dyDescent="0.25">
      <c r="A2407" s="684">
        <v>99438</v>
      </c>
      <c r="B2407" s="684" t="s">
        <v>43592</v>
      </c>
      <c r="C2407" s="684" t="s">
        <v>20</v>
      </c>
      <c r="D2407" s="685" t="s">
        <v>43593</v>
      </c>
    </row>
    <row r="2408" spans="1:4" ht="13.5" x14ac:dyDescent="0.25">
      <c r="A2408" s="684">
        <v>99439</v>
      </c>
      <c r="B2408" s="684" t="s">
        <v>43594</v>
      </c>
      <c r="C2408" s="684" t="s">
        <v>20</v>
      </c>
      <c r="D2408" s="685" t="s">
        <v>43595</v>
      </c>
    </row>
    <row r="2409" spans="1:4" ht="13.5" x14ac:dyDescent="0.25">
      <c r="A2409" s="684">
        <v>102473</v>
      </c>
      <c r="B2409" s="684" t="s">
        <v>25658</v>
      </c>
      <c r="C2409" s="684" t="s">
        <v>20</v>
      </c>
      <c r="D2409" s="685" t="s">
        <v>43596</v>
      </c>
    </row>
    <row r="2410" spans="1:4" ht="13.5" x14ac:dyDescent="0.25">
      <c r="A2410" s="684">
        <v>102474</v>
      </c>
      <c r="B2410" s="684" t="s">
        <v>25659</v>
      </c>
      <c r="C2410" s="684" t="s">
        <v>20</v>
      </c>
      <c r="D2410" s="685" t="s">
        <v>43597</v>
      </c>
    </row>
    <row r="2411" spans="1:4" ht="13.5" x14ac:dyDescent="0.25">
      <c r="A2411" s="684">
        <v>102475</v>
      </c>
      <c r="B2411" s="684" t="s">
        <v>25660</v>
      </c>
      <c r="C2411" s="684" t="s">
        <v>20</v>
      </c>
      <c r="D2411" s="685" t="s">
        <v>43598</v>
      </c>
    </row>
    <row r="2412" spans="1:4" ht="13.5" x14ac:dyDescent="0.25">
      <c r="A2412" s="684">
        <v>102476</v>
      </c>
      <c r="B2412" s="684" t="s">
        <v>25661</v>
      </c>
      <c r="C2412" s="684" t="s">
        <v>20</v>
      </c>
      <c r="D2412" s="685" t="s">
        <v>43599</v>
      </c>
    </row>
    <row r="2413" spans="1:4" ht="13.5" x14ac:dyDescent="0.25">
      <c r="A2413" s="684">
        <v>102477</v>
      </c>
      <c r="B2413" s="684" t="s">
        <v>25662</v>
      </c>
      <c r="C2413" s="684" t="s">
        <v>20</v>
      </c>
      <c r="D2413" s="685" t="s">
        <v>43600</v>
      </c>
    </row>
    <row r="2414" spans="1:4" ht="13.5" x14ac:dyDescent="0.25">
      <c r="A2414" s="684">
        <v>102478</v>
      </c>
      <c r="B2414" s="684" t="s">
        <v>25663</v>
      </c>
      <c r="C2414" s="684" t="s">
        <v>20</v>
      </c>
      <c r="D2414" s="685" t="s">
        <v>43601</v>
      </c>
    </row>
    <row r="2415" spans="1:4" ht="13.5" x14ac:dyDescent="0.25">
      <c r="A2415" s="684">
        <v>102479</v>
      </c>
      <c r="B2415" s="684" t="s">
        <v>25664</v>
      </c>
      <c r="C2415" s="684" t="s">
        <v>20</v>
      </c>
      <c r="D2415" s="685" t="s">
        <v>43602</v>
      </c>
    </row>
    <row r="2416" spans="1:4" ht="13.5" x14ac:dyDescent="0.25">
      <c r="A2416" s="684">
        <v>102480</v>
      </c>
      <c r="B2416" s="684" t="s">
        <v>25665</v>
      </c>
      <c r="C2416" s="684" t="s">
        <v>20</v>
      </c>
      <c r="D2416" s="685" t="s">
        <v>43603</v>
      </c>
    </row>
    <row r="2417" spans="1:4" ht="13.5" x14ac:dyDescent="0.25">
      <c r="A2417" s="684">
        <v>102481</v>
      </c>
      <c r="B2417" s="684" t="s">
        <v>25666</v>
      </c>
      <c r="C2417" s="684" t="s">
        <v>20</v>
      </c>
      <c r="D2417" s="685" t="s">
        <v>43604</v>
      </c>
    </row>
    <row r="2418" spans="1:4" ht="13.5" x14ac:dyDescent="0.25">
      <c r="A2418" s="684">
        <v>102482</v>
      </c>
      <c r="B2418" s="684" t="s">
        <v>25667</v>
      </c>
      <c r="C2418" s="684" t="s">
        <v>20</v>
      </c>
      <c r="D2418" s="685" t="s">
        <v>43605</v>
      </c>
    </row>
    <row r="2419" spans="1:4" ht="13.5" x14ac:dyDescent="0.25">
      <c r="A2419" s="684">
        <v>102483</v>
      </c>
      <c r="B2419" s="684" t="s">
        <v>25668</v>
      </c>
      <c r="C2419" s="684" t="s">
        <v>20</v>
      </c>
      <c r="D2419" s="685" t="s">
        <v>43606</v>
      </c>
    </row>
    <row r="2420" spans="1:4" ht="13.5" x14ac:dyDescent="0.25">
      <c r="A2420" s="684">
        <v>102484</v>
      </c>
      <c r="B2420" s="684" t="s">
        <v>25669</v>
      </c>
      <c r="C2420" s="684" t="s">
        <v>20</v>
      </c>
      <c r="D2420" s="685" t="s">
        <v>43607</v>
      </c>
    </row>
    <row r="2421" spans="1:4" ht="13.5" x14ac:dyDescent="0.25">
      <c r="A2421" s="684">
        <v>102485</v>
      </c>
      <c r="B2421" s="684" t="s">
        <v>25670</v>
      </c>
      <c r="C2421" s="684" t="s">
        <v>20</v>
      </c>
      <c r="D2421" s="685" t="s">
        <v>43608</v>
      </c>
    </row>
    <row r="2422" spans="1:4" ht="13.5" x14ac:dyDescent="0.25">
      <c r="A2422" s="684">
        <v>102486</v>
      </c>
      <c r="B2422" s="684" t="s">
        <v>25671</v>
      </c>
      <c r="C2422" s="684" t="s">
        <v>20</v>
      </c>
      <c r="D2422" s="685" t="s">
        <v>43609</v>
      </c>
    </row>
    <row r="2423" spans="1:4" ht="13.5" x14ac:dyDescent="0.25">
      <c r="A2423" s="684">
        <v>102487</v>
      </c>
      <c r="B2423" s="684" t="s">
        <v>25672</v>
      </c>
      <c r="C2423" s="684" t="s">
        <v>20</v>
      </c>
      <c r="D2423" s="685" t="s">
        <v>43610</v>
      </c>
    </row>
    <row r="2424" spans="1:4" ht="13.5" x14ac:dyDescent="0.25">
      <c r="A2424" s="684">
        <v>101963</v>
      </c>
      <c r="B2424" s="684" t="s">
        <v>43611</v>
      </c>
      <c r="C2424" s="684" t="s">
        <v>3</v>
      </c>
      <c r="D2424" s="685" t="s">
        <v>43612</v>
      </c>
    </row>
    <row r="2425" spans="1:4" ht="13.5" x14ac:dyDescent="0.25">
      <c r="A2425" s="684">
        <v>101964</v>
      </c>
      <c r="B2425" s="684" t="s">
        <v>43613</v>
      </c>
      <c r="C2425" s="684" t="s">
        <v>3</v>
      </c>
      <c r="D2425" s="685" t="s">
        <v>43614</v>
      </c>
    </row>
    <row r="2426" spans="1:4" ht="13.5" x14ac:dyDescent="0.25">
      <c r="A2426" s="684">
        <v>101165</v>
      </c>
      <c r="B2426" s="684" t="s">
        <v>24166</v>
      </c>
      <c r="C2426" s="684" t="s">
        <v>20</v>
      </c>
      <c r="D2426" s="685" t="s">
        <v>43615</v>
      </c>
    </row>
    <row r="2427" spans="1:4" ht="13.5" x14ac:dyDescent="0.25">
      <c r="A2427" s="684">
        <v>101166</v>
      </c>
      <c r="B2427" s="684" t="s">
        <v>24167</v>
      </c>
      <c r="C2427" s="684" t="s">
        <v>20</v>
      </c>
      <c r="D2427" s="685" t="s">
        <v>43616</v>
      </c>
    </row>
    <row r="2428" spans="1:4" ht="13.5" x14ac:dyDescent="0.25">
      <c r="A2428" s="684">
        <v>98576</v>
      </c>
      <c r="B2428" s="684" t="s">
        <v>43617</v>
      </c>
      <c r="C2428" s="684" t="s">
        <v>4</v>
      </c>
      <c r="D2428" s="685" t="s">
        <v>25922</v>
      </c>
    </row>
    <row r="2429" spans="1:4" ht="13.5" x14ac:dyDescent="0.25">
      <c r="A2429" s="684">
        <v>93182</v>
      </c>
      <c r="B2429" s="684" t="s">
        <v>43618</v>
      </c>
      <c r="C2429" s="684" t="s">
        <v>4</v>
      </c>
      <c r="D2429" s="685" t="s">
        <v>26937</v>
      </c>
    </row>
    <row r="2430" spans="1:4" ht="13.5" x14ac:dyDescent="0.25">
      <c r="A2430" s="684">
        <v>93183</v>
      </c>
      <c r="B2430" s="684" t="s">
        <v>43619</v>
      </c>
      <c r="C2430" s="684" t="s">
        <v>4</v>
      </c>
      <c r="D2430" s="685" t="s">
        <v>43160</v>
      </c>
    </row>
    <row r="2431" spans="1:4" ht="13.5" x14ac:dyDescent="0.25">
      <c r="A2431" s="684">
        <v>93184</v>
      </c>
      <c r="B2431" s="684" t="s">
        <v>43620</v>
      </c>
      <c r="C2431" s="684" t="s">
        <v>4</v>
      </c>
      <c r="D2431" s="685" t="s">
        <v>43621</v>
      </c>
    </row>
    <row r="2432" spans="1:4" ht="13.5" x14ac:dyDescent="0.25">
      <c r="A2432" s="684">
        <v>93185</v>
      </c>
      <c r="B2432" s="684" t="s">
        <v>43622</v>
      </c>
      <c r="C2432" s="684" t="s">
        <v>4</v>
      </c>
      <c r="D2432" s="685" t="s">
        <v>43623</v>
      </c>
    </row>
    <row r="2433" spans="1:4" ht="13.5" x14ac:dyDescent="0.25">
      <c r="A2433" s="684">
        <v>93186</v>
      </c>
      <c r="B2433" s="684" t="s">
        <v>43624</v>
      </c>
      <c r="C2433" s="684" t="s">
        <v>4</v>
      </c>
      <c r="D2433" s="685" t="s">
        <v>43625</v>
      </c>
    </row>
    <row r="2434" spans="1:4" ht="13.5" x14ac:dyDescent="0.25">
      <c r="A2434" s="684">
        <v>93187</v>
      </c>
      <c r="B2434" s="684" t="s">
        <v>43626</v>
      </c>
      <c r="C2434" s="684" t="s">
        <v>4</v>
      </c>
      <c r="D2434" s="685" t="s">
        <v>43627</v>
      </c>
    </row>
    <row r="2435" spans="1:4" ht="13.5" x14ac:dyDescent="0.25">
      <c r="A2435" s="684">
        <v>93188</v>
      </c>
      <c r="B2435" s="684" t="s">
        <v>43628</v>
      </c>
      <c r="C2435" s="684" t="s">
        <v>4</v>
      </c>
      <c r="D2435" s="685" t="s">
        <v>43629</v>
      </c>
    </row>
    <row r="2436" spans="1:4" ht="13.5" x14ac:dyDescent="0.25">
      <c r="A2436" s="684">
        <v>93189</v>
      </c>
      <c r="B2436" s="684" t="s">
        <v>43630</v>
      </c>
      <c r="C2436" s="684" t="s">
        <v>4</v>
      </c>
      <c r="D2436" s="685" t="s">
        <v>43631</v>
      </c>
    </row>
    <row r="2437" spans="1:4" ht="13.5" x14ac:dyDescent="0.25">
      <c r="A2437" s="684">
        <v>93190</v>
      </c>
      <c r="B2437" s="684" t="s">
        <v>43632</v>
      </c>
      <c r="C2437" s="684" t="s">
        <v>4</v>
      </c>
      <c r="D2437" s="685" t="s">
        <v>43633</v>
      </c>
    </row>
    <row r="2438" spans="1:4" ht="13.5" x14ac:dyDescent="0.25">
      <c r="A2438" s="684">
        <v>93191</v>
      </c>
      <c r="B2438" s="684" t="s">
        <v>43634</v>
      </c>
      <c r="C2438" s="684" t="s">
        <v>4</v>
      </c>
      <c r="D2438" s="685" t="s">
        <v>43635</v>
      </c>
    </row>
    <row r="2439" spans="1:4" ht="13.5" x14ac:dyDescent="0.25">
      <c r="A2439" s="684">
        <v>93192</v>
      </c>
      <c r="B2439" s="684" t="s">
        <v>43636</v>
      </c>
      <c r="C2439" s="684" t="s">
        <v>4</v>
      </c>
      <c r="D2439" s="685" t="s">
        <v>43637</v>
      </c>
    </row>
    <row r="2440" spans="1:4" ht="13.5" x14ac:dyDescent="0.25">
      <c r="A2440" s="684">
        <v>93193</v>
      </c>
      <c r="B2440" s="684" t="s">
        <v>43638</v>
      </c>
      <c r="C2440" s="684" t="s">
        <v>4</v>
      </c>
      <c r="D2440" s="685" t="s">
        <v>43639</v>
      </c>
    </row>
    <row r="2441" spans="1:4" ht="13.5" x14ac:dyDescent="0.25">
      <c r="A2441" s="684">
        <v>93194</v>
      </c>
      <c r="B2441" s="684" t="s">
        <v>43640</v>
      </c>
      <c r="C2441" s="684" t="s">
        <v>4</v>
      </c>
      <c r="D2441" s="685" t="s">
        <v>43641</v>
      </c>
    </row>
    <row r="2442" spans="1:4" ht="13.5" x14ac:dyDescent="0.25">
      <c r="A2442" s="684">
        <v>93195</v>
      </c>
      <c r="B2442" s="684" t="s">
        <v>43642</v>
      </c>
      <c r="C2442" s="684" t="s">
        <v>4</v>
      </c>
      <c r="D2442" s="685" t="s">
        <v>43643</v>
      </c>
    </row>
    <row r="2443" spans="1:4" ht="13.5" x14ac:dyDescent="0.25">
      <c r="A2443" s="684">
        <v>93196</v>
      </c>
      <c r="B2443" s="684" t="s">
        <v>43644</v>
      </c>
      <c r="C2443" s="684" t="s">
        <v>4</v>
      </c>
      <c r="D2443" s="685" t="s">
        <v>43645</v>
      </c>
    </row>
    <row r="2444" spans="1:4" ht="13.5" x14ac:dyDescent="0.25">
      <c r="A2444" s="684">
        <v>93197</v>
      </c>
      <c r="B2444" s="684" t="s">
        <v>43646</v>
      </c>
      <c r="C2444" s="684" t="s">
        <v>4</v>
      </c>
      <c r="D2444" s="685" t="s">
        <v>26938</v>
      </c>
    </row>
    <row r="2445" spans="1:4" ht="13.5" x14ac:dyDescent="0.25">
      <c r="A2445" s="684">
        <v>93198</v>
      </c>
      <c r="B2445" s="684" t="s">
        <v>43647</v>
      </c>
      <c r="C2445" s="684" t="s">
        <v>4</v>
      </c>
      <c r="D2445" s="685" t="s">
        <v>26939</v>
      </c>
    </row>
    <row r="2446" spans="1:4" ht="13.5" x14ac:dyDescent="0.25">
      <c r="A2446" s="684">
        <v>93199</v>
      </c>
      <c r="B2446" s="684" t="s">
        <v>43648</v>
      </c>
      <c r="C2446" s="684" t="s">
        <v>4</v>
      </c>
      <c r="D2446" s="685" t="s">
        <v>26699</v>
      </c>
    </row>
    <row r="2447" spans="1:4" ht="13.5" x14ac:dyDescent="0.25">
      <c r="A2447" s="684">
        <v>93200</v>
      </c>
      <c r="B2447" s="684" t="s">
        <v>43649</v>
      </c>
      <c r="C2447" s="684" t="s">
        <v>4</v>
      </c>
      <c r="D2447" s="685" t="s">
        <v>43650</v>
      </c>
    </row>
    <row r="2448" spans="1:4" ht="13.5" x14ac:dyDescent="0.25">
      <c r="A2448" s="684">
        <v>93201</v>
      </c>
      <c r="B2448" s="684" t="s">
        <v>43651</v>
      </c>
      <c r="C2448" s="684" t="s">
        <v>4</v>
      </c>
      <c r="D2448" s="685" t="s">
        <v>43652</v>
      </c>
    </row>
    <row r="2449" spans="1:4" ht="13.5" x14ac:dyDescent="0.25">
      <c r="A2449" s="684">
        <v>93202</v>
      </c>
      <c r="B2449" s="684" t="s">
        <v>43653</v>
      </c>
      <c r="C2449" s="684" t="s">
        <v>4</v>
      </c>
      <c r="D2449" s="685" t="s">
        <v>43654</v>
      </c>
    </row>
    <row r="2450" spans="1:4" ht="13.5" x14ac:dyDescent="0.25">
      <c r="A2450" s="684">
        <v>93203</v>
      </c>
      <c r="B2450" s="684" t="s">
        <v>43655</v>
      </c>
      <c r="C2450" s="684" t="s">
        <v>4</v>
      </c>
      <c r="D2450" s="685" t="s">
        <v>43381</v>
      </c>
    </row>
    <row r="2451" spans="1:4" ht="13.5" x14ac:dyDescent="0.25">
      <c r="A2451" s="684">
        <v>93204</v>
      </c>
      <c r="B2451" s="684" t="s">
        <v>43656</v>
      </c>
      <c r="C2451" s="684" t="s">
        <v>4</v>
      </c>
      <c r="D2451" s="685" t="s">
        <v>43657</v>
      </c>
    </row>
    <row r="2452" spans="1:4" ht="13.5" x14ac:dyDescent="0.25">
      <c r="A2452" s="684">
        <v>93205</v>
      </c>
      <c r="B2452" s="684" t="s">
        <v>43658</v>
      </c>
      <c r="C2452" s="684" t="s">
        <v>4</v>
      </c>
      <c r="D2452" s="685" t="s">
        <v>42182</v>
      </c>
    </row>
    <row r="2453" spans="1:4" ht="13.5" x14ac:dyDescent="0.25">
      <c r="A2453" s="684">
        <v>95952</v>
      </c>
      <c r="B2453" s="684" t="s">
        <v>43659</v>
      </c>
      <c r="C2453" s="684" t="s">
        <v>20</v>
      </c>
      <c r="D2453" s="685" t="s">
        <v>43660</v>
      </c>
    </row>
    <row r="2454" spans="1:4" ht="13.5" x14ac:dyDescent="0.25">
      <c r="A2454" s="684">
        <v>95953</v>
      </c>
      <c r="B2454" s="684" t="s">
        <v>43661</v>
      </c>
      <c r="C2454" s="684" t="s">
        <v>20</v>
      </c>
      <c r="D2454" s="685" t="s">
        <v>43662</v>
      </c>
    </row>
    <row r="2455" spans="1:4" ht="13.5" x14ac:dyDescent="0.25">
      <c r="A2455" s="684">
        <v>95954</v>
      </c>
      <c r="B2455" s="684" t="s">
        <v>43663</v>
      </c>
      <c r="C2455" s="684" t="s">
        <v>20</v>
      </c>
      <c r="D2455" s="685" t="s">
        <v>43664</v>
      </c>
    </row>
    <row r="2456" spans="1:4" ht="13.5" x14ac:dyDescent="0.25">
      <c r="A2456" s="684">
        <v>95955</v>
      </c>
      <c r="B2456" s="684" t="s">
        <v>43665</v>
      </c>
      <c r="C2456" s="684" t="s">
        <v>20</v>
      </c>
      <c r="D2456" s="685" t="s">
        <v>43666</v>
      </c>
    </row>
    <row r="2457" spans="1:4" ht="13.5" x14ac:dyDescent="0.25">
      <c r="A2457" s="684">
        <v>95956</v>
      </c>
      <c r="B2457" s="684" t="s">
        <v>43667</v>
      </c>
      <c r="C2457" s="684" t="s">
        <v>20</v>
      </c>
      <c r="D2457" s="685" t="s">
        <v>43668</v>
      </c>
    </row>
    <row r="2458" spans="1:4" ht="13.5" x14ac:dyDescent="0.25">
      <c r="A2458" s="684">
        <v>95957</v>
      </c>
      <c r="B2458" s="684" t="s">
        <v>43669</v>
      </c>
      <c r="C2458" s="684" t="s">
        <v>20</v>
      </c>
      <c r="D2458" s="685" t="s">
        <v>43670</v>
      </c>
    </row>
    <row r="2459" spans="1:4" ht="13.5" x14ac:dyDescent="0.25">
      <c r="A2459" s="684">
        <v>95969</v>
      </c>
      <c r="B2459" s="684" t="s">
        <v>43671</v>
      </c>
      <c r="C2459" s="684" t="s">
        <v>20</v>
      </c>
      <c r="D2459" s="685" t="s">
        <v>43672</v>
      </c>
    </row>
    <row r="2460" spans="1:4" ht="13.5" x14ac:dyDescent="0.25">
      <c r="A2460" s="684">
        <v>97733</v>
      </c>
      <c r="B2460" s="684" t="s">
        <v>43673</v>
      </c>
      <c r="C2460" s="684" t="s">
        <v>20</v>
      </c>
      <c r="D2460" s="685" t="s">
        <v>43674</v>
      </c>
    </row>
    <row r="2461" spans="1:4" ht="13.5" x14ac:dyDescent="0.25">
      <c r="A2461" s="684">
        <v>97734</v>
      </c>
      <c r="B2461" s="684" t="s">
        <v>43675</v>
      </c>
      <c r="C2461" s="684" t="s">
        <v>20</v>
      </c>
      <c r="D2461" s="685" t="s">
        <v>43676</v>
      </c>
    </row>
    <row r="2462" spans="1:4" ht="13.5" x14ac:dyDescent="0.25">
      <c r="A2462" s="684">
        <v>97735</v>
      </c>
      <c r="B2462" s="684" t="s">
        <v>43677</v>
      </c>
      <c r="C2462" s="684" t="s">
        <v>20</v>
      </c>
      <c r="D2462" s="685" t="s">
        <v>43678</v>
      </c>
    </row>
    <row r="2463" spans="1:4" ht="13.5" x14ac:dyDescent="0.25">
      <c r="A2463" s="684">
        <v>97736</v>
      </c>
      <c r="B2463" s="684" t="s">
        <v>43679</v>
      </c>
      <c r="C2463" s="684" t="s">
        <v>20</v>
      </c>
      <c r="D2463" s="685" t="s">
        <v>43680</v>
      </c>
    </row>
    <row r="2464" spans="1:4" ht="13.5" x14ac:dyDescent="0.25">
      <c r="A2464" s="684">
        <v>97737</v>
      </c>
      <c r="B2464" s="684" t="s">
        <v>43681</v>
      </c>
      <c r="C2464" s="684" t="s">
        <v>20</v>
      </c>
      <c r="D2464" s="685" t="s">
        <v>43682</v>
      </c>
    </row>
    <row r="2465" spans="1:4" ht="13.5" x14ac:dyDescent="0.25">
      <c r="A2465" s="684">
        <v>97738</v>
      </c>
      <c r="B2465" s="684" t="s">
        <v>43683</v>
      </c>
      <c r="C2465" s="684" t="s">
        <v>20</v>
      </c>
      <c r="D2465" s="685" t="s">
        <v>43684</v>
      </c>
    </row>
    <row r="2466" spans="1:4" ht="13.5" x14ac:dyDescent="0.25">
      <c r="A2466" s="684">
        <v>97739</v>
      </c>
      <c r="B2466" s="684" t="s">
        <v>43685</v>
      </c>
      <c r="C2466" s="684" t="s">
        <v>20</v>
      </c>
      <c r="D2466" s="685" t="s">
        <v>43686</v>
      </c>
    </row>
    <row r="2467" spans="1:4" ht="13.5" x14ac:dyDescent="0.25">
      <c r="A2467" s="684">
        <v>97740</v>
      </c>
      <c r="B2467" s="684" t="s">
        <v>43687</v>
      </c>
      <c r="C2467" s="684" t="s">
        <v>20</v>
      </c>
      <c r="D2467" s="685" t="s">
        <v>43688</v>
      </c>
    </row>
    <row r="2468" spans="1:4" ht="13.5" x14ac:dyDescent="0.25">
      <c r="A2468" s="684">
        <v>98615</v>
      </c>
      <c r="B2468" s="684" t="s">
        <v>22758</v>
      </c>
      <c r="C2468" s="684" t="s">
        <v>3</v>
      </c>
      <c r="D2468" s="685" t="s">
        <v>43689</v>
      </c>
    </row>
    <row r="2469" spans="1:4" ht="13.5" x14ac:dyDescent="0.25">
      <c r="A2469" s="684">
        <v>98616</v>
      </c>
      <c r="B2469" s="684" t="s">
        <v>22759</v>
      </c>
      <c r="C2469" s="684" t="s">
        <v>3</v>
      </c>
      <c r="D2469" s="685" t="s">
        <v>43690</v>
      </c>
    </row>
    <row r="2470" spans="1:4" ht="13.5" x14ac:dyDescent="0.25">
      <c r="A2470" s="684">
        <v>98617</v>
      </c>
      <c r="B2470" s="684" t="s">
        <v>22760</v>
      </c>
      <c r="C2470" s="684" t="s">
        <v>3</v>
      </c>
      <c r="D2470" s="685" t="s">
        <v>43691</v>
      </c>
    </row>
    <row r="2471" spans="1:4" ht="13.5" x14ac:dyDescent="0.25">
      <c r="A2471" s="684">
        <v>98618</v>
      </c>
      <c r="B2471" s="684" t="s">
        <v>22761</v>
      </c>
      <c r="C2471" s="684" t="s">
        <v>3</v>
      </c>
      <c r="D2471" s="685" t="s">
        <v>43692</v>
      </c>
    </row>
    <row r="2472" spans="1:4" ht="13.5" x14ac:dyDescent="0.25">
      <c r="A2472" s="684">
        <v>98619</v>
      </c>
      <c r="B2472" s="684" t="s">
        <v>22762</v>
      </c>
      <c r="C2472" s="684" t="s">
        <v>3</v>
      </c>
      <c r="D2472" s="685" t="s">
        <v>26940</v>
      </c>
    </row>
    <row r="2473" spans="1:4" ht="13.5" x14ac:dyDescent="0.25">
      <c r="A2473" s="684">
        <v>98620</v>
      </c>
      <c r="B2473" s="684" t="s">
        <v>22763</v>
      </c>
      <c r="C2473" s="684" t="s">
        <v>3</v>
      </c>
      <c r="D2473" s="685" t="s">
        <v>43693</v>
      </c>
    </row>
    <row r="2474" spans="1:4" ht="13.5" x14ac:dyDescent="0.25">
      <c r="A2474" s="684">
        <v>98621</v>
      </c>
      <c r="B2474" s="684" t="s">
        <v>22764</v>
      </c>
      <c r="C2474" s="684" t="s">
        <v>3</v>
      </c>
      <c r="D2474" s="685" t="s">
        <v>43694</v>
      </c>
    </row>
    <row r="2475" spans="1:4" ht="13.5" x14ac:dyDescent="0.25">
      <c r="A2475" s="684">
        <v>98622</v>
      </c>
      <c r="B2475" s="684" t="s">
        <v>22765</v>
      </c>
      <c r="C2475" s="684" t="s">
        <v>3</v>
      </c>
      <c r="D2475" s="685" t="s">
        <v>43695</v>
      </c>
    </row>
    <row r="2476" spans="1:4" ht="13.5" x14ac:dyDescent="0.25">
      <c r="A2476" s="684">
        <v>98623</v>
      </c>
      <c r="B2476" s="684" t="s">
        <v>22766</v>
      </c>
      <c r="C2476" s="684" t="s">
        <v>3</v>
      </c>
      <c r="D2476" s="685" t="s">
        <v>43696</v>
      </c>
    </row>
    <row r="2477" spans="1:4" ht="13.5" x14ac:dyDescent="0.25">
      <c r="A2477" s="684">
        <v>98624</v>
      </c>
      <c r="B2477" s="684" t="s">
        <v>22767</v>
      </c>
      <c r="C2477" s="684" t="s">
        <v>3</v>
      </c>
      <c r="D2477" s="685" t="s">
        <v>43697</v>
      </c>
    </row>
    <row r="2478" spans="1:4" ht="13.5" x14ac:dyDescent="0.25">
      <c r="A2478" s="684">
        <v>98625</v>
      </c>
      <c r="B2478" s="684" t="s">
        <v>22768</v>
      </c>
      <c r="C2478" s="684" t="s">
        <v>3</v>
      </c>
      <c r="D2478" s="685" t="s">
        <v>43698</v>
      </c>
    </row>
    <row r="2479" spans="1:4" ht="13.5" x14ac:dyDescent="0.25">
      <c r="A2479" s="684">
        <v>98626</v>
      </c>
      <c r="B2479" s="684" t="s">
        <v>22769</v>
      </c>
      <c r="C2479" s="684" t="s">
        <v>3</v>
      </c>
      <c r="D2479" s="685" t="s">
        <v>43699</v>
      </c>
    </row>
    <row r="2480" spans="1:4" ht="13.5" x14ac:dyDescent="0.25">
      <c r="A2480" s="684">
        <v>98655</v>
      </c>
      <c r="B2480" s="684" t="s">
        <v>22770</v>
      </c>
      <c r="C2480" s="684" t="s">
        <v>4</v>
      </c>
      <c r="D2480" s="685" t="s">
        <v>43700</v>
      </c>
    </row>
    <row r="2481" spans="1:4" ht="13.5" x14ac:dyDescent="0.25">
      <c r="A2481" s="684">
        <v>98656</v>
      </c>
      <c r="B2481" s="684" t="s">
        <v>22771</v>
      </c>
      <c r="C2481" s="684" t="s">
        <v>4</v>
      </c>
      <c r="D2481" s="685" t="s">
        <v>43701</v>
      </c>
    </row>
    <row r="2482" spans="1:4" ht="13.5" x14ac:dyDescent="0.25">
      <c r="A2482" s="684">
        <v>98657</v>
      </c>
      <c r="B2482" s="684" t="s">
        <v>22772</v>
      </c>
      <c r="C2482" s="684" t="s">
        <v>4</v>
      </c>
      <c r="D2482" s="685" t="s">
        <v>43702</v>
      </c>
    </row>
    <row r="2483" spans="1:4" ht="13.5" x14ac:dyDescent="0.25">
      <c r="A2483" s="684">
        <v>98658</v>
      </c>
      <c r="B2483" s="684" t="s">
        <v>22773</v>
      </c>
      <c r="C2483" s="684" t="s">
        <v>4</v>
      </c>
      <c r="D2483" s="685" t="s">
        <v>43703</v>
      </c>
    </row>
    <row r="2484" spans="1:4" ht="13.5" x14ac:dyDescent="0.25">
      <c r="A2484" s="684">
        <v>98659</v>
      </c>
      <c r="B2484" s="684" t="s">
        <v>22774</v>
      </c>
      <c r="C2484" s="684" t="s">
        <v>4</v>
      </c>
      <c r="D2484" s="685" t="s">
        <v>43704</v>
      </c>
    </row>
    <row r="2485" spans="1:4" ht="13.5" x14ac:dyDescent="0.25">
      <c r="A2485" s="684">
        <v>98746</v>
      </c>
      <c r="B2485" s="684" t="s">
        <v>22775</v>
      </c>
      <c r="C2485" s="684" t="s">
        <v>4</v>
      </c>
      <c r="D2485" s="685" t="s">
        <v>43705</v>
      </c>
    </row>
    <row r="2486" spans="1:4" ht="13.5" x14ac:dyDescent="0.25">
      <c r="A2486" s="684">
        <v>98749</v>
      </c>
      <c r="B2486" s="684" t="s">
        <v>22776</v>
      </c>
      <c r="C2486" s="684" t="s">
        <v>4</v>
      </c>
      <c r="D2486" s="685" t="s">
        <v>43706</v>
      </c>
    </row>
    <row r="2487" spans="1:4" ht="13.5" x14ac:dyDescent="0.25">
      <c r="A2487" s="684">
        <v>98750</v>
      </c>
      <c r="B2487" s="684" t="s">
        <v>22777</v>
      </c>
      <c r="C2487" s="684" t="s">
        <v>4</v>
      </c>
      <c r="D2487" s="685" t="s">
        <v>43707</v>
      </c>
    </row>
    <row r="2488" spans="1:4" ht="13.5" x14ac:dyDescent="0.25">
      <c r="A2488" s="684">
        <v>98751</v>
      </c>
      <c r="B2488" s="684" t="s">
        <v>22778</v>
      </c>
      <c r="C2488" s="684" t="s">
        <v>4</v>
      </c>
      <c r="D2488" s="685" t="s">
        <v>43708</v>
      </c>
    </row>
    <row r="2489" spans="1:4" ht="13.5" x14ac:dyDescent="0.25">
      <c r="A2489" s="684">
        <v>98752</v>
      </c>
      <c r="B2489" s="684" t="s">
        <v>22779</v>
      </c>
      <c r="C2489" s="684" t="s">
        <v>4</v>
      </c>
      <c r="D2489" s="685" t="s">
        <v>43709</v>
      </c>
    </row>
    <row r="2490" spans="1:4" ht="13.5" x14ac:dyDescent="0.25">
      <c r="A2490" s="684">
        <v>98753</v>
      </c>
      <c r="B2490" s="684" t="s">
        <v>22780</v>
      </c>
      <c r="C2490" s="684" t="s">
        <v>4</v>
      </c>
      <c r="D2490" s="685" t="s">
        <v>43710</v>
      </c>
    </row>
    <row r="2491" spans="1:4" ht="13.5" x14ac:dyDescent="0.25">
      <c r="A2491" s="684">
        <v>100763</v>
      </c>
      <c r="B2491" s="684" t="s">
        <v>43711</v>
      </c>
      <c r="C2491" s="684" t="s">
        <v>113</v>
      </c>
      <c r="D2491" s="685" t="s">
        <v>26941</v>
      </c>
    </row>
    <row r="2492" spans="1:4" ht="13.5" x14ac:dyDescent="0.25">
      <c r="A2492" s="684">
        <v>100764</v>
      </c>
      <c r="B2492" s="684" t="s">
        <v>43712</v>
      </c>
      <c r="C2492" s="684" t="s">
        <v>113</v>
      </c>
      <c r="D2492" s="685" t="s">
        <v>26942</v>
      </c>
    </row>
    <row r="2493" spans="1:4" ht="13.5" x14ac:dyDescent="0.25">
      <c r="A2493" s="684">
        <v>100765</v>
      </c>
      <c r="B2493" s="684" t="s">
        <v>43713</v>
      </c>
      <c r="C2493" s="684" t="s">
        <v>113</v>
      </c>
      <c r="D2493" s="685" t="s">
        <v>41380</v>
      </c>
    </row>
    <row r="2494" spans="1:4" ht="13.5" x14ac:dyDescent="0.25">
      <c r="A2494" s="684">
        <v>100766</v>
      </c>
      <c r="B2494" s="684" t="s">
        <v>43714</v>
      </c>
      <c r="C2494" s="684" t="s">
        <v>113</v>
      </c>
      <c r="D2494" s="685" t="s">
        <v>43715</v>
      </c>
    </row>
    <row r="2495" spans="1:4" ht="13.5" x14ac:dyDescent="0.25">
      <c r="A2495" s="684">
        <v>100767</v>
      </c>
      <c r="B2495" s="684" t="s">
        <v>43716</v>
      </c>
      <c r="C2495" s="684" t="s">
        <v>113</v>
      </c>
      <c r="D2495" s="685" t="s">
        <v>26943</v>
      </c>
    </row>
    <row r="2496" spans="1:4" ht="13.5" x14ac:dyDescent="0.25">
      <c r="A2496" s="684">
        <v>100768</v>
      </c>
      <c r="B2496" s="684" t="s">
        <v>43717</v>
      </c>
      <c r="C2496" s="684" t="s">
        <v>113</v>
      </c>
      <c r="D2496" s="685" t="s">
        <v>26944</v>
      </c>
    </row>
    <row r="2497" spans="1:4" ht="13.5" x14ac:dyDescent="0.25">
      <c r="A2497" s="684">
        <v>100769</v>
      </c>
      <c r="B2497" s="684" t="s">
        <v>43718</v>
      </c>
      <c r="C2497" s="684" t="s">
        <v>113</v>
      </c>
      <c r="D2497" s="685" t="s">
        <v>43719</v>
      </c>
    </row>
    <row r="2498" spans="1:4" ht="13.5" x14ac:dyDescent="0.25">
      <c r="A2498" s="684">
        <v>100770</v>
      </c>
      <c r="B2498" s="684" t="s">
        <v>43720</v>
      </c>
      <c r="C2498" s="684" t="s">
        <v>113</v>
      </c>
      <c r="D2498" s="685" t="s">
        <v>26945</v>
      </c>
    </row>
    <row r="2499" spans="1:4" ht="13.5" x14ac:dyDescent="0.25">
      <c r="A2499" s="684">
        <v>100771</v>
      </c>
      <c r="B2499" s="684" t="s">
        <v>43721</v>
      </c>
      <c r="C2499" s="684" t="s">
        <v>113</v>
      </c>
      <c r="D2499" s="685" t="s">
        <v>43722</v>
      </c>
    </row>
    <row r="2500" spans="1:4" ht="13.5" x14ac:dyDescent="0.25">
      <c r="A2500" s="684">
        <v>100772</v>
      </c>
      <c r="B2500" s="684" t="s">
        <v>43723</v>
      </c>
      <c r="C2500" s="684" t="s">
        <v>113</v>
      </c>
      <c r="D2500" s="685" t="s">
        <v>26946</v>
      </c>
    </row>
    <row r="2501" spans="1:4" ht="13.5" x14ac:dyDescent="0.25">
      <c r="A2501" s="684">
        <v>100773</v>
      </c>
      <c r="B2501" s="684" t="s">
        <v>43724</v>
      </c>
      <c r="C2501" s="684" t="s">
        <v>113</v>
      </c>
      <c r="D2501" s="685" t="s">
        <v>43347</v>
      </c>
    </row>
    <row r="2502" spans="1:4" ht="13.5" x14ac:dyDescent="0.25">
      <c r="A2502" s="684">
        <v>100774</v>
      </c>
      <c r="B2502" s="684" t="s">
        <v>43725</v>
      </c>
      <c r="C2502" s="684" t="s">
        <v>113</v>
      </c>
      <c r="D2502" s="685" t="s">
        <v>23054</v>
      </c>
    </row>
    <row r="2503" spans="1:4" ht="13.5" x14ac:dyDescent="0.25">
      <c r="A2503" s="684">
        <v>100775</v>
      </c>
      <c r="B2503" s="684" t="s">
        <v>43726</v>
      </c>
      <c r="C2503" s="684" t="s">
        <v>113</v>
      </c>
      <c r="D2503" s="685" t="s">
        <v>43727</v>
      </c>
    </row>
    <row r="2504" spans="1:4" ht="13.5" x14ac:dyDescent="0.25">
      <c r="A2504" s="684">
        <v>100776</v>
      </c>
      <c r="B2504" s="684" t="s">
        <v>43728</v>
      </c>
      <c r="C2504" s="684" t="s">
        <v>113</v>
      </c>
      <c r="D2504" s="685" t="s">
        <v>26947</v>
      </c>
    </row>
    <row r="2505" spans="1:4" ht="13.5" x14ac:dyDescent="0.25">
      <c r="A2505" s="684">
        <v>100777</v>
      </c>
      <c r="B2505" s="684" t="s">
        <v>43729</v>
      </c>
      <c r="C2505" s="684" t="s">
        <v>113</v>
      </c>
      <c r="D2505" s="685" t="s">
        <v>26948</v>
      </c>
    </row>
    <row r="2506" spans="1:4" ht="13.5" x14ac:dyDescent="0.25">
      <c r="A2506" s="684">
        <v>100778</v>
      </c>
      <c r="B2506" s="684" t="s">
        <v>43730</v>
      </c>
      <c r="C2506" s="684" t="s">
        <v>113</v>
      </c>
      <c r="D2506" s="685" t="s">
        <v>43731</v>
      </c>
    </row>
    <row r="2507" spans="1:4" ht="13.5" x14ac:dyDescent="0.25">
      <c r="A2507" s="684">
        <v>98560</v>
      </c>
      <c r="B2507" s="684" t="s">
        <v>43732</v>
      </c>
      <c r="C2507" s="684" t="s">
        <v>3</v>
      </c>
      <c r="D2507" s="685" t="s">
        <v>26682</v>
      </c>
    </row>
    <row r="2508" spans="1:4" ht="13.5" x14ac:dyDescent="0.25">
      <c r="A2508" s="684">
        <v>98561</v>
      </c>
      <c r="B2508" s="684" t="s">
        <v>43733</v>
      </c>
      <c r="C2508" s="684" t="s">
        <v>3</v>
      </c>
      <c r="D2508" s="685" t="s">
        <v>26949</v>
      </c>
    </row>
    <row r="2509" spans="1:4" ht="13.5" x14ac:dyDescent="0.25">
      <c r="A2509" s="684">
        <v>98562</v>
      </c>
      <c r="B2509" s="684" t="s">
        <v>43734</v>
      </c>
      <c r="C2509" s="684" t="s">
        <v>3</v>
      </c>
      <c r="D2509" s="685" t="s">
        <v>24223</v>
      </c>
    </row>
    <row r="2510" spans="1:4" ht="13.5" x14ac:dyDescent="0.25">
      <c r="A2510" s="684">
        <v>98555</v>
      </c>
      <c r="B2510" s="684" t="s">
        <v>43735</v>
      </c>
      <c r="C2510" s="684" t="s">
        <v>3</v>
      </c>
      <c r="D2510" s="685" t="s">
        <v>43736</v>
      </c>
    </row>
    <row r="2511" spans="1:4" ht="13.5" x14ac:dyDescent="0.25">
      <c r="A2511" s="684">
        <v>98556</v>
      </c>
      <c r="B2511" s="684" t="s">
        <v>43737</v>
      </c>
      <c r="C2511" s="684" t="s">
        <v>3</v>
      </c>
      <c r="D2511" s="685" t="s">
        <v>43738</v>
      </c>
    </row>
    <row r="2512" spans="1:4" ht="13.5" x14ac:dyDescent="0.25">
      <c r="A2512" s="684">
        <v>98558</v>
      </c>
      <c r="B2512" s="684" t="s">
        <v>43739</v>
      </c>
      <c r="C2512" s="684" t="s">
        <v>5</v>
      </c>
      <c r="D2512" s="685" t="s">
        <v>26950</v>
      </c>
    </row>
    <row r="2513" spans="1:4" ht="13.5" x14ac:dyDescent="0.25">
      <c r="A2513" s="684">
        <v>98559</v>
      </c>
      <c r="B2513" s="684" t="s">
        <v>43740</v>
      </c>
      <c r="C2513" s="684" t="s">
        <v>4</v>
      </c>
      <c r="D2513" s="685" t="s">
        <v>41998</v>
      </c>
    </row>
    <row r="2514" spans="1:4" ht="13.5" x14ac:dyDescent="0.25">
      <c r="A2514" s="684">
        <v>98546</v>
      </c>
      <c r="B2514" s="684" t="s">
        <v>43741</v>
      </c>
      <c r="C2514" s="684" t="s">
        <v>3</v>
      </c>
      <c r="D2514" s="685" t="s">
        <v>43742</v>
      </c>
    </row>
    <row r="2515" spans="1:4" ht="13.5" x14ac:dyDescent="0.25">
      <c r="A2515" s="684">
        <v>98547</v>
      </c>
      <c r="B2515" s="684" t="s">
        <v>43743</v>
      </c>
      <c r="C2515" s="684" t="s">
        <v>3</v>
      </c>
      <c r="D2515" s="685" t="s">
        <v>43744</v>
      </c>
    </row>
    <row r="2516" spans="1:4" ht="13.5" x14ac:dyDescent="0.25">
      <c r="A2516" s="684">
        <v>98553</v>
      </c>
      <c r="B2516" s="684" t="s">
        <v>43745</v>
      </c>
      <c r="C2516" s="684" t="s">
        <v>3</v>
      </c>
      <c r="D2516" s="685" t="s">
        <v>43746</v>
      </c>
    </row>
    <row r="2517" spans="1:4" ht="13.5" x14ac:dyDescent="0.25">
      <c r="A2517" s="684">
        <v>98554</v>
      </c>
      <c r="B2517" s="684" t="s">
        <v>43747</v>
      </c>
      <c r="C2517" s="684" t="s">
        <v>3</v>
      </c>
      <c r="D2517" s="685" t="s">
        <v>26951</v>
      </c>
    </row>
    <row r="2518" spans="1:4" ht="13.5" x14ac:dyDescent="0.25">
      <c r="A2518" s="684">
        <v>98557</v>
      </c>
      <c r="B2518" s="684" t="s">
        <v>43748</v>
      </c>
      <c r="C2518" s="684" t="s">
        <v>3</v>
      </c>
      <c r="D2518" s="685" t="s">
        <v>43749</v>
      </c>
    </row>
    <row r="2519" spans="1:4" ht="13.5" x14ac:dyDescent="0.25">
      <c r="A2519" s="684">
        <v>98563</v>
      </c>
      <c r="B2519" s="684" t="s">
        <v>43750</v>
      </c>
      <c r="C2519" s="684" t="s">
        <v>3</v>
      </c>
      <c r="D2519" s="685" t="s">
        <v>43751</v>
      </c>
    </row>
    <row r="2520" spans="1:4" ht="13.5" x14ac:dyDescent="0.25">
      <c r="A2520" s="684">
        <v>98564</v>
      </c>
      <c r="B2520" s="684" t="s">
        <v>43752</v>
      </c>
      <c r="C2520" s="684" t="s">
        <v>3</v>
      </c>
      <c r="D2520" s="685" t="s">
        <v>26952</v>
      </c>
    </row>
    <row r="2521" spans="1:4" ht="13.5" x14ac:dyDescent="0.25">
      <c r="A2521" s="684">
        <v>98565</v>
      </c>
      <c r="B2521" s="684" t="s">
        <v>43753</v>
      </c>
      <c r="C2521" s="684" t="s">
        <v>3</v>
      </c>
      <c r="D2521" s="685" t="s">
        <v>26953</v>
      </c>
    </row>
    <row r="2522" spans="1:4" ht="13.5" x14ac:dyDescent="0.25">
      <c r="A2522" s="684">
        <v>98566</v>
      </c>
      <c r="B2522" s="684" t="s">
        <v>43754</v>
      </c>
      <c r="C2522" s="684" t="s">
        <v>3</v>
      </c>
      <c r="D2522" s="685" t="s">
        <v>26954</v>
      </c>
    </row>
    <row r="2523" spans="1:4" ht="13.5" x14ac:dyDescent="0.25">
      <c r="A2523" s="684">
        <v>98567</v>
      </c>
      <c r="B2523" s="684" t="s">
        <v>43755</v>
      </c>
      <c r="C2523" s="684" t="s">
        <v>3</v>
      </c>
      <c r="D2523" s="685" t="s">
        <v>43756</v>
      </c>
    </row>
    <row r="2524" spans="1:4" ht="13.5" x14ac:dyDescent="0.25">
      <c r="A2524" s="684">
        <v>98568</v>
      </c>
      <c r="B2524" s="684" t="s">
        <v>43757</v>
      </c>
      <c r="C2524" s="684" t="s">
        <v>3</v>
      </c>
      <c r="D2524" s="685" t="s">
        <v>43758</v>
      </c>
    </row>
    <row r="2525" spans="1:4" ht="13.5" x14ac:dyDescent="0.25">
      <c r="A2525" s="684">
        <v>98569</v>
      </c>
      <c r="B2525" s="684" t="s">
        <v>43759</v>
      </c>
      <c r="C2525" s="684" t="s">
        <v>3</v>
      </c>
      <c r="D2525" s="685" t="s">
        <v>43760</v>
      </c>
    </row>
    <row r="2526" spans="1:4" ht="13.5" x14ac:dyDescent="0.25">
      <c r="A2526" s="684">
        <v>98570</v>
      </c>
      <c r="B2526" s="684" t="s">
        <v>43761</v>
      </c>
      <c r="C2526" s="684" t="s">
        <v>3</v>
      </c>
      <c r="D2526" s="685" t="s">
        <v>43762</v>
      </c>
    </row>
    <row r="2527" spans="1:4" ht="13.5" x14ac:dyDescent="0.25">
      <c r="A2527" s="684">
        <v>98571</v>
      </c>
      <c r="B2527" s="684" t="s">
        <v>43763</v>
      </c>
      <c r="C2527" s="684" t="s">
        <v>3</v>
      </c>
      <c r="D2527" s="685" t="s">
        <v>43764</v>
      </c>
    </row>
    <row r="2528" spans="1:4" ht="13.5" x14ac:dyDescent="0.25">
      <c r="A2528" s="684">
        <v>98572</v>
      </c>
      <c r="B2528" s="684" t="s">
        <v>43765</v>
      </c>
      <c r="C2528" s="684" t="s">
        <v>3</v>
      </c>
      <c r="D2528" s="685" t="s">
        <v>43766</v>
      </c>
    </row>
    <row r="2529" spans="1:4" ht="13.5" x14ac:dyDescent="0.25">
      <c r="A2529" s="684">
        <v>98573</v>
      </c>
      <c r="B2529" s="684" t="s">
        <v>43767</v>
      </c>
      <c r="C2529" s="684" t="s">
        <v>3</v>
      </c>
      <c r="D2529" s="685" t="s">
        <v>43768</v>
      </c>
    </row>
    <row r="2530" spans="1:4" ht="13.5" x14ac:dyDescent="0.25">
      <c r="A2530" s="684">
        <v>91831</v>
      </c>
      <c r="B2530" s="684" t="s">
        <v>43769</v>
      </c>
      <c r="C2530" s="684" t="s">
        <v>4</v>
      </c>
      <c r="D2530" s="685" t="s">
        <v>26282</v>
      </c>
    </row>
    <row r="2531" spans="1:4" ht="13.5" x14ac:dyDescent="0.25">
      <c r="A2531" s="684">
        <v>91833</v>
      </c>
      <c r="B2531" s="684" t="s">
        <v>43770</v>
      </c>
      <c r="C2531" s="684" t="s">
        <v>4</v>
      </c>
      <c r="D2531" s="685" t="s">
        <v>42074</v>
      </c>
    </row>
    <row r="2532" spans="1:4" ht="13.5" x14ac:dyDescent="0.25">
      <c r="A2532" s="684">
        <v>91834</v>
      </c>
      <c r="B2532" s="684" t="s">
        <v>43771</v>
      </c>
      <c r="C2532" s="684" t="s">
        <v>4</v>
      </c>
      <c r="D2532" s="685" t="s">
        <v>43772</v>
      </c>
    </row>
    <row r="2533" spans="1:4" ht="13.5" x14ac:dyDescent="0.25">
      <c r="A2533" s="684">
        <v>91835</v>
      </c>
      <c r="B2533" s="684" t="s">
        <v>43773</v>
      </c>
      <c r="C2533" s="684" t="s">
        <v>4</v>
      </c>
      <c r="D2533" s="685" t="s">
        <v>25139</v>
      </c>
    </row>
    <row r="2534" spans="1:4" ht="13.5" x14ac:dyDescent="0.25">
      <c r="A2534" s="684">
        <v>91836</v>
      </c>
      <c r="B2534" s="684" t="s">
        <v>43774</v>
      </c>
      <c r="C2534" s="684" t="s">
        <v>4</v>
      </c>
      <c r="D2534" s="685" t="s">
        <v>43775</v>
      </c>
    </row>
    <row r="2535" spans="1:4" ht="13.5" x14ac:dyDescent="0.25">
      <c r="A2535" s="684">
        <v>91837</v>
      </c>
      <c r="B2535" s="684" t="s">
        <v>43776</v>
      </c>
      <c r="C2535" s="684" t="s">
        <v>4</v>
      </c>
      <c r="D2535" s="685" t="s">
        <v>26397</v>
      </c>
    </row>
    <row r="2536" spans="1:4" ht="13.5" x14ac:dyDescent="0.25">
      <c r="A2536" s="684">
        <v>91839</v>
      </c>
      <c r="B2536" s="684" t="s">
        <v>43777</v>
      </c>
      <c r="C2536" s="684" t="s">
        <v>4</v>
      </c>
      <c r="D2536" s="685" t="s">
        <v>24238</v>
      </c>
    </row>
    <row r="2537" spans="1:4" ht="13.5" x14ac:dyDescent="0.25">
      <c r="A2537" s="684">
        <v>91840</v>
      </c>
      <c r="B2537" s="684" t="s">
        <v>43778</v>
      </c>
      <c r="C2537" s="684" t="s">
        <v>4</v>
      </c>
      <c r="D2537" s="685" t="s">
        <v>26955</v>
      </c>
    </row>
    <row r="2538" spans="1:4" ht="13.5" x14ac:dyDescent="0.25">
      <c r="A2538" s="684">
        <v>91841</v>
      </c>
      <c r="B2538" s="684" t="s">
        <v>43779</v>
      </c>
      <c r="C2538" s="684" t="s">
        <v>4</v>
      </c>
      <c r="D2538" s="685" t="s">
        <v>25902</v>
      </c>
    </row>
    <row r="2539" spans="1:4" ht="13.5" x14ac:dyDescent="0.25">
      <c r="A2539" s="684">
        <v>91842</v>
      </c>
      <c r="B2539" s="684" t="s">
        <v>43780</v>
      </c>
      <c r="C2539" s="684" t="s">
        <v>4</v>
      </c>
      <c r="D2539" s="685" t="s">
        <v>26478</v>
      </c>
    </row>
    <row r="2540" spans="1:4" ht="13.5" x14ac:dyDescent="0.25">
      <c r="A2540" s="684">
        <v>91843</v>
      </c>
      <c r="B2540" s="684" t="s">
        <v>43781</v>
      </c>
      <c r="C2540" s="684" t="s">
        <v>4</v>
      </c>
      <c r="D2540" s="685" t="s">
        <v>23973</v>
      </c>
    </row>
    <row r="2541" spans="1:4" ht="13.5" x14ac:dyDescent="0.25">
      <c r="A2541" s="684">
        <v>91844</v>
      </c>
      <c r="B2541" s="684" t="s">
        <v>43782</v>
      </c>
      <c r="C2541" s="684" t="s">
        <v>4</v>
      </c>
      <c r="D2541" s="685" t="s">
        <v>43783</v>
      </c>
    </row>
    <row r="2542" spans="1:4" ht="13.5" x14ac:dyDescent="0.25">
      <c r="A2542" s="684">
        <v>91845</v>
      </c>
      <c r="B2542" s="684" t="s">
        <v>43784</v>
      </c>
      <c r="C2542" s="684" t="s">
        <v>4</v>
      </c>
      <c r="D2542" s="685" t="s">
        <v>24165</v>
      </c>
    </row>
    <row r="2543" spans="1:4" ht="13.5" x14ac:dyDescent="0.25">
      <c r="A2543" s="684">
        <v>91846</v>
      </c>
      <c r="B2543" s="684" t="s">
        <v>43785</v>
      </c>
      <c r="C2543" s="684" t="s">
        <v>4</v>
      </c>
      <c r="D2543" s="685" t="s">
        <v>23994</v>
      </c>
    </row>
    <row r="2544" spans="1:4" ht="13.5" x14ac:dyDescent="0.25">
      <c r="A2544" s="684">
        <v>91847</v>
      </c>
      <c r="B2544" s="684" t="s">
        <v>43786</v>
      </c>
      <c r="C2544" s="684" t="s">
        <v>4</v>
      </c>
      <c r="D2544" s="685" t="s">
        <v>43787</v>
      </c>
    </row>
    <row r="2545" spans="1:4" ht="13.5" x14ac:dyDescent="0.25">
      <c r="A2545" s="684">
        <v>91849</v>
      </c>
      <c r="B2545" s="684" t="s">
        <v>43788</v>
      </c>
      <c r="C2545" s="684" t="s">
        <v>4</v>
      </c>
      <c r="D2545" s="685" t="s">
        <v>25904</v>
      </c>
    </row>
    <row r="2546" spans="1:4" ht="13.5" x14ac:dyDescent="0.25">
      <c r="A2546" s="684">
        <v>91850</v>
      </c>
      <c r="B2546" s="684" t="s">
        <v>43789</v>
      </c>
      <c r="C2546" s="684" t="s">
        <v>4</v>
      </c>
      <c r="D2546" s="685" t="s">
        <v>24164</v>
      </c>
    </row>
    <row r="2547" spans="1:4" ht="13.5" x14ac:dyDescent="0.25">
      <c r="A2547" s="684">
        <v>91851</v>
      </c>
      <c r="B2547" s="684" t="s">
        <v>43790</v>
      </c>
      <c r="C2547" s="684" t="s">
        <v>4</v>
      </c>
      <c r="D2547" s="685" t="s">
        <v>23047</v>
      </c>
    </row>
    <row r="2548" spans="1:4" ht="13.5" x14ac:dyDescent="0.25">
      <c r="A2548" s="684">
        <v>91852</v>
      </c>
      <c r="B2548" s="684" t="s">
        <v>43791</v>
      </c>
      <c r="C2548" s="684" t="s">
        <v>4</v>
      </c>
      <c r="D2548" s="685" t="s">
        <v>23925</v>
      </c>
    </row>
    <row r="2549" spans="1:4" ht="13.5" x14ac:dyDescent="0.25">
      <c r="A2549" s="684">
        <v>91853</v>
      </c>
      <c r="B2549" s="684" t="s">
        <v>43792</v>
      </c>
      <c r="C2549" s="684" t="s">
        <v>4</v>
      </c>
      <c r="D2549" s="685" t="s">
        <v>43793</v>
      </c>
    </row>
    <row r="2550" spans="1:4" ht="13.5" x14ac:dyDescent="0.25">
      <c r="A2550" s="684">
        <v>91854</v>
      </c>
      <c r="B2550" s="684" t="s">
        <v>43794</v>
      </c>
      <c r="C2550" s="684" t="s">
        <v>4</v>
      </c>
      <c r="D2550" s="685" t="s">
        <v>26956</v>
      </c>
    </row>
    <row r="2551" spans="1:4" ht="13.5" x14ac:dyDescent="0.25">
      <c r="A2551" s="684">
        <v>91855</v>
      </c>
      <c r="B2551" s="684" t="s">
        <v>43795</v>
      </c>
      <c r="C2551" s="684" t="s">
        <v>4</v>
      </c>
      <c r="D2551" s="685" t="s">
        <v>43796</v>
      </c>
    </row>
    <row r="2552" spans="1:4" ht="13.5" x14ac:dyDescent="0.25">
      <c r="A2552" s="684">
        <v>91856</v>
      </c>
      <c r="B2552" s="684" t="s">
        <v>43797</v>
      </c>
      <c r="C2552" s="684" t="s">
        <v>4</v>
      </c>
      <c r="D2552" s="685" t="s">
        <v>43798</v>
      </c>
    </row>
    <row r="2553" spans="1:4" ht="13.5" x14ac:dyDescent="0.25">
      <c r="A2553" s="684">
        <v>91857</v>
      </c>
      <c r="B2553" s="684" t="s">
        <v>43799</v>
      </c>
      <c r="C2553" s="684" t="s">
        <v>4</v>
      </c>
      <c r="D2553" s="685" t="s">
        <v>43451</v>
      </c>
    </row>
    <row r="2554" spans="1:4" ht="13.5" x14ac:dyDescent="0.25">
      <c r="A2554" s="684">
        <v>91859</v>
      </c>
      <c r="B2554" s="684" t="s">
        <v>43800</v>
      </c>
      <c r="C2554" s="684" t="s">
        <v>4</v>
      </c>
      <c r="D2554" s="685" t="s">
        <v>43801</v>
      </c>
    </row>
    <row r="2555" spans="1:4" ht="13.5" x14ac:dyDescent="0.25">
      <c r="A2555" s="684">
        <v>91860</v>
      </c>
      <c r="B2555" s="684" t="s">
        <v>43802</v>
      </c>
      <c r="C2555" s="684" t="s">
        <v>4</v>
      </c>
      <c r="D2555" s="685" t="s">
        <v>26957</v>
      </c>
    </row>
    <row r="2556" spans="1:4" ht="13.5" x14ac:dyDescent="0.25">
      <c r="A2556" s="684">
        <v>91861</v>
      </c>
      <c r="B2556" s="684" t="s">
        <v>43803</v>
      </c>
      <c r="C2556" s="684" t="s">
        <v>4</v>
      </c>
      <c r="D2556" s="685" t="s">
        <v>43407</v>
      </c>
    </row>
    <row r="2557" spans="1:4" ht="13.5" x14ac:dyDescent="0.25">
      <c r="A2557" s="684">
        <v>91862</v>
      </c>
      <c r="B2557" s="684" t="s">
        <v>43804</v>
      </c>
      <c r="C2557" s="684" t="s">
        <v>4</v>
      </c>
      <c r="D2557" s="685" t="s">
        <v>41330</v>
      </c>
    </row>
    <row r="2558" spans="1:4" ht="13.5" x14ac:dyDescent="0.25">
      <c r="A2558" s="684">
        <v>91863</v>
      </c>
      <c r="B2558" s="684" t="s">
        <v>43805</v>
      </c>
      <c r="C2558" s="684" t="s">
        <v>4</v>
      </c>
      <c r="D2558" s="685" t="s">
        <v>43806</v>
      </c>
    </row>
    <row r="2559" spans="1:4" ht="13.5" x14ac:dyDescent="0.25">
      <c r="A2559" s="684">
        <v>91864</v>
      </c>
      <c r="B2559" s="684" t="s">
        <v>43807</v>
      </c>
      <c r="C2559" s="684" t="s">
        <v>4</v>
      </c>
      <c r="D2559" s="685" t="s">
        <v>26480</v>
      </c>
    </row>
    <row r="2560" spans="1:4" ht="13.5" x14ac:dyDescent="0.25">
      <c r="A2560" s="684">
        <v>91865</v>
      </c>
      <c r="B2560" s="684" t="s">
        <v>43808</v>
      </c>
      <c r="C2560" s="684" t="s">
        <v>4</v>
      </c>
      <c r="D2560" s="685" t="s">
        <v>43809</v>
      </c>
    </row>
    <row r="2561" spans="1:4" ht="13.5" x14ac:dyDescent="0.25">
      <c r="A2561" s="684">
        <v>91866</v>
      </c>
      <c r="B2561" s="684" t="s">
        <v>43810</v>
      </c>
      <c r="C2561" s="684" t="s">
        <v>4</v>
      </c>
      <c r="D2561" s="685" t="s">
        <v>22787</v>
      </c>
    </row>
    <row r="2562" spans="1:4" ht="13.5" x14ac:dyDescent="0.25">
      <c r="A2562" s="684">
        <v>91867</v>
      </c>
      <c r="B2562" s="684" t="s">
        <v>43811</v>
      </c>
      <c r="C2562" s="684" t="s">
        <v>4</v>
      </c>
      <c r="D2562" s="685" t="s">
        <v>23799</v>
      </c>
    </row>
    <row r="2563" spans="1:4" ht="13.5" x14ac:dyDescent="0.25">
      <c r="A2563" s="684">
        <v>91868</v>
      </c>
      <c r="B2563" s="684" t="s">
        <v>43812</v>
      </c>
      <c r="C2563" s="684" t="s">
        <v>4</v>
      </c>
      <c r="D2563" s="685" t="s">
        <v>26958</v>
      </c>
    </row>
    <row r="2564" spans="1:4" ht="13.5" x14ac:dyDescent="0.25">
      <c r="A2564" s="684">
        <v>91869</v>
      </c>
      <c r="B2564" s="684" t="s">
        <v>43813</v>
      </c>
      <c r="C2564" s="684" t="s">
        <v>4</v>
      </c>
      <c r="D2564" s="685" t="s">
        <v>26627</v>
      </c>
    </row>
    <row r="2565" spans="1:4" ht="13.5" x14ac:dyDescent="0.25">
      <c r="A2565" s="684">
        <v>91870</v>
      </c>
      <c r="B2565" s="684" t="s">
        <v>43814</v>
      </c>
      <c r="C2565" s="684" t="s">
        <v>4</v>
      </c>
      <c r="D2565" s="685" t="s">
        <v>24178</v>
      </c>
    </row>
    <row r="2566" spans="1:4" ht="13.5" x14ac:dyDescent="0.25">
      <c r="A2566" s="684">
        <v>91871</v>
      </c>
      <c r="B2566" s="684" t="s">
        <v>43815</v>
      </c>
      <c r="C2566" s="684" t="s">
        <v>4</v>
      </c>
      <c r="D2566" s="685" t="s">
        <v>26959</v>
      </c>
    </row>
    <row r="2567" spans="1:4" ht="13.5" x14ac:dyDescent="0.25">
      <c r="A2567" s="684">
        <v>91872</v>
      </c>
      <c r="B2567" s="684" t="s">
        <v>43816</v>
      </c>
      <c r="C2567" s="684" t="s">
        <v>4</v>
      </c>
      <c r="D2567" s="685" t="s">
        <v>25686</v>
      </c>
    </row>
    <row r="2568" spans="1:4" ht="13.5" x14ac:dyDescent="0.25">
      <c r="A2568" s="684">
        <v>91873</v>
      </c>
      <c r="B2568" s="684" t="s">
        <v>43817</v>
      </c>
      <c r="C2568" s="684" t="s">
        <v>4</v>
      </c>
      <c r="D2568" s="685" t="s">
        <v>43436</v>
      </c>
    </row>
    <row r="2569" spans="1:4" ht="13.5" x14ac:dyDescent="0.25">
      <c r="A2569" s="684">
        <v>93008</v>
      </c>
      <c r="B2569" s="684" t="s">
        <v>43818</v>
      </c>
      <c r="C2569" s="684" t="s">
        <v>4</v>
      </c>
      <c r="D2569" s="685" t="s">
        <v>43381</v>
      </c>
    </row>
    <row r="2570" spans="1:4" ht="13.5" x14ac:dyDescent="0.25">
      <c r="A2570" s="684">
        <v>93009</v>
      </c>
      <c r="B2570" s="684" t="s">
        <v>43819</v>
      </c>
      <c r="C2570" s="684" t="s">
        <v>4</v>
      </c>
      <c r="D2570" s="685" t="s">
        <v>24623</v>
      </c>
    </row>
    <row r="2571" spans="1:4" ht="13.5" x14ac:dyDescent="0.25">
      <c r="A2571" s="684">
        <v>93010</v>
      </c>
      <c r="B2571" s="684" t="s">
        <v>43820</v>
      </c>
      <c r="C2571" s="684" t="s">
        <v>4</v>
      </c>
      <c r="D2571" s="685" t="s">
        <v>26960</v>
      </c>
    </row>
    <row r="2572" spans="1:4" ht="13.5" x14ac:dyDescent="0.25">
      <c r="A2572" s="684">
        <v>93011</v>
      </c>
      <c r="B2572" s="684" t="s">
        <v>43821</v>
      </c>
      <c r="C2572" s="684" t="s">
        <v>4</v>
      </c>
      <c r="D2572" s="685" t="s">
        <v>26961</v>
      </c>
    </row>
    <row r="2573" spans="1:4" ht="13.5" x14ac:dyDescent="0.25">
      <c r="A2573" s="684">
        <v>93012</v>
      </c>
      <c r="B2573" s="684" t="s">
        <v>43822</v>
      </c>
      <c r="C2573" s="684" t="s">
        <v>4</v>
      </c>
      <c r="D2573" s="685" t="s">
        <v>43823</v>
      </c>
    </row>
    <row r="2574" spans="1:4" ht="13.5" x14ac:dyDescent="0.25">
      <c r="A2574" s="684">
        <v>95726</v>
      </c>
      <c r="B2574" s="684" t="s">
        <v>43824</v>
      </c>
      <c r="C2574" s="684" t="s">
        <v>4</v>
      </c>
      <c r="D2574" s="685" t="s">
        <v>41331</v>
      </c>
    </row>
    <row r="2575" spans="1:4" ht="13.5" x14ac:dyDescent="0.25">
      <c r="A2575" s="684">
        <v>95727</v>
      </c>
      <c r="B2575" s="684" t="s">
        <v>43825</v>
      </c>
      <c r="C2575" s="684" t="s">
        <v>4</v>
      </c>
      <c r="D2575" s="685" t="s">
        <v>23656</v>
      </c>
    </row>
    <row r="2576" spans="1:4" ht="13.5" x14ac:dyDescent="0.25">
      <c r="A2576" s="684">
        <v>95728</v>
      </c>
      <c r="B2576" s="684" t="s">
        <v>43826</v>
      </c>
      <c r="C2576" s="684" t="s">
        <v>4</v>
      </c>
      <c r="D2576" s="685" t="s">
        <v>26962</v>
      </c>
    </row>
    <row r="2577" spans="1:4" ht="13.5" x14ac:dyDescent="0.25">
      <c r="A2577" s="684">
        <v>95729</v>
      </c>
      <c r="B2577" s="684" t="s">
        <v>43827</v>
      </c>
      <c r="C2577" s="684" t="s">
        <v>4</v>
      </c>
      <c r="D2577" s="685" t="s">
        <v>43828</v>
      </c>
    </row>
    <row r="2578" spans="1:4" ht="13.5" x14ac:dyDescent="0.25">
      <c r="A2578" s="684">
        <v>95730</v>
      </c>
      <c r="B2578" s="684" t="s">
        <v>43829</v>
      </c>
      <c r="C2578" s="684" t="s">
        <v>4</v>
      </c>
      <c r="D2578" s="685" t="s">
        <v>24162</v>
      </c>
    </row>
    <row r="2579" spans="1:4" ht="13.5" x14ac:dyDescent="0.25">
      <c r="A2579" s="684">
        <v>95731</v>
      </c>
      <c r="B2579" s="684" t="s">
        <v>43830</v>
      </c>
      <c r="C2579" s="684" t="s">
        <v>4</v>
      </c>
      <c r="D2579" s="685" t="s">
        <v>26963</v>
      </c>
    </row>
    <row r="2580" spans="1:4" ht="13.5" x14ac:dyDescent="0.25">
      <c r="A2580" s="684">
        <v>95732</v>
      </c>
      <c r="B2580" s="684" t="s">
        <v>43831</v>
      </c>
      <c r="C2580" s="684" t="s">
        <v>5</v>
      </c>
      <c r="D2580" s="685" t="s">
        <v>23987</v>
      </c>
    </row>
    <row r="2581" spans="1:4" ht="13.5" x14ac:dyDescent="0.25">
      <c r="A2581" s="684">
        <v>95745</v>
      </c>
      <c r="B2581" s="684" t="s">
        <v>43832</v>
      </c>
      <c r="C2581" s="684" t="s">
        <v>4</v>
      </c>
      <c r="D2581" s="685" t="s">
        <v>25242</v>
      </c>
    </row>
    <row r="2582" spans="1:4" ht="13.5" x14ac:dyDescent="0.25">
      <c r="A2582" s="684">
        <v>95746</v>
      </c>
      <c r="B2582" s="684" t="s">
        <v>43833</v>
      </c>
      <c r="C2582" s="684" t="s">
        <v>4</v>
      </c>
      <c r="D2582" s="685" t="s">
        <v>42809</v>
      </c>
    </row>
    <row r="2583" spans="1:4" ht="13.5" x14ac:dyDescent="0.25">
      <c r="A2583" s="684">
        <v>95747</v>
      </c>
      <c r="B2583" s="684" t="s">
        <v>43834</v>
      </c>
      <c r="C2583" s="684" t="s">
        <v>4</v>
      </c>
      <c r="D2583" s="685" t="s">
        <v>26356</v>
      </c>
    </row>
    <row r="2584" spans="1:4" ht="13.5" x14ac:dyDescent="0.25">
      <c r="A2584" s="684">
        <v>95748</v>
      </c>
      <c r="B2584" s="684" t="s">
        <v>43835</v>
      </c>
      <c r="C2584" s="684" t="s">
        <v>4</v>
      </c>
      <c r="D2584" s="685" t="s">
        <v>43836</v>
      </c>
    </row>
    <row r="2585" spans="1:4" ht="13.5" x14ac:dyDescent="0.25">
      <c r="A2585" s="684">
        <v>95749</v>
      </c>
      <c r="B2585" s="684" t="s">
        <v>43837</v>
      </c>
      <c r="C2585" s="684" t="s">
        <v>4</v>
      </c>
      <c r="D2585" s="685" t="s">
        <v>26964</v>
      </c>
    </row>
    <row r="2586" spans="1:4" ht="13.5" x14ac:dyDescent="0.25">
      <c r="A2586" s="684">
        <v>95750</v>
      </c>
      <c r="B2586" s="684" t="s">
        <v>43838</v>
      </c>
      <c r="C2586" s="684" t="s">
        <v>4</v>
      </c>
      <c r="D2586" s="685" t="s">
        <v>24186</v>
      </c>
    </row>
    <row r="2587" spans="1:4" ht="13.5" x14ac:dyDescent="0.25">
      <c r="A2587" s="684">
        <v>95751</v>
      </c>
      <c r="B2587" s="684" t="s">
        <v>43839</v>
      </c>
      <c r="C2587" s="684" t="s">
        <v>4</v>
      </c>
      <c r="D2587" s="685" t="s">
        <v>43840</v>
      </c>
    </row>
    <row r="2588" spans="1:4" ht="13.5" x14ac:dyDescent="0.25">
      <c r="A2588" s="684">
        <v>95752</v>
      </c>
      <c r="B2588" s="684" t="s">
        <v>43841</v>
      </c>
      <c r="C2588" s="684" t="s">
        <v>4</v>
      </c>
      <c r="D2588" s="685" t="s">
        <v>26965</v>
      </c>
    </row>
    <row r="2589" spans="1:4" ht="13.5" x14ac:dyDescent="0.25">
      <c r="A2589" s="684">
        <v>97667</v>
      </c>
      <c r="B2589" s="684" t="s">
        <v>43842</v>
      </c>
      <c r="C2589" s="684" t="s">
        <v>4</v>
      </c>
      <c r="D2589" s="685" t="s">
        <v>43843</v>
      </c>
    </row>
    <row r="2590" spans="1:4" ht="13.5" x14ac:dyDescent="0.25">
      <c r="A2590" s="684">
        <v>97668</v>
      </c>
      <c r="B2590" s="684" t="s">
        <v>43844</v>
      </c>
      <c r="C2590" s="684" t="s">
        <v>4</v>
      </c>
      <c r="D2590" s="685" t="s">
        <v>43845</v>
      </c>
    </row>
    <row r="2591" spans="1:4" ht="13.5" x14ac:dyDescent="0.25">
      <c r="A2591" s="684">
        <v>97669</v>
      </c>
      <c r="B2591" s="684" t="s">
        <v>43846</v>
      </c>
      <c r="C2591" s="684" t="s">
        <v>4</v>
      </c>
      <c r="D2591" s="685" t="s">
        <v>43847</v>
      </c>
    </row>
    <row r="2592" spans="1:4" ht="13.5" x14ac:dyDescent="0.25">
      <c r="A2592" s="684">
        <v>97670</v>
      </c>
      <c r="B2592" s="684" t="s">
        <v>43848</v>
      </c>
      <c r="C2592" s="684" t="s">
        <v>4</v>
      </c>
      <c r="D2592" s="685" t="s">
        <v>43849</v>
      </c>
    </row>
    <row r="2593" spans="1:4" ht="13.5" x14ac:dyDescent="0.25">
      <c r="A2593" s="684">
        <v>91874</v>
      </c>
      <c r="B2593" s="684" t="s">
        <v>43850</v>
      </c>
      <c r="C2593" s="684" t="s">
        <v>5</v>
      </c>
      <c r="D2593" s="685" t="s">
        <v>22536</v>
      </c>
    </row>
    <row r="2594" spans="1:4" ht="13.5" x14ac:dyDescent="0.25">
      <c r="A2594" s="684">
        <v>91875</v>
      </c>
      <c r="B2594" s="684" t="s">
        <v>43851</v>
      </c>
      <c r="C2594" s="684" t="s">
        <v>5</v>
      </c>
      <c r="D2594" s="685" t="s">
        <v>43852</v>
      </c>
    </row>
    <row r="2595" spans="1:4" ht="13.5" x14ac:dyDescent="0.25">
      <c r="A2595" s="684">
        <v>91876</v>
      </c>
      <c r="B2595" s="684" t="s">
        <v>43853</v>
      </c>
      <c r="C2595" s="684" t="s">
        <v>5</v>
      </c>
      <c r="D2595" s="685" t="s">
        <v>25900</v>
      </c>
    </row>
    <row r="2596" spans="1:4" ht="13.5" x14ac:dyDescent="0.25">
      <c r="A2596" s="684">
        <v>91877</v>
      </c>
      <c r="B2596" s="684" t="s">
        <v>43854</v>
      </c>
      <c r="C2596" s="684" t="s">
        <v>5</v>
      </c>
      <c r="D2596" s="685" t="s">
        <v>26966</v>
      </c>
    </row>
    <row r="2597" spans="1:4" ht="13.5" x14ac:dyDescent="0.25">
      <c r="A2597" s="684">
        <v>91878</v>
      </c>
      <c r="B2597" s="684" t="s">
        <v>43855</v>
      </c>
      <c r="C2597" s="684" t="s">
        <v>5</v>
      </c>
      <c r="D2597" s="685" t="s">
        <v>24396</v>
      </c>
    </row>
    <row r="2598" spans="1:4" ht="13.5" x14ac:dyDescent="0.25">
      <c r="A2598" s="684">
        <v>91879</v>
      </c>
      <c r="B2598" s="684" t="s">
        <v>43856</v>
      </c>
      <c r="C2598" s="684" t="s">
        <v>5</v>
      </c>
      <c r="D2598" s="685" t="s">
        <v>42741</v>
      </c>
    </row>
    <row r="2599" spans="1:4" ht="13.5" x14ac:dyDescent="0.25">
      <c r="A2599" s="684">
        <v>91880</v>
      </c>
      <c r="B2599" s="684" t="s">
        <v>43857</v>
      </c>
      <c r="C2599" s="684" t="s">
        <v>5</v>
      </c>
      <c r="D2599" s="685" t="s">
        <v>43858</v>
      </c>
    </row>
    <row r="2600" spans="1:4" ht="13.5" x14ac:dyDescent="0.25">
      <c r="A2600" s="684">
        <v>91881</v>
      </c>
      <c r="B2600" s="684" t="s">
        <v>43859</v>
      </c>
      <c r="C2600" s="684" t="s">
        <v>5</v>
      </c>
      <c r="D2600" s="685" t="s">
        <v>23796</v>
      </c>
    </row>
    <row r="2601" spans="1:4" ht="13.5" x14ac:dyDescent="0.25">
      <c r="A2601" s="684">
        <v>91882</v>
      </c>
      <c r="B2601" s="684" t="s">
        <v>43860</v>
      </c>
      <c r="C2601" s="684" t="s">
        <v>5</v>
      </c>
      <c r="D2601" s="685" t="s">
        <v>23797</v>
      </c>
    </row>
    <row r="2602" spans="1:4" ht="13.5" x14ac:dyDescent="0.25">
      <c r="A2602" s="684">
        <v>91884</v>
      </c>
      <c r="B2602" s="684" t="s">
        <v>43861</v>
      </c>
      <c r="C2602" s="684" t="s">
        <v>5</v>
      </c>
      <c r="D2602" s="685" t="s">
        <v>25681</v>
      </c>
    </row>
    <row r="2603" spans="1:4" ht="13.5" x14ac:dyDescent="0.25">
      <c r="A2603" s="684">
        <v>91885</v>
      </c>
      <c r="B2603" s="684" t="s">
        <v>43862</v>
      </c>
      <c r="C2603" s="684" t="s">
        <v>5</v>
      </c>
      <c r="D2603" s="685" t="s">
        <v>25622</v>
      </c>
    </row>
    <row r="2604" spans="1:4" ht="13.5" x14ac:dyDescent="0.25">
      <c r="A2604" s="684">
        <v>91886</v>
      </c>
      <c r="B2604" s="684" t="s">
        <v>43863</v>
      </c>
      <c r="C2604" s="684" t="s">
        <v>5</v>
      </c>
      <c r="D2604" s="685" t="s">
        <v>25249</v>
      </c>
    </row>
    <row r="2605" spans="1:4" ht="13.5" x14ac:dyDescent="0.25">
      <c r="A2605" s="684">
        <v>91887</v>
      </c>
      <c r="B2605" s="684" t="s">
        <v>43864</v>
      </c>
      <c r="C2605" s="684" t="s">
        <v>5</v>
      </c>
      <c r="D2605" s="685" t="s">
        <v>26280</v>
      </c>
    </row>
    <row r="2606" spans="1:4" ht="13.5" x14ac:dyDescent="0.25">
      <c r="A2606" s="684">
        <v>91889</v>
      </c>
      <c r="B2606" s="684" t="s">
        <v>43865</v>
      </c>
      <c r="C2606" s="684" t="s">
        <v>5</v>
      </c>
      <c r="D2606" s="685" t="s">
        <v>43866</v>
      </c>
    </row>
    <row r="2607" spans="1:4" ht="13.5" x14ac:dyDescent="0.25">
      <c r="A2607" s="684">
        <v>91890</v>
      </c>
      <c r="B2607" s="684" t="s">
        <v>43867</v>
      </c>
      <c r="C2607" s="684" t="s">
        <v>5</v>
      </c>
      <c r="D2607" s="685" t="s">
        <v>43868</v>
      </c>
    </row>
    <row r="2608" spans="1:4" ht="13.5" x14ac:dyDescent="0.25">
      <c r="A2608" s="684">
        <v>91892</v>
      </c>
      <c r="B2608" s="684" t="s">
        <v>43869</v>
      </c>
      <c r="C2608" s="684" t="s">
        <v>5</v>
      </c>
      <c r="D2608" s="685" t="s">
        <v>22781</v>
      </c>
    </row>
    <row r="2609" spans="1:4" ht="13.5" x14ac:dyDescent="0.25">
      <c r="A2609" s="684">
        <v>91893</v>
      </c>
      <c r="B2609" s="684" t="s">
        <v>43870</v>
      </c>
      <c r="C2609" s="684" t="s">
        <v>5</v>
      </c>
      <c r="D2609" s="685" t="s">
        <v>43871</v>
      </c>
    </row>
    <row r="2610" spans="1:4" ht="13.5" x14ac:dyDescent="0.25">
      <c r="A2610" s="684">
        <v>91895</v>
      </c>
      <c r="B2610" s="684" t="s">
        <v>43872</v>
      </c>
      <c r="C2610" s="684" t="s">
        <v>5</v>
      </c>
      <c r="D2610" s="685" t="s">
        <v>43873</v>
      </c>
    </row>
    <row r="2611" spans="1:4" ht="13.5" x14ac:dyDescent="0.25">
      <c r="A2611" s="684">
        <v>91896</v>
      </c>
      <c r="B2611" s="684" t="s">
        <v>43874</v>
      </c>
      <c r="C2611" s="684" t="s">
        <v>5</v>
      </c>
      <c r="D2611" s="685" t="s">
        <v>26967</v>
      </c>
    </row>
    <row r="2612" spans="1:4" ht="13.5" x14ac:dyDescent="0.25">
      <c r="A2612" s="684">
        <v>91898</v>
      </c>
      <c r="B2612" s="684" t="s">
        <v>43875</v>
      </c>
      <c r="C2612" s="684" t="s">
        <v>5</v>
      </c>
      <c r="D2612" s="685" t="s">
        <v>26968</v>
      </c>
    </row>
    <row r="2613" spans="1:4" ht="13.5" x14ac:dyDescent="0.25">
      <c r="A2613" s="684">
        <v>91899</v>
      </c>
      <c r="B2613" s="684" t="s">
        <v>43876</v>
      </c>
      <c r="C2613" s="684" t="s">
        <v>5</v>
      </c>
      <c r="D2613" s="685" t="s">
        <v>43806</v>
      </c>
    </row>
    <row r="2614" spans="1:4" ht="13.5" x14ac:dyDescent="0.25">
      <c r="A2614" s="684">
        <v>91901</v>
      </c>
      <c r="B2614" s="684" t="s">
        <v>43877</v>
      </c>
      <c r="C2614" s="684" t="s">
        <v>5</v>
      </c>
      <c r="D2614" s="685" t="s">
        <v>43878</v>
      </c>
    </row>
    <row r="2615" spans="1:4" ht="13.5" x14ac:dyDescent="0.25">
      <c r="A2615" s="684">
        <v>91902</v>
      </c>
      <c r="B2615" s="684" t="s">
        <v>43879</v>
      </c>
      <c r="C2615" s="684" t="s">
        <v>5</v>
      </c>
      <c r="D2615" s="685" t="s">
        <v>25635</v>
      </c>
    </row>
    <row r="2616" spans="1:4" ht="13.5" x14ac:dyDescent="0.25">
      <c r="A2616" s="684">
        <v>91904</v>
      </c>
      <c r="B2616" s="684" t="s">
        <v>43880</v>
      </c>
      <c r="C2616" s="684" t="s">
        <v>5</v>
      </c>
      <c r="D2616" s="685" t="s">
        <v>26923</v>
      </c>
    </row>
    <row r="2617" spans="1:4" ht="13.5" x14ac:dyDescent="0.25">
      <c r="A2617" s="684">
        <v>91905</v>
      </c>
      <c r="B2617" s="684" t="s">
        <v>43881</v>
      </c>
      <c r="C2617" s="684" t="s">
        <v>5</v>
      </c>
      <c r="D2617" s="685" t="s">
        <v>43882</v>
      </c>
    </row>
    <row r="2618" spans="1:4" ht="13.5" x14ac:dyDescent="0.25">
      <c r="A2618" s="684">
        <v>91907</v>
      </c>
      <c r="B2618" s="684" t="s">
        <v>43883</v>
      </c>
      <c r="C2618" s="684" t="s">
        <v>5</v>
      </c>
      <c r="D2618" s="685" t="s">
        <v>43884</v>
      </c>
    </row>
    <row r="2619" spans="1:4" ht="13.5" x14ac:dyDescent="0.25">
      <c r="A2619" s="684">
        <v>91908</v>
      </c>
      <c r="B2619" s="684" t="s">
        <v>43885</v>
      </c>
      <c r="C2619" s="684" t="s">
        <v>5</v>
      </c>
      <c r="D2619" s="685" t="s">
        <v>24253</v>
      </c>
    </row>
    <row r="2620" spans="1:4" ht="13.5" x14ac:dyDescent="0.25">
      <c r="A2620" s="684">
        <v>91910</v>
      </c>
      <c r="B2620" s="684" t="s">
        <v>43886</v>
      </c>
      <c r="C2620" s="684" t="s">
        <v>5</v>
      </c>
      <c r="D2620" s="685" t="s">
        <v>26561</v>
      </c>
    </row>
    <row r="2621" spans="1:4" ht="13.5" x14ac:dyDescent="0.25">
      <c r="A2621" s="684">
        <v>91911</v>
      </c>
      <c r="B2621" s="684" t="s">
        <v>43887</v>
      </c>
      <c r="C2621" s="684" t="s">
        <v>5</v>
      </c>
      <c r="D2621" s="685" t="s">
        <v>26969</v>
      </c>
    </row>
    <row r="2622" spans="1:4" ht="13.5" x14ac:dyDescent="0.25">
      <c r="A2622" s="684">
        <v>91913</v>
      </c>
      <c r="B2622" s="684" t="s">
        <v>43888</v>
      </c>
      <c r="C2622" s="684" t="s">
        <v>5</v>
      </c>
      <c r="D2622" s="685" t="s">
        <v>24353</v>
      </c>
    </row>
    <row r="2623" spans="1:4" ht="13.5" x14ac:dyDescent="0.25">
      <c r="A2623" s="684">
        <v>91914</v>
      </c>
      <c r="B2623" s="684" t="s">
        <v>43889</v>
      </c>
      <c r="C2623" s="684" t="s">
        <v>5</v>
      </c>
      <c r="D2623" s="685" t="s">
        <v>43890</v>
      </c>
    </row>
    <row r="2624" spans="1:4" ht="13.5" x14ac:dyDescent="0.25">
      <c r="A2624" s="684">
        <v>91916</v>
      </c>
      <c r="B2624" s="684" t="s">
        <v>43891</v>
      </c>
      <c r="C2624" s="684" t="s">
        <v>5</v>
      </c>
      <c r="D2624" s="685" t="s">
        <v>25675</v>
      </c>
    </row>
    <row r="2625" spans="1:4" ht="13.5" x14ac:dyDescent="0.25">
      <c r="A2625" s="684">
        <v>91917</v>
      </c>
      <c r="B2625" s="684" t="s">
        <v>43892</v>
      </c>
      <c r="C2625" s="684" t="s">
        <v>5</v>
      </c>
      <c r="D2625" s="685" t="s">
        <v>26914</v>
      </c>
    </row>
    <row r="2626" spans="1:4" ht="13.5" x14ac:dyDescent="0.25">
      <c r="A2626" s="684">
        <v>91919</v>
      </c>
      <c r="B2626" s="684" t="s">
        <v>43893</v>
      </c>
      <c r="C2626" s="684" t="s">
        <v>5</v>
      </c>
      <c r="D2626" s="685" t="s">
        <v>43894</v>
      </c>
    </row>
    <row r="2627" spans="1:4" ht="13.5" x14ac:dyDescent="0.25">
      <c r="A2627" s="684">
        <v>91920</v>
      </c>
      <c r="B2627" s="684" t="s">
        <v>43895</v>
      </c>
      <c r="C2627" s="684" t="s">
        <v>5</v>
      </c>
      <c r="D2627" s="685" t="s">
        <v>26398</v>
      </c>
    </row>
    <row r="2628" spans="1:4" ht="13.5" x14ac:dyDescent="0.25">
      <c r="A2628" s="684">
        <v>91922</v>
      </c>
      <c r="B2628" s="684" t="s">
        <v>43896</v>
      </c>
      <c r="C2628" s="684" t="s">
        <v>5</v>
      </c>
      <c r="D2628" s="685" t="s">
        <v>43897</v>
      </c>
    </row>
    <row r="2629" spans="1:4" ht="13.5" x14ac:dyDescent="0.25">
      <c r="A2629" s="684">
        <v>93013</v>
      </c>
      <c r="B2629" s="684" t="s">
        <v>43898</v>
      </c>
      <c r="C2629" s="684" t="s">
        <v>5</v>
      </c>
      <c r="D2629" s="685" t="s">
        <v>26970</v>
      </c>
    </row>
    <row r="2630" spans="1:4" ht="13.5" x14ac:dyDescent="0.25">
      <c r="A2630" s="684">
        <v>93014</v>
      </c>
      <c r="B2630" s="684" t="s">
        <v>43899</v>
      </c>
      <c r="C2630" s="684" t="s">
        <v>5</v>
      </c>
      <c r="D2630" s="685" t="s">
        <v>26967</v>
      </c>
    </row>
    <row r="2631" spans="1:4" ht="13.5" x14ac:dyDescent="0.25">
      <c r="A2631" s="684">
        <v>93015</v>
      </c>
      <c r="B2631" s="684" t="s">
        <v>43900</v>
      </c>
      <c r="C2631" s="684" t="s">
        <v>5</v>
      </c>
      <c r="D2631" s="685" t="s">
        <v>26971</v>
      </c>
    </row>
    <row r="2632" spans="1:4" ht="13.5" x14ac:dyDescent="0.25">
      <c r="A2632" s="684">
        <v>93016</v>
      </c>
      <c r="B2632" s="684" t="s">
        <v>43901</v>
      </c>
      <c r="C2632" s="684" t="s">
        <v>5</v>
      </c>
      <c r="D2632" s="685" t="s">
        <v>26972</v>
      </c>
    </row>
    <row r="2633" spans="1:4" ht="13.5" x14ac:dyDescent="0.25">
      <c r="A2633" s="684">
        <v>93017</v>
      </c>
      <c r="B2633" s="684" t="s">
        <v>43902</v>
      </c>
      <c r="C2633" s="684" t="s">
        <v>5</v>
      </c>
      <c r="D2633" s="685" t="s">
        <v>41962</v>
      </c>
    </row>
    <row r="2634" spans="1:4" ht="13.5" x14ac:dyDescent="0.25">
      <c r="A2634" s="684">
        <v>93018</v>
      </c>
      <c r="B2634" s="684" t="s">
        <v>43903</v>
      </c>
      <c r="C2634" s="684" t="s">
        <v>5</v>
      </c>
      <c r="D2634" s="685" t="s">
        <v>26463</v>
      </c>
    </row>
    <row r="2635" spans="1:4" ht="13.5" x14ac:dyDescent="0.25">
      <c r="A2635" s="684">
        <v>93020</v>
      </c>
      <c r="B2635" s="684" t="s">
        <v>43904</v>
      </c>
      <c r="C2635" s="684" t="s">
        <v>5</v>
      </c>
      <c r="D2635" s="685" t="s">
        <v>26973</v>
      </c>
    </row>
    <row r="2636" spans="1:4" ht="13.5" x14ac:dyDescent="0.25">
      <c r="A2636" s="684">
        <v>93022</v>
      </c>
      <c r="B2636" s="684" t="s">
        <v>43905</v>
      </c>
      <c r="C2636" s="684" t="s">
        <v>5</v>
      </c>
      <c r="D2636" s="685" t="s">
        <v>43906</v>
      </c>
    </row>
    <row r="2637" spans="1:4" ht="13.5" x14ac:dyDescent="0.25">
      <c r="A2637" s="684">
        <v>93024</v>
      </c>
      <c r="B2637" s="684" t="s">
        <v>43907</v>
      </c>
      <c r="C2637" s="684" t="s">
        <v>5</v>
      </c>
      <c r="D2637" s="685" t="s">
        <v>26590</v>
      </c>
    </row>
    <row r="2638" spans="1:4" ht="13.5" x14ac:dyDescent="0.25">
      <c r="A2638" s="684">
        <v>93026</v>
      </c>
      <c r="B2638" s="684" t="s">
        <v>43908</v>
      </c>
      <c r="C2638" s="684" t="s">
        <v>5</v>
      </c>
      <c r="D2638" s="685" t="s">
        <v>43909</v>
      </c>
    </row>
    <row r="2639" spans="1:4" ht="13.5" x14ac:dyDescent="0.25">
      <c r="A2639" s="684">
        <v>95733</v>
      </c>
      <c r="B2639" s="684" t="s">
        <v>43910</v>
      </c>
      <c r="C2639" s="684" t="s">
        <v>5</v>
      </c>
      <c r="D2639" s="685" t="s">
        <v>43911</v>
      </c>
    </row>
    <row r="2640" spans="1:4" ht="13.5" x14ac:dyDescent="0.25">
      <c r="A2640" s="684">
        <v>95734</v>
      </c>
      <c r="B2640" s="684" t="s">
        <v>43912</v>
      </c>
      <c r="C2640" s="684" t="s">
        <v>5</v>
      </c>
      <c r="D2640" s="685" t="s">
        <v>24239</v>
      </c>
    </row>
    <row r="2641" spans="1:4" ht="13.5" x14ac:dyDescent="0.25">
      <c r="A2641" s="684">
        <v>95735</v>
      </c>
      <c r="B2641" s="684" t="s">
        <v>43913</v>
      </c>
      <c r="C2641" s="684" t="s">
        <v>5</v>
      </c>
      <c r="D2641" s="685" t="s">
        <v>26974</v>
      </c>
    </row>
    <row r="2642" spans="1:4" ht="13.5" x14ac:dyDescent="0.25">
      <c r="A2642" s="684">
        <v>95736</v>
      </c>
      <c r="B2642" s="684" t="s">
        <v>43914</v>
      </c>
      <c r="C2642" s="684" t="s">
        <v>5</v>
      </c>
      <c r="D2642" s="685" t="s">
        <v>43915</v>
      </c>
    </row>
    <row r="2643" spans="1:4" ht="13.5" x14ac:dyDescent="0.25">
      <c r="A2643" s="684">
        <v>95738</v>
      </c>
      <c r="B2643" s="684" t="s">
        <v>43916</v>
      </c>
      <c r="C2643" s="684" t="s">
        <v>5</v>
      </c>
      <c r="D2643" s="685" t="s">
        <v>26285</v>
      </c>
    </row>
    <row r="2644" spans="1:4" ht="13.5" x14ac:dyDescent="0.25">
      <c r="A2644" s="684">
        <v>95753</v>
      </c>
      <c r="B2644" s="684" t="s">
        <v>43917</v>
      </c>
      <c r="C2644" s="684" t="s">
        <v>5</v>
      </c>
      <c r="D2644" s="685" t="s">
        <v>26975</v>
      </c>
    </row>
    <row r="2645" spans="1:4" ht="13.5" x14ac:dyDescent="0.25">
      <c r="A2645" s="684">
        <v>95754</v>
      </c>
      <c r="B2645" s="684" t="s">
        <v>43918</v>
      </c>
      <c r="C2645" s="684" t="s">
        <v>5</v>
      </c>
      <c r="D2645" s="685" t="s">
        <v>43919</v>
      </c>
    </row>
    <row r="2646" spans="1:4" ht="13.5" x14ac:dyDescent="0.25">
      <c r="A2646" s="684">
        <v>95755</v>
      </c>
      <c r="B2646" s="684" t="s">
        <v>43920</v>
      </c>
      <c r="C2646" s="684" t="s">
        <v>5</v>
      </c>
      <c r="D2646" s="685" t="s">
        <v>43921</v>
      </c>
    </row>
    <row r="2647" spans="1:4" ht="13.5" x14ac:dyDescent="0.25">
      <c r="A2647" s="684">
        <v>95756</v>
      </c>
      <c r="B2647" s="684" t="s">
        <v>43922</v>
      </c>
      <c r="C2647" s="684" t="s">
        <v>5</v>
      </c>
      <c r="D2647" s="685" t="s">
        <v>43923</v>
      </c>
    </row>
    <row r="2648" spans="1:4" ht="13.5" x14ac:dyDescent="0.25">
      <c r="A2648" s="684">
        <v>95757</v>
      </c>
      <c r="B2648" s="684" t="s">
        <v>43924</v>
      </c>
      <c r="C2648" s="684" t="s">
        <v>5</v>
      </c>
      <c r="D2648" s="685" t="s">
        <v>43925</v>
      </c>
    </row>
    <row r="2649" spans="1:4" ht="13.5" x14ac:dyDescent="0.25">
      <c r="A2649" s="684">
        <v>95758</v>
      </c>
      <c r="B2649" s="684" t="s">
        <v>43926</v>
      </c>
      <c r="C2649" s="684" t="s">
        <v>5</v>
      </c>
      <c r="D2649" s="685" t="s">
        <v>24244</v>
      </c>
    </row>
    <row r="2650" spans="1:4" ht="13.5" x14ac:dyDescent="0.25">
      <c r="A2650" s="684">
        <v>95759</v>
      </c>
      <c r="B2650" s="684" t="s">
        <v>43927</v>
      </c>
      <c r="C2650" s="684" t="s">
        <v>5</v>
      </c>
      <c r="D2650" s="685" t="s">
        <v>43928</v>
      </c>
    </row>
    <row r="2651" spans="1:4" ht="13.5" x14ac:dyDescent="0.25">
      <c r="A2651" s="684">
        <v>95760</v>
      </c>
      <c r="B2651" s="684" t="s">
        <v>43929</v>
      </c>
      <c r="C2651" s="684" t="s">
        <v>5</v>
      </c>
      <c r="D2651" s="685" t="s">
        <v>43930</v>
      </c>
    </row>
    <row r="2652" spans="1:4" ht="13.5" x14ac:dyDescent="0.25">
      <c r="A2652" s="684">
        <v>97559</v>
      </c>
      <c r="B2652" s="684" t="s">
        <v>43931</v>
      </c>
      <c r="C2652" s="684" t="s">
        <v>5</v>
      </c>
      <c r="D2652" s="685" t="s">
        <v>26976</v>
      </c>
    </row>
    <row r="2653" spans="1:4" ht="13.5" x14ac:dyDescent="0.25">
      <c r="A2653" s="684">
        <v>97562</v>
      </c>
      <c r="B2653" s="684" t="s">
        <v>43932</v>
      </c>
      <c r="C2653" s="684" t="s">
        <v>5</v>
      </c>
      <c r="D2653" s="685" t="s">
        <v>43933</v>
      </c>
    </row>
    <row r="2654" spans="1:4" ht="13.5" x14ac:dyDescent="0.25">
      <c r="A2654" s="684">
        <v>97564</v>
      </c>
      <c r="B2654" s="684" t="s">
        <v>43934</v>
      </c>
      <c r="C2654" s="684" t="s">
        <v>5</v>
      </c>
      <c r="D2654" s="685" t="s">
        <v>23785</v>
      </c>
    </row>
    <row r="2655" spans="1:4" ht="13.5" x14ac:dyDescent="0.25">
      <c r="A2655" s="684">
        <v>91924</v>
      </c>
      <c r="B2655" s="684" t="s">
        <v>43935</v>
      </c>
      <c r="C2655" s="684" t="s">
        <v>4</v>
      </c>
      <c r="D2655" s="685" t="s">
        <v>43936</v>
      </c>
    </row>
    <row r="2656" spans="1:4" ht="13.5" x14ac:dyDescent="0.25">
      <c r="A2656" s="684">
        <v>91925</v>
      </c>
      <c r="B2656" s="684" t="s">
        <v>43937</v>
      </c>
      <c r="C2656" s="684" t="s">
        <v>4</v>
      </c>
      <c r="D2656" s="685" t="s">
        <v>23048</v>
      </c>
    </row>
    <row r="2657" spans="1:4" ht="13.5" x14ac:dyDescent="0.25">
      <c r="A2657" s="684">
        <v>91926</v>
      </c>
      <c r="B2657" s="684" t="s">
        <v>43938</v>
      </c>
      <c r="C2657" s="684" t="s">
        <v>4</v>
      </c>
      <c r="D2657" s="685" t="s">
        <v>41704</v>
      </c>
    </row>
    <row r="2658" spans="1:4" ht="13.5" x14ac:dyDescent="0.25">
      <c r="A2658" s="684">
        <v>91927</v>
      </c>
      <c r="B2658" s="684" t="s">
        <v>43939</v>
      </c>
      <c r="C2658" s="684" t="s">
        <v>4</v>
      </c>
      <c r="D2658" s="685" t="s">
        <v>41973</v>
      </c>
    </row>
    <row r="2659" spans="1:4" ht="13.5" x14ac:dyDescent="0.25">
      <c r="A2659" s="684">
        <v>91928</v>
      </c>
      <c r="B2659" s="684" t="s">
        <v>43940</v>
      </c>
      <c r="C2659" s="684" t="s">
        <v>4</v>
      </c>
      <c r="D2659" s="685" t="s">
        <v>26977</v>
      </c>
    </row>
    <row r="2660" spans="1:4" ht="13.5" x14ac:dyDescent="0.25">
      <c r="A2660" s="684">
        <v>91929</v>
      </c>
      <c r="B2660" s="684" t="s">
        <v>43941</v>
      </c>
      <c r="C2660" s="684" t="s">
        <v>4</v>
      </c>
      <c r="D2660" s="685" t="s">
        <v>24163</v>
      </c>
    </row>
    <row r="2661" spans="1:4" ht="13.5" x14ac:dyDescent="0.25">
      <c r="A2661" s="684">
        <v>91930</v>
      </c>
      <c r="B2661" s="684" t="s">
        <v>43942</v>
      </c>
      <c r="C2661" s="684" t="s">
        <v>4</v>
      </c>
      <c r="D2661" s="685" t="s">
        <v>26978</v>
      </c>
    </row>
    <row r="2662" spans="1:4" ht="13.5" x14ac:dyDescent="0.25">
      <c r="A2662" s="684">
        <v>91931</v>
      </c>
      <c r="B2662" s="684" t="s">
        <v>43943</v>
      </c>
      <c r="C2662" s="684" t="s">
        <v>4</v>
      </c>
      <c r="D2662" s="685" t="s">
        <v>43944</v>
      </c>
    </row>
    <row r="2663" spans="1:4" ht="13.5" x14ac:dyDescent="0.25">
      <c r="A2663" s="684">
        <v>91932</v>
      </c>
      <c r="B2663" s="684" t="s">
        <v>43945</v>
      </c>
      <c r="C2663" s="684" t="s">
        <v>4</v>
      </c>
      <c r="D2663" s="685" t="s">
        <v>43385</v>
      </c>
    </row>
    <row r="2664" spans="1:4" ht="13.5" x14ac:dyDescent="0.25">
      <c r="A2664" s="684">
        <v>91933</v>
      </c>
      <c r="B2664" s="684" t="s">
        <v>43946</v>
      </c>
      <c r="C2664" s="684" t="s">
        <v>4</v>
      </c>
      <c r="D2664" s="685" t="s">
        <v>26275</v>
      </c>
    </row>
    <row r="2665" spans="1:4" ht="13.5" x14ac:dyDescent="0.25">
      <c r="A2665" s="684">
        <v>91934</v>
      </c>
      <c r="B2665" s="684" t="s">
        <v>43947</v>
      </c>
      <c r="C2665" s="684" t="s">
        <v>4</v>
      </c>
      <c r="D2665" s="685" t="s">
        <v>26508</v>
      </c>
    </row>
    <row r="2666" spans="1:4" ht="13.5" x14ac:dyDescent="0.25">
      <c r="A2666" s="684">
        <v>91935</v>
      </c>
      <c r="B2666" s="684" t="s">
        <v>43948</v>
      </c>
      <c r="C2666" s="684" t="s">
        <v>4</v>
      </c>
      <c r="D2666" s="685" t="s">
        <v>24262</v>
      </c>
    </row>
    <row r="2667" spans="1:4" ht="13.5" x14ac:dyDescent="0.25">
      <c r="A2667" s="684">
        <v>92979</v>
      </c>
      <c r="B2667" s="684" t="s">
        <v>43949</v>
      </c>
      <c r="C2667" s="684" t="s">
        <v>4</v>
      </c>
      <c r="D2667" s="685" t="s">
        <v>25223</v>
      </c>
    </row>
    <row r="2668" spans="1:4" ht="13.5" x14ac:dyDescent="0.25">
      <c r="A2668" s="684">
        <v>92980</v>
      </c>
      <c r="B2668" s="684" t="s">
        <v>43950</v>
      </c>
      <c r="C2668" s="684" t="s">
        <v>4</v>
      </c>
      <c r="D2668" s="685" t="s">
        <v>23805</v>
      </c>
    </row>
    <row r="2669" spans="1:4" ht="13.5" x14ac:dyDescent="0.25">
      <c r="A2669" s="684">
        <v>92981</v>
      </c>
      <c r="B2669" s="684" t="s">
        <v>43951</v>
      </c>
      <c r="C2669" s="684" t="s">
        <v>4</v>
      </c>
      <c r="D2669" s="685" t="s">
        <v>43952</v>
      </c>
    </row>
    <row r="2670" spans="1:4" ht="13.5" x14ac:dyDescent="0.25">
      <c r="A2670" s="684">
        <v>92982</v>
      </c>
      <c r="B2670" s="684" t="s">
        <v>43953</v>
      </c>
      <c r="C2670" s="684" t="s">
        <v>4</v>
      </c>
      <c r="D2670" s="685" t="s">
        <v>23667</v>
      </c>
    </row>
    <row r="2671" spans="1:4" ht="13.5" x14ac:dyDescent="0.25">
      <c r="A2671" s="684">
        <v>92983</v>
      </c>
      <c r="B2671" s="684" t="s">
        <v>43954</v>
      </c>
      <c r="C2671" s="684" t="s">
        <v>4</v>
      </c>
      <c r="D2671" s="685" t="s">
        <v>43955</v>
      </c>
    </row>
    <row r="2672" spans="1:4" ht="13.5" x14ac:dyDescent="0.25">
      <c r="A2672" s="684">
        <v>92984</v>
      </c>
      <c r="B2672" s="684" t="s">
        <v>43956</v>
      </c>
      <c r="C2672" s="684" t="s">
        <v>4</v>
      </c>
      <c r="D2672" s="685" t="s">
        <v>43957</v>
      </c>
    </row>
    <row r="2673" spans="1:4" ht="13.5" x14ac:dyDescent="0.25">
      <c r="A2673" s="684">
        <v>92985</v>
      </c>
      <c r="B2673" s="684" t="s">
        <v>43958</v>
      </c>
      <c r="C2673" s="684" t="s">
        <v>4</v>
      </c>
      <c r="D2673" s="685" t="s">
        <v>26979</v>
      </c>
    </row>
    <row r="2674" spans="1:4" ht="13.5" x14ac:dyDescent="0.25">
      <c r="A2674" s="684">
        <v>92986</v>
      </c>
      <c r="B2674" s="684" t="s">
        <v>43959</v>
      </c>
      <c r="C2674" s="684" t="s">
        <v>4</v>
      </c>
      <c r="D2674" s="685" t="s">
        <v>43960</v>
      </c>
    </row>
    <row r="2675" spans="1:4" ht="13.5" x14ac:dyDescent="0.25">
      <c r="A2675" s="684">
        <v>92987</v>
      </c>
      <c r="B2675" s="684" t="s">
        <v>43961</v>
      </c>
      <c r="C2675" s="684" t="s">
        <v>4</v>
      </c>
      <c r="D2675" s="685" t="s">
        <v>43962</v>
      </c>
    </row>
    <row r="2676" spans="1:4" ht="13.5" x14ac:dyDescent="0.25">
      <c r="A2676" s="684">
        <v>92988</v>
      </c>
      <c r="B2676" s="684" t="s">
        <v>43963</v>
      </c>
      <c r="C2676" s="684" t="s">
        <v>4</v>
      </c>
      <c r="D2676" s="685" t="s">
        <v>26043</v>
      </c>
    </row>
    <row r="2677" spans="1:4" ht="13.5" x14ac:dyDescent="0.25">
      <c r="A2677" s="684">
        <v>92989</v>
      </c>
      <c r="B2677" s="684" t="s">
        <v>43964</v>
      </c>
      <c r="C2677" s="684" t="s">
        <v>4</v>
      </c>
      <c r="D2677" s="685" t="s">
        <v>26980</v>
      </c>
    </row>
    <row r="2678" spans="1:4" ht="13.5" x14ac:dyDescent="0.25">
      <c r="A2678" s="684">
        <v>92990</v>
      </c>
      <c r="B2678" s="684" t="s">
        <v>43965</v>
      </c>
      <c r="C2678" s="684" t="s">
        <v>4</v>
      </c>
      <c r="D2678" s="685" t="s">
        <v>43966</v>
      </c>
    </row>
    <row r="2679" spans="1:4" ht="13.5" x14ac:dyDescent="0.25">
      <c r="A2679" s="684">
        <v>92991</v>
      </c>
      <c r="B2679" s="684" t="s">
        <v>43967</v>
      </c>
      <c r="C2679" s="684" t="s">
        <v>4</v>
      </c>
      <c r="D2679" s="685" t="s">
        <v>26981</v>
      </c>
    </row>
    <row r="2680" spans="1:4" ht="13.5" x14ac:dyDescent="0.25">
      <c r="A2680" s="684">
        <v>92992</v>
      </c>
      <c r="B2680" s="684" t="s">
        <v>43968</v>
      </c>
      <c r="C2680" s="684" t="s">
        <v>4</v>
      </c>
      <c r="D2680" s="685" t="s">
        <v>43969</v>
      </c>
    </row>
    <row r="2681" spans="1:4" ht="13.5" x14ac:dyDescent="0.25">
      <c r="A2681" s="684">
        <v>92993</v>
      </c>
      <c r="B2681" s="684" t="s">
        <v>43970</v>
      </c>
      <c r="C2681" s="684" t="s">
        <v>4</v>
      </c>
      <c r="D2681" s="685" t="s">
        <v>43971</v>
      </c>
    </row>
    <row r="2682" spans="1:4" ht="13.5" x14ac:dyDescent="0.25">
      <c r="A2682" s="684">
        <v>92994</v>
      </c>
      <c r="B2682" s="684" t="s">
        <v>43972</v>
      </c>
      <c r="C2682" s="684" t="s">
        <v>4</v>
      </c>
      <c r="D2682" s="685" t="s">
        <v>43973</v>
      </c>
    </row>
    <row r="2683" spans="1:4" ht="13.5" x14ac:dyDescent="0.25">
      <c r="A2683" s="684">
        <v>92995</v>
      </c>
      <c r="B2683" s="684" t="s">
        <v>43974</v>
      </c>
      <c r="C2683" s="684" t="s">
        <v>4</v>
      </c>
      <c r="D2683" s="685" t="s">
        <v>43975</v>
      </c>
    </row>
    <row r="2684" spans="1:4" ht="13.5" x14ac:dyDescent="0.25">
      <c r="A2684" s="684">
        <v>92996</v>
      </c>
      <c r="B2684" s="684" t="s">
        <v>43976</v>
      </c>
      <c r="C2684" s="684" t="s">
        <v>4</v>
      </c>
      <c r="D2684" s="685" t="s">
        <v>43977</v>
      </c>
    </row>
    <row r="2685" spans="1:4" ht="13.5" x14ac:dyDescent="0.25">
      <c r="A2685" s="684">
        <v>92997</v>
      </c>
      <c r="B2685" s="684" t="s">
        <v>43978</v>
      </c>
      <c r="C2685" s="684" t="s">
        <v>4</v>
      </c>
      <c r="D2685" s="685" t="s">
        <v>43979</v>
      </c>
    </row>
    <row r="2686" spans="1:4" ht="13.5" x14ac:dyDescent="0.25">
      <c r="A2686" s="684">
        <v>92998</v>
      </c>
      <c r="B2686" s="684" t="s">
        <v>43980</v>
      </c>
      <c r="C2686" s="684" t="s">
        <v>4</v>
      </c>
      <c r="D2686" s="685" t="s">
        <v>43981</v>
      </c>
    </row>
    <row r="2687" spans="1:4" ht="13.5" x14ac:dyDescent="0.25">
      <c r="A2687" s="684">
        <v>92999</v>
      </c>
      <c r="B2687" s="684" t="s">
        <v>43982</v>
      </c>
      <c r="C2687" s="684" t="s">
        <v>4</v>
      </c>
      <c r="D2687" s="685" t="s">
        <v>43983</v>
      </c>
    </row>
    <row r="2688" spans="1:4" ht="13.5" x14ac:dyDescent="0.25">
      <c r="A2688" s="684">
        <v>93000</v>
      </c>
      <c r="B2688" s="684" t="s">
        <v>43984</v>
      </c>
      <c r="C2688" s="684" t="s">
        <v>4</v>
      </c>
      <c r="D2688" s="685" t="s">
        <v>43985</v>
      </c>
    </row>
    <row r="2689" spans="1:4" ht="13.5" x14ac:dyDescent="0.25">
      <c r="A2689" s="684">
        <v>93001</v>
      </c>
      <c r="B2689" s="684" t="s">
        <v>43986</v>
      </c>
      <c r="C2689" s="684" t="s">
        <v>4</v>
      </c>
      <c r="D2689" s="685" t="s">
        <v>43987</v>
      </c>
    </row>
    <row r="2690" spans="1:4" ht="13.5" x14ac:dyDescent="0.25">
      <c r="A2690" s="684">
        <v>93002</v>
      </c>
      <c r="B2690" s="684" t="s">
        <v>43988</v>
      </c>
      <c r="C2690" s="684" t="s">
        <v>4</v>
      </c>
      <c r="D2690" s="685" t="s">
        <v>41642</v>
      </c>
    </row>
    <row r="2691" spans="1:4" ht="13.5" x14ac:dyDescent="0.25">
      <c r="A2691" s="684">
        <v>101884</v>
      </c>
      <c r="B2691" s="684" t="s">
        <v>25696</v>
      </c>
      <c r="C2691" s="684" t="s">
        <v>4</v>
      </c>
      <c r="D2691" s="685" t="s">
        <v>42009</v>
      </c>
    </row>
    <row r="2692" spans="1:4" ht="13.5" x14ac:dyDescent="0.25">
      <c r="A2692" s="684">
        <v>101885</v>
      </c>
      <c r="B2692" s="684" t="s">
        <v>25697</v>
      </c>
      <c r="C2692" s="684" t="s">
        <v>4</v>
      </c>
      <c r="D2692" s="685" t="s">
        <v>43989</v>
      </c>
    </row>
    <row r="2693" spans="1:4" ht="13.5" x14ac:dyDescent="0.25">
      <c r="A2693" s="684">
        <v>101886</v>
      </c>
      <c r="B2693" s="684" t="s">
        <v>25698</v>
      </c>
      <c r="C2693" s="684" t="s">
        <v>4</v>
      </c>
      <c r="D2693" s="685" t="s">
        <v>26924</v>
      </c>
    </row>
    <row r="2694" spans="1:4" ht="13.5" x14ac:dyDescent="0.25">
      <c r="A2694" s="684">
        <v>101887</v>
      </c>
      <c r="B2694" s="684" t="s">
        <v>25699</v>
      </c>
      <c r="C2694" s="684" t="s">
        <v>4</v>
      </c>
      <c r="D2694" s="685" t="s">
        <v>23991</v>
      </c>
    </row>
    <row r="2695" spans="1:4" ht="13.5" x14ac:dyDescent="0.25">
      <c r="A2695" s="684">
        <v>101888</v>
      </c>
      <c r="B2695" s="684" t="s">
        <v>25700</v>
      </c>
      <c r="C2695" s="684" t="s">
        <v>4</v>
      </c>
      <c r="D2695" s="685" t="s">
        <v>24224</v>
      </c>
    </row>
    <row r="2696" spans="1:4" ht="13.5" x14ac:dyDescent="0.25">
      <c r="A2696" s="684">
        <v>101889</v>
      </c>
      <c r="B2696" s="684" t="s">
        <v>25701</v>
      </c>
      <c r="C2696" s="684" t="s">
        <v>4</v>
      </c>
      <c r="D2696" s="685" t="s">
        <v>26982</v>
      </c>
    </row>
    <row r="2697" spans="1:4" ht="13.5" x14ac:dyDescent="0.25">
      <c r="A2697" s="684">
        <v>91936</v>
      </c>
      <c r="B2697" s="684" t="s">
        <v>43990</v>
      </c>
      <c r="C2697" s="684" t="s">
        <v>5</v>
      </c>
      <c r="D2697" s="685" t="s">
        <v>22809</v>
      </c>
    </row>
    <row r="2698" spans="1:4" ht="13.5" x14ac:dyDescent="0.25">
      <c r="A2698" s="684">
        <v>91937</v>
      </c>
      <c r="B2698" s="684" t="s">
        <v>43991</v>
      </c>
      <c r="C2698" s="684" t="s">
        <v>5</v>
      </c>
      <c r="D2698" s="685" t="s">
        <v>26983</v>
      </c>
    </row>
    <row r="2699" spans="1:4" ht="13.5" x14ac:dyDescent="0.25">
      <c r="A2699" s="684">
        <v>91939</v>
      </c>
      <c r="B2699" s="684" t="s">
        <v>43992</v>
      </c>
      <c r="C2699" s="684" t="s">
        <v>5</v>
      </c>
      <c r="D2699" s="685" t="s">
        <v>26700</v>
      </c>
    </row>
    <row r="2700" spans="1:4" ht="13.5" x14ac:dyDescent="0.25">
      <c r="A2700" s="684">
        <v>91940</v>
      </c>
      <c r="B2700" s="684" t="s">
        <v>43993</v>
      </c>
      <c r="C2700" s="684" t="s">
        <v>5</v>
      </c>
      <c r="D2700" s="685" t="s">
        <v>25141</v>
      </c>
    </row>
    <row r="2701" spans="1:4" ht="13.5" x14ac:dyDescent="0.25">
      <c r="A2701" s="684">
        <v>91941</v>
      </c>
      <c r="B2701" s="684" t="s">
        <v>43994</v>
      </c>
      <c r="C2701" s="684" t="s">
        <v>5</v>
      </c>
      <c r="D2701" s="685" t="s">
        <v>43995</v>
      </c>
    </row>
    <row r="2702" spans="1:4" ht="13.5" x14ac:dyDescent="0.25">
      <c r="A2702" s="684">
        <v>91942</v>
      </c>
      <c r="B2702" s="684" t="s">
        <v>43996</v>
      </c>
      <c r="C2702" s="684" t="s">
        <v>5</v>
      </c>
      <c r="D2702" s="685" t="s">
        <v>43997</v>
      </c>
    </row>
    <row r="2703" spans="1:4" ht="13.5" x14ac:dyDescent="0.25">
      <c r="A2703" s="684">
        <v>91943</v>
      </c>
      <c r="B2703" s="684" t="s">
        <v>43998</v>
      </c>
      <c r="C2703" s="684" t="s">
        <v>5</v>
      </c>
      <c r="D2703" s="685" t="s">
        <v>43999</v>
      </c>
    </row>
    <row r="2704" spans="1:4" ht="13.5" x14ac:dyDescent="0.25">
      <c r="A2704" s="684">
        <v>91944</v>
      </c>
      <c r="B2704" s="684" t="s">
        <v>44000</v>
      </c>
      <c r="C2704" s="684" t="s">
        <v>5</v>
      </c>
      <c r="D2704" s="685" t="s">
        <v>44001</v>
      </c>
    </row>
    <row r="2705" spans="1:4" ht="13.5" x14ac:dyDescent="0.25">
      <c r="A2705" s="684">
        <v>92865</v>
      </c>
      <c r="B2705" s="684" t="s">
        <v>44002</v>
      </c>
      <c r="C2705" s="684" t="s">
        <v>5</v>
      </c>
      <c r="D2705" s="685" t="s">
        <v>44003</v>
      </c>
    </row>
    <row r="2706" spans="1:4" ht="13.5" x14ac:dyDescent="0.25">
      <c r="A2706" s="684">
        <v>92866</v>
      </c>
      <c r="B2706" s="684" t="s">
        <v>44004</v>
      </c>
      <c r="C2706" s="684" t="s">
        <v>5</v>
      </c>
      <c r="D2706" s="685" t="s">
        <v>26984</v>
      </c>
    </row>
    <row r="2707" spans="1:4" ht="13.5" x14ac:dyDescent="0.25">
      <c r="A2707" s="684">
        <v>92867</v>
      </c>
      <c r="B2707" s="684" t="s">
        <v>44005</v>
      </c>
      <c r="C2707" s="684" t="s">
        <v>5</v>
      </c>
      <c r="D2707" s="685" t="s">
        <v>44006</v>
      </c>
    </row>
    <row r="2708" spans="1:4" ht="13.5" x14ac:dyDescent="0.25">
      <c r="A2708" s="684">
        <v>92868</v>
      </c>
      <c r="B2708" s="684" t="s">
        <v>44007</v>
      </c>
      <c r="C2708" s="684" t="s">
        <v>5</v>
      </c>
      <c r="D2708" s="685" t="s">
        <v>44008</v>
      </c>
    </row>
    <row r="2709" spans="1:4" ht="13.5" x14ac:dyDescent="0.25">
      <c r="A2709" s="684">
        <v>92869</v>
      </c>
      <c r="B2709" s="684" t="s">
        <v>44009</v>
      </c>
      <c r="C2709" s="684" t="s">
        <v>5</v>
      </c>
      <c r="D2709" s="685" t="s">
        <v>24387</v>
      </c>
    </row>
    <row r="2710" spans="1:4" ht="13.5" x14ac:dyDescent="0.25">
      <c r="A2710" s="684">
        <v>92870</v>
      </c>
      <c r="B2710" s="684" t="s">
        <v>44010</v>
      </c>
      <c r="C2710" s="684" t="s">
        <v>5</v>
      </c>
      <c r="D2710" s="685" t="s">
        <v>26985</v>
      </c>
    </row>
    <row r="2711" spans="1:4" ht="13.5" x14ac:dyDescent="0.25">
      <c r="A2711" s="684">
        <v>92871</v>
      </c>
      <c r="B2711" s="684" t="s">
        <v>44011</v>
      </c>
      <c r="C2711" s="684" t="s">
        <v>5</v>
      </c>
      <c r="D2711" s="685" t="s">
        <v>26104</v>
      </c>
    </row>
    <row r="2712" spans="1:4" ht="13.5" x14ac:dyDescent="0.25">
      <c r="A2712" s="684">
        <v>92872</v>
      </c>
      <c r="B2712" s="684" t="s">
        <v>44012</v>
      </c>
      <c r="C2712" s="684" t="s">
        <v>5</v>
      </c>
      <c r="D2712" s="685" t="s">
        <v>22813</v>
      </c>
    </row>
    <row r="2713" spans="1:4" ht="13.5" x14ac:dyDescent="0.25">
      <c r="A2713" s="684">
        <v>95777</v>
      </c>
      <c r="B2713" s="684" t="s">
        <v>44013</v>
      </c>
      <c r="C2713" s="684" t="s">
        <v>5</v>
      </c>
      <c r="D2713" s="685" t="s">
        <v>26986</v>
      </c>
    </row>
    <row r="2714" spans="1:4" ht="13.5" x14ac:dyDescent="0.25">
      <c r="A2714" s="684">
        <v>95778</v>
      </c>
      <c r="B2714" s="684" t="s">
        <v>44014</v>
      </c>
      <c r="C2714" s="684" t="s">
        <v>5</v>
      </c>
      <c r="D2714" s="685" t="s">
        <v>24013</v>
      </c>
    </row>
    <row r="2715" spans="1:4" ht="13.5" x14ac:dyDescent="0.25">
      <c r="A2715" s="684">
        <v>95779</v>
      </c>
      <c r="B2715" s="684" t="s">
        <v>44015</v>
      </c>
      <c r="C2715" s="684" t="s">
        <v>5</v>
      </c>
      <c r="D2715" s="685" t="s">
        <v>25694</v>
      </c>
    </row>
    <row r="2716" spans="1:4" ht="13.5" x14ac:dyDescent="0.25">
      <c r="A2716" s="684">
        <v>95780</v>
      </c>
      <c r="B2716" s="684" t="s">
        <v>44016</v>
      </c>
      <c r="C2716" s="684" t="s">
        <v>5</v>
      </c>
      <c r="D2716" s="685" t="s">
        <v>26880</v>
      </c>
    </row>
    <row r="2717" spans="1:4" ht="13.5" x14ac:dyDescent="0.25">
      <c r="A2717" s="684">
        <v>95781</v>
      </c>
      <c r="B2717" s="684" t="s">
        <v>44017</v>
      </c>
      <c r="C2717" s="684" t="s">
        <v>5</v>
      </c>
      <c r="D2717" s="685" t="s">
        <v>26987</v>
      </c>
    </row>
    <row r="2718" spans="1:4" ht="13.5" x14ac:dyDescent="0.25">
      <c r="A2718" s="684">
        <v>95782</v>
      </c>
      <c r="B2718" s="684" t="s">
        <v>44018</v>
      </c>
      <c r="C2718" s="684" t="s">
        <v>5</v>
      </c>
      <c r="D2718" s="685" t="s">
        <v>26988</v>
      </c>
    </row>
    <row r="2719" spans="1:4" ht="13.5" x14ac:dyDescent="0.25">
      <c r="A2719" s="684">
        <v>95785</v>
      </c>
      <c r="B2719" s="684" t="s">
        <v>44019</v>
      </c>
      <c r="C2719" s="684" t="s">
        <v>5</v>
      </c>
      <c r="D2719" s="685" t="s">
        <v>44020</v>
      </c>
    </row>
    <row r="2720" spans="1:4" ht="13.5" x14ac:dyDescent="0.25">
      <c r="A2720" s="684">
        <v>95787</v>
      </c>
      <c r="B2720" s="684" t="s">
        <v>44021</v>
      </c>
      <c r="C2720" s="684" t="s">
        <v>5</v>
      </c>
      <c r="D2720" s="685" t="s">
        <v>24013</v>
      </c>
    </row>
    <row r="2721" spans="1:4" ht="13.5" x14ac:dyDescent="0.25">
      <c r="A2721" s="684">
        <v>95789</v>
      </c>
      <c r="B2721" s="684" t="s">
        <v>44022</v>
      </c>
      <c r="C2721" s="684" t="s">
        <v>5</v>
      </c>
      <c r="D2721" s="685" t="s">
        <v>43997</v>
      </c>
    </row>
    <row r="2722" spans="1:4" ht="13.5" x14ac:dyDescent="0.25">
      <c r="A2722" s="684">
        <v>95791</v>
      </c>
      <c r="B2722" s="684" t="s">
        <v>44023</v>
      </c>
      <c r="C2722" s="684" t="s">
        <v>5</v>
      </c>
      <c r="D2722" s="685" t="s">
        <v>44024</v>
      </c>
    </row>
    <row r="2723" spans="1:4" ht="13.5" x14ac:dyDescent="0.25">
      <c r="A2723" s="684">
        <v>95795</v>
      </c>
      <c r="B2723" s="684" t="s">
        <v>44025</v>
      </c>
      <c r="C2723" s="684" t="s">
        <v>5</v>
      </c>
      <c r="D2723" s="685" t="s">
        <v>26989</v>
      </c>
    </row>
    <row r="2724" spans="1:4" ht="13.5" x14ac:dyDescent="0.25">
      <c r="A2724" s="684">
        <v>95796</v>
      </c>
      <c r="B2724" s="684" t="s">
        <v>44026</v>
      </c>
      <c r="C2724" s="684" t="s">
        <v>5</v>
      </c>
      <c r="D2724" s="685" t="s">
        <v>44027</v>
      </c>
    </row>
    <row r="2725" spans="1:4" ht="13.5" x14ac:dyDescent="0.25">
      <c r="A2725" s="684">
        <v>95797</v>
      </c>
      <c r="B2725" s="684" t="s">
        <v>44028</v>
      </c>
      <c r="C2725" s="684" t="s">
        <v>5</v>
      </c>
      <c r="D2725" s="685" t="s">
        <v>44029</v>
      </c>
    </row>
    <row r="2726" spans="1:4" ht="13.5" x14ac:dyDescent="0.25">
      <c r="A2726" s="684">
        <v>95801</v>
      </c>
      <c r="B2726" s="684" t="s">
        <v>44030</v>
      </c>
      <c r="C2726" s="684" t="s">
        <v>5</v>
      </c>
      <c r="D2726" s="685" t="s">
        <v>44031</v>
      </c>
    </row>
    <row r="2727" spans="1:4" ht="13.5" x14ac:dyDescent="0.25">
      <c r="A2727" s="684">
        <v>95802</v>
      </c>
      <c r="B2727" s="684" t="s">
        <v>44032</v>
      </c>
      <c r="C2727" s="684" t="s">
        <v>5</v>
      </c>
      <c r="D2727" s="685" t="s">
        <v>44033</v>
      </c>
    </row>
    <row r="2728" spans="1:4" ht="13.5" x14ac:dyDescent="0.25">
      <c r="A2728" s="684">
        <v>95803</v>
      </c>
      <c r="B2728" s="684" t="s">
        <v>44034</v>
      </c>
      <c r="C2728" s="684" t="s">
        <v>5</v>
      </c>
      <c r="D2728" s="685" t="s">
        <v>44035</v>
      </c>
    </row>
    <row r="2729" spans="1:4" ht="13.5" x14ac:dyDescent="0.25">
      <c r="A2729" s="684">
        <v>95804</v>
      </c>
      <c r="B2729" s="684" t="s">
        <v>44036</v>
      </c>
      <c r="C2729" s="684" t="s">
        <v>5</v>
      </c>
      <c r="D2729" s="685" t="s">
        <v>24652</v>
      </c>
    </row>
    <row r="2730" spans="1:4" ht="13.5" x14ac:dyDescent="0.25">
      <c r="A2730" s="684">
        <v>95805</v>
      </c>
      <c r="B2730" s="684" t="s">
        <v>44037</v>
      </c>
      <c r="C2730" s="684" t="s">
        <v>5</v>
      </c>
      <c r="D2730" s="685" t="s">
        <v>25693</v>
      </c>
    </row>
    <row r="2731" spans="1:4" ht="13.5" x14ac:dyDescent="0.25">
      <c r="A2731" s="684">
        <v>95806</v>
      </c>
      <c r="B2731" s="684" t="s">
        <v>44038</v>
      </c>
      <c r="C2731" s="684" t="s">
        <v>5</v>
      </c>
      <c r="D2731" s="685" t="s">
        <v>44039</v>
      </c>
    </row>
    <row r="2732" spans="1:4" ht="13.5" x14ac:dyDescent="0.25">
      <c r="A2732" s="684">
        <v>95807</v>
      </c>
      <c r="B2732" s="684" t="s">
        <v>44040</v>
      </c>
      <c r="C2732" s="684" t="s">
        <v>5</v>
      </c>
      <c r="D2732" s="685" t="s">
        <v>44041</v>
      </c>
    </row>
    <row r="2733" spans="1:4" ht="13.5" x14ac:dyDescent="0.25">
      <c r="A2733" s="684">
        <v>95808</v>
      </c>
      <c r="B2733" s="684" t="s">
        <v>44042</v>
      </c>
      <c r="C2733" s="684" t="s">
        <v>5</v>
      </c>
      <c r="D2733" s="685" t="s">
        <v>44043</v>
      </c>
    </row>
    <row r="2734" spans="1:4" ht="13.5" x14ac:dyDescent="0.25">
      <c r="A2734" s="684">
        <v>95809</v>
      </c>
      <c r="B2734" s="684" t="s">
        <v>44044</v>
      </c>
      <c r="C2734" s="684" t="s">
        <v>5</v>
      </c>
      <c r="D2734" s="685" t="s">
        <v>26990</v>
      </c>
    </row>
    <row r="2735" spans="1:4" ht="13.5" x14ac:dyDescent="0.25">
      <c r="A2735" s="684">
        <v>95810</v>
      </c>
      <c r="B2735" s="684" t="s">
        <v>44045</v>
      </c>
      <c r="C2735" s="684" t="s">
        <v>5</v>
      </c>
      <c r="D2735" s="685" t="s">
        <v>44046</v>
      </c>
    </row>
    <row r="2736" spans="1:4" ht="13.5" x14ac:dyDescent="0.25">
      <c r="A2736" s="684">
        <v>95811</v>
      </c>
      <c r="B2736" s="684" t="s">
        <v>44047</v>
      </c>
      <c r="C2736" s="684" t="s">
        <v>5</v>
      </c>
      <c r="D2736" s="685" t="s">
        <v>41503</v>
      </c>
    </row>
    <row r="2737" spans="1:4" ht="13.5" x14ac:dyDescent="0.25">
      <c r="A2737" s="684">
        <v>95812</v>
      </c>
      <c r="B2737" s="684" t="s">
        <v>44048</v>
      </c>
      <c r="C2737" s="684" t="s">
        <v>5</v>
      </c>
      <c r="D2737" s="685" t="s">
        <v>26571</v>
      </c>
    </row>
    <row r="2738" spans="1:4" ht="13.5" x14ac:dyDescent="0.25">
      <c r="A2738" s="684">
        <v>95813</v>
      </c>
      <c r="B2738" s="684" t="s">
        <v>44049</v>
      </c>
      <c r="C2738" s="684" t="s">
        <v>5</v>
      </c>
      <c r="D2738" s="685" t="s">
        <v>26095</v>
      </c>
    </row>
    <row r="2739" spans="1:4" ht="13.5" x14ac:dyDescent="0.25">
      <c r="A2739" s="684">
        <v>95814</v>
      </c>
      <c r="B2739" s="684" t="s">
        <v>44050</v>
      </c>
      <c r="C2739" s="684" t="s">
        <v>5</v>
      </c>
      <c r="D2739" s="685" t="s">
        <v>24226</v>
      </c>
    </row>
    <row r="2740" spans="1:4" ht="13.5" x14ac:dyDescent="0.25">
      <c r="A2740" s="684">
        <v>95815</v>
      </c>
      <c r="B2740" s="684" t="s">
        <v>44051</v>
      </c>
      <c r="C2740" s="684" t="s">
        <v>5</v>
      </c>
      <c r="D2740" s="685" t="s">
        <v>44052</v>
      </c>
    </row>
    <row r="2741" spans="1:4" ht="13.5" x14ac:dyDescent="0.25">
      <c r="A2741" s="684">
        <v>95816</v>
      </c>
      <c r="B2741" s="684" t="s">
        <v>44053</v>
      </c>
      <c r="C2741" s="684" t="s">
        <v>5</v>
      </c>
      <c r="D2741" s="685" t="s">
        <v>26487</v>
      </c>
    </row>
    <row r="2742" spans="1:4" ht="13.5" x14ac:dyDescent="0.25">
      <c r="A2742" s="684">
        <v>95817</v>
      </c>
      <c r="B2742" s="684" t="s">
        <v>44054</v>
      </c>
      <c r="C2742" s="684" t="s">
        <v>5</v>
      </c>
      <c r="D2742" s="685" t="s">
        <v>44055</v>
      </c>
    </row>
    <row r="2743" spans="1:4" ht="13.5" x14ac:dyDescent="0.25">
      <c r="A2743" s="684">
        <v>95818</v>
      </c>
      <c r="B2743" s="684" t="s">
        <v>44056</v>
      </c>
      <c r="C2743" s="684" t="s">
        <v>5</v>
      </c>
      <c r="D2743" s="685" t="s">
        <v>41399</v>
      </c>
    </row>
    <row r="2744" spans="1:4" ht="13.5" x14ac:dyDescent="0.25">
      <c r="A2744" s="684">
        <v>97881</v>
      </c>
      <c r="B2744" s="684" t="s">
        <v>25706</v>
      </c>
      <c r="C2744" s="684" t="s">
        <v>5</v>
      </c>
      <c r="D2744" s="685" t="s">
        <v>44057</v>
      </c>
    </row>
    <row r="2745" spans="1:4" ht="13.5" x14ac:dyDescent="0.25">
      <c r="A2745" s="684">
        <v>97882</v>
      </c>
      <c r="B2745" s="684" t="s">
        <v>25707</v>
      </c>
      <c r="C2745" s="684" t="s">
        <v>5</v>
      </c>
      <c r="D2745" s="685" t="s">
        <v>44058</v>
      </c>
    </row>
    <row r="2746" spans="1:4" ht="13.5" x14ac:dyDescent="0.25">
      <c r="A2746" s="684">
        <v>97883</v>
      </c>
      <c r="B2746" s="684" t="s">
        <v>25708</v>
      </c>
      <c r="C2746" s="684" t="s">
        <v>5</v>
      </c>
      <c r="D2746" s="685" t="s">
        <v>44059</v>
      </c>
    </row>
    <row r="2747" spans="1:4" ht="13.5" x14ac:dyDescent="0.25">
      <c r="A2747" s="684">
        <v>97884</v>
      </c>
      <c r="B2747" s="684" t="s">
        <v>25709</v>
      </c>
      <c r="C2747" s="684" t="s">
        <v>5</v>
      </c>
      <c r="D2747" s="685" t="s">
        <v>44060</v>
      </c>
    </row>
    <row r="2748" spans="1:4" ht="13.5" x14ac:dyDescent="0.25">
      <c r="A2748" s="684">
        <v>97885</v>
      </c>
      <c r="B2748" s="684" t="s">
        <v>25710</v>
      </c>
      <c r="C2748" s="684" t="s">
        <v>5</v>
      </c>
      <c r="D2748" s="685" t="s">
        <v>44061</v>
      </c>
    </row>
    <row r="2749" spans="1:4" ht="13.5" x14ac:dyDescent="0.25">
      <c r="A2749" s="684">
        <v>97886</v>
      </c>
      <c r="B2749" s="684" t="s">
        <v>25711</v>
      </c>
      <c r="C2749" s="684" t="s">
        <v>5</v>
      </c>
      <c r="D2749" s="685" t="s">
        <v>44062</v>
      </c>
    </row>
    <row r="2750" spans="1:4" ht="13.5" x14ac:dyDescent="0.25">
      <c r="A2750" s="684">
        <v>97887</v>
      </c>
      <c r="B2750" s="684" t="s">
        <v>25712</v>
      </c>
      <c r="C2750" s="684" t="s">
        <v>5</v>
      </c>
      <c r="D2750" s="685" t="s">
        <v>44063</v>
      </c>
    </row>
    <row r="2751" spans="1:4" ht="13.5" x14ac:dyDescent="0.25">
      <c r="A2751" s="684">
        <v>97888</v>
      </c>
      <c r="B2751" s="684" t="s">
        <v>25713</v>
      </c>
      <c r="C2751" s="684" t="s">
        <v>5</v>
      </c>
      <c r="D2751" s="685" t="s">
        <v>44064</v>
      </c>
    </row>
    <row r="2752" spans="1:4" ht="13.5" x14ac:dyDescent="0.25">
      <c r="A2752" s="684">
        <v>97889</v>
      </c>
      <c r="B2752" s="684" t="s">
        <v>25714</v>
      </c>
      <c r="C2752" s="684" t="s">
        <v>5</v>
      </c>
      <c r="D2752" s="685" t="s">
        <v>44065</v>
      </c>
    </row>
    <row r="2753" spans="1:4" ht="13.5" x14ac:dyDescent="0.25">
      <c r="A2753" s="684">
        <v>97890</v>
      </c>
      <c r="B2753" s="684" t="s">
        <v>25715</v>
      </c>
      <c r="C2753" s="684" t="s">
        <v>5</v>
      </c>
      <c r="D2753" s="685" t="s">
        <v>44066</v>
      </c>
    </row>
    <row r="2754" spans="1:4" ht="13.5" x14ac:dyDescent="0.25">
      <c r="A2754" s="684">
        <v>97891</v>
      </c>
      <c r="B2754" s="684" t="s">
        <v>25716</v>
      </c>
      <c r="C2754" s="684" t="s">
        <v>5</v>
      </c>
      <c r="D2754" s="685" t="s">
        <v>44067</v>
      </c>
    </row>
    <row r="2755" spans="1:4" ht="13.5" x14ac:dyDescent="0.25">
      <c r="A2755" s="684">
        <v>97892</v>
      </c>
      <c r="B2755" s="684" t="s">
        <v>25717</v>
      </c>
      <c r="C2755" s="684" t="s">
        <v>5</v>
      </c>
      <c r="D2755" s="685" t="s">
        <v>44068</v>
      </c>
    </row>
    <row r="2756" spans="1:4" ht="13.5" x14ac:dyDescent="0.25">
      <c r="A2756" s="684">
        <v>97893</v>
      </c>
      <c r="B2756" s="684" t="s">
        <v>25718</v>
      </c>
      <c r="C2756" s="684" t="s">
        <v>5</v>
      </c>
      <c r="D2756" s="685" t="s">
        <v>44069</v>
      </c>
    </row>
    <row r="2757" spans="1:4" ht="13.5" x14ac:dyDescent="0.25">
      <c r="A2757" s="684">
        <v>97894</v>
      </c>
      <c r="B2757" s="684" t="s">
        <v>25719</v>
      </c>
      <c r="C2757" s="684" t="s">
        <v>5</v>
      </c>
      <c r="D2757" s="685" t="s">
        <v>44070</v>
      </c>
    </row>
    <row r="2758" spans="1:4" ht="13.5" x14ac:dyDescent="0.25">
      <c r="A2758" s="684">
        <v>93653</v>
      </c>
      <c r="B2758" s="684" t="s">
        <v>25720</v>
      </c>
      <c r="C2758" s="684" t="s">
        <v>5</v>
      </c>
      <c r="D2758" s="685" t="s">
        <v>44071</v>
      </c>
    </row>
    <row r="2759" spans="1:4" ht="13.5" x14ac:dyDescent="0.25">
      <c r="A2759" s="684">
        <v>93654</v>
      </c>
      <c r="B2759" s="684" t="s">
        <v>25721</v>
      </c>
      <c r="C2759" s="684" t="s">
        <v>5</v>
      </c>
      <c r="D2759" s="685" t="s">
        <v>22802</v>
      </c>
    </row>
    <row r="2760" spans="1:4" ht="13.5" x14ac:dyDescent="0.25">
      <c r="A2760" s="684">
        <v>93655</v>
      </c>
      <c r="B2760" s="684" t="s">
        <v>25722</v>
      </c>
      <c r="C2760" s="684" t="s">
        <v>5</v>
      </c>
      <c r="D2760" s="685" t="s">
        <v>44072</v>
      </c>
    </row>
    <row r="2761" spans="1:4" ht="13.5" x14ac:dyDescent="0.25">
      <c r="A2761" s="684">
        <v>93656</v>
      </c>
      <c r="B2761" s="684" t="s">
        <v>25723</v>
      </c>
      <c r="C2761" s="684" t="s">
        <v>5</v>
      </c>
      <c r="D2761" s="685" t="s">
        <v>44072</v>
      </c>
    </row>
    <row r="2762" spans="1:4" ht="13.5" x14ac:dyDescent="0.25">
      <c r="A2762" s="684">
        <v>93657</v>
      </c>
      <c r="B2762" s="684" t="s">
        <v>25724</v>
      </c>
      <c r="C2762" s="684" t="s">
        <v>5</v>
      </c>
      <c r="D2762" s="685" t="s">
        <v>25626</v>
      </c>
    </row>
    <row r="2763" spans="1:4" ht="13.5" x14ac:dyDescent="0.25">
      <c r="A2763" s="684">
        <v>93658</v>
      </c>
      <c r="B2763" s="684" t="s">
        <v>25725</v>
      </c>
      <c r="C2763" s="684" t="s">
        <v>5</v>
      </c>
      <c r="D2763" s="685" t="s">
        <v>24157</v>
      </c>
    </row>
    <row r="2764" spans="1:4" ht="13.5" x14ac:dyDescent="0.25">
      <c r="A2764" s="684">
        <v>93659</v>
      </c>
      <c r="B2764" s="684" t="s">
        <v>25726</v>
      </c>
      <c r="C2764" s="684" t="s">
        <v>5</v>
      </c>
      <c r="D2764" s="685" t="s">
        <v>43252</v>
      </c>
    </row>
    <row r="2765" spans="1:4" ht="13.5" x14ac:dyDescent="0.25">
      <c r="A2765" s="684">
        <v>93660</v>
      </c>
      <c r="B2765" s="684" t="s">
        <v>25727</v>
      </c>
      <c r="C2765" s="684" t="s">
        <v>5</v>
      </c>
      <c r="D2765" s="685" t="s">
        <v>44073</v>
      </c>
    </row>
    <row r="2766" spans="1:4" ht="13.5" x14ac:dyDescent="0.25">
      <c r="A2766" s="684">
        <v>93661</v>
      </c>
      <c r="B2766" s="684" t="s">
        <v>25728</v>
      </c>
      <c r="C2766" s="684" t="s">
        <v>5</v>
      </c>
      <c r="D2766" s="685" t="s">
        <v>44074</v>
      </c>
    </row>
    <row r="2767" spans="1:4" ht="13.5" x14ac:dyDescent="0.25">
      <c r="A2767" s="684">
        <v>93662</v>
      </c>
      <c r="B2767" s="684" t="s">
        <v>25729</v>
      </c>
      <c r="C2767" s="684" t="s">
        <v>5</v>
      </c>
      <c r="D2767" s="685" t="s">
        <v>44075</v>
      </c>
    </row>
    <row r="2768" spans="1:4" ht="13.5" x14ac:dyDescent="0.25">
      <c r="A2768" s="684">
        <v>93663</v>
      </c>
      <c r="B2768" s="684" t="s">
        <v>25730</v>
      </c>
      <c r="C2768" s="684" t="s">
        <v>5</v>
      </c>
      <c r="D2768" s="685" t="s">
        <v>44075</v>
      </c>
    </row>
    <row r="2769" spans="1:4" ht="13.5" x14ac:dyDescent="0.25">
      <c r="A2769" s="684">
        <v>93664</v>
      </c>
      <c r="B2769" s="684" t="s">
        <v>25731</v>
      </c>
      <c r="C2769" s="684" t="s">
        <v>5</v>
      </c>
      <c r="D2769" s="685" t="s">
        <v>44076</v>
      </c>
    </row>
    <row r="2770" spans="1:4" ht="13.5" x14ac:dyDescent="0.25">
      <c r="A2770" s="684">
        <v>93665</v>
      </c>
      <c r="B2770" s="684" t="s">
        <v>25732</v>
      </c>
      <c r="C2770" s="684" t="s">
        <v>5</v>
      </c>
      <c r="D2770" s="685" t="s">
        <v>44077</v>
      </c>
    </row>
    <row r="2771" spans="1:4" ht="13.5" x14ac:dyDescent="0.25">
      <c r="A2771" s="684">
        <v>93666</v>
      </c>
      <c r="B2771" s="684" t="s">
        <v>25733</v>
      </c>
      <c r="C2771" s="684" t="s">
        <v>5</v>
      </c>
      <c r="D2771" s="685" t="s">
        <v>44078</v>
      </c>
    </row>
    <row r="2772" spans="1:4" ht="13.5" x14ac:dyDescent="0.25">
      <c r="A2772" s="684">
        <v>93667</v>
      </c>
      <c r="B2772" s="684" t="s">
        <v>25734</v>
      </c>
      <c r="C2772" s="684" t="s">
        <v>5</v>
      </c>
      <c r="D2772" s="685" t="s">
        <v>44079</v>
      </c>
    </row>
    <row r="2773" spans="1:4" ht="13.5" x14ac:dyDescent="0.25">
      <c r="A2773" s="684">
        <v>93668</v>
      </c>
      <c r="B2773" s="684" t="s">
        <v>25735</v>
      </c>
      <c r="C2773" s="684" t="s">
        <v>5</v>
      </c>
      <c r="D2773" s="685" t="s">
        <v>44080</v>
      </c>
    </row>
    <row r="2774" spans="1:4" ht="13.5" x14ac:dyDescent="0.25">
      <c r="A2774" s="684">
        <v>93669</v>
      </c>
      <c r="B2774" s="684" t="s">
        <v>25736</v>
      </c>
      <c r="C2774" s="684" t="s">
        <v>5</v>
      </c>
      <c r="D2774" s="685" t="s">
        <v>44081</v>
      </c>
    </row>
    <row r="2775" spans="1:4" ht="13.5" x14ac:dyDescent="0.25">
      <c r="A2775" s="684">
        <v>93670</v>
      </c>
      <c r="B2775" s="684" t="s">
        <v>25737</v>
      </c>
      <c r="C2775" s="684" t="s">
        <v>5</v>
      </c>
      <c r="D2775" s="685" t="s">
        <v>44081</v>
      </c>
    </row>
    <row r="2776" spans="1:4" ht="13.5" x14ac:dyDescent="0.25">
      <c r="A2776" s="684">
        <v>93671</v>
      </c>
      <c r="B2776" s="684" t="s">
        <v>25738</v>
      </c>
      <c r="C2776" s="684" t="s">
        <v>5</v>
      </c>
      <c r="D2776" s="685" t="s">
        <v>42297</v>
      </c>
    </row>
    <row r="2777" spans="1:4" ht="13.5" x14ac:dyDescent="0.25">
      <c r="A2777" s="684">
        <v>93672</v>
      </c>
      <c r="B2777" s="684" t="s">
        <v>25739</v>
      </c>
      <c r="C2777" s="684" t="s">
        <v>5</v>
      </c>
      <c r="D2777" s="685" t="s">
        <v>44082</v>
      </c>
    </row>
    <row r="2778" spans="1:4" ht="13.5" x14ac:dyDescent="0.25">
      <c r="A2778" s="684">
        <v>93673</v>
      </c>
      <c r="B2778" s="684" t="s">
        <v>25740</v>
      </c>
      <c r="C2778" s="684" t="s">
        <v>5</v>
      </c>
      <c r="D2778" s="685" t="s">
        <v>44083</v>
      </c>
    </row>
    <row r="2779" spans="1:4" ht="13.5" x14ac:dyDescent="0.25">
      <c r="A2779" s="684">
        <v>97359</v>
      </c>
      <c r="B2779" s="684" t="s">
        <v>25741</v>
      </c>
      <c r="C2779" s="684" t="s">
        <v>5</v>
      </c>
      <c r="D2779" s="685" t="s">
        <v>44084</v>
      </c>
    </row>
    <row r="2780" spans="1:4" ht="13.5" x14ac:dyDescent="0.25">
      <c r="A2780" s="684">
        <v>97360</v>
      </c>
      <c r="B2780" s="684" t="s">
        <v>25742</v>
      </c>
      <c r="C2780" s="684" t="s">
        <v>5</v>
      </c>
      <c r="D2780" s="685" t="s">
        <v>44085</v>
      </c>
    </row>
    <row r="2781" spans="1:4" ht="13.5" x14ac:dyDescent="0.25">
      <c r="A2781" s="684">
        <v>97361</v>
      </c>
      <c r="B2781" s="684" t="s">
        <v>25743</v>
      </c>
      <c r="C2781" s="684" t="s">
        <v>5</v>
      </c>
      <c r="D2781" s="685" t="s">
        <v>44086</v>
      </c>
    </row>
    <row r="2782" spans="1:4" ht="13.5" x14ac:dyDescent="0.25">
      <c r="A2782" s="684">
        <v>97362</v>
      </c>
      <c r="B2782" s="684" t="s">
        <v>25744</v>
      </c>
      <c r="C2782" s="684" t="s">
        <v>5</v>
      </c>
      <c r="D2782" s="685" t="s">
        <v>44087</v>
      </c>
    </row>
    <row r="2783" spans="1:4" ht="13.5" x14ac:dyDescent="0.25">
      <c r="A2783" s="684">
        <v>101875</v>
      </c>
      <c r="B2783" s="684" t="s">
        <v>25745</v>
      </c>
      <c r="C2783" s="684" t="s">
        <v>5</v>
      </c>
      <c r="D2783" s="685" t="s">
        <v>44088</v>
      </c>
    </row>
    <row r="2784" spans="1:4" ht="13.5" x14ac:dyDescent="0.25">
      <c r="A2784" s="684">
        <v>101876</v>
      </c>
      <c r="B2784" s="684" t="s">
        <v>25746</v>
      </c>
      <c r="C2784" s="684" t="s">
        <v>5</v>
      </c>
      <c r="D2784" s="685" t="s">
        <v>26991</v>
      </c>
    </row>
    <row r="2785" spans="1:4" ht="13.5" x14ac:dyDescent="0.25">
      <c r="A2785" s="684">
        <v>101877</v>
      </c>
      <c r="B2785" s="684" t="s">
        <v>25747</v>
      </c>
      <c r="C2785" s="684" t="s">
        <v>5</v>
      </c>
      <c r="D2785" s="685" t="s">
        <v>44089</v>
      </c>
    </row>
    <row r="2786" spans="1:4" ht="13.5" x14ac:dyDescent="0.25">
      <c r="A2786" s="684">
        <v>101878</v>
      </c>
      <c r="B2786" s="684" t="s">
        <v>25748</v>
      </c>
      <c r="C2786" s="684" t="s">
        <v>5</v>
      </c>
      <c r="D2786" s="685" t="s">
        <v>44090</v>
      </c>
    </row>
    <row r="2787" spans="1:4" ht="13.5" x14ac:dyDescent="0.25">
      <c r="A2787" s="684">
        <v>101879</v>
      </c>
      <c r="B2787" s="684" t="s">
        <v>25749</v>
      </c>
      <c r="C2787" s="684" t="s">
        <v>5</v>
      </c>
      <c r="D2787" s="685" t="s">
        <v>44091</v>
      </c>
    </row>
    <row r="2788" spans="1:4" ht="13.5" x14ac:dyDescent="0.25">
      <c r="A2788" s="684">
        <v>101880</v>
      </c>
      <c r="B2788" s="684" t="s">
        <v>25750</v>
      </c>
      <c r="C2788" s="684" t="s">
        <v>5</v>
      </c>
      <c r="D2788" s="685" t="s">
        <v>44092</v>
      </c>
    </row>
    <row r="2789" spans="1:4" ht="13.5" x14ac:dyDescent="0.25">
      <c r="A2789" s="684">
        <v>101881</v>
      </c>
      <c r="B2789" s="684" t="s">
        <v>25751</v>
      </c>
      <c r="C2789" s="684" t="s">
        <v>5</v>
      </c>
      <c r="D2789" s="685" t="s">
        <v>44093</v>
      </c>
    </row>
    <row r="2790" spans="1:4" ht="13.5" x14ac:dyDescent="0.25">
      <c r="A2790" s="684">
        <v>101882</v>
      </c>
      <c r="B2790" s="684" t="s">
        <v>25752</v>
      </c>
      <c r="C2790" s="684" t="s">
        <v>5</v>
      </c>
      <c r="D2790" s="685" t="s">
        <v>44094</v>
      </c>
    </row>
    <row r="2791" spans="1:4" ht="13.5" x14ac:dyDescent="0.25">
      <c r="A2791" s="684">
        <v>101883</v>
      </c>
      <c r="B2791" s="684" t="s">
        <v>25753</v>
      </c>
      <c r="C2791" s="684" t="s">
        <v>5</v>
      </c>
      <c r="D2791" s="685" t="s">
        <v>44095</v>
      </c>
    </row>
    <row r="2792" spans="1:4" ht="13.5" x14ac:dyDescent="0.25">
      <c r="A2792" s="684">
        <v>101890</v>
      </c>
      <c r="B2792" s="684" t="s">
        <v>25754</v>
      </c>
      <c r="C2792" s="684" t="s">
        <v>5</v>
      </c>
      <c r="D2792" s="685" t="s">
        <v>24246</v>
      </c>
    </row>
    <row r="2793" spans="1:4" ht="13.5" x14ac:dyDescent="0.25">
      <c r="A2793" s="684">
        <v>101891</v>
      </c>
      <c r="B2793" s="684" t="s">
        <v>25755</v>
      </c>
      <c r="C2793" s="684" t="s">
        <v>5</v>
      </c>
      <c r="D2793" s="685" t="s">
        <v>44096</v>
      </c>
    </row>
    <row r="2794" spans="1:4" ht="13.5" x14ac:dyDescent="0.25">
      <c r="A2794" s="684">
        <v>101892</v>
      </c>
      <c r="B2794" s="684" t="s">
        <v>25756</v>
      </c>
      <c r="C2794" s="684" t="s">
        <v>5</v>
      </c>
      <c r="D2794" s="685" t="s">
        <v>41807</v>
      </c>
    </row>
    <row r="2795" spans="1:4" ht="13.5" x14ac:dyDescent="0.25">
      <c r="A2795" s="684">
        <v>101893</v>
      </c>
      <c r="B2795" s="684" t="s">
        <v>25757</v>
      </c>
      <c r="C2795" s="684" t="s">
        <v>5</v>
      </c>
      <c r="D2795" s="685" t="s">
        <v>44097</v>
      </c>
    </row>
    <row r="2796" spans="1:4" ht="13.5" x14ac:dyDescent="0.25">
      <c r="A2796" s="684">
        <v>101894</v>
      </c>
      <c r="B2796" s="684" t="s">
        <v>25758</v>
      </c>
      <c r="C2796" s="684" t="s">
        <v>5</v>
      </c>
      <c r="D2796" s="685" t="s">
        <v>44098</v>
      </c>
    </row>
    <row r="2797" spans="1:4" ht="13.5" x14ac:dyDescent="0.25">
      <c r="A2797" s="684">
        <v>101895</v>
      </c>
      <c r="B2797" s="684" t="s">
        <v>25759</v>
      </c>
      <c r="C2797" s="684" t="s">
        <v>5</v>
      </c>
      <c r="D2797" s="685" t="s">
        <v>44099</v>
      </c>
    </row>
    <row r="2798" spans="1:4" ht="13.5" x14ac:dyDescent="0.25">
      <c r="A2798" s="684">
        <v>101896</v>
      </c>
      <c r="B2798" s="684" t="s">
        <v>25760</v>
      </c>
      <c r="C2798" s="684" t="s">
        <v>5</v>
      </c>
      <c r="D2798" s="685" t="s">
        <v>44100</v>
      </c>
    </row>
    <row r="2799" spans="1:4" ht="13.5" x14ac:dyDescent="0.25">
      <c r="A2799" s="684">
        <v>101897</v>
      </c>
      <c r="B2799" s="684" t="s">
        <v>25761</v>
      </c>
      <c r="C2799" s="684" t="s">
        <v>5</v>
      </c>
      <c r="D2799" s="685" t="s">
        <v>44101</v>
      </c>
    </row>
    <row r="2800" spans="1:4" ht="13.5" x14ac:dyDescent="0.25">
      <c r="A2800" s="684">
        <v>101898</v>
      </c>
      <c r="B2800" s="684" t="s">
        <v>25762</v>
      </c>
      <c r="C2800" s="684" t="s">
        <v>5</v>
      </c>
      <c r="D2800" s="685" t="s">
        <v>44102</v>
      </c>
    </row>
    <row r="2801" spans="1:4" ht="13.5" x14ac:dyDescent="0.25">
      <c r="A2801" s="684">
        <v>101899</v>
      </c>
      <c r="B2801" s="684" t="s">
        <v>25763</v>
      </c>
      <c r="C2801" s="684" t="s">
        <v>5</v>
      </c>
      <c r="D2801" s="685" t="s">
        <v>44103</v>
      </c>
    </row>
    <row r="2802" spans="1:4" ht="13.5" x14ac:dyDescent="0.25">
      <c r="A2802" s="684">
        <v>101900</v>
      </c>
      <c r="B2802" s="684" t="s">
        <v>25764</v>
      </c>
      <c r="C2802" s="684" t="s">
        <v>5</v>
      </c>
      <c r="D2802" s="685" t="s">
        <v>44104</v>
      </c>
    </row>
    <row r="2803" spans="1:4" ht="13.5" x14ac:dyDescent="0.25">
      <c r="A2803" s="684">
        <v>101901</v>
      </c>
      <c r="B2803" s="684" t="s">
        <v>25765</v>
      </c>
      <c r="C2803" s="684" t="s">
        <v>5</v>
      </c>
      <c r="D2803" s="685" t="s">
        <v>44105</v>
      </c>
    </row>
    <row r="2804" spans="1:4" ht="13.5" x14ac:dyDescent="0.25">
      <c r="A2804" s="684">
        <v>101902</v>
      </c>
      <c r="B2804" s="684" t="s">
        <v>25766</v>
      </c>
      <c r="C2804" s="684" t="s">
        <v>5</v>
      </c>
      <c r="D2804" s="685" t="s">
        <v>44106</v>
      </c>
    </row>
    <row r="2805" spans="1:4" ht="13.5" x14ac:dyDescent="0.25">
      <c r="A2805" s="684">
        <v>101903</v>
      </c>
      <c r="B2805" s="684" t="s">
        <v>25767</v>
      </c>
      <c r="C2805" s="684" t="s">
        <v>5</v>
      </c>
      <c r="D2805" s="685" t="s">
        <v>44107</v>
      </c>
    </row>
    <row r="2806" spans="1:4" ht="13.5" x14ac:dyDescent="0.25">
      <c r="A2806" s="684">
        <v>101904</v>
      </c>
      <c r="B2806" s="684" t="s">
        <v>25768</v>
      </c>
      <c r="C2806" s="684" t="s">
        <v>5</v>
      </c>
      <c r="D2806" s="685" t="s">
        <v>44108</v>
      </c>
    </row>
    <row r="2807" spans="1:4" ht="13.5" x14ac:dyDescent="0.25">
      <c r="A2807" s="684">
        <v>101938</v>
      </c>
      <c r="B2807" s="684" t="s">
        <v>25769</v>
      </c>
      <c r="C2807" s="684" t="s">
        <v>5</v>
      </c>
      <c r="D2807" s="685" t="s">
        <v>44109</v>
      </c>
    </row>
    <row r="2808" spans="1:4" ht="13.5" x14ac:dyDescent="0.25">
      <c r="A2808" s="684">
        <v>101946</v>
      </c>
      <c r="B2808" s="684" t="s">
        <v>25770</v>
      </c>
      <c r="C2808" s="684" t="s">
        <v>5</v>
      </c>
      <c r="D2808" s="685" t="s">
        <v>44110</v>
      </c>
    </row>
    <row r="2809" spans="1:4" ht="13.5" x14ac:dyDescent="0.25">
      <c r="A2809" s="684">
        <v>91945</v>
      </c>
      <c r="B2809" s="684" t="s">
        <v>44111</v>
      </c>
      <c r="C2809" s="684" t="s">
        <v>5</v>
      </c>
      <c r="D2809" s="685" t="s">
        <v>44112</v>
      </c>
    </row>
    <row r="2810" spans="1:4" ht="13.5" x14ac:dyDescent="0.25">
      <c r="A2810" s="684">
        <v>91946</v>
      </c>
      <c r="B2810" s="684" t="s">
        <v>44113</v>
      </c>
      <c r="C2810" s="684" t="s">
        <v>5</v>
      </c>
      <c r="D2810" s="685" t="s">
        <v>26992</v>
      </c>
    </row>
    <row r="2811" spans="1:4" ht="13.5" x14ac:dyDescent="0.25">
      <c r="A2811" s="684">
        <v>91947</v>
      </c>
      <c r="B2811" s="684" t="s">
        <v>44114</v>
      </c>
      <c r="C2811" s="684" t="s">
        <v>5</v>
      </c>
      <c r="D2811" s="685" t="s">
        <v>44115</v>
      </c>
    </row>
    <row r="2812" spans="1:4" ht="13.5" x14ac:dyDescent="0.25">
      <c r="A2812" s="684">
        <v>91949</v>
      </c>
      <c r="B2812" s="684" t="s">
        <v>44116</v>
      </c>
      <c r="C2812" s="684" t="s">
        <v>5</v>
      </c>
      <c r="D2812" s="685" t="s">
        <v>44117</v>
      </c>
    </row>
    <row r="2813" spans="1:4" ht="13.5" x14ac:dyDescent="0.25">
      <c r="A2813" s="684">
        <v>91950</v>
      </c>
      <c r="B2813" s="684" t="s">
        <v>44118</v>
      </c>
      <c r="C2813" s="684" t="s">
        <v>5</v>
      </c>
      <c r="D2813" s="685" t="s">
        <v>24164</v>
      </c>
    </row>
    <row r="2814" spans="1:4" ht="13.5" x14ac:dyDescent="0.25">
      <c r="A2814" s="684">
        <v>91951</v>
      </c>
      <c r="B2814" s="684" t="s">
        <v>44119</v>
      </c>
      <c r="C2814" s="684" t="s">
        <v>5</v>
      </c>
      <c r="D2814" s="685" t="s">
        <v>26993</v>
      </c>
    </row>
    <row r="2815" spans="1:4" ht="13.5" x14ac:dyDescent="0.25">
      <c r="A2815" s="684">
        <v>91952</v>
      </c>
      <c r="B2815" s="684" t="s">
        <v>44120</v>
      </c>
      <c r="C2815" s="684" t="s">
        <v>5</v>
      </c>
      <c r="D2815" s="685" t="s">
        <v>44121</v>
      </c>
    </row>
    <row r="2816" spans="1:4" ht="13.5" x14ac:dyDescent="0.25">
      <c r="A2816" s="684">
        <v>91953</v>
      </c>
      <c r="B2816" s="684" t="s">
        <v>44122</v>
      </c>
      <c r="C2816" s="684" t="s">
        <v>5</v>
      </c>
      <c r="D2816" s="685" t="s">
        <v>26555</v>
      </c>
    </row>
    <row r="2817" spans="1:4" ht="13.5" x14ac:dyDescent="0.25">
      <c r="A2817" s="684">
        <v>91954</v>
      </c>
      <c r="B2817" s="684" t="s">
        <v>44123</v>
      </c>
      <c r="C2817" s="684" t="s">
        <v>5</v>
      </c>
      <c r="D2817" s="685" t="s">
        <v>44124</v>
      </c>
    </row>
    <row r="2818" spans="1:4" ht="13.5" x14ac:dyDescent="0.25">
      <c r="A2818" s="684">
        <v>91955</v>
      </c>
      <c r="B2818" s="684" t="s">
        <v>44125</v>
      </c>
      <c r="C2818" s="684" t="s">
        <v>5</v>
      </c>
      <c r="D2818" s="685" t="s">
        <v>44126</v>
      </c>
    </row>
    <row r="2819" spans="1:4" ht="13.5" x14ac:dyDescent="0.25">
      <c r="A2819" s="684">
        <v>91956</v>
      </c>
      <c r="B2819" s="684" t="s">
        <v>44127</v>
      </c>
      <c r="C2819" s="684" t="s">
        <v>5</v>
      </c>
      <c r="D2819" s="685" t="s">
        <v>44128</v>
      </c>
    </row>
    <row r="2820" spans="1:4" ht="13.5" x14ac:dyDescent="0.25">
      <c r="A2820" s="684">
        <v>91957</v>
      </c>
      <c r="B2820" s="684" t="s">
        <v>44129</v>
      </c>
      <c r="C2820" s="684" t="s">
        <v>5</v>
      </c>
      <c r="D2820" s="685" t="s">
        <v>44130</v>
      </c>
    </row>
    <row r="2821" spans="1:4" ht="13.5" x14ac:dyDescent="0.25">
      <c r="A2821" s="684">
        <v>91958</v>
      </c>
      <c r="B2821" s="684" t="s">
        <v>44131</v>
      </c>
      <c r="C2821" s="684" t="s">
        <v>5</v>
      </c>
      <c r="D2821" s="685" t="s">
        <v>26994</v>
      </c>
    </row>
    <row r="2822" spans="1:4" ht="13.5" x14ac:dyDescent="0.25">
      <c r="A2822" s="684">
        <v>91959</v>
      </c>
      <c r="B2822" s="684" t="s">
        <v>44132</v>
      </c>
      <c r="C2822" s="684" t="s">
        <v>5</v>
      </c>
      <c r="D2822" s="685" t="s">
        <v>44133</v>
      </c>
    </row>
    <row r="2823" spans="1:4" ht="13.5" x14ac:dyDescent="0.25">
      <c r="A2823" s="684">
        <v>91960</v>
      </c>
      <c r="B2823" s="684" t="s">
        <v>44134</v>
      </c>
      <c r="C2823" s="684" t="s">
        <v>5</v>
      </c>
      <c r="D2823" s="685" t="s">
        <v>44135</v>
      </c>
    </row>
    <row r="2824" spans="1:4" ht="13.5" x14ac:dyDescent="0.25">
      <c r="A2824" s="684">
        <v>91961</v>
      </c>
      <c r="B2824" s="684" t="s">
        <v>44136</v>
      </c>
      <c r="C2824" s="684" t="s">
        <v>5</v>
      </c>
      <c r="D2824" s="685" t="s">
        <v>26995</v>
      </c>
    </row>
    <row r="2825" spans="1:4" ht="13.5" x14ac:dyDescent="0.25">
      <c r="A2825" s="684">
        <v>91962</v>
      </c>
      <c r="B2825" s="684" t="s">
        <v>44137</v>
      </c>
      <c r="C2825" s="684" t="s">
        <v>5</v>
      </c>
      <c r="D2825" s="685" t="s">
        <v>44138</v>
      </c>
    </row>
    <row r="2826" spans="1:4" ht="13.5" x14ac:dyDescent="0.25">
      <c r="A2826" s="684">
        <v>91963</v>
      </c>
      <c r="B2826" s="684" t="s">
        <v>44139</v>
      </c>
      <c r="C2826" s="684" t="s">
        <v>5</v>
      </c>
      <c r="D2826" s="685" t="s">
        <v>44140</v>
      </c>
    </row>
    <row r="2827" spans="1:4" ht="13.5" x14ac:dyDescent="0.25">
      <c r="A2827" s="684">
        <v>91964</v>
      </c>
      <c r="B2827" s="684" t="s">
        <v>44141</v>
      </c>
      <c r="C2827" s="684" t="s">
        <v>5</v>
      </c>
      <c r="D2827" s="685" t="s">
        <v>44142</v>
      </c>
    </row>
    <row r="2828" spans="1:4" ht="13.5" x14ac:dyDescent="0.25">
      <c r="A2828" s="684">
        <v>91965</v>
      </c>
      <c r="B2828" s="684" t="s">
        <v>44143</v>
      </c>
      <c r="C2828" s="684" t="s">
        <v>5</v>
      </c>
      <c r="D2828" s="685" t="s">
        <v>26087</v>
      </c>
    </row>
    <row r="2829" spans="1:4" ht="13.5" x14ac:dyDescent="0.25">
      <c r="A2829" s="684">
        <v>91966</v>
      </c>
      <c r="B2829" s="684" t="s">
        <v>44144</v>
      </c>
      <c r="C2829" s="684" t="s">
        <v>5</v>
      </c>
      <c r="D2829" s="685" t="s">
        <v>44145</v>
      </c>
    </row>
    <row r="2830" spans="1:4" ht="13.5" x14ac:dyDescent="0.25">
      <c r="A2830" s="684">
        <v>91967</v>
      </c>
      <c r="B2830" s="684" t="s">
        <v>44146</v>
      </c>
      <c r="C2830" s="684" t="s">
        <v>5</v>
      </c>
      <c r="D2830" s="685" t="s">
        <v>44147</v>
      </c>
    </row>
    <row r="2831" spans="1:4" ht="13.5" x14ac:dyDescent="0.25">
      <c r="A2831" s="684">
        <v>91968</v>
      </c>
      <c r="B2831" s="684" t="s">
        <v>44148</v>
      </c>
      <c r="C2831" s="684" t="s">
        <v>5</v>
      </c>
      <c r="D2831" s="685" t="s">
        <v>44149</v>
      </c>
    </row>
    <row r="2832" spans="1:4" ht="13.5" x14ac:dyDescent="0.25">
      <c r="A2832" s="684">
        <v>91969</v>
      </c>
      <c r="B2832" s="684" t="s">
        <v>44150</v>
      </c>
      <c r="C2832" s="684" t="s">
        <v>5</v>
      </c>
      <c r="D2832" s="685" t="s">
        <v>44151</v>
      </c>
    </row>
    <row r="2833" spans="1:4" ht="13.5" x14ac:dyDescent="0.25">
      <c r="A2833" s="684">
        <v>91970</v>
      </c>
      <c r="B2833" s="684" t="s">
        <v>44152</v>
      </c>
      <c r="C2833" s="684" t="s">
        <v>5</v>
      </c>
      <c r="D2833" s="685" t="s">
        <v>25695</v>
      </c>
    </row>
    <row r="2834" spans="1:4" ht="13.5" x14ac:dyDescent="0.25">
      <c r="A2834" s="684">
        <v>91971</v>
      </c>
      <c r="B2834" s="684" t="s">
        <v>44153</v>
      </c>
      <c r="C2834" s="684" t="s">
        <v>5</v>
      </c>
      <c r="D2834" s="685" t="s">
        <v>44154</v>
      </c>
    </row>
    <row r="2835" spans="1:4" ht="13.5" x14ac:dyDescent="0.25">
      <c r="A2835" s="684">
        <v>91972</v>
      </c>
      <c r="B2835" s="684" t="s">
        <v>44155</v>
      </c>
      <c r="C2835" s="684" t="s">
        <v>5</v>
      </c>
      <c r="D2835" s="685" t="s">
        <v>44156</v>
      </c>
    </row>
    <row r="2836" spans="1:4" ht="13.5" x14ac:dyDescent="0.25">
      <c r="A2836" s="684">
        <v>91973</v>
      </c>
      <c r="B2836" s="684" t="s">
        <v>44157</v>
      </c>
      <c r="C2836" s="684" t="s">
        <v>5</v>
      </c>
      <c r="D2836" s="685" t="s">
        <v>42280</v>
      </c>
    </row>
    <row r="2837" spans="1:4" ht="13.5" x14ac:dyDescent="0.25">
      <c r="A2837" s="684">
        <v>91974</v>
      </c>
      <c r="B2837" s="684" t="s">
        <v>44158</v>
      </c>
      <c r="C2837" s="684" t="s">
        <v>5</v>
      </c>
      <c r="D2837" s="685" t="s">
        <v>26996</v>
      </c>
    </row>
    <row r="2838" spans="1:4" ht="13.5" x14ac:dyDescent="0.25">
      <c r="A2838" s="684">
        <v>91975</v>
      </c>
      <c r="B2838" s="684" t="s">
        <v>44159</v>
      </c>
      <c r="C2838" s="684" t="s">
        <v>5</v>
      </c>
      <c r="D2838" s="685" t="s">
        <v>44160</v>
      </c>
    </row>
    <row r="2839" spans="1:4" ht="13.5" x14ac:dyDescent="0.25">
      <c r="A2839" s="684">
        <v>91976</v>
      </c>
      <c r="B2839" s="684" t="s">
        <v>44161</v>
      </c>
      <c r="C2839" s="684" t="s">
        <v>5</v>
      </c>
      <c r="D2839" s="685" t="s">
        <v>44162</v>
      </c>
    </row>
    <row r="2840" spans="1:4" ht="13.5" x14ac:dyDescent="0.25">
      <c r="A2840" s="684">
        <v>91977</v>
      </c>
      <c r="B2840" s="684" t="s">
        <v>44163</v>
      </c>
      <c r="C2840" s="684" t="s">
        <v>5</v>
      </c>
      <c r="D2840" s="685" t="s">
        <v>44164</v>
      </c>
    </row>
    <row r="2841" spans="1:4" ht="13.5" x14ac:dyDescent="0.25">
      <c r="A2841" s="684">
        <v>91978</v>
      </c>
      <c r="B2841" s="684" t="s">
        <v>44165</v>
      </c>
      <c r="C2841" s="684" t="s">
        <v>5</v>
      </c>
      <c r="D2841" s="685" t="s">
        <v>42128</v>
      </c>
    </row>
    <row r="2842" spans="1:4" ht="13.5" x14ac:dyDescent="0.25">
      <c r="A2842" s="684">
        <v>91979</v>
      </c>
      <c r="B2842" s="684" t="s">
        <v>44166</v>
      </c>
      <c r="C2842" s="684" t="s">
        <v>5</v>
      </c>
      <c r="D2842" s="685" t="s">
        <v>41726</v>
      </c>
    </row>
    <row r="2843" spans="1:4" ht="13.5" x14ac:dyDescent="0.25">
      <c r="A2843" s="684">
        <v>91980</v>
      </c>
      <c r="B2843" s="684" t="s">
        <v>44167</v>
      </c>
      <c r="C2843" s="684" t="s">
        <v>5</v>
      </c>
      <c r="D2843" s="685" t="s">
        <v>44168</v>
      </c>
    </row>
    <row r="2844" spans="1:4" ht="13.5" x14ac:dyDescent="0.25">
      <c r="A2844" s="684">
        <v>91981</v>
      </c>
      <c r="B2844" s="684" t="s">
        <v>44169</v>
      </c>
      <c r="C2844" s="684" t="s">
        <v>5</v>
      </c>
      <c r="D2844" s="685" t="s">
        <v>44170</v>
      </c>
    </row>
    <row r="2845" spans="1:4" ht="13.5" x14ac:dyDescent="0.25">
      <c r="A2845" s="684">
        <v>91982</v>
      </c>
      <c r="B2845" s="684" t="s">
        <v>44171</v>
      </c>
      <c r="C2845" s="684" t="s">
        <v>5</v>
      </c>
      <c r="D2845" s="685" t="s">
        <v>44172</v>
      </c>
    </row>
    <row r="2846" spans="1:4" ht="13.5" x14ac:dyDescent="0.25">
      <c r="A2846" s="684">
        <v>91983</v>
      </c>
      <c r="B2846" s="684" t="s">
        <v>44173</v>
      </c>
      <c r="C2846" s="684" t="s">
        <v>5</v>
      </c>
      <c r="D2846" s="685" t="s">
        <v>44174</v>
      </c>
    </row>
    <row r="2847" spans="1:4" ht="13.5" x14ac:dyDescent="0.25">
      <c r="A2847" s="684">
        <v>91984</v>
      </c>
      <c r="B2847" s="684" t="s">
        <v>44175</v>
      </c>
      <c r="C2847" s="684" t="s">
        <v>5</v>
      </c>
      <c r="D2847" s="685" t="s">
        <v>26997</v>
      </c>
    </row>
    <row r="2848" spans="1:4" ht="13.5" x14ac:dyDescent="0.25">
      <c r="A2848" s="684">
        <v>91985</v>
      </c>
      <c r="B2848" s="684" t="s">
        <v>44176</v>
      </c>
      <c r="C2848" s="684" t="s">
        <v>5</v>
      </c>
      <c r="D2848" s="685" t="s">
        <v>25674</v>
      </c>
    </row>
    <row r="2849" spans="1:4" ht="13.5" x14ac:dyDescent="0.25">
      <c r="A2849" s="684">
        <v>91986</v>
      </c>
      <c r="B2849" s="684" t="s">
        <v>44177</v>
      </c>
      <c r="C2849" s="684" t="s">
        <v>5</v>
      </c>
      <c r="D2849" s="685" t="s">
        <v>44178</v>
      </c>
    </row>
    <row r="2850" spans="1:4" ht="13.5" x14ac:dyDescent="0.25">
      <c r="A2850" s="684">
        <v>91987</v>
      </c>
      <c r="B2850" s="684" t="s">
        <v>44179</v>
      </c>
      <c r="C2850" s="684" t="s">
        <v>5</v>
      </c>
      <c r="D2850" s="685" t="s">
        <v>44180</v>
      </c>
    </row>
    <row r="2851" spans="1:4" ht="13.5" x14ac:dyDescent="0.25">
      <c r="A2851" s="684">
        <v>91988</v>
      </c>
      <c r="B2851" s="684" t="s">
        <v>44181</v>
      </c>
      <c r="C2851" s="684" t="s">
        <v>5</v>
      </c>
      <c r="D2851" s="685" t="s">
        <v>23794</v>
      </c>
    </row>
    <row r="2852" spans="1:4" ht="13.5" x14ac:dyDescent="0.25">
      <c r="A2852" s="684">
        <v>91989</v>
      </c>
      <c r="B2852" s="684" t="s">
        <v>44182</v>
      </c>
      <c r="C2852" s="684" t="s">
        <v>5</v>
      </c>
      <c r="D2852" s="685" t="s">
        <v>24013</v>
      </c>
    </row>
    <row r="2853" spans="1:4" ht="13.5" x14ac:dyDescent="0.25">
      <c r="A2853" s="684">
        <v>91990</v>
      </c>
      <c r="B2853" s="684" t="s">
        <v>44183</v>
      </c>
      <c r="C2853" s="684" t="s">
        <v>5</v>
      </c>
      <c r="D2853" s="685" t="s">
        <v>25263</v>
      </c>
    </row>
    <row r="2854" spans="1:4" ht="13.5" x14ac:dyDescent="0.25">
      <c r="A2854" s="684">
        <v>91991</v>
      </c>
      <c r="B2854" s="684" t="s">
        <v>44184</v>
      </c>
      <c r="C2854" s="684" t="s">
        <v>5</v>
      </c>
      <c r="D2854" s="685" t="s">
        <v>26998</v>
      </c>
    </row>
    <row r="2855" spans="1:4" ht="13.5" x14ac:dyDescent="0.25">
      <c r="A2855" s="684">
        <v>91992</v>
      </c>
      <c r="B2855" s="684" t="s">
        <v>44185</v>
      </c>
      <c r="C2855" s="684" t="s">
        <v>5</v>
      </c>
      <c r="D2855" s="685" t="s">
        <v>44186</v>
      </c>
    </row>
    <row r="2856" spans="1:4" ht="13.5" x14ac:dyDescent="0.25">
      <c r="A2856" s="684">
        <v>91993</v>
      </c>
      <c r="B2856" s="684" t="s">
        <v>44187</v>
      </c>
      <c r="C2856" s="684" t="s">
        <v>5</v>
      </c>
      <c r="D2856" s="685" t="s">
        <v>44188</v>
      </c>
    </row>
    <row r="2857" spans="1:4" ht="13.5" x14ac:dyDescent="0.25">
      <c r="A2857" s="684">
        <v>91994</v>
      </c>
      <c r="B2857" s="684" t="s">
        <v>44189</v>
      </c>
      <c r="C2857" s="684" t="s">
        <v>5</v>
      </c>
      <c r="D2857" s="685" t="s">
        <v>44190</v>
      </c>
    </row>
    <row r="2858" spans="1:4" ht="13.5" x14ac:dyDescent="0.25">
      <c r="A2858" s="684">
        <v>91995</v>
      </c>
      <c r="B2858" s="684" t="s">
        <v>44191</v>
      </c>
      <c r="C2858" s="684" t="s">
        <v>5</v>
      </c>
      <c r="D2858" s="685" t="s">
        <v>26999</v>
      </c>
    </row>
    <row r="2859" spans="1:4" ht="13.5" x14ac:dyDescent="0.25">
      <c r="A2859" s="684">
        <v>91996</v>
      </c>
      <c r="B2859" s="684" t="s">
        <v>44192</v>
      </c>
      <c r="C2859" s="684" t="s">
        <v>5</v>
      </c>
      <c r="D2859" s="685" t="s">
        <v>27000</v>
      </c>
    </row>
    <row r="2860" spans="1:4" ht="13.5" x14ac:dyDescent="0.25">
      <c r="A2860" s="684">
        <v>91997</v>
      </c>
      <c r="B2860" s="684" t="s">
        <v>44193</v>
      </c>
      <c r="C2860" s="684" t="s">
        <v>5</v>
      </c>
      <c r="D2860" s="685" t="s">
        <v>44194</v>
      </c>
    </row>
    <row r="2861" spans="1:4" ht="13.5" x14ac:dyDescent="0.25">
      <c r="A2861" s="684">
        <v>91998</v>
      </c>
      <c r="B2861" s="684" t="s">
        <v>44195</v>
      </c>
      <c r="C2861" s="684" t="s">
        <v>5</v>
      </c>
      <c r="D2861" s="685" t="s">
        <v>25812</v>
      </c>
    </row>
    <row r="2862" spans="1:4" ht="13.5" x14ac:dyDescent="0.25">
      <c r="A2862" s="684">
        <v>91999</v>
      </c>
      <c r="B2862" s="684" t="s">
        <v>44196</v>
      </c>
      <c r="C2862" s="684" t="s">
        <v>5</v>
      </c>
      <c r="D2862" s="685" t="s">
        <v>44197</v>
      </c>
    </row>
    <row r="2863" spans="1:4" ht="13.5" x14ac:dyDescent="0.25">
      <c r="A2863" s="684">
        <v>92000</v>
      </c>
      <c r="B2863" s="684" t="s">
        <v>44198</v>
      </c>
      <c r="C2863" s="684" t="s">
        <v>5</v>
      </c>
      <c r="D2863" s="685" t="s">
        <v>42812</v>
      </c>
    </row>
    <row r="2864" spans="1:4" ht="13.5" x14ac:dyDescent="0.25">
      <c r="A2864" s="684">
        <v>92001</v>
      </c>
      <c r="B2864" s="684" t="s">
        <v>44199</v>
      </c>
      <c r="C2864" s="684" t="s">
        <v>5</v>
      </c>
      <c r="D2864" s="685" t="s">
        <v>27001</v>
      </c>
    </row>
    <row r="2865" spans="1:4" ht="13.5" x14ac:dyDescent="0.25">
      <c r="A2865" s="684">
        <v>92002</v>
      </c>
      <c r="B2865" s="684" t="s">
        <v>44200</v>
      </c>
      <c r="C2865" s="684" t="s">
        <v>5</v>
      </c>
      <c r="D2865" s="685" t="s">
        <v>27002</v>
      </c>
    </row>
    <row r="2866" spans="1:4" ht="13.5" x14ac:dyDescent="0.25">
      <c r="A2866" s="684">
        <v>92003</v>
      </c>
      <c r="B2866" s="684" t="s">
        <v>44201</v>
      </c>
      <c r="C2866" s="684" t="s">
        <v>5</v>
      </c>
      <c r="D2866" s="685" t="s">
        <v>41804</v>
      </c>
    </row>
    <row r="2867" spans="1:4" ht="13.5" x14ac:dyDescent="0.25">
      <c r="A2867" s="684">
        <v>92004</v>
      </c>
      <c r="B2867" s="684" t="s">
        <v>44202</v>
      </c>
      <c r="C2867" s="684" t="s">
        <v>5</v>
      </c>
      <c r="D2867" s="685" t="s">
        <v>44203</v>
      </c>
    </row>
    <row r="2868" spans="1:4" ht="13.5" x14ac:dyDescent="0.25">
      <c r="A2868" s="684">
        <v>92005</v>
      </c>
      <c r="B2868" s="684" t="s">
        <v>44204</v>
      </c>
      <c r="C2868" s="684" t="s">
        <v>5</v>
      </c>
      <c r="D2868" s="685" t="s">
        <v>44205</v>
      </c>
    </row>
    <row r="2869" spans="1:4" ht="13.5" x14ac:dyDescent="0.25">
      <c r="A2869" s="684">
        <v>92006</v>
      </c>
      <c r="B2869" s="684" t="s">
        <v>44206</v>
      </c>
      <c r="C2869" s="684" t="s">
        <v>5</v>
      </c>
      <c r="D2869" s="685" t="s">
        <v>26621</v>
      </c>
    </row>
    <row r="2870" spans="1:4" ht="13.5" x14ac:dyDescent="0.25">
      <c r="A2870" s="684">
        <v>92007</v>
      </c>
      <c r="B2870" s="684" t="s">
        <v>44207</v>
      </c>
      <c r="C2870" s="684" t="s">
        <v>5</v>
      </c>
      <c r="D2870" s="685" t="s">
        <v>44208</v>
      </c>
    </row>
    <row r="2871" spans="1:4" ht="13.5" x14ac:dyDescent="0.25">
      <c r="A2871" s="684">
        <v>92008</v>
      </c>
      <c r="B2871" s="684" t="s">
        <v>44209</v>
      </c>
      <c r="C2871" s="684" t="s">
        <v>5</v>
      </c>
      <c r="D2871" s="685" t="s">
        <v>27003</v>
      </c>
    </row>
    <row r="2872" spans="1:4" ht="13.5" x14ac:dyDescent="0.25">
      <c r="A2872" s="684">
        <v>92009</v>
      </c>
      <c r="B2872" s="684" t="s">
        <v>44210</v>
      </c>
      <c r="C2872" s="684" t="s">
        <v>5</v>
      </c>
      <c r="D2872" s="685" t="s">
        <v>41725</v>
      </c>
    </row>
    <row r="2873" spans="1:4" ht="13.5" x14ac:dyDescent="0.25">
      <c r="A2873" s="684">
        <v>92010</v>
      </c>
      <c r="B2873" s="684" t="s">
        <v>44211</v>
      </c>
      <c r="C2873" s="684" t="s">
        <v>5</v>
      </c>
      <c r="D2873" s="685" t="s">
        <v>44212</v>
      </c>
    </row>
    <row r="2874" spans="1:4" ht="13.5" x14ac:dyDescent="0.25">
      <c r="A2874" s="684">
        <v>92011</v>
      </c>
      <c r="B2874" s="684" t="s">
        <v>44213</v>
      </c>
      <c r="C2874" s="684" t="s">
        <v>5</v>
      </c>
      <c r="D2874" s="685" t="s">
        <v>44214</v>
      </c>
    </row>
    <row r="2875" spans="1:4" ht="13.5" x14ac:dyDescent="0.25">
      <c r="A2875" s="684">
        <v>92012</v>
      </c>
      <c r="B2875" s="684" t="s">
        <v>44215</v>
      </c>
      <c r="C2875" s="684" t="s">
        <v>5</v>
      </c>
      <c r="D2875" s="685" t="s">
        <v>44216</v>
      </c>
    </row>
    <row r="2876" spans="1:4" ht="13.5" x14ac:dyDescent="0.25">
      <c r="A2876" s="684">
        <v>92013</v>
      </c>
      <c r="B2876" s="684" t="s">
        <v>44217</v>
      </c>
      <c r="C2876" s="684" t="s">
        <v>5</v>
      </c>
      <c r="D2876" s="685" t="s">
        <v>44218</v>
      </c>
    </row>
    <row r="2877" spans="1:4" ht="13.5" x14ac:dyDescent="0.25">
      <c r="A2877" s="684">
        <v>92014</v>
      </c>
      <c r="B2877" s="684" t="s">
        <v>44219</v>
      </c>
      <c r="C2877" s="684" t="s">
        <v>5</v>
      </c>
      <c r="D2877" s="685" t="s">
        <v>44220</v>
      </c>
    </row>
    <row r="2878" spans="1:4" ht="13.5" x14ac:dyDescent="0.25">
      <c r="A2878" s="684">
        <v>92015</v>
      </c>
      <c r="B2878" s="684" t="s">
        <v>44221</v>
      </c>
      <c r="C2878" s="684" t="s">
        <v>5</v>
      </c>
      <c r="D2878" s="685" t="s">
        <v>44222</v>
      </c>
    </row>
    <row r="2879" spans="1:4" ht="13.5" x14ac:dyDescent="0.25">
      <c r="A2879" s="684">
        <v>92016</v>
      </c>
      <c r="B2879" s="684" t="s">
        <v>44223</v>
      </c>
      <c r="C2879" s="684" t="s">
        <v>5</v>
      </c>
      <c r="D2879" s="685" t="s">
        <v>44224</v>
      </c>
    </row>
    <row r="2880" spans="1:4" ht="13.5" x14ac:dyDescent="0.25">
      <c r="A2880" s="684">
        <v>92017</v>
      </c>
      <c r="B2880" s="684" t="s">
        <v>44225</v>
      </c>
      <c r="C2880" s="684" t="s">
        <v>5</v>
      </c>
      <c r="D2880" s="685" t="s">
        <v>27004</v>
      </c>
    </row>
    <row r="2881" spans="1:4" ht="13.5" x14ac:dyDescent="0.25">
      <c r="A2881" s="684">
        <v>92018</v>
      </c>
      <c r="B2881" s="684" t="s">
        <v>44226</v>
      </c>
      <c r="C2881" s="684" t="s">
        <v>5</v>
      </c>
      <c r="D2881" s="685" t="s">
        <v>44227</v>
      </c>
    </row>
    <row r="2882" spans="1:4" ht="13.5" x14ac:dyDescent="0.25">
      <c r="A2882" s="684">
        <v>92019</v>
      </c>
      <c r="B2882" s="684" t="s">
        <v>44228</v>
      </c>
      <c r="C2882" s="684" t="s">
        <v>5</v>
      </c>
      <c r="D2882" s="685" t="s">
        <v>44229</v>
      </c>
    </row>
    <row r="2883" spans="1:4" ht="13.5" x14ac:dyDescent="0.25">
      <c r="A2883" s="684">
        <v>92020</v>
      </c>
      <c r="B2883" s="684" t="s">
        <v>44230</v>
      </c>
      <c r="C2883" s="684" t="s">
        <v>5</v>
      </c>
      <c r="D2883" s="685" t="s">
        <v>44231</v>
      </c>
    </row>
    <row r="2884" spans="1:4" ht="13.5" x14ac:dyDescent="0.25">
      <c r="A2884" s="684">
        <v>92021</v>
      </c>
      <c r="B2884" s="684" t="s">
        <v>44232</v>
      </c>
      <c r="C2884" s="684" t="s">
        <v>5</v>
      </c>
      <c r="D2884" s="685" t="s">
        <v>44233</v>
      </c>
    </row>
    <row r="2885" spans="1:4" ht="13.5" x14ac:dyDescent="0.25">
      <c r="A2885" s="684">
        <v>92022</v>
      </c>
      <c r="B2885" s="684" t="s">
        <v>44234</v>
      </c>
      <c r="C2885" s="684" t="s">
        <v>5</v>
      </c>
      <c r="D2885" s="685" t="s">
        <v>44235</v>
      </c>
    </row>
    <row r="2886" spans="1:4" ht="13.5" x14ac:dyDescent="0.25">
      <c r="A2886" s="684">
        <v>92023</v>
      </c>
      <c r="B2886" s="684" t="s">
        <v>44236</v>
      </c>
      <c r="C2886" s="684" t="s">
        <v>5</v>
      </c>
      <c r="D2886" s="685" t="s">
        <v>44237</v>
      </c>
    </row>
    <row r="2887" spans="1:4" ht="13.5" x14ac:dyDescent="0.25">
      <c r="A2887" s="684">
        <v>92024</v>
      </c>
      <c r="B2887" s="684" t="s">
        <v>44238</v>
      </c>
      <c r="C2887" s="684" t="s">
        <v>5</v>
      </c>
      <c r="D2887" s="685" t="s">
        <v>44239</v>
      </c>
    </row>
    <row r="2888" spans="1:4" ht="13.5" x14ac:dyDescent="0.25">
      <c r="A2888" s="684">
        <v>92025</v>
      </c>
      <c r="B2888" s="684" t="s">
        <v>44240</v>
      </c>
      <c r="C2888" s="684" t="s">
        <v>5</v>
      </c>
      <c r="D2888" s="685" t="s">
        <v>44241</v>
      </c>
    </row>
    <row r="2889" spans="1:4" ht="13.5" x14ac:dyDescent="0.25">
      <c r="A2889" s="684">
        <v>92026</v>
      </c>
      <c r="B2889" s="684" t="s">
        <v>44242</v>
      </c>
      <c r="C2889" s="684" t="s">
        <v>5</v>
      </c>
      <c r="D2889" s="685" t="s">
        <v>44243</v>
      </c>
    </row>
    <row r="2890" spans="1:4" ht="13.5" x14ac:dyDescent="0.25">
      <c r="A2890" s="684">
        <v>92027</v>
      </c>
      <c r="B2890" s="684" t="s">
        <v>44244</v>
      </c>
      <c r="C2890" s="684" t="s">
        <v>5</v>
      </c>
      <c r="D2890" s="685" t="s">
        <v>44245</v>
      </c>
    </row>
    <row r="2891" spans="1:4" ht="13.5" x14ac:dyDescent="0.25">
      <c r="A2891" s="684">
        <v>92028</v>
      </c>
      <c r="B2891" s="684" t="s">
        <v>44246</v>
      </c>
      <c r="C2891" s="684" t="s">
        <v>5</v>
      </c>
      <c r="D2891" s="685" t="s">
        <v>27005</v>
      </c>
    </row>
    <row r="2892" spans="1:4" ht="13.5" x14ac:dyDescent="0.25">
      <c r="A2892" s="684">
        <v>92029</v>
      </c>
      <c r="B2892" s="684" t="s">
        <v>44247</v>
      </c>
      <c r="C2892" s="684" t="s">
        <v>5</v>
      </c>
      <c r="D2892" s="685" t="s">
        <v>27006</v>
      </c>
    </row>
    <row r="2893" spans="1:4" ht="13.5" x14ac:dyDescent="0.25">
      <c r="A2893" s="684">
        <v>92030</v>
      </c>
      <c r="B2893" s="684" t="s">
        <v>44248</v>
      </c>
      <c r="C2893" s="684" t="s">
        <v>5</v>
      </c>
      <c r="D2893" s="685" t="s">
        <v>24409</v>
      </c>
    </row>
    <row r="2894" spans="1:4" ht="13.5" x14ac:dyDescent="0.25">
      <c r="A2894" s="684">
        <v>92031</v>
      </c>
      <c r="B2894" s="684" t="s">
        <v>44249</v>
      </c>
      <c r="C2894" s="684" t="s">
        <v>5</v>
      </c>
      <c r="D2894" s="685" t="s">
        <v>44250</v>
      </c>
    </row>
    <row r="2895" spans="1:4" ht="13.5" x14ac:dyDescent="0.25">
      <c r="A2895" s="684">
        <v>92032</v>
      </c>
      <c r="B2895" s="684" t="s">
        <v>44251</v>
      </c>
      <c r="C2895" s="684" t="s">
        <v>5</v>
      </c>
      <c r="D2895" s="685" t="s">
        <v>42278</v>
      </c>
    </row>
    <row r="2896" spans="1:4" ht="13.5" x14ac:dyDescent="0.25">
      <c r="A2896" s="684">
        <v>92033</v>
      </c>
      <c r="B2896" s="684" t="s">
        <v>44252</v>
      </c>
      <c r="C2896" s="684" t="s">
        <v>5</v>
      </c>
      <c r="D2896" s="685" t="s">
        <v>27007</v>
      </c>
    </row>
    <row r="2897" spans="1:4" ht="13.5" x14ac:dyDescent="0.25">
      <c r="A2897" s="684">
        <v>92034</v>
      </c>
      <c r="B2897" s="684" t="s">
        <v>44253</v>
      </c>
      <c r="C2897" s="684" t="s">
        <v>5</v>
      </c>
      <c r="D2897" s="685" t="s">
        <v>44254</v>
      </c>
    </row>
    <row r="2898" spans="1:4" ht="13.5" x14ac:dyDescent="0.25">
      <c r="A2898" s="684">
        <v>92035</v>
      </c>
      <c r="B2898" s="684" t="s">
        <v>44255</v>
      </c>
      <c r="C2898" s="684" t="s">
        <v>5</v>
      </c>
      <c r="D2898" s="685" t="s">
        <v>44256</v>
      </c>
    </row>
    <row r="2899" spans="1:4" ht="13.5" x14ac:dyDescent="0.25">
      <c r="A2899" s="684">
        <v>97583</v>
      </c>
      <c r="B2899" s="684" t="s">
        <v>44257</v>
      </c>
      <c r="C2899" s="684" t="s">
        <v>5</v>
      </c>
      <c r="D2899" s="685" t="s">
        <v>44258</v>
      </c>
    </row>
    <row r="2900" spans="1:4" ht="13.5" x14ac:dyDescent="0.25">
      <c r="A2900" s="684">
        <v>97584</v>
      </c>
      <c r="B2900" s="684" t="s">
        <v>24188</v>
      </c>
      <c r="C2900" s="684" t="s">
        <v>5</v>
      </c>
      <c r="D2900" s="685" t="s">
        <v>44259</v>
      </c>
    </row>
    <row r="2901" spans="1:4" ht="13.5" x14ac:dyDescent="0.25">
      <c r="A2901" s="684">
        <v>97585</v>
      </c>
      <c r="B2901" s="684" t="s">
        <v>44260</v>
      </c>
      <c r="C2901" s="684" t="s">
        <v>5</v>
      </c>
      <c r="D2901" s="685" t="s">
        <v>44261</v>
      </c>
    </row>
    <row r="2902" spans="1:4" ht="13.5" x14ac:dyDescent="0.25">
      <c r="A2902" s="684">
        <v>97586</v>
      </c>
      <c r="B2902" s="684" t="s">
        <v>44262</v>
      </c>
      <c r="C2902" s="684" t="s">
        <v>5</v>
      </c>
      <c r="D2902" s="685" t="s">
        <v>44263</v>
      </c>
    </row>
    <row r="2903" spans="1:4" ht="13.5" x14ac:dyDescent="0.25">
      <c r="A2903" s="684">
        <v>97587</v>
      </c>
      <c r="B2903" s="684" t="s">
        <v>44264</v>
      </c>
      <c r="C2903" s="684" t="s">
        <v>5</v>
      </c>
      <c r="D2903" s="685" t="s">
        <v>44265</v>
      </c>
    </row>
    <row r="2904" spans="1:4" ht="13.5" x14ac:dyDescent="0.25">
      <c r="A2904" s="684">
        <v>97589</v>
      </c>
      <c r="B2904" s="684" t="s">
        <v>44266</v>
      </c>
      <c r="C2904" s="684" t="s">
        <v>5</v>
      </c>
      <c r="D2904" s="685" t="s">
        <v>44267</v>
      </c>
    </row>
    <row r="2905" spans="1:4" ht="13.5" x14ac:dyDescent="0.25">
      <c r="A2905" s="684">
        <v>97590</v>
      </c>
      <c r="B2905" s="684" t="s">
        <v>44268</v>
      </c>
      <c r="C2905" s="684" t="s">
        <v>5</v>
      </c>
      <c r="D2905" s="685" t="s">
        <v>44269</v>
      </c>
    </row>
    <row r="2906" spans="1:4" ht="13.5" x14ac:dyDescent="0.25">
      <c r="A2906" s="684">
        <v>97591</v>
      </c>
      <c r="B2906" s="684" t="s">
        <v>44270</v>
      </c>
      <c r="C2906" s="684" t="s">
        <v>5</v>
      </c>
      <c r="D2906" s="685" t="s">
        <v>44271</v>
      </c>
    </row>
    <row r="2907" spans="1:4" ht="13.5" x14ac:dyDescent="0.25">
      <c r="A2907" s="684">
        <v>97592</v>
      </c>
      <c r="B2907" s="684" t="s">
        <v>44272</v>
      </c>
      <c r="C2907" s="684" t="s">
        <v>5</v>
      </c>
      <c r="D2907" s="685" t="s">
        <v>44273</v>
      </c>
    </row>
    <row r="2908" spans="1:4" ht="13.5" x14ac:dyDescent="0.25">
      <c r="A2908" s="684">
        <v>97593</v>
      </c>
      <c r="B2908" s="684" t="s">
        <v>44274</v>
      </c>
      <c r="C2908" s="684" t="s">
        <v>5</v>
      </c>
      <c r="D2908" s="685" t="s">
        <v>27008</v>
      </c>
    </row>
    <row r="2909" spans="1:4" ht="13.5" x14ac:dyDescent="0.25">
      <c r="A2909" s="684">
        <v>97594</v>
      </c>
      <c r="B2909" s="684" t="s">
        <v>44275</v>
      </c>
      <c r="C2909" s="684" t="s">
        <v>5</v>
      </c>
      <c r="D2909" s="685" t="s">
        <v>27009</v>
      </c>
    </row>
    <row r="2910" spans="1:4" ht="13.5" x14ac:dyDescent="0.25">
      <c r="A2910" s="684">
        <v>97595</v>
      </c>
      <c r="B2910" s="684" t="s">
        <v>24189</v>
      </c>
      <c r="C2910" s="684" t="s">
        <v>5</v>
      </c>
      <c r="D2910" s="685" t="s">
        <v>25390</v>
      </c>
    </row>
    <row r="2911" spans="1:4" ht="13.5" x14ac:dyDescent="0.25">
      <c r="A2911" s="684">
        <v>97596</v>
      </c>
      <c r="B2911" s="684" t="s">
        <v>24190</v>
      </c>
      <c r="C2911" s="684" t="s">
        <v>5</v>
      </c>
      <c r="D2911" s="685" t="s">
        <v>44276</v>
      </c>
    </row>
    <row r="2912" spans="1:4" ht="13.5" x14ac:dyDescent="0.25">
      <c r="A2912" s="684">
        <v>97597</v>
      </c>
      <c r="B2912" s="684" t="s">
        <v>24191</v>
      </c>
      <c r="C2912" s="684" t="s">
        <v>5</v>
      </c>
      <c r="D2912" s="685" t="s">
        <v>44277</v>
      </c>
    </row>
    <row r="2913" spans="1:4" ht="13.5" x14ac:dyDescent="0.25">
      <c r="A2913" s="684">
        <v>97598</v>
      </c>
      <c r="B2913" s="684" t="s">
        <v>24192</v>
      </c>
      <c r="C2913" s="684" t="s">
        <v>5</v>
      </c>
      <c r="D2913" s="685" t="s">
        <v>44278</v>
      </c>
    </row>
    <row r="2914" spans="1:4" ht="13.5" x14ac:dyDescent="0.25">
      <c r="A2914" s="684">
        <v>97599</v>
      </c>
      <c r="B2914" s="684" t="s">
        <v>24193</v>
      </c>
      <c r="C2914" s="684" t="s">
        <v>5</v>
      </c>
      <c r="D2914" s="685" t="s">
        <v>27010</v>
      </c>
    </row>
    <row r="2915" spans="1:4" ht="13.5" x14ac:dyDescent="0.25">
      <c r="A2915" s="684">
        <v>97609</v>
      </c>
      <c r="B2915" s="684" t="s">
        <v>24194</v>
      </c>
      <c r="C2915" s="684" t="s">
        <v>5</v>
      </c>
      <c r="D2915" s="685" t="s">
        <v>44279</v>
      </c>
    </row>
    <row r="2916" spans="1:4" ht="13.5" x14ac:dyDescent="0.25">
      <c r="A2916" s="684">
        <v>97610</v>
      </c>
      <c r="B2916" s="684" t="s">
        <v>24195</v>
      </c>
      <c r="C2916" s="684" t="s">
        <v>5</v>
      </c>
      <c r="D2916" s="685" t="s">
        <v>41366</v>
      </c>
    </row>
    <row r="2917" spans="1:4" ht="13.5" x14ac:dyDescent="0.25">
      <c r="A2917" s="684">
        <v>97611</v>
      </c>
      <c r="B2917" s="684" t="s">
        <v>44280</v>
      </c>
      <c r="C2917" s="684" t="s">
        <v>5</v>
      </c>
      <c r="D2917" s="685" t="s">
        <v>27011</v>
      </c>
    </row>
    <row r="2918" spans="1:4" ht="13.5" x14ac:dyDescent="0.25">
      <c r="A2918" s="684">
        <v>97612</v>
      </c>
      <c r="B2918" s="684" t="s">
        <v>44281</v>
      </c>
      <c r="C2918" s="684" t="s">
        <v>5</v>
      </c>
      <c r="D2918" s="685" t="s">
        <v>44282</v>
      </c>
    </row>
    <row r="2919" spans="1:4" ht="13.5" x14ac:dyDescent="0.25">
      <c r="A2919" s="684">
        <v>97613</v>
      </c>
      <c r="B2919" s="684" t="s">
        <v>44283</v>
      </c>
      <c r="C2919" s="684" t="s">
        <v>5</v>
      </c>
      <c r="D2919" s="685" t="s">
        <v>27012</v>
      </c>
    </row>
    <row r="2920" spans="1:4" ht="13.5" x14ac:dyDescent="0.25">
      <c r="A2920" s="684">
        <v>97614</v>
      </c>
      <c r="B2920" s="684" t="s">
        <v>44284</v>
      </c>
      <c r="C2920" s="684" t="s">
        <v>5</v>
      </c>
      <c r="D2920" s="685" t="s">
        <v>44285</v>
      </c>
    </row>
    <row r="2921" spans="1:4" ht="13.5" x14ac:dyDescent="0.25">
      <c r="A2921" s="684">
        <v>97615</v>
      </c>
      <c r="B2921" s="684" t="s">
        <v>44286</v>
      </c>
      <c r="C2921" s="684" t="s">
        <v>5</v>
      </c>
      <c r="D2921" s="685" t="s">
        <v>44287</v>
      </c>
    </row>
    <row r="2922" spans="1:4" ht="13.5" x14ac:dyDescent="0.25">
      <c r="A2922" s="684">
        <v>97616</v>
      </c>
      <c r="B2922" s="684" t="s">
        <v>44288</v>
      </c>
      <c r="C2922" s="684" t="s">
        <v>5</v>
      </c>
      <c r="D2922" s="685" t="s">
        <v>44289</v>
      </c>
    </row>
    <row r="2923" spans="1:4" ht="13.5" x14ac:dyDescent="0.25">
      <c r="A2923" s="684">
        <v>97617</v>
      </c>
      <c r="B2923" s="684" t="s">
        <v>44290</v>
      </c>
      <c r="C2923" s="684" t="s">
        <v>5</v>
      </c>
      <c r="D2923" s="685" t="s">
        <v>44291</v>
      </c>
    </row>
    <row r="2924" spans="1:4" ht="13.5" x14ac:dyDescent="0.25">
      <c r="A2924" s="684">
        <v>97618</v>
      </c>
      <c r="B2924" s="684" t="s">
        <v>44292</v>
      </c>
      <c r="C2924" s="684" t="s">
        <v>5</v>
      </c>
      <c r="D2924" s="685" t="s">
        <v>27013</v>
      </c>
    </row>
    <row r="2925" spans="1:4" ht="13.5" x14ac:dyDescent="0.25">
      <c r="A2925" s="684">
        <v>100902</v>
      </c>
      <c r="B2925" s="684" t="s">
        <v>44293</v>
      </c>
      <c r="C2925" s="684" t="s">
        <v>5</v>
      </c>
      <c r="D2925" s="685" t="s">
        <v>23972</v>
      </c>
    </row>
    <row r="2926" spans="1:4" ht="13.5" x14ac:dyDescent="0.25">
      <c r="A2926" s="684">
        <v>100903</v>
      </c>
      <c r="B2926" s="684" t="s">
        <v>44294</v>
      </c>
      <c r="C2926" s="684" t="s">
        <v>5</v>
      </c>
      <c r="D2926" s="685" t="s">
        <v>44126</v>
      </c>
    </row>
    <row r="2927" spans="1:4" ht="13.5" x14ac:dyDescent="0.25">
      <c r="A2927" s="684">
        <v>100904</v>
      </c>
      <c r="B2927" s="684" t="s">
        <v>44295</v>
      </c>
      <c r="C2927" s="684" t="s">
        <v>5</v>
      </c>
      <c r="D2927" s="685" t="s">
        <v>44258</v>
      </c>
    </row>
    <row r="2928" spans="1:4" ht="13.5" x14ac:dyDescent="0.25">
      <c r="A2928" s="684">
        <v>100905</v>
      </c>
      <c r="B2928" s="684" t="s">
        <v>44296</v>
      </c>
      <c r="C2928" s="684" t="s">
        <v>5</v>
      </c>
      <c r="D2928" s="685" t="s">
        <v>44297</v>
      </c>
    </row>
    <row r="2929" spans="1:4" ht="13.5" x14ac:dyDescent="0.25">
      <c r="A2929" s="684">
        <v>100906</v>
      </c>
      <c r="B2929" s="684" t="s">
        <v>44298</v>
      </c>
      <c r="C2929" s="684" t="s">
        <v>5</v>
      </c>
      <c r="D2929" s="685" t="s">
        <v>44299</v>
      </c>
    </row>
    <row r="2930" spans="1:4" ht="13.5" x14ac:dyDescent="0.25">
      <c r="A2930" s="684">
        <v>100919</v>
      </c>
      <c r="B2930" s="684" t="s">
        <v>44300</v>
      </c>
      <c r="C2930" s="684" t="s">
        <v>5</v>
      </c>
      <c r="D2930" s="685" t="s">
        <v>44301</v>
      </c>
    </row>
    <row r="2931" spans="1:4" ht="13.5" x14ac:dyDescent="0.25">
      <c r="A2931" s="684">
        <v>100920</v>
      </c>
      <c r="B2931" s="684" t="s">
        <v>44302</v>
      </c>
      <c r="C2931" s="684" t="s">
        <v>5</v>
      </c>
      <c r="D2931" s="685" t="s">
        <v>27014</v>
      </c>
    </row>
    <row r="2932" spans="1:4" ht="13.5" x14ac:dyDescent="0.25">
      <c r="A2932" s="684">
        <v>100921</v>
      </c>
      <c r="B2932" s="684" t="s">
        <v>44303</v>
      </c>
      <c r="C2932" s="684" t="s">
        <v>5</v>
      </c>
      <c r="D2932" s="685" t="s">
        <v>44304</v>
      </c>
    </row>
    <row r="2933" spans="1:4" ht="13.5" x14ac:dyDescent="0.25">
      <c r="A2933" s="684">
        <v>100922</v>
      </c>
      <c r="B2933" s="684" t="s">
        <v>44305</v>
      </c>
      <c r="C2933" s="684" t="s">
        <v>5</v>
      </c>
      <c r="D2933" s="685" t="s">
        <v>44306</v>
      </c>
    </row>
    <row r="2934" spans="1:4" ht="13.5" x14ac:dyDescent="0.25">
      <c r="A2934" s="684">
        <v>100923</v>
      </c>
      <c r="B2934" s="684" t="s">
        <v>44307</v>
      </c>
      <c r="C2934" s="684" t="s">
        <v>5</v>
      </c>
      <c r="D2934" s="685" t="s">
        <v>44308</v>
      </c>
    </row>
    <row r="2935" spans="1:4" ht="13.5" x14ac:dyDescent="0.25">
      <c r="A2935" s="684">
        <v>101489</v>
      </c>
      <c r="B2935" s="684" t="s">
        <v>44309</v>
      </c>
      <c r="C2935" s="684" t="s">
        <v>5</v>
      </c>
      <c r="D2935" s="685" t="s">
        <v>44310</v>
      </c>
    </row>
    <row r="2936" spans="1:4" ht="13.5" x14ac:dyDescent="0.25">
      <c r="A2936" s="684">
        <v>101490</v>
      </c>
      <c r="B2936" s="684" t="s">
        <v>44311</v>
      </c>
      <c r="C2936" s="684" t="s">
        <v>5</v>
      </c>
      <c r="D2936" s="685" t="s">
        <v>44312</v>
      </c>
    </row>
    <row r="2937" spans="1:4" ht="13.5" x14ac:dyDescent="0.25">
      <c r="A2937" s="684">
        <v>101491</v>
      </c>
      <c r="B2937" s="684" t="s">
        <v>44313</v>
      </c>
      <c r="C2937" s="684" t="s">
        <v>5</v>
      </c>
      <c r="D2937" s="685" t="s">
        <v>44314</v>
      </c>
    </row>
    <row r="2938" spans="1:4" ht="13.5" x14ac:dyDescent="0.25">
      <c r="A2938" s="684">
        <v>101492</v>
      </c>
      <c r="B2938" s="684" t="s">
        <v>44315</v>
      </c>
      <c r="C2938" s="684" t="s">
        <v>5</v>
      </c>
      <c r="D2938" s="685" t="s">
        <v>44316</v>
      </c>
    </row>
    <row r="2939" spans="1:4" ht="13.5" x14ac:dyDescent="0.25">
      <c r="A2939" s="684">
        <v>101493</v>
      </c>
      <c r="B2939" s="684" t="s">
        <v>44317</v>
      </c>
      <c r="C2939" s="684" t="s">
        <v>5</v>
      </c>
      <c r="D2939" s="685" t="s">
        <v>44318</v>
      </c>
    </row>
    <row r="2940" spans="1:4" ht="13.5" x14ac:dyDescent="0.25">
      <c r="A2940" s="684">
        <v>101494</v>
      </c>
      <c r="B2940" s="684" t="s">
        <v>44319</v>
      </c>
      <c r="C2940" s="684" t="s">
        <v>5</v>
      </c>
      <c r="D2940" s="685" t="s">
        <v>44320</v>
      </c>
    </row>
    <row r="2941" spans="1:4" ht="13.5" x14ac:dyDescent="0.25">
      <c r="A2941" s="684">
        <v>101495</v>
      </c>
      <c r="B2941" s="684" t="s">
        <v>44321</v>
      </c>
      <c r="C2941" s="684" t="s">
        <v>5</v>
      </c>
      <c r="D2941" s="685" t="s">
        <v>44322</v>
      </c>
    </row>
    <row r="2942" spans="1:4" ht="13.5" x14ac:dyDescent="0.25">
      <c r="A2942" s="684">
        <v>101496</v>
      </c>
      <c r="B2942" s="684" t="s">
        <v>44323</v>
      </c>
      <c r="C2942" s="684" t="s">
        <v>5</v>
      </c>
      <c r="D2942" s="685" t="s">
        <v>44324</v>
      </c>
    </row>
    <row r="2943" spans="1:4" ht="13.5" x14ac:dyDescent="0.25">
      <c r="A2943" s="684">
        <v>101497</v>
      </c>
      <c r="B2943" s="684" t="s">
        <v>44325</v>
      </c>
      <c r="C2943" s="684" t="s">
        <v>5</v>
      </c>
      <c r="D2943" s="685" t="s">
        <v>44326</v>
      </c>
    </row>
    <row r="2944" spans="1:4" ht="13.5" x14ac:dyDescent="0.25">
      <c r="A2944" s="684">
        <v>101498</v>
      </c>
      <c r="B2944" s="684" t="s">
        <v>44327</v>
      </c>
      <c r="C2944" s="684" t="s">
        <v>5</v>
      </c>
      <c r="D2944" s="685" t="s">
        <v>44328</v>
      </c>
    </row>
    <row r="2945" spans="1:4" ht="13.5" x14ac:dyDescent="0.25">
      <c r="A2945" s="684">
        <v>101499</v>
      </c>
      <c r="B2945" s="684" t="s">
        <v>44329</v>
      </c>
      <c r="C2945" s="684" t="s">
        <v>5</v>
      </c>
      <c r="D2945" s="685" t="s">
        <v>44330</v>
      </c>
    </row>
    <row r="2946" spans="1:4" ht="13.5" x14ac:dyDescent="0.25">
      <c r="A2946" s="684">
        <v>101500</v>
      </c>
      <c r="B2946" s="684" t="s">
        <v>44331</v>
      </c>
      <c r="C2946" s="684" t="s">
        <v>5</v>
      </c>
      <c r="D2946" s="685" t="s">
        <v>44332</v>
      </c>
    </row>
    <row r="2947" spans="1:4" ht="13.5" x14ac:dyDescent="0.25">
      <c r="A2947" s="684">
        <v>101501</v>
      </c>
      <c r="B2947" s="684" t="s">
        <v>44333</v>
      </c>
      <c r="C2947" s="684" t="s">
        <v>5</v>
      </c>
      <c r="D2947" s="685" t="s">
        <v>44334</v>
      </c>
    </row>
    <row r="2948" spans="1:4" ht="13.5" x14ac:dyDescent="0.25">
      <c r="A2948" s="684">
        <v>101502</v>
      </c>
      <c r="B2948" s="684" t="s">
        <v>44335</v>
      </c>
      <c r="C2948" s="684" t="s">
        <v>5</v>
      </c>
      <c r="D2948" s="685" t="s">
        <v>44336</v>
      </c>
    </row>
    <row r="2949" spans="1:4" ht="13.5" x14ac:dyDescent="0.25">
      <c r="A2949" s="684">
        <v>101503</v>
      </c>
      <c r="B2949" s="684" t="s">
        <v>44337</v>
      </c>
      <c r="C2949" s="684" t="s">
        <v>5</v>
      </c>
      <c r="D2949" s="685" t="s">
        <v>44338</v>
      </c>
    </row>
    <row r="2950" spans="1:4" ht="13.5" x14ac:dyDescent="0.25">
      <c r="A2950" s="684">
        <v>101504</v>
      </c>
      <c r="B2950" s="684" t="s">
        <v>44339</v>
      </c>
      <c r="C2950" s="684" t="s">
        <v>5</v>
      </c>
      <c r="D2950" s="685" t="s">
        <v>44340</v>
      </c>
    </row>
    <row r="2951" spans="1:4" ht="13.5" x14ac:dyDescent="0.25">
      <c r="A2951" s="684">
        <v>101505</v>
      </c>
      <c r="B2951" s="684" t="s">
        <v>44341</v>
      </c>
      <c r="C2951" s="684" t="s">
        <v>5</v>
      </c>
      <c r="D2951" s="685" t="s">
        <v>44342</v>
      </c>
    </row>
    <row r="2952" spans="1:4" ht="13.5" x14ac:dyDescent="0.25">
      <c r="A2952" s="684">
        <v>101506</v>
      </c>
      <c r="B2952" s="684" t="s">
        <v>44343</v>
      </c>
      <c r="C2952" s="684" t="s">
        <v>5</v>
      </c>
      <c r="D2952" s="685" t="s">
        <v>44344</v>
      </c>
    </row>
    <row r="2953" spans="1:4" ht="13.5" x14ac:dyDescent="0.25">
      <c r="A2953" s="684">
        <v>101507</v>
      </c>
      <c r="B2953" s="684" t="s">
        <v>44345</v>
      </c>
      <c r="C2953" s="684" t="s">
        <v>5</v>
      </c>
      <c r="D2953" s="685" t="s">
        <v>44346</v>
      </c>
    </row>
    <row r="2954" spans="1:4" ht="13.5" x14ac:dyDescent="0.25">
      <c r="A2954" s="684">
        <v>101508</v>
      </c>
      <c r="B2954" s="684" t="s">
        <v>44347</v>
      </c>
      <c r="C2954" s="684" t="s">
        <v>5</v>
      </c>
      <c r="D2954" s="685" t="s">
        <v>44348</v>
      </c>
    </row>
    <row r="2955" spans="1:4" ht="13.5" x14ac:dyDescent="0.25">
      <c r="A2955" s="684">
        <v>101509</v>
      </c>
      <c r="B2955" s="684" t="s">
        <v>44349</v>
      </c>
      <c r="C2955" s="684" t="s">
        <v>5</v>
      </c>
      <c r="D2955" s="685" t="s">
        <v>44350</v>
      </c>
    </row>
    <row r="2956" spans="1:4" ht="13.5" x14ac:dyDescent="0.25">
      <c r="A2956" s="684">
        <v>101510</v>
      </c>
      <c r="B2956" s="684" t="s">
        <v>44351</v>
      </c>
      <c r="C2956" s="684" t="s">
        <v>5</v>
      </c>
      <c r="D2956" s="685" t="s">
        <v>44352</v>
      </c>
    </row>
    <row r="2957" spans="1:4" ht="13.5" x14ac:dyDescent="0.25">
      <c r="A2957" s="684">
        <v>101511</v>
      </c>
      <c r="B2957" s="684" t="s">
        <v>44353</v>
      </c>
      <c r="C2957" s="684" t="s">
        <v>5</v>
      </c>
      <c r="D2957" s="685" t="s">
        <v>44354</v>
      </c>
    </row>
    <row r="2958" spans="1:4" ht="13.5" x14ac:dyDescent="0.25">
      <c r="A2958" s="684">
        <v>101512</v>
      </c>
      <c r="B2958" s="684" t="s">
        <v>44355</v>
      </c>
      <c r="C2958" s="684" t="s">
        <v>5</v>
      </c>
      <c r="D2958" s="685" t="s">
        <v>44356</v>
      </c>
    </row>
    <row r="2959" spans="1:4" ht="13.5" x14ac:dyDescent="0.25">
      <c r="A2959" s="684">
        <v>101513</v>
      </c>
      <c r="B2959" s="684" t="s">
        <v>44357</v>
      </c>
      <c r="C2959" s="684" t="s">
        <v>5</v>
      </c>
      <c r="D2959" s="685" t="s">
        <v>44358</v>
      </c>
    </row>
    <row r="2960" spans="1:4" ht="13.5" x14ac:dyDescent="0.25">
      <c r="A2960" s="684">
        <v>101514</v>
      </c>
      <c r="B2960" s="684" t="s">
        <v>44359</v>
      </c>
      <c r="C2960" s="684" t="s">
        <v>5</v>
      </c>
      <c r="D2960" s="685" t="s">
        <v>44360</v>
      </c>
    </row>
    <row r="2961" spans="1:4" ht="13.5" x14ac:dyDescent="0.25">
      <c r="A2961" s="684">
        <v>101515</v>
      </c>
      <c r="B2961" s="684" t="s">
        <v>44361</v>
      </c>
      <c r="C2961" s="684" t="s">
        <v>5</v>
      </c>
      <c r="D2961" s="685" t="s">
        <v>44362</v>
      </c>
    </row>
    <row r="2962" spans="1:4" ht="13.5" x14ac:dyDescent="0.25">
      <c r="A2962" s="684">
        <v>101516</v>
      </c>
      <c r="B2962" s="684" t="s">
        <v>44363</v>
      </c>
      <c r="C2962" s="684" t="s">
        <v>5</v>
      </c>
      <c r="D2962" s="685" t="s">
        <v>44364</v>
      </c>
    </row>
    <row r="2963" spans="1:4" ht="13.5" x14ac:dyDescent="0.25">
      <c r="A2963" s="684">
        <v>101517</v>
      </c>
      <c r="B2963" s="684" t="s">
        <v>44365</v>
      </c>
      <c r="C2963" s="684" t="s">
        <v>5</v>
      </c>
      <c r="D2963" s="685" t="s">
        <v>44366</v>
      </c>
    </row>
    <row r="2964" spans="1:4" ht="13.5" x14ac:dyDescent="0.25">
      <c r="A2964" s="684">
        <v>101518</v>
      </c>
      <c r="B2964" s="684" t="s">
        <v>44367</v>
      </c>
      <c r="C2964" s="684" t="s">
        <v>5</v>
      </c>
      <c r="D2964" s="685" t="s">
        <v>44368</v>
      </c>
    </row>
    <row r="2965" spans="1:4" ht="13.5" x14ac:dyDescent="0.25">
      <c r="A2965" s="684">
        <v>101519</v>
      </c>
      <c r="B2965" s="684" t="s">
        <v>44369</v>
      </c>
      <c r="C2965" s="684" t="s">
        <v>5</v>
      </c>
      <c r="D2965" s="685" t="s">
        <v>44370</v>
      </c>
    </row>
    <row r="2966" spans="1:4" ht="13.5" x14ac:dyDescent="0.25">
      <c r="A2966" s="684">
        <v>101520</v>
      </c>
      <c r="B2966" s="684" t="s">
        <v>44371</v>
      </c>
      <c r="C2966" s="684" t="s">
        <v>5</v>
      </c>
      <c r="D2966" s="685" t="s">
        <v>42515</v>
      </c>
    </row>
    <row r="2967" spans="1:4" ht="13.5" x14ac:dyDescent="0.25">
      <c r="A2967" s="684">
        <v>101521</v>
      </c>
      <c r="B2967" s="684" t="s">
        <v>44372</v>
      </c>
      <c r="C2967" s="684" t="s">
        <v>5</v>
      </c>
      <c r="D2967" s="685" t="s">
        <v>44373</v>
      </c>
    </row>
    <row r="2968" spans="1:4" ht="13.5" x14ac:dyDescent="0.25">
      <c r="A2968" s="684">
        <v>101522</v>
      </c>
      <c r="B2968" s="684" t="s">
        <v>44374</v>
      </c>
      <c r="C2968" s="684" t="s">
        <v>5</v>
      </c>
      <c r="D2968" s="685" t="s">
        <v>44375</v>
      </c>
    </row>
    <row r="2969" spans="1:4" ht="13.5" x14ac:dyDescent="0.25">
      <c r="A2969" s="684">
        <v>101523</v>
      </c>
      <c r="B2969" s="684" t="s">
        <v>44376</v>
      </c>
      <c r="C2969" s="684" t="s">
        <v>5</v>
      </c>
      <c r="D2969" s="685" t="s">
        <v>44377</v>
      </c>
    </row>
    <row r="2970" spans="1:4" ht="13.5" x14ac:dyDescent="0.25">
      <c r="A2970" s="684">
        <v>101524</v>
      </c>
      <c r="B2970" s="684" t="s">
        <v>44378</v>
      </c>
      <c r="C2970" s="684" t="s">
        <v>5</v>
      </c>
      <c r="D2970" s="685" t="s">
        <v>44379</v>
      </c>
    </row>
    <row r="2971" spans="1:4" ht="13.5" x14ac:dyDescent="0.25">
      <c r="A2971" s="684">
        <v>101525</v>
      </c>
      <c r="B2971" s="684" t="s">
        <v>44380</v>
      </c>
      <c r="C2971" s="684" t="s">
        <v>5</v>
      </c>
      <c r="D2971" s="685" t="s">
        <v>44381</v>
      </c>
    </row>
    <row r="2972" spans="1:4" ht="13.5" x14ac:dyDescent="0.25">
      <c r="A2972" s="684">
        <v>101526</v>
      </c>
      <c r="B2972" s="684" t="s">
        <v>44382</v>
      </c>
      <c r="C2972" s="684" t="s">
        <v>5</v>
      </c>
      <c r="D2972" s="685" t="s">
        <v>44383</v>
      </c>
    </row>
    <row r="2973" spans="1:4" ht="13.5" x14ac:dyDescent="0.25">
      <c r="A2973" s="684">
        <v>101527</v>
      </c>
      <c r="B2973" s="684" t="s">
        <v>44384</v>
      </c>
      <c r="C2973" s="684" t="s">
        <v>5</v>
      </c>
      <c r="D2973" s="685" t="s">
        <v>44385</v>
      </c>
    </row>
    <row r="2974" spans="1:4" ht="13.5" x14ac:dyDescent="0.25">
      <c r="A2974" s="684">
        <v>101528</v>
      </c>
      <c r="B2974" s="684" t="s">
        <v>44386</v>
      </c>
      <c r="C2974" s="684" t="s">
        <v>5</v>
      </c>
      <c r="D2974" s="685" t="s">
        <v>44387</v>
      </c>
    </row>
    <row r="2975" spans="1:4" ht="13.5" x14ac:dyDescent="0.25">
      <c r="A2975" s="684">
        <v>101529</v>
      </c>
      <c r="B2975" s="684" t="s">
        <v>44388</v>
      </c>
      <c r="C2975" s="684" t="s">
        <v>5</v>
      </c>
      <c r="D2975" s="685" t="s">
        <v>44389</v>
      </c>
    </row>
    <row r="2976" spans="1:4" ht="13.5" x14ac:dyDescent="0.25">
      <c r="A2976" s="684">
        <v>101530</v>
      </c>
      <c r="B2976" s="684" t="s">
        <v>44390</v>
      </c>
      <c r="C2976" s="684" t="s">
        <v>5</v>
      </c>
      <c r="D2976" s="685" t="s">
        <v>44391</v>
      </c>
    </row>
    <row r="2977" spans="1:4" ht="13.5" x14ac:dyDescent="0.25">
      <c r="A2977" s="684">
        <v>101531</v>
      </c>
      <c r="B2977" s="684" t="s">
        <v>44392</v>
      </c>
      <c r="C2977" s="684" t="s">
        <v>5</v>
      </c>
      <c r="D2977" s="685" t="s">
        <v>44393</v>
      </c>
    </row>
    <row r="2978" spans="1:4" ht="13.5" x14ac:dyDescent="0.25">
      <c r="A2978" s="684">
        <v>101532</v>
      </c>
      <c r="B2978" s="684" t="s">
        <v>44394</v>
      </c>
      <c r="C2978" s="684" t="s">
        <v>5</v>
      </c>
      <c r="D2978" s="685" t="s">
        <v>44395</v>
      </c>
    </row>
    <row r="2979" spans="1:4" ht="13.5" x14ac:dyDescent="0.25">
      <c r="A2979" s="684">
        <v>101533</v>
      </c>
      <c r="B2979" s="684" t="s">
        <v>44396</v>
      </c>
      <c r="C2979" s="684" t="s">
        <v>5</v>
      </c>
      <c r="D2979" s="685" t="s">
        <v>44397</v>
      </c>
    </row>
    <row r="2980" spans="1:4" ht="13.5" x14ac:dyDescent="0.25">
      <c r="A2980" s="684">
        <v>101534</v>
      </c>
      <c r="B2980" s="684" t="s">
        <v>44398</v>
      </c>
      <c r="C2980" s="684" t="s">
        <v>5</v>
      </c>
      <c r="D2980" s="685" t="s">
        <v>44399</v>
      </c>
    </row>
    <row r="2981" spans="1:4" ht="13.5" x14ac:dyDescent="0.25">
      <c r="A2981" s="684">
        <v>101535</v>
      </c>
      <c r="B2981" s="684" t="s">
        <v>44400</v>
      </c>
      <c r="C2981" s="684" t="s">
        <v>5</v>
      </c>
      <c r="D2981" s="685" t="s">
        <v>44401</v>
      </c>
    </row>
    <row r="2982" spans="1:4" ht="13.5" x14ac:dyDescent="0.25">
      <c r="A2982" s="684">
        <v>101536</v>
      </c>
      <c r="B2982" s="684" t="s">
        <v>44402</v>
      </c>
      <c r="C2982" s="684" t="s">
        <v>5</v>
      </c>
      <c r="D2982" s="685" t="s">
        <v>44403</v>
      </c>
    </row>
    <row r="2983" spans="1:4" ht="13.5" x14ac:dyDescent="0.25">
      <c r="A2983" s="684">
        <v>101537</v>
      </c>
      <c r="B2983" s="684" t="s">
        <v>24196</v>
      </c>
      <c r="C2983" s="684" t="s">
        <v>5</v>
      </c>
      <c r="D2983" s="685" t="s">
        <v>44404</v>
      </c>
    </row>
    <row r="2984" spans="1:4" ht="13.5" x14ac:dyDescent="0.25">
      <c r="A2984" s="684">
        <v>101538</v>
      </c>
      <c r="B2984" s="684" t="s">
        <v>24197</v>
      </c>
      <c r="C2984" s="684" t="s">
        <v>5</v>
      </c>
      <c r="D2984" s="685" t="s">
        <v>44405</v>
      </c>
    </row>
    <row r="2985" spans="1:4" ht="13.5" x14ac:dyDescent="0.25">
      <c r="A2985" s="684">
        <v>101539</v>
      </c>
      <c r="B2985" s="684" t="s">
        <v>24198</v>
      </c>
      <c r="C2985" s="684" t="s">
        <v>5</v>
      </c>
      <c r="D2985" s="685" t="s">
        <v>44406</v>
      </c>
    </row>
    <row r="2986" spans="1:4" ht="13.5" x14ac:dyDescent="0.25">
      <c r="A2986" s="684">
        <v>101540</v>
      </c>
      <c r="B2986" s="684" t="s">
        <v>24199</v>
      </c>
      <c r="C2986" s="684" t="s">
        <v>5</v>
      </c>
      <c r="D2986" s="685" t="s">
        <v>44407</v>
      </c>
    </row>
    <row r="2987" spans="1:4" ht="13.5" x14ac:dyDescent="0.25">
      <c r="A2987" s="684">
        <v>101541</v>
      </c>
      <c r="B2987" s="684" t="s">
        <v>24200</v>
      </c>
      <c r="C2987" s="684" t="s">
        <v>5</v>
      </c>
      <c r="D2987" s="685" t="s">
        <v>44408</v>
      </c>
    </row>
    <row r="2988" spans="1:4" ht="13.5" x14ac:dyDescent="0.25">
      <c r="A2988" s="684">
        <v>101542</v>
      </c>
      <c r="B2988" s="684" t="s">
        <v>24201</v>
      </c>
      <c r="C2988" s="684" t="s">
        <v>5</v>
      </c>
      <c r="D2988" s="685" t="s">
        <v>44409</v>
      </c>
    </row>
    <row r="2989" spans="1:4" ht="13.5" x14ac:dyDescent="0.25">
      <c r="A2989" s="684">
        <v>101543</v>
      </c>
      <c r="B2989" s="684" t="s">
        <v>24202</v>
      </c>
      <c r="C2989" s="684" t="s">
        <v>5</v>
      </c>
      <c r="D2989" s="685" t="s">
        <v>44410</v>
      </c>
    </row>
    <row r="2990" spans="1:4" ht="13.5" x14ac:dyDescent="0.25">
      <c r="A2990" s="684">
        <v>101544</v>
      </c>
      <c r="B2990" s="684" t="s">
        <v>24203</v>
      </c>
      <c r="C2990" s="684" t="s">
        <v>5</v>
      </c>
      <c r="D2990" s="685" t="s">
        <v>44411</v>
      </c>
    </row>
    <row r="2991" spans="1:4" ht="13.5" x14ac:dyDescent="0.25">
      <c r="A2991" s="684">
        <v>101545</v>
      </c>
      <c r="B2991" s="684" t="s">
        <v>24204</v>
      </c>
      <c r="C2991" s="684" t="s">
        <v>5</v>
      </c>
      <c r="D2991" s="685" t="s">
        <v>44412</v>
      </c>
    </row>
    <row r="2992" spans="1:4" ht="13.5" x14ac:dyDescent="0.25">
      <c r="A2992" s="684">
        <v>101546</v>
      </c>
      <c r="B2992" s="684" t="s">
        <v>24205</v>
      </c>
      <c r="C2992" s="684" t="s">
        <v>5</v>
      </c>
      <c r="D2992" s="685" t="s">
        <v>44413</v>
      </c>
    </row>
    <row r="2993" spans="1:4" ht="13.5" x14ac:dyDescent="0.25">
      <c r="A2993" s="684">
        <v>101547</v>
      </c>
      <c r="B2993" s="684" t="s">
        <v>24206</v>
      </c>
      <c r="C2993" s="684" t="s">
        <v>5</v>
      </c>
      <c r="D2993" s="685" t="s">
        <v>44414</v>
      </c>
    </row>
    <row r="2994" spans="1:4" ht="13.5" x14ac:dyDescent="0.25">
      <c r="A2994" s="684">
        <v>101548</v>
      </c>
      <c r="B2994" s="684" t="s">
        <v>24207</v>
      </c>
      <c r="C2994" s="684" t="s">
        <v>5</v>
      </c>
      <c r="D2994" s="685" t="s">
        <v>44415</v>
      </c>
    </row>
    <row r="2995" spans="1:4" ht="13.5" x14ac:dyDescent="0.25">
      <c r="A2995" s="684">
        <v>101549</v>
      </c>
      <c r="B2995" s="684" t="s">
        <v>24208</v>
      </c>
      <c r="C2995" s="684" t="s">
        <v>5</v>
      </c>
      <c r="D2995" s="685" t="s">
        <v>43429</v>
      </c>
    </row>
    <row r="2996" spans="1:4" ht="13.5" x14ac:dyDescent="0.25">
      <c r="A2996" s="684">
        <v>101553</v>
      </c>
      <c r="B2996" s="684" t="s">
        <v>24209</v>
      </c>
      <c r="C2996" s="684" t="s">
        <v>5</v>
      </c>
      <c r="D2996" s="685" t="s">
        <v>44416</v>
      </c>
    </row>
    <row r="2997" spans="1:4" ht="13.5" x14ac:dyDescent="0.25">
      <c r="A2997" s="684">
        <v>101554</v>
      </c>
      <c r="B2997" s="684" t="s">
        <v>24210</v>
      </c>
      <c r="C2997" s="684" t="s">
        <v>5</v>
      </c>
      <c r="D2997" s="685" t="s">
        <v>44417</v>
      </c>
    </row>
    <row r="2998" spans="1:4" ht="13.5" x14ac:dyDescent="0.25">
      <c r="A2998" s="684">
        <v>101555</v>
      </c>
      <c r="B2998" s="684" t="s">
        <v>24211</v>
      </c>
      <c r="C2998" s="684" t="s">
        <v>5</v>
      </c>
      <c r="D2998" s="685" t="s">
        <v>27015</v>
      </c>
    </row>
    <row r="2999" spans="1:4" ht="13.5" x14ac:dyDescent="0.25">
      <c r="A2999" s="684">
        <v>101556</v>
      </c>
      <c r="B2999" s="684" t="s">
        <v>24212</v>
      </c>
      <c r="C2999" s="684" t="s">
        <v>5</v>
      </c>
      <c r="D2999" s="685" t="s">
        <v>22784</v>
      </c>
    </row>
    <row r="3000" spans="1:4" ht="13.5" x14ac:dyDescent="0.25">
      <c r="A3000" s="684">
        <v>101560</v>
      </c>
      <c r="B3000" s="684" t="s">
        <v>24213</v>
      </c>
      <c r="C3000" s="684" t="s">
        <v>4</v>
      </c>
      <c r="D3000" s="685" t="s">
        <v>24180</v>
      </c>
    </row>
    <row r="3001" spans="1:4" ht="13.5" x14ac:dyDescent="0.25">
      <c r="A3001" s="684">
        <v>101561</v>
      </c>
      <c r="B3001" s="684" t="s">
        <v>24214</v>
      </c>
      <c r="C3001" s="684" t="s">
        <v>4</v>
      </c>
      <c r="D3001" s="685" t="s">
        <v>44418</v>
      </c>
    </row>
    <row r="3002" spans="1:4" ht="13.5" x14ac:dyDescent="0.25">
      <c r="A3002" s="684">
        <v>101562</v>
      </c>
      <c r="B3002" s="684" t="s">
        <v>24215</v>
      </c>
      <c r="C3002" s="684" t="s">
        <v>4</v>
      </c>
      <c r="D3002" s="685" t="s">
        <v>42195</v>
      </c>
    </row>
    <row r="3003" spans="1:4" ht="13.5" x14ac:dyDescent="0.25">
      <c r="A3003" s="684">
        <v>101563</v>
      </c>
      <c r="B3003" s="684" t="s">
        <v>24216</v>
      </c>
      <c r="C3003" s="684" t="s">
        <v>4</v>
      </c>
      <c r="D3003" s="685" t="s">
        <v>25771</v>
      </c>
    </row>
    <row r="3004" spans="1:4" ht="13.5" x14ac:dyDescent="0.25">
      <c r="A3004" s="684">
        <v>101564</v>
      </c>
      <c r="B3004" s="684" t="s">
        <v>24217</v>
      </c>
      <c r="C3004" s="684" t="s">
        <v>4</v>
      </c>
      <c r="D3004" s="685" t="s">
        <v>44419</v>
      </c>
    </row>
    <row r="3005" spans="1:4" ht="13.5" x14ac:dyDescent="0.25">
      <c r="A3005" s="684">
        <v>101565</v>
      </c>
      <c r="B3005" s="684" t="s">
        <v>24218</v>
      </c>
      <c r="C3005" s="684" t="s">
        <v>4</v>
      </c>
      <c r="D3005" s="685" t="s">
        <v>27004</v>
      </c>
    </row>
    <row r="3006" spans="1:4" ht="13.5" x14ac:dyDescent="0.25">
      <c r="A3006" s="684">
        <v>101567</v>
      </c>
      <c r="B3006" s="684" t="s">
        <v>24219</v>
      </c>
      <c r="C3006" s="684" t="s">
        <v>4</v>
      </c>
      <c r="D3006" s="685" t="s">
        <v>44420</v>
      </c>
    </row>
    <row r="3007" spans="1:4" ht="13.5" x14ac:dyDescent="0.25">
      <c r="A3007" s="684">
        <v>101568</v>
      </c>
      <c r="B3007" s="684" t="s">
        <v>24220</v>
      </c>
      <c r="C3007" s="684" t="s">
        <v>4</v>
      </c>
      <c r="D3007" s="685" t="s">
        <v>44421</v>
      </c>
    </row>
    <row r="3008" spans="1:4" ht="13.5" x14ac:dyDescent="0.25">
      <c r="A3008" s="684">
        <v>101626</v>
      </c>
      <c r="B3008" s="684" t="s">
        <v>44422</v>
      </c>
      <c r="C3008" s="684" t="s">
        <v>5</v>
      </c>
      <c r="D3008" s="685" t="s">
        <v>44423</v>
      </c>
    </row>
    <row r="3009" spans="1:4" ht="13.5" x14ac:dyDescent="0.25">
      <c r="A3009" s="684">
        <v>101627</v>
      </c>
      <c r="B3009" s="684" t="s">
        <v>44424</v>
      </c>
      <c r="C3009" s="684" t="s">
        <v>5</v>
      </c>
      <c r="D3009" s="685" t="s">
        <v>44425</v>
      </c>
    </row>
    <row r="3010" spans="1:4" ht="13.5" x14ac:dyDescent="0.25">
      <c r="A3010" s="684">
        <v>101628</v>
      </c>
      <c r="B3010" s="684" t="s">
        <v>44426</v>
      </c>
      <c r="C3010" s="684" t="s">
        <v>5</v>
      </c>
      <c r="D3010" s="685" t="s">
        <v>44427</v>
      </c>
    </row>
    <row r="3011" spans="1:4" ht="13.5" x14ac:dyDescent="0.25">
      <c r="A3011" s="684">
        <v>101629</v>
      </c>
      <c r="B3011" s="684" t="s">
        <v>44428</v>
      </c>
      <c r="C3011" s="684" t="s">
        <v>5</v>
      </c>
      <c r="D3011" s="685" t="s">
        <v>44429</v>
      </c>
    </row>
    <row r="3012" spans="1:4" ht="13.5" x14ac:dyDescent="0.25">
      <c r="A3012" s="684">
        <v>101630</v>
      </c>
      <c r="B3012" s="684" t="s">
        <v>25776</v>
      </c>
      <c r="C3012" s="684" t="s">
        <v>5</v>
      </c>
      <c r="D3012" s="685" t="s">
        <v>27016</v>
      </c>
    </row>
    <row r="3013" spans="1:4" ht="13.5" x14ac:dyDescent="0.25">
      <c r="A3013" s="684">
        <v>101631</v>
      </c>
      <c r="B3013" s="684" t="s">
        <v>44430</v>
      </c>
      <c r="C3013" s="684" t="s">
        <v>5</v>
      </c>
      <c r="D3013" s="685" t="s">
        <v>23632</v>
      </c>
    </row>
    <row r="3014" spans="1:4" ht="13.5" x14ac:dyDescent="0.25">
      <c r="A3014" s="684">
        <v>101632</v>
      </c>
      <c r="B3014" s="684" t="s">
        <v>25777</v>
      </c>
      <c r="C3014" s="684" t="s">
        <v>5</v>
      </c>
      <c r="D3014" s="685" t="s">
        <v>44431</v>
      </c>
    </row>
    <row r="3015" spans="1:4" ht="13.5" x14ac:dyDescent="0.25">
      <c r="A3015" s="684">
        <v>101633</v>
      </c>
      <c r="B3015" s="684" t="s">
        <v>25778</v>
      </c>
      <c r="C3015" s="684" t="s">
        <v>5</v>
      </c>
      <c r="D3015" s="685" t="s">
        <v>27017</v>
      </c>
    </row>
    <row r="3016" spans="1:4" ht="13.5" x14ac:dyDescent="0.25">
      <c r="A3016" s="684">
        <v>101636</v>
      </c>
      <c r="B3016" s="684" t="s">
        <v>25779</v>
      </c>
      <c r="C3016" s="684" t="s">
        <v>5</v>
      </c>
      <c r="D3016" s="685" t="s">
        <v>44432</v>
      </c>
    </row>
    <row r="3017" spans="1:4" ht="13.5" x14ac:dyDescent="0.25">
      <c r="A3017" s="684">
        <v>101637</v>
      </c>
      <c r="B3017" s="684" t="s">
        <v>25780</v>
      </c>
      <c r="C3017" s="684" t="s">
        <v>5</v>
      </c>
      <c r="D3017" s="685" t="s">
        <v>44433</v>
      </c>
    </row>
    <row r="3018" spans="1:4" ht="13.5" x14ac:dyDescent="0.25">
      <c r="A3018" s="684">
        <v>101640</v>
      </c>
      <c r="B3018" s="684" t="s">
        <v>44434</v>
      </c>
      <c r="C3018" s="684" t="s">
        <v>5</v>
      </c>
      <c r="D3018" s="685" t="s">
        <v>44435</v>
      </c>
    </row>
    <row r="3019" spans="1:4" ht="13.5" x14ac:dyDescent="0.25">
      <c r="A3019" s="684">
        <v>101641</v>
      </c>
      <c r="B3019" s="684" t="s">
        <v>44436</v>
      </c>
      <c r="C3019" s="684" t="s">
        <v>5</v>
      </c>
      <c r="D3019" s="685" t="s">
        <v>44437</v>
      </c>
    </row>
    <row r="3020" spans="1:4" ht="13.5" x14ac:dyDescent="0.25">
      <c r="A3020" s="684">
        <v>101642</v>
      </c>
      <c r="B3020" s="684" t="s">
        <v>44438</v>
      </c>
      <c r="C3020" s="684" t="s">
        <v>5</v>
      </c>
      <c r="D3020" s="685" t="s">
        <v>44439</v>
      </c>
    </row>
    <row r="3021" spans="1:4" ht="13.5" x14ac:dyDescent="0.25">
      <c r="A3021" s="684">
        <v>101643</v>
      </c>
      <c r="B3021" s="684" t="s">
        <v>44440</v>
      </c>
      <c r="C3021" s="684" t="s">
        <v>5</v>
      </c>
      <c r="D3021" s="685" t="s">
        <v>27018</v>
      </c>
    </row>
    <row r="3022" spans="1:4" ht="13.5" x14ac:dyDescent="0.25">
      <c r="A3022" s="684">
        <v>101644</v>
      </c>
      <c r="B3022" s="684" t="s">
        <v>44441</v>
      </c>
      <c r="C3022" s="684" t="s">
        <v>5</v>
      </c>
      <c r="D3022" s="685" t="s">
        <v>44442</v>
      </c>
    </row>
    <row r="3023" spans="1:4" ht="13.5" x14ac:dyDescent="0.25">
      <c r="A3023" s="684">
        <v>101645</v>
      </c>
      <c r="B3023" s="684" t="s">
        <v>44443</v>
      </c>
      <c r="C3023" s="684" t="s">
        <v>5</v>
      </c>
      <c r="D3023" s="685" t="s">
        <v>44444</v>
      </c>
    </row>
    <row r="3024" spans="1:4" ht="13.5" x14ac:dyDescent="0.25">
      <c r="A3024" s="684">
        <v>101646</v>
      </c>
      <c r="B3024" s="684" t="s">
        <v>44445</v>
      </c>
      <c r="C3024" s="684" t="s">
        <v>5</v>
      </c>
      <c r="D3024" s="685" t="s">
        <v>43749</v>
      </c>
    </row>
    <row r="3025" spans="1:4" ht="13.5" x14ac:dyDescent="0.25">
      <c r="A3025" s="684">
        <v>101647</v>
      </c>
      <c r="B3025" s="684" t="s">
        <v>44446</v>
      </c>
      <c r="C3025" s="684" t="s">
        <v>5</v>
      </c>
      <c r="D3025" s="685" t="s">
        <v>27019</v>
      </c>
    </row>
    <row r="3026" spans="1:4" ht="13.5" x14ac:dyDescent="0.25">
      <c r="A3026" s="684">
        <v>101648</v>
      </c>
      <c r="B3026" s="684" t="s">
        <v>44447</v>
      </c>
      <c r="C3026" s="684" t="s">
        <v>5</v>
      </c>
      <c r="D3026" s="685" t="s">
        <v>27020</v>
      </c>
    </row>
    <row r="3027" spans="1:4" ht="13.5" x14ac:dyDescent="0.25">
      <c r="A3027" s="684">
        <v>101649</v>
      </c>
      <c r="B3027" s="684" t="s">
        <v>44448</v>
      </c>
      <c r="C3027" s="684" t="s">
        <v>5</v>
      </c>
      <c r="D3027" s="685" t="s">
        <v>44449</v>
      </c>
    </row>
    <row r="3028" spans="1:4" ht="13.5" x14ac:dyDescent="0.25">
      <c r="A3028" s="684">
        <v>101650</v>
      </c>
      <c r="B3028" s="684" t="s">
        <v>44450</v>
      </c>
      <c r="C3028" s="684" t="s">
        <v>5</v>
      </c>
      <c r="D3028" s="685" t="s">
        <v>44451</v>
      </c>
    </row>
    <row r="3029" spans="1:4" ht="13.5" x14ac:dyDescent="0.25">
      <c r="A3029" s="684">
        <v>101651</v>
      </c>
      <c r="B3029" s="684" t="s">
        <v>25781</v>
      </c>
      <c r="C3029" s="684" t="s">
        <v>5</v>
      </c>
      <c r="D3029" s="685" t="s">
        <v>27021</v>
      </c>
    </row>
    <row r="3030" spans="1:4" ht="13.5" x14ac:dyDescent="0.25">
      <c r="A3030" s="684">
        <v>101652</v>
      </c>
      <c r="B3030" s="684" t="s">
        <v>44452</v>
      </c>
      <c r="C3030" s="684" t="s">
        <v>5</v>
      </c>
      <c r="D3030" s="685" t="s">
        <v>44453</v>
      </c>
    </row>
    <row r="3031" spans="1:4" ht="13.5" x14ac:dyDescent="0.25">
      <c r="A3031" s="684">
        <v>101653</v>
      </c>
      <c r="B3031" s="684" t="s">
        <v>25782</v>
      </c>
      <c r="C3031" s="684" t="s">
        <v>5</v>
      </c>
      <c r="D3031" s="685" t="s">
        <v>44454</v>
      </c>
    </row>
    <row r="3032" spans="1:4" ht="13.5" x14ac:dyDescent="0.25">
      <c r="A3032" s="684">
        <v>101654</v>
      </c>
      <c r="B3032" s="684" t="s">
        <v>25783</v>
      </c>
      <c r="C3032" s="684" t="s">
        <v>5</v>
      </c>
      <c r="D3032" s="685" t="s">
        <v>44455</v>
      </c>
    </row>
    <row r="3033" spans="1:4" ht="13.5" x14ac:dyDescent="0.25">
      <c r="A3033" s="684">
        <v>101655</v>
      </c>
      <c r="B3033" s="684" t="s">
        <v>25784</v>
      </c>
      <c r="C3033" s="684" t="s">
        <v>5</v>
      </c>
      <c r="D3033" s="685" t="s">
        <v>44456</v>
      </c>
    </row>
    <row r="3034" spans="1:4" ht="13.5" x14ac:dyDescent="0.25">
      <c r="A3034" s="684">
        <v>101656</v>
      </c>
      <c r="B3034" s="684" t="s">
        <v>25785</v>
      </c>
      <c r="C3034" s="684" t="s">
        <v>5</v>
      </c>
      <c r="D3034" s="685" t="s">
        <v>44457</v>
      </c>
    </row>
    <row r="3035" spans="1:4" ht="13.5" x14ac:dyDescent="0.25">
      <c r="A3035" s="684">
        <v>101657</v>
      </c>
      <c r="B3035" s="684" t="s">
        <v>25786</v>
      </c>
      <c r="C3035" s="684" t="s">
        <v>5</v>
      </c>
      <c r="D3035" s="685" t="s">
        <v>44458</v>
      </c>
    </row>
    <row r="3036" spans="1:4" ht="13.5" x14ac:dyDescent="0.25">
      <c r="A3036" s="684">
        <v>101658</v>
      </c>
      <c r="B3036" s="684" t="s">
        <v>25787</v>
      </c>
      <c r="C3036" s="684" t="s">
        <v>5</v>
      </c>
      <c r="D3036" s="685" t="s">
        <v>44459</v>
      </c>
    </row>
    <row r="3037" spans="1:4" ht="13.5" x14ac:dyDescent="0.25">
      <c r="A3037" s="684">
        <v>101659</v>
      </c>
      <c r="B3037" s="684" t="s">
        <v>25788</v>
      </c>
      <c r="C3037" s="684" t="s">
        <v>5</v>
      </c>
      <c r="D3037" s="685" t="s">
        <v>44460</v>
      </c>
    </row>
    <row r="3038" spans="1:4" ht="13.5" x14ac:dyDescent="0.25">
      <c r="A3038" s="684">
        <v>101660</v>
      </c>
      <c r="B3038" s="684" t="s">
        <v>25789</v>
      </c>
      <c r="C3038" s="684" t="s">
        <v>5</v>
      </c>
      <c r="D3038" s="685" t="s">
        <v>44461</v>
      </c>
    </row>
    <row r="3039" spans="1:4" ht="13.5" x14ac:dyDescent="0.25">
      <c r="A3039" s="684">
        <v>101661</v>
      </c>
      <c r="B3039" s="684" t="s">
        <v>25790</v>
      </c>
      <c r="C3039" s="684" t="s">
        <v>5</v>
      </c>
      <c r="D3039" s="685" t="s">
        <v>44462</v>
      </c>
    </row>
    <row r="3040" spans="1:4" ht="13.5" x14ac:dyDescent="0.25">
      <c r="A3040" s="684">
        <v>101662</v>
      </c>
      <c r="B3040" s="684" t="s">
        <v>44463</v>
      </c>
      <c r="C3040" s="684" t="s">
        <v>5</v>
      </c>
      <c r="D3040" s="685" t="s">
        <v>44464</v>
      </c>
    </row>
    <row r="3041" spans="1:4" ht="13.5" x14ac:dyDescent="0.25">
      <c r="A3041" s="684">
        <v>101663</v>
      </c>
      <c r="B3041" s="684" t="s">
        <v>25791</v>
      </c>
      <c r="C3041" s="684" t="s">
        <v>5</v>
      </c>
      <c r="D3041" s="685" t="s">
        <v>27022</v>
      </c>
    </row>
    <row r="3042" spans="1:4" ht="13.5" x14ac:dyDescent="0.25">
      <c r="A3042" s="684">
        <v>101664</v>
      </c>
      <c r="B3042" s="684" t="s">
        <v>25792</v>
      </c>
      <c r="C3042" s="684" t="s">
        <v>5</v>
      </c>
      <c r="D3042" s="685" t="s">
        <v>26972</v>
      </c>
    </row>
    <row r="3043" spans="1:4" ht="13.5" x14ac:dyDescent="0.25">
      <c r="A3043" s="684">
        <v>101665</v>
      </c>
      <c r="B3043" s="684" t="s">
        <v>25793</v>
      </c>
      <c r="C3043" s="684" t="s">
        <v>5</v>
      </c>
      <c r="D3043" s="685" t="s">
        <v>44465</v>
      </c>
    </row>
    <row r="3044" spans="1:4" ht="13.5" x14ac:dyDescent="0.25">
      <c r="A3044" s="684">
        <v>101666</v>
      </c>
      <c r="B3044" s="684" t="s">
        <v>44466</v>
      </c>
      <c r="C3044" s="684" t="s">
        <v>5</v>
      </c>
      <c r="D3044" s="685" t="s">
        <v>44467</v>
      </c>
    </row>
    <row r="3045" spans="1:4" ht="13.5" x14ac:dyDescent="0.25">
      <c r="A3045" s="684">
        <v>102085</v>
      </c>
      <c r="B3045" s="684" t="s">
        <v>25794</v>
      </c>
      <c r="C3045" s="684" t="s">
        <v>5</v>
      </c>
      <c r="D3045" s="685" t="s">
        <v>44468</v>
      </c>
    </row>
    <row r="3046" spans="1:4" ht="13.5" x14ac:dyDescent="0.25">
      <c r="A3046" s="684">
        <v>100578</v>
      </c>
      <c r="B3046" s="684" t="s">
        <v>23813</v>
      </c>
      <c r="C3046" s="684" t="s">
        <v>5</v>
      </c>
      <c r="D3046" s="685" t="s">
        <v>44469</v>
      </c>
    </row>
    <row r="3047" spans="1:4" ht="13.5" x14ac:dyDescent="0.25">
      <c r="A3047" s="684">
        <v>100579</v>
      </c>
      <c r="B3047" s="684" t="s">
        <v>23814</v>
      </c>
      <c r="C3047" s="684" t="s">
        <v>5</v>
      </c>
      <c r="D3047" s="685" t="s">
        <v>44470</v>
      </c>
    </row>
    <row r="3048" spans="1:4" ht="13.5" x14ac:dyDescent="0.25">
      <c r="A3048" s="684">
        <v>100580</v>
      </c>
      <c r="B3048" s="684" t="s">
        <v>23815</v>
      </c>
      <c r="C3048" s="684" t="s">
        <v>5</v>
      </c>
      <c r="D3048" s="685" t="s">
        <v>44471</v>
      </c>
    </row>
    <row r="3049" spans="1:4" ht="13.5" x14ac:dyDescent="0.25">
      <c r="A3049" s="684">
        <v>100581</v>
      </c>
      <c r="B3049" s="684" t="s">
        <v>23816</v>
      </c>
      <c r="C3049" s="684" t="s">
        <v>5</v>
      </c>
      <c r="D3049" s="685" t="s">
        <v>44472</v>
      </c>
    </row>
    <row r="3050" spans="1:4" ht="13.5" x14ac:dyDescent="0.25">
      <c r="A3050" s="684">
        <v>100582</v>
      </c>
      <c r="B3050" s="684" t="s">
        <v>23817</v>
      </c>
      <c r="C3050" s="684" t="s">
        <v>5</v>
      </c>
      <c r="D3050" s="685" t="s">
        <v>44473</v>
      </c>
    </row>
    <row r="3051" spans="1:4" ht="13.5" x14ac:dyDescent="0.25">
      <c r="A3051" s="684">
        <v>100583</v>
      </c>
      <c r="B3051" s="684" t="s">
        <v>23818</v>
      </c>
      <c r="C3051" s="684" t="s">
        <v>5</v>
      </c>
      <c r="D3051" s="685" t="s">
        <v>44474</v>
      </c>
    </row>
    <row r="3052" spans="1:4" ht="13.5" x14ac:dyDescent="0.25">
      <c r="A3052" s="684">
        <v>100584</v>
      </c>
      <c r="B3052" s="684" t="s">
        <v>23819</v>
      </c>
      <c r="C3052" s="684" t="s">
        <v>5</v>
      </c>
      <c r="D3052" s="685" t="s">
        <v>44475</v>
      </c>
    </row>
    <row r="3053" spans="1:4" ht="13.5" x14ac:dyDescent="0.25">
      <c r="A3053" s="684">
        <v>100585</v>
      </c>
      <c r="B3053" s="684" t="s">
        <v>23820</v>
      </c>
      <c r="C3053" s="684" t="s">
        <v>5</v>
      </c>
      <c r="D3053" s="685" t="s">
        <v>44476</v>
      </c>
    </row>
    <row r="3054" spans="1:4" ht="13.5" x14ac:dyDescent="0.25">
      <c r="A3054" s="684">
        <v>100586</v>
      </c>
      <c r="B3054" s="684" t="s">
        <v>23821</v>
      </c>
      <c r="C3054" s="684" t="s">
        <v>5</v>
      </c>
      <c r="D3054" s="685" t="s">
        <v>43571</v>
      </c>
    </row>
    <row r="3055" spans="1:4" ht="13.5" x14ac:dyDescent="0.25">
      <c r="A3055" s="684">
        <v>100587</v>
      </c>
      <c r="B3055" s="684" t="s">
        <v>23822</v>
      </c>
      <c r="C3055" s="684" t="s">
        <v>5</v>
      </c>
      <c r="D3055" s="685" t="s">
        <v>44477</v>
      </c>
    </row>
    <row r="3056" spans="1:4" ht="13.5" x14ac:dyDescent="0.25">
      <c r="A3056" s="684">
        <v>100588</v>
      </c>
      <c r="B3056" s="684" t="s">
        <v>23823</v>
      </c>
      <c r="C3056" s="684" t="s">
        <v>5</v>
      </c>
      <c r="D3056" s="685" t="s">
        <v>44478</v>
      </c>
    </row>
    <row r="3057" spans="1:4" ht="13.5" x14ac:dyDescent="0.25">
      <c r="A3057" s="684">
        <v>100589</v>
      </c>
      <c r="B3057" s="684" t="s">
        <v>23824</v>
      </c>
      <c r="C3057" s="684" t="s">
        <v>5</v>
      </c>
      <c r="D3057" s="685" t="s">
        <v>44479</v>
      </c>
    </row>
    <row r="3058" spans="1:4" ht="13.5" x14ac:dyDescent="0.25">
      <c r="A3058" s="684">
        <v>100590</v>
      </c>
      <c r="B3058" s="684" t="s">
        <v>23825</v>
      </c>
      <c r="C3058" s="684" t="s">
        <v>5</v>
      </c>
      <c r="D3058" s="685" t="s">
        <v>44480</v>
      </c>
    </row>
    <row r="3059" spans="1:4" ht="13.5" x14ac:dyDescent="0.25">
      <c r="A3059" s="684">
        <v>100591</v>
      </c>
      <c r="B3059" s="684" t="s">
        <v>23826</v>
      </c>
      <c r="C3059" s="684" t="s">
        <v>5</v>
      </c>
      <c r="D3059" s="685" t="s">
        <v>44481</v>
      </c>
    </row>
    <row r="3060" spans="1:4" ht="13.5" x14ac:dyDescent="0.25">
      <c r="A3060" s="684">
        <v>100592</v>
      </c>
      <c r="B3060" s="684" t="s">
        <v>23827</v>
      </c>
      <c r="C3060" s="684" t="s">
        <v>5</v>
      </c>
      <c r="D3060" s="685" t="s">
        <v>44482</v>
      </c>
    </row>
    <row r="3061" spans="1:4" ht="13.5" x14ac:dyDescent="0.25">
      <c r="A3061" s="684">
        <v>100593</v>
      </c>
      <c r="B3061" s="684" t="s">
        <v>23828</v>
      </c>
      <c r="C3061" s="684" t="s">
        <v>5</v>
      </c>
      <c r="D3061" s="685" t="s">
        <v>44483</v>
      </c>
    </row>
    <row r="3062" spans="1:4" ht="13.5" x14ac:dyDescent="0.25">
      <c r="A3062" s="684">
        <v>100594</v>
      </c>
      <c r="B3062" s="684" t="s">
        <v>23829</v>
      </c>
      <c r="C3062" s="684" t="s">
        <v>5</v>
      </c>
      <c r="D3062" s="685" t="s">
        <v>44484</v>
      </c>
    </row>
    <row r="3063" spans="1:4" ht="13.5" x14ac:dyDescent="0.25">
      <c r="A3063" s="684">
        <v>100595</v>
      </c>
      <c r="B3063" s="684" t="s">
        <v>23830</v>
      </c>
      <c r="C3063" s="684" t="s">
        <v>5</v>
      </c>
      <c r="D3063" s="685" t="s">
        <v>44485</v>
      </c>
    </row>
    <row r="3064" spans="1:4" ht="13.5" x14ac:dyDescent="0.25">
      <c r="A3064" s="684">
        <v>100596</v>
      </c>
      <c r="B3064" s="684" t="s">
        <v>23831</v>
      </c>
      <c r="C3064" s="684" t="s">
        <v>5</v>
      </c>
      <c r="D3064" s="685" t="s">
        <v>44486</v>
      </c>
    </row>
    <row r="3065" spans="1:4" ht="13.5" x14ac:dyDescent="0.25">
      <c r="A3065" s="684">
        <v>100597</v>
      </c>
      <c r="B3065" s="684" t="s">
        <v>23832</v>
      </c>
      <c r="C3065" s="684" t="s">
        <v>5</v>
      </c>
      <c r="D3065" s="685" t="s">
        <v>44487</v>
      </c>
    </row>
    <row r="3066" spans="1:4" ht="13.5" x14ac:dyDescent="0.25">
      <c r="A3066" s="684">
        <v>100598</v>
      </c>
      <c r="B3066" s="684" t="s">
        <v>23833</v>
      </c>
      <c r="C3066" s="684" t="s">
        <v>5</v>
      </c>
      <c r="D3066" s="685" t="s">
        <v>44488</v>
      </c>
    </row>
    <row r="3067" spans="1:4" ht="13.5" x14ac:dyDescent="0.25">
      <c r="A3067" s="684">
        <v>100599</v>
      </c>
      <c r="B3067" s="684" t="s">
        <v>23834</v>
      </c>
      <c r="C3067" s="684" t="s">
        <v>5</v>
      </c>
      <c r="D3067" s="685" t="s">
        <v>44489</v>
      </c>
    </row>
    <row r="3068" spans="1:4" ht="13.5" x14ac:dyDescent="0.25">
      <c r="A3068" s="684">
        <v>100600</v>
      </c>
      <c r="B3068" s="684" t="s">
        <v>23835</v>
      </c>
      <c r="C3068" s="684" t="s">
        <v>5</v>
      </c>
      <c r="D3068" s="685" t="s">
        <v>44490</v>
      </c>
    </row>
    <row r="3069" spans="1:4" ht="13.5" x14ac:dyDescent="0.25">
      <c r="A3069" s="684">
        <v>100601</v>
      </c>
      <c r="B3069" s="684" t="s">
        <v>23836</v>
      </c>
      <c r="C3069" s="684" t="s">
        <v>5</v>
      </c>
      <c r="D3069" s="685" t="s">
        <v>44491</v>
      </c>
    </row>
    <row r="3070" spans="1:4" ht="13.5" x14ac:dyDescent="0.25">
      <c r="A3070" s="684">
        <v>100602</v>
      </c>
      <c r="B3070" s="684" t="s">
        <v>23837</v>
      </c>
      <c r="C3070" s="684" t="s">
        <v>5</v>
      </c>
      <c r="D3070" s="685" t="s">
        <v>44492</v>
      </c>
    </row>
    <row r="3071" spans="1:4" ht="13.5" x14ac:dyDescent="0.25">
      <c r="A3071" s="684">
        <v>100603</v>
      </c>
      <c r="B3071" s="684" t="s">
        <v>23838</v>
      </c>
      <c r="C3071" s="684" t="s">
        <v>5</v>
      </c>
      <c r="D3071" s="685" t="s">
        <v>44493</v>
      </c>
    </row>
    <row r="3072" spans="1:4" ht="13.5" x14ac:dyDescent="0.25">
      <c r="A3072" s="684">
        <v>100604</v>
      </c>
      <c r="B3072" s="684" t="s">
        <v>23839</v>
      </c>
      <c r="C3072" s="684" t="s">
        <v>5</v>
      </c>
      <c r="D3072" s="685" t="s">
        <v>44494</v>
      </c>
    </row>
    <row r="3073" spans="1:4" ht="13.5" x14ac:dyDescent="0.25">
      <c r="A3073" s="684">
        <v>100605</v>
      </c>
      <c r="B3073" s="684" t="s">
        <v>23840</v>
      </c>
      <c r="C3073" s="684" t="s">
        <v>5</v>
      </c>
      <c r="D3073" s="685" t="s">
        <v>44495</v>
      </c>
    </row>
    <row r="3074" spans="1:4" ht="13.5" x14ac:dyDescent="0.25">
      <c r="A3074" s="684">
        <v>100606</v>
      </c>
      <c r="B3074" s="684" t="s">
        <v>23841</v>
      </c>
      <c r="C3074" s="684" t="s">
        <v>5</v>
      </c>
      <c r="D3074" s="685" t="s">
        <v>44496</v>
      </c>
    </row>
    <row r="3075" spans="1:4" ht="13.5" x14ac:dyDescent="0.25">
      <c r="A3075" s="684">
        <v>100607</v>
      </c>
      <c r="B3075" s="684" t="s">
        <v>23842</v>
      </c>
      <c r="C3075" s="684" t="s">
        <v>5</v>
      </c>
      <c r="D3075" s="685" t="s">
        <v>44497</v>
      </c>
    </row>
    <row r="3076" spans="1:4" ht="13.5" x14ac:dyDescent="0.25">
      <c r="A3076" s="684">
        <v>100608</v>
      </c>
      <c r="B3076" s="684" t="s">
        <v>23843</v>
      </c>
      <c r="C3076" s="684" t="s">
        <v>5</v>
      </c>
      <c r="D3076" s="685" t="s">
        <v>44498</v>
      </c>
    </row>
    <row r="3077" spans="1:4" ht="13.5" x14ac:dyDescent="0.25">
      <c r="A3077" s="684">
        <v>100609</v>
      </c>
      <c r="B3077" s="684" t="s">
        <v>23844</v>
      </c>
      <c r="C3077" s="684" t="s">
        <v>5</v>
      </c>
      <c r="D3077" s="685" t="s">
        <v>44499</v>
      </c>
    </row>
    <row r="3078" spans="1:4" ht="13.5" x14ac:dyDescent="0.25">
      <c r="A3078" s="684">
        <v>100610</v>
      </c>
      <c r="B3078" s="684" t="s">
        <v>23845</v>
      </c>
      <c r="C3078" s="684" t="s">
        <v>5</v>
      </c>
      <c r="D3078" s="685" t="s">
        <v>44500</v>
      </c>
    </row>
    <row r="3079" spans="1:4" ht="13.5" x14ac:dyDescent="0.25">
      <c r="A3079" s="684">
        <v>100611</v>
      </c>
      <c r="B3079" s="684" t="s">
        <v>23846</v>
      </c>
      <c r="C3079" s="684" t="s">
        <v>5</v>
      </c>
      <c r="D3079" s="685" t="s">
        <v>44501</v>
      </c>
    </row>
    <row r="3080" spans="1:4" ht="13.5" x14ac:dyDescent="0.25">
      <c r="A3080" s="684">
        <v>100612</v>
      </c>
      <c r="B3080" s="684" t="s">
        <v>23847</v>
      </c>
      <c r="C3080" s="684" t="s">
        <v>5</v>
      </c>
      <c r="D3080" s="685" t="s">
        <v>44502</v>
      </c>
    </row>
    <row r="3081" spans="1:4" ht="13.5" x14ac:dyDescent="0.25">
      <c r="A3081" s="684">
        <v>100613</v>
      </c>
      <c r="B3081" s="684" t="s">
        <v>23848</v>
      </c>
      <c r="C3081" s="684" t="s">
        <v>5</v>
      </c>
      <c r="D3081" s="685" t="s">
        <v>44503</v>
      </c>
    </row>
    <row r="3082" spans="1:4" ht="13.5" x14ac:dyDescent="0.25">
      <c r="A3082" s="684">
        <v>100614</v>
      </c>
      <c r="B3082" s="684" t="s">
        <v>23849</v>
      </c>
      <c r="C3082" s="684" t="s">
        <v>5</v>
      </c>
      <c r="D3082" s="685" t="s">
        <v>44504</v>
      </c>
    </row>
    <row r="3083" spans="1:4" ht="13.5" x14ac:dyDescent="0.25">
      <c r="A3083" s="684">
        <v>100615</v>
      </c>
      <c r="B3083" s="684" t="s">
        <v>23850</v>
      </c>
      <c r="C3083" s="684" t="s">
        <v>5</v>
      </c>
      <c r="D3083" s="685" t="s">
        <v>44505</v>
      </c>
    </row>
    <row r="3084" spans="1:4" ht="13.5" x14ac:dyDescent="0.25">
      <c r="A3084" s="684">
        <v>100616</v>
      </c>
      <c r="B3084" s="684" t="s">
        <v>23851</v>
      </c>
      <c r="C3084" s="684" t="s">
        <v>5</v>
      </c>
      <c r="D3084" s="685" t="s">
        <v>44506</v>
      </c>
    </row>
    <row r="3085" spans="1:4" ht="13.5" x14ac:dyDescent="0.25">
      <c r="A3085" s="684">
        <v>100617</v>
      </c>
      <c r="B3085" s="684" t="s">
        <v>23852</v>
      </c>
      <c r="C3085" s="684" t="s">
        <v>5</v>
      </c>
      <c r="D3085" s="685" t="s">
        <v>44507</v>
      </c>
    </row>
    <row r="3086" spans="1:4" ht="13.5" x14ac:dyDescent="0.25">
      <c r="A3086" s="684">
        <v>100618</v>
      </c>
      <c r="B3086" s="684" t="s">
        <v>23853</v>
      </c>
      <c r="C3086" s="684" t="s">
        <v>5</v>
      </c>
      <c r="D3086" s="685" t="s">
        <v>44508</v>
      </c>
    </row>
    <row r="3087" spans="1:4" ht="13.5" x14ac:dyDescent="0.25">
      <c r="A3087" s="684">
        <v>100619</v>
      </c>
      <c r="B3087" s="684" t="s">
        <v>23854</v>
      </c>
      <c r="C3087" s="684" t="s">
        <v>5</v>
      </c>
      <c r="D3087" s="685" t="s">
        <v>44509</v>
      </c>
    </row>
    <row r="3088" spans="1:4" ht="13.5" x14ac:dyDescent="0.25">
      <c r="A3088" s="684">
        <v>100620</v>
      </c>
      <c r="B3088" s="684" t="s">
        <v>23855</v>
      </c>
      <c r="C3088" s="684" t="s">
        <v>5</v>
      </c>
      <c r="D3088" s="685" t="s">
        <v>44510</v>
      </c>
    </row>
    <row r="3089" spans="1:4" ht="13.5" x14ac:dyDescent="0.25">
      <c r="A3089" s="684">
        <v>100621</v>
      </c>
      <c r="B3089" s="684" t="s">
        <v>23856</v>
      </c>
      <c r="C3089" s="684" t="s">
        <v>5</v>
      </c>
      <c r="D3089" s="685" t="s">
        <v>44511</v>
      </c>
    </row>
    <row r="3090" spans="1:4" ht="13.5" x14ac:dyDescent="0.25">
      <c r="A3090" s="684">
        <v>100622</v>
      </c>
      <c r="B3090" s="684" t="s">
        <v>23857</v>
      </c>
      <c r="C3090" s="684" t="s">
        <v>5</v>
      </c>
      <c r="D3090" s="685" t="s">
        <v>44512</v>
      </c>
    </row>
    <row r="3091" spans="1:4" ht="13.5" x14ac:dyDescent="0.25">
      <c r="A3091" s="684">
        <v>100623</v>
      </c>
      <c r="B3091" s="684" t="s">
        <v>23858</v>
      </c>
      <c r="C3091" s="684" t="s">
        <v>5</v>
      </c>
      <c r="D3091" s="685" t="s">
        <v>44513</v>
      </c>
    </row>
    <row r="3092" spans="1:4" ht="13.5" x14ac:dyDescent="0.25">
      <c r="A3092" s="684">
        <v>97600</v>
      </c>
      <c r="B3092" s="684" t="s">
        <v>44514</v>
      </c>
      <c r="C3092" s="684" t="s">
        <v>5</v>
      </c>
      <c r="D3092" s="685" t="s">
        <v>44515</v>
      </c>
    </row>
    <row r="3093" spans="1:4" ht="13.5" x14ac:dyDescent="0.25">
      <c r="A3093" s="684">
        <v>97601</v>
      </c>
      <c r="B3093" s="684" t="s">
        <v>44516</v>
      </c>
      <c r="C3093" s="684" t="s">
        <v>5</v>
      </c>
      <c r="D3093" s="685" t="s">
        <v>44517</v>
      </c>
    </row>
    <row r="3094" spans="1:4" ht="13.5" x14ac:dyDescent="0.25">
      <c r="A3094" s="684">
        <v>97605</v>
      </c>
      <c r="B3094" s="684" t="s">
        <v>24221</v>
      </c>
      <c r="C3094" s="684" t="s">
        <v>5</v>
      </c>
      <c r="D3094" s="685" t="s">
        <v>44518</v>
      </c>
    </row>
    <row r="3095" spans="1:4" ht="13.5" x14ac:dyDescent="0.25">
      <c r="A3095" s="684">
        <v>97606</v>
      </c>
      <c r="B3095" s="684" t="s">
        <v>44519</v>
      </c>
      <c r="C3095" s="684" t="s">
        <v>5</v>
      </c>
      <c r="D3095" s="685" t="s">
        <v>44520</v>
      </c>
    </row>
    <row r="3096" spans="1:4" ht="13.5" x14ac:dyDescent="0.25">
      <c r="A3096" s="684">
        <v>97607</v>
      </c>
      <c r="B3096" s="684" t="s">
        <v>24222</v>
      </c>
      <c r="C3096" s="684" t="s">
        <v>5</v>
      </c>
      <c r="D3096" s="685" t="s">
        <v>44521</v>
      </c>
    </row>
    <row r="3097" spans="1:4" ht="13.5" x14ac:dyDescent="0.25">
      <c r="A3097" s="684">
        <v>97608</v>
      </c>
      <c r="B3097" s="684" t="s">
        <v>44522</v>
      </c>
      <c r="C3097" s="684" t="s">
        <v>5</v>
      </c>
      <c r="D3097" s="685" t="s">
        <v>44523</v>
      </c>
    </row>
    <row r="3098" spans="1:4" ht="13.5" x14ac:dyDescent="0.25">
      <c r="A3098" s="684">
        <v>102102</v>
      </c>
      <c r="B3098" s="684" t="s">
        <v>25795</v>
      </c>
      <c r="C3098" s="684" t="s">
        <v>5</v>
      </c>
      <c r="D3098" s="685" t="s">
        <v>44524</v>
      </c>
    </row>
    <row r="3099" spans="1:4" ht="13.5" x14ac:dyDescent="0.25">
      <c r="A3099" s="684">
        <v>102103</v>
      </c>
      <c r="B3099" s="684" t="s">
        <v>25796</v>
      </c>
      <c r="C3099" s="684" t="s">
        <v>5</v>
      </c>
      <c r="D3099" s="685" t="s">
        <v>44525</v>
      </c>
    </row>
    <row r="3100" spans="1:4" ht="13.5" x14ac:dyDescent="0.25">
      <c r="A3100" s="684">
        <v>102104</v>
      </c>
      <c r="B3100" s="684" t="s">
        <v>25797</v>
      </c>
      <c r="C3100" s="684" t="s">
        <v>5</v>
      </c>
      <c r="D3100" s="685" t="s">
        <v>44526</v>
      </c>
    </row>
    <row r="3101" spans="1:4" ht="13.5" x14ac:dyDescent="0.25">
      <c r="A3101" s="684">
        <v>102105</v>
      </c>
      <c r="B3101" s="684" t="s">
        <v>25798</v>
      </c>
      <c r="C3101" s="684" t="s">
        <v>5</v>
      </c>
      <c r="D3101" s="685" t="s">
        <v>44527</v>
      </c>
    </row>
    <row r="3102" spans="1:4" ht="13.5" x14ac:dyDescent="0.25">
      <c r="A3102" s="684">
        <v>102106</v>
      </c>
      <c r="B3102" s="684" t="s">
        <v>25799</v>
      </c>
      <c r="C3102" s="684" t="s">
        <v>5</v>
      </c>
      <c r="D3102" s="685" t="s">
        <v>44528</v>
      </c>
    </row>
    <row r="3103" spans="1:4" ht="13.5" x14ac:dyDescent="0.25">
      <c r="A3103" s="684">
        <v>102107</v>
      </c>
      <c r="B3103" s="684" t="s">
        <v>25800</v>
      </c>
      <c r="C3103" s="684" t="s">
        <v>5</v>
      </c>
      <c r="D3103" s="685" t="s">
        <v>44529</v>
      </c>
    </row>
    <row r="3104" spans="1:4" ht="13.5" x14ac:dyDescent="0.25">
      <c r="A3104" s="684">
        <v>102108</v>
      </c>
      <c r="B3104" s="684" t="s">
        <v>25801</v>
      </c>
      <c r="C3104" s="684" t="s">
        <v>5</v>
      </c>
      <c r="D3104" s="685" t="s">
        <v>44530</v>
      </c>
    </row>
    <row r="3105" spans="1:4" ht="13.5" x14ac:dyDescent="0.25">
      <c r="A3105" s="684">
        <v>102109</v>
      </c>
      <c r="B3105" s="684" t="s">
        <v>25802</v>
      </c>
      <c r="C3105" s="684" t="s">
        <v>5</v>
      </c>
      <c r="D3105" s="685" t="s">
        <v>44531</v>
      </c>
    </row>
    <row r="3106" spans="1:4" ht="13.5" x14ac:dyDescent="0.25">
      <c r="A3106" s="684">
        <v>102110</v>
      </c>
      <c r="B3106" s="684" t="s">
        <v>25803</v>
      </c>
      <c r="C3106" s="684" t="s">
        <v>5</v>
      </c>
      <c r="D3106" s="685" t="s">
        <v>42371</v>
      </c>
    </row>
    <row r="3107" spans="1:4" ht="13.5" x14ac:dyDescent="0.25">
      <c r="A3107" s="684">
        <v>93128</v>
      </c>
      <c r="B3107" s="684" t="s">
        <v>44532</v>
      </c>
      <c r="C3107" s="684" t="s">
        <v>5</v>
      </c>
      <c r="D3107" s="685" t="s">
        <v>44533</v>
      </c>
    </row>
    <row r="3108" spans="1:4" ht="13.5" x14ac:dyDescent="0.25">
      <c r="A3108" s="684">
        <v>93137</v>
      </c>
      <c r="B3108" s="684" t="s">
        <v>44534</v>
      </c>
      <c r="C3108" s="684" t="s">
        <v>5</v>
      </c>
      <c r="D3108" s="685" t="s">
        <v>44535</v>
      </c>
    </row>
    <row r="3109" spans="1:4" ht="13.5" x14ac:dyDescent="0.25">
      <c r="A3109" s="684">
        <v>93138</v>
      </c>
      <c r="B3109" s="684" t="s">
        <v>44536</v>
      </c>
      <c r="C3109" s="684" t="s">
        <v>5</v>
      </c>
      <c r="D3109" s="685" t="s">
        <v>44537</v>
      </c>
    </row>
    <row r="3110" spans="1:4" ht="13.5" x14ac:dyDescent="0.25">
      <c r="A3110" s="684">
        <v>93139</v>
      </c>
      <c r="B3110" s="684" t="s">
        <v>44538</v>
      </c>
      <c r="C3110" s="684" t="s">
        <v>5</v>
      </c>
      <c r="D3110" s="685" t="s">
        <v>44539</v>
      </c>
    </row>
    <row r="3111" spans="1:4" ht="13.5" x14ac:dyDescent="0.25">
      <c r="A3111" s="684">
        <v>93140</v>
      </c>
      <c r="B3111" s="684" t="s">
        <v>44540</v>
      </c>
      <c r="C3111" s="684" t="s">
        <v>5</v>
      </c>
      <c r="D3111" s="685" t="s">
        <v>44541</v>
      </c>
    </row>
    <row r="3112" spans="1:4" ht="13.5" x14ac:dyDescent="0.25">
      <c r="A3112" s="684">
        <v>93141</v>
      </c>
      <c r="B3112" s="684" t="s">
        <v>44542</v>
      </c>
      <c r="C3112" s="684" t="s">
        <v>5</v>
      </c>
      <c r="D3112" s="685" t="s">
        <v>44543</v>
      </c>
    </row>
    <row r="3113" spans="1:4" ht="13.5" x14ac:dyDescent="0.25">
      <c r="A3113" s="684">
        <v>93142</v>
      </c>
      <c r="B3113" s="684" t="s">
        <v>44544</v>
      </c>
      <c r="C3113" s="684" t="s">
        <v>5</v>
      </c>
      <c r="D3113" s="685" t="s">
        <v>44545</v>
      </c>
    </row>
    <row r="3114" spans="1:4" ht="13.5" x14ac:dyDescent="0.25">
      <c r="A3114" s="684">
        <v>93143</v>
      </c>
      <c r="B3114" s="684" t="s">
        <v>44546</v>
      </c>
      <c r="C3114" s="684" t="s">
        <v>5</v>
      </c>
      <c r="D3114" s="685" t="s">
        <v>44547</v>
      </c>
    </row>
    <row r="3115" spans="1:4" ht="13.5" x14ac:dyDescent="0.25">
      <c r="A3115" s="684">
        <v>93144</v>
      </c>
      <c r="B3115" s="684" t="s">
        <v>44548</v>
      </c>
      <c r="C3115" s="684" t="s">
        <v>5</v>
      </c>
      <c r="D3115" s="685" t="s">
        <v>44549</v>
      </c>
    </row>
    <row r="3116" spans="1:4" ht="13.5" x14ac:dyDescent="0.25">
      <c r="A3116" s="684">
        <v>93145</v>
      </c>
      <c r="B3116" s="684" t="s">
        <v>44550</v>
      </c>
      <c r="C3116" s="684" t="s">
        <v>5</v>
      </c>
      <c r="D3116" s="685" t="s">
        <v>44551</v>
      </c>
    </row>
    <row r="3117" spans="1:4" ht="13.5" x14ac:dyDescent="0.25">
      <c r="A3117" s="684">
        <v>93146</v>
      </c>
      <c r="B3117" s="684" t="s">
        <v>44552</v>
      </c>
      <c r="C3117" s="684" t="s">
        <v>5</v>
      </c>
      <c r="D3117" s="685" t="s">
        <v>44553</v>
      </c>
    </row>
    <row r="3118" spans="1:4" ht="13.5" x14ac:dyDescent="0.25">
      <c r="A3118" s="684">
        <v>93147</v>
      </c>
      <c r="B3118" s="684" t="s">
        <v>44554</v>
      </c>
      <c r="C3118" s="684" t="s">
        <v>5</v>
      </c>
      <c r="D3118" s="685" t="s">
        <v>44555</v>
      </c>
    </row>
    <row r="3119" spans="1:4" ht="13.5" x14ac:dyDescent="0.25">
      <c r="A3119" s="684">
        <v>96971</v>
      </c>
      <c r="B3119" s="684" t="s">
        <v>44556</v>
      </c>
      <c r="C3119" s="684" t="s">
        <v>4</v>
      </c>
      <c r="D3119" s="685" t="s">
        <v>42296</v>
      </c>
    </row>
    <row r="3120" spans="1:4" ht="13.5" x14ac:dyDescent="0.25">
      <c r="A3120" s="684">
        <v>96972</v>
      </c>
      <c r="B3120" s="684" t="s">
        <v>44557</v>
      </c>
      <c r="C3120" s="684" t="s">
        <v>4</v>
      </c>
      <c r="D3120" s="685" t="s">
        <v>44558</v>
      </c>
    </row>
    <row r="3121" spans="1:4" ht="13.5" x14ac:dyDescent="0.25">
      <c r="A3121" s="684">
        <v>96973</v>
      </c>
      <c r="B3121" s="684" t="s">
        <v>44559</v>
      </c>
      <c r="C3121" s="684" t="s">
        <v>4</v>
      </c>
      <c r="D3121" s="685" t="s">
        <v>27023</v>
      </c>
    </row>
    <row r="3122" spans="1:4" ht="13.5" x14ac:dyDescent="0.25">
      <c r="A3122" s="684">
        <v>96974</v>
      </c>
      <c r="B3122" s="684" t="s">
        <v>44560</v>
      </c>
      <c r="C3122" s="684" t="s">
        <v>4</v>
      </c>
      <c r="D3122" s="685" t="s">
        <v>44561</v>
      </c>
    </row>
    <row r="3123" spans="1:4" ht="13.5" x14ac:dyDescent="0.25">
      <c r="A3123" s="684">
        <v>96975</v>
      </c>
      <c r="B3123" s="684" t="s">
        <v>44562</v>
      </c>
      <c r="C3123" s="684" t="s">
        <v>4</v>
      </c>
      <c r="D3123" s="685" t="s">
        <v>44563</v>
      </c>
    </row>
    <row r="3124" spans="1:4" ht="13.5" x14ac:dyDescent="0.25">
      <c r="A3124" s="684">
        <v>96976</v>
      </c>
      <c r="B3124" s="684" t="s">
        <v>44564</v>
      </c>
      <c r="C3124" s="684" t="s">
        <v>4</v>
      </c>
      <c r="D3124" s="685" t="s">
        <v>44565</v>
      </c>
    </row>
    <row r="3125" spans="1:4" ht="13.5" x14ac:dyDescent="0.25">
      <c r="A3125" s="684">
        <v>96977</v>
      </c>
      <c r="B3125" s="684" t="s">
        <v>44566</v>
      </c>
      <c r="C3125" s="684" t="s">
        <v>4</v>
      </c>
      <c r="D3125" s="685" t="s">
        <v>44567</v>
      </c>
    </row>
    <row r="3126" spans="1:4" ht="13.5" x14ac:dyDescent="0.25">
      <c r="A3126" s="684">
        <v>96978</v>
      </c>
      <c r="B3126" s="684" t="s">
        <v>44568</v>
      </c>
      <c r="C3126" s="684" t="s">
        <v>4</v>
      </c>
      <c r="D3126" s="685" t="s">
        <v>44569</v>
      </c>
    </row>
    <row r="3127" spans="1:4" ht="13.5" x14ac:dyDescent="0.25">
      <c r="A3127" s="684">
        <v>96979</v>
      </c>
      <c r="B3127" s="684" t="s">
        <v>44570</v>
      </c>
      <c r="C3127" s="684" t="s">
        <v>4</v>
      </c>
      <c r="D3127" s="685" t="s">
        <v>44571</v>
      </c>
    </row>
    <row r="3128" spans="1:4" ht="13.5" x14ac:dyDescent="0.25">
      <c r="A3128" s="684">
        <v>96984</v>
      </c>
      <c r="B3128" s="684" t="s">
        <v>44572</v>
      </c>
      <c r="C3128" s="684" t="s">
        <v>5</v>
      </c>
      <c r="D3128" s="685" t="s">
        <v>44573</v>
      </c>
    </row>
    <row r="3129" spans="1:4" ht="13.5" x14ac:dyDescent="0.25">
      <c r="A3129" s="684">
        <v>96985</v>
      </c>
      <c r="B3129" s="684" t="s">
        <v>44574</v>
      </c>
      <c r="C3129" s="684" t="s">
        <v>5</v>
      </c>
      <c r="D3129" s="685" t="s">
        <v>44575</v>
      </c>
    </row>
    <row r="3130" spans="1:4" ht="13.5" x14ac:dyDescent="0.25">
      <c r="A3130" s="684">
        <v>96986</v>
      </c>
      <c r="B3130" s="684" t="s">
        <v>44576</v>
      </c>
      <c r="C3130" s="684" t="s">
        <v>5</v>
      </c>
      <c r="D3130" s="685" t="s">
        <v>44577</v>
      </c>
    </row>
    <row r="3131" spans="1:4" ht="13.5" x14ac:dyDescent="0.25">
      <c r="A3131" s="684">
        <v>96987</v>
      </c>
      <c r="B3131" s="684" t="s">
        <v>44578</v>
      </c>
      <c r="C3131" s="684" t="s">
        <v>5</v>
      </c>
      <c r="D3131" s="685" t="s">
        <v>44579</v>
      </c>
    </row>
    <row r="3132" spans="1:4" ht="13.5" x14ac:dyDescent="0.25">
      <c r="A3132" s="684">
        <v>96988</v>
      </c>
      <c r="B3132" s="684" t="s">
        <v>44580</v>
      </c>
      <c r="C3132" s="684" t="s">
        <v>5</v>
      </c>
      <c r="D3132" s="685" t="s">
        <v>44581</v>
      </c>
    </row>
    <row r="3133" spans="1:4" ht="13.5" x14ac:dyDescent="0.25">
      <c r="A3133" s="684">
        <v>96989</v>
      </c>
      <c r="B3133" s="684" t="s">
        <v>44582</v>
      </c>
      <c r="C3133" s="684" t="s">
        <v>5</v>
      </c>
      <c r="D3133" s="685" t="s">
        <v>44583</v>
      </c>
    </row>
    <row r="3134" spans="1:4" ht="13.5" x14ac:dyDescent="0.25">
      <c r="A3134" s="684">
        <v>98463</v>
      </c>
      <c r="B3134" s="684" t="s">
        <v>44584</v>
      </c>
      <c r="C3134" s="684" t="s">
        <v>5</v>
      </c>
      <c r="D3134" s="685" t="s">
        <v>23811</v>
      </c>
    </row>
    <row r="3135" spans="1:4" ht="13.5" x14ac:dyDescent="0.25">
      <c r="A3135" s="684">
        <v>96765</v>
      </c>
      <c r="B3135" s="684" t="s">
        <v>25804</v>
      </c>
      <c r="C3135" s="684" t="s">
        <v>5</v>
      </c>
      <c r="D3135" s="685" t="s">
        <v>44585</v>
      </c>
    </row>
    <row r="3136" spans="1:4" ht="13.5" x14ac:dyDescent="0.25">
      <c r="A3136" s="684">
        <v>101905</v>
      </c>
      <c r="B3136" s="684" t="s">
        <v>44586</v>
      </c>
      <c r="C3136" s="684" t="s">
        <v>5</v>
      </c>
      <c r="D3136" s="685" t="s">
        <v>44587</v>
      </c>
    </row>
    <row r="3137" spans="1:4" ht="13.5" x14ac:dyDescent="0.25">
      <c r="A3137" s="684">
        <v>101906</v>
      </c>
      <c r="B3137" s="684" t="s">
        <v>44588</v>
      </c>
      <c r="C3137" s="684" t="s">
        <v>5</v>
      </c>
      <c r="D3137" s="685" t="s">
        <v>44589</v>
      </c>
    </row>
    <row r="3138" spans="1:4" ht="13.5" x14ac:dyDescent="0.25">
      <c r="A3138" s="684">
        <v>101907</v>
      </c>
      <c r="B3138" s="684" t="s">
        <v>44590</v>
      </c>
      <c r="C3138" s="684" t="s">
        <v>5</v>
      </c>
      <c r="D3138" s="685" t="s">
        <v>44591</v>
      </c>
    </row>
    <row r="3139" spans="1:4" ht="13.5" x14ac:dyDescent="0.25">
      <c r="A3139" s="684">
        <v>101908</v>
      </c>
      <c r="B3139" s="684" t="s">
        <v>44592</v>
      </c>
      <c r="C3139" s="684" t="s">
        <v>5</v>
      </c>
      <c r="D3139" s="685" t="s">
        <v>44593</v>
      </c>
    </row>
    <row r="3140" spans="1:4" ht="13.5" x14ac:dyDescent="0.25">
      <c r="A3140" s="684">
        <v>101909</v>
      </c>
      <c r="B3140" s="684" t="s">
        <v>44594</v>
      </c>
      <c r="C3140" s="684" t="s">
        <v>5</v>
      </c>
      <c r="D3140" s="685" t="s">
        <v>27024</v>
      </c>
    </row>
    <row r="3141" spans="1:4" ht="13.5" x14ac:dyDescent="0.25">
      <c r="A3141" s="684">
        <v>101910</v>
      </c>
      <c r="B3141" s="684" t="s">
        <v>44595</v>
      </c>
      <c r="C3141" s="684" t="s">
        <v>5</v>
      </c>
      <c r="D3141" s="685" t="s">
        <v>44596</v>
      </c>
    </row>
    <row r="3142" spans="1:4" ht="13.5" x14ac:dyDescent="0.25">
      <c r="A3142" s="684">
        <v>101911</v>
      </c>
      <c r="B3142" s="684" t="s">
        <v>44597</v>
      </c>
      <c r="C3142" s="684" t="s">
        <v>5</v>
      </c>
      <c r="D3142" s="685" t="s">
        <v>44598</v>
      </c>
    </row>
    <row r="3143" spans="1:4" ht="13.5" x14ac:dyDescent="0.25">
      <c r="A3143" s="684">
        <v>101912</v>
      </c>
      <c r="B3143" s="684" t="s">
        <v>25805</v>
      </c>
      <c r="C3143" s="684" t="s">
        <v>5</v>
      </c>
      <c r="D3143" s="685" t="s">
        <v>44599</v>
      </c>
    </row>
    <row r="3144" spans="1:4" ht="13.5" x14ac:dyDescent="0.25">
      <c r="A3144" s="684">
        <v>101913</v>
      </c>
      <c r="B3144" s="684" t="s">
        <v>25806</v>
      </c>
      <c r="C3144" s="684" t="s">
        <v>5</v>
      </c>
      <c r="D3144" s="685" t="s">
        <v>44600</v>
      </c>
    </row>
    <row r="3145" spans="1:4" ht="13.5" x14ac:dyDescent="0.25">
      <c r="A3145" s="684">
        <v>101914</v>
      </c>
      <c r="B3145" s="684" t="s">
        <v>25807</v>
      </c>
      <c r="C3145" s="684" t="s">
        <v>5</v>
      </c>
      <c r="D3145" s="685" t="s">
        <v>44601</v>
      </c>
    </row>
    <row r="3146" spans="1:4" ht="13.5" x14ac:dyDescent="0.25">
      <c r="A3146" s="684">
        <v>101915</v>
      </c>
      <c r="B3146" s="684" t="s">
        <v>25808</v>
      </c>
      <c r="C3146" s="684" t="s">
        <v>5</v>
      </c>
      <c r="D3146" s="685" t="s">
        <v>44602</v>
      </c>
    </row>
    <row r="3147" spans="1:4" ht="13.5" x14ac:dyDescent="0.25">
      <c r="A3147" s="684">
        <v>101916</v>
      </c>
      <c r="B3147" s="684" t="s">
        <v>25809</v>
      </c>
      <c r="C3147" s="684" t="s">
        <v>5</v>
      </c>
      <c r="D3147" s="685" t="s">
        <v>44603</v>
      </c>
    </row>
    <row r="3148" spans="1:4" ht="13.5" x14ac:dyDescent="0.25">
      <c r="A3148" s="684">
        <v>101917</v>
      </c>
      <c r="B3148" s="684" t="s">
        <v>25810</v>
      </c>
      <c r="C3148" s="684" t="s">
        <v>5</v>
      </c>
      <c r="D3148" s="685" t="s">
        <v>44604</v>
      </c>
    </row>
    <row r="3149" spans="1:4" ht="13.5" x14ac:dyDescent="0.25">
      <c r="A3149" s="684">
        <v>98261</v>
      </c>
      <c r="B3149" s="684" t="s">
        <v>23859</v>
      </c>
      <c r="C3149" s="684" t="s">
        <v>4</v>
      </c>
      <c r="D3149" s="685" t="s">
        <v>41867</v>
      </c>
    </row>
    <row r="3150" spans="1:4" ht="13.5" x14ac:dyDescent="0.25">
      <c r="A3150" s="684">
        <v>98262</v>
      </c>
      <c r="B3150" s="684" t="s">
        <v>23860</v>
      </c>
      <c r="C3150" s="684" t="s">
        <v>4</v>
      </c>
      <c r="D3150" s="685" t="s">
        <v>23046</v>
      </c>
    </row>
    <row r="3151" spans="1:4" ht="13.5" x14ac:dyDescent="0.25">
      <c r="A3151" s="684">
        <v>98263</v>
      </c>
      <c r="B3151" s="684" t="s">
        <v>23861</v>
      </c>
      <c r="C3151" s="684" t="s">
        <v>4</v>
      </c>
      <c r="D3151" s="685" t="s">
        <v>44605</v>
      </c>
    </row>
    <row r="3152" spans="1:4" ht="13.5" x14ac:dyDescent="0.25">
      <c r="A3152" s="684">
        <v>98264</v>
      </c>
      <c r="B3152" s="684" t="s">
        <v>23862</v>
      </c>
      <c r="C3152" s="684" t="s">
        <v>4</v>
      </c>
      <c r="D3152" s="685" t="s">
        <v>44606</v>
      </c>
    </row>
    <row r="3153" spans="1:4" ht="13.5" x14ac:dyDescent="0.25">
      <c r="A3153" s="684">
        <v>98265</v>
      </c>
      <c r="B3153" s="684" t="s">
        <v>23863</v>
      </c>
      <c r="C3153" s="684" t="s">
        <v>4</v>
      </c>
      <c r="D3153" s="685" t="s">
        <v>42023</v>
      </c>
    </row>
    <row r="3154" spans="1:4" ht="13.5" x14ac:dyDescent="0.25">
      <c r="A3154" s="684">
        <v>98266</v>
      </c>
      <c r="B3154" s="684" t="s">
        <v>23864</v>
      </c>
      <c r="C3154" s="684" t="s">
        <v>4</v>
      </c>
      <c r="D3154" s="685" t="s">
        <v>44607</v>
      </c>
    </row>
    <row r="3155" spans="1:4" ht="13.5" x14ac:dyDescent="0.25">
      <c r="A3155" s="684">
        <v>98267</v>
      </c>
      <c r="B3155" s="684" t="s">
        <v>23865</v>
      </c>
      <c r="C3155" s="684" t="s">
        <v>4</v>
      </c>
      <c r="D3155" s="685" t="s">
        <v>41356</v>
      </c>
    </row>
    <row r="3156" spans="1:4" ht="13.5" x14ac:dyDescent="0.25">
      <c r="A3156" s="684">
        <v>98268</v>
      </c>
      <c r="B3156" s="684" t="s">
        <v>23866</v>
      </c>
      <c r="C3156" s="684" t="s">
        <v>4</v>
      </c>
      <c r="D3156" s="685" t="s">
        <v>44608</v>
      </c>
    </row>
    <row r="3157" spans="1:4" ht="13.5" x14ac:dyDescent="0.25">
      <c r="A3157" s="684">
        <v>98269</v>
      </c>
      <c r="B3157" s="684" t="s">
        <v>23867</v>
      </c>
      <c r="C3157" s="684" t="s">
        <v>4</v>
      </c>
      <c r="D3157" s="685" t="s">
        <v>24627</v>
      </c>
    </row>
    <row r="3158" spans="1:4" ht="13.5" x14ac:dyDescent="0.25">
      <c r="A3158" s="684">
        <v>98270</v>
      </c>
      <c r="B3158" s="684" t="s">
        <v>23868</v>
      </c>
      <c r="C3158" s="684" t="s">
        <v>4</v>
      </c>
      <c r="D3158" s="685" t="s">
        <v>25811</v>
      </c>
    </row>
    <row r="3159" spans="1:4" ht="13.5" x14ac:dyDescent="0.25">
      <c r="A3159" s="684">
        <v>98271</v>
      </c>
      <c r="B3159" s="684" t="s">
        <v>23869</v>
      </c>
      <c r="C3159" s="684" t="s">
        <v>4</v>
      </c>
      <c r="D3159" s="685" t="s">
        <v>44609</v>
      </c>
    </row>
    <row r="3160" spans="1:4" ht="13.5" x14ac:dyDescent="0.25">
      <c r="A3160" s="684">
        <v>98272</v>
      </c>
      <c r="B3160" s="684" t="s">
        <v>23870</v>
      </c>
      <c r="C3160" s="684" t="s">
        <v>4</v>
      </c>
      <c r="D3160" s="685" t="s">
        <v>44610</v>
      </c>
    </row>
    <row r="3161" spans="1:4" ht="13.5" x14ac:dyDescent="0.25">
      <c r="A3161" s="684">
        <v>98273</v>
      </c>
      <c r="B3161" s="684" t="s">
        <v>23871</v>
      </c>
      <c r="C3161" s="684" t="s">
        <v>4</v>
      </c>
      <c r="D3161" s="685" t="s">
        <v>22436</v>
      </c>
    </row>
    <row r="3162" spans="1:4" ht="13.5" x14ac:dyDescent="0.25">
      <c r="A3162" s="684">
        <v>98274</v>
      </c>
      <c r="B3162" s="684" t="s">
        <v>23872</v>
      </c>
      <c r="C3162" s="684" t="s">
        <v>4</v>
      </c>
      <c r="D3162" s="685" t="s">
        <v>44611</v>
      </c>
    </row>
    <row r="3163" spans="1:4" ht="13.5" x14ac:dyDescent="0.25">
      <c r="A3163" s="684">
        <v>98275</v>
      </c>
      <c r="B3163" s="684" t="s">
        <v>23873</v>
      </c>
      <c r="C3163" s="684" t="s">
        <v>4</v>
      </c>
      <c r="D3163" s="685" t="s">
        <v>25203</v>
      </c>
    </row>
    <row r="3164" spans="1:4" ht="13.5" x14ac:dyDescent="0.25">
      <c r="A3164" s="684">
        <v>98276</v>
      </c>
      <c r="B3164" s="684" t="s">
        <v>23874</v>
      </c>
      <c r="C3164" s="684" t="s">
        <v>4</v>
      </c>
      <c r="D3164" s="685" t="s">
        <v>23928</v>
      </c>
    </row>
    <row r="3165" spans="1:4" ht="13.5" x14ac:dyDescent="0.25">
      <c r="A3165" s="684">
        <v>98277</v>
      </c>
      <c r="B3165" s="684" t="s">
        <v>23875</v>
      </c>
      <c r="C3165" s="684" t="s">
        <v>4</v>
      </c>
      <c r="D3165" s="685" t="s">
        <v>25634</v>
      </c>
    </row>
    <row r="3166" spans="1:4" ht="13.5" x14ac:dyDescent="0.25">
      <c r="A3166" s="684">
        <v>98278</v>
      </c>
      <c r="B3166" s="684" t="s">
        <v>23876</v>
      </c>
      <c r="C3166" s="684" t="s">
        <v>4</v>
      </c>
      <c r="D3166" s="685" t="s">
        <v>25812</v>
      </c>
    </row>
    <row r="3167" spans="1:4" ht="13.5" x14ac:dyDescent="0.25">
      <c r="A3167" s="684">
        <v>98279</v>
      </c>
      <c r="B3167" s="684" t="s">
        <v>23877</v>
      </c>
      <c r="C3167" s="684" t="s">
        <v>4</v>
      </c>
      <c r="D3167" s="685" t="s">
        <v>44194</v>
      </c>
    </row>
    <row r="3168" spans="1:4" ht="13.5" x14ac:dyDescent="0.25">
      <c r="A3168" s="684">
        <v>98280</v>
      </c>
      <c r="B3168" s="684" t="s">
        <v>23878</v>
      </c>
      <c r="C3168" s="684" t="s">
        <v>4</v>
      </c>
      <c r="D3168" s="685" t="s">
        <v>25813</v>
      </c>
    </row>
    <row r="3169" spans="1:4" ht="13.5" x14ac:dyDescent="0.25">
      <c r="A3169" s="684">
        <v>98281</v>
      </c>
      <c r="B3169" s="684" t="s">
        <v>23879</v>
      </c>
      <c r="C3169" s="684" t="s">
        <v>4</v>
      </c>
      <c r="D3169" s="685" t="s">
        <v>23990</v>
      </c>
    </row>
    <row r="3170" spans="1:4" ht="13.5" x14ac:dyDescent="0.25">
      <c r="A3170" s="684">
        <v>98282</v>
      </c>
      <c r="B3170" s="684" t="s">
        <v>23880</v>
      </c>
      <c r="C3170" s="684" t="s">
        <v>4</v>
      </c>
      <c r="D3170" s="685" t="s">
        <v>23647</v>
      </c>
    </row>
    <row r="3171" spans="1:4" ht="13.5" x14ac:dyDescent="0.25">
      <c r="A3171" s="684">
        <v>98283</v>
      </c>
      <c r="B3171" s="684" t="s">
        <v>23881</v>
      </c>
      <c r="C3171" s="684" t="s">
        <v>4</v>
      </c>
      <c r="D3171" s="685" t="s">
        <v>23658</v>
      </c>
    </row>
    <row r="3172" spans="1:4" ht="13.5" x14ac:dyDescent="0.25">
      <c r="A3172" s="684">
        <v>98284</v>
      </c>
      <c r="B3172" s="684" t="s">
        <v>23883</v>
      </c>
      <c r="C3172" s="684" t="s">
        <v>4</v>
      </c>
      <c r="D3172" s="685" t="s">
        <v>21989</v>
      </c>
    </row>
    <row r="3173" spans="1:4" ht="13.5" x14ac:dyDescent="0.25">
      <c r="A3173" s="684">
        <v>98285</v>
      </c>
      <c r="B3173" s="684" t="s">
        <v>23884</v>
      </c>
      <c r="C3173" s="684" t="s">
        <v>4</v>
      </c>
      <c r="D3173" s="685" t="s">
        <v>44612</v>
      </c>
    </row>
    <row r="3174" spans="1:4" ht="13.5" x14ac:dyDescent="0.25">
      <c r="A3174" s="684">
        <v>98286</v>
      </c>
      <c r="B3174" s="684" t="s">
        <v>23885</v>
      </c>
      <c r="C3174" s="684" t="s">
        <v>4</v>
      </c>
      <c r="D3174" s="685" t="s">
        <v>43060</v>
      </c>
    </row>
    <row r="3175" spans="1:4" ht="13.5" x14ac:dyDescent="0.25">
      <c r="A3175" s="684">
        <v>98287</v>
      </c>
      <c r="B3175" s="684" t="s">
        <v>23886</v>
      </c>
      <c r="C3175" s="684" t="s">
        <v>4</v>
      </c>
      <c r="D3175" s="685" t="s">
        <v>44613</v>
      </c>
    </row>
    <row r="3176" spans="1:4" ht="13.5" x14ac:dyDescent="0.25">
      <c r="A3176" s="684">
        <v>98288</v>
      </c>
      <c r="B3176" s="684" t="s">
        <v>23887</v>
      </c>
      <c r="C3176" s="684" t="s">
        <v>4</v>
      </c>
      <c r="D3176" s="685" t="s">
        <v>25814</v>
      </c>
    </row>
    <row r="3177" spans="1:4" ht="13.5" x14ac:dyDescent="0.25">
      <c r="A3177" s="684">
        <v>98289</v>
      </c>
      <c r="B3177" s="684" t="s">
        <v>23888</v>
      </c>
      <c r="C3177" s="684" t="s">
        <v>4</v>
      </c>
      <c r="D3177" s="685" t="s">
        <v>41500</v>
      </c>
    </row>
    <row r="3178" spans="1:4" ht="13.5" x14ac:dyDescent="0.25">
      <c r="A3178" s="684">
        <v>98290</v>
      </c>
      <c r="B3178" s="684" t="s">
        <v>23889</v>
      </c>
      <c r="C3178" s="684" t="s">
        <v>4</v>
      </c>
      <c r="D3178" s="685" t="s">
        <v>41902</v>
      </c>
    </row>
    <row r="3179" spans="1:4" ht="13.5" x14ac:dyDescent="0.25">
      <c r="A3179" s="684">
        <v>98291</v>
      </c>
      <c r="B3179" s="684" t="s">
        <v>23890</v>
      </c>
      <c r="C3179" s="684" t="s">
        <v>4</v>
      </c>
      <c r="D3179" s="685" t="s">
        <v>23048</v>
      </c>
    </row>
    <row r="3180" spans="1:4" ht="13.5" x14ac:dyDescent="0.25">
      <c r="A3180" s="684">
        <v>98292</v>
      </c>
      <c r="B3180" s="684" t="s">
        <v>23891</v>
      </c>
      <c r="C3180" s="684" t="s">
        <v>4</v>
      </c>
      <c r="D3180" s="685" t="s">
        <v>25815</v>
      </c>
    </row>
    <row r="3181" spans="1:4" ht="13.5" x14ac:dyDescent="0.25">
      <c r="A3181" s="684">
        <v>98293</v>
      </c>
      <c r="B3181" s="684" t="s">
        <v>23892</v>
      </c>
      <c r="C3181" s="684" t="s">
        <v>4</v>
      </c>
      <c r="D3181" s="685" t="s">
        <v>24464</v>
      </c>
    </row>
    <row r="3182" spans="1:4" ht="13.5" x14ac:dyDescent="0.25">
      <c r="A3182" s="684">
        <v>98400</v>
      </c>
      <c r="B3182" s="684" t="s">
        <v>23893</v>
      </c>
      <c r="C3182" s="684" t="s">
        <v>4</v>
      </c>
      <c r="D3182" s="685" t="s">
        <v>44614</v>
      </c>
    </row>
    <row r="3183" spans="1:4" ht="13.5" x14ac:dyDescent="0.25">
      <c r="A3183" s="684">
        <v>98401</v>
      </c>
      <c r="B3183" s="684" t="s">
        <v>23894</v>
      </c>
      <c r="C3183" s="684" t="s">
        <v>4</v>
      </c>
      <c r="D3183" s="685" t="s">
        <v>25816</v>
      </c>
    </row>
    <row r="3184" spans="1:4" ht="13.5" x14ac:dyDescent="0.25">
      <c r="A3184" s="684">
        <v>98402</v>
      </c>
      <c r="B3184" s="684" t="s">
        <v>23895</v>
      </c>
      <c r="C3184" s="684" t="s">
        <v>4</v>
      </c>
      <c r="D3184" s="685" t="s">
        <v>42200</v>
      </c>
    </row>
    <row r="3185" spans="1:4" ht="13.5" x14ac:dyDescent="0.25">
      <c r="A3185" s="684">
        <v>100556</v>
      </c>
      <c r="B3185" s="684" t="s">
        <v>23896</v>
      </c>
      <c r="C3185" s="684" t="s">
        <v>5</v>
      </c>
      <c r="D3185" s="685" t="s">
        <v>25250</v>
      </c>
    </row>
    <row r="3186" spans="1:4" ht="13.5" x14ac:dyDescent="0.25">
      <c r="A3186" s="684">
        <v>100557</v>
      </c>
      <c r="B3186" s="684" t="s">
        <v>23897</v>
      </c>
      <c r="C3186" s="684" t="s">
        <v>5</v>
      </c>
      <c r="D3186" s="685" t="s">
        <v>27025</v>
      </c>
    </row>
    <row r="3187" spans="1:4" ht="13.5" x14ac:dyDescent="0.25">
      <c r="A3187" s="684">
        <v>100560</v>
      </c>
      <c r="B3187" s="684" t="s">
        <v>23898</v>
      </c>
      <c r="C3187" s="684" t="s">
        <v>5</v>
      </c>
      <c r="D3187" s="685" t="s">
        <v>44615</v>
      </c>
    </row>
    <row r="3188" spans="1:4" ht="13.5" x14ac:dyDescent="0.25">
      <c r="A3188" s="684">
        <v>100561</v>
      </c>
      <c r="B3188" s="684" t="s">
        <v>23899</v>
      </c>
      <c r="C3188" s="684" t="s">
        <v>5</v>
      </c>
      <c r="D3188" s="685" t="s">
        <v>44616</v>
      </c>
    </row>
    <row r="3189" spans="1:4" ht="13.5" x14ac:dyDescent="0.25">
      <c r="A3189" s="684">
        <v>100562</v>
      </c>
      <c r="B3189" s="684" t="s">
        <v>23900</v>
      </c>
      <c r="C3189" s="684" t="s">
        <v>5</v>
      </c>
      <c r="D3189" s="685" t="s">
        <v>44617</v>
      </c>
    </row>
    <row r="3190" spans="1:4" ht="13.5" x14ac:dyDescent="0.25">
      <c r="A3190" s="684">
        <v>100563</v>
      </c>
      <c r="B3190" s="684" t="s">
        <v>23901</v>
      </c>
      <c r="C3190" s="684" t="s">
        <v>5</v>
      </c>
      <c r="D3190" s="685" t="s">
        <v>27026</v>
      </c>
    </row>
    <row r="3191" spans="1:4" ht="13.5" x14ac:dyDescent="0.25">
      <c r="A3191" s="684">
        <v>101795</v>
      </c>
      <c r="B3191" s="684" t="s">
        <v>25818</v>
      </c>
      <c r="C3191" s="684" t="s">
        <v>5</v>
      </c>
      <c r="D3191" s="685" t="s">
        <v>44618</v>
      </c>
    </row>
    <row r="3192" spans="1:4" ht="13.5" x14ac:dyDescent="0.25">
      <c r="A3192" s="684">
        <v>101798</v>
      </c>
      <c r="B3192" s="684" t="s">
        <v>25819</v>
      </c>
      <c r="C3192" s="684" t="s">
        <v>5</v>
      </c>
      <c r="D3192" s="685" t="s">
        <v>44619</v>
      </c>
    </row>
    <row r="3193" spans="1:4" ht="13.5" x14ac:dyDescent="0.25">
      <c r="A3193" s="684">
        <v>101799</v>
      </c>
      <c r="B3193" s="684" t="s">
        <v>25820</v>
      </c>
      <c r="C3193" s="684" t="s">
        <v>5</v>
      </c>
      <c r="D3193" s="685" t="s">
        <v>44620</v>
      </c>
    </row>
    <row r="3194" spans="1:4" ht="13.5" x14ac:dyDescent="0.25">
      <c r="A3194" s="684">
        <v>98397</v>
      </c>
      <c r="B3194" s="684" t="s">
        <v>44621</v>
      </c>
      <c r="C3194" s="684" t="s">
        <v>3</v>
      </c>
      <c r="D3194" s="685" t="s">
        <v>44622</v>
      </c>
    </row>
    <row r="3195" spans="1:4" ht="13.5" x14ac:dyDescent="0.25">
      <c r="A3195" s="684">
        <v>101936</v>
      </c>
      <c r="B3195" s="684" t="s">
        <v>44623</v>
      </c>
      <c r="C3195" s="684" t="s">
        <v>5</v>
      </c>
      <c r="D3195" s="685" t="s">
        <v>44624</v>
      </c>
    </row>
    <row r="3196" spans="1:4" ht="13.5" x14ac:dyDescent="0.25">
      <c r="A3196" s="684">
        <v>101937</v>
      </c>
      <c r="B3196" s="684" t="s">
        <v>44625</v>
      </c>
      <c r="C3196" s="684" t="s">
        <v>5</v>
      </c>
      <c r="D3196" s="685" t="s">
        <v>44626</v>
      </c>
    </row>
    <row r="3197" spans="1:4" ht="13.5" x14ac:dyDescent="0.25">
      <c r="A3197" s="684">
        <v>98294</v>
      </c>
      <c r="B3197" s="684" t="s">
        <v>23902</v>
      </c>
      <c r="C3197" s="684" t="s">
        <v>4</v>
      </c>
      <c r="D3197" s="685" t="s">
        <v>27027</v>
      </c>
    </row>
    <row r="3198" spans="1:4" ht="13.5" x14ac:dyDescent="0.25">
      <c r="A3198" s="684">
        <v>98295</v>
      </c>
      <c r="B3198" s="684" t="s">
        <v>23903</v>
      </c>
      <c r="C3198" s="684" t="s">
        <v>4</v>
      </c>
      <c r="D3198" s="685" t="s">
        <v>41747</v>
      </c>
    </row>
    <row r="3199" spans="1:4" ht="13.5" x14ac:dyDescent="0.25">
      <c r="A3199" s="684">
        <v>98296</v>
      </c>
      <c r="B3199" s="684" t="s">
        <v>23904</v>
      </c>
      <c r="C3199" s="684" t="s">
        <v>4</v>
      </c>
      <c r="D3199" s="685" t="s">
        <v>24569</v>
      </c>
    </row>
    <row r="3200" spans="1:4" ht="13.5" x14ac:dyDescent="0.25">
      <c r="A3200" s="684">
        <v>98297</v>
      </c>
      <c r="B3200" s="684" t="s">
        <v>23905</v>
      </c>
      <c r="C3200" s="684" t="s">
        <v>4</v>
      </c>
      <c r="D3200" s="685" t="s">
        <v>41847</v>
      </c>
    </row>
    <row r="3201" spans="1:4" ht="13.5" x14ac:dyDescent="0.25">
      <c r="A3201" s="684">
        <v>98301</v>
      </c>
      <c r="B3201" s="684" t="s">
        <v>23906</v>
      </c>
      <c r="C3201" s="684" t="s">
        <v>5</v>
      </c>
      <c r="D3201" s="685" t="s">
        <v>44627</v>
      </c>
    </row>
    <row r="3202" spans="1:4" ht="13.5" x14ac:dyDescent="0.25">
      <c r="A3202" s="684">
        <v>98302</v>
      </c>
      <c r="B3202" s="684" t="s">
        <v>23907</v>
      </c>
      <c r="C3202" s="684" t="s">
        <v>5</v>
      </c>
      <c r="D3202" s="685" t="s">
        <v>44628</v>
      </c>
    </row>
    <row r="3203" spans="1:4" ht="13.5" x14ac:dyDescent="0.25">
      <c r="A3203" s="684">
        <v>98304</v>
      </c>
      <c r="B3203" s="684" t="s">
        <v>23908</v>
      </c>
      <c r="C3203" s="684" t="s">
        <v>5</v>
      </c>
      <c r="D3203" s="685" t="s">
        <v>44629</v>
      </c>
    </row>
    <row r="3204" spans="1:4" ht="13.5" x14ac:dyDescent="0.25">
      <c r="A3204" s="684">
        <v>98307</v>
      </c>
      <c r="B3204" s="684" t="s">
        <v>23909</v>
      </c>
      <c r="C3204" s="684" t="s">
        <v>5</v>
      </c>
      <c r="D3204" s="685" t="s">
        <v>44630</v>
      </c>
    </row>
    <row r="3205" spans="1:4" ht="13.5" x14ac:dyDescent="0.25">
      <c r="A3205" s="684">
        <v>98308</v>
      </c>
      <c r="B3205" s="684" t="s">
        <v>23910</v>
      </c>
      <c r="C3205" s="684" t="s">
        <v>5</v>
      </c>
      <c r="D3205" s="685" t="s">
        <v>44631</v>
      </c>
    </row>
    <row r="3206" spans="1:4" ht="13.5" x14ac:dyDescent="0.25">
      <c r="A3206" s="684">
        <v>98593</v>
      </c>
      <c r="B3206" s="684" t="s">
        <v>23911</v>
      </c>
      <c r="C3206" s="684" t="s">
        <v>5</v>
      </c>
      <c r="D3206" s="685" t="s">
        <v>44632</v>
      </c>
    </row>
    <row r="3207" spans="1:4" ht="13.5" x14ac:dyDescent="0.25">
      <c r="A3207" s="684">
        <v>89355</v>
      </c>
      <c r="B3207" s="684" t="s">
        <v>44633</v>
      </c>
      <c r="C3207" s="684" t="s">
        <v>4</v>
      </c>
      <c r="D3207" s="685" t="s">
        <v>27028</v>
      </c>
    </row>
    <row r="3208" spans="1:4" ht="13.5" x14ac:dyDescent="0.25">
      <c r="A3208" s="684">
        <v>89356</v>
      </c>
      <c r="B3208" s="684" t="s">
        <v>44634</v>
      </c>
      <c r="C3208" s="684" t="s">
        <v>4</v>
      </c>
      <c r="D3208" s="685" t="s">
        <v>44635</v>
      </c>
    </row>
    <row r="3209" spans="1:4" ht="13.5" x14ac:dyDescent="0.25">
      <c r="A3209" s="684">
        <v>89357</v>
      </c>
      <c r="B3209" s="684" t="s">
        <v>44636</v>
      </c>
      <c r="C3209" s="684" t="s">
        <v>4</v>
      </c>
      <c r="D3209" s="685" t="s">
        <v>44637</v>
      </c>
    </row>
    <row r="3210" spans="1:4" ht="13.5" x14ac:dyDescent="0.25">
      <c r="A3210" s="684">
        <v>89401</v>
      </c>
      <c r="B3210" s="684" t="s">
        <v>44638</v>
      </c>
      <c r="C3210" s="684" t="s">
        <v>4</v>
      </c>
      <c r="D3210" s="685" t="s">
        <v>24241</v>
      </c>
    </row>
    <row r="3211" spans="1:4" ht="13.5" x14ac:dyDescent="0.25">
      <c r="A3211" s="684">
        <v>89402</v>
      </c>
      <c r="B3211" s="684" t="s">
        <v>44639</v>
      </c>
      <c r="C3211" s="684" t="s">
        <v>4</v>
      </c>
      <c r="D3211" s="685" t="s">
        <v>44640</v>
      </c>
    </row>
    <row r="3212" spans="1:4" ht="13.5" x14ac:dyDescent="0.25">
      <c r="A3212" s="684">
        <v>89403</v>
      </c>
      <c r="B3212" s="684" t="s">
        <v>44641</v>
      </c>
      <c r="C3212" s="684" t="s">
        <v>4</v>
      </c>
      <c r="D3212" s="685" t="s">
        <v>26928</v>
      </c>
    </row>
    <row r="3213" spans="1:4" ht="13.5" x14ac:dyDescent="0.25">
      <c r="A3213" s="684">
        <v>89446</v>
      </c>
      <c r="B3213" s="684" t="s">
        <v>44642</v>
      </c>
      <c r="C3213" s="684" t="s">
        <v>4</v>
      </c>
      <c r="D3213" s="685" t="s">
        <v>41997</v>
      </c>
    </row>
    <row r="3214" spans="1:4" ht="13.5" x14ac:dyDescent="0.25">
      <c r="A3214" s="684">
        <v>89447</v>
      </c>
      <c r="B3214" s="684" t="s">
        <v>44643</v>
      </c>
      <c r="C3214" s="684" t="s">
        <v>4</v>
      </c>
      <c r="D3214" s="685" t="s">
        <v>25252</v>
      </c>
    </row>
    <row r="3215" spans="1:4" ht="13.5" x14ac:dyDescent="0.25">
      <c r="A3215" s="684">
        <v>89448</v>
      </c>
      <c r="B3215" s="684" t="s">
        <v>44644</v>
      </c>
      <c r="C3215" s="684" t="s">
        <v>4</v>
      </c>
      <c r="D3215" s="685" t="s">
        <v>41989</v>
      </c>
    </row>
    <row r="3216" spans="1:4" ht="13.5" x14ac:dyDescent="0.25">
      <c r="A3216" s="684">
        <v>89449</v>
      </c>
      <c r="B3216" s="684" t="s">
        <v>44645</v>
      </c>
      <c r="C3216" s="684" t="s">
        <v>4</v>
      </c>
      <c r="D3216" s="685" t="s">
        <v>26577</v>
      </c>
    </row>
    <row r="3217" spans="1:4" ht="13.5" x14ac:dyDescent="0.25">
      <c r="A3217" s="684">
        <v>89450</v>
      </c>
      <c r="B3217" s="684" t="s">
        <v>44646</v>
      </c>
      <c r="C3217" s="684" t="s">
        <v>4</v>
      </c>
      <c r="D3217" s="685" t="s">
        <v>44647</v>
      </c>
    </row>
    <row r="3218" spans="1:4" ht="13.5" x14ac:dyDescent="0.25">
      <c r="A3218" s="684">
        <v>89451</v>
      </c>
      <c r="B3218" s="684" t="s">
        <v>44648</v>
      </c>
      <c r="C3218" s="684" t="s">
        <v>4</v>
      </c>
      <c r="D3218" s="685" t="s">
        <v>44649</v>
      </c>
    </row>
    <row r="3219" spans="1:4" ht="13.5" x14ac:dyDescent="0.25">
      <c r="A3219" s="684">
        <v>89452</v>
      </c>
      <c r="B3219" s="684" t="s">
        <v>44650</v>
      </c>
      <c r="C3219" s="684" t="s">
        <v>4</v>
      </c>
      <c r="D3219" s="685" t="s">
        <v>44651</v>
      </c>
    </row>
    <row r="3220" spans="1:4" ht="13.5" x14ac:dyDescent="0.25">
      <c r="A3220" s="684">
        <v>89508</v>
      </c>
      <c r="B3220" s="684" t="s">
        <v>44652</v>
      </c>
      <c r="C3220" s="684" t="s">
        <v>4</v>
      </c>
      <c r="D3220" s="685" t="s">
        <v>23069</v>
      </c>
    </row>
    <row r="3221" spans="1:4" ht="13.5" x14ac:dyDescent="0.25">
      <c r="A3221" s="684">
        <v>89509</v>
      </c>
      <c r="B3221" s="684" t="s">
        <v>44653</v>
      </c>
      <c r="C3221" s="684" t="s">
        <v>4</v>
      </c>
      <c r="D3221" s="685" t="s">
        <v>44654</v>
      </c>
    </row>
    <row r="3222" spans="1:4" ht="13.5" x14ac:dyDescent="0.25">
      <c r="A3222" s="684">
        <v>89511</v>
      </c>
      <c r="B3222" s="684" t="s">
        <v>44655</v>
      </c>
      <c r="C3222" s="684" t="s">
        <v>4</v>
      </c>
      <c r="D3222" s="685" t="s">
        <v>44656</v>
      </c>
    </row>
    <row r="3223" spans="1:4" ht="13.5" x14ac:dyDescent="0.25">
      <c r="A3223" s="684">
        <v>89512</v>
      </c>
      <c r="B3223" s="684" t="s">
        <v>44657</v>
      </c>
      <c r="C3223" s="684" t="s">
        <v>4</v>
      </c>
      <c r="D3223" s="685" t="s">
        <v>44658</v>
      </c>
    </row>
    <row r="3224" spans="1:4" ht="13.5" x14ac:dyDescent="0.25">
      <c r="A3224" s="684">
        <v>89576</v>
      </c>
      <c r="B3224" s="684" t="s">
        <v>44659</v>
      </c>
      <c r="C3224" s="684" t="s">
        <v>4</v>
      </c>
      <c r="D3224" s="685" t="s">
        <v>44660</v>
      </c>
    </row>
    <row r="3225" spans="1:4" ht="13.5" x14ac:dyDescent="0.25">
      <c r="A3225" s="684">
        <v>89578</v>
      </c>
      <c r="B3225" s="684" t="s">
        <v>44661</v>
      </c>
      <c r="C3225" s="684" t="s">
        <v>4</v>
      </c>
      <c r="D3225" s="685" t="s">
        <v>44662</v>
      </c>
    </row>
    <row r="3226" spans="1:4" ht="13.5" x14ac:dyDescent="0.25">
      <c r="A3226" s="684">
        <v>89580</v>
      </c>
      <c r="B3226" s="684" t="s">
        <v>44663</v>
      </c>
      <c r="C3226" s="684" t="s">
        <v>4</v>
      </c>
      <c r="D3226" s="685" t="s">
        <v>44664</v>
      </c>
    </row>
    <row r="3227" spans="1:4" ht="13.5" x14ac:dyDescent="0.25">
      <c r="A3227" s="684">
        <v>89633</v>
      </c>
      <c r="B3227" s="684" t="s">
        <v>44665</v>
      </c>
      <c r="C3227" s="684" t="s">
        <v>4</v>
      </c>
      <c r="D3227" s="685" t="s">
        <v>44666</v>
      </c>
    </row>
    <row r="3228" spans="1:4" ht="13.5" x14ac:dyDescent="0.25">
      <c r="A3228" s="684">
        <v>89634</v>
      </c>
      <c r="B3228" s="684" t="s">
        <v>44667</v>
      </c>
      <c r="C3228" s="684" t="s">
        <v>4</v>
      </c>
      <c r="D3228" s="685" t="s">
        <v>44668</v>
      </c>
    </row>
    <row r="3229" spans="1:4" ht="13.5" x14ac:dyDescent="0.25">
      <c r="A3229" s="684">
        <v>89635</v>
      </c>
      <c r="B3229" s="684" t="s">
        <v>44669</v>
      </c>
      <c r="C3229" s="684" t="s">
        <v>4</v>
      </c>
      <c r="D3229" s="685" t="s">
        <v>43738</v>
      </c>
    </row>
    <row r="3230" spans="1:4" ht="13.5" x14ac:dyDescent="0.25">
      <c r="A3230" s="684">
        <v>89636</v>
      </c>
      <c r="B3230" s="684" t="s">
        <v>44670</v>
      </c>
      <c r="C3230" s="684" t="s">
        <v>4</v>
      </c>
      <c r="D3230" s="685" t="s">
        <v>44671</v>
      </c>
    </row>
    <row r="3231" spans="1:4" ht="13.5" x14ac:dyDescent="0.25">
      <c r="A3231" s="684">
        <v>89711</v>
      </c>
      <c r="B3231" s="684" t="s">
        <v>44672</v>
      </c>
      <c r="C3231" s="684" t="s">
        <v>4</v>
      </c>
      <c r="D3231" s="685" t="s">
        <v>44673</v>
      </c>
    </row>
    <row r="3232" spans="1:4" ht="13.5" x14ac:dyDescent="0.25">
      <c r="A3232" s="684">
        <v>89712</v>
      </c>
      <c r="B3232" s="684" t="s">
        <v>44674</v>
      </c>
      <c r="C3232" s="684" t="s">
        <v>4</v>
      </c>
      <c r="D3232" s="685" t="s">
        <v>25979</v>
      </c>
    </row>
    <row r="3233" spans="1:4" ht="13.5" x14ac:dyDescent="0.25">
      <c r="A3233" s="684">
        <v>89713</v>
      </c>
      <c r="B3233" s="684" t="s">
        <v>44675</v>
      </c>
      <c r="C3233" s="684" t="s">
        <v>4</v>
      </c>
      <c r="D3233" s="685" t="s">
        <v>44676</v>
      </c>
    </row>
    <row r="3234" spans="1:4" ht="13.5" x14ac:dyDescent="0.25">
      <c r="A3234" s="684">
        <v>89714</v>
      </c>
      <c r="B3234" s="684" t="s">
        <v>44677</v>
      </c>
      <c r="C3234" s="684" t="s">
        <v>4</v>
      </c>
      <c r="D3234" s="685" t="s">
        <v>44678</v>
      </c>
    </row>
    <row r="3235" spans="1:4" ht="13.5" x14ac:dyDescent="0.25">
      <c r="A3235" s="684">
        <v>89716</v>
      </c>
      <c r="B3235" s="684" t="s">
        <v>44679</v>
      </c>
      <c r="C3235" s="684" t="s">
        <v>4</v>
      </c>
      <c r="D3235" s="685" t="s">
        <v>25266</v>
      </c>
    </row>
    <row r="3236" spans="1:4" ht="13.5" x14ac:dyDescent="0.25">
      <c r="A3236" s="684">
        <v>89717</v>
      </c>
      <c r="B3236" s="684" t="s">
        <v>44680</v>
      </c>
      <c r="C3236" s="684" t="s">
        <v>4</v>
      </c>
      <c r="D3236" s="685" t="s">
        <v>24274</v>
      </c>
    </row>
    <row r="3237" spans="1:4" ht="13.5" x14ac:dyDescent="0.25">
      <c r="A3237" s="684">
        <v>89770</v>
      </c>
      <c r="B3237" s="684" t="s">
        <v>44681</v>
      </c>
      <c r="C3237" s="684" t="s">
        <v>4</v>
      </c>
      <c r="D3237" s="685" t="s">
        <v>27029</v>
      </c>
    </row>
    <row r="3238" spans="1:4" ht="13.5" x14ac:dyDescent="0.25">
      <c r="A3238" s="684">
        <v>89771</v>
      </c>
      <c r="B3238" s="684" t="s">
        <v>44682</v>
      </c>
      <c r="C3238" s="684" t="s">
        <v>4</v>
      </c>
      <c r="D3238" s="685" t="s">
        <v>44683</v>
      </c>
    </row>
    <row r="3239" spans="1:4" ht="13.5" x14ac:dyDescent="0.25">
      <c r="A3239" s="684">
        <v>89773</v>
      </c>
      <c r="B3239" s="684" t="s">
        <v>44684</v>
      </c>
      <c r="C3239" s="684" t="s">
        <v>4</v>
      </c>
      <c r="D3239" s="685" t="s">
        <v>44685</v>
      </c>
    </row>
    <row r="3240" spans="1:4" ht="13.5" x14ac:dyDescent="0.25">
      <c r="A3240" s="684">
        <v>89775</v>
      </c>
      <c r="B3240" s="684" t="s">
        <v>44686</v>
      </c>
      <c r="C3240" s="684" t="s">
        <v>4</v>
      </c>
      <c r="D3240" s="685" t="s">
        <v>44687</v>
      </c>
    </row>
    <row r="3241" spans="1:4" ht="13.5" x14ac:dyDescent="0.25">
      <c r="A3241" s="684">
        <v>89798</v>
      </c>
      <c r="B3241" s="684" t="s">
        <v>44688</v>
      </c>
      <c r="C3241" s="684" t="s">
        <v>4</v>
      </c>
      <c r="D3241" s="685" t="s">
        <v>44417</v>
      </c>
    </row>
    <row r="3242" spans="1:4" ht="13.5" x14ac:dyDescent="0.25">
      <c r="A3242" s="684">
        <v>89799</v>
      </c>
      <c r="B3242" s="684" t="s">
        <v>44689</v>
      </c>
      <c r="C3242" s="684" t="s">
        <v>4</v>
      </c>
      <c r="D3242" s="685" t="s">
        <v>43347</v>
      </c>
    </row>
    <row r="3243" spans="1:4" ht="13.5" x14ac:dyDescent="0.25">
      <c r="A3243" s="684">
        <v>89800</v>
      </c>
      <c r="B3243" s="684" t="s">
        <v>44690</v>
      </c>
      <c r="C3243" s="684" t="s">
        <v>4</v>
      </c>
      <c r="D3243" s="685" t="s">
        <v>27030</v>
      </c>
    </row>
    <row r="3244" spans="1:4" ht="13.5" x14ac:dyDescent="0.25">
      <c r="A3244" s="684">
        <v>89848</v>
      </c>
      <c r="B3244" s="684" t="s">
        <v>44691</v>
      </c>
      <c r="C3244" s="684" t="s">
        <v>4</v>
      </c>
      <c r="D3244" s="685" t="s">
        <v>27031</v>
      </c>
    </row>
    <row r="3245" spans="1:4" ht="13.5" x14ac:dyDescent="0.25">
      <c r="A3245" s="684">
        <v>89849</v>
      </c>
      <c r="B3245" s="684" t="s">
        <v>44692</v>
      </c>
      <c r="C3245" s="684" t="s">
        <v>4</v>
      </c>
      <c r="D3245" s="685" t="s">
        <v>44693</v>
      </c>
    </row>
    <row r="3246" spans="1:4" ht="13.5" x14ac:dyDescent="0.25">
      <c r="A3246" s="684">
        <v>89865</v>
      </c>
      <c r="B3246" s="684" t="s">
        <v>44694</v>
      </c>
      <c r="C3246" s="684" t="s">
        <v>4</v>
      </c>
      <c r="D3246" s="685" t="s">
        <v>23057</v>
      </c>
    </row>
    <row r="3247" spans="1:4" ht="13.5" x14ac:dyDescent="0.25">
      <c r="A3247" s="684">
        <v>91784</v>
      </c>
      <c r="B3247" s="684" t="s">
        <v>44695</v>
      </c>
      <c r="C3247" s="684" t="s">
        <v>4</v>
      </c>
      <c r="D3247" s="685" t="s">
        <v>26485</v>
      </c>
    </row>
    <row r="3248" spans="1:4" ht="13.5" x14ac:dyDescent="0.25">
      <c r="A3248" s="684">
        <v>91785</v>
      </c>
      <c r="B3248" s="684" t="s">
        <v>44696</v>
      </c>
      <c r="C3248" s="684" t="s">
        <v>4</v>
      </c>
      <c r="D3248" s="685" t="s">
        <v>27032</v>
      </c>
    </row>
    <row r="3249" spans="1:4" ht="13.5" x14ac:dyDescent="0.25">
      <c r="A3249" s="684">
        <v>91786</v>
      </c>
      <c r="B3249" s="684" t="s">
        <v>44697</v>
      </c>
      <c r="C3249" s="684" t="s">
        <v>4</v>
      </c>
      <c r="D3249" s="685" t="s">
        <v>44698</v>
      </c>
    </row>
    <row r="3250" spans="1:4" ht="13.5" x14ac:dyDescent="0.25">
      <c r="A3250" s="684">
        <v>91787</v>
      </c>
      <c r="B3250" s="684" t="s">
        <v>44699</v>
      </c>
      <c r="C3250" s="684" t="s">
        <v>4</v>
      </c>
      <c r="D3250" s="685" t="s">
        <v>44700</v>
      </c>
    </row>
    <row r="3251" spans="1:4" ht="13.5" x14ac:dyDescent="0.25">
      <c r="A3251" s="684">
        <v>91788</v>
      </c>
      <c r="B3251" s="684" t="s">
        <v>44701</v>
      </c>
      <c r="C3251" s="684" t="s">
        <v>4</v>
      </c>
      <c r="D3251" s="685" t="s">
        <v>23985</v>
      </c>
    </row>
    <row r="3252" spans="1:4" ht="13.5" x14ac:dyDescent="0.25">
      <c r="A3252" s="684">
        <v>91789</v>
      </c>
      <c r="B3252" s="684" t="s">
        <v>44702</v>
      </c>
      <c r="C3252" s="684" t="s">
        <v>4</v>
      </c>
      <c r="D3252" s="685" t="s">
        <v>27033</v>
      </c>
    </row>
    <row r="3253" spans="1:4" ht="13.5" x14ac:dyDescent="0.25">
      <c r="A3253" s="684">
        <v>91790</v>
      </c>
      <c r="B3253" s="684" t="s">
        <v>44703</v>
      </c>
      <c r="C3253" s="684" t="s">
        <v>4</v>
      </c>
      <c r="D3253" s="685" t="s">
        <v>44704</v>
      </c>
    </row>
    <row r="3254" spans="1:4" ht="13.5" x14ac:dyDescent="0.25">
      <c r="A3254" s="684">
        <v>91791</v>
      </c>
      <c r="B3254" s="684" t="s">
        <v>44705</v>
      </c>
      <c r="C3254" s="684" t="s">
        <v>4</v>
      </c>
      <c r="D3254" s="685" t="s">
        <v>44706</v>
      </c>
    </row>
    <row r="3255" spans="1:4" ht="13.5" x14ac:dyDescent="0.25">
      <c r="A3255" s="684">
        <v>91792</v>
      </c>
      <c r="B3255" s="684" t="s">
        <v>44707</v>
      </c>
      <c r="C3255" s="684" t="s">
        <v>4</v>
      </c>
      <c r="D3255" s="685" t="s">
        <v>27034</v>
      </c>
    </row>
    <row r="3256" spans="1:4" ht="13.5" x14ac:dyDescent="0.25">
      <c r="A3256" s="684">
        <v>91793</v>
      </c>
      <c r="B3256" s="684" t="s">
        <v>44708</v>
      </c>
      <c r="C3256" s="684" t="s">
        <v>4</v>
      </c>
      <c r="D3256" s="685" t="s">
        <v>44709</v>
      </c>
    </row>
    <row r="3257" spans="1:4" ht="13.5" x14ac:dyDescent="0.25">
      <c r="A3257" s="684">
        <v>91794</v>
      </c>
      <c r="B3257" s="684" t="s">
        <v>44710</v>
      </c>
      <c r="C3257" s="684" t="s">
        <v>4</v>
      </c>
      <c r="D3257" s="685" t="s">
        <v>44711</v>
      </c>
    </row>
    <row r="3258" spans="1:4" ht="13.5" x14ac:dyDescent="0.25">
      <c r="A3258" s="684">
        <v>91795</v>
      </c>
      <c r="B3258" s="684" t="s">
        <v>44712</v>
      </c>
      <c r="C3258" s="684" t="s">
        <v>4</v>
      </c>
      <c r="D3258" s="685" t="s">
        <v>26468</v>
      </c>
    </row>
    <row r="3259" spans="1:4" ht="13.5" x14ac:dyDescent="0.25">
      <c r="A3259" s="684">
        <v>91796</v>
      </c>
      <c r="B3259" s="684" t="s">
        <v>44713</v>
      </c>
      <c r="C3259" s="684" t="s">
        <v>4</v>
      </c>
      <c r="D3259" s="685" t="s">
        <v>44714</v>
      </c>
    </row>
    <row r="3260" spans="1:4" ht="13.5" x14ac:dyDescent="0.25">
      <c r="A3260" s="684">
        <v>92275</v>
      </c>
      <c r="B3260" s="684" t="s">
        <v>44715</v>
      </c>
      <c r="C3260" s="684" t="s">
        <v>4</v>
      </c>
      <c r="D3260" s="685" t="s">
        <v>44716</v>
      </c>
    </row>
    <row r="3261" spans="1:4" ht="13.5" x14ac:dyDescent="0.25">
      <c r="A3261" s="684">
        <v>92276</v>
      </c>
      <c r="B3261" s="684" t="s">
        <v>44717</v>
      </c>
      <c r="C3261" s="684" t="s">
        <v>4</v>
      </c>
      <c r="D3261" s="685" t="s">
        <v>44718</v>
      </c>
    </row>
    <row r="3262" spans="1:4" ht="13.5" x14ac:dyDescent="0.25">
      <c r="A3262" s="684">
        <v>92277</v>
      </c>
      <c r="B3262" s="684" t="s">
        <v>44719</v>
      </c>
      <c r="C3262" s="684" t="s">
        <v>4</v>
      </c>
      <c r="D3262" s="685" t="s">
        <v>44720</v>
      </c>
    </row>
    <row r="3263" spans="1:4" ht="13.5" x14ac:dyDescent="0.25">
      <c r="A3263" s="684">
        <v>92278</v>
      </c>
      <c r="B3263" s="684" t="s">
        <v>44721</v>
      </c>
      <c r="C3263" s="684" t="s">
        <v>4</v>
      </c>
      <c r="D3263" s="685" t="s">
        <v>44722</v>
      </c>
    </row>
    <row r="3264" spans="1:4" ht="13.5" x14ac:dyDescent="0.25">
      <c r="A3264" s="684">
        <v>92279</v>
      </c>
      <c r="B3264" s="684" t="s">
        <v>44723</v>
      </c>
      <c r="C3264" s="684" t="s">
        <v>4</v>
      </c>
      <c r="D3264" s="685" t="s">
        <v>44724</v>
      </c>
    </row>
    <row r="3265" spans="1:4" ht="13.5" x14ac:dyDescent="0.25">
      <c r="A3265" s="684">
        <v>92280</v>
      </c>
      <c r="B3265" s="684" t="s">
        <v>44725</v>
      </c>
      <c r="C3265" s="684" t="s">
        <v>4</v>
      </c>
      <c r="D3265" s="685" t="s">
        <v>44726</v>
      </c>
    </row>
    <row r="3266" spans="1:4" ht="13.5" x14ac:dyDescent="0.25">
      <c r="A3266" s="684">
        <v>92281</v>
      </c>
      <c r="B3266" s="684" t="s">
        <v>44727</v>
      </c>
      <c r="C3266" s="684" t="s">
        <v>4</v>
      </c>
      <c r="D3266" s="685" t="s">
        <v>44728</v>
      </c>
    </row>
    <row r="3267" spans="1:4" ht="13.5" x14ac:dyDescent="0.25">
      <c r="A3267" s="684">
        <v>92282</v>
      </c>
      <c r="B3267" s="684" t="s">
        <v>44729</v>
      </c>
      <c r="C3267" s="684" t="s">
        <v>4</v>
      </c>
      <c r="D3267" s="685" t="s">
        <v>44730</v>
      </c>
    </row>
    <row r="3268" spans="1:4" ht="13.5" x14ac:dyDescent="0.25">
      <c r="A3268" s="684">
        <v>92283</v>
      </c>
      <c r="B3268" s="684" t="s">
        <v>44731</v>
      </c>
      <c r="C3268" s="684" t="s">
        <v>4</v>
      </c>
      <c r="D3268" s="685" t="s">
        <v>44732</v>
      </c>
    </row>
    <row r="3269" spans="1:4" ht="13.5" x14ac:dyDescent="0.25">
      <c r="A3269" s="684">
        <v>92284</v>
      </c>
      <c r="B3269" s="684" t="s">
        <v>44733</v>
      </c>
      <c r="C3269" s="684" t="s">
        <v>4</v>
      </c>
      <c r="D3269" s="685" t="s">
        <v>27035</v>
      </c>
    </row>
    <row r="3270" spans="1:4" ht="13.5" x14ac:dyDescent="0.25">
      <c r="A3270" s="684">
        <v>92285</v>
      </c>
      <c r="B3270" s="684" t="s">
        <v>44734</v>
      </c>
      <c r="C3270" s="684" t="s">
        <v>4</v>
      </c>
      <c r="D3270" s="685" t="s">
        <v>44735</v>
      </c>
    </row>
    <row r="3271" spans="1:4" ht="13.5" x14ac:dyDescent="0.25">
      <c r="A3271" s="684">
        <v>92286</v>
      </c>
      <c r="B3271" s="684" t="s">
        <v>44736</v>
      </c>
      <c r="C3271" s="684" t="s">
        <v>4</v>
      </c>
      <c r="D3271" s="685" t="s">
        <v>44737</v>
      </c>
    </row>
    <row r="3272" spans="1:4" ht="13.5" x14ac:dyDescent="0.25">
      <c r="A3272" s="684">
        <v>92305</v>
      </c>
      <c r="B3272" s="684" t="s">
        <v>44738</v>
      </c>
      <c r="C3272" s="684" t="s">
        <v>4</v>
      </c>
      <c r="D3272" s="685" t="s">
        <v>44739</v>
      </c>
    </row>
    <row r="3273" spans="1:4" ht="13.5" x14ac:dyDescent="0.25">
      <c r="A3273" s="684">
        <v>92306</v>
      </c>
      <c r="B3273" s="684" t="s">
        <v>44740</v>
      </c>
      <c r="C3273" s="684" t="s">
        <v>4</v>
      </c>
      <c r="D3273" s="685" t="s">
        <v>25824</v>
      </c>
    </row>
    <row r="3274" spans="1:4" ht="13.5" x14ac:dyDescent="0.25">
      <c r="A3274" s="684">
        <v>92307</v>
      </c>
      <c r="B3274" s="684" t="s">
        <v>44741</v>
      </c>
      <c r="C3274" s="684" t="s">
        <v>4</v>
      </c>
      <c r="D3274" s="685" t="s">
        <v>44742</v>
      </c>
    </row>
    <row r="3275" spans="1:4" ht="13.5" x14ac:dyDescent="0.25">
      <c r="A3275" s="684">
        <v>92308</v>
      </c>
      <c r="B3275" s="684" t="s">
        <v>44743</v>
      </c>
      <c r="C3275" s="684" t="s">
        <v>4</v>
      </c>
      <c r="D3275" s="685" t="s">
        <v>44744</v>
      </c>
    </row>
    <row r="3276" spans="1:4" ht="13.5" x14ac:dyDescent="0.25">
      <c r="A3276" s="684">
        <v>92309</v>
      </c>
      <c r="B3276" s="684" t="s">
        <v>44745</v>
      </c>
      <c r="C3276" s="684" t="s">
        <v>4</v>
      </c>
      <c r="D3276" s="685" t="s">
        <v>44746</v>
      </c>
    </row>
    <row r="3277" spans="1:4" ht="13.5" x14ac:dyDescent="0.25">
      <c r="A3277" s="684">
        <v>92310</v>
      </c>
      <c r="B3277" s="684" t="s">
        <v>44747</v>
      </c>
      <c r="C3277" s="684" t="s">
        <v>4</v>
      </c>
      <c r="D3277" s="685" t="s">
        <v>44748</v>
      </c>
    </row>
    <row r="3278" spans="1:4" ht="13.5" x14ac:dyDescent="0.25">
      <c r="A3278" s="684">
        <v>92320</v>
      </c>
      <c r="B3278" s="684" t="s">
        <v>44749</v>
      </c>
      <c r="C3278" s="684" t="s">
        <v>4</v>
      </c>
      <c r="D3278" s="685" t="s">
        <v>44750</v>
      </c>
    </row>
    <row r="3279" spans="1:4" ht="13.5" x14ac:dyDescent="0.25">
      <c r="A3279" s="684">
        <v>92321</v>
      </c>
      <c r="B3279" s="684" t="s">
        <v>44751</v>
      </c>
      <c r="C3279" s="684" t="s">
        <v>4</v>
      </c>
      <c r="D3279" s="685" t="s">
        <v>25825</v>
      </c>
    </row>
    <row r="3280" spans="1:4" ht="13.5" x14ac:dyDescent="0.25">
      <c r="A3280" s="684">
        <v>92322</v>
      </c>
      <c r="B3280" s="684" t="s">
        <v>44752</v>
      </c>
      <c r="C3280" s="684" t="s">
        <v>4</v>
      </c>
      <c r="D3280" s="685" t="s">
        <v>44753</v>
      </c>
    </row>
    <row r="3281" spans="1:4" ht="13.5" x14ac:dyDescent="0.25">
      <c r="A3281" s="684">
        <v>92323</v>
      </c>
      <c r="B3281" s="684" t="s">
        <v>44754</v>
      </c>
      <c r="C3281" s="684" t="s">
        <v>4</v>
      </c>
      <c r="D3281" s="685" t="s">
        <v>44755</v>
      </c>
    </row>
    <row r="3282" spans="1:4" ht="13.5" x14ac:dyDescent="0.25">
      <c r="A3282" s="684">
        <v>92324</v>
      </c>
      <c r="B3282" s="684" t="s">
        <v>44756</v>
      </c>
      <c r="C3282" s="684" t="s">
        <v>4</v>
      </c>
      <c r="D3282" s="685" t="s">
        <v>44757</v>
      </c>
    </row>
    <row r="3283" spans="1:4" ht="13.5" x14ac:dyDescent="0.25">
      <c r="A3283" s="684">
        <v>92325</v>
      </c>
      <c r="B3283" s="684" t="s">
        <v>44758</v>
      </c>
      <c r="C3283" s="684" t="s">
        <v>4</v>
      </c>
      <c r="D3283" s="685" t="s">
        <v>44759</v>
      </c>
    </row>
    <row r="3284" spans="1:4" ht="13.5" x14ac:dyDescent="0.25">
      <c r="A3284" s="684">
        <v>92335</v>
      </c>
      <c r="B3284" s="684" t="s">
        <v>25826</v>
      </c>
      <c r="C3284" s="684" t="s">
        <v>4</v>
      </c>
      <c r="D3284" s="685" t="s">
        <v>27036</v>
      </c>
    </row>
    <row r="3285" spans="1:4" ht="13.5" x14ac:dyDescent="0.25">
      <c r="A3285" s="684">
        <v>92336</v>
      </c>
      <c r="B3285" s="684" t="s">
        <v>25827</v>
      </c>
      <c r="C3285" s="684" t="s">
        <v>4</v>
      </c>
      <c r="D3285" s="685" t="s">
        <v>44760</v>
      </c>
    </row>
    <row r="3286" spans="1:4" ht="13.5" x14ac:dyDescent="0.25">
      <c r="A3286" s="684">
        <v>92337</v>
      </c>
      <c r="B3286" s="684" t="s">
        <v>25828</v>
      </c>
      <c r="C3286" s="684" t="s">
        <v>4</v>
      </c>
      <c r="D3286" s="685" t="s">
        <v>44761</v>
      </c>
    </row>
    <row r="3287" spans="1:4" ht="13.5" x14ac:dyDescent="0.25">
      <c r="A3287" s="684">
        <v>92338</v>
      </c>
      <c r="B3287" s="684" t="s">
        <v>25829</v>
      </c>
      <c r="C3287" s="684" t="s">
        <v>4</v>
      </c>
      <c r="D3287" s="685" t="s">
        <v>44762</v>
      </c>
    </row>
    <row r="3288" spans="1:4" ht="13.5" x14ac:dyDescent="0.25">
      <c r="A3288" s="684">
        <v>92339</v>
      </c>
      <c r="B3288" s="684" t="s">
        <v>25830</v>
      </c>
      <c r="C3288" s="684" t="s">
        <v>4</v>
      </c>
      <c r="D3288" s="685" t="s">
        <v>44763</v>
      </c>
    </row>
    <row r="3289" spans="1:4" ht="13.5" x14ac:dyDescent="0.25">
      <c r="A3289" s="684">
        <v>92341</v>
      </c>
      <c r="B3289" s="684" t="s">
        <v>25831</v>
      </c>
      <c r="C3289" s="684" t="s">
        <v>4</v>
      </c>
      <c r="D3289" s="685" t="s">
        <v>44764</v>
      </c>
    </row>
    <row r="3290" spans="1:4" ht="13.5" x14ac:dyDescent="0.25">
      <c r="A3290" s="684">
        <v>92342</v>
      </c>
      <c r="B3290" s="684" t="s">
        <v>25832</v>
      </c>
      <c r="C3290" s="684" t="s">
        <v>4</v>
      </c>
      <c r="D3290" s="685" t="s">
        <v>44765</v>
      </c>
    </row>
    <row r="3291" spans="1:4" ht="13.5" x14ac:dyDescent="0.25">
      <c r="A3291" s="684">
        <v>92343</v>
      </c>
      <c r="B3291" s="684" t="s">
        <v>25833</v>
      </c>
      <c r="C3291" s="684" t="s">
        <v>4</v>
      </c>
      <c r="D3291" s="685" t="s">
        <v>44766</v>
      </c>
    </row>
    <row r="3292" spans="1:4" ht="13.5" x14ac:dyDescent="0.25">
      <c r="A3292" s="684">
        <v>92359</v>
      </c>
      <c r="B3292" s="684" t="s">
        <v>25834</v>
      </c>
      <c r="C3292" s="684" t="s">
        <v>4</v>
      </c>
      <c r="D3292" s="685" t="s">
        <v>27037</v>
      </c>
    </row>
    <row r="3293" spans="1:4" ht="13.5" x14ac:dyDescent="0.25">
      <c r="A3293" s="684">
        <v>92360</v>
      </c>
      <c r="B3293" s="684" t="s">
        <v>25835</v>
      </c>
      <c r="C3293" s="684" t="s">
        <v>4</v>
      </c>
      <c r="D3293" s="685" t="s">
        <v>27038</v>
      </c>
    </row>
    <row r="3294" spans="1:4" ht="13.5" x14ac:dyDescent="0.25">
      <c r="A3294" s="684">
        <v>92361</v>
      </c>
      <c r="B3294" s="684" t="s">
        <v>25836</v>
      </c>
      <c r="C3294" s="684" t="s">
        <v>4</v>
      </c>
      <c r="D3294" s="685" t="s">
        <v>44767</v>
      </c>
    </row>
    <row r="3295" spans="1:4" ht="13.5" x14ac:dyDescent="0.25">
      <c r="A3295" s="684">
        <v>92362</v>
      </c>
      <c r="B3295" s="684" t="s">
        <v>25837</v>
      </c>
      <c r="C3295" s="684" t="s">
        <v>4</v>
      </c>
      <c r="D3295" s="685" t="s">
        <v>44768</v>
      </c>
    </row>
    <row r="3296" spans="1:4" ht="13.5" x14ac:dyDescent="0.25">
      <c r="A3296" s="684">
        <v>92364</v>
      </c>
      <c r="B3296" s="684" t="s">
        <v>25838</v>
      </c>
      <c r="C3296" s="684" t="s">
        <v>4</v>
      </c>
      <c r="D3296" s="685" t="s">
        <v>27039</v>
      </c>
    </row>
    <row r="3297" spans="1:4" ht="13.5" x14ac:dyDescent="0.25">
      <c r="A3297" s="684">
        <v>92365</v>
      </c>
      <c r="B3297" s="684" t="s">
        <v>25839</v>
      </c>
      <c r="C3297" s="684" t="s">
        <v>4</v>
      </c>
      <c r="D3297" s="685" t="s">
        <v>42925</v>
      </c>
    </row>
    <row r="3298" spans="1:4" ht="13.5" x14ac:dyDescent="0.25">
      <c r="A3298" s="684">
        <v>92366</v>
      </c>
      <c r="B3298" s="684" t="s">
        <v>25840</v>
      </c>
      <c r="C3298" s="684" t="s">
        <v>4</v>
      </c>
      <c r="D3298" s="685" t="s">
        <v>43340</v>
      </c>
    </row>
    <row r="3299" spans="1:4" ht="13.5" x14ac:dyDescent="0.25">
      <c r="A3299" s="684">
        <v>92367</v>
      </c>
      <c r="B3299" s="684" t="s">
        <v>25841</v>
      </c>
      <c r="C3299" s="684" t="s">
        <v>4</v>
      </c>
      <c r="D3299" s="685" t="s">
        <v>44769</v>
      </c>
    </row>
    <row r="3300" spans="1:4" ht="13.5" x14ac:dyDescent="0.25">
      <c r="A3300" s="684">
        <v>92368</v>
      </c>
      <c r="B3300" s="684" t="s">
        <v>25842</v>
      </c>
      <c r="C3300" s="684" t="s">
        <v>4</v>
      </c>
      <c r="D3300" s="685" t="s">
        <v>44770</v>
      </c>
    </row>
    <row r="3301" spans="1:4" ht="13.5" x14ac:dyDescent="0.25">
      <c r="A3301" s="684">
        <v>92645</v>
      </c>
      <c r="B3301" s="684" t="s">
        <v>25843</v>
      </c>
      <c r="C3301" s="684" t="s">
        <v>4</v>
      </c>
      <c r="D3301" s="685" t="s">
        <v>44771</v>
      </c>
    </row>
    <row r="3302" spans="1:4" ht="13.5" x14ac:dyDescent="0.25">
      <c r="A3302" s="684">
        <v>92646</v>
      </c>
      <c r="B3302" s="684" t="s">
        <v>25844</v>
      </c>
      <c r="C3302" s="684" t="s">
        <v>4</v>
      </c>
      <c r="D3302" s="685" t="s">
        <v>44772</v>
      </c>
    </row>
    <row r="3303" spans="1:4" ht="13.5" x14ac:dyDescent="0.25">
      <c r="A3303" s="684">
        <v>92648</v>
      </c>
      <c r="B3303" s="684" t="s">
        <v>25845</v>
      </c>
      <c r="C3303" s="684" t="s">
        <v>4</v>
      </c>
      <c r="D3303" s="685" t="s">
        <v>44773</v>
      </c>
    </row>
    <row r="3304" spans="1:4" ht="13.5" x14ac:dyDescent="0.25">
      <c r="A3304" s="684">
        <v>92649</v>
      </c>
      <c r="B3304" s="684" t="s">
        <v>25846</v>
      </c>
      <c r="C3304" s="684" t="s">
        <v>4</v>
      </c>
      <c r="D3304" s="685" t="s">
        <v>44774</v>
      </c>
    </row>
    <row r="3305" spans="1:4" ht="13.5" x14ac:dyDescent="0.25">
      <c r="A3305" s="684">
        <v>92650</v>
      </c>
      <c r="B3305" s="684" t="s">
        <v>25847</v>
      </c>
      <c r="C3305" s="684" t="s">
        <v>4</v>
      </c>
      <c r="D3305" s="685" t="s">
        <v>44775</v>
      </c>
    </row>
    <row r="3306" spans="1:4" ht="13.5" x14ac:dyDescent="0.25">
      <c r="A3306" s="684">
        <v>92652</v>
      </c>
      <c r="B3306" s="684" t="s">
        <v>25848</v>
      </c>
      <c r="C3306" s="684" t="s">
        <v>4</v>
      </c>
      <c r="D3306" s="685" t="s">
        <v>27040</v>
      </c>
    </row>
    <row r="3307" spans="1:4" ht="13.5" x14ac:dyDescent="0.25">
      <c r="A3307" s="684">
        <v>92653</v>
      </c>
      <c r="B3307" s="684" t="s">
        <v>25849</v>
      </c>
      <c r="C3307" s="684" t="s">
        <v>4</v>
      </c>
      <c r="D3307" s="685" t="s">
        <v>44776</v>
      </c>
    </row>
    <row r="3308" spans="1:4" ht="13.5" x14ac:dyDescent="0.25">
      <c r="A3308" s="684">
        <v>92654</v>
      </c>
      <c r="B3308" s="684" t="s">
        <v>25850</v>
      </c>
      <c r="C3308" s="684" t="s">
        <v>4</v>
      </c>
      <c r="D3308" s="685" t="s">
        <v>44777</v>
      </c>
    </row>
    <row r="3309" spans="1:4" ht="13.5" x14ac:dyDescent="0.25">
      <c r="A3309" s="684">
        <v>92655</v>
      </c>
      <c r="B3309" s="684" t="s">
        <v>25851</v>
      </c>
      <c r="C3309" s="684" t="s">
        <v>4</v>
      </c>
      <c r="D3309" s="685" t="s">
        <v>41422</v>
      </c>
    </row>
    <row r="3310" spans="1:4" ht="13.5" x14ac:dyDescent="0.25">
      <c r="A3310" s="684">
        <v>92656</v>
      </c>
      <c r="B3310" s="684" t="s">
        <v>25852</v>
      </c>
      <c r="C3310" s="684" t="s">
        <v>4</v>
      </c>
      <c r="D3310" s="685" t="s">
        <v>44778</v>
      </c>
    </row>
    <row r="3311" spans="1:4" ht="13.5" x14ac:dyDescent="0.25">
      <c r="A3311" s="684">
        <v>92687</v>
      </c>
      <c r="B3311" s="684" t="s">
        <v>25853</v>
      </c>
      <c r="C3311" s="684" t="s">
        <v>4</v>
      </c>
      <c r="D3311" s="685" t="s">
        <v>44779</v>
      </c>
    </row>
    <row r="3312" spans="1:4" ht="13.5" x14ac:dyDescent="0.25">
      <c r="A3312" s="684">
        <v>92688</v>
      </c>
      <c r="B3312" s="684" t="s">
        <v>25854</v>
      </c>
      <c r="C3312" s="684" t="s">
        <v>4</v>
      </c>
      <c r="D3312" s="685" t="s">
        <v>44780</v>
      </c>
    </row>
    <row r="3313" spans="1:4" ht="13.5" x14ac:dyDescent="0.25">
      <c r="A3313" s="684">
        <v>92689</v>
      </c>
      <c r="B3313" s="684" t="s">
        <v>25855</v>
      </c>
      <c r="C3313" s="684" t="s">
        <v>4</v>
      </c>
      <c r="D3313" s="685" t="s">
        <v>27041</v>
      </c>
    </row>
    <row r="3314" spans="1:4" ht="13.5" x14ac:dyDescent="0.25">
      <c r="A3314" s="684">
        <v>92690</v>
      </c>
      <c r="B3314" s="684" t="s">
        <v>25856</v>
      </c>
      <c r="C3314" s="684" t="s">
        <v>4</v>
      </c>
      <c r="D3314" s="685" t="s">
        <v>44781</v>
      </c>
    </row>
    <row r="3315" spans="1:4" ht="13.5" x14ac:dyDescent="0.25">
      <c r="A3315" s="684">
        <v>92691</v>
      </c>
      <c r="B3315" s="684" t="s">
        <v>25857</v>
      </c>
      <c r="C3315" s="684" t="s">
        <v>4</v>
      </c>
      <c r="D3315" s="685" t="s">
        <v>44782</v>
      </c>
    </row>
    <row r="3316" spans="1:4" ht="13.5" x14ac:dyDescent="0.25">
      <c r="A3316" s="684">
        <v>94462</v>
      </c>
      <c r="B3316" s="684" t="s">
        <v>44783</v>
      </c>
      <c r="C3316" s="684" t="s">
        <v>4</v>
      </c>
      <c r="D3316" s="685" t="s">
        <v>44784</v>
      </c>
    </row>
    <row r="3317" spans="1:4" ht="13.5" x14ac:dyDescent="0.25">
      <c r="A3317" s="684">
        <v>94463</v>
      </c>
      <c r="B3317" s="684" t="s">
        <v>44785</v>
      </c>
      <c r="C3317" s="684" t="s">
        <v>4</v>
      </c>
      <c r="D3317" s="685" t="s">
        <v>44786</v>
      </c>
    </row>
    <row r="3318" spans="1:4" ht="13.5" x14ac:dyDescent="0.25">
      <c r="A3318" s="684">
        <v>94464</v>
      </c>
      <c r="B3318" s="684" t="s">
        <v>44787</v>
      </c>
      <c r="C3318" s="684" t="s">
        <v>4</v>
      </c>
      <c r="D3318" s="685" t="s">
        <v>44788</v>
      </c>
    </row>
    <row r="3319" spans="1:4" ht="13.5" x14ac:dyDescent="0.25">
      <c r="A3319" s="684">
        <v>94602</v>
      </c>
      <c r="B3319" s="684" t="s">
        <v>44789</v>
      </c>
      <c r="C3319" s="684" t="s">
        <v>4</v>
      </c>
      <c r="D3319" s="685" t="s">
        <v>44790</v>
      </c>
    </row>
    <row r="3320" spans="1:4" ht="13.5" x14ac:dyDescent="0.25">
      <c r="A3320" s="684">
        <v>94603</v>
      </c>
      <c r="B3320" s="684" t="s">
        <v>44791</v>
      </c>
      <c r="C3320" s="684" t="s">
        <v>4</v>
      </c>
      <c r="D3320" s="685" t="s">
        <v>44792</v>
      </c>
    </row>
    <row r="3321" spans="1:4" ht="13.5" x14ac:dyDescent="0.25">
      <c r="A3321" s="684">
        <v>94604</v>
      </c>
      <c r="B3321" s="684" t="s">
        <v>44793</v>
      </c>
      <c r="C3321" s="684" t="s">
        <v>4</v>
      </c>
      <c r="D3321" s="685" t="s">
        <v>44794</v>
      </c>
    </row>
    <row r="3322" spans="1:4" ht="13.5" x14ac:dyDescent="0.25">
      <c r="A3322" s="684">
        <v>94605</v>
      </c>
      <c r="B3322" s="684" t="s">
        <v>44795</v>
      </c>
      <c r="C3322" s="684" t="s">
        <v>4</v>
      </c>
      <c r="D3322" s="685" t="s">
        <v>44796</v>
      </c>
    </row>
    <row r="3323" spans="1:4" ht="13.5" x14ac:dyDescent="0.25">
      <c r="A3323" s="684">
        <v>94648</v>
      </c>
      <c r="B3323" s="684" t="s">
        <v>44797</v>
      </c>
      <c r="C3323" s="684" t="s">
        <v>4</v>
      </c>
      <c r="D3323" s="685" t="s">
        <v>23969</v>
      </c>
    </row>
    <row r="3324" spans="1:4" ht="13.5" x14ac:dyDescent="0.25">
      <c r="A3324" s="684">
        <v>94649</v>
      </c>
      <c r="B3324" s="684" t="s">
        <v>44798</v>
      </c>
      <c r="C3324" s="684" t="s">
        <v>4</v>
      </c>
      <c r="D3324" s="685" t="s">
        <v>44799</v>
      </c>
    </row>
    <row r="3325" spans="1:4" ht="13.5" x14ac:dyDescent="0.25">
      <c r="A3325" s="684">
        <v>94650</v>
      </c>
      <c r="B3325" s="684" t="s">
        <v>44800</v>
      </c>
      <c r="C3325" s="684" t="s">
        <v>4</v>
      </c>
      <c r="D3325" s="685" t="s">
        <v>44801</v>
      </c>
    </row>
    <row r="3326" spans="1:4" ht="13.5" x14ac:dyDescent="0.25">
      <c r="A3326" s="684">
        <v>94651</v>
      </c>
      <c r="B3326" s="684" t="s">
        <v>44802</v>
      </c>
      <c r="C3326" s="684" t="s">
        <v>4</v>
      </c>
      <c r="D3326" s="685" t="s">
        <v>26555</v>
      </c>
    </row>
    <row r="3327" spans="1:4" ht="13.5" x14ac:dyDescent="0.25">
      <c r="A3327" s="684">
        <v>94652</v>
      </c>
      <c r="B3327" s="684" t="s">
        <v>44803</v>
      </c>
      <c r="C3327" s="684" t="s">
        <v>4</v>
      </c>
      <c r="D3327" s="685" t="s">
        <v>27042</v>
      </c>
    </row>
    <row r="3328" spans="1:4" ht="13.5" x14ac:dyDescent="0.25">
      <c r="A3328" s="684">
        <v>94653</v>
      </c>
      <c r="B3328" s="684" t="s">
        <v>44804</v>
      </c>
      <c r="C3328" s="684" t="s">
        <v>4</v>
      </c>
      <c r="D3328" s="685" t="s">
        <v>44805</v>
      </c>
    </row>
    <row r="3329" spans="1:4" ht="13.5" x14ac:dyDescent="0.25">
      <c r="A3329" s="684">
        <v>94654</v>
      </c>
      <c r="B3329" s="684" t="s">
        <v>44806</v>
      </c>
      <c r="C3329" s="684" t="s">
        <v>4</v>
      </c>
      <c r="D3329" s="685" t="s">
        <v>44807</v>
      </c>
    </row>
    <row r="3330" spans="1:4" ht="13.5" x14ac:dyDescent="0.25">
      <c r="A3330" s="684">
        <v>94655</v>
      </c>
      <c r="B3330" s="684" t="s">
        <v>44808</v>
      </c>
      <c r="C3330" s="684" t="s">
        <v>4</v>
      </c>
      <c r="D3330" s="685" t="s">
        <v>44809</v>
      </c>
    </row>
    <row r="3331" spans="1:4" ht="13.5" x14ac:dyDescent="0.25">
      <c r="A3331" s="684">
        <v>94716</v>
      </c>
      <c r="B3331" s="684" t="s">
        <v>44810</v>
      </c>
      <c r="C3331" s="684" t="s">
        <v>4</v>
      </c>
      <c r="D3331" s="685" t="s">
        <v>44811</v>
      </c>
    </row>
    <row r="3332" spans="1:4" ht="13.5" x14ac:dyDescent="0.25">
      <c r="A3332" s="684">
        <v>94717</v>
      </c>
      <c r="B3332" s="684" t="s">
        <v>44812</v>
      </c>
      <c r="C3332" s="684" t="s">
        <v>4</v>
      </c>
      <c r="D3332" s="685" t="s">
        <v>41771</v>
      </c>
    </row>
    <row r="3333" spans="1:4" ht="13.5" x14ac:dyDescent="0.25">
      <c r="A3333" s="684">
        <v>94718</v>
      </c>
      <c r="B3333" s="684" t="s">
        <v>44813</v>
      </c>
      <c r="C3333" s="684" t="s">
        <v>4</v>
      </c>
      <c r="D3333" s="685" t="s">
        <v>27043</v>
      </c>
    </row>
    <row r="3334" spans="1:4" ht="13.5" x14ac:dyDescent="0.25">
      <c r="A3334" s="684">
        <v>94719</v>
      </c>
      <c r="B3334" s="684" t="s">
        <v>44814</v>
      </c>
      <c r="C3334" s="684" t="s">
        <v>4</v>
      </c>
      <c r="D3334" s="685" t="s">
        <v>44815</v>
      </c>
    </row>
    <row r="3335" spans="1:4" ht="13.5" x14ac:dyDescent="0.25">
      <c r="A3335" s="684">
        <v>94720</v>
      </c>
      <c r="B3335" s="684" t="s">
        <v>44816</v>
      </c>
      <c r="C3335" s="684" t="s">
        <v>4</v>
      </c>
      <c r="D3335" s="685" t="s">
        <v>44817</v>
      </c>
    </row>
    <row r="3336" spans="1:4" ht="13.5" x14ac:dyDescent="0.25">
      <c r="A3336" s="684">
        <v>94721</v>
      </c>
      <c r="B3336" s="684" t="s">
        <v>44818</v>
      </c>
      <c r="C3336" s="684" t="s">
        <v>4</v>
      </c>
      <c r="D3336" s="685" t="s">
        <v>26358</v>
      </c>
    </row>
    <row r="3337" spans="1:4" ht="13.5" x14ac:dyDescent="0.25">
      <c r="A3337" s="684">
        <v>94722</v>
      </c>
      <c r="B3337" s="684" t="s">
        <v>44819</v>
      </c>
      <c r="C3337" s="684" t="s">
        <v>4</v>
      </c>
      <c r="D3337" s="685" t="s">
        <v>44820</v>
      </c>
    </row>
    <row r="3338" spans="1:4" ht="13.5" x14ac:dyDescent="0.25">
      <c r="A3338" s="684">
        <v>95697</v>
      </c>
      <c r="B3338" s="684" t="s">
        <v>25859</v>
      </c>
      <c r="C3338" s="684" t="s">
        <v>4</v>
      </c>
      <c r="D3338" s="685" t="s">
        <v>44821</v>
      </c>
    </row>
    <row r="3339" spans="1:4" ht="13.5" x14ac:dyDescent="0.25">
      <c r="A3339" s="684">
        <v>96635</v>
      </c>
      <c r="B3339" s="684" t="s">
        <v>44822</v>
      </c>
      <c r="C3339" s="684" t="s">
        <v>4</v>
      </c>
      <c r="D3339" s="685" t="s">
        <v>24626</v>
      </c>
    </row>
    <row r="3340" spans="1:4" ht="13.5" x14ac:dyDescent="0.25">
      <c r="A3340" s="684">
        <v>96636</v>
      </c>
      <c r="B3340" s="684" t="s">
        <v>44823</v>
      </c>
      <c r="C3340" s="684" t="s">
        <v>4</v>
      </c>
      <c r="D3340" s="685" t="s">
        <v>44824</v>
      </c>
    </row>
    <row r="3341" spans="1:4" ht="13.5" x14ac:dyDescent="0.25">
      <c r="A3341" s="684">
        <v>96644</v>
      </c>
      <c r="B3341" s="684" t="s">
        <v>44825</v>
      </c>
      <c r="C3341" s="684" t="s">
        <v>4</v>
      </c>
      <c r="D3341" s="685" t="s">
        <v>26566</v>
      </c>
    </row>
    <row r="3342" spans="1:4" ht="13.5" x14ac:dyDescent="0.25">
      <c r="A3342" s="684">
        <v>96645</v>
      </c>
      <c r="B3342" s="684" t="s">
        <v>44826</v>
      </c>
      <c r="C3342" s="684" t="s">
        <v>4</v>
      </c>
      <c r="D3342" s="685" t="s">
        <v>44827</v>
      </c>
    </row>
    <row r="3343" spans="1:4" ht="13.5" x14ac:dyDescent="0.25">
      <c r="A3343" s="684">
        <v>96646</v>
      </c>
      <c r="B3343" s="684" t="s">
        <v>44828</v>
      </c>
      <c r="C3343" s="684" t="s">
        <v>4</v>
      </c>
      <c r="D3343" s="685" t="s">
        <v>44829</v>
      </c>
    </row>
    <row r="3344" spans="1:4" ht="13.5" x14ac:dyDescent="0.25">
      <c r="A3344" s="684">
        <v>96647</v>
      </c>
      <c r="B3344" s="684" t="s">
        <v>44830</v>
      </c>
      <c r="C3344" s="684" t="s">
        <v>4</v>
      </c>
      <c r="D3344" s="685" t="s">
        <v>44831</v>
      </c>
    </row>
    <row r="3345" spans="1:4" ht="13.5" x14ac:dyDescent="0.25">
      <c r="A3345" s="684">
        <v>96648</v>
      </c>
      <c r="B3345" s="684" t="s">
        <v>44832</v>
      </c>
      <c r="C3345" s="684" t="s">
        <v>4</v>
      </c>
      <c r="D3345" s="685" t="s">
        <v>44833</v>
      </c>
    </row>
    <row r="3346" spans="1:4" ht="13.5" x14ac:dyDescent="0.25">
      <c r="A3346" s="684">
        <v>96649</v>
      </c>
      <c r="B3346" s="684" t="s">
        <v>44834</v>
      </c>
      <c r="C3346" s="684" t="s">
        <v>4</v>
      </c>
      <c r="D3346" s="685" t="s">
        <v>44835</v>
      </c>
    </row>
    <row r="3347" spans="1:4" ht="13.5" x14ac:dyDescent="0.25">
      <c r="A3347" s="684">
        <v>96668</v>
      </c>
      <c r="B3347" s="684" t="s">
        <v>44836</v>
      </c>
      <c r="C3347" s="684" t="s">
        <v>4</v>
      </c>
      <c r="D3347" s="685" t="s">
        <v>26009</v>
      </c>
    </row>
    <row r="3348" spans="1:4" ht="13.5" x14ac:dyDescent="0.25">
      <c r="A3348" s="684">
        <v>96669</v>
      </c>
      <c r="B3348" s="684" t="s">
        <v>44837</v>
      </c>
      <c r="C3348" s="684" t="s">
        <v>4</v>
      </c>
      <c r="D3348" s="685" t="s">
        <v>44838</v>
      </c>
    </row>
    <row r="3349" spans="1:4" ht="13.5" x14ac:dyDescent="0.25">
      <c r="A3349" s="684">
        <v>96670</v>
      </c>
      <c r="B3349" s="684" t="s">
        <v>44839</v>
      </c>
      <c r="C3349" s="684" t="s">
        <v>4</v>
      </c>
      <c r="D3349" s="685" t="s">
        <v>41387</v>
      </c>
    </row>
    <row r="3350" spans="1:4" ht="13.5" x14ac:dyDescent="0.25">
      <c r="A3350" s="684">
        <v>96671</v>
      </c>
      <c r="B3350" s="684" t="s">
        <v>44840</v>
      </c>
      <c r="C3350" s="684" t="s">
        <v>4</v>
      </c>
      <c r="D3350" s="685" t="s">
        <v>26467</v>
      </c>
    </row>
    <row r="3351" spans="1:4" ht="13.5" x14ac:dyDescent="0.25">
      <c r="A3351" s="684">
        <v>96672</v>
      </c>
      <c r="B3351" s="684" t="s">
        <v>44841</v>
      </c>
      <c r="C3351" s="684" t="s">
        <v>4</v>
      </c>
      <c r="D3351" s="685" t="s">
        <v>27044</v>
      </c>
    </row>
    <row r="3352" spans="1:4" ht="13.5" x14ac:dyDescent="0.25">
      <c r="A3352" s="684">
        <v>96673</v>
      </c>
      <c r="B3352" s="684" t="s">
        <v>44842</v>
      </c>
      <c r="C3352" s="684" t="s">
        <v>4</v>
      </c>
      <c r="D3352" s="685" t="s">
        <v>44843</v>
      </c>
    </row>
    <row r="3353" spans="1:4" ht="13.5" x14ac:dyDescent="0.25">
      <c r="A3353" s="684">
        <v>96674</v>
      </c>
      <c r="B3353" s="684" t="s">
        <v>44844</v>
      </c>
      <c r="C3353" s="684" t="s">
        <v>4</v>
      </c>
      <c r="D3353" s="685" t="s">
        <v>44845</v>
      </c>
    </row>
    <row r="3354" spans="1:4" ht="13.5" x14ac:dyDescent="0.25">
      <c r="A3354" s="684">
        <v>96675</v>
      </c>
      <c r="B3354" s="684" t="s">
        <v>44846</v>
      </c>
      <c r="C3354" s="684" t="s">
        <v>4</v>
      </c>
      <c r="D3354" s="685" t="s">
        <v>44847</v>
      </c>
    </row>
    <row r="3355" spans="1:4" ht="13.5" x14ac:dyDescent="0.25">
      <c r="A3355" s="684">
        <v>96676</v>
      </c>
      <c r="B3355" s="684" t="s">
        <v>44848</v>
      </c>
      <c r="C3355" s="684" t="s">
        <v>4</v>
      </c>
      <c r="D3355" s="685" t="s">
        <v>27045</v>
      </c>
    </row>
    <row r="3356" spans="1:4" ht="13.5" x14ac:dyDescent="0.25">
      <c r="A3356" s="684">
        <v>96677</v>
      </c>
      <c r="B3356" s="684" t="s">
        <v>44849</v>
      </c>
      <c r="C3356" s="684" t="s">
        <v>4</v>
      </c>
      <c r="D3356" s="685" t="s">
        <v>44850</v>
      </c>
    </row>
    <row r="3357" spans="1:4" ht="13.5" x14ac:dyDescent="0.25">
      <c r="A3357" s="684">
        <v>96678</v>
      </c>
      <c r="B3357" s="684" t="s">
        <v>44851</v>
      </c>
      <c r="C3357" s="684" t="s">
        <v>4</v>
      </c>
      <c r="D3357" s="685" t="s">
        <v>27031</v>
      </c>
    </row>
    <row r="3358" spans="1:4" ht="13.5" x14ac:dyDescent="0.25">
      <c r="A3358" s="684">
        <v>96679</v>
      </c>
      <c r="B3358" s="684" t="s">
        <v>44852</v>
      </c>
      <c r="C3358" s="684" t="s">
        <v>4</v>
      </c>
      <c r="D3358" s="685" t="s">
        <v>27046</v>
      </c>
    </row>
    <row r="3359" spans="1:4" ht="13.5" x14ac:dyDescent="0.25">
      <c r="A3359" s="684">
        <v>96680</v>
      </c>
      <c r="B3359" s="684" t="s">
        <v>44853</v>
      </c>
      <c r="C3359" s="684" t="s">
        <v>4</v>
      </c>
      <c r="D3359" s="685" t="s">
        <v>44805</v>
      </c>
    </row>
    <row r="3360" spans="1:4" ht="13.5" x14ac:dyDescent="0.25">
      <c r="A3360" s="684">
        <v>96681</v>
      </c>
      <c r="B3360" s="684" t="s">
        <v>44854</v>
      </c>
      <c r="C3360" s="684" t="s">
        <v>4</v>
      </c>
      <c r="D3360" s="685" t="s">
        <v>44855</v>
      </c>
    </row>
    <row r="3361" spans="1:4" ht="13.5" x14ac:dyDescent="0.25">
      <c r="A3361" s="684">
        <v>96682</v>
      </c>
      <c r="B3361" s="684" t="s">
        <v>44856</v>
      </c>
      <c r="C3361" s="684" t="s">
        <v>4</v>
      </c>
      <c r="D3361" s="685" t="s">
        <v>27047</v>
      </c>
    </row>
    <row r="3362" spans="1:4" ht="13.5" x14ac:dyDescent="0.25">
      <c r="A3362" s="684">
        <v>96683</v>
      </c>
      <c r="B3362" s="684" t="s">
        <v>44857</v>
      </c>
      <c r="C3362" s="684" t="s">
        <v>4</v>
      </c>
      <c r="D3362" s="685" t="s">
        <v>44858</v>
      </c>
    </row>
    <row r="3363" spans="1:4" ht="13.5" x14ac:dyDescent="0.25">
      <c r="A3363" s="684">
        <v>96718</v>
      </c>
      <c r="B3363" s="684" t="s">
        <v>44859</v>
      </c>
      <c r="C3363" s="684" t="s">
        <v>4</v>
      </c>
      <c r="D3363" s="685" t="s">
        <v>23801</v>
      </c>
    </row>
    <row r="3364" spans="1:4" ht="13.5" x14ac:dyDescent="0.25">
      <c r="A3364" s="684">
        <v>96719</v>
      </c>
      <c r="B3364" s="684" t="s">
        <v>44860</v>
      </c>
      <c r="C3364" s="684" t="s">
        <v>4</v>
      </c>
      <c r="D3364" s="685" t="s">
        <v>27048</v>
      </c>
    </row>
    <row r="3365" spans="1:4" ht="13.5" x14ac:dyDescent="0.25">
      <c r="A3365" s="684">
        <v>96720</v>
      </c>
      <c r="B3365" s="684" t="s">
        <v>44861</v>
      </c>
      <c r="C3365" s="684" t="s">
        <v>4</v>
      </c>
      <c r="D3365" s="685" t="s">
        <v>27049</v>
      </c>
    </row>
    <row r="3366" spans="1:4" ht="13.5" x14ac:dyDescent="0.25">
      <c r="A3366" s="684">
        <v>96721</v>
      </c>
      <c r="B3366" s="684" t="s">
        <v>44862</v>
      </c>
      <c r="C3366" s="684" t="s">
        <v>4</v>
      </c>
      <c r="D3366" s="685" t="s">
        <v>43654</v>
      </c>
    </row>
    <row r="3367" spans="1:4" ht="13.5" x14ac:dyDescent="0.25">
      <c r="A3367" s="684">
        <v>96722</v>
      </c>
      <c r="B3367" s="684" t="s">
        <v>44863</v>
      </c>
      <c r="C3367" s="684" t="s">
        <v>4</v>
      </c>
      <c r="D3367" s="685" t="s">
        <v>44864</v>
      </c>
    </row>
    <row r="3368" spans="1:4" ht="13.5" x14ac:dyDescent="0.25">
      <c r="A3368" s="684">
        <v>96723</v>
      </c>
      <c r="B3368" s="684" t="s">
        <v>44865</v>
      </c>
      <c r="C3368" s="684" t="s">
        <v>4</v>
      </c>
      <c r="D3368" s="685" t="s">
        <v>44866</v>
      </c>
    </row>
    <row r="3369" spans="1:4" ht="13.5" x14ac:dyDescent="0.25">
      <c r="A3369" s="684">
        <v>96724</v>
      </c>
      <c r="B3369" s="684" t="s">
        <v>44867</v>
      </c>
      <c r="C3369" s="684" t="s">
        <v>4</v>
      </c>
      <c r="D3369" s="685" t="s">
        <v>27050</v>
      </c>
    </row>
    <row r="3370" spans="1:4" ht="13.5" x14ac:dyDescent="0.25">
      <c r="A3370" s="684">
        <v>96725</v>
      </c>
      <c r="B3370" s="684" t="s">
        <v>44868</v>
      </c>
      <c r="C3370" s="684" t="s">
        <v>4</v>
      </c>
      <c r="D3370" s="685" t="s">
        <v>44869</v>
      </c>
    </row>
    <row r="3371" spans="1:4" ht="13.5" x14ac:dyDescent="0.25">
      <c r="A3371" s="684">
        <v>96726</v>
      </c>
      <c r="B3371" s="684" t="s">
        <v>44870</v>
      </c>
      <c r="C3371" s="684" t="s">
        <v>4</v>
      </c>
      <c r="D3371" s="685" t="s">
        <v>44871</v>
      </c>
    </row>
    <row r="3372" spans="1:4" ht="13.5" x14ac:dyDescent="0.25">
      <c r="A3372" s="684">
        <v>96727</v>
      </c>
      <c r="B3372" s="684" t="s">
        <v>44872</v>
      </c>
      <c r="C3372" s="684" t="s">
        <v>4</v>
      </c>
      <c r="D3372" s="685" t="s">
        <v>44873</v>
      </c>
    </row>
    <row r="3373" spans="1:4" ht="13.5" x14ac:dyDescent="0.25">
      <c r="A3373" s="684">
        <v>96728</v>
      </c>
      <c r="B3373" s="684" t="s">
        <v>44874</v>
      </c>
      <c r="C3373" s="684" t="s">
        <v>4</v>
      </c>
      <c r="D3373" s="685" t="s">
        <v>22803</v>
      </c>
    </row>
    <row r="3374" spans="1:4" ht="13.5" x14ac:dyDescent="0.25">
      <c r="A3374" s="684">
        <v>96729</v>
      </c>
      <c r="B3374" s="684" t="s">
        <v>44875</v>
      </c>
      <c r="C3374" s="684" t="s">
        <v>4</v>
      </c>
      <c r="D3374" s="685" t="s">
        <v>44876</v>
      </c>
    </row>
    <row r="3375" spans="1:4" ht="13.5" x14ac:dyDescent="0.25">
      <c r="A3375" s="684">
        <v>96730</v>
      </c>
      <c r="B3375" s="684" t="s">
        <v>44877</v>
      </c>
      <c r="C3375" s="684" t="s">
        <v>4</v>
      </c>
      <c r="D3375" s="685" t="s">
        <v>44878</v>
      </c>
    </row>
    <row r="3376" spans="1:4" ht="13.5" x14ac:dyDescent="0.25">
      <c r="A3376" s="684">
        <v>96731</v>
      </c>
      <c r="B3376" s="684" t="s">
        <v>44879</v>
      </c>
      <c r="C3376" s="684" t="s">
        <v>4</v>
      </c>
      <c r="D3376" s="685" t="s">
        <v>44880</v>
      </c>
    </row>
    <row r="3377" spans="1:4" ht="13.5" x14ac:dyDescent="0.25">
      <c r="A3377" s="684">
        <v>96732</v>
      </c>
      <c r="B3377" s="684" t="s">
        <v>44881</v>
      </c>
      <c r="C3377" s="684" t="s">
        <v>4</v>
      </c>
      <c r="D3377" s="685" t="s">
        <v>42395</v>
      </c>
    </row>
    <row r="3378" spans="1:4" ht="13.5" x14ac:dyDescent="0.25">
      <c r="A3378" s="684">
        <v>96733</v>
      </c>
      <c r="B3378" s="684" t="s">
        <v>44882</v>
      </c>
      <c r="C3378" s="684" t="s">
        <v>4</v>
      </c>
      <c r="D3378" s="685" t="s">
        <v>44883</v>
      </c>
    </row>
    <row r="3379" spans="1:4" ht="13.5" x14ac:dyDescent="0.25">
      <c r="A3379" s="684">
        <v>96734</v>
      </c>
      <c r="B3379" s="684" t="s">
        <v>44884</v>
      </c>
      <c r="C3379" s="684" t="s">
        <v>4</v>
      </c>
      <c r="D3379" s="685" t="s">
        <v>44885</v>
      </c>
    </row>
    <row r="3380" spans="1:4" ht="13.5" x14ac:dyDescent="0.25">
      <c r="A3380" s="684">
        <v>96735</v>
      </c>
      <c r="B3380" s="684" t="s">
        <v>44886</v>
      </c>
      <c r="C3380" s="684" t="s">
        <v>4</v>
      </c>
      <c r="D3380" s="685" t="s">
        <v>44887</v>
      </c>
    </row>
    <row r="3381" spans="1:4" ht="13.5" x14ac:dyDescent="0.25">
      <c r="A3381" s="684">
        <v>96794</v>
      </c>
      <c r="B3381" s="684" t="s">
        <v>44888</v>
      </c>
      <c r="C3381" s="684" t="s">
        <v>4</v>
      </c>
      <c r="D3381" s="685" t="s">
        <v>44889</v>
      </c>
    </row>
    <row r="3382" spans="1:4" ht="13.5" x14ac:dyDescent="0.25">
      <c r="A3382" s="684">
        <v>96795</v>
      </c>
      <c r="B3382" s="684" t="s">
        <v>44890</v>
      </c>
      <c r="C3382" s="684" t="s">
        <v>4</v>
      </c>
      <c r="D3382" s="685" t="s">
        <v>27051</v>
      </c>
    </row>
    <row r="3383" spans="1:4" ht="13.5" x14ac:dyDescent="0.25">
      <c r="A3383" s="684">
        <v>96796</v>
      </c>
      <c r="B3383" s="684" t="s">
        <v>44891</v>
      </c>
      <c r="C3383" s="684" t="s">
        <v>4</v>
      </c>
      <c r="D3383" s="685" t="s">
        <v>24398</v>
      </c>
    </row>
    <row r="3384" spans="1:4" ht="13.5" x14ac:dyDescent="0.25">
      <c r="A3384" s="684">
        <v>96797</v>
      </c>
      <c r="B3384" s="684" t="s">
        <v>44892</v>
      </c>
      <c r="C3384" s="684" t="s">
        <v>4</v>
      </c>
      <c r="D3384" s="685" t="s">
        <v>27052</v>
      </c>
    </row>
    <row r="3385" spans="1:4" ht="13.5" x14ac:dyDescent="0.25">
      <c r="A3385" s="684">
        <v>96798</v>
      </c>
      <c r="B3385" s="684" t="s">
        <v>44893</v>
      </c>
      <c r="C3385" s="684" t="s">
        <v>4</v>
      </c>
      <c r="D3385" s="685" t="s">
        <v>44894</v>
      </c>
    </row>
    <row r="3386" spans="1:4" ht="13.5" x14ac:dyDescent="0.25">
      <c r="A3386" s="684">
        <v>96799</v>
      </c>
      <c r="B3386" s="684" t="s">
        <v>44895</v>
      </c>
      <c r="C3386" s="684" t="s">
        <v>4</v>
      </c>
      <c r="D3386" s="685" t="s">
        <v>25271</v>
      </c>
    </row>
    <row r="3387" spans="1:4" ht="13.5" x14ac:dyDescent="0.25">
      <c r="A3387" s="684">
        <v>96800</v>
      </c>
      <c r="B3387" s="684" t="s">
        <v>44896</v>
      </c>
      <c r="C3387" s="684" t="s">
        <v>4</v>
      </c>
      <c r="D3387" s="685" t="s">
        <v>23931</v>
      </c>
    </row>
    <row r="3388" spans="1:4" ht="13.5" x14ac:dyDescent="0.25">
      <c r="A3388" s="684">
        <v>96801</v>
      </c>
      <c r="B3388" s="684" t="s">
        <v>44897</v>
      </c>
      <c r="C3388" s="684" t="s">
        <v>4</v>
      </c>
      <c r="D3388" s="685" t="s">
        <v>43722</v>
      </c>
    </row>
    <row r="3389" spans="1:4" ht="13.5" x14ac:dyDescent="0.25">
      <c r="A3389" s="684">
        <v>97327</v>
      </c>
      <c r="B3389" s="684" t="s">
        <v>44898</v>
      </c>
      <c r="C3389" s="684" t="s">
        <v>4</v>
      </c>
      <c r="D3389" s="685" t="s">
        <v>44899</v>
      </c>
    </row>
    <row r="3390" spans="1:4" ht="13.5" x14ac:dyDescent="0.25">
      <c r="A3390" s="684">
        <v>97328</v>
      </c>
      <c r="B3390" s="684" t="s">
        <v>44900</v>
      </c>
      <c r="C3390" s="684" t="s">
        <v>4</v>
      </c>
      <c r="D3390" s="685" t="s">
        <v>44901</v>
      </c>
    </row>
    <row r="3391" spans="1:4" ht="13.5" x14ac:dyDescent="0.25">
      <c r="A3391" s="684">
        <v>97329</v>
      </c>
      <c r="B3391" s="684" t="s">
        <v>44902</v>
      </c>
      <c r="C3391" s="684" t="s">
        <v>4</v>
      </c>
      <c r="D3391" s="685" t="s">
        <v>27053</v>
      </c>
    </row>
    <row r="3392" spans="1:4" ht="13.5" x14ac:dyDescent="0.25">
      <c r="A3392" s="684">
        <v>97330</v>
      </c>
      <c r="B3392" s="684" t="s">
        <v>44903</v>
      </c>
      <c r="C3392" s="684" t="s">
        <v>4</v>
      </c>
      <c r="D3392" s="685" t="s">
        <v>44904</v>
      </c>
    </row>
    <row r="3393" spans="1:4" ht="13.5" x14ac:dyDescent="0.25">
      <c r="A3393" s="684">
        <v>97331</v>
      </c>
      <c r="B3393" s="684" t="s">
        <v>44905</v>
      </c>
      <c r="C3393" s="684" t="s">
        <v>4</v>
      </c>
      <c r="D3393" s="685" t="s">
        <v>25913</v>
      </c>
    </row>
    <row r="3394" spans="1:4" ht="13.5" x14ac:dyDescent="0.25">
      <c r="A3394" s="684">
        <v>97332</v>
      </c>
      <c r="B3394" s="684" t="s">
        <v>44906</v>
      </c>
      <c r="C3394" s="684" t="s">
        <v>4</v>
      </c>
      <c r="D3394" s="685" t="s">
        <v>44907</v>
      </c>
    </row>
    <row r="3395" spans="1:4" ht="13.5" x14ac:dyDescent="0.25">
      <c r="A3395" s="684">
        <v>97333</v>
      </c>
      <c r="B3395" s="684" t="s">
        <v>44908</v>
      </c>
      <c r="C3395" s="684" t="s">
        <v>4</v>
      </c>
      <c r="D3395" s="685" t="s">
        <v>44909</v>
      </c>
    </row>
    <row r="3396" spans="1:4" ht="13.5" x14ac:dyDescent="0.25">
      <c r="A3396" s="684">
        <v>97334</v>
      </c>
      <c r="B3396" s="684" t="s">
        <v>44910</v>
      </c>
      <c r="C3396" s="684" t="s">
        <v>4</v>
      </c>
      <c r="D3396" s="685" t="s">
        <v>44911</v>
      </c>
    </row>
    <row r="3397" spans="1:4" ht="13.5" x14ac:dyDescent="0.25">
      <c r="A3397" s="684">
        <v>97335</v>
      </c>
      <c r="B3397" s="684" t="s">
        <v>44912</v>
      </c>
      <c r="C3397" s="684" t="s">
        <v>4</v>
      </c>
      <c r="D3397" s="685" t="s">
        <v>44913</v>
      </c>
    </row>
    <row r="3398" spans="1:4" ht="13.5" x14ac:dyDescent="0.25">
      <c r="A3398" s="684">
        <v>97336</v>
      </c>
      <c r="B3398" s="684" t="s">
        <v>44914</v>
      </c>
      <c r="C3398" s="684" t="s">
        <v>4</v>
      </c>
      <c r="D3398" s="685" t="s">
        <v>44720</v>
      </c>
    </row>
    <row r="3399" spans="1:4" ht="13.5" x14ac:dyDescent="0.25">
      <c r="A3399" s="684">
        <v>97337</v>
      </c>
      <c r="B3399" s="684" t="s">
        <v>44915</v>
      </c>
      <c r="C3399" s="684" t="s">
        <v>4</v>
      </c>
      <c r="D3399" s="685" t="s">
        <v>44916</v>
      </c>
    </row>
    <row r="3400" spans="1:4" ht="13.5" x14ac:dyDescent="0.25">
      <c r="A3400" s="684">
        <v>97338</v>
      </c>
      <c r="B3400" s="684" t="s">
        <v>44917</v>
      </c>
      <c r="C3400" s="684" t="s">
        <v>4</v>
      </c>
      <c r="D3400" s="685" t="s">
        <v>44918</v>
      </c>
    </row>
    <row r="3401" spans="1:4" ht="13.5" x14ac:dyDescent="0.25">
      <c r="A3401" s="684">
        <v>97339</v>
      </c>
      <c r="B3401" s="684" t="s">
        <v>44919</v>
      </c>
      <c r="C3401" s="684" t="s">
        <v>4</v>
      </c>
      <c r="D3401" s="685" t="s">
        <v>44724</v>
      </c>
    </row>
    <row r="3402" spans="1:4" ht="13.5" x14ac:dyDescent="0.25">
      <c r="A3402" s="684">
        <v>97340</v>
      </c>
      <c r="B3402" s="684" t="s">
        <v>44920</v>
      </c>
      <c r="C3402" s="684" t="s">
        <v>4</v>
      </c>
      <c r="D3402" s="685" t="s">
        <v>44921</v>
      </c>
    </row>
    <row r="3403" spans="1:4" ht="13.5" x14ac:dyDescent="0.25">
      <c r="A3403" s="684">
        <v>97341</v>
      </c>
      <c r="B3403" s="684" t="s">
        <v>44922</v>
      </c>
      <c r="C3403" s="684" t="s">
        <v>4</v>
      </c>
      <c r="D3403" s="685" t="s">
        <v>44923</v>
      </c>
    </row>
    <row r="3404" spans="1:4" ht="13.5" x14ac:dyDescent="0.25">
      <c r="A3404" s="684">
        <v>97342</v>
      </c>
      <c r="B3404" s="684" t="s">
        <v>44924</v>
      </c>
      <c r="C3404" s="684" t="s">
        <v>4</v>
      </c>
      <c r="D3404" s="685" t="s">
        <v>44925</v>
      </c>
    </row>
    <row r="3405" spans="1:4" ht="13.5" x14ac:dyDescent="0.25">
      <c r="A3405" s="684">
        <v>97343</v>
      </c>
      <c r="B3405" s="684" t="s">
        <v>44926</v>
      </c>
      <c r="C3405" s="684" t="s">
        <v>4</v>
      </c>
      <c r="D3405" s="685" t="s">
        <v>44927</v>
      </c>
    </row>
    <row r="3406" spans="1:4" ht="13.5" x14ac:dyDescent="0.25">
      <c r="A3406" s="684">
        <v>97344</v>
      </c>
      <c r="B3406" s="684" t="s">
        <v>44928</v>
      </c>
      <c r="C3406" s="684" t="s">
        <v>4</v>
      </c>
      <c r="D3406" s="685" t="s">
        <v>44929</v>
      </c>
    </row>
    <row r="3407" spans="1:4" ht="13.5" x14ac:dyDescent="0.25">
      <c r="A3407" s="684">
        <v>97345</v>
      </c>
      <c r="B3407" s="684" t="s">
        <v>44930</v>
      </c>
      <c r="C3407" s="684" t="s">
        <v>4</v>
      </c>
      <c r="D3407" s="685" t="s">
        <v>44931</v>
      </c>
    </row>
    <row r="3408" spans="1:4" ht="13.5" x14ac:dyDescent="0.25">
      <c r="A3408" s="684">
        <v>97346</v>
      </c>
      <c r="B3408" s="684" t="s">
        <v>44932</v>
      </c>
      <c r="C3408" s="684" t="s">
        <v>4</v>
      </c>
      <c r="D3408" s="685" t="s">
        <v>44933</v>
      </c>
    </row>
    <row r="3409" spans="1:4" ht="13.5" x14ac:dyDescent="0.25">
      <c r="A3409" s="684">
        <v>97347</v>
      </c>
      <c r="B3409" s="684" t="s">
        <v>44934</v>
      </c>
      <c r="C3409" s="684" t="s">
        <v>4</v>
      </c>
      <c r="D3409" s="685" t="s">
        <v>44935</v>
      </c>
    </row>
    <row r="3410" spans="1:4" ht="13.5" x14ac:dyDescent="0.25">
      <c r="A3410" s="684">
        <v>97348</v>
      </c>
      <c r="B3410" s="684" t="s">
        <v>44936</v>
      </c>
      <c r="C3410" s="684" t="s">
        <v>4</v>
      </c>
      <c r="D3410" s="685" t="s">
        <v>44937</v>
      </c>
    </row>
    <row r="3411" spans="1:4" ht="13.5" x14ac:dyDescent="0.25">
      <c r="A3411" s="684">
        <v>97349</v>
      </c>
      <c r="B3411" s="684" t="s">
        <v>44938</v>
      </c>
      <c r="C3411" s="684" t="s">
        <v>4</v>
      </c>
      <c r="D3411" s="685" t="s">
        <v>42351</v>
      </c>
    </row>
    <row r="3412" spans="1:4" ht="13.5" x14ac:dyDescent="0.25">
      <c r="A3412" s="684">
        <v>97350</v>
      </c>
      <c r="B3412" s="684" t="s">
        <v>44939</v>
      </c>
      <c r="C3412" s="684" t="s">
        <v>4</v>
      </c>
      <c r="D3412" s="685" t="s">
        <v>44940</v>
      </c>
    </row>
    <row r="3413" spans="1:4" ht="13.5" x14ac:dyDescent="0.25">
      <c r="A3413" s="684">
        <v>97351</v>
      </c>
      <c r="B3413" s="684" t="s">
        <v>44941</v>
      </c>
      <c r="C3413" s="684" t="s">
        <v>4</v>
      </c>
      <c r="D3413" s="685" t="s">
        <v>44942</v>
      </c>
    </row>
    <row r="3414" spans="1:4" ht="13.5" x14ac:dyDescent="0.25">
      <c r="A3414" s="684">
        <v>97352</v>
      </c>
      <c r="B3414" s="684" t="s">
        <v>44943</v>
      </c>
      <c r="C3414" s="684" t="s">
        <v>4</v>
      </c>
      <c r="D3414" s="685" t="s">
        <v>44944</v>
      </c>
    </row>
    <row r="3415" spans="1:4" ht="13.5" x14ac:dyDescent="0.25">
      <c r="A3415" s="684">
        <v>97353</v>
      </c>
      <c r="B3415" s="684" t="s">
        <v>44945</v>
      </c>
      <c r="C3415" s="684" t="s">
        <v>4</v>
      </c>
      <c r="D3415" s="685" t="s">
        <v>44946</v>
      </c>
    </row>
    <row r="3416" spans="1:4" ht="13.5" x14ac:dyDescent="0.25">
      <c r="A3416" s="684">
        <v>97354</v>
      </c>
      <c r="B3416" s="684" t="s">
        <v>44947</v>
      </c>
      <c r="C3416" s="684" t="s">
        <v>4</v>
      </c>
      <c r="D3416" s="685" t="s">
        <v>44948</v>
      </c>
    </row>
    <row r="3417" spans="1:4" ht="13.5" x14ac:dyDescent="0.25">
      <c r="A3417" s="684">
        <v>97355</v>
      </c>
      <c r="B3417" s="684" t="s">
        <v>44949</v>
      </c>
      <c r="C3417" s="684" t="s">
        <v>4</v>
      </c>
      <c r="D3417" s="685" t="s">
        <v>44950</v>
      </c>
    </row>
    <row r="3418" spans="1:4" ht="13.5" x14ac:dyDescent="0.25">
      <c r="A3418" s="684">
        <v>97356</v>
      </c>
      <c r="B3418" s="684" t="s">
        <v>44951</v>
      </c>
      <c r="C3418" s="684" t="s">
        <v>4</v>
      </c>
      <c r="D3418" s="685" t="s">
        <v>44952</v>
      </c>
    </row>
    <row r="3419" spans="1:4" ht="13.5" x14ac:dyDescent="0.25">
      <c r="A3419" s="684">
        <v>97357</v>
      </c>
      <c r="B3419" s="684" t="s">
        <v>44953</v>
      </c>
      <c r="C3419" s="684" t="s">
        <v>4</v>
      </c>
      <c r="D3419" s="685" t="s">
        <v>44954</v>
      </c>
    </row>
    <row r="3420" spans="1:4" ht="13.5" x14ac:dyDescent="0.25">
      <c r="A3420" s="684">
        <v>97358</v>
      </c>
      <c r="B3420" s="684" t="s">
        <v>44955</v>
      </c>
      <c r="C3420" s="684" t="s">
        <v>4</v>
      </c>
      <c r="D3420" s="685" t="s">
        <v>44956</v>
      </c>
    </row>
    <row r="3421" spans="1:4" ht="13.5" x14ac:dyDescent="0.25">
      <c r="A3421" s="684">
        <v>97498</v>
      </c>
      <c r="B3421" s="684" t="s">
        <v>25864</v>
      </c>
      <c r="C3421" s="684" t="s">
        <v>4</v>
      </c>
      <c r="D3421" s="685" t="s">
        <v>27054</v>
      </c>
    </row>
    <row r="3422" spans="1:4" ht="13.5" x14ac:dyDescent="0.25">
      <c r="A3422" s="684">
        <v>97535</v>
      </c>
      <c r="B3422" s="684" t="s">
        <v>25865</v>
      </c>
      <c r="C3422" s="684" t="s">
        <v>4</v>
      </c>
      <c r="D3422" s="685" t="s">
        <v>44304</v>
      </c>
    </row>
    <row r="3423" spans="1:4" ht="13.5" x14ac:dyDescent="0.25">
      <c r="A3423" s="684">
        <v>97536</v>
      </c>
      <c r="B3423" s="684" t="s">
        <v>25866</v>
      </c>
      <c r="C3423" s="684" t="s">
        <v>4</v>
      </c>
      <c r="D3423" s="685" t="s">
        <v>44957</v>
      </c>
    </row>
    <row r="3424" spans="1:4" ht="13.5" x14ac:dyDescent="0.25">
      <c r="A3424" s="684">
        <v>100788</v>
      </c>
      <c r="B3424" s="684" t="s">
        <v>24228</v>
      </c>
      <c r="C3424" s="684" t="s">
        <v>5</v>
      </c>
      <c r="D3424" s="685" t="s">
        <v>27055</v>
      </c>
    </row>
    <row r="3425" spans="1:4" ht="13.5" x14ac:dyDescent="0.25">
      <c r="A3425" s="684">
        <v>100791</v>
      </c>
      <c r="B3425" s="684" t="s">
        <v>24229</v>
      </c>
      <c r="C3425" s="684" t="s">
        <v>4</v>
      </c>
      <c r="D3425" s="685" t="s">
        <v>44958</v>
      </c>
    </row>
    <row r="3426" spans="1:4" ht="13.5" x14ac:dyDescent="0.25">
      <c r="A3426" s="684">
        <v>100792</v>
      </c>
      <c r="B3426" s="684" t="s">
        <v>24230</v>
      </c>
      <c r="C3426" s="684" t="s">
        <v>4</v>
      </c>
      <c r="D3426" s="685" t="s">
        <v>25911</v>
      </c>
    </row>
    <row r="3427" spans="1:4" ht="13.5" x14ac:dyDescent="0.25">
      <c r="A3427" s="684">
        <v>100793</v>
      </c>
      <c r="B3427" s="684" t="s">
        <v>24231</v>
      </c>
      <c r="C3427" s="684" t="s">
        <v>4</v>
      </c>
      <c r="D3427" s="685" t="s">
        <v>27056</v>
      </c>
    </row>
    <row r="3428" spans="1:4" ht="13.5" x14ac:dyDescent="0.25">
      <c r="A3428" s="684">
        <v>100794</v>
      </c>
      <c r="B3428" s="684" t="s">
        <v>24232</v>
      </c>
      <c r="C3428" s="684" t="s">
        <v>4</v>
      </c>
      <c r="D3428" s="685" t="s">
        <v>44959</v>
      </c>
    </row>
    <row r="3429" spans="1:4" ht="13.5" x14ac:dyDescent="0.25">
      <c r="A3429" s="684">
        <v>100799</v>
      </c>
      <c r="B3429" s="684" t="s">
        <v>25867</v>
      </c>
      <c r="C3429" s="684" t="s">
        <v>4</v>
      </c>
      <c r="D3429" s="685" t="s">
        <v>26879</v>
      </c>
    </row>
    <row r="3430" spans="1:4" ht="13.5" x14ac:dyDescent="0.25">
      <c r="A3430" s="684">
        <v>100800</v>
      </c>
      <c r="B3430" s="684" t="s">
        <v>25868</v>
      </c>
      <c r="C3430" s="684" t="s">
        <v>4</v>
      </c>
      <c r="D3430" s="685" t="s">
        <v>26401</v>
      </c>
    </row>
    <row r="3431" spans="1:4" ht="13.5" x14ac:dyDescent="0.25">
      <c r="A3431" s="684">
        <v>100801</v>
      </c>
      <c r="B3431" s="684" t="s">
        <v>25869</v>
      </c>
      <c r="C3431" s="684" t="s">
        <v>4</v>
      </c>
      <c r="D3431" s="685" t="s">
        <v>27057</v>
      </c>
    </row>
    <row r="3432" spans="1:4" ht="13.5" x14ac:dyDescent="0.25">
      <c r="A3432" s="684">
        <v>100802</v>
      </c>
      <c r="B3432" s="684" t="s">
        <v>25870</v>
      </c>
      <c r="C3432" s="684" t="s">
        <v>4</v>
      </c>
      <c r="D3432" s="685" t="s">
        <v>25214</v>
      </c>
    </row>
    <row r="3433" spans="1:4" ht="13.5" x14ac:dyDescent="0.25">
      <c r="A3433" s="684">
        <v>100803</v>
      </c>
      <c r="B3433" s="684" t="s">
        <v>24233</v>
      </c>
      <c r="C3433" s="684" t="s">
        <v>4</v>
      </c>
      <c r="D3433" s="685" t="s">
        <v>44960</v>
      </c>
    </row>
    <row r="3434" spans="1:4" ht="13.5" x14ac:dyDescent="0.25">
      <c r="A3434" s="684">
        <v>100804</v>
      </c>
      <c r="B3434" s="684" t="s">
        <v>24235</v>
      </c>
      <c r="C3434" s="684" t="s">
        <v>4</v>
      </c>
      <c r="D3434" s="685" t="s">
        <v>44961</v>
      </c>
    </row>
    <row r="3435" spans="1:4" ht="13.5" x14ac:dyDescent="0.25">
      <c r="A3435" s="684">
        <v>100805</v>
      </c>
      <c r="B3435" s="684" t="s">
        <v>24236</v>
      </c>
      <c r="C3435" s="684" t="s">
        <v>4</v>
      </c>
      <c r="D3435" s="685" t="s">
        <v>26621</v>
      </c>
    </row>
    <row r="3436" spans="1:4" ht="13.5" x14ac:dyDescent="0.25">
      <c r="A3436" s="684">
        <v>100806</v>
      </c>
      <c r="B3436" s="684" t="s">
        <v>24237</v>
      </c>
      <c r="C3436" s="684" t="s">
        <v>4</v>
      </c>
      <c r="D3436" s="685" t="s">
        <v>44962</v>
      </c>
    </row>
    <row r="3437" spans="1:4" ht="13.5" x14ac:dyDescent="0.25">
      <c r="A3437" s="684">
        <v>100807</v>
      </c>
      <c r="B3437" s="684" t="s">
        <v>25871</v>
      </c>
      <c r="C3437" s="684" t="s">
        <v>4</v>
      </c>
      <c r="D3437" s="685" t="s">
        <v>26090</v>
      </c>
    </row>
    <row r="3438" spans="1:4" ht="13.5" x14ac:dyDescent="0.25">
      <c r="A3438" s="684">
        <v>100808</v>
      </c>
      <c r="B3438" s="684" t="s">
        <v>25872</v>
      </c>
      <c r="C3438" s="684" t="s">
        <v>4</v>
      </c>
      <c r="D3438" s="685" t="s">
        <v>44963</v>
      </c>
    </row>
    <row r="3439" spans="1:4" ht="13.5" x14ac:dyDescent="0.25">
      <c r="A3439" s="684">
        <v>100809</v>
      </c>
      <c r="B3439" s="684" t="s">
        <v>25874</v>
      </c>
      <c r="C3439" s="684" t="s">
        <v>4</v>
      </c>
      <c r="D3439" s="685" t="s">
        <v>44964</v>
      </c>
    </row>
    <row r="3440" spans="1:4" ht="13.5" x14ac:dyDescent="0.25">
      <c r="A3440" s="684">
        <v>100810</v>
      </c>
      <c r="B3440" s="684" t="s">
        <v>25875</v>
      </c>
      <c r="C3440" s="684" t="s">
        <v>4</v>
      </c>
      <c r="D3440" s="685" t="s">
        <v>27058</v>
      </c>
    </row>
    <row r="3441" spans="1:4" ht="13.5" x14ac:dyDescent="0.25">
      <c r="A3441" s="684">
        <v>101918</v>
      </c>
      <c r="B3441" s="684" t="s">
        <v>25876</v>
      </c>
      <c r="C3441" s="684" t="s">
        <v>4</v>
      </c>
      <c r="D3441" s="685" t="s">
        <v>44965</v>
      </c>
    </row>
    <row r="3442" spans="1:4" ht="13.5" x14ac:dyDescent="0.25">
      <c r="A3442" s="684">
        <v>101919</v>
      </c>
      <c r="B3442" s="684" t="s">
        <v>25877</v>
      </c>
      <c r="C3442" s="684" t="s">
        <v>5</v>
      </c>
      <c r="D3442" s="685" t="s">
        <v>44966</v>
      </c>
    </row>
    <row r="3443" spans="1:4" ht="13.5" x14ac:dyDescent="0.25">
      <c r="A3443" s="684">
        <v>101920</v>
      </c>
      <c r="B3443" s="684" t="s">
        <v>25878</v>
      </c>
      <c r="C3443" s="684" t="s">
        <v>5</v>
      </c>
      <c r="D3443" s="685" t="s">
        <v>44967</v>
      </c>
    </row>
    <row r="3444" spans="1:4" ht="13.5" x14ac:dyDescent="0.25">
      <c r="A3444" s="684">
        <v>101921</v>
      </c>
      <c r="B3444" s="684" t="s">
        <v>25879</v>
      </c>
      <c r="C3444" s="684" t="s">
        <v>5</v>
      </c>
      <c r="D3444" s="685" t="s">
        <v>44968</v>
      </c>
    </row>
    <row r="3445" spans="1:4" ht="13.5" x14ac:dyDescent="0.25">
      <c r="A3445" s="684">
        <v>101922</v>
      </c>
      <c r="B3445" s="684" t="s">
        <v>25880</v>
      </c>
      <c r="C3445" s="684" t="s">
        <v>5</v>
      </c>
      <c r="D3445" s="685" t="s">
        <v>44968</v>
      </c>
    </row>
    <row r="3446" spans="1:4" ht="13.5" x14ac:dyDescent="0.25">
      <c r="A3446" s="684">
        <v>101923</v>
      </c>
      <c r="B3446" s="684" t="s">
        <v>25881</v>
      </c>
      <c r="C3446" s="684" t="s">
        <v>5</v>
      </c>
      <c r="D3446" s="685" t="s">
        <v>44968</v>
      </c>
    </row>
    <row r="3447" spans="1:4" ht="13.5" x14ac:dyDescent="0.25">
      <c r="A3447" s="684">
        <v>101924</v>
      </c>
      <c r="B3447" s="684" t="s">
        <v>25882</v>
      </c>
      <c r="C3447" s="684" t="s">
        <v>5</v>
      </c>
      <c r="D3447" s="685" t="s">
        <v>44969</v>
      </c>
    </row>
    <row r="3448" spans="1:4" ht="13.5" x14ac:dyDescent="0.25">
      <c r="A3448" s="684">
        <v>101925</v>
      </c>
      <c r="B3448" s="684" t="s">
        <v>25883</v>
      </c>
      <c r="C3448" s="684" t="s">
        <v>5</v>
      </c>
      <c r="D3448" s="685" t="s">
        <v>44970</v>
      </c>
    </row>
    <row r="3449" spans="1:4" ht="13.5" x14ac:dyDescent="0.25">
      <c r="A3449" s="684">
        <v>101926</v>
      </c>
      <c r="B3449" s="684" t="s">
        <v>25884</v>
      </c>
      <c r="C3449" s="684" t="s">
        <v>5</v>
      </c>
      <c r="D3449" s="685" t="s">
        <v>44971</v>
      </c>
    </row>
    <row r="3450" spans="1:4" ht="13.5" x14ac:dyDescent="0.25">
      <c r="A3450" s="684">
        <v>101927</v>
      </c>
      <c r="B3450" s="684" t="s">
        <v>25885</v>
      </c>
      <c r="C3450" s="684" t="s">
        <v>4</v>
      </c>
      <c r="D3450" s="685" t="s">
        <v>44972</v>
      </c>
    </row>
    <row r="3451" spans="1:4" ht="13.5" x14ac:dyDescent="0.25">
      <c r="A3451" s="684">
        <v>101928</v>
      </c>
      <c r="B3451" s="684" t="s">
        <v>25886</v>
      </c>
      <c r="C3451" s="684" t="s">
        <v>5</v>
      </c>
      <c r="D3451" s="685" t="s">
        <v>44973</v>
      </c>
    </row>
    <row r="3452" spans="1:4" ht="13.5" x14ac:dyDescent="0.25">
      <c r="A3452" s="684">
        <v>101929</v>
      </c>
      <c r="B3452" s="684" t="s">
        <v>25887</v>
      </c>
      <c r="C3452" s="684" t="s">
        <v>5</v>
      </c>
      <c r="D3452" s="685" t="s">
        <v>44974</v>
      </c>
    </row>
    <row r="3453" spans="1:4" ht="13.5" x14ac:dyDescent="0.25">
      <c r="A3453" s="684">
        <v>101930</v>
      </c>
      <c r="B3453" s="684" t="s">
        <v>25888</v>
      </c>
      <c r="C3453" s="684" t="s">
        <v>5</v>
      </c>
      <c r="D3453" s="685" t="s">
        <v>27059</v>
      </c>
    </row>
    <row r="3454" spans="1:4" ht="13.5" x14ac:dyDescent="0.25">
      <c r="A3454" s="684">
        <v>101931</v>
      </c>
      <c r="B3454" s="684" t="s">
        <v>25889</v>
      </c>
      <c r="C3454" s="684" t="s">
        <v>5</v>
      </c>
      <c r="D3454" s="685" t="s">
        <v>27059</v>
      </c>
    </row>
    <row r="3455" spans="1:4" ht="13.5" x14ac:dyDescent="0.25">
      <c r="A3455" s="684">
        <v>101932</v>
      </c>
      <c r="B3455" s="684" t="s">
        <v>25890</v>
      </c>
      <c r="C3455" s="684" t="s">
        <v>5</v>
      </c>
      <c r="D3455" s="685" t="s">
        <v>27059</v>
      </c>
    </row>
    <row r="3456" spans="1:4" ht="13.5" x14ac:dyDescent="0.25">
      <c r="A3456" s="684">
        <v>101933</v>
      </c>
      <c r="B3456" s="684" t="s">
        <v>25891</v>
      </c>
      <c r="C3456" s="684" t="s">
        <v>5</v>
      </c>
      <c r="D3456" s="685" t="s">
        <v>44975</v>
      </c>
    </row>
    <row r="3457" spans="1:4" ht="13.5" x14ac:dyDescent="0.25">
      <c r="A3457" s="684">
        <v>101934</v>
      </c>
      <c r="B3457" s="684" t="s">
        <v>25892</v>
      </c>
      <c r="C3457" s="684" t="s">
        <v>5</v>
      </c>
      <c r="D3457" s="685" t="s">
        <v>44976</v>
      </c>
    </row>
    <row r="3458" spans="1:4" ht="13.5" x14ac:dyDescent="0.25">
      <c r="A3458" s="684">
        <v>101935</v>
      </c>
      <c r="B3458" s="684" t="s">
        <v>25893</v>
      </c>
      <c r="C3458" s="684" t="s">
        <v>5</v>
      </c>
      <c r="D3458" s="685" t="s">
        <v>44977</v>
      </c>
    </row>
    <row r="3459" spans="1:4" ht="13.5" x14ac:dyDescent="0.25">
      <c r="A3459" s="684">
        <v>89358</v>
      </c>
      <c r="B3459" s="684" t="s">
        <v>44978</v>
      </c>
      <c r="C3459" s="684" t="s">
        <v>5</v>
      </c>
      <c r="D3459" s="685" t="s">
        <v>27060</v>
      </c>
    </row>
    <row r="3460" spans="1:4" ht="13.5" x14ac:dyDescent="0.25">
      <c r="A3460" s="684">
        <v>89359</v>
      </c>
      <c r="B3460" s="684" t="s">
        <v>44979</v>
      </c>
      <c r="C3460" s="684" t="s">
        <v>5</v>
      </c>
      <c r="D3460" s="685" t="s">
        <v>23912</v>
      </c>
    </row>
    <row r="3461" spans="1:4" ht="13.5" x14ac:dyDescent="0.25">
      <c r="A3461" s="684">
        <v>89360</v>
      </c>
      <c r="B3461" s="684" t="s">
        <v>44980</v>
      </c>
      <c r="C3461" s="684" t="s">
        <v>5</v>
      </c>
      <c r="D3461" s="685" t="s">
        <v>24249</v>
      </c>
    </row>
    <row r="3462" spans="1:4" ht="13.5" x14ac:dyDescent="0.25">
      <c r="A3462" s="684">
        <v>89361</v>
      </c>
      <c r="B3462" s="684" t="s">
        <v>44981</v>
      </c>
      <c r="C3462" s="684" t="s">
        <v>5</v>
      </c>
      <c r="D3462" s="685" t="s">
        <v>27061</v>
      </c>
    </row>
    <row r="3463" spans="1:4" ht="13.5" x14ac:dyDescent="0.25">
      <c r="A3463" s="684">
        <v>89362</v>
      </c>
      <c r="B3463" s="684" t="s">
        <v>44982</v>
      </c>
      <c r="C3463" s="684" t="s">
        <v>5</v>
      </c>
      <c r="D3463" s="685" t="s">
        <v>27062</v>
      </c>
    </row>
    <row r="3464" spans="1:4" ht="13.5" x14ac:dyDescent="0.25">
      <c r="A3464" s="684">
        <v>89363</v>
      </c>
      <c r="B3464" s="684" t="s">
        <v>44983</v>
      </c>
      <c r="C3464" s="684" t="s">
        <v>5</v>
      </c>
      <c r="D3464" s="685" t="s">
        <v>41946</v>
      </c>
    </row>
    <row r="3465" spans="1:4" ht="13.5" x14ac:dyDescent="0.25">
      <c r="A3465" s="684">
        <v>89364</v>
      </c>
      <c r="B3465" s="684" t="s">
        <v>44984</v>
      </c>
      <c r="C3465" s="684" t="s">
        <v>5</v>
      </c>
      <c r="D3465" s="685" t="s">
        <v>44985</v>
      </c>
    </row>
    <row r="3466" spans="1:4" ht="13.5" x14ac:dyDescent="0.25">
      <c r="A3466" s="684">
        <v>89365</v>
      </c>
      <c r="B3466" s="684" t="s">
        <v>44986</v>
      </c>
      <c r="C3466" s="684" t="s">
        <v>5</v>
      </c>
      <c r="D3466" s="685" t="s">
        <v>41871</v>
      </c>
    </row>
    <row r="3467" spans="1:4" ht="13.5" x14ac:dyDescent="0.25">
      <c r="A3467" s="684">
        <v>89366</v>
      </c>
      <c r="B3467" s="684" t="s">
        <v>44987</v>
      </c>
      <c r="C3467" s="684" t="s">
        <v>5</v>
      </c>
      <c r="D3467" s="685" t="s">
        <v>43715</v>
      </c>
    </row>
    <row r="3468" spans="1:4" ht="13.5" x14ac:dyDescent="0.25">
      <c r="A3468" s="684">
        <v>89367</v>
      </c>
      <c r="B3468" s="684" t="s">
        <v>44988</v>
      </c>
      <c r="C3468" s="684" t="s">
        <v>5</v>
      </c>
      <c r="D3468" s="685" t="s">
        <v>24266</v>
      </c>
    </row>
    <row r="3469" spans="1:4" ht="13.5" x14ac:dyDescent="0.25">
      <c r="A3469" s="684">
        <v>89368</v>
      </c>
      <c r="B3469" s="684" t="s">
        <v>44989</v>
      </c>
      <c r="C3469" s="684" t="s">
        <v>5</v>
      </c>
      <c r="D3469" s="685" t="s">
        <v>43445</v>
      </c>
    </row>
    <row r="3470" spans="1:4" ht="13.5" x14ac:dyDescent="0.25">
      <c r="A3470" s="684">
        <v>89369</v>
      </c>
      <c r="B3470" s="684" t="s">
        <v>44990</v>
      </c>
      <c r="C3470" s="684" t="s">
        <v>5</v>
      </c>
      <c r="D3470" s="685" t="s">
        <v>27063</v>
      </c>
    </row>
    <row r="3471" spans="1:4" ht="13.5" x14ac:dyDescent="0.25">
      <c r="A3471" s="684">
        <v>89370</v>
      </c>
      <c r="B3471" s="684" t="s">
        <v>44991</v>
      </c>
      <c r="C3471" s="684" t="s">
        <v>5</v>
      </c>
      <c r="D3471" s="685" t="s">
        <v>27064</v>
      </c>
    </row>
    <row r="3472" spans="1:4" ht="13.5" x14ac:dyDescent="0.25">
      <c r="A3472" s="684">
        <v>89371</v>
      </c>
      <c r="B3472" s="684" t="s">
        <v>44992</v>
      </c>
      <c r="C3472" s="684" t="s">
        <v>5</v>
      </c>
      <c r="D3472" s="685" t="s">
        <v>41757</v>
      </c>
    </row>
    <row r="3473" spans="1:4" ht="13.5" x14ac:dyDescent="0.25">
      <c r="A3473" s="684">
        <v>89372</v>
      </c>
      <c r="B3473" s="684" t="s">
        <v>44993</v>
      </c>
      <c r="C3473" s="684" t="s">
        <v>5</v>
      </c>
      <c r="D3473" s="685" t="s">
        <v>44994</v>
      </c>
    </row>
    <row r="3474" spans="1:4" ht="13.5" x14ac:dyDescent="0.25">
      <c r="A3474" s="684">
        <v>89373</v>
      </c>
      <c r="B3474" s="684" t="s">
        <v>44995</v>
      </c>
      <c r="C3474" s="684" t="s">
        <v>5</v>
      </c>
      <c r="D3474" s="685" t="s">
        <v>44996</v>
      </c>
    </row>
    <row r="3475" spans="1:4" ht="13.5" x14ac:dyDescent="0.25">
      <c r="A3475" s="684">
        <v>89374</v>
      </c>
      <c r="B3475" s="684" t="s">
        <v>44997</v>
      </c>
      <c r="C3475" s="684" t="s">
        <v>5</v>
      </c>
      <c r="D3475" s="685" t="s">
        <v>44998</v>
      </c>
    </row>
    <row r="3476" spans="1:4" ht="13.5" x14ac:dyDescent="0.25">
      <c r="A3476" s="684">
        <v>89375</v>
      </c>
      <c r="B3476" s="684" t="s">
        <v>44999</v>
      </c>
      <c r="C3476" s="684" t="s">
        <v>5</v>
      </c>
      <c r="D3476" s="685" t="s">
        <v>25861</v>
      </c>
    </row>
    <row r="3477" spans="1:4" ht="13.5" x14ac:dyDescent="0.25">
      <c r="A3477" s="684">
        <v>89376</v>
      </c>
      <c r="B3477" s="684" t="s">
        <v>45000</v>
      </c>
      <c r="C3477" s="684" t="s">
        <v>5</v>
      </c>
      <c r="D3477" s="685" t="s">
        <v>42029</v>
      </c>
    </row>
    <row r="3478" spans="1:4" ht="13.5" x14ac:dyDescent="0.25">
      <c r="A3478" s="684">
        <v>89377</v>
      </c>
      <c r="B3478" s="684" t="s">
        <v>45001</v>
      </c>
      <c r="C3478" s="684" t="s">
        <v>5</v>
      </c>
      <c r="D3478" s="685" t="s">
        <v>27065</v>
      </c>
    </row>
    <row r="3479" spans="1:4" ht="13.5" x14ac:dyDescent="0.25">
      <c r="A3479" s="684">
        <v>89378</v>
      </c>
      <c r="B3479" s="684" t="s">
        <v>45002</v>
      </c>
      <c r="C3479" s="684" t="s">
        <v>5</v>
      </c>
      <c r="D3479" s="685" t="s">
        <v>23656</v>
      </c>
    </row>
    <row r="3480" spans="1:4" ht="13.5" x14ac:dyDescent="0.25">
      <c r="A3480" s="684">
        <v>89379</v>
      </c>
      <c r="B3480" s="684" t="s">
        <v>22797</v>
      </c>
      <c r="C3480" s="684" t="s">
        <v>5</v>
      </c>
      <c r="D3480" s="685" t="s">
        <v>43477</v>
      </c>
    </row>
    <row r="3481" spans="1:4" ht="13.5" x14ac:dyDescent="0.25">
      <c r="A3481" s="684">
        <v>89380</v>
      </c>
      <c r="B3481" s="684" t="s">
        <v>45003</v>
      </c>
      <c r="C3481" s="684" t="s">
        <v>5</v>
      </c>
      <c r="D3481" s="685" t="s">
        <v>23655</v>
      </c>
    </row>
    <row r="3482" spans="1:4" ht="13.5" x14ac:dyDescent="0.25">
      <c r="A3482" s="684">
        <v>89381</v>
      </c>
      <c r="B3482" s="684" t="s">
        <v>45004</v>
      </c>
      <c r="C3482" s="684" t="s">
        <v>5</v>
      </c>
      <c r="D3482" s="685" t="s">
        <v>42135</v>
      </c>
    </row>
    <row r="3483" spans="1:4" ht="13.5" x14ac:dyDescent="0.25">
      <c r="A3483" s="684">
        <v>89382</v>
      </c>
      <c r="B3483" s="684" t="s">
        <v>45005</v>
      </c>
      <c r="C3483" s="684" t="s">
        <v>5</v>
      </c>
      <c r="D3483" s="685" t="s">
        <v>27066</v>
      </c>
    </row>
    <row r="3484" spans="1:4" ht="13.5" x14ac:dyDescent="0.25">
      <c r="A3484" s="684">
        <v>89383</v>
      </c>
      <c r="B3484" s="684" t="s">
        <v>45006</v>
      </c>
      <c r="C3484" s="684" t="s">
        <v>5</v>
      </c>
      <c r="D3484" s="685" t="s">
        <v>45007</v>
      </c>
    </row>
    <row r="3485" spans="1:4" ht="13.5" x14ac:dyDescent="0.25">
      <c r="A3485" s="684">
        <v>89384</v>
      </c>
      <c r="B3485" s="684" t="s">
        <v>45008</v>
      </c>
      <c r="C3485" s="684" t="s">
        <v>5</v>
      </c>
      <c r="D3485" s="685" t="s">
        <v>26955</v>
      </c>
    </row>
    <row r="3486" spans="1:4" ht="13.5" x14ac:dyDescent="0.25">
      <c r="A3486" s="684">
        <v>89385</v>
      </c>
      <c r="B3486" s="684" t="s">
        <v>45009</v>
      </c>
      <c r="C3486" s="684" t="s">
        <v>5</v>
      </c>
      <c r="D3486" s="685" t="s">
        <v>23790</v>
      </c>
    </row>
    <row r="3487" spans="1:4" ht="13.5" x14ac:dyDescent="0.25">
      <c r="A3487" s="684">
        <v>89386</v>
      </c>
      <c r="B3487" s="684" t="s">
        <v>45010</v>
      </c>
      <c r="C3487" s="684" t="s">
        <v>5</v>
      </c>
      <c r="D3487" s="685" t="s">
        <v>23968</v>
      </c>
    </row>
    <row r="3488" spans="1:4" ht="13.5" x14ac:dyDescent="0.25">
      <c r="A3488" s="684">
        <v>89387</v>
      </c>
      <c r="B3488" s="684" t="s">
        <v>45011</v>
      </c>
      <c r="C3488" s="684" t="s">
        <v>5</v>
      </c>
      <c r="D3488" s="685" t="s">
        <v>45012</v>
      </c>
    </row>
    <row r="3489" spans="1:4" ht="13.5" x14ac:dyDescent="0.25">
      <c r="A3489" s="684">
        <v>89388</v>
      </c>
      <c r="B3489" s="684" t="s">
        <v>45013</v>
      </c>
      <c r="C3489" s="684" t="s">
        <v>5</v>
      </c>
      <c r="D3489" s="685" t="s">
        <v>23796</v>
      </c>
    </row>
    <row r="3490" spans="1:4" ht="13.5" x14ac:dyDescent="0.25">
      <c r="A3490" s="684">
        <v>89389</v>
      </c>
      <c r="B3490" s="684" t="s">
        <v>45014</v>
      </c>
      <c r="C3490" s="684" t="s">
        <v>5</v>
      </c>
      <c r="D3490" s="685" t="s">
        <v>26092</v>
      </c>
    </row>
    <row r="3491" spans="1:4" ht="13.5" x14ac:dyDescent="0.25">
      <c r="A3491" s="684">
        <v>89390</v>
      </c>
      <c r="B3491" s="684" t="s">
        <v>45015</v>
      </c>
      <c r="C3491" s="684" t="s">
        <v>5</v>
      </c>
      <c r="D3491" s="685" t="s">
        <v>45016</v>
      </c>
    </row>
    <row r="3492" spans="1:4" ht="13.5" x14ac:dyDescent="0.25">
      <c r="A3492" s="684">
        <v>89391</v>
      </c>
      <c r="B3492" s="684" t="s">
        <v>45017</v>
      </c>
      <c r="C3492" s="684" t="s">
        <v>5</v>
      </c>
      <c r="D3492" s="685" t="s">
        <v>24248</v>
      </c>
    </row>
    <row r="3493" spans="1:4" ht="13.5" x14ac:dyDescent="0.25">
      <c r="A3493" s="684">
        <v>89392</v>
      </c>
      <c r="B3493" s="684" t="s">
        <v>45018</v>
      </c>
      <c r="C3493" s="684" t="s">
        <v>5</v>
      </c>
      <c r="D3493" s="685" t="s">
        <v>45019</v>
      </c>
    </row>
    <row r="3494" spans="1:4" ht="13.5" x14ac:dyDescent="0.25">
      <c r="A3494" s="684">
        <v>89393</v>
      </c>
      <c r="B3494" s="684" t="s">
        <v>45020</v>
      </c>
      <c r="C3494" s="684" t="s">
        <v>5</v>
      </c>
      <c r="D3494" s="685" t="s">
        <v>26966</v>
      </c>
    </row>
    <row r="3495" spans="1:4" ht="13.5" x14ac:dyDescent="0.25">
      <c r="A3495" s="684">
        <v>89394</v>
      </c>
      <c r="B3495" s="684" t="s">
        <v>45021</v>
      </c>
      <c r="C3495" s="684" t="s">
        <v>5</v>
      </c>
      <c r="D3495" s="685" t="s">
        <v>27067</v>
      </c>
    </row>
    <row r="3496" spans="1:4" ht="13.5" x14ac:dyDescent="0.25">
      <c r="A3496" s="684">
        <v>89395</v>
      </c>
      <c r="B3496" s="684" t="s">
        <v>45022</v>
      </c>
      <c r="C3496" s="684" t="s">
        <v>5</v>
      </c>
      <c r="D3496" s="685" t="s">
        <v>26891</v>
      </c>
    </row>
    <row r="3497" spans="1:4" ht="13.5" x14ac:dyDescent="0.25">
      <c r="A3497" s="684">
        <v>89396</v>
      </c>
      <c r="B3497" s="684" t="s">
        <v>45023</v>
      </c>
      <c r="C3497" s="684" t="s">
        <v>5</v>
      </c>
      <c r="D3497" s="685" t="s">
        <v>23962</v>
      </c>
    </row>
    <row r="3498" spans="1:4" ht="13.5" x14ac:dyDescent="0.25">
      <c r="A3498" s="684">
        <v>89397</v>
      </c>
      <c r="B3498" s="684" t="s">
        <v>45024</v>
      </c>
      <c r="C3498" s="684" t="s">
        <v>5</v>
      </c>
      <c r="D3498" s="685" t="s">
        <v>43350</v>
      </c>
    </row>
    <row r="3499" spans="1:4" ht="13.5" x14ac:dyDescent="0.25">
      <c r="A3499" s="684">
        <v>89398</v>
      </c>
      <c r="B3499" s="684" t="s">
        <v>45025</v>
      </c>
      <c r="C3499" s="684" t="s">
        <v>5</v>
      </c>
      <c r="D3499" s="685" t="s">
        <v>26518</v>
      </c>
    </row>
    <row r="3500" spans="1:4" ht="13.5" x14ac:dyDescent="0.25">
      <c r="A3500" s="684">
        <v>89399</v>
      </c>
      <c r="B3500" s="684" t="s">
        <v>45026</v>
      </c>
      <c r="C3500" s="684" t="s">
        <v>5</v>
      </c>
      <c r="D3500" s="685" t="s">
        <v>26777</v>
      </c>
    </row>
    <row r="3501" spans="1:4" ht="13.5" x14ac:dyDescent="0.25">
      <c r="A3501" s="684">
        <v>89400</v>
      </c>
      <c r="B3501" s="684" t="s">
        <v>45027</v>
      </c>
      <c r="C3501" s="684" t="s">
        <v>5</v>
      </c>
      <c r="D3501" s="685" t="s">
        <v>25227</v>
      </c>
    </row>
    <row r="3502" spans="1:4" ht="13.5" x14ac:dyDescent="0.25">
      <c r="A3502" s="684">
        <v>89404</v>
      </c>
      <c r="B3502" s="684" t="s">
        <v>45028</v>
      </c>
      <c r="C3502" s="684" t="s">
        <v>5</v>
      </c>
      <c r="D3502" s="685" t="s">
        <v>26650</v>
      </c>
    </row>
    <row r="3503" spans="1:4" ht="13.5" x14ac:dyDescent="0.25">
      <c r="A3503" s="684">
        <v>89405</v>
      </c>
      <c r="B3503" s="684" t="s">
        <v>45029</v>
      </c>
      <c r="C3503" s="684" t="s">
        <v>5</v>
      </c>
      <c r="D3503" s="685" t="s">
        <v>45030</v>
      </c>
    </row>
    <row r="3504" spans="1:4" ht="13.5" x14ac:dyDescent="0.25">
      <c r="A3504" s="684">
        <v>89406</v>
      </c>
      <c r="B3504" s="684" t="s">
        <v>45031</v>
      </c>
      <c r="C3504" s="684" t="s">
        <v>5</v>
      </c>
      <c r="D3504" s="685" t="s">
        <v>45032</v>
      </c>
    </row>
    <row r="3505" spans="1:4" ht="13.5" x14ac:dyDescent="0.25">
      <c r="A3505" s="684">
        <v>89407</v>
      </c>
      <c r="B3505" s="684" t="s">
        <v>45033</v>
      </c>
      <c r="C3505" s="684" t="s">
        <v>5</v>
      </c>
      <c r="D3505" s="685" t="s">
        <v>45034</v>
      </c>
    </row>
    <row r="3506" spans="1:4" ht="13.5" x14ac:dyDescent="0.25">
      <c r="A3506" s="684">
        <v>89408</v>
      </c>
      <c r="B3506" s="684" t="s">
        <v>45035</v>
      </c>
      <c r="C3506" s="684" t="s">
        <v>5</v>
      </c>
      <c r="D3506" s="685" t="s">
        <v>27068</v>
      </c>
    </row>
    <row r="3507" spans="1:4" ht="13.5" x14ac:dyDescent="0.25">
      <c r="A3507" s="684">
        <v>89409</v>
      </c>
      <c r="B3507" s="684" t="s">
        <v>45036</v>
      </c>
      <c r="C3507" s="684" t="s">
        <v>5</v>
      </c>
      <c r="D3507" s="685" t="s">
        <v>25689</v>
      </c>
    </row>
    <row r="3508" spans="1:4" ht="13.5" x14ac:dyDescent="0.25">
      <c r="A3508" s="684">
        <v>89410</v>
      </c>
      <c r="B3508" s="684" t="s">
        <v>45037</v>
      </c>
      <c r="C3508" s="684" t="s">
        <v>5</v>
      </c>
      <c r="D3508" s="685" t="s">
        <v>45038</v>
      </c>
    </row>
    <row r="3509" spans="1:4" ht="13.5" x14ac:dyDescent="0.25">
      <c r="A3509" s="684">
        <v>89411</v>
      </c>
      <c r="B3509" s="684" t="s">
        <v>45039</v>
      </c>
      <c r="C3509" s="684" t="s">
        <v>5</v>
      </c>
      <c r="D3509" s="685" t="s">
        <v>26574</v>
      </c>
    </row>
    <row r="3510" spans="1:4" ht="13.5" x14ac:dyDescent="0.25">
      <c r="A3510" s="684">
        <v>89412</v>
      </c>
      <c r="B3510" s="684" t="s">
        <v>45040</v>
      </c>
      <c r="C3510" s="684" t="s">
        <v>5</v>
      </c>
      <c r="D3510" s="685" t="s">
        <v>23681</v>
      </c>
    </row>
    <row r="3511" spans="1:4" ht="13.5" x14ac:dyDescent="0.25">
      <c r="A3511" s="684">
        <v>89413</v>
      </c>
      <c r="B3511" s="684" t="s">
        <v>45041</v>
      </c>
      <c r="C3511" s="684" t="s">
        <v>5</v>
      </c>
      <c r="D3511" s="685" t="s">
        <v>45042</v>
      </c>
    </row>
    <row r="3512" spans="1:4" ht="13.5" x14ac:dyDescent="0.25">
      <c r="A3512" s="684">
        <v>89414</v>
      </c>
      <c r="B3512" s="684" t="s">
        <v>45043</v>
      </c>
      <c r="C3512" s="684" t="s">
        <v>5</v>
      </c>
      <c r="D3512" s="685" t="s">
        <v>45044</v>
      </c>
    </row>
    <row r="3513" spans="1:4" ht="13.5" x14ac:dyDescent="0.25">
      <c r="A3513" s="684">
        <v>89415</v>
      </c>
      <c r="B3513" s="684" t="s">
        <v>45045</v>
      </c>
      <c r="C3513" s="684" t="s">
        <v>5</v>
      </c>
      <c r="D3513" s="685" t="s">
        <v>26957</v>
      </c>
    </row>
    <row r="3514" spans="1:4" ht="13.5" x14ac:dyDescent="0.25">
      <c r="A3514" s="684">
        <v>89416</v>
      </c>
      <c r="B3514" s="684" t="s">
        <v>45046</v>
      </c>
      <c r="C3514" s="684" t="s">
        <v>5</v>
      </c>
      <c r="D3514" s="685" t="s">
        <v>23969</v>
      </c>
    </row>
    <row r="3515" spans="1:4" ht="13.5" x14ac:dyDescent="0.25">
      <c r="A3515" s="684">
        <v>89417</v>
      </c>
      <c r="B3515" s="684" t="s">
        <v>45047</v>
      </c>
      <c r="C3515" s="684" t="s">
        <v>5</v>
      </c>
      <c r="D3515" s="685" t="s">
        <v>45048</v>
      </c>
    </row>
    <row r="3516" spans="1:4" ht="13.5" x14ac:dyDescent="0.25">
      <c r="A3516" s="684">
        <v>89418</v>
      </c>
      <c r="B3516" s="684" t="s">
        <v>45049</v>
      </c>
      <c r="C3516" s="684" t="s">
        <v>5</v>
      </c>
      <c r="D3516" s="685" t="s">
        <v>25691</v>
      </c>
    </row>
    <row r="3517" spans="1:4" ht="13.5" x14ac:dyDescent="0.25">
      <c r="A3517" s="684">
        <v>89419</v>
      </c>
      <c r="B3517" s="684" t="s">
        <v>45050</v>
      </c>
      <c r="C3517" s="684" t="s">
        <v>5</v>
      </c>
      <c r="D3517" s="685" t="s">
        <v>25680</v>
      </c>
    </row>
    <row r="3518" spans="1:4" ht="13.5" x14ac:dyDescent="0.25">
      <c r="A3518" s="684">
        <v>89420</v>
      </c>
      <c r="B3518" s="684" t="s">
        <v>45051</v>
      </c>
      <c r="C3518" s="684" t="s">
        <v>5</v>
      </c>
      <c r="D3518" s="685" t="s">
        <v>27069</v>
      </c>
    </row>
    <row r="3519" spans="1:4" ht="13.5" x14ac:dyDescent="0.25">
      <c r="A3519" s="684">
        <v>89421</v>
      </c>
      <c r="B3519" s="684" t="s">
        <v>45052</v>
      </c>
      <c r="C3519" s="684" t="s">
        <v>5</v>
      </c>
      <c r="D3519" s="685" t="s">
        <v>27070</v>
      </c>
    </row>
    <row r="3520" spans="1:4" ht="13.5" x14ac:dyDescent="0.25">
      <c r="A3520" s="684">
        <v>89422</v>
      </c>
      <c r="B3520" s="684" t="s">
        <v>45053</v>
      </c>
      <c r="C3520" s="684" t="s">
        <v>5</v>
      </c>
      <c r="D3520" s="685" t="s">
        <v>41832</v>
      </c>
    </row>
    <row r="3521" spans="1:4" ht="13.5" x14ac:dyDescent="0.25">
      <c r="A3521" s="684">
        <v>89423</v>
      </c>
      <c r="B3521" s="684" t="s">
        <v>45054</v>
      </c>
      <c r="C3521" s="684" t="s">
        <v>5</v>
      </c>
      <c r="D3521" s="685" t="s">
        <v>24160</v>
      </c>
    </row>
    <row r="3522" spans="1:4" ht="13.5" x14ac:dyDescent="0.25">
      <c r="A3522" s="684">
        <v>89424</v>
      </c>
      <c r="B3522" s="684" t="s">
        <v>45055</v>
      </c>
      <c r="C3522" s="684" t="s">
        <v>5</v>
      </c>
      <c r="D3522" s="685" t="s">
        <v>45056</v>
      </c>
    </row>
    <row r="3523" spans="1:4" ht="13.5" x14ac:dyDescent="0.25">
      <c r="A3523" s="684">
        <v>89425</v>
      </c>
      <c r="B3523" s="684" t="s">
        <v>45057</v>
      </c>
      <c r="C3523" s="684" t="s">
        <v>5</v>
      </c>
      <c r="D3523" s="685" t="s">
        <v>25686</v>
      </c>
    </row>
    <row r="3524" spans="1:4" ht="13.5" x14ac:dyDescent="0.25">
      <c r="A3524" s="684">
        <v>89426</v>
      </c>
      <c r="B3524" s="684" t="s">
        <v>45058</v>
      </c>
      <c r="C3524" s="684" t="s">
        <v>5</v>
      </c>
      <c r="D3524" s="685" t="s">
        <v>43866</v>
      </c>
    </row>
    <row r="3525" spans="1:4" ht="13.5" x14ac:dyDescent="0.25">
      <c r="A3525" s="684">
        <v>89427</v>
      </c>
      <c r="B3525" s="684" t="s">
        <v>45059</v>
      </c>
      <c r="C3525" s="684" t="s">
        <v>5</v>
      </c>
      <c r="D3525" s="685" t="s">
        <v>25921</v>
      </c>
    </row>
    <row r="3526" spans="1:4" ht="13.5" x14ac:dyDescent="0.25">
      <c r="A3526" s="684">
        <v>89428</v>
      </c>
      <c r="B3526" s="684" t="s">
        <v>45060</v>
      </c>
      <c r="C3526" s="684" t="s">
        <v>5</v>
      </c>
      <c r="D3526" s="685" t="s">
        <v>45061</v>
      </c>
    </row>
    <row r="3527" spans="1:4" ht="13.5" x14ac:dyDescent="0.25">
      <c r="A3527" s="684">
        <v>89429</v>
      </c>
      <c r="B3527" s="684" t="s">
        <v>45062</v>
      </c>
      <c r="C3527" s="684" t="s">
        <v>5</v>
      </c>
      <c r="D3527" s="685" t="s">
        <v>23798</v>
      </c>
    </row>
    <row r="3528" spans="1:4" ht="13.5" x14ac:dyDescent="0.25">
      <c r="A3528" s="684">
        <v>89430</v>
      </c>
      <c r="B3528" s="684" t="s">
        <v>45063</v>
      </c>
      <c r="C3528" s="684" t="s">
        <v>5</v>
      </c>
      <c r="D3528" s="685" t="s">
        <v>23803</v>
      </c>
    </row>
    <row r="3529" spans="1:4" ht="13.5" x14ac:dyDescent="0.25">
      <c r="A3529" s="684">
        <v>89431</v>
      </c>
      <c r="B3529" s="684" t="s">
        <v>45064</v>
      </c>
      <c r="C3529" s="684" t="s">
        <v>5</v>
      </c>
      <c r="D3529" s="685" t="s">
        <v>22753</v>
      </c>
    </row>
    <row r="3530" spans="1:4" ht="13.5" x14ac:dyDescent="0.25">
      <c r="A3530" s="684">
        <v>89432</v>
      </c>
      <c r="B3530" s="684" t="s">
        <v>45065</v>
      </c>
      <c r="C3530" s="684" t="s">
        <v>5</v>
      </c>
      <c r="D3530" s="685" t="s">
        <v>42196</v>
      </c>
    </row>
    <row r="3531" spans="1:4" ht="13.5" x14ac:dyDescent="0.25">
      <c r="A3531" s="684">
        <v>89433</v>
      </c>
      <c r="B3531" s="684" t="s">
        <v>45066</v>
      </c>
      <c r="C3531" s="684" t="s">
        <v>5</v>
      </c>
      <c r="D3531" s="685" t="s">
        <v>27071</v>
      </c>
    </row>
    <row r="3532" spans="1:4" ht="13.5" x14ac:dyDescent="0.25">
      <c r="A3532" s="684">
        <v>89434</v>
      </c>
      <c r="B3532" s="684" t="s">
        <v>45067</v>
      </c>
      <c r="C3532" s="684" t="s">
        <v>5</v>
      </c>
      <c r="D3532" s="685" t="s">
        <v>44998</v>
      </c>
    </row>
    <row r="3533" spans="1:4" ht="13.5" x14ac:dyDescent="0.25">
      <c r="A3533" s="684">
        <v>89435</v>
      </c>
      <c r="B3533" s="684" t="s">
        <v>45068</v>
      </c>
      <c r="C3533" s="684" t="s">
        <v>5</v>
      </c>
      <c r="D3533" s="685" t="s">
        <v>45069</v>
      </c>
    </row>
    <row r="3534" spans="1:4" ht="13.5" x14ac:dyDescent="0.25">
      <c r="A3534" s="684">
        <v>89436</v>
      </c>
      <c r="B3534" s="684" t="s">
        <v>45070</v>
      </c>
      <c r="C3534" s="684" t="s">
        <v>5</v>
      </c>
      <c r="D3534" s="685" t="s">
        <v>26512</v>
      </c>
    </row>
    <row r="3535" spans="1:4" ht="13.5" x14ac:dyDescent="0.25">
      <c r="A3535" s="684">
        <v>89437</v>
      </c>
      <c r="B3535" s="684" t="s">
        <v>45071</v>
      </c>
      <c r="C3535" s="684" t="s">
        <v>5</v>
      </c>
      <c r="D3535" s="685" t="s">
        <v>42190</v>
      </c>
    </row>
    <row r="3536" spans="1:4" ht="13.5" x14ac:dyDescent="0.25">
      <c r="A3536" s="684">
        <v>89438</v>
      </c>
      <c r="B3536" s="684" t="s">
        <v>45072</v>
      </c>
      <c r="C3536" s="684" t="s">
        <v>5</v>
      </c>
      <c r="D3536" s="685" t="s">
        <v>41911</v>
      </c>
    </row>
    <row r="3537" spans="1:4" ht="13.5" x14ac:dyDescent="0.25">
      <c r="A3537" s="684">
        <v>89439</v>
      </c>
      <c r="B3537" s="684" t="s">
        <v>45073</v>
      </c>
      <c r="C3537" s="684" t="s">
        <v>5</v>
      </c>
      <c r="D3537" s="685" t="s">
        <v>23935</v>
      </c>
    </row>
    <row r="3538" spans="1:4" ht="13.5" x14ac:dyDescent="0.25">
      <c r="A3538" s="684">
        <v>89440</v>
      </c>
      <c r="B3538" s="684" t="s">
        <v>45074</v>
      </c>
      <c r="C3538" s="684" t="s">
        <v>5</v>
      </c>
      <c r="D3538" s="685" t="s">
        <v>45075</v>
      </c>
    </row>
    <row r="3539" spans="1:4" ht="13.5" x14ac:dyDescent="0.25">
      <c r="A3539" s="684">
        <v>89441</v>
      </c>
      <c r="B3539" s="684" t="s">
        <v>45076</v>
      </c>
      <c r="C3539" s="684" t="s">
        <v>5</v>
      </c>
      <c r="D3539" s="685" t="s">
        <v>45077</v>
      </c>
    </row>
    <row r="3540" spans="1:4" ht="13.5" x14ac:dyDescent="0.25">
      <c r="A3540" s="684">
        <v>89442</v>
      </c>
      <c r="B3540" s="684" t="s">
        <v>45078</v>
      </c>
      <c r="C3540" s="684" t="s">
        <v>5</v>
      </c>
      <c r="D3540" s="685" t="s">
        <v>27072</v>
      </c>
    </row>
    <row r="3541" spans="1:4" ht="13.5" x14ac:dyDescent="0.25">
      <c r="A3541" s="684">
        <v>89443</v>
      </c>
      <c r="B3541" s="684" t="s">
        <v>45079</v>
      </c>
      <c r="C3541" s="684" t="s">
        <v>5</v>
      </c>
      <c r="D3541" s="685" t="s">
        <v>26955</v>
      </c>
    </row>
    <row r="3542" spans="1:4" ht="13.5" x14ac:dyDescent="0.25">
      <c r="A3542" s="684">
        <v>89444</v>
      </c>
      <c r="B3542" s="684" t="s">
        <v>45080</v>
      </c>
      <c r="C3542" s="684" t="s">
        <v>5</v>
      </c>
      <c r="D3542" s="685" t="s">
        <v>45081</v>
      </c>
    </row>
    <row r="3543" spans="1:4" ht="13.5" x14ac:dyDescent="0.25">
      <c r="A3543" s="684">
        <v>89445</v>
      </c>
      <c r="B3543" s="684" t="s">
        <v>45082</v>
      </c>
      <c r="C3543" s="684" t="s">
        <v>5</v>
      </c>
      <c r="D3543" s="685" t="s">
        <v>26473</v>
      </c>
    </row>
    <row r="3544" spans="1:4" ht="13.5" x14ac:dyDescent="0.25">
      <c r="A3544" s="684">
        <v>89481</v>
      </c>
      <c r="B3544" s="684" t="s">
        <v>45083</v>
      </c>
      <c r="C3544" s="684" t="s">
        <v>5</v>
      </c>
      <c r="D3544" s="685" t="s">
        <v>27073</v>
      </c>
    </row>
    <row r="3545" spans="1:4" ht="13.5" x14ac:dyDescent="0.25">
      <c r="A3545" s="684">
        <v>89485</v>
      </c>
      <c r="B3545" s="684" t="s">
        <v>45084</v>
      </c>
      <c r="C3545" s="684" t="s">
        <v>5</v>
      </c>
      <c r="D3545" s="685" t="s">
        <v>45085</v>
      </c>
    </row>
    <row r="3546" spans="1:4" ht="13.5" x14ac:dyDescent="0.25">
      <c r="A3546" s="684">
        <v>89489</v>
      </c>
      <c r="B3546" s="684" t="s">
        <v>45086</v>
      </c>
      <c r="C3546" s="684" t="s">
        <v>5</v>
      </c>
      <c r="D3546" s="685" t="s">
        <v>45087</v>
      </c>
    </row>
    <row r="3547" spans="1:4" ht="13.5" x14ac:dyDescent="0.25">
      <c r="A3547" s="684">
        <v>89490</v>
      </c>
      <c r="B3547" s="684" t="s">
        <v>45088</v>
      </c>
      <c r="C3547" s="684" t="s">
        <v>5</v>
      </c>
      <c r="D3547" s="685" t="s">
        <v>23810</v>
      </c>
    </row>
    <row r="3548" spans="1:4" ht="13.5" x14ac:dyDescent="0.25">
      <c r="A3548" s="684">
        <v>89492</v>
      </c>
      <c r="B3548" s="684" t="s">
        <v>45089</v>
      </c>
      <c r="C3548" s="684" t="s">
        <v>5</v>
      </c>
      <c r="D3548" s="685" t="s">
        <v>45090</v>
      </c>
    </row>
    <row r="3549" spans="1:4" ht="13.5" x14ac:dyDescent="0.25">
      <c r="A3549" s="684">
        <v>89493</v>
      </c>
      <c r="B3549" s="684" t="s">
        <v>45091</v>
      </c>
      <c r="C3549" s="684" t="s">
        <v>5</v>
      </c>
      <c r="D3549" s="685" t="s">
        <v>23670</v>
      </c>
    </row>
    <row r="3550" spans="1:4" ht="13.5" x14ac:dyDescent="0.25">
      <c r="A3550" s="684">
        <v>89494</v>
      </c>
      <c r="B3550" s="684" t="s">
        <v>45092</v>
      </c>
      <c r="C3550" s="684" t="s">
        <v>5</v>
      </c>
      <c r="D3550" s="685" t="s">
        <v>45093</v>
      </c>
    </row>
    <row r="3551" spans="1:4" ht="13.5" x14ac:dyDescent="0.25">
      <c r="A3551" s="684">
        <v>89496</v>
      </c>
      <c r="B3551" s="684" t="s">
        <v>45094</v>
      </c>
      <c r="C3551" s="684" t="s">
        <v>5</v>
      </c>
      <c r="D3551" s="685" t="s">
        <v>27062</v>
      </c>
    </row>
    <row r="3552" spans="1:4" ht="13.5" x14ac:dyDescent="0.25">
      <c r="A3552" s="684">
        <v>89497</v>
      </c>
      <c r="B3552" s="684" t="s">
        <v>45095</v>
      </c>
      <c r="C3552" s="684" t="s">
        <v>5</v>
      </c>
      <c r="D3552" s="685" t="s">
        <v>25633</v>
      </c>
    </row>
    <row r="3553" spans="1:4" ht="13.5" x14ac:dyDescent="0.25">
      <c r="A3553" s="684">
        <v>89498</v>
      </c>
      <c r="B3553" s="684" t="s">
        <v>45096</v>
      </c>
      <c r="C3553" s="684" t="s">
        <v>5</v>
      </c>
      <c r="D3553" s="685" t="s">
        <v>43371</v>
      </c>
    </row>
    <row r="3554" spans="1:4" ht="13.5" x14ac:dyDescent="0.25">
      <c r="A3554" s="684">
        <v>89499</v>
      </c>
      <c r="B3554" s="684" t="s">
        <v>45097</v>
      </c>
      <c r="C3554" s="684" t="s">
        <v>5</v>
      </c>
      <c r="D3554" s="685" t="s">
        <v>23967</v>
      </c>
    </row>
    <row r="3555" spans="1:4" ht="13.5" x14ac:dyDescent="0.25">
      <c r="A3555" s="684">
        <v>89500</v>
      </c>
      <c r="B3555" s="684" t="s">
        <v>45098</v>
      </c>
      <c r="C3555" s="684" t="s">
        <v>5</v>
      </c>
      <c r="D3555" s="685" t="s">
        <v>22794</v>
      </c>
    </row>
    <row r="3556" spans="1:4" ht="13.5" x14ac:dyDescent="0.25">
      <c r="A3556" s="684">
        <v>89501</v>
      </c>
      <c r="B3556" s="684" t="s">
        <v>45099</v>
      </c>
      <c r="C3556" s="684" t="s">
        <v>5</v>
      </c>
      <c r="D3556" s="685" t="s">
        <v>45100</v>
      </c>
    </row>
    <row r="3557" spans="1:4" ht="13.5" x14ac:dyDescent="0.25">
      <c r="A3557" s="684">
        <v>89502</v>
      </c>
      <c r="B3557" s="684" t="s">
        <v>45101</v>
      </c>
      <c r="C3557" s="684" t="s">
        <v>5</v>
      </c>
      <c r="D3557" s="685" t="s">
        <v>27074</v>
      </c>
    </row>
    <row r="3558" spans="1:4" ht="13.5" x14ac:dyDescent="0.25">
      <c r="A3558" s="684">
        <v>89503</v>
      </c>
      <c r="B3558" s="684" t="s">
        <v>45102</v>
      </c>
      <c r="C3558" s="684" t="s">
        <v>5</v>
      </c>
      <c r="D3558" s="685" t="s">
        <v>41387</v>
      </c>
    </row>
    <row r="3559" spans="1:4" ht="13.5" x14ac:dyDescent="0.25">
      <c r="A3559" s="684">
        <v>89504</v>
      </c>
      <c r="B3559" s="684" t="s">
        <v>45103</v>
      </c>
      <c r="C3559" s="684" t="s">
        <v>5</v>
      </c>
      <c r="D3559" s="685" t="s">
        <v>27075</v>
      </c>
    </row>
    <row r="3560" spans="1:4" ht="13.5" x14ac:dyDescent="0.25">
      <c r="A3560" s="684">
        <v>89505</v>
      </c>
      <c r="B3560" s="684" t="s">
        <v>45104</v>
      </c>
      <c r="C3560" s="684" t="s">
        <v>5</v>
      </c>
      <c r="D3560" s="685" t="s">
        <v>45105</v>
      </c>
    </row>
    <row r="3561" spans="1:4" ht="13.5" x14ac:dyDescent="0.25">
      <c r="A3561" s="684">
        <v>89506</v>
      </c>
      <c r="B3561" s="684" t="s">
        <v>45106</v>
      </c>
      <c r="C3561" s="684" t="s">
        <v>5</v>
      </c>
      <c r="D3561" s="685" t="s">
        <v>45107</v>
      </c>
    </row>
    <row r="3562" spans="1:4" ht="13.5" x14ac:dyDescent="0.25">
      <c r="A3562" s="684">
        <v>89507</v>
      </c>
      <c r="B3562" s="684" t="s">
        <v>45108</v>
      </c>
      <c r="C3562" s="684" t="s">
        <v>5</v>
      </c>
      <c r="D3562" s="685" t="s">
        <v>45109</v>
      </c>
    </row>
    <row r="3563" spans="1:4" ht="13.5" x14ac:dyDescent="0.25">
      <c r="A3563" s="684">
        <v>89510</v>
      </c>
      <c r="B3563" s="684" t="s">
        <v>45110</v>
      </c>
      <c r="C3563" s="684" t="s">
        <v>5</v>
      </c>
      <c r="D3563" s="685" t="s">
        <v>41592</v>
      </c>
    </row>
    <row r="3564" spans="1:4" ht="13.5" x14ac:dyDescent="0.25">
      <c r="A3564" s="684">
        <v>89513</v>
      </c>
      <c r="B3564" s="684" t="s">
        <v>45111</v>
      </c>
      <c r="C3564" s="684" t="s">
        <v>5</v>
      </c>
      <c r="D3564" s="685" t="s">
        <v>45112</v>
      </c>
    </row>
    <row r="3565" spans="1:4" ht="13.5" x14ac:dyDescent="0.25">
      <c r="A3565" s="684">
        <v>89514</v>
      </c>
      <c r="B3565" s="684" t="s">
        <v>45113</v>
      </c>
      <c r="C3565" s="684" t="s">
        <v>5</v>
      </c>
      <c r="D3565" s="685" t="s">
        <v>23639</v>
      </c>
    </row>
    <row r="3566" spans="1:4" ht="13.5" x14ac:dyDescent="0.25">
      <c r="A3566" s="684">
        <v>89515</v>
      </c>
      <c r="B3566" s="684" t="s">
        <v>45114</v>
      </c>
      <c r="C3566" s="684" t="s">
        <v>5</v>
      </c>
      <c r="D3566" s="685" t="s">
        <v>45115</v>
      </c>
    </row>
    <row r="3567" spans="1:4" ht="13.5" x14ac:dyDescent="0.25">
      <c r="A3567" s="684">
        <v>89516</v>
      </c>
      <c r="B3567" s="684" t="s">
        <v>45116</v>
      </c>
      <c r="C3567" s="684" t="s">
        <v>5</v>
      </c>
      <c r="D3567" s="685" t="s">
        <v>24241</v>
      </c>
    </row>
    <row r="3568" spans="1:4" ht="13.5" x14ac:dyDescent="0.25">
      <c r="A3568" s="684">
        <v>89517</v>
      </c>
      <c r="B3568" s="684" t="s">
        <v>45117</v>
      </c>
      <c r="C3568" s="684" t="s">
        <v>5</v>
      </c>
      <c r="D3568" s="685" t="s">
        <v>25408</v>
      </c>
    </row>
    <row r="3569" spans="1:4" ht="13.5" x14ac:dyDescent="0.25">
      <c r="A3569" s="684">
        <v>89518</v>
      </c>
      <c r="B3569" s="684" t="s">
        <v>45118</v>
      </c>
      <c r="C3569" s="684" t="s">
        <v>5</v>
      </c>
      <c r="D3569" s="685" t="s">
        <v>26274</v>
      </c>
    </row>
    <row r="3570" spans="1:4" ht="13.5" x14ac:dyDescent="0.25">
      <c r="A3570" s="684">
        <v>89519</v>
      </c>
      <c r="B3570" s="684" t="s">
        <v>45119</v>
      </c>
      <c r="C3570" s="684" t="s">
        <v>5</v>
      </c>
      <c r="D3570" s="685" t="s">
        <v>45120</v>
      </c>
    </row>
    <row r="3571" spans="1:4" ht="13.5" x14ac:dyDescent="0.25">
      <c r="A3571" s="684">
        <v>89520</v>
      </c>
      <c r="B3571" s="684" t="s">
        <v>45121</v>
      </c>
      <c r="C3571" s="684" t="s">
        <v>5</v>
      </c>
      <c r="D3571" s="685" t="s">
        <v>25676</v>
      </c>
    </row>
    <row r="3572" spans="1:4" ht="13.5" x14ac:dyDescent="0.25">
      <c r="A3572" s="684">
        <v>89521</v>
      </c>
      <c r="B3572" s="684" t="s">
        <v>45122</v>
      </c>
      <c r="C3572" s="684" t="s">
        <v>5</v>
      </c>
      <c r="D3572" s="685" t="s">
        <v>45123</v>
      </c>
    </row>
    <row r="3573" spans="1:4" ht="13.5" x14ac:dyDescent="0.25">
      <c r="A3573" s="684">
        <v>89522</v>
      </c>
      <c r="B3573" s="684" t="s">
        <v>45124</v>
      </c>
      <c r="C3573" s="684" t="s">
        <v>5</v>
      </c>
      <c r="D3573" s="685" t="s">
        <v>45125</v>
      </c>
    </row>
    <row r="3574" spans="1:4" ht="13.5" x14ac:dyDescent="0.25">
      <c r="A3574" s="684">
        <v>89523</v>
      </c>
      <c r="B3574" s="684" t="s">
        <v>45126</v>
      </c>
      <c r="C3574" s="684" t="s">
        <v>5</v>
      </c>
      <c r="D3574" s="685" t="s">
        <v>27076</v>
      </c>
    </row>
    <row r="3575" spans="1:4" ht="13.5" x14ac:dyDescent="0.25">
      <c r="A3575" s="684">
        <v>89524</v>
      </c>
      <c r="B3575" s="684" t="s">
        <v>45127</v>
      </c>
      <c r="C3575" s="684" t="s">
        <v>5</v>
      </c>
      <c r="D3575" s="685" t="s">
        <v>27077</v>
      </c>
    </row>
    <row r="3576" spans="1:4" ht="13.5" x14ac:dyDescent="0.25">
      <c r="A3576" s="684">
        <v>89525</v>
      </c>
      <c r="B3576" s="684" t="s">
        <v>45128</v>
      </c>
      <c r="C3576" s="684" t="s">
        <v>5</v>
      </c>
      <c r="D3576" s="685" t="s">
        <v>26208</v>
      </c>
    </row>
    <row r="3577" spans="1:4" ht="13.5" x14ac:dyDescent="0.25">
      <c r="A3577" s="684">
        <v>89526</v>
      </c>
      <c r="B3577" s="684" t="s">
        <v>45129</v>
      </c>
      <c r="C3577" s="684" t="s">
        <v>5</v>
      </c>
      <c r="D3577" s="685" t="s">
        <v>27078</v>
      </c>
    </row>
    <row r="3578" spans="1:4" ht="13.5" x14ac:dyDescent="0.25">
      <c r="A3578" s="684">
        <v>89527</v>
      </c>
      <c r="B3578" s="684" t="s">
        <v>45130</v>
      </c>
      <c r="C3578" s="684" t="s">
        <v>5</v>
      </c>
      <c r="D3578" s="685" t="s">
        <v>45131</v>
      </c>
    </row>
    <row r="3579" spans="1:4" ht="13.5" x14ac:dyDescent="0.25">
      <c r="A3579" s="684">
        <v>89528</v>
      </c>
      <c r="B3579" s="684" t="s">
        <v>45132</v>
      </c>
      <c r="C3579" s="684" t="s">
        <v>5</v>
      </c>
      <c r="D3579" s="685" t="s">
        <v>26649</v>
      </c>
    </row>
    <row r="3580" spans="1:4" ht="13.5" x14ac:dyDescent="0.25">
      <c r="A3580" s="684">
        <v>89529</v>
      </c>
      <c r="B3580" s="684" t="s">
        <v>45133</v>
      </c>
      <c r="C3580" s="684" t="s">
        <v>5</v>
      </c>
      <c r="D3580" s="685" t="s">
        <v>45134</v>
      </c>
    </row>
    <row r="3581" spans="1:4" ht="13.5" x14ac:dyDescent="0.25">
      <c r="A3581" s="684">
        <v>89530</v>
      </c>
      <c r="B3581" s="684" t="s">
        <v>45135</v>
      </c>
      <c r="C3581" s="684" t="s">
        <v>5</v>
      </c>
      <c r="D3581" s="685" t="s">
        <v>25394</v>
      </c>
    </row>
    <row r="3582" spans="1:4" ht="13.5" x14ac:dyDescent="0.25">
      <c r="A3582" s="684">
        <v>89531</v>
      </c>
      <c r="B3582" s="684" t="s">
        <v>45136</v>
      </c>
      <c r="C3582" s="684" t="s">
        <v>5</v>
      </c>
      <c r="D3582" s="685" t="s">
        <v>27079</v>
      </c>
    </row>
    <row r="3583" spans="1:4" ht="13.5" x14ac:dyDescent="0.25">
      <c r="A3583" s="684">
        <v>89532</v>
      </c>
      <c r="B3583" s="684" t="s">
        <v>45137</v>
      </c>
      <c r="C3583" s="684" t="s">
        <v>5</v>
      </c>
      <c r="D3583" s="685" t="s">
        <v>26975</v>
      </c>
    </row>
    <row r="3584" spans="1:4" ht="13.5" x14ac:dyDescent="0.25">
      <c r="A3584" s="684">
        <v>89533</v>
      </c>
      <c r="B3584" s="684" t="s">
        <v>45138</v>
      </c>
      <c r="C3584" s="684" t="s">
        <v>5</v>
      </c>
      <c r="D3584" s="685" t="s">
        <v>27079</v>
      </c>
    </row>
    <row r="3585" spans="1:4" ht="13.5" x14ac:dyDescent="0.25">
      <c r="A3585" s="684">
        <v>89534</v>
      </c>
      <c r="B3585" s="684" t="s">
        <v>45139</v>
      </c>
      <c r="C3585" s="684" t="s">
        <v>5</v>
      </c>
      <c r="D3585" s="685" t="s">
        <v>26679</v>
      </c>
    </row>
    <row r="3586" spans="1:4" ht="13.5" x14ac:dyDescent="0.25">
      <c r="A3586" s="684">
        <v>89535</v>
      </c>
      <c r="B3586" s="684" t="s">
        <v>45140</v>
      </c>
      <c r="C3586" s="684" t="s">
        <v>5</v>
      </c>
      <c r="D3586" s="685" t="s">
        <v>45141</v>
      </c>
    </row>
    <row r="3587" spans="1:4" ht="13.5" x14ac:dyDescent="0.25">
      <c r="A3587" s="684">
        <v>89536</v>
      </c>
      <c r="B3587" s="684" t="s">
        <v>45142</v>
      </c>
      <c r="C3587" s="684" t="s">
        <v>5</v>
      </c>
      <c r="D3587" s="685" t="s">
        <v>26934</v>
      </c>
    </row>
    <row r="3588" spans="1:4" ht="13.5" x14ac:dyDescent="0.25">
      <c r="A3588" s="684">
        <v>89538</v>
      </c>
      <c r="B3588" s="684" t="s">
        <v>45143</v>
      </c>
      <c r="C3588" s="684" t="s">
        <v>5</v>
      </c>
      <c r="D3588" s="685" t="s">
        <v>45144</v>
      </c>
    </row>
    <row r="3589" spans="1:4" ht="13.5" x14ac:dyDescent="0.25">
      <c r="A3589" s="684">
        <v>89539</v>
      </c>
      <c r="B3589" s="684" t="s">
        <v>45145</v>
      </c>
      <c r="C3589" s="684" t="s">
        <v>5</v>
      </c>
      <c r="D3589" s="685" t="s">
        <v>27080</v>
      </c>
    </row>
    <row r="3590" spans="1:4" ht="13.5" x14ac:dyDescent="0.25">
      <c r="A3590" s="684">
        <v>89540</v>
      </c>
      <c r="B3590" s="684" t="s">
        <v>45146</v>
      </c>
      <c r="C3590" s="684" t="s">
        <v>5</v>
      </c>
      <c r="D3590" s="685" t="s">
        <v>27081</v>
      </c>
    </row>
    <row r="3591" spans="1:4" ht="13.5" x14ac:dyDescent="0.25">
      <c r="A3591" s="684">
        <v>89541</v>
      </c>
      <c r="B3591" s="684" t="s">
        <v>45147</v>
      </c>
      <c r="C3591" s="684" t="s">
        <v>5</v>
      </c>
      <c r="D3591" s="685" t="s">
        <v>26477</v>
      </c>
    </row>
    <row r="3592" spans="1:4" ht="13.5" x14ac:dyDescent="0.25">
      <c r="A3592" s="684">
        <v>89542</v>
      </c>
      <c r="B3592" s="684" t="s">
        <v>45148</v>
      </c>
      <c r="C3592" s="684" t="s">
        <v>5</v>
      </c>
      <c r="D3592" s="685" t="s">
        <v>26680</v>
      </c>
    </row>
    <row r="3593" spans="1:4" ht="13.5" x14ac:dyDescent="0.25">
      <c r="A3593" s="684">
        <v>89544</v>
      </c>
      <c r="B3593" s="684" t="s">
        <v>45149</v>
      </c>
      <c r="C3593" s="684" t="s">
        <v>5</v>
      </c>
      <c r="D3593" s="685" t="s">
        <v>23631</v>
      </c>
    </row>
    <row r="3594" spans="1:4" ht="13.5" x14ac:dyDescent="0.25">
      <c r="A3594" s="684">
        <v>89545</v>
      </c>
      <c r="B3594" s="684" t="s">
        <v>45150</v>
      </c>
      <c r="C3594" s="684" t="s">
        <v>5</v>
      </c>
      <c r="D3594" s="685" t="s">
        <v>27082</v>
      </c>
    </row>
    <row r="3595" spans="1:4" ht="13.5" x14ac:dyDescent="0.25">
      <c r="A3595" s="684">
        <v>89546</v>
      </c>
      <c r="B3595" s="684" t="s">
        <v>45151</v>
      </c>
      <c r="C3595" s="684" t="s">
        <v>5</v>
      </c>
      <c r="D3595" s="685" t="s">
        <v>25682</v>
      </c>
    </row>
    <row r="3596" spans="1:4" ht="13.5" x14ac:dyDescent="0.25">
      <c r="A3596" s="684">
        <v>89547</v>
      </c>
      <c r="B3596" s="684" t="s">
        <v>45152</v>
      </c>
      <c r="C3596" s="684" t="s">
        <v>5</v>
      </c>
      <c r="D3596" s="685" t="s">
        <v>27083</v>
      </c>
    </row>
    <row r="3597" spans="1:4" ht="13.5" x14ac:dyDescent="0.25">
      <c r="A3597" s="684">
        <v>89548</v>
      </c>
      <c r="B3597" s="684" t="s">
        <v>45153</v>
      </c>
      <c r="C3597" s="684" t="s">
        <v>5</v>
      </c>
      <c r="D3597" s="685" t="s">
        <v>45154</v>
      </c>
    </row>
    <row r="3598" spans="1:4" ht="13.5" x14ac:dyDescent="0.25">
      <c r="A3598" s="684">
        <v>89549</v>
      </c>
      <c r="B3598" s="684" t="s">
        <v>45155</v>
      </c>
      <c r="C3598" s="684" t="s">
        <v>5</v>
      </c>
      <c r="D3598" s="685" t="s">
        <v>45156</v>
      </c>
    </row>
    <row r="3599" spans="1:4" ht="13.5" x14ac:dyDescent="0.25">
      <c r="A3599" s="684">
        <v>89550</v>
      </c>
      <c r="B3599" s="684" t="s">
        <v>45157</v>
      </c>
      <c r="C3599" s="684" t="s">
        <v>5</v>
      </c>
      <c r="D3599" s="685" t="s">
        <v>43764</v>
      </c>
    </row>
    <row r="3600" spans="1:4" ht="13.5" x14ac:dyDescent="0.25">
      <c r="A3600" s="684">
        <v>89551</v>
      </c>
      <c r="B3600" s="684" t="s">
        <v>45158</v>
      </c>
      <c r="C3600" s="684" t="s">
        <v>5</v>
      </c>
      <c r="D3600" s="685" t="s">
        <v>24181</v>
      </c>
    </row>
    <row r="3601" spans="1:4" ht="13.5" x14ac:dyDescent="0.25">
      <c r="A3601" s="684">
        <v>89552</v>
      </c>
      <c r="B3601" s="684" t="s">
        <v>45159</v>
      </c>
      <c r="C3601" s="684" t="s">
        <v>5</v>
      </c>
      <c r="D3601" s="685" t="s">
        <v>26559</v>
      </c>
    </row>
    <row r="3602" spans="1:4" ht="13.5" x14ac:dyDescent="0.25">
      <c r="A3602" s="684">
        <v>89553</v>
      </c>
      <c r="B3602" s="684" t="s">
        <v>45160</v>
      </c>
      <c r="C3602" s="684" t="s">
        <v>5</v>
      </c>
      <c r="D3602" s="685" t="s">
        <v>25202</v>
      </c>
    </row>
    <row r="3603" spans="1:4" ht="13.5" x14ac:dyDescent="0.25">
      <c r="A3603" s="684">
        <v>89554</v>
      </c>
      <c r="B3603" s="684" t="s">
        <v>45161</v>
      </c>
      <c r="C3603" s="684" t="s">
        <v>5</v>
      </c>
      <c r="D3603" s="685" t="s">
        <v>45162</v>
      </c>
    </row>
    <row r="3604" spans="1:4" ht="13.5" x14ac:dyDescent="0.25">
      <c r="A3604" s="684">
        <v>89555</v>
      </c>
      <c r="B3604" s="684" t="s">
        <v>45163</v>
      </c>
      <c r="C3604" s="684" t="s">
        <v>5</v>
      </c>
      <c r="D3604" s="685" t="s">
        <v>27084</v>
      </c>
    </row>
    <row r="3605" spans="1:4" ht="13.5" x14ac:dyDescent="0.25">
      <c r="A3605" s="684">
        <v>89556</v>
      </c>
      <c r="B3605" s="684" t="s">
        <v>45164</v>
      </c>
      <c r="C3605" s="684" t="s">
        <v>5</v>
      </c>
      <c r="D3605" s="685" t="s">
        <v>26513</v>
      </c>
    </row>
    <row r="3606" spans="1:4" ht="13.5" x14ac:dyDescent="0.25">
      <c r="A3606" s="684">
        <v>89557</v>
      </c>
      <c r="B3606" s="684" t="s">
        <v>45165</v>
      </c>
      <c r="C3606" s="684" t="s">
        <v>5</v>
      </c>
      <c r="D3606" s="685" t="s">
        <v>24580</v>
      </c>
    </row>
    <row r="3607" spans="1:4" ht="13.5" x14ac:dyDescent="0.25">
      <c r="A3607" s="684">
        <v>89558</v>
      </c>
      <c r="B3607" s="684" t="s">
        <v>45166</v>
      </c>
      <c r="C3607" s="684" t="s">
        <v>5</v>
      </c>
      <c r="D3607" s="685" t="s">
        <v>23994</v>
      </c>
    </row>
    <row r="3608" spans="1:4" ht="13.5" x14ac:dyDescent="0.25">
      <c r="A3608" s="684">
        <v>89559</v>
      </c>
      <c r="B3608" s="684" t="s">
        <v>45167</v>
      </c>
      <c r="C3608" s="684" t="s">
        <v>5</v>
      </c>
      <c r="D3608" s="685" t="s">
        <v>45168</v>
      </c>
    </row>
    <row r="3609" spans="1:4" ht="13.5" x14ac:dyDescent="0.25">
      <c r="A3609" s="684">
        <v>89561</v>
      </c>
      <c r="B3609" s="684" t="s">
        <v>45169</v>
      </c>
      <c r="C3609" s="684" t="s">
        <v>5</v>
      </c>
      <c r="D3609" s="685" t="s">
        <v>24270</v>
      </c>
    </row>
    <row r="3610" spans="1:4" ht="13.5" x14ac:dyDescent="0.25">
      <c r="A3610" s="684">
        <v>89562</v>
      </c>
      <c r="B3610" s="684" t="s">
        <v>45170</v>
      </c>
      <c r="C3610" s="684" t="s">
        <v>5</v>
      </c>
      <c r="D3610" s="685" t="s">
        <v>45171</v>
      </c>
    </row>
    <row r="3611" spans="1:4" ht="13.5" x14ac:dyDescent="0.25">
      <c r="A3611" s="684">
        <v>89563</v>
      </c>
      <c r="B3611" s="684" t="s">
        <v>45172</v>
      </c>
      <c r="C3611" s="684" t="s">
        <v>5</v>
      </c>
      <c r="D3611" s="685" t="s">
        <v>25219</v>
      </c>
    </row>
    <row r="3612" spans="1:4" ht="13.5" x14ac:dyDescent="0.25">
      <c r="A3612" s="684">
        <v>89564</v>
      </c>
      <c r="B3612" s="684" t="s">
        <v>45173</v>
      </c>
      <c r="C3612" s="684" t="s">
        <v>5</v>
      </c>
      <c r="D3612" s="685" t="s">
        <v>45174</v>
      </c>
    </row>
    <row r="3613" spans="1:4" ht="13.5" x14ac:dyDescent="0.25">
      <c r="A3613" s="684">
        <v>89565</v>
      </c>
      <c r="B3613" s="684" t="s">
        <v>45175</v>
      </c>
      <c r="C3613" s="684" t="s">
        <v>5</v>
      </c>
      <c r="D3613" s="685" t="s">
        <v>45176</v>
      </c>
    </row>
    <row r="3614" spans="1:4" ht="13.5" x14ac:dyDescent="0.25">
      <c r="A3614" s="684">
        <v>89566</v>
      </c>
      <c r="B3614" s="684" t="s">
        <v>45177</v>
      </c>
      <c r="C3614" s="684" t="s">
        <v>5</v>
      </c>
      <c r="D3614" s="685" t="s">
        <v>27085</v>
      </c>
    </row>
    <row r="3615" spans="1:4" ht="13.5" x14ac:dyDescent="0.25">
      <c r="A3615" s="684">
        <v>89567</v>
      </c>
      <c r="B3615" s="684" t="s">
        <v>45178</v>
      </c>
      <c r="C3615" s="684" t="s">
        <v>5</v>
      </c>
      <c r="D3615" s="685" t="s">
        <v>45179</v>
      </c>
    </row>
    <row r="3616" spans="1:4" ht="13.5" x14ac:dyDescent="0.25">
      <c r="A3616" s="684">
        <v>89568</v>
      </c>
      <c r="B3616" s="684" t="s">
        <v>45180</v>
      </c>
      <c r="C3616" s="684" t="s">
        <v>5</v>
      </c>
      <c r="D3616" s="685" t="s">
        <v>27086</v>
      </c>
    </row>
    <row r="3617" spans="1:4" ht="13.5" x14ac:dyDescent="0.25">
      <c r="A3617" s="684">
        <v>89569</v>
      </c>
      <c r="B3617" s="684" t="s">
        <v>45181</v>
      </c>
      <c r="C3617" s="684" t="s">
        <v>5</v>
      </c>
      <c r="D3617" s="685" t="s">
        <v>45182</v>
      </c>
    </row>
    <row r="3618" spans="1:4" ht="13.5" x14ac:dyDescent="0.25">
      <c r="A3618" s="684">
        <v>89570</v>
      </c>
      <c r="B3618" s="684" t="s">
        <v>45183</v>
      </c>
      <c r="C3618" s="684" t="s">
        <v>5</v>
      </c>
      <c r="D3618" s="685" t="s">
        <v>24174</v>
      </c>
    </row>
    <row r="3619" spans="1:4" ht="13.5" x14ac:dyDescent="0.25">
      <c r="A3619" s="684">
        <v>89571</v>
      </c>
      <c r="B3619" s="684" t="s">
        <v>45184</v>
      </c>
      <c r="C3619" s="684" t="s">
        <v>5</v>
      </c>
      <c r="D3619" s="685" t="s">
        <v>45185</v>
      </c>
    </row>
    <row r="3620" spans="1:4" ht="13.5" x14ac:dyDescent="0.25">
      <c r="A3620" s="684">
        <v>89572</v>
      </c>
      <c r="B3620" s="684" t="s">
        <v>45186</v>
      </c>
      <c r="C3620" s="684" t="s">
        <v>5</v>
      </c>
      <c r="D3620" s="685" t="s">
        <v>26283</v>
      </c>
    </row>
    <row r="3621" spans="1:4" ht="13.5" x14ac:dyDescent="0.25">
      <c r="A3621" s="684">
        <v>89573</v>
      </c>
      <c r="B3621" s="684" t="s">
        <v>45187</v>
      </c>
      <c r="C3621" s="684" t="s">
        <v>5</v>
      </c>
      <c r="D3621" s="685" t="s">
        <v>25248</v>
      </c>
    </row>
    <row r="3622" spans="1:4" ht="13.5" x14ac:dyDescent="0.25">
      <c r="A3622" s="684">
        <v>89574</v>
      </c>
      <c r="B3622" s="684" t="s">
        <v>45188</v>
      </c>
      <c r="C3622" s="684" t="s">
        <v>5</v>
      </c>
      <c r="D3622" s="685" t="s">
        <v>45189</v>
      </c>
    </row>
    <row r="3623" spans="1:4" ht="13.5" x14ac:dyDescent="0.25">
      <c r="A3623" s="684">
        <v>89575</v>
      </c>
      <c r="B3623" s="684" t="s">
        <v>45190</v>
      </c>
      <c r="C3623" s="684" t="s">
        <v>5</v>
      </c>
      <c r="D3623" s="685" t="s">
        <v>21930</v>
      </c>
    </row>
    <row r="3624" spans="1:4" ht="13.5" x14ac:dyDescent="0.25">
      <c r="A3624" s="684">
        <v>89577</v>
      </c>
      <c r="B3624" s="684" t="s">
        <v>45191</v>
      </c>
      <c r="C3624" s="684" t="s">
        <v>5</v>
      </c>
      <c r="D3624" s="685" t="s">
        <v>45192</v>
      </c>
    </row>
    <row r="3625" spans="1:4" ht="13.5" x14ac:dyDescent="0.25">
      <c r="A3625" s="684">
        <v>89579</v>
      </c>
      <c r="B3625" s="684" t="s">
        <v>45193</v>
      </c>
      <c r="C3625" s="684" t="s">
        <v>5</v>
      </c>
      <c r="D3625" s="685" t="s">
        <v>23924</v>
      </c>
    </row>
    <row r="3626" spans="1:4" ht="13.5" x14ac:dyDescent="0.25">
      <c r="A3626" s="684">
        <v>89581</v>
      </c>
      <c r="B3626" s="684" t="s">
        <v>45194</v>
      </c>
      <c r="C3626" s="684" t="s">
        <v>5</v>
      </c>
      <c r="D3626" s="685" t="s">
        <v>27087</v>
      </c>
    </row>
    <row r="3627" spans="1:4" ht="13.5" x14ac:dyDescent="0.25">
      <c r="A3627" s="684">
        <v>89582</v>
      </c>
      <c r="B3627" s="684" t="s">
        <v>45195</v>
      </c>
      <c r="C3627" s="684" t="s">
        <v>5</v>
      </c>
      <c r="D3627" s="685" t="s">
        <v>27088</v>
      </c>
    </row>
    <row r="3628" spans="1:4" ht="13.5" x14ac:dyDescent="0.25">
      <c r="A3628" s="684">
        <v>89583</v>
      </c>
      <c r="B3628" s="684" t="s">
        <v>45196</v>
      </c>
      <c r="C3628" s="684" t="s">
        <v>5</v>
      </c>
      <c r="D3628" s="685" t="s">
        <v>27089</v>
      </c>
    </row>
    <row r="3629" spans="1:4" ht="13.5" x14ac:dyDescent="0.25">
      <c r="A3629" s="684">
        <v>89584</v>
      </c>
      <c r="B3629" s="684" t="s">
        <v>45197</v>
      </c>
      <c r="C3629" s="684" t="s">
        <v>5</v>
      </c>
      <c r="D3629" s="685" t="s">
        <v>25774</v>
      </c>
    </row>
    <row r="3630" spans="1:4" ht="13.5" x14ac:dyDescent="0.25">
      <c r="A3630" s="684">
        <v>89585</v>
      </c>
      <c r="B3630" s="684" t="s">
        <v>45198</v>
      </c>
      <c r="C3630" s="684" t="s">
        <v>5</v>
      </c>
      <c r="D3630" s="685" t="s">
        <v>27090</v>
      </c>
    </row>
    <row r="3631" spans="1:4" ht="13.5" x14ac:dyDescent="0.25">
      <c r="A3631" s="684">
        <v>89586</v>
      </c>
      <c r="B3631" s="684" t="s">
        <v>45199</v>
      </c>
      <c r="C3631" s="684" t="s">
        <v>5</v>
      </c>
      <c r="D3631" s="685" t="s">
        <v>27090</v>
      </c>
    </row>
    <row r="3632" spans="1:4" ht="13.5" x14ac:dyDescent="0.25">
      <c r="A3632" s="684">
        <v>89587</v>
      </c>
      <c r="B3632" s="684" t="s">
        <v>45200</v>
      </c>
      <c r="C3632" s="684" t="s">
        <v>5</v>
      </c>
      <c r="D3632" s="685" t="s">
        <v>45201</v>
      </c>
    </row>
    <row r="3633" spans="1:4" ht="13.5" x14ac:dyDescent="0.25">
      <c r="A3633" s="684">
        <v>89589</v>
      </c>
      <c r="B3633" s="684" t="s">
        <v>45202</v>
      </c>
      <c r="C3633" s="684" t="s">
        <v>5</v>
      </c>
      <c r="D3633" s="685" t="s">
        <v>27091</v>
      </c>
    </row>
    <row r="3634" spans="1:4" ht="13.5" x14ac:dyDescent="0.25">
      <c r="A3634" s="684">
        <v>89590</v>
      </c>
      <c r="B3634" s="684" t="s">
        <v>45203</v>
      </c>
      <c r="C3634" s="684" t="s">
        <v>5</v>
      </c>
      <c r="D3634" s="685" t="s">
        <v>45204</v>
      </c>
    </row>
    <row r="3635" spans="1:4" ht="13.5" x14ac:dyDescent="0.25">
      <c r="A3635" s="684">
        <v>89591</v>
      </c>
      <c r="B3635" s="684" t="s">
        <v>45205</v>
      </c>
      <c r="C3635" s="684" t="s">
        <v>5</v>
      </c>
      <c r="D3635" s="685" t="s">
        <v>43695</v>
      </c>
    </row>
    <row r="3636" spans="1:4" ht="13.5" x14ac:dyDescent="0.25">
      <c r="A3636" s="684">
        <v>89592</v>
      </c>
      <c r="B3636" s="684" t="s">
        <v>45206</v>
      </c>
      <c r="C3636" s="684" t="s">
        <v>5</v>
      </c>
      <c r="D3636" s="685" t="s">
        <v>45207</v>
      </c>
    </row>
    <row r="3637" spans="1:4" ht="13.5" x14ac:dyDescent="0.25">
      <c r="A3637" s="684">
        <v>89593</v>
      </c>
      <c r="B3637" s="684" t="s">
        <v>45208</v>
      </c>
      <c r="C3637" s="684" t="s">
        <v>5</v>
      </c>
      <c r="D3637" s="685" t="s">
        <v>45209</v>
      </c>
    </row>
    <row r="3638" spans="1:4" ht="13.5" x14ac:dyDescent="0.25">
      <c r="A3638" s="684">
        <v>89594</v>
      </c>
      <c r="B3638" s="684" t="s">
        <v>45210</v>
      </c>
      <c r="C3638" s="684" t="s">
        <v>5</v>
      </c>
      <c r="D3638" s="685" t="s">
        <v>27092</v>
      </c>
    </row>
    <row r="3639" spans="1:4" ht="13.5" x14ac:dyDescent="0.25">
      <c r="A3639" s="684">
        <v>89595</v>
      </c>
      <c r="B3639" s="684" t="s">
        <v>45211</v>
      </c>
      <c r="C3639" s="684" t="s">
        <v>5</v>
      </c>
      <c r="D3639" s="685" t="s">
        <v>27093</v>
      </c>
    </row>
    <row r="3640" spans="1:4" ht="13.5" x14ac:dyDescent="0.25">
      <c r="A3640" s="684">
        <v>89596</v>
      </c>
      <c r="B3640" s="684" t="s">
        <v>45212</v>
      </c>
      <c r="C3640" s="684" t="s">
        <v>5</v>
      </c>
      <c r="D3640" s="685" t="s">
        <v>24254</v>
      </c>
    </row>
    <row r="3641" spans="1:4" ht="13.5" x14ac:dyDescent="0.25">
      <c r="A3641" s="684">
        <v>89597</v>
      </c>
      <c r="B3641" s="684" t="s">
        <v>45213</v>
      </c>
      <c r="C3641" s="684" t="s">
        <v>5</v>
      </c>
      <c r="D3641" s="685" t="s">
        <v>24623</v>
      </c>
    </row>
    <row r="3642" spans="1:4" ht="13.5" x14ac:dyDescent="0.25">
      <c r="A3642" s="684">
        <v>89598</v>
      </c>
      <c r="B3642" s="684" t="s">
        <v>45214</v>
      </c>
      <c r="C3642" s="684" t="s">
        <v>5</v>
      </c>
      <c r="D3642" s="685" t="s">
        <v>45215</v>
      </c>
    </row>
    <row r="3643" spans="1:4" ht="13.5" x14ac:dyDescent="0.25">
      <c r="A3643" s="684">
        <v>89599</v>
      </c>
      <c r="B3643" s="684" t="s">
        <v>45216</v>
      </c>
      <c r="C3643" s="684" t="s">
        <v>5</v>
      </c>
      <c r="D3643" s="685" t="s">
        <v>26789</v>
      </c>
    </row>
    <row r="3644" spans="1:4" ht="13.5" x14ac:dyDescent="0.25">
      <c r="A3644" s="684">
        <v>89600</v>
      </c>
      <c r="B3644" s="684" t="s">
        <v>45217</v>
      </c>
      <c r="C3644" s="684" t="s">
        <v>5</v>
      </c>
      <c r="D3644" s="685" t="s">
        <v>45218</v>
      </c>
    </row>
    <row r="3645" spans="1:4" ht="13.5" x14ac:dyDescent="0.25">
      <c r="A3645" s="684">
        <v>89605</v>
      </c>
      <c r="B3645" s="684" t="s">
        <v>45219</v>
      </c>
      <c r="C3645" s="684" t="s">
        <v>5</v>
      </c>
      <c r="D3645" s="685" t="s">
        <v>25269</v>
      </c>
    </row>
    <row r="3646" spans="1:4" ht="13.5" x14ac:dyDescent="0.25">
      <c r="A3646" s="684">
        <v>89609</v>
      </c>
      <c r="B3646" s="684" t="s">
        <v>45220</v>
      </c>
      <c r="C3646" s="684" t="s">
        <v>5</v>
      </c>
      <c r="D3646" s="685" t="s">
        <v>45221</v>
      </c>
    </row>
    <row r="3647" spans="1:4" ht="13.5" x14ac:dyDescent="0.25">
      <c r="A3647" s="684">
        <v>89610</v>
      </c>
      <c r="B3647" s="684" t="s">
        <v>45222</v>
      </c>
      <c r="C3647" s="684" t="s">
        <v>5</v>
      </c>
      <c r="D3647" s="685" t="s">
        <v>25688</v>
      </c>
    </row>
    <row r="3648" spans="1:4" ht="13.5" x14ac:dyDescent="0.25">
      <c r="A3648" s="684">
        <v>89611</v>
      </c>
      <c r="B3648" s="684" t="s">
        <v>45223</v>
      </c>
      <c r="C3648" s="684" t="s">
        <v>5</v>
      </c>
      <c r="D3648" s="685" t="s">
        <v>24274</v>
      </c>
    </row>
    <row r="3649" spans="1:4" ht="13.5" x14ac:dyDescent="0.25">
      <c r="A3649" s="684">
        <v>89612</v>
      </c>
      <c r="B3649" s="684" t="s">
        <v>45224</v>
      </c>
      <c r="C3649" s="684" t="s">
        <v>5</v>
      </c>
      <c r="D3649" s="685" t="s">
        <v>45225</v>
      </c>
    </row>
    <row r="3650" spans="1:4" ht="13.5" x14ac:dyDescent="0.25">
      <c r="A3650" s="684">
        <v>89613</v>
      </c>
      <c r="B3650" s="684" t="s">
        <v>45226</v>
      </c>
      <c r="C3650" s="684" t="s">
        <v>5</v>
      </c>
      <c r="D3650" s="685" t="s">
        <v>45227</v>
      </c>
    </row>
    <row r="3651" spans="1:4" ht="13.5" x14ac:dyDescent="0.25">
      <c r="A3651" s="684">
        <v>89614</v>
      </c>
      <c r="B3651" s="684" t="s">
        <v>45228</v>
      </c>
      <c r="C3651" s="684" t="s">
        <v>5</v>
      </c>
      <c r="D3651" s="685" t="s">
        <v>42726</v>
      </c>
    </row>
    <row r="3652" spans="1:4" ht="13.5" x14ac:dyDescent="0.25">
      <c r="A3652" s="684">
        <v>89615</v>
      </c>
      <c r="B3652" s="684" t="s">
        <v>45229</v>
      </c>
      <c r="C3652" s="684" t="s">
        <v>5</v>
      </c>
      <c r="D3652" s="685" t="s">
        <v>45230</v>
      </c>
    </row>
    <row r="3653" spans="1:4" ht="13.5" x14ac:dyDescent="0.25">
      <c r="A3653" s="684">
        <v>89616</v>
      </c>
      <c r="B3653" s="684" t="s">
        <v>45231</v>
      </c>
      <c r="C3653" s="684" t="s">
        <v>5</v>
      </c>
      <c r="D3653" s="685" t="s">
        <v>26239</v>
      </c>
    </row>
    <row r="3654" spans="1:4" ht="13.5" x14ac:dyDescent="0.25">
      <c r="A3654" s="684">
        <v>89617</v>
      </c>
      <c r="B3654" s="684" t="s">
        <v>45232</v>
      </c>
      <c r="C3654" s="684" t="s">
        <v>5</v>
      </c>
      <c r="D3654" s="685" t="s">
        <v>44415</v>
      </c>
    </row>
    <row r="3655" spans="1:4" ht="13.5" x14ac:dyDescent="0.25">
      <c r="A3655" s="684">
        <v>89618</v>
      </c>
      <c r="B3655" s="684" t="s">
        <v>45233</v>
      </c>
      <c r="C3655" s="684" t="s">
        <v>5</v>
      </c>
      <c r="D3655" s="685" t="s">
        <v>45234</v>
      </c>
    </row>
    <row r="3656" spans="1:4" ht="13.5" x14ac:dyDescent="0.25">
      <c r="A3656" s="684">
        <v>89619</v>
      </c>
      <c r="B3656" s="684" t="s">
        <v>45235</v>
      </c>
      <c r="C3656" s="684" t="s">
        <v>5</v>
      </c>
      <c r="D3656" s="685" t="s">
        <v>45236</v>
      </c>
    </row>
    <row r="3657" spans="1:4" ht="13.5" x14ac:dyDescent="0.25">
      <c r="A3657" s="684">
        <v>89620</v>
      </c>
      <c r="B3657" s="684" t="s">
        <v>45237</v>
      </c>
      <c r="C3657" s="684" t="s">
        <v>5</v>
      </c>
      <c r="D3657" s="685" t="s">
        <v>25896</v>
      </c>
    </row>
    <row r="3658" spans="1:4" ht="13.5" x14ac:dyDescent="0.25">
      <c r="A3658" s="684">
        <v>89621</v>
      </c>
      <c r="B3658" s="684" t="s">
        <v>45238</v>
      </c>
      <c r="C3658" s="684" t="s">
        <v>5</v>
      </c>
      <c r="D3658" s="685" t="s">
        <v>45239</v>
      </c>
    </row>
    <row r="3659" spans="1:4" ht="13.5" x14ac:dyDescent="0.25">
      <c r="A3659" s="684">
        <v>89622</v>
      </c>
      <c r="B3659" s="684" t="s">
        <v>45240</v>
      </c>
      <c r="C3659" s="684" t="s">
        <v>5</v>
      </c>
      <c r="D3659" s="685" t="s">
        <v>45241</v>
      </c>
    </row>
    <row r="3660" spans="1:4" ht="13.5" x14ac:dyDescent="0.25">
      <c r="A3660" s="684">
        <v>89623</v>
      </c>
      <c r="B3660" s="684" t="s">
        <v>45242</v>
      </c>
      <c r="C3660" s="684" t="s">
        <v>5</v>
      </c>
      <c r="D3660" s="685" t="s">
        <v>45243</v>
      </c>
    </row>
    <row r="3661" spans="1:4" ht="13.5" x14ac:dyDescent="0.25">
      <c r="A3661" s="684">
        <v>89624</v>
      </c>
      <c r="B3661" s="684" t="s">
        <v>45244</v>
      </c>
      <c r="C3661" s="684" t="s">
        <v>5</v>
      </c>
      <c r="D3661" s="685" t="s">
        <v>27094</v>
      </c>
    </row>
    <row r="3662" spans="1:4" ht="13.5" x14ac:dyDescent="0.25">
      <c r="A3662" s="684">
        <v>89625</v>
      </c>
      <c r="B3662" s="684" t="s">
        <v>45245</v>
      </c>
      <c r="C3662" s="684" t="s">
        <v>5</v>
      </c>
      <c r="D3662" s="685" t="s">
        <v>45246</v>
      </c>
    </row>
    <row r="3663" spans="1:4" ht="13.5" x14ac:dyDescent="0.25">
      <c r="A3663" s="684">
        <v>89626</v>
      </c>
      <c r="B3663" s="684" t="s">
        <v>45247</v>
      </c>
      <c r="C3663" s="684" t="s">
        <v>5</v>
      </c>
      <c r="D3663" s="685" t="s">
        <v>23782</v>
      </c>
    </row>
    <row r="3664" spans="1:4" ht="13.5" x14ac:dyDescent="0.25">
      <c r="A3664" s="684">
        <v>89627</v>
      </c>
      <c r="B3664" s="684" t="s">
        <v>45248</v>
      </c>
      <c r="C3664" s="684" t="s">
        <v>5</v>
      </c>
      <c r="D3664" s="685" t="s">
        <v>25437</v>
      </c>
    </row>
    <row r="3665" spans="1:4" ht="13.5" x14ac:dyDescent="0.25">
      <c r="A3665" s="684">
        <v>89628</v>
      </c>
      <c r="B3665" s="684" t="s">
        <v>45249</v>
      </c>
      <c r="C3665" s="684" t="s">
        <v>5</v>
      </c>
      <c r="D3665" s="685" t="s">
        <v>45250</v>
      </c>
    </row>
    <row r="3666" spans="1:4" ht="13.5" x14ac:dyDescent="0.25">
      <c r="A3666" s="684">
        <v>89629</v>
      </c>
      <c r="B3666" s="684" t="s">
        <v>45251</v>
      </c>
      <c r="C3666" s="684" t="s">
        <v>5</v>
      </c>
      <c r="D3666" s="685" t="s">
        <v>26762</v>
      </c>
    </row>
    <row r="3667" spans="1:4" ht="13.5" x14ac:dyDescent="0.25">
      <c r="A3667" s="684">
        <v>89630</v>
      </c>
      <c r="B3667" s="684" t="s">
        <v>45252</v>
      </c>
      <c r="C3667" s="684" t="s">
        <v>5</v>
      </c>
      <c r="D3667" s="685" t="s">
        <v>45253</v>
      </c>
    </row>
    <row r="3668" spans="1:4" ht="13.5" x14ac:dyDescent="0.25">
      <c r="A3668" s="684">
        <v>89631</v>
      </c>
      <c r="B3668" s="684" t="s">
        <v>45254</v>
      </c>
      <c r="C3668" s="684" t="s">
        <v>5</v>
      </c>
      <c r="D3668" s="685" t="s">
        <v>27095</v>
      </c>
    </row>
    <row r="3669" spans="1:4" ht="13.5" x14ac:dyDescent="0.25">
      <c r="A3669" s="684">
        <v>89632</v>
      </c>
      <c r="B3669" s="684" t="s">
        <v>45255</v>
      </c>
      <c r="C3669" s="684" t="s">
        <v>5</v>
      </c>
      <c r="D3669" s="685" t="s">
        <v>45256</v>
      </c>
    </row>
    <row r="3670" spans="1:4" ht="13.5" x14ac:dyDescent="0.25">
      <c r="A3670" s="684">
        <v>89637</v>
      </c>
      <c r="B3670" s="684" t="s">
        <v>45257</v>
      </c>
      <c r="C3670" s="684" t="s">
        <v>5</v>
      </c>
      <c r="D3670" s="685" t="s">
        <v>21989</v>
      </c>
    </row>
    <row r="3671" spans="1:4" ht="13.5" x14ac:dyDescent="0.25">
      <c r="A3671" s="684">
        <v>89638</v>
      </c>
      <c r="B3671" s="684" t="s">
        <v>45258</v>
      </c>
      <c r="C3671" s="684" t="s">
        <v>5</v>
      </c>
      <c r="D3671" s="685" t="s">
        <v>25630</v>
      </c>
    </row>
    <row r="3672" spans="1:4" ht="13.5" x14ac:dyDescent="0.25">
      <c r="A3672" s="684">
        <v>89639</v>
      </c>
      <c r="B3672" s="684" t="s">
        <v>45259</v>
      </c>
      <c r="C3672" s="684" t="s">
        <v>5</v>
      </c>
      <c r="D3672" s="685" t="s">
        <v>25676</v>
      </c>
    </row>
    <row r="3673" spans="1:4" ht="13.5" x14ac:dyDescent="0.25">
      <c r="A3673" s="684">
        <v>89640</v>
      </c>
      <c r="B3673" s="684" t="s">
        <v>45260</v>
      </c>
      <c r="C3673" s="684" t="s">
        <v>5</v>
      </c>
      <c r="D3673" s="685" t="s">
        <v>42811</v>
      </c>
    </row>
    <row r="3674" spans="1:4" ht="13.5" x14ac:dyDescent="0.25">
      <c r="A3674" s="684">
        <v>89641</v>
      </c>
      <c r="B3674" s="684" t="s">
        <v>45261</v>
      </c>
      <c r="C3674" s="684" t="s">
        <v>5</v>
      </c>
      <c r="D3674" s="685" t="s">
        <v>27096</v>
      </c>
    </row>
    <row r="3675" spans="1:4" ht="13.5" x14ac:dyDescent="0.25">
      <c r="A3675" s="684">
        <v>89642</v>
      </c>
      <c r="B3675" s="684" t="s">
        <v>45262</v>
      </c>
      <c r="C3675" s="684" t="s">
        <v>5</v>
      </c>
      <c r="D3675" s="685" t="s">
        <v>45263</v>
      </c>
    </row>
    <row r="3676" spans="1:4" ht="13.5" x14ac:dyDescent="0.25">
      <c r="A3676" s="684">
        <v>89643</v>
      </c>
      <c r="B3676" s="684" t="s">
        <v>45264</v>
      </c>
      <c r="C3676" s="684" t="s">
        <v>5</v>
      </c>
      <c r="D3676" s="685" t="s">
        <v>26104</v>
      </c>
    </row>
    <row r="3677" spans="1:4" ht="13.5" x14ac:dyDescent="0.25">
      <c r="A3677" s="684">
        <v>89644</v>
      </c>
      <c r="B3677" s="684" t="s">
        <v>45265</v>
      </c>
      <c r="C3677" s="684" t="s">
        <v>5</v>
      </c>
      <c r="D3677" s="685" t="s">
        <v>45266</v>
      </c>
    </row>
    <row r="3678" spans="1:4" ht="13.5" x14ac:dyDescent="0.25">
      <c r="A3678" s="684">
        <v>89645</v>
      </c>
      <c r="B3678" s="684" t="s">
        <v>45267</v>
      </c>
      <c r="C3678" s="684" t="s">
        <v>5</v>
      </c>
      <c r="D3678" s="685" t="s">
        <v>45268</v>
      </c>
    </row>
    <row r="3679" spans="1:4" ht="13.5" x14ac:dyDescent="0.25">
      <c r="A3679" s="684">
        <v>89646</v>
      </c>
      <c r="B3679" s="684" t="s">
        <v>45269</v>
      </c>
      <c r="C3679" s="684" t="s">
        <v>5</v>
      </c>
      <c r="D3679" s="685" t="s">
        <v>42137</v>
      </c>
    </row>
    <row r="3680" spans="1:4" ht="13.5" x14ac:dyDescent="0.25">
      <c r="A3680" s="684">
        <v>89647</v>
      </c>
      <c r="B3680" s="684" t="s">
        <v>45270</v>
      </c>
      <c r="C3680" s="684" t="s">
        <v>5</v>
      </c>
      <c r="D3680" s="685" t="s">
        <v>45271</v>
      </c>
    </row>
    <row r="3681" spans="1:4" ht="13.5" x14ac:dyDescent="0.25">
      <c r="A3681" s="684">
        <v>89648</v>
      </c>
      <c r="B3681" s="684" t="s">
        <v>45272</v>
      </c>
      <c r="C3681" s="684" t="s">
        <v>5</v>
      </c>
      <c r="D3681" s="685" t="s">
        <v>27097</v>
      </c>
    </row>
    <row r="3682" spans="1:4" ht="13.5" x14ac:dyDescent="0.25">
      <c r="A3682" s="684">
        <v>89649</v>
      </c>
      <c r="B3682" s="684" t="s">
        <v>45273</v>
      </c>
      <c r="C3682" s="684" t="s">
        <v>5</v>
      </c>
      <c r="D3682" s="685" t="s">
        <v>44194</v>
      </c>
    </row>
    <row r="3683" spans="1:4" ht="13.5" x14ac:dyDescent="0.25">
      <c r="A3683" s="684">
        <v>89650</v>
      </c>
      <c r="B3683" s="684" t="s">
        <v>45274</v>
      </c>
      <c r="C3683" s="684" t="s">
        <v>5</v>
      </c>
      <c r="D3683" s="685" t="s">
        <v>44194</v>
      </c>
    </row>
    <row r="3684" spans="1:4" ht="13.5" x14ac:dyDescent="0.25">
      <c r="A3684" s="684">
        <v>89651</v>
      </c>
      <c r="B3684" s="684" t="s">
        <v>45275</v>
      </c>
      <c r="C3684" s="684" t="s">
        <v>5</v>
      </c>
      <c r="D3684" s="685" t="s">
        <v>24245</v>
      </c>
    </row>
    <row r="3685" spans="1:4" ht="13.5" x14ac:dyDescent="0.25">
      <c r="A3685" s="684">
        <v>89652</v>
      </c>
      <c r="B3685" s="684" t="s">
        <v>45276</v>
      </c>
      <c r="C3685" s="684" t="s">
        <v>5</v>
      </c>
      <c r="D3685" s="685" t="s">
        <v>22672</v>
      </c>
    </row>
    <row r="3686" spans="1:4" ht="13.5" x14ac:dyDescent="0.25">
      <c r="A3686" s="684">
        <v>89653</v>
      </c>
      <c r="B3686" s="684" t="s">
        <v>45277</v>
      </c>
      <c r="C3686" s="684" t="s">
        <v>5</v>
      </c>
      <c r="D3686" s="685" t="s">
        <v>25912</v>
      </c>
    </row>
    <row r="3687" spans="1:4" ht="13.5" x14ac:dyDescent="0.25">
      <c r="A3687" s="684">
        <v>89654</v>
      </c>
      <c r="B3687" s="684" t="s">
        <v>45278</v>
      </c>
      <c r="C3687" s="684" t="s">
        <v>5</v>
      </c>
      <c r="D3687" s="685" t="s">
        <v>45279</v>
      </c>
    </row>
    <row r="3688" spans="1:4" ht="13.5" x14ac:dyDescent="0.25">
      <c r="A3688" s="684">
        <v>89655</v>
      </c>
      <c r="B3688" s="684" t="s">
        <v>45280</v>
      </c>
      <c r="C3688" s="684" t="s">
        <v>5</v>
      </c>
      <c r="D3688" s="685" t="s">
        <v>45281</v>
      </c>
    </row>
    <row r="3689" spans="1:4" ht="13.5" x14ac:dyDescent="0.25">
      <c r="A3689" s="684">
        <v>89656</v>
      </c>
      <c r="B3689" s="684" t="s">
        <v>45282</v>
      </c>
      <c r="C3689" s="684" t="s">
        <v>5</v>
      </c>
      <c r="D3689" s="685" t="s">
        <v>24353</v>
      </c>
    </row>
    <row r="3690" spans="1:4" ht="13.5" x14ac:dyDescent="0.25">
      <c r="A3690" s="684">
        <v>89657</v>
      </c>
      <c r="B3690" s="684" t="s">
        <v>45283</v>
      </c>
      <c r="C3690" s="684" t="s">
        <v>5</v>
      </c>
      <c r="D3690" s="685" t="s">
        <v>45284</v>
      </c>
    </row>
    <row r="3691" spans="1:4" ht="13.5" x14ac:dyDescent="0.25">
      <c r="A3691" s="684">
        <v>89658</v>
      </c>
      <c r="B3691" s="684" t="s">
        <v>45285</v>
      </c>
      <c r="C3691" s="684" t="s">
        <v>5</v>
      </c>
      <c r="D3691" s="685" t="s">
        <v>26733</v>
      </c>
    </row>
    <row r="3692" spans="1:4" ht="13.5" x14ac:dyDescent="0.25">
      <c r="A3692" s="684">
        <v>89659</v>
      </c>
      <c r="B3692" s="684" t="s">
        <v>45286</v>
      </c>
      <c r="C3692" s="684" t="s">
        <v>5</v>
      </c>
      <c r="D3692" s="685" t="s">
        <v>23657</v>
      </c>
    </row>
    <row r="3693" spans="1:4" ht="13.5" x14ac:dyDescent="0.25">
      <c r="A3693" s="684">
        <v>89660</v>
      </c>
      <c r="B3693" s="684" t="s">
        <v>45287</v>
      </c>
      <c r="C3693" s="684" t="s">
        <v>5</v>
      </c>
      <c r="D3693" s="685" t="s">
        <v>23804</v>
      </c>
    </row>
    <row r="3694" spans="1:4" ht="13.5" x14ac:dyDescent="0.25">
      <c r="A3694" s="684">
        <v>89661</v>
      </c>
      <c r="B3694" s="684" t="s">
        <v>45288</v>
      </c>
      <c r="C3694" s="684" t="s">
        <v>5</v>
      </c>
      <c r="D3694" s="685" t="s">
        <v>45289</v>
      </c>
    </row>
    <row r="3695" spans="1:4" ht="13.5" x14ac:dyDescent="0.25">
      <c r="A3695" s="684">
        <v>89662</v>
      </c>
      <c r="B3695" s="684" t="s">
        <v>45290</v>
      </c>
      <c r="C3695" s="684" t="s">
        <v>5</v>
      </c>
      <c r="D3695" s="685" t="s">
        <v>45291</v>
      </c>
    </row>
    <row r="3696" spans="1:4" ht="13.5" x14ac:dyDescent="0.25">
      <c r="A3696" s="684">
        <v>89663</v>
      </c>
      <c r="B3696" s="684" t="s">
        <v>45292</v>
      </c>
      <c r="C3696" s="684" t="s">
        <v>5</v>
      </c>
      <c r="D3696" s="685" t="s">
        <v>27098</v>
      </c>
    </row>
    <row r="3697" spans="1:4" ht="13.5" x14ac:dyDescent="0.25">
      <c r="A3697" s="684">
        <v>89664</v>
      </c>
      <c r="B3697" s="684" t="s">
        <v>45293</v>
      </c>
      <c r="C3697" s="684" t="s">
        <v>5</v>
      </c>
      <c r="D3697" s="685" t="s">
        <v>23657</v>
      </c>
    </row>
    <row r="3698" spans="1:4" ht="13.5" x14ac:dyDescent="0.25">
      <c r="A3698" s="684">
        <v>89665</v>
      </c>
      <c r="B3698" s="684" t="s">
        <v>45294</v>
      </c>
      <c r="C3698" s="684" t="s">
        <v>5</v>
      </c>
      <c r="D3698" s="685" t="s">
        <v>45295</v>
      </c>
    </row>
    <row r="3699" spans="1:4" ht="13.5" x14ac:dyDescent="0.25">
      <c r="A3699" s="684">
        <v>89666</v>
      </c>
      <c r="B3699" s="684" t="s">
        <v>45296</v>
      </c>
      <c r="C3699" s="684" t="s">
        <v>5</v>
      </c>
      <c r="D3699" s="685" t="s">
        <v>45297</v>
      </c>
    </row>
    <row r="3700" spans="1:4" ht="13.5" x14ac:dyDescent="0.25">
      <c r="A3700" s="684">
        <v>89667</v>
      </c>
      <c r="B3700" s="684" t="s">
        <v>45298</v>
      </c>
      <c r="C3700" s="684" t="s">
        <v>5</v>
      </c>
      <c r="D3700" s="685" t="s">
        <v>41672</v>
      </c>
    </row>
    <row r="3701" spans="1:4" ht="13.5" x14ac:dyDescent="0.25">
      <c r="A3701" s="684">
        <v>89668</v>
      </c>
      <c r="B3701" s="684" t="s">
        <v>45299</v>
      </c>
      <c r="C3701" s="684" t="s">
        <v>5</v>
      </c>
      <c r="D3701" s="685" t="s">
        <v>45300</v>
      </c>
    </row>
    <row r="3702" spans="1:4" ht="13.5" x14ac:dyDescent="0.25">
      <c r="A3702" s="684">
        <v>89669</v>
      </c>
      <c r="B3702" s="684" t="s">
        <v>45301</v>
      </c>
      <c r="C3702" s="684" t="s">
        <v>5</v>
      </c>
      <c r="D3702" s="685" t="s">
        <v>23664</v>
      </c>
    </row>
    <row r="3703" spans="1:4" ht="13.5" x14ac:dyDescent="0.25">
      <c r="A3703" s="684">
        <v>89670</v>
      </c>
      <c r="B3703" s="684" t="s">
        <v>45302</v>
      </c>
      <c r="C3703" s="684" t="s">
        <v>5</v>
      </c>
      <c r="D3703" s="685" t="s">
        <v>25394</v>
      </c>
    </row>
    <row r="3704" spans="1:4" ht="13.5" x14ac:dyDescent="0.25">
      <c r="A3704" s="684">
        <v>89671</v>
      </c>
      <c r="B3704" s="684" t="s">
        <v>45303</v>
      </c>
      <c r="C3704" s="684" t="s">
        <v>5</v>
      </c>
      <c r="D3704" s="685" t="s">
        <v>45304</v>
      </c>
    </row>
    <row r="3705" spans="1:4" ht="13.5" x14ac:dyDescent="0.25">
      <c r="A3705" s="684">
        <v>89672</v>
      </c>
      <c r="B3705" s="684" t="s">
        <v>45305</v>
      </c>
      <c r="C3705" s="684" t="s">
        <v>5</v>
      </c>
      <c r="D3705" s="685" t="s">
        <v>45306</v>
      </c>
    </row>
    <row r="3706" spans="1:4" ht="13.5" x14ac:dyDescent="0.25">
      <c r="A3706" s="684">
        <v>89673</v>
      </c>
      <c r="B3706" s="684" t="s">
        <v>45307</v>
      </c>
      <c r="C3706" s="684" t="s">
        <v>5</v>
      </c>
      <c r="D3706" s="685" t="s">
        <v>27099</v>
      </c>
    </row>
    <row r="3707" spans="1:4" ht="13.5" x14ac:dyDescent="0.25">
      <c r="A3707" s="684">
        <v>89674</v>
      </c>
      <c r="B3707" s="684" t="s">
        <v>45308</v>
      </c>
      <c r="C3707" s="684" t="s">
        <v>5</v>
      </c>
      <c r="D3707" s="685" t="s">
        <v>27100</v>
      </c>
    </row>
    <row r="3708" spans="1:4" ht="13.5" x14ac:dyDescent="0.25">
      <c r="A3708" s="684">
        <v>89675</v>
      </c>
      <c r="B3708" s="684" t="s">
        <v>45309</v>
      </c>
      <c r="C3708" s="684" t="s">
        <v>5</v>
      </c>
      <c r="D3708" s="685" t="s">
        <v>45310</v>
      </c>
    </row>
    <row r="3709" spans="1:4" ht="13.5" x14ac:dyDescent="0.25">
      <c r="A3709" s="684">
        <v>89676</v>
      </c>
      <c r="B3709" s="684" t="s">
        <v>45311</v>
      </c>
      <c r="C3709" s="684" t="s">
        <v>5</v>
      </c>
      <c r="D3709" s="685" t="s">
        <v>45312</v>
      </c>
    </row>
    <row r="3710" spans="1:4" ht="13.5" x14ac:dyDescent="0.25">
      <c r="A3710" s="684">
        <v>89677</v>
      </c>
      <c r="B3710" s="684" t="s">
        <v>45313</v>
      </c>
      <c r="C3710" s="684" t="s">
        <v>5</v>
      </c>
      <c r="D3710" s="685" t="s">
        <v>41764</v>
      </c>
    </row>
    <row r="3711" spans="1:4" ht="13.5" x14ac:dyDescent="0.25">
      <c r="A3711" s="684">
        <v>89678</v>
      </c>
      <c r="B3711" s="684" t="s">
        <v>45314</v>
      </c>
      <c r="C3711" s="684" t="s">
        <v>5</v>
      </c>
      <c r="D3711" s="685" t="s">
        <v>43775</v>
      </c>
    </row>
    <row r="3712" spans="1:4" ht="13.5" x14ac:dyDescent="0.25">
      <c r="A3712" s="684">
        <v>89679</v>
      </c>
      <c r="B3712" s="684" t="s">
        <v>45315</v>
      </c>
      <c r="C3712" s="684" t="s">
        <v>5</v>
      </c>
      <c r="D3712" s="685" t="s">
        <v>27101</v>
      </c>
    </row>
    <row r="3713" spans="1:4" ht="13.5" x14ac:dyDescent="0.25">
      <c r="A3713" s="684">
        <v>89680</v>
      </c>
      <c r="B3713" s="684" t="s">
        <v>45316</v>
      </c>
      <c r="C3713" s="684" t="s">
        <v>5</v>
      </c>
      <c r="D3713" s="685" t="s">
        <v>45317</v>
      </c>
    </row>
    <row r="3714" spans="1:4" ht="13.5" x14ac:dyDescent="0.25">
      <c r="A3714" s="684">
        <v>89681</v>
      </c>
      <c r="B3714" s="684" t="s">
        <v>45318</v>
      </c>
      <c r="C3714" s="684" t="s">
        <v>5</v>
      </c>
      <c r="D3714" s="685" t="s">
        <v>45319</v>
      </c>
    </row>
    <row r="3715" spans="1:4" ht="13.5" x14ac:dyDescent="0.25">
      <c r="A3715" s="684">
        <v>89682</v>
      </c>
      <c r="B3715" s="684" t="s">
        <v>45320</v>
      </c>
      <c r="C3715" s="684" t="s">
        <v>5</v>
      </c>
      <c r="D3715" s="685" t="s">
        <v>45321</v>
      </c>
    </row>
    <row r="3716" spans="1:4" ht="13.5" x14ac:dyDescent="0.25">
      <c r="A3716" s="684">
        <v>89683</v>
      </c>
      <c r="B3716" s="684" t="s">
        <v>45322</v>
      </c>
      <c r="C3716" s="684" t="s">
        <v>5</v>
      </c>
      <c r="D3716" s="685" t="s">
        <v>45323</v>
      </c>
    </row>
    <row r="3717" spans="1:4" ht="13.5" x14ac:dyDescent="0.25">
      <c r="A3717" s="684">
        <v>89684</v>
      </c>
      <c r="B3717" s="684" t="s">
        <v>45324</v>
      </c>
      <c r="C3717" s="684" t="s">
        <v>5</v>
      </c>
      <c r="D3717" s="685" t="s">
        <v>45325</v>
      </c>
    </row>
    <row r="3718" spans="1:4" ht="13.5" x14ac:dyDescent="0.25">
      <c r="A3718" s="684">
        <v>89685</v>
      </c>
      <c r="B3718" s="684" t="s">
        <v>45326</v>
      </c>
      <c r="C3718" s="684" t="s">
        <v>5</v>
      </c>
      <c r="D3718" s="685" t="s">
        <v>27102</v>
      </c>
    </row>
    <row r="3719" spans="1:4" ht="13.5" x14ac:dyDescent="0.25">
      <c r="A3719" s="684">
        <v>89686</v>
      </c>
      <c r="B3719" s="684" t="s">
        <v>45327</v>
      </c>
      <c r="C3719" s="684" t="s">
        <v>5</v>
      </c>
      <c r="D3719" s="685" t="s">
        <v>45328</v>
      </c>
    </row>
    <row r="3720" spans="1:4" ht="13.5" x14ac:dyDescent="0.25">
      <c r="A3720" s="684">
        <v>89687</v>
      </c>
      <c r="B3720" s="684" t="s">
        <v>45329</v>
      </c>
      <c r="C3720" s="684" t="s">
        <v>5</v>
      </c>
      <c r="D3720" s="685" t="s">
        <v>45330</v>
      </c>
    </row>
    <row r="3721" spans="1:4" ht="13.5" x14ac:dyDescent="0.25">
      <c r="A3721" s="684">
        <v>89689</v>
      </c>
      <c r="B3721" s="684" t="s">
        <v>45331</v>
      </c>
      <c r="C3721" s="684" t="s">
        <v>5</v>
      </c>
      <c r="D3721" s="685" t="s">
        <v>45332</v>
      </c>
    </row>
    <row r="3722" spans="1:4" ht="13.5" x14ac:dyDescent="0.25">
      <c r="A3722" s="684">
        <v>89690</v>
      </c>
      <c r="B3722" s="684" t="s">
        <v>45333</v>
      </c>
      <c r="C3722" s="684" t="s">
        <v>5</v>
      </c>
      <c r="D3722" s="685" t="s">
        <v>45334</v>
      </c>
    </row>
    <row r="3723" spans="1:4" ht="13.5" x14ac:dyDescent="0.25">
      <c r="A3723" s="684">
        <v>89691</v>
      </c>
      <c r="B3723" s="684" t="s">
        <v>45335</v>
      </c>
      <c r="C3723" s="684" t="s">
        <v>5</v>
      </c>
      <c r="D3723" s="685" t="s">
        <v>43349</v>
      </c>
    </row>
    <row r="3724" spans="1:4" ht="13.5" x14ac:dyDescent="0.25">
      <c r="A3724" s="684">
        <v>89692</v>
      </c>
      <c r="B3724" s="684" t="s">
        <v>45336</v>
      </c>
      <c r="C3724" s="684" t="s">
        <v>5</v>
      </c>
      <c r="D3724" s="685" t="s">
        <v>45337</v>
      </c>
    </row>
    <row r="3725" spans="1:4" ht="13.5" x14ac:dyDescent="0.25">
      <c r="A3725" s="684">
        <v>89693</v>
      </c>
      <c r="B3725" s="684" t="s">
        <v>45338</v>
      </c>
      <c r="C3725" s="684" t="s">
        <v>5</v>
      </c>
      <c r="D3725" s="685" t="s">
        <v>27103</v>
      </c>
    </row>
    <row r="3726" spans="1:4" ht="13.5" x14ac:dyDescent="0.25">
      <c r="A3726" s="684">
        <v>89694</v>
      </c>
      <c r="B3726" s="684" t="s">
        <v>45339</v>
      </c>
      <c r="C3726" s="684" t="s">
        <v>5</v>
      </c>
      <c r="D3726" s="685" t="s">
        <v>27104</v>
      </c>
    </row>
    <row r="3727" spans="1:4" ht="13.5" x14ac:dyDescent="0.25">
      <c r="A3727" s="684">
        <v>89695</v>
      </c>
      <c r="B3727" s="684" t="s">
        <v>45340</v>
      </c>
      <c r="C3727" s="684" t="s">
        <v>5</v>
      </c>
      <c r="D3727" s="685" t="s">
        <v>27105</v>
      </c>
    </row>
    <row r="3728" spans="1:4" ht="13.5" x14ac:dyDescent="0.25">
      <c r="A3728" s="684">
        <v>89696</v>
      </c>
      <c r="B3728" s="684" t="s">
        <v>45341</v>
      </c>
      <c r="C3728" s="684" t="s">
        <v>5</v>
      </c>
      <c r="D3728" s="685" t="s">
        <v>45342</v>
      </c>
    </row>
    <row r="3729" spans="1:4" ht="13.5" x14ac:dyDescent="0.25">
      <c r="A3729" s="684">
        <v>89697</v>
      </c>
      <c r="B3729" s="684" t="s">
        <v>45343</v>
      </c>
      <c r="C3729" s="684" t="s">
        <v>5</v>
      </c>
      <c r="D3729" s="685" t="s">
        <v>45344</v>
      </c>
    </row>
    <row r="3730" spans="1:4" ht="13.5" x14ac:dyDescent="0.25">
      <c r="A3730" s="684">
        <v>89698</v>
      </c>
      <c r="B3730" s="684" t="s">
        <v>45345</v>
      </c>
      <c r="C3730" s="684" t="s">
        <v>5</v>
      </c>
      <c r="D3730" s="685" t="s">
        <v>45346</v>
      </c>
    </row>
    <row r="3731" spans="1:4" ht="13.5" x14ac:dyDescent="0.25">
      <c r="A3731" s="684">
        <v>89699</v>
      </c>
      <c r="B3731" s="684" t="s">
        <v>45347</v>
      </c>
      <c r="C3731" s="684" t="s">
        <v>5</v>
      </c>
      <c r="D3731" s="685" t="s">
        <v>45348</v>
      </c>
    </row>
    <row r="3732" spans="1:4" ht="13.5" x14ac:dyDescent="0.25">
      <c r="A3732" s="684">
        <v>89700</v>
      </c>
      <c r="B3732" s="684" t="s">
        <v>45349</v>
      </c>
      <c r="C3732" s="684" t="s">
        <v>5</v>
      </c>
      <c r="D3732" s="685" t="s">
        <v>27106</v>
      </c>
    </row>
    <row r="3733" spans="1:4" ht="13.5" x14ac:dyDescent="0.25">
      <c r="A3733" s="684">
        <v>89701</v>
      </c>
      <c r="B3733" s="684" t="s">
        <v>45350</v>
      </c>
      <c r="C3733" s="684" t="s">
        <v>5</v>
      </c>
      <c r="D3733" s="685" t="s">
        <v>42354</v>
      </c>
    </row>
    <row r="3734" spans="1:4" ht="13.5" x14ac:dyDescent="0.25">
      <c r="A3734" s="684">
        <v>89702</v>
      </c>
      <c r="B3734" s="684" t="s">
        <v>45351</v>
      </c>
      <c r="C3734" s="684" t="s">
        <v>5</v>
      </c>
      <c r="D3734" s="685" t="s">
        <v>27106</v>
      </c>
    </row>
    <row r="3735" spans="1:4" ht="13.5" x14ac:dyDescent="0.25">
      <c r="A3735" s="684">
        <v>89703</v>
      </c>
      <c r="B3735" s="684" t="s">
        <v>45352</v>
      </c>
      <c r="C3735" s="684" t="s">
        <v>5</v>
      </c>
      <c r="D3735" s="685" t="s">
        <v>24256</v>
      </c>
    </row>
    <row r="3736" spans="1:4" ht="13.5" x14ac:dyDescent="0.25">
      <c r="A3736" s="684">
        <v>89704</v>
      </c>
      <c r="B3736" s="684" t="s">
        <v>45353</v>
      </c>
      <c r="C3736" s="684" t="s">
        <v>5</v>
      </c>
      <c r="D3736" s="685" t="s">
        <v>45354</v>
      </c>
    </row>
    <row r="3737" spans="1:4" ht="13.5" x14ac:dyDescent="0.25">
      <c r="A3737" s="684">
        <v>89705</v>
      </c>
      <c r="B3737" s="684" t="s">
        <v>45355</v>
      </c>
      <c r="C3737" s="684" t="s">
        <v>5</v>
      </c>
      <c r="D3737" s="685" t="s">
        <v>26199</v>
      </c>
    </row>
    <row r="3738" spans="1:4" ht="13.5" x14ac:dyDescent="0.25">
      <c r="A3738" s="684">
        <v>89706</v>
      </c>
      <c r="B3738" s="684" t="s">
        <v>45356</v>
      </c>
      <c r="C3738" s="684" t="s">
        <v>5</v>
      </c>
      <c r="D3738" s="685" t="s">
        <v>27107</v>
      </c>
    </row>
    <row r="3739" spans="1:4" ht="13.5" x14ac:dyDescent="0.25">
      <c r="A3739" s="684">
        <v>89718</v>
      </c>
      <c r="B3739" s="684" t="s">
        <v>45357</v>
      </c>
      <c r="C3739" s="684" t="s">
        <v>4</v>
      </c>
      <c r="D3739" s="685" t="s">
        <v>45358</v>
      </c>
    </row>
    <row r="3740" spans="1:4" ht="13.5" x14ac:dyDescent="0.25">
      <c r="A3740" s="684">
        <v>89719</v>
      </c>
      <c r="B3740" s="684" t="s">
        <v>45359</v>
      </c>
      <c r="C3740" s="684" t="s">
        <v>5</v>
      </c>
      <c r="D3740" s="685" t="s">
        <v>43404</v>
      </c>
    </row>
    <row r="3741" spans="1:4" ht="13.5" x14ac:dyDescent="0.25">
      <c r="A3741" s="684">
        <v>89720</v>
      </c>
      <c r="B3741" s="684" t="s">
        <v>45360</v>
      </c>
      <c r="C3741" s="684" t="s">
        <v>5</v>
      </c>
      <c r="D3741" s="685" t="s">
        <v>45361</v>
      </c>
    </row>
    <row r="3742" spans="1:4" ht="13.5" x14ac:dyDescent="0.25">
      <c r="A3742" s="684">
        <v>89721</v>
      </c>
      <c r="B3742" s="684" t="s">
        <v>45362</v>
      </c>
      <c r="C3742" s="684" t="s">
        <v>5</v>
      </c>
      <c r="D3742" s="685" t="s">
        <v>27096</v>
      </c>
    </row>
    <row r="3743" spans="1:4" ht="13.5" x14ac:dyDescent="0.25">
      <c r="A3743" s="684">
        <v>89722</v>
      </c>
      <c r="B3743" s="684" t="s">
        <v>45363</v>
      </c>
      <c r="C3743" s="684" t="s">
        <v>5</v>
      </c>
      <c r="D3743" s="685" t="s">
        <v>27052</v>
      </c>
    </row>
    <row r="3744" spans="1:4" ht="13.5" x14ac:dyDescent="0.25">
      <c r="A3744" s="684">
        <v>89723</v>
      </c>
      <c r="B3744" s="684" t="s">
        <v>45364</v>
      </c>
      <c r="C3744" s="684" t="s">
        <v>5</v>
      </c>
      <c r="D3744" s="685" t="s">
        <v>24263</v>
      </c>
    </row>
    <row r="3745" spans="1:4" ht="13.5" x14ac:dyDescent="0.25">
      <c r="A3745" s="684">
        <v>89724</v>
      </c>
      <c r="B3745" s="684" t="s">
        <v>45365</v>
      </c>
      <c r="C3745" s="684" t="s">
        <v>5</v>
      </c>
      <c r="D3745" s="685" t="s">
        <v>27108</v>
      </c>
    </row>
    <row r="3746" spans="1:4" ht="13.5" x14ac:dyDescent="0.25">
      <c r="A3746" s="684">
        <v>89725</v>
      </c>
      <c r="B3746" s="684" t="s">
        <v>45366</v>
      </c>
      <c r="C3746" s="684" t="s">
        <v>5</v>
      </c>
      <c r="D3746" s="685" t="s">
        <v>45367</v>
      </c>
    </row>
    <row r="3747" spans="1:4" ht="13.5" x14ac:dyDescent="0.25">
      <c r="A3747" s="684">
        <v>89726</v>
      </c>
      <c r="B3747" s="684" t="s">
        <v>45368</v>
      </c>
      <c r="C3747" s="684" t="s">
        <v>5</v>
      </c>
      <c r="D3747" s="685" t="s">
        <v>22786</v>
      </c>
    </row>
    <row r="3748" spans="1:4" ht="13.5" x14ac:dyDescent="0.25">
      <c r="A3748" s="684">
        <v>89727</v>
      </c>
      <c r="B3748" s="684" t="s">
        <v>45369</v>
      </c>
      <c r="C3748" s="684" t="s">
        <v>5</v>
      </c>
      <c r="D3748" s="685" t="s">
        <v>27109</v>
      </c>
    </row>
    <row r="3749" spans="1:4" ht="13.5" x14ac:dyDescent="0.25">
      <c r="A3749" s="684">
        <v>89728</v>
      </c>
      <c r="B3749" s="684" t="s">
        <v>45370</v>
      </c>
      <c r="C3749" s="684" t="s">
        <v>5</v>
      </c>
      <c r="D3749" s="685" t="s">
        <v>23783</v>
      </c>
    </row>
    <row r="3750" spans="1:4" ht="13.5" x14ac:dyDescent="0.25">
      <c r="A3750" s="684">
        <v>89729</v>
      </c>
      <c r="B3750" s="684" t="s">
        <v>45371</v>
      </c>
      <c r="C3750" s="684" t="s">
        <v>5</v>
      </c>
      <c r="D3750" s="685" t="s">
        <v>26433</v>
      </c>
    </row>
    <row r="3751" spans="1:4" ht="13.5" x14ac:dyDescent="0.25">
      <c r="A3751" s="684">
        <v>89730</v>
      </c>
      <c r="B3751" s="684" t="s">
        <v>45372</v>
      </c>
      <c r="C3751" s="684" t="s">
        <v>5</v>
      </c>
      <c r="D3751" s="685" t="s">
        <v>27110</v>
      </c>
    </row>
    <row r="3752" spans="1:4" ht="13.5" x14ac:dyDescent="0.25">
      <c r="A3752" s="684">
        <v>89731</v>
      </c>
      <c r="B3752" s="684" t="s">
        <v>45373</v>
      </c>
      <c r="C3752" s="684" t="s">
        <v>5</v>
      </c>
      <c r="D3752" s="685" t="s">
        <v>41497</v>
      </c>
    </row>
    <row r="3753" spans="1:4" ht="13.5" x14ac:dyDescent="0.25">
      <c r="A3753" s="684">
        <v>89732</v>
      </c>
      <c r="B3753" s="684" t="s">
        <v>45374</v>
      </c>
      <c r="C3753" s="684" t="s">
        <v>5</v>
      </c>
      <c r="D3753" s="685" t="s">
        <v>25896</v>
      </c>
    </row>
    <row r="3754" spans="1:4" ht="13.5" x14ac:dyDescent="0.25">
      <c r="A3754" s="684">
        <v>89733</v>
      </c>
      <c r="B3754" s="684" t="s">
        <v>45375</v>
      </c>
      <c r="C3754" s="684" t="s">
        <v>5</v>
      </c>
      <c r="D3754" s="685" t="s">
        <v>27111</v>
      </c>
    </row>
    <row r="3755" spans="1:4" ht="13.5" x14ac:dyDescent="0.25">
      <c r="A3755" s="684">
        <v>89734</v>
      </c>
      <c r="B3755" s="684" t="s">
        <v>45376</v>
      </c>
      <c r="C3755" s="684" t="s">
        <v>5</v>
      </c>
      <c r="D3755" s="685" t="s">
        <v>26433</v>
      </c>
    </row>
    <row r="3756" spans="1:4" ht="13.5" x14ac:dyDescent="0.25">
      <c r="A3756" s="684">
        <v>89735</v>
      </c>
      <c r="B3756" s="684" t="s">
        <v>45377</v>
      </c>
      <c r="C3756" s="684" t="s">
        <v>5</v>
      </c>
      <c r="D3756" s="685" t="s">
        <v>24689</v>
      </c>
    </row>
    <row r="3757" spans="1:4" ht="13.5" x14ac:dyDescent="0.25">
      <c r="A3757" s="684">
        <v>89736</v>
      </c>
      <c r="B3757" s="684" t="s">
        <v>45378</v>
      </c>
      <c r="C3757" s="684" t="s">
        <v>5</v>
      </c>
      <c r="D3757" s="685" t="s">
        <v>22359</v>
      </c>
    </row>
    <row r="3758" spans="1:4" ht="13.5" x14ac:dyDescent="0.25">
      <c r="A3758" s="684">
        <v>89737</v>
      </c>
      <c r="B3758" s="684" t="s">
        <v>45379</v>
      </c>
      <c r="C3758" s="684" t="s">
        <v>5</v>
      </c>
      <c r="D3758" s="685" t="s">
        <v>26237</v>
      </c>
    </row>
    <row r="3759" spans="1:4" ht="13.5" x14ac:dyDescent="0.25">
      <c r="A3759" s="684">
        <v>89738</v>
      </c>
      <c r="B3759" s="684" t="s">
        <v>22801</v>
      </c>
      <c r="C3759" s="684" t="s">
        <v>5</v>
      </c>
      <c r="D3759" s="685" t="s">
        <v>25239</v>
      </c>
    </row>
    <row r="3760" spans="1:4" ht="13.5" x14ac:dyDescent="0.25">
      <c r="A3760" s="684">
        <v>89739</v>
      </c>
      <c r="B3760" s="684" t="s">
        <v>45380</v>
      </c>
      <c r="C3760" s="684" t="s">
        <v>5</v>
      </c>
      <c r="D3760" s="685" t="s">
        <v>27112</v>
      </c>
    </row>
    <row r="3761" spans="1:4" ht="13.5" x14ac:dyDescent="0.25">
      <c r="A3761" s="684">
        <v>89740</v>
      </c>
      <c r="B3761" s="684" t="s">
        <v>45381</v>
      </c>
      <c r="C3761" s="684" t="s">
        <v>5</v>
      </c>
      <c r="D3761" s="685" t="s">
        <v>41264</v>
      </c>
    </row>
    <row r="3762" spans="1:4" ht="13.5" x14ac:dyDescent="0.25">
      <c r="A3762" s="684">
        <v>89741</v>
      </c>
      <c r="B3762" s="684" t="s">
        <v>45382</v>
      </c>
      <c r="C3762" s="684" t="s">
        <v>5</v>
      </c>
      <c r="D3762" s="685" t="s">
        <v>24271</v>
      </c>
    </row>
    <row r="3763" spans="1:4" ht="13.5" x14ac:dyDescent="0.25">
      <c r="A3763" s="684">
        <v>89742</v>
      </c>
      <c r="B3763" s="684" t="s">
        <v>45383</v>
      </c>
      <c r="C3763" s="684" t="s">
        <v>5</v>
      </c>
      <c r="D3763" s="685" t="s">
        <v>25431</v>
      </c>
    </row>
    <row r="3764" spans="1:4" ht="13.5" x14ac:dyDescent="0.25">
      <c r="A3764" s="684">
        <v>89743</v>
      </c>
      <c r="B3764" s="684" t="s">
        <v>45384</v>
      </c>
      <c r="C3764" s="684" t="s">
        <v>5</v>
      </c>
      <c r="D3764" s="685" t="s">
        <v>45385</v>
      </c>
    </row>
    <row r="3765" spans="1:4" ht="13.5" x14ac:dyDescent="0.25">
      <c r="A3765" s="684">
        <v>89744</v>
      </c>
      <c r="B3765" s="684" t="s">
        <v>45386</v>
      </c>
      <c r="C3765" s="684" t="s">
        <v>5</v>
      </c>
      <c r="D3765" s="685" t="s">
        <v>25532</v>
      </c>
    </row>
    <row r="3766" spans="1:4" ht="13.5" x14ac:dyDescent="0.25">
      <c r="A3766" s="684">
        <v>89745</v>
      </c>
      <c r="B3766" s="684" t="s">
        <v>45387</v>
      </c>
      <c r="C3766" s="684" t="s">
        <v>5</v>
      </c>
      <c r="D3766" s="685" t="s">
        <v>26989</v>
      </c>
    </row>
    <row r="3767" spans="1:4" ht="13.5" x14ac:dyDescent="0.25">
      <c r="A3767" s="684">
        <v>89746</v>
      </c>
      <c r="B3767" s="684" t="s">
        <v>45388</v>
      </c>
      <c r="C3767" s="684" t="s">
        <v>5</v>
      </c>
      <c r="D3767" s="685" t="s">
        <v>45389</v>
      </c>
    </row>
    <row r="3768" spans="1:4" ht="13.5" x14ac:dyDescent="0.25">
      <c r="A3768" s="684">
        <v>89747</v>
      </c>
      <c r="B3768" s="684" t="s">
        <v>45390</v>
      </c>
      <c r="C3768" s="684" t="s">
        <v>5</v>
      </c>
      <c r="D3768" s="685" t="s">
        <v>27113</v>
      </c>
    </row>
    <row r="3769" spans="1:4" ht="13.5" x14ac:dyDescent="0.25">
      <c r="A3769" s="684">
        <v>89748</v>
      </c>
      <c r="B3769" s="684" t="s">
        <v>45391</v>
      </c>
      <c r="C3769" s="684" t="s">
        <v>5</v>
      </c>
      <c r="D3769" s="685" t="s">
        <v>41273</v>
      </c>
    </row>
    <row r="3770" spans="1:4" ht="13.5" x14ac:dyDescent="0.25">
      <c r="A3770" s="684">
        <v>89749</v>
      </c>
      <c r="B3770" s="684" t="s">
        <v>45392</v>
      </c>
      <c r="C3770" s="684" t="s">
        <v>5</v>
      </c>
      <c r="D3770" s="685" t="s">
        <v>25239</v>
      </c>
    </row>
    <row r="3771" spans="1:4" ht="13.5" x14ac:dyDescent="0.25">
      <c r="A3771" s="684">
        <v>89750</v>
      </c>
      <c r="B3771" s="684" t="s">
        <v>45393</v>
      </c>
      <c r="C3771" s="684" t="s">
        <v>5</v>
      </c>
      <c r="D3771" s="685" t="s">
        <v>45394</v>
      </c>
    </row>
    <row r="3772" spans="1:4" ht="13.5" x14ac:dyDescent="0.25">
      <c r="A3772" s="684">
        <v>89751</v>
      </c>
      <c r="B3772" s="684" t="s">
        <v>45395</v>
      </c>
      <c r="C3772" s="684" t="s">
        <v>5</v>
      </c>
      <c r="D3772" s="685" t="s">
        <v>43852</v>
      </c>
    </row>
    <row r="3773" spans="1:4" ht="13.5" x14ac:dyDescent="0.25">
      <c r="A3773" s="684">
        <v>89752</v>
      </c>
      <c r="B3773" s="684" t="s">
        <v>45396</v>
      </c>
      <c r="C3773" s="684" t="s">
        <v>5</v>
      </c>
      <c r="D3773" s="685" t="s">
        <v>27114</v>
      </c>
    </row>
    <row r="3774" spans="1:4" ht="13.5" x14ac:dyDescent="0.25">
      <c r="A3774" s="684">
        <v>89753</v>
      </c>
      <c r="B3774" s="684" t="s">
        <v>45397</v>
      </c>
      <c r="C3774" s="684" t="s">
        <v>5</v>
      </c>
      <c r="D3774" s="685" t="s">
        <v>24260</v>
      </c>
    </row>
    <row r="3775" spans="1:4" ht="13.5" x14ac:dyDescent="0.25">
      <c r="A3775" s="684">
        <v>89754</v>
      </c>
      <c r="B3775" s="684" t="s">
        <v>45398</v>
      </c>
      <c r="C3775" s="684" t="s">
        <v>5</v>
      </c>
      <c r="D3775" s="685" t="s">
        <v>26948</v>
      </c>
    </row>
    <row r="3776" spans="1:4" ht="13.5" x14ac:dyDescent="0.25">
      <c r="A3776" s="684">
        <v>89755</v>
      </c>
      <c r="B3776" s="684" t="s">
        <v>45399</v>
      </c>
      <c r="C3776" s="684" t="s">
        <v>5</v>
      </c>
      <c r="D3776" s="685" t="s">
        <v>24244</v>
      </c>
    </row>
    <row r="3777" spans="1:4" ht="13.5" x14ac:dyDescent="0.25">
      <c r="A3777" s="684">
        <v>89756</v>
      </c>
      <c r="B3777" s="684" t="s">
        <v>45400</v>
      </c>
      <c r="C3777" s="684" t="s">
        <v>5</v>
      </c>
      <c r="D3777" s="685" t="s">
        <v>25255</v>
      </c>
    </row>
    <row r="3778" spans="1:4" ht="13.5" x14ac:dyDescent="0.25">
      <c r="A3778" s="684">
        <v>89757</v>
      </c>
      <c r="B3778" s="684" t="s">
        <v>45401</v>
      </c>
      <c r="C3778" s="684" t="s">
        <v>5</v>
      </c>
      <c r="D3778" s="685" t="s">
        <v>45402</v>
      </c>
    </row>
    <row r="3779" spans="1:4" ht="13.5" x14ac:dyDescent="0.25">
      <c r="A3779" s="684">
        <v>89758</v>
      </c>
      <c r="B3779" s="684" t="s">
        <v>45403</v>
      </c>
      <c r="C3779" s="684" t="s">
        <v>5</v>
      </c>
      <c r="D3779" s="685" t="s">
        <v>45404</v>
      </c>
    </row>
    <row r="3780" spans="1:4" ht="13.5" x14ac:dyDescent="0.25">
      <c r="A3780" s="684">
        <v>89759</v>
      </c>
      <c r="B3780" s="684" t="s">
        <v>45405</v>
      </c>
      <c r="C3780" s="684" t="s">
        <v>5</v>
      </c>
      <c r="D3780" s="685" t="s">
        <v>45406</v>
      </c>
    </row>
    <row r="3781" spans="1:4" ht="13.5" x14ac:dyDescent="0.25">
      <c r="A3781" s="684">
        <v>89760</v>
      </c>
      <c r="B3781" s="684" t="s">
        <v>45407</v>
      </c>
      <c r="C3781" s="684" t="s">
        <v>5</v>
      </c>
      <c r="D3781" s="685" t="s">
        <v>27115</v>
      </c>
    </row>
    <row r="3782" spans="1:4" ht="13.5" x14ac:dyDescent="0.25">
      <c r="A3782" s="684">
        <v>89761</v>
      </c>
      <c r="B3782" s="684" t="s">
        <v>45408</v>
      </c>
      <c r="C3782" s="684" t="s">
        <v>5</v>
      </c>
      <c r="D3782" s="685" t="s">
        <v>45409</v>
      </c>
    </row>
    <row r="3783" spans="1:4" ht="13.5" x14ac:dyDescent="0.25">
      <c r="A3783" s="684">
        <v>89762</v>
      </c>
      <c r="B3783" s="684" t="s">
        <v>45410</v>
      </c>
      <c r="C3783" s="684" t="s">
        <v>5</v>
      </c>
      <c r="D3783" s="685" t="s">
        <v>25229</v>
      </c>
    </row>
    <row r="3784" spans="1:4" ht="13.5" x14ac:dyDescent="0.25">
      <c r="A3784" s="684">
        <v>89763</v>
      </c>
      <c r="B3784" s="684" t="s">
        <v>45411</v>
      </c>
      <c r="C3784" s="684" t="s">
        <v>5</v>
      </c>
      <c r="D3784" s="685" t="s">
        <v>45412</v>
      </c>
    </row>
    <row r="3785" spans="1:4" ht="13.5" x14ac:dyDescent="0.25">
      <c r="A3785" s="684">
        <v>89764</v>
      </c>
      <c r="B3785" s="684" t="s">
        <v>45413</v>
      </c>
      <c r="C3785" s="684" t="s">
        <v>5</v>
      </c>
      <c r="D3785" s="685" t="s">
        <v>44178</v>
      </c>
    </row>
    <row r="3786" spans="1:4" ht="13.5" x14ac:dyDescent="0.25">
      <c r="A3786" s="684">
        <v>89765</v>
      </c>
      <c r="B3786" s="684" t="s">
        <v>45414</v>
      </c>
      <c r="C3786" s="684" t="s">
        <v>5</v>
      </c>
      <c r="D3786" s="685" t="s">
        <v>25268</v>
      </c>
    </row>
    <row r="3787" spans="1:4" ht="13.5" x14ac:dyDescent="0.25">
      <c r="A3787" s="684">
        <v>89766</v>
      </c>
      <c r="B3787" s="684" t="s">
        <v>45415</v>
      </c>
      <c r="C3787" s="684" t="s">
        <v>5</v>
      </c>
      <c r="D3787" s="685" t="s">
        <v>45416</v>
      </c>
    </row>
    <row r="3788" spans="1:4" ht="13.5" x14ac:dyDescent="0.25">
      <c r="A3788" s="684">
        <v>89767</v>
      </c>
      <c r="B3788" s="684" t="s">
        <v>45417</v>
      </c>
      <c r="C3788" s="684" t="s">
        <v>5</v>
      </c>
      <c r="D3788" s="685" t="s">
        <v>45416</v>
      </c>
    </row>
    <row r="3789" spans="1:4" ht="13.5" x14ac:dyDescent="0.25">
      <c r="A3789" s="684">
        <v>89768</v>
      </c>
      <c r="B3789" s="684" t="s">
        <v>45418</v>
      </c>
      <c r="C3789" s="684" t="s">
        <v>5</v>
      </c>
      <c r="D3789" s="685" t="s">
        <v>41256</v>
      </c>
    </row>
    <row r="3790" spans="1:4" ht="13.5" x14ac:dyDescent="0.25">
      <c r="A3790" s="684">
        <v>89769</v>
      </c>
      <c r="B3790" s="684" t="s">
        <v>45419</v>
      </c>
      <c r="C3790" s="684" t="s">
        <v>5</v>
      </c>
      <c r="D3790" s="685" t="s">
        <v>45420</v>
      </c>
    </row>
    <row r="3791" spans="1:4" ht="13.5" x14ac:dyDescent="0.25">
      <c r="A3791" s="684">
        <v>89772</v>
      </c>
      <c r="B3791" s="684" t="s">
        <v>45421</v>
      </c>
      <c r="C3791" s="684" t="s">
        <v>4</v>
      </c>
      <c r="D3791" s="685" t="s">
        <v>45422</v>
      </c>
    </row>
    <row r="3792" spans="1:4" ht="13.5" x14ac:dyDescent="0.25">
      <c r="A3792" s="684">
        <v>89774</v>
      </c>
      <c r="B3792" s="684" t="s">
        <v>45423</v>
      </c>
      <c r="C3792" s="684" t="s">
        <v>5</v>
      </c>
      <c r="D3792" s="685" t="s">
        <v>45424</v>
      </c>
    </row>
    <row r="3793" spans="1:4" ht="13.5" x14ac:dyDescent="0.25">
      <c r="A3793" s="684">
        <v>89776</v>
      </c>
      <c r="B3793" s="684" t="s">
        <v>45425</v>
      </c>
      <c r="C3793" s="684" t="s">
        <v>5</v>
      </c>
      <c r="D3793" s="685" t="s">
        <v>26100</v>
      </c>
    </row>
    <row r="3794" spans="1:4" ht="13.5" x14ac:dyDescent="0.25">
      <c r="A3794" s="684">
        <v>89777</v>
      </c>
      <c r="B3794" s="684" t="s">
        <v>45426</v>
      </c>
      <c r="C3794" s="684" t="s">
        <v>5</v>
      </c>
      <c r="D3794" s="685" t="s">
        <v>45427</v>
      </c>
    </row>
    <row r="3795" spans="1:4" ht="13.5" x14ac:dyDescent="0.25">
      <c r="A3795" s="684">
        <v>89778</v>
      </c>
      <c r="B3795" s="684" t="s">
        <v>45428</v>
      </c>
      <c r="C3795" s="684" t="s">
        <v>5</v>
      </c>
      <c r="D3795" s="685" t="s">
        <v>26968</v>
      </c>
    </row>
    <row r="3796" spans="1:4" ht="13.5" x14ac:dyDescent="0.25">
      <c r="A3796" s="684">
        <v>89779</v>
      </c>
      <c r="B3796" s="684" t="s">
        <v>45429</v>
      </c>
      <c r="C3796" s="684" t="s">
        <v>5</v>
      </c>
      <c r="D3796" s="685" t="s">
        <v>27116</v>
      </c>
    </row>
    <row r="3797" spans="1:4" ht="13.5" x14ac:dyDescent="0.25">
      <c r="A3797" s="684">
        <v>89780</v>
      </c>
      <c r="B3797" s="684" t="s">
        <v>45430</v>
      </c>
      <c r="C3797" s="684" t="s">
        <v>5</v>
      </c>
      <c r="D3797" s="685" t="s">
        <v>45427</v>
      </c>
    </row>
    <row r="3798" spans="1:4" ht="13.5" x14ac:dyDescent="0.25">
      <c r="A3798" s="684">
        <v>89781</v>
      </c>
      <c r="B3798" s="684" t="s">
        <v>45431</v>
      </c>
      <c r="C3798" s="684" t="s">
        <v>5</v>
      </c>
      <c r="D3798" s="685" t="s">
        <v>27117</v>
      </c>
    </row>
    <row r="3799" spans="1:4" ht="13.5" x14ac:dyDescent="0.25">
      <c r="A3799" s="684">
        <v>89782</v>
      </c>
      <c r="B3799" s="684" t="s">
        <v>45432</v>
      </c>
      <c r="C3799" s="684" t="s">
        <v>5</v>
      </c>
      <c r="D3799" s="685" t="s">
        <v>27118</v>
      </c>
    </row>
    <row r="3800" spans="1:4" ht="13.5" x14ac:dyDescent="0.25">
      <c r="A3800" s="684">
        <v>89783</v>
      </c>
      <c r="B3800" s="684" t="s">
        <v>45433</v>
      </c>
      <c r="C3800" s="684" t="s">
        <v>5</v>
      </c>
      <c r="D3800" s="685" t="s">
        <v>22791</v>
      </c>
    </row>
    <row r="3801" spans="1:4" ht="13.5" x14ac:dyDescent="0.25">
      <c r="A3801" s="684">
        <v>89784</v>
      </c>
      <c r="B3801" s="684" t="s">
        <v>45434</v>
      </c>
      <c r="C3801" s="684" t="s">
        <v>5</v>
      </c>
      <c r="D3801" s="685" t="s">
        <v>41344</v>
      </c>
    </row>
    <row r="3802" spans="1:4" ht="13.5" x14ac:dyDescent="0.25">
      <c r="A3802" s="684">
        <v>89785</v>
      </c>
      <c r="B3802" s="684" t="s">
        <v>45435</v>
      </c>
      <c r="C3802" s="684" t="s">
        <v>5</v>
      </c>
      <c r="D3802" s="685" t="s">
        <v>27119</v>
      </c>
    </row>
    <row r="3803" spans="1:4" ht="13.5" x14ac:dyDescent="0.25">
      <c r="A3803" s="684">
        <v>89786</v>
      </c>
      <c r="B3803" s="684" t="s">
        <v>45436</v>
      </c>
      <c r="C3803" s="684" t="s">
        <v>5</v>
      </c>
      <c r="D3803" s="685" t="s">
        <v>45437</v>
      </c>
    </row>
    <row r="3804" spans="1:4" ht="13.5" x14ac:dyDescent="0.25">
      <c r="A3804" s="684">
        <v>89787</v>
      </c>
      <c r="B3804" s="684" t="s">
        <v>45438</v>
      </c>
      <c r="C3804" s="684" t="s">
        <v>5</v>
      </c>
      <c r="D3804" s="685" t="s">
        <v>27117</v>
      </c>
    </row>
    <row r="3805" spans="1:4" ht="13.5" x14ac:dyDescent="0.25">
      <c r="A3805" s="684">
        <v>89788</v>
      </c>
      <c r="B3805" s="684" t="s">
        <v>45439</v>
      </c>
      <c r="C3805" s="684" t="s">
        <v>5</v>
      </c>
      <c r="D3805" s="685" t="s">
        <v>45440</v>
      </c>
    </row>
    <row r="3806" spans="1:4" ht="13.5" x14ac:dyDescent="0.25">
      <c r="A3806" s="684">
        <v>89789</v>
      </c>
      <c r="B3806" s="684" t="s">
        <v>45441</v>
      </c>
      <c r="C3806" s="684" t="s">
        <v>5</v>
      </c>
      <c r="D3806" s="685" t="s">
        <v>27120</v>
      </c>
    </row>
    <row r="3807" spans="1:4" ht="13.5" x14ac:dyDescent="0.25">
      <c r="A3807" s="684">
        <v>89790</v>
      </c>
      <c r="B3807" s="684" t="s">
        <v>45442</v>
      </c>
      <c r="C3807" s="684" t="s">
        <v>5</v>
      </c>
      <c r="D3807" s="685" t="s">
        <v>45443</v>
      </c>
    </row>
    <row r="3808" spans="1:4" ht="13.5" x14ac:dyDescent="0.25">
      <c r="A3808" s="684">
        <v>89791</v>
      </c>
      <c r="B3808" s="684" t="s">
        <v>45444</v>
      </c>
      <c r="C3808" s="684" t="s">
        <v>5</v>
      </c>
      <c r="D3808" s="685" t="s">
        <v>45445</v>
      </c>
    </row>
    <row r="3809" spans="1:4" ht="13.5" x14ac:dyDescent="0.25">
      <c r="A3809" s="684">
        <v>89792</v>
      </c>
      <c r="B3809" s="684" t="s">
        <v>45446</v>
      </c>
      <c r="C3809" s="684" t="s">
        <v>5</v>
      </c>
      <c r="D3809" s="685" t="s">
        <v>45447</v>
      </c>
    </row>
    <row r="3810" spans="1:4" ht="13.5" x14ac:dyDescent="0.25">
      <c r="A3810" s="684">
        <v>89793</v>
      </c>
      <c r="B3810" s="684" t="s">
        <v>45448</v>
      </c>
      <c r="C3810" s="684" t="s">
        <v>5</v>
      </c>
      <c r="D3810" s="685" t="s">
        <v>45449</v>
      </c>
    </row>
    <row r="3811" spans="1:4" ht="13.5" x14ac:dyDescent="0.25">
      <c r="A3811" s="684">
        <v>89794</v>
      </c>
      <c r="B3811" s="684" t="s">
        <v>45450</v>
      </c>
      <c r="C3811" s="684" t="s">
        <v>5</v>
      </c>
      <c r="D3811" s="685" t="s">
        <v>45451</v>
      </c>
    </row>
    <row r="3812" spans="1:4" ht="13.5" x14ac:dyDescent="0.25">
      <c r="A3812" s="684">
        <v>89795</v>
      </c>
      <c r="B3812" s="684" t="s">
        <v>45452</v>
      </c>
      <c r="C3812" s="684" t="s">
        <v>5</v>
      </c>
      <c r="D3812" s="685" t="s">
        <v>27121</v>
      </c>
    </row>
    <row r="3813" spans="1:4" ht="13.5" x14ac:dyDescent="0.25">
      <c r="A3813" s="684">
        <v>89796</v>
      </c>
      <c r="B3813" s="684" t="s">
        <v>45453</v>
      </c>
      <c r="C3813" s="684" t="s">
        <v>5</v>
      </c>
      <c r="D3813" s="685" t="s">
        <v>45454</v>
      </c>
    </row>
    <row r="3814" spans="1:4" ht="13.5" x14ac:dyDescent="0.25">
      <c r="A3814" s="684">
        <v>89797</v>
      </c>
      <c r="B3814" s="684" t="s">
        <v>45455</v>
      </c>
      <c r="C3814" s="684" t="s">
        <v>5</v>
      </c>
      <c r="D3814" s="685" t="s">
        <v>45456</v>
      </c>
    </row>
    <row r="3815" spans="1:4" ht="13.5" x14ac:dyDescent="0.25">
      <c r="A3815" s="684">
        <v>89801</v>
      </c>
      <c r="B3815" s="684" t="s">
        <v>45457</v>
      </c>
      <c r="C3815" s="684" t="s">
        <v>5</v>
      </c>
      <c r="D3815" s="685" t="s">
        <v>25907</v>
      </c>
    </row>
    <row r="3816" spans="1:4" ht="13.5" x14ac:dyDescent="0.25">
      <c r="A3816" s="684">
        <v>89802</v>
      </c>
      <c r="B3816" s="684" t="s">
        <v>45458</v>
      </c>
      <c r="C3816" s="684" t="s">
        <v>5</v>
      </c>
      <c r="D3816" s="685" t="s">
        <v>42905</v>
      </c>
    </row>
    <row r="3817" spans="1:4" ht="13.5" x14ac:dyDescent="0.25">
      <c r="A3817" s="684">
        <v>89803</v>
      </c>
      <c r="B3817" s="684" t="s">
        <v>45459</v>
      </c>
      <c r="C3817" s="684" t="s">
        <v>5</v>
      </c>
      <c r="D3817" s="685" t="s">
        <v>23929</v>
      </c>
    </row>
    <row r="3818" spans="1:4" ht="13.5" x14ac:dyDescent="0.25">
      <c r="A3818" s="684">
        <v>89804</v>
      </c>
      <c r="B3818" s="684" t="s">
        <v>45460</v>
      </c>
      <c r="C3818" s="684" t="s">
        <v>5</v>
      </c>
      <c r="D3818" s="685" t="s">
        <v>41666</v>
      </c>
    </row>
    <row r="3819" spans="1:4" ht="13.5" x14ac:dyDescent="0.25">
      <c r="A3819" s="684">
        <v>89805</v>
      </c>
      <c r="B3819" s="684" t="s">
        <v>45461</v>
      </c>
      <c r="C3819" s="684" t="s">
        <v>5</v>
      </c>
      <c r="D3819" s="685" t="s">
        <v>45462</v>
      </c>
    </row>
    <row r="3820" spans="1:4" ht="13.5" x14ac:dyDescent="0.25">
      <c r="A3820" s="684">
        <v>89806</v>
      </c>
      <c r="B3820" s="684" t="s">
        <v>45463</v>
      </c>
      <c r="C3820" s="684" t="s">
        <v>5</v>
      </c>
      <c r="D3820" s="685" t="s">
        <v>22334</v>
      </c>
    </row>
    <row r="3821" spans="1:4" ht="13.5" x14ac:dyDescent="0.25">
      <c r="A3821" s="684">
        <v>89807</v>
      </c>
      <c r="B3821" s="684" t="s">
        <v>45464</v>
      </c>
      <c r="C3821" s="684" t="s">
        <v>5</v>
      </c>
      <c r="D3821" s="685" t="s">
        <v>45465</v>
      </c>
    </row>
    <row r="3822" spans="1:4" ht="13.5" x14ac:dyDescent="0.25">
      <c r="A3822" s="684">
        <v>89808</v>
      </c>
      <c r="B3822" s="684" t="s">
        <v>45466</v>
      </c>
      <c r="C3822" s="684" t="s">
        <v>5</v>
      </c>
      <c r="D3822" s="685" t="s">
        <v>27086</v>
      </c>
    </row>
    <row r="3823" spans="1:4" ht="13.5" x14ac:dyDescent="0.25">
      <c r="A3823" s="684">
        <v>89809</v>
      </c>
      <c r="B3823" s="684" t="s">
        <v>45467</v>
      </c>
      <c r="C3823" s="684" t="s">
        <v>5</v>
      </c>
      <c r="D3823" s="685" t="s">
        <v>42160</v>
      </c>
    </row>
    <row r="3824" spans="1:4" ht="13.5" x14ac:dyDescent="0.25">
      <c r="A3824" s="684">
        <v>89810</v>
      </c>
      <c r="B3824" s="684" t="s">
        <v>45468</v>
      </c>
      <c r="C3824" s="684" t="s">
        <v>5</v>
      </c>
      <c r="D3824" s="685" t="s">
        <v>45469</v>
      </c>
    </row>
    <row r="3825" spans="1:4" ht="13.5" x14ac:dyDescent="0.25">
      <c r="A3825" s="684">
        <v>89811</v>
      </c>
      <c r="B3825" s="684" t="s">
        <v>45470</v>
      </c>
      <c r="C3825" s="684" t="s">
        <v>5</v>
      </c>
      <c r="D3825" s="685" t="s">
        <v>27090</v>
      </c>
    </row>
    <row r="3826" spans="1:4" ht="13.5" x14ac:dyDescent="0.25">
      <c r="A3826" s="684">
        <v>89812</v>
      </c>
      <c r="B3826" s="684" t="s">
        <v>45471</v>
      </c>
      <c r="C3826" s="684" t="s">
        <v>5</v>
      </c>
      <c r="D3826" s="685" t="s">
        <v>45472</v>
      </c>
    </row>
    <row r="3827" spans="1:4" ht="13.5" x14ac:dyDescent="0.25">
      <c r="A3827" s="684">
        <v>89813</v>
      </c>
      <c r="B3827" s="684" t="s">
        <v>45473</v>
      </c>
      <c r="C3827" s="684" t="s">
        <v>5</v>
      </c>
      <c r="D3827" s="685" t="s">
        <v>24396</v>
      </c>
    </row>
    <row r="3828" spans="1:4" ht="13.5" x14ac:dyDescent="0.25">
      <c r="A3828" s="684">
        <v>89814</v>
      </c>
      <c r="B3828" s="684" t="s">
        <v>45474</v>
      </c>
      <c r="C3828" s="684" t="s">
        <v>5</v>
      </c>
      <c r="D3828" s="685" t="s">
        <v>25204</v>
      </c>
    </row>
    <row r="3829" spans="1:4" ht="13.5" x14ac:dyDescent="0.25">
      <c r="A3829" s="684">
        <v>89815</v>
      </c>
      <c r="B3829" s="684" t="s">
        <v>45475</v>
      </c>
      <c r="C3829" s="684" t="s">
        <v>5</v>
      </c>
      <c r="D3829" s="685" t="s">
        <v>45476</v>
      </c>
    </row>
    <row r="3830" spans="1:4" ht="13.5" x14ac:dyDescent="0.25">
      <c r="A3830" s="684">
        <v>89816</v>
      </c>
      <c r="B3830" s="684" t="s">
        <v>45477</v>
      </c>
      <c r="C3830" s="684" t="s">
        <v>5</v>
      </c>
      <c r="D3830" s="685" t="s">
        <v>45478</v>
      </c>
    </row>
    <row r="3831" spans="1:4" ht="13.5" x14ac:dyDescent="0.25">
      <c r="A3831" s="684">
        <v>89817</v>
      </c>
      <c r="B3831" s="684" t="s">
        <v>45479</v>
      </c>
      <c r="C3831" s="684" t="s">
        <v>5</v>
      </c>
      <c r="D3831" s="685" t="s">
        <v>26868</v>
      </c>
    </row>
    <row r="3832" spans="1:4" ht="13.5" x14ac:dyDescent="0.25">
      <c r="A3832" s="684">
        <v>89818</v>
      </c>
      <c r="B3832" s="684" t="s">
        <v>45480</v>
      </c>
      <c r="C3832" s="684" t="s">
        <v>5</v>
      </c>
      <c r="D3832" s="685" t="s">
        <v>45481</v>
      </c>
    </row>
    <row r="3833" spans="1:4" ht="13.5" x14ac:dyDescent="0.25">
      <c r="A3833" s="684">
        <v>89819</v>
      </c>
      <c r="B3833" s="684" t="s">
        <v>45482</v>
      </c>
      <c r="C3833" s="684" t="s">
        <v>5</v>
      </c>
      <c r="D3833" s="685" t="s">
        <v>44838</v>
      </c>
    </row>
    <row r="3834" spans="1:4" ht="13.5" x14ac:dyDescent="0.25">
      <c r="A3834" s="684">
        <v>89820</v>
      </c>
      <c r="B3834" s="684" t="s">
        <v>45483</v>
      </c>
      <c r="C3834" s="684" t="s">
        <v>5</v>
      </c>
      <c r="D3834" s="685" t="s">
        <v>45484</v>
      </c>
    </row>
    <row r="3835" spans="1:4" ht="13.5" x14ac:dyDescent="0.25">
      <c r="A3835" s="684">
        <v>89821</v>
      </c>
      <c r="B3835" s="684" t="s">
        <v>45485</v>
      </c>
      <c r="C3835" s="684" t="s">
        <v>5</v>
      </c>
      <c r="D3835" s="685" t="s">
        <v>45486</v>
      </c>
    </row>
    <row r="3836" spans="1:4" ht="13.5" x14ac:dyDescent="0.25">
      <c r="A3836" s="684">
        <v>89822</v>
      </c>
      <c r="B3836" s="684" t="s">
        <v>45487</v>
      </c>
      <c r="C3836" s="684" t="s">
        <v>5</v>
      </c>
      <c r="D3836" s="685" t="s">
        <v>27122</v>
      </c>
    </row>
    <row r="3837" spans="1:4" ht="13.5" x14ac:dyDescent="0.25">
      <c r="A3837" s="684">
        <v>89823</v>
      </c>
      <c r="B3837" s="684" t="s">
        <v>45488</v>
      </c>
      <c r="C3837" s="684" t="s">
        <v>5</v>
      </c>
      <c r="D3837" s="685" t="s">
        <v>45016</v>
      </c>
    </row>
    <row r="3838" spans="1:4" ht="13.5" x14ac:dyDescent="0.25">
      <c r="A3838" s="684">
        <v>89824</v>
      </c>
      <c r="B3838" s="684" t="s">
        <v>45489</v>
      </c>
      <c r="C3838" s="684" t="s">
        <v>5</v>
      </c>
      <c r="D3838" s="685" t="s">
        <v>45490</v>
      </c>
    </row>
    <row r="3839" spans="1:4" ht="13.5" x14ac:dyDescent="0.25">
      <c r="A3839" s="684">
        <v>89825</v>
      </c>
      <c r="B3839" s="684" t="s">
        <v>45491</v>
      </c>
      <c r="C3839" s="684" t="s">
        <v>5</v>
      </c>
      <c r="D3839" s="685" t="s">
        <v>25243</v>
      </c>
    </row>
    <row r="3840" spans="1:4" ht="13.5" x14ac:dyDescent="0.25">
      <c r="A3840" s="684">
        <v>89826</v>
      </c>
      <c r="B3840" s="684" t="s">
        <v>45492</v>
      </c>
      <c r="C3840" s="684" t="s">
        <v>5</v>
      </c>
      <c r="D3840" s="685" t="s">
        <v>27123</v>
      </c>
    </row>
    <row r="3841" spans="1:4" ht="13.5" x14ac:dyDescent="0.25">
      <c r="A3841" s="684">
        <v>89827</v>
      </c>
      <c r="B3841" s="684" t="s">
        <v>45493</v>
      </c>
      <c r="C3841" s="684" t="s">
        <v>5</v>
      </c>
      <c r="D3841" s="685" t="s">
        <v>26399</v>
      </c>
    </row>
    <row r="3842" spans="1:4" ht="13.5" x14ac:dyDescent="0.25">
      <c r="A3842" s="684">
        <v>89828</v>
      </c>
      <c r="B3842" s="684" t="s">
        <v>45494</v>
      </c>
      <c r="C3842" s="684" t="s">
        <v>5</v>
      </c>
      <c r="D3842" s="685" t="s">
        <v>44755</v>
      </c>
    </row>
    <row r="3843" spans="1:4" ht="13.5" x14ac:dyDescent="0.25">
      <c r="A3843" s="684">
        <v>89829</v>
      </c>
      <c r="B3843" s="684" t="s">
        <v>45495</v>
      </c>
      <c r="C3843" s="684" t="s">
        <v>5</v>
      </c>
      <c r="D3843" s="685" t="s">
        <v>45496</v>
      </c>
    </row>
    <row r="3844" spans="1:4" ht="13.5" x14ac:dyDescent="0.25">
      <c r="A3844" s="684">
        <v>89830</v>
      </c>
      <c r="B3844" s="684" t="s">
        <v>45497</v>
      </c>
      <c r="C3844" s="684" t="s">
        <v>5</v>
      </c>
      <c r="D3844" s="685" t="s">
        <v>45498</v>
      </c>
    </row>
    <row r="3845" spans="1:4" ht="13.5" x14ac:dyDescent="0.25">
      <c r="A3845" s="684">
        <v>89831</v>
      </c>
      <c r="B3845" s="684" t="s">
        <v>45499</v>
      </c>
      <c r="C3845" s="684" t="s">
        <v>5</v>
      </c>
      <c r="D3845" s="685" t="s">
        <v>45500</v>
      </c>
    </row>
    <row r="3846" spans="1:4" ht="13.5" x14ac:dyDescent="0.25">
      <c r="A3846" s="684">
        <v>89832</v>
      </c>
      <c r="B3846" s="684" t="s">
        <v>45501</v>
      </c>
      <c r="C3846" s="684" t="s">
        <v>5</v>
      </c>
      <c r="D3846" s="685" t="s">
        <v>43635</v>
      </c>
    </row>
    <row r="3847" spans="1:4" ht="13.5" x14ac:dyDescent="0.25">
      <c r="A3847" s="684">
        <v>89833</v>
      </c>
      <c r="B3847" s="684" t="s">
        <v>45502</v>
      </c>
      <c r="C3847" s="684" t="s">
        <v>5</v>
      </c>
      <c r="D3847" s="685" t="s">
        <v>27124</v>
      </c>
    </row>
    <row r="3848" spans="1:4" ht="13.5" x14ac:dyDescent="0.25">
      <c r="A3848" s="684">
        <v>89834</v>
      </c>
      <c r="B3848" s="684" t="s">
        <v>45503</v>
      </c>
      <c r="C3848" s="684" t="s">
        <v>5</v>
      </c>
      <c r="D3848" s="685" t="s">
        <v>45504</v>
      </c>
    </row>
    <row r="3849" spans="1:4" ht="13.5" x14ac:dyDescent="0.25">
      <c r="A3849" s="684">
        <v>89835</v>
      </c>
      <c r="B3849" s="684" t="s">
        <v>45505</v>
      </c>
      <c r="C3849" s="684" t="s">
        <v>5</v>
      </c>
      <c r="D3849" s="685" t="s">
        <v>45506</v>
      </c>
    </row>
    <row r="3850" spans="1:4" ht="13.5" x14ac:dyDescent="0.25">
      <c r="A3850" s="684">
        <v>89836</v>
      </c>
      <c r="B3850" s="684" t="s">
        <v>45507</v>
      </c>
      <c r="C3850" s="684" t="s">
        <v>5</v>
      </c>
      <c r="D3850" s="685" t="s">
        <v>45508</v>
      </c>
    </row>
    <row r="3851" spans="1:4" ht="13.5" x14ac:dyDescent="0.25">
      <c r="A3851" s="684">
        <v>89837</v>
      </c>
      <c r="B3851" s="684" t="s">
        <v>45509</v>
      </c>
      <c r="C3851" s="684" t="s">
        <v>5</v>
      </c>
      <c r="D3851" s="685" t="s">
        <v>45510</v>
      </c>
    </row>
    <row r="3852" spans="1:4" ht="13.5" x14ac:dyDescent="0.25">
      <c r="A3852" s="684">
        <v>89838</v>
      </c>
      <c r="B3852" s="684" t="s">
        <v>45511</v>
      </c>
      <c r="C3852" s="684" t="s">
        <v>5</v>
      </c>
      <c r="D3852" s="685" t="s">
        <v>45512</v>
      </c>
    </row>
    <row r="3853" spans="1:4" ht="13.5" x14ac:dyDescent="0.25">
      <c r="A3853" s="684">
        <v>89839</v>
      </c>
      <c r="B3853" s="684" t="s">
        <v>45513</v>
      </c>
      <c r="C3853" s="684" t="s">
        <v>5</v>
      </c>
      <c r="D3853" s="685" t="s">
        <v>45514</v>
      </c>
    </row>
    <row r="3854" spans="1:4" ht="13.5" x14ac:dyDescent="0.25">
      <c r="A3854" s="684">
        <v>89840</v>
      </c>
      <c r="B3854" s="684" t="s">
        <v>45515</v>
      </c>
      <c r="C3854" s="684" t="s">
        <v>5</v>
      </c>
      <c r="D3854" s="685" t="s">
        <v>41595</v>
      </c>
    </row>
    <row r="3855" spans="1:4" ht="13.5" x14ac:dyDescent="0.25">
      <c r="A3855" s="684">
        <v>89841</v>
      </c>
      <c r="B3855" s="684" t="s">
        <v>45516</v>
      </c>
      <c r="C3855" s="684" t="s">
        <v>5</v>
      </c>
      <c r="D3855" s="685" t="s">
        <v>45517</v>
      </c>
    </row>
    <row r="3856" spans="1:4" ht="13.5" x14ac:dyDescent="0.25">
      <c r="A3856" s="684">
        <v>89842</v>
      </c>
      <c r="B3856" s="684" t="s">
        <v>45518</v>
      </c>
      <c r="C3856" s="684" t="s">
        <v>5</v>
      </c>
      <c r="D3856" s="685" t="s">
        <v>27125</v>
      </c>
    </row>
    <row r="3857" spans="1:4" ht="13.5" x14ac:dyDescent="0.25">
      <c r="A3857" s="684">
        <v>89844</v>
      </c>
      <c r="B3857" s="684" t="s">
        <v>45519</v>
      </c>
      <c r="C3857" s="684" t="s">
        <v>5</v>
      </c>
      <c r="D3857" s="685" t="s">
        <v>45520</v>
      </c>
    </row>
    <row r="3858" spans="1:4" ht="13.5" x14ac:dyDescent="0.25">
      <c r="A3858" s="684">
        <v>89845</v>
      </c>
      <c r="B3858" s="684" t="s">
        <v>45521</v>
      </c>
      <c r="C3858" s="684" t="s">
        <v>5</v>
      </c>
      <c r="D3858" s="685" t="s">
        <v>45522</v>
      </c>
    </row>
    <row r="3859" spans="1:4" ht="13.5" x14ac:dyDescent="0.25">
      <c r="A3859" s="684">
        <v>89846</v>
      </c>
      <c r="B3859" s="684" t="s">
        <v>45523</v>
      </c>
      <c r="C3859" s="684" t="s">
        <v>5</v>
      </c>
      <c r="D3859" s="685" t="s">
        <v>45524</v>
      </c>
    </row>
    <row r="3860" spans="1:4" ht="13.5" x14ac:dyDescent="0.25">
      <c r="A3860" s="684">
        <v>89847</v>
      </c>
      <c r="B3860" s="684" t="s">
        <v>45525</v>
      </c>
      <c r="C3860" s="684" t="s">
        <v>5</v>
      </c>
      <c r="D3860" s="685" t="s">
        <v>45526</v>
      </c>
    </row>
    <row r="3861" spans="1:4" ht="13.5" x14ac:dyDescent="0.25">
      <c r="A3861" s="684">
        <v>89850</v>
      </c>
      <c r="B3861" s="684" t="s">
        <v>45527</v>
      </c>
      <c r="C3861" s="684" t="s">
        <v>5</v>
      </c>
      <c r="D3861" s="685" t="s">
        <v>45528</v>
      </c>
    </row>
    <row r="3862" spans="1:4" ht="13.5" x14ac:dyDescent="0.25">
      <c r="A3862" s="684">
        <v>89851</v>
      </c>
      <c r="B3862" s="684" t="s">
        <v>45529</v>
      </c>
      <c r="C3862" s="684" t="s">
        <v>5</v>
      </c>
      <c r="D3862" s="685" t="s">
        <v>27126</v>
      </c>
    </row>
    <row r="3863" spans="1:4" ht="13.5" x14ac:dyDescent="0.25">
      <c r="A3863" s="684">
        <v>89852</v>
      </c>
      <c r="B3863" s="684" t="s">
        <v>45530</v>
      </c>
      <c r="C3863" s="684" t="s">
        <v>5</v>
      </c>
      <c r="D3863" s="685" t="s">
        <v>45531</v>
      </c>
    </row>
    <row r="3864" spans="1:4" ht="13.5" x14ac:dyDescent="0.25">
      <c r="A3864" s="684">
        <v>89853</v>
      </c>
      <c r="B3864" s="684" t="s">
        <v>45532</v>
      </c>
      <c r="C3864" s="684" t="s">
        <v>5</v>
      </c>
      <c r="D3864" s="685" t="s">
        <v>45533</v>
      </c>
    </row>
    <row r="3865" spans="1:4" ht="13.5" x14ac:dyDescent="0.25">
      <c r="A3865" s="684">
        <v>89854</v>
      </c>
      <c r="B3865" s="684" t="s">
        <v>45534</v>
      </c>
      <c r="C3865" s="684" t="s">
        <v>5</v>
      </c>
      <c r="D3865" s="685" t="s">
        <v>45535</v>
      </c>
    </row>
    <row r="3866" spans="1:4" ht="13.5" x14ac:dyDescent="0.25">
      <c r="A3866" s="684">
        <v>89855</v>
      </c>
      <c r="B3866" s="684" t="s">
        <v>45536</v>
      </c>
      <c r="C3866" s="684" t="s">
        <v>5</v>
      </c>
      <c r="D3866" s="685" t="s">
        <v>45537</v>
      </c>
    </row>
    <row r="3867" spans="1:4" ht="13.5" x14ac:dyDescent="0.25">
      <c r="A3867" s="684">
        <v>89856</v>
      </c>
      <c r="B3867" s="684" t="s">
        <v>45538</v>
      </c>
      <c r="C3867" s="684" t="s">
        <v>5</v>
      </c>
      <c r="D3867" s="685" t="s">
        <v>26362</v>
      </c>
    </row>
    <row r="3868" spans="1:4" ht="13.5" x14ac:dyDescent="0.25">
      <c r="A3868" s="684">
        <v>89857</v>
      </c>
      <c r="B3868" s="684" t="s">
        <v>45539</v>
      </c>
      <c r="C3868" s="684" t="s">
        <v>5</v>
      </c>
      <c r="D3868" s="685" t="s">
        <v>26887</v>
      </c>
    </row>
    <row r="3869" spans="1:4" ht="13.5" x14ac:dyDescent="0.25">
      <c r="A3869" s="684">
        <v>89859</v>
      </c>
      <c r="B3869" s="684" t="s">
        <v>45540</v>
      </c>
      <c r="C3869" s="684" t="s">
        <v>5</v>
      </c>
      <c r="D3869" s="685" t="s">
        <v>45541</v>
      </c>
    </row>
    <row r="3870" spans="1:4" ht="13.5" x14ac:dyDescent="0.25">
      <c r="A3870" s="684">
        <v>89860</v>
      </c>
      <c r="B3870" s="684" t="s">
        <v>45542</v>
      </c>
      <c r="C3870" s="684" t="s">
        <v>5</v>
      </c>
      <c r="D3870" s="685" t="s">
        <v>45543</v>
      </c>
    </row>
    <row r="3871" spans="1:4" ht="13.5" x14ac:dyDescent="0.25">
      <c r="A3871" s="684">
        <v>89861</v>
      </c>
      <c r="B3871" s="684" t="s">
        <v>45544</v>
      </c>
      <c r="C3871" s="684" t="s">
        <v>5</v>
      </c>
      <c r="D3871" s="685" t="s">
        <v>27046</v>
      </c>
    </row>
    <row r="3872" spans="1:4" ht="13.5" x14ac:dyDescent="0.25">
      <c r="A3872" s="684">
        <v>89862</v>
      </c>
      <c r="B3872" s="684" t="s">
        <v>45545</v>
      </c>
      <c r="C3872" s="684" t="s">
        <v>5</v>
      </c>
      <c r="D3872" s="685" t="s">
        <v>27127</v>
      </c>
    </row>
    <row r="3873" spans="1:4" ht="13.5" x14ac:dyDescent="0.25">
      <c r="A3873" s="684">
        <v>89863</v>
      </c>
      <c r="B3873" s="684" t="s">
        <v>45546</v>
      </c>
      <c r="C3873" s="684" t="s">
        <v>5</v>
      </c>
      <c r="D3873" s="685" t="s">
        <v>45547</v>
      </c>
    </row>
    <row r="3874" spans="1:4" ht="13.5" x14ac:dyDescent="0.25">
      <c r="A3874" s="684">
        <v>89866</v>
      </c>
      <c r="B3874" s="684" t="s">
        <v>45548</v>
      </c>
      <c r="C3874" s="684" t="s">
        <v>5</v>
      </c>
      <c r="D3874" s="685" t="s">
        <v>41997</v>
      </c>
    </row>
    <row r="3875" spans="1:4" ht="13.5" x14ac:dyDescent="0.25">
      <c r="A3875" s="684">
        <v>89867</v>
      </c>
      <c r="B3875" s="684" t="s">
        <v>45549</v>
      </c>
      <c r="C3875" s="684" t="s">
        <v>5</v>
      </c>
      <c r="D3875" s="685" t="s">
        <v>26492</v>
      </c>
    </row>
    <row r="3876" spans="1:4" ht="13.5" x14ac:dyDescent="0.25">
      <c r="A3876" s="684">
        <v>89868</v>
      </c>
      <c r="B3876" s="684" t="s">
        <v>45550</v>
      </c>
      <c r="C3876" s="684" t="s">
        <v>5</v>
      </c>
      <c r="D3876" s="685" t="s">
        <v>45551</v>
      </c>
    </row>
    <row r="3877" spans="1:4" ht="13.5" x14ac:dyDescent="0.25">
      <c r="A3877" s="684">
        <v>89869</v>
      </c>
      <c r="B3877" s="684" t="s">
        <v>45552</v>
      </c>
      <c r="C3877" s="684" t="s">
        <v>5</v>
      </c>
      <c r="D3877" s="685" t="s">
        <v>23912</v>
      </c>
    </row>
    <row r="3878" spans="1:4" ht="13.5" x14ac:dyDescent="0.25">
      <c r="A3878" s="684">
        <v>89979</v>
      </c>
      <c r="B3878" s="684" t="s">
        <v>45553</v>
      </c>
      <c r="C3878" s="684" t="s">
        <v>5</v>
      </c>
      <c r="D3878" s="685" t="s">
        <v>45554</v>
      </c>
    </row>
    <row r="3879" spans="1:4" ht="13.5" x14ac:dyDescent="0.25">
      <c r="A3879" s="684">
        <v>89980</v>
      </c>
      <c r="B3879" s="684" t="s">
        <v>45555</v>
      </c>
      <c r="C3879" s="684" t="s">
        <v>5</v>
      </c>
      <c r="D3879" s="685" t="s">
        <v>23661</v>
      </c>
    </row>
    <row r="3880" spans="1:4" ht="13.5" x14ac:dyDescent="0.25">
      <c r="A3880" s="684">
        <v>89981</v>
      </c>
      <c r="B3880" s="684" t="s">
        <v>45556</v>
      </c>
      <c r="C3880" s="684" t="s">
        <v>5</v>
      </c>
      <c r="D3880" s="685" t="s">
        <v>45557</v>
      </c>
    </row>
    <row r="3881" spans="1:4" ht="13.5" x14ac:dyDescent="0.25">
      <c r="A3881" s="684">
        <v>90373</v>
      </c>
      <c r="B3881" s="684" t="s">
        <v>45558</v>
      </c>
      <c r="C3881" s="684" t="s">
        <v>5</v>
      </c>
      <c r="D3881" s="685" t="s">
        <v>45234</v>
      </c>
    </row>
    <row r="3882" spans="1:4" ht="13.5" x14ac:dyDescent="0.25">
      <c r="A3882" s="684">
        <v>90374</v>
      </c>
      <c r="B3882" s="684" t="s">
        <v>45559</v>
      </c>
      <c r="C3882" s="684" t="s">
        <v>5</v>
      </c>
      <c r="D3882" s="685" t="s">
        <v>45560</v>
      </c>
    </row>
    <row r="3883" spans="1:4" ht="13.5" x14ac:dyDescent="0.25">
      <c r="A3883" s="684">
        <v>90375</v>
      </c>
      <c r="B3883" s="684" t="s">
        <v>45561</v>
      </c>
      <c r="C3883" s="684" t="s">
        <v>5</v>
      </c>
      <c r="D3883" s="685" t="s">
        <v>45562</v>
      </c>
    </row>
    <row r="3884" spans="1:4" ht="13.5" x14ac:dyDescent="0.25">
      <c r="A3884" s="684">
        <v>92287</v>
      </c>
      <c r="B3884" s="684" t="s">
        <v>45563</v>
      </c>
      <c r="C3884" s="684" t="s">
        <v>5</v>
      </c>
      <c r="D3884" s="685" t="s">
        <v>45564</v>
      </c>
    </row>
    <row r="3885" spans="1:4" ht="13.5" x14ac:dyDescent="0.25">
      <c r="A3885" s="684">
        <v>92288</v>
      </c>
      <c r="B3885" s="684" t="s">
        <v>45565</v>
      </c>
      <c r="C3885" s="684" t="s">
        <v>5</v>
      </c>
      <c r="D3885" s="685" t="s">
        <v>45566</v>
      </c>
    </row>
    <row r="3886" spans="1:4" ht="13.5" x14ac:dyDescent="0.25">
      <c r="A3886" s="684">
        <v>92289</v>
      </c>
      <c r="B3886" s="684" t="s">
        <v>45567</v>
      </c>
      <c r="C3886" s="684" t="s">
        <v>5</v>
      </c>
      <c r="D3886" s="685" t="s">
        <v>45568</v>
      </c>
    </row>
    <row r="3887" spans="1:4" ht="13.5" x14ac:dyDescent="0.25">
      <c r="A3887" s="684">
        <v>92290</v>
      </c>
      <c r="B3887" s="684" t="s">
        <v>45569</v>
      </c>
      <c r="C3887" s="684" t="s">
        <v>5</v>
      </c>
      <c r="D3887" s="685" t="s">
        <v>45570</v>
      </c>
    </row>
    <row r="3888" spans="1:4" ht="13.5" x14ac:dyDescent="0.25">
      <c r="A3888" s="684">
        <v>92291</v>
      </c>
      <c r="B3888" s="684" t="s">
        <v>45571</v>
      </c>
      <c r="C3888" s="684" t="s">
        <v>5</v>
      </c>
      <c r="D3888" s="685" t="s">
        <v>45572</v>
      </c>
    </row>
    <row r="3889" spans="1:4" ht="13.5" x14ac:dyDescent="0.25">
      <c r="A3889" s="684">
        <v>92292</v>
      </c>
      <c r="B3889" s="684" t="s">
        <v>45573</v>
      </c>
      <c r="C3889" s="684" t="s">
        <v>5</v>
      </c>
      <c r="D3889" s="685" t="s">
        <v>27128</v>
      </c>
    </row>
    <row r="3890" spans="1:4" ht="13.5" x14ac:dyDescent="0.25">
      <c r="A3890" s="684">
        <v>92293</v>
      </c>
      <c r="B3890" s="684" t="s">
        <v>45574</v>
      </c>
      <c r="C3890" s="684" t="s">
        <v>5</v>
      </c>
      <c r="D3890" s="685" t="s">
        <v>25775</v>
      </c>
    </row>
    <row r="3891" spans="1:4" ht="13.5" x14ac:dyDescent="0.25">
      <c r="A3891" s="684">
        <v>92294</v>
      </c>
      <c r="B3891" s="684" t="s">
        <v>45575</v>
      </c>
      <c r="C3891" s="684" t="s">
        <v>5</v>
      </c>
      <c r="D3891" s="685" t="s">
        <v>25264</v>
      </c>
    </row>
    <row r="3892" spans="1:4" ht="13.5" x14ac:dyDescent="0.25">
      <c r="A3892" s="684">
        <v>92295</v>
      </c>
      <c r="B3892" s="684" t="s">
        <v>45576</v>
      </c>
      <c r="C3892" s="684" t="s">
        <v>5</v>
      </c>
      <c r="D3892" s="685" t="s">
        <v>45577</v>
      </c>
    </row>
    <row r="3893" spans="1:4" ht="13.5" x14ac:dyDescent="0.25">
      <c r="A3893" s="684">
        <v>92296</v>
      </c>
      <c r="B3893" s="684" t="s">
        <v>45578</v>
      </c>
      <c r="C3893" s="684" t="s">
        <v>5</v>
      </c>
      <c r="D3893" s="685" t="s">
        <v>41653</v>
      </c>
    </row>
    <row r="3894" spans="1:4" ht="13.5" x14ac:dyDescent="0.25">
      <c r="A3894" s="684">
        <v>92297</v>
      </c>
      <c r="B3894" s="684" t="s">
        <v>45579</v>
      </c>
      <c r="C3894" s="684" t="s">
        <v>5</v>
      </c>
      <c r="D3894" s="685" t="s">
        <v>45580</v>
      </c>
    </row>
    <row r="3895" spans="1:4" ht="13.5" x14ac:dyDescent="0.25">
      <c r="A3895" s="684">
        <v>92298</v>
      </c>
      <c r="B3895" s="684" t="s">
        <v>45581</v>
      </c>
      <c r="C3895" s="684" t="s">
        <v>5</v>
      </c>
      <c r="D3895" s="685" t="s">
        <v>45582</v>
      </c>
    </row>
    <row r="3896" spans="1:4" ht="13.5" x14ac:dyDescent="0.25">
      <c r="A3896" s="684">
        <v>92299</v>
      </c>
      <c r="B3896" s="684" t="s">
        <v>45583</v>
      </c>
      <c r="C3896" s="684" t="s">
        <v>5</v>
      </c>
      <c r="D3896" s="685" t="s">
        <v>27129</v>
      </c>
    </row>
    <row r="3897" spans="1:4" ht="13.5" x14ac:dyDescent="0.25">
      <c r="A3897" s="684">
        <v>92300</v>
      </c>
      <c r="B3897" s="684" t="s">
        <v>45584</v>
      </c>
      <c r="C3897" s="684" t="s">
        <v>5</v>
      </c>
      <c r="D3897" s="685" t="s">
        <v>45585</v>
      </c>
    </row>
    <row r="3898" spans="1:4" ht="13.5" x14ac:dyDescent="0.25">
      <c r="A3898" s="684">
        <v>92301</v>
      </c>
      <c r="B3898" s="684" t="s">
        <v>45586</v>
      </c>
      <c r="C3898" s="684" t="s">
        <v>5</v>
      </c>
      <c r="D3898" s="685" t="s">
        <v>45587</v>
      </c>
    </row>
    <row r="3899" spans="1:4" ht="13.5" x14ac:dyDescent="0.25">
      <c r="A3899" s="684">
        <v>92302</v>
      </c>
      <c r="B3899" s="684" t="s">
        <v>45588</v>
      </c>
      <c r="C3899" s="684" t="s">
        <v>5</v>
      </c>
      <c r="D3899" s="685" t="s">
        <v>45589</v>
      </c>
    </row>
    <row r="3900" spans="1:4" ht="13.5" x14ac:dyDescent="0.25">
      <c r="A3900" s="684">
        <v>92303</v>
      </c>
      <c r="B3900" s="684" t="s">
        <v>45590</v>
      </c>
      <c r="C3900" s="684" t="s">
        <v>5</v>
      </c>
      <c r="D3900" s="685" t="s">
        <v>45591</v>
      </c>
    </row>
    <row r="3901" spans="1:4" ht="13.5" x14ac:dyDescent="0.25">
      <c r="A3901" s="684">
        <v>92304</v>
      </c>
      <c r="B3901" s="684" t="s">
        <v>45592</v>
      </c>
      <c r="C3901" s="684" t="s">
        <v>5</v>
      </c>
      <c r="D3901" s="685" t="s">
        <v>45593</v>
      </c>
    </row>
    <row r="3902" spans="1:4" ht="13.5" x14ac:dyDescent="0.25">
      <c r="A3902" s="684">
        <v>92311</v>
      </c>
      <c r="B3902" s="684" t="s">
        <v>45594</v>
      </c>
      <c r="C3902" s="684" t="s">
        <v>5</v>
      </c>
      <c r="D3902" s="685" t="s">
        <v>45595</v>
      </c>
    </row>
    <row r="3903" spans="1:4" ht="13.5" x14ac:dyDescent="0.25">
      <c r="A3903" s="684">
        <v>92312</v>
      </c>
      <c r="B3903" s="684" t="s">
        <v>45596</v>
      </c>
      <c r="C3903" s="684" t="s">
        <v>5</v>
      </c>
      <c r="D3903" s="685" t="s">
        <v>27130</v>
      </c>
    </row>
    <row r="3904" spans="1:4" ht="13.5" x14ac:dyDescent="0.25">
      <c r="A3904" s="684">
        <v>92313</v>
      </c>
      <c r="B3904" s="684" t="s">
        <v>45597</v>
      </c>
      <c r="C3904" s="684" t="s">
        <v>5</v>
      </c>
      <c r="D3904" s="685" t="s">
        <v>27131</v>
      </c>
    </row>
    <row r="3905" spans="1:4" ht="13.5" x14ac:dyDescent="0.25">
      <c r="A3905" s="684">
        <v>92314</v>
      </c>
      <c r="B3905" s="684" t="s">
        <v>45598</v>
      </c>
      <c r="C3905" s="684" t="s">
        <v>5</v>
      </c>
      <c r="D3905" s="685" t="s">
        <v>43772</v>
      </c>
    </row>
    <row r="3906" spans="1:4" ht="13.5" x14ac:dyDescent="0.25">
      <c r="A3906" s="684">
        <v>92315</v>
      </c>
      <c r="B3906" s="684" t="s">
        <v>45599</v>
      </c>
      <c r="C3906" s="684" t="s">
        <v>5</v>
      </c>
      <c r="D3906" s="685" t="s">
        <v>26959</v>
      </c>
    </row>
    <row r="3907" spans="1:4" ht="13.5" x14ac:dyDescent="0.25">
      <c r="A3907" s="684">
        <v>92316</v>
      </c>
      <c r="B3907" s="684" t="s">
        <v>45600</v>
      </c>
      <c r="C3907" s="684" t="s">
        <v>5</v>
      </c>
      <c r="D3907" s="685" t="s">
        <v>45601</v>
      </c>
    </row>
    <row r="3908" spans="1:4" ht="13.5" x14ac:dyDescent="0.25">
      <c r="A3908" s="684">
        <v>92317</v>
      </c>
      <c r="B3908" s="684" t="s">
        <v>45602</v>
      </c>
      <c r="C3908" s="684" t="s">
        <v>5</v>
      </c>
      <c r="D3908" s="685" t="s">
        <v>45603</v>
      </c>
    </row>
    <row r="3909" spans="1:4" ht="13.5" x14ac:dyDescent="0.25">
      <c r="A3909" s="684">
        <v>92318</v>
      </c>
      <c r="B3909" s="684" t="s">
        <v>45604</v>
      </c>
      <c r="C3909" s="684" t="s">
        <v>5</v>
      </c>
      <c r="D3909" s="685" t="s">
        <v>45605</v>
      </c>
    </row>
    <row r="3910" spans="1:4" ht="13.5" x14ac:dyDescent="0.25">
      <c r="A3910" s="684">
        <v>92319</v>
      </c>
      <c r="B3910" s="684" t="s">
        <v>45606</v>
      </c>
      <c r="C3910" s="684" t="s">
        <v>5</v>
      </c>
      <c r="D3910" s="685" t="s">
        <v>27132</v>
      </c>
    </row>
    <row r="3911" spans="1:4" ht="13.5" x14ac:dyDescent="0.25">
      <c r="A3911" s="684">
        <v>92326</v>
      </c>
      <c r="B3911" s="684" t="s">
        <v>45607</v>
      </c>
      <c r="C3911" s="684" t="s">
        <v>5</v>
      </c>
      <c r="D3911" s="685" t="s">
        <v>24001</v>
      </c>
    </row>
    <row r="3912" spans="1:4" ht="13.5" x14ac:dyDescent="0.25">
      <c r="A3912" s="684">
        <v>92327</v>
      </c>
      <c r="B3912" s="684" t="s">
        <v>45608</v>
      </c>
      <c r="C3912" s="684" t="s">
        <v>5</v>
      </c>
      <c r="D3912" s="685" t="s">
        <v>45609</v>
      </c>
    </row>
    <row r="3913" spans="1:4" ht="13.5" x14ac:dyDescent="0.25">
      <c r="A3913" s="684">
        <v>92328</v>
      </c>
      <c r="B3913" s="684" t="s">
        <v>45610</v>
      </c>
      <c r="C3913" s="684" t="s">
        <v>5</v>
      </c>
      <c r="D3913" s="685" t="s">
        <v>45611</v>
      </c>
    </row>
    <row r="3914" spans="1:4" ht="13.5" x14ac:dyDescent="0.25">
      <c r="A3914" s="684">
        <v>92329</v>
      </c>
      <c r="B3914" s="684" t="s">
        <v>45612</v>
      </c>
      <c r="C3914" s="684" t="s">
        <v>5</v>
      </c>
      <c r="D3914" s="685" t="s">
        <v>45613</v>
      </c>
    </row>
    <row r="3915" spans="1:4" ht="13.5" x14ac:dyDescent="0.25">
      <c r="A3915" s="684">
        <v>92330</v>
      </c>
      <c r="B3915" s="684" t="s">
        <v>45614</v>
      </c>
      <c r="C3915" s="684" t="s">
        <v>5</v>
      </c>
      <c r="D3915" s="685" t="s">
        <v>43890</v>
      </c>
    </row>
    <row r="3916" spans="1:4" ht="13.5" x14ac:dyDescent="0.25">
      <c r="A3916" s="684">
        <v>92331</v>
      </c>
      <c r="B3916" s="684" t="s">
        <v>45615</v>
      </c>
      <c r="C3916" s="684" t="s">
        <v>5</v>
      </c>
      <c r="D3916" s="685" t="s">
        <v>27133</v>
      </c>
    </row>
    <row r="3917" spans="1:4" ht="13.5" x14ac:dyDescent="0.25">
      <c r="A3917" s="684">
        <v>92332</v>
      </c>
      <c r="B3917" s="684" t="s">
        <v>45616</v>
      </c>
      <c r="C3917" s="684" t="s">
        <v>5</v>
      </c>
      <c r="D3917" s="685" t="s">
        <v>45617</v>
      </c>
    </row>
    <row r="3918" spans="1:4" ht="13.5" x14ac:dyDescent="0.25">
      <c r="A3918" s="684">
        <v>92333</v>
      </c>
      <c r="B3918" s="684" t="s">
        <v>45618</v>
      </c>
      <c r="C3918" s="684" t="s">
        <v>5</v>
      </c>
      <c r="D3918" s="685" t="s">
        <v>25916</v>
      </c>
    </row>
    <row r="3919" spans="1:4" ht="13.5" x14ac:dyDescent="0.25">
      <c r="A3919" s="684">
        <v>92334</v>
      </c>
      <c r="B3919" s="684" t="s">
        <v>45619</v>
      </c>
      <c r="C3919" s="684" t="s">
        <v>5</v>
      </c>
      <c r="D3919" s="685" t="s">
        <v>45620</v>
      </c>
    </row>
    <row r="3920" spans="1:4" ht="13.5" x14ac:dyDescent="0.25">
      <c r="A3920" s="684">
        <v>92344</v>
      </c>
      <c r="B3920" s="684" t="s">
        <v>25930</v>
      </c>
      <c r="C3920" s="684" t="s">
        <v>5</v>
      </c>
      <c r="D3920" s="685" t="s">
        <v>27134</v>
      </c>
    </row>
    <row r="3921" spans="1:4" ht="13.5" x14ac:dyDescent="0.25">
      <c r="A3921" s="684">
        <v>92345</v>
      </c>
      <c r="B3921" s="684" t="s">
        <v>25931</v>
      </c>
      <c r="C3921" s="684" t="s">
        <v>5</v>
      </c>
      <c r="D3921" s="685" t="s">
        <v>41843</v>
      </c>
    </row>
    <row r="3922" spans="1:4" ht="13.5" x14ac:dyDescent="0.25">
      <c r="A3922" s="684">
        <v>92346</v>
      </c>
      <c r="B3922" s="684" t="s">
        <v>25932</v>
      </c>
      <c r="C3922" s="684" t="s">
        <v>5</v>
      </c>
      <c r="D3922" s="685" t="s">
        <v>27135</v>
      </c>
    </row>
    <row r="3923" spans="1:4" ht="13.5" x14ac:dyDescent="0.25">
      <c r="A3923" s="684">
        <v>92347</v>
      </c>
      <c r="B3923" s="684" t="s">
        <v>25933</v>
      </c>
      <c r="C3923" s="684" t="s">
        <v>5</v>
      </c>
      <c r="D3923" s="685" t="s">
        <v>45621</v>
      </c>
    </row>
    <row r="3924" spans="1:4" ht="13.5" x14ac:dyDescent="0.25">
      <c r="A3924" s="684">
        <v>92348</v>
      </c>
      <c r="B3924" s="684" t="s">
        <v>25934</v>
      </c>
      <c r="C3924" s="684" t="s">
        <v>5</v>
      </c>
      <c r="D3924" s="685" t="s">
        <v>45622</v>
      </c>
    </row>
    <row r="3925" spans="1:4" ht="13.5" x14ac:dyDescent="0.25">
      <c r="A3925" s="684">
        <v>92349</v>
      </c>
      <c r="B3925" s="684" t="s">
        <v>25935</v>
      </c>
      <c r="C3925" s="684" t="s">
        <v>5</v>
      </c>
      <c r="D3925" s="685" t="s">
        <v>45623</v>
      </c>
    </row>
    <row r="3926" spans="1:4" ht="13.5" x14ac:dyDescent="0.25">
      <c r="A3926" s="684">
        <v>92350</v>
      </c>
      <c r="B3926" s="684" t="s">
        <v>25936</v>
      </c>
      <c r="C3926" s="684" t="s">
        <v>5</v>
      </c>
      <c r="D3926" s="685" t="s">
        <v>45624</v>
      </c>
    </row>
    <row r="3927" spans="1:4" ht="13.5" x14ac:dyDescent="0.25">
      <c r="A3927" s="684">
        <v>92351</v>
      </c>
      <c r="B3927" s="684" t="s">
        <v>25937</v>
      </c>
      <c r="C3927" s="684" t="s">
        <v>5</v>
      </c>
      <c r="D3927" s="685" t="s">
        <v>45625</v>
      </c>
    </row>
    <row r="3928" spans="1:4" ht="13.5" x14ac:dyDescent="0.25">
      <c r="A3928" s="684">
        <v>92352</v>
      </c>
      <c r="B3928" s="684" t="s">
        <v>25938</v>
      </c>
      <c r="C3928" s="684" t="s">
        <v>5</v>
      </c>
      <c r="D3928" s="685" t="s">
        <v>45626</v>
      </c>
    </row>
    <row r="3929" spans="1:4" ht="13.5" x14ac:dyDescent="0.25">
      <c r="A3929" s="684">
        <v>92353</v>
      </c>
      <c r="B3929" s="684" t="s">
        <v>25939</v>
      </c>
      <c r="C3929" s="684" t="s">
        <v>5</v>
      </c>
      <c r="D3929" s="685" t="s">
        <v>45627</v>
      </c>
    </row>
    <row r="3930" spans="1:4" ht="13.5" x14ac:dyDescent="0.25">
      <c r="A3930" s="684">
        <v>92354</v>
      </c>
      <c r="B3930" s="684" t="s">
        <v>25940</v>
      </c>
      <c r="C3930" s="684" t="s">
        <v>5</v>
      </c>
      <c r="D3930" s="685" t="s">
        <v>45628</v>
      </c>
    </row>
    <row r="3931" spans="1:4" ht="13.5" x14ac:dyDescent="0.25">
      <c r="A3931" s="684">
        <v>92355</v>
      </c>
      <c r="B3931" s="684" t="s">
        <v>25941</v>
      </c>
      <c r="C3931" s="684" t="s">
        <v>5</v>
      </c>
      <c r="D3931" s="685" t="s">
        <v>45629</v>
      </c>
    </row>
    <row r="3932" spans="1:4" ht="13.5" x14ac:dyDescent="0.25">
      <c r="A3932" s="684">
        <v>92356</v>
      </c>
      <c r="B3932" s="684" t="s">
        <v>25942</v>
      </c>
      <c r="C3932" s="684" t="s">
        <v>5</v>
      </c>
      <c r="D3932" s="685" t="s">
        <v>45630</v>
      </c>
    </row>
    <row r="3933" spans="1:4" ht="13.5" x14ac:dyDescent="0.25">
      <c r="A3933" s="684">
        <v>92357</v>
      </c>
      <c r="B3933" s="684" t="s">
        <v>25943</v>
      </c>
      <c r="C3933" s="684" t="s">
        <v>5</v>
      </c>
      <c r="D3933" s="685" t="s">
        <v>45631</v>
      </c>
    </row>
    <row r="3934" spans="1:4" ht="13.5" x14ac:dyDescent="0.25">
      <c r="A3934" s="684">
        <v>92358</v>
      </c>
      <c r="B3934" s="684" t="s">
        <v>25944</v>
      </c>
      <c r="C3934" s="684" t="s">
        <v>5</v>
      </c>
      <c r="D3934" s="685" t="s">
        <v>45632</v>
      </c>
    </row>
    <row r="3935" spans="1:4" ht="13.5" x14ac:dyDescent="0.25">
      <c r="A3935" s="684">
        <v>92369</v>
      </c>
      <c r="B3935" s="684" t="s">
        <v>25945</v>
      </c>
      <c r="C3935" s="684" t="s">
        <v>5</v>
      </c>
      <c r="D3935" s="685" t="s">
        <v>45633</v>
      </c>
    </row>
    <row r="3936" spans="1:4" ht="13.5" x14ac:dyDescent="0.25">
      <c r="A3936" s="684">
        <v>92370</v>
      </c>
      <c r="B3936" s="684" t="s">
        <v>25946</v>
      </c>
      <c r="C3936" s="684" t="s">
        <v>5</v>
      </c>
      <c r="D3936" s="685" t="s">
        <v>27136</v>
      </c>
    </row>
    <row r="3937" spans="1:4" ht="13.5" x14ac:dyDescent="0.25">
      <c r="A3937" s="684">
        <v>92371</v>
      </c>
      <c r="B3937" s="684" t="s">
        <v>25947</v>
      </c>
      <c r="C3937" s="684" t="s">
        <v>5</v>
      </c>
      <c r="D3937" s="685" t="s">
        <v>45634</v>
      </c>
    </row>
    <row r="3938" spans="1:4" ht="13.5" x14ac:dyDescent="0.25">
      <c r="A3938" s="684">
        <v>92372</v>
      </c>
      <c r="B3938" s="684" t="s">
        <v>25948</v>
      </c>
      <c r="C3938" s="684" t="s">
        <v>5</v>
      </c>
      <c r="D3938" s="685" t="s">
        <v>41993</v>
      </c>
    </row>
    <row r="3939" spans="1:4" ht="13.5" x14ac:dyDescent="0.25">
      <c r="A3939" s="684">
        <v>92373</v>
      </c>
      <c r="B3939" s="684" t="s">
        <v>25949</v>
      </c>
      <c r="C3939" s="684" t="s">
        <v>5</v>
      </c>
      <c r="D3939" s="685" t="s">
        <v>45635</v>
      </c>
    </row>
    <row r="3940" spans="1:4" ht="13.5" x14ac:dyDescent="0.25">
      <c r="A3940" s="684">
        <v>92374</v>
      </c>
      <c r="B3940" s="684" t="s">
        <v>25950</v>
      </c>
      <c r="C3940" s="684" t="s">
        <v>5</v>
      </c>
      <c r="D3940" s="685" t="s">
        <v>45636</v>
      </c>
    </row>
    <row r="3941" spans="1:4" ht="13.5" x14ac:dyDescent="0.25">
      <c r="A3941" s="684">
        <v>92375</v>
      </c>
      <c r="B3941" s="684" t="s">
        <v>25951</v>
      </c>
      <c r="C3941" s="684" t="s">
        <v>5</v>
      </c>
      <c r="D3941" s="685" t="s">
        <v>45637</v>
      </c>
    </row>
    <row r="3942" spans="1:4" ht="13.5" x14ac:dyDescent="0.25">
      <c r="A3942" s="684">
        <v>92376</v>
      </c>
      <c r="B3942" s="684" t="s">
        <v>25952</v>
      </c>
      <c r="C3942" s="684" t="s">
        <v>5</v>
      </c>
      <c r="D3942" s="685" t="s">
        <v>27137</v>
      </c>
    </row>
    <row r="3943" spans="1:4" ht="13.5" x14ac:dyDescent="0.25">
      <c r="A3943" s="684">
        <v>92377</v>
      </c>
      <c r="B3943" s="684" t="s">
        <v>25953</v>
      </c>
      <c r="C3943" s="684" t="s">
        <v>5</v>
      </c>
      <c r="D3943" s="685" t="s">
        <v>45638</v>
      </c>
    </row>
    <row r="3944" spans="1:4" ht="13.5" x14ac:dyDescent="0.25">
      <c r="A3944" s="684">
        <v>92378</v>
      </c>
      <c r="B3944" s="684" t="s">
        <v>25954</v>
      </c>
      <c r="C3944" s="684" t="s">
        <v>5</v>
      </c>
      <c r="D3944" s="685" t="s">
        <v>45639</v>
      </c>
    </row>
    <row r="3945" spans="1:4" ht="13.5" x14ac:dyDescent="0.25">
      <c r="A3945" s="684">
        <v>92379</v>
      </c>
      <c r="B3945" s="684" t="s">
        <v>25955</v>
      </c>
      <c r="C3945" s="684" t="s">
        <v>5</v>
      </c>
      <c r="D3945" s="685" t="s">
        <v>45640</v>
      </c>
    </row>
    <row r="3946" spans="1:4" ht="13.5" x14ac:dyDescent="0.25">
      <c r="A3946" s="684">
        <v>92380</v>
      </c>
      <c r="B3946" s="684" t="s">
        <v>25956</v>
      </c>
      <c r="C3946" s="684" t="s">
        <v>5</v>
      </c>
      <c r="D3946" s="685" t="s">
        <v>45641</v>
      </c>
    </row>
    <row r="3947" spans="1:4" ht="13.5" x14ac:dyDescent="0.25">
      <c r="A3947" s="684">
        <v>92381</v>
      </c>
      <c r="B3947" s="684" t="s">
        <v>25957</v>
      </c>
      <c r="C3947" s="684" t="s">
        <v>5</v>
      </c>
      <c r="D3947" s="685" t="s">
        <v>27138</v>
      </c>
    </row>
    <row r="3948" spans="1:4" ht="13.5" x14ac:dyDescent="0.25">
      <c r="A3948" s="684">
        <v>92382</v>
      </c>
      <c r="B3948" s="684" t="s">
        <v>25958</v>
      </c>
      <c r="C3948" s="684" t="s">
        <v>5</v>
      </c>
      <c r="D3948" s="685" t="s">
        <v>45642</v>
      </c>
    </row>
    <row r="3949" spans="1:4" ht="13.5" x14ac:dyDescent="0.25">
      <c r="A3949" s="684">
        <v>92383</v>
      </c>
      <c r="B3949" s="684" t="s">
        <v>25959</v>
      </c>
      <c r="C3949" s="684" t="s">
        <v>5</v>
      </c>
      <c r="D3949" s="685" t="s">
        <v>27139</v>
      </c>
    </row>
    <row r="3950" spans="1:4" ht="13.5" x14ac:dyDescent="0.25">
      <c r="A3950" s="684">
        <v>92384</v>
      </c>
      <c r="B3950" s="684" t="s">
        <v>25960</v>
      </c>
      <c r="C3950" s="684" t="s">
        <v>5</v>
      </c>
      <c r="D3950" s="685" t="s">
        <v>45643</v>
      </c>
    </row>
    <row r="3951" spans="1:4" ht="13.5" x14ac:dyDescent="0.25">
      <c r="A3951" s="684">
        <v>92385</v>
      </c>
      <c r="B3951" s="684" t="s">
        <v>25961</v>
      </c>
      <c r="C3951" s="684" t="s">
        <v>5</v>
      </c>
      <c r="D3951" s="685" t="s">
        <v>26514</v>
      </c>
    </row>
    <row r="3952" spans="1:4" ht="13.5" x14ac:dyDescent="0.25">
      <c r="A3952" s="684">
        <v>92386</v>
      </c>
      <c r="B3952" s="684" t="s">
        <v>25962</v>
      </c>
      <c r="C3952" s="684" t="s">
        <v>5</v>
      </c>
      <c r="D3952" s="685" t="s">
        <v>45644</v>
      </c>
    </row>
    <row r="3953" spans="1:4" ht="13.5" x14ac:dyDescent="0.25">
      <c r="A3953" s="684">
        <v>92387</v>
      </c>
      <c r="B3953" s="684" t="s">
        <v>25963</v>
      </c>
      <c r="C3953" s="684" t="s">
        <v>5</v>
      </c>
      <c r="D3953" s="685" t="s">
        <v>45645</v>
      </c>
    </row>
    <row r="3954" spans="1:4" ht="13.5" x14ac:dyDescent="0.25">
      <c r="A3954" s="684">
        <v>92388</v>
      </c>
      <c r="B3954" s="684" t="s">
        <v>25964</v>
      </c>
      <c r="C3954" s="684" t="s">
        <v>5</v>
      </c>
      <c r="D3954" s="685" t="s">
        <v>45646</v>
      </c>
    </row>
    <row r="3955" spans="1:4" ht="13.5" x14ac:dyDescent="0.25">
      <c r="A3955" s="684">
        <v>92389</v>
      </c>
      <c r="B3955" s="684" t="s">
        <v>25965</v>
      </c>
      <c r="C3955" s="684" t="s">
        <v>5</v>
      </c>
      <c r="D3955" s="685" t="s">
        <v>45647</v>
      </c>
    </row>
    <row r="3956" spans="1:4" ht="13.5" x14ac:dyDescent="0.25">
      <c r="A3956" s="684">
        <v>92390</v>
      </c>
      <c r="B3956" s="684" t="s">
        <v>25966</v>
      </c>
      <c r="C3956" s="684" t="s">
        <v>5</v>
      </c>
      <c r="D3956" s="685" t="s">
        <v>42352</v>
      </c>
    </row>
    <row r="3957" spans="1:4" ht="13.5" x14ac:dyDescent="0.25">
      <c r="A3957" s="684">
        <v>92635</v>
      </c>
      <c r="B3957" s="684" t="s">
        <v>25967</v>
      </c>
      <c r="C3957" s="684" t="s">
        <v>5</v>
      </c>
      <c r="D3957" s="685" t="s">
        <v>27140</v>
      </c>
    </row>
    <row r="3958" spans="1:4" ht="13.5" x14ac:dyDescent="0.25">
      <c r="A3958" s="684">
        <v>92636</v>
      </c>
      <c r="B3958" s="684" t="s">
        <v>25969</v>
      </c>
      <c r="C3958" s="684" t="s">
        <v>5</v>
      </c>
      <c r="D3958" s="685" t="s">
        <v>45648</v>
      </c>
    </row>
    <row r="3959" spans="1:4" ht="13.5" x14ac:dyDescent="0.25">
      <c r="A3959" s="684">
        <v>92637</v>
      </c>
      <c r="B3959" s="684" t="s">
        <v>25970</v>
      </c>
      <c r="C3959" s="684" t="s">
        <v>5</v>
      </c>
      <c r="D3959" s="685" t="s">
        <v>45649</v>
      </c>
    </row>
    <row r="3960" spans="1:4" ht="13.5" x14ac:dyDescent="0.25">
      <c r="A3960" s="684">
        <v>92638</v>
      </c>
      <c r="B3960" s="684" t="s">
        <v>25971</v>
      </c>
      <c r="C3960" s="684" t="s">
        <v>5</v>
      </c>
      <c r="D3960" s="685" t="s">
        <v>45650</v>
      </c>
    </row>
    <row r="3961" spans="1:4" ht="13.5" x14ac:dyDescent="0.25">
      <c r="A3961" s="684">
        <v>92639</v>
      </c>
      <c r="B3961" s="684" t="s">
        <v>25972</v>
      </c>
      <c r="C3961" s="684" t="s">
        <v>5</v>
      </c>
      <c r="D3961" s="685" t="s">
        <v>45651</v>
      </c>
    </row>
    <row r="3962" spans="1:4" ht="13.5" x14ac:dyDescent="0.25">
      <c r="A3962" s="684">
        <v>92640</v>
      </c>
      <c r="B3962" s="684" t="s">
        <v>25973</v>
      </c>
      <c r="C3962" s="684" t="s">
        <v>5</v>
      </c>
      <c r="D3962" s="685" t="s">
        <v>45652</v>
      </c>
    </row>
    <row r="3963" spans="1:4" ht="13.5" x14ac:dyDescent="0.25">
      <c r="A3963" s="684">
        <v>92642</v>
      </c>
      <c r="B3963" s="684" t="s">
        <v>25974</v>
      </c>
      <c r="C3963" s="684" t="s">
        <v>5</v>
      </c>
      <c r="D3963" s="685" t="s">
        <v>45653</v>
      </c>
    </row>
    <row r="3964" spans="1:4" ht="13.5" x14ac:dyDescent="0.25">
      <c r="A3964" s="684">
        <v>92644</v>
      </c>
      <c r="B3964" s="684" t="s">
        <v>25975</v>
      </c>
      <c r="C3964" s="684" t="s">
        <v>5</v>
      </c>
      <c r="D3964" s="685" t="s">
        <v>45654</v>
      </c>
    </row>
    <row r="3965" spans="1:4" ht="13.5" x14ac:dyDescent="0.25">
      <c r="A3965" s="684">
        <v>92657</v>
      </c>
      <c r="B3965" s="684" t="s">
        <v>25976</v>
      </c>
      <c r="C3965" s="684" t="s">
        <v>5</v>
      </c>
      <c r="D3965" s="685" t="s">
        <v>24580</v>
      </c>
    </row>
    <row r="3966" spans="1:4" ht="13.5" x14ac:dyDescent="0.25">
      <c r="A3966" s="684">
        <v>92658</v>
      </c>
      <c r="B3966" s="684" t="s">
        <v>25977</v>
      </c>
      <c r="C3966" s="684" t="s">
        <v>5</v>
      </c>
      <c r="D3966" s="685" t="s">
        <v>23789</v>
      </c>
    </row>
    <row r="3967" spans="1:4" ht="13.5" x14ac:dyDescent="0.25">
      <c r="A3967" s="684">
        <v>92659</v>
      </c>
      <c r="B3967" s="684" t="s">
        <v>25978</v>
      </c>
      <c r="C3967" s="684" t="s">
        <v>5</v>
      </c>
      <c r="D3967" s="685" t="s">
        <v>24626</v>
      </c>
    </row>
    <row r="3968" spans="1:4" ht="13.5" x14ac:dyDescent="0.25">
      <c r="A3968" s="684">
        <v>92660</v>
      </c>
      <c r="B3968" s="684" t="s">
        <v>25980</v>
      </c>
      <c r="C3968" s="684" t="s">
        <v>5</v>
      </c>
      <c r="D3968" s="685" t="s">
        <v>45655</v>
      </c>
    </row>
    <row r="3969" spans="1:4" ht="13.5" x14ac:dyDescent="0.25">
      <c r="A3969" s="684">
        <v>92661</v>
      </c>
      <c r="B3969" s="684" t="s">
        <v>25981</v>
      </c>
      <c r="C3969" s="684" t="s">
        <v>5</v>
      </c>
      <c r="D3969" s="685" t="s">
        <v>45656</v>
      </c>
    </row>
    <row r="3970" spans="1:4" ht="13.5" x14ac:dyDescent="0.25">
      <c r="A3970" s="684">
        <v>92662</v>
      </c>
      <c r="B3970" s="684" t="s">
        <v>25982</v>
      </c>
      <c r="C3970" s="684" t="s">
        <v>5</v>
      </c>
      <c r="D3970" s="685" t="s">
        <v>45657</v>
      </c>
    </row>
    <row r="3971" spans="1:4" ht="13.5" x14ac:dyDescent="0.25">
      <c r="A3971" s="684">
        <v>92663</v>
      </c>
      <c r="B3971" s="684" t="s">
        <v>25983</v>
      </c>
      <c r="C3971" s="684" t="s">
        <v>5</v>
      </c>
      <c r="D3971" s="685" t="s">
        <v>45658</v>
      </c>
    </row>
    <row r="3972" spans="1:4" ht="13.5" x14ac:dyDescent="0.25">
      <c r="A3972" s="684">
        <v>92664</v>
      </c>
      <c r="B3972" s="684" t="s">
        <v>25984</v>
      </c>
      <c r="C3972" s="684" t="s">
        <v>5</v>
      </c>
      <c r="D3972" s="685" t="s">
        <v>45659</v>
      </c>
    </row>
    <row r="3973" spans="1:4" ht="13.5" x14ac:dyDescent="0.25">
      <c r="A3973" s="684">
        <v>92665</v>
      </c>
      <c r="B3973" s="684" t="s">
        <v>25985</v>
      </c>
      <c r="C3973" s="684" t="s">
        <v>5</v>
      </c>
      <c r="D3973" s="685" t="s">
        <v>45660</v>
      </c>
    </row>
    <row r="3974" spans="1:4" ht="13.5" x14ac:dyDescent="0.25">
      <c r="A3974" s="684">
        <v>92666</v>
      </c>
      <c r="B3974" s="684" t="s">
        <v>25986</v>
      </c>
      <c r="C3974" s="684" t="s">
        <v>5</v>
      </c>
      <c r="D3974" s="685" t="s">
        <v>27141</v>
      </c>
    </row>
    <row r="3975" spans="1:4" ht="13.5" x14ac:dyDescent="0.25">
      <c r="A3975" s="684">
        <v>92667</v>
      </c>
      <c r="B3975" s="684" t="s">
        <v>25987</v>
      </c>
      <c r="C3975" s="684" t="s">
        <v>5</v>
      </c>
      <c r="D3975" s="685" t="s">
        <v>27142</v>
      </c>
    </row>
    <row r="3976" spans="1:4" ht="13.5" x14ac:dyDescent="0.25">
      <c r="A3976" s="684">
        <v>92668</v>
      </c>
      <c r="B3976" s="684" t="s">
        <v>25988</v>
      </c>
      <c r="C3976" s="684" t="s">
        <v>5</v>
      </c>
      <c r="D3976" s="685" t="s">
        <v>45661</v>
      </c>
    </row>
    <row r="3977" spans="1:4" ht="13.5" x14ac:dyDescent="0.25">
      <c r="A3977" s="684">
        <v>92669</v>
      </c>
      <c r="B3977" s="684" t="s">
        <v>25989</v>
      </c>
      <c r="C3977" s="684" t="s">
        <v>5</v>
      </c>
      <c r="D3977" s="685" t="s">
        <v>45662</v>
      </c>
    </row>
    <row r="3978" spans="1:4" ht="13.5" x14ac:dyDescent="0.25">
      <c r="A3978" s="684">
        <v>92670</v>
      </c>
      <c r="B3978" s="684" t="s">
        <v>25990</v>
      </c>
      <c r="C3978" s="684" t="s">
        <v>5</v>
      </c>
      <c r="D3978" s="685" t="s">
        <v>45663</v>
      </c>
    </row>
    <row r="3979" spans="1:4" ht="13.5" x14ac:dyDescent="0.25">
      <c r="A3979" s="684">
        <v>92671</v>
      </c>
      <c r="B3979" s="684" t="s">
        <v>25991</v>
      </c>
      <c r="C3979" s="684" t="s">
        <v>5</v>
      </c>
      <c r="D3979" s="685" t="s">
        <v>27143</v>
      </c>
    </row>
    <row r="3980" spans="1:4" ht="13.5" x14ac:dyDescent="0.25">
      <c r="A3980" s="684">
        <v>92672</v>
      </c>
      <c r="B3980" s="684" t="s">
        <v>25992</v>
      </c>
      <c r="C3980" s="684" t="s">
        <v>5</v>
      </c>
      <c r="D3980" s="685" t="s">
        <v>26287</v>
      </c>
    </row>
    <row r="3981" spans="1:4" ht="13.5" x14ac:dyDescent="0.25">
      <c r="A3981" s="684">
        <v>92673</v>
      </c>
      <c r="B3981" s="684" t="s">
        <v>25993</v>
      </c>
      <c r="C3981" s="684" t="s">
        <v>5</v>
      </c>
      <c r="D3981" s="685" t="s">
        <v>27144</v>
      </c>
    </row>
    <row r="3982" spans="1:4" ht="13.5" x14ac:dyDescent="0.25">
      <c r="A3982" s="684">
        <v>92674</v>
      </c>
      <c r="B3982" s="684" t="s">
        <v>25994</v>
      </c>
      <c r="C3982" s="684" t="s">
        <v>5</v>
      </c>
      <c r="D3982" s="685" t="s">
        <v>27145</v>
      </c>
    </row>
    <row r="3983" spans="1:4" ht="13.5" x14ac:dyDescent="0.25">
      <c r="A3983" s="684">
        <v>92675</v>
      </c>
      <c r="B3983" s="684" t="s">
        <v>25995</v>
      </c>
      <c r="C3983" s="684" t="s">
        <v>5</v>
      </c>
      <c r="D3983" s="685" t="s">
        <v>45664</v>
      </c>
    </row>
    <row r="3984" spans="1:4" ht="13.5" x14ac:dyDescent="0.25">
      <c r="A3984" s="684">
        <v>92676</v>
      </c>
      <c r="B3984" s="684" t="s">
        <v>25996</v>
      </c>
      <c r="C3984" s="684" t="s">
        <v>5</v>
      </c>
      <c r="D3984" s="685" t="s">
        <v>45665</v>
      </c>
    </row>
    <row r="3985" spans="1:4" ht="13.5" x14ac:dyDescent="0.25">
      <c r="A3985" s="684">
        <v>92677</v>
      </c>
      <c r="B3985" s="684" t="s">
        <v>25997</v>
      </c>
      <c r="C3985" s="684" t="s">
        <v>5</v>
      </c>
      <c r="D3985" s="685" t="s">
        <v>45666</v>
      </c>
    </row>
    <row r="3986" spans="1:4" ht="13.5" x14ac:dyDescent="0.25">
      <c r="A3986" s="684">
        <v>92678</v>
      </c>
      <c r="B3986" s="684" t="s">
        <v>25999</v>
      </c>
      <c r="C3986" s="684" t="s">
        <v>5</v>
      </c>
      <c r="D3986" s="685" t="s">
        <v>45667</v>
      </c>
    </row>
    <row r="3987" spans="1:4" ht="13.5" x14ac:dyDescent="0.25">
      <c r="A3987" s="684">
        <v>92679</v>
      </c>
      <c r="B3987" s="684" t="s">
        <v>26000</v>
      </c>
      <c r="C3987" s="684" t="s">
        <v>5</v>
      </c>
      <c r="D3987" s="685" t="s">
        <v>45668</v>
      </c>
    </row>
    <row r="3988" spans="1:4" ht="13.5" x14ac:dyDescent="0.25">
      <c r="A3988" s="684">
        <v>92680</v>
      </c>
      <c r="B3988" s="684" t="s">
        <v>26001</v>
      </c>
      <c r="C3988" s="684" t="s">
        <v>5</v>
      </c>
      <c r="D3988" s="685" t="s">
        <v>45669</v>
      </c>
    </row>
    <row r="3989" spans="1:4" ht="13.5" x14ac:dyDescent="0.25">
      <c r="A3989" s="684">
        <v>92681</v>
      </c>
      <c r="B3989" s="684" t="s">
        <v>26002</v>
      </c>
      <c r="C3989" s="684" t="s">
        <v>5</v>
      </c>
      <c r="D3989" s="685" t="s">
        <v>27146</v>
      </c>
    </row>
    <row r="3990" spans="1:4" ht="13.5" x14ac:dyDescent="0.25">
      <c r="A3990" s="684">
        <v>92682</v>
      </c>
      <c r="B3990" s="684" t="s">
        <v>26003</v>
      </c>
      <c r="C3990" s="684" t="s">
        <v>5</v>
      </c>
      <c r="D3990" s="685" t="s">
        <v>45670</v>
      </c>
    </row>
    <row r="3991" spans="1:4" ht="13.5" x14ac:dyDescent="0.25">
      <c r="A3991" s="684">
        <v>92683</v>
      </c>
      <c r="B3991" s="684" t="s">
        <v>26004</v>
      </c>
      <c r="C3991" s="684" t="s">
        <v>5</v>
      </c>
      <c r="D3991" s="685" t="s">
        <v>45671</v>
      </c>
    </row>
    <row r="3992" spans="1:4" ht="13.5" x14ac:dyDescent="0.25">
      <c r="A3992" s="684">
        <v>92684</v>
      </c>
      <c r="B3992" s="684" t="s">
        <v>26005</v>
      </c>
      <c r="C3992" s="684" t="s">
        <v>5</v>
      </c>
      <c r="D3992" s="685" t="s">
        <v>45672</v>
      </c>
    </row>
    <row r="3993" spans="1:4" ht="13.5" x14ac:dyDescent="0.25">
      <c r="A3993" s="684">
        <v>92685</v>
      </c>
      <c r="B3993" s="684" t="s">
        <v>26006</v>
      </c>
      <c r="C3993" s="684" t="s">
        <v>5</v>
      </c>
      <c r="D3993" s="685" t="s">
        <v>45673</v>
      </c>
    </row>
    <row r="3994" spans="1:4" ht="13.5" x14ac:dyDescent="0.25">
      <c r="A3994" s="684">
        <v>92686</v>
      </c>
      <c r="B3994" s="684" t="s">
        <v>26007</v>
      </c>
      <c r="C3994" s="684" t="s">
        <v>5</v>
      </c>
      <c r="D3994" s="685" t="s">
        <v>45674</v>
      </c>
    </row>
    <row r="3995" spans="1:4" ht="13.5" x14ac:dyDescent="0.25">
      <c r="A3995" s="684">
        <v>92692</v>
      </c>
      <c r="B3995" s="684" t="s">
        <v>26008</v>
      </c>
      <c r="C3995" s="684" t="s">
        <v>5</v>
      </c>
      <c r="D3995" s="685" t="s">
        <v>45675</v>
      </c>
    </row>
    <row r="3996" spans="1:4" ht="13.5" x14ac:dyDescent="0.25">
      <c r="A3996" s="684">
        <v>92693</v>
      </c>
      <c r="B3996" s="684" t="s">
        <v>26010</v>
      </c>
      <c r="C3996" s="684" t="s">
        <v>5</v>
      </c>
      <c r="D3996" s="685" t="s">
        <v>25140</v>
      </c>
    </row>
    <row r="3997" spans="1:4" ht="13.5" x14ac:dyDescent="0.25">
      <c r="A3997" s="684">
        <v>92694</v>
      </c>
      <c r="B3997" s="684" t="s">
        <v>26011</v>
      </c>
      <c r="C3997" s="684" t="s">
        <v>5</v>
      </c>
      <c r="D3997" s="685" t="s">
        <v>23632</v>
      </c>
    </row>
    <row r="3998" spans="1:4" ht="13.5" x14ac:dyDescent="0.25">
      <c r="A3998" s="684">
        <v>92695</v>
      </c>
      <c r="B3998" s="684" t="s">
        <v>26012</v>
      </c>
      <c r="C3998" s="684" t="s">
        <v>5</v>
      </c>
      <c r="D3998" s="685" t="s">
        <v>45676</v>
      </c>
    </row>
    <row r="3999" spans="1:4" ht="13.5" x14ac:dyDescent="0.25">
      <c r="A3999" s="684">
        <v>92696</v>
      </c>
      <c r="B3999" s="684" t="s">
        <v>26014</v>
      </c>
      <c r="C3999" s="684" t="s">
        <v>5</v>
      </c>
      <c r="D3999" s="685" t="s">
        <v>24628</v>
      </c>
    </row>
    <row r="4000" spans="1:4" ht="13.5" x14ac:dyDescent="0.25">
      <c r="A4000" s="684">
        <v>92697</v>
      </c>
      <c r="B4000" s="684" t="s">
        <v>26015</v>
      </c>
      <c r="C4000" s="684" t="s">
        <v>5</v>
      </c>
      <c r="D4000" s="685" t="s">
        <v>45677</v>
      </c>
    </row>
    <row r="4001" spans="1:4" ht="13.5" x14ac:dyDescent="0.25">
      <c r="A4001" s="684">
        <v>92698</v>
      </c>
      <c r="B4001" s="684" t="s">
        <v>26016</v>
      </c>
      <c r="C4001" s="684" t="s">
        <v>5</v>
      </c>
      <c r="D4001" s="685" t="s">
        <v>25255</v>
      </c>
    </row>
    <row r="4002" spans="1:4" ht="13.5" x14ac:dyDescent="0.25">
      <c r="A4002" s="684">
        <v>92699</v>
      </c>
      <c r="B4002" s="684" t="s">
        <v>26017</v>
      </c>
      <c r="C4002" s="684" t="s">
        <v>5</v>
      </c>
      <c r="D4002" s="685" t="s">
        <v>45678</v>
      </c>
    </row>
    <row r="4003" spans="1:4" ht="13.5" x14ac:dyDescent="0.25">
      <c r="A4003" s="684">
        <v>92700</v>
      </c>
      <c r="B4003" s="684" t="s">
        <v>26018</v>
      </c>
      <c r="C4003" s="684" t="s">
        <v>5</v>
      </c>
      <c r="D4003" s="685" t="s">
        <v>45679</v>
      </c>
    </row>
    <row r="4004" spans="1:4" ht="13.5" x14ac:dyDescent="0.25">
      <c r="A4004" s="684">
        <v>92701</v>
      </c>
      <c r="B4004" s="684" t="s">
        <v>26019</v>
      </c>
      <c r="C4004" s="684" t="s">
        <v>5</v>
      </c>
      <c r="D4004" s="685" t="s">
        <v>24171</v>
      </c>
    </row>
    <row r="4005" spans="1:4" ht="13.5" x14ac:dyDescent="0.25">
      <c r="A4005" s="684">
        <v>92702</v>
      </c>
      <c r="B4005" s="684" t="s">
        <v>26020</v>
      </c>
      <c r="C4005" s="684" t="s">
        <v>5</v>
      </c>
      <c r="D4005" s="685" t="s">
        <v>45680</v>
      </c>
    </row>
    <row r="4006" spans="1:4" ht="13.5" x14ac:dyDescent="0.25">
      <c r="A4006" s="684">
        <v>92703</v>
      </c>
      <c r="B4006" s="684" t="s">
        <v>26021</v>
      </c>
      <c r="C4006" s="684" t="s">
        <v>5</v>
      </c>
      <c r="D4006" s="685" t="s">
        <v>45681</v>
      </c>
    </row>
    <row r="4007" spans="1:4" ht="13.5" x14ac:dyDescent="0.25">
      <c r="A4007" s="684">
        <v>92704</v>
      </c>
      <c r="B4007" s="684" t="s">
        <v>26022</v>
      </c>
      <c r="C4007" s="684" t="s">
        <v>5</v>
      </c>
      <c r="D4007" s="685" t="s">
        <v>44043</v>
      </c>
    </row>
    <row r="4008" spans="1:4" ht="13.5" x14ac:dyDescent="0.25">
      <c r="A4008" s="684">
        <v>92705</v>
      </c>
      <c r="B4008" s="684" t="s">
        <v>26023</v>
      </c>
      <c r="C4008" s="684" t="s">
        <v>5</v>
      </c>
      <c r="D4008" s="685" t="s">
        <v>45682</v>
      </c>
    </row>
    <row r="4009" spans="1:4" ht="13.5" x14ac:dyDescent="0.25">
      <c r="A4009" s="684">
        <v>92706</v>
      </c>
      <c r="B4009" s="684" t="s">
        <v>26024</v>
      </c>
      <c r="C4009" s="684" t="s">
        <v>5</v>
      </c>
      <c r="D4009" s="685" t="s">
        <v>27147</v>
      </c>
    </row>
    <row r="4010" spans="1:4" ht="13.5" x14ac:dyDescent="0.25">
      <c r="A4010" s="684">
        <v>92889</v>
      </c>
      <c r="B4010" s="684" t="s">
        <v>26025</v>
      </c>
      <c r="C4010" s="684" t="s">
        <v>5</v>
      </c>
      <c r="D4010" s="685" t="s">
        <v>27148</v>
      </c>
    </row>
    <row r="4011" spans="1:4" ht="13.5" x14ac:dyDescent="0.25">
      <c r="A4011" s="684">
        <v>92890</v>
      </c>
      <c r="B4011" s="684" t="s">
        <v>26026</v>
      </c>
      <c r="C4011" s="684" t="s">
        <v>5</v>
      </c>
      <c r="D4011" s="685" t="s">
        <v>45683</v>
      </c>
    </row>
    <row r="4012" spans="1:4" ht="13.5" x14ac:dyDescent="0.25">
      <c r="A4012" s="684">
        <v>92891</v>
      </c>
      <c r="B4012" s="684" t="s">
        <v>26027</v>
      </c>
      <c r="C4012" s="684" t="s">
        <v>5</v>
      </c>
      <c r="D4012" s="685" t="s">
        <v>45684</v>
      </c>
    </row>
    <row r="4013" spans="1:4" ht="13.5" x14ac:dyDescent="0.25">
      <c r="A4013" s="684">
        <v>92892</v>
      </c>
      <c r="B4013" s="684" t="s">
        <v>26028</v>
      </c>
      <c r="C4013" s="684" t="s">
        <v>5</v>
      </c>
      <c r="D4013" s="685" t="s">
        <v>45685</v>
      </c>
    </row>
    <row r="4014" spans="1:4" ht="13.5" x14ac:dyDescent="0.25">
      <c r="A4014" s="684">
        <v>92893</v>
      </c>
      <c r="B4014" s="684" t="s">
        <v>26029</v>
      </c>
      <c r="C4014" s="684" t="s">
        <v>5</v>
      </c>
      <c r="D4014" s="685" t="s">
        <v>27149</v>
      </c>
    </row>
    <row r="4015" spans="1:4" ht="13.5" x14ac:dyDescent="0.25">
      <c r="A4015" s="684">
        <v>92894</v>
      </c>
      <c r="B4015" s="684" t="s">
        <v>26030</v>
      </c>
      <c r="C4015" s="684" t="s">
        <v>5</v>
      </c>
      <c r="D4015" s="685" t="s">
        <v>45686</v>
      </c>
    </row>
    <row r="4016" spans="1:4" ht="13.5" x14ac:dyDescent="0.25">
      <c r="A4016" s="684">
        <v>92895</v>
      </c>
      <c r="B4016" s="684" t="s">
        <v>26031</v>
      </c>
      <c r="C4016" s="684" t="s">
        <v>5</v>
      </c>
      <c r="D4016" s="685" t="s">
        <v>45687</v>
      </c>
    </row>
    <row r="4017" spans="1:4" ht="13.5" x14ac:dyDescent="0.25">
      <c r="A4017" s="684">
        <v>92896</v>
      </c>
      <c r="B4017" s="684" t="s">
        <v>26032</v>
      </c>
      <c r="C4017" s="684" t="s">
        <v>5</v>
      </c>
      <c r="D4017" s="685" t="s">
        <v>45688</v>
      </c>
    </row>
    <row r="4018" spans="1:4" ht="13.5" x14ac:dyDescent="0.25">
      <c r="A4018" s="684">
        <v>92897</v>
      </c>
      <c r="B4018" s="684" t="s">
        <v>26033</v>
      </c>
      <c r="C4018" s="684" t="s">
        <v>5</v>
      </c>
      <c r="D4018" s="685" t="s">
        <v>45689</v>
      </c>
    </row>
    <row r="4019" spans="1:4" ht="13.5" x14ac:dyDescent="0.25">
      <c r="A4019" s="684">
        <v>92898</v>
      </c>
      <c r="B4019" s="684" t="s">
        <v>26034</v>
      </c>
      <c r="C4019" s="684" t="s">
        <v>5</v>
      </c>
      <c r="D4019" s="685" t="s">
        <v>45690</v>
      </c>
    </row>
    <row r="4020" spans="1:4" ht="13.5" x14ac:dyDescent="0.25">
      <c r="A4020" s="684">
        <v>92899</v>
      </c>
      <c r="B4020" s="684" t="s">
        <v>26035</v>
      </c>
      <c r="C4020" s="684" t="s">
        <v>5</v>
      </c>
      <c r="D4020" s="685" t="s">
        <v>45691</v>
      </c>
    </row>
    <row r="4021" spans="1:4" ht="13.5" x14ac:dyDescent="0.25">
      <c r="A4021" s="684">
        <v>92900</v>
      </c>
      <c r="B4021" s="684" t="s">
        <v>26036</v>
      </c>
      <c r="C4021" s="684" t="s">
        <v>5</v>
      </c>
      <c r="D4021" s="685" t="s">
        <v>27150</v>
      </c>
    </row>
    <row r="4022" spans="1:4" ht="13.5" x14ac:dyDescent="0.25">
      <c r="A4022" s="684">
        <v>92901</v>
      </c>
      <c r="B4022" s="684" t="s">
        <v>26037</v>
      </c>
      <c r="C4022" s="684" t="s">
        <v>5</v>
      </c>
      <c r="D4022" s="685" t="s">
        <v>45692</v>
      </c>
    </row>
    <row r="4023" spans="1:4" ht="13.5" x14ac:dyDescent="0.25">
      <c r="A4023" s="684">
        <v>92902</v>
      </c>
      <c r="B4023" s="684" t="s">
        <v>26038</v>
      </c>
      <c r="C4023" s="684" t="s">
        <v>5</v>
      </c>
      <c r="D4023" s="685" t="s">
        <v>45693</v>
      </c>
    </row>
    <row r="4024" spans="1:4" ht="13.5" x14ac:dyDescent="0.25">
      <c r="A4024" s="684">
        <v>92903</v>
      </c>
      <c r="B4024" s="684" t="s">
        <v>26039</v>
      </c>
      <c r="C4024" s="684" t="s">
        <v>5</v>
      </c>
      <c r="D4024" s="685" t="s">
        <v>45694</v>
      </c>
    </row>
    <row r="4025" spans="1:4" ht="13.5" x14ac:dyDescent="0.25">
      <c r="A4025" s="684">
        <v>92904</v>
      </c>
      <c r="B4025" s="684" t="s">
        <v>26040</v>
      </c>
      <c r="C4025" s="684" t="s">
        <v>5</v>
      </c>
      <c r="D4025" s="685" t="s">
        <v>45695</v>
      </c>
    </row>
    <row r="4026" spans="1:4" ht="13.5" x14ac:dyDescent="0.25">
      <c r="A4026" s="684">
        <v>92905</v>
      </c>
      <c r="B4026" s="684" t="s">
        <v>26041</v>
      </c>
      <c r="C4026" s="684" t="s">
        <v>5</v>
      </c>
      <c r="D4026" s="685" t="s">
        <v>27151</v>
      </c>
    </row>
    <row r="4027" spans="1:4" ht="13.5" x14ac:dyDescent="0.25">
      <c r="A4027" s="684">
        <v>92906</v>
      </c>
      <c r="B4027" s="684" t="s">
        <v>26042</v>
      </c>
      <c r="C4027" s="684" t="s">
        <v>5</v>
      </c>
      <c r="D4027" s="685" t="s">
        <v>45696</v>
      </c>
    </row>
    <row r="4028" spans="1:4" ht="13.5" x14ac:dyDescent="0.25">
      <c r="A4028" s="684">
        <v>92907</v>
      </c>
      <c r="B4028" s="684" t="s">
        <v>26044</v>
      </c>
      <c r="C4028" s="684" t="s">
        <v>5</v>
      </c>
      <c r="D4028" s="685" t="s">
        <v>45697</v>
      </c>
    </row>
    <row r="4029" spans="1:4" ht="13.5" x14ac:dyDescent="0.25">
      <c r="A4029" s="684">
        <v>92908</v>
      </c>
      <c r="B4029" s="684" t="s">
        <v>26045</v>
      </c>
      <c r="C4029" s="684" t="s">
        <v>5</v>
      </c>
      <c r="D4029" s="685" t="s">
        <v>45697</v>
      </c>
    </row>
    <row r="4030" spans="1:4" ht="13.5" x14ac:dyDescent="0.25">
      <c r="A4030" s="684">
        <v>92909</v>
      </c>
      <c r="B4030" s="684" t="s">
        <v>26046</v>
      </c>
      <c r="C4030" s="684" t="s">
        <v>5</v>
      </c>
      <c r="D4030" s="685" t="s">
        <v>45697</v>
      </c>
    </row>
    <row r="4031" spans="1:4" ht="13.5" x14ac:dyDescent="0.25">
      <c r="A4031" s="684">
        <v>92910</v>
      </c>
      <c r="B4031" s="684" t="s">
        <v>26047</v>
      </c>
      <c r="C4031" s="684" t="s">
        <v>5</v>
      </c>
      <c r="D4031" s="685" t="s">
        <v>45698</v>
      </c>
    </row>
    <row r="4032" spans="1:4" ht="13.5" x14ac:dyDescent="0.25">
      <c r="A4032" s="684">
        <v>92911</v>
      </c>
      <c r="B4032" s="684" t="s">
        <v>26049</v>
      </c>
      <c r="C4032" s="684" t="s">
        <v>5</v>
      </c>
      <c r="D4032" s="685" t="s">
        <v>45698</v>
      </c>
    </row>
    <row r="4033" spans="1:4" ht="13.5" x14ac:dyDescent="0.25">
      <c r="A4033" s="684">
        <v>92912</v>
      </c>
      <c r="B4033" s="684" t="s">
        <v>26050</v>
      </c>
      <c r="C4033" s="684" t="s">
        <v>5</v>
      </c>
      <c r="D4033" s="685" t="s">
        <v>45699</v>
      </c>
    </row>
    <row r="4034" spans="1:4" ht="13.5" x14ac:dyDescent="0.25">
      <c r="A4034" s="684">
        <v>92913</v>
      </c>
      <c r="B4034" s="684" t="s">
        <v>26051</v>
      </c>
      <c r="C4034" s="684" t="s">
        <v>5</v>
      </c>
      <c r="D4034" s="685" t="s">
        <v>45700</v>
      </c>
    </row>
    <row r="4035" spans="1:4" ht="13.5" x14ac:dyDescent="0.25">
      <c r="A4035" s="684">
        <v>92914</v>
      </c>
      <c r="B4035" s="684" t="s">
        <v>26052</v>
      </c>
      <c r="C4035" s="684" t="s">
        <v>5</v>
      </c>
      <c r="D4035" s="685" t="s">
        <v>45700</v>
      </c>
    </row>
    <row r="4036" spans="1:4" ht="13.5" x14ac:dyDescent="0.25">
      <c r="A4036" s="684">
        <v>92918</v>
      </c>
      <c r="B4036" s="684" t="s">
        <v>26053</v>
      </c>
      <c r="C4036" s="684" t="s">
        <v>5</v>
      </c>
      <c r="D4036" s="685" t="s">
        <v>24225</v>
      </c>
    </row>
    <row r="4037" spans="1:4" ht="13.5" x14ac:dyDescent="0.25">
      <c r="A4037" s="684">
        <v>92920</v>
      </c>
      <c r="B4037" s="684" t="s">
        <v>26054</v>
      </c>
      <c r="C4037" s="684" t="s">
        <v>5</v>
      </c>
      <c r="D4037" s="685" t="s">
        <v>45701</v>
      </c>
    </row>
    <row r="4038" spans="1:4" ht="13.5" x14ac:dyDescent="0.25">
      <c r="A4038" s="684">
        <v>92925</v>
      </c>
      <c r="B4038" s="684" t="s">
        <v>26055</v>
      </c>
      <c r="C4038" s="684" t="s">
        <v>5</v>
      </c>
      <c r="D4038" s="685" t="s">
        <v>45702</v>
      </c>
    </row>
    <row r="4039" spans="1:4" ht="13.5" x14ac:dyDescent="0.25">
      <c r="A4039" s="684">
        <v>92926</v>
      </c>
      <c r="B4039" s="684" t="s">
        <v>26056</v>
      </c>
      <c r="C4039" s="684" t="s">
        <v>5</v>
      </c>
      <c r="D4039" s="685" t="s">
        <v>27152</v>
      </c>
    </row>
    <row r="4040" spans="1:4" ht="13.5" x14ac:dyDescent="0.25">
      <c r="A4040" s="684">
        <v>92927</v>
      </c>
      <c r="B4040" s="684" t="s">
        <v>26057</v>
      </c>
      <c r="C4040" s="684" t="s">
        <v>5</v>
      </c>
      <c r="D4040" s="685" t="s">
        <v>27152</v>
      </c>
    </row>
    <row r="4041" spans="1:4" ht="13.5" x14ac:dyDescent="0.25">
      <c r="A4041" s="684">
        <v>92928</v>
      </c>
      <c r="B4041" s="684" t="s">
        <v>26058</v>
      </c>
      <c r="C4041" s="684" t="s">
        <v>5</v>
      </c>
      <c r="D4041" s="685" t="s">
        <v>45703</v>
      </c>
    </row>
    <row r="4042" spans="1:4" ht="13.5" x14ac:dyDescent="0.25">
      <c r="A4042" s="684">
        <v>92929</v>
      </c>
      <c r="B4042" s="684" t="s">
        <v>26059</v>
      </c>
      <c r="C4042" s="684" t="s">
        <v>5</v>
      </c>
      <c r="D4042" s="685" t="s">
        <v>45703</v>
      </c>
    </row>
    <row r="4043" spans="1:4" ht="13.5" x14ac:dyDescent="0.25">
      <c r="A4043" s="684">
        <v>92930</v>
      </c>
      <c r="B4043" s="684" t="s">
        <v>26060</v>
      </c>
      <c r="C4043" s="684" t="s">
        <v>5</v>
      </c>
      <c r="D4043" s="685" t="s">
        <v>45703</v>
      </c>
    </row>
    <row r="4044" spans="1:4" ht="13.5" x14ac:dyDescent="0.25">
      <c r="A4044" s="684">
        <v>92931</v>
      </c>
      <c r="B4044" s="684" t="s">
        <v>26061</v>
      </c>
      <c r="C4044" s="684" t="s">
        <v>5</v>
      </c>
      <c r="D4044" s="685" t="s">
        <v>45704</v>
      </c>
    </row>
    <row r="4045" spans="1:4" ht="13.5" x14ac:dyDescent="0.25">
      <c r="A4045" s="684">
        <v>92932</v>
      </c>
      <c r="B4045" s="684" t="s">
        <v>26062</v>
      </c>
      <c r="C4045" s="684" t="s">
        <v>5</v>
      </c>
      <c r="D4045" s="685" t="s">
        <v>45704</v>
      </c>
    </row>
    <row r="4046" spans="1:4" ht="13.5" x14ac:dyDescent="0.25">
      <c r="A4046" s="684">
        <v>92933</v>
      </c>
      <c r="B4046" s="684" t="s">
        <v>26063</v>
      </c>
      <c r="C4046" s="684" t="s">
        <v>5</v>
      </c>
      <c r="D4046" s="685" t="s">
        <v>45704</v>
      </c>
    </row>
    <row r="4047" spans="1:4" ht="13.5" x14ac:dyDescent="0.25">
      <c r="A4047" s="684">
        <v>92934</v>
      </c>
      <c r="B4047" s="684" t="s">
        <v>26064</v>
      </c>
      <c r="C4047" s="684" t="s">
        <v>5</v>
      </c>
      <c r="D4047" s="685" t="s">
        <v>27153</v>
      </c>
    </row>
    <row r="4048" spans="1:4" ht="13.5" x14ac:dyDescent="0.25">
      <c r="A4048" s="684">
        <v>92935</v>
      </c>
      <c r="B4048" s="684" t="s">
        <v>26065</v>
      </c>
      <c r="C4048" s="684" t="s">
        <v>5</v>
      </c>
      <c r="D4048" s="685" t="s">
        <v>27153</v>
      </c>
    </row>
    <row r="4049" spans="1:4" ht="13.5" x14ac:dyDescent="0.25">
      <c r="A4049" s="684">
        <v>92936</v>
      </c>
      <c r="B4049" s="684" t="s">
        <v>26066</v>
      </c>
      <c r="C4049" s="684" t="s">
        <v>5</v>
      </c>
      <c r="D4049" s="685" t="s">
        <v>45705</v>
      </c>
    </row>
    <row r="4050" spans="1:4" ht="13.5" x14ac:dyDescent="0.25">
      <c r="A4050" s="684">
        <v>92937</v>
      </c>
      <c r="B4050" s="684" t="s">
        <v>26067</v>
      </c>
      <c r="C4050" s="684" t="s">
        <v>5</v>
      </c>
      <c r="D4050" s="685" t="s">
        <v>45705</v>
      </c>
    </row>
    <row r="4051" spans="1:4" ht="13.5" x14ac:dyDescent="0.25">
      <c r="A4051" s="684">
        <v>92938</v>
      </c>
      <c r="B4051" s="684" t="s">
        <v>26068</v>
      </c>
      <c r="C4051" s="684" t="s">
        <v>5</v>
      </c>
      <c r="D4051" s="685" t="s">
        <v>45706</v>
      </c>
    </row>
    <row r="4052" spans="1:4" ht="13.5" x14ac:dyDescent="0.25">
      <c r="A4052" s="684">
        <v>92939</v>
      </c>
      <c r="B4052" s="684" t="s">
        <v>26069</v>
      </c>
      <c r="C4052" s="684" t="s">
        <v>5</v>
      </c>
      <c r="D4052" s="685" t="s">
        <v>45707</v>
      </c>
    </row>
    <row r="4053" spans="1:4" ht="13.5" x14ac:dyDescent="0.25">
      <c r="A4053" s="684">
        <v>92940</v>
      </c>
      <c r="B4053" s="684" t="s">
        <v>26070</v>
      </c>
      <c r="C4053" s="684" t="s">
        <v>5</v>
      </c>
      <c r="D4053" s="685" t="s">
        <v>27154</v>
      </c>
    </row>
    <row r="4054" spans="1:4" ht="13.5" x14ac:dyDescent="0.25">
      <c r="A4054" s="684">
        <v>92941</v>
      </c>
      <c r="B4054" s="684" t="s">
        <v>26071</v>
      </c>
      <c r="C4054" s="684" t="s">
        <v>5</v>
      </c>
      <c r="D4054" s="685" t="s">
        <v>27155</v>
      </c>
    </row>
    <row r="4055" spans="1:4" ht="13.5" x14ac:dyDescent="0.25">
      <c r="A4055" s="684">
        <v>92942</v>
      </c>
      <c r="B4055" s="684" t="s">
        <v>26072</v>
      </c>
      <c r="C4055" s="684" t="s">
        <v>5</v>
      </c>
      <c r="D4055" s="685" t="s">
        <v>27155</v>
      </c>
    </row>
    <row r="4056" spans="1:4" ht="13.5" x14ac:dyDescent="0.25">
      <c r="A4056" s="684">
        <v>92943</v>
      </c>
      <c r="B4056" s="684" t="s">
        <v>26073</v>
      </c>
      <c r="C4056" s="684" t="s">
        <v>5</v>
      </c>
      <c r="D4056" s="685" t="s">
        <v>27156</v>
      </c>
    </row>
    <row r="4057" spans="1:4" ht="13.5" x14ac:dyDescent="0.25">
      <c r="A4057" s="684">
        <v>92944</v>
      </c>
      <c r="B4057" s="684" t="s">
        <v>26074</v>
      </c>
      <c r="C4057" s="684" t="s">
        <v>5</v>
      </c>
      <c r="D4057" s="685" t="s">
        <v>27156</v>
      </c>
    </row>
    <row r="4058" spans="1:4" ht="13.5" x14ac:dyDescent="0.25">
      <c r="A4058" s="684">
        <v>92945</v>
      </c>
      <c r="B4058" s="684" t="s">
        <v>26075</v>
      </c>
      <c r="C4058" s="684" t="s">
        <v>5</v>
      </c>
      <c r="D4058" s="685" t="s">
        <v>27156</v>
      </c>
    </row>
    <row r="4059" spans="1:4" ht="13.5" x14ac:dyDescent="0.25">
      <c r="A4059" s="684">
        <v>92946</v>
      </c>
      <c r="B4059" s="684" t="s">
        <v>26076</v>
      </c>
      <c r="C4059" s="684" t="s">
        <v>5</v>
      </c>
      <c r="D4059" s="685" t="s">
        <v>23788</v>
      </c>
    </row>
    <row r="4060" spans="1:4" ht="13.5" x14ac:dyDescent="0.25">
      <c r="A4060" s="684">
        <v>92947</v>
      </c>
      <c r="B4060" s="684" t="s">
        <v>26077</v>
      </c>
      <c r="C4060" s="684" t="s">
        <v>5</v>
      </c>
      <c r="D4060" s="685" t="s">
        <v>23788</v>
      </c>
    </row>
    <row r="4061" spans="1:4" ht="13.5" x14ac:dyDescent="0.25">
      <c r="A4061" s="684">
        <v>92948</v>
      </c>
      <c r="B4061" s="684" t="s">
        <v>26078</v>
      </c>
      <c r="C4061" s="684" t="s">
        <v>5</v>
      </c>
      <c r="D4061" s="685" t="s">
        <v>23788</v>
      </c>
    </row>
    <row r="4062" spans="1:4" ht="13.5" x14ac:dyDescent="0.25">
      <c r="A4062" s="684">
        <v>92949</v>
      </c>
      <c r="B4062" s="684" t="s">
        <v>26079</v>
      </c>
      <c r="C4062" s="684" t="s">
        <v>5</v>
      </c>
      <c r="D4062" s="685" t="s">
        <v>27157</v>
      </c>
    </row>
    <row r="4063" spans="1:4" ht="13.5" x14ac:dyDescent="0.25">
      <c r="A4063" s="684">
        <v>92950</v>
      </c>
      <c r="B4063" s="684" t="s">
        <v>26080</v>
      </c>
      <c r="C4063" s="684" t="s">
        <v>5</v>
      </c>
      <c r="D4063" s="685" t="s">
        <v>27157</v>
      </c>
    </row>
    <row r="4064" spans="1:4" ht="13.5" x14ac:dyDescent="0.25">
      <c r="A4064" s="684">
        <v>92951</v>
      </c>
      <c r="B4064" s="684" t="s">
        <v>26081</v>
      </c>
      <c r="C4064" s="684" t="s">
        <v>5</v>
      </c>
      <c r="D4064" s="685" t="s">
        <v>45708</v>
      </c>
    </row>
    <row r="4065" spans="1:4" ht="13.5" x14ac:dyDescent="0.25">
      <c r="A4065" s="684">
        <v>92952</v>
      </c>
      <c r="B4065" s="684" t="s">
        <v>26082</v>
      </c>
      <c r="C4065" s="684" t="s">
        <v>5</v>
      </c>
      <c r="D4065" s="685" t="s">
        <v>45708</v>
      </c>
    </row>
    <row r="4066" spans="1:4" ht="13.5" x14ac:dyDescent="0.25">
      <c r="A4066" s="684">
        <v>92953</v>
      </c>
      <c r="B4066" s="684" t="s">
        <v>26083</v>
      </c>
      <c r="C4066" s="684" t="s">
        <v>5</v>
      </c>
      <c r="D4066" s="685" t="s">
        <v>45709</v>
      </c>
    </row>
    <row r="4067" spans="1:4" ht="13.5" x14ac:dyDescent="0.25">
      <c r="A4067" s="684">
        <v>93050</v>
      </c>
      <c r="B4067" s="684" t="s">
        <v>45710</v>
      </c>
      <c r="C4067" s="684" t="s">
        <v>5</v>
      </c>
      <c r="D4067" s="685" t="s">
        <v>45711</v>
      </c>
    </row>
    <row r="4068" spans="1:4" ht="13.5" x14ac:dyDescent="0.25">
      <c r="A4068" s="684">
        <v>93051</v>
      </c>
      <c r="B4068" s="684" t="s">
        <v>45712</v>
      </c>
      <c r="C4068" s="684" t="s">
        <v>5</v>
      </c>
      <c r="D4068" s="685" t="s">
        <v>23783</v>
      </c>
    </row>
    <row r="4069" spans="1:4" ht="13.5" x14ac:dyDescent="0.25">
      <c r="A4069" s="684">
        <v>93052</v>
      </c>
      <c r="B4069" s="684" t="s">
        <v>45713</v>
      </c>
      <c r="C4069" s="684" t="s">
        <v>5</v>
      </c>
      <c r="D4069" s="685" t="s">
        <v>45714</v>
      </c>
    </row>
    <row r="4070" spans="1:4" ht="13.5" x14ac:dyDescent="0.25">
      <c r="A4070" s="684">
        <v>93054</v>
      </c>
      <c r="B4070" s="684" t="s">
        <v>45715</v>
      </c>
      <c r="C4070" s="684" t="s">
        <v>5</v>
      </c>
      <c r="D4070" s="685" t="s">
        <v>26085</v>
      </c>
    </row>
    <row r="4071" spans="1:4" ht="13.5" x14ac:dyDescent="0.25">
      <c r="A4071" s="684">
        <v>93055</v>
      </c>
      <c r="B4071" s="684" t="s">
        <v>45716</v>
      </c>
      <c r="C4071" s="684" t="s">
        <v>5</v>
      </c>
      <c r="D4071" s="685" t="s">
        <v>45717</v>
      </c>
    </row>
    <row r="4072" spans="1:4" ht="13.5" x14ac:dyDescent="0.25">
      <c r="A4072" s="684">
        <v>93056</v>
      </c>
      <c r="B4072" s="684" t="s">
        <v>45718</v>
      </c>
      <c r="C4072" s="684" t="s">
        <v>5</v>
      </c>
      <c r="D4072" s="685" t="s">
        <v>25264</v>
      </c>
    </row>
    <row r="4073" spans="1:4" ht="13.5" x14ac:dyDescent="0.25">
      <c r="A4073" s="684">
        <v>93057</v>
      </c>
      <c r="B4073" s="684" t="s">
        <v>45719</v>
      </c>
      <c r="C4073" s="684" t="s">
        <v>5</v>
      </c>
      <c r="D4073" s="685" t="s">
        <v>25898</v>
      </c>
    </row>
    <row r="4074" spans="1:4" ht="13.5" x14ac:dyDescent="0.25">
      <c r="A4074" s="684">
        <v>93058</v>
      </c>
      <c r="B4074" s="684" t="s">
        <v>45720</v>
      </c>
      <c r="C4074" s="684" t="s">
        <v>5</v>
      </c>
      <c r="D4074" s="685" t="s">
        <v>45721</v>
      </c>
    </row>
    <row r="4075" spans="1:4" ht="13.5" x14ac:dyDescent="0.25">
      <c r="A4075" s="684">
        <v>93059</v>
      </c>
      <c r="B4075" s="684" t="s">
        <v>45722</v>
      </c>
      <c r="C4075" s="684" t="s">
        <v>5</v>
      </c>
      <c r="D4075" s="685" t="s">
        <v>26086</v>
      </c>
    </row>
    <row r="4076" spans="1:4" ht="13.5" x14ac:dyDescent="0.25">
      <c r="A4076" s="684">
        <v>93060</v>
      </c>
      <c r="B4076" s="684" t="s">
        <v>45723</v>
      </c>
      <c r="C4076" s="684" t="s">
        <v>5</v>
      </c>
      <c r="D4076" s="685" t="s">
        <v>45724</v>
      </c>
    </row>
    <row r="4077" spans="1:4" ht="13.5" x14ac:dyDescent="0.25">
      <c r="A4077" s="684">
        <v>93061</v>
      </c>
      <c r="B4077" s="684" t="s">
        <v>45725</v>
      </c>
      <c r="C4077" s="684" t="s">
        <v>5</v>
      </c>
      <c r="D4077" s="685" t="s">
        <v>45726</v>
      </c>
    </row>
    <row r="4078" spans="1:4" ht="13.5" x14ac:dyDescent="0.25">
      <c r="A4078" s="684">
        <v>93062</v>
      </c>
      <c r="B4078" s="684" t="s">
        <v>45727</v>
      </c>
      <c r="C4078" s="684" t="s">
        <v>5</v>
      </c>
      <c r="D4078" s="685" t="s">
        <v>27158</v>
      </c>
    </row>
    <row r="4079" spans="1:4" ht="13.5" x14ac:dyDescent="0.25">
      <c r="A4079" s="684">
        <v>93063</v>
      </c>
      <c r="B4079" s="684" t="s">
        <v>45728</v>
      </c>
      <c r="C4079" s="684" t="s">
        <v>5</v>
      </c>
      <c r="D4079" s="685" t="s">
        <v>45729</v>
      </c>
    </row>
    <row r="4080" spans="1:4" ht="13.5" x14ac:dyDescent="0.25">
      <c r="A4080" s="684">
        <v>93064</v>
      </c>
      <c r="B4080" s="684" t="s">
        <v>45730</v>
      </c>
      <c r="C4080" s="684" t="s">
        <v>5</v>
      </c>
      <c r="D4080" s="685" t="s">
        <v>27159</v>
      </c>
    </row>
    <row r="4081" spans="1:4" ht="13.5" x14ac:dyDescent="0.25">
      <c r="A4081" s="684">
        <v>93065</v>
      </c>
      <c r="B4081" s="684" t="s">
        <v>45731</v>
      </c>
      <c r="C4081" s="684" t="s">
        <v>5</v>
      </c>
      <c r="D4081" s="685" t="s">
        <v>45732</v>
      </c>
    </row>
    <row r="4082" spans="1:4" ht="13.5" x14ac:dyDescent="0.25">
      <c r="A4082" s="684">
        <v>93066</v>
      </c>
      <c r="B4082" s="684" t="s">
        <v>45733</v>
      </c>
      <c r="C4082" s="684" t="s">
        <v>5</v>
      </c>
      <c r="D4082" s="685" t="s">
        <v>45734</v>
      </c>
    </row>
    <row r="4083" spans="1:4" ht="13.5" x14ac:dyDescent="0.25">
      <c r="A4083" s="684">
        <v>93067</v>
      </c>
      <c r="B4083" s="684" t="s">
        <v>45735</v>
      </c>
      <c r="C4083" s="684" t="s">
        <v>5</v>
      </c>
      <c r="D4083" s="685" t="s">
        <v>45736</v>
      </c>
    </row>
    <row r="4084" spans="1:4" ht="13.5" x14ac:dyDescent="0.25">
      <c r="A4084" s="684">
        <v>93068</v>
      </c>
      <c r="B4084" s="684" t="s">
        <v>45737</v>
      </c>
      <c r="C4084" s="684" t="s">
        <v>5</v>
      </c>
      <c r="D4084" s="685" t="s">
        <v>26087</v>
      </c>
    </row>
    <row r="4085" spans="1:4" ht="13.5" x14ac:dyDescent="0.25">
      <c r="A4085" s="684">
        <v>93069</v>
      </c>
      <c r="B4085" s="684" t="s">
        <v>45738</v>
      </c>
      <c r="C4085" s="684" t="s">
        <v>5</v>
      </c>
      <c r="D4085" s="685" t="s">
        <v>45739</v>
      </c>
    </row>
    <row r="4086" spans="1:4" ht="13.5" x14ac:dyDescent="0.25">
      <c r="A4086" s="684">
        <v>93070</v>
      </c>
      <c r="B4086" s="684" t="s">
        <v>45740</v>
      </c>
      <c r="C4086" s="684" t="s">
        <v>5</v>
      </c>
      <c r="D4086" s="685" t="s">
        <v>45582</v>
      </c>
    </row>
    <row r="4087" spans="1:4" ht="13.5" x14ac:dyDescent="0.25">
      <c r="A4087" s="684">
        <v>93071</v>
      </c>
      <c r="B4087" s="684" t="s">
        <v>45741</v>
      </c>
      <c r="C4087" s="684" t="s">
        <v>5</v>
      </c>
      <c r="D4087" s="685" t="s">
        <v>45742</v>
      </c>
    </row>
    <row r="4088" spans="1:4" ht="13.5" x14ac:dyDescent="0.25">
      <c r="A4088" s="684">
        <v>93072</v>
      </c>
      <c r="B4088" s="684" t="s">
        <v>45743</v>
      </c>
      <c r="C4088" s="684" t="s">
        <v>5</v>
      </c>
      <c r="D4088" s="685" t="s">
        <v>45744</v>
      </c>
    </row>
    <row r="4089" spans="1:4" ht="13.5" x14ac:dyDescent="0.25">
      <c r="A4089" s="684">
        <v>93073</v>
      </c>
      <c r="B4089" s="684" t="s">
        <v>45745</v>
      </c>
      <c r="C4089" s="684" t="s">
        <v>5</v>
      </c>
      <c r="D4089" s="685" t="s">
        <v>45746</v>
      </c>
    </row>
    <row r="4090" spans="1:4" ht="13.5" x14ac:dyDescent="0.25">
      <c r="A4090" s="684">
        <v>93074</v>
      </c>
      <c r="B4090" s="684" t="s">
        <v>45747</v>
      </c>
      <c r="C4090" s="684" t="s">
        <v>5</v>
      </c>
      <c r="D4090" s="685" t="s">
        <v>22792</v>
      </c>
    </row>
    <row r="4091" spans="1:4" ht="13.5" x14ac:dyDescent="0.25">
      <c r="A4091" s="684">
        <v>93075</v>
      </c>
      <c r="B4091" s="684" t="s">
        <v>45748</v>
      </c>
      <c r="C4091" s="684" t="s">
        <v>5</v>
      </c>
      <c r="D4091" s="685" t="s">
        <v>24272</v>
      </c>
    </row>
    <row r="4092" spans="1:4" ht="13.5" x14ac:dyDescent="0.25">
      <c r="A4092" s="684">
        <v>93076</v>
      </c>
      <c r="B4092" s="684" t="s">
        <v>45749</v>
      </c>
      <c r="C4092" s="684" t="s">
        <v>5</v>
      </c>
      <c r="D4092" s="685" t="s">
        <v>26496</v>
      </c>
    </row>
    <row r="4093" spans="1:4" ht="13.5" x14ac:dyDescent="0.25">
      <c r="A4093" s="684">
        <v>93077</v>
      </c>
      <c r="B4093" s="684" t="s">
        <v>45750</v>
      </c>
      <c r="C4093" s="684" t="s">
        <v>5</v>
      </c>
      <c r="D4093" s="685" t="s">
        <v>45751</v>
      </c>
    </row>
    <row r="4094" spans="1:4" ht="13.5" x14ac:dyDescent="0.25">
      <c r="A4094" s="684">
        <v>93078</v>
      </c>
      <c r="B4094" s="684" t="s">
        <v>45752</v>
      </c>
      <c r="C4094" s="684" t="s">
        <v>5</v>
      </c>
      <c r="D4094" s="685" t="s">
        <v>26093</v>
      </c>
    </row>
    <row r="4095" spans="1:4" ht="13.5" x14ac:dyDescent="0.25">
      <c r="A4095" s="684">
        <v>93079</v>
      </c>
      <c r="B4095" s="684" t="s">
        <v>45753</v>
      </c>
      <c r="C4095" s="684" t="s">
        <v>5</v>
      </c>
      <c r="D4095" s="685" t="s">
        <v>45754</v>
      </c>
    </row>
    <row r="4096" spans="1:4" ht="13.5" x14ac:dyDescent="0.25">
      <c r="A4096" s="684">
        <v>93080</v>
      </c>
      <c r="B4096" s="684" t="s">
        <v>45755</v>
      </c>
      <c r="C4096" s="684" t="s">
        <v>5</v>
      </c>
      <c r="D4096" s="685" t="s">
        <v>23925</v>
      </c>
    </row>
    <row r="4097" spans="1:4" ht="13.5" x14ac:dyDescent="0.25">
      <c r="A4097" s="684">
        <v>93081</v>
      </c>
      <c r="B4097" s="684" t="s">
        <v>45756</v>
      </c>
      <c r="C4097" s="684" t="s">
        <v>5</v>
      </c>
      <c r="D4097" s="685" t="s">
        <v>23963</v>
      </c>
    </row>
    <row r="4098" spans="1:4" ht="13.5" x14ac:dyDescent="0.25">
      <c r="A4098" s="684">
        <v>93082</v>
      </c>
      <c r="B4098" s="684" t="s">
        <v>45757</v>
      </c>
      <c r="C4098" s="684" t="s">
        <v>5</v>
      </c>
      <c r="D4098" s="685" t="s">
        <v>45758</v>
      </c>
    </row>
    <row r="4099" spans="1:4" ht="13.5" x14ac:dyDescent="0.25">
      <c r="A4099" s="684">
        <v>93083</v>
      </c>
      <c r="B4099" s="684" t="s">
        <v>45759</v>
      </c>
      <c r="C4099" s="684" t="s">
        <v>5</v>
      </c>
      <c r="D4099" s="685" t="s">
        <v>45760</v>
      </c>
    </row>
    <row r="4100" spans="1:4" ht="13.5" x14ac:dyDescent="0.25">
      <c r="A4100" s="684">
        <v>93084</v>
      </c>
      <c r="B4100" s="684" t="s">
        <v>45761</v>
      </c>
      <c r="C4100" s="684" t="s">
        <v>5</v>
      </c>
      <c r="D4100" s="685" t="s">
        <v>27160</v>
      </c>
    </row>
    <row r="4101" spans="1:4" ht="13.5" x14ac:dyDescent="0.25">
      <c r="A4101" s="684">
        <v>93085</v>
      </c>
      <c r="B4101" s="684" t="s">
        <v>45762</v>
      </c>
      <c r="C4101" s="684" t="s">
        <v>5</v>
      </c>
      <c r="D4101" s="685" t="s">
        <v>45763</v>
      </c>
    </row>
    <row r="4102" spans="1:4" ht="13.5" x14ac:dyDescent="0.25">
      <c r="A4102" s="684">
        <v>93086</v>
      </c>
      <c r="B4102" s="684" t="s">
        <v>45764</v>
      </c>
      <c r="C4102" s="684" t="s">
        <v>5</v>
      </c>
      <c r="D4102" s="685" t="s">
        <v>45765</v>
      </c>
    </row>
    <row r="4103" spans="1:4" ht="13.5" x14ac:dyDescent="0.25">
      <c r="A4103" s="684">
        <v>93087</v>
      </c>
      <c r="B4103" s="684" t="s">
        <v>45766</v>
      </c>
      <c r="C4103" s="684" t="s">
        <v>5</v>
      </c>
      <c r="D4103" s="685" t="s">
        <v>23983</v>
      </c>
    </row>
    <row r="4104" spans="1:4" ht="13.5" x14ac:dyDescent="0.25">
      <c r="A4104" s="684">
        <v>93088</v>
      </c>
      <c r="B4104" s="684" t="s">
        <v>45767</v>
      </c>
      <c r="C4104" s="684" t="s">
        <v>5</v>
      </c>
      <c r="D4104" s="685" t="s">
        <v>45016</v>
      </c>
    </row>
    <row r="4105" spans="1:4" ht="13.5" x14ac:dyDescent="0.25">
      <c r="A4105" s="684">
        <v>93089</v>
      </c>
      <c r="B4105" s="684" t="s">
        <v>45768</v>
      </c>
      <c r="C4105" s="684" t="s">
        <v>5</v>
      </c>
      <c r="D4105" s="685" t="s">
        <v>45769</v>
      </c>
    </row>
    <row r="4106" spans="1:4" ht="13.5" x14ac:dyDescent="0.25">
      <c r="A4106" s="684">
        <v>93090</v>
      </c>
      <c r="B4106" s="684" t="s">
        <v>45770</v>
      </c>
      <c r="C4106" s="684" t="s">
        <v>5</v>
      </c>
      <c r="D4106" s="685" t="s">
        <v>45601</v>
      </c>
    </row>
    <row r="4107" spans="1:4" ht="13.5" x14ac:dyDescent="0.25">
      <c r="A4107" s="684">
        <v>93091</v>
      </c>
      <c r="B4107" s="684" t="s">
        <v>45771</v>
      </c>
      <c r="C4107" s="684" t="s">
        <v>5</v>
      </c>
      <c r="D4107" s="685" t="s">
        <v>45772</v>
      </c>
    </row>
    <row r="4108" spans="1:4" ht="13.5" x14ac:dyDescent="0.25">
      <c r="A4108" s="684">
        <v>93092</v>
      </c>
      <c r="B4108" s="684" t="s">
        <v>45773</v>
      </c>
      <c r="C4108" s="684" t="s">
        <v>5</v>
      </c>
      <c r="D4108" s="685" t="s">
        <v>45774</v>
      </c>
    </row>
    <row r="4109" spans="1:4" ht="13.5" x14ac:dyDescent="0.25">
      <c r="A4109" s="684">
        <v>93093</v>
      </c>
      <c r="B4109" s="684" t="s">
        <v>45775</v>
      </c>
      <c r="C4109" s="684" t="s">
        <v>5</v>
      </c>
      <c r="D4109" s="685" t="s">
        <v>25240</v>
      </c>
    </row>
    <row r="4110" spans="1:4" ht="13.5" x14ac:dyDescent="0.25">
      <c r="A4110" s="684">
        <v>93094</v>
      </c>
      <c r="B4110" s="684" t="s">
        <v>45776</v>
      </c>
      <c r="C4110" s="684" t="s">
        <v>5</v>
      </c>
      <c r="D4110" s="685" t="s">
        <v>44258</v>
      </c>
    </row>
    <row r="4111" spans="1:4" ht="13.5" x14ac:dyDescent="0.25">
      <c r="A4111" s="684">
        <v>93095</v>
      </c>
      <c r="B4111" s="684" t="s">
        <v>45777</v>
      </c>
      <c r="C4111" s="684" t="s">
        <v>5</v>
      </c>
      <c r="D4111" s="685" t="s">
        <v>45778</v>
      </c>
    </row>
    <row r="4112" spans="1:4" ht="13.5" x14ac:dyDescent="0.25">
      <c r="A4112" s="684">
        <v>93096</v>
      </c>
      <c r="B4112" s="684" t="s">
        <v>45779</v>
      </c>
      <c r="C4112" s="684" t="s">
        <v>5</v>
      </c>
      <c r="D4112" s="685" t="s">
        <v>26088</v>
      </c>
    </row>
    <row r="4113" spans="1:4" ht="13.5" x14ac:dyDescent="0.25">
      <c r="A4113" s="684">
        <v>93097</v>
      </c>
      <c r="B4113" s="684" t="s">
        <v>45780</v>
      </c>
      <c r="C4113" s="684" t="s">
        <v>5</v>
      </c>
      <c r="D4113" s="685" t="s">
        <v>26934</v>
      </c>
    </row>
    <row r="4114" spans="1:4" ht="13.5" x14ac:dyDescent="0.25">
      <c r="A4114" s="684">
        <v>93098</v>
      </c>
      <c r="B4114" s="684" t="s">
        <v>45781</v>
      </c>
      <c r="C4114" s="684" t="s">
        <v>5</v>
      </c>
      <c r="D4114" s="685" t="s">
        <v>27161</v>
      </c>
    </row>
    <row r="4115" spans="1:4" ht="13.5" x14ac:dyDescent="0.25">
      <c r="A4115" s="684">
        <v>93099</v>
      </c>
      <c r="B4115" s="684" t="s">
        <v>45782</v>
      </c>
      <c r="C4115" s="684" t="s">
        <v>5</v>
      </c>
      <c r="D4115" s="685" t="s">
        <v>45783</v>
      </c>
    </row>
    <row r="4116" spans="1:4" ht="13.5" x14ac:dyDescent="0.25">
      <c r="A4116" s="684">
        <v>93100</v>
      </c>
      <c r="B4116" s="684" t="s">
        <v>45784</v>
      </c>
      <c r="C4116" s="684" t="s">
        <v>5</v>
      </c>
      <c r="D4116" s="685" t="s">
        <v>45785</v>
      </c>
    </row>
    <row r="4117" spans="1:4" ht="13.5" x14ac:dyDescent="0.25">
      <c r="A4117" s="684">
        <v>93101</v>
      </c>
      <c r="B4117" s="684" t="s">
        <v>45786</v>
      </c>
      <c r="C4117" s="684" t="s">
        <v>5</v>
      </c>
      <c r="D4117" s="685" t="s">
        <v>45321</v>
      </c>
    </row>
    <row r="4118" spans="1:4" ht="13.5" x14ac:dyDescent="0.25">
      <c r="A4118" s="684">
        <v>93102</v>
      </c>
      <c r="B4118" s="684" t="s">
        <v>45787</v>
      </c>
      <c r="C4118" s="684" t="s">
        <v>5</v>
      </c>
      <c r="D4118" s="685" t="s">
        <v>27162</v>
      </c>
    </row>
    <row r="4119" spans="1:4" ht="13.5" x14ac:dyDescent="0.25">
      <c r="A4119" s="684">
        <v>93103</v>
      </c>
      <c r="B4119" s="684" t="s">
        <v>45788</v>
      </c>
      <c r="C4119" s="684" t="s">
        <v>5</v>
      </c>
      <c r="D4119" s="685" t="s">
        <v>25678</v>
      </c>
    </row>
    <row r="4120" spans="1:4" ht="13.5" x14ac:dyDescent="0.25">
      <c r="A4120" s="684">
        <v>93104</v>
      </c>
      <c r="B4120" s="684" t="s">
        <v>45789</v>
      </c>
      <c r="C4120" s="684" t="s">
        <v>5</v>
      </c>
      <c r="D4120" s="685" t="s">
        <v>27163</v>
      </c>
    </row>
    <row r="4121" spans="1:4" ht="13.5" x14ac:dyDescent="0.25">
      <c r="A4121" s="684">
        <v>93105</v>
      </c>
      <c r="B4121" s="684" t="s">
        <v>45790</v>
      </c>
      <c r="C4121" s="684" t="s">
        <v>5</v>
      </c>
      <c r="D4121" s="685" t="s">
        <v>25910</v>
      </c>
    </row>
    <row r="4122" spans="1:4" ht="13.5" x14ac:dyDescent="0.25">
      <c r="A4122" s="684">
        <v>93106</v>
      </c>
      <c r="B4122" s="684" t="s">
        <v>45791</v>
      </c>
      <c r="C4122" s="684" t="s">
        <v>5</v>
      </c>
      <c r="D4122" s="685" t="s">
        <v>45792</v>
      </c>
    </row>
    <row r="4123" spans="1:4" ht="13.5" x14ac:dyDescent="0.25">
      <c r="A4123" s="684">
        <v>93107</v>
      </c>
      <c r="B4123" s="684" t="s">
        <v>45793</v>
      </c>
      <c r="C4123" s="684" t="s">
        <v>5</v>
      </c>
      <c r="D4123" s="685" t="s">
        <v>27164</v>
      </c>
    </row>
    <row r="4124" spans="1:4" ht="13.5" x14ac:dyDescent="0.25">
      <c r="A4124" s="684">
        <v>93108</v>
      </c>
      <c r="B4124" s="684" t="s">
        <v>45794</v>
      </c>
      <c r="C4124" s="684" t="s">
        <v>5</v>
      </c>
      <c r="D4124" s="685" t="s">
        <v>25898</v>
      </c>
    </row>
    <row r="4125" spans="1:4" ht="13.5" x14ac:dyDescent="0.25">
      <c r="A4125" s="684">
        <v>93109</v>
      </c>
      <c r="B4125" s="684" t="s">
        <v>45795</v>
      </c>
      <c r="C4125" s="684" t="s">
        <v>5</v>
      </c>
      <c r="D4125" s="685" t="s">
        <v>45796</v>
      </c>
    </row>
    <row r="4126" spans="1:4" ht="13.5" x14ac:dyDescent="0.25">
      <c r="A4126" s="684">
        <v>93110</v>
      </c>
      <c r="B4126" s="684" t="s">
        <v>45797</v>
      </c>
      <c r="C4126" s="684" t="s">
        <v>5</v>
      </c>
      <c r="D4126" s="685" t="s">
        <v>45162</v>
      </c>
    </row>
    <row r="4127" spans="1:4" ht="13.5" x14ac:dyDescent="0.25">
      <c r="A4127" s="684">
        <v>93111</v>
      </c>
      <c r="B4127" s="684" t="s">
        <v>45798</v>
      </c>
      <c r="C4127" s="684" t="s">
        <v>5</v>
      </c>
      <c r="D4127" s="685" t="s">
        <v>27165</v>
      </c>
    </row>
    <row r="4128" spans="1:4" ht="13.5" x14ac:dyDescent="0.25">
      <c r="A4128" s="684">
        <v>93112</v>
      </c>
      <c r="B4128" s="684" t="s">
        <v>45799</v>
      </c>
      <c r="C4128" s="684" t="s">
        <v>5</v>
      </c>
      <c r="D4128" s="685" t="s">
        <v>45800</v>
      </c>
    </row>
    <row r="4129" spans="1:4" ht="13.5" x14ac:dyDescent="0.25">
      <c r="A4129" s="684">
        <v>93113</v>
      </c>
      <c r="B4129" s="684" t="s">
        <v>45801</v>
      </c>
      <c r="C4129" s="684" t="s">
        <v>5</v>
      </c>
      <c r="D4129" s="685" t="s">
        <v>27133</v>
      </c>
    </row>
    <row r="4130" spans="1:4" ht="13.5" x14ac:dyDescent="0.25">
      <c r="A4130" s="684">
        <v>93114</v>
      </c>
      <c r="B4130" s="684" t="s">
        <v>45802</v>
      </c>
      <c r="C4130" s="684" t="s">
        <v>5</v>
      </c>
      <c r="D4130" s="685" t="s">
        <v>45803</v>
      </c>
    </row>
    <row r="4131" spans="1:4" ht="13.5" x14ac:dyDescent="0.25">
      <c r="A4131" s="684">
        <v>93115</v>
      </c>
      <c r="B4131" s="684" t="s">
        <v>45804</v>
      </c>
      <c r="C4131" s="684" t="s">
        <v>5</v>
      </c>
      <c r="D4131" s="685" t="s">
        <v>45805</v>
      </c>
    </row>
    <row r="4132" spans="1:4" ht="13.5" x14ac:dyDescent="0.25">
      <c r="A4132" s="684">
        <v>93116</v>
      </c>
      <c r="B4132" s="684" t="s">
        <v>45806</v>
      </c>
      <c r="C4132" s="684" t="s">
        <v>5</v>
      </c>
      <c r="D4132" s="685" t="s">
        <v>45807</v>
      </c>
    </row>
    <row r="4133" spans="1:4" ht="13.5" x14ac:dyDescent="0.25">
      <c r="A4133" s="684">
        <v>93117</v>
      </c>
      <c r="B4133" s="684" t="s">
        <v>45808</v>
      </c>
      <c r="C4133" s="684" t="s">
        <v>5</v>
      </c>
      <c r="D4133" s="685" t="s">
        <v>25918</v>
      </c>
    </row>
    <row r="4134" spans="1:4" ht="13.5" x14ac:dyDescent="0.25">
      <c r="A4134" s="684">
        <v>93118</v>
      </c>
      <c r="B4134" s="684" t="s">
        <v>45809</v>
      </c>
      <c r="C4134" s="684" t="s">
        <v>5</v>
      </c>
      <c r="D4134" s="685" t="s">
        <v>45810</v>
      </c>
    </row>
    <row r="4135" spans="1:4" ht="13.5" x14ac:dyDescent="0.25">
      <c r="A4135" s="684">
        <v>93119</v>
      </c>
      <c r="B4135" s="684" t="s">
        <v>45811</v>
      </c>
      <c r="C4135" s="684" t="s">
        <v>5</v>
      </c>
      <c r="D4135" s="685" t="s">
        <v>45812</v>
      </c>
    </row>
    <row r="4136" spans="1:4" ht="13.5" x14ac:dyDescent="0.25">
      <c r="A4136" s="684">
        <v>93120</v>
      </c>
      <c r="B4136" s="684" t="s">
        <v>45813</v>
      </c>
      <c r="C4136" s="684" t="s">
        <v>5</v>
      </c>
      <c r="D4136" s="685" t="s">
        <v>25224</v>
      </c>
    </row>
    <row r="4137" spans="1:4" ht="13.5" x14ac:dyDescent="0.25">
      <c r="A4137" s="684">
        <v>93121</v>
      </c>
      <c r="B4137" s="684" t="s">
        <v>45814</v>
      </c>
      <c r="C4137" s="684" t="s">
        <v>5</v>
      </c>
      <c r="D4137" s="685" t="s">
        <v>45815</v>
      </c>
    </row>
    <row r="4138" spans="1:4" ht="13.5" x14ac:dyDescent="0.25">
      <c r="A4138" s="684">
        <v>93122</v>
      </c>
      <c r="B4138" s="684" t="s">
        <v>45816</v>
      </c>
      <c r="C4138" s="684" t="s">
        <v>5</v>
      </c>
      <c r="D4138" s="685" t="s">
        <v>45817</v>
      </c>
    </row>
    <row r="4139" spans="1:4" ht="13.5" x14ac:dyDescent="0.25">
      <c r="A4139" s="684">
        <v>93123</v>
      </c>
      <c r="B4139" s="684" t="s">
        <v>45818</v>
      </c>
      <c r="C4139" s="684" t="s">
        <v>5</v>
      </c>
      <c r="D4139" s="685" t="s">
        <v>45819</v>
      </c>
    </row>
    <row r="4140" spans="1:4" ht="13.5" x14ac:dyDescent="0.25">
      <c r="A4140" s="684">
        <v>93124</v>
      </c>
      <c r="B4140" s="684" t="s">
        <v>45820</v>
      </c>
      <c r="C4140" s="684" t="s">
        <v>5</v>
      </c>
      <c r="D4140" s="685" t="s">
        <v>45638</v>
      </c>
    </row>
    <row r="4141" spans="1:4" ht="13.5" x14ac:dyDescent="0.25">
      <c r="A4141" s="684">
        <v>93125</v>
      </c>
      <c r="B4141" s="684" t="s">
        <v>45821</v>
      </c>
      <c r="C4141" s="684" t="s">
        <v>5</v>
      </c>
      <c r="D4141" s="685" t="s">
        <v>45822</v>
      </c>
    </row>
    <row r="4142" spans="1:4" ht="13.5" x14ac:dyDescent="0.25">
      <c r="A4142" s="684">
        <v>93126</v>
      </c>
      <c r="B4142" s="684" t="s">
        <v>45823</v>
      </c>
      <c r="C4142" s="684" t="s">
        <v>5</v>
      </c>
      <c r="D4142" s="685" t="s">
        <v>45824</v>
      </c>
    </row>
    <row r="4143" spans="1:4" ht="13.5" x14ac:dyDescent="0.25">
      <c r="A4143" s="684">
        <v>93133</v>
      </c>
      <c r="B4143" s="684" t="s">
        <v>45825</v>
      </c>
      <c r="C4143" s="684" t="s">
        <v>5</v>
      </c>
      <c r="D4143" s="685" t="s">
        <v>45826</v>
      </c>
    </row>
    <row r="4144" spans="1:4" ht="13.5" x14ac:dyDescent="0.25">
      <c r="A4144" s="684">
        <v>94465</v>
      </c>
      <c r="B4144" s="684" t="s">
        <v>45827</v>
      </c>
      <c r="C4144" s="684" t="s">
        <v>5</v>
      </c>
      <c r="D4144" s="685" t="s">
        <v>25704</v>
      </c>
    </row>
    <row r="4145" spans="1:4" ht="13.5" x14ac:dyDescent="0.25">
      <c r="A4145" s="684">
        <v>94466</v>
      </c>
      <c r="B4145" s="684" t="s">
        <v>45828</v>
      </c>
      <c r="C4145" s="684" t="s">
        <v>5</v>
      </c>
      <c r="D4145" s="685" t="s">
        <v>45635</v>
      </c>
    </row>
    <row r="4146" spans="1:4" ht="13.5" x14ac:dyDescent="0.25">
      <c r="A4146" s="684">
        <v>94467</v>
      </c>
      <c r="B4146" s="684" t="s">
        <v>45829</v>
      </c>
      <c r="C4146" s="684" t="s">
        <v>5</v>
      </c>
      <c r="D4146" s="685" t="s">
        <v>27166</v>
      </c>
    </row>
    <row r="4147" spans="1:4" ht="13.5" x14ac:dyDescent="0.25">
      <c r="A4147" s="684">
        <v>94468</v>
      </c>
      <c r="B4147" s="684" t="s">
        <v>45830</v>
      </c>
      <c r="C4147" s="684" t="s">
        <v>5</v>
      </c>
      <c r="D4147" s="685" t="s">
        <v>45831</v>
      </c>
    </row>
    <row r="4148" spans="1:4" ht="13.5" x14ac:dyDescent="0.25">
      <c r="A4148" s="684">
        <v>94469</v>
      </c>
      <c r="B4148" s="684" t="s">
        <v>45832</v>
      </c>
      <c r="C4148" s="684" t="s">
        <v>5</v>
      </c>
      <c r="D4148" s="685" t="s">
        <v>45833</v>
      </c>
    </row>
    <row r="4149" spans="1:4" ht="13.5" x14ac:dyDescent="0.25">
      <c r="A4149" s="684">
        <v>94470</v>
      </c>
      <c r="B4149" s="684" t="s">
        <v>45834</v>
      </c>
      <c r="C4149" s="684" t="s">
        <v>5</v>
      </c>
      <c r="D4149" s="685" t="s">
        <v>42282</v>
      </c>
    </row>
    <row r="4150" spans="1:4" ht="13.5" x14ac:dyDescent="0.25">
      <c r="A4150" s="684">
        <v>94471</v>
      </c>
      <c r="B4150" s="684" t="s">
        <v>45835</v>
      </c>
      <c r="C4150" s="684" t="s">
        <v>5</v>
      </c>
      <c r="D4150" s="685" t="s">
        <v>41649</v>
      </c>
    </row>
    <row r="4151" spans="1:4" ht="13.5" x14ac:dyDescent="0.25">
      <c r="A4151" s="684">
        <v>94472</v>
      </c>
      <c r="B4151" s="684" t="s">
        <v>45836</v>
      </c>
      <c r="C4151" s="684" t="s">
        <v>5</v>
      </c>
      <c r="D4151" s="685" t="s">
        <v>45837</v>
      </c>
    </row>
    <row r="4152" spans="1:4" ht="13.5" x14ac:dyDescent="0.25">
      <c r="A4152" s="684">
        <v>94473</v>
      </c>
      <c r="B4152" s="684" t="s">
        <v>45838</v>
      </c>
      <c r="C4152" s="684" t="s">
        <v>5</v>
      </c>
      <c r="D4152" s="685" t="s">
        <v>45839</v>
      </c>
    </row>
    <row r="4153" spans="1:4" ht="13.5" x14ac:dyDescent="0.25">
      <c r="A4153" s="684">
        <v>94474</v>
      </c>
      <c r="B4153" s="684" t="s">
        <v>45840</v>
      </c>
      <c r="C4153" s="684" t="s">
        <v>5</v>
      </c>
      <c r="D4153" s="685" t="s">
        <v>45841</v>
      </c>
    </row>
    <row r="4154" spans="1:4" ht="13.5" x14ac:dyDescent="0.25">
      <c r="A4154" s="684">
        <v>94475</v>
      </c>
      <c r="B4154" s="684" t="s">
        <v>45842</v>
      </c>
      <c r="C4154" s="684" t="s">
        <v>5</v>
      </c>
      <c r="D4154" s="685" t="s">
        <v>45843</v>
      </c>
    </row>
    <row r="4155" spans="1:4" ht="13.5" x14ac:dyDescent="0.25">
      <c r="A4155" s="684">
        <v>94476</v>
      </c>
      <c r="B4155" s="684" t="s">
        <v>45844</v>
      </c>
      <c r="C4155" s="684" t="s">
        <v>5</v>
      </c>
      <c r="D4155" s="685" t="s">
        <v>45845</v>
      </c>
    </row>
    <row r="4156" spans="1:4" ht="13.5" x14ac:dyDescent="0.25">
      <c r="A4156" s="684">
        <v>94477</v>
      </c>
      <c r="B4156" s="684" t="s">
        <v>45846</v>
      </c>
      <c r="C4156" s="684" t="s">
        <v>5</v>
      </c>
      <c r="D4156" s="685" t="s">
        <v>45847</v>
      </c>
    </row>
    <row r="4157" spans="1:4" ht="13.5" x14ac:dyDescent="0.25">
      <c r="A4157" s="684">
        <v>94478</v>
      </c>
      <c r="B4157" s="684" t="s">
        <v>45848</v>
      </c>
      <c r="C4157" s="684" t="s">
        <v>5</v>
      </c>
      <c r="D4157" s="685" t="s">
        <v>27167</v>
      </c>
    </row>
    <row r="4158" spans="1:4" ht="13.5" x14ac:dyDescent="0.25">
      <c r="A4158" s="684">
        <v>94479</v>
      </c>
      <c r="B4158" s="684" t="s">
        <v>45849</v>
      </c>
      <c r="C4158" s="684" t="s">
        <v>5</v>
      </c>
      <c r="D4158" s="685" t="s">
        <v>45850</v>
      </c>
    </row>
    <row r="4159" spans="1:4" ht="13.5" x14ac:dyDescent="0.25">
      <c r="A4159" s="684">
        <v>94606</v>
      </c>
      <c r="B4159" s="684" t="s">
        <v>45851</v>
      </c>
      <c r="C4159" s="684" t="s">
        <v>5</v>
      </c>
      <c r="D4159" s="685" t="s">
        <v>27168</v>
      </c>
    </row>
    <row r="4160" spans="1:4" ht="13.5" x14ac:dyDescent="0.25">
      <c r="A4160" s="684">
        <v>94608</v>
      </c>
      <c r="B4160" s="684" t="s">
        <v>45852</v>
      </c>
      <c r="C4160" s="684" t="s">
        <v>5</v>
      </c>
      <c r="D4160" s="685" t="s">
        <v>45853</v>
      </c>
    </row>
    <row r="4161" spans="1:4" ht="13.5" x14ac:dyDescent="0.25">
      <c r="A4161" s="684">
        <v>94610</v>
      </c>
      <c r="B4161" s="684" t="s">
        <v>45854</v>
      </c>
      <c r="C4161" s="684" t="s">
        <v>5</v>
      </c>
      <c r="D4161" s="685" t="s">
        <v>44792</v>
      </c>
    </row>
    <row r="4162" spans="1:4" ht="13.5" x14ac:dyDescent="0.25">
      <c r="A4162" s="684">
        <v>94612</v>
      </c>
      <c r="B4162" s="684" t="s">
        <v>45855</v>
      </c>
      <c r="C4162" s="684" t="s">
        <v>5</v>
      </c>
      <c r="D4162" s="685" t="s">
        <v>45856</v>
      </c>
    </row>
    <row r="4163" spans="1:4" ht="13.5" x14ac:dyDescent="0.25">
      <c r="A4163" s="684">
        <v>94614</v>
      </c>
      <c r="B4163" s="684" t="s">
        <v>45857</v>
      </c>
      <c r="C4163" s="684" t="s">
        <v>5</v>
      </c>
      <c r="D4163" s="685" t="s">
        <v>45858</v>
      </c>
    </row>
    <row r="4164" spans="1:4" ht="13.5" x14ac:dyDescent="0.25">
      <c r="A4164" s="684">
        <v>94615</v>
      </c>
      <c r="B4164" s="684" t="s">
        <v>45859</v>
      </c>
      <c r="C4164" s="684" t="s">
        <v>5</v>
      </c>
      <c r="D4164" s="685" t="s">
        <v>45860</v>
      </c>
    </row>
    <row r="4165" spans="1:4" ht="13.5" x14ac:dyDescent="0.25">
      <c r="A4165" s="684">
        <v>94616</v>
      </c>
      <c r="B4165" s="684" t="s">
        <v>45861</v>
      </c>
      <c r="C4165" s="684" t="s">
        <v>5</v>
      </c>
      <c r="D4165" s="685" t="s">
        <v>45862</v>
      </c>
    </row>
    <row r="4166" spans="1:4" ht="13.5" x14ac:dyDescent="0.25">
      <c r="A4166" s="684">
        <v>94617</v>
      </c>
      <c r="B4166" s="684" t="s">
        <v>45863</v>
      </c>
      <c r="C4166" s="684" t="s">
        <v>5</v>
      </c>
      <c r="D4166" s="685" t="s">
        <v>45864</v>
      </c>
    </row>
    <row r="4167" spans="1:4" ht="13.5" x14ac:dyDescent="0.25">
      <c r="A4167" s="684">
        <v>94618</v>
      </c>
      <c r="B4167" s="684" t="s">
        <v>45865</v>
      </c>
      <c r="C4167" s="684" t="s">
        <v>5</v>
      </c>
      <c r="D4167" s="685" t="s">
        <v>45866</v>
      </c>
    </row>
    <row r="4168" spans="1:4" ht="13.5" x14ac:dyDescent="0.25">
      <c r="A4168" s="684">
        <v>94620</v>
      </c>
      <c r="B4168" s="684" t="s">
        <v>45867</v>
      </c>
      <c r="C4168" s="684" t="s">
        <v>5</v>
      </c>
      <c r="D4168" s="685" t="s">
        <v>45868</v>
      </c>
    </row>
    <row r="4169" spans="1:4" ht="13.5" x14ac:dyDescent="0.25">
      <c r="A4169" s="684">
        <v>94622</v>
      </c>
      <c r="B4169" s="684" t="s">
        <v>45869</v>
      </c>
      <c r="C4169" s="684" t="s">
        <v>5</v>
      </c>
      <c r="D4169" s="685" t="s">
        <v>45870</v>
      </c>
    </row>
    <row r="4170" spans="1:4" ht="13.5" x14ac:dyDescent="0.25">
      <c r="A4170" s="684">
        <v>94623</v>
      </c>
      <c r="B4170" s="684" t="s">
        <v>45871</v>
      </c>
      <c r="C4170" s="684" t="s">
        <v>5</v>
      </c>
      <c r="D4170" s="685" t="s">
        <v>45872</v>
      </c>
    </row>
    <row r="4171" spans="1:4" ht="13.5" x14ac:dyDescent="0.25">
      <c r="A4171" s="684">
        <v>94624</v>
      </c>
      <c r="B4171" s="684" t="s">
        <v>45873</v>
      </c>
      <c r="C4171" s="684" t="s">
        <v>5</v>
      </c>
      <c r="D4171" s="685" t="s">
        <v>45874</v>
      </c>
    </row>
    <row r="4172" spans="1:4" ht="13.5" x14ac:dyDescent="0.25">
      <c r="A4172" s="684">
        <v>94625</v>
      </c>
      <c r="B4172" s="684" t="s">
        <v>45875</v>
      </c>
      <c r="C4172" s="684" t="s">
        <v>5</v>
      </c>
      <c r="D4172" s="685" t="s">
        <v>45876</v>
      </c>
    </row>
    <row r="4173" spans="1:4" ht="13.5" x14ac:dyDescent="0.25">
      <c r="A4173" s="684">
        <v>94656</v>
      </c>
      <c r="B4173" s="684" t="s">
        <v>45877</v>
      </c>
      <c r="C4173" s="684" t="s">
        <v>5</v>
      </c>
      <c r="D4173" s="685" t="s">
        <v>42023</v>
      </c>
    </row>
    <row r="4174" spans="1:4" ht="13.5" x14ac:dyDescent="0.25">
      <c r="A4174" s="684">
        <v>94657</v>
      </c>
      <c r="B4174" s="684" t="s">
        <v>45878</v>
      </c>
      <c r="C4174" s="684" t="s">
        <v>5</v>
      </c>
      <c r="D4174" s="685" t="s">
        <v>27068</v>
      </c>
    </row>
    <row r="4175" spans="1:4" ht="13.5" x14ac:dyDescent="0.25">
      <c r="A4175" s="684">
        <v>94658</v>
      </c>
      <c r="B4175" s="684" t="s">
        <v>45879</v>
      </c>
      <c r="C4175" s="684" t="s">
        <v>5</v>
      </c>
      <c r="D4175" s="685" t="s">
        <v>43915</v>
      </c>
    </row>
    <row r="4176" spans="1:4" ht="13.5" x14ac:dyDescent="0.25">
      <c r="A4176" s="684">
        <v>94659</v>
      </c>
      <c r="B4176" s="684" t="s">
        <v>45880</v>
      </c>
      <c r="C4176" s="684" t="s">
        <v>5</v>
      </c>
      <c r="D4176" s="685" t="s">
        <v>27169</v>
      </c>
    </row>
    <row r="4177" spans="1:4" ht="13.5" x14ac:dyDescent="0.25">
      <c r="A4177" s="684">
        <v>94660</v>
      </c>
      <c r="B4177" s="684" t="s">
        <v>45881</v>
      </c>
      <c r="C4177" s="684" t="s">
        <v>5</v>
      </c>
      <c r="D4177" s="685" t="s">
        <v>25691</v>
      </c>
    </row>
    <row r="4178" spans="1:4" ht="13.5" x14ac:dyDescent="0.25">
      <c r="A4178" s="684">
        <v>94661</v>
      </c>
      <c r="B4178" s="684" t="s">
        <v>45882</v>
      </c>
      <c r="C4178" s="684" t="s">
        <v>5</v>
      </c>
      <c r="D4178" s="685" t="s">
        <v>27170</v>
      </c>
    </row>
    <row r="4179" spans="1:4" ht="13.5" x14ac:dyDescent="0.25">
      <c r="A4179" s="684">
        <v>94662</v>
      </c>
      <c r="B4179" s="684" t="s">
        <v>45883</v>
      </c>
      <c r="C4179" s="684" t="s">
        <v>5</v>
      </c>
      <c r="D4179" s="685" t="s">
        <v>26754</v>
      </c>
    </row>
    <row r="4180" spans="1:4" ht="13.5" x14ac:dyDescent="0.25">
      <c r="A4180" s="684">
        <v>94663</v>
      </c>
      <c r="B4180" s="684" t="s">
        <v>45884</v>
      </c>
      <c r="C4180" s="684" t="s">
        <v>5</v>
      </c>
      <c r="D4180" s="685" t="s">
        <v>27171</v>
      </c>
    </row>
    <row r="4181" spans="1:4" ht="13.5" x14ac:dyDescent="0.25">
      <c r="A4181" s="684">
        <v>94664</v>
      </c>
      <c r="B4181" s="684" t="s">
        <v>45885</v>
      </c>
      <c r="C4181" s="684" t="s">
        <v>5</v>
      </c>
      <c r="D4181" s="685" t="s">
        <v>45886</v>
      </c>
    </row>
    <row r="4182" spans="1:4" ht="13.5" x14ac:dyDescent="0.25">
      <c r="A4182" s="684">
        <v>94665</v>
      </c>
      <c r="B4182" s="684" t="s">
        <v>45887</v>
      </c>
      <c r="C4182" s="684" t="s">
        <v>5</v>
      </c>
      <c r="D4182" s="685" t="s">
        <v>45888</v>
      </c>
    </row>
    <row r="4183" spans="1:4" ht="13.5" x14ac:dyDescent="0.25">
      <c r="A4183" s="684">
        <v>94666</v>
      </c>
      <c r="B4183" s="684" t="s">
        <v>45889</v>
      </c>
      <c r="C4183" s="684" t="s">
        <v>5</v>
      </c>
      <c r="D4183" s="685" t="s">
        <v>45585</v>
      </c>
    </row>
    <row r="4184" spans="1:4" ht="13.5" x14ac:dyDescent="0.25">
      <c r="A4184" s="684">
        <v>94667</v>
      </c>
      <c r="B4184" s="684" t="s">
        <v>45890</v>
      </c>
      <c r="C4184" s="684" t="s">
        <v>5</v>
      </c>
      <c r="D4184" s="685" t="s">
        <v>45891</v>
      </c>
    </row>
    <row r="4185" spans="1:4" ht="13.5" x14ac:dyDescent="0.25">
      <c r="A4185" s="684">
        <v>94668</v>
      </c>
      <c r="B4185" s="684" t="s">
        <v>45892</v>
      </c>
      <c r="C4185" s="684" t="s">
        <v>5</v>
      </c>
      <c r="D4185" s="685" t="s">
        <v>45893</v>
      </c>
    </row>
    <row r="4186" spans="1:4" ht="13.5" x14ac:dyDescent="0.25">
      <c r="A4186" s="684">
        <v>94669</v>
      </c>
      <c r="B4186" s="684" t="s">
        <v>45894</v>
      </c>
      <c r="C4186" s="684" t="s">
        <v>5</v>
      </c>
      <c r="D4186" s="685" t="s">
        <v>45895</v>
      </c>
    </row>
    <row r="4187" spans="1:4" ht="13.5" x14ac:dyDescent="0.25">
      <c r="A4187" s="684">
        <v>94670</v>
      </c>
      <c r="B4187" s="684" t="s">
        <v>45896</v>
      </c>
      <c r="C4187" s="684" t="s">
        <v>5</v>
      </c>
      <c r="D4187" s="685" t="s">
        <v>45897</v>
      </c>
    </row>
    <row r="4188" spans="1:4" ht="13.5" x14ac:dyDescent="0.25">
      <c r="A4188" s="684">
        <v>94671</v>
      </c>
      <c r="B4188" s="684" t="s">
        <v>45898</v>
      </c>
      <c r="C4188" s="684" t="s">
        <v>5</v>
      </c>
      <c r="D4188" s="685" t="s">
        <v>45899</v>
      </c>
    </row>
    <row r="4189" spans="1:4" ht="13.5" x14ac:dyDescent="0.25">
      <c r="A4189" s="684">
        <v>94672</v>
      </c>
      <c r="B4189" s="684" t="s">
        <v>45900</v>
      </c>
      <c r="C4189" s="684" t="s">
        <v>5</v>
      </c>
      <c r="D4189" s="685" t="s">
        <v>45901</v>
      </c>
    </row>
    <row r="4190" spans="1:4" ht="13.5" x14ac:dyDescent="0.25">
      <c r="A4190" s="684">
        <v>94673</v>
      </c>
      <c r="B4190" s="684" t="s">
        <v>45902</v>
      </c>
      <c r="C4190" s="684" t="s">
        <v>5</v>
      </c>
      <c r="D4190" s="685" t="s">
        <v>24179</v>
      </c>
    </row>
    <row r="4191" spans="1:4" ht="13.5" x14ac:dyDescent="0.25">
      <c r="A4191" s="684">
        <v>94674</v>
      </c>
      <c r="B4191" s="684" t="s">
        <v>45903</v>
      </c>
      <c r="C4191" s="684" t="s">
        <v>5</v>
      </c>
      <c r="D4191" s="685" t="s">
        <v>25223</v>
      </c>
    </row>
    <row r="4192" spans="1:4" ht="13.5" x14ac:dyDescent="0.25">
      <c r="A4192" s="684">
        <v>94675</v>
      </c>
      <c r="B4192" s="684" t="s">
        <v>45904</v>
      </c>
      <c r="C4192" s="684" t="s">
        <v>5</v>
      </c>
      <c r="D4192" s="685" t="s">
        <v>45905</v>
      </c>
    </row>
    <row r="4193" spans="1:4" ht="13.5" x14ac:dyDescent="0.25">
      <c r="A4193" s="684">
        <v>94676</v>
      </c>
      <c r="B4193" s="684" t="s">
        <v>45906</v>
      </c>
      <c r="C4193" s="684" t="s">
        <v>5</v>
      </c>
      <c r="D4193" s="685" t="s">
        <v>45907</v>
      </c>
    </row>
    <row r="4194" spans="1:4" ht="13.5" x14ac:dyDescent="0.25">
      <c r="A4194" s="684">
        <v>94677</v>
      </c>
      <c r="B4194" s="684" t="s">
        <v>45908</v>
      </c>
      <c r="C4194" s="684" t="s">
        <v>5</v>
      </c>
      <c r="D4194" s="685" t="s">
        <v>42200</v>
      </c>
    </row>
    <row r="4195" spans="1:4" ht="13.5" x14ac:dyDescent="0.25">
      <c r="A4195" s="684">
        <v>94678</v>
      </c>
      <c r="B4195" s="684" t="s">
        <v>45909</v>
      </c>
      <c r="C4195" s="684" t="s">
        <v>5</v>
      </c>
      <c r="D4195" s="685" t="s">
        <v>25445</v>
      </c>
    </row>
    <row r="4196" spans="1:4" ht="13.5" x14ac:dyDescent="0.25">
      <c r="A4196" s="684">
        <v>94679</v>
      </c>
      <c r="B4196" s="684" t="s">
        <v>45910</v>
      </c>
      <c r="C4196" s="684" t="s">
        <v>5</v>
      </c>
      <c r="D4196" s="685" t="s">
        <v>45911</v>
      </c>
    </row>
    <row r="4197" spans="1:4" ht="13.5" x14ac:dyDescent="0.25">
      <c r="A4197" s="684">
        <v>94680</v>
      </c>
      <c r="B4197" s="684" t="s">
        <v>45912</v>
      </c>
      <c r="C4197" s="684" t="s">
        <v>5</v>
      </c>
      <c r="D4197" s="685" t="s">
        <v>45913</v>
      </c>
    </row>
    <row r="4198" spans="1:4" ht="13.5" x14ac:dyDescent="0.25">
      <c r="A4198" s="684">
        <v>94681</v>
      </c>
      <c r="B4198" s="684" t="s">
        <v>45914</v>
      </c>
      <c r="C4198" s="684" t="s">
        <v>5</v>
      </c>
      <c r="D4198" s="685" t="s">
        <v>44531</v>
      </c>
    </row>
    <row r="4199" spans="1:4" ht="13.5" x14ac:dyDescent="0.25">
      <c r="A4199" s="684">
        <v>94682</v>
      </c>
      <c r="B4199" s="684" t="s">
        <v>45915</v>
      </c>
      <c r="C4199" s="684" t="s">
        <v>5</v>
      </c>
      <c r="D4199" s="685" t="s">
        <v>45916</v>
      </c>
    </row>
    <row r="4200" spans="1:4" ht="13.5" x14ac:dyDescent="0.25">
      <c r="A4200" s="684">
        <v>94683</v>
      </c>
      <c r="B4200" s="684" t="s">
        <v>45917</v>
      </c>
      <c r="C4200" s="684" t="s">
        <v>5</v>
      </c>
      <c r="D4200" s="685" t="s">
        <v>45918</v>
      </c>
    </row>
    <row r="4201" spans="1:4" ht="13.5" x14ac:dyDescent="0.25">
      <c r="A4201" s="684">
        <v>94684</v>
      </c>
      <c r="B4201" s="684" t="s">
        <v>45919</v>
      </c>
      <c r="C4201" s="684" t="s">
        <v>5</v>
      </c>
      <c r="D4201" s="685" t="s">
        <v>45920</v>
      </c>
    </row>
    <row r="4202" spans="1:4" ht="13.5" x14ac:dyDescent="0.25">
      <c r="A4202" s="684">
        <v>94685</v>
      </c>
      <c r="B4202" s="684" t="s">
        <v>45921</v>
      </c>
      <c r="C4202" s="684" t="s">
        <v>5</v>
      </c>
      <c r="D4202" s="685" t="s">
        <v>45922</v>
      </c>
    </row>
    <row r="4203" spans="1:4" ht="13.5" x14ac:dyDescent="0.25">
      <c r="A4203" s="684">
        <v>94686</v>
      </c>
      <c r="B4203" s="684" t="s">
        <v>45923</v>
      </c>
      <c r="C4203" s="684" t="s">
        <v>5</v>
      </c>
      <c r="D4203" s="685" t="s">
        <v>45924</v>
      </c>
    </row>
    <row r="4204" spans="1:4" ht="13.5" x14ac:dyDescent="0.25">
      <c r="A4204" s="684">
        <v>94687</v>
      </c>
      <c r="B4204" s="684" t="s">
        <v>45925</v>
      </c>
      <c r="C4204" s="684" t="s">
        <v>5</v>
      </c>
      <c r="D4204" s="685" t="s">
        <v>45926</v>
      </c>
    </row>
    <row r="4205" spans="1:4" ht="13.5" x14ac:dyDescent="0.25">
      <c r="A4205" s="684">
        <v>94688</v>
      </c>
      <c r="B4205" s="684" t="s">
        <v>45927</v>
      </c>
      <c r="C4205" s="684" t="s">
        <v>5</v>
      </c>
      <c r="D4205" s="685" t="s">
        <v>42002</v>
      </c>
    </row>
    <row r="4206" spans="1:4" ht="13.5" x14ac:dyDescent="0.25">
      <c r="A4206" s="684">
        <v>94689</v>
      </c>
      <c r="B4206" s="684" t="s">
        <v>45928</v>
      </c>
      <c r="C4206" s="684" t="s">
        <v>5</v>
      </c>
      <c r="D4206" s="685" t="s">
        <v>45929</v>
      </c>
    </row>
    <row r="4207" spans="1:4" ht="13.5" x14ac:dyDescent="0.25">
      <c r="A4207" s="684">
        <v>94690</v>
      </c>
      <c r="B4207" s="684" t="s">
        <v>45930</v>
      </c>
      <c r="C4207" s="684" t="s">
        <v>5</v>
      </c>
      <c r="D4207" s="685" t="s">
        <v>25625</v>
      </c>
    </row>
    <row r="4208" spans="1:4" ht="13.5" x14ac:dyDescent="0.25">
      <c r="A4208" s="684">
        <v>94691</v>
      </c>
      <c r="B4208" s="684" t="s">
        <v>45931</v>
      </c>
      <c r="C4208" s="684" t="s">
        <v>5</v>
      </c>
      <c r="D4208" s="685" t="s">
        <v>25927</v>
      </c>
    </row>
    <row r="4209" spans="1:4" ht="13.5" x14ac:dyDescent="0.25">
      <c r="A4209" s="684">
        <v>94692</v>
      </c>
      <c r="B4209" s="684" t="s">
        <v>45932</v>
      </c>
      <c r="C4209" s="684" t="s">
        <v>5</v>
      </c>
      <c r="D4209" s="685" t="s">
        <v>45933</v>
      </c>
    </row>
    <row r="4210" spans="1:4" ht="13.5" x14ac:dyDescent="0.25">
      <c r="A4210" s="684">
        <v>94693</v>
      </c>
      <c r="B4210" s="684" t="s">
        <v>45934</v>
      </c>
      <c r="C4210" s="684" t="s">
        <v>5</v>
      </c>
      <c r="D4210" s="685" t="s">
        <v>45935</v>
      </c>
    </row>
    <row r="4211" spans="1:4" ht="13.5" x14ac:dyDescent="0.25">
      <c r="A4211" s="684">
        <v>94694</v>
      </c>
      <c r="B4211" s="684" t="s">
        <v>45936</v>
      </c>
      <c r="C4211" s="684" t="s">
        <v>5</v>
      </c>
      <c r="D4211" s="685" t="s">
        <v>45937</v>
      </c>
    </row>
    <row r="4212" spans="1:4" ht="13.5" x14ac:dyDescent="0.25">
      <c r="A4212" s="684">
        <v>94695</v>
      </c>
      <c r="B4212" s="684" t="s">
        <v>45938</v>
      </c>
      <c r="C4212" s="684" t="s">
        <v>5</v>
      </c>
      <c r="D4212" s="685" t="s">
        <v>26961</v>
      </c>
    </row>
    <row r="4213" spans="1:4" ht="13.5" x14ac:dyDescent="0.25">
      <c r="A4213" s="684">
        <v>94696</v>
      </c>
      <c r="B4213" s="684" t="s">
        <v>45939</v>
      </c>
      <c r="C4213" s="684" t="s">
        <v>5</v>
      </c>
      <c r="D4213" s="685" t="s">
        <v>45940</v>
      </c>
    </row>
    <row r="4214" spans="1:4" ht="13.5" x14ac:dyDescent="0.25">
      <c r="A4214" s="684">
        <v>94697</v>
      </c>
      <c r="B4214" s="684" t="s">
        <v>45941</v>
      </c>
      <c r="C4214" s="684" t="s">
        <v>5</v>
      </c>
      <c r="D4214" s="685" t="s">
        <v>45942</v>
      </c>
    </row>
    <row r="4215" spans="1:4" ht="13.5" x14ac:dyDescent="0.25">
      <c r="A4215" s="684">
        <v>94698</v>
      </c>
      <c r="B4215" s="684" t="s">
        <v>45943</v>
      </c>
      <c r="C4215" s="684" t="s">
        <v>5</v>
      </c>
      <c r="D4215" s="685" t="s">
        <v>41442</v>
      </c>
    </row>
    <row r="4216" spans="1:4" ht="13.5" x14ac:dyDescent="0.25">
      <c r="A4216" s="684">
        <v>94699</v>
      </c>
      <c r="B4216" s="684" t="s">
        <v>45944</v>
      </c>
      <c r="C4216" s="684" t="s">
        <v>5</v>
      </c>
      <c r="D4216" s="685" t="s">
        <v>45945</v>
      </c>
    </row>
    <row r="4217" spans="1:4" ht="13.5" x14ac:dyDescent="0.25">
      <c r="A4217" s="684">
        <v>94700</v>
      </c>
      <c r="B4217" s="684" t="s">
        <v>45946</v>
      </c>
      <c r="C4217" s="684" t="s">
        <v>5</v>
      </c>
      <c r="D4217" s="685" t="s">
        <v>45947</v>
      </c>
    </row>
    <row r="4218" spans="1:4" ht="13.5" x14ac:dyDescent="0.25">
      <c r="A4218" s="684">
        <v>94701</v>
      </c>
      <c r="B4218" s="684" t="s">
        <v>45948</v>
      </c>
      <c r="C4218" s="684" t="s">
        <v>5</v>
      </c>
      <c r="D4218" s="685" t="s">
        <v>45949</v>
      </c>
    </row>
    <row r="4219" spans="1:4" ht="13.5" x14ac:dyDescent="0.25">
      <c r="A4219" s="684">
        <v>94702</v>
      </c>
      <c r="B4219" s="684" t="s">
        <v>45950</v>
      </c>
      <c r="C4219" s="684" t="s">
        <v>5</v>
      </c>
      <c r="D4219" s="685" t="s">
        <v>45951</v>
      </c>
    </row>
    <row r="4220" spans="1:4" ht="13.5" x14ac:dyDescent="0.25">
      <c r="A4220" s="684">
        <v>94703</v>
      </c>
      <c r="B4220" s="684" t="s">
        <v>45952</v>
      </c>
      <c r="C4220" s="684" t="s">
        <v>5</v>
      </c>
      <c r="D4220" s="685" t="s">
        <v>24272</v>
      </c>
    </row>
    <row r="4221" spans="1:4" ht="13.5" x14ac:dyDescent="0.25">
      <c r="A4221" s="684">
        <v>94704</v>
      </c>
      <c r="B4221" s="684" t="s">
        <v>45953</v>
      </c>
      <c r="C4221" s="684" t="s">
        <v>5</v>
      </c>
      <c r="D4221" s="685" t="s">
        <v>45954</v>
      </c>
    </row>
    <row r="4222" spans="1:4" ht="13.5" x14ac:dyDescent="0.25">
      <c r="A4222" s="684">
        <v>94705</v>
      </c>
      <c r="B4222" s="684" t="s">
        <v>45955</v>
      </c>
      <c r="C4222" s="684" t="s">
        <v>5</v>
      </c>
      <c r="D4222" s="685" t="s">
        <v>27172</v>
      </c>
    </row>
    <row r="4223" spans="1:4" ht="13.5" x14ac:dyDescent="0.25">
      <c r="A4223" s="684">
        <v>94706</v>
      </c>
      <c r="B4223" s="684" t="s">
        <v>45956</v>
      </c>
      <c r="C4223" s="684" t="s">
        <v>5</v>
      </c>
      <c r="D4223" s="685" t="s">
        <v>45957</v>
      </c>
    </row>
    <row r="4224" spans="1:4" ht="13.5" x14ac:dyDescent="0.25">
      <c r="A4224" s="684">
        <v>94707</v>
      </c>
      <c r="B4224" s="684" t="s">
        <v>45958</v>
      </c>
      <c r="C4224" s="684" t="s">
        <v>5</v>
      </c>
      <c r="D4224" s="685" t="s">
        <v>45959</v>
      </c>
    </row>
    <row r="4225" spans="1:4" ht="13.5" x14ac:dyDescent="0.25">
      <c r="A4225" s="684">
        <v>94708</v>
      </c>
      <c r="B4225" s="684" t="s">
        <v>45960</v>
      </c>
      <c r="C4225" s="684" t="s">
        <v>5</v>
      </c>
      <c r="D4225" s="685" t="s">
        <v>45961</v>
      </c>
    </row>
    <row r="4226" spans="1:4" ht="13.5" x14ac:dyDescent="0.25">
      <c r="A4226" s="684">
        <v>94709</v>
      </c>
      <c r="B4226" s="684" t="s">
        <v>45962</v>
      </c>
      <c r="C4226" s="684" t="s">
        <v>5</v>
      </c>
      <c r="D4226" s="685" t="s">
        <v>26105</v>
      </c>
    </row>
    <row r="4227" spans="1:4" ht="13.5" x14ac:dyDescent="0.25">
      <c r="A4227" s="684">
        <v>94710</v>
      </c>
      <c r="B4227" s="684" t="s">
        <v>45963</v>
      </c>
      <c r="C4227" s="684" t="s">
        <v>5</v>
      </c>
      <c r="D4227" s="685" t="s">
        <v>45964</v>
      </c>
    </row>
    <row r="4228" spans="1:4" ht="13.5" x14ac:dyDescent="0.25">
      <c r="A4228" s="684">
        <v>94711</v>
      </c>
      <c r="B4228" s="684" t="s">
        <v>45965</v>
      </c>
      <c r="C4228" s="684" t="s">
        <v>5</v>
      </c>
      <c r="D4228" s="685" t="s">
        <v>45966</v>
      </c>
    </row>
    <row r="4229" spans="1:4" ht="13.5" x14ac:dyDescent="0.25">
      <c r="A4229" s="684">
        <v>94712</v>
      </c>
      <c r="B4229" s="684" t="s">
        <v>45967</v>
      </c>
      <c r="C4229" s="684" t="s">
        <v>5</v>
      </c>
      <c r="D4229" s="685" t="s">
        <v>45968</v>
      </c>
    </row>
    <row r="4230" spans="1:4" ht="13.5" x14ac:dyDescent="0.25">
      <c r="A4230" s="684">
        <v>94713</v>
      </c>
      <c r="B4230" s="684" t="s">
        <v>45969</v>
      </c>
      <c r="C4230" s="684" t="s">
        <v>5</v>
      </c>
      <c r="D4230" s="685" t="s">
        <v>45970</v>
      </c>
    </row>
    <row r="4231" spans="1:4" ht="13.5" x14ac:dyDescent="0.25">
      <c r="A4231" s="684">
        <v>94714</v>
      </c>
      <c r="B4231" s="684" t="s">
        <v>45971</v>
      </c>
      <c r="C4231" s="684" t="s">
        <v>5</v>
      </c>
      <c r="D4231" s="685" t="s">
        <v>45972</v>
      </c>
    </row>
    <row r="4232" spans="1:4" ht="13.5" x14ac:dyDescent="0.25">
      <c r="A4232" s="684">
        <v>94715</v>
      </c>
      <c r="B4232" s="684" t="s">
        <v>45973</v>
      </c>
      <c r="C4232" s="684" t="s">
        <v>5</v>
      </c>
      <c r="D4232" s="685" t="s">
        <v>45974</v>
      </c>
    </row>
    <row r="4233" spans="1:4" ht="13.5" x14ac:dyDescent="0.25">
      <c r="A4233" s="684">
        <v>94724</v>
      </c>
      <c r="B4233" s="684" t="s">
        <v>45975</v>
      </c>
      <c r="C4233" s="684" t="s">
        <v>5</v>
      </c>
      <c r="D4233" s="685" t="s">
        <v>27173</v>
      </c>
    </row>
    <row r="4234" spans="1:4" ht="13.5" x14ac:dyDescent="0.25">
      <c r="A4234" s="684">
        <v>94725</v>
      </c>
      <c r="B4234" s="684" t="s">
        <v>45976</v>
      </c>
      <c r="C4234" s="684" t="s">
        <v>5</v>
      </c>
      <c r="D4234" s="685" t="s">
        <v>26588</v>
      </c>
    </row>
    <row r="4235" spans="1:4" ht="13.5" x14ac:dyDescent="0.25">
      <c r="A4235" s="684">
        <v>94726</v>
      </c>
      <c r="B4235" s="684" t="s">
        <v>45977</v>
      </c>
      <c r="C4235" s="684" t="s">
        <v>5</v>
      </c>
      <c r="D4235" s="685" t="s">
        <v>45978</v>
      </c>
    </row>
    <row r="4236" spans="1:4" ht="13.5" x14ac:dyDescent="0.25">
      <c r="A4236" s="684">
        <v>94727</v>
      </c>
      <c r="B4236" s="684" t="s">
        <v>45979</v>
      </c>
      <c r="C4236" s="684" t="s">
        <v>5</v>
      </c>
      <c r="D4236" s="685" t="s">
        <v>25623</v>
      </c>
    </row>
    <row r="4237" spans="1:4" ht="13.5" x14ac:dyDescent="0.25">
      <c r="A4237" s="684">
        <v>94728</v>
      </c>
      <c r="B4237" s="684" t="s">
        <v>45980</v>
      </c>
      <c r="C4237" s="684" t="s">
        <v>5</v>
      </c>
      <c r="D4237" s="685" t="s">
        <v>45981</v>
      </c>
    </row>
    <row r="4238" spans="1:4" ht="13.5" x14ac:dyDescent="0.25">
      <c r="A4238" s="684">
        <v>94729</v>
      </c>
      <c r="B4238" s="684" t="s">
        <v>45982</v>
      </c>
      <c r="C4238" s="684" t="s">
        <v>5</v>
      </c>
      <c r="D4238" s="685" t="s">
        <v>27174</v>
      </c>
    </row>
    <row r="4239" spans="1:4" ht="13.5" x14ac:dyDescent="0.25">
      <c r="A4239" s="684">
        <v>94730</v>
      </c>
      <c r="B4239" s="684" t="s">
        <v>45983</v>
      </c>
      <c r="C4239" s="684" t="s">
        <v>5</v>
      </c>
      <c r="D4239" s="685" t="s">
        <v>45984</v>
      </c>
    </row>
    <row r="4240" spans="1:4" ht="13.5" x14ac:dyDescent="0.25">
      <c r="A4240" s="684">
        <v>94731</v>
      </c>
      <c r="B4240" s="684" t="s">
        <v>45985</v>
      </c>
      <c r="C4240" s="684" t="s">
        <v>5</v>
      </c>
      <c r="D4240" s="685" t="s">
        <v>26084</v>
      </c>
    </row>
    <row r="4241" spans="1:4" ht="13.5" x14ac:dyDescent="0.25">
      <c r="A4241" s="684">
        <v>94733</v>
      </c>
      <c r="B4241" s="684" t="s">
        <v>45986</v>
      </c>
      <c r="C4241" s="684" t="s">
        <v>5</v>
      </c>
      <c r="D4241" s="685" t="s">
        <v>45987</v>
      </c>
    </row>
    <row r="4242" spans="1:4" ht="13.5" x14ac:dyDescent="0.25">
      <c r="A4242" s="684">
        <v>94737</v>
      </c>
      <c r="B4242" s="684" t="s">
        <v>45988</v>
      </c>
      <c r="C4242" s="684" t="s">
        <v>5</v>
      </c>
      <c r="D4242" s="685" t="s">
        <v>45989</v>
      </c>
    </row>
    <row r="4243" spans="1:4" ht="13.5" x14ac:dyDescent="0.25">
      <c r="A4243" s="684">
        <v>94740</v>
      </c>
      <c r="B4243" s="684" t="s">
        <v>45990</v>
      </c>
      <c r="C4243" s="684" t="s">
        <v>5</v>
      </c>
      <c r="D4243" s="685" t="s">
        <v>45991</v>
      </c>
    </row>
    <row r="4244" spans="1:4" ht="13.5" x14ac:dyDescent="0.25">
      <c r="A4244" s="684">
        <v>94741</v>
      </c>
      <c r="B4244" s="684" t="s">
        <v>45992</v>
      </c>
      <c r="C4244" s="684" t="s">
        <v>5</v>
      </c>
      <c r="D4244" s="685" t="s">
        <v>23977</v>
      </c>
    </row>
    <row r="4245" spans="1:4" ht="13.5" x14ac:dyDescent="0.25">
      <c r="A4245" s="684">
        <v>94742</v>
      </c>
      <c r="B4245" s="684" t="s">
        <v>45993</v>
      </c>
      <c r="C4245" s="684" t="s">
        <v>5</v>
      </c>
      <c r="D4245" s="685" t="s">
        <v>45994</v>
      </c>
    </row>
    <row r="4246" spans="1:4" ht="13.5" x14ac:dyDescent="0.25">
      <c r="A4246" s="684">
        <v>94743</v>
      </c>
      <c r="B4246" s="684" t="s">
        <v>45995</v>
      </c>
      <c r="C4246" s="684" t="s">
        <v>5</v>
      </c>
      <c r="D4246" s="685" t="s">
        <v>45996</v>
      </c>
    </row>
    <row r="4247" spans="1:4" ht="13.5" x14ac:dyDescent="0.25">
      <c r="A4247" s="684">
        <v>94744</v>
      </c>
      <c r="B4247" s="684" t="s">
        <v>45997</v>
      </c>
      <c r="C4247" s="684" t="s">
        <v>5</v>
      </c>
      <c r="D4247" s="685" t="s">
        <v>26881</v>
      </c>
    </row>
    <row r="4248" spans="1:4" ht="13.5" x14ac:dyDescent="0.25">
      <c r="A4248" s="684">
        <v>94746</v>
      </c>
      <c r="B4248" s="684" t="s">
        <v>45998</v>
      </c>
      <c r="C4248" s="684" t="s">
        <v>5</v>
      </c>
      <c r="D4248" s="685" t="s">
        <v>26465</v>
      </c>
    </row>
    <row r="4249" spans="1:4" ht="13.5" x14ac:dyDescent="0.25">
      <c r="A4249" s="684">
        <v>94748</v>
      </c>
      <c r="B4249" s="684" t="s">
        <v>45999</v>
      </c>
      <c r="C4249" s="684" t="s">
        <v>5</v>
      </c>
      <c r="D4249" s="685" t="s">
        <v>46000</v>
      </c>
    </row>
    <row r="4250" spans="1:4" ht="13.5" x14ac:dyDescent="0.25">
      <c r="A4250" s="684">
        <v>94750</v>
      </c>
      <c r="B4250" s="684" t="s">
        <v>46001</v>
      </c>
      <c r="C4250" s="684" t="s">
        <v>5</v>
      </c>
      <c r="D4250" s="685" t="s">
        <v>46002</v>
      </c>
    </row>
    <row r="4251" spans="1:4" ht="13.5" x14ac:dyDescent="0.25">
      <c r="A4251" s="684">
        <v>94752</v>
      </c>
      <c r="B4251" s="684" t="s">
        <v>46003</v>
      </c>
      <c r="C4251" s="684" t="s">
        <v>5</v>
      </c>
      <c r="D4251" s="685" t="s">
        <v>46004</v>
      </c>
    </row>
    <row r="4252" spans="1:4" ht="13.5" x14ac:dyDescent="0.25">
      <c r="A4252" s="684">
        <v>94756</v>
      </c>
      <c r="B4252" s="684" t="s">
        <v>46005</v>
      </c>
      <c r="C4252" s="684" t="s">
        <v>5</v>
      </c>
      <c r="D4252" s="685" t="s">
        <v>27175</v>
      </c>
    </row>
    <row r="4253" spans="1:4" ht="13.5" x14ac:dyDescent="0.25">
      <c r="A4253" s="684">
        <v>94757</v>
      </c>
      <c r="B4253" s="684" t="s">
        <v>46006</v>
      </c>
      <c r="C4253" s="684" t="s">
        <v>5</v>
      </c>
      <c r="D4253" s="685" t="s">
        <v>43347</v>
      </c>
    </row>
    <row r="4254" spans="1:4" ht="13.5" x14ac:dyDescent="0.25">
      <c r="A4254" s="684">
        <v>94758</v>
      </c>
      <c r="B4254" s="684" t="s">
        <v>46007</v>
      </c>
      <c r="C4254" s="684" t="s">
        <v>5</v>
      </c>
      <c r="D4254" s="685" t="s">
        <v>27176</v>
      </c>
    </row>
    <row r="4255" spans="1:4" ht="13.5" x14ac:dyDescent="0.25">
      <c r="A4255" s="684">
        <v>94759</v>
      </c>
      <c r="B4255" s="684" t="s">
        <v>46008</v>
      </c>
      <c r="C4255" s="684" t="s">
        <v>5</v>
      </c>
      <c r="D4255" s="685" t="s">
        <v>46009</v>
      </c>
    </row>
    <row r="4256" spans="1:4" ht="13.5" x14ac:dyDescent="0.25">
      <c r="A4256" s="684">
        <v>94760</v>
      </c>
      <c r="B4256" s="684" t="s">
        <v>46010</v>
      </c>
      <c r="C4256" s="684" t="s">
        <v>5</v>
      </c>
      <c r="D4256" s="685" t="s">
        <v>27177</v>
      </c>
    </row>
    <row r="4257" spans="1:4" ht="13.5" x14ac:dyDescent="0.25">
      <c r="A4257" s="684">
        <v>94761</v>
      </c>
      <c r="B4257" s="684" t="s">
        <v>46011</v>
      </c>
      <c r="C4257" s="684" t="s">
        <v>5</v>
      </c>
      <c r="D4257" s="685" t="s">
        <v>46012</v>
      </c>
    </row>
    <row r="4258" spans="1:4" ht="13.5" x14ac:dyDescent="0.25">
      <c r="A4258" s="684">
        <v>94762</v>
      </c>
      <c r="B4258" s="684" t="s">
        <v>46013</v>
      </c>
      <c r="C4258" s="684" t="s">
        <v>5</v>
      </c>
      <c r="D4258" s="685" t="s">
        <v>46014</v>
      </c>
    </row>
    <row r="4259" spans="1:4" ht="13.5" x14ac:dyDescent="0.25">
      <c r="A4259" s="684">
        <v>94783</v>
      </c>
      <c r="B4259" s="684" t="s">
        <v>46015</v>
      </c>
      <c r="C4259" s="684" t="s">
        <v>5</v>
      </c>
      <c r="D4259" s="685" t="s">
        <v>27178</v>
      </c>
    </row>
    <row r="4260" spans="1:4" ht="13.5" x14ac:dyDescent="0.25">
      <c r="A4260" s="684">
        <v>94785</v>
      </c>
      <c r="B4260" s="684" t="s">
        <v>46016</v>
      </c>
      <c r="C4260" s="684" t="s">
        <v>5</v>
      </c>
      <c r="D4260" s="685" t="s">
        <v>27179</v>
      </c>
    </row>
    <row r="4261" spans="1:4" ht="13.5" x14ac:dyDescent="0.25">
      <c r="A4261" s="684">
        <v>94786</v>
      </c>
      <c r="B4261" s="684" t="s">
        <v>46017</v>
      </c>
      <c r="C4261" s="684" t="s">
        <v>5</v>
      </c>
      <c r="D4261" s="685" t="s">
        <v>46018</v>
      </c>
    </row>
    <row r="4262" spans="1:4" ht="13.5" x14ac:dyDescent="0.25">
      <c r="A4262" s="684">
        <v>94787</v>
      </c>
      <c r="B4262" s="684" t="s">
        <v>46019</v>
      </c>
      <c r="C4262" s="684" t="s">
        <v>5</v>
      </c>
      <c r="D4262" s="685" t="s">
        <v>27180</v>
      </c>
    </row>
    <row r="4263" spans="1:4" ht="13.5" x14ac:dyDescent="0.25">
      <c r="A4263" s="684">
        <v>94788</v>
      </c>
      <c r="B4263" s="684" t="s">
        <v>46020</v>
      </c>
      <c r="C4263" s="684" t="s">
        <v>5</v>
      </c>
      <c r="D4263" s="685" t="s">
        <v>46021</v>
      </c>
    </row>
    <row r="4264" spans="1:4" ht="13.5" x14ac:dyDescent="0.25">
      <c r="A4264" s="684">
        <v>94789</v>
      </c>
      <c r="B4264" s="684" t="s">
        <v>46022</v>
      </c>
      <c r="C4264" s="684" t="s">
        <v>5</v>
      </c>
      <c r="D4264" s="685" t="s">
        <v>46023</v>
      </c>
    </row>
    <row r="4265" spans="1:4" ht="13.5" x14ac:dyDescent="0.25">
      <c r="A4265" s="684">
        <v>94790</v>
      </c>
      <c r="B4265" s="684" t="s">
        <v>46024</v>
      </c>
      <c r="C4265" s="684" t="s">
        <v>5</v>
      </c>
      <c r="D4265" s="685" t="s">
        <v>46025</v>
      </c>
    </row>
    <row r="4266" spans="1:4" ht="13.5" x14ac:dyDescent="0.25">
      <c r="A4266" s="684">
        <v>94791</v>
      </c>
      <c r="B4266" s="684" t="s">
        <v>46026</v>
      </c>
      <c r="C4266" s="684" t="s">
        <v>5</v>
      </c>
      <c r="D4266" s="685" t="s">
        <v>46027</v>
      </c>
    </row>
    <row r="4267" spans="1:4" ht="13.5" x14ac:dyDescent="0.25">
      <c r="A4267" s="684">
        <v>94863</v>
      </c>
      <c r="B4267" s="684" t="s">
        <v>46028</v>
      </c>
      <c r="C4267" s="684" t="s">
        <v>5</v>
      </c>
      <c r="D4267" s="685" t="s">
        <v>46029</v>
      </c>
    </row>
    <row r="4268" spans="1:4" ht="13.5" x14ac:dyDescent="0.25">
      <c r="A4268" s="684">
        <v>95141</v>
      </c>
      <c r="B4268" s="684" t="s">
        <v>46030</v>
      </c>
      <c r="C4268" s="684" t="s">
        <v>5</v>
      </c>
      <c r="D4268" s="685" t="s">
        <v>46031</v>
      </c>
    </row>
    <row r="4269" spans="1:4" ht="13.5" x14ac:dyDescent="0.25">
      <c r="A4269" s="684">
        <v>95237</v>
      </c>
      <c r="B4269" s="684" t="s">
        <v>46032</v>
      </c>
      <c r="C4269" s="684" t="s">
        <v>5</v>
      </c>
      <c r="D4269" s="685" t="s">
        <v>27181</v>
      </c>
    </row>
    <row r="4270" spans="1:4" ht="13.5" x14ac:dyDescent="0.25">
      <c r="A4270" s="684">
        <v>95693</v>
      </c>
      <c r="B4270" s="684" t="s">
        <v>46033</v>
      </c>
      <c r="C4270" s="684" t="s">
        <v>5</v>
      </c>
      <c r="D4270" s="685" t="s">
        <v>46034</v>
      </c>
    </row>
    <row r="4271" spans="1:4" ht="13.5" x14ac:dyDescent="0.25">
      <c r="A4271" s="684">
        <v>95694</v>
      </c>
      <c r="B4271" s="684" t="s">
        <v>46035</v>
      </c>
      <c r="C4271" s="684" t="s">
        <v>5</v>
      </c>
      <c r="D4271" s="685" t="s">
        <v>25823</v>
      </c>
    </row>
    <row r="4272" spans="1:4" ht="13.5" x14ac:dyDescent="0.25">
      <c r="A4272" s="684">
        <v>95695</v>
      </c>
      <c r="B4272" s="684" t="s">
        <v>46036</v>
      </c>
      <c r="C4272" s="684" t="s">
        <v>5</v>
      </c>
      <c r="D4272" s="685" t="s">
        <v>44212</v>
      </c>
    </row>
    <row r="4273" spans="1:4" ht="13.5" x14ac:dyDescent="0.25">
      <c r="A4273" s="684">
        <v>95696</v>
      </c>
      <c r="B4273" s="684" t="s">
        <v>26094</v>
      </c>
      <c r="C4273" s="684" t="s">
        <v>5</v>
      </c>
      <c r="D4273" s="685" t="s">
        <v>42122</v>
      </c>
    </row>
    <row r="4274" spans="1:4" ht="13.5" x14ac:dyDescent="0.25">
      <c r="A4274" s="684">
        <v>96637</v>
      </c>
      <c r="B4274" s="684" t="s">
        <v>46037</v>
      </c>
      <c r="C4274" s="684" t="s">
        <v>5</v>
      </c>
      <c r="D4274" s="685" t="s">
        <v>25141</v>
      </c>
    </row>
    <row r="4275" spans="1:4" ht="13.5" x14ac:dyDescent="0.25">
      <c r="A4275" s="684">
        <v>96638</v>
      </c>
      <c r="B4275" s="684" t="s">
        <v>46038</v>
      </c>
      <c r="C4275" s="684" t="s">
        <v>5</v>
      </c>
      <c r="D4275" s="685" t="s">
        <v>45100</v>
      </c>
    </row>
    <row r="4276" spans="1:4" ht="13.5" x14ac:dyDescent="0.25">
      <c r="A4276" s="684">
        <v>96639</v>
      </c>
      <c r="B4276" s="684" t="s">
        <v>46039</v>
      </c>
      <c r="C4276" s="684" t="s">
        <v>5</v>
      </c>
      <c r="D4276" s="685" t="s">
        <v>27182</v>
      </c>
    </row>
    <row r="4277" spans="1:4" ht="13.5" x14ac:dyDescent="0.25">
      <c r="A4277" s="684">
        <v>96640</v>
      </c>
      <c r="B4277" s="684" t="s">
        <v>46040</v>
      </c>
      <c r="C4277" s="684" t="s">
        <v>5</v>
      </c>
      <c r="D4277" s="685" t="s">
        <v>46041</v>
      </c>
    </row>
    <row r="4278" spans="1:4" ht="13.5" x14ac:dyDescent="0.25">
      <c r="A4278" s="684">
        <v>96641</v>
      </c>
      <c r="B4278" s="684" t="s">
        <v>46042</v>
      </c>
      <c r="C4278" s="684" t="s">
        <v>5</v>
      </c>
      <c r="D4278" s="685" t="s">
        <v>25629</v>
      </c>
    </row>
    <row r="4279" spans="1:4" ht="13.5" x14ac:dyDescent="0.25">
      <c r="A4279" s="684">
        <v>96642</v>
      </c>
      <c r="B4279" s="684" t="s">
        <v>46043</v>
      </c>
      <c r="C4279" s="684" t="s">
        <v>5</v>
      </c>
      <c r="D4279" s="685" t="s">
        <v>42743</v>
      </c>
    </row>
    <row r="4280" spans="1:4" ht="13.5" x14ac:dyDescent="0.25">
      <c r="A4280" s="684">
        <v>96643</v>
      </c>
      <c r="B4280" s="684" t="s">
        <v>46044</v>
      </c>
      <c r="C4280" s="684" t="s">
        <v>5</v>
      </c>
      <c r="D4280" s="685" t="s">
        <v>46045</v>
      </c>
    </row>
    <row r="4281" spans="1:4" ht="13.5" x14ac:dyDescent="0.25">
      <c r="A4281" s="684">
        <v>96650</v>
      </c>
      <c r="B4281" s="684" t="s">
        <v>46046</v>
      </c>
      <c r="C4281" s="684" t="s">
        <v>5</v>
      </c>
      <c r="D4281" s="685" t="s">
        <v>23969</v>
      </c>
    </row>
    <row r="4282" spans="1:4" ht="13.5" x14ac:dyDescent="0.25">
      <c r="A4282" s="684">
        <v>96651</v>
      </c>
      <c r="B4282" s="684" t="s">
        <v>46047</v>
      </c>
      <c r="C4282" s="684" t="s">
        <v>5</v>
      </c>
      <c r="D4282" s="685" t="s">
        <v>25683</v>
      </c>
    </row>
    <row r="4283" spans="1:4" ht="13.5" x14ac:dyDescent="0.25">
      <c r="A4283" s="684">
        <v>96652</v>
      </c>
      <c r="B4283" s="684" t="s">
        <v>46048</v>
      </c>
      <c r="C4283" s="684" t="s">
        <v>5</v>
      </c>
      <c r="D4283" s="685" t="s">
        <v>25437</v>
      </c>
    </row>
    <row r="4284" spans="1:4" ht="13.5" x14ac:dyDescent="0.25">
      <c r="A4284" s="684">
        <v>96653</v>
      </c>
      <c r="B4284" s="684" t="s">
        <v>46049</v>
      </c>
      <c r="C4284" s="684" t="s">
        <v>5</v>
      </c>
      <c r="D4284" s="685" t="s">
        <v>46050</v>
      </c>
    </row>
    <row r="4285" spans="1:4" ht="13.5" x14ac:dyDescent="0.25">
      <c r="A4285" s="684">
        <v>96654</v>
      </c>
      <c r="B4285" s="684" t="s">
        <v>46051</v>
      </c>
      <c r="C4285" s="684" t="s">
        <v>5</v>
      </c>
      <c r="D4285" s="685" t="s">
        <v>26998</v>
      </c>
    </row>
    <row r="4286" spans="1:4" ht="13.5" x14ac:dyDescent="0.25">
      <c r="A4286" s="684">
        <v>96655</v>
      </c>
      <c r="B4286" s="684" t="s">
        <v>46052</v>
      </c>
      <c r="C4286" s="684" t="s">
        <v>5</v>
      </c>
      <c r="D4286" s="685" t="s">
        <v>27183</v>
      </c>
    </row>
    <row r="4287" spans="1:4" ht="13.5" x14ac:dyDescent="0.25">
      <c r="A4287" s="684">
        <v>96656</v>
      </c>
      <c r="B4287" s="684" t="s">
        <v>46053</v>
      </c>
      <c r="C4287" s="684" t="s">
        <v>5</v>
      </c>
      <c r="D4287" s="685" t="s">
        <v>27060</v>
      </c>
    </row>
    <row r="4288" spans="1:4" ht="13.5" x14ac:dyDescent="0.25">
      <c r="A4288" s="684">
        <v>96657</v>
      </c>
      <c r="B4288" s="684" t="s">
        <v>46054</v>
      </c>
      <c r="C4288" s="684" t="s">
        <v>5</v>
      </c>
      <c r="D4288" s="685" t="s">
        <v>46055</v>
      </c>
    </row>
    <row r="4289" spans="1:4" ht="13.5" x14ac:dyDescent="0.25">
      <c r="A4289" s="684">
        <v>96658</v>
      </c>
      <c r="B4289" s="684" t="s">
        <v>46056</v>
      </c>
      <c r="C4289" s="684" t="s">
        <v>5</v>
      </c>
      <c r="D4289" s="685" t="s">
        <v>25922</v>
      </c>
    </row>
    <row r="4290" spans="1:4" ht="13.5" x14ac:dyDescent="0.25">
      <c r="A4290" s="684">
        <v>96659</v>
      </c>
      <c r="B4290" s="684" t="s">
        <v>46057</v>
      </c>
      <c r="C4290" s="684" t="s">
        <v>5</v>
      </c>
      <c r="D4290" s="685" t="s">
        <v>25444</v>
      </c>
    </row>
    <row r="4291" spans="1:4" ht="13.5" x14ac:dyDescent="0.25">
      <c r="A4291" s="684">
        <v>96660</v>
      </c>
      <c r="B4291" s="684" t="s">
        <v>46058</v>
      </c>
      <c r="C4291" s="684" t="s">
        <v>5</v>
      </c>
      <c r="D4291" s="685" t="s">
        <v>26688</v>
      </c>
    </row>
    <row r="4292" spans="1:4" ht="13.5" x14ac:dyDescent="0.25">
      <c r="A4292" s="684">
        <v>96661</v>
      </c>
      <c r="B4292" s="684" t="s">
        <v>46059</v>
      </c>
      <c r="C4292" s="684" t="s">
        <v>5</v>
      </c>
      <c r="D4292" s="685" t="s">
        <v>46060</v>
      </c>
    </row>
    <row r="4293" spans="1:4" ht="13.5" x14ac:dyDescent="0.25">
      <c r="A4293" s="684">
        <v>96662</v>
      </c>
      <c r="B4293" s="684" t="s">
        <v>46061</v>
      </c>
      <c r="C4293" s="684" t="s">
        <v>5</v>
      </c>
      <c r="D4293" s="685" t="s">
        <v>24234</v>
      </c>
    </row>
    <row r="4294" spans="1:4" ht="13.5" x14ac:dyDescent="0.25">
      <c r="A4294" s="684">
        <v>96663</v>
      </c>
      <c r="B4294" s="684" t="s">
        <v>46062</v>
      </c>
      <c r="C4294" s="684" t="s">
        <v>5</v>
      </c>
      <c r="D4294" s="685" t="s">
        <v>27184</v>
      </c>
    </row>
    <row r="4295" spans="1:4" ht="13.5" x14ac:dyDescent="0.25">
      <c r="A4295" s="684">
        <v>96664</v>
      </c>
      <c r="B4295" s="684" t="s">
        <v>46063</v>
      </c>
      <c r="C4295" s="684" t="s">
        <v>5</v>
      </c>
      <c r="D4295" s="685" t="s">
        <v>46064</v>
      </c>
    </row>
    <row r="4296" spans="1:4" ht="13.5" x14ac:dyDescent="0.25">
      <c r="A4296" s="684">
        <v>96665</v>
      </c>
      <c r="B4296" s="684" t="s">
        <v>46065</v>
      </c>
      <c r="C4296" s="684" t="s">
        <v>5</v>
      </c>
      <c r="D4296" s="685" t="s">
        <v>27185</v>
      </c>
    </row>
    <row r="4297" spans="1:4" ht="13.5" x14ac:dyDescent="0.25">
      <c r="A4297" s="684">
        <v>96666</v>
      </c>
      <c r="B4297" s="684" t="s">
        <v>46066</v>
      </c>
      <c r="C4297" s="684" t="s">
        <v>5</v>
      </c>
      <c r="D4297" s="685" t="s">
        <v>46067</v>
      </c>
    </row>
    <row r="4298" spans="1:4" ht="13.5" x14ac:dyDescent="0.25">
      <c r="A4298" s="684">
        <v>96667</v>
      </c>
      <c r="B4298" s="684" t="s">
        <v>46068</v>
      </c>
      <c r="C4298" s="684" t="s">
        <v>5</v>
      </c>
      <c r="D4298" s="685" t="s">
        <v>46069</v>
      </c>
    </row>
    <row r="4299" spans="1:4" ht="13.5" x14ac:dyDescent="0.25">
      <c r="A4299" s="684">
        <v>96684</v>
      </c>
      <c r="B4299" s="684" t="s">
        <v>46070</v>
      </c>
      <c r="C4299" s="684" t="s">
        <v>5</v>
      </c>
      <c r="D4299" s="685" t="s">
        <v>26685</v>
      </c>
    </row>
    <row r="4300" spans="1:4" ht="13.5" x14ac:dyDescent="0.25">
      <c r="A4300" s="684">
        <v>96685</v>
      </c>
      <c r="B4300" s="684" t="s">
        <v>46071</v>
      </c>
      <c r="C4300" s="684" t="s">
        <v>5</v>
      </c>
      <c r="D4300" s="685" t="s">
        <v>26679</v>
      </c>
    </row>
    <row r="4301" spans="1:4" ht="13.5" x14ac:dyDescent="0.25">
      <c r="A4301" s="684">
        <v>96686</v>
      </c>
      <c r="B4301" s="684" t="s">
        <v>46072</v>
      </c>
      <c r="C4301" s="684" t="s">
        <v>5</v>
      </c>
      <c r="D4301" s="685" t="s">
        <v>27186</v>
      </c>
    </row>
    <row r="4302" spans="1:4" ht="13.5" x14ac:dyDescent="0.25">
      <c r="A4302" s="684">
        <v>96687</v>
      </c>
      <c r="B4302" s="684" t="s">
        <v>46073</v>
      </c>
      <c r="C4302" s="684" t="s">
        <v>5</v>
      </c>
      <c r="D4302" s="685" t="s">
        <v>27187</v>
      </c>
    </row>
    <row r="4303" spans="1:4" ht="13.5" x14ac:dyDescent="0.25">
      <c r="A4303" s="684">
        <v>96688</v>
      </c>
      <c r="B4303" s="684" t="s">
        <v>46074</v>
      </c>
      <c r="C4303" s="684" t="s">
        <v>5</v>
      </c>
      <c r="D4303" s="685" t="s">
        <v>46075</v>
      </c>
    </row>
    <row r="4304" spans="1:4" ht="13.5" x14ac:dyDescent="0.25">
      <c r="A4304" s="684">
        <v>96689</v>
      </c>
      <c r="B4304" s="684" t="s">
        <v>46076</v>
      </c>
      <c r="C4304" s="684" t="s">
        <v>5</v>
      </c>
      <c r="D4304" s="685" t="s">
        <v>26576</v>
      </c>
    </row>
    <row r="4305" spans="1:4" ht="13.5" x14ac:dyDescent="0.25">
      <c r="A4305" s="684">
        <v>96690</v>
      </c>
      <c r="B4305" s="684" t="s">
        <v>46077</v>
      </c>
      <c r="C4305" s="684" t="s">
        <v>5</v>
      </c>
      <c r="D4305" s="685" t="s">
        <v>46078</v>
      </c>
    </row>
    <row r="4306" spans="1:4" ht="13.5" x14ac:dyDescent="0.25">
      <c r="A4306" s="684">
        <v>96691</v>
      </c>
      <c r="B4306" s="684" t="s">
        <v>46079</v>
      </c>
      <c r="C4306" s="684" t="s">
        <v>5</v>
      </c>
      <c r="D4306" s="685" t="s">
        <v>44413</v>
      </c>
    </row>
    <row r="4307" spans="1:4" ht="13.5" x14ac:dyDescent="0.25">
      <c r="A4307" s="684">
        <v>96692</v>
      </c>
      <c r="B4307" s="684" t="s">
        <v>46080</v>
      </c>
      <c r="C4307" s="684" t="s">
        <v>5</v>
      </c>
      <c r="D4307" s="685" t="s">
        <v>46081</v>
      </c>
    </row>
    <row r="4308" spans="1:4" ht="13.5" x14ac:dyDescent="0.25">
      <c r="A4308" s="684">
        <v>96693</v>
      </c>
      <c r="B4308" s="684" t="s">
        <v>46082</v>
      </c>
      <c r="C4308" s="684" t="s">
        <v>5</v>
      </c>
      <c r="D4308" s="685" t="s">
        <v>24264</v>
      </c>
    </row>
    <row r="4309" spans="1:4" ht="13.5" x14ac:dyDescent="0.25">
      <c r="A4309" s="684">
        <v>96694</v>
      </c>
      <c r="B4309" s="684" t="s">
        <v>46083</v>
      </c>
      <c r="C4309" s="684" t="s">
        <v>5</v>
      </c>
      <c r="D4309" s="685" t="s">
        <v>46084</v>
      </c>
    </row>
    <row r="4310" spans="1:4" ht="13.5" x14ac:dyDescent="0.25">
      <c r="A4310" s="684">
        <v>96695</v>
      </c>
      <c r="B4310" s="684" t="s">
        <v>46085</v>
      </c>
      <c r="C4310" s="684" t="s">
        <v>5</v>
      </c>
      <c r="D4310" s="685" t="s">
        <v>27188</v>
      </c>
    </row>
    <row r="4311" spans="1:4" ht="13.5" x14ac:dyDescent="0.25">
      <c r="A4311" s="684">
        <v>96696</v>
      </c>
      <c r="B4311" s="684" t="s">
        <v>46086</v>
      </c>
      <c r="C4311" s="684" t="s">
        <v>5</v>
      </c>
      <c r="D4311" s="685" t="s">
        <v>46087</v>
      </c>
    </row>
    <row r="4312" spans="1:4" ht="13.5" x14ac:dyDescent="0.25">
      <c r="A4312" s="684">
        <v>96697</v>
      </c>
      <c r="B4312" s="684" t="s">
        <v>46088</v>
      </c>
      <c r="C4312" s="684" t="s">
        <v>5</v>
      </c>
      <c r="D4312" s="685" t="s">
        <v>46089</v>
      </c>
    </row>
    <row r="4313" spans="1:4" ht="13.5" x14ac:dyDescent="0.25">
      <c r="A4313" s="684">
        <v>96698</v>
      </c>
      <c r="B4313" s="684" t="s">
        <v>46090</v>
      </c>
      <c r="C4313" s="684" t="s">
        <v>5</v>
      </c>
      <c r="D4313" s="685" t="s">
        <v>46091</v>
      </c>
    </row>
    <row r="4314" spans="1:4" ht="13.5" x14ac:dyDescent="0.25">
      <c r="A4314" s="684">
        <v>96699</v>
      </c>
      <c r="B4314" s="684" t="s">
        <v>46092</v>
      </c>
      <c r="C4314" s="684" t="s">
        <v>5</v>
      </c>
      <c r="D4314" s="685" t="s">
        <v>43347</v>
      </c>
    </row>
    <row r="4315" spans="1:4" ht="13.5" x14ac:dyDescent="0.25">
      <c r="A4315" s="684">
        <v>96700</v>
      </c>
      <c r="B4315" s="684" t="s">
        <v>46093</v>
      </c>
      <c r="C4315" s="684" t="s">
        <v>5</v>
      </c>
      <c r="D4315" s="685" t="s">
        <v>46094</v>
      </c>
    </row>
    <row r="4316" spans="1:4" ht="13.5" x14ac:dyDescent="0.25">
      <c r="A4316" s="684">
        <v>96701</v>
      </c>
      <c r="B4316" s="684" t="s">
        <v>46095</v>
      </c>
      <c r="C4316" s="684" t="s">
        <v>5</v>
      </c>
      <c r="D4316" s="685" t="s">
        <v>41969</v>
      </c>
    </row>
    <row r="4317" spans="1:4" ht="13.5" x14ac:dyDescent="0.25">
      <c r="A4317" s="684">
        <v>96702</v>
      </c>
      <c r="B4317" s="684" t="s">
        <v>46096</v>
      </c>
      <c r="C4317" s="684" t="s">
        <v>5</v>
      </c>
      <c r="D4317" s="685" t="s">
        <v>41757</v>
      </c>
    </row>
    <row r="4318" spans="1:4" ht="13.5" x14ac:dyDescent="0.25">
      <c r="A4318" s="684">
        <v>96703</v>
      </c>
      <c r="B4318" s="684" t="s">
        <v>46097</v>
      </c>
      <c r="C4318" s="684" t="s">
        <v>5</v>
      </c>
      <c r="D4318" s="685" t="s">
        <v>25821</v>
      </c>
    </row>
    <row r="4319" spans="1:4" ht="13.5" x14ac:dyDescent="0.25">
      <c r="A4319" s="684">
        <v>96704</v>
      </c>
      <c r="B4319" s="684" t="s">
        <v>46098</v>
      </c>
      <c r="C4319" s="684" t="s">
        <v>5</v>
      </c>
      <c r="D4319" s="685" t="s">
        <v>26929</v>
      </c>
    </row>
    <row r="4320" spans="1:4" ht="13.5" x14ac:dyDescent="0.25">
      <c r="A4320" s="684">
        <v>96705</v>
      </c>
      <c r="B4320" s="684" t="s">
        <v>46099</v>
      </c>
      <c r="C4320" s="684" t="s">
        <v>5</v>
      </c>
      <c r="D4320" s="685" t="s">
        <v>24252</v>
      </c>
    </row>
    <row r="4321" spans="1:4" ht="13.5" x14ac:dyDescent="0.25">
      <c r="A4321" s="684">
        <v>96706</v>
      </c>
      <c r="B4321" s="684" t="s">
        <v>46100</v>
      </c>
      <c r="C4321" s="684" t="s">
        <v>5</v>
      </c>
      <c r="D4321" s="685" t="s">
        <v>46101</v>
      </c>
    </row>
    <row r="4322" spans="1:4" ht="13.5" x14ac:dyDescent="0.25">
      <c r="A4322" s="684">
        <v>96707</v>
      </c>
      <c r="B4322" s="684" t="s">
        <v>46102</v>
      </c>
      <c r="C4322" s="684" t="s">
        <v>5</v>
      </c>
      <c r="D4322" s="685" t="s">
        <v>46103</v>
      </c>
    </row>
    <row r="4323" spans="1:4" ht="13.5" x14ac:dyDescent="0.25">
      <c r="A4323" s="684">
        <v>96708</v>
      </c>
      <c r="B4323" s="684" t="s">
        <v>46104</v>
      </c>
      <c r="C4323" s="684" t="s">
        <v>5</v>
      </c>
      <c r="D4323" s="685" t="s">
        <v>46105</v>
      </c>
    </row>
    <row r="4324" spans="1:4" ht="13.5" x14ac:dyDescent="0.25">
      <c r="A4324" s="684">
        <v>96709</v>
      </c>
      <c r="B4324" s="684" t="s">
        <v>46106</v>
      </c>
      <c r="C4324" s="684" t="s">
        <v>5</v>
      </c>
      <c r="D4324" s="685" t="s">
        <v>46107</v>
      </c>
    </row>
    <row r="4325" spans="1:4" ht="13.5" x14ac:dyDescent="0.25">
      <c r="A4325" s="684">
        <v>96710</v>
      </c>
      <c r="B4325" s="684" t="s">
        <v>46108</v>
      </c>
      <c r="C4325" s="684" t="s">
        <v>5</v>
      </c>
      <c r="D4325" s="685" t="s">
        <v>27189</v>
      </c>
    </row>
    <row r="4326" spans="1:4" ht="13.5" x14ac:dyDescent="0.25">
      <c r="A4326" s="684">
        <v>96711</v>
      </c>
      <c r="B4326" s="684" t="s">
        <v>46109</v>
      </c>
      <c r="C4326" s="684" t="s">
        <v>5</v>
      </c>
      <c r="D4326" s="685" t="s">
        <v>41602</v>
      </c>
    </row>
    <row r="4327" spans="1:4" ht="13.5" x14ac:dyDescent="0.25">
      <c r="A4327" s="684">
        <v>96712</v>
      </c>
      <c r="B4327" s="684" t="s">
        <v>46110</v>
      </c>
      <c r="C4327" s="684" t="s">
        <v>5</v>
      </c>
      <c r="D4327" s="685" t="s">
        <v>25255</v>
      </c>
    </row>
    <row r="4328" spans="1:4" ht="13.5" x14ac:dyDescent="0.25">
      <c r="A4328" s="684">
        <v>96713</v>
      </c>
      <c r="B4328" s="684" t="s">
        <v>46111</v>
      </c>
      <c r="C4328" s="684" t="s">
        <v>5</v>
      </c>
      <c r="D4328" s="685" t="s">
        <v>25221</v>
      </c>
    </row>
    <row r="4329" spans="1:4" ht="13.5" x14ac:dyDescent="0.25">
      <c r="A4329" s="684">
        <v>96714</v>
      </c>
      <c r="B4329" s="684" t="s">
        <v>46112</v>
      </c>
      <c r="C4329" s="684" t="s">
        <v>5</v>
      </c>
      <c r="D4329" s="685" t="s">
        <v>46113</v>
      </c>
    </row>
    <row r="4330" spans="1:4" ht="13.5" x14ac:dyDescent="0.25">
      <c r="A4330" s="684">
        <v>96715</v>
      </c>
      <c r="B4330" s="684" t="s">
        <v>46114</v>
      </c>
      <c r="C4330" s="684" t="s">
        <v>5</v>
      </c>
      <c r="D4330" s="685" t="s">
        <v>46115</v>
      </c>
    </row>
    <row r="4331" spans="1:4" ht="13.5" x14ac:dyDescent="0.25">
      <c r="A4331" s="684">
        <v>96716</v>
      </c>
      <c r="B4331" s="684" t="s">
        <v>46116</v>
      </c>
      <c r="C4331" s="684" t="s">
        <v>5</v>
      </c>
      <c r="D4331" s="685" t="s">
        <v>46117</v>
      </c>
    </row>
    <row r="4332" spans="1:4" ht="13.5" x14ac:dyDescent="0.25">
      <c r="A4332" s="684">
        <v>96717</v>
      </c>
      <c r="B4332" s="684" t="s">
        <v>46118</v>
      </c>
      <c r="C4332" s="684" t="s">
        <v>5</v>
      </c>
      <c r="D4332" s="685" t="s">
        <v>46119</v>
      </c>
    </row>
    <row r="4333" spans="1:4" ht="13.5" x14ac:dyDescent="0.25">
      <c r="A4333" s="684">
        <v>96736</v>
      </c>
      <c r="B4333" s="684" t="s">
        <v>46120</v>
      </c>
      <c r="C4333" s="684" t="s">
        <v>5</v>
      </c>
      <c r="D4333" s="685" t="s">
        <v>27190</v>
      </c>
    </row>
    <row r="4334" spans="1:4" ht="13.5" x14ac:dyDescent="0.25">
      <c r="A4334" s="684">
        <v>96737</v>
      </c>
      <c r="B4334" s="684" t="s">
        <v>46121</v>
      </c>
      <c r="C4334" s="684" t="s">
        <v>5</v>
      </c>
      <c r="D4334" s="685" t="s">
        <v>22783</v>
      </c>
    </row>
    <row r="4335" spans="1:4" ht="13.5" x14ac:dyDescent="0.25">
      <c r="A4335" s="684">
        <v>96738</v>
      </c>
      <c r="B4335" s="684" t="s">
        <v>46122</v>
      </c>
      <c r="C4335" s="684" t="s">
        <v>5</v>
      </c>
      <c r="D4335" s="685" t="s">
        <v>27191</v>
      </c>
    </row>
    <row r="4336" spans="1:4" ht="13.5" x14ac:dyDescent="0.25">
      <c r="A4336" s="684">
        <v>96739</v>
      </c>
      <c r="B4336" s="684" t="s">
        <v>46123</v>
      </c>
      <c r="C4336" s="684" t="s">
        <v>5</v>
      </c>
      <c r="D4336" s="685" t="s">
        <v>27192</v>
      </c>
    </row>
    <row r="4337" spans="1:4" ht="13.5" x14ac:dyDescent="0.25">
      <c r="A4337" s="684">
        <v>96740</v>
      </c>
      <c r="B4337" s="684" t="s">
        <v>46124</v>
      </c>
      <c r="C4337" s="684" t="s">
        <v>5</v>
      </c>
      <c r="D4337" s="685" t="s">
        <v>46125</v>
      </c>
    </row>
    <row r="4338" spans="1:4" ht="13.5" x14ac:dyDescent="0.25">
      <c r="A4338" s="684">
        <v>96741</v>
      </c>
      <c r="B4338" s="684" t="s">
        <v>46126</v>
      </c>
      <c r="C4338" s="684" t="s">
        <v>5</v>
      </c>
      <c r="D4338" s="685" t="s">
        <v>45361</v>
      </c>
    </row>
    <row r="4339" spans="1:4" ht="13.5" x14ac:dyDescent="0.25">
      <c r="A4339" s="684">
        <v>96742</v>
      </c>
      <c r="B4339" s="684" t="s">
        <v>46127</v>
      </c>
      <c r="C4339" s="684" t="s">
        <v>5</v>
      </c>
      <c r="D4339" s="685" t="s">
        <v>27119</v>
      </c>
    </row>
    <row r="4340" spans="1:4" ht="13.5" x14ac:dyDescent="0.25">
      <c r="A4340" s="684">
        <v>96743</v>
      </c>
      <c r="B4340" s="684" t="s">
        <v>46128</v>
      </c>
      <c r="C4340" s="684" t="s">
        <v>5</v>
      </c>
      <c r="D4340" s="685" t="s">
        <v>46129</v>
      </c>
    </row>
    <row r="4341" spans="1:4" ht="13.5" x14ac:dyDescent="0.25">
      <c r="A4341" s="684">
        <v>96744</v>
      </c>
      <c r="B4341" s="684" t="s">
        <v>46130</v>
      </c>
      <c r="C4341" s="684" t="s">
        <v>5</v>
      </c>
      <c r="D4341" s="685" t="s">
        <v>46131</v>
      </c>
    </row>
    <row r="4342" spans="1:4" ht="13.5" x14ac:dyDescent="0.25">
      <c r="A4342" s="684">
        <v>96745</v>
      </c>
      <c r="B4342" s="684" t="s">
        <v>46132</v>
      </c>
      <c r="C4342" s="684" t="s">
        <v>5</v>
      </c>
      <c r="D4342" s="685" t="s">
        <v>46133</v>
      </c>
    </row>
    <row r="4343" spans="1:4" ht="13.5" x14ac:dyDescent="0.25">
      <c r="A4343" s="684">
        <v>96746</v>
      </c>
      <c r="B4343" s="684" t="s">
        <v>46134</v>
      </c>
      <c r="C4343" s="684" t="s">
        <v>5</v>
      </c>
      <c r="D4343" s="685" t="s">
        <v>46135</v>
      </c>
    </row>
    <row r="4344" spans="1:4" ht="13.5" x14ac:dyDescent="0.25">
      <c r="A4344" s="684">
        <v>96747</v>
      </c>
      <c r="B4344" s="684" t="s">
        <v>46136</v>
      </c>
      <c r="C4344" s="684" t="s">
        <v>5</v>
      </c>
      <c r="D4344" s="685" t="s">
        <v>46137</v>
      </c>
    </row>
    <row r="4345" spans="1:4" ht="13.5" x14ac:dyDescent="0.25">
      <c r="A4345" s="684">
        <v>96748</v>
      </c>
      <c r="B4345" s="684" t="s">
        <v>46138</v>
      </c>
      <c r="C4345" s="684" t="s">
        <v>5</v>
      </c>
      <c r="D4345" s="685" t="s">
        <v>27193</v>
      </c>
    </row>
    <row r="4346" spans="1:4" ht="13.5" x14ac:dyDescent="0.25">
      <c r="A4346" s="684">
        <v>96749</v>
      </c>
      <c r="B4346" s="684" t="s">
        <v>46139</v>
      </c>
      <c r="C4346" s="684" t="s">
        <v>5</v>
      </c>
      <c r="D4346" s="685" t="s">
        <v>27113</v>
      </c>
    </row>
    <row r="4347" spans="1:4" ht="13.5" x14ac:dyDescent="0.25">
      <c r="A4347" s="684">
        <v>96750</v>
      </c>
      <c r="B4347" s="684" t="s">
        <v>46140</v>
      </c>
      <c r="C4347" s="684" t="s">
        <v>5</v>
      </c>
      <c r="D4347" s="685" t="s">
        <v>27194</v>
      </c>
    </row>
    <row r="4348" spans="1:4" ht="13.5" x14ac:dyDescent="0.25">
      <c r="A4348" s="684">
        <v>96751</v>
      </c>
      <c r="B4348" s="684" t="s">
        <v>46141</v>
      </c>
      <c r="C4348" s="684" t="s">
        <v>5</v>
      </c>
      <c r="D4348" s="685" t="s">
        <v>41798</v>
      </c>
    </row>
    <row r="4349" spans="1:4" ht="13.5" x14ac:dyDescent="0.25">
      <c r="A4349" s="684">
        <v>96752</v>
      </c>
      <c r="B4349" s="684" t="s">
        <v>46142</v>
      </c>
      <c r="C4349" s="684" t="s">
        <v>5</v>
      </c>
      <c r="D4349" s="685" t="s">
        <v>46143</v>
      </c>
    </row>
    <row r="4350" spans="1:4" ht="13.5" x14ac:dyDescent="0.25">
      <c r="A4350" s="684">
        <v>96753</v>
      </c>
      <c r="B4350" s="684" t="s">
        <v>46144</v>
      </c>
      <c r="C4350" s="684" t="s">
        <v>5</v>
      </c>
      <c r="D4350" s="685" t="s">
        <v>46145</v>
      </c>
    </row>
    <row r="4351" spans="1:4" ht="13.5" x14ac:dyDescent="0.25">
      <c r="A4351" s="684">
        <v>96754</v>
      </c>
      <c r="B4351" s="684" t="s">
        <v>46146</v>
      </c>
      <c r="C4351" s="684" t="s">
        <v>5</v>
      </c>
      <c r="D4351" s="685" t="s">
        <v>46147</v>
      </c>
    </row>
    <row r="4352" spans="1:4" ht="13.5" x14ac:dyDescent="0.25">
      <c r="A4352" s="684">
        <v>96755</v>
      </c>
      <c r="B4352" s="684" t="s">
        <v>46148</v>
      </c>
      <c r="C4352" s="684" t="s">
        <v>5</v>
      </c>
      <c r="D4352" s="685" t="s">
        <v>46149</v>
      </c>
    </row>
    <row r="4353" spans="1:4" ht="13.5" x14ac:dyDescent="0.25">
      <c r="A4353" s="684">
        <v>96756</v>
      </c>
      <c r="B4353" s="684" t="s">
        <v>46150</v>
      </c>
      <c r="C4353" s="684" t="s">
        <v>5</v>
      </c>
      <c r="D4353" s="685" t="s">
        <v>41266</v>
      </c>
    </row>
    <row r="4354" spans="1:4" ht="13.5" x14ac:dyDescent="0.25">
      <c r="A4354" s="684">
        <v>96757</v>
      </c>
      <c r="B4354" s="684" t="s">
        <v>46151</v>
      </c>
      <c r="C4354" s="684" t="s">
        <v>5</v>
      </c>
      <c r="D4354" s="685" t="s">
        <v>43397</v>
      </c>
    </row>
    <row r="4355" spans="1:4" ht="13.5" x14ac:dyDescent="0.25">
      <c r="A4355" s="684">
        <v>96758</v>
      </c>
      <c r="B4355" s="684" t="s">
        <v>46152</v>
      </c>
      <c r="C4355" s="684" t="s">
        <v>5</v>
      </c>
      <c r="D4355" s="685" t="s">
        <v>46153</v>
      </c>
    </row>
    <row r="4356" spans="1:4" ht="13.5" x14ac:dyDescent="0.25">
      <c r="A4356" s="684">
        <v>96759</v>
      </c>
      <c r="B4356" s="684" t="s">
        <v>46154</v>
      </c>
      <c r="C4356" s="684" t="s">
        <v>5</v>
      </c>
      <c r="D4356" s="685" t="s">
        <v>46155</v>
      </c>
    </row>
    <row r="4357" spans="1:4" ht="13.5" x14ac:dyDescent="0.25">
      <c r="A4357" s="684">
        <v>96760</v>
      </c>
      <c r="B4357" s="684" t="s">
        <v>46156</v>
      </c>
      <c r="C4357" s="684" t="s">
        <v>5</v>
      </c>
      <c r="D4357" s="685" t="s">
        <v>46157</v>
      </c>
    </row>
    <row r="4358" spans="1:4" ht="13.5" x14ac:dyDescent="0.25">
      <c r="A4358" s="684">
        <v>96761</v>
      </c>
      <c r="B4358" s="684" t="s">
        <v>46158</v>
      </c>
      <c r="C4358" s="684" t="s">
        <v>5</v>
      </c>
      <c r="D4358" s="685" t="s">
        <v>23802</v>
      </c>
    </row>
    <row r="4359" spans="1:4" ht="13.5" x14ac:dyDescent="0.25">
      <c r="A4359" s="684">
        <v>96762</v>
      </c>
      <c r="B4359" s="684" t="s">
        <v>46159</v>
      </c>
      <c r="C4359" s="684" t="s">
        <v>5</v>
      </c>
      <c r="D4359" s="685" t="s">
        <v>46160</v>
      </c>
    </row>
    <row r="4360" spans="1:4" ht="13.5" x14ac:dyDescent="0.25">
      <c r="A4360" s="684">
        <v>96763</v>
      </c>
      <c r="B4360" s="684" t="s">
        <v>46161</v>
      </c>
      <c r="C4360" s="684" t="s">
        <v>5</v>
      </c>
      <c r="D4360" s="685" t="s">
        <v>46162</v>
      </c>
    </row>
    <row r="4361" spans="1:4" ht="13.5" x14ac:dyDescent="0.25">
      <c r="A4361" s="684">
        <v>96764</v>
      </c>
      <c r="B4361" s="684" t="s">
        <v>46163</v>
      </c>
      <c r="C4361" s="684" t="s">
        <v>5</v>
      </c>
      <c r="D4361" s="685" t="s">
        <v>27195</v>
      </c>
    </row>
    <row r="4362" spans="1:4" ht="13.5" x14ac:dyDescent="0.25">
      <c r="A4362" s="684">
        <v>96802</v>
      </c>
      <c r="B4362" s="684" t="s">
        <v>46164</v>
      </c>
      <c r="C4362" s="684" t="s">
        <v>5</v>
      </c>
      <c r="D4362" s="685" t="s">
        <v>46165</v>
      </c>
    </row>
    <row r="4363" spans="1:4" ht="13.5" x14ac:dyDescent="0.25">
      <c r="A4363" s="684">
        <v>96803</v>
      </c>
      <c r="B4363" s="684" t="s">
        <v>46166</v>
      </c>
      <c r="C4363" s="684" t="s">
        <v>5</v>
      </c>
      <c r="D4363" s="685" t="s">
        <v>46167</v>
      </c>
    </row>
    <row r="4364" spans="1:4" ht="13.5" x14ac:dyDescent="0.25">
      <c r="A4364" s="684">
        <v>96804</v>
      </c>
      <c r="B4364" s="684" t="s">
        <v>46168</v>
      </c>
      <c r="C4364" s="684" t="s">
        <v>5</v>
      </c>
      <c r="D4364" s="685" t="s">
        <v>46169</v>
      </c>
    </row>
    <row r="4365" spans="1:4" ht="13.5" x14ac:dyDescent="0.25">
      <c r="A4365" s="684">
        <v>96805</v>
      </c>
      <c r="B4365" s="684" t="s">
        <v>46170</v>
      </c>
      <c r="C4365" s="684" t="s">
        <v>5</v>
      </c>
      <c r="D4365" s="685" t="s">
        <v>46171</v>
      </c>
    </row>
    <row r="4366" spans="1:4" ht="13.5" x14ac:dyDescent="0.25">
      <c r="A4366" s="684">
        <v>96806</v>
      </c>
      <c r="B4366" s="684" t="s">
        <v>46172</v>
      </c>
      <c r="C4366" s="684" t="s">
        <v>5</v>
      </c>
      <c r="D4366" s="685" t="s">
        <v>27196</v>
      </c>
    </row>
    <row r="4367" spans="1:4" ht="13.5" x14ac:dyDescent="0.25">
      <c r="A4367" s="684">
        <v>96807</v>
      </c>
      <c r="B4367" s="684" t="s">
        <v>46173</v>
      </c>
      <c r="C4367" s="684" t="s">
        <v>5</v>
      </c>
      <c r="D4367" s="685" t="s">
        <v>46174</v>
      </c>
    </row>
    <row r="4368" spans="1:4" ht="13.5" x14ac:dyDescent="0.25">
      <c r="A4368" s="684">
        <v>96808</v>
      </c>
      <c r="B4368" s="684" t="s">
        <v>46175</v>
      </c>
      <c r="C4368" s="684" t="s">
        <v>5</v>
      </c>
      <c r="D4368" s="685" t="s">
        <v>42134</v>
      </c>
    </row>
    <row r="4369" spans="1:4" ht="13.5" x14ac:dyDescent="0.25">
      <c r="A4369" s="684">
        <v>96809</v>
      </c>
      <c r="B4369" s="684" t="s">
        <v>46176</v>
      </c>
      <c r="C4369" s="684" t="s">
        <v>5</v>
      </c>
      <c r="D4369" s="685" t="s">
        <v>27197</v>
      </c>
    </row>
    <row r="4370" spans="1:4" ht="13.5" x14ac:dyDescent="0.25">
      <c r="A4370" s="684">
        <v>96810</v>
      </c>
      <c r="B4370" s="684" t="s">
        <v>46177</v>
      </c>
      <c r="C4370" s="684" t="s">
        <v>5</v>
      </c>
      <c r="D4370" s="685" t="s">
        <v>22804</v>
      </c>
    </row>
    <row r="4371" spans="1:4" ht="13.5" x14ac:dyDescent="0.25">
      <c r="A4371" s="684">
        <v>96811</v>
      </c>
      <c r="B4371" s="684" t="s">
        <v>46178</v>
      </c>
      <c r="C4371" s="684" t="s">
        <v>5</v>
      </c>
      <c r="D4371" s="685" t="s">
        <v>46179</v>
      </c>
    </row>
    <row r="4372" spans="1:4" ht="13.5" x14ac:dyDescent="0.25">
      <c r="A4372" s="684">
        <v>96812</v>
      </c>
      <c r="B4372" s="684" t="s">
        <v>46180</v>
      </c>
      <c r="C4372" s="684" t="s">
        <v>5</v>
      </c>
      <c r="D4372" s="685" t="s">
        <v>46181</v>
      </c>
    </row>
    <row r="4373" spans="1:4" ht="13.5" x14ac:dyDescent="0.25">
      <c r="A4373" s="684">
        <v>96813</v>
      </c>
      <c r="B4373" s="684" t="s">
        <v>46182</v>
      </c>
      <c r="C4373" s="684" t="s">
        <v>5</v>
      </c>
      <c r="D4373" s="685" t="s">
        <v>27198</v>
      </c>
    </row>
    <row r="4374" spans="1:4" ht="13.5" x14ac:dyDescent="0.25">
      <c r="A4374" s="684">
        <v>96814</v>
      </c>
      <c r="B4374" s="684" t="s">
        <v>46183</v>
      </c>
      <c r="C4374" s="684" t="s">
        <v>5</v>
      </c>
      <c r="D4374" s="685" t="s">
        <v>46184</v>
      </c>
    </row>
    <row r="4375" spans="1:4" ht="13.5" x14ac:dyDescent="0.25">
      <c r="A4375" s="684">
        <v>96815</v>
      </c>
      <c r="B4375" s="684" t="s">
        <v>46185</v>
      </c>
      <c r="C4375" s="684" t="s">
        <v>5</v>
      </c>
      <c r="D4375" s="685" t="s">
        <v>23782</v>
      </c>
    </row>
    <row r="4376" spans="1:4" ht="13.5" x14ac:dyDescent="0.25">
      <c r="A4376" s="684">
        <v>96816</v>
      </c>
      <c r="B4376" s="684" t="s">
        <v>46186</v>
      </c>
      <c r="C4376" s="684" t="s">
        <v>5</v>
      </c>
      <c r="D4376" s="685" t="s">
        <v>25222</v>
      </c>
    </row>
    <row r="4377" spans="1:4" ht="13.5" x14ac:dyDescent="0.25">
      <c r="A4377" s="684">
        <v>96817</v>
      </c>
      <c r="B4377" s="684" t="s">
        <v>46187</v>
      </c>
      <c r="C4377" s="684" t="s">
        <v>5</v>
      </c>
      <c r="D4377" s="685" t="s">
        <v>46188</v>
      </c>
    </row>
    <row r="4378" spans="1:4" ht="13.5" x14ac:dyDescent="0.25">
      <c r="A4378" s="684">
        <v>96818</v>
      </c>
      <c r="B4378" s="684" t="s">
        <v>46189</v>
      </c>
      <c r="C4378" s="684" t="s">
        <v>5</v>
      </c>
      <c r="D4378" s="685" t="s">
        <v>46190</v>
      </c>
    </row>
    <row r="4379" spans="1:4" ht="13.5" x14ac:dyDescent="0.25">
      <c r="A4379" s="684">
        <v>96819</v>
      </c>
      <c r="B4379" s="684" t="s">
        <v>46191</v>
      </c>
      <c r="C4379" s="684" t="s">
        <v>5</v>
      </c>
      <c r="D4379" s="685" t="s">
        <v>46190</v>
      </c>
    </row>
    <row r="4380" spans="1:4" ht="13.5" x14ac:dyDescent="0.25">
      <c r="A4380" s="684">
        <v>96820</v>
      </c>
      <c r="B4380" s="684" t="s">
        <v>46192</v>
      </c>
      <c r="C4380" s="684" t="s">
        <v>5</v>
      </c>
      <c r="D4380" s="685" t="s">
        <v>46193</v>
      </c>
    </row>
    <row r="4381" spans="1:4" ht="13.5" x14ac:dyDescent="0.25">
      <c r="A4381" s="684">
        <v>96821</v>
      </c>
      <c r="B4381" s="684" t="s">
        <v>46194</v>
      </c>
      <c r="C4381" s="684" t="s">
        <v>5</v>
      </c>
      <c r="D4381" s="685" t="s">
        <v>27199</v>
      </c>
    </row>
    <row r="4382" spans="1:4" ht="13.5" x14ac:dyDescent="0.25">
      <c r="A4382" s="684">
        <v>96822</v>
      </c>
      <c r="B4382" s="684" t="s">
        <v>46195</v>
      </c>
      <c r="C4382" s="684" t="s">
        <v>5</v>
      </c>
      <c r="D4382" s="685" t="s">
        <v>46196</v>
      </c>
    </row>
    <row r="4383" spans="1:4" ht="13.5" x14ac:dyDescent="0.25">
      <c r="A4383" s="684">
        <v>96823</v>
      </c>
      <c r="B4383" s="684" t="s">
        <v>46197</v>
      </c>
      <c r="C4383" s="684" t="s">
        <v>5</v>
      </c>
      <c r="D4383" s="685" t="s">
        <v>46198</v>
      </c>
    </row>
    <row r="4384" spans="1:4" ht="13.5" x14ac:dyDescent="0.25">
      <c r="A4384" s="684">
        <v>96824</v>
      </c>
      <c r="B4384" s="684" t="s">
        <v>46199</v>
      </c>
      <c r="C4384" s="684" t="s">
        <v>5</v>
      </c>
      <c r="D4384" s="685" t="s">
        <v>23960</v>
      </c>
    </row>
    <row r="4385" spans="1:4" ht="13.5" x14ac:dyDescent="0.25">
      <c r="A4385" s="684">
        <v>96825</v>
      </c>
      <c r="B4385" s="684" t="s">
        <v>46200</v>
      </c>
      <c r="C4385" s="684" t="s">
        <v>5</v>
      </c>
      <c r="D4385" s="685" t="s">
        <v>26199</v>
      </c>
    </row>
    <row r="4386" spans="1:4" ht="13.5" x14ac:dyDescent="0.25">
      <c r="A4386" s="684">
        <v>96826</v>
      </c>
      <c r="B4386" s="684" t="s">
        <v>46201</v>
      </c>
      <c r="C4386" s="684" t="s">
        <v>5</v>
      </c>
      <c r="D4386" s="685" t="s">
        <v>46202</v>
      </c>
    </row>
    <row r="4387" spans="1:4" ht="13.5" x14ac:dyDescent="0.25">
      <c r="A4387" s="684">
        <v>96827</v>
      </c>
      <c r="B4387" s="684" t="s">
        <v>46203</v>
      </c>
      <c r="C4387" s="684" t="s">
        <v>5</v>
      </c>
      <c r="D4387" s="685" t="s">
        <v>23682</v>
      </c>
    </row>
    <row r="4388" spans="1:4" ht="13.5" x14ac:dyDescent="0.25">
      <c r="A4388" s="684">
        <v>96828</v>
      </c>
      <c r="B4388" s="684" t="s">
        <v>46204</v>
      </c>
      <c r="C4388" s="684" t="s">
        <v>5</v>
      </c>
      <c r="D4388" s="685" t="s">
        <v>24187</v>
      </c>
    </row>
    <row r="4389" spans="1:4" ht="13.5" x14ac:dyDescent="0.25">
      <c r="A4389" s="684">
        <v>96829</v>
      </c>
      <c r="B4389" s="684" t="s">
        <v>46205</v>
      </c>
      <c r="C4389" s="684" t="s">
        <v>5</v>
      </c>
      <c r="D4389" s="685" t="s">
        <v>46206</v>
      </c>
    </row>
    <row r="4390" spans="1:4" ht="13.5" x14ac:dyDescent="0.25">
      <c r="A4390" s="684">
        <v>96830</v>
      </c>
      <c r="B4390" s="684" t="s">
        <v>46207</v>
      </c>
      <c r="C4390" s="684" t="s">
        <v>5</v>
      </c>
      <c r="D4390" s="685" t="s">
        <v>27200</v>
      </c>
    </row>
    <row r="4391" spans="1:4" ht="13.5" x14ac:dyDescent="0.25">
      <c r="A4391" s="684">
        <v>96831</v>
      </c>
      <c r="B4391" s="684" t="s">
        <v>46208</v>
      </c>
      <c r="C4391" s="684" t="s">
        <v>5</v>
      </c>
      <c r="D4391" s="685" t="s">
        <v>24624</v>
      </c>
    </row>
    <row r="4392" spans="1:4" ht="13.5" x14ac:dyDescent="0.25">
      <c r="A4392" s="684">
        <v>96832</v>
      </c>
      <c r="B4392" s="684" t="s">
        <v>46209</v>
      </c>
      <c r="C4392" s="684" t="s">
        <v>5</v>
      </c>
      <c r="D4392" s="685" t="s">
        <v>46210</v>
      </c>
    </row>
    <row r="4393" spans="1:4" ht="13.5" x14ac:dyDescent="0.25">
      <c r="A4393" s="684">
        <v>96833</v>
      </c>
      <c r="B4393" s="684" t="s">
        <v>46211</v>
      </c>
      <c r="C4393" s="684" t="s">
        <v>5</v>
      </c>
      <c r="D4393" s="685" t="s">
        <v>41724</v>
      </c>
    </row>
    <row r="4394" spans="1:4" ht="13.5" x14ac:dyDescent="0.25">
      <c r="A4394" s="684">
        <v>96834</v>
      </c>
      <c r="B4394" s="684" t="s">
        <v>46212</v>
      </c>
      <c r="C4394" s="684" t="s">
        <v>5</v>
      </c>
      <c r="D4394" s="685" t="s">
        <v>27201</v>
      </c>
    </row>
    <row r="4395" spans="1:4" ht="13.5" x14ac:dyDescent="0.25">
      <c r="A4395" s="684">
        <v>96835</v>
      </c>
      <c r="B4395" s="684" t="s">
        <v>46213</v>
      </c>
      <c r="C4395" s="684" t="s">
        <v>5</v>
      </c>
      <c r="D4395" s="685" t="s">
        <v>46214</v>
      </c>
    </row>
    <row r="4396" spans="1:4" ht="13.5" x14ac:dyDescent="0.25">
      <c r="A4396" s="684">
        <v>96836</v>
      </c>
      <c r="B4396" s="684" t="s">
        <v>46215</v>
      </c>
      <c r="C4396" s="684" t="s">
        <v>5</v>
      </c>
      <c r="D4396" s="685" t="s">
        <v>46216</v>
      </c>
    </row>
    <row r="4397" spans="1:4" ht="13.5" x14ac:dyDescent="0.25">
      <c r="A4397" s="684">
        <v>96837</v>
      </c>
      <c r="B4397" s="684" t="s">
        <v>46217</v>
      </c>
      <c r="C4397" s="684" t="s">
        <v>5</v>
      </c>
      <c r="D4397" s="685" t="s">
        <v>46218</v>
      </c>
    </row>
    <row r="4398" spans="1:4" ht="13.5" x14ac:dyDescent="0.25">
      <c r="A4398" s="684">
        <v>96838</v>
      </c>
      <c r="B4398" s="684" t="s">
        <v>46219</v>
      </c>
      <c r="C4398" s="684" t="s">
        <v>5</v>
      </c>
      <c r="D4398" s="685" t="s">
        <v>45609</v>
      </c>
    </row>
    <row r="4399" spans="1:4" ht="13.5" x14ac:dyDescent="0.25">
      <c r="A4399" s="684">
        <v>96839</v>
      </c>
      <c r="B4399" s="684" t="s">
        <v>46220</v>
      </c>
      <c r="C4399" s="684" t="s">
        <v>5</v>
      </c>
      <c r="D4399" s="685" t="s">
        <v>46221</v>
      </c>
    </row>
    <row r="4400" spans="1:4" ht="13.5" x14ac:dyDescent="0.25">
      <c r="A4400" s="684">
        <v>96840</v>
      </c>
      <c r="B4400" s="684" t="s">
        <v>46222</v>
      </c>
      <c r="C4400" s="684" t="s">
        <v>5</v>
      </c>
      <c r="D4400" s="685" t="s">
        <v>46223</v>
      </c>
    </row>
    <row r="4401" spans="1:4" ht="13.5" x14ac:dyDescent="0.25">
      <c r="A4401" s="684">
        <v>96841</v>
      </c>
      <c r="B4401" s="684" t="s">
        <v>46224</v>
      </c>
      <c r="C4401" s="684" t="s">
        <v>5</v>
      </c>
      <c r="D4401" s="685" t="s">
        <v>44043</v>
      </c>
    </row>
    <row r="4402" spans="1:4" ht="13.5" x14ac:dyDescent="0.25">
      <c r="A4402" s="684">
        <v>96842</v>
      </c>
      <c r="B4402" s="684" t="s">
        <v>46225</v>
      </c>
      <c r="C4402" s="684" t="s">
        <v>5</v>
      </c>
      <c r="D4402" s="685" t="s">
        <v>46226</v>
      </c>
    </row>
    <row r="4403" spans="1:4" ht="13.5" x14ac:dyDescent="0.25">
      <c r="A4403" s="684">
        <v>96843</v>
      </c>
      <c r="B4403" s="684" t="s">
        <v>46227</v>
      </c>
      <c r="C4403" s="684" t="s">
        <v>5</v>
      </c>
      <c r="D4403" s="685" t="s">
        <v>46228</v>
      </c>
    </row>
    <row r="4404" spans="1:4" ht="13.5" x14ac:dyDescent="0.25">
      <c r="A4404" s="684">
        <v>96844</v>
      </c>
      <c r="B4404" s="684" t="s">
        <v>46229</v>
      </c>
      <c r="C4404" s="684" t="s">
        <v>5</v>
      </c>
      <c r="D4404" s="685" t="s">
        <v>27202</v>
      </c>
    </row>
    <row r="4405" spans="1:4" ht="13.5" x14ac:dyDescent="0.25">
      <c r="A4405" s="684">
        <v>96845</v>
      </c>
      <c r="B4405" s="684" t="s">
        <v>46230</v>
      </c>
      <c r="C4405" s="684" t="s">
        <v>5</v>
      </c>
      <c r="D4405" s="685" t="s">
        <v>41767</v>
      </c>
    </row>
    <row r="4406" spans="1:4" ht="13.5" x14ac:dyDescent="0.25">
      <c r="A4406" s="684">
        <v>96846</v>
      </c>
      <c r="B4406" s="684" t="s">
        <v>46231</v>
      </c>
      <c r="C4406" s="684" t="s">
        <v>5</v>
      </c>
      <c r="D4406" s="685" t="s">
        <v>27203</v>
      </c>
    </row>
    <row r="4407" spans="1:4" ht="13.5" x14ac:dyDescent="0.25">
      <c r="A4407" s="684">
        <v>96847</v>
      </c>
      <c r="B4407" s="684" t="s">
        <v>46232</v>
      </c>
      <c r="C4407" s="684" t="s">
        <v>5</v>
      </c>
      <c r="D4407" s="685" t="s">
        <v>27204</v>
      </c>
    </row>
    <row r="4408" spans="1:4" ht="13.5" x14ac:dyDescent="0.25">
      <c r="A4408" s="684">
        <v>96848</v>
      </c>
      <c r="B4408" s="684" t="s">
        <v>46233</v>
      </c>
      <c r="C4408" s="684" t="s">
        <v>5</v>
      </c>
      <c r="D4408" s="685" t="s">
        <v>46234</v>
      </c>
    </row>
    <row r="4409" spans="1:4" ht="13.5" x14ac:dyDescent="0.25">
      <c r="A4409" s="684">
        <v>96849</v>
      </c>
      <c r="B4409" s="684" t="s">
        <v>46235</v>
      </c>
      <c r="C4409" s="684" t="s">
        <v>5</v>
      </c>
      <c r="D4409" s="685" t="s">
        <v>24625</v>
      </c>
    </row>
    <row r="4410" spans="1:4" ht="13.5" x14ac:dyDescent="0.25">
      <c r="A4410" s="684">
        <v>96850</v>
      </c>
      <c r="B4410" s="684" t="s">
        <v>46236</v>
      </c>
      <c r="C4410" s="684" t="s">
        <v>5</v>
      </c>
      <c r="D4410" s="685" t="s">
        <v>46237</v>
      </c>
    </row>
    <row r="4411" spans="1:4" ht="13.5" x14ac:dyDescent="0.25">
      <c r="A4411" s="684">
        <v>96851</v>
      </c>
      <c r="B4411" s="684" t="s">
        <v>46238</v>
      </c>
      <c r="C4411" s="684" t="s">
        <v>5</v>
      </c>
      <c r="D4411" s="685" t="s">
        <v>46239</v>
      </c>
    </row>
    <row r="4412" spans="1:4" ht="13.5" x14ac:dyDescent="0.25">
      <c r="A4412" s="684">
        <v>96852</v>
      </c>
      <c r="B4412" s="684" t="s">
        <v>46240</v>
      </c>
      <c r="C4412" s="684" t="s">
        <v>5</v>
      </c>
      <c r="D4412" s="685" t="s">
        <v>27205</v>
      </c>
    </row>
    <row r="4413" spans="1:4" ht="13.5" x14ac:dyDescent="0.25">
      <c r="A4413" s="684">
        <v>96853</v>
      </c>
      <c r="B4413" s="684" t="s">
        <v>46241</v>
      </c>
      <c r="C4413" s="684" t="s">
        <v>5</v>
      </c>
      <c r="D4413" s="685" t="s">
        <v>46242</v>
      </c>
    </row>
    <row r="4414" spans="1:4" ht="13.5" x14ac:dyDescent="0.25">
      <c r="A4414" s="684">
        <v>96854</v>
      </c>
      <c r="B4414" s="684" t="s">
        <v>46243</v>
      </c>
      <c r="C4414" s="684" t="s">
        <v>5</v>
      </c>
      <c r="D4414" s="685" t="s">
        <v>46244</v>
      </c>
    </row>
    <row r="4415" spans="1:4" ht="13.5" x14ac:dyDescent="0.25">
      <c r="A4415" s="684">
        <v>96855</v>
      </c>
      <c r="B4415" s="684" t="s">
        <v>46245</v>
      </c>
      <c r="C4415" s="684" t="s">
        <v>5</v>
      </c>
      <c r="D4415" s="685" t="s">
        <v>41861</v>
      </c>
    </row>
    <row r="4416" spans="1:4" ht="13.5" x14ac:dyDescent="0.25">
      <c r="A4416" s="684">
        <v>96856</v>
      </c>
      <c r="B4416" s="684" t="s">
        <v>46246</v>
      </c>
      <c r="C4416" s="684" t="s">
        <v>5</v>
      </c>
      <c r="D4416" s="685" t="s">
        <v>46247</v>
      </c>
    </row>
    <row r="4417" spans="1:4" ht="13.5" x14ac:dyDescent="0.25">
      <c r="A4417" s="684">
        <v>96857</v>
      </c>
      <c r="B4417" s="684" t="s">
        <v>46248</v>
      </c>
      <c r="C4417" s="684" t="s">
        <v>5</v>
      </c>
      <c r="D4417" s="685" t="s">
        <v>46249</v>
      </c>
    </row>
    <row r="4418" spans="1:4" ht="13.5" x14ac:dyDescent="0.25">
      <c r="A4418" s="684">
        <v>96858</v>
      </c>
      <c r="B4418" s="684" t="s">
        <v>46250</v>
      </c>
      <c r="C4418" s="684" t="s">
        <v>5</v>
      </c>
      <c r="D4418" s="685" t="s">
        <v>46251</v>
      </c>
    </row>
    <row r="4419" spans="1:4" ht="13.5" x14ac:dyDescent="0.25">
      <c r="A4419" s="684">
        <v>96859</v>
      </c>
      <c r="B4419" s="684" t="s">
        <v>46252</v>
      </c>
      <c r="C4419" s="684" t="s">
        <v>5</v>
      </c>
      <c r="D4419" s="685" t="s">
        <v>46253</v>
      </c>
    </row>
    <row r="4420" spans="1:4" ht="13.5" x14ac:dyDescent="0.25">
      <c r="A4420" s="684">
        <v>96860</v>
      </c>
      <c r="B4420" s="684" t="s">
        <v>46254</v>
      </c>
      <c r="C4420" s="684" t="s">
        <v>5</v>
      </c>
      <c r="D4420" s="685" t="s">
        <v>46255</v>
      </c>
    </row>
    <row r="4421" spans="1:4" ht="13.5" x14ac:dyDescent="0.25">
      <c r="A4421" s="684">
        <v>96861</v>
      </c>
      <c r="B4421" s="684" t="s">
        <v>46256</v>
      </c>
      <c r="C4421" s="684" t="s">
        <v>5</v>
      </c>
      <c r="D4421" s="685" t="s">
        <v>26093</v>
      </c>
    </row>
    <row r="4422" spans="1:4" ht="13.5" x14ac:dyDescent="0.25">
      <c r="A4422" s="684">
        <v>96862</v>
      </c>
      <c r="B4422" s="684" t="s">
        <v>46257</v>
      </c>
      <c r="C4422" s="684" t="s">
        <v>5</v>
      </c>
      <c r="D4422" s="685" t="s">
        <v>27206</v>
      </c>
    </row>
    <row r="4423" spans="1:4" ht="13.5" x14ac:dyDescent="0.25">
      <c r="A4423" s="684">
        <v>96863</v>
      </c>
      <c r="B4423" s="684" t="s">
        <v>46258</v>
      </c>
      <c r="C4423" s="684" t="s">
        <v>5</v>
      </c>
      <c r="D4423" s="685" t="s">
        <v>46259</v>
      </c>
    </row>
    <row r="4424" spans="1:4" ht="13.5" x14ac:dyDescent="0.25">
      <c r="A4424" s="684">
        <v>96864</v>
      </c>
      <c r="B4424" s="684" t="s">
        <v>46260</v>
      </c>
      <c r="C4424" s="684" t="s">
        <v>5</v>
      </c>
      <c r="D4424" s="685" t="s">
        <v>46261</v>
      </c>
    </row>
    <row r="4425" spans="1:4" ht="13.5" x14ac:dyDescent="0.25">
      <c r="A4425" s="684">
        <v>96865</v>
      </c>
      <c r="B4425" s="684" t="s">
        <v>46262</v>
      </c>
      <c r="C4425" s="684" t="s">
        <v>5</v>
      </c>
      <c r="D4425" s="685" t="s">
        <v>41709</v>
      </c>
    </row>
    <row r="4426" spans="1:4" ht="13.5" x14ac:dyDescent="0.25">
      <c r="A4426" s="684">
        <v>96866</v>
      </c>
      <c r="B4426" s="684" t="s">
        <v>46263</v>
      </c>
      <c r="C4426" s="684" t="s">
        <v>5</v>
      </c>
      <c r="D4426" s="685" t="s">
        <v>27207</v>
      </c>
    </row>
    <row r="4427" spans="1:4" ht="13.5" x14ac:dyDescent="0.25">
      <c r="A4427" s="684">
        <v>96867</v>
      </c>
      <c r="B4427" s="684" t="s">
        <v>46264</v>
      </c>
      <c r="C4427" s="684" t="s">
        <v>5</v>
      </c>
      <c r="D4427" s="685" t="s">
        <v>46265</v>
      </c>
    </row>
    <row r="4428" spans="1:4" ht="13.5" x14ac:dyDescent="0.25">
      <c r="A4428" s="684">
        <v>96868</v>
      </c>
      <c r="B4428" s="684" t="s">
        <v>46266</v>
      </c>
      <c r="C4428" s="684" t="s">
        <v>5</v>
      </c>
      <c r="D4428" s="685" t="s">
        <v>46267</v>
      </c>
    </row>
    <row r="4429" spans="1:4" ht="13.5" x14ac:dyDescent="0.25">
      <c r="A4429" s="684">
        <v>96869</v>
      </c>
      <c r="B4429" s="684" t="s">
        <v>46268</v>
      </c>
      <c r="C4429" s="684" t="s">
        <v>5</v>
      </c>
      <c r="D4429" s="685" t="s">
        <v>46269</v>
      </c>
    </row>
    <row r="4430" spans="1:4" ht="13.5" x14ac:dyDescent="0.25">
      <c r="A4430" s="684">
        <v>96870</v>
      </c>
      <c r="B4430" s="684" t="s">
        <v>46270</v>
      </c>
      <c r="C4430" s="684" t="s">
        <v>5</v>
      </c>
      <c r="D4430" s="685" t="s">
        <v>46271</v>
      </c>
    </row>
    <row r="4431" spans="1:4" ht="13.5" x14ac:dyDescent="0.25">
      <c r="A4431" s="684">
        <v>96871</v>
      </c>
      <c r="B4431" s="684" t="s">
        <v>46272</v>
      </c>
      <c r="C4431" s="684" t="s">
        <v>5</v>
      </c>
      <c r="D4431" s="685" t="s">
        <v>46273</v>
      </c>
    </row>
    <row r="4432" spans="1:4" ht="13.5" x14ac:dyDescent="0.25">
      <c r="A4432" s="684">
        <v>96872</v>
      </c>
      <c r="B4432" s="684" t="s">
        <v>46274</v>
      </c>
      <c r="C4432" s="684" t="s">
        <v>5</v>
      </c>
      <c r="D4432" s="685" t="s">
        <v>46275</v>
      </c>
    </row>
    <row r="4433" spans="1:4" ht="13.5" x14ac:dyDescent="0.25">
      <c r="A4433" s="684">
        <v>96873</v>
      </c>
      <c r="B4433" s="684" t="s">
        <v>46276</v>
      </c>
      <c r="C4433" s="684" t="s">
        <v>5</v>
      </c>
      <c r="D4433" s="685" t="s">
        <v>46277</v>
      </c>
    </row>
    <row r="4434" spans="1:4" ht="13.5" x14ac:dyDescent="0.25">
      <c r="A4434" s="684">
        <v>96874</v>
      </c>
      <c r="B4434" s="684" t="s">
        <v>46278</v>
      </c>
      <c r="C4434" s="684" t="s">
        <v>5</v>
      </c>
      <c r="D4434" s="685" t="s">
        <v>46279</v>
      </c>
    </row>
    <row r="4435" spans="1:4" ht="13.5" x14ac:dyDescent="0.25">
      <c r="A4435" s="684">
        <v>96875</v>
      </c>
      <c r="B4435" s="684" t="s">
        <v>46280</v>
      </c>
      <c r="C4435" s="684" t="s">
        <v>5</v>
      </c>
      <c r="D4435" s="685" t="s">
        <v>46281</v>
      </c>
    </row>
    <row r="4436" spans="1:4" ht="13.5" x14ac:dyDescent="0.25">
      <c r="A4436" s="684">
        <v>96876</v>
      </c>
      <c r="B4436" s="684" t="s">
        <v>46282</v>
      </c>
      <c r="C4436" s="684" t="s">
        <v>5</v>
      </c>
      <c r="D4436" s="685" t="s">
        <v>46283</v>
      </c>
    </row>
    <row r="4437" spans="1:4" ht="13.5" x14ac:dyDescent="0.25">
      <c r="A4437" s="684">
        <v>96877</v>
      </c>
      <c r="B4437" s="684" t="s">
        <v>46284</v>
      </c>
      <c r="C4437" s="684" t="s">
        <v>5</v>
      </c>
      <c r="D4437" s="685" t="s">
        <v>46285</v>
      </c>
    </row>
    <row r="4438" spans="1:4" ht="13.5" x14ac:dyDescent="0.25">
      <c r="A4438" s="684">
        <v>96878</v>
      </c>
      <c r="B4438" s="684" t="s">
        <v>46286</v>
      </c>
      <c r="C4438" s="684" t="s">
        <v>5</v>
      </c>
      <c r="D4438" s="685" t="s">
        <v>46287</v>
      </c>
    </row>
    <row r="4439" spans="1:4" ht="13.5" x14ac:dyDescent="0.25">
      <c r="A4439" s="684">
        <v>96879</v>
      </c>
      <c r="B4439" s="684" t="s">
        <v>46288</v>
      </c>
      <c r="C4439" s="684" t="s">
        <v>5</v>
      </c>
      <c r="D4439" s="685" t="s">
        <v>46289</v>
      </c>
    </row>
    <row r="4440" spans="1:4" ht="13.5" x14ac:dyDescent="0.25">
      <c r="A4440" s="684">
        <v>96880</v>
      </c>
      <c r="B4440" s="684" t="s">
        <v>46290</v>
      </c>
      <c r="C4440" s="684" t="s">
        <v>5</v>
      </c>
      <c r="D4440" s="685" t="s">
        <v>46291</v>
      </c>
    </row>
    <row r="4441" spans="1:4" ht="13.5" x14ac:dyDescent="0.25">
      <c r="A4441" s="684">
        <v>96881</v>
      </c>
      <c r="B4441" s="684" t="s">
        <v>46292</v>
      </c>
      <c r="C4441" s="684" t="s">
        <v>5</v>
      </c>
      <c r="D4441" s="685" t="s">
        <v>46293</v>
      </c>
    </row>
    <row r="4442" spans="1:4" ht="13.5" x14ac:dyDescent="0.25">
      <c r="A4442" s="684">
        <v>97425</v>
      </c>
      <c r="B4442" s="684" t="s">
        <v>46294</v>
      </c>
      <c r="C4442" s="684" t="s">
        <v>5</v>
      </c>
      <c r="D4442" s="685" t="s">
        <v>46295</v>
      </c>
    </row>
    <row r="4443" spans="1:4" ht="13.5" x14ac:dyDescent="0.25">
      <c r="A4443" s="684">
        <v>97426</v>
      </c>
      <c r="B4443" s="684" t="s">
        <v>46296</v>
      </c>
      <c r="C4443" s="684" t="s">
        <v>5</v>
      </c>
      <c r="D4443" s="685" t="s">
        <v>46297</v>
      </c>
    </row>
    <row r="4444" spans="1:4" ht="13.5" x14ac:dyDescent="0.25">
      <c r="A4444" s="684">
        <v>97427</v>
      </c>
      <c r="B4444" s="684" t="s">
        <v>46298</v>
      </c>
      <c r="C4444" s="684" t="s">
        <v>5</v>
      </c>
      <c r="D4444" s="685" t="s">
        <v>46299</v>
      </c>
    </row>
    <row r="4445" spans="1:4" ht="13.5" x14ac:dyDescent="0.25">
      <c r="A4445" s="684">
        <v>97428</v>
      </c>
      <c r="B4445" s="684" t="s">
        <v>46300</v>
      </c>
      <c r="C4445" s="684" t="s">
        <v>5</v>
      </c>
      <c r="D4445" s="685" t="s">
        <v>46301</v>
      </c>
    </row>
    <row r="4446" spans="1:4" ht="13.5" x14ac:dyDescent="0.25">
      <c r="A4446" s="684">
        <v>97429</v>
      </c>
      <c r="B4446" s="684" t="s">
        <v>46302</v>
      </c>
      <c r="C4446" s="684" t="s">
        <v>5</v>
      </c>
      <c r="D4446" s="685" t="s">
        <v>46303</v>
      </c>
    </row>
    <row r="4447" spans="1:4" ht="13.5" x14ac:dyDescent="0.25">
      <c r="A4447" s="684">
        <v>97430</v>
      </c>
      <c r="B4447" s="684" t="s">
        <v>26106</v>
      </c>
      <c r="C4447" s="684" t="s">
        <v>5</v>
      </c>
      <c r="D4447" s="685" t="s">
        <v>46304</v>
      </c>
    </row>
    <row r="4448" spans="1:4" ht="13.5" x14ac:dyDescent="0.25">
      <c r="A4448" s="684">
        <v>97431</v>
      </c>
      <c r="B4448" s="684" t="s">
        <v>26107</v>
      </c>
      <c r="C4448" s="684" t="s">
        <v>5</v>
      </c>
      <c r="D4448" s="685" t="s">
        <v>46305</v>
      </c>
    </row>
    <row r="4449" spans="1:4" ht="13.5" x14ac:dyDescent="0.25">
      <c r="A4449" s="684">
        <v>97432</v>
      </c>
      <c r="B4449" s="684" t="s">
        <v>26108</v>
      </c>
      <c r="C4449" s="684" t="s">
        <v>5</v>
      </c>
      <c r="D4449" s="685" t="s">
        <v>46306</v>
      </c>
    </row>
    <row r="4450" spans="1:4" ht="13.5" x14ac:dyDescent="0.25">
      <c r="A4450" s="684">
        <v>97433</v>
      </c>
      <c r="B4450" s="684" t="s">
        <v>26109</v>
      </c>
      <c r="C4450" s="684" t="s">
        <v>5</v>
      </c>
      <c r="D4450" s="685" t="s">
        <v>27208</v>
      </c>
    </row>
    <row r="4451" spans="1:4" ht="13.5" x14ac:dyDescent="0.25">
      <c r="A4451" s="684">
        <v>97434</v>
      </c>
      <c r="B4451" s="684" t="s">
        <v>26110</v>
      </c>
      <c r="C4451" s="684" t="s">
        <v>5</v>
      </c>
      <c r="D4451" s="685" t="s">
        <v>46307</v>
      </c>
    </row>
    <row r="4452" spans="1:4" ht="13.5" x14ac:dyDescent="0.25">
      <c r="A4452" s="684">
        <v>97435</v>
      </c>
      <c r="B4452" s="684" t="s">
        <v>26111</v>
      </c>
      <c r="C4452" s="684" t="s">
        <v>5</v>
      </c>
      <c r="D4452" s="685" t="s">
        <v>46308</v>
      </c>
    </row>
    <row r="4453" spans="1:4" ht="13.5" x14ac:dyDescent="0.25">
      <c r="A4453" s="684">
        <v>97436</v>
      </c>
      <c r="B4453" s="684" t="s">
        <v>26112</v>
      </c>
      <c r="C4453" s="684" t="s">
        <v>5</v>
      </c>
      <c r="D4453" s="685" t="s">
        <v>46309</v>
      </c>
    </row>
    <row r="4454" spans="1:4" ht="13.5" x14ac:dyDescent="0.25">
      <c r="A4454" s="684">
        <v>97437</v>
      </c>
      <c r="B4454" s="684" t="s">
        <v>46310</v>
      </c>
      <c r="C4454" s="684" t="s">
        <v>5</v>
      </c>
      <c r="D4454" s="685" t="s">
        <v>46311</v>
      </c>
    </row>
    <row r="4455" spans="1:4" ht="13.5" x14ac:dyDescent="0.25">
      <c r="A4455" s="684">
        <v>97438</v>
      </c>
      <c r="B4455" s="684" t="s">
        <v>26113</v>
      </c>
      <c r="C4455" s="684" t="s">
        <v>5</v>
      </c>
      <c r="D4455" s="685" t="s">
        <v>27209</v>
      </c>
    </row>
    <row r="4456" spans="1:4" ht="13.5" x14ac:dyDescent="0.25">
      <c r="A4456" s="684">
        <v>97439</v>
      </c>
      <c r="B4456" s="684" t="s">
        <v>26114</v>
      </c>
      <c r="C4456" s="684" t="s">
        <v>5</v>
      </c>
      <c r="D4456" s="685" t="s">
        <v>46312</v>
      </c>
    </row>
    <row r="4457" spans="1:4" ht="13.5" x14ac:dyDescent="0.25">
      <c r="A4457" s="684">
        <v>97440</v>
      </c>
      <c r="B4457" s="684" t="s">
        <v>26115</v>
      </c>
      <c r="C4457" s="684" t="s">
        <v>5</v>
      </c>
      <c r="D4457" s="685" t="s">
        <v>46313</v>
      </c>
    </row>
    <row r="4458" spans="1:4" ht="13.5" x14ac:dyDescent="0.25">
      <c r="A4458" s="684">
        <v>97442</v>
      </c>
      <c r="B4458" s="684" t="s">
        <v>26116</v>
      </c>
      <c r="C4458" s="684" t="s">
        <v>5</v>
      </c>
      <c r="D4458" s="685" t="s">
        <v>46314</v>
      </c>
    </row>
    <row r="4459" spans="1:4" ht="13.5" x14ac:dyDescent="0.25">
      <c r="A4459" s="684">
        <v>97443</v>
      </c>
      <c r="B4459" s="684" t="s">
        <v>26117</v>
      </c>
      <c r="C4459" s="684" t="s">
        <v>5</v>
      </c>
      <c r="D4459" s="685" t="s">
        <v>46315</v>
      </c>
    </row>
    <row r="4460" spans="1:4" ht="13.5" x14ac:dyDescent="0.25">
      <c r="A4460" s="684">
        <v>97444</v>
      </c>
      <c r="B4460" s="684" t="s">
        <v>26118</v>
      </c>
      <c r="C4460" s="684" t="s">
        <v>5</v>
      </c>
      <c r="D4460" s="685" t="s">
        <v>27210</v>
      </c>
    </row>
    <row r="4461" spans="1:4" ht="13.5" x14ac:dyDescent="0.25">
      <c r="A4461" s="684">
        <v>97446</v>
      </c>
      <c r="B4461" s="684" t="s">
        <v>26119</v>
      </c>
      <c r="C4461" s="684" t="s">
        <v>5</v>
      </c>
      <c r="D4461" s="685" t="s">
        <v>46316</v>
      </c>
    </row>
    <row r="4462" spans="1:4" ht="13.5" x14ac:dyDescent="0.25">
      <c r="A4462" s="684">
        <v>97447</v>
      </c>
      <c r="B4462" s="684" t="s">
        <v>26120</v>
      </c>
      <c r="C4462" s="684" t="s">
        <v>5</v>
      </c>
      <c r="D4462" s="685" t="s">
        <v>46316</v>
      </c>
    </row>
    <row r="4463" spans="1:4" ht="13.5" x14ac:dyDescent="0.25">
      <c r="A4463" s="684">
        <v>97449</v>
      </c>
      <c r="B4463" s="684" t="s">
        <v>26121</v>
      </c>
      <c r="C4463" s="684" t="s">
        <v>5</v>
      </c>
      <c r="D4463" s="685" t="s">
        <v>46317</v>
      </c>
    </row>
    <row r="4464" spans="1:4" ht="13.5" x14ac:dyDescent="0.25">
      <c r="A4464" s="684">
        <v>97450</v>
      </c>
      <c r="B4464" s="684" t="s">
        <v>26122</v>
      </c>
      <c r="C4464" s="684" t="s">
        <v>5</v>
      </c>
      <c r="D4464" s="685" t="s">
        <v>46318</v>
      </c>
    </row>
    <row r="4465" spans="1:4" ht="13.5" x14ac:dyDescent="0.25">
      <c r="A4465" s="684">
        <v>97452</v>
      </c>
      <c r="B4465" s="684" t="s">
        <v>26123</v>
      </c>
      <c r="C4465" s="684" t="s">
        <v>5</v>
      </c>
      <c r="D4465" s="685" t="s">
        <v>46319</v>
      </c>
    </row>
    <row r="4466" spans="1:4" ht="13.5" x14ac:dyDescent="0.25">
      <c r="A4466" s="684">
        <v>97453</v>
      </c>
      <c r="B4466" s="684" t="s">
        <v>26124</v>
      </c>
      <c r="C4466" s="684" t="s">
        <v>5</v>
      </c>
      <c r="D4466" s="685" t="s">
        <v>46320</v>
      </c>
    </row>
    <row r="4467" spans="1:4" ht="13.5" x14ac:dyDescent="0.25">
      <c r="A4467" s="684">
        <v>97454</v>
      </c>
      <c r="B4467" s="684" t="s">
        <v>26125</v>
      </c>
      <c r="C4467" s="684" t="s">
        <v>5</v>
      </c>
      <c r="D4467" s="685" t="s">
        <v>46321</v>
      </c>
    </row>
    <row r="4468" spans="1:4" ht="13.5" x14ac:dyDescent="0.25">
      <c r="A4468" s="684">
        <v>97455</v>
      </c>
      <c r="B4468" s="684" t="s">
        <v>26126</v>
      </c>
      <c r="C4468" s="684" t="s">
        <v>5</v>
      </c>
      <c r="D4468" s="685" t="s">
        <v>46322</v>
      </c>
    </row>
    <row r="4469" spans="1:4" ht="13.5" x14ac:dyDescent="0.25">
      <c r="A4469" s="684">
        <v>97456</v>
      </c>
      <c r="B4469" s="684" t="s">
        <v>26127</v>
      </c>
      <c r="C4469" s="684" t="s">
        <v>5</v>
      </c>
      <c r="D4469" s="685" t="s">
        <v>46323</v>
      </c>
    </row>
    <row r="4470" spans="1:4" ht="13.5" x14ac:dyDescent="0.25">
      <c r="A4470" s="684">
        <v>97457</v>
      </c>
      <c r="B4470" s="684" t="s">
        <v>26128</v>
      </c>
      <c r="C4470" s="684" t="s">
        <v>5</v>
      </c>
      <c r="D4470" s="685" t="s">
        <v>46324</v>
      </c>
    </row>
    <row r="4471" spans="1:4" ht="13.5" x14ac:dyDescent="0.25">
      <c r="A4471" s="684">
        <v>97458</v>
      </c>
      <c r="B4471" s="684" t="s">
        <v>26129</v>
      </c>
      <c r="C4471" s="684" t="s">
        <v>5</v>
      </c>
      <c r="D4471" s="685" t="s">
        <v>27211</v>
      </c>
    </row>
    <row r="4472" spans="1:4" ht="13.5" x14ac:dyDescent="0.25">
      <c r="A4472" s="684">
        <v>97459</v>
      </c>
      <c r="B4472" s="684" t="s">
        <v>26130</v>
      </c>
      <c r="C4472" s="684" t="s">
        <v>5</v>
      </c>
      <c r="D4472" s="685" t="s">
        <v>46325</v>
      </c>
    </row>
    <row r="4473" spans="1:4" ht="13.5" x14ac:dyDescent="0.25">
      <c r="A4473" s="684">
        <v>97460</v>
      </c>
      <c r="B4473" s="684" t="s">
        <v>26131</v>
      </c>
      <c r="C4473" s="684" t="s">
        <v>5</v>
      </c>
      <c r="D4473" s="685" t="s">
        <v>46326</v>
      </c>
    </row>
    <row r="4474" spans="1:4" ht="13.5" x14ac:dyDescent="0.25">
      <c r="A4474" s="684">
        <v>97461</v>
      </c>
      <c r="B4474" s="684" t="s">
        <v>26132</v>
      </c>
      <c r="C4474" s="684" t="s">
        <v>5</v>
      </c>
      <c r="D4474" s="685" t="s">
        <v>46327</v>
      </c>
    </row>
    <row r="4475" spans="1:4" ht="13.5" x14ac:dyDescent="0.25">
      <c r="A4475" s="684">
        <v>97462</v>
      </c>
      <c r="B4475" s="684" t="s">
        <v>26133</v>
      </c>
      <c r="C4475" s="684" t="s">
        <v>5</v>
      </c>
      <c r="D4475" s="685" t="s">
        <v>46328</v>
      </c>
    </row>
    <row r="4476" spans="1:4" ht="13.5" x14ac:dyDescent="0.25">
      <c r="A4476" s="684">
        <v>97464</v>
      </c>
      <c r="B4476" s="684" t="s">
        <v>26134</v>
      </c>
      <c r="C4476" s="684" t="s">
        <v>5</v>
      </c>
      <c r="D4476" s="685" t="s">
        <v>46329</v>
      </c>
    </row>
    <row r="4477" spans="1:4" ht="13.5" x14ac:dyDescent="0.25">
      <c r="A4477" s="684">
        <v>97465</v>
      </c>
      <c r="B4477" s="684" t="s">
        <v>26135</v>
      </c>
      <c r="C4477" s="684" t="s">
        <v>5</v>
      </c>
      <c r="D4477" s="685" t="s">
        <v>27212</v>
      </c>
    </row>
    <row r="4478" spans="1:4" ht="13.5" x14ac:dyDescent="0.25">
      <c r="A4478" s="684">
        <v>97467</v>
      </c>
      <c r="B4478" s="684" t="s">
        <v>26136</v>
      </c>
      <c r="C4478" s="684" t="s">
        <v>5</v>
      </c>
      <c r="D4478" s="685" t="s">
        <v>46330</v>
      </c>
    </row>
    <row r="4479" spans="1:4" ht="13.5" x14ac:dyDescent="0.25">
      <c r="A4479" s="684">
        <v>97468</v>
      </c>
      <c r="B4479" s="684" t="s">
        <v>26137</v>
      </c>
      <c r="C4479" s="684" t="s">
        <v>5</v>
      </c>
      <c r="D4479" s="685" t="s">
        <v>26468</v>
      </c>
    </row>
    <row r="4480" spans="1:4" ht="13.5" x14ac:dyDescent="0.25">
      <c r="A4480" s="684">
        <v>97470</v>
      </c>
      <c r="B4480" s="684" t="s">
        <v>26138</v>
      </c>
      <c r="C4480" s="684" t="s">
        <v>5</v>
      </c>
      <c r="D4480" s="685" t="s">
        <v>46331</v>
      </c>
    </row>
    <row r="4481" spans="1:4" ht="13.5" x14ac:dyDescent="0.25">
      <c r="A4481" s="684">
        <v>97471</v>
      </c>
      <c r="B4481" s="684" t="s">
        <v>26139</v>
      </c>
      <c r="C4481" s="684" t="s">
        <v>5</v>
      </c>
      <c r="D4481" s="685" t="s">
        <v>46332</v>
      </c>
    </row>
    <row r="4482" spans="1:4" ht="13.5" x14ac:dyDescent="0.25">
      <c r="A4482" s="684">
        <v>97474</v>
      </c>
      <c r="B4482" s="684" t="s">
        <v>26140</v>
      </c>
      <c r="C4482" s="684" t="s">
        <v>5</v>
      </c>
      <c r="D4482" s="685" t="s">
        <v>46333</v>
      </c>
    </row>
    <row r="4483" spans="1:4" ht="13.5" x14ac:dyDescent="0.25">
      <c r="A4483" s="684">
        <v>97475</v>
      </c>
      <c r="B4483" s="684" t="s">
        <v>26141</v>
      </c>
      <c r="C4483" s="684" t="s">
        <v>5</v>
      </c>
      <c r="D4483" s="685" t="s">
        <v>42146</v>
      </c>
    </row>
    <row r="4484" spans="1:4" ht="13.5" x14ac:dyDescent="0.25">
      <c r="A4484" s="684">
        <v>97477</v>
      </c>
      <c r="B4484" s="684" t="s">
        <v>26142</v>
      </c>
      <c r="C4484" s="684" t="s">
        <v>5</v>
      </c>
      <c r="D4484" s="685" t="s">
        <v>46334</v>
      </c>
    </row>
    <row r="4485" spans="1:4" ht="13.5" x14ac:dyDescent="0.25">
      <c r="A4485" s="684">
        <v>97478</v>
      </c>
      <c r="B4485" s="684" t="s">
        <v>26143</v>
      </c>
      <c r="C4485" s="684" t="s">
        <v>5</v>
      </c>
      <c r="D4485" s="685" t="s">
        <v>46335</v>
      </c>
    </row>
    <row r="4486" spans="1:4" ht="13.5" x14ac:dyDescent="0.25">
      <c r="A4486" s="684">
        <v>97479</v>
      </c>
      <c r="B4486" s="684" t="s">
        <v>26144</v>
      </c>
      <c r="C4486" s="684" t="s">
        <v>5</v>
      </c>
      <c r="D4486" s="685" t="s">
        <v>27213</v>
      </c>
    </row>
    <row r="4487" spans="1:4" ht="13.5" x14ac:dyDescent="0.25">
      <c r="A4487" s="684">
        <v>97480</v>
      </c>
      <c r="B4487" s="684" t="s">
        <v>26145</v>
      </c>
      <c r="C4487" s="684" t="s">
        <v>5</v>
      </c>
      <c r="D4487" s="685" t="s">
        <v>27213</v>
      </c>
    </row>
    <row r="4488" spans="1:4" ht="13.5" x14ac:dyDescent="0.25">
      <c r="A4488" s="684">
        <v>97481</v>
      </c>
      <c r="B4488" s="684" t="s">
        <v>26146</v>
      </c>
      <c r="C4488" s="684" t="s">
        <v>5</v>
      </c>
      <c r="D4488" s="685" t="s">
        <v>46336</v>
      </c>
    </row>
    <row r="4489" spans="1:4" ht="13.5" x14ac:dyDescent="0.25">
      <c r="A4489" s="684">
        <v>97482</v>
      </c>
      <c r="B4489" s="684" t="s">
        <v>26147</v>
      </c>
      <c r="C4489" s="684" t="s">
        <v>5</v>
      </c>
      <c r="D4489" s="685" t="s">
        <v>46336</v>
      </c>
    </row>
    <row r="4490" spans="1:4" ht="13.5" x14ac:dyDescent="0.25">
      <c r="A4490" s="684">
        <v>97483</v>
      </c>
      <c r="B4490" s="684" t="s">
        <v>26148</v>
      </c>
      <c r="C4490" s="684" t="s">
        <v>5</v>
      </c>
      <c r="D4490" s="685" t="s">
        <v>46337</v>
      </c>
    </row>
    <row r="4491" spans="1:4" ht="13.5" x14ac:dyDescent="0.25">
      <c r="A4491" s="684">
        <v>97484</v>
      </c>
      <c r="B4491" s="684" t="s">
        <v>26149</v>
      </c>
      <c r="C4491" s="684" t="s">
        <v>5</v>
      </c>
      <c r="D4491" s="685" t="s">
        <v>46337</v>
      </c>
    </row>
    <row r="4492" spans="1:4" ht="13.5" x14ac:dyDescent="0.25">
      <c r="A4492" s="684">
        <v>97485</v>
      </c>
      <c r="B4492" s="684" t="s">
        <v>26150</v>
      </c>
      <c r="C4492" s="684" t="s">
        <v>5</v>
      </c>
      <c r="D4492" s="685" t="s">
        <v>46338</v>
      </c>
    </row>
    <row r="4493" spans="1:4" ht="13.5" x14ac:dyDescent="0.25">
      <c r="A4493" s="684">
        <v>97486</v>
      </c>
      <c r="B4493" s="684" t="s">
        <v>26151</v>
      </c>
      <c r="C4493" s="684" t="s">
        <v>5</v>
      </c>
      <c r="D4493" s="685" t="s">
        <v>27214</v>
      </c>
    </row>
    <row r="4494" spans="1:4" ht="13.5" x14ac:dyDescent="0.25">
      <c r="A4494" s="684">
        <v>97487</v>
      </c>
      <c r="B4494" s="684" t="s">
        <v>26152</v>
      </c>
      <c r="C4494" s="684" t="s">
        <v>5</v>
      </c>
      <c r="D4494" s="685" t="s">
        <v>46339</v>
      </c>
    </row>
    <row r="4495" spans="1:4" ht="13.5" x14ac:dyDescent="0.25">
      <c r="A4495" s="684">
        <v>97488</v>
      </c>
      <c r="B4495" s="684" t="s">
        <v>26153</v>
      </c>
      <c r="C4495" s="684" t="s">
        <v>5</v>
      </c>
      <c r="D4495" s="685" t="s">
        <v>46340</v>
      </c>
    </row>
    <row r="4496" spans="1:4" ht="13.5" x14ac:dyDescent="0.25">
      <c r="A4496" s="684">
        <v>97489</v>
      </c>
      <c r="B4496" s="684" t="s">
        <v>26154</v>
      </c>
      <c r="C4496" s="684" t="s">
        <v>5</v>
      </c>
      <c r="D4496" s="685" t="s">
        <v>46341</v>
      </c>
    </row>
    <row r="4497" spans="1:4" ht="13.5" x14ac:dyDescent="0.25">
      <c r="A4497" s="684">
        <v>97490</v>
      </c>
      <c r="B4497" s="684" t="s">
        <v>26155</v>
      </c>
      <c r="C4497" s="684" t="s">
        <v>5</v>
      </c>
      <c r="D4497" s="685" t="s">
        <v>46342</v>
      </c>
    </row>
    <row r="4498" spans="1:4" ht="13.5" x14ac:dyDescent="0.25">
      <c r="A4498" s="684">
        <v>97491</v>
      </c>
      <c r="B4498" s="684" t="s">
        <v>26156</v>
      </c>
      <c r="C4498" s="684" t="s">
        <v>5</v>
      </c>
      <c r="D4498" s="685" t="s">
        <v>27215</v>
      </c>
    </row>
    <row r="4499" spans="1:4" ht="13.5" x14ac:dyDescent="0.25">
      <c r="A4499" s="684">
        <v>97492</v>
      </c>
      <c r="B4499" s="684" t="s">
        <v>26157</v>
      </c>
      <c r="C4499" s="684" t="s">
        <v>5</v>
      </c>
      <c r="D4499" s="685" t="s">
        <v>46343</v>
      </c>
    </row>
    <row r="4500" spans="1:4" ht="13.5" x14ac:dyDescent="0.25">
      <c r="A4500" s="684">
        <v>97493</v>
      </c>
      <c r="B4500" s="684" t="s">
        <v>26158</v>
      </c>
      <c r="C4500" s="684" t="s">
        <v>5</v>
      </c>
      <c r="D4500" s="685" t="s">
        <v>46344</v>
      </c>
    </row>
    <row r="4501" spans="1:4" ht="13.5" x14ac:dyDescent="0.25">
      <c r="A4501" s="684">
        <v>97494</v>
      </c>
      <c r="B4501" s="684" t="s">
        <v>26159</v>
      </c>
      <c r="C4501" s="684" t="s">
        <v>5</v>
      </c>
      <c r="D4501" s="685" t="s">
        <v>46345</v>
      </c>
    </row>
    <row r="4502" spans="1:4" ht="13.5" x14ac:dyDescent="0.25">
      <c r="A4502" s="684">
        <v>97495</v>
      </c>
      <c r="B4502" s="684" t="s">
        <v>26160</v>
      </c>
      <c r="C4502" s="684" t="s">
        <v>5</v>
      </c>
      <c r="D4502" s="685" t="s">
        <v>46346</v>
      </c>
    </row>
    <row r="4503" spans="1:4" ht="13.5" x14ac:dyDescent="0.25">
      <c r="A4503" s="684">
        <v>97496</v>
      </c>
      <c r="B4503" s="684" t="s">
        <v>26161</v>
      </c>
      <c r="C4503" s="684" t="s">
        <v>5</v>
      </c>
      <c r="D4503" s="685" t="s">
        <v>44093</v>
      </c>
    </row>
    <row r="4504" spans="1:4" ht="13.5" x14ac:dyDescent="0.25">
      <c r="A4504" s="684">
        <v>97499</v>
      </c>
      <c r="B4504" s="684" t="s">
        <v>26162</v>
      </c>
      <c r="C4504" s="684" t="s">
        <v>5</v>
      </c>
      <c r="D4504" s="685" t="s">
        <v>46347</v>
      </c>
    </row>
    <row r="4505" spans="1:4" ht="13.5" x14ac:dyDescent="0.25">
      <c r="A4505" s="684">
        <v>97500</v>
      </c>
      <c r="B4505" s="684" t="s">
        <v>26163</v>
      </c>
      <c r="C4505" s="684" t="s">
        <v>5</v>
      </c>
      <c r="D4505" s="685" t="s">
        <v>23921</v>
      </c>
    </row>
    <row r="4506" spans="1:4" ht="13.5" x14ac:dyDescent="0.25">
      <c r="A4506" s="684">
        <v>97502</v>
      </c>
      <c r="B4506" s="684" t="s">
        <v>26164</v>
      </c>
      <c r="C4506" s="684" t="s">
        <v>5</v>
      </c>
      <c r="D4506" s="685" t="s">
        <v>46348</v>
      </c>
    </row>
    <row r="4507" spans="1:4" ht="13.5" x14ac:dyDescent="0.25">
      <c r="A4507" s="684">
        <v>97503</v>
      </c>
      <c r="B4507" s="684" t="s">
        <v>26166</v>
      </c>
      <c r="C4507" s="684" t="s">
        <v>5</v>
      </c>
      <c r="D4507" s="685" t="s">
        <v>27216</v>
      </c>
    </row>
    <row r="4508" spans="1:4" ht="13.5" x14ac:dyDescent="0.25">
      <c r="A4508" s="684">
        <v>97505</v>
      </c>
      <c r="B4508" s="684" t="s">
        <v>26167</v>
      </c>
      <c r="C4508" s="684" t="s">
        <v>5</v>
      </c>
      <c r="D4508" s="685" t="s">
        <v>46349</v>
      </c>
    </row>
    <row r="4509" spans="1:4" ht="13.5" x14ac:dyDescent="0.25">
      <c r="A4509" s="684">
        <v>97506</v>
      </c>
      <c r="B4509" s="684" t="s">
        <v>26168</v>
      </c>
      <c r="C4509" s="684" t="s">
        <v>5</v>
      </c>
      <c r="D4509" s="685" t="s">
        <v>46350</v>
      </c>
    </row>
    <row r="4510" spans="1:4" ht="13.5" x14ac:dyDescent="0.25">
      <c r="A4510" s="684">
        <v>97508</v>
      </c>
      <c r="B4510" s="684" t="s">
        <v>26169</v>
      </c>
      <c r="C4510" s="684" t="s">
        <v>5</v>
      </c>
      <c r="D4510" s="685" t="s">
        <v>46351</v>
      </c>
    </row>
    <row r="4511" spans="1:4" ht="13.5" x14ac:dyDescent="0.25">
      <c r="A4511" s="684">
        <v>97509</v>
      </c>
      <c r="B4511" s="684" t="s">
        <v>26170</v>
      </c>
      <c r="C4511" s="684" t="s">
        <v>5</v>
      </c>
      <c r="D4511" s="685" t="s">
        <v>46352</v>
      </c>
    </row>
    <row r="4512" spans="1:4" ht="13.5" x14ac:dyDescent="0.25">
      <c r="A4512" s="684">
        <v>97511</v>
      </c>
      <c r="B4512" s="684" t="s">
        <v>26171</v>
      </c>
      <c r="C4512" s="684" t="s">
        <v>5</v>
      </c>
      <c r="D4512" s="685" t="s">
        <v>46353</v>
      </c>
    </row>
    <row r="4513" spans="1:4" ht="13.5" x14ac:dyDescent="0.25">
      <c r="A4513" s="684">
        <v>97512</v>
      </c>
      <c r="B4513" s="684" t="s">
        <v>26172</v>
      </c>
      <c r="C4513" s="684" t="s">
        <v>5</v>
      </c>
      <c r="D4513" s="685" t="s">
        <v>46354</v>
      </c>
    </row>
    <row r="4514" spans="1:4" ht="13.5" x14ac:dyDescent="0.25">
      <c r="A4514" s="684">
        <v>97514</v>
      </c>
      <c r="B4514" s="684" t="s">
        <v>26173</v>
      </c>
      <c r="C4514" s="684" t="s">
        <v>5</v>
      </c>
      <c r="D4514" s="685" t="s">
        <v>46355</v>
      </c>
    </row>
    <row r="4515" spans="1:4" ht="13.5" x14ac:dyDescent="0.25">
      <c r="A4515" s="684">
        <v>97515</v>
      </c>
      <c r="B4515" s="684" t="s">
        <v>26174</v>
      </c>
      <c r="C4515" s="684" t="s">
        <v>5</v>
      </c>
      <c r="D4515" s="685" t="s">
        <v>46356</v>
      </c>
    </row>
    <row r="4516" spans="1:4" ht="13.5" x14ac:dyDescent="0.25">
      <c r="A4516" s="684">
        <v>97517</v>
      </c>
      <c r="B4516" s="684" t="s">
        <v>26175</v>
      </c>
      <c r="C4516" s="684" t="s">
        <v>5</v>
      </c>
      <c r="D4516" s="685" t="s">
        <v>46357</v>
      </c>
    </row>
    <row r="4517" spans="1:4" ht="13.5" x14ac:dyDescent="0.25">
      <c r="A4517" s="684">
        <v>97518</v>
      </c>
      <c r="B4517" s="684" t="s">
        <v>26176</v>
      </c>
      <c r="C4517" s="684" t="s">
        <v>5</v>
      </c>
      <c r="D4517" s="685" t="s">
        <v>46357</v>
      </c>
    </row>
    <row r="4518" spans="1:4" ht="13.5" x14ac:dyDescent="0.25">
      <c r="A4518" s="684">
        <v>97519</v>
      </c>
      <c r="B4518" s="684" t="s">
        <v>26177</v>
      </c>
      <c r="C4518" s="684" t="s">
        <v>5</v>
      </c>
      <c r="D4518" s="685" t="s">
        <v>46358</v>
      </c>
    </row>
    <row r="4519" spans="1:4" ht="13.5" x14ac:dyDescent="0.25">
      <c r="A4519" s="684">
        <v>97520</v>
      </c>
      <c r="B4519" s="684" t="s">
        <v>26178</v>
      </c>
      <c r="C4519" s="684" t="s">
        <v>5</v>
      </c>
      <c r="D4519" s="685" t="s">
        <v>46358</v>
      </c>
    </row>
    <row r="4520" spans="1:4" ht="13.5" x14ac:dyDescent="0.25">
      <c r="A4520" s="684">
        <v>97521</v>
      </c>
      <c r="B4520" s="684" t="s">
        <v>26179</v>
      </c>
      <c r="C4520" s="684" t="s">
        <v>5</v>
      </c>
      <c r="D4520" s="685" t="s">
        <v>26302</v>
      </c>
    </row>
    <row r="4521" spans="1:4" ht="13.5" x14ac:dyDescent="0.25">
      <c r="A4521" s="684">
        <v>97522</v>
      </c>
      <c r="B4521" s="684" t="s">
        <v>26180</v>
      </c>
      <c r="C4521" s="684" t="s">
        <v>5</v>
      </c>
      <c r="D4521" s="685" t="s">
        <v>26302</v>
      </c>
    </row>
    <row r="4522" spans="1:4" ht="13.5" x14ac:dyDescent="0.25">
      <c r="A4522" s="684">
        <v>97523</v>
      </c>
      <c r="B4522" s="684" t="s">
        <v>26181</v>
      </c>
      <c r="C4522" s="684" t="s">
        <v>5</v>
      </c>
      <c r="D4522" s="685" t="s">
        <v>46359</v>
      </c>
    </row>
    <row r="4523" spans="1:4" ht="13.5" x14ac:dyDescent="0.25">
      <c r="A4523" s="684">
        <v>97524</v>
      </c>
      <c r="B4523" s="684" t="s">
        <v>26182</v>
      </c>
      <c r="C4523" s="684" t="s">
        <v>5</v>
      </c>
      <c r="D4523" s="685" t="s">
        <v>46360</v>
      </c>
    </row>
    <row r="4524" spans="1:4" ht="13.5" x14ac:dyDescent="0.25">
      <c r="A4524" s="684">
        <v>97525</v>
      </c>
      <c r="B4524" s="684" t="s">
        <v>26183</v>
      </c>
      <c r="C4524" s="684" t="s">
        <v>5</v>
      </c>
      <c r="D4524" s="685" t="s">
        <v>46361</v>
      </c>
    </row>
    <row r="4525" spans="1:4" ht="13.5" x14ac:dyDescent="0.25">
      <c r="A4525" s="684">
        <v>97526</v>
      </c>
      <c r="B4525" s="684" t="s">
        <v>26184</v>
      </c>
      <c r="C4525" s="684" t="s">
        <v>5</v>
      </c>
      <c r="D4525" s="685" t="s">
        <v>46362</v>
      </c>
    </row>
    <row r="4526" spans="1:4" ht="13.5" x14ac:dyDescent="0.25">
      <c r="A4526" s="684">
        <v>97527</v>
      </c>
      <c r="B4526" s="684" t="s">
        <v>26185</v>
      </c>
      <c r="C4526" s="684" t="s">
        <v>5</v>
      </c>
      <c r="D4526" s="685" t="s">
        <v>46363</v>
      </c>
    </row>
    <row r="4527" spans="1:4" ht="13.5" x14ac:dyDescent="0.25">
      <c r="A4527" s="684">
        <v>97528</v>
      </c>
      <c r="B4527" s="684" t="s">
        <v>26186</v>
      </c>
      <c r="C4527" s="684" t="s">
        <v>5</v>
      </c>
      <c r="D4527" s="685" t="s">
        <v>46364</v>
      </c>
    </row>
    <row r="4528" spans="1:4" ht="13.5" x14ac:dyDescent="0.25">
      <c r="A4528" s="684">
        <v>97529</v>
      </c>
      <c r="B4528" s="684" t="s">
        <v>26187</v>
      </c>
      <c r="C4528" s="684" t="s">
        <v>5</v>
      </c>
      <c r="D4528" s="685" t="s">
        <v>46365</v>
      </c>
    </row>
    <row r="4529" spans="1:4" ht="13.5" x14ac:dyDescent="0.25">
      <c r="A4529" s="684">
        <v>97530</v>
      </c>
      <c r="B4529" s="684" t="s">
        <v>26188</v>
      </c>
      <c r="C4529" s="684" t="s">
        <v>5</v>
      </c>
      <c r="D4529" s="685" t="s">
        <v>46366</v>
      </c>
    </row>
    <row r="4530" spans="1:4" ht="13.5" x14ac:dyDescent="0.25">
      <c r="A4530" s="684">
        <v>97531</v>
      </c>
      <c r="B4530" s="684" t="s">
        <v>26189</v>
      </c>
      <c r="C4530" s="684" t="s">
        <v>5</v>
      </c>
      <c r="D4530" s="685" t="s">
        <v>46367</v>
      </c>
    </row>
    <row r="4531" spans="1:4" ht="13.5" x14ac:dyDescent="0.25">
      <c r="A4531" s="684">
        <v>97532</v>
      </c>
      <c r="B4531" s="684" t="s">
        <v>26190</v>
      </c>
      <c r="C4531" s="684" t="s">
        <v>5</v>
      </c>
      <c r="D4531" s="685" t="s">
        <v>46368</v>
      </c>
    </row>
    <row r="4532" spans="1:4" ht="13.5" x14ac:dyDescent="0.25">
      <c r="A4532" s="684">
        <v>97533</v>
      </c>
      <c r="B4532" s="684" t="s">
        <v>26191</v>
      </c>
      <c r="C4532" s="684" t="s">
        <v>5</v>
      </c>
      <c r="D4532" s="685" t="s">
        <v>46369</v>
      </c>
    </row>
    <row r="4533" spans="1:4" ht="13.5" x14ac:dyDescent="0.25">
      <c r="A4533" s="684">
        <v>97534</v>
      </c>
      <c r="B4533" s="684" t="s">
        <v>26192</v>
      </c>
      <c r="C4533" s="684" t="s">
        <v>5</v>
      </c>
      <c r="D4533" s="685" t="s">
        <v>46370</v>
      </c>
    </row>
    <row r="4534" spans="1:4" ht="13.5" x14ac:dyDescent="0.25">
      <c r="A4534" s="684">
        <v>97537</v>
      </c>
      <c r="B4534" s="684" t="s">
        <v>26193</v>
      </c>
      <c r="C4534" s="684" t="s">
        <v>5</v>
      </c>
      <c r="D4534" s="685" t="s">
        <v>24625</v>
      </c>
    </row>
    <row r="4535" spans="1:4" ht="13.5" x14ac:dyDescent="0.25">
      <c r="A4535" s="684">
        <v>97540</v>
      </c>
      <c r="B4535" s="684" t="s">
        <v>26194</v>
      </c>
      <c r="C4535" s="684" t="s">
        <v>5</v>
      </c>
      <c r="D4535" s="685" t="s">
        <v>46371</v>
      </c>
    </row>
    <row r="4536" spans="1:4" ht="13.5" x14ac:dyDescent="0.25">
      <c r="A4536" s="684">
        <v>97541</v>
      </c>
      <c r="B4536" s="684" t="s">
        <v>26195</v>
      </c>
      <c r="C4536" s="684" t="s">
        <v>5</v>
      </c>
      <c r="D4536" s="685" t="s">
        <v>46372</v>
      </c>
    </row>
    <row r="4537" spans="1:4" ht="13.5" x14ac:dyDescent="0.25">
      <c r="A4537" s="684">
        <v>97543</v>
      </c>
      <c r="B4537" s="684" t="s">
        <v>26196</v>
      </c>
      <c r="C4537" s="684" t="s">
        <v>5</v>
      </c>
      <c r="D4537" s="685" t="s">
        <v>44203</v>
      </c>
    </row>
    <row r="4538" spans="1:4" ht="13.5" x14ac:dyDescent="0.25">
      <c r="A4538" s="684">
        <v>97544</v>
      </c>
      <c r="B4538" s="684" t="s">
        <v>26197</v>
      </c>
      <c r="C4538" s="684" t="s">
        <v>5</v>
      </c>
      <c r="D4538" s="685" t="s">
        <v>27217</v>
      </c>
    </row>
    <row r="4539" spans="1:4" ht="13.5" x14ac:dyDescent="0.25">
      <c r="A4539" s="684">
        <v>97546</v>
      </c>
      <c r="B4539" s="684" t="s">
        <v>26198</v>
      </c>
      <c r="C4539" s="684" t="s">
        <v>5</v>
      </c>
      <c r="D4539" s="685" t="s">
        <v>46373</v>
      </c>
    </row>
    <row r="4540" spans="1:4" ht="13.5" x14ac:dyDescent="0.25">
      <c r="A4540" s="684">
        <v>97547</v>
      </c>
      <c r="B4540" s="684" t="s">
        <v>26200</v>
      </c>
      <c r="C4540" s="684" t="s">
        <v>5</v>
      </c>
      <c r="D4540" s="685" t="s">
        <v>46373</v>
      </c>
    </row>
    <row r="4541" spans="1:4" ht="13.5" x14ac:dyDescent="0.25">
      <c r="A4541" s="684">
        <v>97548</v>
      </c>
      <c r="B4541" s="684" t="s">
        <v>26201</v>
      </c>
      <c r="C4541" s="684" t="s">
        <v>5</v>
      </c>
      <c r="D4541" s="685" t="s">
        <v>46374</v>
      </c>
    </row>
    <row r="4542" spans="1:4" ht="13.5" x14ac:dyDescent="0.25">
      <c r="A4542" s="684">
        <v>97549</v>
      </c>
      <c r="B4542" s="684" t="s">
        <v>26202</v>
      </c>
      <c r="C4542" s="684" t="s">
        <v>5</v>
      </c>
      <c r="D4542" s="685" t="s">
        <v>46374</v>
      </c>
    </row>
    <row r="4543" spans="1:4" ht="13.5" x14ac:dyDescent="0.25">
      <c r="A4543" s="684">
        <v>97550</v>
      </c>
      <c r="B4543" s="684" t="s">
        <v>26203</v>
      </c>
      <c r="C4543" s="684" t="s">
        <v>5</v>
      </c>
      <c r="D4543" s="685" t="s">
        <v>46375</v>
      </c>
    </row>
    <row r="4544" spans="1:4" ht="13.5" x14ac:dyDescent="0.25">
      <c r="A4544" s="684">
        <v>97551</v>
      </c>
      <c r="B4544" s="684" t="s">
        <v>26204</v>
      </c>
      <c r="C4544" s="684" t="s">
        <v>5</v>
      </c>
      <c r="D4544" s="685" t="s">
        <v>46375</v>
      </c>
    </row>
    <row r="4545" spans="1:4" ht="13.5" x14ac:dyDescent="0.25">
      <c r="A4545" s="684">
        <v>97552</v>
      </c>
      <c r="B4545" s="684" t="s">
        <v>26205</v>
      </c>
      <c r="C4545" s="684" t="s">
        <v>5</v>
      </c>
      <c r="D4545" s="685" t="s">
        <v>46376</v>
      </c>
    </row>
    <row r="4546" spans="1:4" ht="13.5" x14ac:dyDescent="0.25">
      <c r="A4546" s="684">
        <v>97553</v>
      </c>
      <c r="B4546" s="684" t="s">
        <v>26206</v>
      </c>
      <c r="C4546" s="684" t="s">
        <v>5</v>
      </c>
      <c r="D4546" s="685" t="s">
        <v>44276</v>
      </c>
    </row>
    <row r="4547" spans="1:4" ht="13.5" x14ac:dyDescent="0.25">
      <c r="A4547" s="684">
        <v>97554</v>
      </c>
      <c r="B4547" s="684" t="s">
        <v>26207</v>
      </c>
      <c r="C4547" s="684" t="s">
        <v>5</v>
      </c>
      <c r="D4547" s="685" t="s">
        <v>46377</v>
      </c>
    </row>
    <row r="4548" spans="1:4" ht="13.5" x14ac:dyDescent="0.25">
      <c r="A4548" s="684">
        <v>98602</v>
      </c>
      <c r="B4548" s="684" t="s">
        <v>46378</v>
      </c>
      <c r="C4548" s="684" t="s">
        <v>5</v>
      </c>
      <c r="D4548" s="685" t="s">
        <v>46379</v>
      </c>
    </row>
    <row r="4549" spans="1:4" ht="13.5" x14ac:dyDescent="0.25">
      <c r="A4549" s="684">
        <v>97895</v>
      </c>
      <c r="B4549" s="684" t="s">
        <v>26209</v>
      </c>
      <c r="C4549" s="684" t="s">
        <v>5</v>
      </c>
      <c r="D4549" s="685" t="s">
        <v>46380</v>
      </c>
    </row>
    <row r="4550" spans="1:4" ht="13.5" x14ac:dyDescent="0.25">
      <c r="A4550" s="684">
        <v>97896</v>
      </c>
      <c r="B4550" s="684" t="s">
        <v>26210</v>
      </c>
      <c r="C4550" s="684" t="s">
        <v>5</v>
      </c>
      <c r="D4550" s="685" t="s">
        <v>46381</v>
      </c>
    </row>
    <row r="4551" spans="1:4" ht="13.5" x14ac:dyDescent="0.25">
      <c r="A4551" s="684">
        <v>97897</v>
      </c>
      <c r="B4551" s="684" t="s">
        <v>26211</v>
      </c>
      <c r="C4551" s="684" t="s">
        <v>5</v>
      </c>
      <c r="D4551" s="685" t="s">
        <v>46382</v>
      </c>
    </row>
    <row r="4552" spans="1:4" ht="13.5" x14ac:dyDescent="0.25">
      <c r="A4552" s="684">
        <v>97898</v>
      </c>
      <c r="B4552" s="684" t="s">
        <v>26212</v>
      </c>
      <c r="C4552" s="684" t="s">
        <v>5</v>
      </c>
      <c r="D4552" s="685" t="s">
        <v>46383</v>
      </c>
    </row>
    <row r="4553" spans="1:4" ht="13.5" x14ac:dyDescent="0.25">
      <c r="A4553" s="684">
        <v>97900</v>
      </c>
      <c r="B4553" s="684" t="s">
        <v>26213</v>
      </c>
      <c r="C4553" s="684" t="s">
        <v>5</v>
      </c>
      <c r="D4553" s="685" t="s">
        <v>46384</v>
      </c>
    </row>
    <row r="4554" spans="1:4" ht="13.5" x14ac:dyDescent="0.25">
      <c r="A4554" s="684">
        <v>97901</v>
      </c>
      <c r="B4554" s="684" t="s">
        <v>26214</v>
      </c>
      <c r="C4554" s="684" t="s">
        <v>5</v>
      </c>
      <c r="D4554" s="685" t="s">
        <v>46385</v>
      </c>
    </row>
    <row r="4555" spans="1:4" ht="13.5" x14ac:dyDescent="0.25">
      <c r="A4555" s="684">
        <v>97902</v>
      </c>
      <c r="B4555" s="684" t="s">
        <v>26215</v>
      </c>
      <c r="C4555" s="684" t="s">
        <v>5</v>
      </c>
      <c r="D4555" s="685" t="s">
        <v>46386</v>
      </c>
    </row>
    <row r="4556" spans="1:4" ht="13.5" x14ac:dyDescent="0.25">
      <c r="A4556" s="684">
        <v>97903</v>
      </c>
      <c r="B4556" s="684" t="s">
        <v>26216</v>
      </c>
      <c r="C4556" s="684" t="s">
        <v>5</v>
      </c>
      <c r="D4556" s="685" t="s">
        <v>46387</v>
      </c>
    </row>
    <row r="4557" spans="1:4" ht="13.5" x14ac:dyDescent="0.25">
      <c r="A4557" s="684">
        <v>97904</v>
      </c>
      <c r="B4557" s="684" t="s">
        <v>26217</v>
      </c>
      <c r="C4557" s="684" t="s">
        <v>5</v>
      </c>
      <c r="D4557" s="685" t="s">
        <v>46388</v>
      </c>
    </row>
    <row r="4558" spans="1:4" ht="13.5" x14ac:dyDescent="0.25">
      <c r="A4558" s="684">
        <v>97905</v>
      </c>
      <c r="B4558" s="684" t="s">
        <v>26218</v>
      </c>
      <c r="C4558" s="684" t="s">
        <v>5</v>
      </c>
      <c r="D4558" s="685" t="s">
        <v>46389</v>
      </c>
    </row>
    <row r="4559" spans="1:4" ht="13.5" x14ac:dyDescent="0.25">
      <c r="A4559" s="684">
        <v>97906</v>
      </c>
      <c r="B4559" s="684" t="s">
        <v>26219</v>
      </c>
      <c r="C4559" s="684" t="s">
        <v>5</v>
      </c>
      <c r="D4559" s="685" t="s">
        <v>46390</v>
      </c>
    </row>
    <row r="4560" spans="1:4" ht="13.5" x14ac:dyDescent="0.25">
      <c r="A4560" s="684">
        <v>97907</v>
      </c>
      <c r="B4560" s="684" t="s">
        <v>26220</v>
      </c>
      <c r="C4560" s="684" t="s">
        <v>5</v>
      </c>
      <c r="D4560" s="685" t="s">
        <v>46391</v>
      </c>
    </row>
    <row r="4561" spans="1:4" ht="13.5" x14ac:dyDescent="0.25">
      <c r="A4561" s="684">
        <v>97908</v>
      </c>
      <c r="B4561" s="684" t="s">
        <v>26221</v>
      </c>
      <c r="C4561" s="684" t="s">
        <v>5</v>
      </c>
      <c r="D4561" s="685" t="s">
        <v>46392</v>
      </c>
    </row>
    <row r="4562" spans="1:4" ht="13.5" x14ac:dyDescent="0.25">
      <c r="A4562" s="684">
        <v>98102</v>
      </c>
      <c r="B4562" s="684" t="s">
        <v>26222</v>
      </c>
      <c r="C4562" s="684" t="s">
        <v>5</v>
      </c>
      <c r="D4562" s="685" t="s">
        <v>44764</v>
      </c>
    </row>
    <row r="4563" spans="1:4" ht="13.5" x14ac:dyDescent="0.25">
      <c r="A4563" s="684">
        <v>98104</v>
      </c>
      <c r="B4563" s="684" t="s">
        <v>26223</v>
      </c>
      <c r="C4563" s="684" t="s">
        <v>5</v>
      </c>
      <c r="D4563" s="685" t="s">
        <v>46393</v>
      </c>
    </row>
    <row r="4564" spans="1:4" ht="13.5" x14ac:dyDescent="0.25">
      <c r="A4564" s="684">
        <v>98105</v>
      </c>
      <c r="B4564" s="684" t="s">
        <v>26224</v>
      </c>
      <c r="C4564" s="684" t="s">
        <v>5</v>
      </c>
      <c r="D4564" s="685" t="s">
        <v>46394</v>
      </c>
    </row>
    <row r="4565" spans="1:4" ht="13.5" x14ac:dyDescent="0.25">
      <c r="A4565" s="684">
        <v>98106</v>
      </c>
      <c r="B4565" s="684" t="s">
        <v>26225</v>
      </c>
      <c r="C4565" s="684" t="s">
        <v>5</v>
      </c>
      <c r="D4565" s="685" t="s">
        <v>46395</v>
      </c>
    </row>
    <row r="4566" spans="1:4" ht="13.5" x14ac:dyDescent="0.25">
      <c r="A4566" s="684">
        <v>98107</v>
      </c>
      <c r="B4566" s="684" t="s">
        <v>26226</v>
      </c>
      <c r="C4566" s="684" t="s">
        <v>5</v>
      </c>
      <c r="D4566" s="685" t="s">
        <v>46396</v>
      </c>
    </row>
    <row r="4567" spans="1:4" ht="13.5" x14ac:dyDescent="0.25">
      <c r="A4567" s="684">
        <v>98108</v>
      </c>
      <c r="B4567" s="684" t="s">
        <v>26227</v>
      </c>
      <c r="C4567" s="684" t="s">
        <v>5</v>
      </c>
      <c r="D4567" s="685" t="s">
        <v>46397</v>
      </c>
    </row>
    <row r="4568" spans="1:4" ht="13.5" x14ac:dyDescent="0.25">
      <c r="A4568" s="684">
        <v>99250</v>
      </c>
      <c r="B4568" s="684" t="s">
        <v>26228</v>
      </c>
      <c r="C4568" s="684" t="s">
        <v>5</v>
      </c>
      <c r="D4568" s="685" t="s">
        <v>46398</v>
      </c>
    </row>
    <row r="4569" spans="1:4" ht="13.5" x14ac:dyDescent="0.25">
      <c r="A4569" s="684">
        <v>99251</v>
      </c>
      <c r="B4569" s="684" t="s">
        <v>26229</v>
      </c>
      <c r="C4569" s="684" t="s">
        <v>5</v>
      </c>
      <c r="D4569" s="685" t="s">
        <v>46399</v>
      </c>
    </row>
    <row r="4570" spans="1:4" ht="13.5" x14ac:dyDescent="0.25">
      <c r="A4570" s="684">
        <v>99253</v>
      </c>
      <c r="B4570" s="684" t="s">
        <v>26230</v>
      </c>
      <c r="C4570" s="684" t="s">
        <v>5</v>
      </c>
      <c r="D4570" s="685" t="s">
        <v>46400</v>
      </c>
    </row>
    <row r="4571" spans="1:4" ht="13.5" x14ac:dyDescent="0.25">
      <c r="A4571" s="684">
        <v>99255</v>
      </c>
      <c r="B4571" s="684" t="s">
        <v>26231</v>
      </c>
      <c r="C4571" s="684" t="s">
        <v>5</v>
      </c>
      <c r="D4571" s="685" t="s">
        <v>46401</v>
      </c>
    </row>
    <row r="4572" spans="1:4" ht="13.5" x14ac:dyDescent="0.25">
      <c r="A4572" s="684">
        <v>99257</v>
      </c>
      <c r="B4572" s="684" t="s">
        <v>26232</v>
      </c>
      <c r="C4572" s="684" t="s">
        <v>5</v>
      </c>
      <c r="D4572" s="685" t="s">
        <v>46402</v>
      </c>
    </row>
    <row r="4573" spans="1:4" ht="13.5" x14ac:dyDescent="0.25">
      <c r="A4573" s="684">
        <v>99258</v>
      </c>
      <c r="B4573" s="684" t="s">
        <v>26233</v>
      </c>
      <c r="C4573" s="684" t="s">
        <v>5</v>
      </c>
      <c r="D4573" s="685" t="s">
        <v>46403</v>
      </c>
    </row>
    <row r="4574" spans="1:4" ht="13.5" x14ac:dyDescent="0.25">
      <c r="A4574" s="684">
        <v>99260</v>
      </c>
      <c r="B4574" s="684" t="s">
        <v>26234</v>
      </c>
      <c r="C4574" s="684" t="s">
        <v>5</v>
      </c>
      <c r="D4574" s="685" t="s">
        <v>46404</v>
      </c>
    </row>
    <row r="4575" spans="1:4" ht="13.5" x14ac:dyDescent="0.25">
      <c r="A4575" s="684">
        <v>99262</v>
      </c>
      <c r="B4575" s="684" t="s">
        <v>26235</v>
      </c>
      <c r="C4575" s="684" t="s">
        <v>5</v>
      </c>
      <c r="D4575" s="685" t="s">
        <v>46405</v>
      </c>
    </row>
    <row r="4576" spans="1:4" ht="13.5" x14ac:dyDescent="0.25">
      <c r="A4576" s="684">
        <v>99264</v>
      </c>
      <c r="B4576" s="684" t="s">
        <v>26236</v>
      </c>
      <c r="C4576" s="684" t="s">
        <v>5</v>
      </c>
      <c r="D4576" s="685" t="s">
        <v>46406</v>
      </c>
    </row>
    <row r="4577" spans="1:4" ht="13.5" x14ac:dyDescent="0.25">
      <c r="A4577" s="684">
        <v>102587</v>
      </c>
      <c r="B4577" s="684" t="s">
        <v>27218</v>
      </c>
      <c r="C4577" s="684" t="s">
        <v>5</v>
      </c>
      <c r="D4577" s="685" t="s">
        <v>43108</v>
      </c>
    </row>
    <row r="4578" spans="1:4" ht="13.5" x14ac:dyDescent="0.25">
      <c r="A4578" s="684">
        <v>102588</v>
      </c>
      <c r="B4578" s="684" t="s">
        <v>27219</v>
      </c>
      <c r="C4578" s="684" t="s">
        <v>5</v>
      </c>
      <c r="D4578" s="685" t="s">
        <v>26598</v>
      </c>
    </row>
    <row r="4579" spans="1:4" ht="13.5" x14ac:dyDescent="0.25">
      <c r="A4579" s="684">
        <v>102589</v>
      </c>
      <c r="B4579" s="684" t="s">
        <v>27220</v>
      </c>
      <c r="C4579" s="684" t="s">
        <v>5</v>
      </c>
      <c r="D4579" s="685" t="s">
        <v>25210</v>
      </c>
    </row>
    <row r="4580" spans="1:4" ht="13.5" x14ac:dyDescent="0.25">
      <c r="A4580" s="684">
        <v>102590</v>
      </c>
      <c r="B4580" s="684" t="s">
        <v>27221</v>
      </c>
      <c r="C4580" s="684" t="s">
        <v>5</v>
      </c>
      <c r="D4580" s="685" t="s">
        <v>46407</v>
      </c>
    </row>
    <row r="4581" spans="1:4" ht="13.5" x14ac:dyDescent="0.25">
      <c r="A4581" s="684">
        <v>102591</v>
      </c>
      <c r="B4581" s="684" t="s">
        <v>27222</v>
      </c>
      <c r="C4581" s="684" t="s">
        <v>5</v>
      </c>
      <c r="D4581" s="685" t="s">
        <v>27223</v>
      </c>
    </row>
    <row r="4582" spans="1:4" ht="13.5" x14ac:dyDescent="0.25">
      <c r="A4582" s="684">
        <v>102592</v>
      </c>
      <c r="B4582" s="684" t="s">
        <v>27224</v>
      </c>
      <c r="C4582" s="684" t="s">
        <v>5</v>
      </c>
      <c r="D4582" s="685" t="s">
        <v>25928</v>
      </c>
    </row>
    <row r="4583" spans="1:4" ht="13.5" x14ac:dyDescent="0.25">
      <c r="A4583" s="684">
        <v>102593</v>
      </c>
      <c r="B4583" s="684" t="s">
        <v>27225</v>
      </c>
      <c r="C4583" s="684" t="s">
        <v>5</v>
      </c>
      <c r="D4583" s="685" t="s">
        <v>46408</v>
      </c>
    </row>
    <row r="4584" spans="1:4" ht="13.5" x14ac:dyDescent="0.25">
      <c r="A4584" s="684">
        <v>102594</v>
      </c>
      <c r="B4584" s="684" t="s">
        <v>27226</v>
      </c>
      <c r="C4584" s="684" t="s">
        <v>5</v>
      </c>
      <c r="D4584" s="685" t="s">
        <v>46409</v>
      </c>
    </row>
    <row r="4585" spans="1:4" ht="13.5" x14ac:dyDescent="0.25">
      <c r="A4585" s="684">
        <v>102595</v>
      </c>
      <c r="B4585" s="684" t="s">
        <v>27227</v>
      </c>
      <c r="C4585" s="684" t="s">
        <v>5</v>
      </c>
      <c r="D4585" s="685" t="s">
        <v>27228</v>
      </c>
    </row>
    <row r="4586" spans="1:4" ht="13.5" x14ac:dyDescent="0.25">
      <c r="A4586" s="684">
        <v>102596</v>
      </c>
      <c r="B4586" s="684" t="s">
        <v>27229</v>
      </c>
      <c r="C4586" s="684" t="s">
        <v>5</v>
      </c>
      <c r="D4586" s="685" t="s">
        <v>24161</v>
      </c>
    </row>
    <row r="4587" spans="1:4" ht="13.5" x14ac:dyDescent="0.25">
      <c r="A4587" s="684">
        <v>102597</v>
      </c>
      <c r="B4587" s="684" t="s">
        <v>27230</v>
      </c>
      <c r="C4587" s="684" t="s">
        <v>5</v>
      </c>
      <c r="D4587" s="685" t="s">
        <v>22789</v>
      </c>
    </row>
    <row r="4588" spans="1:4" ht="13.5" x14ac:dyDescent="0.25">
      <c r="A4588" s="684">
        <v>102598</v>
      </c>
      <c r="B4588" s="684" t="s">
        <v>27231</v>
      </c>
      <c r="C4588" s="684" t="s">
        <v>5</v>
      </c>
      <c r="D4588" s="685" t="s">
        <v>23920</v>
      </c>
    </row>
    <row r="4589" spans="1:4" ht="13.5" x14ac:dyDescent="0.25">
      <c r="A4589" s="684">
        <v>102599</v>
      </c>
      <c r="B4589" s="684" t="s">
        <v>27232</v>
      </c>
      <c r="C4589" s="684" t="s">
        <v>5</v>
      </c>
      <c r="D4589" s="685" t="s">
        <v>24161</v>
      </c>
    </row>
    <row r="4590" spans="1:4" ht="13.5" x14ac:dyDescent="0.25">
      <c r="A4590" s="684">
        <v>102600</v>
      </c>
      <c r="B4590" s="684" t="s">
        <v>27233</v>
      </c>
      <c r="C4590" s="684" t="s">
        <v>5</v>
      </c>
      <c r="D4590" s="685" t="s">
        <v>46410</v>
      </c>
    </row>
    <row r="4591" spans="1:4" ht="13.5" x14ac:dyDescent="0.25">
      <c r="A4591" s="684">
        <v>102601</v>
      </c>
      <c r="B4591" s="684" t="s">
        <v>27234</v>
      </c>
      <c r="C4591" s="684" t="s">
        <v>5</v>
      </c>
      <c r="D4591" s="685" t="s">
        <v>26284</v>
      </c>
    </row>
    <row r="4592" spans="1:4" ht="13.5" x14ac:dyDescent="0.25">
      <c r="A4592" s="684">
        <v>102602</v>
      </c>
      <c r="B4592" s="684" t="s">
        <v>27235</v>
      </c>
      <c r="C4592" s="684" t="s">
        <v>5</v>
      </c>
      <c r="D4592" s="685" t="s">
        <v>24175</v>
      </c>
    </row>
    <row r="4593" spans="1:4" ht="13.5" x14ac:dyDescent="0.25">
      <c r="A4593" s="684">
        <v>102603</v>
      </c>
      <c r="B4593" s="684" t="s">
        <v>27236</v>
      </c>
      <c r="C4593" s="684" t="s">
        <v>5</v>
      </c>
      <c r="D4593" s="685" t="s">
        <v>44640</v>
      </c>
    </row>
    <row r="4594" spans="1:4" ht="13.5" x14ac:dyDescent="0.25">
      <c r="A4594" s="684">
        <v>102604</v>
      </c>
      <c r="B4594" s="684" t="s">
        <v>27237</v>
      </c>
      <c r="C4594" s="684" t="s">
        <v>5</v>
      </c>
      <c r="D4594" s="685" t="s">
        <v>46411</v>
      </c>
    </row>
    <row r="4595" spans="1:4" ht="13.5" x14ac:dyDescent="0.25">
      <c r="A4595" s="684">
        <v>102605</v>
      </c>
      <c r="B4595" s="684" t="s">
        <v>27238</v>
      </c>
      <c r="C4595" s="684" t="s">
        <v>5</v>
      </c>
      <c r="D4595" s="685" t="s">
        <v>46412</v>
      </c>
    </row>
    <row r="4596" spans="1:4" ht="13.5" x14ac:dyDescent="0.25">
      <c r="A4596" s="684">
        <v>102606</v>
      </c>
      <c r="B4596" s="684" t="s">
        <v>27239</v>
      </c>
      <c r="C4596" s="684" t="s">
        <v>5</v>
      </c>
      <c r="D4596" s="685" t="s">
        <v>46413</v>
      </c>
    </row>
    <row r="4597" spans="1:4" ht="13.5" x14ac:dyDescent="0.25">
      <c r="A4597" s="684">
        <v>102607</v>
      </c>
      <c r="B4597" s="684" t="s">
        <v>27240</v>
      </c>
      <c r="C4597" s="684" t="s">
        <v>5</v>
      </c>
      <c r="D4597" s="685" t="s">
        <v>46414</v>
      </c>
    </row>
    <row r="4598" spans="1:4" ht="13.5" x14ac:dyDescent="0.25">
      <c r="A4598" s="684">
        <v>102608</v>
      </c>
      <c r="B4598" s="684" t="s">
        <v>27241</v>
      </c>
      <c r="C4598" s="684" t="s">
        <v>5</v>
      </c>
      <c r="D4598" s="685" t="s">
        <v>46415</v>
      </c>
    </row>
    <row r="4599" spans="1:4" ht="13.5" x14ac:dyDescent="0.25">
      <c r="A4599" s="684">
        <v>102609</v>
      </c>
      <c r="B4599" s="684" t="s">
        <v>27242</v>
      </c>
      <c r="C4599" s="684" t="s">
        <v>5</v>
      </c>
      <c r="D4599" s="685" t="s">
        <v>46416</v>
      </c>
    </row>
    <row r="4600" spans="1:4" ht="13.5" x14ac:dyDescent="0.25">
      <c r="A4600" s="684">
        <v>102611</v>
      </c>
      <c r="B4600" s="684" t="s">
        <v>27243</v>
      </c>
      <c r="C4600" s="684" t="s">
        <v>5</v>
      </c>
      <c r="D4600" s="685" t="s">
        <v>46417</v>
      </c>
    </row>
    <row r="4601" spans="1:4" ht="13.5" x14ac:dyDescent="0.25">
      <c r="A4601" s="684">
        <v>102613</v>
      </c>
      <c r="B4601" s="684" t="s">
        <v>27244</v>
      </c>
      <c r="C4601" s="684" t="s">
        <v>5</v>
      </c>
      <c r="D4601" s="685" t="s">
        <v>46418</v>
      </c>
    </row>
    <row r="4602" spans="1:4" ht="13.5" x14ac:dyDescent="0.25">
      <c r="A4602" s="684">
        <v>102614</v>
      </c>
      <c r="B4602" s="684" t="s">
        <v>27245</v>
      </c>
      <c r="C4602" s="684" t="s">
        <v>5</v>
      </c>
      <c r="D4602" s="685" t="s">
        <v>46419</v>
      </c>
    </row>
    <row r="4603" spans="1:4" ht="13.5" x14ac:dyDescent="0.25">
      <c r="A4603" s="684">
        <v>102615</v>
      </c>
      <c r="B4603" s="684" t="s">
        <v>27246</v>
      </c>
      <c r="C4603" s="684" t="s">
        <v>5</v>
      </c>
      <c r="D4603" s="685" t="s">
        <v>46420</v>
      </c>
    </row>
    <row r="4604" spans="1:4" ht="13.5" x14ac:dyDescent="0.25">
      <c r="A4604" s="684">
        <v>102617</v>
      </c>
      <c r="B4604" s="684" t="s">
        <v>27247</v>
      </c>
      <c r="C4604" s="684" t="s">
        <v>5</v>
      </c>
      <c r="D4604" s="685" t="s">
        <v>46421</v>
      </c>
    </row>
    <row r="4605" spans="1:4" ht="13.5" x14ac:dyDescent="0.25">
      <c r="A4605" s="684">
        <v>102619</v>
      </c>
      <c r="B4605" s="684" t="s">
        <v>27248</v>
      </c>
      <c r="C4605" s="684" t="s">
        <v>5</v>
      </c>
      <c r="D4605" s="685" t="s">
        <v>46422</v>
      </c>
    </row>
    <row r="4606" spans="1:4" ht="13.5" x14ac:dyDescent="0.25">
      <c r="A4606" s="684">
        <v>102622</v>
      </c>
      <c r="B4606" s="684" t="s">
        <v>27249</v>
      </c>
      <c r="C4606" s="684" t="s">
        <v>5</v>
      </c>
      <c r="D4606" s="685" t="s">
        <v>46423</v>
      </c>
    </row>
    <row r="4607" spans="1:4" ht="13.5" x14ac:dyDescent="0.25">
      <c r="A4607" s="684">
        <v>102623</v>
      </c>
      <c r="B4607" s="684" t="s">
        <v>27250</v>
      </c>
      <c r="C4607" s="684" t="s">
        <v>5</v>
      </c>
      <c r="D4607" s="685" t="s">
        <v>46424</v>
      </c>
    </row>
    <row r="4608" spans="1:4" ht="13.5" x14ac:dyDescent="0.25">
      <c r="A4608" s="684">
        <v>89482</v>
      </c>
      <c r="B4608" s="684" t="s">
        <v>46425</v>
      </c>
      <c r="C4608" s="684" t="s">
        <v>5</v>
      </c>
      <c r="D4608" s="685" t="s">
        <v>27251</v>
      </c>
    </row>
    <row r="4609" spans="1:4" ht="13.5" x14ac:dyDescent="0.25">
      <c r="A4609" s="684">
        <v>89491</v>
      </c>
      <c r="B4609" s="684" t="s">
        <v>46426</v>
      </c>
      <c r="C4609" s="684" t="s">
        <v>5</v>
      </c>
      <c r="D4609" s="685" t="s">
        <v>46427</v>
      </c>
    </row>
    <row r="4610" spans="1:4" ht="13.5" x14ac:dyDescent="0.25">
      <c r="A4610" s="684">
        <v>89495</v>
      </c>
      <c r="B4610" s="684" t="s">
        <v>46428</v>
      </c>
      <c r="C4610" s="684" t="s">
        <v>5</v>
      </c>
      <c r="D4610" s="685" t="s">
        <v>27252</v>
      </c>
    </row>
    <row r="4611" spans="1:4" ht="13.5" x14ac:dyDescent="0.25">
      <c r="A4611" s="684">
        <v>89707</v>
      </c>
      <c r="B4611" s="684" t="s">
        <v>46429</v>
      </c>
      <c r="C4611" s="684" t="s">
        <v>5</v>
      </c>
      <c r="D4611" s="685" t="s">
        <v>46430</v>
      </c>
    </row>
    <row r="4612" spans="1:4" ht="13.5" x14ac:dyDescent="0.25">
      <c r="A4612" s="684">
        <v>89708</v>
      </c>
      <c r="B4612" s="684" t="s">
        <v>46431</v>
      </c>
      <c r="C4612" s="684" t="s">
        <v>5</v>
      </c>
      <c r="D4612" s="685" t="s">
        <v>46432</v>
      </c>
    </row>
    <row r="4613" spans="1:4" ht="13.5" x14ac:dyDescent="0.25">
      <c r="A4613" s="684">
        <v>89709</v>
      </c>
      <c r="B4613" s="684" t="s">
        <v>46433</v>
      </c>
      <c r="C4613" s="684" t="s">
        <v>5</v>
      </c>
      <c r="D4613" s="685" t="s">
        <v>45905</v>
      </c>
    </row>
    <row r="4614" spans="1:4" ht="13.5" x14ac:dyDescent="0.25">
      <c r="A4614" s="684">
        <v>89710</v>
      </c>
      <c r="B4614" s="684" t="s">
        <v>46434</v>
      </c>
      <c r="C4614" s="684" t="s">
        <v>5</v>
      </c>
      <c r="D4614" s="685" t="s">
        <v>46435</v>
      </c>
    </row>
    <row r="4615" spans="1:4" ht="13.5" x14ac:dyDescent="0.25">
      <c r="A4615" s="684">
        <v>86872</v>
      </c>
      <c r="B4615" s="684" t="s">
        <v>24276</v>
      </c>
      <c r="C4615" s="684" t="s">
        <v>5</v>
      </c>
      <c r="D4615" s="685" t="s">
        <v>46436</v>
      </c>
    </row>
    <row r="4616" spans="1:4" ht="13.5" x14ac:dyDescent="0.25">
      <c r="A4616" s="684">
        <v>86874</v>
      </c>
      <c r="B4616" s="684" t="s">
        <v>24277</v>
      </c>
      <c r="C4616" s="684" t="s">
        <v>5</v>
      </c>
      <c r="D4616" s="685" t="s">
        <v>46437</v>
      </c>
    </row>
    <row r="4617" spans="1:4" ht="13.5" x14ac:dyDescent="0.25">
      <c r="A4617" s="684">
        <v>86875</v>
      </c>
      <c r="B4617" s="684" t="s">
        <v>24278</v>
      </c>
      <c r="C4617" s="684" t="s">
        <v>5</v>
      </c>
      <c r="D4617" s="685" t="s">
        <v>46438</v>
      </c>
    </row>
    <row r="4618" spans="1:4" ht="13.5" x14ac:dyDescent="0.25">
      <c r="A4618" s="684">
        <v>86876</v>
      </c>
      <c r="B4618" s="684" t="s">
        <v>24279</v>
      </c>
      <c r="C4618" s="684" t="s">
        <v>5</v>
      </c>
      <c r="D4618" s="685" t="s">
        <v>46439</v>
      </c>
    </row>
    <row r="4619" spans="1:4" ht="13.5" x14ac:dyDescent="0.25">
      <c r="A4619" s="684">
        <v>86877</v>
      </c>
      <c r="B4619" s="684" t="s">
        <v>46440</v>
      </c>
      <c r="C4619" s="684" t="s">
        <v>5</v>
      </c>
      <c r="D4619" s="685" t="s">
        <v>46441</v>
      </c>
    </row>
    <row r="4620" spans="1:4" ht="13.5" x14ac:dyDescent="0.25">
      <c r="A4620" s="684">
        <v>86878</v>
      </c>
      <c r="B4620" s="684" t="s">
        <v>46442</v>
      </c>
      <c r="C4620" s="684" t="s">
        <v>5</v>
      </c>
      <c r="D4620" s="685" t="s">
        <v>45342</v>
      </c>
    </row>
    <row r="4621" spans="1:4" ht="13.5" x14ac:dyDescent="0.25">
      <c r="A4621" s="684">
        <v>86879</v>
      </c>
      <c r="B4621" s="684" t="s">
        <v>46443</v>
      </c>
      <c r="C4621" s="684" t="s">
        <v>5</v>
      </c>
      <c r="D4621" s="685" t="s">
        <v>46444</v>
      </c>
    </row>
    <row r="4622" spans="1:4" ht="13.5" x14ac:dyDescent="0.25">
      <c r="A4622" s="684">
        <v>86880</v>
      </c>
      <c r="B4622" s="684" t="s">
        <v>46445</v>
      </c>
      <c r="C4622" s="684" t="s">
        <v>5</v>
      </c>
      <c r="D4622" s="685" t="s">
        <v>24262</v>
      </c>
    </row>
    <row r="4623" spans="1:4" ht="13.5" x14ac:dyDescent="0.25">
      <c r="A4623" s="684">
        <v>86881</v>
      </c>
      <c r="B4623" s="684" t="s">
        <v>46446</v>
      </c>
      <c r="C4623" s="684" t="s">
        <v>5</v>
      </c>
      <c r="D4623" s="685" t="s">
        <v>46447</v>
      </c>
    </row>
    <row r="4624" spans="1:4" ht="13.5" x14ac:dyDescent="0.25">
      <c r="A4624" s="684">
        <v>86882</v>
      </c>
      <c r="B4624" s="684" t="s">
        <v>46448</v>
      </c>
      <c r="C4624" s="684" t="s">
        <v>5</v>
      </c>
      <c r="D4624" s="685" t="s">
        <v>46449</v>
      </c>
    </row>
    <row r="4625" spans="1:4" ht="13.5" x14ac:dyDescent="0.25">
      <c r="A4625" s="684">
        <v>86883</v>
      </c>
      <c r="B4625" s="684" t="s">
        <v>24280</v>
      </c>
      <c r="C4625" s="684" t="s">
        <v>5</v>
      </c>
      <c r="D4625" s="685" t="s">
        <v>23932</v>
      </c>
    </row>
    <row r="4626" spans="1:4" ht="13.5" x14ac:dyDescent="0.25">
      <c r="A4626" s="684">
        <v>86884</v>
      </c>
      <c r="B4626" s="684" t="s">
        <v>46450</v>
      </c>
      <c r="C4626" s="684" t="s">
        <v>5</v>
      </c>
      <c r="D4626" s="685" t="s">
        <v>25908</v>
      </c>
    </row>
    <row r="4627" spans="1:4" ht="13.5" x14ac:dyDescent="0.25">
      <c r="A4627" s="684">
        <v>86885</v>
      </c>
      <c r="B4627" s="684" t="s">
        <v>46451</v>
      </c>
      <c r="C4627" s="684" t="s">
        <v>5</v>
      </c>
      <c r="D4627" s="685" t="s">
        <v>22788</v>
      </c>
    </row>
    <row r="4628" spans="1:4" ht="13.5" x14ac:dyDescent="0.25">
      <c r="A4628" s="684">
        <v>86886</v>
      </c>
      <c r="B4628" s="684" t="s">
        <v>24281</v>
      </c>
      <c r="C4628" s="684" t="s">
        <v>5</v>
      </c>
      <c r="D4628" s="685" t="s">
        <v>46452</v>
      </c>
    </row>
    <row r="4629" spans="1:4" ht="13.5" x14ac:dyDescent="0.25">
      <c r="A4629" s="684">
        <v>86887</v>
      </c>
      <c r="B4629" s="684" t="s">
        <v>24282</v>
      </c>
      <c r="C4629" s="684" t="s">
        <v>5</v>
      </c>
      <c r="D4629" s="685" t="s">
        <v>25267</v>
      </c>
    </row>
    <row r="4630" spans="1:4" ht="13.5" x14ac:dyDescent="0.25">
      <c r="A4630" s="684">
        <v>86888</v>
      </c>
      <c r="B4630" s="684" t="s">
        <v>24283</v>
      </c>
      <c r="C4630" s="684" t="s">
        <v>5</v>
      </c>
      <c r="D4630" s="685" t="s">
        <v>46453</v>
      </c>
    </row>
    <row r="4631" spans="1:4" ht="13.5" x14ac:dyDescent="0.25">
      <c r="A4631" s="684">
        <v>86889</v>
      </c>
      <c r="B4631" s="684" t="s">
        <v>24284</v>
      </c>
      <c r="C4631" s="684" t="s">
        <v>5</v>
      </c>
      <c r="D4631" s="685" t="s">
        <v>46454</v>
      </c>
    </row>
    <row r="4632" spans="1:4" ht="13.5" x14ac:dyDescent="0.25">
      <c r="A4632" s="684">
        <v>86893</v>
      </c>
      <c r="B4632" s="684" t="s">
        <v>24285</v>
      </c>
      <c r="C4632" s="684" t="s">
        <v>5</v>
      </c>
      <c r="D4632" s="685" t="s">
        <v>46455</v>
      </c>
    </row>
    <row r="4633" spans="1:4" ht="13.5" x14ac:dyDescent="0.25">
      <c r="A4633" s="684">
        <v>86894</v>
      </c>
      <c r="B4633" s="684" t="s">
        <v>24286</v>
      </c>
      <c r="C4633" s="684" t="s">
        <v>5</v>
      </c>
      <c r="D4633" s="685" t="s">
        <v>46456</v>
      </c>
    </row>
    <row r="4634" spans="1:4" ht="13.5" x14ac:dyDescent="0.25">
      <c r="A4634" s="684">
        <v>86895</v>
      </c>
      <c r="B4634" s="684" t="s">
        <v>24287</v>
      </c>
      <c r="C4634" s="684" t="s">
        <v>5</v>
      </c>
      <c r="D4634" s="685" t="s">
        <v>46457</v>
      </c>
    </row>
    <row r="4635" spans="1:4" ht="13.5" x14ac:dyDescent="0.25">
      <c r="A4635" s="684">
        <v>86899</v>
      </c>
      <c r="B4635" s="684" t="s">
        <v>24288</v>
      </c>
      <c r="C4635" s="684" t="s">
        <v>5</v>
      </c>
      <c r="D4635" s="685" t="s">
        <v>46458</v>
      </c>
    </row>
    <row r="4636" spans="1:4" ht="13.5" x14ac:dyDescent="0.25">
      <c r="A4636" s="684">
        <v>86900</v>
      </c>
      <c r="B4636" s="684" t="s">
        <v>24289</v>
      </c>
      <c r="C4636" s="684" t="s">
        <v>5</v>
      </c>
      <c r="D4636" s="685" t="s">
        <v>46459</v>
      </c>
    </row>
    <row r="4637" spans="1:4" ht="13.5" x14ac:dyDescent="0.25">
      <c r="A4637" s="684">
        <v>86901</v>
      </c>
      <c r="B4637" s="684" t="s">
        <v>24290</v>
      </c>
      <c r="C4637" s="684" t="s">
        <v>5</v>
      </c>
      <c r="D4637" s="685" t="s">
        <v>46460</v>
      </c>
    </row>
    <row r="4638" spans="1:4" ht="13.5" x14ac:dyDescent="0.25">
      <c r="A4638" s="684">
        <v>86902</v>
      </c>
      <c r="B4638" s="684" t="s">
        <v>24291</v>
      </c>
      <c r="C4638" s="684" t="s">
        <v>5</v>
      </c>
      <c r="D4638" s="685" t="s">
        <v>46461</v>
      </c>
    </row>
    <row r="4639" spans="1:4" ht="13.5" x14ac:dyDescent="0.25">
      <c r="A4639" s="684">
        <v>86903</v>
      </c>
      <c r="B4639" s="684" t="s">
        <v>24292</v>
      </c>
      <c r="C4639" s="684" t="s">
        <v>5</v>
      </c>
      <c r="D4639" s="685" t="s">
        <v>46462</v>
      </c>
    </row>
    <row r="4640" spans="1:4" ht="13.5" x14ac:dyDescent="0.25">
      <c r="A4640" s="684">
        <v>86904</v>
      </c>
      <c r="B4640" s="684" t="s">
        <v>24293</v>
      </c>
      <c r="C4640" s="684" t="s">
        <v>5</v>
      </c>
      <c r="D4640" s="685" t="s">
        <v>46463</v>
      </c>
    </row>
    <row r="4641" spans="1:4" ht="13.5" x14ac:dyDescent="0.25">
      <c r="A4641" s="684">
        <v>86905</v>
      </c>
      <c r="B4641" s="684" t="s">
        <v>24294</v>
      </c>
      <c r="C4641" s="684" t="s">
        <v>5</v>
      </c>
      <c r="D4641" s="685" t="s">
        <v>46464</v>
      </c>
    </row>
    <row r="4642" spans="1:4" ht="13.5" x14ac:dyDescent="0.25">
      <c r="A4642" s="684">
        <v>86906</v>
      </c>
      <c r="B4642" s="684" t="s">
        <v>46465</v>
      </c>
      <c r="C4642" s="684" t="s">
        <v>5</v>
      </c>
      <c r="D4642" s="685" t="s">
        <v>46466</v>
      </c>
    </row>
    <row r="4643" spans="1:4" ht="13.5" x14ac:dyDescent="0.25">
      <c r="A4643" s="684">
        <v>86908</v>
      </c>
      <c r="B4643" s="684" t="s">
        <v>24295</v>
      </c>
      <c r="C4643" s="684" t="s">
        <v>5</v>
      </c>
      <c r="D4643" s="685" t="s">
        <v>46467</v>
      </c>
    </row>
    <row r="4644" spans="1:4" ht="13.5" x14ac:dyDescent="0.25">
      <c r="A4644" s="684">
        <v>86909</v>
      </c>
      <c r="B4644" s="684" t="s">
        <v>46468</v>
      </c>
      <c r="C4644" s="684" t="s">
        <v>5</v>
      </c>
      <c r="D4644" s="685" t="s">
        <v>26048</v>
      </c>
    </row>
    <row r="4645" spans="1:4" ht="13.5" x14ac:dyDescent="0.25">
      <c r="A4645" s="684">
        <v>86910</v>
      </c>
      <c r="B4645" s="684" t="s">
        <v>46469</v>
      </c>
      <c r="C4645" s="684" t="s">
        <v>5</v>
      </c>
      <c r="D4645" s="685" t="s">
        <v>46470</v>
      </c>
    </row>
    <row r="4646" spans="1:4" ht="13.5" x14ac:dyDescent="0.25">
      <c r="A4646" s="684">
        <v>86911</v>
      </c>
      <c r="B4646" s="684" t="s">
        <v>46471</v>
      </c>
      <c r="C4646" s="684" t="s">
        <v>5</v>
      </c>
      <c r="D4646" s="685" t="s">
        <v>41258</v>
      </c>
    </row>
    <row r="4647" spans="1:4" ht="13.5" x14ac:dyDescent="0.25">
      <c r="A4647" s="684">
        <v>86913</v>
      </c>
      <c r="B4647" s="684" t="s">
        <v>46472</v>
      </c>
      <c r="C4647" s="684" t="s">
        <v>5</v>
      </c>
      <c r="D4647" s="685" t="s">
        <v>45243</v>
      </c>
    </row>
    <row r="4648" spans="1:4" ht="13.5" x14ac:dyDescent="0.25">
      <c r="A4648" s="684">
        <v>86914</v>
      </c>
      <c r="B4648" s="684" t="s">
        <v>46473</v>
      </c>
      <c r="C4648" s="684" t="s">
        <v>5</v>
      </c>
      <c r="D4648" s="685" t="s">
        <v>46474</v>
      </c>
    </row>
    <row r="4649" spans="1:4" ht="13.5" x14ac:dyDescent="0.25">
      <c r="A4649" s="684">
        <v>86915</v>
      </c>
      <c r="B4649" s="684" t="s">
        <v>46475</v>
      </c>
      <c r="C4649" s="684" t="s">
        <v>5</v>
      </c>
      <c r="D4649" s="685" t="s">
        <v>46476</v>
      </c>
    </row>
    <row r="4650" spans="1:4" ht="13.5" x14ac:dyDescent="0.25">
      <c r="A4650" s="684">
        <v>86916</v>
      </c>
      <c r="B4650" s="684" t="s">
        <v>46477</v>
      </c>
      <c r="C4650" s="684" t="s">
        <v>5</v>
      </c>
      <c r="D4650" s="685" t="s">
        <v>46478</v>
      </c>
    </row>
    <row r="4651" spans="1:4" ht="13.5" x14ac:dyDescent="0.25">
      <c r="A4651" s="684">
        <v>86919</v>
      </c>
      <c r="B4651" s="684" t="s">
        <v>24296</v>
      </c>
      <c r="C4651" s="684" t="s">
        <v>5</v>
      </c>
      <c r="D4651" s="685" t="s">
        <v>46479</v>
      </c>
    </row>
    <row r="4652" spans="1:4" ht="13.5" x14ac:dyDescent="0.25">
      <c r="A4652" s="684">
        <v>86920</v>
      </c>
      <c r="B4652" s="684" t="s">
        <v>24297</v>
      </c>
      <c r="C4652" s="684" t="s">
        <v>5</v>
      </c>
      <c r="D4652" s="685" t="s">
        <v>46480</v>
      </c>
    </row>
    <row r="4653" spans="1:4" ht="13.5" x14ac:dyDescent="0.25">
      <c r="A4653" s="684">
        <v>86921</v>
      </c>
      <c r="B4653" s="684" t="s">
        <v>24298</v>
      </c>
      <c r="C4653" s="684" t="s">
        <v>5</v>
      </c>
      <c r="D4653" s="685" t="s">
        <v>46481</v>
      </c>
    </row>
    <row r="4654" spans="1:4" ht="13.5" x14ac:dyDescent="0.25">
      <c r="A4654" s="684">
        <v>86922</v>
      </c>
      <c r="B4654" s="684" t="s">
        <v>24299</v>
      </c>
      <c r="C4654" s="684" t="s">
        <v>5</v>
      </c>
      <c r="D4654" s="685" t="s">
        <v>46482</v>
      </c>
    </row>
    <row r="4655" spans="1:4" ht="13.5" x14ac:dyDescent="0.25">
      <c r="A4655" s="684">
        <v>86923</v>
      </c>
      <c r="B4655" s="684" t="s">
        <v>24300</v>
      </c>
      <c r="C4655" s="684" t="s">
        <v>5</v>
      </c>
      <c r="D4655" s="685" t="s">
        <v>46483</v>
      </c>
    </row>
    <row r="4656" spans="1:4" ht="13.5" x14ac:dyDescent="0.25">
      <c r="A4656" s="684">
        <v>86924</v>
      </c>
      <c r="B4656" s="684" t="s">
        <v>24301</v>
      </c>
      <c r="C4656" s="684" t="s">
        <v>5</v>
      </c>
      <c r="D4656" s="685" t="s">
        <v>46484</v>
      </c>
    </row>
    <row r="4657" spans="1:4" ht="13.5" x14ac:dyDescent="0.25">
      <c r="A4657" s="684">
        <v>86925</v>
      </c>
      <c r="B4657" s="684" t="s">
        <v>24302</v>
      </c>
      <c r="C4657" s="684" t="s">
        <v>5</v>
      </c>
      <c r="D4657" s="685" t="s">
        <v>46485</v>
      </c>
    </row>
    <row r="4658" spans="1:4" ht="13.5" x14ac:dyDescent="0.25">
      <c r="A4658" s="684">
        <v>86926</v>
      </c>
      <c r="B4658" s="684" t="s">
        <v>24303</v>
      </c>
      <c r="C4658" s="684" t="s">
        <v>5</v>
      </c>
      <c r="D4658" s="685" t="s">
        <v>46486</v>
      </c>
    </row>
    <row r="4659" spans="1:4" ht="13.5" x14ac:dyDescent="0.25">
      <c r="A4659" s="684">
        <v>86927</v>
      </c>
      <c r="B4659" s="684" t="s">
        <v>24304</v>
      </c>
      <c r="C4659" s="684" t="s">
        <v>5</v>
      </c>
      <c r="D4659" s="685" t="s">
        <v>46487</v>
      </c>
    </row>
    <row r="4660" spans="1:4" ht="13.5" x14ac:dyDescent="0.25">
      <c r="A4660" s="684">
        <v>86928</v>
      </c>
      <c r="B4660" s="684" t="s">
        <v>24305</v>
      </c>
      <c r="C4660" s="684" t="s">
        <v>5</v>
      </c>
      <c r="D4660" s="685" t="s">
        <v>46488</v>
      </c>
    </row>
    <row r="4661" spans="1:4" ht="13.5" x14ac:dyDescent="0.25">
      <c r="A4661" s="684">
        <v>86929</v>
      </c>
      <c r="B4661" s="684" t="s">
        <v>24306</v>
      </c>
      <c r="C4661" s="684" t="s">
        <v>5</v>
      </c>
      <c r="D4661" s="685" t="s">
        <v>46489</v>
      </c>
    </row>
    <row r="4662" spans="1:4" ht="13.5" x14ac:dyDescent="0.25">
      <c r="A4662" s="684">
        <v>86930</v>
      </c>
      <c r="B4662" s="684" t="s">
        <v>24307</v>
      </c>
      <c r="C4662" s="684" t="s">
        <v>5</v>
      </c>
      <c r="D4662" s="685" t="s">
        <v>46490</v>
      </c>
    </row>
    <row r="4663" spans="1:4" ht="13.5" x14ac:dyDescent="0.25">
      <c r="A4663" s="684">
        <v>86931</v>
      </c>
      <c r="B4663" s="684" t="s">
        <v>24308</v>
      </c>
      <c r="C4663" s="684" t="s">
        <v>5</v>
      </c>
      <c r="D4663" s="685" t="s">
        <v>43314</v>
      </c>
    </row>
    <row r="4664" spans="1:4" ht="13.5" x14ac:dyDescent="0.25">
      <c r="A4664" s="684">
        <v>86932</v>
      </c>
      <c r="B4664" s="684" t="s">
        <v>24309</v>
      </c>
      <c r="C4664" s="684" t="s">
        <v>5</v>
      </c>
      <c r="D4664" s="685" t="s">
        <v>46491</v>
      </c>
    </row>
    <row r="4665" spans="1:4" ht="13.5" x14ac:dyDescent="0.25">
      <c r="A4665" s="684">
        <v>86933</v>
      </c>
      <c r="B4665" s="684" t="s">
        <v>24310</v>
      </c>
      <c r="C4665" s="684" t="s">
        <v>5</v>
      </c>
      <c r="D4665" s="685" t="s">
        <v>46492</v>
      </c>
    </row>
    <row r="4666" spans="1:4" ht="13.5" x14ac:dyDescent="0.25">
      <c r="A4666" s="684">
        <v>86934</v>
      </c>
      <c r="B4666" s="684" t="s">
        <v>24311</v>
      </c>
      <c r="C4666" s="684" t="s">
        <v>5</v>
      </c>
      <c r="D4666" s="685" t="s">
        <v>46493</v>
      </c>
    </row>
    <row r="4667" spans="1:4" ht="13.5" x14ac:dyDescent="0.25">
      <c r="A4667" s="684">
        <v>86935</v>
      </c>
      <c r="B4667" s="684" t="s">
        <v>24312</v>
      </c>
      <c r="C4667" s="684" t="s">
        <v>5</v>
      </c>
      <c r="D4667" s="685" t="s">
        <v>46494</v>
      </c>
    </row>
    <row r="4668" spans="1:4" ht="13.5" x14ac:dyDescent="0.25">
      <c r="A4668" s="684">
        <v>86936</v>
      </c>
      <c r="B4668" s="684" t="s">
        <v>24313</v>
      </c>
      <c r="C4668" s="684" t="s">
        <v>5</v>
      </c>
      <c r="D4668" s="685" t="s">
        <v>46495</v>
      </c>
    </row>
    <row r="4669" spans="1:4" ht="13.5" x14ac:dyDescent="0.25">
      <c r="A4669" s="684">
        <v>86937</v>
      </c>
      <c r="B4669" s="684" t="s">
        <v>24314</v>
      </c>
      <c r="C4669" s="684" t="s">
        <v>5</v>
      </c>
      <c r="D4669" s="685" t="s">
        <v>46496</v>
      </c>
    </row>
    <row r="4670" spans="1:4" ht="13.5" x14ac:dyDescent="0.25">
      <c r="A4670" s="684">
        <v>86938</v>
      </c>
      <c r="B4670" s="684" t="s">
        <v>24315</v>
      </c>
      <c r="C4670" s="684" t="s">
        <v>5</v>
      </c>
      <c r="D4670" s="685" t="s">
        <v>46497</v>
      </c>
    </row>
    <row r="4671" spans="1:4" ht="13.5" x14ac:dyDescent="0.25">
      <c r="A4671" s="684">
        <v>86939</v>
      </c>
      <c r="B4671" s="684" t="s">
        <v>24316</v>
      </c>
      <c r="C4671" s="684" t="s">
        <v>5</v>
      </c>
      <c r="D4671" s="685" t="s">
        <v>46498</v>
      </c>
    </row>
    <row r="4672" spans="1:4" ht="13.5" x14ac:dyDescent="0.25">
      <c r="A4672" s="684">
        <v>86940</v>
      </c>
      <c r="B4672" s="684" t="s">
        <v>24317</v>
      </c>
      <c r="C4672" s="684" t="s">
        <v>5</v>
      </c>
      <c r="D4672" s="685" t="s">
        <v>46499</v>
      </c>
    </row>
    <row r="4673" spans="1:4" ht="13.5" x14ac:dyDescent="0.25">
      <c r="A4673" s="684">
        <v>86941</v>
      </c>
      <c r="B4673" s="684" t="s">
        <v>24318</v>
      </c>
      <c r="C4673" s="684" t="s">
        <v>5</v>
      </c>
      <c r="D4673" s="685" t="s">
        <v>46500</v>
      </c>
    </row>
    <row r="4674" spans="1:4" ht="13.5" x14ac:dyDescent="0.25">
      <c r="A4674" s="684">
        <v>86942</v>
      </c>
      <c r="B4674" s="684" t="s">
        <v>24319</v>
      </c>
      <c r="C4674" s="684" t="s">
        <v>5</v>
      </c>
      <c r="D4674" s="685" t="s">
        <v>46501</v>
      </c>
    </row>
    <row r="4675" spans="1:4" ht="13.5" x14ac:dyDescent="0.25">
      <c r="A4675" s="684">
        <v>86943</v>
      </c>
      <c r="B4675" s="684" t="s">
        <v>24320</v>
      </c>
      <c r="C4675" s="684" t="s">
        <v>5</v>
      </c>
      <c r="D4675" s="685" t="s">
        <v>27253</v>
      </c>
    </row>
    <row r="4676" spans="1:4" ht="13.5" x14ac:dyDescent="0.25">
      <c r="A4676" s="684">
        <v>86947</v>
      </c>
      <c r="B4676" s="684" t="s">
        <v>24321</v>
      </c>
      <c r="C4676" s="684" t="s">
        <v>5</v>
      </c>
      <c r="D4676" s="685" t="s">
        <v>46502</v>
      </c>
    </row>
    <row r="4677" spans="1:4" ht="13.5" x14ac:dyDescent="0.25">
      <c r="A4677" s="684">
        <v>93396</v>
      </c>
      <c r="B4677" s="684" t="s">
        <v>24322</v>
      </c>
      <c r="C4677" s="684" t="s">
        <v>5</v>
      </c>
      <c r="D4677" s="685" t="s">
        <v>46503</v>
      </c>
    </row>
    <row r="4678" spans="1:4" ht="13.5" x14ac:dyDescent="0.25">
      <c r="A4678" s="684">
        <v>93441</v>
      </c>
      <c r="B4678" s="684" t="s">
        <v>46504</v>
      </c>
      <c r="C4678" s="684" t="s">
        <v>5</v>
      </c>
      <c r="D4678" s="685" t="s">
        <v>46505</v>
      </c>
    </row>
    <row r="4679" spans="1:4" ht="13.5" x14ac:dyDescent="0.25">
      <c r="A4679" s="684">
        <v>93442</v>
      </c>
      <c r="B4679" s="684" t="s">
        <v>46506</v>
      </c>
      <c r="C4679" s="684" t="s">
        <v>5</v>
      </c>
      <c r="D4679" s="685" t="s">
        <v>46507</v>
      </c>
    </row>
    <row r="4680" spans="1:4" ht="13.5" x14ac:dyDescent="0.25">
      <c r="A4680" s="684">
        <v>95469</v>
      </c>
      <c r="B4680" s="684" t="s">
        <v>24323</v>
      </c>
      <c r="C4680" s="684" t="s">
        <v>5</v>
      </c>
      <c r="D4680" s="685" t="s">
        <v>46508</v>
      </c>
    </row>
    <row r="4681" spans="1:4" ht="13.5" x14ac:dyDescent="0.25">
      <c r="A4681" s="684">
        <v>95470</v>
      </c>
      <c r="B4681" s="684" t="s">
        <v>22805</v>
      </c>
      <c r="C4681" s="684" t="s">
        <v>5</v>
      </c>
      <c r="D4681" s="685" t="s">
        <v>46509</v>
      </c>
    </row>
    <row r="4682" spans="1:4" ht="13.5" x14ac:dyDescent="0.25">
      <c r="A4682" s="684">
        <v>95471</v>
      </c>
      <c r="B4682" s="684" t="s">
        <v>24324</v>
      </c>
      <c r="C4682" s="684" t="s">
        <v>5</v>
      </c>
      <c r="D4682" s="685" t="s">
        <v>27254</v>
      </c>
    </row>
    <row r="4683" spans="1:4" ht="13.5" x14ac:dyDescent="0.25">
      <c r="A4683" s="684">
        <v>95472</v>
      </c>
      <c r="B4683" s="684" t="s">
        <v>24325</v>
      </c>
      <c r="C4683" s="684" t="s">
        <v>5</v>
      </c>
      <c r="D4683" s="685" t="s">
        <v>46510</v>
      </c>
    </row>
    <row r="4684" spans="1:4" ht="13.5" x14ac:dyDescent="0.25">
      <c r="A4684" s="684">
        <v>95542</v>
      </c>
      <c r="B4684" s="684" t="s">
        <v>24326</v>
      </c>
      <c r="C4684" s="684" t="s">
        <v>5</v>
      </c>
      <c r="D4684" s="685" t="s">
        <v>46511</v>
      </c>
    </row>
    <row r="4685" spans="1:4" ht="13.5" x14ac:dyDescent="0.25">
      <c r="A4685" s="684">
        <v>95543</v>
      </c>
      <c r="B4685" s="684" t="s">
        <v>24327</v>
      </c>
      <c r="C4685" s="684" t="s">
        <v>5</v>
      </c>
      <c r="D4685" s="685" t="s">
        <v>46512</v>
      </c>
    </row>
    <row r="4686" spans="1:4" ht="13.5" x14ac:dyDescent="0.25">
      <c r="A4686" s="684">
        <v>95544</v>
      </c>
      <c r="B4686" s="684" t="s">
        <v>24328</v>
      </c>
      <c r="C4686" s="684" t="s">
        <v>5</v>
      </c>
      <c r="D4686" s="685" t="s">
        <v>46513</v>
      </c>
    </row>
    <row r="4687" spans="1:4" ht="13.5" x14ac:dyDescent="0.25">
      <c r="A4687" s="684">
        <v>95545</v>
      </c>
      <c r="B4687" s="684" t="s">
        <v>24329</v>
      </c>
      <c r="C4687" s="684" t="s">
        <v>5</v>
      </c>
      <c r="D4687" s="685" t="s">
        <v>27159</v>
      </c>
    </row>
    <row r="4688" spans="1:4" ht="13.5" x14ac:dyDescent="0.25">
      <c r="A4688" s="684">
        <v>95546</v>
      </c>
      <c r="B4688" s="684" t="s">
        <v>24330</v>
      </c>
      <c r="C4688" s="684" t="s">
        <v>5</v>
      </c>
      <c r="D4688" s="685" t="s">
        <v>46514</v>
      </c>
    </row>
    <row r="4689" spans="1:4" ht="13.5" x14ac:dyDescent="0.25">
      <c r="A4689" s="684">
        <v>95547</v>
      </c>
      <c r="B4689" s="684" t="s">
        <v>24331</v>
      </c>
      <c r="C4689" s="684" t="s">
        <v>5</v>
      </c>
      <c r="D4689" s="685" t="s">
        <v>27255</v>
      </c>
    </row>
    <row r="4690" spans="1:4" ht="13.5" x14ac:dyDescent="0.25">
      <c r="A4690" s="684">
        <v>100848</v>
      </c>
      <c r="B4690" s="684" t="s">
        <v>24332</v>
      </c>
      <c r="C4690" s="684" t="s">
        <v>5</v>
      </c>
      <c r="D4690" s="685" t="s">
        <v>46515</v>
      </c>
    </row>
    <row r="4691" spans="1:4" ht="13.5" x14ac:dyDescent="0.25">
      <c r="A4691" s="684">
        <v>100849</v>
      </c>
      <c r="B4691" s="684" t="s">
        <v>24333</v>
      </c>
      <c r="C4691" s="684" t="s">
        <v>5</v>
      </c>
      <c r="D4691" s="685" t="s">
        <v>27256</v>
      </c>
    </row>
    <row r="4692" spans="1:4" ht="13.5" x14ac:dyDescent="0.25">
      <c r="A4692" s="684">
        <v>100851</v>
      </c>
      <c r="B4692" s="684" t="s">
        <v>24334</v>
      </c>
      <c r="C4692" s="684" t="s">
        <v>5</v>
      </c>
      <c r="D4692" s="685" t="s">
        <v>46516</v>
      </c>
    </row>
    <row r="4693" spans="1:4" ht="13.5" x14ac:dyDescent="0.25">
      <c r="A4693" s="684">
        <v>100852</v>
      </c>
      <c r="B4693" s="684" t="s">
        <v>24335</v>
      </c>
      <c r="C4693" s="684" t="s">
        <v>5</v>
      </c>
      <c r="D4693" s="685" t="s">
        <v>46517</v>
      </c>
    </row>
    <row r="4694" spans="1:4" ht="13.5" x14ac:dyDescent="0.25">
      <c r="A4694" s="684">
        <v>100854</v>
      </c>
      <c r="B4694" s="684" t="s">
        <v>24336</v>
      </c>
      <c r="C4694" s="684" t="s">
        <v>5</v>
      </c>
      <c r="D4694" s="685" t="s">
        <v>46518</v>
      </c>
    </row>
    <row r="4695" spans="1:4" ht="13.5" x14ac:dyDescent="0.25">
      <c r="A4695" s="684">
        <v>100855</v>
      </c>
      <c r="B4695" s="684" t="s">
        <v>46519</v>
      </c>
      <c r="C4695" s="684" t="s">
        <v>5</v>
      </c>
      <c r="D4695" s="685" t="s">
        <v>27159</v>
      </c>
    </row>
    <row r="4696" spans="1:4" ht="13.5" x14ac:dyDescent="0.25">
      <c r="A4696" s="684">
        <v>100856</v>
      </c>
      <c r="B4696" s="684" t="s">
        <v>46520</v>
      </c>
      <c r="C4696" s="684" t="s">
        <v>5</v>
      </c>
      <c r="D4696" s="685" t="s">
        <v>23781</v>
      </c>
    </row>
    <row r="4697" spans="1:4" ht="13.5" x14ac:dyDescent="0.25">
      <c r="A4697" s="684">
        <v>100857</v>
      </c>
      <c r="B4697" s="684" t="s">
        <v>46521</v>
      </c>
      <c r="C4697" s="684" t="s">
        <v>5</v>
      </c>
      <c r="D4697" s="685" t="s">
        <v>46522</v>
      </c>
    </row>
    <row r="4698" spans="1:4" ht="13.5" x14ac:dyDescent="0.25">
      <c r="A4698" s="684">
        <v>100858</v>
      </c>
      <c r="B4698" s="684" t="s">
        <v>46523</v>
      </c>
      <c r="C4698" s="684" t="s">
        <v>5</v>
      </c>
      <c r="D4698" s="685" t="s">
        <v>46524</v>
      </c>
    </row>
    <row r="4699" spans="1:4" ht="13.5" x14ac:dyDescent="0.25">
      <c r="A4699" s="684">
        <v>100859</v>
      </c>
      <c r="B4699" s="684" t="s">
        <v>46525</v>
      </c>
      <c r="C4699" s="684" t="s">
        <v>5</v>
      </c>
      <c r="D4699" s="685" t="s">
        <v>46526</v>
      </c>
    </row>
    <row r="4700" spans="1:4" ht="13.5" x14ac:dyDescent="0.25">
      <c r="A4700" s="684">
        <v>100860</v>
      </c>
      <c r="B4700" s="684" t="s">
        <v>46527</v>
      </c>
      <c r="C4700" s="684" t="s">
        <v>5</v>
      </c>
      <c r="D4700" s="685" t="s">
        <v>26460</v>
      </c>
    </row>
    <row r="4701" spans="1:4" ht="13.5" x14ac:dyDescent="0.25">
      <c r="A4701" s="684">
        <v>100861</v>
      </c>
      <c r="B4701" s="684" t="s">
        <v>24337</v>
      </c>
      <c r="C4701" s="684" t="s">
        <v>5</v>
      </c>
      <c r="D4701" s="685" t="s">
        <v>25270</v>
      </c>
    </row>
    <row r="4702" spans="1:4" ht="13.5" x14ac:dyDescent="0.25">
      <c r="A4702" s="684">
        <v>100862</v>
      </c>
      <c r="B4702" s="684" t="s">
        <v>24338</v>
      </c>
      <c r="C4702" s="684" t="s">
        <v>5</v>
      </c>
      <c r="D4702" s="685" t="s">
        <v>46528</v>
      </c>
    </row>
    <row r="4703" spans="1:4" ht="13.5" x14ac:dyDescent="0.25">
      <c r="A4703" s="684">
        <v>100863</v>
      </c>
      <c r="B4703" s="684" t="s">
        <v>24339</v>
      </c>
      <c r="C4703" s="684" t="s">
        <v>5</v>
      </c>
      <c r="D4703" s="685" t="s">
        <v>46529</v>
      </c>
    </row>
    <row r="4704" spans="1:4" ht="13.5" x14ac:dyDescent="0.25">
      <c r="A4704" s="684">
        <v>100864</v>
      </c>
      <c r="B4704" s="684" t="s">
        <v>24340</v>
      </c>
      <c r="C4704" s="684" t="s">
        <v>5</v>
      </c>
      <c r="D4704" s="685" t="s">
        <v>46530</v>
      </c>
    </row>
    <row r="4705" spans="1:4" ht="13.5" x14ac:dyDescent="0.25">
      <c r="A4705" s="684">
        <v>100865</v>
      </c>
      <c r="B4705" s="684" t="s">
        <v>24341</v>
      </c>
      <c r="C4705" s="684" t="s">
        <v>5</v>
      </c>
      <c r="D4705" s="685" t="s">
        <v>46531</v>
      </c>
    </row>
    <row r="4706" spans="1:4" ht="13.5" x14ac:dyDescent="0.25">
      <c r="A4706" s="684">
        <v>100866</v>
      </c>
      <c r="B4706" s="684" t="s">
        <v>24342</v>
      </c>
      <c r="C4706" s="684" t="s">
        <v>5</v>
      </c>
      <c r="D4706" s="685" t="s">
        <v>46532</v>
      </c>
    </row>
    <row r="4707" spans="1:4" ht="13.5" x14ac:dyDescent="0.25">
      <c r="A4707" s="684">
        <v>100867</v>
      </c>
      <c r="B4707" s="684" t="s">
        <v>24343</v>
      </c>
      <c r="C4707" s="684" t="s">
        <v>5</v>
      </c>
      <c r="D4707" s="685" t="s">
        <v>46533</v>
      </c>
    </row>
    <row r="4708" spans="1:4" ht="13.5" x14ac:dyDescent="0.25">
      <c r="A4708" s="684">
        <v>100868</v>
      </c>
      <c r="B4708" s="684" t="s">
        <v>24344</v>
      </c>
      <c r="C4708" s="684" t="s">
        <v>5</v>
      </c>
      <c r="D4708" s="685" t="s">
        <v>46534</v>
      </c>
    </row>
    <row r="4709" spans="1:4" ht="13.5" x14ac:dyDescent="0.25">
      <c r="A4709" s="684">
        <v>100869</v>
      </c>
      <c r="B4709" s="684" t="s">
        <v>24345</v>
      </c>
      <c r="C4709" s="684" t="s">
        <v>5</v>
      </c>
      <c r="D4709" s="685" t="s">
        <v>46535</v>
      </c>
    </row>
    <row r="4710" spans="1:4" ht="13.5" x14ac:dyDescent="0.25">
      <c r="A4710" s="684">
        <v>100870</v>
      </c>
      <c r="B4710" s="684" t="s">
        <v>24346</v>
      </c>
      <c r="C4710" s="684" t="s">
        <v>5</v>
      </c>
      <c r="D4710" s="685" t="s">
        <v>46536</v>
      </c>
    </row>
    <row r="4711" spans="1:4" ht="13.5" x14ac:dyDescent="0.25">
      <c r="A4711" s="684">
        <v>100871</v>
      </c>
      <c r="B4711" s="684" t="s">
        <v>24347</v>
      </c>
      <c r="C4711" s="684" t="s">
        <v>5</v>
      </c>
      <c r="D4711" s="685" t="s">
        <v>46537</v>
      </c>
    </row>
    <row r="4712" spans="1:4" ht="13.5" x14ac:dyDescent="0.25">
      <c r="A4712" s="684">
        <v>100872</v>
      </c>
      <c r="B4712" s="684" t="s">
        <v>24348</v>
      </c>
      <c r="C4712" s="684" t="s">
        <v>5</v>
      </c>
      <c r="D4712" s="685" t="s">
        <v>46538</v>
      </c>
    </row>
    <row r="4713" spans="1:4" ht="13.5" x14ac:dyDescent="0.25">
      <c r="A4713" s="684">
        <v>100873</v>
      </c>
      <c r="B4713" s="684" t="s">
        <v>24349</v>
      </c>
      <c r="C4713" s="684" t="s">
        <v>5</v>
      </c>
      <c r="D4713" s="685" t="s">
        <v>46539</v>
      </c>
    </row>
    <row r="4714" spans="1:4" ht="13.5" x14ac:dyDescent="0.25">
      <c r="A4714" s="684">
        <v>100874</v>
      </c>
      <c r="B4714" s="684" t="s">
        <v>24350</v>
      </c>
      <c r="C4714" s="684" t="s">
        <v>5</v>
      </c>
      <c r="D4714" s="685" t="s">
        <v>46532</v>
      </c>
    </row>
    <row r="4715" spans="1:4" ht="13.5" x14ac:dyDescent="0.25">
      <c r="A4715" s="684">
        <v>100875</v>
      </c>
      <c r="B4715" s="684" t="s">
        <v>24351</v>
      </c>
      <c r="C4715" s="684" t="s">
        <v>5</v>
      </c>
      <c r="D4715" s="685" t="s">
        <v>46540</v>
      </c>
    </row>
    <row r="4716" spans="1:4" ht="13.5" x14ac:dyDescent="0.25">
      <c r="A4716" s="684">
        <v>100878</v>
      </c>
      <c r="B4716" s="684" t="s">
        <v>27257</v>
      </c>
      <c r="C4716" s="684" t="s">
        <v>5</v>
      </c>
      <c r="D4716" s="685" t="s">
        <v>46541</v>
      </c>
    </row>
    <row r="4717" spans="1:4" ht="13.5" x14ac:dyDescent="0.25">
      <c r="A4717" s="684">
        <v>98052</v>
      </c>
      <c r="B4717" s="684" t="s">
        <v>46542</v>
      </c>
      <c r="C4717" s="684" t="s">
        <v>5</v>
      </c>
      <c r="D4717" s="685" t="s">
        <v>46543</v>
      </c>
    </row>
    <row r="4718" spans="1:4" ht="13.5" x14ac:dyDescent="0.25">
      <c r="A4718" s="684">
        <v>98053</v>
      </c>
      <c r="B4718" s="684" t="s">
        <v>46544</v>
      </c>
      <c r="C4718" s="684" t="s">
        <v>5</v>
      </c>
      <c r="D4718" s="685" t="s">
        <v>46545</v>
      </c>
    </row>
    <row r="4719" spans="1:4" ht="13.5" x14ac:dyDescent="0.25">
      <c r="A4719" s="684">
        <v>98054</v>
      </c>
      <c r="B4719" s="684" t="s">
        <v>46546</v>
      </c>
      <c r="C4719" s="684" t="s">
        <v>5</v>
      </c>
      <c r="D4719" s="685" t="s">
        <v>46547</v>
      </c>
    </row>
    <row r="4720" spans="1:4" ht="13.5" x14ac:dyDescent="0.25">
      <c r="A4720" s="684">
        <v>98055</v>
      </c>
      <c r="B4720" s="684" t="s">
        <v>46548</v>
      </c>
      <c r="C4720" s="684" t="s">
        <v>5</v>
      </c>
      <c r="D4720" s="685" t="s">
        <v>46549</v>
      </c>
    </row>
    <row r="4721" spans="1:4" ht="13.5" x14ac:dyDescent="0.25">
      <c r="A4721" s="684">
        <v>98056</v>
      </c>
      <c r="B4721" s="684" t="s">
        <v>46550</v>
      </c>
      <c r="C4721" s="684" t="s">
        <v>5</v>
      </c>
      <c r="D4721" s="685" t="s">
        <v>46551</v>
      </c>
    </row>
    <row r="4722" spans="1:4" ht="13.5" x14ac:dyDescent="0.25">
      <c r="A4722" s="684">
        <v>98057</v>
      </c>
      <c r="B4722" s="684" t="s">
        <v>46552</v>
      </c>
      <c r="C4722" s="684" t="s">
        <v>5</v>
      </c>
      <c r="D4722" s="685" t="s">
        <v>46553</v>
      </c>
    </row>
    <row r="4723" spans="1:4" ht="13.5" x14ac:dyDescent="0.25">
      <c r="A4723" s="684">
        <v>98058</v>
      </c>
      <c r="B4723" s="684" t="s">
        <v>46554</v>
      </c>
      <c r="C4723" s="684" t="s">
        <v>5</v>
      </c>
      <c r="D4723" s="685" t="s">
        <v>46555</v>
      </c>
    </row>
    <row r="4724" spans="1:4" ht="13.5" x14ac:dyDescent="0.25">
      <c r="A4724" s="684">
        <v>98059</v>
      </c>
      <c r="B4724" s="684" t="s">
        <v>46556</v>
      </c>
      <c r="C4724" s="684" t="s">
        <v>5</v>
      </c>
      <c r="D4724" s="685" t="s">
        <v>46557</v>
      </c>
    </row>
    <row r="4725" spans="1:4" ht="13.5" x14ac:dyDescent="0.25">
      <c r="A4725" s="684">
        <v>98060</v>
      </c>
      <c r="B4725" s="684" t="s">
        <v>46558</v>
      </c>
      <c r="C4725" s="684" t="s">
        <v>5</v>
      </c>
      <c r="D4725" s="685" t="s">
        <v>46559</v>
      </c>
    </row>
    <row r="4726" spans="1:4" ht="13.5" x14ac:dyDescent="0.25">
      <c r="A4726" s="684">
        <v>98061</v>
      </c>
      <c r="B4726" s="684" t="s">
        <v>46560</v>
      </c>
      <c r="C4726" s="684" t="s">
        <v>5</v>
      </c>
      <c r="D4726" s="685" t="s">
        <v>46561</v>
      </c>
    </row>
    <row r="4727" spans="1:4" ht="13.5" x14ac:dyDescent="0.25">
      <c r="A4727" s="684">
        <v>98062</v>
      </c>
      <c r="B4727" s="684" t="s">
        <v>46562</v>
      </c>
      <c r="C4727" s="684" t="s">
        <v>5</v>
      </c>
      <c r="D4727" s="685" t="s">
        <v>46563</v>
      </c>
    </row>
    <row r="4728" spans="1:4" ht="13.5" x14ac:dyDescent="0.25">
      <c r="A4728" s="684">
        <v>98063</v>
      </c>
      <c r="B4728" s="684" t="s">
        <v>46564</v>
      </c>
      <c r="C4728" s="684" t="s">
        <v>5</v>
      </c>
      <c r="D4728" s="685" t="s">
        <v>46565</v>
      </c>
    </row>
    <row r="4729" spans="1:4" ht="13.5" x14ac:dyDescent="0.25">
      <c r="A4729" s="684">
        <v>98064</v>
      </c>
      <c r="B4729" s="684" t="s">
        <v>46566</v>
      </c>
      <c r="C4729" s="684" t="s">
        <v>5</v>
      </c>
      <c r="D4729" s="685" t="s">
        <v>46567</v>
      </c>
    </row>
    <row r="4730" spans="1:4" ht="13.5" x14ac:dyDescent="0.25">
      <c r="A4730" s="684">
        <v>98065</v>
      </c>
      <c r="B4730" s="684" t="s">
        <v>46568</v>
      </c>
      <c r="C4730" s="684" t="s">
        <v>5</v>
      </c>
      <c r="D4730" s="685" t="s">
        <v>46569</v>
      </c>
    </row>
    <row r="4731" spans="1:4" ht="13.5" x14ac:dyDescent="0.25">
      <c r="A4731" s="684">
        <v>98066</v>
      </c>
      <c r="B4731" s="684" t="s">
        <v>46570</v>
      </c>
      <c r="C4731" s="684" t="s">
        <v>5</v>
      </c>
      <c r="D4731" s="685" t="s">
        <v>46571</v>
      </c>
    </row>
    <row r="4732" spans="1:4" ht="13.5" x14ac:dyDescent="0.25">
      <c r="A4732" s="684">
        <v>98067</v>
      </c>
      <c r="B4732" s="684" t="s">
        <v>46572</v>
      </c>
      <c r="C4732" s="684" t="s">
        <v>5</v>
      </c>
      <c r="D4732" s="685" t="s">
        <v>46573</v>
      </c>
    </row>
    <row r="4733" spans="1:4" ht="13.5" x14ac:dyDescent="0.25">
      <c r="A4733" s="684">
        <v>98068</v>
      </c>
      <c r="B4733" s="684" t="s">
        <v>46574</v>
      </c>
      <c r="C4733" s="684" t="s">
        <v>5</v>
      </c>
      <c r="D4733" s="685" t="s">
        <v>46575</v>
      </c>
    </row>
    <row r="4734" spans="1:4" ht="13.5" x14ac:dyDescent="0.25">
      <c r="A4734" s="684">
        <v>98069</v>
      </c>
      <c r="B4734" s="684" t="s">
        <v>46576</v>
      </c>
      <c r="C4734" s="684" t="s">
        <v>5</v>
      </c>
      <c r="D4734" s="685" t="s">
        <v>46577</v>
      </c>
    </row>
    <row r="4735" spans="1:4" ht="13.5" x14ac:dyDescent="0.25">
      <c r="A4735" s="684">
        <v>98070</v>
      </c>
      <c r="B4735" s="684" t="s">
        <v>46578</v>
      </c>
      <c r="C4735" s="684" t="s">
        <v>5</v>
      </c>
      <c r="D4735" s="685" t="s">
        <v>46579</v>
      </c>
    </row>
    <row r="4736" spans="1:4" ht="13.5" x14ac:dyDescent="0.25">
      <c r="A4736" s="684">
        <v>98071</v>
      </c>
      <c r="B4736" s="684" t="s">
        <v>46580</v>
      </c>
      <c r="C4736" s="684" t="s">
        <v>5</v>
      </c>
      <c r="D4736" s="685" t="s">
        <v>46581</v>
      </c>
    </row>
    <row r="4737" spans="1:4" ht="13.5" x14ac:dyDescent="0.25">
      <c r="A4737" s="684">
        <v>98072</v>
      </c>
      <c r="B4737" s="684" t="s">
        <v>46582</v>
      </c>
      <c r="C4737" s="684" t="s">
        <v>5</v>
      </c>
      <c r="D4737" s="685" t="s">
        <v>46583</v>
      </c>
    </row>
    <row r="4738" spans="1:4" ht="13.5" x14ac:dyDescent="0.25">
      <c r="A4738" s="684">
        <v>98073</v>
      </c>
      <c r="B4738" s="684" t="s">
        <v>46584</v>
      </c>
      <c r="C4738" s="684" t="s">
        <v>5</v>
      </c>
      <c r="D4738" s="685" t="s">
        <v>46585</v>
      </c>
    </row>
    <row r="4739" spans="1:4" ht="13.5" x14ac:dyDescent="0.25">
      <c r="A4739" s="684">
        <v>98074</v>
      </c>
      <c r="B4739" s="684" t="s">
        <v>46586</v>
      </c>
      <c r="C4739" s="684" t="s">
        <v>5</v>
      </c>
      <c r="D4739" s="685" t="s">
        <v>46587</v>
      </c>
    </row>
    <row r="4740" spans="1:4" ht="13.5" x14ac:dyDescent="0.25">
      <c r="A4740" s="684">
        <v>98075</v>
      </c>
      <c r="B4740" s="684" t="s">
        <v>46588</v>
      </c>
      <c r="C4740" s="684" t="s">
        <v>5</v>
      </c>
      <c r="D4740" s="685" t="s">
        <v>46589</v>
      </c>
    </row>
    <row r="4741" spans="1:4" ht="13.5" x14ac:dyDescent="0.25">
      <c r="A4741" s="684">
        <v>98076</v>
      </c>
      <c r="B4741" s="684" t="s">
        <v>46590</v>
      </c>
      <c r="C4741" s="684" t="s">
        <v>5</v>
      </c>
      <c r="D4741" s="685" t="s">
        <v>46591</v>
      </c>
    </row>
    <row r="4742" spans="1:4" ht="13.5" x14ac:dyDescent="0.25">
      <c r="A4742" s="684">
        <v>98077</v>
      </c>
      <c r="B4742" s="684" t="s">
        <v>46592</v>
      </c>
      <c r="C4742" s="684" t="s">
        <v>5</v>
      </c>
      <c r="D4742" s="685" t="s">
        <v>46593</v>
      </c>
    </row>
    <row r="4743" spans="1:4" ht="13.5" x14ac:dyDescent="0.25">
      <c r="A4743" s="684">
        <v>98078</v>
      </c>
      <c r="B4743" s="684" t="s">
        <v>46594</v>
      </c>
      <c r="C4743" s="684" t="s">
        <v>5</v>
      </c>
      <c r="D4743" s="685" t="s">
        <v>46595</v>
      </c>
    </row>
    <row r="4744" spans="1:4" ht="13.5" x14ac:dyDescent="0.25">
      <c r="A4744" s="684">
        <v>98079</v>
      </c>
      <c r="B4744" s="684" t="s">
        <v>46596</v>
      </c>
      <c r="C4744" s="684" t="s">
        <v>5</v>
      </c>
      <c r="D4744" s="685" t="s">
        <v>46597</v>
      </c>
    </row>
    <row r="4745" spans="1:4" ht="13.5" x14ac:dyDescent="0.25">
      <c r="A4745" s="684">
        <v>98080</v>
      </c>
      <c r="B4745" s="684" t="s">
        <v>46598</v>
      </c>
      <c r="C4745" s="684" t="s">
        <v>5</v>
      </c>
      <c r="D4745" s="685" t="s">
        <v>46599</v>
      </c>
    </row>
    <row r="4746" spans="1:4" ht="13.5" x14ac:dyDescent="0.25">
      <c r="A4746" s="684">
        <v>98081</v>
      </c>
      <c r="B4746" s="684" t="s">
        <v>46600</v>
      </c>
      <c r="C4746" s="684" t="s">
        <v>5</v>
      </c>
      <c r="D4746" s="685" t="s">
        <v>46601</v>
      </c>
    </row>
    <row r="4747" spans="1:4" ht="13.5" x14ac:dyDescent="0.25">
      <c r="A4747" s="684">
        <v>98082</v>
      </c>
      <c r="B4747" s="684" t="s">
        <v>46602</v>
      </c>
      <c r="C4747" s="684" t="s">
        <v>5</v>
      </c>
      <c r="D4747" s="685" t="s">
        <v>46603</v>
      </c>
    </row>
    <row r="4748" spans="1:4" ht="13.5" x14ac:dyDescent="0.25">
      <c r="A4748" s="684">
        <v>98083</v>
      </c>
      <c r="B4748" s="684" t="s">
        <v>46604</v>
      </c>
      <c r="C4748" s="684" t="s">
        <v>5</v>
      </c>
      <c r="D4748" s="685" t="s">
        <v>46605</v>
      </c>
    </row>
    <row r="4749" spans="1:4" ht="13.5" x14ac:dyDescent="0.25">
      <c r="A4749" s="684">
        <v>98084</v>
      </c>
      <c r="B4749" s="684" t="s">
        <v>46606</v>
      </c>
      <c r="C4749" s="684" t="s">
        <v>5</v>
      </c>
      <c r="D4749" s="685" t="s">
        <v>46607</v>
      </c>
    </row>
    <row r="4750" spans="1:4" ht="13.5" x14ac:dyDescent="0.25">
      <c r="A4750" s="684">
        <v>98085</v>
      </c>
      <c r="B4750" s="684" t="s">
        <v>46608</v>
      </c>
      <c r="C4750" s="684" t="s">
        <v>5</v>
      </c>
      <c r="D4750" s="685" t="s">
        <v>46609</v>
      </c>
    </row>
    <row r="4751" spans="1:4" ht="13.5" x14ac:dyDescent="0.25">
      <c r="A4751" s="684">
        <v>98086</v>
      </c>
      <c r="B4751" s="684" t="s">
        <v>46610</v>
      </c>
      <c r="C4751" s="684" t="s">
        <v>5</v>
      </c>
      <c r="D4751" s="685" t="s">
        <v>46611</v>
      </c>
    </row>
    <row r="4752" spans="1:4" ht="13.5" x14ac:dyDescent="0.25">
      <c r="A4752" s="684">
        <v>98087</v>
      </c>
      <c r="B4752" s="684" t="s">
        <v>46612</v>
      </c>
      <c r="C4752" s="684" t="s">
        <v>5</v>
      </c>
      <c r="D4752" s="685" t="s">
        <v>46613</v>
      </c>
    </row>
    <row r="4753" spans="1:4" ht="13.5" x14ac:dyDescent="0.25">
      <c r="A4753" s="684">
        <v>98088</v>
      </c>
      <c r="B4753" s="684" t="s">
        <v>46614</v>
      </c>
      <c r="C4753" s="684" t="s">
        <v>5</v>
      </c>
      <c r="D4753" s="685" t="s">
        <v>46615</v>
      </c>
    </row>
    <row r="4754" spans="1:4" ht="13.5" x14ac:dyDescent="0.25">
      <c r="A4754" s="684">
        <v>98089</v>
      </c>
      <c r="B4754" s="684" t="s">
        <v>46616</v>
      </c>
      <c r="C4754" s="684" t="s">
        <v>5</v>
      </c>
      <c r="D4754" s="685" t="s">
        <v>46617</v>
      </c>
    </row>
    <row r="4755" spans="1:4" ht="13.5" x14ac:dyDescent="0.25">
      <c r="A4755" s="684">
        <v>98090</v>
      </c>
      <c r="B4755" s="684" t="s">
        <v>46618</v>
      </c>
      <c r="C4755" s="684" t="s">
        <v>5</v>
      </c>
      <c r="D4755" s="685" t="s">
        <v>46619</v>
      </c>
    </row>
    <row r="4756" spans="1:4" ht="13.5" x14ac:dyDescent="0.25">
      <c r="A4756" s="684">
        <v>98091</v>
      </c>
      <c r="B4756" s="684" t="s">
        <v>46620</v>
      </c>
      <c r="C4756" s="684" t="s">
        <v>5</v>
      </c>
      <c r="D4756" s="685" t="s">
        <v>46621</v>
      </c>
    </row>
    <row r="4757" spans="1:4" ht="13.5" x14ac:dyDescent="0.25">
      <c r="A4757" s="684">
        <v>98092</v>
      </c>
      <c r="B4757" s="684" t="s">
        <v>46622</v>
      </c>
      <c r="C4757" s="684" t="s">
        <v>5</v>
      </c>
      <c r="D4757" s="685" t="s">
        <v>46623</v>
      </c>
    </row>
    <row r="4758" spans="1:4" ht="13.5" x14ac:dyDescent="0.25">
      <c r="A4758" s="684">
        <v>98093</v>
      </c>
      <c r="B4758" s="684" t="s">
        <v>46624</v>
      </c>
      <c r="C4758" s="684" t="s">
        <v>5</v>
      </c>
      <c r="D4758" s="685" t="s">
        <v>46625</v>
      </c>
    </row>
    <row r="4759" spans="1:4" ht="13.5" x14ac:dyDescent="0.25">
      <c r="A4759" s="684">
        <v>98094</v>
      </c>
      <c r="B4759" s="684" t="s">
        <v>46626</v>
      </c>
      <c r="C4759" s="684" t="s">
        <v>5</v>
      </c>
      <c r="D4759" s="685" t="s">
        <v>46627</v>
      </c>
    </row>
    <row r="4760" spans="1:4" ht="13.5" x14ac:dyDescent="0.25">
      <c r="A4760" s="684">
        <v>98099</v>
      </c>
      <c r="B4760" s="684" t="s">
        <v>46628</v>
      </c>
      <c r="C4760" s="684" t="s">
        <v>5</v>
      </c>
      <c r="D4760" s="685" t="s">
        <v>46629</v>
      </c>
    </row>
    <row r="4761" spans="1:4" ht="13.5" x14ac:dyDescent="0.25">
      <c r="A4761" s="684">
        <v>98100</v>
      </c>
      <c r="B4761" s="684" t="s">
        <v>46630</v>
      </c>
      <c r="C4761" s="684" t="s">
        <v>5</v>
      </c>
      <c r="D4761" s="685" t="s">
        <v>46631</v>
      </c>
    </row>
    <row r="4762" spans="1:4" ht="13.5" x14ac:dyDescent="0.25">
      <c r="A4762" s="684">
        <v>98101</v>
      </c>
      <c r="B4762" s="684" t="s">
        <v>46632</v>
      </c>
      <c r="C4762" s="684" t="s">
        <v>5</v>
      </c>
      <c r="D4762" s="685" t="s">
        <v>46633</v>
      </c>
    </row>
    <row r="4763" spans="1:4" ht="13.5" x14ac:dyDescent="0.25">
      <c r="A4763" s="684">
        <v>98109</v>
      </c>
      <c r="B4763" s="684" t="s">
        <v>26241</v>
      </c>
      <c r="C4763" s="684" t="s">
        <v>5</v>
      </c>
      <c r="D4763" s="685" t="s">
        <v>46634</v>
      </c>
    </row>
    <row r="4764" spans="1:4" ht="13.5" x14ac:dyDescent="0.25">
      <c r="A4764" s="684">
        <v>98110</v>
      </c>
      <c r="B4764" s="684" t="s">
        <v>26242</v>
      </c>
      <c r="C4764" s="684" t="s">
        <v>5</v>
      </c>
      <c r="D4764" s="685" t="s">
        <v>46635</v>
      </c>
    </row>
    <row r="4765" spans="1:4" ht="13.5" x14ac:dyDescent="0.25">
      <c r="A4765" s="684">
        <v>98111</v>
      </c>
      <c r="B4765" s="684" t="s">
        <v>26243</v>
      </c>
      <c r="C4765" s="684" t="s">
        <v>5</v>
      </c>
      <c r="D4765" s="685" t="s">
        <v>46636</v>
      </c>
    </row>
    <row r="4766" spans="1:4" ht="13.5" x14ac:dyDescent="0.25">
      <c r="A4766" s="684">
        <v>98112</v>
      </c>
      <c r="B4766" s="684" t="s">
        <v>26244</v>
      </c>
      <c r="C4766" s="684" t="s">
        <v>5</v>
      </c>
      <c r="D4766" s="685" t="s">
        <v>46637</v>
      </c>
    </row>
    <row r="4767" spans="1:4" ht="13.5" x14ac:dyDescent="0.25">
      <c r="A4767" s="684">
        <v>98114</v>
      </c>
      <c r="B4767" s="684" t="s">
        <v>26245</v>
      </c>
      <c r="C4767" s="684" t="s">
        <v>5</v>
      </c>
      <c r="D4767" s="685" t="s">
        <v>46638</v>
      </c>
    </row>
    <row r="4768" spans="1:4" ht="13.5" x14ac:dyDescent="0.25">
      <c r="A4768" s="684">
        <v>98115</v>
      </c>
      <c r="B4768" s="684" t="s">
        <v>46639</v>
      </c>
      <c r="C4768" s="684" t="s">
        <v>5</v>
      </c>
      <c r="D4768" s="685" t="s">
        <v>46640</v>
      </c>
    </row>
    <row r="4769" spans="1:4" ht="13.5" x14ac:dyDescent="0.25">
      <c r="A4769" s="684">
        <v>89957</v>
      </c>
      <c r="B4769" s="684" t="s">
        <v>46641</v>
      </c>
      <c r="C4769" s="684" t="s">
        <v>5</v>
      </c>
      <c r="D4769" s="685" t="s">
        <v>46642</v>
      </c>
    </row>
    <row r="4770" spans="1:4" ht="13.5" x14ac:dyDescent="0.25">
      <c r="A4770" s="684">
        <v>89959</v>
      </c>
      <c r="B4770" s="684" t="s">
        <v>46643</v>
      </c>
      <c r="C4770" s="684" t="s">
        <v>5</v>
      </c>
      <c r="D4770" s="685" t="s">
        <v>46644</v>
      </c>
    </row>
    <row r="4771" spans="1:4" ht="13.5" x14ac:dyDescent="0.25">
      <c r="A4771" s="684">
        <v>89349</v>
      </c>
      <c r="B4771" s="684" t="s">
        <v>27258</v>
      </c>
      <c r="C4771" s="684" t="s">
        <v>5</v>
      </c>
      <c r="D4771" s="685" t="s">
        <v>25142</v>
      </c>
    </row>
    <row r="4772" spans="1:4" ht="13.5" x14ac:dyDescent="0.25">
      <c r="A4772" s="684">
        <v>89351</v>
      </c>
      <c r="B4772" s="684" t="s">
        <v>27259</v>
      </c>
      <c r="C4772" s="684" t="s">
        <v>5</v>
      </c>
      <c r="D4772" s="685" t="s">
        <v>27130</v>
      </c>
    </row>
    <row r="4773" spans="1:4" ht="13.5" x14ac:dyDescent="0.25">
      <c r="A4773" s="684">
        <v>89352</v>
      </c>
      <c r="B4773" s="684" t="s">
        <v>27260</v>
      </c>
      <c r="C4773" s="684" t="s">
        <v>5</v>
      </c>
      <c r="D4773" s="685" t="s">
        <v>27261</v>
      </c>
    </row>
    <row r="4774" spans="1:4" ht="13.5" x14ac:dyDescent="0.25">
      <c r="A4774" s="684">
        <v>89353</v>
      </c>
      <c r="B4774" s="684" t="s">
        <v>27262</v>
      </c>
      <c r="C4774" s="684" t="s">
        <v>5</v>
      </c>
      <c r="D4774" s="685" t="s">
        <v>46645</v>
      </c>
    </row>
    <row r="4775" spans="1:4" ht="13.5" x14ac:dyDescent="0.25">
      <c r="A4775" s="684">
        <v>89354</v>
      </c>
      <c r="B4775" s="684" t="s">
        <v>27263</v>
      </c>
      <c r="C4775" s="684" t="s">
        <v>5</v>
      </c>
      <c r="D4775" s="685" t="s">
        <v>46646</v>
      </c>
    </row>
    <row r="4776" spans="1:4" ht="13.5" x14ac:dyDescent="0.25">
      <c r="A4776" s="684">
        <v>89969</v>
      </c>
      <c r="B4776" s="684" t="s">
        <v>46647</v>
      </c>
      <c r="C4776" s="684" t="s">
        <v>5</v>
      </c>
      <c r="D4776" s="685" t="s">
        <v>45476</v>
      </c>
    </row>
    <row r="4777" spans="1:4" ht="13.5" x14ac:dyDescent="0.25">
      <c r="A4777" s="684">
        <v>89970</v>
      </c>
      <c r="B4777" s="684" t="s">
        <v>46648</v>
      </c>
      <c r="C4777" s="684" t="s">
        <v>5</v>
      </c>
      <c r="D4777" s="685" t="s">
        <v>46649</v>
      </c>
    </row>
    <row r="4778" spans="1:4" ht="13.5" x14ac:dyDescent="0.25">
      <c r="A4778" s="684">
        <v>89971</v>
      </c>
      <c r="B4778" s="684" t="s">
        <v>46650</v>
      </c>
      <c r="C4778" s="684" t="s">
        <v>5</v>
      </c>
      <c r="D4778" s="685" t="s">
        <v>46651</v>
      </c>
    </row>
    <row r="4779" spans="1:4" ht="13.5" x14ac:dyDescent="0.25">
      <c r="A4779" s="684">
        <v>89972</v>
      </c>
      <c r="B4779" s="684" t="s">
        <v>46652</v>
      </c>
      <c r="C4779" s="684" t="s">
        <v>5</v>
      </c>
      <c r="D4779" s="685" t="s">
        <v>45891</v>
      </c>
    </row>
    <row r="4780" spans="1:4" ht="13.5" x14ac:dyDescent="0.25">
      <c r="A4780" s="684">
        <v>89973</v>
      </c>
      <c r="B4780" s="684" t="s">
        <v>46653</v>
      </c>
      <c r="C4780" s="684" t="s">
        <v>5</v>
      </c>
      <c r="D4780" s="685" t="s">
        <v>46654</v>
      </c>
    </row>
    <row r="4781" spans="1:4" ht="13.5" x14ac:dyDescent="0.25">
      <c r="A4781" s="684">
        <v>89974</v>
      </c>
      <c r="B4781" s="684" t="s">
        <v>46655</v>
      </c>
      <c r="C4781" s="684" t="s">
        <v>5</v>
      </c>
      <c r="D4781" s="685" t="s">
        <v>46656</v>
      </c>
    </row>
    <row r="4782" spans="1:4" ht="13.5" x14ac:dyDescent="0.25">
      <c r="A4782" s="684">
        <v>89984</v>
      </c>
      <c r="B4782" s="684" t="s">
        <v>27264</v>
      </c>
      <c r="C4782" s="684" t="s">
        <v>5</v>
      </c>
      <c r="D4782" s="685" t="s">
        <v>45658</v>
      </c>
    </row>
    <row r="4783" spans="1:4" ht="13.5" x14ac:dyDescent="0.25">
      <c r="A4783" s="684">
        <v>89985</v>
      </c>
      <c r="B4783" s="684" t="s">
        <v>27265</v>
      </c>
      <c r="C4783" s="684" t="s">
        <v>5</v>
      </c>
      <c r="D4783" s="685" t="s">
        <v>24411</v>
      </c>
    </row>
    <row r="4784" spans="1:4" ht="13.5" x14ac:dyDescent="0.25">
      <c r="A4784" s="684">
        <v>89986</v>
      </c>
      <c r="B4784" s="684" t="s">
        <v>27266</v>
      </c>
      <c r="C4784" s="684" t="s">
        <v>5</v>
      </c>
      <c r="D4784" s="685" t="s">
        <v>46657</v>
      </c>
    </row>
    <row r="4785" spans="1:4" ht="13.5" x14ac:dyDescent="0.25">
      <c r="A4785" s="684">
        <v>89987</v>
      </c>
      <c r="B4785" s="684" t="s">
        <v>27267</v>
      </c>
      <c r="C4785" s="684" t="s">
        <v>5</v>
      </c>
      <c r="D4785" s="685" t="s">
        <v>27268</v>
      </c>
    </row>
    <row r="4786" spans="1:4" ht="13.5" x14ac:dyDescent="0.25">
      <c r="A4786" s="684">
        <v>90371</v>
      </c>
      <c r="B4786" s="684" t="s">
        <v>27269</v>
      </c>
      <c r="C4786" s="684" t="s">
        <v>5</v>
      </c>
      <c r="D4786" s="685" t="s">
        <v>23782</v>
      </c>
    </row>
    <row r="4787" spans="1:4" ht="13.5" x14ac:dyDescent="0.25">
      <c r="A4787" s="684">
        <v>94489</v>
      </c>
      <c r="B4787" s="684" t="s">
        <v>27270</v>
      </c>
      <c r="C4787" s="684" t="s">
        <v>5</v>
      </c>
      <c r="D4787" s="685" t="s">
        <v>46658</v>
      </c>
    </row>
    <row r="4788" spans="1:4" ht="13.5" x14ac:dyDescent="0.25">
      <c r="A4788" s="684">
        <v>94490</v>
      </c>
      <c r="B4788" s="684" t="s">
        <v>27271</v>
      </c>
      <c r="C4788" s="684" t="s">
        <v>5</v>
      </c>
      <c r="D4788" s="685" t="s">
        <v>27272</v>
      </c>
    </row>
    <row r="4789" spans="1:4" ht="13.5" x14ac:dyDescent="0.25">
      <c r="A4789" s="684">
        <v>94491</v>
      </c>
      <c r="B4789" s="684" t="s">
        <v>27273</v>
      </c>
      <c r="C4789" s="684" t="s">
        <v>5</v>
      </c>
      <c r="D4789" s="685" t="s">
        <v>43084</v>
      </c>
    </row>
    <row r="4790" spans="1:4" ht="13.5" x14ac:dyDescent="0.25">
      <c r="A4790" s="684">
        <v>94492</v>
      </c>
      <c r="B4790" s="684" t="s">
        <v>27274</v>
      </c>
      <c r="C4790" s="684" t="s">
        <v>5</v>
      </c>
      <c r="D4790" s="685" t="s">
        <v>46659</v>
      </c>
    </row>
    <row r="4791" spans="1:4" ht="13.5" x14ac:dyDescent="0.25">
      <c r="A4791" s="684">
        <v>94493</v>
      </c>
      <c r="B4791" s="684" t="s">
        <v>27275</v>
      </c>
      <c r="C4791" s="684" t="s">
        <v>5</v>
      </c>
      <c r="D4791" s="685" t="s">
        <v>46660</v>
      </c>
    </row>
    <row r="4792" spans="1:4" ht="13.5" x14ac:dyDescent="0.25">
      <c r="A4792" s="684">
        <v>94495</v>
      </c>
      <c r="B4792" s="684" t="s">
        <v>27276</v>
      </c>
      <c r="C4792" s="684" t="s">
        <v>5</v>
      </c>
      <c r="D4792" s="685" t="s">
        <v>27277</v>
      </c>
    </row>
    <row r="4793" spans="1:4" ht="13.5" x14ac:dyDescent="0.25">
      <c r="A4793" s="684">
        <v>94496</v>
      </c>
      <c r="B4793" s="684" t="s">
        <v>27278</v>
      </c>
      <c r="C4793" s="684" t="s">
        <v>5</v>
      </c>
      <c r="D4793" s="685" t="s">
        <v>45681</v>
      </c>
    </row>
    <row r="4794" spans="1:4" ht="13.5" x14ac:dyDescent="0.25">
      <c r="A4794" s="684">
        <v>94497</v>
      </c>
      <c r="B4794" s="684" t="s">
        <v>27279</v>
      </c>
      <c r="C4794" s="684" t="s">
        <v>5</v>
      </c>
      <c r="D4794" s="685" t="s">
        <v>46661</v>
      </c>
    </row>
    <row r="4795" spans="1:4" ht="13.5" x14ac:dyDescent="0.25">
      <c r="A4795" s="684">
        <v>94498</v>
      </c>
      <c r="B4795" s="684" t="s">
        <v>27280</v>
      </c>
      <c r="C4795" s="684" t="s">
        <v>5</v>
      </c>
      <c r="D4795" s="685" t="s">
        <v>46662</v>
      </c>
    </row>
    <row r="4796" spans="1:4" ht="13.5" x14ac:dyDescent="0.25">
      <c r="A4796" s="684">
        <v>94499</v>
      </c>
      <c r="B4796" s="684" t="s">
        <v>27281</v>
      </c>
      <c r="C4796" s="684" t="s">
        <v>5</v>
      </c>
      <c r="D4796" s="685" t="s">
        <v>46663</v>
      </c>
    </row>
    <row r="4797" spans="1:4" ht="13.5" x14ac:dyDescent="0.25">
      <c r="A4797" s="684">
        <v>94500</v>
      </c>
      <c r="B4797" s="684" t="s">
        <v>27282</v>
      </c>
      <c r="C4797" s="684" t="s">
        <v>5</v>
      </c>
      <c r="D4797" s="685" t="s">
        <v>46664</v>
      </c>
    </row>
    <row r="4798" spans="1:4" ht="13.5" x14ac:dyDescent="0.25">
      <c r="A4798" s="684">
        <v>94501</v>
      </c>
      <c r="B4798" s="684" t="s">
        <v>27283</v>
      </c>
      <c r="C4798" s="684" t="s">
        <v>5</v>
      </c>
      <c r="D4798" s="685" t="s">
        <v>46665</v>
      </c>
    </row>
    <row r="4799" spans="1:4" ht="13.5" x14ac:dyDescent="0.25">
      <c r="A4799" s="684">
        <v>94792</v>
      </c>
      <c r="B4799" s="684" t="s">
        <v>27284</v>
      </c>
      <c r="C4799" s="684" t="s">
        <v>5</v>
      </c>
      <c r="D4799" s="685" t="s">
        <v>46666</v>
      </c>
    </row>
    <row r="4800" spans="1:4" ht="13.5" x14ac:dyDescent="0.25">
      <c r="A4800" s="684">
        <v>94793</v>
      </c>
      <c r="B4800" s="684" t="s">
        <v>27285</v>
      </c>
      <c r="C4800" s="684" t="s">
        <v>5</v>
      </c>
      <c r="D4800" s="685" t="s">
        <v>46667</v>
      </c>
    </row>
    <row r="4801" spans="1:4" ht="13.5" x14ac:dyDescent="0.25">
      <c r="A4801" s="684">
        <v>94794</v>
      </c>
      <c r="B4801" s="684" t="s">
        <v>27286</v>
      </c>
      <c r="C4801" s="684" t="s">
        <v>5</v>
      </c>
      <c r="D4801" s="685" t="s">
        <v>46668</v>
      </c>
    </row>
    <row r="4802" spans="1:4" ht="13.5" x14ac:dyDescent="0.25">
      <c r="A4802" s="684">
        <v>94795</v>
      </c>
      <c r="B4802" s="684" t="s">
        <v>27287</v>
      </c>
      <c r="C4802" s="684" t="s">
        <v>5</v>
      </c>
      <c r="D4802" s="685" t="s">
        <v>46669</v>
      </c>
    </row>
    <row r="4803" spans="1:4" ht="13.5" x14ac:dyDescent="0.25">
      <c r="A4803" s="684">
        <v>94796</v>
      </c>
      <c r="B4803" s="684" t="s">
        <v>27288</v>
      </c>
      <c r="C4803" s="684" t="s">
        <v>5</v>
      </c>
      <c r="D4803" s="685" t="s">
        <v>46670</v>
      </c>
    </row>
    <row r="4804" spans="1:4" ht="13.5" x14ac:dyDescent="0.25">
      <c r="A4804" s="684">
        <v>94797</v>
      </c>
      <c r="B4804" s="684" t="s">
        <v>27289</v>
      </c>
      <c r="C4804" s="684" t="s">
        <v>5</v>
      </c>
      <c r="D4804" s="685" t="s">
        <v>46671</v>
      </c>
    </row>
    <row r="4805" spans="1:4" ht="13.5" x14ac:dyDescent="0.25">
      <c r="A4805" s="684">
        <v>94798</v>
      </c>
      <c r="B4805" s="684" t="s">
        <v>27290</v>
      </c>
      <c r="C4805" s="684" t="s">
        <v>5</v>
      </c>
      <c r="D4805" s="685" t="s">
        <v>46672</v>
      </c>
    </row>
    <row r="4806" spans="1:4" ht="13.5" x14ac:dyDescent="0.25">
      <c r="A4806" s="684">
        <v>94799</v>
      </c>
      <c r="B4806" s="684" t="s">
        <v>27291</v>
      </c>
      <c r="C4806" s="684" t="s">
        <v>5</v>
      </c>
      <c r="D4806" s="685" t="s">
        <v>46673</v>
      </c>
    </row>
    <row r="4807" spans="1:4" ht="13.5" x14ac:dyDescent="0.25">
      <c r="A4807" s="684">
        <v>94800</v>
      </c>
      <c r="B4807" s="684" t="s">
        <v>27292</v>
      </c>
      <c r="C4807" s="684" t="s">
        <v>5</v>
      </c>
      <c r="D4807" s="685" t="s">
        <v>46674</v>
      </c>
    </row>
    <row r="4808" spans="1:4" ht="13.5" x14ac:dyDescent="0.25">
      <c r="A4808" s="684">
        <v>95248</v>
      </c>
      <c r="B4808" s="684" t="s">
        <v>27293</v>
      </c>
      <c r="C4808" s="684" t="s">
        <v>5</v>
      </c>
      <c r="D4808" s="685" t="s">
        <v>46675</v>
      </c>
    </row>
    <row r="4809" spans="1:4" ht="13.5" x14ac:dyDescent="0.25">
      <c r="A4809" s="684">
        <v>95249</v>
      </c>
      <c r="B4809" s="684" t="s">
        <v>27294</v>
      </c>
      <c r="C4809" s="684" t="s">
        <v>5</v>
      </c>
      <c r="D4809" s="685" t="s">
        <v>24269</v>
      </c>
    </row>
    <row r="4810" spans="1:4" ht="13.5" x14ac:dyDescent="0.25">
      <c r="A4810" s="684">
        <v>95250</v>
      </c>
      <c r="B4810" s="684" t="s">
        <v>27295</v>
      </c>
      <c r="C4810" s="684" t="s">
        <v>5</v>
      </c>
      <c r="D4810" s="685" t="s">
        <v>46676</v>
      </c>
    </row>
    <row r="4811" spans="1:4" ht="13.5" x14ac:dyDescent="0.25">
      <c r="A4811" s="684">
        <v>95251</v>
      </c>
      <c r="B4811" s="684" t="s">
        <v>27296</v>
      </c>
      <c r="C4811" s="684" t="s">
        <v>5</v>
      </c>
      <c r="D4811" s="685" t="s">
        <v>46677</v>
      </c>
    </row>
    <row r="4812" spans="1:4" ht="13.5" x14ac:dyDescent="0.25">
      <c r="A4812" s="684">
        <v>95252</v>
      </c>
      <c r="B4812" s="684" t="s">
        <v>27297</v>
      </c>
      <c r="C4812" s="684" t="s">
        <v>5</v>
      </c>
      <c r="D4812" s="685" t="s">
        <v>43385</v>
      </c>
    </row>
    <row r="4813" spans="1:4" ht="13.5" x14ac:dyDescent="0.25">
      <c r="A4813" s="684">
        <v>95253</v>
      </c>
      <c r="B4813" s="684" t="s">
        <v>27298</v>
      </c>
      <c r="C4813" s="684" t="s">
        <v>5</v>
      </c>
      <c r="D4813" s="685" t="s">
        <v>44604</v>
      </c>
    </row>
    <row r="4814" spans="1:4" ht="13.5" x14ac:dyDescent="0.25">
      <c r="A4814" s="684">
        <v>99619</v>
      </c>
      <c r="B4814" s="684" t="s">
        <v>27299</v>
      </c>
      <c r="C4814" s="684" t="s">
        <v>5</v>
      </c>
      <c r="D4814" s="685" t="s">
        <v>44138</v>
      </c>
    </row>
    <row r="4815" spans="1:4" ht="13.5" x14ac:dyDescent="0.25">
      <c r="A4815" s="684">
        <v>99620</v>
      </c>
      <c r="B4815" s="684" t="s">
        <v>27300</v>
      </c>
      <c r="C4815" s="684" t="s">
        <v>5</v>
      </c>
      <c r="D4815" s="685" t="s">
        <v>27301</v>
      </c>
    </row>
    <row r="4816" spans="1:4" ht="13.5" x14ac:dyDescent="0.25">
      <c r="A4816" s="684">
        <v>99621</v>
      </c>
      <c r="B4816" s="684" t="s">
        <v>27302</v>
      </c>
      <c r="C4816" s="684" t="s">
        <v>5</v>
      </c>
      <c r="D4816" s="685" t="s">
        <v>46678</v>
      </c>
    </row>
    <row r="4817" spans="1:4" ht="13.5" x14ac:dyDescent="0.25">
      <c r="A4817" s="684">
        <v>99622</v>
      </c>
      <c r="B4817" s="684" t="s">
        <v>27303</v>
      </c>
      <c r="C4817" s="684" t="s">
        <v>5</v>
      </c>
      <c r="D4817" s="685" t="s">
        <v>46679</v>
      </c>
    </row>
    <row r="4818" spans="1:4" ht="13.5" x14ac:dyDescent="0.25">
      <c r="A4818" s="684">
        <v>99623</v>
      </c>
      <c r="B4818" s="684" t="s">
        <v>27304</v>
      </c>
      <c r="C4818" s="684" t="s">
        <v>5</v>
      </c>
      <c r="D4818" s="685" t="s">
        <v>46680</v>
      </c>
    </row>
    <row r="4819" spans="1:4" ht="13.5" x14ac:dyDescent="0.25">
      <c r="A4819" s="684">
        <v>99624</v>
      </c>
      <c r="B4819" s="684" t="s">
        <v>27305</v>
      </c>
      <c r="C4819" s="684" t="s">
        <v>5</v>
      </c>
      <c r="D4819" s="685" t="s">
        <v>46681</v>
      </c>
    </row>
    <row r="4820" spans="1:4" ht="13.5" x14ac:dyDescent="0.25">
      <c r="A4820" s="684">
        <v>99625</v>
      </c>
      <c r="B4820" s="684" t="s">
        <v>27306</v>
      </c>
      <c r="C4820" s="684" t="s">
        <v>5</v>
      </c>
      <c r="D4820" s="685" t="s">
        <v>46682</v>
      </c>
    </row>
    <row r="4821" spans="1:4" ht="13.5" x14ac:dyDescent="0.25">
      <c r="A4821" s="684">
        <v>99626</v>
      </c>
      <c r="B4821" s="684" t="s">
        <v>27307</v>
      </c>
      <c r="C4821" s="684" t="s">
        <v>5</v>
      </c>
      <c r="D4821" s="685" t="s">
        <v>46683</v>
      </c>
    </row>
    <row r="4822" spans="1:4" ht="13.5" x14ac:dyDescent="0.25">
      <c r="A4822" s="684">
        <v>99627</v>
      </c>
      <c r="B4822" s="684" t="s">
        <v>27308</v>
      </c>
      <c r="C4822" s="684" t="s">
        <v>5</v>
      </c>
      <c r="D4822" s="685" t="s">
        <v>26464</v>
      </c>
    </row>
    <row r="4823" spans="1:4" ht="13.5" x14ac:dyDescent="0.25">
      <c r="A4823" s="684">
        <v>99628</v>
      </c>
      <c r="B4823" s="684" t="s">
        <v>27309</v>
      </c>
      <c r="C4823" s="684" t="s">
        <v>5</v>
      </c>
      <c r="D4823" s="685" t="s">
        <v>27310</v>
      </c>
    </row>
    <row r="4824" spans="1:4" ht="13.5" x14ac:dyDescent="0.25">
      <c r="A4824" s="684">
        <v>99629</v>
      </c>
      <c r="B4824" s="684" t="s">
        <v>27311</v>
      </c>
      <c r="C4824" s="684" t="s">
        <v>5</v>
      </c>
      <c r="D4824" s="685" t="s">
        <v>46684</v>
      </c>
    </row>
    <row r="4825" spans="1:4" ht="13.5" x14ac:dyDescent="0.25">
      <c r="A4825" s="684">
        <v>99630</v>
      </c>
      <c r="B4825" s="684" t="s">
        <v>27312</v>
      </c>
      <c r="C4825" s="684" t="s">
        <v>5</v>
      </c>
      <c r="D4825" s="685" t="s">
        <v>46685</v>
      </c>
    </row>
    <row r="4826" spans="1:4" ht="13.5" x14ac:dyDescent="0.25">
      <c r="A4826" s="684">
        <v>99631</v>
      </c>
      <c r="B4826" s="684" t="s">
        <v>27313</v>
      </c>
      <c r="C4826" s="684" t="s">
        <v>5</v>
      </c>
      <c r="D4826" s="685" t="s">
        <v>46686</v>
      </c>
    </row>
    <row r="4827" spans="1:4" ht="13.5" x14ac:dyDescent="0.25">
      <c r="A4827" s="684">
        <v>99632</v>
      </c>
      <c r="B4827" s="684" t="s">
        <v>27314</v>
      </c>
      <c r="C4827" s="684" t="s">
        <v>5</v>
      </c>
      <c r="D4827" s="685" t="s">
        <v>46687</v>
      </c>
    </row>
    <row r="4828" spans="1:4" ht="13.5" x14ac:dyDescent="0.25">
      <c r="A4828" s="684">
        <v>99633</v>
      </c>
      <c r="B4828" s="684" t="s">
        <v>27315</v>
      </c>
      <c r="C4828" s="684" t="s">
        <v>5</v>
      </c>
      <c r="D4828" s="685" t="s">
        <v>46688</v>
      </c>
    </row>
    <row r="4829" spans="1:4" ht="13.5" x14ac:dyDescent="0.25">
      <c r="A4829" s="684">
        <v>99634</v>
      </c>
      <c r="B4829" s="684" t="s">
        <v>27316</v>
      </c>
      <c r="C4829" s="684" t="s">
        <v>5</v>
      </c>
      <c r="D4829" s="685" t="s">
        <v>46689</v>
      </c>
    </row>
    <row r="4830" spans="1:4" ht="13.5" x14ac:dyDescent="0.25">
      <c r="A4830" s="684">
        <v>99635</v>
      </c>
      <c r="B4830" s="684" t="s">
        <v>27317</v>
      </c>
      <c r="C4830" s="684" t="s">
        <v>5</v>
      </c>
      <c r="D4830" s="685" t="s">
        <v>46690</v>
      </c>
    </row>
    <row r="4831" spans="1:4" ht="13.5" x14ac:dyDescent="0.25">
      <c r="A4831" s="684">
        <v>103008</v>
      </c>
      <c r="B4831" s="684" t="s">
        <v>27318</v>
      </c>
      <c r="C4831" s="684" t="s">
        <v>5</v>
      </c>
      <c r="D4831" s="685" t="s">
        <v>46691</v>
      </c>
    </row>
    <row r="4832" spans="1:4" ht="13.5" x14ac:dyDescent="0.25">
      <c r="A4832" s="684">
        <v>103009</v>
      </c>
      <c r="B4832" s="684" t="s">
        <v>27319</v>
      </c>
      <c r="C4832" s="684" t="s">
        <v>5</v>
      </c>
      <c r="D4832" s="685" t="s">
        <v>46692</v>
      </c>
    </row>
    <row r="4833" spans="1:4" ht="13.5" x14ac:dyDescent="0.25">
      <c r="A4833" s="684">
        <v>103010</v>
      </c>
      <c r="B4833" s="684" t="s">
        <v>27320</v>
      </c>
      <c r="C4833" s="684" t="s">
        <v>5</v>
      </c>
      <c r="D4833" s="685" t="s">
        <v>46693</v>
      </c>
    </row>
    <row r="4834" spans="1:4" ht="13.5" x14ac:dyDescent="0.25">
      <c r="A4834" s="684">
        <v>103011</v>
      </c>
      <c r="B4834" s="684" t="s">
        <v>27321</v>
      </c>
      <c r="C4834" s="684" t="s">
        <v>5</v>
      </c>
      <c r="D4834" s="685" t="s">
        <v>27322</v>
      </c>
    </row>
    <row r="4835" spans="1:4" ht="13.5" x14ac:dyDescent="0.25">
      <c r="A4835" s="684">
        <v>103012</v>
      </c>
      <c r="B4835" s="684" t="s">
        <v>27323</v>
      </c>
      <c r="C4835" s="684" t="s">
        <v>5</v>
      </c>
      <c r="D4835" s="685" t="s">
        <v>46694</v>
      </c>
    </row>
    <row r="4836" spans="1:4" ht="13.5" x14ac:dyDescent="0.25">
      <c r="A4836" s="684">
        <v>103013</v>
      </c>
      <c r="B4836" s="684" t="s">
        <v>27324</v>
      </c>
      <c r="C4836" s="684" t="s">
        <v>5</v>
      </c>
      <c r="D4836" s="685" t="s">
        <v>46695</v>
      </c>
    </row>
    <row r="4837" spans="1:4" ht="13.5" x14ac:dyDescent="0.25">
      <c r="A4837" s="684">
        <v>103014</v>
      </c>
      <c r="B4837" s="684" t="s">
        <v>27325</v>
      </c>
      <c r="C4837" s="684" t="s">
        <v>5</v>
      </c>
      <c r="D4837" s="685" t="s">
        <v>46696</v>
      </c>
    </row>
    <row r="4838" spans="1:4" ht="13.5" x14ac:dyDescent="0.25">
      <c r="A4838" s="684">
        <v>103015</v>
      </c>
      <c r="B4838" s="684" t="s">
        <v>27326</v>
      </c>
      <c r="C4838" s="684" t="s">
        <v>5</v>
      </c>
      <c r="D4838" s="685" t="s">
        <v>46697</v>
      </c>
    </row>
    <row r="4839" spans="1:4" ht="13.5" x14ac:dyDescent="0.25">
      <c r="A4839" s="684">
        <v>103016</v>
      </c>
      <c r="B4839" s="684" t="s">
        <v>27327</v>
      </c>
      <c r="C4839" s="684" t="s">
        <v>5</v>
      </c>
      <c r="D4839" s="685" t="s">
        <v>46698</v>
      </c>
    </row>
    <row r="4840" spans="1:4" ht="13.5" x14ac:dyDescent="0.25">
      <c r="A4840" s="684">
        <v>103017</v>
      </c>
      <c r="B4840" s="684" t="s">
        <v>27328</v>
      </c>
      <c r="C4840" s="684" t="s">
        <v>5</v>
      </c>
      <c r="D4840" s="685" t="s">
        <v>46699</v>
      </c>
    </row>
    <row r="4841" spans="1:4" ht="13.5" x14ac:dyDescent="0.25">
      <c r="A4841" s="684">
        <v>103018</v>
      </c>
      <c r="B4841" s="684" t="s">
        <v>27329</v>
      </c>
      <c r="C4841" s="684" t="s">
        <v>5</v>
      </c>
      <c r="D4841" s="685" t="s">
        <v>46700</v>
      </c>
    </row>
    <row r="4842" spans="1:4" ht="13.5" x14ac:dyDescent="0.25">
      <c r="A4842" s="684">
        <v>103019</v>
      </c>
      <c r="B4842" s="684" t="s">
        <v>27330</v>
      </c>
      <c r="C4842" s="684" t="s">
        <v>5</v>
      </c>
      <c r="D4842" s="685" t="s">
        <v>46701</v>
      </c>
    </row>
    <row r="4843" spans="1:4" ht="13.5" x14ac:dyDescent="0.25">
      <c r="A4843" s="684">
        <v>103029</v>
      </c>
      <c r="B4843" s="684" t="s">
        <v>27331</v>
      </c>
      <c r="C4843" s="684" t="s">
        <v>5</v>
      </c>
      <c r="D4843" s="685" t="s">
        <v>44899</v>
      </c>
    </row>
    <row r="4844" spans="1:4" ht="13.5" x14ac:dyDescent="0.25">
      <c r="A4844" s="684">
        <v>103036</v>
      </c>
      <c r="B4844" s="684" t="s">
        <v>27332</v>
      </c>
      <c r="C4844" s="684" t="s">
        <v>5</v>
      </c>
      <c r="D4844" s="685" t="s">
        <v>45465</v>
      </c>
    </row>
    <row r="4845" spans="1:4" ht="13.5" x14ac:dyDescent="0.25">
      <c r="A4845" s="684">
        <v>103037</v>
      </c>
      <c r="B4845" s="684" t="s">
        <v>27333</v>
      </c>
      <c r="C4845" s="684" t="s">
        <v>5</v>
      </c>
      <c r="D4845" s="685" t="s">
        <v>46702</v>
      </c>
    </row>
    <row r="4846" spans="1:4" ht="13.5" x14ac:dyDescent="0.25">
      <c r="A4846" s="684">
        <v>103038</v>
      </c>
      <c r="B4846" s="684" t="s">
        <v>27334</v>
      </c>
      <c r="C4846" s="684" t="s">
        <v>5</v>
      </c>
      <c r="D4846" s="685" t="s">
        <v>27335</v>
      </c>
    </row>
    <row r="4847" spans="1:4" ht="13.5" x14ac:dyDescent="0.25">
      <c r="A4847" s="684">
        <v>103039</v>
      </c>
      <c r="B4847" s="684" t="s">
        <v>27336</v>
      </c>
      <c r="C4847" s="684" t="s">
        <v>5</v>
      </c>
      <c r="D4847" s="685" t="s">
        <v>46703</v>
      </c>
    </row>
    <row r="4848" spans="1:4" ht="13.5" x14ac:dyDescent="0.25">
      <c r="A4848" s="684">
        <v>103040</v>
      </c>
      <c r="B4848" s="684" t="s">
        <v>27337</v>
      </c>
      <c r="C4848" s="684" t="s">
        <v>5</v>
      </c>
      <c r="D4848" s="685" t="s">
        <v>46704</v>
      </c>
    </row>
    <row r="4849" spans="1:4" ht="13.5" x14ac:dyDescent="0.25">
      <c r="A4849" s="684">
        <v>103041</v>
      </c>
      <c r="B4849" s="684" t="s">
        <v>27338</v>
      </c>
      <c r="C4849" s="684" t="s">
        <v>5</v>
      </c>
      <c r="D4849" s="685" t="s">
        <v>43897</v>
      </c>
    </row>
    <row r="4850" spans="1:4" ht="13.5" x14ac:dyDescent="0.25">
      <c r="A4850" s="684">
        <v>103042</v>
      </c>
      <c r="B4850" s="684" t="s">
        <v>27339</v>
      </c>
      <c r="C4850" s="684" t="s">
        <v>5</v>
      </c>
      <c r="D4850" s="685" t="s">
        <v>46705</v>
      </c>
    </row>
    <row r="4851" spans="1:4" ht="13.5" x14ac:dyDescent="0.25">
      <c r="A4851" s="684">
        <v>103043</v>
      </c>
      <c r="B4851" s="684" t="s">
        <v>27340</v>
      </c>
      <c r="C4851" s="684" t="s">
        <v>5</v>
      </c>
      <c r="D4851" s="685" t="s">
        <v>25702</v>
      </c>
    </row>
    <row r="4852" spans="1:4" ht="13.5" x14ac:dyDescent="0.25">
      <c r="A4852" s="684">
        <v>103044</v>
      </c>
      <c r="B4852" s="684" t="s">
        <v>27341</v>
      </c>
      <c r="C4852" s="684" t="s">
        <v>5</v>
      </c>
      <c r="D4852" s="685" t="s">
        <v>43751</v>
      </c>
    </row>
    <row r="4853" spans="1:4" ht="13.5" x14ac:dyDescent="0.25">
      <c r="A4853" s="684">
        <v>103045</v>
      </c>
      <c r="B4853" s="684" t="s">
        <v>27342</v>
      </c>
      <c r="C4853" s="684" t="s">
        <v>5</v>
      </c>
      <c r="D4853" s="685" t="s">
        <v>27343</v>
      </c>
    </row>
    <row r="4854" spans="1:4" ht="13.5" x14ac:dyDescent="0.25">
      <c r="A4854" s="684">
        <v>103046</v>
      </c>
      <c r="B4854" s="684" t="s">
        <v>27344</v>
      </c>
      <c r="C4854" s="684" t="s">
        <v>5</v>
      </c>
      <c r="D4854" s="685" t="s">
        <v>46706</v>
      </c>
    </row>
    <row r="4855" spans="1:4" ht="13.5" x14ac:dyDescent="0.25">
      <c r="A4855" s="684">
        <v>103047</v>
      </c>
      <c r="B4855" s="684" t="s">
        <v>27345</v>
      </c>
      <c r="C4855" s="684" t="s">
        <v>5</v>
      </c>
      <c r="D4855" s="685" t="s">
        <v>46707</v>
      </c>
    </row>
    <row r="4856" spans="1:4" ht="13.5" x14ac:dyDescent="0.25">
      <c r="A4856" s="684">
        <v>103048</v>
      </c>
      <c r="B4856" s="684" t="s">
        <v>27346</v>
      </c>
      <c r="C4856" s="684" t="s">
        <v>5</v>
      </c>
      <c r="D4856" s="685" t="s">
        <v>46708</v>
      </c>
    </row>
    <row r="4857" spans="1:4" ht="13.5" x14ac:dyDescent="0.25">
      <c r="A4857" s="684">
        <v>103049</v>
      </c>
      <c r="B4857" s="684" t="s">
        <v>27347</v>
      </c>
      <c r="C4857" s="684" t="s">
        <v>5</v>
      </c>
      <c r="D4857" s="685" t="s">
        <v>27348</v>
      </c>
    </row>
    <row r="4858" spans="1:4" ht="13.5" x14ac:dyDescent="0.25">
      <c r="A4858" s="684">
        <v>103050</v>
      </c>
      <c r="B4858" s="684" t="s">
        <v>27349</v>
      </c>
      <c r="C4858" s="684" t="s">
        <v>5</v>
      </c>
      <c r="D4858" s="685" t="s">
        <v>46709</v>
      </c>
    </row>
    <row r="4859" spans="1:4" ht="13.5" x14ac:dyDescent="0.25">
      <c r="A4859" s="684">
        <v>103051</v>
      </c>
      <c r="B4859" s="684" t="s">
        <v>27350</v>
      </c>
      <c r="C4859" s="684" t="s">
        <v>5</v>
      </c>
      <c r="D4859" s="685" t="s">
        <v>46710</v>
      </c>
    </row>
    <row r="4860" spans="1:4" ht="13.5" x14ac:dyDescent="0.25">
      <c r="A4860" s="684">
        <v>103052</v>
      </c>
      <c r="B4860" s="684" t="s">
        <v>27351</v>
      </c>
      <c r="C4860" s="684" t="s">
        <v>5</v>
      </c>
      <c r="D4860" s="685" t="s">
        <v>46711</v>
      </c>
    </row>
    <row r="4861" spans="1:4" ht="13.5" x14ac:dyDescent="0.25">
      <c r="A4861" s="684">
        <v>95634</v>
      </c>
      <c r="B4861" s="684" t="s">
        <v>46712</v>
      </c>
      <c r="C4861" s="684" t="s">
        <v>5</v>
      </c>
      <c r="D4861" s="685" t="s">
        <v>46713</v>
      </c>
    </row>
    <row r="4862" spans="1:4" ht="13.5" x14ac:dyDescent="0.25">
      <c r="A4862" s="684">
        <v>95635</v>
      </c>
      <c r="B4862" s="684" t="s">
        <v>46714</v>
      </c>
      <c r="C4862" s="684" t="s">
        <v>5</v>
      </c>
      <c r="D4862" s="685" t="s">
        <v>46715</v>
      </c>
    </row>
    <row r="4863" spans="1:4" ht="13.5" x14ac:dyDescent="0.25">
      <c r="A4863" s="684">
        <v>95636</v>
      </c>
      <c r="B4863" s="684" t="s">
        <v>46716</v>
      </c>
      <c r="C4863" s="684" t="s">
        <v>5</v>
      </c>
      <c r="D4863" s="685" t="s">
        <v>46717</v>
      </c>
    </row>
    <row r="4864" spans="1:4" ht="13.5" x14ac:dyDescent="0.25">
      <c r="A4864" s="684">
        <v>95637</v>
      </c>
      <c r="B4864" s="684" t="s">
        <v>46718</v>
      </c>
      <c r="C4864" s="684" t="s">
        <v>5</v>
      </c>
      <c r="D4864" s="685" t="s">
        <v>46719</v>
      </c>
    </row>
    <row r="4865" spans="1:4" ht="13.5" x14ac:dyDescent="0.25">
      <c r="A4865" s="684">
        <v>95638</v>
      </c>
      <c r="B4865" s="684" t="s">
        <v>46720</v>
      </c>
      <c r="C4865" s="684" t="s">
        <v>5</v>
      </c>
      <c r="D4865" s="685" t="s">
        <v>46721</v>
      </c>
    </row>
    <row r="4866" spans="1:4" ht="13.5" x14ac:dyDescent="0.25">
      <c r="A4866" s="684">
        <v>95639</v>
      </c>
      <c r="B4866" s="684" t="s">
        <v>46722</v>
      </c>
      <c r="C4866" s="684" t="s">
        <v>5</v>
      </c>
      <c r="D4866" s="685" t="s">
        <v>46723</v>
      </c>
    </row>
    <row r="4867" spans="1:4" ht="13.5" x14ac:dyDescent="0.25">
      <c r="A4867" s="684">
        <v>95641</v>
      </c>
      <c r="B4867" s="684" t="s">
        <v>46724</v>
      </c>
      <c r="C4867" s="684" t="s">
        <v>5</v>
      </c>
      <c r="D4867" s="685" t="s">
        <v>41336</v>
      </c>
    </row>
    <row r="4868" spans="1:4" ht="13.5" x14ac:dyDescent="0.25">
      <c r="A4868" s="684">
        <v>95642</v>
      </c>
      <c r="B4868" s="684" t="s">
        <v>46725</v>
      </c>
      <c r="C4868" s="684" t="s">
        <v>5</v>
      </c>
      <c r="D4868" s="685" t="s">
        <v>46726</v>
      </c>
    </row>
    <row r="4869" spans="1:4" ht="13.5" x14ac:dyDescent="0.25">
      <c r="A4869" s="684">
        <v>95643</v>
      </c>
      <c r="B4869" s="684" t="s">
        <v>46727</v>
      </c>
      <c r="C4869" s="684" t="s">
        <v>5</v>
      </c>
      <c r="D4869" s="685" t="s">
        <v>46728</v>
      </c>
    </row>
    <row r="4870" spans="1:4" ht="13.5" x14ac:dyDescent="0.25">
      <c r="A4870" s="684">
        <v>95644</v>
      </c>
      <c r="B4870" s="684" t="s">
        <v>46729</v>
      </c>
      <c r="C4870" s="684" t="s">
        <v>5</v>
      </c>
      <c r="D4870" s="685" t="s">
        <v>27352</v>
      </c>
    </row>
    <row r="4871" spans="1:4" ht="13.5" x14ac:dyDescent="0.25">
      <c r="A4871" s="684">
        <v>95645</v>
      </c>
      <c r="B4871" s="684" t="s">
        <v>46730</v>
      </c>
      <c r="C4871" s="684" t="s">
        <v>5</v>
      </c>
      <c r="D4871" s="685" t="s">
        <v>46731</v>
      </c>
    </row>
    <row r="4872" spans="1:4" ht="13.5" x14ac:dyDescent="0.25">
      <c r="A4872" s="684">
        <v>95646</v>
      </c>
      <c r="B4872" s="684" t="s">
        <v>46732</v>
      </c>
      <c r="C4872" s="684" t="s">
        <v>5</v>
      </c>
      <c r="D4872" s="685" t="s">
        <v>46733</v>
      </c>
    </row>
    <row r="4873" spans="1:4" ht="13.5" x14ac:dyDescent="0.25">
      <c r="A4873" s="684">
        <v>95647</v>
      </c>
      <c r="B4873" s="684" t="s">
        <v>46734</v>
      </c>
      <c r="C4873" s="684" t="s">
        <v>5</v>
      </c>
      <c r="D4873" s="685" t="s">
        <v>46735</v>
      </c>
    </row>
    <row r="4874" spans="1:4" ht="13.5" x14ac:dyDescent="0.25">
      <c r="A4874" s="684">
        <v>95673</v>
      </c>
      <c r="B4874" s="684" t="s">
        <v>46736</v>
      </c>
      <c r="C4874" s="684" t="s">
        <v>5</v>
      </c>
      <c r="D4874" s="685" t="s">
        <v>46737</v>
      </c>
    </row>
    <row r="4875" spans="1:4" ht="13.5" x14ac:dyDescent="0.25">
      <c r="A4875" s="684">
        <v>95674</v>
      </c>
      <c r="B4875" s="684" t="s">
        <v>46738</v>
      </c>
      <c r="C4875" s="684" t="s">
        <v>5</v>
      </c>
      <c r="D4875" s="685" t="s">
        <v>46739</v>
      </c>
    </row>
    <row r="4876" spans="1:4" ht="13.5" x14ac:dyDescent="0.25">
      <c r="A4876" s="684">
        <v>95675</v>
      </c>
      <c r="B4876" s="684" t="s">
        <v>46740</v>
      </c>
      <c r="C4876" s="684" t="s">
        <v>5</v>
      </c>
      <c r="D4876" s="685" t="s">
        <v>46741</v>
      </c>
    </row>
    <row r="4877" spans="1:4" ht="13.5" x14ac:dyDescent="0.25">
      <c r="A4877" s="684">
        <v>95676</v>
      </c>
      <c r="B4877" s="684" t="s">
        <v>46742</v>
      </c>
      <c r="C4877" s="684" t="s">
        <v>5</v>
      </c>
      <c r="D4877" s="685" t="s">
        <v>46743</v>
      </c>
    </row>
    <row r="4878" spans="1:4" ht="13.5" x14ac:dyDescent="0.25">
      <c r="A4878" s="684">
        <v>97741</v>
      </c>
      <c r="B4878" s="684" t="s">
        <v>46744</v>
      </c>
      <c r="C4878" s="684" t="s">
        <v>5</v>
      </c>
      <c r="D4878" s="685" t="s">
        <v>46745</v>
      </c>
    </row>
    <row r="4879" spans="1:4" ht="13.5" x14ac:dyDescent="0.25">
      <c r="A4879" s="684">
        <v>90436</v>
      </c>
      <c r="B4879" s="684" t="s">
        <v>46746</v>
      </c>
      <c r="C4879" s="684" t="s">
        <v>5</v>
      </c>
      <c r="D4879" s="685" t="s">
        <v>46747</v>
      </c>
    </row>
    <row r="4880" spans="1:4" ht="13.5" x14ac:dyDescent="0.25">
      <c r="A4880" s="684">
        <v>90437</v>
      </c>
      <c r="B4880" s="684" t="s">
        <v>46748</v>
      </c>
      <c r="C4880" s="684" t="s">
        <v>5</v>
      </c>
      <c r="D4880" s="685" t="s">
        <v>26246</v>
      </c>
    </row>
    <row r="4881" spans="1:4" ht="13.5" x14ac:dyDescent="0.25">
      <c r="A4881" s="684">
        <v>90438</v>
      </c>
      <c r="B4881" s="684" t="s">
        <v>46749</v>
      </c>
      <c r="C4881" s="684" t="s">
        <v>5</v>
      </c>
      <c r="D4881" s="685" t="s">
        <v>46750</v>
      </c>
    </row>
    <row r="4882" spans="1:4" ht="13.5" x14ac:dyDescent="0.25">
      <c r="A4882" s="684">
        <v>90439</v>
      </c>
      <c r="B4882" s="684" t="s">
        <v>46751</v>
      </c>
      <c r="C4882" s="684" t="s">
        <v>5</v>
      </c>
      <c r="D4882" s="685" t="s">
        <v>41662</v>
      </c>
    </row>
    <row r="4883" spans="1:4" ht="13.5" x14ac:dyDescent="0.25">
      <c r="A4883" s="684">
        <v>90440</v>
      </c>
      <c r="B4883" s="684" t="s">
        <v>46752</v>
      </c>
      <c r="C4883" s="684" t="s">
        <v>5</v>
      </c>
      <c r="D4883" s="685" t="s">
        <v>46753</v>
      </c>
    </row>
    <row r="4884" spans="1:4" ht="13.5" x14ac:dyDescent="0.25">
      <c r="A4884" s="684">
        <v>90441</v>
      </c>
      <c r="B4884" s="684" t="s">
        <v>46754</v>
      </c>
      <c r="C4884" s="684" t="s">
        <v>5</v>
      </c>
      <c r="D4884" s="685" t="s">
        <v>46755</v>
      </c>
    </row>
    <row r="4885" spans="1:4" ht="13.5" x14ac:dyDescent="0.25">
      <c r="A4885" s="684">
        <v>90443</v>
      </c>
      <c r="B4885" s="684" t="s">
        <v>46756</v>
      </c>
      <c r="C4885" s="684" t="s">
        <v>4</v>
      </c>
      <c r="D4885" s="685" t="s">
        <v>23977</v>
      </c>
    </row>
    <row r="4886" spans="1:4" ht="13.5" x14ac:dyDescent="0.25">
      <c r="A4886" s="684">
        <v>90444</v>
      </c>
      <c r="B4886" s="684" t="s">
        <v>46757</v>
      </c>
      <c r="C4886" s="684" t="s">
        <v>4</v>
      </c>
      <c r="D4886" s="685" t="s">
        <v>46758</v>
      </c>
    </row>
    <row r="4887" spans="1:4" ht="13.5" x14ac:dyDescent="0.25">
      <c r="A4887" s="684">
        <v>90445</v>
      </c>
      <c r="B4887" s="684" t="s">
        <v>46759</v>
      </c>
      <c r="C4887" s="684" t="s">
        <v>4</v>
      </c>
      <c r="D4887" s="685" t="s">
        <v>46760</v>
      </c>
    </row>
    <row r="4888" spans="1:4" ht="13.5" x14ac:dyDescent="0.25">
      <c r="A4888" s="684">
        <v>90446</v>
      </c>
      <c r="B4888" s="684" t="s">
        <v>46761</v>
      </c>
      <c r="C4888" s="684" t="s">
        <v>4</v>
      </c>
      <c r="D4888" s="685" t="s">
        <v>46762</v>
      </c>
    </row>
    <row r="4889" spans="1:4" ht="13.5" x14ac:dyDescent="0.25">
      <c r="A4889" s="684">
        <v>90447</v>
      </c>
      <c r="B4889" s="684" t="s">
        <v>46763</v>
      </c>
      <c r="C4889" s="684" t="s">
        <v>4</v>
      </c>
      <c r="D4889" s="685" t="s">
        <v>24159</v>
      </c>
    </row>
    <row r="4890" spans="1:4" ht="13.5" x14ac:dyDescent="0.25">
      <c r="A4890" s="684">
        <v>90451</v>
      </c>
      <c r="B4890" s="684" t="s">
        <v>46764</v>
      </c>
      <c r="C4890" s="684" t="s">
        <v>5</v>
      </c>
      <c r="D4890" s="685" t="s">
        <v>46765</v>
      </c>
    </row>
    <row r="4891" spans="1:4" ht="13.5" x14ac:dyDescent="0.25">
      <c r="A4891" s="684">
        <v>90452</v>
      </c>
      <c r="B4891" s="684" t="s">
        <v>46766</v>
      </c>
      <c r="C4891" s="684" t="s">
        <v>5</v>
      </c>
      <c r="D4891" s="685" t="s">
        <v>44799</v>
      </c>
    </row>
    <row r="4892" spans="1:4" ht="13.5" x14ac:dyDescent="0.25">
      <c r="A4892" s="684">
        <v>90453</v>
      </c>
      <c r="B4892" s="684" t="s">
        <v>46767</v>
      </c>
      <c r="C4892" s="684" t="s">
        <v>5</v>
      </c>
      <c r="D4892" s="685" t="s">
        <v>41924</v>
      </c>
    </row>
    <row r="4893" spans="1:4" ht="13.5" x14ac:dyDescent="0.25">
      <c r="A4893" s="684">
        <v>90454</v>
      </c>
      <c r="B4893" s="684" t="s">
        <v>46768</v>
      </c>
      <c r="C4893" s="684" t="s">
        <v>5</v>
      </c>
      <c r="D4893" s="685" t="s">
        <v>22756</v>
      </c>
    </row>
    <row r="4894" spans="1:4" ht="13.5" x14ac:dyDescent="0.25">
      <c r="A4894" s="684">
        <v>90455</v>
      </c>
      <c r="B4894" s="684" t="s">
        <v>46769</v>
      </c>
      <c r="C4894" s="684" t="s">
        <v>5</v>
      </c>
      <c r="D4894" s="685" t="s">
        <v>22783</v>
      </c>
    </row>
    <row r="4895" spans="1:4" ht="13.5" x14ac:dyDescent="0.25">
      <c r="A4895" s="684">
        <v>90456</v>
      </c>
      <c r="B4895" s="684" t="s">
        <v>46770</v>
      </c>
      <c r="C4895" s="684" t="s">
        <v>5</v>
      </c>
      <c r="D4895" s="685" t="s">
        <v>23807</v>
      </c>
    </row>
    <row r="4896" spans="1:4" ht="13.5" x14ac:dyDescent="0.25">
      <c r="A4896" s="684">
        <v>90457</v>
      </c>
      <c r="B4896" s="684" t="s">
        <v>46771</v>
      </c>
      <c r="C4896" s="684" t="s">
        <v>5</v>
      </c>
      <c r="D4896" s="685" t="s">
        <v>23648</v>
      </c>
    </row>
    <row r="4897" spans="1:4" ht="13.5" x14ac:dyDescent="0.25">
      <c r="A4897" s="684">
        <v>90458</v>
      </c>
      <c r="B4897" s="684" t="s">
        <v>46772</v>
      </c>
      <c r="C4897" s="684" t="s">
        <v>5</v>
      </c>
      <c r="D4897" s="685" t="s">
        <v>26247</v>
      </c>
    </row>
    <row r="4898" spans="1:4" ht="13.5" x14ac:dyDescent="0.25">
      <c r="A4898" s="684">
        <v>90459</v>
      </c>
      <c r="B4898" s="684" t="s">
        <v>46773</v>
      </c>
      <c r="C4898" s="684" t="s">
        <v>5</v>
      </c>
      <c r="D4898" s="685" t="s">
        <v>46774</v>
      </c>
    </row>
    <row r="4899" spans="1:4" ht="13.5" x14ac:dyDescent="0.25">
      <c r="A4899" s="684">
        <v>90460</v>
      </c>
      <c r="B4899" s="684" t="s">
        <v>46775</v>
      </c>
      <c r="C4899" s="684" t="s">
        <v>4</v>
      </c>
      <c r="D4899" s="685" t="s">
        <v>21989</v>
      </c>
    </row>
    <row r="4900" spans="1:4" ht="13.5" x14ac:dyDescent="0.25">
      <c r="A4900" s="684">
        <v>90461</v>
      </c>
      <c r="B4900" s="684" t="s">
        <v>46776</v>
      </c>
      <c r="C4900" s="684" t="s">
        <v>4</v>
      </c>
      <c r="D4900" s="685" t="s">
        <v>44415</v>
      </c>
    </row>
    <row r="4901" spans="1:4" ht="13.5" x14ac:dyDescent="0.25">
      <c r="A4901" s="684">
        <v>90462</v>
      </c>
      <c r="B4901" s="684" t="s">
        <v>46777</v>
      </c>
      <c r="C4901" s="684" t="s">
        <v>4</v>
      </c>
      <c r="D4901" s="685" t="s">
        <v>22240</v>
      </c>
    </row>
    <row r="4902" spans="1:4" ht="13.5" x14ac:dyDescent="0.25">
      <c r="A4902" s="684">
        <v>90463</v>
      </c>
      <c r="B4902" s="684" t="s">
        <v>46778</v>
      </c>
      <c r="C4902" s="684" t="s">
        <v>4</v>
      </c>
      <c r="D4902" s="685" t="s">
        <v>26647</v>
      </c>
    </row>
    <row r="4903" spans="1:4" ht="13.5" x14ac:dyDescent="0.25">
      <c r="A4903" s="684">
        <v>90466</v>
      </c>
      <c r="B4903" s="684" t="s">
        <v>46779</v>
      </c>
      <c r="C4903" s="684" t="s">
        <v>4</v>
      </c>
      <c r="D4903" s="685" t="s">
        <v>26955</v>
      </c>
    </row>
    <row r="4904" spans="1:4" ht="13.5" x14ac:dyDescent="0.25">
      <c r="A4904" s="684">
        <v>90467</v>
      </c>
      <c r="B4904" s="684" t="s">
        <v>46780</v>
      </c>
      <c r="C4904" s="684" t="s">
        <v>4</v>
      </c>
      <c r="D4904" s="685" t="s">
        <v>27198</v>
      </c>
    </row>
    <row r="4905" spans="1:4" ht="13.5" x14ac:dyDescent="0.25">
      <c r="A4905" s="684">
        <v>90468</v>
      </c>
      <c r="B4905" s="684" t="s">
        <v>46781</v>
      </c>
      <c r="C4905" s="684" t="s">
        <v>4</v>
      </c>
      <c r="D4905" s="685" t="s">
        <v>42029</v>
      </c>
    </row>
    <row r="4906" spans="1:4" ht="13.5" x14ac:dyDescent="0.25">
      <c r="A4906" s="684">
        <v>90469</v>
      </c>
      <c r="B4906" s="684" t="s">
        <v>46782</v>
      </c>
      <c r="C4906" s="684" t="s">
        <v>4</v>
      </c>
      <c r="D4906" s="685" t="s">
        <v>44112</v>
      </c>
    </row>
    <row r="4907" spans="1:4" ht="13.5" x14ac:dyDescent="0.25">
      <c r="A4907" s="684">
        <v>90470</v>
      </c>
      <c r="B4907" s="684" t="s">
        <v>46783</v>
      </c>
      <c r="C4907" s="684" t="s">
        <v>4</v>
      </c>
      <c r="D4907" s="685" t="s">
        <v>23645</v>
      </c>
    </row>
    <row r="4908" spans="1:4" ht="13.5" x14ac:dyDescent="0.25">
      <c r="A4908" s="684">
        <v>91166</v>
      </c>
      <c r="B4908" s="684" t="s">
        <v>46784</v>
      </c>
      <c r="C4908" s="684" t="s">
        <v>4</v>
      </c>
      <c r="D4908" s="685" t="s">
        <v>26493</v>
      </c>
    </row>
    <row r="4909" spans="1:4" ht="13.5" x14ac:dyDescent="0.25">
      <c r="A4909" s="684">
        <v>91167</v>
      </c>
      <c r="B4909" s="684" t="s">
        <v>46785</v>
      </c>
      <c r="C4909" s="684" t="s">
        <v>4</v>
      </c>
      <c r="D4909" s="685" t="s">
        <v>25622</v>
      </c>
    </row>
    <row r="4910" spans="1:4" ht="13.5" x14ac:dyDescent="0.25">
      <c r="A4910" s="684">
        <v>91168</v>
      </c>
      <c r="B4910" s="684" t="s">
        <v>46786</v>
      </c>
      <c r="C4910" s="684" t="s">
        <v>4</v>
      </c>
      <c r="D4910" s="685" t="s">
        <v>46787</v>
      </c>
    </row>
    <row r="4911" spans="1:4" ht="13.5" x14ac:dyDescent="0.25">
      <c r="A4911" s="684">
        <v>91169</v>
      </c>
      <c r="B4911" s="684" t="s">
        <v>46788</v>
      </c>
      <c r="C4911" s="684" t="s">
        <v>4</v>
      </c>
      <c r="D4911" s="685" t="s">
        <v>27353</v>
      </c>
    </row>
    <row r="4912" spans="1:4" ht="13.5" x14ac:dyDescent="0.25">
      <c r="A4912" s="684">
        <v>91170</v>
      </c>
      <c r="B4912" s="684" t="s">
        <v>46789</v>
      </c>
      <c r="C4912" s="684" t="s">
        <v>4</v>
      </c>
      <c r="D4912" s="685" t="s">
        <v>41880</v>
      </c>
    </row>
    <row r="4913" spans="1:4" ht="13.5" x14ac:dyDescent="0.25">
      <c r="A4913" s="684">
        <v>91171</v>
      </c>
      <c r="B4913" s="684" t="s">
        <v>46790</v>
      </c>
      <c r="C4913" s="684" t="s">
        <v>4</v>
      </c>
      <c r="D4913" s="685" t="s">
        <v>42011</v>
      </c>
    </row>
    <row r="4914" spans="1:4" ht="13.5" x14ac:dyDescent="0.25">
      <c r="A4914" s="684">
        <v>91172</v>
      </c>
      <c r="B4914" s="684" t="s">
        <v>46791</v>
      </c>
      <c r="C4914" s="684" t="s">
        <v>4</v>
      </c>
      <c r="D4914" s="685" t="s">
        <v>24352</v>
      </c>
    </row>
    <row r="4915" spans="1:4" ht="13.5" x14ac:dyDescent="0.25">
      <c r="A4915" s="684">
        <v>91173</v>
      </c>
      <c r="B4915" s="684" t="s">
        <v>46792</v>
      </c>
      <c r="C4915" s="684" t="s">
        <v>4</v>
      </c>
      <c r="D4915" s="685" t="s">
        <v>23635</v>
      </c>
    </row>
    <row r="4916" spans="1:4" ht="13.5" x14ac:dyDescent="0.25">
      <c r="A4916" s="684">
        <v>91174</v>
      </c>
      <c r="B4916" s="684" t="s">
        <v>46793</v>
      </c>
      <c r="C4916" s="684" t="s">
        <v>4</v>
      </c>
      <c r="D4916" s="685" t="s">
        <v>23997</v>
      </c>
    </row>
    <row r="4917" spans="1:4" ht="13.5" x14ac:dyDescent="0.25">
      <c r="A4917" s="684">
        <v>91175</v>
      </c>
      <c r="B4917" s="684" t="s">
        <v>46794</v>
      </c>
      <c r="C4917" s="684" t="s">
        <v>4</v>
      </c>
      <c r="D4917" s="685" t="s">
        <v>46795</v>
      </c>
    </row>
    <row r="4918" spans="1:4" ht="13.5" x14ac:dyDescent="0.25">
      <c r="A4918" s="684">
        <v>91176</v>
      </c>
      <c r="B4918" s="684" t="s">
        <v>46796</v>
      </c>
      <c r="C4918" s="684" t="s">
        <v>4</v>
      </c>
      <c r="D4918" s="685" t="s">
        <v>27354</v>
      </c>
    </row>
    <row r="4919" spans="1:4" ht="13.5" x14ac:dyDescent="0.25">
      <c r="A4919" s="684">
        <v>91177</v>
      </c>
      <c r="B4919" s="684" t="s">
        <v>46797</v>
      </c>
      <c r="C4919" s="684" t="s">
        <v>4</v>
      </c>
      <c r="D4919" s="685" t="s">
        <v>27355</v>
      </c>
    </row>
    <row r="4920" spans="1:4" ht="13.5" x14ac:dyDescent="0.25">
      <c r="A4920" s="684">
        <v>91178</v>
      </c>
      <c r="B4920" s="684" t="s">
        <v>46798</v>
      </c>
      <c r="C4920" s="684" t="s">
        <v>4</v>
      </c>
      <c r="D4920" s="685" t="s">
        <v>25243</v>
      </c>
    </row>
    <row r="4921" spans="1:4" ht="13.5" x14ac:dyDescent="0.25">
      <c r="A4921" s="684">
        <v>91179</v>
      </c>
      <c r="B4921" s="684" t="s">
        <v>46799</v>
      </c>
      <c r="C4921" s="684" t="s">
        <v>4</v>
      </c>
      <c r="D4921" s="685" t="s">
        <v>27356</v>
      </c>
    </row>
    <row r="4922" spans="1:4" ht="13.5" x14ac:dyDescent="0.25">
      <c r="A4922" s="684">
        <v>91180</v>
      </c>
      <c r="B4922" s="684" t="s">
        <v>46800</v>
      </c>
      <c r="C4922" s="684" t="s">
        <v>4</v>
      </c>
      <c r="D4922" s="685" t="s">
        <v>42131</v>
      </c>
    </row>
    <row r="4923" spans="1:4" ht="13.5" x14ac:dyDescent="0.25">
      <c r="A4923" s="684">
        <v>91181</v>
      </c>
      <c r="B4923" s="684" t="s">
        <v>46801</v>
      </c>
      <c r="C4923" s="684" t="s">
        <v>4</v>
      </c>
      <c r="D4923" s="685" t="s">
        <v>25903</v>
      </c>
    </row>
    <row r="4924" spans="1:4" ht="13.5" x14ac:dyDescent="0.25">
      <c r="A4924" s="684">
        <v>91182</v>
      </c>
      <c r="B4924" s="684" t="s">
        <v>46802</v>
      </c>
      <c r="C4924" s="684" t="s">
        <v>4</v>
      </c>
      <c r="D4924" s="685" t="s">
        <v>27357</v>
      </c>
    </row>
    <row r="4925" spans="1:4" ht="13.5" x14ac:dyDescent="0.25">
      <c r="A4925" s="684">
        <v>91183</v>
      </c>
      <c r="B4925" s="684" t="s">
        <v>46803</v>
      </c>
      <c r="C4925" s="684" t="s">
        <v>4</v>
      </c>
      <c r="D4925" s="685" t="s">
        <v>43395</v>
      </c>
    </row>
    <row r="4926" spans="1:4" ht="13.5" x14ac:dyDescent="0.25">
      <c r="A4926" s="684">
        <v>91184</v>
      </c>
      <c r="B4926" s="684" t="s">
        <v>46804</v>
      </c>
      <c r="C4926" s="684" t="s">
        <v>4</v>
      </c>
      <c r="D4926" s="685" t="s">
        <v>27358</v>
      </c>
    </row>
    <row r="4927" spans="1:4" ht="13.5" x14ac:dyDescent="0.25">
      <c r="A4927" s="684">
        <v>91185</v>
      </c>
      <c r="B4927" s="684" t="s">
        <v>46805</v>
      </c>
      <c r="C4927" s="684" t="s">
        <v>4</v>
      </c>
      <c r="D4927" s="685" t="s">
        <v>27015</v>
      </c>
    </row>
    <row r="4928" spans="1:4" ht="13.5" x14ac:dyDescent="0.25">
      <c r="A4928" s="684">
        <v>91186</v>
      </c>
      <c r="B4928" s="684" t="s">
        <v>46806</v>
      </c>
      <c r="C4928" s="684" t="s">
        <v>4</v>
      </c>
      <c r="D4928" s="685" t="s">
        <v>43852</v>
      </c>
    </row>
    <row r="4929" spans="1:4" ht="13.5" x14ac:dyDescent="0.25">
      <c r="A4929" s="684">
        <v>91187</v>
      </c>
      <c r="B4929" s="684" t="s">
        <v>46807</v>
      </c>
      <c r="C4929" s="684" t="s">
        <v>4</v>
      </c>
      <c r="D4929" s="685" t="s">
        <v>22787</v>
      </c>
    </row>
    <row r="4930" spans="1:4" ht="13.5" x14ac:dyDescent="0.25">
      <c r="A4930" s="684">
        <v>91188</v>
      </c>
      <c r="B4930" s="684" t="s">
        <v>46808</v>
      </c>
      <c r="C4930" s="684" t="s">
        <v>5</v>
      </c>
      <c r="D4930" s="685" t="s">
        <v>45032</v>
      </c>
    </row>
    <row r="4931" spans="1:4" ht="13.5" x14ac:dyDescent="0.25">
      <c r="A4931" s="684">
        <v>91189</v>
      </c>
      <c r="B4931" s="684" t="s">
        <v>46809</v>
      </c>
      <c r="C4931" s="684" t="s">
        <v>5</v>
      </c>
      <c r="D4931" s="685" t="s">
        <v>45978</v>
      </c>
    </row>
    <row r="4932" spans="1:4" ht="13.5" x14ac:dyDescent="0.25">
      <c r="A4932" s="684">
        <v>91190</v>
      </c>
      <c r="B4932" s="684" t="s">
        <v>46810</v>
      </c>
      <c r="C4932" s="684" t="s">
        <v>5</v>
      </c>
      <c r="D4932" s="685" t="s">
        <v>22755</v>
      </c>
    </row>
    <row r="4933" spans="1:4" ht="13.5" x14ac:dyDescent="0.25">
      <c r="A4933" s="684">
        <v>91191</v>
      </c>
      <c r="B4933" s="684" t="s">
        <v>46811</v>
      </c>
      <c r="C4933" s="684" t="s">
        <v>5</v>
      </c>
      <c r="D4933" s="685" t="s">
        <v>27359</v>
      </c>
    </row>
    <row r="4934" spans="1:4" ht="13.5" x14ac:dyDescent="0.25">
      <c r="A4934" s="684">
        <v>91192</v>
      </c>
      <c r="B4934" s="684" t="s">
        <v>46812</v>
      </c>
      <c r="C4934" s="684" t="s">
        <v>5</v>
      </c>
      <c r="D4934" s="685" t="s">
        <v>46813</v>
      </c>
    </row>
    <row r="4935" spans="1:4" ht="13.5" x14ac:dyDescent="0.25">
      <c r="A4935" s="684">
        <v>91222</v>
      </c>
      <c r="B4935" s="684" t="s">
        <v>46814</v>
      </c>
      <c r="C4935" s="684" t="s">
        <v>4</v>
      </c>
      <c r="D4935" s="685" t="s">
        <v>41266</v>
      </c>
    </row>
    <row r="4936" spans="1:4" ht="13.5" x14ac:dyDescent="0.25">
      <c r="A4936" s="684">
        <v>94480</v>
      </c>
      <c r="B4936" s="684" t="s">
        <v>46815</v>
      </c>
      <c r="C4936" s="684" t="s">
        <v>5</v>
      </c>
      <c r="D4936" s="685" t="s">
        <v>46816</v>
      </c>
    </row>
    <row r="4937" spans="1:4" ht="13.5" x14ac:dyDescent="0.25">
      <c r="A4937" s="684">
        <v>94481</v>
      </c>
      <c r="B4937" s="684" t="s">
        <v>46817</v>
      </c>
      <c r="C4937" s="684" t="s">
        <v>5</v>
      </c>
      <c r="D4937" s="685" t="s">
        <v>46818</v>
      </c>
    </row>
    <row r="4938" spans="1:4" ht="13.5" x14ac:dyDescent="0.25">
      <c r="A4938" s="684">
        <v>94482</v>
      </c>
      <c r="B4938" s="684" t="s">
        <v>46819</v>
      </c>
      <c r="C4938" s="684" t="s">
        <v>5</v>
      </c>
      <c r="D4938" s="685" t="s">
        <v>46820</v>
      </c>
    </row>
    <row r="4939" spans="1:4" ht="13.5" x14ac:dyDescent="0.25">
      <c r="A4939" s="684">
        <v>94483</v>
      </c>
      <c r="B4939" s="684" t="s">
        <v>46821</v>
      </c>
      <c r="C4939" s="684" t="s">
        <v>5</v>
      </c>
      <c r="D4939" s="685" t="s">
        <v>46822</v>
      </c>
    </row>
    <row r="4940" spans="1:4" ht="13.5" x14ac:dyDescent="0.25">
      <c r="A4940" s="684">
        <v>95541</v>
      </c>
      <c r="B4940" s="684" t="s">
        <v>46823</v>
      </c>
      <c r="C4940" s="684" t="s">
        <v>5</v>
      </c>
      <c r="D4940" s="685" t="s">
        <v>23996</v>
      </c>
    </row>
    <row r="4941" spans="1:4" ht="13.5" x14ac:dyDescent="0.25">
      <c r="A4941" s="684">
        <v>96559</v>
      </c>
      <c r="B4941" s="684" t="s">
        <v>46824</v>
      </c>
      <c r="C4941" s="684" t="s">
        <v>3</v>
      </c>
      <c r="D4941" s="685" t="s">
        <v>46825</v>
      </c>
    </row>
    <row r="4942" spans="1:4" ht="13.5" x14ac:dyDescent="0.25">
      <c r="A4942" s="684">
        <v>96560</v>
      </c>
      <c r="B4942" s="684" t="s">
        <v>46826</v>
      </c>
      <c r="C4942" s="684" t="s">
        <v>3</v>
      </c>
      <c r="D4942" s="685" t="s">
        <v>43347</v>
      </c>
    </row>
    <row r="4943" spans="1:4" ht="13.5" x14ac:dyDescent="0.25">
      <c r="A4943" s="684">
        <v>96561</v>
      </c>
      <c r="B4943" s="684" t="s">
        <v>46827</v>
      </c>
      <c r="C4943" s="684" t="s">
        <v>3</v>
      </c>
      <c r="D4943" s="685" t="s">
        <v>25631</v>
      </c>
    </row>
    <row r="4944" spans="1:4" ht="13.5" x14ac:dyDescent="0.25">
      <c r="A4944" s="684">
        <v>96562</v>
      </c>
      <c r="B4944" s="684" t="s">
        <v>46828</v>
      </c>
      <c r="C4944" s="684" t="s">
        <v>4</v>
      </c>
      <c r="D4944" s="685" t="s">
        <v>27360</v>
      </c>
    </row>
    <row r="4945" spans="1:4" ht="13.5" x14ac:dyDescent="0.25">
      <c r="A4945" s="684">
        <v>96563</v>
      </c>
      <c r="B4945" s="684" t="s">
        <v>46829</v>
      </c>
      <c r="C4945" s="684" t="s">
        <v>4</v>
      </c>
      <c r="D4945" s="685" t="s">
        <v>26945</v>
      </c>
    </row>
    <row r="4946" spans="1:4" ht="13.5" x14ac:dyDescent="0.25">
      <c r="A4946" s="684">
        <v>101802</v>
      </c>
      <c r="B4946" s="684" t="s">
        <v>26252</v>
      </c>
      <c r="C4946" s="684" t="s">
        <v>5</v>
      </c>
      <c r="D4946" s="685" t="s">
        <v>46830</v>
      </c>
    </row>
    <row r="4947" spans="1:4" ht="13.5" x14ac:dyDescent="0.25">
      <c r="A4947" s="684">
        <v>101803</v>
      </c>
      <c r="B4947" s="684" t="s">
        <v>26253</v>
      </c>
      <c r="C4947" s="684" t="s">
        <v>5</v>
      </c>
      <c r="D4947" s="685" t="s">
        <v>46831</v>
      </c>
    </row>
    <row r="4948" spans="1:4" ht="13.5" x14ac:dyDescent="0.25">
      <c r="A4948" s="684">
        <v>101804</v>
      </c>
      <c r="B4948" s="684" t="s">
        <v>26254</v>
      </c>
      <c r="C4948" s="684" t="s">
        <v>5</v>
      </c>
      <c r="D4948" s="685" t="s">
        <v>46832</v>
      </c>
    </row>
    <row r="4949" spans="1:4" ht="13.5" x14ac:dyDescent="0.25">
      <c r="A4949" s="684">
        <v>101805</v>
      </c>
      <c r="B4949" s="684" t="s">
        <v>26255</v>
      </c>
      <c r="C4949" s="684" t="s">
        <v>5</v>
      </c>
      <c r="D4949" s="685" t="s">
        <v>46833</v>
      </c>
    </row>
    <row r="4950" spans="1:4" ht="13.5" x14ac:dyDescent="0.25">
      <c r="A4950" s="684">
        <v>102111</v>
      </c>
      <c r="B4950" s="684" t="s">
        <v>26256</v>
      </c>
      <c r="C4950" s="684" t="s">
        <v>5</v>
      </c>
      <c r="D4950" s="685" t="s">
        <v>46834</v>
      </c>
    </row>
    <row r="4951" spans="1:4" ht="13.5" x14ac:dyDescent="0.25">
      <c r="A4951" s="684">
        <v>102112</v>
      </c>
      <c r="B4951" s="684" t="s">
        <v>26257</v>
      </c>
      <c r="C4951" s="684" t="s">
        <v>5</v>
      </c>
      <c r="D4951" s="685" t="s">
        <v>46835</v>
      </c>
    </row>
    <row r="4952" spans="1:4" ht="13.5" x14ac:dyDescent="0.25">
      <c r="A4952" s="684">
        <v>102113</v>
      </c>
      <c r="B4952" s="684" t="s">
        <v>26258</v>
      </c>
      <c r="C4952" s="684" t="s">
        <v>5</v>
      </c>
      <c r="D4952" s="685" t="s">
        <v>46836</v>
      </c>
    </row>
    <row r="4953" spans="1:4" ht="13.5" x14ac:dyDescent="0.25">
      <c r="A4953" s="684">
        <v>102114</v>
      </c>
      <c r="B4953" s="684" t="s">
        <v>26259</v>
      </c>
      <c r="C4953" s="684" t="s">
        <v>5</v>
      </c>
      <c r="D4953" s="685" t="s">
        <v>46837</v>
      </c>
    </row>
    <row r="4954" spans="1:4" ht="13.5" x14ac:dyDescent="0.25">
      <c r="A4954" s="684">
        <v>102115</v>
      </c>
      <c r="B4954" s="684" t="s">
        <v>26260</v>
      </c>
      <c r="C4954" s="684" t="s">
        <v>5</v>
      </c>
      <c r="D4954" s="685" t="s">
        <v>46838</v>
      </c>
    </row>
    <row r="4955" spans="1:4" ht="13.5" x14ac:dyDescent="0.25">
      <c r="A4955" s="684">
        <v>102116</v>
      </c>
      <c r="B4955" s="684" t="s">
        <v>26261</v>
      </c>
      <c r="C4955" s="684" t="s">
        <v>5</v>
      </c>
      <c r="D4955" s="685" t="s">
        <v>46839</v>
      </c>
    </row>
    <row r="4956" spans="1:4" ht="13.5" x14ac:dyDescent="0.25">
      <c r="A4956" s="684">
        <v>102117</v>
      </c>
      <c r="B4956" s="684" t="s">
        <v>26262</v>
      </c>
      <c r="C4956" s="684" t="s">
        <v>5</v>
      </c>
      <c r="D4956" s="685" t="s">
        <v>46840</v>
      </c>
    </row>
    <row r="4957" spans="1:4" ht="13.5" x14ac:dyDescent="0.25">
      <c r="A4957" s="684">
        <v>102118</v>
      </c>
      <c r="B4957" s="684" t="s">
        <v>26263</v>
      </c>
      <c r="C4957" s="684" t="s">
        <v>5</v>
      </c>
      <c r="D4957" s="685" t="s">
        <v>46841</v>
      </c>
    </row>
    <row r="4958" spans="1:4" ht="13.5" x14ac:dyDescent="0.25">
      <c r="A4958" s="684">
        <v>102119</v>
      </c>
      <c r="B4958" s="684" t="s">
        <v>26264</v>
      </c>
      <c r="C4958" s="684" t="s">
        <v>5</v>
      </c>
      <c r="D4958" s="685" t="s">
        <v>46842</v>
      </c>
    </row>
    <row r="4959" spans="1:4" ht="13.5" x14ac:dyDescent="0.25">
      <c r="A4959" s="684">
        <v>102121</v>
      </c>
      <c r="B4959" s="684" t="s">
        <v>26265</v>
      </c>
      <c r="C4959" s="684" t="s">
        <v>5</v>
      </c>
      <c r="D4959" s="685" t="s">
        <v>46843</v>
      </c>
    </row>
    <row r="4960" spans="1:4" ht="13.5" x14ac:dyDescent="0.25">
      <c r="A4960" s="684">
        <v>102122</v>
      </c>
      <c r="B4960" s="684" t="s">
        <v>26266</v>
      </c>
      <c r="C4960" s="684" t="s">
        <v>5</v>
      </c>
      <c r="D4960" s="685" t="s">
        <v>46844</v>
      </c>
    </row>
    <row r="4961" spans="1:4" ht="13.5" x14ac:dyDescent="0.25">
      <c r="A4961" s="684">
        <v>102123</v>
      </c>
      <c r="B4961" s="684" t="s">
        <v>26267</v>
      </c>
      <c r="C4961" s="684" t="s">
        <v>5</v>
      </c>
      <c r="D4961" s="685" t="s">
        <v>46845</v>
      </c>
    </row>
    <row r="4962" spans="1:4" ht="13.5" x14ac:dyDescent="0.25">
      <c r="A4962" s="684">
        <v>102136</v>
      </c>
      <c r="B4962" s="684" t="s">
        <v>26268</v>
      </c>
      <c r="C4962" s="684" t="s">
        <v>5</v>
      </c>
      <c r="D4962" s="685" t="s">
        <v>27361</v>
      </c>
    </row>
    <row r="4963" spans="1:4" ht="13.5" x14ac:dyDescent="0.25">
      <c r="A4963" s="684">
        <v>102137</v>
      </c>
      <c r="B4963" s="684" t="s">
        <v>26269</v>
      </c>
      <c r="C4963" s="684" t="s">
        <v>5</v>
      </c>
      <c r="D4963" s="685" t="s">
        <v>46846</v>
      </c>
    </row>
    <row r="4964" spans="1:4" ht="13.5" x14ac:dyDescent="0.25">
      <c r="A4964" s="684">
        <v>102138</v>
      </c>
      <c r="B4964" s="684" t="s">
        <v>26270</v>
      </c>
      <c r="C4964" s="684" t="s">
        <v>5</v>
      </c>
      <c r="D4964" s="685" t="s">
        <v>46847</v>
      </c>
    </row>
    <row r="4965" spans="1:4" ht="13.5" x14ac:dyDescent="0.25">
      <c r="A4965" s="684">
        <v>93350</v>
      </c>
      <c r="B4965" s="684" t="s">
        <v>46848</v>
      </c>
      <c r="C4965" s="684" t="s">
        <v>5</v>
      </c>
      <c r="D4965" s="685" t="s">
        <v>46849</v>
      </c>
    </row>
    <row r="4966" spans="1:4" ht="13.5" x14ac:dyDescent="0.25">
      <c r="A4966" s="684">
        <v>93351</v>
      </c>
      <c r="B4966" s="684" t="s">
        <v>46850</v>
      </c>
      <c r="C4966" s="684" t="s">
        <v>5</v>
      </c>
      <c r="D4966" s="685" t="s">
        <v>46851</v>
      </c>
    </row>
    <row r="4967" spans="1:4" ht="13.5" x14ac:dyDescent="0.25">
      <c r="A4967" s="684">
        <v>93352</v>
      </c>
      <c r="B4967" s="684" t="s">
        <v>46852</v>
      </c>
      <c r="C4967" s="684" t="s">
        <v>5</v>
      </c>
      <c r="D4967" s="685" t="s">
        <v>46853</v>
      </c>
    </row>
    <row r="4968" spans="1:4" ht="13.5" x14ac:dyDescent="0.25">
      <c r="A4968" s="684">
        <v>93353</v>
      </c>
      <c r="B4968" s="684" t="s">
        <v>46854</v>
      </c>
      <c r="C4968" s="684" t="s">
        <v>5</v>
      </c>
      <c r="D4968" s="685" t="s">
        <v>46855</v>
      </c>
    </row>
    <row r="4969" spans="1:4" ht="13.5" x14ac:dyDescent="0.25">
      <c r="A4969" s="684">
        <v>93354</v>
      </c>
      <c r="B4969" s="684" t="s">
        <v>46856</v>
      </c>
      <c r="C4969" s="684" t="s">
        <v>5</v>
      </c>
      <c r="D4969" s="685" t="s">
        <v>46857</v>
      </c>
    </row>
    <row r="4970" spans="1:4" ht="13.5" x14ac:dyDescent="0.25">
      <c r="A4970" s="684">
        <v>93355</v>
      </c>
      <c r="B4970" s="684" t="s">
        <v>46858</v>
      </c>
      <c r="C4970" s="684" t="s">
        <v>5</v>
      </c>
      <c r="D4970" s="685" t="s">
        <v>46859</v>
      </c>
    </row>
    <row r="4971" spans="1:4" ht="13.5" x14ac:dyDescent="0.25">
      <c r="A4971" s="684">
        <v>93356</v>
      </c>
      <c r="B4971" s="684" t="s">
        <v>46860</v>
      </c>
      <c r="C4971" s="684" t="s">
        <v>5</v>
      </c>
      <c r="D4971" s="685" t="s">
        <v>46861</v>
      </c>
    </row>
    <row r="4972" spans="1:4" ht="13.5" x14ac:dyDescent="0.25">
      <c r="A4972" s="684">
        <v>93357</v>
      </c>
      <c r="B4972" s="684" t="s">
        <v>46862</v>
      </c>
      <c r="C4972" s="684" t="s">
        <v>5</v>
      </c>
      <c r="D4972" s="685" t="s">
        <v>46863</v>
      </c>
    </row>
    <row r="4973" spans="1:4" ht="13.5" x14ac:dyDescent="0.25">
      <c r="A4973" s="684">
        <v>96520</v>
      </c>
      <c r="B4973" s="684" t="s">
        <v>46864</v>
      </c>
      <c r="C4973" s="684" t="s">
        <v>20</v>
      </c>
      <c r="D4973" s="685" t="s">
        <v>46865</v>
      </c>
    </row>
    <row r="4974" spans="1:4" ht="13.5" x14ac:dyDescent="0.25">
      <c r="A4974" s="684">
        <v>96521</v>
      </c>
      <c r="B4974" s="684" t="s">
        <v>46866</v>
      </c>
      <c r="C4974" s="684" t="s">
        <v>20</v>
      </c>
      <c r="D4974" s="685" t="s">
        <v>46867</v>
      </c>
    </row>
    <row r="4975" spans="1:4" ht="13.5" x14ac:dyDescent="0.25">
      <c r="A4975" s="684">
        <v>96522</v>
      </c>
      <c r="B4975" s="684" t="s">
        <v>46868</v>
      </c>
      <c r="C4975" s="684" t="s">
        <v>20</v>
      </c>
      <c r="D4975" s="685" t="s">
        <v>46869</v>
      </c>
    </row>
    <row r="4976" spans="1:4" ht="13.5" x14ac:dyDescent="0.25">
      <c r="A4976" s="684">
        <v>96523</v>
      </c>
      <c r="B4976" s="684" t="s">
        <v>46870</v>
      </c>
      <c r="C4976" s="684" t="s">
        <v>20</v>
      </c>
      <c r="D4976" s="685" t="s">
        <v>46871</v>
      </c>
    </row>
    <row r="4977" spans="1:4" ht="13.5" x14ac:dyDescent="0.25">
      <c r="A4977" s="684">
        <v>96524</v>
      </c>
      <c r="B4977" s="684" t="s">
        <v>46872</v>
      </c>
      <c r="C4977" s="684" t="s">
        <v>20</v>
      </c>
      <c r="D4977" s="685" t="s">
        <v>46873</v>
      </c>
    </row>
    <row r="4978" spans="1:4" ht="13.5" x14ac:dyDescent="0.25">
      <c r="A4978" s="684">
        <v>96525</v>
      </c>
      <c r="B4978" s="684" t="s">
        <v>46874</v>
      </c>
      <c r="C4978" s="684" t="s">
        <v>20</v>
      </c>
      <c r="D4978" s="685" t="s">
        <v>46875</v>
      </c>
    </row>
    <row r="4979" spans="1:4" ht="13.5" x14ac:dyDescent="0.25">
      <c r="A4979" s="684">
        <v>96526</v>
      </c>
      <c r="B4979" s="684" t="s">
        <v>46876</v>
      </c>
      <c r="C4979" s="684" t="s">
        <v>20</v>
      </c>
      <c r="D4979" s="685" t="s">
        <v>27362</v>
      </c>
    </row>
    <row r="4980" spans="1:4" ht="13.5" x14ac:dyDescent="0.25">
      <c r="A4980" s="684">
        <v>96527</v>
      </c>
      <c r="B4980" s="684" t="s">
        <v>46877</v>
      </c>
      <c r="C4980" s="684" t="s">
        <v>20</v>
      </c>
      <c r="D4980" s="685" t="s">
        <v>46878</v>
      </c>
    </row>
    <row r="4981" spans="1:4" ht="13.5" x14ac:dyDescent="0.25">
      <c r="A4981" s="684">
        <v>96528</v>
      </c>
      <c r="B4981" s="684" t="s">
        <v>46879</v>
      </c>
      <c r="C4981" s="684" t="s">
        <v>3</v>
      </c>
      <c r="D4981" s="685" t="s">
        <v>46880</v>
      </c>
    </row>
    <row r="4982" spans="1:4" ht="13.5" x14ac:dyDescent="0.25">
      <c r="A4982" s="684">
        <v>101114</v>
      </c>
      <c r="B4982" s="684" t="s">
        <v>24355</v>
      </c>
      <c r="C4982" s="684" t="s">
        <v>20</v>
      </c>
      <c r="D4982" s="685" t="s">
        <v>41909</v>
      </c>
    </row>
    <row r="4983" spans="1:4" ht="13.5" x14ac:dyDescent="0.25">
      <c r="A4983" s="684">
        <v>101115</v>
      </c>
      <c r="B4983" s="684" t="s">
        <v>24356</v>
      </c>
      <c r="C4983" s="684" t="s">
        <v>20</v>
      </c>
      <c r="D4983" s="685" t="s">
        <v>26631</v>
      </c>
    </row>
    <row r="4984" spans="1:4" ht="13.5" x14ac:dyDescent="0.25">
      <c r="A4984" s="684">
        <v>101116</v>
      </c>
      <c r="B4984" s="684" t="s">
        <v>24357</v>
      </c>
      <c r="C4984" s="684" t="s">
        <v>20</v>
      </c>
      <c r="D4984" s="685" t="s">
        <v>22795</v>
      </c>
    </row>
    <row r="4985" spans="1:4" ht="13.5" x14ac:dyDescent="0.25">
      <c r="A4985" s="684">
        <v>101117</v>
      </c>
      <c r="B4985" s="684" t="s">
        <v>24358</v>
      </c>
      <c r="C4985" s="684" t="s">
        <v>20</v>
      </c>
      <c r="D4985" s="685" t="s">
        <v>46881</v>
      </c>
    </row>
    <row r="4986" spans="1:4" ht="13.5" x14ac:dyDescent="0.25">
      <c r="A4986" s="684">
        <v>101118</v>
      </c>
      <c r="B4986" s="684" t="s">
        <v>24359</v>
      </c>
      <c r="C4986" s="684" t="s">
        <v>20</v>
      </c>
      <c r="D4986" s="685" t="s">
        <v>46882</v>
      </c>
    </row>
    <row r="4987" spans="1:4" ht="13.5" x14ac:dyDescent="0.25">
      <c r="A4987" s="684">
        <v>101119</v>
      </c>
      <c r="B4987" s="684" t="s">
        <v>24360</v>
      </c>
      <c r="C4987" s="684" t="s">
        <v>20</v>
      </c>
      <c r="D4987" s="685" t="s">
        <v>42905</v>
      </c>
    </row>
    <row r="4988" spans="1:4" ht="13.5" x14ac:dyDescent="0.25">
      <c r="A4988" s="684">
        <v>101120</v>
      </c>
      <c r="B4988" s="684" t="s">
        <v>24361</v>
      </c>
      <c r="C4988" s="684" t="s">
        <v>20</v>
      </c>
      <c r="D4988" s="685" t="s">
        <v>46883</v>
      </c>
    </row>
    <row r="4989" spans="1:4" ht="13.5" x14ac:dyDescent="0.25">
      <c r="A4989" s="684">
        <v>101121</v>
      </c>
      <c r="B4989" s="684" t="s">
        <v>24362</v>
      </c>
      <c r="C4989" s="684" t="s">
        <v>20</v>
      </c>
      <c r="D4989" s="685" t="s">
        <v>23992</v>
      </c>
    </row>
    <row r="4990" spans="1:4" ht="13.5" x14ac:dyDescent="0.25">
      <c r="A4990" s="684">
        <v>101122</v>
      </c>
      <c r="B4990" s="684" t="s">
        <v>24363</v>
      </c>
      <c r="C4990" s="684" t="s">
        <v>20</v>
      </c>
      <c r="D4990" s="685" t="s">
        <v>22018</v>
      </c>
    </row>
    <row r="4991" spans="1:4" ht="13.5" x14ac:dyDescent="0.25">
      <c r="A4991" s="684">
        <v>101123</v>
      </c>
      <c r="B4991" s="684" t="s">
        <v>24364</v>
      </c>
      <c r="C4991" s="684" t="s">
        <v>20</v>
      </c>
      <c r="D4991" s="685" t="s">
        <v>23973</v>
      </c>
    </row>
    <row r="4992" spans="1:4" ht="13.5" x14ac:dyDescent="0.25">
      <c r="A4992" s="684">
        <v>101124</v>
      </c>
      <c r="B4992" s="684" t="s">
        <v>24365</v>
      </c>
      <c r="C4992" s="684" t="s">
        <v>20</v>
      </c>
      <c r="D4992" s="685" t="s">
        <v>27363</v>
      </c>
    </row>
    <row r="4993" spans="1:4" ht="13.5" x14ac:dyDescent="0.25">
      <c r="A4993" s="684">
        <v>101125</v>
      </c>
      <c r="B4993" s="684" t="s">
        <v>24366</v>
      </c>
      <c r="C4993" s="684" t="s">
        <v>20</v>
      </c>
      <c r="D4993" s="685" t="s">
        <v>27364</v>
      </c>
    </row>
    <row r="4994" spans="1:4" ht="13.5" x14ac:dyDescent="0.25">
      <c r="A4994" s="684">
        <v>101126</v>
      </c>
      <c r="B4994" s="684" t="s">
        <v>24367</v>
      </c>
      <c r="C4994" s="684" t="s">
        <v>20</v>
      </c>
      <c r="D4994" s="685" t="s">
        <v>46884</v>
      </c>
    </row>
    <row r="4995" spans="1:4" ht="13.5" x14ac:dyDescent="0.25">
      <c r="A4995" s="684">
        <v>101127</v>
      </c>
      <c r="B4995" s="684" t="s">
        <v>24368</v>
      </c>
      <c r="C4995" s="684" t="s">
        <v>20</v>
      </c>
      <c r="D4995" s="685" t="s">
        <v>23225</v>
      </c>
    </row>
    <row r="4996" spans="1:4" ht="13.5" x14ac:dyDescent="0.25">
      <c r="A4996" s="684">
        <v>101128</v>
      </c>
      <c r="B4996" s="684" t="s">
        <v>24369</v>
      </c>
      <c r="C4996" s="684" t="s">
        <v>20</v>
      </c>
      <c r="D4996" s="685" t="s">
        <v>43731</v>
      </c>
    </row>
    <row r="4997" spans="1:4" ht="13.5" x14ac:dyDescent="0.25">
      <c r="A4997" s="684">
        <v>101129</v>
      </c>
      <c r="B4997" s="684" t="s">
        <v>24370</v>
      </c>
      <c r="C4997" s="684" t="s">
        <v>20</v>
      </c>
      <c r="D4997" s="685" t="s">
        <v>26554</v>
      </c>
    </row>
    <row r="4998" spans="1:4" ht="13.5" x14ac:dyDescent="0.25">
      <c r="A4998" s="684">
        <v>101130</v>
      </c>
      <c r="B4998" s="684" t="s">
        <v>24371</v>
      </c>
      <c r="C4998" s="684" t="s">
        <v>20</v>
      </c>
      <c r="D4998" s="685" t="s">
        <v>26921</v>
      </c>
    </row>
    <row r="4999" spans="1:4" ht="13.5" x14ac:dyDescent="0.25">
      <c r="A4999" s="684">
        <v>101131</v>
      </c>
      <c r="B4999" s="684" t="s">
        <v>24372</v>
      </c>
      <c r="C4999" s="684" t="s">
        <v>20</v>
      </c>
      <c r="D4999" s="685" t="s">
        <v>46885</v>
      </c>
    </row>
    <row r="5000" spans="1:4" ht="13.5" x14ac:dyDescent="0.25">
      <c r="A5000" s="684">
        <v>101132</v>
      </c>
      <c r="B5000" s="684" t="s">
        <v>24373</v>
      </c>
      <c r="C5000" s="684" t="s">
        <v>20</v>
      </c>
      <c r="D5000" s="685" t="s">
        <v>25902</v>
      </c>
    </row>
    <row r="5001" spans="1:4" ht="13.5" x14ac:dyDescent="0.25">
      <c r="A5001" s="684">
        <v>101133</v>
      </c>
      <c r="B5001" s="684" t="s">
        <v>24374</v>
      </c>
      <c r="C5001" s="684" t="s">
        <v>20</v>
      </c>
      <c r="D5001" s="685" t="s">
        <v>27365</v>
      </c>
    </row>
    <row r="5002" spans="1:4" ht="13.5" x14ac:dyDescent="0.25">
      <c r="A5002" s="684">
        <v>101134</v>
      </c>
      <c r="B5002" s="684" t="s">
        <v>24375</v>
      </c>
      <c r="C5002" s="684" t="s">
        <v>20</v>
      </c>
      <c r="D5002" s="685" t="s">
        <v>27366</v>
      </c>
    </row>
    <row r="5003" spans="1:4" ht="13.5" x14ac:dyDescent="0.25">
      <c r="A5003" s="684">
        <v>101135</v>
      </c>
      <c r="B5003" s="684" t="s">
        <v>24376</v>
      </c>
      <c r="C5003" s="684" t="s">
        <v>20</v>
      </c>
      <c r="D5003" s="685" t="s">
        <v>42295</v>
      </c>
    </row>
    <row r="5004" spans="1:4" ht="13.5" x14ac:dyDescent="0.25">
      <c r="A5004" s="684">
        <v>101136</v>
      </c>
      <c r="B5004" s="684" t="s">
        <v>24377</v>
      </c>
      <c r="C5004" s="684" t="s">
        <v>20</v>
      </c>
      <c r="D5004" s="685" t="s">
        <v>27182</v>
      </c>
    </row>
    <row r="5005" spans="1:4" ht="13.5" x14ac:dyDescent="0.25">
      <c r="A5005" s="684">
        <v>101137</v>
      </c>
      <c r="B5005" s="684" t="s">
        <v>24378</v>
      </c>
      <c r="C5005" s="684" t="s">
        <v>20</v>
      </c>
      <c r="D5005" s="685" t="s">
        <v>27367</v>
      </c>
    </row>
    <row r="5006" spans="1:4" ht="13.5" x14ac:dyDescent="0.25">
      <c r="A5006" s="684">
        <v>101138</v>
      </c>
      <c r="B5006" s="684" t="s">
        <v>24379</v>
      </c>
      <c r="C5006" s="684" t="s">
        <v>20</v>
      </c>
      <c r="D5006" s="685" t="s">
        <v>23924</v>
      </c>
    </row>
    <row r="5007" spans="1:4" ht="13.5" x14ac:dyDescent="0.25">
      <c r="A5007" s="684">
        <v>101139</v>
      </c>
      <c r="B5007" s="684" t="s">
        <v>24380</v>
      </c>
      <c r="C5007" s="684" t="s">
        <v>20</v>
      </c>
      <c r="D5007" s="685" t="s">
        <v>27368</v>
      </c>
    </row>
    <row r="5008" spans="1:4" ht="13.5" x14ac:dyDescent="0.25">
      <c r="A5008" s="684">
        <v>101140</v>
      </c>
      <c r="B5008" s="684" t="s">
        <v>24381</v>
      </c>
      <c r="C5008" s="684" t="s">
        <v>20</v>
      </c>
      <c r="D5008" s="685" t="s">
        <v>24261</v>
      </c>
    </row>
    <row r="5009" spans="1:4" ht="13.5" x14ac:dyDescent="0.25">
      <c r="A5009" s="684">
        <v>101141</v>
      </c>
      <c r="B5009" s="684" t="s">
        <v>24382</v>
      </c>
      <c r="C5009" s="684" t="s">
        <v>20</v>
      </c>
      <c r="D5009" s="685" t="s">
        <v>43472</v>
      </c>
    </row>
    <row r="5010" spans="1:4" ht="13.5" x14ac:dyDescent="0.25">
      <c r="A5010" s="684">
        <v>101142</v>
      </c>
      <c r="B5010" s="684" t="s">
        <v>24383</v>
      </c>
      <c r="C5010" s="684" t="s">
        <v>20</v>
      </c>
      <c r="D5010" s="685" t="s">
        <v>24158</v>
      </c>
    </row>
    <row r="5011" spans="1:4" ht="13.5" x14ac:dyDescent="0.25">
      <c r="A5011" s="684">
        <v>101143</v>
      </c>
      <c r="B5011" s="684" t="s">
        <v>24384</v>
      </c>
      <c r="C5011" s="684" t="s">
        <v>20</v>
      </c>
      <c r="D5011" s="685" t="s">
        <v>25141</v>
      </c>
    </row>
    <row r="5012" spans="1:4" ht="13.5" x14ac:dyDescent="0.25">
      <c r="A5012" s="684">
        <v>101144</v>
      </c>
      <c r="B5012" s="684" t="s">
        <v>24385</v>
      </c>
      <c r="C5012" s="684" t="s">
        <v>20</v>
      </c>
      <c r="D5012" s="685" t="s">
        <v>25691</v>
      </c>
    </row>
    <row r="5013" spans="1:4" ht="13.5" x14ac:dyDescent="0.25">
      <c r="A5013" s="684">
        <v>101145</v>
      </c>
      <c r="B5013" s="684" t="s">
        <v>24386</v>
      </c>
      <c r="C5013" s="684" t="s">
        <v>20</v>
      </c>
      <c r="D5013" s="685" t="s">
        <v>46886</v>
      </c>
    </row>
    <row r="5014" spans="1:4" ht="13.5" x14ac:dyDescent="0.25">
      <c r="A5014" s="684">
        <v>101146</v>
      </c>
      <c r="B5014" s="684" t="s">
        <v>24388</v>
      </c>
      <c r="C5014" s="684" t="s">
        <v>20</v>
      </c>
      <c r="D5014" s="685" t="s">
        <v>24595</v>
      </c>
    </row>
    <row r="5015" spans="1:4" ht="13.5" x14ac:dyDescent="0.25">
      <c r="A5015" s="684">
        <v>101147</v>
      </c>
      <c r="B5015" s="684" t="s">
        <v>24389</v>
      </c>
      <c r="C5015" s="684" t="s">
        <v>20</v>
      </c>
      <c r="D5015" s="685" t="s">
        <v>44998</v>
      </c>
    </row>
    <row r="5016" spans="1:4" ht="13.5" x14ac:dyDescent="0.25">
      <c r="A5016" s="684">
        <v>101148</v>
      </c>
      <c r="B5016" s="684" t="s">
        <v>24390</v>
      </c>
      <c r="C5016" s="684" t="s">
        <v>20</v>
      </c>
      <c r="D5016" s="685" t="s">
        <v>27369</v>
      </c>
    </row>
    <row r="5017" spans="1:4" ht="13.5" x14ac:dyDescent="0.25">
      <c r="A5017" s="684">
        <v>101149</v>
      </c>
      <c r="B5017" s="684" t="s">
        <v>24391</v>
      </c>
      <c r="C5017" s="684" t="s">
        <v>20</v>
      </c>
      <c r="D5017" s="685" t="s">
        <v>25684</v>
      </c>
    </row>
    <row r="5018" spans="1:4" ht="13.5" x14ac:dyDescent="0.25">
      <c r="A5018" s="684">
        <v>101150</v>
      </c>
      <c r="B5018" s="684" t="s">
        <v>24392</v>
      </c>
      <c r="C5018" s="684" t="s">
        <v>20</v>
      </c>
      <c r="D5018" s="685" t="s">
        <v>25394</v>
      </c>
    </row>
    <row r="5019" spans="1:4" ht="13.5" x14ac:dyDescent="0.25">
      <c r="A5019" s="684">
        <v>101151</v>
      </c>
      <c r="B5019" s="684" t="s">
        <v>24393</v>
      </c>
      <c r="C5019" s="684" t="s">
        <v>20</v>
      </c>
      <c r="D5019" s="685" t="s">
        <v>23676</v>
      </c>
    </row>
    <row r="5020" spans="1:4" ht="13.5" x14ac:dyDescent="0.25">
      <c r="A5020" s="684">
        <v>101152</v>
      </c>
      <c r="B5020" s="684" t="s">
        <v>24394</v>
      </c>
      <c r="C5020" s="684" t="s">
        <v>20</v>
      </c>
      <c r="D5020" s="685" t="s">
        <v>46887</v>
      </c>
    </row>
    <row r="5021" spans="1:4" ht="13.5" x14ac:dyDescent="0.25">
      <c r="A5021" s="684">
        <v>101153</v>
      </c>
      <c r="B5021" s="684" t="s">
        <v>24395</v>
      </c>
      <c r="C5021" s="684" t="s">
        <v>20</v>
      </c>
      <c r="D5021" s="685" t="s">
        <v>26922</v>
      </c>
    </row>
    <row r="5022" spans="1:4" ht="13.5" x14ac:dyDescent="0.25">
      <c r="A5022" s="684">
        <v>101206</v>
      </c>
      <c r="B5022" s="684" t="s">
        <v>46888</v>
      </c>
      <c r="C5022" s="684" t="s">
        <v>20</v>
      </c>
      <c r="D5022" s="685" t="s">
        <v>24000</v>
      </c>
    </row>
    <row r="5023" spans="1:4" ht="13.5" x14ac:dyDescent="0.25">
      <c r="A5023" s="684">
        <v>101207</v>
      </c>
      <c r="B5023" s="684" t="s">
        <v>46889</v>
      </c>
      <c r="C5023" s="684" t="s">
        <v>20</v>
      </c>
      <c r="D5023" s="685" t="s">
        <v>27060</v>
      </c>
    </row>
    <row r="5024" spans="1:4" ht="13.5" x14ac:dyDescent="0.25">
      <c r="A5024" s="684">
        <v>101208</v>
      </c>
      <c r="B5024" s="684" t="s">
        <v>46890</v>
      </c>
      <c r="C5024" s="684" t="s">
        <v>20</v>
      </c>
      <c r="D5024" s="685" t="s">
        <v>46891</v>
      </c>
    </row>
    <row r="5025" spans="1:4" ht="13.5" x14ac:dyDescent="0.25">
      <c r="A5025" s="684">
        <v>101209</v>
      </c>
      <c r="B5025" s="684" t="s">
        <v>46892</v>
      </c>
      <c r="C5025" s="684" t="s">
        <v>20</v>
      </c>
      <c r="D5025" s="685" t="s">
        <v>46893</v>
      </c>
    </row>
    <row r="5026" spans="1:4" ht="13.5" x14ac:dyDescent="0.25">
      <c r="A5026" s="684">
        <v>101210</v>
      </c>
      <c r="B5026" s="684" t="s">
        <v>46894</v>
      </c>
      <c r="C5026" s="684" t="s">
        <v>20</v>
      </c>
      <c r="D5026" s="685" t="s">
        <v>46895</v>
      </c>
    </row>
    <row r="5027" spans="1:4" ht="13.5" x14ac:dyDescent="0.25">
      <c r="A5027" s="684">
        <v>101211</v>
      </c>
      <c r="B5027" s="684" t="s">
        <v>46896</v>
      </c>
      <c r="C5027" s="684" t="s">
        <v>20</v>
      </c>
      <c r="D5027" s="685" t="s">
        <v>43483</v>
      </c>
    </row>
    <row r="5028" spans="1:4" ht="13.5" x14ac:dyDescent="0.25">
      <c r="A5028" s="684">
        <v>101212</v>
      </c>
      <c r="B5028" s="684" t="s">
        <v>46897</v>
      </c>
      <c r="C5028" s="684" t="s">
        <v>20</v>
      </c>
      <c r="D5028" s="685" t="s">
        <v>27370</v>
      </c>
    </row>
    <row r="5029" spans="1:4" ht="13.5" x14ac:dyDescent="0.25">
      <c r="A5029" s="684">
        <v>101213</v>
      </c>
      <c r="B5029" s="684" t="s">
        <v>46898</v>
      </c>
      <c r="C5029" s="684" t="s">
        <v>20</v>
      </c>
      <c r="D5029" s="685" t="s">
        <v>27371</v>
      </c>
    </row>
    <row r="5030" spans="1:4" ht="13.5" x14ac:dyDescent="0.25">
      <c r="A5030" s="684">
        <v>101214</v>
      </c>
      <c r="B5030" s="684" t="s">
        <v>46899</v>
      </c>
      <c r="C5030" s="684" t="s">
        <v>20</v>
      </c>
      <c r="D5030" s="685" t="s">
        <v>24623</v>
      </c>
    </row>
    <row r="5031" spans="1:4" ht="13.5" x14ac:dyDescent="0.25">
      <c r="A5031" s="684">
        <v>101215</v>
      </c>
      <c r="B5031" s="684" t="s">
        <v>46900</v>
      </c>
      <c r="C5031" s="684" t="s">
        <v>20</v>
      </c>
      <c r="D5031" s="685" t="s">
        <v>23795</v>
      </c>
    </row>
    <row r="5032" spans="1:4" ht="13.5" x14ac:dyDescent="0.25">
      <c r="A5032" s="684">
        <v>101216</v>
      </c>
      <c r="B5032" s="684" t="s">
        <v>46901</v>
      </c>
      <c r="C5032" s="684" t="s">
        <v>20</v>
      </c>
      <c r="D5032" s="685" t="s">
        <v>25628</v>
      </c>
    </row>
    <row r="5033" spans="1:4" ht="13.5" x14ac:dyDescent="0.25">
      <c r="A5033" s="684">
        <v>101217</v>
      </c>
      <c r="B5033" s="684" t="s">
        <v>46902</v>
      </c>
      <c r="C5033" s="684" t="s">
        <v>20</v>
      </c>
      <c r="D5033" s="685" t="s">
        <v>42388</v>
      </c>
    </row>
    <row r="5034" spans="1:4" ht="13.5" x14ac:dyDescent="0.25">
      <c r="A5034" s="684">
        <v>101218</v>
      </c>
      <c r="B5034" s="684" t="s">
        <v>46903</v>
      </c>
      <c r="C5034" s="684" t="s">
        <v>20</v>
      </c>
      <c r="D5034" s="685" t="s">
        <v>44873</v>
      </c>
    </row>
    <row r="5035" spans="1:4" ht="13.5" x14ac:dyDescent="0.25">
      <c r="A5035" s="684">
        <v>101219</v>
      </c>
      <c r="B5035" s="684" t="s">
        <v>46904</v>
      </c>
      <c r="C5035" s="684" t="s">
        <v>20</v>
      </c>
      <c r="D5035" s="685" t="s">
        <v>24689</v>
      </c>
    </row>
    <row r="5036" spans="1:4" ht="13.5" x14ac:dyDescent="0.25">
      <c r="A5036" s="684">
        <v>101220</v>
      </c>
      <c r="B5036" s="684" t="s">
        <v>46905</v>
      </c>
      <c r="C5036" s="684" t="s">
        <v>20</v>
      </c>
      <c r="D5036" s="685" t="s">
        <v>46906</v>
      </c>
    </row>
    <row r="5037" spans="1:4" ht="13.5" x14ac:dyDescent="0.25">
      <c r="A5037" s="684">
        <v>101221</v>
      </c>
      <c r="B5037" s="684" t="s">
        <v>46907</v>
      </c>
      <c r="C5037" s="684" t="s">
        <v>20</v>
      </c>
      <c r="D5037" s="685" t="s">
        <v>46908</v>
      </c>
    </row>
    <row r="5038" spans="1:4" ht="13.5" x14ac:dyDescent="0.25">
      <c r="A5038" s="684">
        <v>101222</v>
      </c>
      <c r="B5038" s="684" t="s">
        <v>46909</v>
      </c>
      <c r="C5038" s="684" t="s">
        <v>20</v>
      </c>
      <c r="D5038" s="685" t="s">
        <v>27185</v>
      </c>
    </row>
    <row r="5039" spans="1:4" ht="13.5" x14ac:dyDescent="0.25">
      <c r="A5039" s="684">
        <v>101223</v>
      </c>
      <c r="B5039" s="684" t="s">
        <v>46910</v>
      </c>
      <c r="C5039" s="684" t="s">
        <v>20</v>
      </c>
      <c r="D5039" s="685" t="s">
        <v>27372</v>
      </c>
    </row>
    <row r="5040" spans="1:4" ht="13.5" x14ac:dyDescent="0.25">
      <c r="A5040" s="684">
        <v>101224</v>
      </c>
      <c r="B5040" s="684" t="s">
        <v>46911</v>
      </c>
      <c r="C5040" s="684" t="s">
        <v>20</v>
      </c>
      <c r="D5040" s="685" t="s">
        <v>27373</v>
      </c>
    </row>
    <row r="5041" spans="1:4" ht="13.5" x14ac:dyDescent="0.25">
      <c r="A5041" s="684">
        <v>101225</v>
      </c>
      <c r="B5041" s="684" t="s">
        <v>46912</v>
      </c>
      <c r="C5041" s="684" t="s">
        <v>20</v>
      </c>
      <c r="D5041" s="685" t="s">
        <v>27374</v>
      </c>
    </row>
    <row r="5042" spans="1:4" ht="13.5" x14ac:dyDescent="0.25">
      <c r="A5042" s="684">
        <v>101226</v>
      </c>
      <c r="B5042" s="684" t="s">
        <v>46913</v>
      </c>
      <c r="C5042" s="684" t="s">
        <v>20</v>
      </c>
      <c r="D5042" s="685" t="s">
        <v>23922</v>
      </c>
    </row>
    <row r="5043" spans="1:4" ht="13.5" x14ac:dyDescent="0.25">
      <c r="A5043" s="684">
        <v>101227</v>
      </c>
      <c r="B5043" s="684" t="s">
        <v>46914</v>
      </c>
      <c r="C5043" s="684" t="s">
        <v>20</v>
      </c>
      <c r="D5043" s="685" t="s">
        <v>46915</v>
      </c>
    </row>
    <row r="5044" spans="1:4" ht="13.5" x14ac:dyDescent="0.25">
      <c r="A5044" s="684">
        <v>101228</v>
      </c>
      <c r="B5044" s="684" t="s">
        <v>46916</v>
      </c>
      <c r="C5044" s="684" t="s">
        <v>20</v>
      </c>
      <c r="D5044" s="685" t="s">
        <v>46094</v>
      </c>
    </row>
    <row r="5045" spans="1:4" ht="13.5" x14ac:dyDescent="0.25">
      <c r="A5045" s="684">
        <v>101229</v>
      </c>
      <c r="B5045" s="684" t="s">
        <v>46917</v>
      </c>
      <c r="C5045" s="684" t="s">
        <v>20</v>
      </c>
      <c r="D5045" s="685" t="s">
        <v>27375</v>
      </c>
    </row>
    <row r="5046" spans="1:4" ht="13.5" x14ac:dyDescent="0.25">
      <c r="A5046" s="684">
        <v>101230</v>
      </c>
      <c r="B5046" s="684" t="s">
        <v>46918</v>
      </c>
      <c r="C5046" s="684" t="s">
        <v>20</v>
      </c>
      <c r="D5046" s="685" t="s">
        <v>46919</v>
      </c>
    </row>
    <row r="5047" spans="1:4" ht="13.5" x14ac:dyDescent="0.25">
      <c r="A5047" s="684">
        <v>101231</v>
      </c>
      <c r="B5047" s="684" t="s">
        <v>46920</v>
      </c>
      <c r="C5047" s="684" t="s">
        <v>20</v>
      </c>
      <c r="D5047" s="685" t="s">
        <v>23051</v>
      </c>
    </row>
    <row r="5048" spans="1:4" ht="13.5" x14ac:dyDescent="0.25">
      <c r="A5048" s="684">
        <v>101232</v>
      </c>
      <c r="B5048" s="684" t="s">
        <v>46921</v>
      </c>
      <c r="C5048" s="684" t="s">
        <v>20</v>
      </c>
      <c r="D5048" s="685" t="s">
        <v>44415</v>
      </c>
    </row>
    <row r="5049" spans="1:4" ht="13.5" x14ac:dyDescent="0.25">
      <c r="A5049" s="684">
        <v>101233</v>
      </c>
      <c r="B5049" s="684" t="s">
        <v>46922</v>
      </c>
      <c r="C5049" s="684" t="s">
        <v>20</v>
      </c>
      <c r="D5049" s="685" t="s">
        <v>46923</v>
      </c>
    </row>
    <row r="5050" spans="1:4" ht="13.5" x14ac:dyDescent="0.25">
      <c r="A5050" s="684">
        <v>101234</v>
      </c>
      <c r="B5050" s="684" t="s">
        <v>46924</v>
      </c>
      <c r="C5050" s="684" t="s">
        <v>20</v>
      </c>
      <c r="D5050" s="685" t="s">
        <v>23679</v>
      </c>
    </row>
    <row r="5051" spans="1:4" ht="13.5" x14ac:dyDescent="0.25">
      <c r="A5051" s="684">
        <v>101235</v>
      </c>
      <c r="B5051" s="684" t="s">
        <v>46925</v>
      </c>
      <c r="C5051" s="684" t="s">
        <v>20</v>
      </c>
      <c r="D5051" s="685" t="s">
        <v>26103</v>
      </c>
    </row>
    <row r="5052" spans="1:4" ht="13.5" x14ac:dyDescent="0.25">
      <c r="A5052" s="684">
        <v>101236</v>
      </c>
      <c r="B5052" s="684" t="s">
        <v>46926</v>
      </c>
      <c r="C5052" s="684" t="s">
        <v>20</v>
      </c>
      <c r="D5052" s="685" t="s">
        <v>22362</v>
      </c>
    </row>
    <row r="5053" spans="1:4" ht="13.5" x14ac:dyDescent="0.25">
      <c r="A5053" s="684">
        <v>101237</v>
      </c>
      <c r="B5053" s="684" t="s">
        <v>46927</v>
      </c>
      <c r="C5053" s="684" t="s">
        <v>20</v>
      </c>
      <c r="D5053" s="685" t="s">
        <v>27376</v>
      </c>
    </row>
    <row r="5054" spans="1:4" ht="13.5" x14ac:dyDescent="0.25">
      <c r="A5054" s="684">
        <v>101238</v>
      </c>
      <c r="B5054" s="684" t="s">
        <v>46928</v>
      </c>
      <c r="C5054" s="684" t="s">
        <v>20</v>
      </c>
      <c r="D5054" s="685" t="s">
        <v>46929</v>
      </c>
    </row>
    <row r="5055" spans="1:4" ht="13.5" x14ac:dyDescent="0.25">
      <c r="A5055" s="684">
        <v>101239</v>
      </c>
      <c r="B5055" s="684" t="s">
        <v>46930</v>
      </c>
      <c r="C5055" s="684" t="s">
        <v>20</v>
      </c>
      <c r="D5055" s="685" t="s">
        <v>27374</v>
      </c>
    </row>
    <row r="5056" spans="1:4" ht="13.5" x14ac:dyDescent="0.25">
      <c r="A5056" s="684">
        <v>101240</v>
      </c>
      <c r="B5056" s="684" t="s">
        <v>46931</v>
      </c>
      <c r="C5056" s="684" t="s">
        <v>20</v>
      </c>
      <c r="D5056" s="685" t="s">
        <v>27110</v>
      </c>
    </row>
    <row r="5057" spans="1:4" ht="13.5" x14ac:dyDescent="0.25">
      <c r="A5057" s="684">
        <v>101241</v>
      </c>
      <c r="B5057" s="684" t="s">
        <v>46932</v>
      </c>
      <c r="C5057" s="684" t="s">
        <v>20</v>
      </c>
      <c r="D5057" s="685" t="s">
        <v>22794</v>
      </c>
    </row>
    <row r="5058" spans="1:4" ht="13.5" x14ac:dyDescent="0.25">
      <c r="A5058" s="684">
        <v>101242</v>
      </c>
      <c r="B5058" s="684" t="s">
        <v>46933</v>
      </c>
      <c r="C5058" s="684" t="s">
        <v>20</v>
      </c>
      <c r="D5058" s="685" t="s">
        <v>43395</v>
      </c>
    </row>
    <row r="5059" spans="1:4" ht="13.5" x14ac:dyDescent="0.25">
      <c r="A5059" s="684">
        <v>101243</v>
      </c>
      <c r="B5059" s="684" t="s">
        <v>46934</v>
      </c>
      <c r="C5059" s="684" t="s">
        <v>20</v>
      </c>
      <c r="D5059" s="685" t="s">
        <v>43365</v>
      </c>
    </row>
    <row r="5060" spans="1:4" ht="13.5" x14ac:dyDescent="0.25">
      <c r="A5060" s="684">
        <v>101244</v>
      </c>
      <c r="B5060" s="684" t="s">
        <v>46935</v>
      </c>
      <c r="C5060" s="684" t="s">
        <v>20</v>
      </c>
      <c r="D5060" s="685" t="s">
        <v>46936</v>
      </c>
    </row>
    <row r="5061" spans="1:4" ht="13.5" x14ac:dyDescent="0.25">
      <c r="A5061" s="684">
        <v>101245</v>
      </c>
      <c r="B5061" s="684" t="s">
        <v>46937</v>
      </c>
      <c r="C5061" s="684" t="s">
        <v>20</v>
      </c>
      <c r="D5061" s="685" t="s">
        <v>23795</v>
      </c>
    </row>
    <row r="5062" spans="1:4" ht="13.5" x14ac:dyDescent="0.25">
      <c r="A5062" s="684">
        <v>101246</v>
      </c>
      <c r="B5062" s="684" t="s">
        <v>46938</v>
      </c>
      <c r="C5062" s="684" t="s">
        <v>20</v>
      </c>
      <c r="D5062" s="685" t="s">
        <v>46939</v>
      </c>
    </row>
    <row r="5063" spans="1:4" ht="13.5" x14ac:dyDescent="0.25">
      <c r="A5063" s="684">
        <v>101247</v>
      </c>
      <c r="B5063" s="684" t="s">
        <v>46940</v>
      </c>
      <c r="C5063" s="684" t="s">
        <v>20</v>
      </c>
      <c r="D5063" s="685" t="s">
        <v>22166</v>
      </c>
    </row>
    <row r="5064" spans="1:4" ht="13.5" x14ac:dyDescent="0.25">
      <c r="A5064" s="684">
        <v>101248</v>
      </c>
      <c r="B5064" s="684" t="s">
        <v>46941</v>
      </c>
      <c r="C5064" s="684" t="s">
        <v>20</v>
      </c>
      <c r="D5064" s="685" t="s">
        <v>26398</v>
      </c>
    </row>
    <row r="5065" spans="1:4" ht="13.5" x14ac:dyDescent="0.25">
      <c r="A5065" s="684">
        <v>101249</v>
      </c>
      <c r="B5065" s="684" t="s">
        <v>46942</v>
      </c>
      <c r="C5065" s="684" t="s">
        <v>20</v>
      </c>
      <c r="D5065" s="685" t="s">
        <v>46943</v>
      </c>
    </row>
    <row r="5066" spans="1:4" ht="13.5" x14ac:dyDescent="0.25">
      <c r="A5066" s="684">
        <v>101250</v>
      </c>
      <c r="B5066" s="684" t="s">
        <v>46944</v>
      </c>
      <c r="C5066" s="684" t="s">
        <v>20</v>
      </c>
      <c r="D5066" s="685" t="s">
        <v>44998</v>
      </c>
    </row>
    <row r="5067" spans="1:4" ht="13.5" x14ac:dyDescent="0.25">
      <c r="A5067" s="684">
        <v>101251</v>
      </c>
      <c r="B5067" s="684" t="s">
        <v>46945</v>
      </c>
      <c r="C5067" s="684" t="s">
        <v>20</v>
      </c>
      <c r="D5067" s="685" t="s">
        <v>45295</v>
      </c>
    </row>
    <row r="5068" spans="1:4" ht="13.5" x14ac:dyDescent="0.25">
      <c r="A5068" s="684">
        <v>101252</v>
      </c>
      <c r="B5068" s="684" t="s">
        <v>46946</v>
      </c>
      <c r="C5068" s="684" t="s">
        <v>20</v>
      </c>
      <c r="D5068" s="685" t="s">
        <v>46887</v>
      </c>
    </row>
    <row r="5069" spans="1:4" ht="13.5" x14ac:dyDescent="0.25">
      <c r="A5069" s="684">
        <v>101253</v>
      </c>
      <c r="B5069" s="684" t="s">
        <v>46947</v>
      </c>
      <c r="C5069" s="684" t="s">
        <v>20</v>
      </c>
      <c r="D5069" s="685" t="s">
        <v>25206</v>
      </c>
    </row>
    <row r="5070" spans="1:4" ht="13.5" x14ac:dyDescent="0.25">
      <c r="A5070" s="684">
        <v>101254</v>
      </c>
      <c r="B5070" s="684" t="s">
        <v>46948</v>
      </c>
      <c r="C5070" s="684" t="s">
        <v>20</v>
      </c>
      <c r="D5070" s="685" t="s">
        <v>23681</v>
      </c>
    </row>
    <row r="5071" spans="1:4" ht="13.5" x14ac:dyDescent="0.25">
      <c r="A5071" s="684">
        <v>101255</v>
      </c>
      <c r="B5071" s="684" t="s">
        <v>46949</v>
      </c>
      <c r="C5071" s="684" t="s">
        <v>20</v>
      </c>
      <c r="D5071" s="685" t="s">
        <v>26574</v>
      </c>
    </row>
    <row r="5072" spans="1:4" ht="13.5" x14ac:dyDescent="0.25">
      <c r="A5072" s="684">
        <v>101256</v>
      </c>
      <c r="B5072" s="684" t="s">
        <v>46950</v>
      </c>
      <c r="C5072" s="684" t="s">
        <v>20</v>
      </c>
      <c r="D5072" s="685" t="s">
        <v>26573</v>
      </c>
    </row>
    <row r="5073" spans="1:4" ht="13.5" x14ac:dyDescent="0.25">
      <c r="A5073" s="684">
        <v>101257</v>
      </c>
      <c r="B5073" s="684" t="s">
        <v>46951</v>
      </c>
      <c r="C5073" s="684" t="s">
        <v>20</v>
      </c>
      <c r="D5073" s="685" t="s">
        <v>26095</v>
      </c>
    </row>
    <row r="5074" spans="1:4" ht="13.5" x14ac:dyDescent="0.25">
      <c r="A5074" s="684">
        <v>101258</v>
      </c>
      <c r="B5074" s="684" t="s">
        <v>46952</v>
      </c>
      <c r="C5074" s="684" t="s">
        <v>20</v>
      </c>
      <c r="D5074" s="685" t="s">
        <v>23657</v>
      </c>
    </row>
    <row r="5075" spans="1:4" ht="13.5" x14ac:dyDescent="0.25">
      <c r="A5075" s="684">
        <v>101259</v>
      </c>
      <c r="B5075" s="684" t="s">
        <v>46953</v>
      </c>
      <c r="C5075" s="684" t="s">
        <v>20</v>
      </c>
      <c r="D5075" s="685" t="s">
        <v>46954</v>
      </c>
    </row>
    <row r="5076" spans="1:4" ht="13.5" x14ac:dyDescent="0.25">
      <c r="A5076" s="684">
        <v>101260</v>
      </c>
      <c r="B5076" s="684" t="s">
        <v>46955</v>
      </c>
      <c r="C5076" s="684" t="s">
        <v>20</v>
      </c>
      <c r="D5076" s="685" t="s">
        <v>24012</v>
      </c>
    </row>
    <row r="5077" spans="1:4" ht="13.5" x14ac:dyDescent="0.25">
      <c r="A5077" s="684">
        <v>101261</v>
      </c>
      <c r="B5077" s="684" t="s">
        <v>46956</v>
      </c>
      <c r="C5077" s="684" t="s">
        <v>20</v>
      </c>
      <c r="D5077" s="685" t="s">
        <v>42744</v>
      </c>
    </row>
    <row r="5078" spans="1:4" ht="13.5" x14ac:dyDescent="0.25">
      <c r="A5078" s="684">
        <v>101262</v>
      </c>
      <c r="B5078" s="684" t="s">
        <v>46957</v>
      </c>
      <c r="C5078" s="684" t="s">
        <v>20</v>
      </c>
      <c r="D5078" s="685" t="s">
        <v>46094</v>
      </c>
    </row>
    <row r="5079" spans="1:4" ht="13.5" x14ac:dyDescent="0.25">
      <c r="A5079" s="684">
        <v>101263</v>
      </c>
      <c r="B5079" s="684" t="s">
        <v>46958</v>
      </c>
      <c r="C5079" s="684" t="s">
        <v>20</v>
      </c>
      <c r="D5079" s="685" t="s">
        <v>46959</v>
      </c>
    </row>
    <row r="5080" spans="1:4" ht="13.5" x14ac:dyDescent="0.25">
      <c r="A5080" s="684">
        <v>101264</v>
      </c>
      <c r="B5080" s="684" t="s">
        <v>46960</v>
      </c>
      <c r="C5080" s="684" t="s">
        <v>20</v>
      </c>
      <c r="D5080" s="685" t="s">
        <v>46961</v>
      </c>
    </row>
    <row r="5081" spans="1:4" ht="13.5" x14ac:dyDescent="0.25">
      <c r="A5081" s="684">
        <v>101265</v>
      </c>
      <c r="B5081" s="684" t="s">
        <v>46962</v>
      </c>
      <c r="C5081" s="684" t="s">
        <v>20</v>
      </c>
      <c r="D5081" s="685" t="s">
        <v>25925</v>
      </c>
    </row>
    <row r="5082" spans="1:4" ht="13.5" x14ac:dyDescent="0.25">
      <c r="A5082" s="684">
        <v>101266</v>
      </c>
      <c r="B5082" s="684" t="s">
        <v>46963</v>
      </c>
      <c r="C5082" s="684" t="s">
        <v>20</v>
      </c>
      <c r="D5082" s="685" t="s">
        <v>41334</v>
      </c>
    </row>
    <row r="5083" spans="1:4" ht="13.5" x14ac:dyDescent="0.25">
      <c r="A5083" s="684">
        <v>101267</v>
      </c>
      <c r="B5083" s="684" t="s">
        <v>46964</v>
      </c>
      <c r="C5083" s="684" t="s">
        <v>20</v>
      </c>
      <c r="D5083" s="685" t="s">
        <v>46965</v>
      </c>
    </row>
    <row r="5084" spans="1:4" ht="13.5" x14ac:dyDescent="0.25">
      <c r="A5084" s="684">
        <v>101268</v>
      </c>
      <c r="B5084" s="684" t="s">
        <v>46966</v>
      </c>
      <c r="C5084" s="684" t="s">
        <v>20</v>
      </c>
      <c r="D5084" s="685" t="s">
        <v>46967</v>
      </c>
    </row>
    <row r="5085" spans="1:4" ht="13.5" x14ac:dyDescent="0.25">
      <c r="A5085" s="684">
        <v>101269</v>
      </c>
      <c r="B5085" s="684" t="s">
        <v>46968</v>
      </c>
      <c r="C5085" s="684" t="s">
        <v>20</v>
      </c>
      <c r="D5085" s="685" t="s">
        <v>27377</v>
      </c>
    </row>
    <row r="5086" spans="1:4" ht="13.5" x14ac:dyDescent="0.25">
      <c r="A5086" s="684">
        <v>101270</v>
      </c>
      <c r="B5086" s="684" t="s">
        <v>46969</v>
      </c>
      <c r="C5086" s="684" t="s">
        <v>20</v>
      </c>
      <c r="D5086" s="685" t="s">
        <v>23914</v>
      </c>
    </row>
    <row r="5087" spans="1:4" ht="13.5" x14ac:dyDescent="0.25">
      <c r="A5087" s="684">
        <v>101271</v>
      </c>
      <c r="B5087" s="684" t="s">
        <v>46970</v>
      </c>
      <c r="C5087" s="684" t="s">
        <v>20</v>
      </c>
      <c r="D5087" s="685" t="s">
        <v>26363</v>
      </c>
    </row>
    <row r="5088" spans="1:4" ht="13.5" x14ac:dyDescent="0.25">
      <c r="A5088" s="684">
        <v>101272</v>
      </c>
      <c r="B5088" s="684" t="s">
        <v>46971</v>
      </c>
      <c r="C5088" s="684" t="s">
        <v>20</v>
      </c>
      <c r="D5088" s="685" t="s">
        <v>45676</v>
      </c>
    </row>
    <row r="5089" spans="1:4" ht="13.5" x14ac:dyDescent="0.25">
      <c r="A5089" s="684">
        <v>101273</v>
      </c>
      <c r="B5089" s="684" t="s">
        <v>46972</v>
      </c>
      <c r="C5089" s="684" t="s">
        <v>20</v>
      </c>
      <c r="D5089" s="685" t="s">
        <v>46973</v>
      </c>
    </row>
    <row r="5090" spans="1:4" ht="13.5" x14ac:dyDescent="0.25">
      <c r="A5090" s="684">
        <v>101274</v>
      </c>
      <c r="B5090" s="684" t="s">
        <v>46974</v>
      </c>
      <c r="C5090" s="684" t="s">
        <v>20</v>
      </c>
      <c r="D5090" s="685" t="s">
        <v>26274</v>
      </c>
    </row>
    <row r="5091" spans="1:4" ht="13.5" x14ac:dyDescent="0.25">
      <c r="A5091" s="684">
        <v>101275</v>
      </c>
      <c r="B5091" s="684" t="s">
        <v>46975</v>
      </c>
      <c r="C5091" s="684" t="s">
        <v>20</v>
      </c>
      <c r="D5091" s="685" t="s">
        <v>42194</v>
      </c>
    </row>
    <row r="5092" spans="1:4" ht="13.5" x14ac:dyDescent="0.25">
      <c r="A5092" s="684">
        <v>101276</v>
      </c>
      <c r="B5092" s="684" t="s">
        <v>46976</v>
      </c>
      <c r="C5092" s="684" t="s">
        <v>20</v>
      </c>
      <c r="D5092" s="685" t="s">
        <v>23657</v>
      </c>
    </row>
    <row r="5093" spans="1:4" ht="13.5" x14ac:dyDescent="0.25">
      <c r="A5093" s="684">
        <v>101277</v>
      </c>
      <c r="B5093" s="684" t="s">
        <v>46977</v>
      </c>
      <c r="C5093" s="684" t="s">
        <v>20</v>
      </c>
      <c r="D5093" s="685" t="s">
        <v>45271</v>
      </c>
    </row>
    <row r="5094" spans="1:4" ht="13.5" x14ac:dyDescent="0.25">
      <c r="A5094" s="684">
        <v>102354</v>
      </c>
      <c r="B5094" s="684" t="s">
        <v>46978</v>
      </c>
      <c r="C5094" s="684" t="s">
        <v>20</v>
      </c>
      <c r="D5094" s="685" t="s">
        <v>46979</v>
      </c>
    </row>
    <row r="5095" spans="1:4" ht="13.5" x14ac:dyDescent="0.25">
      <c r="A5095" s="684">
        <v>102355</v>
      </c>
      <c r="B5095" s="684" t="s">
        <v>46980</v>
      </c>
      <c r="C5095" s="684" t="s">
        <v>20</v>
      </c>
      <c r="D5095" s="685" t="s">
        <v>46981</v>
      </c>
    </row>
    <row r="5096" spans="1:4" ht="13.5" x14ac:dyDescent="0.25">
      <c r="A5096" s="684">
        <v>102360</v>
      </c>
      <c r="B5096" s="684" t="s">
        <v>26277</v>
      </c>
      <c r="C5096" s="684" t="s">
        <v>20</v>
      </c>
      <c r="D5096" s="685" t="s">
        <v>46982</v>
      </c>
    </row>
    <row r="5097" spans="1:4" ht="13.5" x14ac:dyDescent="0.25">
      <c r="A5097" s="684">
        <v>102361</v>
      </c>
      <c r="B5097" s="684" t="s">
        <v>26278</v>
      </c>
      <c r="C5097" s="684" t="s">
        <v>20</v>
      </c>
      <c r="D5097" s="685" t="s">
        <v>27378</v>
      </c>
    </row>
    <row r="5098" spans="1:4" ht="13.5" x14ac:dyDescent="0.25">
      <c r="A5098" s="684">
        <v>90082</v>
      </c>
      <c r="B5098" s="684" t="s">
        <v>46983</v>
      </c>
      <c r="C5098" s="684" t="s">
        <v>20</v>
      </c>
      <c r="D5098" s="685" t="s">
        <v>25904</v>
      </c>
    </row>
    <row r="5099" spans="1:4" ht="13.5" x14ac:dyDescent="0.25">
      <c r="A5099" s="684">
        <v>90084</v>
      </c>
      <c r="B5099" s="684" t="s">
        <v>46984</v>
      </c>
      <c r="C5099" s="684" t="s">
        <v>20</v>
      </c>
      <c r="D5099" s="685" t="s">
        <v>46985</v>
      </c>
    </row>
    <row r="5100" spans="1:4" ht="13.5" x14ac:dyDescent="0.25">
      <c r="A5100" s="684">
        <v>90086</v>
      </c>
      <c r="B5100" s="684" t="s">
        <v>46986</v>
      </c>
      <c r="C5100" s="684" t="s">
        <v>20</v>
      </c>
      <c r="D5100" s="685" t="s">
        <v>46987</v>
      </c>
    </row>
    <row r="5101" spans="1:4" ht="13.5" x14ac:dyDescent="0.25">
      <c r="A5101" s="684">
        <v>90087</v>
      </c>
      <c r="B5101" s="684" t="s">
        <v>46988</v>
      </c>
      <c r="C5101" s="684" t="s">
        <v>20</v>
      </c>
      <c r="D5101" s="685" t="s">
        <v>23659</v>
      </c>
    </row>
    <row r="5102" spans="1:4" ht="13.5" x14ac:dyDescent="0.25">
      <c r="A5102" s="684">
        <v>90090</v>
      </c>
      <c r="B5102" s="684" t="s">
        <v>46989</v>
      </c>
      <c r="C5102" s="684" t="s">
        <v>20</v>
      </c>
      <c r="D5102" s="685" t="s">
        <v>22787</v>
      </c>
    </row>
    <row r="5103" spans="1:4" ht="13.5" x14ac:dyDescent="0.25">
      <c r="A5103" s="684">
        <v>90091</v>
      </c>
      <c r="B5103" s="684" t="s">
        <v>46990</v>
      </c>
      <c r="C5103" s="684" t="s">
        <v>20</v>
      </c>
      <c r="D5103" s="685" t="s">
        <v>46991</v>
      </c>
    </row>
    <row r="5104" spans="1:4" ht="13.5" x14ac:dyDescent="0.25">
      <c r="A5104" s="684">
        <v>90092</v>
      </c>
      <c r="B5104" s="684" t="s">
        <v>46992</v>
      </c>
      <c r="C5104" s="684" t="s">
        <v>20</v>
      </c>
      <c r="D5104" s="685" t="s">
        <v>46408</v>
      </c>
    </row>
    <row r="5105" spans="1:4" ht="13.5" x14ac:dyDescent="0.25">
      <c r="A5105" s="684">
        <v>90094</v>
      </c>
      <c r="B5105" s="684" t="s">
        <v>46993</v>
      </c>
      <c r="C5105" s="684" t="s">
        <v>20</v>
      </c>
      <c r="D5105" s="685" t="s">
        <v>46994</v>
      </c>
    </row>
    <row r="5106" spans="1:4" ht="13.5" x14ac:dyDescent="0.25">
      <c r="A5106" s="684">
        <v>90095</v>
      </c>
      <c r="B5106" s="684" t="s">
        <v>46995</v>
      </c>
      <c r="C5106" s="684" t="s">
        <v>20</v>
      </c>
      <c r="D5106" s="685" t="s">
        <v>26099</v>
      </c>
    </row>
    <row r="5107" spans="1:4" ht="13.5" x14ac:dyDescent="0.25">
      <c r="A5107" s="684">
        <v>90098</v>
      </c>
      <c r="B5107" s="684" t="s">
        <v>46996</v>
      </c>
      <c r="C5107" s="684" t="s">
        <v>20</v>
      </c>
      <c r="D5107" s="685" t="s">
        <v>46997</v>
      </c>
    </row>
    <row r="5108" spans="1:4" ht="13.5" x14ac:dyDescent="0.25">
      <c r="A5108" s="684">
        <v>90099</v>
      </c>
      <c r="B5108" s="684" t="s">
        <v>46998</v>
      </c>
      <c r="C5108" s="684" t="s">
        <v>20</v>
      </c>
      <c r="D5108" s="685" t="s">
        <v>25626</v>
      </c>
    </row>
    <row r="5109" spans="1:4" ht="13.5" x14ac:dyDescent="0.25">
      <c r="A5109" s="684">
        <v>90100</v>
      </c>
      <c r="B5109" s="684" t="s">
        <v>46999</v>
      </c>
      <c r="C5109" s="684" t="s">
        <v>20</v>
      </c>
      <c r="D5109" s="685" t="s">
        <v>22809</v>
      </c>
    </row>
    <row r="5110" spans="1:4" ht="13.5" x14ac:dyDescent="0.25">
      <c r="A5110" s="684">
        <v>90101</v>
      </c>
      <c r="B5110" s="684" t="s">
        <v>47000</v>
      </c>
      <c r="C5110" s="684" t="s">
        <v>20</v>
      </c>
      <c r="D5110" s="685" t="s">
        <v>47001</v>
      </c>
    </row>
    <row r="5111" spans="1:4" ht="13.5" x14ac:dyDescent="0.25">
      <c r="A5111" s="684">
        <v>90102</v>
      </c>
      <c r="B5111" s="684" t="s">
        <v>47002</v>
      </c>
      <c r="C5111" s="684" t="s">
        <v>20</v>
      </c>
      <c r="D5111" s="685" t="s">
        <v>47003</v>
      </c>
    </row>
    <row r="5112" spans="1:4" ht="13.5" x14ac:dyDescent="0.25">
      <c r="A5112" s="684">
        <v>90105</v>
      </c>
      <c r="B5112" s="684" t="s">
        <v>47004</v>
      </c>
      <c r="C5112" s="684" t="s">
        <v>20</v>
      </c>
      <c r="D5112" s="685" t="s">
        <v>24165</v>
      </c>
    </row>
    <row r="5113" spans="1:4" ht="13.5" x14ac:dyDescent="0.25">
      <c r="A5113" s="684">
        <v>90106</v>
      </c>
      <c r="B5113" s="684" t="s">
        <v>47005</v>
      </c>
      <c r="C5113" s="684" t="s">
        <v>20</v>
      </c>
      <c r="D5113" s="685" t="s">
        <v>47006</v>
      </c>
    </row>
    <row r="5114" spans="1:4" ht="13.5" x14ac:dyDescent="0.25">
      <c r="A5114" s="684">
        <v>90107</v>
      </c>
      <c r="B5114" s="684" t="s">
        <v>47007</v>
      </c>
      <c r="C5114" s="684" t="s">
        <v>20</v>
      </c>
      <c r="D5114" s="685" t="s">
        <v>42023</v>
      </c>
    </row>
    <row r="5115" spans="1:4" ht="13.5" x14ac:dyDescent="0.25">
      <c r="A5115" s="684">
        <v>90108</v>
      </c>
      <c r="B5115" s="684" t="s">
        <v>47008</v>
      </c>
      <c r="C5115" s="684" t="s">
        <v>20</v>
      </c>
      <c r="D5115" s="685" t="s">
        <v>41757</v>
      </c>
    </row>
    <row r="5116" spans="1:4" ht="13.5" x14ac:dyDescent="0.25">
      <c r="A5116" s="684">
        <v>93358</v>
      </c>
      <c r="B5116" s="684" t="s">
        <v>26281</v>
      </c>
      <c r="C5116" s="684" t="s">
        <v>20</v>
      </c>
      <c r="D5116" s="685" t="s">
        <v>47009</v>
      </c>
    </row>
    <row r="5117" spans="1:4" ht="13.5" x14ac:dyDescent="0.25">
      <c r="A5117" s="684">
        <v>102276</v>
      </c>
      <c r="B5117" s="684" t="s">
        <v>47010</v>
      </c>
      <c r="C5117" s="684" t="s">
        <v>20</v>
      </c>
      <c r="D5117" s="685" t="s">
        <v>23655</v>
      </c>
    </row>
    <row r="5118" spans="1:4" ht="13.5" x14ac:dyDescent="0.25">
      <c r="A5118" s="684">
        <v>102277</v>
      </c>
      <c r="B5118" s="684" t="s">
        <v>47011</v>
      </c>
      <c r="C5118" s="684" t="s">
        <v>20</v>
      </c>
      <c r="D5118" s="685" t="s">
        <v>26400</v>
      </c>
    </row>
    <row r="5119" spans="1:4" ht="13.5" x14ac:dyDescent="0.25">
      <c r="A5119" s="684">
        <v>102278</v>
      </c>
      <c r="B5119" s="684" t="s">
        <v>47012</v>
      </c>
      <c r="C5119" s="684" t="s">
        <v>20</v>
      </c>
      <c r="D5119" s="685" t="s">
        <v>47013</v>
      </c>
    </row>
    <row r="5120" spans="1:4" ht="13.5" x14ac:dyDescent="0.25">
      <c r="A5120" s="684">
        <v>102279</v>
      </c>
      <c r="B5120" s="684" t="s">
        <v>47014</v>
      </c>
      <c r="C5120" s="684" t="s">
        <v>20</v>
      </c>
      <c r="D5120" s="685" t="s">
        <v>45030</v>
      </c>
    </row>
    <row r="5121" spans="1:4" ht="13.5" x14ac:dyDescent="0.25">
      <c r="A5121" s="684">
        <v>102280</v>
      </c>
      <c r="B5121" s="684" t="s">
        <v>47015</v>
      </c>
      <c r="C5121" s="684" t="s">
        <v>20</v>
      </c>
      <c r="D5121" s="685" t="s">
        <v>23638</v>
      </c>
    </row>
    <row r="5122" spans="1:4" ht="13.5" x14ac:dyDescent="0.25">
      <c r="A5122" s="684">
        <v>102281</v>
      </c>
      <c r="B5122" s="684" t="s">
        <v>47016</v>
      </c>
      <c r="C5122" s="684" t="s">
        <v>20</v>
      </c>
      <c r="D5122" s="685" t="s">
        <v>27379</v>
      </c>
    </row>
    <row r="5123" spans="1:4" ht="13.5" x14ac:dyDescent="0.25">
      <c r="A5123" s="684">
        <v>102282</v>
      </c>
      <c r="B5123" s="684" t="s">
        <v>47017</v>
      </c>
      <c r="C5123" s="684" t="s">
        <v>20</v>
      </c>
      <c r="D5123" s="685" t="s">
        <v>47018</v>
      </c>
    </row>
    <row r="5124" spans="1:4" ht="13.5" x14ac:dyDescent="0.25">
      <c r="A5124" s="684">
        <v>102283</v>
      </c>
      <c r="B5124" s="684" t="s">
        <v>47019</v>
      </c>
      <c r="C5124" s="684" t="s">
        <v>20</v>
      </c>
      <c r="D5124" s="685" t="s">
        <v>23049</v>
      </c>
    </row>
    <row r="5125" spans="1:4" ht="13.5" x14ac:dyDescent="0.25">
      <c r="A5125" s="684">
        <v>102284</v>
      </c>
      <c r="B5125" s="684" t="s">
        <v>47020</v>
      </c>
      <c r="C5125" s="684" t="s">
        <v>20</v>
      </c>
      <c r="D5125" s="685" t="s">
        <v>27380</v>
      </c>
    </row>
    <row r="5126" spans="1:4" ht="13.5" x14ac:dyDescent="0.25">
      <c r="A5126" s="684">
        <v>102285</v>
      </c>
      <c r="B5126" s="684" t="s">
        <v>47021</v>
      </c>
      <c r="C5126" s="684" t="s">
        <v>20</v>
      </c>
      <c r="D5126" s="685" t="s">
        <v>27069</v>
      </c>
    </row>
    <row r="5127" spans="1:4" ht="13.5" x14ac:dyDescent="0.25">
      <c r="A5127" s="684">
        <v>102286</v>
      </c>
      <c r="B5127" s="684" t="s">
        <v>47022</v>
      </c>
      <c r="C5127" s="684" t="s">
        <v>20</v>
      </c>
      <c r="D5127" s="685" t="s">
        <v>26673</v>
      </c>
    </row>
    <row r="5128" spans="1:4" ht="13.5" x14ac:dyDescent="0.25">
      <c r="A5128" s="684">
        <v>102287</v>
      </c>
      <c r="B5128" s="684" t="s">
        <v>47023</v>
      </c>
      <c r="C5128" s="684" t="s">
        <v>20</v>
      </c>
      <c r="D5128" s="685" t="s">
        <v>24227</v>
      </c>
    </row>
    <row r="5129" spans="1:4" ht="13.5" x14ac:dyDescent="0.25">
      <c r="A5129" s="684">
        <v>102288</v>
      </c>
      <c r="B5129" s="684" t="s">
        <v>47024</v>
      </c>
      <c r="C5129" s="684" t="s">
        <v>20</v>
      </c>
      <c r="D5129" s="685" t="s">
        <v>46987</v>
      </c>
    </row>
    <row r="5130" spans="1:4" ht="13.5" x14ac:dyDescent="0.25">
      <c r="A5130" s="684">
        <v>102289</v>
      </c>
      <c r="B5130" s="684" t="s">
        <v>47025</v>
      </c>
      <c r="C5130" s="684" t="s">
        <v>20</v>
      </c>
      <c r="D5130" s="685" t="s">
        <v>23669</v>
      </c>
    </row>
    <row r="5131" spans="1:4" ht="13.5" x14ac:dyDescent="0.25">
      <c r="A5131" s="684">
        <v>102290</v>
      </c>
      <c r="B5131" s="684" t="s">
        <v>47026</v>
      </c>
      <c r="C5131" s="684" t="s">
        <v>20</v>
      </c>
      <c r="D5131" s="685" t="s">
        <v>22754</v>
      </c>
    </row>
    <row r="5132" spans="1:4" ht="13.5" x14ac:dyDescent="0.25">
      <c r="A5132" s="684">
        <v>102291</v>
      </c>
      <c r="B5132" s="684" t="s">
        <v>47027</v>
      </c>
      <c r="C5132" s="684" t="s">
        <v>20</v>
      </c>
      <c r="D5132" s="685" t="s">
        <v>41969</v>
      </c>
    </row>
    <row r="5133" spans="1:4" ht="13.5" x14ac:dyDescent="0.25">
      <c r="A5133" s="684">
        <v>102292</v>
      </c>
      <c r="B5133" s="684" t="s">
        <v>47028</v>
      </c>
      <c r="C5133" s="684" t="s">
        <v>20</v>
      </c>
      <c r="D5133" s="685" t="s">
        <v>41973</v>
      </c>
    </row>
    <row r="5134" spans="1:4" ht="13.5" x14ac:dyDescent="0.25">
      <c r="A5134" s="684">
        <v>102293</v>
      </c>
      <c r="B5134" s="684" t="s">
        <v>47029</v>
      </c>
      <c r="C5134" s="684" t="s">
        <v>20</v>
      </c>
      <c r="D5134" s="685" t="s">
        <v>41737</v>
      </c>
    </row>
    <row r="5135" spans="1:4" ht="13.5" x14ac:dyDescent="0.25">
      <c r="A5135" s="684">
        <v>102294</v>
      </c>
      <c r="B5135" s="684" t="s">
        <v>47030</v>
      </c>
      <c r="C5135" s="684" t="s">
        <v>20</v>
      </c>
      <c r="D5135" s="685" t="s">
        <v>47031</v>
      </c>
    </row>
    <row r="5136" spans="1:4" ht="13.5" x14ac:dyDescent="0.25">
      <c r="A5136" s="684">
        <v>102295</v>
      </c>
      <c r="B5136" s="684" t="s">
        <v>47032</v>
      </c>
      <c r="C5136" s="684" t="s">
        <v>20</v>
      </c>
      <c r="D5136" s="685" t="s">
        <v>27073</v>
      </c>
    </row>
    <row r="5137" spans="1:4" ht="13.5" x14ac:dyDescent="0.25">
      <c r="A5137" s="684">
        <v>102296</v>
      </c>
      <c r="B5137" s="684" t="s">
        <v>47033</v>
      </c>
      <c r="C5137" s="684" t="s">
        <v>20</v>
      </c>
      <c r="D5137" s="685" t="s">
        <v>23807</v>
      </c>
    </row>
    <row r="5138" spans="1:4" ht="13.5" x14ac:dyDescent="0.25">
      <c r="A5138" s="684">
        <v>102297</v>
      </c>
      <c r="B5138" s="684" t="s">
        <v>47034</v>
      </c>
      <c r="C5138" s="684" t="s">
        <v>20</v>
      </c>
      <c r="D5138" s="685" t="s">
        <v>25815</v>
      </c>
    </row>
    <row r="5139" spans="1:4" ht="13.5" x14ac:dyDescent="0.25">
      <c r="A5139" s="684">
        <v>102298</v>
      </c>
      <c r="B5139" s="684" t="s">
        <v>47035</v>
      </c>
      <c r="C5139" s="684" t="s">
        <v>20</v>
      </c>
      <c r="D5139" s="685" t="s">
        <v>27093</v>
      </c>
    </row>
    <row r="5140" spans="1:4" ht="13.5" x14ac:dyDescent="0.25">
      <c r="A5140" s="684">
        <v>102299</v>
      </c>
      <c r="B5140" s="684" t="s">
        <v>47036</v>
      </c>
      <c r="C5140" s="684" t="s">
        <v>20</v>
      </c>
      <c r="D5140" s="685" t="s">
        <v>27381</v>
      </c>
    </row>
    <row r="5141" spans="1:4" ht="13.5" x14ac:dyDescent="0.25">
      <c r="A5141" s="684">
        <v>102300</v>
      </c>
      <c r="B5141" s="684" t="s">
        <v>47037</v>
      </c>
      <c r="C5141" s="684" t="s">
        <v>20</v>
      </c>
      <c r="D5141" s="685" t="s">
        <v>26250</v>
      </c>
    </row>
    <row r="5142" spans="1:4" ht="13.5" x14ac:dyDescent="0.25">
      <c r="A5142" s="684">
        <v>102301</v>
      </c>
      <c r="B5142" s="684" t="s">
        <v>47038</v>
      </c>
      <c r="C5142" s="684" t="s">
        <v>20</v>
      </c>
      <c r="D5142" s="685" t="s">
        <v>27363</v>
      </c>
    </row>
    <row r="5143" spans="1:4" ht="13.5" x14ac:dyDescent="0.25">
      <c r="A5143" s="684">
        <v>102302</v>
      </c>
      <c r="B5143" s="684" t="s">
        <v>47039</v>
      </c>
      <c r="C5143" s="684" t="s">
        <v>20</v>
      </c>
      <c r="D5143" s="685" t="s">
        <v>26102</v>
      </c>
    </row>
    <row r="5144" spans="1:4" ht="13.5" x14ac:dyDescent="0.25">
      <c r="A5144" s="684">
        <v>102303</v>
      </c>
      <c r="B5144" s="684" t="s">
        <v>47040</v>
      </c>
      <c r="C5144" s="684" t="s">
        <v>20</v>
      </c>
      <c r="D5144" s="685" t="s">
        <v>47041</v>
      </c>
    </row>
    <row r="5145" spans="1:4" ht="13.5" x14ac:dyDescent="0.25">
      <c r="A5145" s="684">
        <v>102304</v>
      </c>
      <c r="B5145" s="684" t="s">
        <v>47042</v>
      </c>
      <c r="C5145" s="684" t="s">
        <v>20</v>
      </c>
      <c r="D5145" s="685" t="s">
        <v>27382</v>
      </c>
    </row>
    <row r="5146" spans="1:4" ht="13.5" x14ac:dyDescent="0.25">
      <c r="A5146" s="684">
        <v>102305</v>
      </c>
      <c r="B5146" s="684" t="s">
        <v>47043</v>
      </c>
      <c r="C5146" s="684" t="s">
        <v>20</v>
      </c>
      <c r="D5146" s="685" t="s">
        <v>25907</v>
      </c>
    </row>
    <row r="5147" spans="1:4" ht="13.5" x14ac:dyDescent="0.25">
      <c r="A5147" s="684">
        <v>102306</v>
      </c>
      <c r="B5147" s="684" t="s">
        <v>47044</v>
      </c>
      <c r="C5147" s="684" t="s">
        <v>20</v>
      </c>
      <c r="D5147" s="685" t="s">
        <v>45763</v>
      </c>
    </row>
    <row r="5148" spans="1:4" ht="13.5" x14ac:dyDescent="0.25">
      <c r="A5148" s="684">
        <v>102307</v>
      </c>
      <c r="B5148" s="684" t="s">
        <v>47045</v>
      </c>
      <c r="C5148" s="684" t="s">
        <v>20</v>
      </c>
      <c r="D5148" s="685" t="s">
        <v>47018</v>
      </c>
    </row>
    <row r="5149" spans="1:4" ht="13.5" x14ac:dyDescent="0.25">
      <c r="A5149" s="684">
        <v>102308</v>
      </c>
      <c r="B5149" s="684" t="s">
        <v>47046</v>
      </c>
      <c r="C5149" s="684" t="s">
        <v>20</v>
      </c>
      <c r="D5149" s="685" t="s">
        <v>27383</v>
      </c>
    </row>
    <row r="5150" spans="1:4" ht="13.5" x14ac:dyDescent="0.25">
      <c r="A5150" s="684">
        <v>102309</v>
      </c>
      <c r="B5150" s="684" t="s">
        <v>47047</v>
      </c>
      <c r="C5150" s="684" t="s">
        <v>20</v>
      </c>
      <c r="D5150" s="685" t="s">
        <v>21989</v>
      </c>
    </row>
    <row r="5151" spans="1:4" ht="13.5" x14ac:dyDescent="0.25">
      <c r="A5151" s="684">
        <v>102310</v>
      </c>
      <c r="B5151" s="684" t="s">
        <v>47048</v>
      </c>
      <c r="C5151" s="684" t="s">
        <v>20</v>
      </c>
      <c r="D5151" s="685" t="s">
        <v>27384</v>
      </c>
    </row>
    <row r="5152" spans="1:4" ht="13.5" x14ac:dyDescent="0.25">
      <c r="A5152" s="684">
        <v>102311</v>
      </c>
      <c r="B5152" s="684" t="s">
        <v>47049</v>
      </c>
      <c r="C5152" s="684" t="s">
        <v>20</v>
      </c>
      <c r="D5152" s="685" t="s">
        <v>27385</v>
      </c>
    </row>
    <row r="5153" spans="1:4" ht="13.5" x14ac:dyDescent="0.25">
      <c r="A5153" s="684">
        <v>102312</v>
      </c>
      <c r="B5153" s="684" t="s">
        <v>47050</v>
      </c>
      <c r="C5153" s="684" t="s">
        <v>20</v>
      </c>
      <c r="D5153" s="685" t="s">
        <v>27062</v>
      </c>
    </row>
    <row r="5154" spans="1:4" ht="13.5" x14ac:dyDescent="0.25">
      <c r="A5154" s="684">
        <v>102313</v>
      </c>
      <c r="B5154" s="684" t="s">
        <v>47051</v>
      </c>
      <c r="C5154" s="684" t="s">
        <v>20</v>
      </c>
      <c r="D5154" s="685" t="s">
        <v>27386</v>
      </c>
    </row>
    <row r="5155" spans="1:4" ht="13.5" x14ac:dyDescent="0.25">
      <c r="A5155" s="684">
        <v>102314</v>
      </c>
      <c r="B5155" s="684" t="s">
        <v>47052</v>
      </c>
      <c r="C5155" s="684" t="s">
        <v>20</v>
      </c>
      <c r="D5155" s="685" t="s">
        <v>22753</v>
      </c>
    </row>
    <row r="5156" spans="1:4" ht="13.5" x14ac:dyDescent="0.25">
      <c r="A5156" s="684">
        <v>102315</v>
      </c>
      <c r="B5156" s="684" t="s">
        <v>47053</v>
      </c>
      <c r="C5156" s="684" t="s">
        <v>20</v>
      </c>
      <c r="D5156" s="685" t="s">
        <v>22754</v>
      </c>
    </row>
    <row r="5157" spans="1:4" ht="13.5" x14ac:dyDescent="0.25">
      <c r="A5157" s="684">
        <v>102316</v>
      </c>
      <c r="B5157" s="684" t="s">
        <v>47054</v>
      </c>
      <c r="C5157" s="684" t="s">
        <v>20</v>
      </c>
      <c r="D5157" s="685" t="s">
        <v>47055</v>
      </c>
    </row>
    <row r="5158" spans="1:4" ht="13.5" x14ac:dyDescent="0.25">
      <c r="A5158" s="684">
        <v>102317</v>
      </c>
      <c r="B5158" s="684" t="s">
        <v>47056</v>
      </c>
      <c r="C5158" s="684" t="s">
        <v>20</v>
      </c>
      <c r="D5158" s="685" t="s">
        <v>23050</v>
      </c>
    </row>
    <row r="5159" spans="1:4" ht="13.5" x14ac:dyDescent="0.25">
      <c r="A5159" s="684">
        <v>102318</v>
      </c>
      <c r="B5159" s="684" t="s">
        <v>47057</v>
      </c>
      <c r="C5159" s="684" t="s">
        <v>20</v>
      </c>
      <c r="D5159" s="685" t="s">
        <v>47058</v>
      </c>
    </row>
    <row r="5160" spans="1:4" ht="13.5" x14ac:dyDescent="0.25">
      <c r="A5160" s="684">
        <v>102319</v>
      </c>
      <c r="B5160" s="684" t="s">
        <v>47059</v>
      </c>
      <c r="C5160" s="684" t="s">
        <v>20</v>
      </c>
      <c r="D5160" s="685" t="s">
        <v>41501</v>
      </c>
    </row>
    <row r="5161" spans="1:4" ht="13.5" x14ac:dyDescent="0.25">
      <c r="A5161" s="684">
        <v>102320</v>
      </c>
      <c r="B5161" s="684" t="s">
        <v>47060</v>
      </c>
      <c r="C5161" s="684" t="s">
        <v>20</v>
      </c>
      <c r="D5161" s="685" t="s">
        <v>47061</v>
      </c>
    </row>
    <row r="5162" spans="1:4" ht="13.5" x14ac:dyDescent="0.25">
      <c r="A5162" s="684">
        <v>102321</v>
      </c>
      <c r="B5162" s="684" t="s">
        <v>47062</v>
      </c>
      <c r="C5162" s="684" t="s">
        <v>20</v>
      </c>
      <c r="D5162" s="685" t="s">
        <v>42106</v>
      </c>
    </row>
    <row r="5163" spans="1:4" ht="13.5" x14ac:dyDescent="0.25">
      <c r="A5163" s="684">
        <v>102322</v>
      </c>
      <c r="B5163" s="684" t="s">
        <v>47063</v>
      </c>
      <c r="C5163" s="684" t="s">
        <v>20</v>
      </c>
      <c r="D5163" s="685" t="s">
        <v>27387</v>
      </c>
    </row>
    <row r="5164" spans="1:4" ht="13.5" x14ac:dyDescent="0.25">
      <c r="A5164" s="684">
        <v>102323</v>
      </c>
      <c r="B5164" s="684" t="s">
        <v>47064</v>
      </c>
      <c r="C5164" s="684" t="s">
        <v>20</v>
      </c>
      <c r="D5164" s="685" t="s">
        <v>43727</v>
      </c>
    </row>
    <row r="5165" spans="1:4" ht="13.5" x14ac:dyDescent="0.25">
      <c r="A5165" s="684">
        <v>102324</v>
      </c>
      <c r="B5165" s="684" t="s">
        <v>47065</v>
      </c>
      <c r="C5165" s="684" t="s">
        <v>20</v>
      </c>
      <c r="D5165" s="685" t="s">
        <v>25634</v>
      </c>
    </row>
    <row r="5166" spans="1:4" ht="13.5" x14ac:dyDescent="0.25">
      <c r="A5166" s="684">
        <v>102325</v>
      </c>
      <c r="B5166" s="684" t="s">
        <v>47066</v>
      </c>
      <c r="C5166" s="684" t="s">
        <v>20</v>
      </c>
      <c r="D5166" s="685" t="s">
        <v>46915</v>
      </c>
    </row>
    <row r="5167" spans="1:4" ht="13.5" x14ac:dyDescent="0.25">
      <c r="A5167" s="684">
        <v>102326</v>
      </c>
      <c r="B5167" s="684" t="s">
        <v>47067</v>
      </c>
      <c r="C5167" s="684" t="s">
        <v>20</v>
      </c>
      <c r="D5167" s="685" t="s">
        <v>24587</v>
      </c>
    </row>
    <row r="5168" spans="1:4" ht="13.5" x14ac:dyDescent="0.25">
      <c r="A5168" s="684">
        <v>102327</v>
      </c>
      <c r="B5168" s="684" t="s">
        <v>47068</v>
      </c>
      <c r="C5168" s="684" t="s">
        <v>20</v>
      </c>
      <c r="D5168" s="685" t="s">
        <v>47069</v>
      </c>
    </row>
    <row r="5169" spans="1:4" ht="13.5" x14ac:dyDescent="0.25">
      <c r="A5169" s="684">
        <v>102328</v>
      </c>
      <c r="B5169" s="684" t="s">
        <v>47070</v>
      </c>
      <c r="C5169" s="684" t="s">
        <v>20</v>
      </c>
      <c r="D5169" s="685" t="s">
        <v>23675</v>
      </c>
    </row>
    <row r="5170" spans="1:4" ht="13.5" x14ac:dyDescent="0.25">
      <c r="A5170" s="684">
        <v>102329</v>
      </c>
      <c r="B5170" s="684" t="s">
        <v>47071</v>
      </c>
      <c r="C5170" s="684" t="s">
        <v>20</v>
      </c>
      <c r="D5170" s="685" t="s">
        <v>47072</v>
      </c>
    </row>
    <row r="5171" spans="1:4" ht="13.5" x14ac:dyDescent="0.25">
      <c r="A5171" s="684">
        <v>94304</v>
      </c>
      <c r="B5171" s="684" t="s">
        <v>47073</v>
      </c>
      <c r="C5171" s="684" t="s">
        <v>20</v>
      </c>
      <c r="D5171" s="685" t="s">
        <v>47074</v>
      </c>
    </row>
    <row r="5172" spans="1:4" ht="13.5" x14ac:dyDescent="0.25">
      <c r="A5172" s="684">
        <v>94305</v>
      </c>
      <c r="B5172" s="684" t="s">
        <v>47075</v>
      </c>
      <c r="C5172" s="684" t="s">
        <v>20</v>
      </c>
      <c r="D5172" s="685" t="s">
        <v>47076</v>
      </c>
    </row>
    <row r="5173" spans="1:4" ht="13.5" x14ac:dyDescent="0.25">
      <c r="A5173" s="684">
        <v>94306</v>
      </c>
      <c r="B5173" s="684" t="s">
        <v>47077</v>
      </c>
      <c r="C5173" s="684" t="s">
        <v>20</v>
      </c>
      <c r="D5173" s="685" t="s">
        <v>47078</v>
      </c>
    </row>
    <row r="5174" spans="1:4" ht="13.5" x14ac:dyDescent="0.25">
      <c r="A5174" s="684">
        <v>94307</v>
      </c>
      <c r="B5174" s="684" t="s">
        <v>47079</v>
      </c>
      <c r="C5174" s="684" t="s">
        <v>20</v>
      </c>
      <c r="D5174" s="685" t="s">
        <v>27388</v>
      </c>
    </row>
    <row r="5175" spans="1:4" ht="13.5" x14ac:dyDescent="0.25">
      <c r="A5175" s="684">
        <v>94308</v>
      </c>
      <c r="B5175" s="684" t="s">
        <v>47080</v>
      </c>
      <c r="C5175" s="684" t="s">
        <v>20</v>
      </c>
      <c r="D5175" s="685" t="s">
        <v>27389</v>
      </c>
    </row>
    <row r="5176" spans="1:4" ht="13.5" x14ac:dyDescent="0.25">
      <c r="A5176" s="684">
        <v>94309</v>
      </c>
      <c r="B5176" s="684" t="s">
        <v>47081</v>
      </c>
      <c r="C5176" s="684" t="s">
        <v>20</v>
      </c>
      <c r="D5176" s="685" t="s">
        <v>26286</v>
      </c>
    </row>
    <row r="5177" spans="1:4" ht="13.5" x14ac:dyDescent="0.25">
      <c r="A5177" s="684">
        <v>94310</v>
      </c>
      <c r="B5177" s="684" t="s">
        <v>47082</v>
      </c>
      <c r="C5177" s="684" t="s">
        <v>20</v>
      </c>
      <c r="D5177" s="685" t="s">
        <v>27390</v>
      </c>
    </row>
    <row r="5178" spans="1:4" ht="13.5" x14ac:dyDescent="0.25">
      <c r="A5178" s="684">
        <v>94315</v>
      </c>
      <c r="B5178" s="684" t="s">
        <v>47083</v>
      </c>
      <c r="C5178" s="684" t="s">
        <v>20</v>
      </c>
      <c r="D5178" s="685" t="s">
        <v>25677</v>
      </c>
    </row>
    <row r="5179" spans="1:4" ht="13.5" x14ac:dyDescent="0.25">
      <c r="A5179" s="684">
        <v>94316</v>
      </c>
      <c r="B5179" s="684" t="s">
        <v>47084</v>
      </c>
      <c r="C5179" s="684" t="s">
        <v>20</v>
      </c>
      <c r="D5179" s="685" t="s">
        <v>47085</v>
      </c>
    </row>
    <row r="5180" spans="1:4" ht="13.5" x14ac:dyDescent="0.25">
      <c r="A5180" s="684">
        <v>94317</v>
      </c>
      <c r="B5180" s="684" t="s">
        <v>47086</v>
      </c>
      <c r="C5180" s="684" t="s">
        <v>20</v>
      </c>
      <c r="D5180" s="685" t="s">
        <v>27391</v>
      </c>
    </row>
    <row r="5181" spans="1:4" ht="13.5" x14ac:dyDescent="0.25">
      <c r="A5181" s="684">
        <v>94318</v>
      </c>
      <c r="B5181" s="684" t="s">
        <v>47087</v>
      </c>
      <c r="C5181" s="684" t="s">
        <v>20</v>
      </c>
      <c r="D5181" s="685" t="s">
        <v>26013</v>
      </c>
    </row>
    <row r="5182" spans="1:4" ht="13.5" x14ac:dyDescent="0.25">
      <c r="A5182" s="684">
        <v>94319</v>
      </c>
      <c r="B5182" s="684" t="s">
        <v>47088</v>
      </c>
      <c r="C5182" s="684" t="s">
        <v>20</v>
      </c>
      <c r="D5182" s="685" t="s">
        <v>41715</v>
      </c>
    </row>
    <row r="5183" spans="1:4" ht="13.5" x14ac:dyDescent="0.25">
      <c r="A5183" s="684">
        <v>94327</v>
      </c>
      <c r="B5183" s="684" t="s">
        <v>47089</v>
      </c>
      <c r="C5183" s="684" t="s">
        <v>20</v>
      </c>
      <c r="D5183" s="685" t="s">
        <v>47090</v>
      </c>
    </row>
    <row r="5184" spans="1:4" ht="13.5" x14ac:dyDescent="0.25">
      <c r="A5184" s="684">
        <v>94328</v>
      </c>
      <c r="B5184" s="684" t="s">
        <v>47091</v>
      </c>
      <c r="C5184" s="684" t="s">
        <v>20</v>
      </c>
      <c r="D5184" s="685" t="s">
        <v>47092</v>
      </c>
    </row>
    <row r="5185" spans="1:4" ht="13.5" x14ac:dyDescent="0.25">
      <c r="A5185" s="684">
        <v>94329</v>
      </c>
      <c r="B5185" s="684" t="s">
        <v>47093</v>
      </c>
      <c r="C5185" s="684" t="s">
        <v>20</v>
      </c>
      <c r="D5185" s="685" t="s">
        <v>47094</v>
      </c>
    </row>
    <row r="5186" spans="1:4" ht="13.5" x14ac:dyDescent="0.25">
      <c r="A5186" s="684">
        <v>94330</v>
      </c>
      <c r="B5186" s="684" t="s">
        <v>47095</v>
      </c>
      <c r="C5186" s="684" t="s">
        <v>20</v>
      </c>
      <c r="D5186" s="685" t="s">
        <v>47096</v>
      </c>
    </row>
    <row r="5187" spans="1:4" ht="13.5" x14ac:dyDescent="0.25">
      <c r="A5187" s="684">
        <v>94331</v>
      </c>
      <c r="B5187" s="684" t="s">
        <v>47097</v>
      </c>
      <c r="C5187" s="684" t="s">
        <v>20</v>
      </c>
      <c r="D5187" s="685" t="s">
        <v>47098</v>
      </c>
    </row>
    <row r="5188" spans="1:4" ht="13.5" x14ac:dyDescent="0.25">
      <c r="A5188" s="684">
        <v>94332</v>
      </c>
      <c r="B5188" s="684" t="s">
        <v>47099</v>
      </c>
      <c r="C5188" s="684" t="s">
        <v>20</v>
      </c>
      <c r="D5188" s="685" t="s">
        <v>42963</v>
      </c>
    </row>
    <row r="5189" spans="1:4" ht="13.5" x14ac:dyDescent="0.25">
      <c r="A5189" s="684">
        <v>94333</v>
      </c>
      <c r="B5189" s="684" t="s">
        <v>47100</v>
      </c>
      <c r="C5189" s="684" t="s">
        <v>20</v>
      </c>
      <c r="D5189" s="685" t="s">
        <v>47101</v>
      </c>
    </row>
    <row r="5190" spans="1:4" ht="13.5" x14ac:dyDescent="0.25">
      <c r="A5190" s="684">
        <v>94338</v>
      </c>
      <c r="B5190" s="684" t="s">
        <v>47102</v>
      </c>
      <c r="C5190" s="684" t="s">
        <v>20</v>
      </c>
      <c r="D5190" s="685" t="s">
        <v>47103</v>
      </c>
    </row>
    <row r="5191" spans="1:4" ht="13.5" x14ac:dyDescent="0.25">
      <c r="A5191" s="684">
        <v>94339</v>
      </c>
      <c r="B5191" s="684" t="s">
        <v>47104</v>
      </c>
      <c r="C5191" s="684" t="s">
        <v>20</v>
      </c>
      <c r="D5191" s="685" t="s">
        <v>47105</v>
      </c>
    </row>
    <row r="5192" spans="1:4" ht="13.5" x14ac:dyDescent="0.25">
      <c r="A5192" s="684">
        <v>94340</v>
      </c>
      <c r="B5192" s="684" t="s">
        <v>47106</v>
      </c>
      <c r="C5192" s="684" t="s">
        <v>20</v>
      </c>
      <c r="D5192" s="685" t="s">
        <v>26457</v>
      </c>
    </row>
    <row r="5193" spans="1:4" ht="13.5" x14ac:dyDescent="0.25">
      <c r="A5193" s="684">
        <v>94341</v>
      </c>
      <c r="B5193" s="684" t="s">
        <v>47107</v>
      </c>
      <c r="C5193" s="684" t="s">
        <v>20</v>
      </c>
      <c r="D5193" s="685" t="s">
        <v>47108</v>
      </c>
    </row>
    <row r="5194" spans="1:4" ht="13.5" x14ac:dyDescent="0.25">
      <c r="A5194" s="684">
        <v>94342</v>
      </c>
      <c r="B5194" s="684" t="s">
        <v>47109</v>
      </c>
      <c r="C5194" s="684" t="s">
        <v>20</v>
      </c>
      <c r="D5194" s="685" t="s">
        <v>47110</v>
      </c>
    </row>
    <row r="5195" spans="1:4" ht="13.5" x14ac:dyDescent="0.25">
      <c r="A5195" s="684">
        <v>96385</v>
      </c>
      <c r="B5195" s="684" t="s">
        <v>23933</v>
      </c>
      <c r="C5195" s="684" t="s">
        <v>20</v>
      </c>
      <c r="D5195" s="685" t="s">
        <v>43843</v>
      </c>
    </row>
    <row r="5196" spans="1:4" ht="13.5" x14ac:dyDescent="0.25">
      <c r="A5196" s="684">
        <v>96386</v>
      </c>
      <c r="B5196" s="684" t="s">
        <v>23934</v>
      </c>
      <c r="C5196" s="684" t="s">
        <v>20</v>
      </c>
      <c r="D5196" s="685" t="s">
        <v>27392</v>
      </c>
    </row>
    <row r="5197" spans="1:4" ht="13.5" x14ac:dyDescent="0.25">
      <c r="A5197" s="684">
        <v>93360</v>
      </c>
      <c r="B5197" s="684" t="s">
        <v>47111</v>
      </c>
      <c r="C5197" s="684" t="s">
        <v>20</v>
      </c>
      <c r="D5197" s="685" t="s">
        <v>47112</v>
      </c>
    </row>
    <row r="5198" spans="1:4" ht="13.5" x14ac:dyDescent="0.25">
      <c r="A5198" s="684">
        <v>93361</v>
      </c>
      <c r="B5198" s="684" t="s">
        <v>47113</v>
      </c>
      <c r="C5198" s="684" t="s">
        <v>20</v>
      </c>
      <c r="D5198" s="685" t="s">
        <v>43449</v>
      </c>
    </row>
    <row r="5199" spans="1:4" ht="13.5" x14ac:dyDescent="0.25">
      <c r="A5199" s="684">
        <v>93362</v>
      </c>
      <c r="B5199" s="684" t="s">
        <v>47114</v>
      </c>
      <c r="C5199" s="684" t="s">
        <v>20</v>
      </c>
      <c r="D5199" s="685" t="s">
        <v>47018</v>
      </c>
    </row>
    <row r="5200" spans="1:4" ht="13.5" x14ac:dyDescent="0.25">
      <c r="A5200" s="684">
        <v>93363</v>
      </c>
      <c r="B5200" s="684" t="s">
        <v>47115</v>
      </c>
      <c r="C5200" s="684" t="s">
        <v>20</v>
      </c>
      <c r="D5200" s="685" t="s">
        <v>22305</v>
      </c>
    </row>
    <row r="5201" spans="1:4" ht="13.5" x14ac:dyDescent="0.25">
      <c r="A5201" s="684">
        <v>93364</v>
      </c>
      <c r="B5201" s="684" t="s">
        <v>47116</v>
      </c>
      <c r="C5201" s="684" t="s">
        <v>20</v>
      </c>
      <c r="D5201" s="685" t="s">
        <v>47117</v>
      </c>
    </row>
    <row r="5202" spans="1:4" ht="13.5" x14ac:dyDescent="0.25">
      <c r="A5202" s="684">
        <v>93365</v>
      </c>
      <c r="B5202" s="684" t="s">
        <v>47118</v>
      </c>
      <c r="C5202" s="684" t="s">
        <v>20</v>
      </c>
      <c r="D5202" s="685" t="s">
        <v>47119</v>
      </c>
    </row>
    <row r="5203" spans="1:4" ht="13.5" x14ac:dyDescent="0.25">
      <c r="A5203" s="684">
        <v>93366</v>
      </c>
      <c r="B5203" s="684" t="s">
        <v>47120</v>
      </c>
      <c r="C5203" s="684" t="s">
        <v>20</v>
      </c>
      <c r="D5203" s="685" t="s">
        <v>24227</v>
      </c>
    </row>
    <row r="5204" spans="1:4" ht="13.5" x14ac:dyDescent="0.25">
      <c r="A5204" s="684">
        <v>93367</v>
      </c>
      <c r="B5204" s="684" t="s">
        <v>47121</v>
      </c>
      <c r="C5204" s="684" t="s">
        <v>20</v>
      </c>
      <c r="D5204" s="685" t="s">
        <v>25685</v>
      </c>
    </row>
    <row r="5205" spans="1:4" ht="13.5" x14ac:dyDescent="0.25">
      <c r="A5205" s="684">
        <v>93368</v>
      </c>
      <c r="B5205" s="684" t="s">
        <v>47122</v>
      </c>
      <c r="C5205" s="684" t="s">
        <v>20</v>
      </c>
      <c r="D5205" s="685" t="s">
        <v>27393</v>
      </c>
    </row>
    <row r="5206" spans="1:4" ht="13.5" x14ac:dyDescent="0.25">
      <c r="A5206" s="684">
        <v>93369</v>
      </c>
      <c r="B5206" s="684" t="s">
        <v>47123</v>
      </c>
      <c r="C5206" s="684" t="s">
        <v>20</v>
      </c>
      <c r="D5206" s="685" t="s">
        <v>43944</v>
      </c>
    </row>
    <row r="5207" spans="1:4" ht="13.5" x14ac:dyDescent="0.25">
      <c r="A5207" s="684">
        <v>93370</v>
      </c>
      <c r="B5207" s="684" t="s">
        <v>47124</v>
      </c>
      <c r="C5207" s="684" t="s">
        <v>20</v>
      </c>
      <c r="D5207" s="685" t="s">
        <v>22802</v>
      </c>
    </row>
    <row r="5208" spans="1:4" ht="13.5" x14ac:dyDescent="0.25">
      <c r="A5208" s="684">
        <v>93371</v>
      </c>
      <c r="B5208" s="684" t="s">
        <v>22808</v>
      </c>
      <c r="C5208" s="684" t="s">
        <v>20</v>
      </c>
      <c r="D5208" s="685" t="s">
        <v>23990</v>
      </c>
    </row>
    <row r="5209" spans="1:4" ht="13.5" x14ac:dyDescent="0.25">
      <c r="A5209" s="684">
        <v>93372</v>
      </c>
      <c r="B5209" s="684" t="s">
        <v>47125</v>
      </c>
      <c r="C5209" s="684" t="s">
        <v>20</v>
      </c>
      <c r="D5209" s="685" t="s">
        <v>25703</v>
      </c>
    </row>
    <row r="5210" spans="1:4" ht="13.5" x14ac:dyDescent="0.25">
      <c r="A5210" s="684">
        <v>93373</v>
      </c>
      <c r="B5210" s="684" t="s">
        <v>47126</v>
      </c>
      <c r="C5210" s="684" t="s">
        <v>20</v>
      </c>
      <c r="D5210" s="685" t="s">
        <v>47127</v>
      </c>
    </row>
    <row r="5211" spans="1:4" ht="13.5" x14ac:dyDescent="0.25">
      <c r="A5211" s="684">
        <v>93374</v>
      </c>
      <c r="B5211" s="684" t="s">
        <v>47128</v>
      </c>
      <c r="C5211" s="684" t="s">
        <v>20</v>
      </c>
      <c r="D5211" s="685" t="s">
        <v>26541</v>
      </c>
    </row>
    <row r="5212" spans="1:4" ht="13.5" x14ac:dyDescent="0.25">
      <c r="A5212" s="684">
        <v>93375</v>
      </c>
      <c r="B5212" s="684" t="s">
        <v>47129</v>
      </c>
      <c r="C5212" s="684" t="s">
        <v>20</v>
      </c>
      <c r="D5212" s="685" t="s">
        <v>27394</v>
      </c>
    </row>
    <row r="5213" spans="1:4" ht="13.5" x14ac:dyDescent="0.25">
      <c r="A5213" s="684">
        <v>93376</v>
      </c>
      <c r="B5213" s="684" t="s">
        <v>47130</v>
      </c>
      <c r="C5213" s="684" t="s">
        <v>20</v>
      </c>
      <c r="D5213" s="685" t="s">
        <v>47131</v>
      </c>
    </row>
    <row r="5214" spans="1:4" ht="13.5" x14ac:dyDescent="0.25">
      <c r="A5214" s="684">
        <v>93377</v>
      </c>
      <c r="B5214" s="684" t="s">
        <v>47132</v>
      </c>
      <c r="C5214" s="684" t="s">
        <v>20</v>
      </c>
      <c r="D5214" s="685" t="s">
        <v>47133</v>
      </c>
    </row>
    <row r="5215" spans="1:4" ht="13.5" x14ac:dyDescent="0.25">
      <c r="A5215" s="684">
        <v>93378</v>
      </c>
      <c r="B5215" s="684" t="s">
        <v>47134</v>
      </c>
      <c r="C5215" s="684" t="s">
        <v>20</v>
      </c>
      <c r="D5215" s="685" t="s">
        <v>47135</v>
      </c>
    </row>
    <row r="5216" spans="1:4" ht="13.5" x14ac:dyDescent="0.25">
      <c r="A5216" s="684">
        <v>93379</v>
      </c>
      <c r="B5216" s="684" t="s">
        <v>47136</v>
      </c>
      <c r="C5216" s="684" t="s">
        <v>20</v>
      </c>
      <c r="D5216" s="685" t="s">
        <v>27395</v>
      </c>
    </row>
    <row r="5217" spans="1:4" ht="13.5" x14ac:dyDescent="0.25">
      <c r="A5217" s="684">
        <v>93380</v>
      </c>
      <c r="B5217" s="684" t="s">
        <v>47137</v>
      </c>
      <c r="C5217" s="684" t="s">
        <v>20</v>
      </c>
      <c r="D5217" s="685" t="s">
        <v>23677</v>
      </c>
    </row>
    <row r="5218" spans="1:4" ht="13.5" x14ac:dyDescent="0.25">
      <c r="A5218" s="684">
        <v>93381</v>
      </c>
      <c r="B5218" s="684" t="s">
        <v>47138</v>
      </c>
      <c r="C5218" s="684" t="s">
        <v>20</v>
      </c>
      <c r="D5218" s="685" t="s">
        <v>27384</v>
      </c>
    </row>
    <row r="5219" spans="1:4" ht="13.5" x14ac:dyDescent="0.25">
      <c r="A5219" s="684">
        <v>93382</v>
      </c>
      <c r="B5219" s="684" t="s">
        <v>47139</v>
      </c>
      <c r="C5219" s="684" t="s">
        <v>20</v>
      </c>
      <c r="D5219" s="685" t="s">
        <v>47140</v>
      </c>
    </row>
    <row r="5220" spans="1:4" ht="13.5" x14ac:dyDescent="0.25">
      <c r="A5220" s="684">
        <v>96995</v>
      </c>
      <c r="B5220" s="684" t="s">
        <v>47141</v>
      </c>
      <c r="C5220" s="684" t="s">
        <v>20</v>
      </c>
      <c r="D5220" s="685" t="s">
        <v>24014</v>
      </c>
    </row>
    <row r="5221" spans="1:4" ht="13.5" x14ac:dyDescent="0.25">
      <c r="A5221" s="684">
        <v>97916</v>
      </c>
      <c r="B5221" s="684" t="s">
        <v>24405</v>
      </c>
      <c r="C5221" s="684" t="s">
        <v>22810</v>
      </c>
      <c r="D5221" s="685" t="s">
        <v>26489</v>
      </c>
    </row>
    <row r="5222" spans="1:4" ht="13.5" x14ac:dyDescent="0.25">
      <c r="A5222" s="684">
        <v>97917</v>
      </c>
      <c r="B5222" s="684" t="s">
        <v>24406</v>
      </c>
      <c r="C5222" s="684" t="s">
        <v>22810</v>
      </c>
      <c r="D5222" s="685" t="s">
        <v>47142</v>
      </c>
    </row>
    <row r="5223" spans="1:4" ht="13.5" x14ac:dyDescent="0.25">
      <c r="A5223" s="684">
        <v>97918</v>
      </c>
      <c r="B5223" s="684" t="s">
        <v>24407</v>
      </c>
      <c r="C5223" s="684" t="s">
        <v>22810</v>
      </c>
      <c r="D5223" s="685" t="s">
        <v>47143</v>
      </c>
    </row>
    <row r="5224" spans="1:4" ht="13.5" x14ac:dyDescent="0.25">
      <c r="A5224" s="684">
        <v>97919</v>
      </c>
      <c r="B5224" s="684" t="s">
        <v>24408</v>
      </c>
      <c r="C5224" s="684" t="s">
        <v>22810</v>
      </c>
      <c r="D5224" s="685" t="s">
        <v>22746</v>
      </c>
    </row>
    <row r="5225" spans="1:4" ht="13.5" x14ac:dyDescent="0.25">
      <c r="A5225" s="684">
        <v>101616</v>
      </c>
      <c r="B5225" s="684" t="s">
        <v>26291</v>
      </c>
      <c r="C5225" s="684" t="s">
        <v>3</v>
      </c>
      <c r="D5225" s="685" t="s">
        <v>26977</v>
      </c>
    </row>
    <row r="5226" spans="1:4" ht="13.5" x14ac:dyDescent="0.25">
      <c r="A5226" s="684">
        <v>101617</v>
      </c>
      <c r="B5226" s="684" t="s">
        <v>26292</v>
      </c>
      <c r="C5226" s="684" t="s">
        <v>3</v>
      </c>
      <c r="D5226" s="685" t="s">
        <v>41615</v>
      </c>
    </row>
    <row r="5227" spans="1:4" ht="13.5" x14ac:dyDescent="0.25">
      <c r="A5227" s="684">
        <v>101618</v>
      </c>
      <c r="B5227" s="684" t="s">
        <v>26293</v>
      </c>
      <c r="C5227" s="684" t="s">
        <v>20</v>
      </c>
      <c r="D5227" s="685" t="s">
        <v>47144</v>
      </c>
    </row>
    <row r="5228" spans="1:4" ht="13.5" x14ac:dyDescent="0.25">
      <c r="A5228" s="684">
        <v>101619</v>
      </c>
      <c r="B5228" s="684" t="s">
        <v>26294</v>
      </c>
      <c r="C5228" s="684" t="s">
        <v>20</v>
      </c>
      <c r="D5228" s="685" t="s">
        <v>47145</v>
      </c>
    </row>
    <row r="5229" spans="1:4" ht="13.5" x14ac:dyDescent="0.25">
      <c r="A5229" s="684">
        <v>101620</v>
      </c>
      <c r="B5229" s="684" t="s">
        <v>26295</v>
      </c>
      <c r="C5229" s="684" t="s">
        <v>20</v>
      </c>
      <c r="D5229" s="685" t="s">
        <v>47146</v>
      </c>
    </row>
    <row r="5230" spans="1:4" ht="13.5" x14ac:dyDescent="0.25">
      <c r="A5230" s="684">
        <v>101621</v>
      </c>
      <c r="B5230" s="684" t="s">
        <v>26296</v>
      </c>
      <c r="C5230" s="684" t="s">
        <v>20</v>
      </c>
      <c r="D5230" s="685" t="s">
        <v>47147</v>
      </c>
    </row>
    <row r="5231" spans="1:4" ht="13.5" x14ac:dyDescent="0.25">
      <c r="A5231" s="684">
        <v>101622</v>
      </c>
      <c r="B5231" s="684" t="s">
        <v>26297</v>
      </c>
      <c r="C5231" s="684" t="s">
        <v>20</v>
      </c>
      <c r="D5231" s="685" t="s">
        <v>47148</v>
      </c>
    </row>
    <row r="5232" spans="1:4" ht="13.5" x14ac:dyDescent="0.25">
      <c r="A5232" s="684">
        <v>101623</v>
      </c>
      <c r="B5232" s="684" t="s">
        <v>26298</v>
      </c>
      <c r="C5232" s="684" t="s">
        <v>20</v>
      </c>
      <c r="D5232" s="685" t="s">
        <v>47149</v>
      </c>
    </row>
    <row r="5233" spans="1:4" ht="13.5" x14ac:dyDescent="0.25">
      <c r="A5233" s="684">
        <v>101624</v>
      </c>
      <c r="B5233" s="684" t="s">
        <v>26299</v>
      </c>
      <c r="C5233" s="684" t="s">
        <v>20</v>
      </c>
      <c r="D5233" s="685" t="s">
        <v>47150</v>
      </c>
    </row>
    <row r="5234" spans="1:4" ht="13.5" x14ac:dyDescent="0.25">
      <c r="A5234" s="684">
        <v>101625</v>
      </c>
      <c r="B5234" s="684" t="s">
        <v>26300</v>
      </c>
      <c r="C5234" s="684" t="s">
        <v>20</v>
      </c>
      <c r="D5234" s="685" t="s">
        <v>47151</v>
      </c>
    </row>
    <row r="5235" spans="1:4" ht="13.5" x14ac:dyDescent="0.25">
      <c r="A5235" s="684">
        <v>95606</v>
      </c>
      <c r="B5235" s="684" t="s">
        <v>47152</v>
      </c>
      <c r="C5235" s="684" t="s">
        <v>20</v>
      </c>
      <c r="D5235" s="685" t="s">
        <v>26669</v>
      </c>
    </row>
    <row r="5236" spans="1:4" ht="13.5" x14ac:dyDescent="0.25">
      <c r="A5236" s="684">
        <v>87471</v>
      </c>
      <c r="B5236" s="684" t="s">
        <v>47153</v>
      </c>
      <c r="C5236" s="684" t="s">
        <v>3</v>
      </c>
      <c r="D5236" s="685" t="s">
        <v>27396</v>
      </c>
    </row>
    <row r="5237" spans="1:4" ht="13.5" x14ac:dyDescent="0.25">
      <c r="A5237" s="684">
        <v>87472</v>
      </c>
      <c r="B5237" s="684" t="s">
        <v>47154</v>
      </c>
      <c r="C5237" s="684" t="s">
        <v>3</v>
      </c>
      <c r="D5237" s="685" t="s">
        <v>47155</v>
      </c>
    </row>
    <row r="5238" spans="1:4" ht="13.5" x14ac:dyDescent="0.25">
      <c r="A5238" s="684">
        <v>87473</v>
      </c>
      <c r="B5238" s="684" t="s">
        <v>47156</v>
      </c>
      <c r="C5238" s="684" t="s">
        <v>3</v>
      </c>
      <c r="D5238" s="685" t="s">
        <v>47157</v>
      </c>
    </row>
    <row r="5239" spans="1:4" ht="13.5" x14ac:dyDescent="0.25">
      <c r="A5239" s="684">
        <v>87474</v>
      </c>
      <c r="B5239" s="684" t="s">
        <v>47158</v>
      </c>
      <c r="C5239" s="684" t="s">
        <v>3</v>
      </c>
      <c r="D5239" s="685" t="s">
        <v>47159</v>
      </c>
    </row>
    <row r="5240" spans="1:4" ht="13.5" x14ac:dyDescent="0.25">
      <c r="A5240" s="684">
        <v>87475</v>
      </c>
      <c r="B5240" s="684" t="s">
        <v>47160</v>
      </c>
      <c r="C5240" s="684" t="s">
        <v>3</v>
      </c>
      <c r="D5240" s="685" t="s">
        <v>47161</v>
      </c>
    </row>
    <row r="5241" spans="1:4" ht="13.5" x14ac:dyDescent="0.25">
      <c r="A5241" s="684">
        <v>87476</v>
      </c>
      <c r="B5241" s="684" t="s">
        <v>47162</v>
      </c>
      <c r="C5241" s="684" t="s">
        <v>3</v>
      </c>
      <c r="D5241" s="685" t="s">
        <v>47163</v>
      </c>
    </row>
    <row r="5242" spans="1:4" ht="13.5" x14ac:dyDescent="0.25">
      <c r="A5242" s="684">
        <v>87477</v>
      </c>
      <c r="B5242" s="684" t="s">
        <v>47164</v>
      </c>
      <c r="C5242" s="684" t="s">
        <v>3</v>
      </c>
      <c r="D5242" s="685" t="s">
        <v>47165</v>
      </c>
    </row>
    <row r="5243" spans="1:4" ht="13.5" x14ac:dyDescent="0.25">
      <c r="A5243" s="684">
        <v>87478</v>
      </c>
      <c r="B5243" s="684" t="s">
        <v>47166</v>
      </c>
      <c r="C5243" s="684" t="s">
        <v>3</v>
      </c>
      <c r="D5243" s="685" t="s">
        <v>27397</v>
      </c>
    </row>
    <row r="5244" spans="1:4" ht="13.5" x14ac:dyDescent="0.25">
      <c r="A5244" s="684">
        <v>87479</v>
      </c>
      <c r="B5244" s="684" t="s">
        <v>47167</v>
      </c>
      <c r="C5244" s="684" t="s">
        <v>3</v>
      </c>
      <c r="D5244" s="685" t="s">
        <v>47168</v>
      </c>
    </row>
    <row r="5245" spans="1:4" ht="13.5" x14ac:dyDescent="0.25">
      <c r="A5245" s="684">
        <v>87480</v>
      </c>
      <c r="B5245" s="684" t="s">
        <v>47169</v>
      </c>
      <c r="C5245" s="684" t="s">
        <v>3</v>
      </c>
      <c r="D5245" s="685" t="s">
        <v>47170</v>
      </c>
    </row>
    <row r="5246" spans="1:4" ht="13.5" x14ac:dyDescent="0.25">
      <c r="A5246" s="684">
        <v>87481</v>
      </c>
      <c r="B5246" s="684" t="s">
        <v>47171</v>
      </c>
      <c r="C5246" s="684" t="s">
        <v>3</v>
      </c>
      <c r="D5246" s="685" t="s">
        <v>47172</v>
      </c>
    </row>
    <row r="5247" spans="1:4" ht="13.5" x14ac:dyDescent="0.25">
      <c r="A5247" s="684">
        <v>87482</v>
      </c>
      <c r="B5247" s="684" t="s">
        <v>47173</v>
      </c>
      <c r="C5247" s="684" t="s">
        <v>3</v>
      </c>
      <c r="D5247" s="685" t="s">
        <v>47174</v>
      </c>
    </row>
    <row r="5248" spans="1:4" ht="13.5" x14ac:dyDescent="0.25">
      <c r="A5248" s="684">
        <v>87483</v>
      </c>
      <c r="B5248" s="684" t="s">
        <v>47175</v>
      </c>
      <c r="C5248" s="684" t="s">
        <v>3</v>
      </c>
      <c r="D5248" s="685" t="s">
        <v>47176</v>
      </c>
    </row>
    <row r="5249" spans="1:4" ht="13.5" x14ac:dyDescent="0.25">
      <c r="A5249" s="684">
        <v>87484</v>
      </c>
      <c r="B5249" s="684" t="s">
        <v>47177</v>
      </c>
      <c r="C5249" s="684" t="s">
        <v>3</v>
      </c>
      <c r="D5249" s="685" t="s">
        <v>27398</v>
      </c>
    </row>
    <row r="5250" spans="1:4" ht="13.5" x14ac:dyDescent="0.25">
      <c r="A5250" s="684">
        <v>87485</v>
      </c>
      <c r="B5250" s="684" t="s">
        <v>47178</v>
      </c>
      <c r="C5250" s="684" t="s">
        <v>3</v>
      </c>
      <c r="D5250" s="685" t="s">
        <v>45942</v>
      </c>
    </row>
    <row r="5251" spans="1:4" ht="13.5" x14ac:dyDescent="0.25">
      <c r="A5251" s="684">
        <v>87487</v>
      </c>
      <c r="B5251" s="684" t="s">
        <v>47179</v>
      </c>
      <c r="C5251" s="684" t="s">
        <v>3</v>
      </c>
      <c r="D5251" s="685" t="s">
        <v>47180</v>
      </c>
    </row>
    <row r="5252" spans="1:4" ht="13.5" x14ac:dyDescent="0.25">
      <c r="A5252" s="684">
        <v>87488</v>
      </c>
      <c r="B5252" s="684" t="s">
        <v>47181</v>
      </c>
      <c r="C5252" s="684" t="s">
        <v>3</v>
      </c>
      <c r="D5252" s="685" t="s">
        <v>41751</v>
      </c>
    </row>
    <row r="5253" spans="1:4" ht="13.5" x14ac:dyDescent="0.25">
      <c r="A5253" s="684">
        <v>87489</v>
      </c>
      <c r="B5253" s="684" t="s">
        <v>47182</v>
      </c>
      <c r="C5253" s="684" t="s">
        <v>3</v>
      </c>
      <c r="D5253" s="685" t="s">
        <v>27399</v>
      </c>
    </row>
    <row r="5254" spans="1:4" ht="13.5" x14ac:dyDescent="0.25">
      <c r="A5254" s="684">
        <v>87490</v>
      </c>
      <c r="B5254" s="684" t="s">
        <v>47183</v>
      </c>
      <c r="C5254" s="684" t="s">
        <v>3</v>
      </c>
      <c r="D5254" s="685" t="s">
        <v>27400</v>
      </c>
    </row>
    <row r="5255" spans="1:4" ht="13.5" x14ac:dyDescent="0.25">
      <c r="A5255" s="684">
        <v>87491</v>
      </c>
      <c r="B5255" s="684" t="s">
        <v>47184</v>
      </c>
      <c r="C5255" s="684" t="s">
        <v>3</v>
      </c>
      <c r="D5255" s="685" t="s">
        <v>47185</v>
      </c>
    </row>
    <row r="5256" spans="1:4" ht="13.5" x14ac:dyDescent="0.25">
      <c r="A5256" s="684">
        <v>87492</v>
      </c>
      <c r="B5256" s="684" t="s">
        <v>47186</v>
      </c>
      <c r="C5256" s="684" t="s">
        <v>3</v>
      </c>
      <c r="D5256" s="685" t="s">
        <v>47187</v>
      </c>
    </row>
    <row r="5257" spans="1:4" ht="13.5" x14ac:dyDescent="0.25">
      <c r="A5257" s="684">
        <v>87493</v>
      </c>
      <c r="B5257" s="684" t="s">
        <v>47188</v>
      </c>
      <c r="C5257" s="684" t="s">
        <v>3</v>
      </c>
      <c r="D5257" s="685" t="s">
        <v>47189</v>
      </c>
    </row>
    <row r="5258" spans="1:4" ht="13.5" x14ac:dyDescent="0.25">
      <c r="A5258" s="684">
        <v>87494</v>
      </c>
      <c r="B5258" s="684" t="s">
        <v>47190</v>
      </c>
      <c r="C5258" s="684" t="s">
        <v>3</v>
      </c>
      <c r="D5258" s="685" t="s">
        <v>47191</v>
      </c>
    </row>
    <row r="5259" spans="1:4" ht="13.5" x14ac:dyDescent="0.25">
      <c r="A5259" s="684">
        <v>87495</v>
      </c>
      <c r="B5259" s="684" t="s">
        <v>47192</v>
      </c>
      <c r="C5259" s="684" t="s">
        <v>3</v>
      </c>
      <c r="D5259" s="685" t="s">
        <v>47193</v>
      </c>
    </row>
    <row r="5260" spans="1:4" ht="13.5" x14ac:dyDescent="0.25">
      <c r="A5260" s="684">
        <v>87496</v>
      </c>
      <c r="B5260" s="684" t="s">
        <v>47194</v>
      </c>
      <c r="C5260" s="684" t="s">
        <v>3</v>
      </c>
      <c r="D5260" s="685" t="s">
        <v>43631</v>
      </c>
    </row>
    <row r="5261" spans="1:4" ht="13.5" x14ac:dyDescent="0.25">
      <c r="A5261" s="684">
        <v>87497</v>
      </c>
      <c r="B5261" s="684" t="s">
        <v>47195</v>
      </c>
      <c r="C5261" s="684" t="s">
        <v>3</v>
      </c>
      <c r="D5261" s="685" t="s">
        <v>43627</v>
      </c>
    </row>
    <row r="5262" spans="1:4" ht="13.5" x14ac:dyDescent="0.25">
      <c r="A5262" s="684">
        <v>87498</v>
      </c>
      <c r="B5262" s="684" t="s">
        <v>47196</v>
      </c>
      <c r="C5262" s="684" t="s">
        <v>3</v>
      </c>
      <c r="D5262" s="685" t="s">
        <v>47197</v>
      </c>
    </row>
    <row r="5263" spans="1:4" ht="13.5" x14ac:dyDescent="0.25">
      <c r="A5263" s="684">
        <v>87499</v>
      </c>
      <c r="B5263" s="684" t="s">
        <v>47198</v>
      </c>
      <c r="C5263" s="684" t="s">
        <v>3</v>
      </c>
      <c r="D5263" s="685" t="s">
        <v>27401</v>
      </c>
    </row>
    <row r="5264" spans="1:4" ht="13.5" x14ac:dyDescent="0.25">
      <c r="A5264" s="684">
        <v>87500</v>
      </c>
      <c r="B5264" s="684" t="s">
        <v>47199</v>
      </c>
      <c r="C5264" s="684" t="s">
        <v>3</v>
      </c>
      <c r="D5264" s="685" t="s">
        <v>47200</v>
      </c>
    </row>
    <row r="5265" spans="1:4" ht="13.5" x14ac:dyDescent="0.25">
      <c r="A5265" s="684">
        <v>87501</v>
      </c>
      <c r="B5265" s="684" t="s">
        <v>47201</v>
      </c>
      <c r="C5265" s="684" t="s">
        <v>3</v>
      </c>
      <c r="D5265" s="685" t="s">
        <v>47202</v>
      </c>
    </row>
    <row r="5266" spans="1:4" ht="13.5" x14ac:dyDescent="0.25">
      <c r="A5266" s="684">
        <v>87502</v>
      </c>
      <c r="B5266" s="684" t="s">
        <v>47203</v>
      </c>
      <c r="C5266" s="684" t="s">
        <v>3</v>
      </c>
      <c r="D5266" s="685" t="s">
        <v>47204</v>
      </c>
    </row>
    <row r="5267" spans="1:4" ht="13.5" x14ac:dyDescent="0.25">
      <c r="A5267" s="684">
        <v>87503</v>
      </c>
      <c r="B5267" s="684" t="s">
        <v>47205</v>
      </c>
      <c r="C5267" s="684" t="s">
        <v>3</v>
      </c>
      <c r="D5267" s="685" t="s">
        <v>47206</v>
      </c>
    </row>
    <row r="5268" spans="1:4" ht="13.5" x14ac:dyDescent="0.25">
      <c r="A5268" s="684">
        <v>87504</v>
      </c>
      <c r="B5268" s="684" t="s">
        <v>47207</v>
      </c>
      <c r="C5268" s="684" t="s">
        <v>3</v>
      </c>
      <c r="D5268" s="685" t="s">
        <v>27402</v>
      </c>
    </row>
    <row r="5269" spans="1:4" ht="13.5" x14ac:dyDescent="0.25">
      <c r="A5269" s="684">
        <v>87505</v>
      </c>
      <c r="B5269" s="684" t="s">
        <v>47208</v>
      </c>
      <c r="C5269" s="684" t="s">
        <v>3</v>
      </c>
      <c r="D5269" s="685" t="s">
        <v>47209</v>
      </c>
    </row>
    <row r="5270" spans="1:4" ht="13.5" x14ac:dyDescent="0.25">
      <c r="A5270" s="684">
        <v>87506</v>
      </c>
      <c r="B5270" s="684" t="s">
        <v>47210</v>
      </c>
      <c r="C5270" s="684" t="s">
        <v>3</v>
      </c>
      <c r="D5270" s="685" t="s">
        <v>47211</v>
      </c>
    </row>
    <row r="5271" spans="1:4" ht="13.5" x14ac:dyDescent="0.25">
      <c r="A5271" s="684">
        <v>87507</v>
      </c>
      <c r="B5271" s="684" t="s">
        <v>47212</v>
      </c>
      <c r="C5271" s="684" t="s">
        <v>3</v>
      </c>
      <c r="D5271" s="685" t="s">
        <v>47213</v>
      </c>
    </row>
    <row r="5272" spans="1:4" ht="13.5" x14ac:dyDescent="0.25">
      <c r="A5272" s="684">
        <v>87508</v>
      </c>
      <c r="B5272" s="684" t="s">
        <v>47214</v>
      </c>
      <c r="C5272" s="684" t="s">
        <v>3</v>
      </c>
      <c r="D5272" s="685" t="s">
        <v>47215</v>
      </c>
    </row>
    <row r="5273" spans="1:4" ht="13.5" x14ac:dyDescent="0.25">
      <c r="A5273" s="684">
        <v>87509</v>
      </c>
      <c r="B5273" s="684" t="s">
        <v>47216</v>
      </c>
      <c r="C5273" s="684" t="s">
        <v>3</v>
      </c>
      <c r="D5273" s="685" t="s">
        <v>47217</v>
      </c>
    </row>
    <row r="5274" spans="1:4" ht="13.5" x14ac:dyDescent="0.25">
      <c r="A5274" s="684">
        <v>87510</v>
      </c>
      <c r="B5274" s="684" t="s">
        <v>47218</v>
      </c>
      <c r="C5274" s="684" t="s">
        <v>3</v>
      </c>
      <c r="D5274" s="685" t="s">
        <v>27403</v>
      </c>
    </row>
    <row r="5275" spans="1:4" ht="13.5" x14ac:dyDescent="0.25">
      <c r="A5275" s="684">
        <v>87511</v>
      </c>
      <c r="B5275" s="684" t="s">
        <v>47219</v>
      </c>
      <c r="C5275" s="684" t="s">
        <v>3</v>
      </c>
      <c r="D5275" s="685" t="s">
        <v>47220</v>
      </c>
    </row>
    <row r="5276" spans="1:4" ht="13.5" x14ac:dyDescent="0.25">
      <c r="A5276" s="684">
        <v>87512</v>
      </c>
      <c r="B5276" s="684" t="s">
        <v>47221</v>
      </c>
      <c r="C5276" s="684" t="s">
        <v>3</v>
      </c>
      <c r="D5276" s="685" t="s">
        <v>47222</v>
      </c>
    </row>
    <row r="5277" spans="1:4" ht="13.5" x14ac:dyDescent="0.25">
      <c r="A5277" s="684">
        <v>87513</v>
      </c>
      <c r="B5277" s="684" t="s">
        <v>47223</v>
      </c>
      <c r="C5277" s="684" t="s">
        <v>3</v>
      </c>
      <c r="D5277" s="685" t="s">
        <v>47224</v>
      </c>
    </row>
    <row r="5278" spans="1:4" ht="13.5" x14ac:dyDescent="0.25">
      <c r="A5278" s="684">
        <v>87514</v>
      </c>
      <c r="B5278" s="684" t="s">
        <v>47225</v>
      </c>
      <c r="C5278" s="684" t="s">
        <v>3</v>
      </c>
      <c r="D5278" s="685" t="s">
        <v>47226</v>
      </c>
    </row>
    <row r="5279" spans="1:4" ht="13.5" x14ac:dyDescent="0.25">
      <c r="A5279" s="684">
        <v>87515</v>
      </c>
      <c r="B5279" s="684" t="s">
        <v>47227</v>
      </c>
      <c r="C5279" s="684" t="s">
        <v>3</v>
      </c>
      <c r="D5279" s="685" t="s">
        <v>47228</v>
      </c>
    </row>
    <row r="5280" spans="1:4" ht="13.5" x14ac:dyDescent="0.25">
      <c r="A5280" s="684">
        <v>87516</v>
      </c>
      <c r="B5280" s="684" t="s">
        <v>47229</v>
      </c>
      <c r="C5280" s="684" t="s">
        <v>3</v>
      </c>
      <c r="D5280" s="685" t="s">
        <v>47230</v>
      </c>
    </row>
    <row r="5281" spans="1:4" ht="13.5" x14ac:dyDescent="0.25">
      <c r="A5281" s="684">
        <v>87517</v>
      </c>
      <c r="B5281" s="684" t="s">
        <v>47231</v>
      </c>
      <c r="C5281" s="684" t="s">
        <v>3</v>
      </c>
      <c r="D5281" s="685" t="s">
        <v>47232</v>
      </c>
    </row>
    <row r="5282" spans="1:4" ht="13.5" x14ac:dyDescent="0.25">
      <c r="A5282" s="684">
        <v>87518</v>
      </c>
      <c r="B5282" s="684" t="s">
        <v>47233</v>
      </c>
      <c r="C5282" s="684" t="s">
        <v>3</v>
      </c>
      <c r="D5282" s="685" t="s">
        <v>47234</v>
      </c>
    </row>
    <row r="5283" spans="1:4" ht="13.5" x14ac:dyDescent="0.25">
      <c r="A5283" s="684">
        <v>87519</v>
      </c>
      <c r="B5283" s="684" t="s">
        <v>47235</v>
      </c>
      <c r="C5283" s="684" t="s">
        <v>3</v>
      </c>
      <c r="D5283" s="685" t="s">
        <v>47236</v>
      </c>
    </row>
    <row r="5284" spans="1:4" ht="13.5" x14ac:dyDescent="0.25">
      <c r="A5284" s="684">
        <v>87520</v>
      </c>
      <c r="B5284" s="684" t="s">
        <v>47237</v>
      </c>
      <c r="C5284" s="684" t="s">
        <v>3</v>
      </c>
      <c r="D5284" s="685" t="s">
        <v>42224</v>
      </c>
    </row>
    <row r="5285" spans="1:4" ht="13.5" x14ac:dyDescent="0.25">
      <c r="A5285" s="684">
        <v>87521</v>
      </c>
      <c r="B5285" s="684" t="s">
        <v>47238</v>
      </c>
      <c r="C5285" s="684" t="s">
        <v>3</v>
      </c>
      <c r="D5285" s="685" t="s">
        <v>47239</v>
      </c>
    </row>
    <row r="5286" spans="1:4" ht="13.5" x14ac:dyDescent="0.25">
      <c r="A5286" s="684">
        <v>87522</v>
      </c>
      <c r="B5286" s="684" t="s">
        <v>47240</v>
      </c>
      <c r="C5286" s="684" t="s">
        <v>3</v>
      </c>
      <c r="D5286" s="685" t="s">
        <v>47241</v>
      </c>
    </row>
    <row r="5287" spans="1:4" ht="13.5" x14ac:dyDescent="0.25">
      <c r="A5287" s="684">
        <v>87523</v>
      </c>
      <c r="B5287" s="684" t="s">
        <v>47242</v>
      </c>
      <c r="C5287" s="684" t="s">
        <v>3</v>
      </c>
      <c r="D5287" s="685" t="s">
        <v>47243</v>
      </c>
    </row>
    <row r="5288" spans="1:4" ht="13.5" x14ac:dyDescent="0.25">
      <c r="A5288" s="684">
        <v>87524</v>
      </c>
      <c r="B5288" s="684" t="s">
        <v>47244</v>
      </c>
      <c r="C5288" s="684" t="s">
        <v>3</v>
      </c>
      <c r="D5288" s="685" t="s">
        <v>47245</v>
      </c>
    </row>
    <row r="5289" spans="1:4" ht="13.5" x14ac:dyDescent="0.25">
      <c r="A5289" s="684">
        <v>87525</v>
      </c>
      <c r="B5289" s="684" t="s">
        <v>47246</v>
      </c>
      <c r="C5289" s="684" t="s">
        <v>3</v>
      </c>
      <c r="D5289" s="685" t="s">
        <v>47247</v>
      </c>
    </row>
    <row r="5290" spans="1:4" ht="13.5" x14ac:dyDescent="0.25">
      <c r="A5290" s="684">
        <v>87526</v>
      </c>
      <c r="B5290" s="684" t="s">
        <v>47248</v>
      </c>
      <c r="C5290" s="684" t="s">
        <v>3</v>
      </c>
      <c r="D5290" s="685" t="s">
        <v>27404</v>
      </c>
    </row>
    <row r="5291" spans="1:4" ht="13.5" x14ac:dyDescent="0.25">
      <c r="A5291" s="684">
        <v>89043</v>
      </c>
      <c r="B5291" s="684" t="s">
        <v>47249</v>
      </c>
      <c r="C5291" s="684" t="s">
        <v>3</v>
      </c>
      <c r="D5291" s="685" t="s">
        <v>27405</v>
      </c>
    </row>
    <row r="5292" spans="1:4" ht="13.5" x14ac:dyDescent="0.25">
      <c r="A5292" s="684">
        <v>89168</v>
      </c>
      <c r="B5292" s="684" t="s">
        <v>47250</v>
      </c>
      <c r="C5292" s="684" t="s">
        <v>3</v>
      </c>
      <c r="D5292" s="685" t="s">
        <v>47251</v>
      </c>
    </row>
    <row r="5293" spans="1:4" ht="13.5" x14ac:dyDescent="0.25">
      <c r="A5293" s="684">
        <v>89977</v>
      </c>
      <c r="B5293" s="684" t="s">
        <v>47252</v>
      </c>
      <c r="C5293" s="684" t="s">
        <v>3</v>
      </c>
      <c r="D5293" s="685" t="s">
        <v>47253</v>
      </c>
    </row>
    <row r="5294" spans="1:4" ht="13.5" x14ac:dyDescent="0.25">
      <c r="A5294" s="684">
        <v>90112</v>
      </c>
      <c r="B5294" s="684" t="s">
        <v>47254</v>
      </c>
      <c r="C5294" s="684" t="s">
        <v>3</v>
      </c>
      <c r="D5294" s="685" t="s">
        <v>47255</v>
      </c>
    </row>
    <row r="5295" spans="1:4" ht="13.5" x14ac:dyDescent="0.25">
      <c r="A5295" s="684">
        <v>101159</v>
      </c>
      <c r="B5295" s="684" t="s">
        <v>24410</v>
      </c>
      <c r="C5295" s="684" t="s">
        <v>3</v>
      </c>
      <c r="D5295" s="685" t="s">
        <v>47256</v>
      </c>
    </row>
    <row r="5296" spans="1:4" ht="13.5" x14ac:dyDescent="0.25">
      <c r="A5296" s="684">
        <v>89282</v>
      </c>
      <c r="B5296" s="684" t="s">
        <v>47257</v>
      </c>
      <c r="C5296" s="684" t="s">
        <v>3</v>
      </c>
      <c r="D5296" s="685" t="s">
        <v>47258</v>
      </c>
    </row>
    <row r="5297" spans="1:4" ht="13.5" x14ac:dyDescent="0.25">
      <c r="A5297" s="684">
        <v>89283</v>
      </c>
      <c r="B5297" s="684" t="s">
        <v>47259</v>
      </c>
      <c r="C5297" s="684" t="s">
        <v>3</v>
      </c>
      <c r="D5297" s="685" t="s">
        <v>47260</v>
      </c>
    </row>
    <row r="5298" spans="1:4" ht="13.5" x14ac:dyDescent="0.25">
      <c r="A5298" s="684">
        <v>89284</v>
      </c>
      <c r="B5298" s="684" t="s">
        <v>47261</v>
      </c>
      <c r="C5298" s="684" t="s">
        <v>3</v>
      </c>
      <c r="D5298" s="685" t="s">
        <v>47262</v>
      </c>
    </row>
    <row r="5299" spans="1:4" ht="13.5" x14ac:dyDescent="0.25">
      <c r="A5299" s="684">
        <v>89285</v>
      </c>
      <c r="B5299" s="684" t="s">
        <v>47263</v>
      </c>
      <c r="C5299" s="684" t="s">
        <v>3</v>
      </c>
      <c r="D5299" s="685" t="s">
        <v>47264</v>
      </c>
    </row>
    <row r="5300" spans="1:4" ht="13.5" x14ac:dyDescent="0.25">
      <c r="A5300" s="684">
        <v>89286</v>
      </c>
      <c r="B5300" s="684" t="s">
        <v>47265</v>
      </c>
      <c r="C5300" s="684" t="s">
        <v>3</v>
      </c>
      <c r="D5300" s="685" t="s">
        <v>47266</v>
      </c>
    </row>
    <row r="5301" spans="1:4" ht="13.5" x14ac:dyDescent="0.25">
      <c r="A5301" s="684">
        <v>89287</v>
      </c>
      <c r="B5301" s="684" t="s">
        <v>47267</v>
      </c>
      <c r="C5301" s="684" t="s">
        <v>3</v>
      </c>
      <c r="D5301" s="685" t="s">
        <v>27406</v>
      </c>
    </row>
    <row r="5302" spans="1:4" ht="13.5" x14ac:dyDescent="0.25">
      <c r="A5302" s="684">
        <v>89288</v>
      </c>
      <c r="B5302" s="684" t="s">
        <v>47268</v>
      </c>
      <c r="C5302" s="684" t="s">
        <v>3</v>
      </c>
      <c r="D5302" s="685" t="s">
        <v>47269</v>
      </c>
    </row>
    <row r="5303" spans="1:4" ht="13.5" x14ac:dyDescent="0.25">
      <c r="A5303" s="684">
        <v>89289</v>
      </c>
      <c r="B5303" s="684" t="s">
        <v>47270</v>
      </c>
      <c r="C5303" s="684" t="s">
        <v>3</v>
      </c>
      <c r="D5303" s="685" t="s">
        <v>47271</v>
      </c>
    </row>
    <row r="5304" spans="1:4" ht="13.5" x14ac:dyDescent="0.25">
      <c r="A5304" s="684">
        <v>89290</v>
      </c>
      <c r="B5304" s="684" t="s">
        <v>47272</v>
      </c>
      <c r="C5304" s="684" t="s">
        <v>3</v>
      </c>
      <c r="D5304" s="685" t="s">
        <v>43072</v>
      </c>
    </row>
    <row r="5305" spans="1:4" ht="13.5" x14ac:dyDescent="0.25">
      <c r="A5305" s="684">
        <v>89291</v>
      </c>
      <c r="B5305" s="684" t="s">
        <v>47273</v>
      </c>
      <c r="C5305" s="684" t="s">
        <v>3</v>
      </c>
      <c r="D5305" s="685" t="s">
        <v>47274</v>
      </c>
    </row>
    <row r="5306" spans="1:4" ht="13.5" x14ac:dyDescent="0.25">
      <c r="A5306" s="684">
        <v>89292</v>
      </c>
      <c r="B5306" s="684" t="s">
        <v>47275</v>
      </c>
      <c r="C5306" s="684" t="s">
        <v>3</v>
      </c>
      <c r="D5306" s="685" t="s">
        <v>27407</v>
      </c>
    </row>
    <row r="5307" spans="1:4" ht="13.5" x14ac:dyDescent="0.25">
      <c r="A5307" s="684">
        <v>89293</v>
      </c>
      <c r="B5307" s="684" t="s">
        <v>47276</v>
      </c>
      <c r="C5307" s="684" t="s">
        <v>3</v>
      </c>
      <c r="D5307" s="685" t="s">
        <v>47277</v>
      </c>
    </row>
    <row r="5308" spans="1:4" ht="13.5" x14ac:dyDescent="0.25">
      <c r="A5308" s="684">
        <v>89294</v>
      </c>
      <c r="B5308" s="684" t="s">
        <v>47278</v>
      </c>
      <c r="C5308" s="684" t="s">
        <v>3</v>
      </c>
      <c r="D5308" s="685" t="s">
        <v>47279</v>
      </c>
    </row>
    <row r="5309" spans="1:4" ht="13.5" x14ac:dyDescent="0.25">
      <c r="A5309" s="684">
        <v>89295</v>
      </c>
      <c r="B5309" s="684" t="s">
        <v>47280</v>
      </c>
      <c r="C5309" s="684" t="s">
        <v>3</v>
      </c>
      <c r="D5309" s="685" t="s">
        <v>47281</v>
      </c>
    </row>
    <row r="5310" spans="1:4" ht="13.5" x14ac:dyDescent="0.25">
      <c r="A5310" s="684">
        <v>89296</v>
      </c>
      <c r="B5310" s="684" t="s">
        <v>47282</v>
      </c>
      <c r="C5310" s="684" t="s">
        <v>3</v>
      </c>
      <c r="D5310" s="685" t="s">
        <v>47283</v>
      </c>
    </row>
    <row r="5311" spans="1:4" ht="13.5" x14ac:dyDescent="0.25">
      <c r="A5311" s="684">
        <v>89297</v>
      </c>
      <c r="B5311" s="684" t="s">
        <v>47284</v>
      </c>
      <c r="C5311" s="684" t="s">
        <v>3</v>
      </c>
      <c r="D5311" s="685" t="s">
        <v>47285</v>
      </c>
    </row>
    <row r="5312" spans="1:4" ht="13.5" x14ac:dyDescent="0.25">
      <c r="A5312" s="684">
        <v>89298</v>
      </c>
      <c r="B5312" s="684" t="s">
        <v>47286</v>
      </c>
      <c r="C5312" s="684" t="s">
        <v>3</v>
      </c>
      <c r="D5312" s="685" t="s">
        <v>43208</v>
      </c>
    </row>
    <row r="5313" spans="1:4" ht="13.5" x14ac:dyDescent="0.25">
      <c r="A5313" s="684">
        <v>89299</v>
      </c>
      <c r="B5313" s="684" t="s">
        <v>47287</v>
      </c>
      <c r="C5313" s="684" t="s">
        <v>3</v>
      </c>
      <c r="D5313" s="685" t="s">
        <v>47288</v>
      </c>
    </row>
    <row r="5314" spans="1:4" ht="13.5" x14ac:dyDescent="0.25">
      <c r="A5314" s="684">
        <v>89300</v>
      </c>
      <c r="B5314" s="684" t="s">
        <v>47289</v>
      </c>
      <c r="C5314" s="684" t="s">
        <v>3</v>
      </c>
      <c r="D5314" s="685" t="s">
        <v>43202</v>
      </c>
    </row>
    <row r="5315" spans="1:4" ht="13.5" x14ac:dyDescent="0.25">
      <c r="A5315" s="684">
        <v>89301</v>
      </c>
      <c r="B5315" s="684" t="s">
        <v>47290</v>
      </c>
      <c r="C5315" s="684" t="s">
        <v>3</v>
      </c>
      <c r="D5315" s="685" t="s">
        <v>47291</v>
      </c>
    </row>
    <row r="5316" spans="1:4" ht="13.5" x14ac:dyDescent="0.25">
      <c r="A5316" s="684">
        <v>89302</v>
      </c>
      <c r="B5316" s="684" t="s">
        <v>47292</v>
      </c>
      <c r="C5316" s="684" t="s">
        <v>3</v>
      </c>
      <c r="D5316" s="685" t="s">
        <v>27408</v>
      </c>
    </row>
    <row r="5317" spans="1:4" ht="13.5" x14ac:dyDescent="0.25">
      <c r="A5317" s="684">
        <v>89303</v>
      </c>
      <c r="B5317" s="684" t="s">
        <v>47293</v>
      </c>
      <c r="C5317" s="684" t="s">
        <v>3</v>
      </c>
      <c r="D5317" s="685" t="s">
        <v>47294</v>
      </c>
    </row>
    <row r="5318" spans="1:4" ht="13.5" x14ac:dyDescent="0.25">
      <c r="A5318" s="684">
        <v>89304</v>
      </c>
      <c r="B5318" s="684" t="s">
        <v>47295</v>
      </c>
      <c r="C5318" s="684" t="s">
        <v>3</v>
      </c>
      <c r="D5318" s="685" t="s">
        <v>47296</v>
      </c>
    </row>
    <row r="5319" spans="1:4" ht="13.5" x14ac:dyDescent="0.25">
      <c r="A5319" s="684">
        <v>89305</v>
      </c>
      <c r="B5319" s="684" t="s">
        <v>47297</v>
      </c>
      <c r="C5319" s="684" t="s">
        <v>3</v>
      </c>
      <c r="D5319" s="685" t="s">
        <v>47298</v>
      </c>
    </row>
    <row r="5320" spans="1:4" ht="13.5" x14ac:dyDescent="0.25">
      <c r="A5320" s="684">
        <v>89306</v>
      </c>
      <c r="B5320" s="684" t="s">
        <v>47299</v>
      </c>
      <c r="C5320" s="684" t="s">
        <v>3</v>
      </c>
      <c r="D5320" s="685" t="s">
        <v>47300</v>
      </c>
    </row>
    <row r="5321" spans="1:4" ht="13.5" x14ac:dyDescent="0.25">
      <c r="A5321" s="684">
        <v>89307</v>
      </c>
      <c r="B5321" s="684" t="s">
        <v>47301</v>
      </c>
      <c r="C5321" s="684" t="s">
        <v>3</v>
      </c>
      <c r="D5321" s="685" t="s">
        <v>47302</v>
      </c>
    </row>
    <row r="5322" spans="1:4" ht="13.5" x14ac:dyDescent="0.25">
      <c r="A5322" s="684">
        <v>89308</v>
      </c>
      <c r="B5322" s="684" t="s">
        <v>47303</v>
      </c>
      <c r="C5322" s="684" t="s">
        <v>3</v>
      </c>
      <c r="D5322" s="685" t="s">
        <v>47304</v>
      </c>
    </row>
    <row r="5323" spans="1:4" ht="13.5" x14ac:dyDescent="0.25">
      <c r="A5323" s="684">
        <v>89309</v>
      </c>
      <c r="B5323" s="684" t="s">
        <v>47305</v>
      </c>
      <c r="C5323" s="684" t="s">
        <v>3</v>
      </c>
      <c r="D5323" s="685" t="s">
        <v>44583</v>
      </c>
    </row>
    <row r="5324" spans="1:4" ht="13.5" x14ac:dyDescent="0.25">
      <c r="A5324" s="684">
        <v>89310</v>
      </c>
      <c r="B5324" s="684" t="s">
        <v>47306</v>
      </c>
      <c r="C5324" s="684" t="s">
        <v>3</v>
      </c>
      <c r="D5324" s="685" t="s">
        <v>47307</v>
      </c>
    </row>
    <row r="5325" spans="1:4" ht="13.5" x14ac:dyDescent="0.25">
      <c r="A5325" s="684">
        <v>89311</v>
      </c>
      <c r="B5325" s="684" t="s">
        <v>47308</v>
      </c>
      <c r="C5325" s="684" t="s">
        <v>3</v>
      </c>
      <c r="D5325" s="685" t="s">
        <v>47309</v>
      </c>
    </row>
    <row r="5326" spans="1:4" ht="13.5" x14ac:dyDescent="0.25">
      <c r="A5326" s="684">
        <v>89312</v>
      </c>
      <c r="B5326" s="684" t="s">
        <v>47310</v>
      </c>
      <c r="C5326" s="684" t="s">
        <v>3</v>
      </c>
      <c r="D5326" s="685" t="s">
        <v>47311</v>
      </c>
    </row>
    <row r="5327" spans="1:4" ht="13.5" x14ac:dyDescent="0.25">
      <c r="A5327" s="684">
        <v>89313</v>
      </c>
      <c r="B5327" s="684" t="s">
        <v>47312</v>
      </c>
      <c r="C5327" s="684" t="s">
        <v>3</v>
      </c>
      <c r="D5327" s="685" t="s">
        <v>47313</v>
      </c>
    </row>
    <row r="5328" spans="1:4" ht="13.5" x14ac:dyDescent="0.25">
      <c r="A5328" s="684">
        <v>101162</v>
      </c>
      <c r="B5328" s="684" t="s">
        <v>24412</v>
      </c>
      <c r="C5328" s="684" t="s">
        <v>3</v>
      </c>
      <c r="D5328" s="685" t="s">
        <v>47314</v>
      </c>
    </row>
    <row r="5329" spans="1:4" ht="13.5" x14ac:dyDescent="0.25">
      <c r="A5329" s="684">
        <v>87447</v>
      </c>
      <c r="B5329" s="684" t="s">
        <v>47315</v>
      </c>
      <c r="C5329" s="684" t="s">
        <v>3</v>
      </c>
      <c r="D5329" s="685" t="s">
        <v>47316</v>
      </c>
    </row>
    <row r="5330" spans="1:4" ht="13.5" x14ac:dyDescent="0.25">
      <c r="A5330" s="684">
        <v>87448</v>
      </c>
      <c r="B5330" s="684" t="s">
        <v>47317</v>
      </c>
      <c r="C5330" s="684" t="s">
        <v>3</v>
      </c>
      <c r="D5330" s="685" t="s">
        <v>47318</v>
      </c>
    </row>
    <row r="5331" spans="1:4" ht="13.5" x14ac:dyDescent="0.25">
      <c r="A5331" s="684">
        <v>87449</v>
      </c>
      <c r="B5331" s="684" t="s">
        <v>47319</v>
      </c>
      <c r="C5331" s="684" t="s">
        <v>3</v>
      </c>
      <c r="D5331" s="685" t="s">
        <v>41857</v>
      </c>
    </row>
    <row r="5332" spans="1:4" ht="13.5" x14ac:dyDescent="0.25">
      <c r="A5332" s="684">
        <v>87450</v>
      </c>
      <c r="B5332" s="684" t="s">
        <v>47320</v>
      </c>
      <c r="C5332" s="684" t="s">
        <v>3</v>
      </c>
      <c r="D5332" s="685" t="s">
        <v>47321</v>
      </c>
    </row>
    <row r="5333" spans="1:4" ht="13.5" x14ac:dyDescent="0.25">
      <c r="A5333" s="684">
        <v>87451</v>
      </c>
      <c r="B5333" s="684" t="s">
        <v>47322</v>
      </c>
      <c r="C5333" s="684" t="s">
        <v>3</v>
      </c>
      <c r="D5333" s="685" t="s">
        <v>47323</v>
      </c>
    </row>
    <row r="5334" spans="1:4" ht="13.5" x14ac:dyDescent="0.25">
      <c r="A5334" s="684">
        <v>87452</v>
      </c>
      <c r="B5334" s="684" t="s">
        <v>47324</v>
      </c>
      <c r="C5334" s="684" t="s">
        <v>3</v>
      </c>
      <c r="D5334" s="685" t="s">
        <v>47325</v>
      </c>
    </row>
    <row r="5335" spans="1:4" ht="13.5" x14ac:dyDescent="0.25">
      <c r="A5335" s="684">
        <v>87453</v>
      </c>
      <c r="B5335" s="684" t="s">
        <v>47326</v>
      </c>
      <c r="C5335" s="684" t="s">
        <v>3</v>
      </c>
      <c r="D5335" s="685" t="s">
        <v>47327</v>
      </c>
    </row>
    <row r="5336" spans="1:4" ht="13.5" x14ac:dyDescent="0.25">
      <c r="A5336" s="684">
        <v>87454</v>
      </c>
      <c r="B5336" s="684" t="s">
        <v>47328</v>
      </c>
      <c r="C5336" s="684" t="s">
        <v>3</v>
      </c>
      <c r="D5336" s="685" t="s">
        <v>47329</v>
      </c>
    </row>
    <row r="5337" spans="1:4" ht="13.5" x14ac:dyDescent="0.25">
      <c r="A5337" s="684">
        <v>87455</v>
      </c>
      <c r="B5337" s="684" t="s">
        <v>47330</v>
      </c>
      <c r="C5337" s="684" t="s">
        <v>3</v>
      </c>
      <c r="D5337" s="685" t="s">
        <v>27409</v>
      </c>
    </row>
    <row r="5338" spans="1:4" ht="13.5" x14ac:dyDescent="0.25">
      <c r="A5338" s="684">
        <v>87456</v>
      </c>
      <c r="B5338" s="684" t="s">
        <v>47331</v>
      </c>
      <c r="C5338" s="684" t="s">
        <v>3</v>
      </c>
      <c r="D5338" s="685" t="s">
        <v>47332</v>
      </c>
    </row>
    <row r="5339" spans="1:4" ht="13.5" x14ac:dyDescent="0.25">
      <c r="A5339" s="684">
        <v>87457</v>
      </c>
      <c r="B5339" s="684" t="s">
        <v>47333</v>
      </c>
      <c r="C5339" s="684" t="s">
        <v>3</v>
      </c>
      <c r="D5339" s="685" t="s">
        <v>27410</v>
      </c>
    </row>
    <row r="5340" spans="1:4" ht="13.5" x14ac:dyDescent="0.25">
      <c r="A5340" s="684">
        <v>87458</v>
      </c>
      <c r="B5340" s="684" t="s">
        <v>47334</v>
      </c>
      <c r="C5340" s="684" t="s">
        <v>3</v>
      </c>
      <c r="D5340" s="685" t="s">
        <v>27411</v>
      </c>
    </row>
    <row r="5341" spans="1:4" ht="13.5" x14ac:dyDescent="0.25">
      <c r="A5341" s="684">
        <v>87459</v>
      </c>
      <c r="B5341" s="684" t="s">
        <v>47335</v>
      </c>
      <c r="C5341" s="684" t="s">
        <v>3</v>
      </c>
      <c r="D5341" s="685" t="s">
        <v>47336</v>
      </c>
    </row>
    <row r="5342" spans="1:4" ht="13.5" x14ac:dyDescent="0.25">
      <c r="A5342" s="684">
        <v>87460</v>
      </c>
      <c r="B5342" s="684" t="s">
        <v>47337</v>
      </c>
      <c r="C5342" s="684" t="s">
        <v>3</v>
      </c>
      <c r="D5342" s="685" t="s">
        <v>27412</v>
      </c>
    </row>
    <row r="5343" spans="1:4" ht="13.5" x14ac:dyDescent="0.25">
      <c r="A5343" s="684">
        <v>87461</v>
      </c>
      <c r="B5343" s="684" t="s">
        <v>47338</v>
      </c>
      <c r="C5343" s="684" t="s">
        <v>3</v>
      </c>
      <c r="D5343" s="685" t="s">
        <v>47339</v>
      </c>
    </row>
    <row r="5344" spans="1:4" ht="13.5" x14ac:dyDescent="0.25">
      <c r="A5344" s="684">
        <v>87462</v>
      </c>
      <c r="B5344" s="684" t="s">
        <v>47340</v>
      </c>
      <c r="C5344" s="684" t="s">
        <v>3</v>
      </c>
      <c r="D5344" s="685" t="s">
        <v>47341</v>
      </c>
    </row>
    <row r="5345" spans="1:4" ht="13.5" x14ac:dyDescent="0.25">
      <c r="A5345" s="684">
        <v>87463</v>
      </c>
      <c r="B5345" s="684" t="s">
        <v>47342</v>
      </c>
      <c r="C5345" s="684" t="s">
        <v>3</v>
      </c>
      <c r="D5345" s="685" t="s">
        <v>47343</v>
      </c>
    </row>
    <row r="5346" spans="1:4" ht="13.5" x14ac:dyDescent="0.25">
      <c r="A5346" s="684">
        <v>87464</v>
      </c>
      <c r="B5346" s="684" t="s">
        <v>47344</v>
      </c>
      <c r="C5346" s="684" t="s">
        <v>3</v>
      </c>
      <c r="D5346" s="685" t="s">
        <v>27413</v>
      </c>
    </row>
    <row r="5347" spans="1:4" ht="13.5" x14ac:dyDescent="0.25">
      <c r="A5347" s="684">
        <v>87465</v>
      </c>
      <c r="B5347" s="684" t="s">
        <v>47345</v>
      </c>
      <c r="C5347" s="684" t="s">
        <v>3</v>
      </c>
      <c r="D5347" s="685" t="s">
        <v>47346</v>
      </c>
    </row>
    <row r="5348" spans="1:4" ht="13.5" x14ac:dyDescent="0.25">
      <c r="A5348" s="684">
        <v>87466</v>
      </c>
      <c r="B5348" s="684" t="s">
        <v>47347</v>
      </c>
      <c r="C5348" s="684" t="s">
        <v>3</v>
      </c>
      <c r="D5348" s="685" t="s">
        <v>47348</v>
      </c>
    </row>
    <row r="5349" spans="1:4" ht="13.5" x14ac:dyDescent="0.25">
      <c r="A5349" s="684">
        <v>87467</v>
      </c>
      <c r="B5349" s="684" t="s">
        <v>47349</v>
      </c>
      <c r="C5349" s="684" t="s">
        <v>3</v>
      </c>
      <c r="D5349" s="685" t="s">
        <v>47350</v>
      </c>
    </row>
    <row r="5350" spans="1:4" ht="13.5" x14ac:dyDescent="0.25">
      <c r="A5350" s="684">
        <v>87468</v>
      </c>
      <c r="B5350" s="684" t="s">
        <v>47351</v>
      </c>
      <c r="C5350" s="684" t="s">
        <v>3</v>
      </c>
      <c r="D5350" s="685" t="s">
        <v>41442</v>
      </c>
    </row>
    <row r="5351" spans="1:4" ht="13.5" x14ac:dyDescent="0.25">
      <c r="A5351" s="684">
        <v>87469</v>
      </c>
      <c r="B5351" s="684" t="s">
        <v>47352</v>
      </c>
      <c r="C5351" s="684" t="s">
        <v>3</v>
      </c>
      <c r="D5351" s="685" t="s">
        <v>47353</v>
      </c>
    </row>
    <row r="5352" spans="1:4" ht="13.5" x14ac:dyDescent="0.25">
      <c r="A5352" s="684">
        <v>87470</v>
      </c>
      <c r="B5352" s="684" t="s">
        <v>47354</v>
      </c>
      <c r="C5352" s="684" t="s">
        <v>3</v>
      </c>
      <c r="D5352" s="685" t="s">
        <v>47355</v>
      </c>
    </row>
    <row r="5353" spans="1:4" ht="13.5" x14ac:dyDescent="0.25">
      <c r="A5353" s="684">
        <v>89044</v>
      </c>
      <c r="B5353" s="684" t="s">
        <v>47356</v>
      </c>
      <c r="C5353" s="684" t="s">
        <v>3</v>
      </c>
      <c r="D5353" s="685" t="s">
        <v>27414</v>
      </c>
    </row>
    <row r="5354" spans="1:4" ht="13.5" x14ac:dyDescent="0.25">
      <c r="A5354" s="684">
        <v>89169</v>
      </c>
      <c r="B5354" s="684" t="s">
        <v>47357</v>
      </c>
      <c r="C5354" s="684" t="s">
        <v>3</v>
      </c>
      <c r="D5354" s="685" t="s">
        <v>47358</v>
      </c>
    </row>
    <row r="5355" spans="1:4" ht="13.5" x14ac:dyDescent="0.25">
      <c r="A5355" s="684">
        <v>89978</v>
      </c>
      <c r="B5355" s="684" t="s">
        <v>47359</v>
      </c>
      <c r="C5355" s="684" t="s">
        <v>3</v>
      </c>
      <c r="D5355" s="685" t="s">
        <v>47360</v>
      </c>
    </row>
    <row r="5356" spans="1:4" ht="13.5" x14ac:dyDescent="0.25">
      <c r="A5356" s="684">
        <v>89453</v>
      </c>
      <c r="B5356" s="684" t="s">
        <v>47361</v>
      </c>
      <c r="C5356" s="684" t="s">
        <v>3</v>
      </c>
      <c r="D5356" s="685" t="s">
        <v>46695</v>
      </c>
    </row>
    <row r="5357" spans="1:4" ht="13.5" x14ac:dyDescent="0.25">
      <c r="A5357" s="684">
        <v>89454</v>
      </c>
      <c r="B5357" s="684" t="s">
        <v>47362</v>
      </c>
      <c r="C5357" s="684" t="s">
        <v>3</v>
      </c>
      <c r="D5357" s="685" t="s">
        <v>45185</v>
      </c>
    </row>
    <row r="5358" spans="1:4" ht="13.5" x14ac:dyDescent="0.25">
      <c r="A5358" s="684">
        <v>89455</v>
      </c>
      <c r="B5358" s="684" t="s">
        <v>47363</v>
      </c>
      <c r="C5358" s="684" t="s">
        <v>3</v>
      </c>
      <c r="D5358" s="685" t="s">
        <v>47364</v>
      </c>
    </row>
    <row r="5359" spans="1:4" ht="13.5" x14ac:dyDescent="0.25">
      <c r="A5359" s="684">
        <v>89456</v>
      </c>
      <c r="B5359" s="684" t="s">
        <v>47365</v>
      </c>
      <c r="C5359" s="684" t="s">
        <v>3</v>
      </c>
      <c r="D5359" s="685" t="s">
        <v>47366</v>
      </c>
    </row>
    <row r="5360" spans="1:4" ht="13.5" x14ac:dyDescent="0.25">
      <c r="A5360" s="684">
        <v>89457</v>
      </c>
      <c r="B5360" s="684" t="s">
        <v>47367</v>
      </c>
      <c r="C5360" s="684" t="s">
        <v>3</v>
      </c>
      <c r="D5360" s="685" t="s">
        <v>47368</v>
      </c>
    </row>
    <row r="5361" spans="1:4" ht="13.5" x14ac:dyDescent="0.25">
      <c r="A5361" s="684">
        <v>89458</v>
      </c>
      <c r="B5361" s="684" t="s">
        <v>47369</v>
      </c>
      <c r="C5361" s="684" t="s">
        <v>3</v>
      </c>
      <c r="D5361" s="685" t="s">
        <v>47370</v>
      </c>
    </row>
    <row r="5362" spans="1:4" ht="13.5" x14ac:dyDescent="0.25">
      <c r="A5362" s="684">
        <v>89459</v>
      </c>
      <c r="B5362" s="684" t="s">
        <v>47371</v>
      </c>
      <c r="C5362" s="684" t="s">
        <v>3</v>
      </c>
      <c r="D5362" s="685" t="s">
        <v>47372</v>
      </c>
    </row>
    <row r="5363" spans="1:4" ht="13.5" x14ac:dyDescent="0.25">
      <c r="A5363" s="684">
        <v>89460</v>
      </c>
      <c r="B5363" s="684" t="s">
        <v>47373</v>
      </c>
      <c r="C5363" s="684" t="s">
        <v>3</v>
      </c>
      <c r="D5363" s="685" t="s">
        <v>26940</v>
      </c>
    </row>
    <row r="5364" spans="1:4" ht="13.5" x14ac:dyDescent="0.25">
      <c r="A5364" s="684">
        <v>89462</v>
      </c>
      <c r="B5364" s="684" t="s">
        <v>47374</v>
      </c>
      <c r="C5364" s="684" t="s">
        <v>3</v>
      </c>
      <c r="D5364" s="685" t="s">
        <v>42962</v>
      </c>
    </row>
    <row r="5365" spans="1:4" ht="13.5" x14ac:dyDescent="0.25">
      <c r="A5365" s="684">
        <v>89463</v>
      </c>
      <c r="B5365" s="684" t="s">
        <v>47375</v>
      </c>
      <c r="C5365" s="684" t="s">
        <v>3</v>
      </c>
      <c r="D5365" s="685" t="s">
        <v>47376</v>
      </c>
    </row>
    <row r="5366" spans="1:4" ht="13.5" x14ac:dyDescent="0.25">
      <c r="A5366" s="684">
        <v>89464</v>
      </c>
      <c r="B5366" s="684" t="s">
        <v>47377</v>
      </c>
      <c r="C5366" s="684" t="s">
        <v>3</v>
      </c>
      <c r="D5366" s="685" t="s">
        <v>47378</v>
      </c>
    </row>
    <row r="5367" spans="1:4" ht="13.5" x14ac:dyDescent="0.25">
      <c r="A5367" s="684">
        <v>89465</v>
      </c>
      <c r="B5367" s="684" t="s">
        <v>47379</v>
      </c>
      <c r="C5367" s="684" t="s">
        <v>3</v>
      </c>
      <c r="D5367" s="685" t="s">
        <v>47380</v>
      </c>
    </row>
    <row r="5368" spans="1:4" ht="13.5" x14ac:dyDescent="0.25">
      <c r="A5368" s="684">
        <v>89466</v>
      </c>
      <c r="B5368" s="684" t="s">
        <v>47381</v>
      </c>
      <c r="C5368" s="684" t="s">
        <v>3</v>
      </c>
      <c r="D5368" s="685" t="s">
        <v>26360</v>
      </c>
    </row>
    <row r="5369" spans="1:4" ht="13.5" x14ac:dyDescent="0.25">
      <c r="A5369" s="684">
        <v>89467</v>
      </c>
      <c r="B5369" s="684" t="s">
        <v>47382</v>
      </c>
      <c r="C5369" s="684" t="s">
        <v>3</v>
      </c>
      <c r="D5369" s="685" t="s">
        <v>27415</v>
      </c>
    </row>
    <row r="5370" spans="1:4" ht="13.5" x14ac:dyDescent="0.25">
      <c r="A5370" s="684">
        <v>89468</v>
      </c>
      <c r="B5370" s="684" t="s">
        <v>47383</v>
      </c>
      <c r="C5370" s="684" t="s">
        <v>3</v>
      </c>
      <c r="D5370" s="685" t="s">
        <v>47384</v>
      </c>
    </row>
    <row r="5371" spans="1:4" ht="13.5" x14ac:dyDescent="0.25">
      <c r="A5371" s="684">
        <v>89469</v>
      </c>
      <c r="B5371" s="684" t="s">
        <v>47385</v>
      </c>
      <c r="C5371" s="684" t="s">
        <v>3</v>
      </c>
      <c r="D5371" s="685" t="s">
        <v>47386</v>
      </c>
    </row>
    <row r="5372" spans="1:4" ht="13.5" x14ac:dyDescent="0.25">
      <c r="A5372" s="684">
        <v>89470</v>
      </c>
      <c r="B5372" s="684" t="s">
        <v>47387</v>
      </c>
      <c r="C5372" s="684" t="s">
        <v>3</v>
      </c>
      <c r="D5372" s="685" t="s">
        <v>47388</v>
      </c>
    </row>
    <row r="5373" spans="1:4" ht="13.5" x14ac:dyDescent="0.25">
      <c r="A5373" s="684">
        <v>89471</v>
      </c>
      <c r="B5373" s="684" t="s">
        <v>47389</v>
      </c>
      <c r="C5373" s="684" t="s">
        <v>3</v>
      </c>
      <c r="D5373" s="685" t="s">
        <v>47390</v>
      </c>
    </row>
    <row r="5374" spans="1:4" ht="13.5" x14ac:dyDescent="0.25">
      <c r="A5374" s="684">
        <v>89472</v>
      </c>
      <c r="B5374" s="684" t="s">
        <v>47391</v>
      </c>
      <c r="C5374" s="684" t="s">
        <v>3</v>
      </c>
      <c r="D5374" s="685" t="s">
        <v>47304</v>
      </c>
    </row>
    <row r="5375" spans="1:4" ht="13.5" x14ac:dyDescent="0.25">
      <c r="A5375" s="684">
        <v>89473</v>
      </c>
      <c r="B5375" s="684" t="s">
        <v>47392</v>
      </c>
      <c r="C5375" s="684" t="s">
        <v>3</v>
      </c>
      <c r="D5375" s="685" t="s">
        <v>47393</v>
      </c>
    </row>
    <row r="5376" spans="1:4" ht="13.5" x14ac:dyDescent="0.25">
      <c r="A5376" s="684">
        <v>89474</v>
      </c>
      <c r="B5376" s="684" t="s">
        <v>47394</v>
      </c>
      <c r="C5376" s="684" t="s">
        <v>3</v>
      </c>
      <c r="D5376" s="685" t="s">
        <v>26869</v>
      </c>
    </row>
    <row r="5377" spans="1:4" ht="13.5" x14ac:dyDescent="0.25">
      <c r="A5377" s="684">
        <v>89475</v>
      </c>
      <c r="B5377" s="684" t="s">
        <v>47395</v>
      </c>
      <c r="C5377" s="684" t="s">
        <v>3</v>
      </c>
      <c r="D5377" s="685" t="s">
        <v>47159</v>
      </c>
    </row>
    <row r="5378" spans="1:4" ht="13.5" x14ac:dyDescent="0.25">
      <c r="A5378" s="684">
        <v>89476</v>
      </c>
      <c r="B5378" s="684" t="s">
        <v>47396</v>
      </c>
      <c r="C5378" s="684" t="s">
        <v>3</v>
      </c>
      <c r="D5378" s="685" t="s">
        <v>47397</v>
      </c>
    </row>
    <row r="5379" spans="1:4" ht="13.5" x14ac:dyDescent="0.25">
      <c r="A5379" s="684">
        <v>89477</v>
      </c>
      <c r="B5379" s="684" t="s">
        <v>47398</v>
      </c>
      <c r="C5379" s="684" t="s">
        <v>3</v>
      </c>
      <c r="D5379" s="685" t="s">
        <v>27416</v>
      </c>
    </row>
    <row r="5380" spans="1:4" ht="13.5" x14ac:dyDescent="0.25">
      <c r="A5380" s="684">
        <v>89478</v>
      </c>
      <c r="B5380" s="684" t="s">
        <v>47399</v>
      </c>
      <c r="C5380" s="684" t="s">
        <v>3</v>
      </c>
      <c r="D5380" s="685" t="s">
        <v>47400</v>
      </c>
    </row>
    <row r="5381" spans="1:4" ht="13.5" x14ac:dyDescent="0.25">
      <c r="A5381" s="684">
        <v>89479</v>
      </c>
      <c r="B5381" s="684" t="s">
        <v>47401</v>
      </c>
      <c r="C5381" s="684" t="s">
        <v>3</v>
      </c>
      <c r="D5381" s="685" t="s">
        <v>47402</v>
      </c>
    </row>
    <row r="5382" spans="1:4" ht="13.5" x14ac:dyDescent="0.25">
      <c r="A5382" s="684">
        <v>89480</v>
      </c>
      <c r="B5382" s="684" t="s">
        <v>47403</v>
      </c>
      <c r="C5382" s="684" t="s">
        <v>3</v>
      </c>
      <c r="D5382" s="685" t="s">
        <v>47404</v>
      </c>
    </row>
    <row r="5383" spans="1:4" ht="13.5" x14ac:dyDescent="0.25">
      <c r="A5383" s="684">
        <v>89483</v>
      </c>
      <c r="B5383" s="684" t="s">
        <v>47405</v>
      </c>
      <c r="C5383" s="684" t="s">
        <v>3</v>
      </c>
      <c r="D5383" s="685" t="s">
        <v>27417</v>
      </c>
    </row>
    <row r="5384" spans="1:4" ht="13.5" x14ac:dyDescent="0.25">
      <c r="A5384" s="684">
        <v>89484</v>
      </c>
      <c r="B5384" s="684" t="s">
        <v>47406</v>
      </c>
      <c r="C5384" s="684" t="s">
        <v>3</v>
      </c>
      <c r="D5384" s="685" t="s">
        <v>47407</v>
      </c>
    </row>
    <row r="5385" spans="1:4" ht="13.5" x14ac:dyDescent="0.25">
      <c r="A5385" s="684">
        <v>89486</v>
      </c>
      <c r="B5385" s="684" t="s">
        <v>47408</v>
      </c>
      <c r="C5385" s="684" t="s">
        <v>3</v>
      </c>
      <c r="D5385" s="685" t="s">
        <v>47409</v>
      </c>
    </row>
    <row r="5386" spans="1:4" ht="13.5" x14ac:dyDescent="0.25">
      <c r="A5386" s="684">
        <v>89487</v>
      </c>
      <c r="B5386" s="684" t="s">
        <v>47410</v>
      </c>
      <c r="C5386" s="684" t="s">
        <v>3</v>
      </c>
      <c r="D5386" s="685" t="s">
        <v>47411</v>
      </c>
    </row>
    <row r="5387" spans="1:4" ht="13.5" x14ac:dyDescent="0.25">
      <c r="A5387" s="684">
        <v>89488</v>
      </c>
      <c r="B5387" s="684" t="s">
        <v>47412</v>
      </c>
      <c r="C5387" s="684" t="s">
        <v>3</v>
      </c>
      <c r="D5387" s="685" t="s">
        <v>47413</v>
      </c>
    </row>
    <row r="5388" spans="1:4" ht="13.5" x14ac:dyDescent="0.25">
      <c r="A5388" s="684">
        <v>91815</v>
      </c>
      <c r="B5388" s="684" t="s">
        <v>47414</v>
      </c>
      <c r="C5388" s="684" t="s">
        <v>3</v>
      </c>
      <c r="D5388" s="685" t="s">
        <v>47415</v>
      </c>
    </row>
    <row r="5389" spans="1:4" ht="13.5" x14ac:dyDescent="0.25">
      <c r="A5389" s="684">
        <v>91816</v>
      </c>
      <c r="B5389" s="684" t="s">
        <v>47416</v>
      </c>
      <c r="C5389" s="684" t="s">
        <v>3</v>
      </c>
      <c r="D5389" s="685" t="s">
        <v>47417</v>
      </c>
    </row>
    <row r="5390" spans="1:4" ht="13.5" x14ac:dyDescent="0.25">
      <c r="A5390" s="684">
        <v>101161</v>
      </c>
      <c r="B5390" s="684" t="s">
        <v>24413</v>
      </c>
      <c r="C5390" s="684" t="s">
        <v>3</v>
      </c>
      <c r="D5390" s="685" t="s">
        <v>47418</v>
      </c>
    </row>
    <row r="5391" spans="1:4" ht="13.5" x14ac:dyDescent="0.25">
      <c r="A5391" s="684">
        <v>101163</v>
      </c>
      <c r="B5391" s="684" t="s">
        <v>24414</v>
      </c>
      <c r="C5391" s="684" t="s">
        <v>3</v>
      </c>
      <c r="D5391" s="685" t="s">
        <v>47419</v>
      </c>
    </row>
    <row r="5392" spans="1:4" ht="13.5" x14ac:dyDescent="0.25">
      <c r="A5392" s="684">
        <v>101164</v>
      </c>
      <c r="B5392" s="684" t="s">
        <v>24415</v>
      </c>
      <c r="C5392" s="684" t="s">
        <v>3</v>
      </c>
      <c r="D5392" s="685" t="s">
        <v>47420</v>
      </c>
    </row>
    <row r="5393" spans="1:4" ht="13.5" x14ac:dyDescent="0.25">
      <c r="A5393" s="684">
        <v>96358</v>
      </c>
      <c r="B5393" s="684" t="s">
        <v>47421</v>
      </c>
      <c r="C5393" s="684" t="s">
        <v>3</v>
      </c>
      <c r="D5393" s="685" t="s">
        <v>47422</v>
      </c>
    </row>
    <row r="5394" spans="1:4" ht="13.5" x14ac:dyDescent="0.25">
      <c r="A5394" s="684">
        <v>96359</v>
      </c>
      <c r="B5394" s="684" t="s">
        <v>47423</v>
      </c>
      <c r="C5394" s="684" t="s">
        <v>3</v>
      </c>
      <c r="D5394" s="685" t="s">
        <v>47424</v>
      </c>
    </row>
    <row r="5395" spans="1:4" ht="13.5" x14ac:dyDescent="0.25">
      <c r="A5395" s="684">
        <v>96360</v>
      </c>
      <c r="B5395" s="684" t="s">
        <v>47425</v>
      </c>
      <c r="C5395" s="684" t="s">
        <v>3</v>
      </c>
      <c r="D5395" s="685" t="s">
        <v>47426</v>
      </c>
    </row>
    <row r="5396" spans="1:4" ht="13.5" x14ac:dyDescent="0.25">
      <c r="A5396" s="684">
        <v>96361</v>
      </c>
      <c r="B5396" s="684" t="s">
        <v>47427</v>
      </c>
      <c r="C5396" s="684" t="s">
        <v>3</v>
      </c>
      <c r="D5396" s="685" t="s">
        <v>42355</v>
      </c>
    </row>
    <row r="5397" spans="1:4" ht="13.5" x14ac:dyDescent="0.25">
      <c r="A5397" s="684">
        <v>96362</v>
      </c>
      <c r="B5397" s="684" t="s">
        <v>47428</v>
      </c>
      <c r="C5397" s="684" t="s">
        <v>3</v>
      </c>
      <c r="D5397" s="685" t="s">
        <v>47429</v>
      </c>
    </row>
    <row r="5398" spans="1:4" ht="13.5" x14ac:dyDescent="0.25">
      <c r="A5398" s="684">
        <v>96363</v>
      </c>
      <c r="B5398" s="684" t="s">
        <v>47430</v>
      </c>
      <c r="C5398" s="684" t="s">
        <v>3</v>
      </c>
      <c r="D5398" s="685" t="s">
        <v>47431</v>
      </c>
    </row>
    <row r="5399" spans="1:4" ht="13.5" x14ac:dyDescent="0.25">
      <c r="A5399" s="684">
        <v>96364</v>
      </c>
      <c r="B5399" s="684" t="s">
        <v>47432</v>
      </c>
      <c r="C5399" s="684" t="s">
        <v>3</v>
      </c>
      <c r="D5399" s="685" t="s">
        <v>46380</v>
      </c>
    </row>
    <row r="5400" spans="1:4" ht="13.5" x14ac:dyDescent="0.25">
      <c r="A5400" s="684">
        <v>96365</v>
      </c>
      <c r="B5400" s="684" t="s">
        <v>47433</v>
      </c>
      <c r="C5400" s="684" t="s">
        <v>3</v>
      </c>
      <c r="D5400" s="685" t="s">
        <v>47434</v>
      </c>
    </row>
    <row r="5401" spans="1:4" ht="13.5" x14ac:dyDescent="0.25">
      <c r="A5401" s="684">
        <v>96366</v>
      </c>
      <c r="B5401" s="684" t="s">
        <v>47435</v>
      </c>
      <c r="C5401" s="684" t="s">
        <v>3</v>
      </c>
      <c r="D5401" s="685" t="s">
        <v>47436</v>
      </c>
    </row>
    <row r="5402" spans="1:4" ht="13.5" x14ac:dyDescent="0.25">
      <c r="A5402" s="684">
        <v>96367</v>
      </c>
      <c r="B5402" s="684" t="s">
        <v>47437</v>
      </c>
      <c r="C5402" s="684" t="s">
        <v>3</v>
      </c>
      <c r="D5402" s="685" t="s">
        <v>46135</v>
      </c>
    </row>
    <row r="5403" spans="1:4" ht="13.5" x14ac:dyDescent="0.25">
      <c r="A5403" s="684">
        <v>96368</v>
      </c>
      <c r="B5403" s="684" t="s">
        <v>47438</v>
      </c>
      <c r="C5403" s="684" t="s">
        <v>3</v>
      </c>
      <c r="D5403" s="685" t="s">
        <v>43612</v>
      </c>
    </row>
    <row r="5404" spans="1:4" ht="13.5" x14ac:dyDescent="0.25">
      <c r="A5404" s="684">
        <v>96369</v>
      </c>
      <c r="B5404" s="684" t="s">
        <v>47439</v>
      </c>
      <c r="C5404" s="684" t="s">
        <v>3</v>
      </c>
      <c r="D5404" s="685" t="s">
        <v>47440</v>
      </c>
    </row>
    <row r="5405" spans="1:4" ht="13.5" x14ac:dyDescent="0.25">
      <c r="A5405" s="684">
        <v>96370</v>
      </c>
      <c r="B5405" s="684" t="s">
        <v>47441</v>
      </c>
      <c r="C5405" s="684" t="s">
        <v>3</v>
      </c>
      <c r="D5405" s="685" t="s">
        <v>47442</v>
      </c>
    </row>
    <row r="5406" spans="1:4" ht="13.5" x14ac:dyDescent="0.25">
      <c r="A5406" s="684">
        <v>96371</v>
      </c>
      <c r="B5406" s="684" t="s">
        <v>47443</v>
      </c>
      <c r="C5406" s="684" t="s">
        <v>3</v>
      </c>
      <c r="D5406" s="685" t="s">
        <v>41663</v>
      </c>
    </row>
    <row r="5407" spans="1:4" ht="13.5" x14ac:dyDescent="0.25">
      <c r="A5407" s="684">
        <v>96373</v>
      </c>
      <c r="B5407" s="684" t="s">
        <v>47444</v>
      </c>
      <c r="C5407" s="684" t="s">
        <v>4</v>
      </c>
      <c r="D5407" s="685" t="s">
        <v>25895</v>
      </c>
    </row>
    <row r="5408" spans="1:4" ht="13.5" x14ac:dyDescent="0.25">
      <c r="A5408" s="684">
        <v>96374</v>
      </c>
      <c r="B5408" s="684" t="s">
        <v>47445</v>
      </c>
      <c r="C5408" s="684" t="s">
        <v>4</v>
      </c>
      <c r="D5408" s="685" t="s">
        <v>47446</v>
      </c>
    </row>
    <row r="5409" spans="1:4" ht="13.5" x14ac:dyDescent="0.25">
      <c r="A5409" s="684">
        <v>102235</v>
      </c>
      <c r="B5409" s="684" t="s">
        <v>47447</v>
      </c>
      <c r="C5409" s="684" t="s">
        <v>3</v>
      </c>
      <c r="D5409" s="685" t="s">
        <v>27418</v>
      </c>
    </row>
    <row r="5410" spans="1:4" ht="13.5" x14ac:dyDescent="0.25">
      <c r="A5410" s="684">
        <v>102253</v>
      </c>
      <c r="B5410" s="684" t="s">
        <v>26304</v>
      </c>
      <c r="C5410" s="684" t="s">
        <v>3</v>
      </c>
      <c r="D5410" s="685" t="s">
        <v>47448</v>
      </c>
    </row>
    <row r="5411" spans="1:4" ht="13.5" x14ac:dyDescent="0.25">
      <c r="A5411" s="684">
        <v>102254</v>
      </c>
      <c r="B5411" s="684" t="s">
        <v>26305</v>
      </c>
      <c r="C5411" s="684" t="s">
        <v>3</v>
      </c>
      <c r="D5411" s="685" t="s">
        <v>47449</v>
      </c>
    </row>
    <row r="5412" spans="1:4" ht="13.5" x14ac:dyDescent="0.25">
      <c r="A5412" s="684">
        <v>102255</v>
      </c>
      <c r="B5412" s="684" t="s">
        <v>26306</v>
      </c>
      <c r="C5412" s="684" t="s">
        <v>3</v>
      </c>
      <c r="D5412" s="685" t="s">
        <v>47450</v>
      </c>
    </row>
    <row r="5413" spans="1:4" ht="13.5" x14ac:dyDescent="0.25">
      <c r="A5413" s="684">
        <v>102256</v>
      </c>
      <c r="B5413" s="684" t="s">
        <v>26307</v>
      </c>
      <c r="C5413" s="684" t="s">
        <v>3</v>
      </c>
      <c r="D5413" s="685" t="s">
        <v>47451</v>
      </c>
    </row>
    <row r="5414" spans="1:4" ht="13.5" x14ac:dyDescent="0.25">
      <c r="A5414" s="684">
        <v>102257</v>
      </c>
      <c r="B5414" s="684" t="s">
        <v>26308</v>
      </c>
      <c r="C5414" s="684" t="s">
        <v>3</v>
      </c>
      <c r="D5414" s="685" t="s">
        <v>44455</v>
      </c>
    </row>
    <row r="5415" spans="1:4" ht="13.5" x14ac:dyDescent="0.25">
      <c r="A5415" s="684">
        <v>102258</v>
      </c>
      <c r="B5415" s="684" t="s">
        <v>26309</v>
      </c>
      <c r="C5415" s="684" t="s">
        <v>3</v>
      </c>
      <c r="D5415" s="685" t="s">
        <v>47452</v>
      </c>
    </row>
    <row r="5416" spans="1:4" ht="13.5" x14ac:dyDescent="0.25">
      <c r="A5416" s="684">
        <v>101154</v>
      </c>
      <c r="B5416" s="684" t="s">
        <v>24416</v>
      </c>
      <c r="C5416" s="684" t="s">
        <v>3</v>
      </c>
      <c r="D5416" s="685" t="s">
        <v>47453</v>
      </c>
    </row>
    <row r="5417" spans="1:4" ht="13.5" x14ac:dyDescent="0.25">
      <c r="A5417" s="684">
        <v>101155</v>
      </c>
      <c r="B5417" s="684" t="s">
        <v>24417</v>
      </c>
      <c r="C5417" s="684" t="s">
        <v>3</v>
      </c>
      <c r="D5417" s="685" t="s">
        <v>47454</v>
      </c>
    </row>
    <row r="5418" spans="1:4" ht="13.5" x14ac:dyDescent="0.25">
      <c r="A5418" s="684">
        <v>101156</v>
      </c>
      <c r="B5418" s="684" t="s">
        <v>24418</v>
      </c>
      <c r="C5418" s="684" t="s">
        <v>3</v>
      </c>
      <c r="D5418" s="685" t="s">
        <v>43342</v>
      </c>
    </row>
    <row r="5419" spans="1:4" ht="13.5" x14ac:dyDescent="0.25">
      <c r="A5419" s="684">
        <v>101810</v>
      </c>
      <c r="B5419" s="684" t="s">
        <v>47455</v>
      </c>
      <c r="C5419" s="684" t="s">
        <v>20</v>
      </c>
      <c r="D5419" s="685" t="s">
        <v>47456</v>
      </c>
    </row>
    <row r="5420" spans="1:4" ht="13.5" x14ac:dyDescent="0.25">
      <c r="A5420" s="684">
        <v>101811</v>
      </c>
      <c r="B5420" s="684" t="s">
        <v>47457</v>
      </c>
      <c r="C5420" s="684" t="s">
        <v>20</v>
      </c>
      <c r="D5420" s="685" t="s">
        <v>47458</v>
      </c>
    </row>
    <row r="5421" spans="1:4" ht="13.5" x14ac:dyDescent="0.25">
      <c r="A5421" s="684">
        <v>101812</v>
      </c>
      <c r="B5421" s="684" t="s">
        <v>47459</v>
      </c>
      <c r="C5421" s="684" t="s">
        <v>20</v>
      </c>
      <c r="D5421" s="685" t="s">
        <v>47460</v>
      </c>
    </row>
    <row r="5422" spans="1:4" ht="13.5" x14ac:dyDescent="0.25">
      <c r="A5422" s="684">
        <v>101813</v>
      </c>
      <c r="B5422" s="684" t="s">
        <v>47461</v>
      </c>
      <c r="C5422" s="684" t="s">
        <v>20</v>
      </c>
      <c r="D5422" s="685" t="s">
        <v>47462</v>
      </c>
    </row>
    <row r="5423" spans="1:4" ht="13.5" x14ac:dyDescent="0.25">
      <c r="A5423" s="684">
        <v>101814</v>
      </c>
      <c r="B5423" s="684" t="s">
        <v>26310</v>
      </c>
      <c r="C5423" s="684" t="s">
        <v>3</v>
      </c>
      <c r="D5423" s="685" t="s">
        <v>47463</v>
      </c>
    </row>
    <row r="5424" spans="1:4" ht="13.5" x14ac:dyDescent="0.25">
      <c r="A5424" s="684">
        <v>101815</v>
      </c>
      <c r="B5424" s="684" t="s">
        <v>47464</v>
      </c>
      <c r="C5424" s="684" t="s">
        <v>3</v>
      </c>
      <c r="D5424" s="685" t="s">
        <v>47465</v>
      </c>
    </row>
    <row r="5425" spans="1:4" ht="13.5" x14ac:dyDescent="0.25">
      <c r="A5425" s="684">
        <v>101816</v>
      </c>
      <c r="B5425" s="684" t="s">
        <v>26311</v>
      </c>
      <c r="C5425" s="684" t="s">
        <v>3</v>
      </c>
      <c r="D5425" s="685" t="s">
        <v>47466</v>
      </c>
    </row>
    <row r="5426" spans="1:4" ht="13.5" x14ac:dyDescent="0.25">
      <c r="A5426" s="684">
        <v>101817</v>
      </c>
      <c r="B5426" s="684" t="s">
        <v>26312</v>
      </c>
      <c r="C5426" s="684" t="s">
        <v>3</v>
      </c>
      <c r="D5426" s="685" t="s">
        <v>27419</v>
      </c>
    </row>
    <row r="5427" spans="1:4" ht="13.5" x14ac:dyDescent="0.25">
      <c r="A5427" s="684">
        <v>101818</v>
      </c>
      <c r="B5427" s="684" t="s">
        <v>47467</v>
      </c>
      <c r="C5427" s="684" t="s">
        <v>3</v>
      </c>
      <c r="D5427" s="685" t="s">
        <v>42395</v>
      </c>
    </row>
    <row r="5428" spans="1:4" ht="13.5" x14ac:dyDescent="0.25">
      <c r="A5428" s="684">
        <v>101819</v>
      </c>
      <c r="B5428" s="684" t="s">
        <v>26313</v>
      </c>
      <c r="C5428" s="684" t="s">
        <v>3</v>
      </c>
      <c r="D5428" s="685" t="s">
        <v>47468</v>
      </c>
    </row>
    <row r="5429" spans="1:4" ht="13.5" x14ac:dyDescent="0.25">
      <c r="A5429" s="684">
        <v>101820</v>
      </c>
      <c r="B5429" s="684" t="s">
        <v>26314</v>
      </c>
      <c r="C5429" s="684" t="s">
        <v>3</v>
      </c>
      <c r="D5429" s="685" t="s">
        <v>26667</v>
      </c>
    </row>
    <row r="5430" spans="1:4" ht="13.5" x14ac:dyDescent="0.25">
      <c r="A5430" s="684">
        <v>101822</v>
      </c>
      <c r="B5430" s="684" t="s">
        <v>26315</v>
      </c>
      <c r="C5430" s="684" t="s">
        <v>20</v>
      </c>
      <c r="D5430" s="685" t="s">
        <v>47469</v>
      </c>
    </row>
    <row r="5431" spans="1:4" ht="13.5" x14ac:dyDescent="0.25">
      <c r="A5431" s="684">
        <v>101823</v>
      </c>
      <c r="B5431" s="684" t="s">
        <v>26316</v>
      </c>
      <c r="C5431" s="684" t="s">
        <v>20</v>
      </c>
      <c r="D5431" s="685" t="s">
        <v>47470</v>
      </c>
    </row>
    <row r="5432" spans="1:4" ht="13.5" x14ac:dyDescent="0.25">
      <c r="A5432" s="684">
        <v>101824</v>
      </c>
      <c r="B5432" s="684" t="s">
        <v>26317</v>
      </c>
      <c r="C5432" s="684" t="s">
        <v>20</v>
      </c>
      <c r="D5432" s="685" t="s">
        <v>27420</v>
      </c>
    </row>
    <row r="5433" spans="1:4" ht="13.5" x14ac:dyDescent="0.25">
      <c r="A5433" s="684">
        <v>101825</v>
      </c>
      <c r="B5433" s="684" t="s">
        <v>26318</v>
      </c>
      <c r="C5433" s="684" t="s">
        <v>20</v>
      </c>
      <c r="D5433" s="685" t="s">
        <v>47471</v>
      </c>
    </row>
    <row r="5434" spans="1:4" ht="13.5" x14ac:dyDescent="0.25">
      <c r="A5434" s="684">
        <v>101826</v>
      </c>
      <c r="B5434" s="684" t="s">
        <v>26319</v>
      </c>
      <c r="C5434" s="684" t="s">
        <v>20</v>
      </c>
      <c r="D5434" s="685" t="s">
        <v>47472</v>
      </c>
    </row>
    <row r="5435" spans="1:4" ht="13.5" x14ac:dyDescent="0.25">
      <c r="A5435" s="684">
        <v>101827</v>
      </c>
      <c r="B5435" s="684" t="s">
        <v>26320</v>
      </c>
      <c r="C5435" s="684" t="s">
        <v>20</v>
      </c>
      <c r="D5435" s="685" t="s">
        <v>47473</v>
      </c>
    </row>
    <row r="5436" spans="1:4" ht="13.5" x14ac:dyDescent="0.25">
      <c r="A5436" s="684">
        <v>101828</v>
      </c>
      <c r="B5436" s="684" t="s">
        <v>26321</v>
      </c>
      <c r="C5436" s="684" t="s">
        <v>20</v>
      </c>
      <c r="D5436" s="685" t="s">
        <v>47474</v>
      </c>
    </row>
    <row r="5437" spans="1:4" ht="13.5" x14ac:dyDescent="0.25">
      <c r="A5437" s="684">
        <v>101829</v>
      </c>
      <c r="B5437" s="684" t="s">
        <v>47475</v>
      </c>
      <c r="C5437" s="684" t="s">
        <v>20</v>
      </c>
      <c r="D5437" s="685" t="s">
        <v>47476</v>
      </c>
    </row>
    <row r="5438" spans="1:4" ht="13.5" x14ac:dyDescent="0.25">
      <c r="A5438" s="684">
        <v>101830</v>
      </c>
      <c r="B5438" s="684" t="s">
        <v>47477</v>
      </c>
      <c r="C5438" s="684" t="s">
        <v>20</v>
      </c>
      <c r="D5438" s="685" t="s">
        <v>47478</v>
      </c>
    </row>
    <row r="5439" spans="1:4" ht="13.5" x14ac:dyDescent="0.25">
      <c r="A5439" s="684">
        <v>101831</v>
      </c>
      <c r="B5439" s="684" t="s">
        <v>47479</v>
      </c>
      <c r="C5439" s="684" t="s">
        <v>20</v>
      </c>
      <c r="D5439" s="685" t="s">
        <v>47480</v>
      </c>
    </row>
    <row r="5440" spans="1:4" ht="13.5" x14ac:dyDescent="0.25">
      <c r="A5440" s="684">
        <v>101832</v>
      </c>
      <c r="B5440" s="684" t="s">
        <v>26322</v>
      </c>
      <c r="C5440" s="684" t="s">
        <v>20</v>
      </c>
      <c r="D5440" s="685" t="s">
        <v>47481</v>
      </c>
    </row>
    <row r="5441" spans="1:4" ht="13.5" x14ac:dyDescent="0.25">
      <c r="A5441" s="684">
        <v>101833</v>
      </c>
      <c r="B5441" s="684" t="s">
        <v>26323</v>
      </c>
      <c r="C5441" s="684" t="s">
        <v>20</v>
      </c>
      <c r="D5441" s="685" t="s">
        <v>47482</v>
      </c>
    </row>
    <row r="5442" spans="1:4" ht="13.5" x14ac:dyDescent="0.25">
      <c r="A5442" s="684">
        <v>101834</v>
      </c>
      <c r="B5442" s="684" t="s">
        <v>26324</v>
      </c>
      <c r="C5442" s="684" t="s">
        <v>20</v>
      </c>
      <c r="D5442" s="685" t="s">
        <v>47483</v>
      </c>
    </row>
    <row r="5443" spans="1:4" ht="13.5" x14ac:dyDescent="0.25">
      <c r="A5443" s="684">
        <v>101835</v>
      </c>
      <c r="B5443" s="684" t="s">
        <v>26325</v>
      </c>
      <c r="C5443" s="684" t="s">
        <v>20</v>
      </c>
      <c r="D5443" s="685" t="s">
        <v>47484</v>
      </c>
    </row>
    <row r="5444" spans="1:4" ht="13.5" x14ac:dyDescent="0.25">
      <c r="A5444" s="684">
        <v>101836</v>
      </c>
      <c r="B5444" s="684" t="s">
        <v>26326</v>
      </c>
      <c r="C5444" s="684" t="s">
        <v>20</v>
      </c>
      <c r="D5444" s="685" t="s">
        <v>27421</v>
      </c>
    </row>
    <row r="5445" spans="1:4" ht="13.5" x14ac:dyDescent="0.25">
      <c r="A5445" s="684">
        <v>101837</v>
      </c>
      <c r="B5445" s="684" t="s">
        <v>26327</v>
      </c>
      <c r="C5445" s="684" t="s">
        <v>20</v>
      </c>
      <c r="D5445" s="685" t="s">
        <v>26991</v>
      </c>
    </row>
    <row r="5446" spans="1:4" ht="13.5" x14ac:dyDescent="0.25">
      <c r="A5446" s="684">
        <v>101838</v>
      </c>
      <c r="B5446" s="684" t="s">
        <v>26328</v>
      </c>
      <c r="C5446" s="684" t="s">
        <v>20</v>
      </c>
      <c r="D5446" s="685" t="s">
        <v>47485</v>
      </c>
    </row>
    <row r="5447" spans="1:4" ht="13.5" x14ac:dyDescent="0.25">
      <c r="A5447" s="684">
        <v>101839</v>
      </c>
      <c r="B5447" s="684" t="s">
        <v>26329</v>
      </c>
      <c r="C5447" s="684" t="s">
        <v>20</v>
      </c>
      <c r="D5447" s="685" t="s">
        <v>47486</v>
      </c>
    </row>
    <row r="5448" spans="1:4" ht="13.5" x14ac:dyDescent="0.25">
      <c r="A5448" s="684">
        <v>101840</v>
      </c>
      <c r="B5448" s="684" t="s">
        <v>26330</v>
      </c>
      <c r="C5448" s="684" t="s">
        <v>20</v>
      </c>
      <c r="D5448" s="685" t="s">
        <v>47487</v>
      </c>
    </row>
    <row r="5449" spans="1:4" ht="13.5" x14ac:dyDescent="0.25">
      <c r="A5449" s="684">
        <v>101841</v>
      </c>
      <c r="B5449" s="684" t="s">
        <v>26331</v>
      </c>
      <c r="C5449" s="684" t="s">
        <v>20</v>
      </c>
      <c r="D5449" s="685" t="s">
        <v>27422</v>
      </c>
    </row>
    <row r="5450" spans="1:4" ht="13.5" x14ac:dyDescent="0.25">
      <c r="A5450" s="684">
        <v>101842</v>
      </c>
      <c r="B5450" s="684" t="s">
        <v>26332</v>
      </c>
      <c r="C5450" s="684" t="s">
        <v>20</v>
      </c>
      <c r="D5450" s="685" t="s">
        <v>27423</v>
      </c>
    </row>
    <row r="5451" spans="1:4" ht="13.5" x14ac:dyDescent="0.25">
      <c r="A5451" s="684">
        <v>101843</v>
      </c>
      <c r="B5451" s="684" t="s">
        <v>47488</v>
      </c>
      <c r="C5451" s="684" t="s">
        <v>20</v>
      </c>
      <c r="D5451" s="685" t="s">
        <v>47489</v>
      </c>
    </row>
    <row r="5452" spans="1:4" ht="13.5" x14ac:dyDescent="0.25">
      <c r="A5452" s="684">
        <v>101844</v>
      </c>
      <c r="B5452" s="684" t="s">
        <v>47490</v>
      </c>
      <c r="C5452" s="684" t="s">
        <v>20</v>
      </c>
      <c r="D5452" s="685" t="s">
        <v>47256</v>
      </c>
    </row>
    <row r="5453" spans="1:4" ht="13.5" x14ac:dyDescent="0.25">
      <c r="A5453" s="684">
        <v>101845</v>
      </c>
      <c r="B5453" s="684" t="s">
        <v>47491</v>
      </c>
      <c r="C5453" s="684" t="s">
        <v>20</v>
      </c>
      <c r="D5453" s="685" t="s">
        <v>47492</v>
      </c>
    </row>
    <row r="5454" spans="1:4" ht="13.5" x14ac:dyDescent="0.25">
      <c r="A5454" s="684">
        <v>101846</v>
      </c>
      <c r="B5454" s="684" t="s">
        <v>26333</v>
      </c>
      <c r="C5454" s="684" t="s">
        <v>20</v>
      </c>
      <c r="D5454" s="685" t="s">
        <v>47493</v>
      </c>
    </row>
    <row r="5455" spans="1:4" ht="13.5" x14ac:dyDescent="0.25">
      <c r="A5455" s="684">
        <v>101847</v>
      </c>
      <c r="B5455" s="684" t="s">
        <v>26334</v>
      </c>
      <c r="C5455" s="684" t="s">
        <v>20</v>
      </c>
      <c r="D5455" s="685" t="s">
        <v>47494</v>
      </c>
    </row>
    <row r="5456" spans="1:4" ht="13.5" x14ac:dyDescent="0.25">
      <c r="A5456" s="684">
        <v>101848</v>
      </c>
      <c r="B5456" s="684" t="s">
        <v>26335</v>
      </c>
      <c r="C5456" s="684" t="s">
        <v>20</v>
      </c>
      <c r="D5456" s="685" t="s">
        <v>47495</v>
      </c>
    </row>
    <row r="5457" spans="1:4" ht="13.5" x14ac:dyDescent="0.25">
      <c r="A5457" s="684">
        <v>101849</v>
      </c>
      <c r="B5457" s="684" t="s">
        <v>26336</v>
      </c>
      <c r="C5457" s="684" t="s">
        <v>20</v>
      </c>
      <c r="D5457" s="685" t="s">
        <v>42068</v>
      </c>
    </row>
    <row r="5458" spans="1:4" ht="13.5" x14ac:dyDescent="0.25">
      <c r="A5458" s="684">
        <v>101850</v>
      </c>
      <c r="B5458" s="684" t="s">
        <v>26337</v>
      </c>
      <c r="C5458" s="684" t="s">
        <v>3</v>
      </c>
      <c r="D5458" s="685" t="s">
        <v>47496</v>
      </c>
    </row>
    <row r="5459" spans="1:4" ht="13.5" x14ac:dyDescent="0.25">
      <c r="A5459" s="684">
        <v>101851</v>
      </c>
      <c r="B5459" s="684" t="s">
        <v>47497</v>
      </c>
      <c r="C5459" s="684" t="s">
        <v>3</v>
      </c>
      <c r="D5459" s="685" t="s">
        <v>47498</v>
      </c>
    </row>
    <row r="5460" spans="1:4" ht="13.5" x14ac:dyDescent="0.25">
      <c r="A5460" s="684">
        <v>101852</v>
      </c>
      <c r="B5460" s="684" t="s">
        <v>26338</v>
      </c>
      <c r="C5460" s="684" t="s">
        <v>3</v>
      </c>
      <c r="D5460" s="685" t="s">
        <v>47499</v>
      </c>
    </row>
    <row r="5461" spans="1:4" ht="13.5" x14ac:dyDescent="0.25">
      <c r="A5461" s="684">
        <v>101853</v>
      </c>
      <c r="B5461" s="684" t="s">
        <v>26339</v>
      </c>
      <c r="C5461" s="684" t="s">
        <v>3</v>
      </c>
      <c r="D5461" s="685" t="s">
        <v>47500</v>
      </c>
    </row>
    <row r="5462" spans="1:4" ht="13.5" x14ac:dyDescent="0.25">
      <c r="A5462" s="684">
        <v>101854</v>
      </c>
      <c r="B5462" s="684" t="s">
        <v>47501</v>
      </c>
      <c r="C5462" s="684" t="s">
        <v>3</v>
      </c>
      <c r="D5462" s="685" t="s">
        <v>47502</v>
      </c>
    </row>
    <row r="5463" spans="1:4" ht="13.5" x14ac:dyDescent="0.25">
      <c r="A5463" s="684">
        <v>101855</v>
      </c>
      <c r="B5463" s="684" t="s">
        <v>26340</v>
      </c>
      <c r="C5463" s="684" t="s">
        <v>3</v>
      </c>
      <c r="D5463" s="685" t="s">
        <v>27424</v>
      </c>
    </row>
    <row r="5464" spans="1:4" ht="13.5" x14ac:dyDescent="0.25">
      <c r="A5464" s="684">
        <v>101856</v>
      </c>
      <c r="B5464" s="684" t="s">
        <v>26341</v>
      </c>
      <c r="C5464" s="684" t="s">
        <v>3</v>
      </c>
      <c r="D5464" s="685" t="s">
        <v>24250</v>
      </c>
    </row>
    <row r="5465" spans="1:4" ht="13.5" x14ac:dyDescent="0.25">
      <c r="A5465" s="684">
        <v>101857</v>
      </c>
      <c r="B5465" s="684" t="s">
        <v>26342</v>
      </c>
      <c r="C5465" s="684" t="s">
        <v>3</v>
      </c>
      <c r="D5465" s="685" t="s">
        <v>27079</v>
      </c>
    </row>
    <row r="5466" spans="1:4" ht="13.5" x14ac:dyDescent="0.25">
      <c r="A5466" s="684">
        <v>101858</v>
      </c>
      <c r="B5466" s="684" t="s">
        <v>26343</v>
      </c>
      <c r="C5466" s="684" t="s">
        <v>3</v>
      </c>
      <c r="D5466" s="685" t="s">
        <v>26500</v>
      </c>
    </row>
    <row r="5467" spans="1:4" ht="13.5" x14ac:dyDescent="0.25">
      <c r="A5467" s="684">
        <v>101859</v>
      </c>
      <c r="B5467" s="684" t="s">
        <v>26344</v>
      </c>
      <c r="C5467" s="684" t="s">
        <v>3</v>
      </c>
      <c r="D5467" s="685" t="s">
        <v>47503</v>
      </c>
    </row>
    <row r="5468" spans="1:4" ht="13.5" x14ac:dyDescent="0.25">
      <c r="A5468" s="684">
        <v>101860</v>
      </c>
      <c r="B5468" s="684" t="s">
        <v>26345</v>
      </c>
      <c r="C5468" s="684" t="s">
        <v>3</v>
      </c>
      <c r="D5468" s="685" t="s">
        <v>47504</v>
      </c>
    </row>
    <row r="5469" spans="1:4" ht="13.5" x14ac:dyDescent="0.25">
      <c r="A5469" s="684">
        <v>101861</v>
      </c>
      <c r="B5469" s="684" t="s">
        <v>26346</v>
      </c>
      <c r="C5469" s="684" t="s">
        <v>3</v>
      </c>
      <c r="D5469" s="685" t="s">
        <v>47505</v>
      </c>
    </row>
    <row r="5470" spans="1:4" ht="13.5" x14ac:dyDescent="0.25">
      <c r="A5470" s="684">
        <v>101862</v>
      </c>
      <c r="B5470" s="684" t="s">
        <v>26347</v>
      </c>
      <c r="C5470" s="684" t="s">
        <v>3</v>
      </c>
      <c r="D5470" s="685" t="s">
        <v>25873</v>
      </c>
    </row>
    <row r="5471" spans="1:4" ht="13.5" x14ac:dyDescent="0.25">
      <c r="A5471" s="684">
        <v>101863</v>
      </c>
      <c r="B5471" s="684" t="s">
        <v>26348</v>
      </c>
      <c r="C5471" s="684" t="s">
        <v>3</v>
      </c>
      <c r="D5471" s="685" t="s">
        <v>43470</v>
      </c>
    </row>
    <row r="5472" spans="1:4" ht="13.5" x14ac:dyDescent="0.25">
      <c r="A5472" s="684">
        <v>101864</v>
      </c>
      <c r="B5472" s="684" t="s">
        <v>26349</v>
      </c>
      <c r="C5472" s="684" t="s">
        <v>3</v>
      </c>
      <c r="D5472" s="685" t="s">
        <v>45476</v>
      </c>
    </row>
    <row r="5473" spans="1:4" ht="13.5" x14ac:dyDescent="0.25">
      <c r="A5473" s="684">
        <v>101865</v>
      </c>
      <c r="B5473" s="684" t="s">
        <v>26350</v>
      </c>
      <c r="C5473" s="684" t="s">
        <v>3</v>
      </c>
      <c r="D5473" s="685" t="s">
        <v>47506</v>
      </c>
    </row>
    <row r="5474" spans="1:4" ht="13.5" x14ac:dyDescent="0.25">
      <c r="A5474" s="684">
        <v>101866</v>
      </c>
      <c r="B5474" s="684" t="s">
        <v>26351</v>
      </c>
      <c r="C5474" s="684" t="s">
        <v>3</v>
      </c>
      <c r="D5474" s="685" t="s">
        <v>47507</v>
      </c>
    </row>
    <row r="5475" spans="1:4" ht="13.5" x14ac:dyDescent="0.25">
      <c r="A5475" s="684">
        <v>101867</v>
      </c>
      <c r="B5475" s="684" t="s">
        <v>26352</v>
      </c>
      <c r="C5475" s="684" t="s">
        <v>3</v>
      </c>
      <c r="D5475" s="685" t="s">
        <v>27425</v>
      </c>
    </row>
    <row r="5476" spans="1:4" ht="13.5" x14ac:dyDescent="0.25">
      <c r="A5476" s="684">
        <v>101868</v>
      </c>
      <c r="B5476" s="684" t="s">
        <v>26353</v>
      </c>
      <c r="C5476" s="684" t="s">
        <v>3</v>
      </c>
      <c r="D5476" s="685" t="s">
        <v>47508</v>
      </c>
    </row>
    <row r="5477" spans="1:4" ht="13.5" x14ac:dyDescent="0.25">
      <c r="A5477" s="684">
        <v>101869</v>
      </c>
      <c r="B5477" s="684" t="s">
        <v>26354</v>
      </c>
      <c r="C5477" s="684" t="s">
        <v>3</v>
      </c>
      <c r="D5477" s="685" t="s">
        <v>46651</v>
      </c>
    </row>
    <row r="5478" spans="1:4" ht="13.5" x14ac:dyDescent="0.25">
      <c r="A5478" s="684">
        <v>101870</v>
      </c>
      <c r="B5478" s="684" t="s">
        <v>26355</v>
      </c>
      <c r="C5478" s="684" t="s">
        <v>3</v>
      </c>
      <c r="D5478" s="685" t="s">
        <v>47509</v>
      </c>
    </row>
    <row r="5479" spans="1:4" ht="13.5" x14ac:dyDescent="0.25">
      <c r="A5479" s="684">
        <v>102096</v>
      </c>
      <c r="B5479" s="684" t="s">
        <v>47510</v>
      </c>
      <c r="C5479" s="684" t="s">
        <v>20</v>
      </c>
      <c r="D5479" s="685" t="s">
        <v>47511</v>
      </c>
    </row>
    <row r="5480" spans="1:4" ht="13.5" x14ac:dyDescent="0.25">
      <c r="A5480" s="684">
        <v>102098</v>
      </c>
      <c r="B5480" s="684" t="s">
        <v>26357</v>
      </c>
      <c r="C5480" s="684" t="s">
        <v>20</v>
      </c>
      <c r="D5480" s="685" t="s">
        <v>47512</v>
      </c>
    </row>
    <row r="5481" spans="1:4" ht="13.5" x14ac:dyDescent="0.25">
      <c r="A5481" s="684">
        <v>102101</v>
      </c>
      <c r="B5481" s="684" t="s">
        <v>47513</v>
      </c>
      <c r="C5481" s="684" t="s">
        <v>3</v>
      </c>
      <c r="D5481" s="685" t="s">
        <v>22806</v>
      </c>
    </row>
    <row r="5482" spans="1:4" ht="13.5" x14ac:dyDescent="0.25">
      <c r="A5482" s="684">
        <v>102988</v>
      </c>
      <c r="B5482" s="684" t="s">
        <v>27426</v>
      </c>
      <c r="C5482" s="684" t="s">
        <v>3</v>
      </c>
      <c r="D5482" s="685" t="s">
        <v>27427</v>
      </c>
    </row>
    <row r="5483" spans="1:4" ht="13.5" x14ac:dyDescent="0.25">
      <c r="A5483" s="684">
        <v>100576</v>
      </c>
      <c r="B5483" s="684" t="s">
        <v>23936</v>
      </c>
      <c r="C5483" s="684" t="s">
        <v>3</v>
      </c>
      <c r="D5483" s="685" t="s">
        <v>27428</v>
      </c>
    </row>
    <row r="5484" spans="1:4" ht="13.5" x14ac:dyDescent="0.25">
      <c r="A5484" s="684">
        <v>100577</v>
      </c>
      <c r="B5484" s="684" t="s">
        <v>23937</v>
      </c>
      <c r="C5484" s="684" t="s">
        <v>3</v>
      </c>
      <c r="D5484" s="685" t="s">
        <v>22273</v>
      </c>
    </row>
    <row r="5485" spans="1:4" ht="13.5" x14ac:dyDescent="0.25">
      <c r="A5485" s="684">
        <v>96388</v>
      </c>
      <c r="B5485" s="684" t="s">
        <v>23938</v>
      </c>
      <c r="C5485" s="684" t="s">
        <v>20</v>
      </c>
      <c r="D5485" s="685" t="s">
        <v>44889</v>
      </c>
    </row>
    <row r="5486" spans="1:4" ht="13.5" x14ac:dyDescent="0.25">
      <c r="A5486" s="684">
        <v>96389</v>
      </c>
      <c r="B5486" s="684" t="s">
        <v>24419</v>
      </c>
      <c r="C5486" s="684" t="s">
        <v>20</v>
      </c>
      <c r="D5486" s="685" t="s">
        <v>47514</v>
      </c>
    </row>
    <row r="5487" spans="1:4" ht="13.5" x14ac:dyDescent="0.25">
      <c r="A5487" s="684">
        <v>96390</v>
      </c>
      <c r="B5487" s="684" t="s">
        <v>24420</v>
      </c>
      <c r="C5487" s="684" t="s">
        <v>20</v>
      </c>
      <c r="D5487" s="685" t="s">
        <v>47515</v>
      </c>
    </row>
    <row r="5488" spans="1:4" ht="13.5" x14ac:dyDescent="0.25">
      <c r="A5488" s="684">
        <v>96391</v>
      </c>
      <c r="B5488" s="684" t="s">
        <v>23939</v>
      </c>
      <c r="C5488" s="684" t="s">
        <v>20</v>
      </c>
      <c r="D5488" s="685" t="s">
        <v>47516</v>
      </c>
    </row>
    <row r="5489" spans="1:4" ht="13.5" x14ac:dyDescent="0.25">
      <c r="A5489" s="684">
        <v>96392</v>
      </c>
      <c r="B5489" s="684" t="s">
        <v>23940</v>
      </c>
      <c r="C5489" s="684" t="s">
        <v>20</v>
      </c>
      <c r="D5489" s="685" t="s">
        <v>47517</v>
      </c>
    </row>
    <row r="5490" spans="1:4" ht="13.5" x14ac:dyDescent="0.25">
      <c r="A5490" s="684">
        <v>96396</v>
      </c>
      <c r="B5490" s="684" t="s">
        <v>23941</v>
      </c>
      <c r="C5490" s="684" t="s">
        <v>20</v>
      </c>
      <c r="D5490" s="685" t="s">
        <v>47518</v>
      </c>
    </row>
    <row r="5491" spans="1:4" ht="13.5" x14ac:dyDescent="0.25">
      <c r="A5491" s="684">
        <v>96397</v>
      </c>
      <c r="B5491" s="684" t="s">
        <v>23942</v>
      </c>
      <c r="C5491" s="684" t="s">
        <v>20</v>
      </c>
      <c r="D5491" s="685" t="s">
        <v>27047</v>
      </c>
    </row>
    <row r="5492" spans="1:4" ht="13.5" x14ac:dyDescent="0.25">
      <c r="A5492" s="684">
        <v>96398</v>
      </c>
      <c r="B5492" s="684" t="s">
        <v>23943</v>
      </c>
      <c r="C5492" s="684" t="s">
        <v>20</v>
      </c>
      <c r="D5492" s="685" t="s">
        <v>47519</v>
      </c>
    </row>
    <row r="5493" spans="1:4" ht="13.5" x14ac:dyDescent="0.25">
      <c r="A5493" s="684">
        <v>96399</v>
      </c>
      <c r="B5493" s="684" t="s">
        <v>24421</v>
      </c>
      <c r="C5493" s="684" t="s">
        <v>20</v>
      </c>
      <c r="D5493" s="685" t="s">
        <v>47520</v>
      </c>
    </row>
    <row r="5494" spans="1:4" ht="13.5" x14ac:dyDescent="0.25">
      <c r="A5494" s="684">
        <v>96400</v>
      </c>
      <c r="B5494" s="684" t="s">
        <v>23944</v>
      </c>
      <c r="C5494" s="684" t="s">
        <v>20</v>
      </c>
      <c r="D5494" s="685" t="s">
        <v>47521</v>
      </c>
    </row>
    <row r="5495" spans="1:4" ht="13.5" x14ac:dyDescent="0.25">
      <c r="A5495" s="684">
        <v>96402</v>
      </c>
      <c r="B5495" s="684" t="s">
        <v>47522</v>
      </c>
      <c r="C5495" s="684" t="s">
        <v>3</v>
      </c>
      <c r="D5495" s="685" t="s">
        <v>26664</v>
      </c>
    </row>
    <row r="5496" spans="1:4" ht="13.5" x14ac:dyDescent="0.25">
      <c r="A5496" s="684">
        <v>100564</v>
      </c>
      <c r="B5496" s="684" t="s">
        <v>23945</v>
      </c>
      <c r="C5496" s="684" t="s">
        <v>20</v>
      </c>
      <c r="D5496" s="685" t="s">
        <v>47523</v>
      </c>
    </row>
    <row r="5497" spans="1:4" ht="13.5" x14ac:dyDescent="0.25">
      <c r="A5497" s="684">
        <v>100565</v>
      </c>
      <c r="B5497" s="684" t="s">
        <v>23946</v>
      </c>
      <c r="C5497" s="684" t="s">
        <v>20</v>
      </c>
      <c r="D5497" s="685" t="s">
        <v>47524</v>
      </c>
    </row>
    <row r="5498" spans="1:4" ht="13.5" x14ac:dyDescent="0.25">
      <c r="A5498" s="684">
        <v>100566</v>
      </c>
      <c r="B5498" s="684" t="s">
        <v>23947</v>
      </c>
      <c r="C5498" s="684" t="s">
        <v>20</v>
      </c>
      <c r="D5498" s="685" t="s">
        <v>47525</v>
      </c>
    </row>
    <row r="5499" spans="1:4" ht="13.5" x14ac:dyDescent="0.25">
      <c r="A5499" s="684">
        <v>100567</v>
      </c>
      <c r="B5499" s="684" t="s">
        <v>23948</v>
      </c>
      <c r="C5499" s="684" t="s">
        <v>20</v>
      </c>
      <c r="D5499" s="685" t="s">
        <v>47526</v>
      </c>
    </row>
    <row r="5500" spans="1:4" ht="13.5" x14ac:dyDescent="0.25">
      <c r="A5500" s="684">
        <v>100568</v>
      </c>
      <c r="B5500" s="684" t="s">
        <v>23949</v>
      </c>
      <c r="C5500" s="684" t="s">
        <v>20</v>
      </c>
      <c r="D5500" s="685" t="s">
        <v>47527</v>
      </c>
    </row>
    <row r="5501" spans="1:4" ht="13.5" x14ac:dyDescent="0.25">
      <c r="A5501" s="684">
        <v>100569</v>
      </c>
      <c r="B5501" s="684" t="s">
        <v>23950</v>
      </c>
      <c r="C5501" s="684" t="s">
        <v>20</v>
      </c>
      <c r="D5501" s="685" t="s">
        <v>41996</v>
      </c>
    </row>
    <row r="5502" spans="1:4" ht="13.5" x14ac:dyDescent="0.25">
      <c r="A5502" s="684">
        <v>100570</v>
      </c>
      <c r="B5502" s="684" t="s">
        <v>23951</v>
      </c>
      <c r="C5502" s="684" t="s">
        <v>20</v>
      </c>
      <c r="D5502" s="685" t="s">
        <v>47528</v>
      </c>
    </row>
    <row r="5503" spans="1:4" ht="13.5" x14ac:dyDescent="0.25">
      <c r="A5503" s="684">
        <v>100571</v>
      </c>
      <c r="B5503" s="684" t="s">
        <v>23952</v>
      </c>
      <c r="C5503" s="684" t="s">
        <v>20</v>
      </c>
      <c r="D5503" s="685" t="s">
        <v>47529</v>
      </c>
    </row>
    <row r="5504" spans="1:4" ht="13.5" x14ac:dyDescent="0.25">
      <c r="A5504" s="684">
        <v>100572</v>
      </c>
      <c r="B5504" s="684" t="s">
        <v>23953</v>
      </c>
      <c r="C5504" s="684" t="s">
        <v>20</v>
      </c>
      <c r="D5504" s="685" t="s">
        <v>47530</v>
      </c>
    </row>
    <row r="5505" spans="1:4" ht="13.5" x14ac:dyDescent="0.25">
      <c r="A5505" s="684">
        <v>100573</v>
      </c>
      <c r="B5505" s="684" t="s">
        <v>23954</v>
      </c>
      <c r="C5505" s="684" t="s">
        <v>20</v>
      </c>
      <c r="D5505" s="685" t="s">
        <v>47531</v>
      </c>
    </row>
    <row r="5506" spans="1:4" ht="13.5" x14ac:dyDescent="0.25">
      <c r="A5506" s="684">
        <v>100574</v>
      </c>
      <c r="B5506" s="684" t="s">
        <v>23955</v>
      </c>
      <c r="C5506" s="684" t="s">
        <v>20</v>
      </c>
      <c r="D5506" s="685" t="s">
        <v>23965</v>
      </c>
    </row>
    <row r="5507" spans="1:4" ht="13.5" x14ac:dyDescent="0.25">
      <c r="A5507" s="684">
        <v>100575</v>
      </c>
      <c r="B5507" s="684" t="s">
        <v>23956</v>
      </c>
      <c r="C5507" s="684" t="s">
        <v>3</v>
      </c>
      <c r="D5507" s="685" t="s">
        <v>22819</v>
      </c>
    </row>
    <row r="5508" spans="1:4" ht="13.5" x14ac:dyDescent="0.25">
      <c r="A5508" s="684">
        <v>101767</v>
      </c>
      <c r="B5508" s="684" t="s">
        <v>26359</v>
      </c>
      <c r="C5508" s="684" t="s">
        <v>20</v>
      </c>
      <c r="D5508" s="685" t="s">
        <v>42192</v>
      </c>
    </row>
    <row r="5509" spans="1:4" ht="13.5" x14ac:dyDescent="0.25">
      <c r="A5509" s="684">
        <v>101768</v>
      </c>
      <c r="B5509" s="684" t="s">
        <v>47532</v>
      </c>
      <c r="C5509" s="684" t="s">
        <v>20</v>
      </c>
      <c r="D5509" s="685" t="s">
        <v>47533</v>
      </c>
    </row>
    <row r="5510" spans="1:4" ht="13.5" x14ac:dyDescent="0.25">
      <c r="A5510" s="684">
        <v>92391</v>
      </c>
      <c r="B5510" s="684" t="s">
        <v>47534</v>
      </c>
      <c r="C5510" s="684" t="s">
        <v>3</v>
      </c>
      <c r="D5510" s="685" t="s">
        <v>47535</v>
      </c>
    </row>
    <row r="5511" spans="1:4" ht="13.5" x14ac:dyDescent="0.25">
      <c r="A5511" s="684">
        <v>92392</v>
      </c>
      <c r="B5511" s="684" t="s">
        <v>47536</v>
      </c>
      <c r="C5511" s="684" t="s">
        <v>3</v>
      </c>
      <c r="D5511" s="685" t="s">
        <v>47537</v>
      </c>
    </row>
    <row r="5512" spans="1:4" ht="13.5" x14ac:dyDescent="0.25">
      <c r="A5512" s="684">
        <v>92393</v>
      </c>
      <c r="B5512" s="684" t="s">
        <v>47538</v>
      </c>
      <c r="C5512" s="684" t="s">
        <v>3</v>
      </c>
      <c r="D5512" s="685" t="s">
        <v>47539</v>
      </c>
    </row>
    <row r="5513" spans="1:4" ht="13.5" x14ac:dyDescent="0.25">
      <c r="A5513" s="684">
        <v>92394</v>
      </c>
      <c r="B5513" s="684" t="s">
        <v>47540</v>
      </c>
      <c r="C5513" s="684" t="s">
        <v>3</v>
      </c>
      <c r="D5513" s="685" t="s">
        <v>47541</v>
      </c>
    </row>
    <row r="5514" spans="1:4" ht="13.5" x14ac:dyDescent="0.25">
      <c r="A5514" s="684">
        <v>92395</v>
      </c>
      <c r="B5514" s="684" t="s">
        <v>47542</v>
      </c>
      <c r="C5514" s="684" t="s">
        <v>3</v>
      </c>
      <c r="D5514" s="685" t="s">
        <v>27429</v>
      </c>
    </row>
    <row r="5515" spans="1:4" ht="13.5" x14ac:dyDescent="0.25">
      <c r="A5515" s="684">
        <v>92396</v>
      </c>
      <c r="B5515" s="684" t="s">
        <v>47543</v>
      </c>
      <c r="C5515" s="684" t="s">
        <v>3</v>
      </c>
      <c r="D5515" s="685" t="s">
        <v>27430</v>
      </c>
    </row>
    <row r="5516" spans="1:4" ht="13.5" x14ac:dyDescent="0.25">
      <c r="A5516" s="684">
        <v>92397</v>
      </c>
      <c r="B5516" s="684" t="s">
        <v>47544</v>
      </c>
      <c r="C5516" s="684" t="s">
        <v>3</v>
      </c>
      <c r="D5516" s="685" t="s">
        <v>47545</v>
      </c>
    </row>
    <row r="5517" spans="1:4" ht="13.5" x14ac:dyDescent="0.25">
      <c r="A5517" s="684">
        <v>92398</v>
      </c>
      <c r="B5517" s="684" t="s">
        <v>47546</v>
      </c>
      <c r="C5517" s="684" t="s">
        <v>3</v>
      </c>
      <c r="D5517" s="685" t="s">
        <v>47547</v>
      </c>
    </row>
    <row r="5518" spans="1:4" ht="13.5" x14ac:dyDescent="0.25">
      <c r="A5518" s="684">
        <v>92399</v>
      </c>
      <c r="B5518" s="684" t="s">
        <v>47548</v>
      </c>
      <c r="C5518" s="684" t="s">
        <v>3</v>
      </c>
      <c r="D5518" s="685" t="s">
        <v>47549</v>
      </c>
    </row>
    <row r="5519" spans="1:4" ht="13.5" x14ac:dyDescent="0.25">
      <c r="A5519" s="684">
        <v>92400</v>
      </c>
      <c r="B5519" s="684" t="s">
        <v>47550</v>
      </c>
      <c r="C5519" s="684" t="s">
        <v>3</v>
      </c>
      <c r="D5519" s="685" t="s">
        <v>47258</v>
      </c>
    </row>
    <row r="5520" spans="1:4" ht="13.5" x14ac:dyDescent="0.25">
      <c r="A5520" s="684">
        <v>92401</v>
      </c>
      <c r="B5520" s="684" t="s">
        <v>47551</v>
      </c>
      <c r="C5520" s="684" t="s">
        <v>3</v>
      </c>
      <c r="D5520" s="685" t="s">
        <v>47552</v>
      </c>
    </row>
    <row r="5521" spans="1:4" ht="13.5" x14ac:dyDescent="0.25">
      <c r="A5521" s="684">
        <v>92402</v>
      </c>
      <c r="B5521" s="684" t="s">
        <v>47553</v>
      </c>
      <c r="C5521" s="684" t="s">
        <v>3</v>
      </c>
      <c r="D5521" s="685" t="s">
        <v>47554</v>
      </c>
    </row>
    <row r="5522" spans="1:4" ht="13.5" x14ac:dyDescent="0.25">
      <c r="A5522" s="684">
        <v>92403</v>
      </c>
      <c r="B5522" s="684" t="s">
        <v>47555</v>
      </c>
      <c r="C5522" s="684" t="s">
        <v>3</v>
      </c>
      <c r="D5522" s="685" t="s">
        <v>47556</v>
      </c>
    </row>
    <row r="5523" spans="1:4" ht="13.5" x14ac:dyDescent="0.25">
      <c r="A5523" s="684">
        <v>92404</v>
      </c>
      <c r="B5523" s="684" t="s">
        <v>47557</v>
      </c>
      <c r="C5523" s="684" t="s">
        <v>3</v>
      </c>
      <c r="D5523" s="685" t="s">
        <v>47558</v>
      </c>
    </row>
    <row r="5524" spans="1:4" ht="13.5" x14ac:dyDescent="0.25">
      <c r="A5524" s="684">
        <v>92405</v>
      </c>
      <c r="B5524" s="684" t="s">
        <v>47559</v>
      </c>
      <c r="C5524" s="684" t="s">
        <v>3</v>
      </c>
      <c r="D5524" s="685" t="s">
        <v>47560</v>
      </c>
    </row>
    <row r="5525" spans="1:4" ht="13.5" x14ac:dyDescent="0.25">
      <c r="A5525" s="684">
        <v>92406</v>
      </c>
      <c r="B5525" s="684" t="s">
        <v>47561</v>
      </c>
      <c r="C5525" s="684" t="s">
        <v>3</v>
      </c>
      <c r="D5525" s="685" t="s">
        <v>47562</v>
      </c>
    </row>
    <row r="5526" spans="1:4" ht="13.5" x14ac:dyDescent="0.25">
      <c r="A5526" s="684">
        <v>92407</v>
      </c>
      <c r="B5526" s="684" t="s">
        <v>47563</v>
      </c>
      <c r="C5526" s="684" t="s">
        <v>3</v>
      </c>
      <c r="D5526" s="685" t="s">
        <v>27431</v>
      </c>
    </row>
    <row r="5527" spans="1:4" ht="13.5" x14ac:dyDescent="0.25">
      <c r="A5527" s="684">
        <v>93679</v>
      </c>
      <c r="B5527" s="684" t="s">
        <v>47564</v>
      </c>
      <c r="C5527" s="684" t="s">
        <v>3</v>
      </c>
      <c r="D5527" s="685" t="s">
        <v>47565</v>
      </c>
    </row>
    <row r="5528" spans="1:4" ht="13.5" x14ac:dyDescent="0.25">
      <c r="A5528" s="684">
        <v>93680</v>
      </c>
      <c r="B5528" s="684" t="s">
        <v>47566</v>
      </c>
      <c r="C5528" s="684" t="s">
        <v>3</v>
      </c>
      <c r="D5528" s="685" t="s">
        <v>47567</v>
      </c>
    </row>
    <row r="5529" spans="1:4" ht="13.5" x14ac:dyDescent="0.25">
      <c r="A5529" s="684">
        <v>93681</v>
      </c>
      <c r="B5529" s="684" t="s">
        <v>47568</v>
      </c>
      <c r="C5529" s="684" t="s">
        <v>3</v>
      </c>
      <c r="D5529" s="685" t="s">
        <v>47569</v>
      </c>
    </row>
    <row r="5530" spans="1:4" ht="13.5" x14ac:dyDescent="0.25">
      <c r="A5530" s="684">
        <v>93682</v>
      </c>
      <c r="B5530" s="684" t="s">
        <v>47570</v>
      </c>
      <c r="C5530" s="684" t="s">
        <v>3</v>
      </c>
      <c r="D5530" s="685" t="s">
        <v>47571</v>
      </c>
    </row>
    <row r="5531" spans="1:4" ht="13.5" x14ac:dyDescent="0.25">
      <c r="A5531" s="684">
        <v>97104</v>
      </c>
      <c r="B5531" s="684" t="s">
        <v>47572</v>
      </c>
      <c r="C5531" s="684" t="s">
        <v>3</v>
      </c>
      <c r="D5531" s="685" t="s">
        <v>47573</v>
      </c>
    </row>
    <row r="5532" spans="1:4" ht="13.5" x14ac:dyDescent="0.25">
      <c r="A5532" s="684">
        <v>97105</v>
      </c>
      <c r="B5532" s="684" t="s">
        <v>47574</v>
      </c>
      <c r="C5532" s="684" t="s">
        <v>3</v>
      </c>
      <c r="D5532" s="685" t="s">
        <v>47575</v>
      </c>
    </row>
    <row r="5533" spans="1:4" ht="13.5" x14ac:dyDescent="0.25">
      <c r="A5533" s="684">
        <v>97106</v>
      </c>
      <c r="B5533" s="684" t="s">
        <v>47576</v>
      </c>
      <c r="C5533" s="684" t="s">
        <v>3</v>
      </c>
      <c r="D5533" s="685" t="s">
        <v>47577</v>
      </c>
    </row>
    <row r="5534" spans="1:4" ht="13.5" x14ac:dyDescent="0.25">
      <c r="A5534" s="684">
        <v>97107</v>
      </c>
      <c r="B5534" s="684" t="s">
        <v>47578</v>
      </c>
      <c r="C5534" s="684" t="s">
        <v>3</v>
      </c>
      <c r="D5534" s="685" t="s">
        <v>47579</v>
      </c>
    </row>
    <row r="5535" spans="1:4" ht="13.5" x14ac:dyDescent="0.25">
      <c r="A5535" s="684">
        <v>97108</v>
      </c>
      <c r="B5535" s="684" t="s">
        <v>47580</v>
      </c>
      <c r="C5535" s="684" t="s">
        <v>3</v>
      </c>
      <c r="D5535" s="685" t="s">
        <v>47581</v>
      </c>
    </row>
    <row r="5536" spans="1:4" ht="13.5" x14ac:dyDescent="0.25">
      <c r="A5536" s="684">
        <v>97109</v>
      </c>
      <c r="B5536" s="684" t="s">
        <v>47582</v>
      </c>
      <c r="C5536" s="684" t="s">
        <v>3</v>
      </c>
      <c r="D5536" s="685" t="s">
        <v>47583</v>
      </c>
    </row>
    <row r="5537" spans="1:4" ht="13.5" x14ac:dyDescent="0.25">
      <c r="A5537" s="684">
        <v>97110</v>
      </c>
      <c r="B5537" s="684" t="s">
        <v>47584</v>
      </c>
      <c r="C5537" s="684" t="s">
        <v>3</v>
      </c>
      <c r="D5537" s="685" t="s">
        <v>47585</v>
      </c>
    </row>
    <row r="5538" spans="1:4" ht="13.5" x14ac:dyDescent="0.25">
      <c r="A5538" s="684">
        <v>97111</v>
      </c>
      <c r="B5538" s="684" t="s">
        <v>47586</v>
      </c>
      <c r="C5538" s="684" t="s">
        <v>3</v>
      </c>
      <c r="D5538" s="685" t="s">
        <v>47587</v>
      </c>
    </row>
    <row r="5539" spans="1:4" ht="13.5" x14ac:dyDescent="0.25">
      <c r="A5539" s="684">
        <v>97112</v>
      </c>
      <c r="B5539" s="684" t="s">
        <v>47588</v>
      </c>
      <c r="C5539" s="684" t="s">
        <v>3</v>
      </c>
      <c r="D5539" s="685" t="s">
        <v>47589</v>
      </c>
    </row>
    <row r="5540" spans="1:4" ht="13.5" x14ac:dyDescent="0.25">
      <c r="A5540" s="684">
        <v>97113</v>
      </c>
      <c r="B5540" s="684" t="s">
        <v>47590</v>
      </c>
      <c r="C5540" s="684" t="s">
        <v>3</v>
      </c>
      <c r="D5540" s="685" t="s">
        <v>24402</v>
      </c>
    </row>
    <row r="5541" spans="1:4" ht="13.5" x14ac:dyDescent="0.25">
      <c r="A5541" s="684">
        <v>97114</v>
      </c>
      <c r="B5541" s="684" t="s">
        <v>47591</v>
      </c>
      <c r="C5541" s="684" t="s">
        <v>4</v>
      </c>
      <c r="D5541" s="685" t="s">
        <v>22519</v>
      </c>
    </row>
    <row r="5542" spans="1:4" ht="13.5" x14ac:dyDescent="0.25">
      <c r="A5542" s="684">
        <v>97115</v>
      </c>
      <c r="B5542" s="684" t="s">
        <v>47592</v>
      </c>
      <c r="C5542" s="684" t="s">
        <v>113</v>
      </c>
      <c r="D5542" s="685" t="s">
        <v>47593</v>
      </c>
    </row>
    <row r="5543" spans="1:4" ht="13.5" x14ac:dyDescent="0.25">
      <c r="A5543" s="684">
        <v>97116</v>
      </c>
      <c r="B5543" s="684" t="s">
        <v>47594</v>
      </c>
      <c r="C5543" s="684" t="s">
        <v>113</v>
      </c>
      <c r="D5543" s="685" t="s">
        <v>26735</v>
      </c>
    </row>
    <row r="5544" spans="1:4" ht="13.5" x14ac:dyDescent="0.25">
      <c r="A5544" s="684">
        <v>97117</v>
      </c>
      <c r="B5544" s="684" t="s">
        <v>47595</v>
      </c>
      <c r="C5544" s="684" t="s">
        <v>113</v>
      </c>
      <c r="D5544" s="685" t="s">
        <v>27432</v>
      </c>
    </row>
    <row r="5545" spans="1:4" ht="13.5" x14ac:dyDescent="0.25">
      <c r="A5545" s="684">
        <v>97118</v>
      </c>
      <c r="B5545" s="684" t="s">
        <v>47596</v>
      </c>
      <c r="C5545" s="684" t="s">
        <v>113</v>
      </c>
      <c r="D5545" s="685" t="s">
        <v>26394</v>
      </c>
    </row>
    <row r="5546" spans="1:4" ht="13.5" x14ac:dyDescent="0.25">
      <c r="A5546" s="684">
        <v>97119</v>
      </c>
      <c r="B5546" s="684" t="s">
        <v>47597</v>
      </c>
      <c r="C5546" s="684" t="s">
        <v>113</v>
      </c>
      <c r="D5546" s="685" t="s">
        <v>24257</v>
      </c>
    </row>
    <row r="5547" spans="1:4" ht="13.5" x14ac:dyDescent="0.25">
      <c r="A5547" s="684">
        <v>97120</v>
      </c>
      <c r="B5547" s="684" t="s">
        <v>47598</v>
      </c>
      <c r="C5547" s="684" t="s">
        <v>113</v>
      </c>
      <c r="D5547" s="685" t="s">
        <v>43385</v>
      </c>
    </row>
    <row r="5548" spans="1:4" ht="13.5" x14ac:dyDescent="0.25">
      <c r="A5548" s="684">
        <v>97802</v>
      </c>
      <c r="B5548" s="684" t="s">
        <v>47599</v>
      </c>
      <c r="C5548" s="684" t="s">
        <v>3</v>
      </c>
      <c r="D5548" s="685" t="s">
        <v>27359</v>
      </c>
    </row>
    <row r="5549" spans="1:4" ht="13.5" x14ac:dyDescent="0.25">
      <c r="A5549" s="684">
        <v>97803</v>
      </c>
      <c r="B5549" s="684" t="s">
        <v>47600</v>
      </c>
      <c r="C5549" s="684" t="s">
        <v>3</v>
      </c>
      <c r="D5549" s="685" t="s">
        <v>47601</v>
      </c>
    </row>
    <row r="5550" spans="1:4" ht="13.5" x14ac:dyDescent="0.25">
      <c r="A5550" s="684">
        <v>97805</v>
      </c>
      <c r="B5550" s="684" t="s">
        <v>47602</v>
      </c>
      <c r="C5550" s="684" t="s">
        <v>3</v>
      </c>
      <c r="D5550" s="685" t="s">
        <v>27433</v>
      </c>
    </row>
    <row r="5551" spans="1:4" ht="13.5" x14ac:dyDescent="0.25">
      <c r="A5551" s="684">
        <v>97806</v>
      </c>
      <c r="B5551" s="684" t="s">
        <v>47603</v>
      </c>
      <c r="C5551" s="684" t="s">
        <v>3</v>
      </c>
      <c r="D5551" s="685" t="s">
        <v>45994</v>
      </c>
    </row>
    <row r="5552" spans="1:4" ht="13.5" x14ac:dyDescent="0.25">
      <c r="A5552" s="684">
        <v>97807</v>
      </c>
      <c r="B5552" s="684" t="s">
        <v>47604</v>
      </c>
      <c r="C5552" s="684" t="s">
        <v>3</v>
      </c>
      <c r="D5552" s="685" t="s">
        <v>47605</v>
      </c>
    </row>
    <row r="5553" spans="1:4" ht="13.5" x14ac:dyDescent="0.25">
      <c r="A5553" s="684">
        <v>97809</v>
      </c>
      <c r="B5553" s="684" t="s">
        <v>47606</v>
      </c>
      <c r="C5553" s="684" t="s">
        <v>3</v>
      </c>
      <c r="D5553" s="685" t="s">
        <v>23991</v>
      </c>
    </row>
    <row r="5554" spans="1:4" ht="13.5" x14ac:dyDescent="0.25">
      <c r="A5554" s="684">
        <v>97810</v>
      </c>
      <c r="B5554" s="684" t="s">
        <v>47607</v>
      </c>
      <c r="C5554" s="684" t="s">
        <v>3</v>
      </c>
      <c r="D5554" s="685" t="s">
        <v>24252</v>
      </c>
    </row>
    <row r="5555" spans="1:4" ht="13.5" x14ac:dyDescent="0.25">
      <c r="A5555" s="684">
        <v>97811</v>
      </c>
      <c r="B5555" s="684" t="s">
        <v>47608</v>
      </c>
      <c r="C5555" s="684" t="s">
        <v>3</v>
      </c>
      <c r="D5555" s="685" t="s">
        <v>24259</v>
      </c>
    </row>
    <row r="5556" spans="1:4" ht="13.5" x14ac:dyDescent="0.25">
      <c r="A5556" s="684">
        <v>101167</v>
      </c>
      <c r="B5556" s="684" t="s">
        <v>24422</v>
      </c>
      <c r="C5556" s="684" t="s">
        <v>3</v>
      </c>
      <c r="D5556" s="685" t="s">
        <v>47609</v>
      </c>
    </row>
    <row r="5557" spans="1:4" ht="13.5" x14ac:dyDescent="0.25">
      <c r="A5557" s="684">
        <v>101168</v>
      </c>
      <c r="B5557" s="684" t="s">
        <v>47610</v>
      </c>
      <c r="C5557" s="684" t="s">
        <v>3</v>
      </c>
      <c r="D5557" s="685" t="s">
        <v>47611</v>
      </c>
    </row>
    <row r="5558" spans="1:4" ht="13.5" x14ac:dyDescent="0.25">
      <c r="A5558" s="684">
        <v>101169</v>
      </c>
      <c r="B5558" s="684" t="s">
        <v>24423</v>
      </c>
      <c r="C5558" s="684" t="s">
        <v>3</v>
      </c>
      <c r="D5558" s="685" t="s">
        <v>47612</v>
      </c>
    </row>
    <row r="5559" spans="1:4" ht="13.5" x14ac:dyDescent="0.25">
      <c r="A5559" s="684">
        <v>101170</v>
      </c>
      <c r="B5559" s="684" t="s">
        <v>24424</v>
      </c>
      <c r="C5559" s="684" t="s">
        <v>3</v>
      </c>
      <c r="D5559" s="685" t="s">
        <v>27434</v>
      </c>
    </row>
    <row r="5560" spans="1:4" ht="13.5" x14ac:dyDescent="0.25">
      <c r="A5560" s="684">
        <v>101171</v>
      </c>
      <c r="B5560" s="684" t="s">
        <v>47613</v>
      </c>
      <c r="C5560" s="684" t="s">
        <v>3</v>
      </c>
      <c r="D5560" s="685" t="s">
        <v>47614</v>
      </c>
    </row>
    <row r="5561" spans="1:4" ht="13.5" x14ac:dyDescent="0.25">
      <c r="A5561" s="684">
        <v>101172</v>
      </c>
      <c r="B5561" s="684" t="s">
        <v>24425</v>
      </c>
      <c r="C5561" s="684" t="s">
        <v>3</v>
      </c>
      <c r="D5561" s="685" t="s">
        <v>47615</v>
      </c>
    </row>
    <row r="5562" spans="1:4" ht="13.5" x14ac:dyDescent="0.25">
      <c r="A5562" s="684">
        <v>95995</v>
      </c>
      <c r="B5562" s="684" t="s">
        <v>23957</v>
      </c>
      <c r="C5562" s="684" t="s">
        <v>20</v>
      </c>
      <c r="D5562" s="685" t="s">
        <v>47616</v>
      </c>
    </row>
    <row r="5563" spans="1:4" ht="13.5" x14ac:dyDescent="0.25">
      <c r="A5563" s="684">
        <v>95996</v>
      </c>
      <c r="B5563" s="684" t="s">
        <v>23958</v>
      </c>
      <c r="C5563" s="684" t="s">
        <v>20</v>
      </c>
      <c r="D5563" s="685" t="s">
        <v>47617</v>
      </c>
    </row>
    <row r="5564" spans="1:4" ht="13.5" x14ac:dyDescent="0.25">
      <c r="A5564" s="684">
        <v>96001</v>
      </c>
      <c r="B5564" s="684" t="s">
        <v>23959</v>
      </c>
      <c r="C5564" s="684" t="s">
        <v>3</v>
      </c>
      <c r="D5564" s="685" t="s">
        <v>27435</v>
      </c>
    </row>
    <row r="5565" spans="1:4" ht="13.5" x14ac:dyDescent="0.25">
      <c r="A5565" s="684">
        <v>96393</v>
      </c>
      <c r="B5565" s="684" t="s">
        <v>24426</v>
      </c>
      <c r="C5565" s="684" t="s">
        <v>20</v>
      </c>
      <c r="D5565" s="685" t="s">
        <v>27436</v>
      </c>
    </row>
    <row r="5566" spans="1:4" ht="13.5" x14ac:dyDescent="0.25">
      <c r="A5566" s="684">
        <v>96394</v>
      </c>
      <c r="B5566" s="684" t="s">
        <v>24427</v>
      </c>
      <c r="C5566" s="684" t="s">
        <v>20</v>
      </c>
      <c r="D5566" s="685" t="s">
        <v>47618</v>
      </c>
    </row>
    <row r="5567" spans="1:4" ht="13.5" x14ac:dyDescent="0.25">
      <c r="A5567" s="684">
        <v>96395</v>
      </c>
      <c r="B5567" s="684" t="s">
        <v>24428</v>
      </c>
      <c r="C5567" s="684" t="s">
        <v>20</v>
      </c>
      <c r="D5567" s="685" t="s">
        <v>47619</v>
      </c>
    </row>
    <row r="5568" spans="1:4" ht="13.5" x14ac:dyDescent="0.25">
      <c r="A5568" s="684">
        <v>100624</v>
      </c>
      <c r="B5568" s="684" t="s">
        <v>47620</v>
      </c>
      <c r="C5568" s="684" t="s">
        <v>20</v>
      </c>
      <c r="D5568" s="685" t="s">
        <v>47621</v>
      </c>
    </row>
    <row r="5569" spans="1:4" ht="13.5" x14ac:dyDescent="0.25">
      <c r="A5569" s="684">
        <v>100625</v>
      </c>
      <c r="B5569" s="684" t="s">
        <v>47622</v>
      </c>
      <c r="C5569" s="684" t="s">
        <v>20</v>
      </c>
      <c r="D5569" s="685" t="s">
        <v>47623</v>
      </c>
    </row>
    <row r="5570" spans="1:4" ht="13.5" x14ac:dyDescent="0.25">
      <c r="A5570" s="684">
        <v>101020</v>
      </c>
      <c r="B5570" s="684" t="s">
        <v>47624</v>
      </c>
      <c r="C5570" s="684" t="s">
        <v>653</v>
      </c>
      <c r="D5570" s="685" t="s">
        <v>47625</v>
      </c>
    </row>
    <row r="5571" spans="1:4" ht="13.5" x14ac:dyDescent="0.25">
      <c r="A5571" s="684">
        <v>101021</v>
      </c>
      <c r="B5571" s="684" t="s">
        <v>47626</v>
      </c>
      <c r="C5571" s="684" t="s">
        <v>653</v>
      </c>
      <c r="D5571" s="685" t="s">
        <v>47627</v>
      </c>
    </row>
    <row r="5572" spans="1:4" ht="13.5" x14ac:dyDescent="0.25">
      <c r="A5572" s="684">
        <v>101022</v>
      </c>
      <c r="B5572" s="684" t="s">
        <v>47628</v>
      </c>
      <c r="C5572" s="684" t="s">
        <v>653</v>
      </c>
      <c r="D5572" s="685" t="s">
        <v>27437</v>
      </c>
    </row>
    <row r="5573" spans="1:4" ht="13.5" x14ac:dyDescent="0.25">
      <c r="A5573" s="684">
        <v>101023</v>
      </c>
      <c r="B5573" s="684" t="s">
        <v>47629</v>
      </c>
      <c r="C5573" s="684" t="s">
        <v>653</v>
      </c>
      <c r="D5573" s="685" t="s">
        <v>47630</v>
      </c>
    </row>
    <row r="5574" spans="1:4" ht="13.5" x14ac:dyDescent="0.25">
      <c r="A5574" s="684">
        <v>101024</v>
      </c>
      <c r="B5574" s="684" t="s">
        <v>47631</v>
      </c>
      <c r="C5574" s="684" t="s">
        <v>653</v>
      </c>
      <c r="D5574" s="685" t="s">
        <v>47632</v>
      </c>
    </row>
    <row r="5575" spans="1:4" ht="13.5" x14ac:dyDescent="0.25">
      <c r="A5575" s="684">
        <v>101025</v>
      </c>
      <c r="B5575" s="684" t="s">
        <v>47633</v>
      </c>
      <c r="C5575" s="684" t="s">
        <v>653</v>
      </c>
      <c r="D5575" s="685" t="s">
        <v>47634</v>
      </c>
    </row>
    <row r="5576" spans="1:4" ht="13.5" x14ac:dyDescent="0.25">
      <c r="A5576" s="684">
        <v>101026</v>
      </c>
      <c r="B5576" s="684" t="s">
        <v>47635</v>
      </c>
      <c r="C5576" s="684" t="s">
        <v>653</v>
      </c>
      <c r="D5576" s="685" t="s">
        <v>47636</v>
      </c>
    </row>
    <row r="5577" spans="1:4" ht="13.5" x14ac:dyDescent="0.25">
      <c r="A5577" s="684">
        <v>101027</v>
      </c>
      <c r="B5577" s="684" t="s">
        <v>47637</v>
      </c>
      <c r="C5577" s="684" t="s">
        <v>653</v>
      </c>
      <c r="D5577" s="685" t="s">
        <v>47638</v>
      </c>
    </row>
    <row r="5578" spans="1:4" ht="13.5" x14ac:dyDescent="0.25">
      <c r="A5578" s="684">
        <v>88411</v>
      </c>
      <c r="B5578" s="684" t="s">
        <v>47639</v>
      </c>
      <c r="C5578" s="684" t="s">
        <v>3</v>
      </c>
      <c r="D5578" s="685" t="s">
        <v>47640</v>
      </c>
    </row>
    <row r="5579" spans="1:4" ht="13.5" x14ac:dyDescent="0.25">
      <c r="A5579" s="684">
        <v>88412</v>
      </c>
      <c r="B5579" s="684" t="s">
        <v>47641</v>
      </c>
      <c r="C5579" s="684" t="s">
        <v>3</v>
      </c>
      <c r="D5579" s="685" t="s">
        <v>47642</v>
      </c>
    </row>
    <row r="5580" spans="1:4" ht="13.5" x14ac:dyDescent="0.25">
      <c r="A5580" s="684">
        <v>88413</v>
      </c>
      <c r="B5580" s="684" t="s">
        <v>47643</v>
      </c>
      <c r="C5580" s="684" t="s">
        <v>3</v>
      </c>
      <c r="D5580" s="685" t="s">
        <v>22799</v>
      </c>
    </row>
    <row r="5581" spans="1:4" ht="13.5" x14ac:dyDescent="0.25">
      <c r="A5581" s="684">
        <v>88414</v>
      </c>
      <c r="B5581" s="684" t="s">
        <v>47644</v>
      </c>
      <c r="C5581" s="684" t="s">
        <v>3</v>
      </c>
      <c r="D5581" s="685" t="s">
        <v>27438</v>
      </c>
    </row>
    <row r="5582" spans="1:4" ht="13.5" x14ac:dyDescent="0.25">
      <c r="A5582" s="684">
        <v>88415</v>
      </c>
      <c r="B5582" s="684" t="s">
        <v>47645</v>
      </c>
      <c r="C5582" s="684" t="s">
        <v>3</v>
      </c>
      <c r="D5582" s="685" t="s">
        <v>41991</v>
      </c>
    </row>
    <row r="5583" spans="1:4" ht="13.5" x14ac:dyDescent="0.25">
      <c r="A5583" s="684">
        <v>88416</v>
      </c>
      <c r="B5583" s="684" t="s">
        <v>47646</v>
      </c>
      <c r="C5583" s="684" t="s">
        <v>3</v>
      </c>
      <c r="D5583" s="685" t="s">
        <v>27439</v>
      </c>
    </row>
    <row r="5584" spans="1:4" ht="13.5" x14ac:dyDescent="0.25">
      <c r="A5584" s="684">
        <v>88417</v>
      </c>
      <c r="B5584" s="684" t="s">
        <v>47647</v>
      </c>
      <c r="C5584" s="684" t="s">
        <v>3</v>
      </c>
      <c r="D5584" s="685" t="s">
        <v>26911</v>
      </c>
    </row>
    <row r="5585" spans="1:4" ht="13.5" x14ac:dyDescent="0.25">
      <c r="A5585" s="684">
        <v>88420</v>
      </c>
      <c r="B5585" s="684" t="s">
        <v>47648</v>
      </c>
      <c r="C5585" s="684" t="s">
        <v>3</v>
      </c>
      <c r="D5585" s="685" t="s">
        <v>47649</v>
      </c>
    </row>
    <row r="5586" spans="1:4" ht="13.5" x14ac:dyDescent="0.25">
      <c r="A5586" s="684">
        <v>88421</v>
      </c>
      <c r="B5586" s="684" t="s">
        <v>47650</v>
      </c>
      <c r="C5586" s="684" t="s">
        <v>3</v>
      </c>
      <c r="D5586" s="685" t="s">
        <v>47651</v>
      </c>
    </row>
    <row r="5587" spans="1:4" ht="13.5" x14ac:dyDescent="0.25">
      <c r="A5587" s="684">
        <v>88423</v>
      </c>
      <c r="B5587" s="684" t="s">
        <v>47652</v>
      </c>
      <c r="C5587" s="684" t="s">
        <v>3</v>
      </c>
      <c r="D5587" s="685" t="s">
        <v>23662</v>
      </c>
    </row>
    <row r="5588" spans="1:4" ht="13.5" x14ac:dyDescent="0.25">
      <c r="A5588" s="684">
        <v>88424</v>
      </c>
      <c r="B5588" s="684" t="s">
        <v>47653</v>
      </c>
      <c r="C5588" s="684" t="s">
        <v>3</v>
      </c>
      <c r="D5588" s="685" t="s">
        <v>47654</v>
      </c>
    </row>
    <row r="5589" spans="1:4" ht="13.5" x14ac:dyDescent="0.25">
      <c r="A5589" s="684">
        <v>88426</v>
      </c>
      <c r="B5589" s="684" t="s">
        <v>47655</v>
      </c>
      <c r="C5589" s="684" t="s">
        <v>3</v>
      </c>
      <c r="D5589" s="685" t="s">
        <v>26577</v>
      </c>
    </row>
    <row r="5590" spans="1:4" ht="13.5" x14ac:dyDescent="0.25">
      <c r="A5590" s="684">
        <v>88428</v>
      </c>
      <c r="B5590" s="684" t="s">
        <v>47656</v>
      </c>
      <c r="C5590" s="684" t="s">
        <v>3</v>
      </c>
      <c r="D5590" s="685" t="s">
        <v>42186</v>
      </c>
    </row>
    <row r="5591" spans="1:4" ht="13.5" x14ac:dyDescent="0.25">
      <c r="A5591" s="684">
        <v>88429</v>
      </c>
      <c r="B5591" s="684" t="s">
        <v>47657</v>
      </c>
      <c r="C5591" s="684" t="s">
        <v>3</v>
      </c>
      <c r="D5591" s="685" t="s">
        <v>47658</v>
      </c>
    </row>
    <row r="5592" spans="1:4" ht="13.5" x14ac:dyDescent="0.25">
      <c r="A5592" s="684">
        <v>88431</v>
      </c>
      <c r="B5592" s="684" t="s">
        <v>47659</v>
      </c>
      <c r="C5592" s="684" t="s">
        <v>3</v>
      </c>
      <c r="D5592" s="685" t="s">
        <v>47660</v>
      </c>
    </row>
    <row r="5593" spans="1:4" ht="13.5" x14ac:dyDescent="0.25">
      <c r="A5593" s="684">
        <v>88432</v>
      </c>
      <c r="B5593" s="684" t="s">
        <v>47661</v>
      </c>
      <c r="C5593" s="684" t="s">
        <v>3</v>
      </c>
      <c r="D5593" s="685" t="s">
        <v>23975</v>
      </c>
    </row>
    <row r="5594" spans="1:4" ht="13.5" x14ac:dyDescent="0.25">
      <c r="A5594" s="684">
        <v>88484</v>
      </c>
      <c r="B5594" s="684" t="s">
        <v>47662</v>
      </c>
      <c r="C5594" s="684" t="s">
        <v>3</v>
      </c>
      <c r="D5594" s="685" t="s">
        <v>47663</v>
      </c>
    </row>
    <row r="5595" spans="1:4" ht="13.5" x14ac:dyDescent="0.25">
      <c r="A5595" s="684">
        <v>88485</v>
      </c>
      <c r="B5595" s="684" t="s">
        <v>47664</v>
      </c>
      <c r="C5595" s="684" t="s">
        <v>3</v>
      </c>
      <c r="D5595" s="685" t="s">
        <v>41960</v>
      </c>
    </row>
    <row r="5596" spans="1:4" ht="13.5" x14ac:dyDescent="0.25">
      <c r="A5596" s="684">
        <v>88488</v>
      </c>
      <c r="B5596" s="684" t="s">
        <v>47665</v>
      </c>
      <c r="C5596" s="684" t="s">
        <v>3</v>
      </c>
      <c r="D5596" s="685" t="s">
        <v>27440</v>
      </c>
    </row>
    <row r="5597" spans="1:4" ht="13.5" x14ac:dyDescent="0.25">
      <c r="A5597" s="684">
        <v>88489</v>
      </c>
      <c r="B5597" s="684" t="s">
        <v>47666</v>
      </c>
      <c r="C5597" s="684" t="s">
        <v>3</v>
      </c>
      <c r="D5597" s="685" t="s">
        <v>27441</v>
      </c>
    </row>
    <row r="5598" spans="1:4" ht="13.5" x14ac:dyDescent="0.25">
      <c r="A5598" s="684">
        <v>88494</v>
      </c>
      <c r="B5598" s="684" t="s">
        <v>47667</v>
      </c>
      <c r="C5598" s="684" t="s">
        <v>3</v>
      </c>
      <c r="D5598" s="685" t="s">
        <v>23919</v>
      </c>
    </row>
    <row r="5599" spans="1:4" ht="13.5" x14ac:dyDescent="0.25">
      <c r="A5599" s="684">
        <v>88495</v>
      </c>
      <c r="B5599" s="684" t="s">
        <v>47668</v>
      </c>
      <c r="C5599" s="684" t="s">
        <v>3</v>
      </c>
      <c r="D5599" s="685" t="s">
        <v>22796</v>
      </c>
    </row>
    <row r="5600" spans="1:4" ht="13.5" x14ac:dyDescent="0.25">
      <c r="A5600" s="684">
        <v>88496</v>
      </c>
      <c r="B5600" s="684" t="s">
        <v>47669</v>
      </c>
      <c r="C5600" s="684" t="s">
        <v>3</v>
      </c>
      <c r="D5600" s="685" t="s">
        <v>47670</v>
      </c>
    </row>
    <row r="5601" spans="1:4" ht="13.5" x14ac:dyDescent="0.25">
      <c r="A5601" s="684">
        <v>88497</v>
      </c>
      <c r="B5601" s="684" t="s">
        <v>47671</v>
      </c>
      <c r="C5601" s="684" t="s">
        <v>3</v>
      </c>
      <c r="D5601" s="685" t="s">
        <v>47672</v>
      </c>
    </row>
    <row r="5602" spans="1:4" ht="13.5" x14ac:dyDescent="0.25">
      <c r="A5602" s="684">
        <v>95305</v>
      </c>
      <c r="B5602" s="684" t="s">
        <v>47673</v>
      </c>
      <c r="C5602" s="684" t="s">
        <v>3</v>
      </c>
      <c r="D5602" s="685" t="s">
        <v>24583</v>
      </c>
    </row>
    <row r="5603" spans="1:4" ht="13.5" x14ac:dyDescent="0.25">
      <c r="A5603" s="684">
        <v>95306</v>
      </c>
      <c r="B5603" s="684" t="s">
        <v>47674</v>
      </c>
      <c r="C5603" s="684" t="s">
        <v>3</v>
      </c>
      <c r="D5603" s="685" t="s">
        <v>45174</v>
      </c>
    </row>
    <row r="5604" spans="1:4" ht="13.5" x14ac:dyDescent="0.25">
      <c r="A5604" s="684">
        <v>95622</v>
      </c>
      <c r="B5604" s="684" t="s">
        <v>47675</v>
      </c>
      <c r="C5604" s="684" t="s">
        <v>3</v>
      </c>
      <c r="D5604" s="685" t="s">
        <v>23665</v>
      </c>
    </row>
    <row r="5605" spans="1:4" ht="13.5" x14ac:dyDescent="0.25">
      <c r="A5605" s="684">
        <v>95623</v>
      </c>
      <c r="B5605" s="684" t="s">
        <v>47676</v>
      </c>
      <c r="C5605" s="684" t="s">
        <v>3</v>
      </c>
      <c r="D5605" s="685" t="s">
        <v>22790</v>
      </c>
    </row>
    <row r="5606" spans="1:4" ht="13.5" x14ac:dyDescent="0.25">
      <c r="A5606" s="684">
        <v>95624</v>
      </c>
      <c r="B5606" s="684" t="s">
        <v>47677</v>
      </c>
      <c r="C5606" s="684" t="s">
        <v>3</v>
      </c>
      <c r="D5606" s="685" t="s">
        <v>47678</v>
      </c>
    </row>
    <row r="5607" spans="1:4" ht="13.5" x14ac:dyDescent="0.25">
      <c r="A5607" s="684">
        <v>95625</v>
      </c>
      <c r="B5607" s="684" t="s">
        <v>47679</v>
      </c>
      <c r="C5607" s="684" t="s">
        <v>3</v>
      </c>
      <c r="D5607" s="685" t="s">
        <v>26289</v>
      </c>
    </row>
    <row r="5608" spans="1:4" ht="13.5" x14ac:dyDescent="0.25">
      <c r="A5608" s="684">
        <v>95626</v>
      </c>
      <c r="B5608" s="684" t="s">
        <v>47680</v>
      </c>
      <c r="C5608" s="684" t="s">
        <v>3</v>
      </c>
      <c r="D5608" s="685" t="s">
        <v>44279</v>
      </c>
    </row>
    <row r="5609" spans="1:4" ht="13.5" x14ac:dyDescent="0.25">
      <c r="A5609" s="684">
        <v>96126</v>
      </c>
      <c r="B5609" s="684" t="s">
        <v>47681</v>
      </c>
      <c r="C5609" s="684" t="s">
        <v>3</v>
      </c>
      <c r="D5609" s="685" t="s">
        <v>25687</v>
      </c>
    </row>
    <row r="5610" spans="1:4" ht="13.5" x14ac:dyDescent="0.25">
      <c r="A5610" s="684">
        <v>96127</v>
      </c>
      <c r="B5610" s="684" t="s">
        <v>47682</v>
      </c>
      <c r="C5610" s="684" t="s">
        <v>3</v>
      </c>
      <c r="D5610" s="685" t="s">
        <v>25394</v>
      </c>
    </row>
    <row r="5611" spans="1:4" ht="13.5" x14ac:dyDescent="0.25">
      <c r="A5611" s="684">
        <v>96128</v>
      </c>
      <c r="B5611" s="684" t="s">
        <v>47683</v>
      </c>
      <c r="C5611" s="684" t="s">
        <v>3</v>
      </c>
      <c r="D5611" s="685" t="s">
        <v>41844</v>
      </c>
    </row>
    <row r="5612" spans="1:4" ht="13.5" x14ac:dyDescent="0.25">
      <c r="A5612" s="684">
        <v>96129</v>
      </c>
      <c r="B5612" s="684" t="s">
        <v>47684</v>
      </c>
      <c r="C5612" s="684" t="s">
        <v>3</v>
      </c>
      <c r="D5612" s="685" t="s">
        <v>47685</v>
      </c>
    </row>
    <row r="5613" spans="1:4" ht="13.5" x14ac:dyDescent="0.25">
      <c r="A5613" s="684">
        <v>96130</v>
      </c>
      <c r="B5613" s="684" t="s">
        <v>47686</v>
      </c>
      <c r="C5613" s="684" t="s">
        <v>3</v>
      </c>
      <c r="D5613" s="685" t="s">
        <v>47687</v>
      </c>
    </row>
    <row r="5614" spans="1:4" ht="13.5" x14ac:dyDescent="0.25">
      <c r="A5614" s="684">
        <v>96131</v>
      </c>
      <c r="B5614" s="684" t="s">
        <v>47688</v>
      </c>
      <c r="C5614" s="684" t="s">
        <v>3</v>
      </c>
      <c r="D5614" s="685" t="s">
        <v>47689</v>
      </c>
    </row>
    <row r="5615" spans="1:4" ht="13.5" x14ac:dyDescent="0.25">
      <c r="A5615" s="684">
        <v>96132</v>
      </c>
      <c r="B5615" s="684" t="s">
        <v>47690</v>
      </c>
      <c r="C5615" s="684" t="s">
        <v>3</v>
      </c>
      <c r="D5615" s="685" t="s">
        <v>44052</v>
      </c>
    </row>
    <row r="5616" spans="1:4" ht="13.5" x14ac:dyDescent="0.25">
      <c r="A5616" s="684">
        <v>96133</v>
      </c>
      <c r="B5616" s="684" t="s">
        <v>47691</v>
      </c>
      <c r="C5616" s="684" t="s">
        <v>3</v>
      </c>
      <c r="D5616" s="685" t="s">
        <v>47692</v>
      </c>
    </row>
    <row r="5617" spans="1:4" ht="13.5" x14ac:dyDescent="0.25">
      <c r="A5617" s="684">
        <v>96134</v>
      </c>
      <c r="B5617" s="684" t="s">
        <v>47693</v>
      </c>
      <c r="C5617" s="684" t="s">
        <v>3</v>
      </c>
      <c r="D5617" s="685" t="s">
        <v>41744</v>
      </c>
    </row>
    <row r="5618" spans="1:4" ht="13.5" x14ac:dyDescent="0.25">
      <c r="A5618" s="684">
        <v>96135</v>
      </c>
      <c r="B5618" s="684" t="s">
        <v>47694</v>
      </c>
      <c r="C5618" s="684" t="s">
        <v>3</v>
      </c>
      <c r="D5618" s="685" t="s">
        <v>27442</v>
      </c>
    </row>
    <row r="5619" spans="1:4" ht="13.5" x14ac:dyDescent="0.25">
      <c r="A5619" s="684">
        <v>102193</v>
      </c>
      <c r="B5619" s="684" t="s">
        <v>26366</v>
      </c>
      <c r="C5619" s="684" t="s">
        <v>3</v>
      </c>
      <c r="D5619" s="685" t="s">
        <v>24402</v>
      </c>
    </row>
    <row r="5620" spans="1:4" ht="13.5" x14ac:dyDescent="0.25">
      <c r="A5620" s="684">
        <v>102194</v>
      </c>
      <c r="B5620" s="684" t="s">
        <v>26367</v>
      </c>
      <c r="C5620" s="684" t="s">
        <v>3</v>
      </c>
      <c r="D5620" s="685" t="s">
        <v>23669</v>
      </c>
    </row>
    <row r="5621" spans="1:4" ht="13.5" x14ac:dyDescent="0.25">
      <c r="A5621" s="684">
        <v>102197</v>
      </c>
      <c r="B5621" s="684" t="s">
        <v>26368</v>
      </c>
      <c r="C5621" s="684" t="s">
        <v>3</v>
      </c>
      <c r="D5621" s="685" t="s">
        <v>27443</v>
      </c>
    </row>
    <row r="5622" spans="1:4" ht="13.5" x14ac:dyDescent="0.25">
      <c r="A5622" s="684">
        <v>102200</v>
      </c>
      <c r="B5622" s="684" t="s">
        <v>26369</v>
      </c>
      <c r="C5622" s="684" t="s">
        <v>3</v>
      </c>
      <c r="D5622" s="685" t="s">
        <v>27444</v>
      </c>
    </row>
    <row r="5623" spans="1:4" ht="13.5" x14ac:dyDescent="0.25">
      <c r="A5623" s="684">
        <v>102202</v>
      </c>
      <c r="B5623" s="684" t="s">
        <v>26370</v>
      </c>
      <c r="C5623" s="684" t="s">
        <v>3</v>
      </c>
      <c r="D5623" s="685" t="s">
        <v>27445</v>
      </c>
    </row>
    <row r="5624" spans="1:4" ht="13.5" x14ac:dyDescent="0.25">
      <c r="A5624" s="684">
        <v>102203</v>
      </c>
      <c r="B5624" s="684" t="s">
        <v>26371</v>
      </c>
      <c r="C5624" s="684" t="s">
        <v>3</v>
      </c>
      <c r="D5624" s="685" t="s">
        <v>23968</v>
      </c>
    </row>
    <row r="5625" spans="1:4" ht="13.5" x14ac:dyDescent="0.25">
      <c r="A5625" s="684">
        <v>102204</v>
      </c>
      <c r="B5625" s="684" t="s">
        <v>26372</v>
      </c>
      <c r="C5625" s="684" t="s">
        <v>3</v>
      </c>
      <c r="D5625" s="685" t="s">
        <v>23658</v>
      </c>
    </row>
    <row r="5626" spans="1:4" ht="13.5" x14ac:dyDescent="0.25">
      <c r="A5626" s="684">
        <v>102205</v>
      </c>
      <c r="B5626" s="684" t="s">
        <v>26373</v>
      </c>
      <c r="C5626" s="684" t="s">
        <v>3</v>
      </c>
      <c r="D5626" s="685" t="s">
        <v>47695</v>
      </c>
    </row>
    <row r="5627" spans="1:4" ht="13.5" x14ac:dyDescent="0.25">
      <c r="A5627" s="684">
        <v>102207</v>
      </c>
      <c r="B5627" s="684" t="s">
        <v>26374</v>
      </c>
      <c r="C5627" s="684" t="s">
        <v>3</v>
      </c>
      <c r="D5627" s="685" t="s">
        <v>27186</v>
      </c>
    </row>
    <row r="5628" spans="1:4" ht="13.5" x14ac:dyDescent="0.25">
      <c r="A5628" s="684">
        <v>102208</v>
      </c>
      <c r="B5628" s="684" t="s">
        <v>26375</v>
      </c>
      <c r="C5628" s="684" t="s">
        <v>3</v>
      </c>
      <c r="D5628" s="685" t="s">
        <v>25813</v>
      </c>
    </row>
    <row r="5629" spans="1:4" ht="13.5" x14ac:dyDescent="0.25">
      <c r="A5629" s="684">
        <v>102209</v>
      </c>
      <c r="B5629" s="684" t="s">
        <v>26376</v>
      </c>
      <c r="C5629" s="684" t="s">
        <v>3</v>
      </c>
      <c r="D5629" s="685" t="s">
        <v>23226</v>
      </c>
    </row>
    <row r="5630" spans="1:4" ht="13.5" x14ac:dyDescent="0.25">
      <c r="A5630" s="684">
        <v>102210</v>
      </c>
      <c r="B5630" s="684" t="s">
        <v>26377</v>
      </c>
      <c r="C5630" s="684" t="s">
        <v>3</v>
      </c>
      <c r="D5630" s="685" t="s">
        <v>24165</v>
      </c>
    </row>
    <row r="5631" spans="1:4" ht="13.5" x14ac:dyDescent="0.25">
      <c r="A5631" s="684">
        <v>102213</v>
      </c>
      <c r="B5631" s="684" t="s">
        <v>26378</v>
      </c>
      <c r="C5631" s="684" t="s">
        <v>3</v>
      </c>
      <c r="D5631" s="685" t="s">
        <v>27446</v>
      </c>
    </row>
    <row r="5632" spans="1:4" ht="13.5" x14ac:dyDescent="0.25">
      <c r="A5632" s="684">
        <v>102214</v>
      </c>
      <c r="B5632" s="684" t="s">
        <v>26379</v>
      </c>
      <c r="C5632" s="684" t="s">
        <v>3</v>
      </c>
      <c r="D5632" s="685" t="s">
        <v>46954</v>
      </c>
    </row>
    <row r="5633" spans="1:4" ht="13.5" x14ac:dyDescent="0.25">
      <c r="A5633" s="684">
        <v>102215</v>
      </c>
      <c r="B5633" s="684" t="s">
        <v>26380</v>
      </c>
      <c r="C5633" s="684" t="s">
        <v>3</v>
      </c>
      <c r="D5633" s="685" t="s">
        <v>45564</v>
      </c>
    </row>
    <row r="5634" spans="1:4" ht="13.5" x14ac:dyDescent="0.25">
      <c r="A5634" s="684">
        <v>102217</v>
      </c>
      <c r="B5634" s="684" t="s">
        <v>26381</v>
      </c>
      <c r="C5634" s="684" t="s">
        <v>3</v>
      </c>
      <c r="D5634" s="685" t="s">
        <v>47696</v>
      </c>
    </row>
    <row r="5635" spans="1:4" ht="13.5" x14ac:dyDescent="0.25">
      <c r="A5635" s="684">
        <v>102218</v>
      </c>
      <c r="B5635" s="684" t="s">
        <v>26382</v>
      </c>
      <c r="C5635" s="684" t="s">
        <v>3</v>
      </c>
      <c r="D5635" s="685" t="s">
        <v>45234</v>
      </c>
    </row>
    <row r="5636" spans="1:4" ht="13.5" x14ac:dyDescent="0.25">
      <c r="A5636" s="684">
        <v>102219</v>
      </c>
      <c r="B5636" s="684" t="s">
        <v>26383</v>
      </c>
      <c r="C5636" s="684" t="s">
        <v>3</v>
      </c>
      <c r="D5636" s="685" t="s">
        <v>43882</v>
      </c>
    </row>
    <row r="5637" spans="1:4" ht="13.5" x14ac:dyDescent="0.25">
      <c r="A5637" s="684">
        <v>102220</v>
      </c>
      <c r="B5637" s="684" t="s">
        <v>26384</v>
      </c>
      <c r="C5637" s="684" t="s">
        <v>3</v>
      </c>
      <c r="D5637" s="685" t="s">
        <v>26920</v>
      </c>
    </row>
    <row r="5638" spans="1:4" ht="13.5" x14ac:dyDescent="0.25">
      <c r="A5638" s="684">
        <v>102223</v>
      </c>
      <c r="B5638" s="684" t="s">
        <v>26385</v>
      </c>
      <c r="C5638" s="684" t="s">
        <v>3</v>
      </c>
      <c r="D5638" s="685" t="s">
        <v>45888</v>
      </c>
    </row>
    <row r="5639" spans="1:4" ht="13.5" x14ac:dyDescent="0.25">
      <c r="A5639" s="684">
        <v>102224</v>
      </c>
      <c r="B5639" s="684" t="s">
        <v>26386</v>
      </c>
      <c r="C5639" s="684" t="s">
        <v>3</v>
      </c>
      <c r="D5639" s="685" t="s">
        <v>27447</v>
      </c>
    </row>
    <row r="5640" spans="1:4" ht="13.5" x14ac:dyDescent="0.25">
      <c r="A5640" s="684">
        <v>102225</v>
      </c>
      <c r="B5640" s="684" t="s">
        <v>26387</v>
      </c>
      <c r="C5640" s="684" t="s">
        <v>3</v>
      </c>
      <c r="D5640" s="685" t="s">
        <v>47697</v>
      </c>
    </row>
    <row r="5641" spans="1:4" ht="13.5" x14ac:dyDescent="0.25">
      <c r="A5641" s="684">
        <v>102227</v>
      </c>
      <c r="B5641" s="684" t="s">
        <v>26388</v>
      </c>
      <c r="C5641" s="684" t="s">
        <v>3</v>
      </c>
      <c r="D5641" s="685" t="s">
        <v>47698</v>
      </c>
    </row>
    <row r="5642" spans="1:4" ht="13.5" x14ac:dyDescent="0.25">
      <c r="A5642" s="684">
        <v>102228</v>
      </c>
      <c r="B5642" s="684" t="s">
        <v>26389</v>
      </c>
      <c r="C5642" s="684" t="s">
        <v>3</v>
      </c>
      <c r="D5642" s="685" t="s">
        <v>47699</v>
      </c>
    </row>
    <row r="5643" spans="1:4" ht="13.5" x14ac:dyDescent="0.25">
      <c r="A5643" s="684">
        <v>102229</v>
      </c>
      <c r="B5643" s="684" t="s">
        <v>26390</v>
      </c>
      <c r="C5643" s="684" t="s">
        <v>3</v>
      </c>
      <c r="D5643" s="685" t="s">
        <v>45528</v>
      </c>
    </row>
    <row r="5644" spans="1:4" ht="13.5" x14ac:dyDescent="0.25">
      <c r="A5644" s="684">
        <v>102230</v>
      </c>
      <c r="B5644" s="684" t="s">
        <v>26391</v>
      </c>
      <c r="C5644" s="684" t="s">
        <v>3</v>
      </c>
      <c r="D5644" s="685" t="s">
        <v>26364</v>
      </c>
    </row>
    <row r="5645" spans="1:4" ht="13.5" x14ac:dyDescent="0.25">
      <c r="A5645" s="684">
        <v>102233</v>
      </c>
      <c r="B5645" s="684" t="s">
        <v>26392</v>
      </c>
      <c r="C5645" s="684" t="s">
        <v>3</v>
      </c>
      <c r="D5645" s="685" t="s">
        <v>27448</v>
      </c>
    </row>
    <row r="5646" spans="1:4" ht="13.5" x14ac:dyDescent="0.25">
      <c r="A5646" s="684">
        <v>102234</v>
      </c>
      <c r="B5646" s="684" t="s">
        <v>26393</v>
      </c>
      <c r="C5646" s="684" t="s">
        <v>3</v>
      </c>
      <c r="D5646" s="685" t="s">
        <v>47700</v>
      </c>
    </row>
    <row r="5647" spans="1:4" ht="13.5" x14ac:dyDescent="0.25">
      <c r="A5647" s="684">
        <v>100716</v>
      </c>
      <c r="B5647" s="684" t="s">
        <v>24430</v>
      </c>
      <c r="C5647" s="684" t="s">
        <v>3</v>
      </c>
      <c r="D5647" s="685" t="s">
        <v>46707</v>
      </c>
    </row>
    <row r="5648" spans="1:4" ht="13.5" x14ac:dyDescent="0.25">
      <c r="A5648" s="684">
        <v>100717</v>
      </c>
      <c r="B5648" s="684" t="s">
        <v>24431</v>
      </c>
      <c r="C5648" s="684" t="s">
        <v>3</v>
      </c>
      <c r="D5648" s="685" t="s">
        <v>27065</v>
      </c>
    </row>
    <row r="5649" spans="1:4" ht="13.5" x14ac:dyDescent="0.25">
      <c r="A5649" s="684">
        <v>100718</v>
      </c>
      <c r="B5649" s="684" t="s">
        <v>24432</v>
      </c>
      <c r="C5649" s="684" t="s">
        <v>4</v>
      </c>
      <c r="D5649" s="685" t="s">
        <v>23966</v>
      </c>
    </row>
    <row r="5650" spans="1:4" ht="13.5" x14ac:dyDescent="0.25">
      <c r="A5650" s="684">
        <v>100719</v>
      </c>
      <c r="B5650" s="684" t="s">
        <v>47701</v>
      </c>
      <c r="C5650" s="684" t="s">
        <v>3</v>
      </c>
      <c r="D5650" s="685" t="s">
        <v>22262</v>
      </c>
    </row>
    <row r="5651" spans="1:4" ht="13.5" x14ac:dyDescent="0.25">
      <c r="A5651" s="684">
        <v>100720</v>
      </c>
      <c r="B5651" s="684" t="s">
        <v>24433</v>
      </c>
      <c r="C5651" s="684" t="s">
        <v>3</v>
      </c>
      <c r="D5651" s="685" t="s">
        <v>27449</v>
      </c>
    </row>
    <row r="5652" spans="1:4" ht="13.5" x14ac:dyDescent="0.25">
      <c r="A5652" s="684">
        <v>100721</v>
      </c>
      <c r="B5652" s="684" t="s">
        <v>47702</v>
      </c>
      <c r="C5652" s="684" t="s">
        <v>3</v>
      </c>
      <c r="D5652" s="685" t="s">
        <v>47703</v>
      </c>
    </row>
    <row r="5653" spans="1:4" ht="13.5" x14ac:dyDescent="0.25">
      <c r="A5653" s="684">
        <v>100722</v>
      </c>
      <c r="B5653" s="684" t="s">
        <v>24434</v>
      </c>
      <c r="C5653" s="684" t="s">
        <v>3</v>
      </c>
      <c r="D5653" s="685" t="s">
        <v>47704</v>
      </c>
    </row>
    <row r="5654" spans="1:4" ht="13.5" x14ac:dyDescent="0.25">
      <c r="A5654" s="684">
        <v>100723</v>
      </c>
      <c r="B5654" s="684" t="s">
        <v>47705</v>
      </c>
      <c r="C5654" s="684" t="s">
        <v>3</v>
      </c>
      <c r="D5654" s="685" t="s">
        <v>44112</v>
      </c>
    </row>
    <row r="5655" spans="1:4" ht="13.5" x14ac:dyDescent="0.25">
      <c r="A5655" s="684">
        <v>100724</v>
      </c>
      <c r="B5655" s="684" t="s">
        <v>24435</v>
      </c>
      <c r="C5655" s="684" t="s">
        <v>3</v>
      </c>
      <c r="D5655" s="685" t="s">
        <v>44001</v>
      </c>
    </row>
    <row r="5656" spans="1:4" ht="13.5" x14ac:dyDescent="0.25">
      <c r="A5656" s="684">
        <v>100725</v>
      </c>
      <c r="B5656" s="684" t="s">
        <v>47706</v>
      </c>
      <c r="C5656" s="684" t="s">
        <v>3</v>
      </c>
      <c r="D5656" s="685" t="s">
        <v>46221</v>
      </c>
    </row>
    <row r="5657" spans="1:4" ht="13.5" x14ac:dyDescent="0.25">
      <c r="A5657" s="684">
        <v>100726</v>
      </c>
      <c r="B5657" s="684" t="s">
        <v>24436</v>
      </c>
      <c r="C5657" s="684" t="s">
        <v>3</v>
      </c>
      <c r="D5657" s="685" t="s">
        <v>27450</v>
      </c>
    </row>
    <row r="5658" spans="1:4" ht="13.5" x14ac:dyDescent="0.25">
      <c r="A5658" s="684">
        <v>100727</v>
      </c>
      <c r="B5658" s="684" t="s">
        <v>47707</v>
      </c>
      <c r="C5658" s="684" t="s">
        <v>3</v>
      </c>
      <c r="D5658" s="685" t="s">
        <v>27451</v>
      </c>
    </row>
    <row r="5659" spans="1:4" ht="13.5" x14ac:dyDescent="0.25">
      <c r="A5659" s="684">
        <v>100728</v>
      </c>
      <c r="B5659" s="684" t="s">
        <v>24437</v>
      </c>
      <c r="C5659" s="684" t="s">
        <v>3</v>
      </c>
      <c r="D5659" s="685" t="s">
        <v>47708</v>
      </c>
    </row>
    <row r="5660" spans="1:4" ht="13.5" x14ac:dyDescent="0.25">
      <c r="A5660" s="684">
        <v>100729</v>
      </c>
      <c r="B5660" s="684" t="s">
        <v>47709</v>
      </c>
      <c r="C5660" s="684" t="s">
        <v>3</v>
      </c>
      <c r="D5660" s="685" t="s">
        <v>27452</v>
      </c>
    </row>
    <row r="5661" spans="1:4" ht="13.5" x14ac:dyDescent="0.25">
      <c r="A5661" s="684">
        <v>100730</v>
      </c>
      <c r="B5661" s="684" t="s">
        <v>24438</v>
      </c>
      <c r="C5661" s="684" t="s">
        <v>3</v>
      </c>
      <c r="D5661" s="685" t="s">
        <v>27453</v>
      </c>
    </row>
    <row r="5662" spans="1:4" ht="13.5" x14ac:dyDescent="0.25">
      <c r="A5662" s="684">
        <v>100733</v>
      </c>
      <c r="B5662" s="684" t="s">
        <v>47710</v>
      </c>
      <c r="C5662" s="684" t="s">
        <v>3</v>
      </c>
      <c r="D5662" s="685" t="s">
        <v>25254</v>
      </c>
    </row>
    <row r="5663" spans="1:4" ht="13.5" x14ac:dyDescent="0.25">
      <c r="A5663" s="684">
        <v>100734</v>
      </c>
      <c r="B5663" s="684" t="s">
        <v>24439</v>
      </c>
      <c r="C5663" s="684" t="s">
        <v>3</v>
      </c>
      <c r="D5663" s="685" t="s">
        <v>26927</v>
      </c>
    </row>
    <row r="5664" spans="1:4" ht="13.5" x14ac:dyDescent="0.25">
      <c r="A5664" s="684">
        <v>100735</v>
      </c>
      <c r="B5664" s="684" t="s">
        <v>47711</v>
      </c>
      <c r="C5664" s="684" t="s">
        <v>3</v>
      </c>
      <c r="D5664" s="685" t="s">
        <v>25899</v>
      </c>
    </row>
    <row r="5665" spans="1:4" ht="13.5" x14ac:dyDescent="0.25">
      <c r="A5665" s="684">
        <v>100736</v>
      </c>
      <c r="B5665" s="684" t="s">
        <v>24440</v>
      </c>
      <c r="C5665" s="684" t="s">
        <v>3</v>
      </c>
      <c r="D5665" s="685" t="s">
        <v>25181</v>
      </c>
    </row>
    <row r="5666" spans="1:4" ht="13.5" x14ac:dyDescent="0.25">
      <c r="A5666" s="684">
        <v>100739</v>
      </c>
      <c r="B5666" s="684" t="s">
        <v>47712</v>
      </c>
      <c r="C5666" s="684" t="s">
        <v>3</v>
      </c>
      <c r="D5666" s="685" t="s">
        <v>45406</v>
      </c>
    </row>
    <row r="5667" spans="1:4" ht="13.5" x14ac:dyDescent="0.25">
      <c r="A5667" s="684">
        <v>100740</v>
      </c>
      <c r="B5667" s="684" t="s">
        <v>24442</v>
      </c>
      <c r="C5667" s="684" t="s">
        <v>3</v>
      </c>
      <c r="D5667" s="685" t="s">
        <v>23923</v>
      </c>
    </row>
    <row r="5668" spans="1:4" ht="13.5" x14ac:dyDescent="0.25">
      <c r="A5668" s="684">
        <v>100741</v>
      </c>
      <c r="B5668" s="684" t="s">
        <v>47713</v>
      </c>
      <c r="C5668" s="684" t="s">
        <v>3</v>
      </c>
      <c r="D5668" s="685" t="s">
        <v>27388</v>
      </c>
    </row>
    <row r="5669" spans="1:4" ht="13.5" x14ac:dyDescent="0.25">
      <c r="A5669" s="684">
        <v>100742</v>
      </c>
      <c r="B5669" s="684" t="s">
        <v>24443</v>
      </c>
      <c r="C5669" s="684" t="s">
        <v>3</v>
      </c>
      <c r="D5669" s="685" t="s">
        <v>45389</v>
      </c>
    </row>
    <row r="5670" spans="1:4" ht="13.5" x14ac:dyDescent="0.25">
      <c r="A5670" s="684">
        <v>100743</v>
      </c>
      <c r="B5670" s="684" t="s">
        <v>47714</v>
      </c>
      <c r="C5670" s="684" t="s">
        <v>3</v>
      </c>
      <c r="D5670" s="685" t="s">
        <v>27454</v>
      </c>
    </row>
    <row r="5671" spans="1:4" ht="13.5" x14ac:dyDescent="0.25">
      <c r="A5671" s="684">
        <v>100744</v>
      </c>
      <c r="B5671" s="684" t="s">
        <v>24444</v>
      </c>
      <c r="C5671" s="684" t="s">
        <v>3</v>
      </c>
      <c r="D5671" s="685" t="s">
        <v>43878</v>
      </c>
    </row>
    <row r="5672" spans="1:4" ht="13.5" x14ac:dyDescent="0.25">
      <c r="A5672" s="684">
        <v>100745</v>
      </c>
      <c r="B5672" s="684" t="s">
        <v>47715</v>
      </c>
      <c r="C5672" s="684" t="s">
        <v>3</v>
      </c>
      <c r="D5672" s="685" t="s">
        <v>27455</v>
      </c>
    </row>
    <row r="5673" spans="1:4" ht="13.5" x14ac:dyDescent="0.25">
      <c r="A5673" s="684">
        <v>100746</v>
      </c>
      <c r="B5673" s="684" t="s">
        <v>24445</v>
      </c>
      <c r="C5673" s="684" t="s">
        <v>3</v>
      </c>
      <c r="D5673" s="685" t="s">
        <v>25702</v>
      </c>
    </row>
    <row r="5674" spans="1:4" ht="13.5" x14ac:dyDescent="0.25">
      <c r="A5674" s="684">
        <v>100747</v>
      </c>
      <c r="B5674" s="684" t="s">
        <v>47716</v>
      </c>
      <c r="C5674" s="684" t="s">
        <v>3</v>
      </c>
      <c r="D5674" s="685" t="s">
        <v>47717</v>
      </c>
    </row>
    <row r="5675" spans="1:4" ht="13.5" x14ac:dyDescent="0.25">
      <c r="A5675" s="684">
        <v>100748</v>
      </c>
      <c r="B5675" s="684" t="s">
        <v>24446</v>
      </c>
      <c r="C5675" s="684" t="s">
        <v>3</v>
      </c>
      <c r="D5675" s="685" t="s">
        <v>24176</v>
      </c>
    </row>
    <row r="5676" spans="1:4" ht="13.5" x14ac:dyDescent="0.25">
      <c r="A5676" s="684">
        <v>100749</v>
      </c>
      <c r="B5676" s="684" t="s">
        <v>47718</v>
      </c>
      <c r="C5676" s="684" t="s">
        <v>3</v>
      </c>
      <c r="D5676" s="685" t="s">
        <v>47719</v>
      </c>
    </row>
    <row r="5677" spans="1:4" ht="13.5" x14ac:dyDescent="0.25">
      <c r="A5677" s="684">
        <v>100750</v>
      </c>
      <c r="B5677" s="684" t="s">
        <v>24447</v>
      </c>
      <c r="C5677" s="684" t="s">
        <v>3</v>
      </c>
      <c r="D5677" s="685" t="s">
        <v>27456</v>
      </c>
    </row>
    <row r="5678" spans="1:4" ht="13.5" x14ac:dyDescent="0.25">
      <c r="A5678" s="684">
        <v>100751</v>
      </c>
      <c r="B5678" s="684" t="s">
        <v>47720</v>
      </c>
      <c r="C5678" s="684" t="s">
        <v>3</v>
      </c>
      <c r="D5678" s="685" t="s">
        <v>27457</v>
      </c>
    </row>
    <row r="5679" spans="1:4" ht="13.5" x14ac:dyDescent="0.25">
      <c r="A5679" s="684">
        <v>100752</v>
      </c>
      <c r="B5679" s="684" t="s">
        <v>24448</v>
      </c>
      <c r="C5679" s="684" t="s">
        <v>3</v>
      </c>
      <c r="D5679" s="685" t="s">
        <v>27458</v>
      </c>
    </row>
    <row r="5680" spans="1:4" ht="13.5" x14ac:dyDescent="0.25">
      <c r="A5680" s="684">
        <v>100753</v>
      </c>
      <c r="B5680" s="684" t="s">
        <v>47721</v>
      </c>
      <c r="C5680" s="684" t="s">
        <v>3</v>
      </c>
      <c r="D5680" s="685" t="s">
        <v>47722</v>
      </c>
    </row>
    <row r="5681" spans="1:4" ht="13.5" x14ac:dyDescent="0.25">
      <c r="A5681" s="684">
        <v>100754</v>
      </c>
      <c r="B5681" s="684" t="s">
        <v>24449</v>
      </c>
      <c r="C5681" s="684" t="s">
        <v>3</v>
      </c>
      <c r="D5681" s="685" t="s">
        <v>27459</v>
      </c>
    </row>
    <row r="5682" spans="1:4" ht="13.5" x14ac:dyDescent="0.25">
      <c r="A5682" s="684">
        <v>100757</v>
      </c>
      <c r="B5682" s="684" t="s">
        <v>47723</v>
      </c>
      <c r="C5682" s="684" t="s">
        <v>3</v>
      </c>
      <c r="D5682" s="685" t="s">
        <v>27460</v>
      </c>
    </row>
    <row r="5683" spans="1:4" ht="13.5" x14ac:dyDescent="0.25">
      <c r="A5683" s="684">
        <v>100758</v>
      </c>
      <c r="B5683" s="684" t="s">
        <v>24450</v>
      </c>
      <c r="C5683" s="684" t="s">
        <v>3</v>
      </c>
      <c r="D5683" s="685" t="s">
        <v>47724</v>
      </c>
    </row>
    <row r="5684" spans="1:4" ht="13.5" x14ac:dyDescent="0.25">
      <c r="A5684" s="684">
        <v>100759</v>
      </c>
      <c r="B5684" s="684" t="s">
        <v>47725</v>
      </c>
      <c r="C5684" s="684" t="s">
        <v>3</v>
      </c>
      <c r="D5684" s="685" t="s">
        <v>42394</v>
      </c>
    </row>
    <row r="5685" spans="1:4" ht="13.5" x14ac:dyDescent="0.25">
      <c r="A5685" s="684">
        <v>100760</v>
      </c>
      <c r="B5685" s="684" t="s">
        <v>24451</v>
      </c>
      <c r="C5685" s="684" t="s">
        <v>3</v>
      </c>
      <c r="D5685" s="685" t="s">
        <v>27461</v>
      </c>
    </row>
    <row r="5686" spans="1:4" ht="13.5" x14ac:dyDescent="0.25">
      <c r="A5686" s="684">
        <v>100761</v>
      </c>
      <c r="B5686" s="684" t="s">
        <v>47726</v>
      </c>
      <c r="C5686" s="684" t="s">
        <v>3</v>
      </c>
      <c r="D5686" s="685" t="s">
        <v>26620</v>
      </c>
    </row>
    <row r="5687" spans="1:4" ht="13.5" x14ac:dyDescent="0.25">
      <c r="A5687" s="684">
        <v>100762</v>
      </c>
      <c r="B5687" s="684" t="s">
        <v>24452</v>
      </c>
      <c r="C5687" s="684" t="s">
        <v>3</v>
      </c>
      <c r="D5687" s="685" t="s">
        <v>47727</v>
      </c>
    </row>
    <row r="5688" spans="1:4" ht="13.5" x14ac:dyDescent="0.25">
      <c r="A5688" s="684">
        <v>102488</v>
      </c>
      <c r="B5688" s="684" t="s">
        <v>26402</v>
      </c>
      <c r="C5688" s="684" t="s">
        <v>3</v>
      </c>
      <c r="D5688" s="685" t="s">
        <v>47728</v>
      </c>
    </row>
    <row r="5689" spans="1:4" ht="13.5" x14ac:dyDescent="0.25">
      <c r="A5689" s="684">
        <v>102489</v>
      </c>
      <c r="B5689" s="684" t="s">
        <v>26403</v>
      </c>
      <c r="C5689" s="684" t="s">
        <v>3</v>
      </c>
      <c r="D5689" s="685" t="s">
        <v>47729</v>
      </c>
    </row>
    <row r="5690" spans="1:4" ht="13.5" x14ac:dyDescent="0.25">
      <c r="A5690" s="684">
        <v>102491</v>
      </c>
      <c r="B5690" s="684" t="s">
        <v>26404</v>
      </c>
      <c r="C5690" s="684" t="s">
        <v>3</v>
      </c>
      <c r="D5690" s="685" t="s">
        <v>47730</v>
      </c>
    </row>
    <row r="5691" spans="1:4" ht="13.5" x14ac:dyDescent="0.25">
      <c r="A5691" s="684">
        <v>102492</v>
      </c>
      <c r="B5691" s="684" t="s">
        <v>26405</v>
      </c>
      <c r="C5691" s="684" t="s">
        <v>3</v>
      </c>
      <c r="D5691" s="685" t="s">
        <v>47731</v>
      </c>
    </row>
    <row r="5692" spans="1:4" ht="13.5" x14ac:dyDescent="0.25">
      <c r="A5692" s="684">
        <v>102494</v>
      </c>
      <c r="B5692" s="684" t="s">
        <v>26406</v>
      </c>
      <c r="C5692" s="684" t="s">
        <v>3</v>
      </c>
      <c r="D5692" s="685" t="s">
        <v>47732</v>
      </c>
    </row>
    <row r="5693" spans="1:4" ht="13.5" x14ac:dyDescent="0.25">
      <c r="A5693" s="684">
        <v>102496</v>
      </c>
      <c r="B5693" s="684" t="s">
        <v>26407</v>
      </c>
      <c r="C5693" s="684" t="s">
        <v>4</v>
      </c>
      <c r="D5693" s="685" t="s">
        <v>27462</v>
      </c>
    </row>
    <row r="5694" spans="1:4" ht="13.5" x14ac:dyDescent="0.25">
      <c r="A5694" s="684">
        <v>102497</v>
      </c>
      <c r="B5694" s="684" t="s">
        <v>26408</v>
      </c>
      <c r="C5694" s="684" t="s">
        <v>4</v>
      </c>
      <c r="D5694" s="685" t="s">
        <v>22235</v>
      </c>
    </row>
    <row r="5695" spans="1:4" ht="13.5" x14ac:dyDescent="0.25">
      <c r="A5695" s="684">
        <v>102498</v>
      </c>
      <c r="B5695" s="684" t="s">
        <v>26409</v>
      </c>
      <c r="C5695" s="684" t="s">
        <v>4</v>
      </c>
      <c r="D5695" s="685" t="s">
        <v>47733</v>
      </c>
    </row>
    <row r="5696" spans="1:4" ht="13.5" x14ac:dyDescent="0.25">
      <c r="A5696" s="684">
        <v>102499</v>
      </c>
      <c r="B5696" s="684" t="s">
        <v>26410</v>
      </c>
      <c r="C5696" s="684" t="s">
        <v>3</v>
      </c>
      <c r="D5696" s="685" t="s">
        <v>21906</v>
      </c>
    </row>
    <row r="5697" spans="1:4" ht="13.5" x14ac:dyDescent="0.25">
      <c r="A5697" s="684">
        <v>102500</v>
      </c>
      <c r="B5697" s="684" t="s">
        <v>26411</v>
      </c>
      <c r="C5697" s="684" t="s">
        <v>4</v>
      </c>
      <c r="D5697" s="685" t="s">
        <v>47734</v>
      </c>
    </row>
    <row r="5698" spans="1:4" ht="13.5" x14ac:dyDescent="0.25">
      <c r="A5698" s="684">
        <v>102501</v>
      </c>
      <c r="B5698" s="684" t="s">
        <v>26412</v>
      </c>
      <c r="C5698" s="684" t="s">
        <v>3</v>
      </c>
      <c r="D5698" s="685" t="s">
        <v>24258</v>
      </c>
    </row>
    <row r="5699" spans="1:4" ht="13.5" x14ac:dyDescent="0.25">
      <c r="A5699" s="684">
        <v>102504</v>
      </c>
      <c r="B5699" s="684" t="s">
        <v>26413</v>
      </c>
      <c r="C5699" s="684" t="s">
        <v>4</v>
      </c>
      <c r="D5699" s="685" t="s">
        <v>27071</v>
      </c>
    </row>
    <row r="5700" spans="1:4" ht="13.5" x14ac:dyDescent="0.25">
      <c r="A5700" s="684">
        <v>102505</v>
      </c>
      <c r="B5700" s="684" t="s">
        <v>26414</v>
      </c>
      <c r="C5700" s="684" t="s">
        <v>4</v>
      </c>
      <c r="D5700" s="685" t="s">
        <v>21989</v>
      </c>
    </row>
    <row r="5701" spans="1:4" ht="13.5" x14ac:dyDescent="0.25">
      <c r="A5701" s="684">
        <v>102506</v>
      </c>
      <c r="B5701" s="684" t="s">
        <v>26415</v>
      </c>
      <c r="C5701" s="684" t="s">
        <v>4</v>
      </c>
      <c r="D5701" s="685" t="s">
        <v>27463</v>
      </c>
    </row>
    <row r="5702" spans="1:4" ht="13.5" x14ac:dyDescent="0.25">
      <c r="A5702" s="684">
        <v>102507</v>
      </c>
      <c r="B5702" s="684" t="s">
        <v>26416</v>
      </c>
      <c r="C5702" s="684" t="s">
        <v>4</v>
      </c>
      <c r="D5702" s="685" t="s">
        <v>23050</v>
      </c>
    </row>
    <row r="5703" spans="1:4" ht="13.5" x14ac:dyDescent="0.25">
      <c r="A5703" s="684">
        <v>102508</v>
      </c>
      <c r="B5703" s="684" t="s">
        <v>26417</v>
      </c>
      <c r="C5703" s="684" t="s">
        <v>3</v>
      </c>
      <c r="D5703" s="685" t="s">
        <v>47735</v>
      </c>
    </row>
    <row r="5704" spans="1:4" ht="13.5" x14ac:dyDescent="0.25">
      <c r="A5704" s="684">
        <v>102509</v>
      </c>
      <c r="B5704" s="684" t="s">
        <v>26418</v>
      </c>
      <c r="C5704" s="684" t="s">
        <v>3</v>
      </c>
      <c r="D5704" s="685" t="s">
        <v>27464</v>
      </c>
    </row>
    <row r="5705" spans="1:4" ht="13.5" x14ac:dyDescent="0.25">
      <c r="A5705" s="684">
        <v>102512</v>
      </c>
      <c r="B5705" s="684" t="s">
        <v>26419</v>
      </c>
      <c r="C5705" s="684" t="s">
        <v>4</v>
      </c>
      <c r="D5705" s="685" t="s">
        <v>26476</v>
      </c>
    </row>
    <row r="5706" spans="1:4" ht="13.5" x14ac:dyDescent="0.25">
      <c r="A5706" s="684">
        <v>102513</v>
      </c>
      <c r="B5706" s="684" t="s">
        <v>26420</v>
      </c>
      <c r="C5706" s="684" t="s">
        <v>3</v>
      </c>
      <c r="D5706" s="685" t="s">
        <v>47736</v>
      </c>
    </row>
    <row r="5707" spans="1:4" ht="13.5" x14ac:dyDescent="0.25">
      <c r="A5707" s="684">
        <v>102520</v>
      </c>
      <c r="B5707" s="684" t="s">
        <v>26421</v>
      </c>
      <c r="C5707" s="684" t="s">
        <v>3</v>
      </c>
      <c r="D5707" s="685" t="s">
        <v>47737</v>
      </c>
    </row>
    <row r="5708" spans="1:4" ht="13.5" x14ac:dyDescent="0.25">
      <c r="A5708" s="684">
        <v>101749</v>
      </c>
      <c r="B5708" s="684" t="s">
        <v>26422</v>
      </c>
      <c r="C5708" s="684" t="s">
        <v>3</v>
      </c>
      <c r="D5708" s="685" t="s">
        <v>47738</v>
      </c>
    </row>
    <row r="5709" spans="1:4" ht="13.5" x14ac:dyDescent="0.25">
      <c r="A5709" s="684">
        <v>101750</v>
      </c>
      <c r="B5709" s="684" t="s">
        <v>26423</v>
      </c>
      <c r="C5709" s="684" t="s">
        <v>3</v>
      </c>
      <c r="D5709" s="685" t="s">
        <v>47739</v>
      </c>
    </row>
    <row r="5710" spans="1:4" ht="13.5" x14ac:dyDescent="0.25">
      <c r="A5710" s="684">
        <v>101729</v>
      </c>
      <c r="B5710" s="684" t="s">
        <v>26424</v>
      </c>
      <c r="C5710" s="684" t="s">
        <v>3</v>
      </c>
      <c r="D5710" s="685" t="s">
        <v>47740</v>
      </c>
    </row>
    <row r="5711" spans="1:4" ht="13.5" x14ac:dyDescent="0.25">
      <c r="A5711" s="684">
        <v>101746</v>
      </c>
      <c r="B5711" s="684" t="s">
        <v>26425</v>
      </c>
      <c r="C5711" s="684" t="s">
        <v>3</v>
      </c>
      <c r="D5711" s="685" t="s">
        <v>47741</v>
      </c>
    </row>
    <row r="5712" spans="1:4" ht="13.5" x14ac:dyDescent="0.25">
      <c r="A5712" s="684">
        <v>101751</v>
      </c>
      <c r="B5712" s="684" t="s">
        <v>26426</v>
      </c>
      <c r="C5712" s="684" t="s">
        <v>3</v>
      </c>
      <c r="D5712" s="685" t="s">
        <v>25968</v>
      </c>
    </row>
    <row r="5713" spans="1:4" ht="13.5" x14ac:dyDescent="0.25">
      <c r="A5713" s="684">
        <v>87246</v>
      </c>
      <c r="B5713" s="684" t="s">
        <v>47742</v>
      </c>
      <c r="C5713" s="684" t="s">
        <v>3</v>
      </c>
      <c r="D5713" s="685" t="s">
        <v>47743</v>
      </c>
    </row>
    <row r="5714" spans="1:4" ht="13.5" x14ac:dyDescent="0.25">
      <c r="A5714" s="684">
        <v>87247</v>
      </c>
      <c r="B5714" s="684" t="s">
        <v>47744</v>
      </c>
      <c r="C5714" s="684" t="s">
        <v>3</v>
      </c>
      <c r="D5714" s="685" t="s">
        <v>41325</v>
      </c>
    </row>
    <row r="5715" spans="1:4" ht="13.5" x14ac:dyDescent="0.25">
      <c r="A5715" s="684">
        <v>87248</v>
      </c>
      <c r="B5715" s="684" t="s">
        <v>47745</v>
      </c>
      <c r="C5715" s="684" t="s">
        <v>3</v>
      </c>
      <c r="D5715" s="685" t="s">
        <v>26361</v>
      </c>
    </row>
    <row r="5716" spans="1:4" ht="13.5" x14ac:dyDescent="0.25">
      <c r="A5716" s="684">
        <v>87249</v>
      </c>
      <c r="B5716" s="684" t="s">
        <v>47746</v>
      </c>
      <c r="C5716" s="684" t="s">
        <v>3</v>
      </c>
      <c r="D5716" s="685" t="s">
        <v>47747</v>
      </c>
    </row>
    <row r="5717" spans="1:4" ht="13.5" x14ac:dyDescent="0.25">
      <c r="A5717" s="684">
        <v>87250</v>
      </c>
      <c r="B5717" s="684" t="s">
        <v>47748</v>
      </c>
      <c r="C5717" s="684" t="s">
        <v>3</v>
      </c>
      <c r="D5717" s="685" t="s">
        <v>25230</v>
      </c>
    </row>
    <row r="5718" spans="1:4" ht="13.5" x14ac:dyDescent="0.25">
      <c r="A5718" s="684">
        <v>87251</v>
      </c>
      <c r="B5718" s="684" t="s">
        <v>47749</v>
      </c>
      <c r="C5718" s="684" t="s">
        <v>3</v>
      </c>
      <c r="D5718" s="685" t="s">
        <v>47750</v>
      </c>
    </row>
    <row r="5719" spans="1:4" ht="13.5" x14ac:dyDescent="0.25">
      <c r="A5719" s="684">
        <v>87255</v>
      </c>
      <c r="B5719" s="684" t="s">
        <v>47751</v>
      </c>
      <c r="C5719" s="684" t="s">
        <v>3</v>
      </c>
      <c r="D5719" s="685" t="s">
        <v>47245</v>
      </c>
    </row>
    <row r="5720" spans="1:4" ht="13.5" x14ac:dyDescent="0.25">
      <c r="A5720" s="684">
        <v>87256</v>
      </c>
      <c r="B5720" s="684" t="s">
        <v>47752</v>
      </c>
      <c r="C5720" s="684" t="s">
        <v>3</v>
      </c>
      <c r="D5720" s="685" t="s">
        <v>45942</v>
      </c>
    </row>
    <row r="5721" spans="1:4" ht="13.5" x14ac:dyDescent="0.25">
      <c r="A5721" s="684">
        <v>87257</v>
      </c>
      <c r="B5721" s="684" t="s">
        <v>47753</v>
      </c>
      <c r="C5721" s="684" t="s">
        <v>3</v>
      </c>
      <c r="D5721" s="685" t="s">
        <v>47754</v>
      </c>
    </row>
    <row r="5722" spans="1:4" ht="13.5" x14ac:dyDescent="0.25">
      <c r="A5722" s="684">
        <v>87258</v>
      </c>
      <c r="B5722" s="684" t="s">
        <v>47755</v>
      </c>
      <c r="C5722" s="684" t="s">
        <v>3</v>
      </c>
      <c r="D5722" s="685" t="s">
        <v>27465</v>
      </c>
    </row>
    <row r="5723" spans="1:4" ht="13.5" x14ac:dyDescent="0.25">
      <c r="A5723" s="684">
        <v>87259</v>
      </c>
      <c r="B5723" s="684" t="s">
        <v>47756</v>
      </c>
      <c r="C5723" s="684" t="s">
        <v>3</v>
      </c>
      <c r="D5723" s="685" t="s">
        <v>47757</v>
      </c>
    </row>
    <row r="5724" spans="1:4" ht="13.5" x14ac:dyDescent="0.25">
      <c r="A5724" s="684">
        <v>87260</v>
      </c>
      <c r="B5724" s="684" t="s">
        <v>47758</v>
      </c>
      <c r="C5724" s="684" t="s">
        <v>3</v>
      </c>
      <c r="D5724" s="685" t="s">
        <v>47759</v>
      </c>
    </row>
    <row r="5725" spans="1:4" ht="13.5" x14ac:dyDescent="0.25">
      <c r="A5725" s="684">
        <v>87261</v>
      </c>
      <c r="B5725" s="684" t="s">
        <v>47760</v>
      </c>
      <c r="C5725" s="684" t="s">
        <v>3</v>
      </c>
      <c r="D5725" s="685" t="s">
        <v>47761</v>
      </c>
    </row>
    <row r="5726" spans="1:4" ht="13.5" x14ac:dyDescent="0.25">
      <c r="A5726" s="684">
        <v>87262</v>
      </c>
      <c r="B5726" s="684" t="s">
        <v>47762</v>
      </c>
      <c r="C5726" s="684" t="s">
        <v>3</v>
      </c>
      <c r="D5726" s="685" t="s">
        <v>47763</v>
      </c>
    </row>
    <row r="5727" spans="1:4" ht="13.5" x14ac:dyDescent="0.25">
      <c r="A5727" s="684">
        <v>87263</v>
      </c>
      <c r="B5727" s="684" t="s">
        <v>47764</v>
      </c>
      <c r="C5727" s="684" t="s">
        <v>3</v>
      </c>
      <c r="D5727" s="685" t="s">
        <v>47765</v>
      </c>
    </row>
    <row r="5728" spans="1:4" ht="13.5" x14ac:dyDescent="0.25">
      <c r="A5728" s="684">
        <v>89046</v>
      </c>
      <c r="B5728" s="684" t="s">
        <v>47766</v>
      </c>
      <c r="C5728" s="684" t="s">
        <v>3</v>
      </c>
      <c r="D5728" s="685" t="s">
        <v>26096</v>
      </c>
    </row>
    <row r="5729" spans="1:4" ht="13.5" x14ac:dyDescent="0.25">
      <c r="A5729" s="684">
        <v>89171</v>
      </c>
      <c r="B5729" s="684" t="s">
        <v>47767</v>
      </c>
      <c r="C5729" s="684" t="s">
        <v>3</v>
      </c>
      <c r="D5729" s="685" t="s">
        <v>47768</v>
      </c>
    </row>
    <row r="5730" spans="1:4" ht="13.5" x14ac:dyDescent="0.25">
      <c r="A5730" s="684">
        <v>93389</v>
      </c>
      <c r="B5730" s="684" t="s">
        <v>47769</v>
      </c>
      <c r="C5730" s="684" t="s">
        <v>3</v>
      </c>
      <c r="D5730" s="685" t="s">
        <v>47770</v>
      </c>
    </row>
    <row r="5731" spans="1:4" ht="13.5" x14ac:dyDescent="0.25">
      <c r="A5731" s="684">
        <v>93390</v>
      </c>
      <c r="B5731" s="684" t="s">
        <v>47771</v>
      </c>
      <c r="C5731" s="684" t="s">
        <v>3</v>
      </c>
      <c r="D5731" s="685" t="s">
        <v>47772</v>
      </c>
    </row>
    <row r="5732" spans="1:4" ht="13.5" x14ac:dyDescent="0.25">
      <c r="A5732" s="684">
        <v>93391</v>
      </c>
      <c r="B5732" s="684" t="s">
        <v>47773</v>
      </c>
      <c r="C5732" s="684" t="s">
        <v>3</v>
      </c>
      <c r="D5732" s="685" t="s">
        <v>47774</v>
      </c>
    </row>
    <row r="5733" spans="1:4" ht="13.5" x14ac:dyDescent="0.25">
      <c r="A5733" s="684">
        <v>98671</v>
      </c>
      <c r="B5733" s="684" t="s">
        <v>26427</v>
      </c>
      <c r="C5733" s="684" t="s">
        <v>3</v>
      </c>
      <c r="D5733" s="685" t="s">
        <v>47775</v>
      </c>
    </row>
    <row r="5734" spans="1:4" ht="13.5" x14ac:dyDescent="0.25">
      <c r="A5734" s="684">
        <v>98672</v>
      </c>
      <c r="B5734" s="684" t="s">
        <v>26428</v>
      </c>
      <c r="C5734" s="684" t="s">
        <v>3</v>
      </c>
      <c r="D5734" s="685" t="s">
        <v>47776</v>
      </c>
    </row>
    <row r="5735" spans="1:4" ht="13.5" x14ac:dyDescent="0.25">
      <c r="A5735" s="684">
        <v>98678</v>
      </c>
      <c r="B5735" s="684" t="s">
        <v>26429</v>
      </c>
      <c r="C5735" s="684" t="s">
        <v>3</v>
      </c>
      <c r="D5735" s="685" t="s">
        <v>47777</v>
      </c>
    </row>
    <row r="5736" spans="1:4" ht="13.5" x14ac:dyDescent="0.25">
      <c r="A5736" s="684">
        <v>98679</v>
      </c>
      <c r="B5736" s="684" t="s">
        <v>26430</v>
      </c>
      <c r="C5736" s="684" t="s">
        <v>3</v>
      </c>
      <c r="D5736" s="685" t="s">
        <v>47778</v>
      </c>
    </row>
    <row r="5737" spans="1:4" ht="13.5" x14ac:dyDescent="0.25">
      <c r="A5737" s="684">
        <v>98680</v>
      </c>
      <c r="B5737" s="684" t="s">
        <v>26431</v>
      </c>
      <c r="C5737" s="684" t="s">
        <v>3</v>
      </c>
      <c r="D5737" s="685" t="s">
        <v>47779</v>
      </c>
    </row>
    <row r="5738" spans="1:4" ht="13.5" x14ac:dyDescent="0.25">
      <c r="A5738" s="684">
        <v>98681</v>
      </c>
      <c r="B5738" s="684" t="s">
        <v>26432</v>
      </c>
      <c r="C5738" s="684" t="s">
        <v>3</v>
      </c>
      <c r="D5738" s="685" t="s">
        <v>25376</v>
      </c>
    </row>
    <row r="5739" spans="1:4" ht="13.5" x14ac:dyDescent="0.25">
      <c r="A5739" s="684">
        <v>98682</v>
      </c>
      <c r="B5739" s="684" t="s">
        <v>26434</v>
      </c>
      <c r="C5739" s="684" t="s">
        <v>3</v>
      </c>
      <c r="D5739" s="685" t="s">
        <v>47780</v>
      </c>
    </row>
    <row r="5740" spans="1:4" ht="13.5" x14ac:dyDescent="0.25">
      <c r="A5740" s="684">
        <v>98685</v>
      </c>
      <c r="B5740" s="684" t="s">
        <v>26435</v>
      </c>
      <c r="C5740" s="684" t="s">
        <v>4</v>
      </c>
      <c r="D5740" s="685" t="s">
        <v>27412</v>
      </c>
    </row>
    <row r="5741" spans="1:4" ht="13.5" x14ac:dyDescent="0.25">
      <c r="A5741" s="684">
        <v>98686</v>
      </c>
      <c r="B5741" s="684" t="s">
        <v>26436</v>
      </c>
      <c r="C5741" s="684" t="s">
        <v>4</v>
      </c>
      <c r="D5741" s="685" t="s">
        <v>25860</v>
      </c>
    </row>
    <row r="5742" spans="1:4" ht="13.5" x14ac:dyDescent="0.25">
      <c r="A5742" s="684">
        <v>98688</v>
      </c>
      <c r="B5742" s="684" t="s">
        <v>26437</v>
      </c>
      <c r="C5742" s="684" t="s">
        <v>4</v>
      </c>
      <c r="D5742" s="685" t="s">
        <v>47781</v>
      </c>
    </row>
    <row r="5743" spans="1:4" ht="13.5" x14ac:dyDescent="0.25">
      <c r="A5743" s="684">
        <v>98689</v>
      </c>
      <c r="B5743" s="684" t="s">
        <v>26438</v>
      </c>
      <c r="C5743" s="684" t="s">
        <v>4</v>
      </c>
      <c r="D5743" s="685" t="s">
        <v>47782</v>
      </c>
    </row>
    <row r="5744" spans="1:4" ht="13.5" x14ac:dyDescent="0.25">
      <c r="A5744" s="684">
        <v>101090</v>
      </c>
      <c r="B5744" s="684" t="s">
        <v>24453</v>
      </c>
      <c r="C5744" s="684" t="s">
        <v>3</v>
      </c>
      <c r="D5744" s="685" t="s">
        <v>47783</v>
      </c>
    </row>
    <row r="5745" spans="1:4" ht="13.5" x14ac:dyDescent="0.25">
      <c r="A5745" s="684">
        <v>101091</v>
      </c>
      <c r="B5745" s="684" t="s">
        <v>24454</v>
      </c>
      <c r="C5745" s="684" t="s">
        <v>3</v>
      </c>
      <c r="D5745" s="685" t="s">
        <v>47784</v>
      </c>
    </row>
    <row r="5746" spans="1:4" ht="13.5" x14ac:dyDescent="0.25">
      <c r="A5746" s="684">
        <v>101725</v>
      </c>
      <c r="B5746" s="684" t="s">
        <v>26439</v>
      </c>
      <c r="C5746" s="684" t="s">
        <v>3</v>
      </c>
      <c r="D5746" s="685" t="s">
        <v>27466</v>
      </c>
    </row>
    <row r="5747" spans="1:4" ht="13.5" x14ac:dyDescent="0.25">
      <c r="A5747" s="684">
        <v>101726</v>
      </c>
      <c r="B5747" s="684" t="s">
        <v>26440</v>
      </c>
      <c r="C5747" s="684" t="s">
        <v>3</v>
      </c>
      <c r="D5747" s="685" t="s">
        <v>47487</v>
      </c>
    </row>
    <row r="5748" spans="1:4" ht="13.5" x14ac:dyDescent="0.25">
      <c r="A5748" s="684">
        <v>101731</v>
      </c>
      <c r="B5748" s="684" t="s">
        <v>26441</v>
      </c>
      <c r="C5748" s="684" t="s">
        <v>3</v>
      </c>
      <c r="D5748" s="685" t="s">
        <v>47785</v>
      </c>
    </row>
    <row r="5749" spans="1:4" ht="13.5" x14ac:dyDescent="0.25">
      <c r="A5749" s="684">
        <v>101732</v>
      </c>
      <c r="B5749" s="684" t="s">
        <v>26442</v>
      </c>
      <c r="C5749" s="684" t="s">
        <v>3</v>
      </c>
      <c r="D5749" s="685" t="s">
        <v>47786</v>
      </c>
    </row>
    <row r="5750" spans="1:4" ht="13.5" x14ac:dyDescent="0.25">
      <c r="A5750" s="684">
        <v>101094</v>
      </c>
      <c r="B5750" s="684" t="s">
        <v>47787</v>
      </c>
      <c r="C5750" s="684" t="s">
        <v>4</v>
      </c>
      <c r="D5750" s="685" t="s">
        <v>47788</v>
      </c>
    </row>
    <row r="5751" spans="1:4" ht="13.5" x14ac:dyDescent="0.25">
      <c r="A5751" s="684">
        <v>101727</v>
      </c>
      <c r="B5751" s="684" t="s">
        <v>26443</v>
      </c>
      <c r="C5751" s="684" t="s">
        <v>3</v>
      </c>
      <c r="D5751" s="685" t="s">
        <v>47789</v>
      </c>
    </row>
    <row r="5752" spans="1:4" ht="13.5" x14ac:dyDescent="0.25">
      <c r="A5752" s="684">
        <v>101733</v>
      </c>
      <c r="B5752" s="684" t="s">
        <v>26444</v>
      </c>
      <c r="C5752" s="684" t="s">
        <v>3</v>
      </c>
      <c r="D5752" s="685" t="s">
        <v>47790</v>
      </c>
    </row>
    <row r="5753" spans="1:4" ht="13.5" x14ac:dyDescent="0.25">
      <c r="A5753" s="684">
        <v>101734</v>
      </c>
      <c r="B5753" s="684" t="s">
        <v>26445</v>
      </c>
      <c r="C5753" s="684" t="s">
        <v>3</v>
      </c>
      <c r="D5753" s="685" t="s">
        <v>47791</v>
      </c>
    </row>
    <row r="5754" spans="1:4" ht="13.5" x14ac:dyDescent="0.25">
      <c r="A5754" s="684">
        <v>101735</v>
      </c>
      <c r="B5754" s="684" t="s">
        <v>26446</v>
      </c>
      <c r="C5754" s="684" t="s">
        <v>3</v>
      </c>
      <c r="D5754" s="685" t="s">
        <v>47792</v>
      </c>
    </row>
    <row r="5755" spans="1:4" ht="13.5" x14ac:dyDescent="0.25">
      <c r="A5755" s="684">
        <v>101736</v>
      </c>
      <c r="B5755" s="684" t="s">
        <v>26447</v>
      </c>
      <c r="C5755" s="684" t="s">
        <v>3</v>
      </c>
      <c r="D5755" s="685" t="s">
        <v>47793</v>
      </c>
    </row>
    <row r="5756" spans="1:4" ht="13.5" x14ac:dyDescent="0.25">
      <c r="A5756" s="684">
        <v>101737</v>
      </c>
      <c r="B5756" s="684" t="s">
        <v>26448</v>
      </c>
      <c r="C5756" s="684" t="s">
        <v>3</v>
      </c>
      <c r="D5756" s="685" t="s">
        <v>47794</v>
      </c>
    </row>
    <row r="5757" spans="1:4" ht="13.5" x14ac:dyDescent="0.25">
      <c r="A5757" s="684">
        <v>101748</v>
      </c>
      <c r="B5757" s="684" t="s">
        <v>26449</v>
      </c>
      <c r="C5757" s="684" t="s">
        <v>3</v>
      </c>
      <c r="D5757" s="685" t="s">
        <v>26677</v>
      </c>
    </row>
    <row r="5758" spans="1:4" ht="13.5" x14ac:dyDescent="0.25">
      <c r="A5758" s="684">
        <v>101092</v>
      </c>
      <c r="B5758" s="684" t="s">
        <v>24455</v>
      </c>
      <c r="C5758" s="684" t="s">
        <v>3</v>
      </c>
      <c r="D5758" s="685" t="s">
        <v>47795</v>
      </c>
    </row>
    <row r="5759" spans="1:4" ht="13.5" x14ac:dyDescent="0.25">
      <c r="A5759" s="684">
        <v>101093</v>
      </c>
      <c r="B5759" s="684" t="s">
        <v>24456</v>
      </c>
      <c r="C5759" s="684" t="s">
        <v>3</v>
      </c>
      <c r="D5759" s="685" t="s">
        <v>47796</v>
      </c>
    </row>
    <row r="5760" spans="1:4" ht="13.5" x14ac:dyDescent="0.25">
      <c r="A5760" s="684">
        <v>98695</v>
      </c>
      <c r="B5760" s="684" t="s">
        <v>26451</v>
      </c>
      <c r="C5760" s="684" t="s">
        <v>4</v>
      </c>
      <c r="D5760" s="685" t="s">
        <v>47797</v>
      </c>
    </row>
    <row r="5761" spans="1:4" ht="13.5" x14ac:dyDescent="0.25">
      <c r="A5761" s="684">
        <v>98697</v>
      </c>
      <c r="B5761" s="684" t="s">
        <v>26452</v>
      </c>
      <c r="C5761" s="684" t="s">
        <v>4</v>
      </c>
      <c r="D5761" s="685" t="s">
        <v>47798</v>
      </c>
    </row>
    <row r="5762" spans="1:4" ht="13.5" x14ac:dyDescent="0.25">
      <c r="A5762" s="684">
        <v>101738</v>
      </c>
      <c r="B5762" s="684" t="s">
        <v>26453</v>
      </c>
      <c r="C5762" s="684" t="s">
        <v>4</v>
      </c>
      <c r="D5762" s="685" t="s">
        <v>27467</v>
      </c>
    </row>
    <row r="5763" spans="1:4" ht="13.5" x14ac:dyDescent="0.25">
      <c r="A5763" s="684">
        <v>101739</v>
      </c>
      <c r="B5763" s="684" t="s">
        <v>26454</v>
      </c>
      <c r="C5763" s="684" t="s">
        <v>4</v>
      </c>
      <c r="D5763" s="685" t="s">
        <v>47799</v>
      </c>
    </row>
    <row r="5764" spans="1:4" ht="13.5" x14ac:dyDescent="0.25">
      <c r="A5764" s="684">
        <v>88648</v>
      </c>
      <c r="B5764" s="684" t="s">
        <v>47800</v>
      </c>
      <c r="C5764" s="684" t="s">
        <v>4</v>
      </c>
      <c r="D5764" s="685" t="s">
        <v>47041</v>
      </c>
    </row>
    <row r="5765" spans="1:4" ht="13.5" x14ac:dyDescent="0.25">
      <c r="A5765" s="684">
        <v>88649</v>
      </c>
      <c r="B5765" s="684" t="s">
        <v>47801</v>
      </c>
      <c r="C5765" s="684" t="s">
        <v>4</v>
      </c>
      <c r="D5765" s="685" t="s">
        <v>27468</v>
      </c>
    </row>
    <row r="5766" spans="1:4" ht="13.5" x14ac:dyDescent="0.25">
      <c r="A5766" s="684">
        <v>88650</v>
      </c>
      <c r="B5766" s="684" t="s">
        <v>47802</v>
      </c>
      <c r="C5766" s="684" t="s">
        <v>4</v>
      </c>
      <c r="D5766" s="685" t="s">
        <v>25675</v>
      </c>
    </row>
    <row r="5767" spans="1:4" ht="13.5" x14ac:dyDescent="0.25">
      <c r="A5767" s="684">
        <v>96467</v>
      </c>
      <c r="B5767" s="684" t="s">
        <v>47803</v>
      </c>
      <c r="C5767" s="684" t="s">
        <v>4</v>
      </c>
      <c r="D5767" s="685" t="s">
        <v>47804</v>
      </c>
    </row>
    <row r="5768" spans="1:4" ht="13.5" x14ac:dyDescent="0.25">
      <c r="A5768" s="684">
        <v>101740</v>
      </c>
      <c r="B5768" s="684" t="s">
        <v>26455</v>
      </c>
      <c r="C5768" s="684" t="s">
        <v>4</v>
      </c>
      <c r="D5768" s="685" t="s">
        <v>47805</v>
      </c>
    </row>
    <row r="5769" spans="1:4" ht="13.5" x14ac:dyDescent="0.25">
      <c r="A5769" s="684">
        <v>101741</v>
      </c>
      <c r="B5769" s="684" t="s">
        <v>26456</v>
      </c>
      <c r="C5769" s="684" t="s">
        <v>4</v>
      </c>
      <c r="D5769" s="685" t="s">
        <v>27469</v>
      </c>
    </row>
    <row r="5770" spans="1:4" ht="13.5" x14ac:dyDescent="0.25">
      <c r="A5770" s="684">
        <v>94990</v>
      </c>
      <c r="B5770" s="684" t="s">
        <v>47806</v>
      </c>
      <c r="C5770" s="684" t="s">
        <v>20</v>
      </c>
      <c r="D5770" s="685" t="s">
        <v>47807</v>
      </c>
    </row>
    <row r="5771" spans="1:4" ht="13.5" x14ac:dyDescent="0.25">
      <c r="A5771" s="684">
        <v>94991</v>
      </c>
      <c r="B5771" s="684" t="s">
        <v>47808</v>
      </c>
      <c r="C5771" s="684" t="s">
        <v>20</v>
      </c>
      <c r="D5771" s="685" t="s">
        <v>47809</v>
      </c>
    </row>
    <row r="5772" spans="1:4" ht="13.5" x14ac:dyDescent="0.25">
      <c r="A5772" s="684">
        <v>94992</v>
      </c>
      <c r="B5772" s="684" t="s">
        <v>47810</v>
      </c>
      <c r="C5772" s="684" t="s">
        <v>3</v>
      </c>
      <c r="D5772" s="685" t="s">
        <v>47811</v>
      </c>
    </row>
    <row r="5773" spans="1:4" ht="13.5" x14ac:dyDescent="0.25">
      <c r="A5773" s="684">
        <v>94993</v>
      </c>
      <c r="B5773" s="684" t="s">
        <v>47812</v>
      </c>
      <c r="C5773" s="684" t="s">
        <v>3</v>
      </c>
      <c r="D5773" s="685" t="s">
        <v>47813</v>
      </c>
    </row>
    <row r="5774" spans="1:4" ht="13.5" x14ac:dyDescent="0.25">
      <c r="A5774" s="684">
        <v>94994</v>
      </c>
      <c r="B5774" s="684" t="s">
        <v>47814</v>
      </c>
      <c r="C5774" s="684" t="s">
        <v>3</v>
      </c>
      <c r="D5774" s="685" t="s">
        <v>47815</v>
      </c>
    </row>
    <row r="5775" spans="1:4" ht="13.5" x14ac:dyDescent="0.25">
      <c r="A5775" s="684">
        <v>94995</v>
      </c>
      <c r="B5775" s="684" t="s">
        <v>47816</v>
      </c>
      <c r="C5775" s="684" t="s">
        <v>3</v>
      </c>
      <c r="D5775" s="685" t="s">
        <v>47817</v>
      </c>
    </row>
    <row r="5776" spans="1:4" ht="13.5" x14ac:dyDescent="0.25">
      <c r="A5776" s="684">
        <v>94996</v>
      </c>
      <c r="B5776" s="684" t="s">
        <v>47818</v>
      </c>
      <c r="C5776" s="684" t="s">
        <v>3</v>
      </c>
      <c r="D5776" s="685" t="s">
        <v>47819</v>
      </c>
    </row>
    <row r="5777" spans="1:4" ht="13.5" x14ac:dyDescent="0.25">
      <c r="A5777" s="684">
        <v>94997</v>
      </c>
      <c r="B5777" s="684" t="s">
        <v>47820</v>
      </c>
      <c r="C5777" s="684" t="s">
        <v>3</v>
      </c>
      <c r="D5777" s="685" t="s">
        <v>47821</v>
      </c>
    </row>
    <row r="5778" spans="1:4" ht="13.5" x14ac:dyDescent="0.25">
      <c r="A5778" s="684">
        <v>94998</v>
      </c>
      <c r="B5778" s="684" t="s">
        <v>47822</v>
      </c>
      <c r="C5778" s="684" t="s">
        <v>3</v>
      </c>
      <c r="D5778" s="685" t="s">
        <v>47823</v>
      </c>
    </row>
    <row r="5779" spans="1:4" ht="13.5" x14ac:dyDescent="0.25">
      <c r="A5779" s="684">
        <v>94999</v>
      </c>
      <c r="B5779" s="684" t="s">
        <v>47824</v>
      </c>
      <c r="C5779" s="684" t="s">
        <v>3</v>
      </c>
      <c r="D5779" s="685" t="s">
        <v>47825</v>
      </c>
    </row>
    <row r="5780" spans="1:4" ht="13.5" x14ac:dyDescent="0.25">
      <c r="A5780" s="684">
        <v>101747</v>
      </c>
      <c r="B5780" s="684" t="s">
        <v>26458</v>
      </c>
      <c r="C5780" s="684" t="s">
        <v>3</v>
      </c>
      <c r="D5780" s="685" t="s">
        <v>43200</v>
      </c>
    </row>
    <row r="5781" spans="1:4" ht="13.5" x14ac:dyDescent="0.25">
      <c r="A5781" s="684">
        <v>101743</v>
      </c>
      <c r="B5781" s="684" t="s">
        <v>47826</v>
      </c>
      <c r="C5781" s="684" t="s">
        <v>3</v>
      </c>
      <c r="D5781" s="685" t="s">
        <v>47827</v>
      </c>
    </row>
    <row r="5782" spans="1:4" ht="13.5" x14ac:dyDescent="0.25">
      <c r="A5782" s="684">
        <v>101744</v>
      </c>
      <c r="B5782" s="684" t="s">
        <v>47828</v>
      </c>
      <c r="C5782" s="684" t="s">
        <v>3</v>
      </c>
      <c r="D5782" s="685" t="s">
        <v>27470</v>
      </c>
    </row>
    <row r="5783" spans="1:4" ht="13.5" x14ac:dyDescent="0.25">
      <c r="A5783" s="684">
        <v>101745</v>
      </c>
      <c r="B5783" s="684" t="s">
        <v>47829</v>
      </c>
      <c r="C5783" s="684" t="s">
        <v>3</v>
      </c>
      <c r="D5783" s="685" t="s">
        <v>27471</v>
      </c>
    </row>
    <row r="5784" spans="1:4" ht="13.5" x14ac:dyDescent="0.25">
      <c r="A5784" s="684">
        <v>87620</v>
      </c>
      <c r="B5784" s="684" t="s">
        <v>27472</v>
      </c>
      <c r="C5784" s="684" t="s">
        <v>3</v>
      </c>
      <c r="D5784" s="685" t="s">
        <v>43470</v>
      </c>
    </row>
    <row r="5785" spans="1:4" ht="13.5" x14ac:dyDescent="0.25">
      <c r="A5785" s="684">
        <v>87622</v>
      </c>
      <c r="B5785" s="684" t="s">
        <v>27473</v>
      </c>
      <c r="C5785" s="684" t="s">
        <v>3</v>
      </c>
      <c r="D5785" s="685" t="s">
        <v>27173</v>
      </c>
    </row>
    <row r="5786" spans="1:4" ht="13.5" x14ac:dyDescent="0.25">
      <c r="A5786" s="684">
        <v>87623</v>
      </c>
      <c r="B5786" s="684" t="s">
        <v>27474</v>
      </c>
      <c r="C5786" s="684" t="s">
        <v>3</v>
      </c>
      <c r="D5786" s="685" t="s">
        <v>41646</v>
      </c>
    </row>
    <row r="5787" spans="1:4" ht="13.5" x14ac:dyDescent="0.25">
      <c r="A5787" s="684">
        <v>87624</v>
      </c>
      <c r="B5787" s="684" t="s">
        <v>27474</v>
      </c>
      <c r="C5787" s="684" t="s">
        <v>3</v>
      </c>
      <c r="D5787" s="685" t="s">
        <v>25773</v>
      </c>
    </row>
    <row r="5788" spans="1:4" ht="13.5" x14ac:dyDescent="0.25">
      <c r="A5788" s="684">
        <v>87630</v>
      </c>
      <c r="B5788" s="684" t="s">
        <v>27475</v>
      </c>
      <c r="C5788" s="684" t="s">
        <v>3</v>
      </c>
      <c r="D5788" s="685" t="s">
        <v>44700</v>
      </c>
    </row>
    <row r="5789" spans="1:4" ht="13.5" x14ac:dyDescent="0.25">
      <c r="A5789" s="684">
        <v>87632</v>
      </c>
      <c r="B5789" s="684" t="s">
        <v>27476</v>
      </c>
      <c r="C5789" s="684" t="s">
        <v>3</v>
      </c>
      <c r="D5789" s="685" t="s">
        <v>27477</v>
      </c>
    </row>
    <row r="5790" spans="1:4" ht="13.5" x14ac:dyDescent="0.25">
      <c r="A5790" s="684">
        <v>87633</v>
      </c>
      <c r="B5790" s="684" t="s">
        <v>27478</v>
      </c>
      <c r="C5790" s="684" t="s">
        <v>3</v>
      </c>
      <c r="D5790" s="685" t="s">
        <v>27479</v>
      </c>
    </row>
    <row r="5791" spans="1:4" ht="13.5" x14ac:dyDescent="0.25">
      <c r="A5791" s="684">
        <v>87634</v>
      </c>
      <c r="B5791" s="684" t="s">
        <v>27480</v>
      </c>
      <c r="C5791" s="684" t="s">
        <v>3</v>
      </c>
      <c r="D5791" s="685" t="s">
        <v>47830</v>
      </c>
    </row>
    <row r="5792" spans="1:4" ht="13.5" x14ac:dyDescent="0.25">
      <c r="A5792" s="684">
        <v>87640</v>
      </c>
      <c r="B5792" s="684" t="s">
        <v>27481</v>
      </c>
      <c r="C5792" s="684" t="s">
        <v>3</v>
      </c>
      <c r="D5792" s="685" t="s">
        <v>27482</v>
      </c>
    </row>
    <row r="5793" spans="1:4" ht="13.5" x14ac:dyDescent="0.25">
      <c r="A5793" s="684">
        <v>87642</v>
      </c>
      <c r="B5793" s="684" t="s">
        <v>27483</v>
      </c>
      <c r="C5793" s="684" t="s">
        <v>3</v>
      </c>
      <c r="D5793" s="685" t="s">
        <v>27484</v>
      </c>
    </row>
    <row r="5794" spans="1:4" ht="13.5" x14ac:dyDescent="0.25">
      <c r="A5794" s="684">
        <v>87643</v>
      </c>
      <c r="B5794" s="684" t="s">
        <v>27485</v>
      </c>
      <c r="C5794" s="684" t="s">
        <v>3</v>
      </c>
      <c r="D5794" s="685" t="s">
        <v>47831</v>
      </c>
    </row>
    <row r="5795" spans="1:4" ht="13.5" x14ac:dyDescent="0.25">
      <c r="A5795" s="684">
        <v>87644</v>
      </c>
      <c r="B5795" s="684" t="s">
        <v>27486</v>
      </c>
      <c r="C5795" s="684" t="s">
        <v>3</v>
      </c>
      <c r="D5795" s="685" t="s">
        <v>47832</v>
      </c>
    </row>
    <row r="5796" spans="1:4" ht="13.5" x14ac:dyDescent="0.25">
      <c r="A5796" s="684">
        <v>87680</v>
      </c>
      <c r="B5796" s="684" t="s">
        <v>27487</v>
      </c>
      <c r="C5796" s="684" t="s">
        <v>3</v>
      </c>
      <c r="D5796" s="685" t="s">
        <v>47833</v>
      </c>
    </row>
    <row r="5797" spans="1:4" ht="13.5" x14ac:dyDescent="0.25">
      <c r="A5797" s="684">
        <v>87682</v>
      </c>
      <c r="B5797" s="684" t="s">
        <v>27488</v>
      </c>
      <c r="C5797" s="684" t="s">
        <v>3</v>
      </c>
      <c r="D5797" s="685" t="s">
        <v>25213</v>
      </c>
    </row>
    <row r="5798" spans="1:4" ht="13.5" x14ac:dyDescent="0.25">
      <c r="A5798" s="684">
        <v>87683</v>
      </c>
      <c r="B5798" s="684" t="s">
        <v>27489</v>
      </c>
      <c r="C5798" s="684" t="s">
        <v>3</v>
      </c>
      <c r="D5798" s="685" t="s">
        <v>47834</v>
      </c>
    </row>
    <row r="5799" spans="1:4" ht="13.5" x14ac:dyDescent="0.25">
      <c r="A5799" s="684">
        <v>87684</v>
      </c>
      <c r="B5799" s="684" t="s">
        <v>27490</v>
      </c>
      <c r="C5799" s="684" t="s">
        <v>3</v>
      </c>
      <c r="D5799" s="685" t="s">
        <v>47835</v>
      </c>
    </row>
    <row r="5800" spans="1:4" ht="13.5" x14ac:dyDescent="0.25">
      <c r="A5800" s="684">
        <v>87690</v>
      </c>
      <c r="B5800" s="684" t="s">
        <v>27491</v>
      </c>
      <c r="C5800" s="684" t="s">
        <v>3</v>
      </c>
      <c r="D5800" s="685" t="s">
        <v>42813</v>
      </c>
    </row>
    <row r="5801" spans="1:4" ht="13.5" x14ac:dyDescent="0.25">
      <c r="A5801" s="684">
        <v>87692</v>
      </c>
      <c r="B5801" s="684" t="s">
        <v>27492</v>
      </c>
      <c r="C5801" s="684" t="s">
        <v>3</v>
      </c>
      <c r="D5801" s="685" t="s">
        <v>27493</v>
      </c>
    </row>
    <row r="5802" spans="1:4" ht="13.5" x14ac:dyDescent="0.25">
      <c r="A5802" s="684">
        <v>87693</v>
      </c>
      <c r="B5802" s="684" t="s">
        <v>27494</v>
      </c>
      <c r="C5802" s="684" t="s">
        <v>3</v>
      </c>
      <c r="D5802" s="685" t="s">
        <v>47836</v>
      </c>
    </row>
    <row r="5803" spans="1:4" ht="13.5" x14ac:dyDescent="0.25">
      <c r="A5803" s="684">
        <v>87694</v>
      </c>
      <c r="B5803" s="684" t="s">
        <v>27495</v>
      </c>
      <c r="C5803" s="684" t="s">
        <v>3</v>
      </c>
      <c r="D5803" s="685" t="s">
        <v>47837</v>
      </c>
    </row>
    <row r="5804" spans="1:4" ht="13.5" x14ac:dyDescent="0.25">
      <c r="A5804" s="684">
        <v>87700</v>
      </c>
      <c r="B5804" s="684" t="s">
        <v>27496</v>
      </c>
      <c r="C5804" s="684" t="s">
        <v>3</v>
      </c>
      <c r="D5804" s="685" t="s">
        <v>27497</v>
      </c>
    </row>
    <row r="5805" spans="1:4" ht="13.5" x14ac:dyDescent="0.25">
      <c r="A5805" s="684">
        <v>87702</v>
      </c>
      <c r="B5805" s="684" t="s">
        <v>27498</v>
      </c>
      <c r="C5805" s="684" t="s">
        <v>3</v>
      </c>
      <c r="D5805" s="685" t="s">
        <v>47838</v>
      </c>
    </row>
    <row r="5806" spans="1:4" ht="13.5" x14ac:dyDescent="0.25">
      <c r="A5806" s="684">
        <v>87703</v>
      </c>
      <c r="B5806" s="684" t="s">
        <v>27499</v>
      </c>
      <c r="C5806" s="684" t="s">
        <v>3</v>
      </c>
      <c r="D5806" s="685" t="s">
        <v>27500</v>
      </c>
    </row>
    <row r="5807" spans="1:4" ht="13.5" x14ac:dyDescent="0.25">
      <c r="A5807" s="684">
        <v>87704</v>
      </c>
      <c r="B5807" s="684" t="s">
        <v>27501</v>
      </c>
      <c r="C5807" s="684" t="s">
        <v>3</v>
      </c>
      <c r="D5807" s="685" t="s">
        <v>47839</v>
      </c>
    </row>
    <row r="5808" spans="1:4" ht="13.5" x14ac:dyDescent="0.25">
      <c r="A5808" s="684">
        <v>87735</v>
      </c>
      <c r="B5808" s="684" t="s">
        <v>27502</v>
      </c>
      <c r="C5808" s="684" t="s">
        <v>3</v>
      </c>
      <c r="D5808" s="685" t="s">
        <v>47840</v>
      </c>
    </row>
    <row r="5809" spans="1:4" ht="13.5" x14ac:dyDescent="0.25">
      <c r="A5809" s="684">
        <v>87737</v>
      </c>
      <c r="B5809" s="684" t="s">
        <v>27503</v>
      </c>
      <c r="C5809" s="684" t="s">
        <v>3</v>
      </c>
      <c r="D5809" s="685" t="s">
        <v>47841</v>
      </c>
    </row>
    <row r="5810" spans="1:4" ht="13.5" x14ac:dyDescent="0.25">
      <c r="A5810" s="684">
        <v>87738</v>
      </c>
      <c r="B5810" s="684" t="s">
        <v>27504</v>
      </c>
      <c r="C5810" s="684" t="s">
        <v>3</v>
      </c>
      <c r="D5810" s="685" t="s">
        <v>27505</v>
      </c>
    </row>
    <row r="5811" spans="1:4" ht="13.5" x14ac:dyDescent="0.25">
      <c r="A5811" s="684">
        <v>87739</v>
      </c>
      <c r="B5811" s="684" t="s">
        <v>27506</v>
      </c>
      <c r="C5811" s="684" t="s">
        <v>3</v>
      </c>
      <c r="D5811" s="685" t="s">
        <v>27507</v>
      </c>
    </row>
    <row r="5812" spans="1:4" ht="13.5" x14ac:dyDescent="0.25">
      <c r="A5812" s="684">
        <v>87745</v>
      </c>
      <c r="B5812" s="684" t="s">
        <v>27508</v>
      </c>
      <c r="C5812" s="684" t="s">
        <v>3</v>
      </c>
      <c r="D5812" s="685" t="s">
        <v>41458</v>
      </c>
    </row>
    <row r="5813" spans="1:4" ht="13.5" x14ac:dyDescent="0.25">
      <c r="A5813" s="684">
        <v>87747</v>
      </c>
      <c r="B5813" s="684" t="s">
        <v>27509</v>
      </c>
      <c r="C5813" s="684" t="s">
        <v>3</v>
      </c>
      <c r="D5813" s="685" t="s">
        <v>27143</v>
      </c>
    </row>
    <row r="5814" spans="1:4" ht="13.5" x14ac:dyDescent="0.25">
      <c r="A5814" s="684">
        <v>87748</v>
      </c>
      <c r="B5814" s="684" t="s">
        <v>27510</v>
      </c>
      <c r="C5814" s="684" t="s">
        <v>3</v>
      </c>
      <c r="D5814" s="685" t="s">
        <v>47842</v>
      </c>
    </row>
    <row r="5815" spans="1:4" ht="13.5" x14ac:dyDescent="0.25">
      <c r="A5815" s="684">
        <v>87749</v>
      </c>
      <c r="B5815" s="684" t="s">
        <v>27511</v>
      </c>
      <c r="C5815" s="684" t="s">
        <v>3</v>
      </c>
      <c r="D5815" s="685" t="s">
        <v>47843</v>
      </c>
    </row>
    <row r="5816" spans="1:4" ht="13.5" x14ac:dyDescent="0.25">
      <c r="A5816" s="684">
        <v>87755</v>
      </c>
      <c r="B5816" s="684" t="s">
        <v>27512</v>
      </c>
      <c r="C5816" s="684" t="s">
        <v>3</v>
      </c>
      <c r="D5816" s="685" t="s">
        <v>27513</v>
      </c>
    </row>
    <row r="5817" spans="1:4" ht="13.5" x14ac:dyDescent="0.25">
      <c r="A5817" s="684">
        <v>87757</v>
      </c>
      <c r="B5817" s="684" t="s">
        <v>27514</v>
      </c>
      <c r="C5817" s="684" t="s">
        <v>3</v>
      </c>
      <c r="D5817" s="685" t="s">
        <v>47844</v>
      </c>
    </row>
    <row r="5818" spans="1:4" ht="13.5" x14ac:dyDescent="0.25">
      <c r="A5818" s="684">
        <v>87758</v>
      </c>
      <c r="B5818" s="684" t="s">
        <v>27515</v>
      </c>
      <c r="C5818" s="684" t="s">
        <v>3</v>
      </c>
      <c r="D5818" s="685" t="s">
        <v>47845</v>
      </c>
    </row>
    <row r="5819" spans="1:4" ht="13.5" x14ac:dyDescent="0.25">
      <c r="A5819" s="684">
        <v>87759</v>
      </c>
      <c r="B5819" s="684" t="s">
        <v>27516</v>
      </c>
      <c r="C5819" s="684" t="s">
        <v>3</v>
      </c>
      <c r="D5819" s="685" t="s">
        <v>47846</v>
      </c>
    </row>
    <row r="5820" spans="1:4" ht="13.5" x14ac:dyDescent="0.25">
      <c r="A5820" s="684">
        <v>87765</v>
      </c>
      <c r="B5820" s="684" t="s">
        <v>27517</v>
      </c>
      <c r="C5820" s="684" t="s">
        <v>3</v>
      </c>
      <c r="D5820" s="685" t="s">
        <v>47847</v>
      </c>
    </row>
    <row r="5821" spans="1:4" ht="13.5" x14ac:dyDescent="0.25">
      <c r="A5821" s="684">
        <v>87767</v>
      </c>
      <c r="B5821" s="684" t="s">
        <v>27518</v>
      </c>
      <c r="C5821" s="684" t="s">
        <v>3</v>
      </c>
      <c r="D5821" s="685" t="s">
        <v>47848</v>
      </c>
    </row>
    <row r="5822" spans="1:4" ht="13.5" x14ac:dyDescent="0.25">
      <c r="A5822" s="684">
        <v>87768</v>
      </c>
      <c r="B5822" s="684" t="s">
        <v>27519</v>
      </c>
      <c r="C5822" s="684" t="s">
        <v>3</v>
      </c>
      <c r="D5822" s="685" t="s">
        <v>27520</v>
      </c>
    </row>
    <row r="5823" spans="1:4" ht="13.5" x14ac:dyDescent="0.25">
      <c r="A5823" s="684">
        <v>87769</v>
      </c>
      <c r="B5823" s="684" t="s">
        <v>27521</v>
      </c>
      <c r="C5823" s="684" t="s">
        <v>3</v>
      </c>
      <c r="D5823" s="685" t="s">
        <v>42967</v>
      </c>
    </row>
    <row r="5824" spans="1:4" ht="13.5" x14ac:dyDescent="0.25">
      <c r="A5824" s="684">
        <v>88470</v>
      </c>
      <c r="B5824" s="684" t="s">
        <v>27522</v>
      </c>
      <c r="C5824" s="684" t="s">
        <v>3</v>
      </c>
      <c r="D5824" s="685" t="s">
        <v>25257</v>
      </c>
    </row>
    <row r="5825" spans="1:4" ht="13.5" x14ac:dyDescent="0.25">
      <c r="A5825" s="684">
        <v>88471</v>
      </c>
      <c r="B5825" s="684" t="s">
        <v>27523</v>
      </c>
      <c r="C5825" s="684" t="s">
        <v>3</v>
      </c>
      <c r="D5825" s="685" t="s">
        <v>26463</v>
      </c>
    </row>
    <row r="5826" spans="1:4" ht="13.5" x14ac:dyDescent="0.25">
      <c r="A5826" s="684">
        <v>88472</v>
      </c>
      <c r="B5826" s="684" t="s">
        <v>27524</v>
      </c>
      <c r="C5826" s="684" t="s">
        <v>3</v>
      </c>
      <c r="D5826" s="685" t="s">
        <v>26395</v>
      </c>
    </row>
    <row r="5827" spans="1:4" ht="13.5" x14ac:dyDescent="0.25">
      <c r="A5827" s="684">
        <v>88476</v>
      </c>
      <c r="B5827" s="684" t="s">
        <v>27525</v>
      </c>
      <c r="C5827" s="684" t="s">
        <v>3</v>
      </c>
      <c r="D5827" s="685" t="s">
        <v>23673</v>
      </c>
    </row>
    <row r="5828" spans="1:4" ht="13.5" x14ac:dyDescent="0.25">
      <c r="A5828" s="684">
        <v>88477</v>
      </c>
      <c r="B5828" s="684" t="s">
        <v>27526</v>
      </c>
      <c r="C5828" s="684" t="s">
        <v>3</v>
      </c>
      <c r="D5828" s="685" t="s">
        <v>42193</v>
      </c>
    </row>
    <row r="5829" spans="1:4" ht="13.5" x14ac:dyDescent="0.25">
      <c r="A5829" s="684">
        <v>88478</v>
      </c>
      <c r="B5829" s="684" t="s">
        <v>27527</v>
      </c>
      <c r="C5829" s="684" t="s">
        <v>3</v>
      </c>
      <c r="D5829" s="685" t="s">
        <v>27528</v>
      </c>
    </row>
    <row r="5830" spans="1:4" ht="13.5" x14ac:dyDescent="0.25">
      <c r="A5830" s="684">
        <v>90930</v>
      </c>
      <c r="B5830" s="684" t="s">
        <v>27529</v>
      </c>
      <c r="C5830" s="684" t="s">
        <v>3</v>
      </c>
      <c r="D5830" s="685" t="s">
        <v>26874</v>
      </c>
    </row>
    <row r="5831" spans="1:4" ht="13.5" x14ac:dyDescent="0.25">
      <c r="A5831" s="684">
        <v>90932</v>
      </c>
      <c r="B5831" s="684" t="s">
        <v>27530</v>
      </c>
      <c r="C5831" s="684" t="s">
        <v>3</v>
      </c>
      <c r="D5831" s="685" t="s">
        <v>47376</v>
      </c>
    </row>
    <row r="5832" spans="1:4" ht="13.5" x14ac:dyDescent="0.25">
      <c r="A5832" s="684">
        <v>90933</v>
      </c>
      <c r="B5832" s="684" t="s">
        <v>27531</v>
      </c>
      <c r="C5832" s="684" t="s">
        <v>3</v>
      </c>
      <c r="D5832" s="685" t="s">
        <v>47849</v>
      </c>
    </row>
    <row r="5833" spans="1:4" ht="13.5" x14ac:dyDescent="0.25">
      <c r="A5833" s="684">
        <v>90934</v>
      </c>
      <c r="B5833" s="684" t="s">
        <v>27532</v>
      </c>
      <c r="C5833" s="684" t="s">
        <v>3</v>
      </c>
      <c r="D5833" s="685" t="s">
        <v>47850</v>
      </c>
    </row>
    <row r="5834" spans="1:4" ht="13.5" x14ac:dyDescent="0.25">
      <c r="A5834" s="684">
        <v>90940</v>
      </c>
      <c r="B5834" s="684" t="s">
        <v>27533</v>
      </c>
      <c r="C5834" s="684" t="s">
        <v>3</v>
      </c>
      <c r="D5834" s="685" t="s">
        <v>47851</v>
      </c>
    </row>
    <row r="5835" spans="1:4" ht="13.5" x14ac:dyDescent="0.25">
      <c r="A5835" s="684">
        <v>90942</v>
      </c>
      <c r="B5835" s="684" t="s">
        <v>27534</v>
      </c>
      <c r="C5835" s="684" t="s">
        <v>3</v>
      </c>
      <c r="D5835" s="685" t="s">
        <v>47852</v>
      </c>
    </row>
    <row r="5836" spans="1:4" ht="13.5" x14ac:dyDescent="0.25">
      <c r="A5836" s="684">
        <v>90943</v>
      </c>
      <c r="B5836" s="684" t="s">
        <v>27535</v>
      </c>
      <c r="C5836" s="684" t="s">
        <v>3</v>
      </c>
      <c r="D5836" s="685" t="s">
        <v>47853</v>
      </c>
    </row>
    <row r="5837" spans="1:4" ht="13.5" x14ac:dyDescent="0.25">
      <c r="A5837" s="684">
        <v>90944</v>
      </c>
      <c r="B5837" s="684" t="s">
        <v>27536</v>
      </c>
      <c r="C5837" s="684" t="s">
        <v>3</v>
      </c>
      <c r="D5837" s="685" t="s">
        <v>47854</v>
      </c>
    </row>
    <row r="5838" spans="1:4" ht="13.5" x14ac:dyDescent="0.25">
      <c r="A5838" s="684">
        <v>90950</v>
      </c>
      <c r="B5838" s="684" t="s">
        <v>27537</v>
      </c>
      <c r="C5838" s="684" t="s">
        <v>3</v>
      </c>
      <c r="D5838" s="685" t="s">
        <v>47855</v>
      </c>
    </row>
    <row r="5839" spans="1:4" ht="13.5" x14ac:dyDescent="0.25">
      <c r="A5839" s="684">
        <v>90952</v>
      </c>
      <c r="B5839" s="684" t="s">
        <v>27538</v>
      </c>
      <c r="C5839" s="684" t="s">
        <v>3</v>
      </c>
      <c r="D5839" s="685" t="s">
        <v>27539</v>
      </c>
    </row>
    <row r="5840" spans="1:4" ht="13.5" x14ac:dyDescent="0.25">
      <c r="A5840" s="684">
        <v>90953</v>
      </c>
      <c r="B5840" s="684" t="s">
        <v>27540</v>
      </c>
      <c r="C5840" s="684" t="s">
        <v>3</v>
      </c>
      <c r="D5840" s="685" t="s">
        <v>47856</v>
      </c>
    </row>
    <row r="5841" spans="1:4" ht="13.5" x14ac:dyDescent="0.25">
      <c r="A5841" s="684">
        <v>90954</v>
      </c>
      <c r="B5841" s="684" t="s">
        <v>27541</v>
      </c>
      <c r="C5841" s="684" t="s">
        <v>3</v>
      </c>
      <c r="D5841" s="685" t="s">
        <v>47857</v>
      </c>
    </row>
    <row r="5842" spans="1:4" ht="13.5" x14ac:dyDescent="0.25">
      <c r="A5842" s="684">
        <v>94438</v>
      </c>
      <c r="B5842" s="684" t="s">
        <v>47858</v>
      </c>
      <c r="C5842" s="684" t="s">
        <v>3</v>
      </c>
      <c r="D5842" s="685" t="s">
        <v>27542</v>
      </c>
    </row>
    <row r="5843" spans="1:4" ht="13.5" x14ac:dyDescent="0.25">
      <c r="A5843" s="684">
        <v>94439</v>
      </c>
      <c r="B5843" s="684" t="s">
        <v>47859</v>
      </c>
      <c r="C5843" s="684" t="s">
        <v>3</v>
      </c>
      <c r="D5843" s="685" t="s">
        <v>47860</v>
      </c>
    </row>
    <row r="5844" spans="1:4" ht="13.5" x14ac:dyDescent="0.25">
      <c r="A5844" s="684">
        <v>94779</v>
      </c>
      <c r="B5844" s="684" t="s">
        <v>47861</v>
      </c>
      <c r="C5844" s="684" t="s">
        <v>3</v>
      </c>
      <c r="D5844" s="685" t="s">
        <v>27029</v>
      </c>
    </row>
    <row r="5845" spans="1:4" ht="13.5" x14ac:dyDescent="0.25">
      <c r="A5845" s="684">
        <v>94782</v>
      </c>
      <c r="B5845" s="684" t="s">
        <v>47862</v>
      </c>
      <c r="C5845" s="684" t="s">
        <v>3</v>
      </c>
      <c r="D5845" s="685" t="s">
        <v>27543</v>
      </c>
    </row>
    <row r="5846" spans="1:4" ht="13.5" x14ac:dyDescent="0.25">
      <c r="A5846" s="684">
        <v>102803</v>
      </c>
      <c r="B5846" s="684" t="s">
        <v>27544</v>
      </c>
      <c r="C5846" s="684" t="s">
        <v>3</v>
      </c>
      <c r="D5846" s="685" t="s">
        <v>47863</v>
      </c>
    </row>
    <row r="5847" spans="1:4" ht="13.5" x14ac:dyDescent="0.25">
      <c r="A5847" s="684">
        <v>101742</v>
      </c>
      <c r="B5847" s="684" t="s">
        <v>26462</v>
      </c>
      <c r="C5847" s="684" t="s">
        <v>4</v>
      </c>
      <c r="D5847" s="685" t="s">
        <v>47864</v>
      </c>
    </row>
    <row r="5848" spans="1:4" ht="13.5" x14ac:dyDescent="0.25">
      <c r="A5848" s="684">
        <v>87871</v>
      </c>
      <c r="B5848" s="684" t="s">
        <v>47865</v>
      </c>
      <c r="C5848" s="684" t="s">
        <v>3</v>
      </c>
      <c r="D5848" s="685" t="s">
        <v>46895</v>
      </c>
    </row>
    <row r="5849" spans="1:4" ht="13.5" x14ac:dyDescent="0.25">
      <c r="A5849" s="684">
        <v>87872</v>
      </c>
      <c r="B5849" s="684" t="s">
        <v>47866</v>
      </c>
      <c r="C5849" s="684" t="s">
        <v>3</v>
      </c>
      <c r="D5849" s="685" t="s">
        <v>26515</v>
      </c>
    </row>
    <row r="5850" spans="1:4" ht="13.5" x14ac:dyDescent="0.25">
      <c r="A5850" s="684">
        <v>87873</v>
      </c>
      <c r="B5850" s="684" t="s">
        <v>47867</v>
      </c>
      <c r="C5850" s="684" t="s">
        <v>3</v>
      </c>
      <c r="D5850" s="685" t="s">
        <v>26651</v>
      </c>
    </row>
    <row r="5851" spans="1:4" ht="13.5" x14ac:dyDescent="0.25">
      <c r="A5851" s="684">
        <v>87874</v>
      </c>
      <c r="B5851" s="684" t="s">
        <v>47868</v>
      </c>
      <c r="C5851" s="684" t="s">
        <v>3</v>
      </c>
      <c r="D5851" s="685" t="s">
        <v>41969</v>
      </c>
    </row>
    <row r="5852" spans="1:4" ht="13.5" x14ac:dyDescent="0.25">
      <c r="A5852" s="684">
        <v>87876</v>
      </c>
      <c r="B5852" s="684" t="s">
        <v>47869</v>
      </c>
      <c r="C5852" s="684" t="s">
        <v>3</v>
      </c>
      <c r="D5852" s="685" t="s">
        <v>27545</v>
      </c>
    </row>
    <row r="5853" spans="1:4" ht="13.5" x14ac:dyDescent="0.25">
      <c r="A5853" s="684">
        <v>87877</v>
      </c>
      <c r="B5853" s="684" t="s">
        <v>47870</v>
      </c>
      <c r="C5853" s="684" t="s">
        <v>3</v>
      </c>
      <c r="D5853" s="685" t="s">
        <v>27546</v>
      </c>
    </row>
    <row r="5854" spans="1:4" ht="13.5" x14ac:dyDescent="0.25">
      <c r="A5854" s="684">
        <v>87878</v>
      </c>
      <c r="B5854" s="684" t="s">
        <v>47871</v>
      </c>
      <c r="C5854" s="684" t="s">
        <v>3</v>
      </c>
      <c r="D5854" s="685" t="s">
        <v>46765</v>
      </c>
    </row>
    <row r="5855" spans="1:4" ht="13.5" x14ac:dyDescent="0.25">
      <c r="A5855" s="684">
        <v>87879</v>
      </c>
      <c r="B5855" s="684" t="s">
        <v>47872</v>
      </c>
      <c r="C5855" s="684" t="s">
        <v>3</v>
      </c>
      <c r="D5855" s="685" t="s">
        <v>42060</v>
      </c>
    </row>
    <row r="5856" spans="1:4" ht="13.5" x14ac:dyDescent="0.25">
      <c r="A5856" s="684">
        <v>87881</v>
      </c>
      <c r="B5856" s="684" t="s">
        <v>47873</v>
      </c>
      <c r="C5856" s="684" t="s">
        <v>3</v>
      </c>
      <c r="D5856" s="685" t="s">
        <v>26656</v>
      </c>
    </row>
    <row r="5857" spans="1:4" ht="13.5" x14ac:dyDescent="0.25">
      <c r="A5857" s="684">
        <v>87882</v>
      </c>
      <c r="B5857" s="684" t="s">
        <v>47874</v>
      </c>
      <c r="C5857" s="684" t="s">
        <v>3</v>
      </c>
      <c r="D5857" s="685" t="s">
        <v>47875</v>
      </c>
    </row>
    <row r="5858" spans="1:4" ht="13.5" x14ac:dyDescent="0.25">
      <c r="A5858" s="684">
        <v>87884</v>
      </c>
      <c r="B5858" s="684" t="s">
        <v>47876</v>
      </c>
      <c r="C5858" s="684" t="s">
        <v>3</v>
      </c>
      <c r="D5858" s="685" t="s">
        <v>47877</v>
      </c>
    </row>
    <row r="5859" spans="1:4" ht="13.5" x14ac:dyDescent="0.25">
      <c r="A5859" s="684">
        <v>87885</v>
      </c>
      <c r="B5859" s="684" t="s">
        <v>47878</v>
      </c>
      <c r="C5859" s="684" t="s">
        <v>3</v>
      </c>
      <c r="D5859" s="685" t="s">
        <v>24354</v>
      </c>
    </row>
    <row r="5860" spans="1:4" ht="13.5" x14ac:dyDescent="0.25">
      <c r="A5860" s="684">
        <v>87886</v>
      </c>
      <c r="B5860" s="684" t="s">
        <v>47879</v>
      </c>
      <c r="C5860" s="684" t="s">
        <v>3</v>
      </c>
      <c r="D5860" s="685" t="s">
        <v>25217</v>
      </c>
    </row>
    <row r="5861" spans="1:4" ht="13.5" x14ac:dyDescent="0.25">
      <c r="A5861" s="684">
        <v>87887</v>
      </c>
      <c r="B5861" s="684" t="s">
        <v>47880</v>
      </c>
      <c r="C5861" s="684" t="s">
        <v>3</v>
      </c>
      <c r="D5861" s="685" t="s">
        <v>25812</v>
      </c>
    </row>
    <row r="5862" spans="1:4" ht="13.5" x14ac:dyDescent="0.25">
      <c r="A5862" s="684">
        <v>87888</v>
      </c>
      <c r="B5862" s="684" t="s">
        <v>47881</v>
      </c>
      <c r="C5862" s="684" t="s">
        <v>3</v>
      </c>
      <c r="D5862" s="685" t="s">
        <v>45032</v>
      </c>
    </row>
    <row r="5863" spans="1:4" ht="13.5" x14ac:dyDescent="0.25">
      <c r="A5863" s="684">
        <v>87889</v>
      </c>
      <c r="B5863" s="684" t="s">
        <v>47882</v>
      </c>
      <c r="C5863" s="684" t="s">
        <v>3</v>
      </c>
      <c r="D5863" s="685" t="s">
        <v>25689</v>
      </c>
    </row>
    <row r="5864" spans="1:4" ht="13.5" x14ac:dyDescent="0.25">
      <c r="A5864" s="684">
        <v>87891</v>
      </c>
      <c r="B5864" s="684" t="s">
        <v>47883</v>
      </c>
      <c r="C5864" s="684" t="s">
        <v>3</v>
      </c>
      <c r="D5864" s="685" t="s">
        <v>47884</v>
      </c>
    </row>
    <row r="5865" spans="1:4" ht="13.5" x14ac:dyDescent="0.25">
      <c r="A5865" s="684">
        <v>87892</v>
      </c>
      <c r="B5865" s="684" t="s">
        <v>47885</v>
      </c>
      <c r="C5865" s="684" t="s">
        <v>3</v>
      </c>
      <c r="D5865" s="685" t="s">
        <v>23882</v>
      </c>
    </row>
    <row r="5866" spans="1:4" ht="13.5" x14ac:dyDescent="0.25">
      <c r="A5866" s="684">
        <v>87893</v>
      </c>
      <c r="B5866" s="684" t="s">
        <v>47886</v>
      </c>
      <c r="C5866" s="684" t="s">
        <v>3</v>
      </c>
      <c r="D5866" s="685" t="s">
        <v>45032</v>
      </c>
    </row>
    <row r="5867" spans="1:4" ht="13.5" x14ac:dyDescent="0.25">
      <c r="A5867" s="684">
        <v>87894</v>
      </c>
      <c r="B5867" s="684" t="s">
        <v>47887</v>
      </c>
      <c r="C5867" s="684" t="s">
        <v>3</v>
      </c>
      <c r="D5867" s="685" t="s">
        <v>41966</v>
      </c>
    </row>
    <row r="5868" spans="1:4" ht="13.5" x14ac:dyDescent="0.25">
      <c r="A5868" s="684">
        <v>87896</v>
      </c>
      <c r="B5868" s="684" t="s">
        <v>47888</v>
      </c>
      <c r="C5868" s="684" t="s">
        <v>3</v>
      </c>
      <c r="D5868" s="685" t="s">
        <v>43652</v>
      </c>
    </row>
    <row r="5869" spans="1:4" ht="13.5" x14ac:dyDescent="0.25">
      <c r="A5869" s="684">
        <v>87897</v>
      </c>
      <c r="B5869" s="684" t="s">
        <v>47889</v>
      </c>
      <c r="C5869" s="684" t="s">
        <v>3</v>
      </c>
      <c r="D5869" s="685" t="s">
        <v>47890</v>
      </c>
    </row>
    <row r="5870" spans="1:4" ht="13.5" x14ac:dyDescent="0.25">
      <c r="A5870" s="684">
        <v>87899</v>
      </c>
      <c r="B5870" s="684" t="s">
        <v>47891</v>
      </c>
      <c r="C5870" s="684" t="s">
        <v>3</v>
      </c>
      <c r="D5870" s="685" t="s">
        <v>23918</v>
      </c>
    </row>
    <row r="5871" spans="1:4" ht="13.5" x14ac:dyDescent="0.25">
      <c r="A5871" s="684">
        <v>87900</v>
      </c>
      <c r="B5871" s="684" t="s">
        <v>47892</v>
      </c>
      <c r="C5871" s="684" t="s">
        <v>3</v>
      </c>
      <c r="D5871" s="685" t="s">
        <v>26089</v>
      </c>
    </row>
    <row r="5872" spans="1:4" ht="13.5" x14ac:dyDescent="0.25">
      <c r="A5872" s="684">
        <v>87902</v>
      </c>
      <c r="B5872" s="684" t="s">
        <v>47893</v>
      </c>
      <c r="C5872" s="684" t="s">
        <v>3</v>
      </c>
      <c r="D5872" s="685" t="s">
        <v>47894</v>
      </c>
    </row>
    <row r="5873" spans="1:4" ht="13.5" x14ac:dyDescent="0.25">
      <c r="A5873" s="684">
        <v>87903</v>
      </c>
      <c r="B5873" s="684" t="s">
        <v>47895</v>
      </c>
      <c r="C5873" s="684" t="s">
        <v>3</v>
      </c>
      <c r="D5873" s="685" t="s">
        <v>46943</v>
      </c>
    </row>
    <row r="5874" spans="1:4" ht="13.5" x14ac:dyDescent="0.25">
      <c r="A5874" s="684">
        <v>87904</v>
      </c>
      <c r="B5874" s="684" t="s">
        <v>47896</v>
      </c>
      <c r="C5874" s="684" t="s">
        <v>3</v>
      </c>
      <c r="D5874" s="685" t="s">
        <v>23935</v>
      </c>
    </row>
    <row r="5875" spans="1:4" ht="13.5" x14ac:dyDescent="0.25">
      <c r="A5875" s="684">
        <v>87905</v>
      </c>
      <c r="B5875" s="684" t="s">
        <v>47897</v>
      </c>
      <c r="C5875" s="684" t="s">
        <v>3</v>
      </c>
      <c r="D5875" s="685" t="s">
        <v>45042</v>
      </c>
    </row>
    <row r="5876" spans="1:4" ht="13.5" x14ac:dyDescent="0.25">
      <c r="A5876" s="684">
        <v>87907</v>
      </c>
      <c r="B5876" s="684" t="s">
        <v>47898</v>
      </c>
      <c r="C5876" s="684" t="s">
        <v>3</v>
      </c>
      <c r="D5876" s="685" t="s">
        <v>26283</v>
      </c>
    </row>
    <row r="5877" spans="1:4" ht="13.5" x14ac:dyDescent="0.25">
      <c r="A5877" s="684">
        <v>87908</v>
      </c>
      <c r="B5877" s="684" t="s">
        <v>47899</v>
      </c>
      <c r="C5877" s="684" t="s">
        <v>3</v>
      </c>
      <c r="D5877" s="685" t="s">
        <v>27187</v>
      </c>
    </row>
    <row r="5878" spans="1:4" ht="13.5" x14ac:dyDescent="0.25">
      <c r="A5878" s="684">
        <v>87910</v>
      </c>
      <c r="B5878" s="684" t="s">
        <v>47900</v>
      </c>
      <c r="C5878" s="684" t="s">
        <v>3</v>
      </c>
      <c r="D5878" s="685" t="s">
        <v>24259</v>
      </c>
    </row>
    <row r="5879" spans="1:4" ht="13.5" x14ac:dyDescent="0.25">
      <c r="A5879" s="684">
        <v>87911</v>
      </c>
      <c r="B5879" s="684" t="s">
        <v>47901</v>
      </c>
      <c r="C5879" s="684" t="s">
        <v>3</v>
      </c>
      <c r="D5879" s="685" t="s">
        <v>47902</v>
      </c>
    </row>
    <row r="5880" spans="1:4" ht="13.5" x14ac:dyDescent="0.25">
      <c r="A5880" s="684">
        <v>87411</v>
      </c>
      <c r="B5880" s="684" t="s">
        <v>47903</v>
      </c>
      <c r="C5880" s="684" t="s">
        <v>3</v>
      </c>
      <c r="D5880" s="685" t="s">
        <v>27547</v>
      </c>
    </row>
    <row r="5881" spans="1:4" ht="13.5" x14ac:dyDescent="0.25">
      <c r="A5881" s="684">
        <v>87412</v>
      </c>
      <c r="B5881" s="684" t="s">
        <v>47904</v>
      </c>
      <c r="C5881" s="684" t="s">
        <v>3</v>
      </c>
      <c r="D5881" s="685" t="s">
        <v>44197</v>
      </c>
    </row>
    <row r="5882" spans="1:4" ht="13.5" x14ac:dyDescent="0.25">
      <c r="A5882" s="684">
        <v>87413</v>
      </c>
      <c r="B5882" s="684" t="s">
        <v>47905</v>
      </c>
      <c r="C5882" s="684" t="s">
        <v>3</v>
      </c>
      <c r="D5882" s="685" t="s">
        <v>46705</v>
      </c>
    </row>
    <row r="5883" spans="1:4" ht="13.5" x14ac:dyDescent="0.25">
      <c r="A5883" s="684">
        <v>87414</v>
      </c>
      <c r="B5883" s="684" t="s">
        <v>47906</v>
      </c>
      <c r="C5883" s="684" t="s">
        <v>3</v>
      </c>
      <c r="D5883" s="685" t="s">
        <v>27548</v>
      </c>
    </row>
    <row r="5884" spans="1:4" ht="13.5" x14ac:dyDescent="0.25">
      <c r="A5884" s="684">
        <v>87415</v>
      </c>
      <c r="B5884" s="684" t="s">
        <v>47907</v>
      </c>
      <c r="C5884" s="684" t="s">
        <v>3</v>
      </c>
      <c r="D5884" s="685" t="s">
        <v>47908</v>
      </c>
    </row>
    <row r="5885" spans="1:4" ht="13.5" x14ac:dyDescent="0.25">
      <c r="A5885" s="684">
        <v>87416</v>
      </c>
      <c r="B5885" s="684" t="s">
        <v>47909</v>
      </c>
      <c r="C5885" s="684" t="s">
        <v>3</v>
      </c>
      <c r="D5885" s="685" t="s">
        <v>27549</v>
      </c>
    </row>
    <row r="5886" spans="1:4" ht="13.5" x14ac:dyDescent="0.25">
      <c r="A5886" s="684">
        <v>87417</v>
      </c>
      <c r="B5886" s="684" t="s">
        <v>47910</v>
      </c>
      <c r="C5886" s="684" t="s">
        <v>3</v>
      </c>
      <c r="D5886" s="685" t="s">
        <v>26933</v>
      </c>
    </row>
    <row r="5887" spans="1:4" ht="13.5" x14ac:dyDescent="0.25">
      <c r="A5887" s="684">
        <v>87418</v>
      </c>
      <c r="B5887" s="684" t="s">
        <v>47911</v>
      </c>
      <c r="C5887" s="684" t="s">
        <v>3</v>
      </c>
      <c r="D5887" s="685" t="s">
        <v>26676</v>
      </c>
    </row>
    <row r="5888" spans="1:4" ht="13.5" x14ac:dyDescent="0.25">
      <c r="A5888" s="684">
        <v>87419</v>
      </c>
      <c r="B5888" s="684" t="s">
        <v>47912</v>
      </c>
      <c r="C5888" s="684" t="s">
        <v>3</v>
      </c>
      <c r="D5888" s="685" t="s">
        <v>27550</v>
      </c>
    </row>
    <row r="5889" spans="1:4" ht="13.5" x14ac:dyDescent="0.25">
      <c r="A5889" s="684">
        <v>87420</v>
      </c>
      <c r="B5889" s="684" t="s">
        <v>47913</v>
      </c>
      <c r="C5889" s="684" t="s">
        <v>3</v>
      </c>
      <c r="D5889" s="685" t="s">
        <v>26097</v>
      </c>
    </row>
    <row r="5890" spans="1:4" ht="13.5" x14ac:dyDescent="0.25">
      <c r="A5890" s="684">
        <v>87421</v>
      </c>
      <c r="B5890" s="684" t="s">
        <v>47914</v>
      </c>
      <c r="C5890" s="684" t="s">
        <v>3</v>
      </c>
      <c r="D5890" s="685" t="s">
        <v>27551</v>
      </c>
    </row>
    <row r="5891" spans="1:4" ht="13.5" x14ac:dyDescent="0.25">
      <c r="A5891" s="684">
        <v>87422</v>
      </c>
      <c r="B5891" s="684" t="s">
        <v>47915</v>
      </c>
      <c r="C5891" s="684" t="s">
        <v>3</v>
      </c>
      <c r="D5891" s="685" t="s">
        <v>27552</v>
      </c>
    </row>
    <row r="5892" spans="1:4" ht="13.5" x14ac:dyDescent="0.25">
      <c r="A5892" s="684">
        <v>87423</v>
      </c>
      <c r="B5892" s="684" t="s">
        <v>47916</v>
      </c>
      <c r="C5892" s="684" t="s">
        <v>3</v>
      </c>
      <c r="D5892" s="685" t="s">
        <v>27553</v>
      </c>
    </row>
    <row r="5893" spans="1:4" ht="13.5" x14ac:dyDescent="0.25">
      <c r="A5893" s="684">
        <v>87424</v>
      </c>
      <c r="B5893" s="684" t="s">
        <v>47917</v>
      </c>
      <c r="C5893" s="684" t="s">
        <v>3</v>
      </c>
      <c r="D5893" s="685" t="s">
        <v>27549</v>
      </c>
    </row>
    <row r="5894" spans="1:4" ht="13.5" x14ac:dyDescent="0.25">
      <c r="A5894" s="684">
        <v>87425</v>
      </c>
      <c r="B5894" s="684" t="s">
        <v>47918</v>
      </c>
      <c r="C5894" s="684" t="s">
        <v>3</v>
      </c>
      <c r="D5894" s="685" t="s">
        <v>41910</v>
      </c>
    </row>
    <row r="5895" spans="1:4" ht="13.5" x14ac:dyDescent="0.25">
      <c r="A5895" s="684">
        <v>87426</v>
      </c>
      <c r="B5895" s="684" t="s">
        <v>47919</v>
      </c>
      <c r="C5895" s="684" t="s">
        <v>3</v>
      </c>
      <c r="D5895" s="685" t="s">
        <v>47920</v>
      </c>
    </row>
    <row r="5896" spans="1:4" ht="13.5" x14ac:dyDescent="0.25">
      <c r="A5896" s="684">
        <v>87427</v>
      </c>
      <c r="B5896" s="684" t="s">
        <v>47921</v>
      </c>
      <c r="C5896" s="684" t="s">
        <v>3</v>
      </c>
      <c r="D5896" s="685" t="s">
        <v>46259</v>
      </c>
    </row>
    <row r="5897" spans="1:4" ht="13.5" x14ac:dyDescent="0.25">
      <c r="A5897" s="684">
        <v>87428</v>
      </c>
      <c r="B5897" s="684" t="s">
        <v>47922</v>
      </c>
      <c r="C5897" s="684" t="s">
        <v>3</v>
      </c>
      <c r="D5897" s="685" t="s">
        <v>47923</v>
      </c>
    </row>
    <row r="5898" spans="1:4" ht="13.5" x14ac:dyDescent="0.25">
      <c r="A5898" s="684">
        <v>87429</v>
      </c>
      <c r="B5898" s="684" t="s">
        <v>47924</v>
      </c>
      <c r="C5898" s="684" t="s">
        <v>3</v>
      </c>
      <c r="D5898" s="685" t="s">
        <v>25685</v>
      </c>
    </row>
    <row r="5899" spans="1:4" ht="13.5" x14ac:dyDescent="0.25">
      <c r="A5899" s="684">
        <v>87430</v>
      </c>
      <c r="B5899" s="684" t="s">
        <v>47925</v>
      </c>
      <c r="C5899" s="684" t="s">
        <v>3</v>
      </c>
      <c r="D5899" s="685" t="s">
        <v>42743</v>
      </c>
    </row>
    <row r="5900" spans="1:4" ht="13.5" x14ac:dyDescent="0.25">
      <c r="A5900" s="684">
        <v>87431</v>
      </c>
      <c r="B5900" s="684" t="s">
        <v>47926</v>
      </c>
      <c r="C5900" s="684" t="s">
        <v>3</v>
      </c>
      <c r="D5900" s="685" t="s">
        <v>26913</v>
      </c>
    </row>
    <row r="5901" spans="1:4" ht="13.5" x14ac:dyDescent="0.25">
      <c r="A5901" s="684">
        <v>87432</v>
      </c>
      <c r="B5901" s="684" t="s">
        <v>47927</v>
      </c>
      <c r="C5901" s="684" t="s">
        <v>3</v>
      </c>
      <c r="D5901" s="685" t="s">
        <v>42304</v>
      </c>
    </row>
    <row r="5902" spans="1:4" ht="13.5" x14ac:dyDescent="0.25">
      <c r="A5902" s="684">
        <v>87433</v>
      </c>
      <c r="B5902" s="684" t="s">
        <v>47928</v>
      </c>
      <c r="C5902" s="684" t="s">
        <v>3</v>
      </c>
      <c r="D5902" s="685" t="s">
        <v>27554</v>
      </c>
    </row>
    <row r="5903" spans="1:4" ht="13.5" x14ac:dyDescent="0.25">
      <c r="A5903" s="684">
        <v>87434</v>
      </c>
      <c r="B5903" s="684" t="s">
        <v>47929</v>
      </c>
      <c r="C5903" s="684" t="s">
        <v>3</v>
      </c>
      <c r="D5903" s="685" t="s">
        <v>26401</v>
      </c>
    </row>
    <row r="5904" spans="1:4" ht="13.5" x14ac:dyDescent="0.25">
      <c r="A5904" s="684">
        <v>87435</v>
      </c>
      <c r="B5904" s="684" t="s">
        <v>47930</v>
      </c>
      <c r="C5904" s="684" t="s">
        <v>3</v>
      </c>
      <c r="D5904" s="685" t="s">
        <v>27173</v>
      </c>
    </row>
    <row r="5905" spans="1:4" ht="13.5" x14ac:dyDescent="0.25">
      <c r="A5905" s="684">
        <v>87436</v>
      </c>
      <c r="B5905" s="684" t="s">
        <v>47931</v>
      </c>
      <c r="C5905" s="684" t="s">
        <v>3</v>
      </c>
      <c r="D5905" s="685" t="s">
        <v>47932</v>
      </c>
    </row>
    <row r="5906" spans="1:4" ht="13.5" x14ac:dyDescent="0.25">
      <c r="A5906" s="684">
        <v>87437</v>
      </c>
      <c r="B5906" s="684" t="s">
        <v>47933</v>
      </c>
      <c r="C5906" s="684" t="s">
        <v>3</v>
      </c>
      <c r="D5906" s="685" t="s">
        <v>47934</v>
      </c>
    </row>
    <row r="5907" spans="1:4" ht="13.5" x14ac:dyDescent="0.25">
      <c r="A5907" s="684">
        <v>87438</v>
      </c>
      <c r="B5907" s="684" t="s">
        <v>47935</v>
      </c>
      <c r="C5907" s="684" t="s">
        <v>3</v>
      </c>
      <c r="D5907" s="685" t="s">
        <v>47936</v>
      </c>
    </row>
    <row r="5908" spans="1:4" ht="13.5" x14ac:dyDescent="0.25">
      <c r="A5908" s="684">
        <v>87439</v>
      </c>
      <c r="B5908" s="684" t="s">
        <v>47937</v>
      </c>
      <c r="C5908" s="684" t="s">
        <v>3</v>
      </c>
      <c r="D5908" s="685" t="s">
        <v>47938</v>
      </c>
    </row>
    <row r="5909" spans="1:4" ht="13.5" x14ac:dyDescent="0.25">
      <c r="A5909" s="684">
        <v>87440</v>
      </c>
      <c r="B5909" s="684" t="s">
        <v>47939</v>
      </c>
      <c r="C5909" s="684" t="s">
        <v>3</v>
      </c>
      <c r="D5909" s="685" t="s">
        <v>47940</v>
      </c>
    </row>
    <row r="5910" spans="1:4" ht="13.5" x14ac:dyDescent="0.25">
      <c r="A5910" s="684">
        <v>87527</v>
      </c>
      <c r="B5910" s="684" t="s">
        <v>47941</v>
      </c>
      <c r="C5910" s="684" t="s">
        <v>3</v>
      </c>
      <c r="D5910" s="685" t="s">
        <v>27555</v>
      </c>
    </row>
    <row r="5911" spans="1:4" ht="13.5" x14ac:dyDescent="0.25">
      <c r="A5911" s="684">
        <v>87528</v>
      </c>
      <c r="B5911" s="684" t="s">
        <v>47942</v>
      </c>
      <c r="C5911" s="684" t="s">
        <v>3</v>
      </c>
      <c r="D5911" s="685" t="s">
        <v>47943</v>
      </c>
    </row>
    <row r="5912" spans="1:4" ht="13.5" x14ac:dyDescent="0.25">
      <c r="A5912" s="684">
        <v>87529</v>
      </c>
      <c r="B5912" s="684" t="s">
        <v>47944</v>
      </c>
      <c r="C5912" s="684" t="s">
        <v>3</v>
      </c>
      <c r="D5912" s="685" t="s">
        <v>27556</v>
      </c>
    </row>
    <row r="5913" spans="1:4" ht="13.5" x14ac:dyDescent="0.25">
      <c r="A5913" s="684">
        <v>87530</v>
      </c>
      <c r="B5913" s="684" t="s">
        <v>47945</v>
      </c>
      <c r="C5913" s="684" t="s">
        <v>3</v>
      </c>
      <c r="D5913" s="685" t="s">
        <v>47946</v>
      </c>
    </row>
    <row r="5914" spans="1:4" ht="13.5" x14ac:dyDescent="0.25">
      <c r="A5914" s="684">
        <v>87531</v>
      </c>
      <c r="B5914" s="684" t="s">
        <v>47947</v>
      </c>
      <c r="C5914" s="684" t="s">
        <v>3</v>
      </c>
      <c r="D5914" s="685" t="s">
        <v>47948</v>
      </c>
    </row>
    <row r="5915" spans="1:4" ht="13.5" x14ac:dyDescent="0.25">
      <c r="A5915" s="684">
        <v>87532</v>
      </c>
      <c r="B5915" s="684" t="s">
        <v>47949</v>
      </c>
      <c r="C5915" s="684" t="s">
        <v>3</v>
      </c>
      <c r="D5915" s="685" t="s">
        <v>47950</v>
      </c>
    </row>
    <row r="5916" spans="1:4" ht="13.5" x14ac:dyDescent="0.25">
      <c r="A5916" s="684">
        <v>87535</v>
      </c>
      <c r="B5916" s="684" t="s">
        <v>47951</v>
      </c>
      <c r="C5916" s="684" t="s">
        <v>3</v>
      </c>
      <c r="D5916" s="685" t="s">
        <v>46347</v>
      </c>
    </row>
    <row r="5917" spans="1:4" ht="13.5" x14ac:dyDescent="0.25">
      <c r="A5917" s="684">
        <v>87536</v>
      </c>
      <c r="B5917" s="684" t="s">
        <v>47952</v>
      </c>
      <c r="C5917" s="684" t="s">
        <v>3</v>
      </c>
      <c r="D5917" s="685" t="s">
        <v>41672</v>
      </c>
    </row>
    <row r="5918" spans="1:4" ht="13.5" x14ac:dyDescent="0.25">
      <c r="A5918" s="684">
        <v>87537</v>
      </c>
      <c r="B5918" s="684" t="s">
        <v>47953</v>
      </c>
      <c r="C5918" s="684" t="s">
        <v>3</v>
      </c>
      <c r="D5918" s="685" t="s">
        <v>25366</v>
      </c>
    </row>
    <row r="5919" spans="1:4" ht="13.5" x14ac:dyDescent="0.25">
      <c r="A5919" s="684">
        <v>87538</v>
      </c>
      <c r="B5919" s="684" t="s">
        <v>47954</v>
      </c>
      <c r="C5919" s="684" t="s">
        <v>3</v>
      </c>
      <c r="D5919" s="685" t="s">
        <v>47955</v>
      </c>
    </row>
    <row r="5920" spans="1:4" ht="13.5" x14ac:dyDescent="0.25">
      <c r="A5920" s="684">
        <v>87539</v>
      </c>
      <c r="B5920" s="684" t="s">
        <v>47956</v>
      </c>
      <c r="C5920" s="684" t="s">
        <v>3</v>
      </c>
      <c r="D5920" s="685" t="s">
        <v>47957</v>
      </c>
    </row>
    <row r="5921" spans="1:4" ht="13.5" x14ac:dyDescent="0.25">
      <c r="A5921" s="684">
        <v>87541</v>
      </c>
      <c r="B5921" s="684" t="s">
        <v>47958</v>
      </c>
      <c r="C5921" s="684" t="s">
        <v>3</v>
      </c>
      <c r="D5921" s="685" t="s">
        <v>44147</v>
      </c>
    </row>
    <row r="5922" spans="1:4" ht="13.5" x14ac:dyDescent="0.25">
      <c r="A5922" s="684">
        <v>87543</v>
      </c>
      <c r="B5922" s="684" t="s">
        <v>47959</v>
      </c>
      <c r="C5922" s="684" t="s">
        <v>3</v>
      </c>
      <c r="D5922" s="685" t="s">
        <v>27557</v>
      </c>
    </row>
    <row r="5923" spans="1:4" ht="13.5" x14ac:dyDescent="0.25">
      <c r="A5923" s="684">
        <v>87545</v>
      </c>
      <c r="B5923" s="684" t="s">
        <v>47960</v>
      </c>
      <c r="C5923" s="684" t="s">
        <v>3</v>
      </c>
      <c r="D5923" s="685" t="s">
        <v>27558</v>
      </c>
    </row>
    <row r="5924" spans="1:4" ht="13.5" x14ac:dyDescent="0.25">
      <c r="A5924" s="684">
        <v>87546</v>
      </c>
      <c r="B5924" s="684" t="s">
        <v>47961</v>
      </c>
      <c r="C5924" s="684" t="s">
        <v>3</v>
      </c>
      <c r="D5924" s="685" t="s">
        <v>27559</v>
      </c>
    </row>
    <row r="5925" spans="1:4" ht="13.5" x14ac:dyDescent="0.25">
      <c r="A5925" s="684">
        <v>87547</v>
      </c>
      <c r="B5925" s="684" t="s">
        <v>47962</v>
      </c>
      <c r="C5925" s="684" t="s">
        <v>3</v>
      </c>
      <c r="D5925" s="685" t="s">
        <v>27560</v>
      </c>
    </row>
    <row r="5926" spans="1:4" ht="13.5" x14ac:dyDescent="0.25">
      <c r="A5926" s="684">
        <v>87548</v>
      </c>
      <c r="B5926" s="684" t="s">
        <v>47963</v>
      </c>
      <c r="C5926" s="684" t="s">
        <v>3</v>
      </c>
      <c r="D5926" s="685" t="s">
        <v>27561</v>
      </c>
    </row>
    <row r="5927" spans="1:4" ht="13.5" x14ac:dyDescent="0.25">
      <c r="A5927" s="684">
        <v>87549</v>
      </c>
      <c r="B5927" s="684" t="s">
        <v>47964</v>
      </c>
      <c r="C5927" s="684" t="s">
        <v>3</v>
      </c>
      <c r="D5927" s="685" t="s">
        <v>24465</v>
      </c>
    </row>
    <row r="5928" spans="1:4" ht="13.5" x14ac:dyDescent="0.25">
      <c r="A5928" s="684">
        <v>87550</v>
      </c>
      <c r="B5928" s="684" t="s">
        <v>47965</v>
      </c>
      <c r="C5928" s="684" t="s">
        <v>3</v>
      </c>
      <c r="D5928" s="685" t="s">
        <v>25679</v>
      </c>
    </row>
    <row r="5929" spans="1:4" ht="13.5" x14ac:dyDescent="0.25">
      <c r="A5929" s="684">
        <v>87553</v>
      </c>
      <c r="B5929" s="684" t="s">
        <v>47966</v>
      </c>
      <c r="C5929" s="684" t="s">
        <v>3</v>
      </c>
      <c r="D5929" s="685" t="s">
        <v>24002</v>
      </c>
    </row>
    <row r="5930" spans="1:4" ht="13.5" x14ac:dyDescent="0.25">
      <c r="A5930" s="684">
        <v>87554</v>
      </c>
      <c r="B5930" s="684" t="s">
        <v>47967</v>
      </c>
      <c r="C5930" s="684" t="s">
        <v>3</v>
      </c>
      <c r="D5930" s="685" t="s">
        <v>23780</v>
      </c>
    </row>
    <row r="5931" spans="1:4" ht="13.5" x14ac:dyDescent="0.25">
      <c r="A5931" s="684">
        <v>87555</v>
      </c>
      <c r="B5931" s="684" t="s">
        <v>47968</v>
      </c>
      <c r="C5931" s="684" t="s">
        <v>3</v>
      </c>
      <c r="D5931" s="685" t="s">
        <v>25270</v>
      </c>
    </row>
    <row r="5932" spans="1:4" ht="13.5" x14ac:dyDescent="0.25">
      <c r="A5932" s="684">
        <v>87556</v>
      </c>
      <c r="B5932" s="684" t="s">
        <v>47969</v>
      </c>
      <c r="C5932" s="684" t="s">
        <v>3</v>
      </c>
      <c r="D5932" s="685" t="s">
        <v>27562</v>
      </c>
    </row>
    <row r="5933" spans="1:4" ht="13.5" x14ac:dyDescent="0.25">
      <c r="A5933" s="684">
        <v>87557</v>
      </c>
      <c r="B5933" s="684" t="s">
        <v>47970</v>
      </c>
      <c r="C5933" s="684" t="s">
        <v>3</v>
      </c>
      <c r="D5933" s="685" t="s">
        <v>47971</v>
      </c>
    </row>
    <row r="5934" spans="1:4" ht="13.5" x14ac:dyDescent="0.25">
      <c r="A5934" s="684">
        <v>87559</v>
      </c>
      <c r="B5934" s="684" t="s">
        <v>47972</v>
      </c>
      <c r="C5934" s="684" t="s">
        <v>3</v>
      </c>
      <c r="D5934" s="685" t="s">
        <v>24170</v>
      </c>
    </row>
    <row r="5935" spans="1:4" ht="13.5" x14ac:dyDescent="0.25">
      <c r="A5935" s="684">
        <v>87561</v>
      </c>
      <c r="B5935" s="684" t="s">
        <v>47973</v>
      </c>
      <c r="C5935" s="684" t="s">
        <v>3</v>
      </c>
      <c r="D5935" s="685" t="s">
        <v>27563</v>
      </c>
    </row>
    <row r="5936" spans="1:4" ht="13.5" x14ac:dyDescent="0.25">
      <c r="A5936" s="684">
        <v>87775</v>
      </c>
      <c r="B5936" s="684" t="s">
        <v>47974</v>
      </c>
      <c r="C5936" s="684" t="s">
        <v>3</v>
      </c>
      <c r="D5936" s="685" t="s">
        <v>47975</v>
      </c>
    </row>
    <row r="5937" spans="1:4" ht="13.5" x14ac:dyDescent="0.25">
      <c r="A5937" s="684">
        <v>87777</v>
      </c>
      <c r="B5937" s="684" t="s">
        <v>47976</v>
      </c>
      <c r="C5937" s="684" t="s">
        <v>3</v>
      </c>
      <c r="D5937" s="685" t="s">
        <v>27564</v>
      </c>
    </row>
    <row r="5938" spans="1:4" ht="13.5" x14ac:dyDescent="0.25">
      <c r="A5938" s="684">
        <v>87778</v>
      </c>
      <c r="B5938" s="684" t="s">
        <v>47977</v>
      </c>
      <c r="C5938" s="684" t="s">
        <v>3</v>
      </c>
      <c r="D5938" s="685" t="s">
        <v>47978</v>
      </c>
    </row>
    <row r="5939" spans="1:4" ht="13.5" x14ac:dyDescent="0.25">
      <c r="A5939" s="684">
        <v>87779</v>
      </c>
      <c r="B5939" s="684" t="s">
        <v>47979</v>
      </c>
      <c r="C5939" s="684" t="s">
        <v>3</v>
      </c>
      <c r="D5939" s="685" t="s">
        <v>27565</v>
      </c>
    </row>
    <row r="5940" spans="1:4" ht="13.5" x14ac:dyDescent="0.25">
      <c r="A5940" s="684">
        <v>87781</v>
      </c>
      <c r="B5940" s="684" t="s">
        <v>47980</v>
      </c>
      <c r="C5940" s="684" t="s">
        <v>3</v>
      </c>
      <c r="D5940" s="685" t="s">
        <v>47981</v>
      </c>
    </row>
    <row r="5941" spans="1:4" ht="13.5" x14ac:dyDescent="0.25">
      <c r="A5941" s="684">
        <v>87783</v>
      </c>
      <c r="B5941" s="684" t="s">
        <v>47982</v>
      </c>
      <c r="C5941" s="684" t="s">
        <v>3</v>
      </c>
      <c r="D5941" s="685" t="s">
        <v>47983</v>
      </c>
    </row>
    <row r="5942" spans="1:4" ht="13.5" x14ac:dyDescent="0.25">
      <c r="A5942" s="684">
        <v>87784</v>
      </c>
      <c r="B5942" s="684" t="s">
        <v>47984</v>
      </c>
      <c r="C5942" s="684" t="s">
        <v>3</v>
      </c>
      <c r="D5942" s="685" t="s">
        <v>47985</v>
      </c>
    </row>
    <row r="5943" spans="1:4" ht="13.5" x14ac:dyDescent="0.25">
      <c r="A5943" s="684">
        <v>87786</v>
      </c>
      <c r="B5943" s="684" t="s">
        <v>47986</v>
      </c>
      <c r="C5943" s="684" t="s">
        <v>3</v>
      </c>
      <c r="D5943" s="685" t="s">
        <v>44664</v>
      </c>
    </row>
    <row r="5944" spans="1:4" ht="13.5" x14ac:dyDescent="0.25">
      <c r="A5944" s="684">
        <v>87787</v>
      </c>
      <c r="B5944" s="684" t="s">
        <v>47987</v>
      </c>
      <c r="C5944" s="684" t="s">
        <v>3</v>
      </c>
      <c r="D5944" s="685" t="s">
        <v>47988</v>
      </c>
    </row>
    <row r="5945" spans="1:4" ht="13.5" x14ac:dyDescent="0.25">
      <c r="A5945" s="684">
        <v>87788</v>
      </c>
      <c r="B5945" s="684" t="s">
        <v>47989</v>
      </c>
      <c r="C5945" s="684" t="s">
        <v>3</v>
      </c>
      <c r="D5945" s="685" t="s">
        <v>47172</v>
      </c>
    </row>
    <row r="5946" spans="1:4" ht="13.5" x14ac:dyDescent="0.25">
      <c r="A5946" s="684">
        <v>87790</v>
      </c>
      <c r="B5946" s="684" t="s">
        <v>22814</v>
      </c>
      <c r="C5946" s="684" t="s">
        <v>3</v>
      </c>
      <c r="D5946" s="685" t="s">
        <v>47990</v>
      </c>
    </row>
    <row r="5947" spans="1:4" ht="13.5" x14ac:dyDescent="0.25">
      <c r="A5947" s="684">
        <v>87791</v>
      </c>
      <c r="B5947" s="684" t="s">
        <v>47991</v>
      </c>
      <c r="C5947" s="684" t="s">
        <v>3</v>
      </c>
      <c r="D5947" s="685" t="s">
        <v>27566</v>
      </c>
    </row>
    <row r="5948" spans="1:4" ht="13.5" x14ac:dyDescent="0.25">
      <c r="A5948" s="684">
        <v>87792</v>
      </c>
      <c r="B5948" s="684" t="s">
        <v>47992</v>
      </c>
      <c r="C5948" s="684" t="s">
        <v>3</v>
      </c>
      <c r="D5948" s="685" t="s">
        <v>47993</v>
      </c>
    </row>
    <row r="5949" spans="1:4" ht="13.5" x14ac:dyDescent="0.25">
      <c r="A5949" s="684">
        <v>87794</v>
      </c>
      <c r="B5949" s="684" t="s">
        <v>47994</v>
      </c>
      <c r="C5949" s="684" t="s">
        <v>3</v>
      </c>
      <c r="D5949" s="685" t="s">
        <v>27567</v>
      </c>
    </row>
    <row r="5950" spans="1:4" ht="13.5" x14ac:dyDescent="0.25">
      <c r="A5950" s="684">
        <v>87795</v>
      </c>
      <c r="B5950" s="684" t="s">
        <v>47995</v>
      </c>
      <c r="C5950" s="684" t="s">
        <v>3</v>
      </c>
      <c r="D5950" s="685" t="s">
        <v>47996</v>
      </c>
    </row>
    <row r="5951" spans="1:4" ht="13.5" x14ac:dyDescent="0.25">
      <c r="A5951" s="684">
        <v>87797</v>
      </c>
      <c r="B5951" s="684" t="s">
        <v>47997</v>
      </c>
      <c r="C5951" s="684" t="s">
        <v>3</v>
      </c>
      <c r="D5951" s="685" t="s">
        <v>47998</v>
      </c>
    </row>
    <row r="5952" spans="1:4" ht="13.5" x14ac:dyDescent="0.25">
      <c r="A5952" s="684">
        <v>87799</v>
      </c>
      <c r="B5952" s="684" t="s">
        <v>47999</v>
      </c>
      <c r="C5952" s="684" t="s">
        <v>3</v>
      </c>
      <c r="D5952" s="685" t="s">
        <v>48000</v>
      </c>
    </row>
    <row r="5953" spans="1:4" ht="13.5" x14ac:dyDescent="0.25">
      <c r="A5953" s="684">
        <v>87800</v>
      </c>
      <c r="B5953" s="684" t="s">
        <v>48001</v>
      </c>
      <c r="C5953" s="684" t="s">
        <v>3</v>
      </c>
      <c r="D5953" s="685" t="s">
        <v>48002</v>
      </c>
    </row>
    <row r="5954" spans="1:4" ht="13.5" x14ac:dyDescent="0.25">
      <c r="A5954" s="684">
        <v>87801</v>
      </c>
      <c r="B5954" s="684" t="s">
        <v>48003</v>
      </c>
      <c r="C5954" s="684" t="s">
        <v>3</v>
      </c>
      <c r="D5954" s="685" t="s">
        <v>48004</v>
      </c>
    </row>
    <row r="5955" spans="1:4" ht="13.5" x14ac:dyDescent="0.25">
      <c r="A5955" s="684">
        <v>87803</v>
      </c>
      <c r="B5955" s="684" t="s">
        <v>48005</v>
      </c>
      <c r="C5955" s="684" t="s">
        <v>3</v>
      </c>
      <c r="D5955" s="685" t="s">
        <v>48006</v>
      </c>
    </row>
    <row r="5956" spans="1:4" ht="13.5" x14ac:dyDescent="0.25">
      <c r="A5956" s="684">
        <v>87804</v>
      </c>
      <c r="B5956" s="684" t="s">
        <v>48007</v>
      </c>
      <c r="C5956" s="684" t="s">
        <v>3</v>
      </c>
      <c r="D5956" s="685" t="s">
        <v>48008</v>
      </c>
    </row>
    <row r="5957" spans="1:4" ht="13.5" x14ac:dyDescent="0.25">
      <c r="A5957" s="684">
        <v>87805</v>
      </c>
      <c r="B5957" s="684" t="s">
        <v>48009</v>
      </c>
      <c r="C5957" s="684" t="s">
        <v>3</v>
      </c>
      <c r="D5957" s="685" t="s">
        <v>48010</v>
      </c>
    </row>
    <row r="5958" spans="1:4" ht="13.5" x14ac:dyDescent="0.25">
      <c r="A5958" s="684">
        <v>87807</v>
      </c>
      <c r="B5958" s="684" t="s">
        <v>48011</v>
      </c>
      <c r="C5958" s="684" t="s">
        <v>3</v>
      </c>
      <c r="D5958" s="685" t="s">
        <v>48012</v>
      </c>
    </row>
    <row r="5959" spans="1:4" ht="13.5" x14ac:dyDescent="0.25">
      <c r="A5959" s="684">
        <v>87808</v>
      </c>
      <c r="B5959" s="684" t="s">
        <v>48013</v>
      </c>
      <c r="C5959" s="684" t="s">
        <v>3</v>
      </c>
      <c r="D5959" s="685" t="s">
        <v>48014</v>
      </c>
    </row>
    <row r="5960" spans="1:4" ht="13.5" x14ac:dyDescent="0.25">
      <c r="A5960" s="684">
        <v>87809</v>
      </c>
      <c r="B5960" s="684" t="s">
        <v>48015</v>
      </c>
      <c r="C5960" s="684" t="s">
        <v>3</v>
      </c>
      <c r="D5960" s="685" t="s">
        <v>48016</v>
      </c>
    </row>
    <row r="5961" spans="1:4" ht="13.5" x14ac:dyDescent="0.25">
      <c r="A5961" s="684">
        <v>87811</v>
      </c>
      <c r="B5961" s="684" t="s">
        <v>48017</v>
      </c>
      <c r="C5961" s="684" t="s">
        <v>3</v>
      </c>
      <c r="D5961" s="685" t="s">
        <v>48018</v>
      </c>
    </row>
    <row r="5962" spans="1:4" ht="13.5" x14ac:dyDescent="0.25">
      <c r="A5962" s="684">
        <v>87812</v>
      </c>
      <c r="B5962" s="684" t="s">
        <v>48019</v>
      </c>
      <c r="C5962" s="684" t="s">
        <v>3</v>
      </c>
      <c r="D5962" s="685" t="s">
        <v>48020</v>
      </c>
    </row>
    <row r="5963" spans="1:4" ht="13.5" x14ac:dyDescent="0.25">
      <c r="A5963" s="684">
        <v>87813</v>
      </c>
      <c r="B5963" s="684" t="s">
        <v>48021</v>
      </c>
      <c r="C5963" s="684" t="s">
        <v>3</v>
      </c>
      <c r="D5963" s="685" t="s">
        <v>48022</v>
      </c>
    </row>
    <row r="5964" spans="1:4" ht="13.5" x14ac:dyDescent="0.25">
      <c r="A5964" s="684">
        <v>87815</v>
      </c>
      <c r="B5964" s="684" t="s">
        <v>48023</v>
      </c>
      <c r="C5964" s="684" t="s">
        <v>3</v>
      </c>
      <c r="D5964" s="685" t="s">
        <v>48024</v>
      </c>
    </row>
    <row r="5965" spans="1:4" ht="13.5" x14ac:dyDescent="0.25">
      <c r="A5965" s="684">
        <v>87816</v>
      </c>
      <c r="B5965" s="684" t="s">
        <v>48025</v>
      </c>
      <c r="C5965" s="684" t="s">
        <v>3</v>
      </c>
      <c r="D5965" s="685" t="s">
        <v>48026</v>
      </c>
    </row>
    <row r="5966" spans="1:4" ht="13.5" x14ac:dyDescent="0.25">
      <c r="A5966" s="684">
        <v>87817</v>
      </c>
      <c r="B5966" s="684" t="s">
        <v>48027</v>
      </c>
      <c r="C5966" s="684" t="s">
        <v>3</v>
      </c>
      <c r="D5966" s="685" t="s">
        <v>48028</v>
      </c>
    </row>
    <row r="5967" spans="1:4" ht="13.5" x14ac:dyDescent="0.25">
      <c r="A5967" s="684">
        <v>87819</v>
      </c>
      <c r="B5967" s="684" t="s">
        <v>48029</v>
      </c>
      <c r="C5967" s="684" t="s">
        <v>3</v>
      </c>
      <c r="D5967" s="685" t="s">
        <v>41288</v>
      </c>
    </row>
    <row r="5968" spans="1:4" ht="13.5" x14ac:dyDescent="0.25">
      <c r="A5968" s="684">
        <v>87820</v>
      </c>
      <c r="B5968" s="684" t="s">
        <v>48030</v>
      </c>
      <c r="C5968" s="684" t="s">
        <v>3</v>
      </c>
      <c r="D5968" s="685" t="s">
        <v>48031</v>
      </c>
    </row>
    <row r="5969" spans="1:4" ht="13.5" x14ac:dyDescent="0.25">
      <c r="A5969" s="684">
        <v>87821</v>
      </c>
      <c r="B5969" s="684" t="s">
        <v>48032</v>
      </c>
      <c r="C5969" s="684" t="s">
        <v>3</v>
      </c>
      <c r="D5969" s="685" t="s">
        <v>48033</v>
      </c>
    </row>
    <row r="5970" spans="1:4" ht="13.5" x14ac:dyDescent="0.25">
      <c r="A5970" s="684">
        <v>87823</v>
      </c>
      <c r="B5970" s="684" t="s">
        <v>48034</v>
      </c>
      <c r="C5970" s="684" t="s">
        <v>3</v>
      </c>
      <c r="D5970" s="685" t="s">
        <v>48035</v>
      </c>
    </row>
    <row r="5971" spans="1:4" ht="13.5" x14ac:dyDescent="0.25">
      <c r="A5971" s="684">
        <v>87824</v>
      </c>
      <c r="B5971" s="684" t="s">
        <v>48036</v>
      </c>
      <c r="C5971" s="684" t="s">
        <v>3</v>
      </c>
      <c r="D5971" s="685" t="s">
        <v>48037</v>
      </c>
    </row>
    <row r="5972" spans="1:4" ht="13.5" x14ac:dyDescent="0.25">
      <c r="A5972" s="684">
        <v>87825</v>
      </c>
      <c r="B5972" s="684" t="s">
        <v>48038</v>
      </c>
      <c r="C5972" s="684" t="s">
        <v>3</v>
      </c>
      <c r="D5972" s="685" t="s">
        <v>46365</v>
      </c>
    </row>
    <row r="5973" spans="1:4" ht="13.5" x14ac:dyDescent="0.25">
      <c r="A5973" s="684">
        <v>87827</v>
      </c>
      <c r="B5973" s="684" t="s">
        <v>48039</v>
      </c>
      <c r="C5973" s="684" t="s">
        <v>3</v>
      </c>
      <c r="D5973" s="685" t="s">
        <v>48040</v>
      </c>
    </row>
    <row r="5974" spans="1:4" ht="13.5" x14ac:dyDescent="0.25">
      <c r="A5974" s="684">
        <v>87828</v>
      </c>
      <c r="B5974" s="684" t="s">
        <v>48041</v>
      </c>
      <c r="C5974" s="684" t="s">
        <v>3</v>
      </c>
      <c r="D5974" s="685" t="s">
        <v>48042</v>
      </c>
    </row>
    <row r="5975" spans="1:4" ht="13.5" x14ac:dyDescent="0.25">
      <c r="A5975" s="684">
        <v>87829</v>
      </c>
      <c r="B5975" s="684" t="s">
        <v>48043</v>
      </c>
      <c r="C5975" s="684" t="s">
        <v>3</v>
      </c>
      <c r="D5975" s="685" t="s">
        <v>48044</v>
      </c>
    </row>
    <row r="5976" spans="1:4" ht="13.5" x14ac:dyDescent="0.25">
      <c r="A5976" s="684">
        <v>87831</v>
      </c>
      <c r="B5976" s="684" t="s">
        <v>48045</v>
      </c>
      <c r="C5976" s="684" t="s">
        <v>3</v>
      </c>
      <c r="D5976" s="685" t="s">
        <v>48046</v>
      </c>
    </row>
    <row r="5977" spans="1:4" ht="13.5" x14ac:dyDescent="0.25">
      <c r="A5977" s="684">
        <v>87832</v>
      </c>
      <c r="B5977" s="684" t="s">
        <v>48047</v>
      </c>
      <c r="C5977" s="684" t="s">
        <v>3</v>
      </c>
      <c r="D5977" s="685" t="s">
        <v>48048</v>
      </c>
    </row>
    <row r="5978" spans="1:4" ht="13.5" x14ac:dyDescent="0.25">
      <c r="A5978" s="684">
        <v>87834</v>
      </c>
      <c r="B5978" s="684" t="s">
        <v>48049</v>
      </c>
      <c r="C5978" s="684" t="s">
        <v>3</v>
      </c>
      <c r="D5978" s="685" t="s">
        <v>27568</v>
      </c>
    </row>
    <row r="5979" spans="1:4" ht="13.5" x14ac:dyDescent="0.25">
      <c r="A5979" s="684">
        <v>87835</v>
      </c>
      <c r="B5979" s="684" t="s">
        <v>48050</v>
      </c>
      <c r="C5979" s="684" t="s">
        <v>3</v>
      </c>
      <c r="D5979" s="685" t="s">
        <v>47174</v>
      </c>
    </row>
    <row r="5980" spans="1:4" ht="13.5" x14ac:dyDescent="0.25">
      <c r="A5980" s="684">
        <v>87836</v>
      </c>
      <c r="B5980" s="684" t="s">
        <v>48051</v>
      </c>
      <c r="C5980" s="684" t="s">
        <v>3</v>
      </c>
      <c r="D5980" s="685" t="s">
        <v>48052</v>
      </c>
    </row>
    <row r="5981" spans="1:4" ht="13.5" x14ac:dyDescent="0.25">
      <c r="A5981" s="684">
        <v>87837</v>
      </c>
      <c r="B5981" s="684" t="s">
        <v>48053</v>
      </c>
      <c r="C5981" s="684" t="s">
        <v>3</v>
      </c>
      <c r="D5981" s="685" t="s">
        <v>48054</v>
      </c>
    </row>
    <row r="5982" spans="1:4" ht="13.5" x14ac:dyDescent="0.25">
      <c r="A5982" s="684">
        <v>87838</v>
      </c>
      <c r="B5982" s="684" t="s">
        <v>48055</v>
      </c>
      <c r="C5982" s="684" t="s">
        <v>3</v>
      </c>
      <c r="D5982" s="685" t="s">
        <v>48056</v>
      </c>
    </row>
    <row r="5983" spans="1:4" ht="13.5" x14ac:dyDescent="0.25">
      <c r="A5983" s="684">
        <v>87839</v>
      </c>
      <c r="B5983" s="684" t="s">
        <v>48057</v>
      </c>
      <c r="C5983" s="684" t="s">
        <v>3</v>
      </c>
      <c r="D5983" s="685" t="s">
        <v>48058</v>
      </c>
    </row>
    <row r="5984" spans="1:4" ht="13.5" x14ac:dyDescent="0.25">
      <c r="A5984" s="684">
        <v>87840</v>
      </c>
      <c r="B5984" s="684" t="s">
        <v>48059</v>
      </c>
      <c r="C5984" s="684" t="s">
        <v>3</v>
      </c>
      <c r="D5984" s="685" t="s">
        <v>27569</v>
      </c>
    </row>
    <row r="5985" spans="1:4" ht="13.5" x14ac:dyDescent="0.25">
      <c r="A5985" s="684">
        <v>87841</v>
      </c>
      <c r="B5985" s="684" t="s">
        <v>48060</v>
      </c>
      <c r="C5985" s="684" t="s">
        <v>3</v>
      </c>
      <c r="D5985" s="685" t="s">
        <v>26869</v>
      </c>
    </row>
    <row r="5986" spans="1:4" ht="13.5" x14ac:dyDescent="0.25">
      <c r="A5986" s="684">
        <v>87842</v>
      </c>
      <c r="B5986" s="684" t="s">
        <v>48061</v>
      </c>
      <c r="C5986" s="684" t="s">
        <v>3</v>
      </c>
      <c r="D5986" s="685" t="s">
        <v>48062</v>
      </c>
    </row>
    <row r="5987" spans="1:4" ht="13.5" x14ac:dyDescent="0.25">
      <c r="A5987" s="684">
        <v>87843</v>
      </c>
      <c r="B5987" s="684" t="s">
        <v>48063</v>
      </c>
      <c r="C5987" s="684" t="s">
        <v>3</v>
      </c>
      <c r="D5987" s="685" t="s">
        <v>48064</v>
      </c>
    </row>
    <row r="5988" spans="1:4" ht="13.5" x14ac:dyDescent="0.25">
      <c r="A5988" s="684">
        <v>87844</v>
      </c>
      <c r="B5988" s="684" t="s">
        <v>48065</v>
      </c>
      <c r="C5988" s="684" t="s">
        <v>3</v>
      </c>
      <c r="D5988" s="685" t="s">
        <v>48066</v>
      </c>
    </row>
    <row r="5989" spans="1:4" ht="13.5" x14ac:dyDescent="0.25">
      <c r="A5989" s="684">
        <v>87845</v>
      </c>
      <c r="B5989" s="684" t="s">
        <v>48067</v>
      </c>
      <c r="C5989" s="684" t="s">
        <v>3</v>
      </c>
      <c r="D5989" s="685" t="s">
        <v>48068</v>
      </c>
    </row>
    <row r="5990" spans="1:4" ht="13.5" x14ac:dyDescent="0.25">
      <c r="A5990" s="684">
        <v>87846</v>
      </c>
      <c r="B5990" s="684" t="s">
        <v>48069</v>
      </c>
      <c r="C5990" s="684" t="s">
        <v>3</v>
      </c>
      <c r="D5990" s="685" t="s">
        <v>48070</v>
      </c>
    </row>
    <row r="5991" spans="1:4" ht="13.5" x14ac:dyDescent="0.25">
      <c r="A5991" s="684">
        <v>87847</v>
      </c>
      <c r="B5991" s="684" t="s">
        <v>48071</v>
      </c>
      <c r="C5991" s="684" t="s">
        <v>3</v>
      </c>
      <c r="D5991" s="685" t="s">
        <v>48072</v>
      </c>
    </row>
    <row r="5992" spans="1:4" ht="13.5" x14ac:dyDescent="0.25">
      <c r="A5992" s="684">
        <v>87848</v>
      </c>
      <c r="B5992" s="684" t="s">
        <v>48073</v>
      </c>
      <c r="C5992" s="684" t="s">
        <v>3</v>
      </c>
      <c r="D5992" s="685" t="s">
        <v>41579</v>
      </c>
    </row>
    <row r="5993" spans="1:4" ht="13.5" x14ac:dyDescent="0.25">
      <c r="A5993" s="684">
        <v>87849</v>
      </c>
      <c r="B5993" s="684" t="s">
        <v>48074</v>
      </c>
      <c r="C5993" s="684" t="s">
        <v>3</v>
      </c>
      <c r="D5993" s="685" t="s">
        <v>42014</v>
      </c>
    </row>
    <row r="5994" spans="1:4" ht="13.5" x14ac:dyDescent="0.25">
      <c r="A5994" s="684">
        <v>87850</v>
      </c>
      <c r="B5994" s="684" t="s">
        <v>48075</v>
      </c>
      <c r="C5994" s="684" t="s">
        <v>3</v>
      </c>
      <c r="D5994" s="685" t="s">
        <v>48076</v>
      </c>
    </row>
    <row r="5995" spans="1:4" ht="13.5" x14ac:dyDescent="0.25">
      <c r="A5995" s="684">
        <v>87851</v>
      </c>
      <c r="B5995" s="684" t="s">
        <v>48077</v>
      </c>
      <c r="C5995" s="684" t="s">
        <v>3</v>
      </c>
      <c r="D5995" s="685" t="s">
        <v>48078</v>
      </c>
    </row>
    <row r="5996" spans="1:4" ht="13.5" x14ac:dyDescent="0.25">
      <c r="A5996" s="684">
        <v>87852</v>
      </c>
      <c r="B5996" s="684" t="s">
        <v>48079</v>
      </c>
      <c r="C5996" s="684" t="s">
        <v>3</v>
      </c>
      <c r="D5996" s="685" t="s">
        <v>48080</v>
      </c>
    </row>
    <row r="5997" spans="1:4" ht="13.5" x14ac:dyDescent="0.25">
      <c r="A5997" s="684">
        <v>87853</v>
      </c>
      <c r="B5997" s="684" t="s">
        <v>48081</v>
      </c>
      <c r="C5997" s="684" t="s">
        <v>3</v>
      </c>
      <c r="D5997" s="685" t="s">
        <v>48082</v>
      </c>
    </row>
    <row r="5998" spans="1:4" ht="13.5" x14ac:dyDescent="0.25">
      <c r="A5998" s="684">
        <v>87854</v>
      </c>
      <c r="B5998" s="684" t="s">
        <v>48083</v>
      </c>
      <c r="C5998" s="684" t="s">
        <v>3</v>
      </c>
      <c r="D5998" s="685" t="s">
        <v>48084</v>
      </c>
    </row>
    <row r="5999" spans="1:4" ht="13.5" x14ac:dyDescent="0.25">
      <c r="A5999" s="684">
        <v>87855</v>
      </c>
      <c r="B5999" s="684" t="s">
        <v>48085</v>
      </c>
      <c r="C5999" s="684" t="s">
        <v>3</v>
      </c>
      <c r="D5999" s="685" t="s">
        <v>48086</v>
      </c>
    </row>
    <row r="6000" spans="1:4" ht="13.5" x14ac:dyDescent="0.25">
      <c r="A6000" s="684">
        <v>87856</v>
      </c>
      <c r="B6000" s="684" t="s">
        <v>48087</v>
      </c>
      <c r="C6000" s="684" t="s">
        <v>3</v>
      </c>
      <c r="D6000" s="685" t="s">
        <v>48088</v>
      </c>
    </row>
    <row r="6001" spans="1:4" ht="13.5" x14ac:dyDescent="0.25">
      <c r="A6001" s="684">
        <v>87857</v>
      </c>
      <c r="B6001" s="684" t="s">
        <v>48089</v>
      </c>
      <c r="C6001" s="684" t="s">
        <v>3</v>
      </c>
      <c r="D6001" s="685" t="s">
        <v>48090</v>
      </c>
    </row>
    <row r="6002" spans="1:4" ht="13.5" x14ac:dyDescent="0.25">
      <c r="A6002" s="684">
        <v>87858</v>
      </c>
      <c r="B6002" s="684" t="s">
        <v>48091</v>
      </c>
      <c r="C6002" s="684" t="s">
        <v>3</v>
      </c>
      <c r="D6002" s="685" t="s">
        <v>48092</v>
      </c>
    </row>
    <row r="6003" spans="1:4" ht="13.5" x14ac:dyDescent="0.25">
      <c r="A6003" s="684">
        <v>87859</v>
      </c>
      <c r="B6003" s="684" t="s">
        <v>48093</v>
      </c>
      <c r="C6003" s="684" t="s">
        <v>3</v>
      </c>
      <c r="D6003" s="685" t="s">
        <v>48094</v>
      </c>
    </row>
    <row r="6004" spans="1:4" ht="13.5" x14ac:dyDescent="0.25">
      <c r="A6004" s="684">
        <v>89048</v>
      </c>
      <c r="B6004" s="684" t="s">
        <v>48095</v>
      </c>
      <c r="C6004" s="684" t="s">
        <v>3</v>
      </c>
      <c r="D6004" s="685" t="s">
        <v>27570</v>
      </c>
    </row>
    <row r="6005" spans="1:4" ht="13.5" x14ac:dyDescent="0.25">
      <c r="A6005" s="684">
        <v>89049</v>
      </c>
      <c r="B6005" s="684" t="s">
        <v>48096</v>
      </c>
      <c r="C6005" s="684" t="s">
        <v>3</v>
      </c>
      <c r="D6005" s="685" t="s">
        <v>25255</v>
      </c>
    </row>
    <row r="6006" spans="1:4" ht="13.5" x14ac:dyDescent="0.25">
      <c r="A6006" s="684">
        <v>89173</v>
      </c>
      <c r="B6006" s="684" t="s">
        <v>48097</v>
      </c>
      <c r="C6006" s="684" t="s">
        <v>3</v>
      </c>
      <c r="D6006" s="685" t="s">
        <v>48098</v>
      </c>
    </row>
    <row r="6007" spans="1:4" ht="13.5" x14ac:dyDescent="0.25">
      <c r="A6007" s="684">
        <v>90406</v>
      </c>
      <c r="B6007" s="684" t="s">
        <v>48099</v>
      </c>
      <c r="C6007" s="684" t="s">
        <v>3</v>
      </c>
      <c r="D6007" s="685" t="s">
        <v>48100</v>
      </c>
    </row>
    <row r="6008" spans="1:4" ht="13.5" x14ac:dyDescent="0.25">
      <c r="A6008" s="684">
        <v>90407</v>
      </c>
      <c r="B6008" s="684" t="s">
        <v>48101</v>
      </c>
      <c r="C6008" s="684" t="s">
        <v>3</v>
      </c>
      <c r="D6008" s="685" t="s">
        <v>27571</v>
      </c>
    </row>
    <row r="6009" spans="1:4" ht="13.5" x14ac:dyDescent="0.25">
      <c r="A6009" s="684">
        <v>90408</v>
      </c>
      <c r="B6009" s="684" t="s">
        <v>48102</v>
      </c>
      <c r="C6009" s="684" t="s">
        <v>3</v>
      </c>
      <c r="D6009" s="685" t="s">
        <v>45484</v>
      </c>
    </row>
    <row r="6010" spans="1:4" ht="13.5" x14ac:dyDescent="0.25">
      <c r="A6010" s="684">
        <v>90409</v>
      </c>
      <c r="B6010" s="684" t="s">
        <v>48103</v>
      </c>
      <c r="C6010" s="684" t="s">
        <v>3</v>
      </c>
      <c r="D6010" s="685" t="s">
        <v>26543</v>
      </c>
    </row>
    <row r="6011" spans="1:4" ht="13.5" x14ac:dyDescent="0.25">
      <c r="A6011" s="684">
        <v>87242</v>
      </c>
      <c r="B6011" s="684" t="s">
        <v>48104</v>
      </c>
      <c r="C6011" s="684" t="s">
        <v>3</v>
      </c>
      <c r="D6011" s="685" t="s">
        <v>48105</v>
      </c>
    </row>
    <row r="6012" spans="1:4" ht="13.5" x14ac:dyDescent="0.25">
      <c r="A6012" s="684">
        <v>87243</v>
      </c>
      <c r="B6012" s="684" t="s">
        <v>48106</v>
      </c>
      <c r="C6012" s="684" t="s">
        <v>3</v>
      </c>
      <c r="D6012" s="685" t="s">
        <v>48107</v>
      </c>
    </row>
    <row r="6013" spans="1:4" ht="13.5" x14ac:dyDescent="0.25">
      <c r="A6013" s="684">
        <v>87244</v>
      </c>
      <c r="B6013" s="684" t="s">
        <v>48108</v>
      </c>
      <c r="C6013" s="684" t="s">
        <v>3</v>
      </c>
      <c r="D6013" s="685" t="s">
        <v>48109</v>
      </c>
    </row>
    <row r="6014" spans="1:4" ht="13.5" x14ac:dyDescent="0.25">
      <c r="A6014" s="684">
        <v>87245</v>
      </c>
      <c r="B6014" s="684" t="s">
        <v>48110</v>
      </c>
      <c r="C6014" s="684" t="s">
        <v>3</v>
      </c>
      <c r="D6014" s="685" t="s">
        <v>44596</v>
      </c>
    </row>
    <row r="6015" spans="1:4" ht="13.5" x14ac:dyDescent="0.25">
      <c r="A6015" s="684">
        <v>87264</v>
      </c>
      <c r="B6015" s="684" t="s">
        <v>48111</v>
      </c>
      <c r="C6015" s="684" t="s">
        <v>3</v>
      </c>
      <c r="D6015" s="685" t="s">
        <v>48112</v>
      </c>
    </row>
    <row r="6016" spans="1:4" ht="13.5" x14ac:dyDescent="0.25">
      <c r="A6016" s="684">
        <v>87265</v>
      </c>
      <c r="B6016" s="684" t="s">
        <v>48113</v>
      </c>
      <c r="C6016" s="684" t="s">
        <v>3</v>
      </c>
      <c r="D6016" s="685" t="s">
        <v>27572</v>
      </c>
    </row>
    <row r="6017" spans="1:4" ht="13.5" x14ac:dyDescent="0.25">
      <c r="A6017" s="684">
        <v>87266</v>
      </c>
      <c r="B6017" s="684" t="s">
        <v>48114</v>
      </c>
      <c r="C6017" s="684" t="s">
        <v>3</v>
      </c>
      <c r="D6017" s="685" t="s">
        <v>48115</v>
      </c>
    </row>
    <row r="6018" spans="1:4" ht="13.5" x14ac:dyDescent="0.25">
      <c r="A6018" s="684">
        <v>87267</v>
      </c>
      <c r="B6018" s="684" t="s">
        <v>48116</v>
      </c>
      <c r="C6018" s="684" t="s">
        <v>3</v>
      </c>
      <c r="D6018" s="685" t="s">
        <v>48117</v>
      </c>
    </row>
    <row r="6019" spans="1:4" ht="13.5" x14ac:dyDescent="0.25">
      <c r="A6019" s="684">
        <v>87268</v>
      </c>
      <c r="B6019" s="684" t="s">
        <v>48118</v>
      </c>
      <c r="C6019" s="684" t="s">
        <v>3</v>
      </c>
      <c r="D6019" s="685" t="s">
        <v>48119</v>
      </c>
    </row>
    <row r="6020" spans="1:4" ht="13.5" x14ac:dyDescent="0.25">
      <c r="A6020" s="684">
        <v>87269</v>
      </c>
      <c r="B6020" s="684" t="s">
        <v>48120</v>
      </c>
      <c r="C6020" s="684" t="s">
        <v>3</v>
      </c>
      <c r="D6020" s="685" t="s">
        <v>44276</v>
      </c>
    </row>
    <row r="6021" spans="1:4" ht="13.5" x14ac:dyDescent="0.25">
      <c r="A6021" s="684">
        <v>87270</v>
      </c>
      <c r="B6021" s="684" t="s">
        <v>48121</v>
      </c>
      <c r="C6021" s="684" t="s">
        <v>3</v>
      </c>
      <c r="D6021" s="685" t="s">
        <v>48122</v>
      </c>
    </row>
    <row r="6022" spans="1:4" ht="13.5" x14ac:dyDescent="0.25">
      <c r="A6022" s="684">
        <v>87271</v>
      </c>
      <c r="B6022" s="684" t="s">
        <v>48123</v>
      </c>
      <c r="C6022" s="684" t="s">
        <v>3</v>
      </c>
      <c r="D6022" s="685" t="s">
        <v>48124</v>
      </c>
    </row>
    <row r="6023" spans="1:4" ht="13.5" x14ac:dyDescent="0.25">
      <c r="A6023" s="684">
        <v>87272</v>
      </c>
      <c r="B6023" s="684" t="s">
        <v>48125</v>
      </c>
      <c r="C6023" s="684" t="s">
        <v>3</v>
      </c>
      <c r="D6023" s="685" t="s">
        <v>48126</v>
      </c>
    </row>
    <row r="6024" spans="1:4" ht="13.5" x14ac:dyDescent="0.25">
      <c r="A6024" s="684">
        <v>87273</v>
      </c>
      <c r="B6024" s="684" t="s">
        <v>48127</v>
      </c>
      <c r="C6024" s="684" t="s">
        <v>3</v>
      </c>
      <c r="D6024" s="685" t="s">
        <v>45697</v>
      </c>
    </row>
    <row r="6025" spans="1:4" ht="13.5" x14ac:dyDescent="0.25">
      <c r="A6025" s="684">
        <v>87274</v>
      </c>
      <c r="B6025" s="684" t="s">
        <v>48128</v>
      </c>
      <c r="C6025" s="684" t="s">
        <v>3</v>
      </c>
      <c r="D6025" s="685" t="s">
        <v>48129</v>
      </c>
    </row>
    <row r="6026" spans="1:4" ht="13.5" x14ac:dyDescent="0.25">
      <c r="A6026" s="684">
        <v>87275</v>
      </c>
      <c r="B6026" s="684" t="s">
        <v>48130</v>
      </c>
      <c r="C6026" s="684" t="s">
        <v>3</v>
      </c>
      <c r="D6026" s="685" t="s">
        <v>48131</v>
      </c>
    </row>
    <row r="6027" spans="1:4" ht="13.5" x14ac:dyDescent="0.25">
      <c r="A6027" s="684">
        <v>88786</v>
      </c>
      <c r="B6027" s="684" t="s">
        <v>48132</v>
      </c>
      <c r="C6027" s="684" t="s">
        <v>3</v>
      </c>
      <c r="D6027" s="685" t="s">
        <v>48133</v>
      </c>
    </row>
    <row r="6028" spans="1:4" ht="13.5" x14ac:dyDescent="0.25">
      <c r="A6028" s="684">
        <v>88787</v>
      </c>
      <c r="B6028" s="684" t="s">
        <v>48134</v>
      </c>
      <c r="C6028" s="684" t="s">
        <v>3</v>
      </c>
      <c r="D6028" s="685" t="s">
        <v>48135</v>
      </c>
    </row>
    <row r="6029" spans="1:4" ht="13.5" x14ac:dyDescent="0.25">
      <c r="A6029" s="684">
        <v>88788</v>
      </c>
      <c r="B6029" s="684" t="s">
        <v>48136</v>
      </c>
      <c r="C6029" s="684" t="s">
        <v>3</v>
      </c>
      <c r="D6029" s="685" t="s">
        <v>48137</v>
      </c>
    </row>
    <row r="6030" spans="1:4" ht="13.5" x14ac:dyDescent="0.25">
      <c r="A6030" s="684">
        <v>88789</v>
      </c>
      <c r="B6030" s="684" t="s">
        <v>48138</v>
      </c>
      <c r="C6030" s="684" t="s">
        <v>3</v>
      </c>
      <c r="D6030" s="685" t="s">
        <v>48139</v>
      </c>
    </row>
    <row r="6031" spans="1:4" ht="13.5" x14ac:dyDescent="0.25">
      <c r="A6031" s="684">
        <v>89045</v>
      </c>
      <c r="B6031" s="684" t="s">
        <v>48140</v>
      </c>
      <c r="C6031" s="684" t="s">
        <v>3</v>
      </c>
      <c r="D6031" s="685" t="s">
        <v>27573</v>
      </c>
    </row>
    <row r="6032" spans="1:4" ht="13.5" x14ac:dyDescent="0.25">
      <c r="A6032" s="684">
        <v>89170</v>
      </c>
      <c r="B6032" s="684" t="s">
        <v>48141</v>
      </c>
      <c r="C6032" s="684" t="s">
        <v>3</v>
      </c>
      <c r="D6032" s="685" t="s">
        <v>45691</v>
      </c>
    </row>
    <row r="6033" spans="1:4" ht="13.5" x14ac:dyDescent="0.25">
      <c r="A6033" s="684">
        <v>93392</v>
      </c>
      <c r="B6033" s="684" t="s">
        <v>48142</v>
      </c>
      <c r="C6033" s="684" t="s">
        <v>3</v>
      </c>
      <c r="D6033" s="685" t="s">
        <v>48143</v>
      </c>
    </row>
    <row r="6034" spans="1:4" ht="13.5" x14ac:dyDescent="0.25">
      <c r="A6034" s="684">
        <v>93393</v>
      </c>
      <c r="B6034" s="684" t="s">
        <v>48144</v>
      </c>
      <c r="C6034" s="684" t="s">
        <v>3</v>
      </c>
      <c r="D6034" s="685" t="s">
        <v>42716</v>
      </c>
    </row>
    <row r="6035" spans="1:4" ht="13.5" x14ac:dyDescent="0.25">
      <c r="A6035" s="684">
        <v>93394</v>
      </c>
      <c r="B6035" s="684" t="s">
        <v>48145</v>
      </c>
      <c r="C6035" s="684" t="s">
        <v>3</v>
      </c>
      <c r="D6035" s="685" t="s">
        <v>26459</v>
      </c>
    </row>
    <row r="6036" spans="1:4" ht="13.5" x14ac:dyDescent="0.25">
      <c r="A6036" s="684">
        <v>93395</v>
      </c>
      <c r="B6036" s="684" t="s">
        <v>48146</v>
      </c>
      <c r="C6036" s="684" t="s">
        <v>3</v>
      </c>
      <c r="D6036" s="685" t="s">
        <v>27397</v>
      </c>
    </row>
    <row r="6037" spans="1:4" ht="13.5" x14ac:dyDescent="0.25">
      <c r="A6037" s="684">
        <v>99194</v>
      </c>
      <c r="B6037" s="684" t="s">
        <v>48147</v>
      </c>
      <c r="C6037" s="684" t="s">
        <v>3</v>
      </c>
      <c r="D6037" s="685" t="s">
        <v>27574</v>
      </c>
    </row>
    <row r="6038" spans="1:4" ht="13.5" x14ac:dyDescent="0.25">
      <c r="A6038" s="684">
        <v>99195</v>
      </c>
      <c r="B6038" s="684" t="s">
        <v>48148</v>
      </c>
      <c r="C6038" s="684" t="s">
        <v>3</v>
      </c>
      <c r="D6038" s="685" t="s">
        <v>26469</v>
      </c>
    </row>
    <row r="6039" spans="1:4" ht="13.5" x14ac:dyDescent="0.25">
      <c r="A6039" s="684">
        <v>99196</v>
      </c>
      <c r="B6039" s="684" t="s">
        <v>48149</v>
      </c>
      <c r="C6039" s="684" t="s">
        <v>3</v>
      </c>
      <c r="D6039" s="685" t="s">
        <v>48150</v>
      </c>
    </row>
    <row r="6040" spans="1:4" ht="13.5" x14ac:dyDescent="0.25">
      <c r="A6040" s="684">
        <v>99198</v>
      </c>
      <c r="B6040" s="684" t="s">
        <v>48151</v>
      </c>
      <c r="C6040" s="684" t="s">
        <v>3</v>
      </c>
      <c r="D6040" s="685" t="s">
        <v>48152</v>
      </c>
    </row>
    <row r="6041" spans="1:4" ht="13.5" x14ac:dyDescent="0.25">
      <c r="A6041" s="684">
        <v>101965</v>
      </c>
      <c r="B6041" s="684" t="s">
        <v>26470</v>
      </c>
      <c r="C6041" s="684" t="s">
        <v>4</v>
      </c>
      <c r="D6041" s="685" t="s">
        <v>48153</v>
      </c>
    </row>
    <row r="6042" spans="1:4" ht="13.5" x14ac:dyDescent="0.25">
      <c r="A6042" s="684">
        <v>101966</v>
      </c>
      <c r="B6042" s="684" t="s">
        <v>26471</v>
      </c>
      <c r="C6042" s="684" t="s">
        <v>4</v>
      </c>
      <c r="D6042" s="685" t="s">
        <v>48154</v>
      </c>
    </row>
    <row r="6043" spans="1:4" ht="13.5" x14ac:dyDescent="0.25">
      <c r="A6043" s="684">
        <v>101979</v>
      </c>
      <c r="B6043" s="684" t="s">
        <v>26472</v>
      </c>
      <c r="C6043" s="684" t="s">
        <v>4</v>
      </c>
      <c r="D6043" s="685" t="s">
        <v>45437</v>
      </c>
    </row>
    <row r="6044" spans="1:4" ht="13.5" x14ac:dyDescent="0.25">
      <c r="A6044" s="684">
        <v>96112</v>
      </c>
      <c r="B6044" s="684" t="s">
        <v>48155</v>
      </c>
      <c r="C6044" s="684" t="s">
        <v>3</v>
      </c>
      <c r="D6044" s="685" t="s">
        <v>48156</v>
      </c>
    </row>
    <row r="6045" spans="1:4" ht="13.5" x14ac:dyDescent="0.25">
      <c r="A6045" s="684">
        <v>96117</v>
      </c>
      <c r="B6045" s="684" t="s">
        <v>48157</v>
      </c>
      <c r="C6045" s="684" t="s">
        <v>3</v>
      </c>
      <c r="D6045" s="685" t="s">
        <v>48158</v>
      </c>
    </row>
    <row r="6046" spans="1:4" ht="13.5" x14ac:dyDescent="0.25">
      <c r="A6046" s="684">
        <v>96122</v>
      </c>
      <c r="B6046" s="684" t="s">
        <v>48159</v>
      </c>
      <c r="C6046" s="684" t="s">
        <v>4</v>
      </c>
      <c r="D6046" s="685" t="s">
        <v>48160</v>
      </c>
    </row>
    <row r="6047" spans="1:4" ht="13.5" x14ac:dyDescent="0.25">
      <c r="A6047" s="684">
        <v>96109</v>
      </c>
      <c r="B6047" s="684" t="s">
        <v>48161</v>
      </c>
      <c r="C6047" s="684" t="s">
        <v>3</v>
      </c>
      <c r="D6047" s="685" t="s">
        <v>48162</v>
      </c>
    </row>
    <row r="6048" spans="1:4" ht="13.5" x14ac:dyDescent="0.25">
      <c r="A6048" s="684">
        <v>96110</v>
      </c>
      <c r="B6048" s="684" t="s">
        <v>48163</v>
      </c>
      <c r="C6048" s="684" t="s">
        <v>3</v>
      </c>
      <c r="D6048" s="685" t="s">
        <v>48164</v>
      </c>
    </row>
    <row r="6049" spans="1:4" ht="13.5" x14ac:dyDescent="0.25">
      <c r="A6049" s="684">
        <v>96113</v>
      </c>
      <c r="B6049" s="684" t="s">
        <v>48165</v>
      </c>
      <c r="C6049" s="684" t="s">
        <v>3</v>
      </c>
      <c r="D6049" s="685" t="s">
        <v>48166</v>
      </c>
    </row>
    <row r="6050" spans="1:4" ht="13.5" x14ac:dyDescent="0.25">
      <c r="A6050" s="684">
        <v>96114</v>
      </c>
      <c r="B6050" s="684" t="s">
        <v>48167</v>
      </c>
      <c r="C6050" s="684" t="s">
        <v>3</v>
      </c>
      <c r="D6050" s="685" t="s">
        <v>48168</v>
      </c>
    </row>
    <row r="6051" spans="1:4" ht="13.5" x14ac:dyDescent="0.25">
      <c r="A6051" s="684">
        <v>96120</v>
      </c>
      <c r="B6051" s="684" t="s">
        <v>48169</v>
      </c>
      <c r="C6051" s="684" t="s">
        <v>4</v>
      </c>
      <c r="D6051" s="685" t="s">
        <v>41829</v>
      </c>
    </row>
    <row r="6052" spans="1:4" ht="13.5" x14ac:dyDescent="0.25">
      <c r="A6052" s="684">
        <v>96123</v>
      </c>
      <c r="B6052" s="684" t="s">
        <v>48170</v>
      </c>
      <c r="C6052" s="684" t="s">
        <v>4</v>
      </c>
      <c r="D6052" s="685" t="s">
        <v>27575</v>
      </c>
    </row>
    <row r="6053" spans="1:4" ht="13.5" x14ac:dyDescent="0.25">
      <c r="A6053" s="684">
        <v>99054</v>
      </c>
      <c r="B6053" s="684" t="s">
        <v>48171</v>
      </c>
      <c r="C6053" s="684" t="s">
        <v>3</v>
      </c>
      <c r="D6053" s="685" t="s">
        <v>24411</v>
      </c>
    </row>
    <row r="6054" spans="1:4" ht="13.5" x14ac:dyDescent="0.25">
      <c r="A6054" s="684">
        <v>96111</v>
      </c>
      <c r="B6054" s="684" t="s">
        <v>48172</v>
      </c>
      <c r="C6054" s="684" t="s">
        <v>3</v>
      </c>
      <c r="D6054" s="685" t="s">
        <v>41852</v>
      </c>
    </row>
    <row r="6055" spans="1:4" ht="13.5" x14ac:dyDescent="0.25">
      <c r="A6055" s="684">
        <v>96116</v>
      </c>
      <c r="B6055" s="684" t="s">
        <v>48173</v>
      </c>
      <c r="C6055" s="684" t="s">
        <v>3</v>
      </c>
      <c r="D6055" s="685" t="s">
        <v>47318</v>
      </c>
    </row>
    <row r="6056" spans="1:4" ht="13.5" x14ac:dyDescent="0.25">
      <c r="A6056" s="684">
        <v>96121</v>
      </c>
      <c r="B6056" s="684" t="s">
        <v>48174</v>
      </c>
      <c r="C6056" s="684" t="s">
        <v>4</v>
      </c>
      <c r="D6056" s="685" t="s">
        <v>23915</v>
      </c>
    </row>
    <row r="6057" spans="1:4" ht="13.5" x14ac:dyDescent="0.25">
      <c r="A6057" s="684">
        <v>96485</v>
      </c>
      <c r="B6057" s="684" t="s">
        <v>48175</v>
      </c>
      <c r="C6057" s="684" t="s">
        <v>3</v>
      </c>
      <c r="D6057" s="685" t="s">
        <v>46358</v>
      </c>
    </row>
    <row r="6058" spans="1:4" ht="13.5" x14ac:dyDescent="0.25">
      <c r="A6058" s="684">
        <v>96486</v>
      </c>
      <c r="B6058" s="684" t="s">
        <v>48176</v>
      </c>
      <c r="C6058" s="684" t="s">
        <v>3</v>
      </c>
      <c r="D6058" s="685" t="s">
        <v>48177</v>
      </c>
    </row>
    <row r="6059" spans="1:4" ht="13.5" x14ac:dyDescent="0.25">
      <c r="A6059" s="684">
        <v>91514</v>
      </c>
      <c r="B6059" s="684" t="s">
        <v>48178</v>
      </c>
      <c r="C6059" s="684" t="s">
        <v>3</v>
      </c>
      <c r="D6059" s="685" t="s">
        <v>48179</v>
      </c>
    </row>
    <row r="6060" spans="1:4" ht="13.5" x14ac:dyDescent="0.25">
      <c r="A6060" s="684">
        <v>91515</v>
      </c>
      <c r="B6060" s="684" t="s">
        <v>48180</v>
      </c>
      <c r="C6060" s="684" t="s">
        <v>3</v>
      </c>
      <c r="D6060" s="685" t="s">
        <v>48181</v>
      </c>
    </row>
    <row r="6061" spans="1:4" ht="13.5" x14ac:dyDescent="0.25">
      <c r="A6061" s="684">
        <v>91516</v>
      </c>
      <c r="B6061" s="684" t="s">
        <v>48182</v>
      </c>
      <c r="C6061" s="684" t="s">
        <v>3</v>
      </c>
      <c r="D6061" s="685" t="s">
        <v>24234</v>
      </c>
    </row>
    <row r="6062" spans="1:4" ht="13.5" x14ac:dyDescent="0.25">
      <c r="A6062" s="684">
        <v>91517</v>
      </c>
      <c r="B6062" s="684" t="s">
        <v>48183</v>
      </c>
      <c r="C6062" s="684" t="s">
        <v>3</v>
      </c>
      <c r="D6062" s="685" t="s">
        <v>27576</v>
      </c>
    </row>
    <row r="6063" spans="1:4" ht="13.5" x14ac:dyDescent="0.25">
      <c r="A6063" s="684">
        <v>91519</v>
      </c>
      <c r="B6063" s="684" t="s">
        <v>48184</v>
      </c>
      <c r="C6063" s="684" t="s">
        <v>3</v>
      </c>
      <c r="D6063" s="685" t="s">
        <v>26639</v>
      </c>
    </row>
    <row r="6064" spans="1:4" ht="13.5" x14ac:dyDescent="0.25">
      <c r="A6064" s="684">
        <v>91520</v>
      </c>
      <c r="B6064" s="684" t="s">
        <v>48185</v>
      </c>
      <c r="C6064" s="684" t="s">
        <v>3</v>
      </c>
      <c r="D6064" s="685" t="s">
        <v>27577</v>
      </c>
    </row>
    <row r="6065" spans="1:4" ht="13.5" x14ac:dyDescent="0.25">
      <c r="A6065" s="684">
        <v>91522</v>
      </c>
      <c r="B6065" s="684" t="s">
        <v>48186</v>
      </c>
      <c r="C6065" s="684" t="s">
        <v>3</v>
      </c>
      <c r="D6065" s="685" t="s">
        <v>48187</v>
      </c>
    </row>
    <row r="6066" spans="1:4" ht="13.5" x14ac:dyDescent="0.25">
      <c r="A6066" s="684">
        <v>91525</v>
      </c>
      <c r="B6066" s="684" t="s">
        <v>48188</v>
      </c>
      <c r="C6066" s="684" t="s">
        <v>3</v>
      </c>
      <c r="D6066" s="685" t="s">
        <v>48189</v>
      </c>
    </row>
    <row r="6067" spans="1:4" ht="13.5" x14ac:dyDescent="0.25">
      <c r="A6067" s="684">
        <v>87280</v>
      </c>
      <c r="B6067" s="684" t="s">
        <v>23227</v>
      </c>
      <c r="C6067" s="684" t="s">
        <v>20</v>
      </c>
      <c r="D6067" s="685" t="s">
        <v>48190</v>
      </c>
    </row>
    <row r="6068" spans="1:4" ht="13.5" x14ac:dyDescent="0.25">
      <c r="A6068" s="684">
        <v>87281</v>
      </c>
      <c r="B6068" s="684" t="s">
        <v>23228</v>
      </c>
      <c r="C6068" s="684" t="s">
        <v>20</v>
      </c>
      <c r="D6068" s="685" t="s">
        <v>48191</v>
      </c>
    </row>
    <row r="6069" spans="1:4" ht="13.5" x14ac:dyDescent="0.25">
      <c r="A6069" s="684">
        <v>87283</v>
      </c>
      <c r="B6069" s="684" t="s">
        <v>23229</v>
      </c>
      <c r="C6069" s="684" t="s">
        <v>20</v>
      </c>
      <c r="D6069" s="685" t="s">
        <v>48192</v>
      </c>
    </row>
    <row r="6070" spans="1:4" ht="13.5" x14ac:dyDescent="0.25">
      <c r="A6070" s="684">
        <v>87284</v>
      </c>
      <c r="B6070" s="684" t="s">
        <v>23230</v>
      </c>
      <c r="C6070" s="684" t="s">
        <v>20</v>
      </c>
      <c r="D6070" s="685" t="s">
        <v>48193</v>
      </c>
    </row>
    <row r="6071" spans="1:4" ht="13.5" x14ac:dyDescent="0.25">
      <c r="A6071" s="684">
        <v>87286</v>
      </c>
      <c r="B6071" s="684" t="s">
        <v>23231</v>
      </c>
      <c r="C6071" s="684" t="s">
        <v>20</v>
      </c>
      <c r="D6071" s="685" t="s">
        <v>48194</v>
      </c>
    </row>
    <row r="6072" spans="1:4" ht="13.5" x14ac:dyDescent="0.25">
      <c r="A6072" s="684">
        <v>87287</v>
      </c>
      <c r="B6072" s="684" t="s">
        <v>23232</v>
      </c>
      <c r="C6072" s="684" t="s">
        <v>20</v>
      </c>
      <c r="D6072" s="685" t="s">
        <v>48195</v>
      </c>
    </row>
    <row r="6073" spans="1:4" ht="13.5" x14ac:dyDescent="0.25">
      <c r="A6073" s="684">
        <v>87289</v>
      </c>
      <c r="B6073" s="684" t="s">
        <v>23233</v>
      </c>
      <c r="C6073" s="684" t="s">
        <v>20</v>
      </c>
      <c r="D6073" s="685" t="s">
        <v>48196</v>
      </c>
    </row>
    <row r="6074" spans="1:4" ht="13.5" x14ac:dyDescent="0.25">
      <c r="A6074" s="684">
        <v>87290</v>
      </c>
      <c r="B6074" s="684" t="s">
        <v>23234</v>
      </c>
      <c r="C6074" s="684" t="s">
        <v>20</v>
      </c>
      <c r="D6074" s="685" t="s">
        <v>48197</v>
      </c>
    </row>
    <row r="6075" spans="1:4" ht="13.5" x14ac:dyDescent="0.25">
      <c r="A6075" s="684">
        <v>87292</v>
      </c>
      <c r="B6075" s="684" t="s">
        <v>23235</v>
      </c>
      <c r="C6075" s="684" t="s">
        <v>20</v>
      </c>
      <c r="D6075" s="685" t="s">
        <v>48198</v>
      </c>
    </row>
    <row r="6076" spans="1:4" ht="13.5" x14ac:dyDescent="0.25">
      <c r="A6076" s="684">
        <v>87294</v>
      </c>
      <c r="B6076" s="684" t="s">
        <v>23236</v>
      </c>
      <c r="C6076" s="684" t="s">
        <v>20</v>
      </c>
      <c r="D6076" s="685" t="s">
        <v>48199</v>
      </c>
    </row>
    <row r="6077" spans="1:4" ht="13.5" x14ac:dyDescent="0.25">
      <c r="A6077" s="684">
        <v>87295</v>
      </c>
      <c r="B6077" s="684" t="s">
        <v>23237</v>
      </c>
      <c r="C6077" s="684" t="s">
        <v>20</v>
      </c>
      <c r="D6077" s="685" t="s">
        <v>48200</v>
      </c>
    </row>
    <row r="6078" spans="1:4" ht="13.5" x14ac:dyDescent="0.25">
      <c r="A6078" s="684">
        <v>87296</v>
      </c>
      <c r="B6078" s="684" t="s">
        <v>23238</v>
      </c>
      <c r="C6078" s="684" t="s">
        <v>20</v>
      </c>
      <c r="D6078" s="685" t="s">
        <v>48201</v>
      </c>
    </row>
    <row r="6079" spans="1:4" ht="13.5" x14ac:dyDescent="0.25">
      <c r="A6079" s="684">
        <v>87298</v>
      </c>
      <c r="B6079" s="684" t="s">
        <v>23239</v>
      </c>
      <c r="C6079" s="684" t="s">
        <v>20</v>
      </c>
      <c r="D6079" s="685" t="s">
        <v>48202</v>
      </c>
    </row>
    <row r="6080" spans="1:4" ht="13.5" x14ac:dyDescent="0.25">
      <c r="A6080" s="684">
        <v>87299</v>
      </c>
      <c r="B6080" s="684" t="s">
        <v>23240</v>
      </c>
      <c r="C6080" s="684" t="s">
        <v>20</v>
      </c>
      <c r="D6080" s="685" t="s">
        <v>48203</v>
      </c>
    </row>
    <row r="6081" spans="1:4" ht="13.5" x14ac:dyDescent="0.25">
      <c r="A6081" s="684">
        <v>87301</v>
      </c>
      <c r="B6081" s="684" t="s">
        <v>23241</v>
      </c>
      <c r="C6081" s="684" t="s">
        <v>20</v>
      </c>
      <c r="D6081" s="685" t="s">
        <v>48204</v>
      </c>
    </row>
    <row r="6082" spans="1:4" ht="13.5" x14ac:dyDescent="0.25">
      <c r="A6082" s="684">
        <v>87302</v>
      </c>
      <c r="B6082" s="684" t="s">
        <v>23242</v>
      </c>
      <c r="C6082" s="684" t="s">
        <v>20</v>
      </c>
      <c r="D6082" s="685" t="s">
        <v>48205</v>
      </c>
    </row>
    <row r="6083" spans="1:4" ht="13.5" x14ac:dyDescent="0.25">
      <c r="A6083" s="684">
        <v>87304</v>
      </c>
      <c r="B6083" s="684" t="s">
        <v>23243</v>
      </c>
      <c r="C6083" s="684" t="s">
        <v>20</v>
      </c>
      <c r="D6083" s="685" t="s">
        <v>48206</v>
      </c>
    </row>
    <row r="6084" spans="1:4" ht="13.5" x14ac:dyDescent="0.25">
      <c r="A6084" s="684">
        <v>87305</v>
      </c>
      <c r="B6084" s="684" t="s">
        <v>23244</v>
      </c>
      <c r="C6084" s="684" t="s">
        <v>20</v>
      </c>
      <c r="D6084" s="685" t="s">
        <v>48207</v>
      </c>
    </row>
    <row r="6085" spans="1:4" ht="13.5" x14ac:dyDescent="0.25">
      <c r="A6085" s="684">
        <v>87307</v>
      </c>
      <c r="B6085" s="684" t="s">
        <v>23245</v>
      </c>
      <c r="C6085" s="684" t="s">
        <v>20</v>
      </c>
      <c r="D6085" s="685" t="s">
        <v>48208</v>
      </c>
    </row>
    <row r="6086" spans="1:4" ht="13.5" x14ac:dyDescent="0.25">
      <c r="A6086" s="684">
        <v>87308</v>
      </c>
      <c r="B6086" s="684" t="s">
        <v>23246</v>
      </c>
      <c r="C6086" s="684" t="s">
        <v>20</v>
      </c>
      <c r="D6086" s="685" t="s">
        <v>48209</v>
      </c>
    </row>
    <row r="6087" spans="1:4" ht="13.5" x14ac:dyDescent="0.25">
      <c r="A6087" s="684">
        <v>87310</v>
      </c>
      <c r="B6087" s="684" t="s">
        <v>23247</v>
      </c>
      <c r="C6087" s="684" t="s">
        <v>20</v>
      </c>
      <c r="D6087" s="685" t="s">
        <v>48210</v>
      </c>
    </row>
    <row r="6088" spans="1:4" ht="13.5" x14ac:dyDescent="0.25">
      <c r="A6088" s="684">
        <v>87311</v>
      </c>
      <c r="B6088" s="684" t="s">
        <v>23248</v>
      </c>
      <c r="C6088" s="684" t="s">
        <v>20</v>
      </c>
      <c r="D6088" s="685" t="s">
        <v>48211</v>
      </c>
    </row>
    <row r="6089" spans="1:4" ht="13.5" x14ac:dyDescent="0.25">
      <c r="A6089" s="684">
        <v>87313</v>
      </c>
      <c r="B6089" s="684" t="s">
        <v>23249</v>
      </c>
      <c r="C6089" s="684" t="s">
        <v>20</v>
      </c>
      <c r="D6089" s="685" t="s">
        <v>48212</v>
      </c>
    </row>
    <row r="6090" spans="1:4" ht="13.5" x14ac:dyDescent="0.25">
      <c r="A6090" s="684">
        <v>87314</v>
      </c>
      <c r="B6090" s="684" t="s">
        <v>23250</v>
      </c>
      <c r="C6090" s="684" t="s">
        <v>20</v>
      </c>
      <c r="D6090" s="685" t="s">
        <v>48213</v>
      </c>
    </row>
    <row r="6091" spans="1:4" ht="13.5" x14ac:dyDescent="0.25">
      <c r="A6091" s="684">
        <v>87316</v>
      </c>
      <c r="B6091" s="684" t="s">
        <v>23251</v>
      </c>
      <c r="C6091" s="684" t="s">
        <v>20</v>
      </c>
      <c r="D6091" s="685" t="s">
        <v>48214</v>
      </c>
    </row>
    <row r="6092" spans="1:4" ht="13.5" x14ac:dyDescent="0.25">
      <c r="A6092" s="684">
        <v>87317</v>
      </c>
      <c r="B6092" s="684" t="s">
        <v>23252</v>
      </c>
      <c r="C6092" s="684" t="s">
        <v>20</v>
      </c>
      <c r="D6092" s="685" t="s">
        <v>48215</v>
      </c>
    </row>
    <row r="6093" spans="1:4" ht="13.5" x14ac:dyDescent="0.25">
      <c r="A6093" s="684">
        <v>87319</v>
      </c>
      <c r="B6093" s="684" t="s">
        <v>23253</v>
      </c>
      <c r="C6093" s="684" t="s">
        <v>20</v>
      </c>
      <c r="D6093" s="685" t="s">
        <v>48216</v>
      </c>
    </row>
    <row r="6094" spans="1:4" ht="13.5" x14ac:dyDescent="0.25">
      <c r="A6094" s="684">
        <v>87320</v>
      </c>
      <c r="B6094" s="684" t="s">
        <v>23254</v>
      </c>
      <c r="C6094" s="684" t="s">
        <v>20</v>
      </c>
      <c r="D6094" s="685" t="s">
        <v>48217</v>
      </c>
    </row>
    <row r="6095" spans="1:4" ht="13.5" x14ac:dyDescent="0.25">
      <c r="A6095" s="684">
        <v>87322</v>
      </c>
      <c r="B6095" s="684" t="s">
        <v>23255</v>
      </c>
      <c r="C6095" s="684" t="s">
        <v>20</v>
      </c>
      <c r="D6095" s="685" t="s">
        <v>48218</v>
      </c>
    </row>
    <row r="6096" spans="1:4" ht="13.5" x14ac:dyDescent="0.25">
      <c r="A6096" s="684">
        <v>87323</v>
      </c>
      <c r="B6096" s="684" t="s">
        <v>23256</v>
      </c>
      <c r="C6096" s="684" t="s">
        <v>20</v>
      </c>
      <c r="D6096" s="685" t="s">
        <v>48219</v>
      </c>
    </row>
    <row r="6097" spans="1:4" ht="13.5" x14ac:dyDescent="0.25">
      <c r="A6097" s="684">
        <v>87325</v>
      </c>
      <c r="B6097" s="684" t="s">
        <v>23257</v>
      </c>
      <c r="C6097" s="684" t="s">
        <v>20</v>
      </c>
      <c r="D6097" s="685" t="s">
        <v>48220</v>
      </c>
    </row>
    <row r="6098" spans="1:4" ht="13.5" x14ac:dyDescent="0.25">
      <c r="A6098" s="684">
        <v>87326</v>
      </c>
      <c r="B6098" s="684" t="s">
        <v>23258</v>
      </c>
      <c r="C6098" s="684" t="s">
        <v>20</v>
      </c>
      <c r="D6098" s="685" t="s">
        <v>48221</v>
      </c>
    </row>
    <row r="6099" spans="1:4" ht="13.5" x14ac:dyDescent="0.25">
      <c r="A6099" s="684">
        <v>87327</v>
      </c>
      <c r="B6099" s="684" t="s">
        <v>23259</v>
      </c>
      <c r="C6099" s="684" t="s">
        <v>20</v>
      </c>
      <c r="D6099" s="685" t="s">
        <v>48222</v>
      </c>
    </row>
    <row r="6100" spans="1:4" ht="13.5" x14ac:dyDescent="0.25">
      <c r="A6100" s="684">
        <v>87328</v>
      </c>
      <c r="B6100" s="684" t="s">
        <v>23260</v>
      </c>
      <c r="C6100" s="684" t="s">
        <v>20</v>
      </c>
      <c r="D6100" s="685" t="s">
        <v>27578</v>
      </c>
    </row>
    <row r="6101" spans="1:4" ht="13.5" x14ac:dyDescent="0.25">
      <c r="A6101" s="684">
        <v>87329</v>
      </c>
      <c r="B6101" s="684" t="s">
        <v>23261</v>
      </c>
      <c r="C6101" s="684" t="s">
        <v>20</v>
      </c>
      <c r="D6101" s="685" t="s">
        <v>48223</v>
      </c>
    </row>
    <row r="6102" spans="1:4" ht="13.5" x14ac:dyDescent="0.25">
      <c r="A6102" s="684">
        <v>87330</v>
      </c>
      <c r="B6102" s="684" t="s">
        <v>23262</v>
      </c>
      <c r="C6102" s="684" t="s">
        <v>20</v>
      </c>
      <c r="D6102" s="685" t="s">
        <v>48224</v>
      </c>
    </row>
    <row r="6103" spans="1:4" ht="13.5" x14ac:dyDescent="0.25">
      <c r="A6103" s="684">
        <v>87331</v>
      </c>
      <c r="B6103" s="684" t="s">
        <v>23263</v>
      </c>
      <c r="C6103" s="684" t="s">
        <v>20</v>
      </c>
      <c r="D6103" s="685" t="s">
        <v>48225</v>
      </c>
    </row>
    <row r="6104" spans="1:4" ht="13.5" x14ac:dyDescent="0.25">
      <c r="A6104" s="684">
        <v>87332</v>
      </c>
      <c r="B6104" s="684" t="s">
        <v>23264</v>
      </c>
      <c r="C6104" s="684" t="s">
        <v>20</v>
      </c>
      <c r="D6104" s="685" t="s">
        <v>48226</v>
      </c>
    </row>
    <row r="6105" spans="1:4" ht="13.5" x14ac:dyDescent="0.25">
      <c r="A6105" s="684">
        <v>87333</v>
      </c>
      <c r="B6105" s="684" t="s">
        <v>23265</v>
      </c>
      <c r="C6105" s="684" t="s">
        <v>20</v>
      </c>
      <c r="D6105" s="685" t="s">
        <v>48227</v>
      </c>
    </row>
    <row r="6106" spans="1:4" ht="13.5" x14ac:dyDescent="0.25">
      <c r="A6106" s="684">
        <v>87334</v>
      </c>
      <c r="B6106" s="684" t="s">
        <v>23266</v>
      </c>
      <c r="C6106" s="684" t="s">
        <v>20</v>
      </c>
      <c r="D6106" s="685" t="s">
        <v>48228</v>
      </c>
    </row>
    <row r="6107" spans="1:4" ht="13.5" x14ac:dyDescent="0.25">
      <c r="A6107" s="684">
        <v>87335</v>
      </c>
      <c r="B6107" s="684" t="s">
        <v>23267</v>
      </c>
      <c r="C6107" s="684" t="s">
        <v>20</v>
      </c>
      <c r="D6107" s="685" t="s">
        <v>48229</v>
      </c>
    </row>
    <row r="6108" spans="1:4" ht="13.5" x14ac:dyDescent="0.25">
      <c r="A6108" s="684">
        <v>87336</v>
      </c>
      <c r="B6108" s="684" t="s">
        <v>23268</v>
      </c>
      <c r="C6108" s="684" t="s">
        <v>20</v>
      </c>
      <c r="D6108" s="685" t="s">
        <v>48230</v>
      </c>
    </row>
    <row r="6109" spans="1:4" ht="13.5" x14ac:dyDescent="0.25">
      <c r="A6109" s="684">
        <v>87337</v>
      </c>
      <c r="B6109" s="684" t="s">
        <v>23269</v>
      </c>
      <c r="C6109" s="684" t="s">
        <v>20</v>
      </c>
      <c r="D6109" s="685" t="s">
        <v>48231</v>
      </c>
    </row>
    <row r="6110" spans="1:4" ht="13.5" x14ac:dyDescent="0.25">
      <c r="A6110" s="684">
        <v>87338</v>
      </c>
      <c r="B6110" s="684" t="s">
        <v>23270</v>
      </c>
      <c r="C6110" s="684" t="s">
        <v>20</v>
      </c>
      <c r="D6110" s="685" t="s">
        <v>48232</v>
      </c>
    </row>
    <row r="6111" spans="1:4" ht="13.5" x14ac:dyDescent="0.25">
      <c r="A6111" s="684">
        <v>87339</v>
      </c>
      <c r="B6111" s="684" t="s">
        <v>23271</v>
      </c>
      <c r="C6111" s="684" t="s">
        <v>20</v>
      </c>
      <c r="D6111" s="685" t="s">
        <v>48233</v>
      </c>
    </row>
    <row r="6112" spans="1:4" ht="13.5" x14ac:dyDescent="0.25">
      <c r="A6112" s="684">
        <v>87340</v>
      </c>
      <c r="B6112" s="684" t="s">
        <v>23272</v>
      </c>
      <c r="C6112" s="684" t="s">
        <v>20</v>
      </c>
      <c r="D6112" s="685" t="s">
        <v>48234</v>
      </c>
    </row>
    <row r="6113" spans="1:4" ht="13.5" x14ac:dyDescent="0.25">
      <c r="A6113" s="684">
        <v>87341</v>
      </c>
      <c r="B6113" s="684" t="s">
        <v>23273</v>
      </c>
      <c r="C6113" s="684" t="s">
        <v>20</v>
      </c>
      <c r="D6113" s="685" t="s">
        <v>48235</v>
      </c>
    </row>
    <row r="6114" spans="1:4" ht="13.5" x14ac:dyDescent="0.25">
      <c r="A6114" s="684">
        <v>87342</v>
      </c>
      <c r="B6114" s="684" t="s">
        <v>23274</v>
      </c>
      <c r="C6114" s="684" t="s">
        <v>20</v>
      </c>
      <c r="D6114" s="685" t="s">
        <v>48236</v>
      </c>
    </row>
    <row r="6115" spans="1:4" ht="13.5" x14ac:dyDescent="0.25">
      <c r="A6115" s="684">
        <v>87343</v>
      </c>
      <c r="B6115" s="684" t="s">
        <v>23275</v>
      </c>
      <c r="C6115" s="684" t="s">
        <v>20</v>
      </c>
      <c r="D6115" s="685" t="s">
        <v>48237</v>
      </c>
    </row>
    <row r="6116" spans="1:4" ht="13.5" x14ac:dyDescent="0.25">
      <c r="A6116" s="684">
        <v>87344</v>
      </c>
      <c r="B6116" s="684" t="s">
        <v>23276</v>
      </c>
      <c r="C6116" s="684" t="s">
        <v>20</v>
      </c>
      <c r="D6116" s="685" t="s">
        <v>48238</v>
      </c>
    </row>
    <row r="6117" spans="1:4" ht="13.5" x14ac:dyDescent="0.25">
      <c r="A6117" s="684">
        <v>87345</v>
      </c>
      <c r="B6117" s="684" t="s">
        <v>23277</v>
      </c>
      <c r="C6117" s="684" t="s">
        <v>20</v>
      </c>
      <c r="D6117" s="685" t="s">
        <v>48239</v>
      </c>
    </row>
    <row r="6118" spans="1:4" ht="13.5" x14ac:dyDescent="0.25">
      <c r="A6118" s="684">
        <v>87346</v>
      </c>
      <c r="B6118" s="684" t="s">
        <v>23278</v>
      </c>
      <c r="C6118" s="684" t="s">
        <v>20</v>
      </c>
      <c r="D6118" s="685" t="s">
        <v>48240</v>
      </c>
    </row>
    <row r="6119" spans="1:4" ht="13.5" x14ac:dyDescent="0.25">
      <c r="A6119" s="684">
        <v>87347</v>
      </c>
      <c r="B6119" s="684" t="s">
        <v>23279</v>
      </c>
      <c r="C6119" s="684" t="s">
        <v>20</v>
      </c>
      <c r="D6119" s="685" t="s">
        <v>48241</v>
      </c>
    </row>
    <row r="6120" spans="1:4" ht="13.5" x14ac:dyDescent="0.25">
      <c r="A6120" s="684">
        <v>87348</v>
      </c>
      <c r="B6120" s="684" t="s">
        <v>23280</v>
      </c>
      <c r="C6120" s="684" t="s">
        <v>20</v>
      </c>
      <c r="D6120" s="685" t="s">
        <v>48242</v>
      </c>
    </row>
    <row r="6121" spans="1:4" ht="13.5" x14ac:dyDescent="0.25">
      <c r="A6121" s="684">
        <v>87349</v>
      </c>
      <c r="B6121" s="684" t="s">
        <v>23281</v>
      </c>
      <c r="C6121" s="684" t="s">
        <v>20</v>
      </c>
      <c r="D6121" s="685" t="s">
        <v>48243</v>
      </c>
    </row>
    <row r="6122" spans="1:4" ht="13.5" x14ac:dyDescent="0.25">
      <c r="A6122" s="684">
        <v>87350</v>
      </c>
      <c r="B6122" s="684" t="s">
        <v>23282</v>
      </c>
      <c r="C6122" s="684" t="s">
        <v>20</v>
      </c>
      <c r="D6122" s="685" t="s">
        <v>48244</v>
      </c>
    </row>
    <row r="6123" spans="1:4" ht="13.5" x14ac:dyDescent="0.25">
      <c r="A6123" s="684">
        <v>87351</v>
      </c>
      <c r="B6123" s="684" t="s">
        <v>23283</v>
      </c>
      <c r="C6123" s="684" t="s">
        <v>20</v>
      </c>
      <c r="D6123" s="685" t="s">
        <v>48245</v>
      </c>
    </row>
    <row r="6124" spans="1:4" ht="13.5" x14ac:dyDescent="0.25">
      <c r="A6124" s="684">
        <v>87352</v>
      </c>
      <c r="B6124" s="684" t="s">
        <v>23284</v>
      </c>
      <c r="C6124" s="684" t="s">
        <v>20</v>
      </c>
      <c r="D6124" s="685" t="s">
        <v>48246</v>
      </c>
    </row>
    <row r="6125" spans="1:4" ht="13.5" x14ac:dyDescent="0.25">
      <c r="A6125" s="684">
        <v>87353</v>
      </c>
      <c r="B6125" s="684" t="s">
        <v>23285</v>
      </c>
      <c r="C6125" s="684" t="s">
        <v>20</v>
      </c>
      <c r="D6125" s="685" t="s">
        <v>48247</v>
      </c>
    </row>
    <row r="6126" spans="1:4" ht="13.5" x14ac:dyDescent="0.25">
      <c r="A6126" s="684">
        <v>87354</v>
      </c>
      <c r="B6126" s="684" t="s">
        <v>23286</v>
      </c>
      <c r="C6126" s="684" t="s">
        <v>20</v>
      </c>
      <c r="D6126" s="685" t="s">
        <v>48248</v>
      </c>
    </row>
    <row r="6127" spans="1:4" ht="13.5" x14ac:dyDescent="0.25">
      <c r="A6127" s="684">
        <v>87355</v>
      </c>
      <c r="B6127" s="684" t="s">
        <v>23287</v>
      </c>
      <c r="C6127" s="684" t="s">
        <v>20</v>
      </c>
      <c r="D6127" s="685" t="s">
        <v>48249</v>
      </c>
    </row>
    <row r="6128" spans="1:4" ht="13.5" x14ac:dyDescent="0.25">
      <c r="A6128" s="684">
        <v>87356</v>
      </c>
      <c r="B6128" s="684" t="s">
        <v>23288</v>
      </c>
      <c r="C6128" s="684" t="s">
        <v>20</v>
      </c>
      <c r="D6128" s="685" t="s">
        <v>48250</v>
      </c>
    </row>
    <row r="6129" spans="1:4" ht="13.5" x14ac:dyDescent="0.25">
      <c r="A6129" s="684">
        <v>87357</v>
      </c>
      <c r="B6129" s="684" t="s">
        <v>23289</v>
      </c>
      <c r="C6129" s="684" t="s">
        <v>20</v>
      </c>
      <c r="D6129" s="685" t="s">
        <v>48251</v>
      </c>
    </row>
    <row r="6130" spans="1:4" ht="13.5" x14ac:dyDescent="0.25">
      <c r="A6130" s="684">
        <v>87358</v>
      </c>
      <c r="B6130" s="684" t="s">
        <v>23290</v>
      </c>
      <c r="C6130" s="684" t="s">
        <v>20</v>
      </c>
      <c r="D6130" s="685" t="s">
        <v>48252</v>
      </c>
    </row>
    <row r="6131" spans="1:4" ht="13.5" x14ac:dyDescent="0.25">
      <c r="A6131" s="684">
        <v>87359</v>
      </c>
      <c r="B6131" s="684" t="s">
        <v>23291</v>
      </c>
      <c r="C6131" s="684" t="s">
        <v>20</v>
      </c>
      <c r="D6131" s="685" t="s">
        <v>48253</v>
      </c>
    </row>
    <row r="6132" spans="1:4" ht="13.5" x14ac:dyDescent="0.25">
      <c r="A6132" s="684">
        <v>87360</v>
      </c>
      <c r="B6132" s="684" t="s">
        <v>23292</v>
      </c>
      <c r="C6132" s="684" t="s">
        <v>20</v>
      </c>
      <c r="D6132" s="685" t="s">
        <v>48254</v>
      </c>
    </row>
    <row r="6133" spans="1:4" ht="13.5" x14ac:dyDescent="0.25">
      <c r="A6133" s="684">
        <v>87361</v>
      </c>
      <c r="B6133" s="684" t="s">
        <v>23293</v>
      </c>
      <c r="C6133" s="684" t="s">
        <v>20</v>
      </c>
      <c r="D6133" s="685" t="s">
        <v>48255</v>
      </c>
    </row>
    <row r="6134" spans="1:4" ht="13.5" x14ac:dyDescent="0.25">
      <c r="A6134" s="684">
        <v>87362</v>
      </c>
      <c r="B6134" s="684" t="s">
        <v>23294</v>
      </c>
      <c r="C6134" s="684" t="s">
        <v>20</v>
      </c>
      <c r="D6134" s="685" t="s">
        <v>48256</v>
      </c>
    </row>
    <row r="6135" spans="1:4" ht="13.5" x14ac:dyDescent="0.25">
      <c r="A6135" s="684">
        <v>87363</v>
      </c>
      <c r="B6135" s="684" t="s">
        <v>23295</v>
      </c>
      <c r="C6135" s="684" t="s">
        <v>20</v>
      </c>
      <c r="D6135" s="685" t="s">
        <v>48257</v>
      </c>
    </row>
    <row r="6136" spans="1:4" ht="13.5" x14ac:dyDescent="0.25">
      <c r="A6136" s="684">
        <v>87364</v>
      </c>
      <c r="B6136" s="684" t="s">
        <v>23296</v>
      </c>
      <c r="C6136" s="684" t="s">
        <v>20</v>
      </c>
      <c r="D6136" s="685" t="s">
        <v>48258</v>
      </c>
    </row>
    <row r="6137" spans="1:4" ht="13.5" x14ac:dyDescent="0.25">
      <c r="A6137" s="684">
        <v>87365</v>
      </c>
      <c r="B6137" s="684" t="s">
        <v>23297</v>
      </c>
      <c r="C6137" s="684" t="s">
        <v>20</v>
      </c>
      <c r="D6137" s="685" t="s">
        <v>48259</v>
      </c>
    </row>
    <row r="6138" spans="1:4" ht="13.5" x14ac:dyDescent="0.25">
      <c r="A6138" s="684">
        <v>87366</v>
      </c>
      <c r="B6138" s="684" t="s">
        <v>23298</v>
      </c>
      <c r="C6138" s="684" t="s">
        <v>20</v>
      </c>
      <c r="D6138" s="685" t="s">
        <v>48260</v>
      </c>
    </row>
    <row r="6139" spans="1:4" ht="13.5" x14ac:dyDescent="0.25">
      <c r="A6139" s="684">
        <v>87367</v>
      </c>
      <c r="B6139" s="684" t="s">
        <v>23299</v>
      </c>
      <c r="C6139" s="684" t="s">
        <v>20</v>
      </c>
      <c r="D6139" s="685" t="s">
        <v>48261</v>
      </c>
    </row>
    <row r="6140" spans="1:4" ht="13.5" x14ac:dyDescent="0.25">
      <c r="A6140" s="684">
        <v>87368</v>
      </c>
      <c r="B6140" s="684" t="s">
        <v>23300</v>
      </c>
      <c r="C6140" s="684" t="s">
        <v>20</v>
      </c>
      <c r="D6140" s="685" t="s">
        <v>48262</v>
      </c>
    </row>
    <row r="6141" spans="1:4" ht="13.5" x14ac:dyDescent="0.25">
      <c r="A6141" s="684">
        <v>87369</v>
      </c>
      <c r="B6141" s="684" t="s">
        <v>23301</v>
      </c>
      <c r="C6141" s="684" t="s">
        <v>20</v>
      </c>
      <c r="D6141" s="685" t="s">
        <v>48263</v>
      </c>
    </row>
    <row r="6142" spans="1:4" ht="13.5" x14ac:dyDescent="0.25">
      <c r="A6142" s="684">
        <v>87370</v>
      </c>
      <c r="B6142" s="684" t="s">
        <v>23302</v>
      </c>
      <c r="C6142" s="684" t="s">
        <v>20</v>
      </c>
      <c r="D6142" s="685" t="s">
        <v>48264</v>
      </c>
    </row>
    <row r="6143" spans="1:4" ht="13.5" x14ac:dyDescent="0.25">
      <c r="A6143" s="684">
        <v>87371</v>
      </c>
      <c r="B6143" s="684" t="s">
        <v>23303</v>
      </c>
      <c r="C6143" s="684" t="s">
        <v>20</v>
      </c>
      <c r="D6143" s="685" t="s">
        <v>48265</v>
      </c>
    </row>
    <row r="6144" spans="1:4" ht="13.5" x14ac:dyDescent="0.25">
      <c r="A6144" s="684">
        <v>87372</v>
      </c>
      <c r="B6144" s="684" t="s">
        <v>23304</v>
      </c>
      <c r="C6144" s="684" t="s">
        <v>20</v>
      </c>
      <c r="D6144" s="685" t="s">
        <v>48266</v>
      </c>
    </row>
    <row r="6145" spans="1:4" ht="13.5" x14ac:dyDescent="0.25">
      <c r="A6145" s="684">
        <v>87373</v>
      </c>
      <c r="B6145" s="684" t="s">
        <v>23305</v>
      </c>
      <c r="C6145" s="684" t="s">
        <v>20</v>
      </c>
      <c r="D6145" s="685" t="s">
        <v>48267</v>
      </c>
    </row>
    <row r="6146" spans="1:4" ht="13.5" x14ac:dyDescent="0.25">
      <c r="A6146" s="684">
        <v>87374</v>
      </c>
      <c r="B6146" s="684" t="s">
        <v>23306</v>
      </c>
      <c r="C6146" s="684" t="s">
        <v>20</v>
      </c>
      <c r="D6146" s="685" t="s">
        <v>48268</v>
      </c>
    </row>
    <row r="6147" spans="1:4" ht="13.5" x14ac:dyDescent="0.25">
      <c r="A6147" s="684">
        <v>87375</v>
      </c>
      <c r="B6147" s="684" t="s">
        <v>23307</v>
      </c>
      <c r="C6147" s="684" t="s">
        <v>20</v>
      </c>
      <c r="D6147" s="685" t="s">
        <v>27579</v>
      </c>
    </row>
    <row r="6148" spans="1:4" ht="13.5" x14ac:dyDescent="0.25">
      <c r="A6148" s="684">
        <v>87376</v>
      </c>
      <c r="B6148" s="684" t="s">
        <v>23308</v>
      </c>
      <c r="C6148" s="684" t="s">
        <v>20</v>
      </c>
      <c r="D6148" s="685" t="s">
        <v>48269</v>
      </c>
    </row>
    <row r="6149" spans="1:4" ht="13.5" x14ac:dyDescent="0.25">
      <c r="A6149" s="684">
        <v>87377</v>
      </c>
      <c r="B6149" s="684" t="s">
        <v>23309</v>
      </c>
      <c r="C6149" s="684" t="s">
        <v>20</v>
      </c>
      <c r="D6149" s="685" t="s">
        <v>48270</v>
      </c>
    </row>
    <row r="6150" spans="1:4" ht="13.5" x14ac:dyDescent="0.25">
      <c r="A6150" s="684">
        <v>87378</v>
      </c>
      <c r="B6150" s="684" t="s">
        <v>23310</v>
      </c>
      <c r="C6150" s="684" t="s">
        <v>20</v>
      </c>
      <c r="D6150" s="685" t="s">
        <v>48271</v>
      </c>
    </row>
    <row r="6151" spans="1:4" ht="13.5" x14ac:dyDescent="0.25">
      <c r="A6151" s="684">
        <v>87379</v>
      </c>
      <c r="B6151" s="684" t="s">
        <v>23311</v>
      </c>
      <c r="C6151" s="684" t="s">
        <v>20</v>
      </c>
      <c r="D6151" s="685" t="s">
        <v>48272</v>
      </c>
    </row>
    <row r="6152" spans="1:4" ht="13.5" x14ac:dyDescent="0.25">
      <c r="A6152" s="684">
        <v>87380</v>
      </c>
      <c r="B6152" s="684" t="s">
        <v>23312</v>
      </c>
      <c r="C6152" s="684" t="s">
        <v>20</v>
      </c>
      <c r="D6152" s="685" t="s">
        <v>48273</v>
      </c>
    </row>
    <row r="6153" spans="1:4" ht="13.5" x14ac:dyDescent="0.25">
      <c r="A6153" s="684">
        <v>87381</v>
      </c>
      <c r="B6153" s="684" t="s">
        <v>23313</v>
      </c>
      <c r="C6153" s="684" t="s">
        <v>20</v>
      </c>
      <c r="D6153" s="685" t="s">
        <v>48274</v>
      </c>
    </row>
    <row r="6154" spans="1:4" ht="13.5" x14ac:dyDescent="0.25">
      <c r="A6154" s="684">
        <v>87382</v>
      </c>
      <c r="B6154" s="684" t="s">
        <v>23314</v>
      </c>
      <c r="C6154" s="684" t="s">
        <v>20</v>
      </c>
      <c r="D6154" s="685" t="s">
        <v>48275</v>
      </c>
    </row>
    <row r="6155" spans="1:4" ht="13.5" x14ac:dyDescent="0.25">
      <c r="A6155" s="684">
        <v>87383</v>
      </c>
      <c r="B6155" s="684" t="s">
        <v>23315</v>
      </c>
      <c r="C6155" s="684" t="s">
        <v>20</v>
      </c>
      <c r="D6155" s="685" t="s">
        <v>48276</v>
      </c>
    </row>
    <row r="6156" spans="1:4" ht="13.5" x14ac:dyDescent="0.25">
      <c r="A6156" s="684">
        <v>87384</v>
      </c>
      <c r="B6156" s="684" t="s">
        <v>23316</v>
      </c>
      <c r="C6156" s="684" t="s">
        <v>20</v>
      </c>
      <c r="D6156" s="685" t="s">
        <v>48277</v>
      </c>
    </row>
    <row r="6157" spans="1:4" ht="13.5" x14ac:dyDescent="0.25">
      <c r="A6157" s="684">
        <v>87385</v>
      </c>
      <c r="B6157" s="684" t="s">
        <v>23317</v>
      </c>
      <c r="C6157" s="684" t="s">
        <v>20</v>
      </c>
      <c r="D6157" s="685" t="s">
        <v>48278</v>
      </c>
    </row>
    <row r="6158" spans="1:4" ht="13.5" x14ac:dyDescent="0.25">
      <c r="A6158" s="684">
        <v>87386</v>
      </c>
      <c r="B6158" s="684" t="s">
        <v>23318</v>
      </c>
      <c r="C6158" s="684" t="s">
        <v>20</v>
      </c>
      <c r="D6158" s="685" t="s">
        <v>48279</v>
      </c>
    </row>
    <row r="6159" spans="1:4" ht="13.5" x14ac:dyDescent="0.25">
      <c r="A6159" s="684">
        <v>87387</v>
      </c>
      <c r="B6159" s="684" t="s">
        <v>23319</v>
      </c>
      <c r="C6159" s="684" t="s">
        <v>20</v>
      </c>
      <c r="D6159" s="685" t="s">
        <v>48280</v>
      </c>
    </row>
    <row r="6160" spans="1:4" ht="13.5" x14ac:dyDescent="0.25">
      <c r="A6160" s="684">
        <v>87388</v>
      </c>
      <c r="B6160" s="684" t="s">
        <v>23320</v>
      </c>
      <c r="C6160" s="684" t="s">
        <v>20</v>
      </c>
      <c r="D6160" s="685" t="s">
        <v>48281</v>
      </c>
    </row>
    <row r="6161" spans="1:4" ht="13.5" x14ac:dyDescent="0.25">
      <c r="A6161" s="684">
        <v>87389</v>
      </c>
      <c r="B6161" s="684" t="s">
        <v>23321</v>
      </c>
      <c r="C6161" s="684" t="s">
        <v>20</v>
      </c>
      <c r="D6161" s="685" t="s">
        <v>48282</v>
      </c>
    </row>
    <row r="6162" spans="1:4" ht="13.5" x14ac:dyDescent="0.25">
      <c r="A6162" s="684">
        <v>87390</v>
      </c>
      <c r="B6162" s="684" t="s">
        <v>23322</v>
      </c>
      <c r="C6162" s="684" t="s">
        <v>20</v>
      </c>
      <c r="D6162" s="685" t="s">
        <v>48283</v>
      </c>
    </row>
    <row r="6163" spans="1:4" ht="13.5" x14ac:dyDescent="0.25">
      <c r="A6163" s="684">
        <v>87391</v>
      </c>
      <c r="B6163" s="684" t="s">
        <v>23323</v>
      </c>
      <c r="C6163" s="684" t="s">
        <v>20</v>
      </c>
      <c r="D6163" s="685" t="s">
        <v>48284</v>
      </c>
    </row>
    <row r="6164" spans="1:4" ht="13.5" x14ac:dyDescent="0.25">
      <c r="A6164" s="684">
        <v>87393</v>
      </c>
      <c r="B6164" s="684" t="s">
        <v>23324</v>
      </c>
      <c r="C6164" s="684" t="s">
        <v>20</v>
      </c>
      <c r="D6164" s="685" t="s">
        <v>48285</v>
      </c>
    </row>
    <row r="6165" spans="1:4" ht="13.5" x14ac:dyDescent="0.25">
      <c r="A6165" s="684">
        <v>87394</v>
      </c>
      <c r="B6165" s="684" t="s">
        <v>23325</v>
      </c>
      <c r="C6165" s="684" t="s">
        <v>20</v>
      </c>
      <c r="D6165" s="685" t="s">
        <v>48286</v>
      </c>
    </row>
    <row r="6166" spans="1:4" ht="13.5" x14ac:dyDescent="0.25">
      <c r="A6166" s="684">
        <v>87395</v>
      </c>
      <c r="B6166" s="684" t="s">
        <v>23326</v>
      </c>
      <c r="C6166" s="684" t="s">
        <v>20</v>
      </c>
      <c r="D6166" s="685" t="s">
        <v>48287</v>
      </c>
    </row>
    <row r="6167" spans="1:4" ht="13.5" x14ac:dyDescent="0.25">
      <c r="A6167" s="684">
        <v>87396</v>
      </c>
      <c r="B6167" s="684" t="s">
        <v>23327</v>
      </c>
      <c r="C6167" s="684" t="s">
        <v>20</v>
      </c>
      <c r="D6167" s="685" t="s">
        <v>48288</v>
      </c>
    </row>
    <row r="6168" spans="1:4" ht="13.5" x14ac:dyDescent="0.25">
      <c r="A6168" s="684">
        <v>87397</v>
      </c>
      <c r="B6168" s="684" t="s">
        <v>23328</v>
      </c>
      <c r="C6168" s="684" t="s">
        <v>20</v>
      </c>
      <c r="D6168" s="685" t="s">
        <v>48289</v>
      </c>
    </row>
    <row r="6169" spans="1:4" ht="13.5" x14ac:dyDescent="0.25">
      <c r="A6169" s="684">
        <v>87398</v>
      </c>
      <c r="B6169" s="684" t="s">
        <v>23329</v>
      </c>
      <c r="C6169" s="684" t="s">
        <v>20</v>
      </c>
      <c r="D6169" s="685" t="s">
        <v>48290</v>
      </c>
    </row>
    <row r="6170" spans="1:4" ht="13.5" x14ac:dyDescent="0.25">
      <c r="A6170" s="684">
        <v>87399</v>
      </c>
      <c r="B6170" s="684" t="s">
        <v>23330</v>
      </c>
      <c r="C6170" s="684" t="s">
        <v>20</v>
      </c>
      <c r="D6170" s="685" t="s">
        <v>48291</v>
      </c>
    </row>
    <row r="6171" spans="1:4" ht="13.5" x14ac:dyDescent="0.25">
      <c r="A6171" s="684">
        <v>87401</v>
      </c>
      <c r="B6171" s="684" t="s">
        <v>23331</v>
      </c>
      <c r="C6171" s="684" t="s">
        <v>20</v>
      </c>
      <c r="D6171" s="685" t="s">
        <v>48292</v>
      </c>
    </row>
    <row r="6172" spans="1:4" ht="13.5" x14ac:dyDescent="0.25">
      <c r="A6172" s="684">
        <v>87402</v>
      </c>
      <c r="B6172" s="684" t="s">
        <v>23332</v>
      </c>
      <c r="C6172" s="684" t="s">
        <v>20</v>
      </c>
      <c r="D6172" s="685" t="s">
        <v>48293</v>
      </c>
    </row>
    <row r="6173" spans="1:4" ht="13.5" x14ac:dyDescent="0.25">
      <c r="A6173" s="684">
        <v>87404</v>
      </c>
      <c r="B6173" s="684" t="s">
        <v>23333</v>
      </c>
      <c r="C6173" s="684" t="s">
        <v>20</v>
      </c>
      <c r="D6173" s="685" t="s">
        <v>48294</v>
      </c>
    </row>
    <row r="6174" spans="1:4" ht="13.5" x14ac:dyDescent="0.25">
      <c r="A6174" s="684">
        <v>87405</v>
      </c>
      <c r="B6174" s="684" t="s">
        <v>22815</v>
      </c>
      <c r="C6174" s="684" t="s">
        <v>20</v>
      </c>
      <c r="D6174" s="685" t="s">
        <v>48295</v>
      </c>
    </row>
    <row r="6175" spans="1:4" ht="13.5" x14ac:dyDescent="0.25">
      <c r="A6175" s="684">
        <v>87407</v>
      </c>
      <c r="B6175" s="684" t="s">
        <v>23334</v>
      </c>
      <c r="C6175" s="684" t="s">
        <v>20</v>
      </c>
      <c r="D6175" s="685" t="s">
        <v>48296</v>
      </c>
    </row>
    <row r="6176" spans="1:4" ht="13.5" x14ac:dyDescent="0.25">
      <c r="A6176" s="684">
        <v>87408</v>
      </c>
      <c r="B6176" s="684" t="s">
        <v>22816</v>
      </c>
      <c r="C6176" s="684" t="s">
        <v>20</v>
      </c>
      <c r="D6176" s="685" t="s">
        <v>48297</v>
      </c>
    </row>
    <row r="6177" spans="1:4" ht="13.5" x14ac:dyDescent="0.25">
      <c r="A6177" s="684">
        <v>87410</v>
      </c>
      <c r="B6177" s="684" t="s">
        <v>23335</v>
      </c>
      <c r="C6177" s="684" t="s">
        <v>20</v>
      </c>
      <c r="D6177" s="685" t="s">
        <v>48298</v>
      </c>
    </row>
    <row r="6178" spans="1:4" ht="13.5" x14ac:dyDescent="0.25">
      <c r="A6178" s="684">
        <v>88626</v>
      </c>
      <c r="B6178" s="684" t="s">
        <v>23336</v>
      </c>
      <c r="C6178" s="684" t="s">
        <v>20</v>
      </c>
      <c r="D6178" s="685" t="s">
        <v>48299</v>
      </c>
    </row>
    <row r="6179" spans="1:4" ht="13.5" x14ac:dyDescent="0.25">
      <c r="A6179" s="684">
        <v>88627</v>
      </c>
      <c r="B6179" s="684" t="s">
        <v>23337</v>
      </c>
      <c r="C6179" s="684" t="s">
        <v>20</v>
      </c>
      <c r="D6179" s="685" t="s">
        <v>48300</v>
      </c>
    </row>
    <row r="6180" spans="1:4" ht="13.5" x14ac:dyDescent="0.25">
      <c r="A6180" s="684">
        <v>88628</v>
      </c>
      <c r="B6180" s="684" t="s">
        <v>23338</v>
      </c>
      <c r="C6180" s="684" t="s">
        <v>20</v>
      </c>
      <c r="D6180" s="685" t="s">
        <v>48301</v>
      </c>
    </row>
    <row r="6181" spans="1:4" ht="13.5" x14ac:dyDescent="0.25">
      <c r="A6181" s="684">
        <v>88629</v>
      </c>
      <c r="B6181" s="684" t="s">
        <v>23339</v>
      </c>
      <c r="C6181" s="684" t="s">
        <v>20</v>
      </c>
      <c r="D6181" s="685" t="s">
        <v>48302</v>
      </c>
    </row>
    <row r="6182" spans="1:4" ht="13.5" x14ac:dyDescent="0.25">
      <c r="A6182" s="684">
        <v>88630</v>
      </c>
      <c r="B6182" s="684" t="s">
        <v>22817</v>
      </c>
      <c r="C6182" s="684" t="s">
        <v>20</v>
      </c>
      <c r="D6182" s="685" t="s">
        <v>48303</v>
      </c>
    </row>
    <row r="6183" spans="1:4" ht="13.5" x14ac:dyDescent="0.25">
      <c r="A6183" s="684">
        <v>88631</v>
      </c>
      <c r="B6183" s="684" t="s">
        <v>23340</v>
      </c>
      <c r="C6183" s="684" t="s">
        <v>20</v>
      </c>
      <c r="D6183" s="685" t="s">
        <v>48304</v>
      </c>
    </row>
    <row r="6184" spans="1:4" ht="13.5" x14ac:dyDescent="0.25">
      <c r="A6184" s="684">
        <v>88715</v>
      </c>
      <c r="B6184" s="684" t="s">
        <v>23341</v>
      </c>
      <c r="C6184" s="684" t="s">
        <v>20</v>
      </c>
      <c r="D6184" s="685" t="s">
        <v>48305</v>
      </c>
    </row>
    <row r="6185" spans="1:4" ht="13.5" x14ac:dyDescent="0.25">
      <c r="A6185" s="684">
        <v>95563</v>
      </c>
      <c r="B6185" s="684" t="s">
        <v>24463</v>
      </c>
      <c r="C6185" s="684" t="s">
        <v>20</v>
      </c>
      <c r="D6185" s="685" t="s">
        <v>48306</v>
      </c>
    </row>
    <row r="6186" spans="1:4" ht="13.5" x14ac:dyDescent="0.25">
      <c r="A6186" s="684">
        <v>100464</v>
      </c>
      <c r="B6186" s="684" t="s">
        <v>23342</v>
      </c>
      <c r="C6186" s="684" t="s">
        <v>20</v>
      </c>
      <c r="D6186" s="685" t="s">
        <v>48307</v>
      </c>
    </row>
    <row r="6187" spans="1:4" ht="13.5" x14ac:dyDescent="0.25">
      <c r="A6187" s="684">
        <v>100465</v>
      </c>
      <c r="B6187" s="684" t="s">
        <v>23343</v>
      </c>
      <c r="C6187" s="684" t="s">
        <v>20</v>
      </c>
      <c r="D6187" s="685" t="s">
        <v>48308</v>
      </c>
    </row>
    <row r="6188" spans="1:4" ht="13.5" x14ac:dyDescent="0.25">
      <c r="A6188" s="684">
        <v>100466</v>
      </c>
      <c r="B6188" s="684" t="s">
        <v>23344</v>
      </c>
      <c r="C6188" s="684" t="s">
        <v>20</v>
      </c>
      <c r="D6188" s="685" t="s">
        <v>27580</v>
      </c>
    </row>
    <row r="6189" spans="1:4" ht="13.5" x14ac:dyDescent="0.25">
      <c r="A6189" s="684">
        <v>100468</v>
      </c>
      <c r="B6189" s="684" t="s">
        <v>23345</v>
      </c>
      <c r="C6189" s="684" t="s">
        <v>20</v>
      </c>
      <c r="D6189" s="685" t="s">
        <v>48309</v>
      </c>
    </row>
    <row r="6190" spans="1:4" ht="13.5" x14ac:dyDescent="0.25">
      <c r="A6190" s="684">
        <v>100469</v>
      </c>
      <c r="B6190" s="684" t="s">
        <v>23346</v>
      </c>
      <c r="C6190" s="684" t="s">
        <v>20</v>
      </c>
      <c r="D6190" s="685" t="s">
        <v>48310</v>
      </c>
    </row>
    <row r="6191" spans="1:4" ht="13.5" x14ac:dyDescent="0.25">
      <c r="A6191" s="684">
        <v>100470</v>
      </c>
      <c r="B6191" s="684" t="s">
        <v>23347</v>
      </c>
      <c r="C6191" s="684" t="s">
        <v>20</v>
      </c>
      <c r="D6191" s="685" t="s">
        <v>48311</v>
      </c>
    </row>
    <row r="6192" spans="1:4" ht="13.5" x14ac:dyDescent="0.25">
      <c r="A6192" s="684">
        <v>100472</v>
      </c>
      <c r="B6192" s="684" t="s">
        <v>23348</v>
      </c>
      <c r="C6192" s="684" t="s">
        <v>20</v>
      </c>
      <c r="D6192" s="685" t="s">
        <v>48312</v>
      </c>
    </row>
    <row r="6193" spans="1:4" ht="13.5" x14ac:dyDescent="0.25">
      <c r="A6193" s="684">
        <v>100473</v>
      </c>
      <c r="B6193" s="684" t="s">
        <v>23349</v>
      </c>
      <c r="C6193" s="684" t="s">
        <v>20</v>
      </c>
      <c r="D6193" s="685" t="s">
        <v>48313</v>
      </c>
    </row>
    <row r="6194" spans="1:4" ht="13.5" x14ac:dyDescent="0.25">
      <c r="A6194" s="684">
        <v>100474</v>
      </c>
      <c r="B6194" s="684" t="s">
        <v>23350</v>
      </c>
      <c r="C6194" s="684" t="s">
        <v>20</v>
      </c>
      <c r="D6194" s="685" t="s">
        <v>48314</v>
      </c>
    </row>
    <row r="6195" spans="1:4" ht="13.5" x14ac:dyDescent="0.25">
      <c r="A6195" s="684">
        <v>100475</v>
      </c>
      <c r="B6195" s="684" t="s">
        <v>23351</v>
      </c>
      <c r="C6195" s="684" t="s">
        <v>20</v>
      </c>
      <c r="D6195" s="685" t="s">
        <v>48315</v>
      </c>
    </row>
    <row r="6196" spans="1:4" ht="13.5" x14ac:dyDescent="0.25">
      <c r="A6196" s="684">
        <v>100477</v>
      </c>
      <c r="B6196" s="684" t="s">
        <v>23352</v>
      </c>
      <c r="C6196" s="684" t="s">
        <v>20</v>
      </c>
      <c r="D6196" s="685" t="s">
        <v>48316</v>
      </c>
    </row>
    <row r="6197" spans="1:4" ht="13.5" x14ac:dyDescent="0.25">
      <c r="A6197" s="684">
        <v>100478</v>
      </c>
      <c r="B6197" s="684" t="s">
        <v>23353</v>
      </c>
      <c r="C6197" s="684" t="s">
        <v>20</v>
      </c>
      <c r="D6197" s="685" t="s">
        <v>48317</v>
      </c>
    </row>
    <row r="6198" spans="1:4" ht="13.5" x14ac:dyDescent="0.25">
      <c r="A6198" s="684">
        <v>100479</v>
      </c>
      <c r="B6198" s="684" t="s">
        <v>23354</v>
      </c>
      <c r="C6198" s="684" t="s">
        <v>20</v>
      </c>
      <c r="D6198" s="685" t="s">
        <v>48318</v>
      </c>
    </row>
    <row r="6199" spans="1:4" ht="13.5" x14ac:dyDescent="0.25">
      <c r="A6199" s="684">
        <v>100480</v>
      </c>
      <c r="B6199" s="684" t="s">
        <v>23355</v>
      </c>
      <c r="C6199" s="684" t="s">
        <v>20</v>
      </c>
      <c r="D6199" s="685" t="s">
        <v>48319</v>
      </c>
    </row>
    <row r="6200" spans="1:4" ht="13.5" x14ac:dyDescent="0.25">
      <c r="A6200" s="684">
        <v>100481</v>
      </c>
      <c r="B6200" s="684" t="s">
        <v>23356</v>
      </c>
      <c r="C6200" s="684" t="s">
        <v>20</v>
      </c>
      <c r="D6200" s="685" t="s">
        <v>48320</v>
      </c>
    </row>
    <row r="6201" spans="1:4" ht="13.5" x14ac:dyDescent="0.25">
      <c r="A6201" s="684">
        <v>100483</v>
      </c>
      <c r="B6201" s="684" t="s">
        <v>23357</v>
      </c>
      <c r="C6201" s="684" t="s">
        <v>20</v>
      </c>
      <c r="D6201" s="685" t="s">
        <v>48321</v>
      </c>
    </row>
    <row r="6202" spans="1:4" ht="13.5" x14ac:dyDescent="0.25">
      <c r="A6202" s="684">
        <v>100484</v>
      </c>
      <c r="B6202" s="684" t="s">
        <v>23358</v>
      </c>
      <c r="C6202" s="684" t="s">
        <v>20</v>
      </c>
      <c r="D6202" s="685" t="s">
        <v>48322</v>
      </c>
    </row>
    <row r="6203" spans="1:4" ht="13.5" x14ac:dyDescent="0.25">
      <c r="A6203" s="684">
        <v>100485</v>
      </c>
      <c r="B6203" s="684" t="s">
        <v>23359</v>
      </c>
      <c r="C6203" s="684" t="s">
        <v>20</v>
      </c>
      <c r="D6203" s="685" t="s">
        <v>48323</v>
      </c>
    </row>
    <row r="6204" spans="1:4" ht="13.5" x14ac:dyDescent="0.25">
      <c r="A6204" s="684">
        <v>100486</v>
      </c>
      <c r="B6204" s="684" t="s">
        <v>23360</v>
      </c>
      <c r="C6204" s="684" t="s">
        <v>20</v>
      </c>
      <c r="D6204" s="685" t="s">
        <v>48324</v>
      </c>
    </row>
    <row r="6205" spans="1:4" ht="13.5" x14ac:dyDescent="0.25">
      <c r="A6205" s="684">
        <v>100487</v>
      </c>
      <c r="B6205" s="684" t="s">
        <v>23361</v>
      </c>
      <c r="C6205" s="684" t="s">
        <v>20</v>
      </c>
      <c r="D6205" s="685" t="s">
        <v>43558</v>
      </c>
    </row>
    <row r="6206" spans="1:4" ht="13.5" x14ac:dyDescent="0.25">
      <c r="A6206" s="684">
        <v>100488</v>
      </c>
      <c r="B6206" s="684" t="s">
        <v>23362</v>
      </c>
      <c r="C6206" s="684" t="s">
        <v>20</v>
      </c>
      <c r="D6206" s="685" t="s">
        <v>48325</v>
      </c>
    </row>
    <row r="6207" spans="1:4" ht="13.5" x14ac:dyDescent="0.25">
      <c r="A6207" s="684">
        <v>100489</v>
      </c>
      <c r="B6207" s="684" t="s">
        <v>23363</v>
      </c>
      <c r="C6207" s="684" t="s">
        <v>20</v>
      </c>
      <c r="D6207" s="685" t="s">
        <v>48326</v>
      </c>
    </row>
    <row r="6208" spans="1:4" ht="13.5" x14ac:dyDescent="0.25">
      <c r="A6208" s="684">
        <v>100490</v>
      </c>
      <c r="B6208" s="684" t="s">
        <v>23364</v>
      </c>
      <c r="C6208" s="684" t="s">
        <v>20</v>
      </c>
      <c r="D6208" s="685" t="s">
        <v>48327</v>
      </c>
    </row>
    <row r="6209" spans="1:4" ht="13.5" x14ac:dyDescent="0.25">
      <c r="A6209" s="684">
        <v>100491</v>
      </c>
      <c r="B6209" s="684" t="s">
        <v>23365</v>
      </c>
      <c r="C6209" s="684" t="s">
        <v>20</v>
      </c>
      <c r="D6209" s="685" t="s">
        <v>48328</v>
      </c>
    </row>
    <row r="6210" spans="1:4" ht="13.5" x14ac:dyDescent="0.25">
      <c r="A6210" s="684">
        <v>100492</v>
      </c>
      <c r="B6210" s="684" t="s">
        <v>23366</v>
      </c>
      <c r="C6210" s="684" t="s">
        <v>20</v>
      </c>
      <c r="D6210" s="685" t="s">
        <v>48329</v>
      </c>
    </row>
    <row r="6211" spans="1:4" ht="13.5" x14ac:dyDescent="0.25">
      <c r="A6211" s="684">
        <v>92121</v>
      </c>
      <c r="B6211" s="684" t="s">
        <v>22823</v>
      </c>
      <c r="C6211" s="684" t="s">
        <v>20</v>
      </c>
      <c r="D6211" s="685" t="s">
        <v>25817</v>
      </c>
    </row>
    <row r="6212" spans="1:4" ht="13.5" x14ac:dyDescent="0.25">
      <c r="A6212" s="684">
        <v>92122</v>
      </c>
      <c r="B6212" s="684" t="s">
        <v>22824</v>
      </c>
      <c r="C6212" s="684" t="s">
        <v>20</v>
      </c>
      <c r="D6212" s="685" t="s">
        <v>44142</v>
      </c>
    </row>
    <row r="6213" spans="1:4" ht="13.5" x14ac:dyDescent="0.25">
      <c r="A6213" s="684">
        <v>92123</v>
      </c>
      <c r="B6213" s="684" t="s">
        <v>22825</v>
      </c>
      <c r="C6213" s="684" t="s">
        <v>20</v>
      </c>
      <c r="D6213" s="685" t="s">
        <v>48330</v>
      </c>
    </row>
    <row r="6214" spans="1:4" ht="13.5" x14ac:dyDescent="0.25">
      <c r="A6214" s="684">
        <v>100195</v>
      </c>
      <c r="B6214" s="684" t="s">
        <v>23367</v>
      </c>
      <c r="C6214" s="684" t="s">
        <v>23368</v>
      </c>
      <c r="D6214" s="685" t="s">
        <v>21890</v>
      </c>
    </row>
    <row r="6215" spans="1:4" ht="13.5" x14ac:dyDescent="0.25">
      <c r="A6215" s="684">
        <v>100196</v>
      </c>
      <c r="B6215" s="684" t="s">
        <v>23369</v>
      </c>
      <c r="C6215" s="684" t="s">
        <v>23368</v>
      </c>
      <c r="D6215" s="685" t="s">
        <v>25211</v>
      </c>
    </row>
    <row r="6216" spans="1:4" ht="13.5" x14ac:dyDescent="0.25">
      <c r="A6216" s="684">
        <v>100197</v>
      </c>
      <c r="B6216" s="684" t="s">
        <v>23370</v>
      </c>
      <c r="C6216" s="684" t="s">
        <v>23368</v>
      </c>
      <c r="D6216" s="685" t="s">
        <v>26474</v>
      </c>
    </row>
    <row r="6217" spans="1:4" ht="13.5" x14ac:dyDescent="0.25">
      <c r="A6217" s="684">
        <v>100198</v>
      </c>
      <c r="B6217" s="684" t="s">
        <v>23371</v>
      </c>
      <c r="C6217" s="684" t="s">
        <v>23368</v>
      </c>
      <c r="D6217" s="685" t="s">
        <v>22076</v>
      </c>
    </row>
    <row r="6218" spans="1:4" ht="13.5" x14ac:dyDescent="0.25">
      <c r="A6218" s="684">
        <v>100199</v>
      </c>
      <c r="B6218" s="684" t="s">
        <v>23372</v>
      </c>
      <c r="C6218" s="684" t="s">
        <v>23368</v>
      </c>
      <c r="D6218" s="685" t="s">
        <v>26475</v>
      </c>
    </row>
    <row r="6219" spans="1:4" ht="13.5" x14ac:dyDescent="0.25">
      <c r="A6219" s="684">
        <v>100200</v>
      </c>
      <c r="B6219" s="684" t="s">
        <v>23373</v>
      </c>
      <c r="C6219" s="684" t="s">
        <v>23368</v>
      </c>
      <c r="D6219" s="685" t="s">
        <v>22609</v>
      </c>
    </row>
    <row r="6220" spans="1:4" ht="13.5" x14ac:dyDescent="0.25">
      <c r="A6220" s="684">
        <v>100201</v>
      </c>
      <c r="B6220" s="684" t="s">
        <v>23374</v>
      </c>
      <c r="C6220" s="684" t="s">
        <v>23368</v>
      </c>
      <c r="D6220" s="685" t="s">
        <v>22484</v>
      </c>
    </row>
    <row r="6221" spans="1:4" ht="13.5" x14ac:dyDescent="0.25">
      <c r="A6221" s="684">
        <v>100202</v>
      </c>
      <c r="B6221" s="684" t="s">
        <v>23375</v>
      </c>
      <c r="C6221" s="684" t="s">
        <v>23368</v>
      </c>
      <c r="D6221" s="685" t="s">
        <v>22821</v>
      </c>
    </row>
    <row r="6222" spans="1:4" ht="13.5" x14ac:dyDescent="0.25">
      <c r="A6222" s="684">
        <v>100203</v>
      </c>
      <c r="B6222" s="684" t="s">
        <v>23376</v>
      </c>
      <c r="C6222" s="684" t="s">
        <v>23368</v>
      </c>
      <c r="D6222" s="685" t="s">
        <v>48331</v>
      </c>
    </row>
    <row r="6223" spans="1:4" ht="13.5" x14ac:dyDescent="0.25">
      <c r="A6223" s="684">
        <v>100204</v>
      </c>
      <c r="B6223" s="684" t="s">
        <v>23377</v>
      </c>
      <c r="C6223" s="684" t="s">
        <v>23368</v>
      </c>
      <c r="D6223" s="685" t="s">
        <v>22819</v>
      </c>
    </row>
    <row r="6224" spans="1:4" ht="13.5" x14ac:dyDescent="0.25">
      <c r="A6224" s="684">
        <v>100205</v>
      </c>
      <c r="B6224" s="684" t="s">
        <v>23378</v>
      </c>
      <c r="C6224" s="684" t="s">
        <v>22811</v>
      </c>
      <c r="D6224" s="685" t="s">
        <v>48332</v>
      </c>
    </row>
    <row r="6225" spans="1:4" ht="13.5" x14ac:dyDescent="0.25">
      <c r="A6225" s="684">
        <v>100206</v>
      </c>
      <c r="B6225" s="684" t="s">
        <v>23379</v>
      </c>
      <c r="C6225" s="684" t="s">
        <v>22811</v>
      </c>
      <c r="D6225" s="685" t="s">
        <v>48333</v>
      </c>
    </row>
    <row r="6226" spans="1:4" ht="13.5" x14ac:dyDescent="0.25">
      <c r="A6226" s="684">
        <v>100207</v>
      </c>
      <c r="B6226" s="684" t="s">
        <v>23380</v>
      </c>
      <c r="C6226" s="684" t="s">
        <v>22811</v>
      </c>
      <c r="D6226" s="685" t="s">
        <v>48334</v>
      </c>
    </row>
    <row r="6227" spans="1:4" ht="13.5" x14ac:dyDescent="0.25">
      <c r="A6227" s="684">
        <v>100208</v>
      </c>
      <c r="B6227" s="684" t="s">
        <v>23381</v>
      </c>
      <c r="C6227" s="684" t="s">
        <v>2674</v>
      </c>
      <c r="D6227" s="685" t="s">
        <v>24169</v>
      </c>
    </row>
    <row r="6228" spans="1:4" ht="13.5" x14ac:dyDescent="0.25">
      <c r="A6228" s="684">
        <v>100209</v>
      </c>
      <c r="B6228" s="684" t="s">
        <v>23382</v>
      </c>
      <c r="C6228" s="684" t="s">
        <v>2674</v>
      </c>
      <c r="D6228" s="685" t="s">
        <v>41946</v>
      </c>
    </row>
    <row r="6229" spans="1:4" ht="13.5" x14ac:dyDescent="0.25">
      <c r="A6229" s="684">
        <v>100210</v>
      </c>
      <c r="B6229" s="684" t="s">
        <v>23383</v>
      </c>
      <c r="C6229" s="684" t="s">
        <v>2674</v>
      </c>
      <c r="D6229" s="685" t="s">
        <v>25863</v>
      </c>
    </row>
    <row r="6230" spans="1:4" ht="13.5" x14ac:dyDescent="0.25">
      <c r="A6230" s="684">
        <v>100211</v>
      </c>
      <c r="B6230" s="684" t="s">
        <v>23384</v>
      </c>
      <c r="C6230" s="684" t="s">
        <v>2674</v>
      </c>
      <c r="D6230" s="685" t="s">
        <v>23045</v>
      </c>
    </row>
    <row r="6231" spans="1:4" ht="13.5" x14ac:dyDescent="0.25">
      <c r="A6231" s="684">
        <v>100212</v>
      </c>
      <c r="B6231" s="684" t="s">
        <v>23385</v>
      </c>
      <c r="C6231" s="684" t="s">
        <v>2674</v>
      </c>
      <c r="D6231" s="685" t="s">
        <v>23675</v>
      </c>
    </row>
    <row r="6232" spans="1:4" ht="13.5" x14ac:dyDescent="0.25">
      <c r="A6232" s="684">
        <v>100213</v>
      </c>
      <c r="B6232" s="684" t="s">
        <v>23386</v>
      </c>
      <c r="C6232" s="684" t="s">
        <v>2674</v>
      </c>
      <c r="D6232" s="685" t="s">
        <v>43936</v>
      </c>
    </row>
    <row r="6233" spans="1:4" ht="13.5" x14ac:dyDescent="0.25">
      <c r="A6233" s="684">
        <v>100214</v>
      </c>
      <c r="B6233" s="684" t="s">
        <v>23387</v>
      </c>
      <c r="C6233" s="684" t="s">
        <v>2674</v>
      </c>
      <c r="D6233" s="685" t="s">
        <v>26476</v>
      </c>
    </row>
    <row r="6234" spans="1:4" ht="13.5" x14ac:dyDescent="0.25">
      <c r="A6234" s="684">
        <v>100215</v>
      </c>
      <c r="B6234" s="684" t="s">
        <v>23388</v>
      </c>
      <c r="C6234" s="684" t="s">
        <v>2674</v>
      </c>
      <c r="D6234" s="685" t="s">
        <v>21961</v>
      </c>
    </row>
    <row r="6235" spans="1:4" ht="13.5" x14ac:dyDescent="0.25">
      <c r="A6235" s="684">
        <v>100216</v>
      </c>
      <c r="B6235" s="684" t="s">
        <v>23389</v>
      </c>
      <c r="C6235" s="684" t="s">
        <v>2674</v>
      </c>
      <c r="D6235" s="685" t="s">
        <v>23643</v>
      </c>
    </row>
    <row r="6236" spans="1:4" ht="13.5" x14ac:dyDescent="0.25">
      <c r="A6236" s="684">
        <v>100217</v>
      </c>
      <c r="B6236" s="684" t="s">
        <v>23390</v>
      </c>
      <c r="C6236" s="684" t="s">
        <v>2674</v>
      </c>
      <c r="D6236" s="685" t="s">
        <v>23997</v>
      </c>
    </row>
    <row r="6237" spans="1:4" ht="13.5" x14ac:dyDescent="0.25">
      <c r="A6237" s="684">
        <v>100218</v>
      </c>
      <c r="B6237" s="684" t="s">
        <v>23391</v>
      </c>
      <c r="C6237" s="684" t="s">
        <v>2674</v>
      </c>
      <c r="D6237" s="685" t="s">
        <v>26489</v>
      </c>
    </row>
    <row r="6238" spans="1:4" ht="13.5" x14ac:dyDescent="0.25">
      <c r="A6238" s="684">
        <v>100219</v>
      </c>
      <c r="B6238" s="684" t="s">
        <v>23392</v>
      </c>
      <c r="C6238" s="684" t="s">
        <v>2674</v>
      </c>
      <c r="D6238" s="685" t="s">
        <v>25244</v>
      </c>
    </row>
    <row r="6239" spans="1:4" ht="13.5" x14ac:dyDescent="0.25">
      <c r="A6239" s="684">
        <v>100220</v>
      </c>
      <c r="B6239" s="684" t="s">
        <v>23393</v>
      </c>
      <c r="C6239" s="684" t="s">
        <v>2796</v>
      </c>
      <c r="D6239" s="685" t="s">
        <v>23784</v>
      </c>
    </row>
    <row r="6240" spans="1:4" ht="13.5" x14ac:dyDescent="0.25">
      <c r="A6240" s="684">
        <v>100221</v>
      </c>
      <c r="B6240" s="684" t="s">
        <v>23394</v>
      </c>
      <c r="C6240" s="684" t="s">
        <v>2796</v>
      </c>
      <c r="D6240" s="685" t="s">
        <v>23913</v>
      </c>
    </row>
    <row r="6241" spans="1:4" ht="13.5" x14ac:dyDescent="0.25">
      <c r="A6241" s="684">
        <v>100222</v>
      </c>
      <c r="B6241" s="684" t="s">
        <v>23395</v>
      </c>
      <c r="C6241" s="684" t="s">
        <v>2796</v>
      </c>
      <c r="D6241" s="685" t="s">
        <v>25271</v>
      </c>
    </row>
    <row r="6242" spans="1:4" ht="13.5" x14ac:dyDescent="0.25">
      <c r="A6242" s="684">
        <v>100223</v>
      </c>
      <c r="B6242" s="684" t="s">
        <v>23396</v>
      </c>
      <c r="C6242" s="684" t="s">
        <v>2796</v>
      </c>
      <c r="D6242" s="685" t="s">
        <v>26477</v>
      </c>
    </row>
    <row r="6243" spans="1:4" ht="13.5" x14ac:dyDescent="0.25">
      <c r="A6243" s="684">
        <v>100224</v>
      </c>
      <c r="B6243" s="684" t="s">
        <v>23397</v>
      </c>
      <c r="C6243" s="684" t="s">
        <v>2796</v>
      </c>
      <c r="D6243" s="685" t="s">
        <v>23997</v>
      </c>
    </row>
    <row r="6244" spans="1:4" ht="13.5" x14ac:dyDescent="0.25">
      <c r="A6244" s="684">
        <v>100225</v>
      </c>
      <c r="B6244" s="684" t="s">
        <v>23398</v>
      </c>
      <c r="C6244" s="684" t="s">
        <v>23399</v>
      </c>
      <c r="D6244" s="685" t="s">
        <v>25194</v>
      </c>
    </row>
    <row r="6245" spans="1:4" ht="13.5" x14ac:dyDescent="0.25">
      <c r="A6245" s="684">
        <v>100226</v>
      </c>
      <c r="B6245" s="684" t="s">
        <v>23400</v>
      </c>
      <c r="C6245" s="684" t="s">
        <v>23399</v>
      </c>
      <c r="D6245" s="685" t="s">
        <v>22272</v>
      </c>
    </row>
    <row r="6246" spans="1:4" ht="13.5" x14ac:dyDescent="0.25">
      <c r="A6246" s="684">
        <v>100227</v>
      </c>
      <c r="B6246" s="684" t="s">
        <v>23401</v>
      </c>
      <c r="C6246" s="684" t="s">
        <v>23399</v>
      </c>
      <c r="D6246" s="685" t="s">
        <v>42129</v>
      </c>
    </row>
    <row r="6247" spans="1:4" ht="13.5" x14ac:dyDescent="0.25">
      <c r="A6247" s="684">
        <v>100228</v>
      </c>
      <c r="B6247" s="684" t="s">
        <v>23402</v>
      </c>
      <c r="C6247" s="684" t="s">
        <v>23399</v>
      </c>
      <c r="D6247" s="685" t="s">
        <v>22390</v>
      </c>
    </row>
    <row r="6248" spans="1:4" ht="13.5" x14ac:dyDescent="0.25">
      <c r="A6248" s="684">
        <v>100229</v>
      </c>
      <c r="B6248" s="684" t="s">
        <v>23403</v>
      </c>
      <c r="C6248" s="684" t="s">
        <v>113</v>
      </c>
      <c r="D6248" s="685" t="s">
        <v>22513</v>
      </c>
    </row>
    <row r="6249" spans="1:4" ht="13.5" x14ac:dyDescent="0.25">
      <c r="A6249" s="684">
        <v>100230</v>
      </c>
      <c r="B6249" s="684" t="s">
        <v>23404</v>
      </c>
      <c r="C6249" s="684" t="s">
        <v>113</v>
      </c>
      <c r="D6249" s="685" t="s">
        <v>23650</v>
      </c>
    </row>
    <row r="6250" spans="1:4" ht="13.5" x14ac:dyDescent="0.25">
      <c r="A6250" s="684">
        <v>100231</v>
      </c>
      <c r="B6250" s="684" t="s">
        <v>23405</v>
      </c>
      <c r="C6250" s="684" t="s">
        <v>113</v>
      </c>
      <c r="D6250" s="685" t="s">
        <v>22136</v>
      </c>
    </row>
    <row r="6251" spans="1:4" ht="13.5" x14ac:dyDescent="0.25">
      <c r="A6251" s="684">
        <v>100232</v>
      </c>
      <c r="B6251" s="684" t="s">
        <v>23406</v>
      </c>
      <c r="C6251" s="684" t="s">
        <v>5</v>
      </c>
      <c r="D6251" s="685" t="s">
        <v>22266</v>
      </c>
    </row>
    <row r="6252" spans="1:4" ht="13.5" x14ac:dyDescent="0.25">
      <c r="A6252" s="684">
        <v>100233</v>
      </c>
      <c r="B6252" s="684" t="s">
        <v>23407</v>
      </c>
      <c r="C6252" s="684" t="s">
        <v>5</v>
      </c>
      <c r="D6252" s="685" t="s">
        <v>22068</v>
      </c>
    </row>
    <row r="6253" spans="1:4" ht="13.5" x14ac:dyDescent="0.25">
      <c r="A6253" s="684">
        <v>100234</v>
      </c>
      <c r="B6253" s="684" t="s">
        <v>23408</v>
      </c>
      <c r="C6253" s="684" t="s">
        <v>3</v>
      </c>
      <c r="D6253" s="685" t="s">
        <v>22095</v>
      </c>
    </row>
    <row r="6254" spans="1:4" ht="13.5" x14ac:dyDescent="0.25">
      <c r="A6254" s="684">
        <v>100235</v>
      </c>
      <c r="B6254" s="684" t="s">
        <v>23409</v>
      </c>
      <c r="C6254" s="684" t="s">
        <v>985</v>
      </c>
      <c r="D6254" s="685" t="s">
        <v>22136</v>
      </c>
    </row>
    <row r="6255" spans="1:4" ht="13.5" x14ac:dyDescent="0.25">
      <c r="A6255" s="684">
        <v>100236</v>
      </c>
      <c r="B6255" s="684" t="s">
        <v>23410</v>
      </c>
      <c r="C6255" s="684" t="s">
        <v>23411</v>
      </c>
      <c r="D6255" s="685" t="s">
        <v>48335</v>
      </c>
    </row>
    <row r="6256" spans="1:4" ht="13.5" x14ac:dyDescent="0.25">
      <c r="A6256" s="684">
        <v>100237</v>
      </c>
      <c r="B6256" s="684" t="s">
        <v>23412</v>
      </c>
      <c r="C6256" s="684" t="s">
        <v>23411</v>
      </c>
      <c r="D6256" s="685" t="s">
        <v>43108</v>
      </c>
    </row>
    <row r="6257" spans="1:4" ht="13.5" x14ac:dyDescent="0.25">
      <c r="A6257" s="684">
        <v>100238</v>
      </c>
      <c r="B6257" s="684" t="s">
        <v>23413</v>
      </c>
      <c r="C6257" s="684" t="s">
        <v>23411</v>
      </c>
      <c r="D6257" s="685" t="s">
        <v>26478</v>
      </c>
    </row>
    <row r="6258" spans="1:4" ht="13.5" x14ac:dyDescent="0.25">
      <c r="A6258" s="684">
        <v>100239</v>
      </c>
      <c r="B6258" s="684" t="s">
        <v>23414</v>
      </c>
      <c r="C6258" s="684" t="s">
        <v>23411</v>
      </c>
      <c r="D6258" s="685" t="s">
        <v>22798</v>
      </c>
    </row>
    <row r="6259" spans="1:4" ht="13.5" x14ac:dyDescent="0.25">
      <c r="A6259" s="684">
        <v>100240</v>
      </c>
      <c r="B6259" s="684" t="s">
        <v>23415</v>
      </c>
      <c r="C6259" s="684" t="s">
        <v>23411</v>
      </c>
      <c r="D6259" s="685" t="s">
        <v>26479</v>
      </c>
    </row>
    <row r="6260" spans="1:4" ht="13.5" x14ac:dyDescent="0.25">
      <c r="A6260" s="684">
        <v>100241</v>
      </c>
      <c r="B6260" s="684" t="s">
        <v>23416</v>
      </c>
      <c r="C6260" s="684" t="s">
        <v>23411</v>
      </c>
      <c r="D6260" s="685" t="s">
        <v>22798</v>
      </c>
    </row>
    <row r="6261" spans="1:4" ht="13.5" x14ac:dyDescent="0.25">
      <c r="A6261" s="684">
        <v>100242</v>
      </c>
      <c r="B6261" s="684" t="s">
        <v>23417</v>
      </c>
      <c r="C6261" s="684" t="s">
        <v>23411</v>
      </c>
      <c r="D6261" s="685" t="s">
        <v>48336</v>
      </c>
    </row>
    <row r="6262" spans="1:4" ht="13.5" x14ac:dyDescent="0.25">
      <c r="A6262" s="684">
        <v>100243</v>
      </c>
      <c r="B6262" s="684" t="s">
        <v>23418</v>
      </c>
      <c r="C6262" s="684" t="s">
        <v>23411</v>
      </c>
      <c r="D6262" s="685" t="s">
        <v>42011</v>
      </c>
    </row>
    <row r="6263" spans="1:4" ht="13.5" x14ac:dyDescent="0.25">
      <c r="A6263" s="684">
        <v>100244</v>
      </c>
      <c r="B6263" s="684" t="s">
        <v>23419</v>
      </c>
      <c r="C6263" s="684" t="s">
        <v>23411</v>
      </c>
      <c r="D6263" s="685" t="s">
        <v>26479</v>
      </c>
    </row>
    <row r="6264" spans="1:4" ht="13.5" x14ac:dyDescent="0.25">
      <c r="A6264" s="684">
        <v>100245</v>
      </c>
      <c r="B6264" s="684" t="s">
        <v>23420</v>
      </c>
      <c r="C6264" s="684" t="s">
        <v>23411</v>
      </c>
      <c r="D6264" s="685" t="s">
        <v>24241</v>
      </c>
    </row>
    <row r="6265" spans="1:4" ht="13.5" x14ac:dyDescent="0.25">
      <c r="A6265" s="684">
        <v>100246</v>
      </c>
      <c r="B6265" s="684" t="s">
        <v>23421</v>
      </c>
      <c r="C6265" s="684" t="s">
        <v>23411</v>
      </c>
      <c r="D6265" s="685" t="s">
        <v>48337</v>
      </c>
    </row>
    <row r="6266" spans="1:4" ht="13.5" x14ac:dyDescent="0.25">
      <c r="A6266" s="684">
        <v>100247</v>
      </c>
      <c r="B6266" s="684" t="s">
        <v>23422</v>
      </c>
      <c r="C6266" s="684" t="s">
        <v>23411</v>
      </c>
      <c r="D6266" s="685" t="s">
        <v>43108</v>
      </c>
    </row>
    <row r="6267" spans="1:4" ht="13.5" x14ac:dyDescent="0.25">
      <c r="A6267" s="684">
        <v>100248</v>
      </c>
      <c r="B6267" s="684" t="s">
        <v>23423</v>
      </c>
      <c r="C6267" s="684" t="s">
        <v>23411</v>
      </c>
      <c r="D6267" s="685" t="s">
        <v>26480</v>
      </c>
    </row>
    <row r="6268" spans="1:4" ht="13.5" x14ac:dyDescent="0.25">
      <c r="A6268" s="684">
        <v>100249</v>
      </c>
      <c r="B6268" s="684" t="s">
        <v>23424</v>
      </c>
      <c r="C6268" s="684" t="s">
        <v>23411</v>
      </c>
      <c r="D6268" s="685" t="s">
        <v>48337</v>
      </c>
    </row>
    <row r="6269" spans="1:4" ht="13.5" x14ac:dyDescent="0.25">
      <c r="A6269" s="684">
        <v>100250</v>
      </c>
      <c r="B6269" s="684" t="s">
        <v>23425</v>
      </c>
      <c r="C6269" s="684" t="s">
        <v>23411</v>
      </c>
      <c r="D6269" s="685" t="s">
        <v>48338</v>
      </c>
    </row>
    <row r="6270" spans="1:4" ht="13.5" x14ac:dyDescent="0.25">
      <c r="A6270" s="684">
        <v>100251</v>
      </c>
      <c r="B6270" s="684" t="s">
        <v>23426</v>
      </c>
      <c r="C6270" s="684" t="s">
        <v>23411</v>
      </c>
      <c r="D6270" s="685" t="s">
        <v>26480</v>
      </c>
    </row>
    <row r="6271" spans="1:4" ht="13.5" x14ac:dyDescent="0.25">
      <c r="A6271" s="684">
        <v>100252</v>
      </c>
      <c r="B6271" s="684" t="s">
        <v>23427</v>
      </c>
      <c r="C6271" s="684" t="s">
        <v>23411</v>
      </c>
      <c r="D6271" s="685" t="s">
        <v>48336</v>
      </c>
    </row>
    <row r="6272" spans="1:4" ht="13.5" x14ac:dyDescent="0.25">
      <c r="A6272" s="684">
        <v>100253</v>
      </c>
      <c r="B6272" s="684" t="s">
        <v>23428</v>
      </c>
      <c r="C6272" s="684" t="s">
        <v>23411</v>
      </c>
      <c r="D6272" s="685" t="s">
        <v>43722</v>
      </c>
    </row>
    <row r="6273" spans="1:4" ht="13.5" x14ac:dyDescent="0.25">
      <c r="A6273" s="684">
        <v>100254</v>
      </c>
      <c r="B6273" s="684" t="s">
        <v>23429</v>
      </c>
      <c r="C6273" s="684" t="s">
        <v>23411</v>
      </c>
      <c r="D6273" s="685" t="s">
        <v>25772</v>
      </c>
    </row>
    <row r="6274" spans="1:4" ht="13.5" x14ac:dyDescent="0.25">
      <c r="A6274" s="684">
        <v>100255</v>
      </c>
      <c r="B6274" s="684" t="s">
        <v>23430</v>
      </c>
      <c r="C6274" s="684" t="s">
        <v>23411</v>
      </c>
      <c r="D6274" s="685" t="s">
        <v>22334</v>
      </c>
    </row>
    <row r="6275" spans="1:4" ht="13.5" x14ac:dyDescent="0.25">
      <c r="A6275" s="684">
        <v>100256</v>
      </c>
      <c r="B6275" s="684" t="s">
        <v>23431</v>
      </c>
      <c r="C6275" s="684" t="s">
        <v>23411</v>
      </c>
      <c r="D6275" s="685" t="s">
        <v>48339</v>
      </c>
    </row>
    <row r="6276" spans="1:4" ht="13.5" x14ac:dyDescent="0.25">
      <c r="A6276" s="684">
        <v>100257</v>
      </c>
      <c r="B6276" s="684" t="s">
        <v>23432</v>
      </c>
      <c r="C6276" s="684" t="s">
        <v>23411</v>
      </c>
      <c r="D6276" s="685" t="s">
        <v>26478</v>
      </c>
    </row>
    <row r="6277" spans="1:4" ht="13.5" x14ac:dyDescent="0.25">
      <c r="A6277" s="684">
        <v>100258</v>
      </c>
      <c r="B6277" s="684" t="s">
        <v>23433</v>
      </c>
      <c r="C6277" s="684" t="s">
        <v>23411</v>
      </c>
      <c r="D6277" s="685" t="s">
        <v>22334</v>
      </c>
    </row>
    <row r="6278" spans="1:4" ht="13.5" x14ac:dyDescent="0.25">
      <c r="A6278" s="684">
        <v>100259</v>
      </c>
      <c r="B6278" s="684" t="s">
        <v>23434</v>
      </c>
      <c r="C6278" s="684" t="s">
        <v>23411</v>
      </c>
      <c r="D6278" s="685" t="s">
        <v>43722</v>
      </c>
    </row>
    <row r="6279" spans="1:4" ht="13.5" x14ac:dyDescent="0.25">
      <c r="A6279" s="684">
        <v>100260</v>
      </c>
      <c r="B6279" s="684" t="s">
        <v>23435</v>
      </c>
      <c r="C6279" s="684" t="s">
        <v>23368</v>
      </c>
      <c r="D6279" s="685" t="s">
        <v>24000</v>
      </c>
    </row>
    <row r="6280" spans="1:4" ht="13.5" x14ac:dyDescent="0.25">
      <c r="A6280" s="684">
        <v>100261</v>
      </c>
      <c r="B6280" s="684" t="s">
        <v>23436</v>
      </c>
      <c r="C6280" s="684" t="s">
        <v>23368</v>
      </c>
      <c r="D6280" s="685" t="s">
        <v>23050</v>
      </c>
    </row>
    <row r="6281" spans="1:4" ht="13.5" x14ac:dyDescent="0.25">
      <c r="A6281" s="684">
        <v>100262</v>
      </c>
      <c r="B6281" s="684" t="s">
        <v>23437</v>
      </c>
      <c r="C6281" s="684" t="s">
        <v>23368</v>
      </c>
      <c r="D6281" s="685" t="s">
        <v>48340</v>
      </c>
    </row>
    <row r="6282" spans="1:4" ht="13.5" x14ac:dyDescent="0.25">
      <c r="A6282" s="684">
        <v>100263</v>
      </c>
      <c r="B6282" s="684" t="s">
        <v>23438</v>
      </c>
      <c r="C6282" s="684" t="s">
        <v>23368</v>
      </c>
      <c r="D6282" s="685" t="s">
        <v>48341</v>
      </c>
    </row>
    <row r="6283" spans="1:4" ht="13.5" x14ac:dyDescent="0.25">
      <c r="A6283" s="684">
        <v>100264</v>
      </c>
      <c r="B6283" s="684" t="s">
        <v>23439</v>
      </c>
      <c r="C6283" s="684" t="s">
        <v>2796</v>
      </c>
      <c r="D6283" s="685" t="s">
        <v>44656</v>
      </c>
    </row>
    <row r="6284" spans="1:4" ht="13.5" x14ac:dyDescent="0.25">
      <c r="A6284" s="684">
        <v>100265</v>
      </c>
      <c r="B6284" s="684" t="s">
        <v>23440</v>
      </c>
      <c r="C6284" s="684" t="s">
        <v>3</v>
      </c>
      <c r="D6284" s="685" t="s">
        <v>22820</v>
      </c>
    </row>
    <row r="6285" spans="1:4" ht="13.5" x14ac:dyDescent="0.25">
      <c r="A6285" s="684">
        <v>100266</v>
      </c>
      <c r="B6285" s="684" t="s">
        <v>23441</v>
      </c>
      <c r="C6285" s="684" t="s">
        <v>2674</v>
      </c>
      <c r="D6285" s="685" t="s">
        <v>48342</v>
      </c>
    </row>
    <row r="6286" spans="1:4" ht="13.5" x14ac:dyDescent="0.25">
      <c r="A6286" s="684">
        <v>100267</v>
      </c>
      <c r="B6286" s="684" t="s">
        <v>23442</v>
      </c>
      <c r="C6286" s="684" t="s">
        <v>5</v>
      </c>
      <c r="D6286" s="685" t="s">
        <v>23974</v>
      </c>
    </row>
    <row r="6287" spans="1:4" ht="13.5" x14ac:dyDescent="0.25">
      <c r="A6287" s="684">
        <v>100268</v>
      </c>
      <c r="B6287" s="684" t="s">
        <v>23443</v>
      </c>
      <c r="C6287" s="684" t="s">
        <v>2674</v>
      </c>
      <c r="D6287" s="685" t="s">
        <v>48342</v>
      </c>
    </row>
    <row r="6288" spans="1:4" ht="13.5" x14ac:dyDescent="0.25">
      <c r="A6288" s="684">
        <v>100269</v>
      </c>
      <c r="B6288" s="684" t="s">
        <v>23444</v>
      </c>
      <c r="C6288" s="684" t="s">
        <v>5</v>
      </c>
      <c r="D6288" s="685" t="s">
        <v>23974</v>
      </c>
    </row>
    <row r="6289" spans="1:4" ht="13.5" x14ac:dyDescent="0.25">
      <c r="A6289" s="684">
        <v>100270</v>
      </c>
      <c r="B6289" s="684" t="s">
        <v>23445</v>
      </c>
      <c r="C6289" s="684" t="s">
        <v>2674</v>
      </c>
      <c r="D6289" s="685" t="s">
        <v>48343</v>
      </c>
    </row>
    <row r="6290" spans="1:4" ht="13.5" x14ac:dyDescent="0.25">
      <c r="A6290" s="684">
        <v>100271</v>
      </c>
      <c r="B6290" s="684" t="s">
        <v>23446</v>
      </c>
      <c r="C6290" s="684" t="s">
        <v>2796</v>
      </c>
      <c r="D6290" s="685" t="s">
        <v>47155</v>
      </c>
    </row>
    <row r="6291" spans="1:4" ht="13.5" x14ac:dyDescent="0.25">
      <c r="A6291" s="684">
        <v>100272</v>
      </c>
      <c r="B6291" s="684" t="s">
        <v>23447</v>
      </c>
      <c r="C6291" s="684" t="s">
        <v>3</v>
      </c>
      <c r="D6291" s="685" t="s">
        <v>23786</v>
      </c>
    </row>
    <row r="6292" spans="1:4" ht="13.5" x14ac:dyDescent="0.25">
      <c r="A6292" s="684">
        <v>100273</v>
      </c>
      <c r="B6292" s="684" t="s">
        <v>23448</v>
      </c>
      <c r="C6292" s="684" t="s">
        <v>23368</v>
      </c>
      <c r="D6292" s="685" t="s">
        <v>23986</v>
      </c>
    </row>
    <row r="6293" spans="1:4" ht="13.5" x14ac:dyDescent="0.25">
      <c r="A6293" s="684">
        <v>100274</v>
      </c>
      <c r="B6293" s="684" t="s">
        <v>23449</v>
      </c>
      <c r="C6293" s="684" t="s">
        <v>2796</v>
      </c>
      <c r="D6293" s="685" t="s">
        <v>47503</v>
      </c>
    </row>
    <row r="6294" spans="1:4" ht="13.5" x14ac:dyDescent="0.25">
      <c r="A6294" s="684">
        <v>100275</v>
      </c>
      <c r="B6294" s="684" t="s">
        <v>23450</v>
      </c>
      <c r="C6294" s="684" t="s">
        <v>2796</v>
      </c>
      <c r="D6294" s="685" t="s">
        <v>45451</v>
      </c>
    </row>
    <row r="6295" spans="1:4" ht="13.5" x14ac:dyDescent="0.25">
      <c r="A6295" s="684">
        <v>100276</v>
      </c>
      <c r="B6295" s="684" t="s">
        <v>23451</v>
      </c>
      <c r="C6295" s="684" t="s">
        <v>2796</v>
      </c>
      <c r="D6295" s="685" t="s">
        <v>26481</v>
      </c>
    </row>
    <row r="6296" spans="1:4" ht="13.5" x14ac:dyDescent="0.25">
      <c r="A6296" s="684">
        <v>100277</v>
      </c>
      <c r="B6296" s="684" t="s">
        <v>23452</v>
      </c>
      <c r="C6296" s="684" t="s">
        <v>2796</v>
      </c>
      <c r="D6296" s="685" t="s">
        <v>48344</v>
      </c>
    </row>
    <row r="6297" spans="1:4" ht="13.5" x14ac:dyDescent="0.25">
      <c r="A6297" s="684">
        <v>100278</v>
      </c>
      <c r="B6297" s="684" t="s">
        <v>23453</v>
      </c>
      <c r="C6297" s="684" t="s">
        <v>2674</v>
      </c>
      <c r="D6297" s="685" t="s">
        <v>44267</v>
      </c>
    </row>
    <row r="6298" spans="1:4" ht="13.5" x14ac:dyDescent="0.25">
      <c r="A6298" s="684">
        <v>100279</v>
      </c>
      <c r="B6298" s="684" t="s">
        <v>23454</v>
      </c>
      <c r="C6298" s="684" t="s">
        <v>5</v>
      </c>
      <c r="D6298" s="685" t="s">
        <v>21895</v>
      </c>
    </row>
    <row r="6299" spans="1:4" ht="13.5" x14ac:dyDescent="0.25">
      <c r="A6299" s="684">
        <v>100280</v>
      </c>
      <c r="B6299" s="684" t="s">
        <v>23455</v>
      </c>
      <c r="C6299" s="684" t="s">
        <v>2674</v>
      </c>
      <c r="D6299" s="685" t="s">
        <v>23683</v>
      </c>
    </row>
    <row r="6300" spans="1:4" ht="13.5" x14ac:dyDescent="0.25">
      <c r="A6300" s="684">
        <v>100281</v>
      </c>
      <c r="B6300" s="684" t="s">
        <v>23456</v>
      </c>
      <c r="C6300" s="684" t="s">
        <v>2674</v>
      </c>
      <c r="D6300" s="685" t="s">
        <v>23052</v>
      </c>
    </row>
    <row r="6301" spans="1:4" ht="13.5" x14ac:dyDescent="0.25">
      <c r="A6301" s="684">
        <v>100282</v>
      </c>
      <c r="B6301" s="684" t="s">
        <v>23457</v>
      </c>
      <c r="C6301" s="684" t="s">
        <v>2796</v>
      </c>
      <c r="D6301" s="685" t="s">
        <v>48345</v>
      </c>
    </row>
    <row r="6302" spans="1:4" ht="13.5" x14ac:dyDescent="0.25">
      <c r="A6302" s="684">
        <v>100283</v>
      </c>
      <c r="B6302" s="684" t="s">
        <v>23458</v>
      </c>
      <c r="C6302" s="684" t="s">
        <v>2796</v>
      </c>
      <c r="D6302" s="685" t="s">
        <v>25822</v>
      </c>
    </row>
    <row r="6303" spans="1:4" ht="13.5" x14ac:dyDescent="0.25">
      <c r="A6303" s="684">
        <v>100284</v>
      </c>
      <c r="B6303" s="684" t="s">
        <v>23459</v>
      </c>
      <c r="C6303" s="684" t="s">
        <v>2796</v>
      </c>
      <c r="D6303" s="685" t="s">
        <v>48346</v>
      </c>
    </row>
    <row r="6304" spans="1:4" ht="13.5" x14ac:dyDescent="0.25">
      <c r="A6304" s="684">
        <v>100285</v>
      </c>
      <c r="B6304" s="684" t="s">
        <v>23460</v>
      </c>
      <c r="C6304" s="684" t="s">
        <v>23411</v>
      </c>
      <c r="D6304" s="685" t="s">
        <v>48347</v>
      </c>
    </row>
    <row r="6305" spans="1:4" ht="13.5" x14ac:dyDescent="0.25">
      <c r="A6305" s="684">
        <v>100286</v>
      </c>
      <c r="B6305" s="684" t="s">
        <v>23461</v>
      </c>
      <c r="C6305" s="684" t="s">
        <v>23411</v>
      </c>
      <c r="D6305" s="685" t="s">
        <v>23678</v>
      </c>
    </row>
    <row r="6306" spans="1:4" ht="13.5" x14ac:dyDescent="0.25">
      <c r="A6306" s="684">
        <v>100287</v>
      </c>
      <c r="B6306" s="684" t="s">
        <v>48348</v>
      </c>
      <c r="C6306" s="684" t="s">
        <v>23411</v>
      </c>
      <c r="D6306" s="685" t="s">
        <v>26480</v>
      </c>
    </row>
    <row r="6307" spans="1:4" ht="13.5" x14ac:dyDescent="0.25">
      <c r="A6307" s="684">
        <v>99802</v>
      </c>
      <c r="B6307" s="684" t="s">
        <v>22826</v>
      </c>
      <c r="C6307" s="684" t="s">
        <v>3</v>
      </c>
      <c r="D6307" s="685" t="s">
        <v>23640</v>
      </c>
    </row>
    <row r="6308" spans="1:4" ht="13.5" x14ac:dyDescent="0.25">
      <c r="A6308" s="684">
        <v>99803</v>
      </c>
      <c r="B6308" s="684" t="s">
        <v>22827</v>
      </c>
      <c r="C6308" s="684" t="s">
        <v>3</v>
      </c>
      <c r="D6308" s="685" t="s">
        <v>41621</v>
      </c>
    </row>
    <row r="6309" spans="1:4" ht="13.5" x14ac:dyDescent="0.25">
      <c r="A6309" s="684">
        <v>99805</v>
      </c>
      <c r="B6309" s="684" t="s">
        <v>22828</v>
      </c>
      <c r="C6309" s="684" t="s">
        <v>3</v>
      </c>
      <c r="D6309" s="685" t="s">
        <v>47018</v>
      </c>
    </row>
    <row r="6310" spans="1:4" ht="13.5" x14ac:dyDescent="0.25">
      <c r="A6310" s="684">
        <v>99806</v>
      </c>
      <c r="B6310" s="684" t="s">
        <v>22829</v>
      </c>
      <c r="C6310" s="684" t="s">
        <v>3</v>
      </c>
      <c r="D6310" s="685" t="s">
        <v>22541</v>
      </c>
    </row>
    <row r="6311" spans="1:4" ht="13.5" x14ac:dyDescent="0.25">
      <c r="A6311" s="684">
        <v>99808</v>
      </c>
      <c r="B6311" s="684" t="s">
        <v>22830</v>
      </c>
      <c r="C6311" s="684" t="s">
        <v>3</v>
      </c>
      <c r="D6311" s="685" t="s">
        <v>41970</v>
      </c>
    </row>
    <row r="6312" spans="1:4" ht="13.5" x14ac:dyDescent="0.25">
      <c r="A6312" s="684">
        <v>99809</v>
      </c>
      <c r="B6312" s="684" t="s">
        <v>22831</v>
      </c>
      <c r="C6312" s="684" t="s">
        <v>3</v>
      </c>
      <c r="D6312" s="685" t="s">
        <v>25914</v>
      </c>
    </row>
    <row r="6313" spans="1:4" ht="13.5" x14ac:dyDescent="0.25">
      <c r="A6313" s="684">
        <v>99811</v>
      </c>
      <c r="B6313" s="684" t="s">
        <v>22832</v>
      </c>
      <c r="C6313" s="684" t="s">
        <v>3</v>
      </c>
      <c r="D6313" s="685" t="s">
        <v>47728</v>
      </c>
    </row>
    <row r="6314" spans="1:4" ht="13.5" x14ac:dyDescent="0.25">
      <c r="A6314" s="684">
        <v>99812</v>
      </c>
      <c r="B6314" s="684" t="s">
        <v>22833</v>
      </c>
      <c r="C6314" s="684" t="s">
        <v>3</v>
      </c>
      <c r="D6314" s="685" t="s">
        <v>22822</v>
      </c>
    </row>
    <row r="6315" spans="1:4" ht="13.5" x14ac:dyDescent="0.25">
      <c r="A6315" s="684">
        <v>99814</v>
      </c>
      <c r="B6315" s="684" t="s">
        <v>22834</v>
      </c>
      <c r="C6315" s="684" t="s">
        <v>3</v>
      </c>
      <c r="D6315" s="685" t="s">
        <v>26482</v>
      </c>
    </row>
    <row r="6316" spans="1:4" ht="13.5" x14ac:dyDescent="0.25">
      <c r="A6316" s="684">
        <v>99822</v>
      </c>
      <c r="B6316" s="684" t="s">
        <v>22835</v>
      </c>
      <c r="C6316" s="684" t="s">
        <v>3</v>
      </c>
      <c r="D6316" s="685" t="s">
        <v>23998</v>
      </c>
    </row>
    <row r="6317" spans="1:4" ht="13.5" x14ac:dyDescent="0.25">
      <c r="A6317" s="684">
        <v>99826</v>
      </c>
      <c r="B6317" s="684" t="s">
        <v>22836</v>
      </c>
      <c r="C6317" s="684" t="s">
        <v>3</v>
      </c>
      <c r="D6317" s="685" t="s">
        <v>26483</v>
      </c>
    </row>
    <row r="6318" spans="1:4" ht="13.5" x14ac:dyDescent="0.25">
      <c r="A6318" s="684">
        <v>97010</v>
      </c>
      <c r="B6318" s="684" t="s">
        <v>48349</v>
      </c>
      <c r="C6318" s="684" t="s">
        <v>4</v>
      </c>
      <c r="D6318" s="685" t="s">
        <v>48350</v>
      </c>
    </row>
    <row r="6319" spans="1:4" ht="13.5" x14ac:dyDescent="0.25">
      <c r="A6319" s="684">
        <v>97011</v>
      </c>
      <c r="B6319" s="684" t="s">
        <v>48351</v>
      </c>
      <c r="C6319" s="684" t="s">
        <v>4</v>
      </c>
      <c r="D6319" s="685" t="s">
        <v>48352</v>
      </c>
    </row>
    <row r="6320" spans="1:4" ht="13.5" x14ac:dyDescent="0.25">
      <c r="A6320" s="684">
        <v>97012</v>
      </c>
      <c r="B6320" s="684" t="s">
        <v>48353</v>
      </c>
      <c r="C6320" s="684" t="s">
        <v>4</v>
      </c>
      <c r="D6320" s="685" t="s">
        <v>42228</v>
      </c>
    </row>
    <row r="6321" spans="1:4" ht="13.5" x14ac:dyDescent="0.25">
      <c r="A6321" s="684">
        <v>97013</v>
      </c>
      <c r="B6321" s="684" t="s">
        <v>48354</v>
      </c>
      <c r="C6321" s="684" t="s">
        <v>4</v>
      </c>
      <c r="D6321" s="685" t="s">
        <v>27581</v>
      </c>
    </row>
    <row r="6322" spans="1:4" ht="13.5" x14ac:dyDescent="0.25">
      <c r="A6322" s="684">
        <v>97014</v>
      </c>
      <c r="B6322" s="684" t="s">
        <v>48355</v>
      </c>
      <c r="C6322" s="684" t="s">
        <v>4</v>
      </c>
      <c r="D6322" s="685" t="s">
        <v>48356</v>
      </c>
    </row>
    <row r="6323" spans="1:4" ht="13.5" x14ac:dyDescent="0.25">
      <c r="A6323" s="684">
        <v>97015</v>
      </c>
      <c r="B6323" s="684" t="s">
        <v>48357</v>
      </c>
      <c r="C6323" s="684" t="s">
        <v>4</v>
      </c>
      <c r="D6323" s="685" t="s">
        <v>48358</v>
      </c>
    </row>
    <row r="6324" spans="1:4" ht="13.5" x14ac:dyDescent="0.25">
      <c r="A6324" s="684">
        <v>97016</v>
      </c>
      <c r="B6324" s="684" t="s">
        <v>48359</v>
      </c>
      <c r="C6324" s="684" t="s">
        <v>4</v>
      </c>
      <c r="D6324" s="685" t="s">
        <v>27582</v>
      </c>
    </row>
    <row r="6325" spans="1:4" ht="13.5" x14ac:dyDescent="0.25">
      <c r="A6325" s="684">
        <v>97017</v>
      </c>
      <c r="B6325" s="684" t="s">
        <v>48360</v>
      </c>
      <c r="C6325" s="684" t="s">
        <v>4</v>
      </c>
      <c r="D6325" s="685" t="s">
        <v>48361</v>
      </c>
    </row>
    <row r="6326" spans="1:4" ht="13.5" x14ac:dyDescent="0.25">
      <c r="A6326" s="684">
        <v>97018</v>
      </c>
      <c r="B6326" s="684" t="s">
        <v>48362</v>
      </c>
      <c r="C6326" s="684" t="s">
        <v>4</v>
      </c>
      <c r="D6326" s="685" t="s">
        <v>48363</v>
      </c>
    </row>
    <row r="6327" spans="1:4" ht="13.5" x14ac:dyDescent="0.25">
      <c r="A6327" s="684">
        <v>97031</v>
      </c>
      <c r="B6327" s="684" t="s">
        <v>48364</v>
      </c>
      <c r="C6327" s="684" t="s">
        <v>4</v>
      </c>
      <c r="D6327" s="685" t="s">
        <v>48365</v>
      </c>
    </row>
    <row r="6328" spans="1:4" ht="13.5" x14ac:dyDescent="0.25">
      <c r="A6328" s="684">
        <v>97032</v>
      </c>
      <c r="B6328" s="684" t="s">
        <v>48366</v>
      </c>
      <c r="C6328" s="684" t="s">
        <v>4</v>
      </c>
      <c r="D6328" s="685" t="s">
        <v>48367</v>
      </c>
    </row>
    <row r="6329" spans="1:4" ht="13.5" x14ac:dyDescent="0.25">
      <c r="A6329" s="684">
        <v>97033</v>
      </c>
      <c r="B6329" s="684" t="s">
        <v>48368</v>
      </c>
      <c r="C6329" s="684" t="s">
        <v>4</v>
      </c>
      <c r="D6329" s="685" t="s">
        <v>48369</v>
      </c>
    </row>
    <row r="6330" spans="1:4" ht="13.5" x14ac:dyDescent="0.25">
      <c r="A6330" s="684">
        <v>97034</v>
      </c>
      <c r="B6330" s="684" t="s">
        <v>48370</v>
      </c>
      <c r="C6330" s="684" t="s">
        <v>4</v>
      </c>
      <c r="D6330" s="685" t="s">
        <v>48371</v>
      </c>
    </row>
    <row r="6331" spans="1:4" ht="13.5" x14ac:dyDescent="0.25">
      <c r="A6331" s="684">
        <v>97039</v>
      </c>
      <c r="B6331" s="684" t="s">
        <v>48372</v>
      </c>
      <c r="C6331" s="684" t="s">
        <v>3</v>
      </c>
      <c r="D6331" s="685" t="s">
        <v>48373</v>
      </c>
    </row>
    <row r="6332" spans="1:4" ht="13.5" x14ac:dyDescent="0.25">
      <c r="A6332" s="684">
        <v>97040</v>
      </c>
      <c r="B6332" s="684" t="s">
        <v>48374</v>
      </c>
      <c r="C6332" s="684" t="s">
        <v>3</v>
      </c>
      <c r="D6332" s="685" t="s">
        <v>48375</v>
      </c>
    </row>
    <row r="6333" spans="1:4" ht="13.5" x14ac:dyDescent="0.25">
      <c r="A6333" s="684">
        <v>97041</v>
      </c>
      <c r="B6333" s="684" t="s">
        <v>48376</v>
      </c>
      <c r="C6333" s="684" t="s">
        <v>3</v>
      </c>
      <c r="D6333" s="685" t="s">
        <v>48377</v>
      </c>
    </row>
    <row r="6334" spans="1:4" ht="13.5" x14ac:dyDescent="0.25">
      <c r="A6334" s="684">
        <v>97046</v>
      </c>
      <c r="B6334" s="684" t="s">
        <v>48378</v>
      </c>
      <c r="C6334" s="684" t="s">
        <v>3</v>
      </c>
      <c r="D6334" s="685" t="s">
        <v>22303</v>
      </c>
    </row>
    <row r="6335" spans="1:4" ht="13.5" x14ac:dyDescent="0.25">
      <c r="A6335" s="684">
        <v>97047</v>
      </c>
      <c r="B6335" s="684" t="s">
        <v>48379</v>
      </c>
      <c r="C6335" s="684" t="s">
        <v>3</v>
      </c>
      <c r="D6335" s="685" t="s">
        <v>22210</v>
      </c>
    </row>
    <row r="6336" spans="1:4" ht="13.5" x14ac:dyDescent="0.25">
      <c r="A6336" s="684">
        <v>97048</v>
      </c>
      <c r="B6336" s="684" t="s">
        <v>48380</v>
      </c>
      <c r="C6336" s="684" t="s">
        <v>3</v>
      </c>
      <c r="D6336" s="685" t="s">
        <v>22159</v>
      </c>
    </row>
    <row r="6337" spans="1:4" ht="13.5" x14ac:dyDescent="0.25">
      <c r="A6337" s="684">
        <v>97054</v>
      </c>
      <c r="B6337" s="684" t="s">
        <v>48381</v>
      </c>
      <c r="C6337" s="684" t="s">
        <v>5</v>
      </c>
      <c r="D6337" s="685" t="s">
        <v>24262</v>
      </c>
    </row>
    <row r="6338" spans="1:4" ht="13.5" x14ac:dyDescent="0.25">
      <c r="A6338" s="684">
        <v>97062</v>
      </c>
      <c r="B6338" s="684" t="s">
        <v>48382</v>
      </c>
      <c r="C6338" s="684" t="s">
        <v>3</v>
      </c>
      <c r="D6338" s="685" t="s">
        <v>27583</v>
      </c>
    </row>
    <row r="6339" spans="1:4" ht="13.5" x14ac:dyDescent="0.25">
      <c r="A6339" s="684">
        <v>97063</v>
      </c>
      <c r="B6339" s="684" t="s">
        <v>48383</v>
      </c>
      <c r="C6339" s="684" t="s">
        <v>3</v>
      </c>
      <c r="D6339" s="685" t="s">
        <v>25635</v>
      </c>
    </row>
    <row r="6340" spans="1:4" ht="13.5" x14ac:dyDescent="0.25">
      <c r="A6340" s="684">
        <v>97064</v>
      </c>
      <c r="B6340" s="684" t="s">
        <v>48384</v>
      </c>
      <c r="C6340" s="684" t="s">
        <v>4</v>
      </c>
      <c r="D6340" s="685" t="s">
        <v>48385</v>
      </c>
    </row>
    <row r="6341" spans="1:4" ht="13.5" x14ac:dyDescent="0.25">
      <c r="A6341" s="684">
        <v>97065</v>
      </c>
      <c r="B6341" s="684" t="s">
        <v>48386</v>
      </c>
      <c r="C6341" s="684" t="s">
        <v>20</v>
      </c>
      <c r="D6341" s="685" t="s">
        <v>46891</v>
      </c>
    </row>
    <row r="6342" spans="1:4" ht="13.5" x14ac:dyDescent="0.25">
      <c r="A6342" s="684">
        <v>97066</v>
      </c>
      <c r="B6342" s="684" t="s">
        <v>48387</v>
      </c>
      <c r="C6342" s="684" t="s">
        <v>3</v>
      </c>
      <c r="D6342" s="685" t="s">
        <v>48388</v>
      </c>
    </row>
    <row r="6343" spans="1:4" ht="13.5" x14ac:dyDescent="0.25">
      <c r="A6343" s="684">
        <v>97067</v>
      </c>
      <c r="B6343" s="684" t="s">
        <v>48389</v>
      </c>
      <c r="C6343" s="684" t="s">
        <v>4</v>
      </c>
      <c r="D6343" s="685" t="s">
        <v>48390</v>
      </c>
    </row>
    <row r="6344" spans="1:4" ht="13.5" x14ac:dyDescent="0.25">
      <c r="A6344" s="684">
        <v>97621</v>
      </c>
      <c r="B6344" s="684" t="s">
        <v>48391</v>
      </c>
      <c r="C6344" s="684" t="s">
        <v>20</v>
      </c>
      <c r="D6344" s="685" t="s">
        <v>48392</v>
      </c>
    </row>
    <row r="6345" spans="1:4" ht="13.5" x14ac:dyDescent="0.25">
      <c r="A6345" s="684">
        <v>97622</v>
      </c>
      <c r="B6345" s="684" t="s">
        <v>48393</v>
      </c>
      <c r="C6345" s="684" t="s">
        <v>20</v>
      </c>
      <c r="D6345" s="685" t="s">
        <v>48394</v>
      </c>
    </row>
    <row r="6346" spans="1:4" ht="13.5" x14ac:dyDescent="0.25">
      <c r="A6346" s="684">
        <v>97623</v>
      </c>
      <c r="B6346" s="684" t="s">
        <v>48395</v>
      </c>
      <c r="C6346" s="684" t="s">
        <v>20</v>
      </c>
      <c r="D6346" s="685" t="s">
        <v>48396</v>
      </c>
    </row>
    <row r="6347" spans="1:4" ht="13.5" x14ac:dyDescent="0.25">
      <c r="A6347" s="684">
        <v>97624</v>
      </c>
      <c r="B6347" s="684" t="s">
        <v>48397</v>
      </c>
      <c r="C6347" s="684" t="s">
        <v>20</v>
      </c>
      <c r="D6347" s="685" t="s">
        <v>48398</v>
      </c>
    </row>
    <row r="6348" spans="1:4" ht="13.5" x14ac:dyDescent="0.25">
      <c r="A6348" s="684">
        <v>97625</v>
      </c>
      <c r="B6348" s="684" t="s">
        <v>48399</v>
      </c>
      <c r="C6348" s="684" t="s">
        <v>20</v>
      </c>
      <c r="D6348" s="685" t="s">
        <v>45250</v>
      </c>
    </row>
    <row r="6349" spans="1:4" ht="13.5" x14ac:dyDescent="0.25">
      <c r="A6349" s="684">
        <v>97626</v>
      </c>
      <c r="B6349" s="684" t="s">
        <v>48400</v>
      </c>
      <c r="C6349" s="684" t="s">
        <v>20</v>
      </c>
      <c r="D6349" s="685" t="s">
        <v>48401</v>
      </c>
    </row>
    <row r="6350" spans="1:4" ht="13.5" x14ac:dyDescent="0.25">
      <c r="A6350" s="684">
        <v>97627</v>
      </c>
      <c r="B6350" s="684" t="s">
        <v>48402</v>
      </c>
      <c r="C6350" s="684" t="s">
        <v>20</v>
      </c>
      <c r="D6350" s="685" t="s">
        <v>48403</v>
      </c>
    </row>
    <row r="6351" spans="1:4" ht="13.5" x14ac:dyDescent="0.25">
      <c r="A6351" s="684">
        <v>97628</v>
      </c>
      <c r="B6351" s="684" t="s">
        <v>48404</v>
      </c>
      <c r="C6351" s="684" t="s">
        <v>20</v>
      </c>
      <c r="D6351" s="685" t="s">
        <v>48405</v>
      </c>
    </row>
    <row r="6352" spans="1:4" ht="13.5" x14ac:dyDescent="0.25">
      <c r="A6352" s="684">
        <v>97629</v>
      </c>
      <c r="B6352" s="684" t="s">
        <v>48406</v>
      </c>
      <c r="C6352" s="684" t="s">
        <v>20</v>
      </c>
      <c r="D6352" s="685" t="s">
        <v>48407</v>
      </c>
    </row>
    <row r="6353" spans="1:4" ht="13.5" x14ac:dyDescent="0.25">
      <c r="A6353" s="684">
        <v>97631</v>
      </c>
      <c r="B6353" s="684" t="s">
        <v>48408</v>
      </c>
      <c r="C6353" s="684" t="s">
        <v>3</v>
      </c>
      <c r="D6353" s="685" t="s">
        <v>23680</v>
      </c>
    </row>
    <row r="6354" spans="1:4" ht="13.5" x14ac:dyDescent="0.25">
      <c r="A6354" s="684">
        <v>97632</v>
      </c>
      <c r="B6354" s="684" t="s">
        <v>48409</v>
      </c>
      <c r="C6354" s="684" t="s">
        <v>4</v>
      </c>
      <c r="D6354" s="685" t="s">
        <v>41829</v>
      </c>
    </row>
    <row r="6355" spans="1:4" ht="13.5" x14ac:dyDescent="0.25">
      <c r="A6355" s="684">
        <v>97633</v>
      </c>
      <c r="B6355" s="684" t="s">
        <v>48410</v>
      </c>
      <c r="C6355" s="684" t="s">
        <v>3</v>
      </c>
      <c r="D6355" s="685" t="s">
        <v>27077</v>
      </c>
    </row>
    <row r="6356" spans="1:4" ht="13.5" x14ac:dyDescent="0.25">
      <c r="A6356" s="684">
        <v>97634</v>
      </c>
      <c r="B6356" s="684" t="s">
        <v>48411</v>
      </c>
      <c r="C6356" s="684" t="s">
        <v>3</v>
      </c>
      <c r="D6356" s="685" t="s">
        <v>27547</v>
      </c>
    </row>
    <row r="6357" spans="1:4" ht="13.5" x14ac:dyDescent="0.25">
      <c r="A6357" s="684">
        <v>97635</v>
      </c>
      <c r="B6357" s="684" t="s">
        <v>48412</v>
      </c>
      <c r="C6357" s="684" t="s">
        <v>3</v>
      </c>
      <c r="D6357" s="685" t="s">
        <v>48413</v>
      </c>
    </row>
    <row r="6358" spans="1:4" ht="13.5" x14ac:dyDescent="0.25">
      <c r="A6358" s="684">
        <v>97636</v>
      </c>
      <c r="B6358" s="684" t="s">
        <v>48414</v>
      </c>
      <c r="C6358" s="684" t="s">
        <v>3</v>
      </c>
      <c r="D6358" s="685" t="s">
        <v>48415</v>
      </c>
    </row>
    <row r="6359" spans="1:4" ht="13.5" x14ac:dyDescent="0.25">
      <c r="A6359" s="684">
        <v>97637</v>
      </c>
      <c r="B6359" s="684" t="s">
        <v>48416</v>
      </c>
      <c r="C6359" s="684" t="s">
        <v>3</v>
      </c>
      <c r="D6359" s="685" t="s">
        <v>48417</v>
      </c>
    </row>
    <row r="6360" spans="1:4" ht="13.5" x14ac:dyDescent="0.25">
      <c r="A6360" s="684">
        <v>97638</v>
      </c>
      <c r="B6360" s="684" t="s">
        <v>48418</v>
      </c>
      <c r="C6360" s="684" t="s">
        <v>3</v>
      </c>
      <c r="D6360" s="685" t="s">
        <v>22782</v>
      </c>
    </row>
    <row r="6361" spans="1:4" ht="13.5" x14ac:dyDescent="0.25">
      <c r="A6361" s="684">
        <v>97639</v>
      </c>
      <c r="B6361" s="684" t="s">
        <v>48419</v>
      </c>
      <c r="C6361" s="684" t="s">
        <v>3</v>
      </c>
      <c r="D6361" s="685" t="s">
        <v>41900</v>
      </c>
    </row>
    <row r="6362" spans="1:4" ht="13.5" x14ac:dyDescent="0.25">
      <c r="A6362" s="684">
        <v>97640</v>
      </c>
      <c r="B6362" s="684" t="s">
        <v>48420</v>
      </c>
      <c r="C6362" s="684" t="s">
        <v>3</v>
      </c>
      <c r="D6362" s="685" t="s">
        <v>24402</v>
      </c>
    </row>
    <row r="6363" spans="1:4" ht="13.5" x14ac:dyDescent="0.25">
      <c r="A6363" s="684">
        <v>97641</v>
      </c>
      <c r="B6363" s="684" t="s">
        <v>48421</v>
      </c>
      <c r="C6363" s="684" t="s">
        <v>3</v>
      </c>
      <c r="D6363" s="685" t="s">
        <v>42100</v>
      </c>
    </row>
    <row r="6364" spans="1:4" ht="13.5" x14ac:dyDescent="0.25">
      <c r="A6364" s="684">
        <v>97642</v>
      </c>
      <c r="B6364" s="684" t="s">
        <v>48422</v>
      </c>
      <c r="C6364" s="684" t="s">
        <v>3</v>
      </c>
      <c r="D6364" s="685" t="s">
        <v>41967</v>
      </c>
    </row>
    <row r="6365" spans="1:4" ht="13.5" x14ac:dyDescent="0.25">
      <c r="A6365" s="684">
        <v>97643</v>
      </c>
      <c r="B6365" s="684" t="s">
        <v>48423</v>
      </c>
      <c r="C6365" s="684" t="s">
        <v>3</v>
      </c>
      <c r="D6365" s="685" t="s">
        <v>48424</v>
      </c>
    </row>
    <row r="6366" spans="1:4" ht="13.5" x14ac:dyDescent="0.25">
      <c r="A6366" s="684">
        <v>97644</v>
      </c>
      <c r="B6366" s="684" t="s">
        <v>48425</v>
      </c>
      <c r="C6366" s="684" t="s">
        <v>3</v>
      </c>
      <c r="D6366" s="685" t="s">
        <v>27584</v>
      </c>
    </row>
    <row r="6367" spans="1:4" ht="13.5" x14ac:dyDescent="0.25">
      <c r="A6367" s="684">
        <v>97645</v>
      </c>
      <c r="B6367" s="684" t="s">
        <v>48426</v>
      </c>
      <c r="C6367" s="684" t="s">
        <v>3</v>
      </c>
      <c r="D6367" s="685" t="s">
        <v>48427</v>
      </c>
    </row>
    <row r="6368" spans="1:4" ht="13.5" x14ac:dyDescent="0.25">
      <c r="A6368" s="684">
        <v>97647</v>
      </c>
      <c r="B6368" s="684" t="s">
        <v>48428</v>
      </c>
      <c r="C6368" s="684" t="s">
        <v>3</v>
      </c>
      <c r="D6368" s="685" t="s">
        <v>48429</v>
      </c>
    </row>
    <row r="6369" spans="1:4" ht="13.5" x14ac:dyDescent="0.25">
      <c r="A6369" s="684">
        <v>97648</v>
      </c>
      <c r="B6369" s="684" t="s">
        <v>48430</v>
      </c>
      <c r="C6369" s="684" t="s">
        <v>3</v>
      </c>
      <c r="D6369" s="685" t="s">
        <v>23976</v>
      </c>
    </row>
    <row r="6370" spans="1:4" ht="13.5" x14ac:dyDescent="0.25">
      <c r="A6370" s="684">
        <v>97649</v>
      </c>
      <c r="B6370" s="684" t="s">
        <v>48431</v>
      </c>
      <c r="C6370" s="684" t="s">
        <v>3</v>
      </c>
      <c r="D6370" s="685" t="s">
        <v>26249</v>
      </c>
    </row>
    <row r="6371" spans="1:4" ht="13.5" x14ac:dyDescent="0.25">
      <c r="A6371" s="684">
        <v>97650</v>
      </c>
      <c r="B6371" s="684" t="s">
        <v>48432</v>
      </c>
      <c r="C6371" s="684" t="s">
        <v>3</v>
      </c>
      <c r="D6371" s="685" t="s">
        <v>23659</v>
      </c>
    </row>
    <row r="6372" spans="1:4" ht="13.5" x14ac:dyDescent="0.25">
      <c r="A6372" s="684">
        <v>97651</v>
      </c>
      <c r="B6372" s="684" t="s">
        <v>48433</v>
      </c>
      <c r="C6372" s="684" t="s">
        <v>5</v>
      </c>
      <c r="D6372" s="685" t="s">
        <v>48434</v>
      </c>
    </row>
    <row r="6373" spans="1:4" ht="13.5" x14ac:dyDescent="0.25">
      <c r="A6373" s="684">
        <v>97652</v>
      </c>
      <c r="B6373" s="684" t="s">
        <v>48435</v>
      </c>
      <c r="C6373" s="684" t="s">
        <v>5</v>
      </c>
      <c r="D6373" s="685" t="s">
        <v>48436</v>
      </c>
    </row>
    <row r="6374" spans="1:4" ht="13.5" x14ac:dyDescent="0.25">
      <c r="A6374" s="684">
        <v>97653</v>
      </c>
      <c r="B6374" s="684" t="s">
        <v>48437</v>
      </c>
      <c r="C6374" s="684" t="s">
        <v>5</v>
      </c>
      <c r="D6374" s="685" t="s">
        <v>48438</v>
      </c>
    </row>
    <row r="6375" spans="1:4" ht="13.5" x14ac:dyDescent="0.25">
      <c r="A6375" s="684">
        <v>97654</v>
      </c>
      <c r="B6375" s="684" t="s">
        <v>48439</v>
      </c>
      <c r="C6375" s="684" t="s">
        <v>5</v>
      </c>
      <c r="D6375" s="685" t="s">
        <v>48440</v>
      </c>
    </row>
    <row r="6376" spans="1:4" ht="13.5" x14ac:dyDescent="0.25">
      <c r="A6376" s="684">
        <v>97655</v>
      </c>
      <c r="B6376" s="684" t="s">
        <v>48441</v>
      </c>
      <c r="C6376" s="684" t="s">
        <v>3</v>
      </c>
      <c r="D6376" s="685" t="s">
        <v>48442</v>
      </c>
    </row>
    <row r="6377" spans="1:4" ht="13.5" x14ac:dyDescent="0.25">
      <c r="A6377" s="684">
        <v>97656</v>
      </c>
      <c r="B6377" s="684" t="s">
        <v>48443</v>
      </c>
      <c r="C6377" s="684" t="s">
        <v>5</v>
      </c>
      <c r="D6377" s="685" t="s">
        <v>48444</v>
      </c>
    </row>
    <row r="6378" spans="1:4" ht="13.5" x14ac:dyDescent="0.25">
      <c r="A6378" s="684">
        <v>97657</v>
      </c>
      <c r="B6378" s="684" t="s">
        <v>48445</v>
      </c>
      <c r="C6378" s="684" t="s">
        <v>5</v>
      </c>
      <c r="D6378" s="685" t="s">
        <v>48446</v>
      </c>
    </row>
    <row r="6379" spans="1:4" ht="13.5" x14ac:dyDescent="0.25">
      <c r="A6379" s="684">
        <v>97658</v>
      </c>
      <c r="B6379" s="684" t="s">
        <v>48447</v>
      </c>
      <c r="C6379" s="684" t="s">
        <v>5</v>
      </c>
      <c r="D6379" s="685" t="s">
        <v>48448</v>
      </c>
    </row>
    <row r="6380" spans="1:4" ht="13.5" x14ac:dyDescent="0.25">
      <c r="A6380" s="684">
        <v>97659</v>
      </c>
      <c r="B6380" s="684" t="s">
        <v>48449</v>
      </c>
      <c r="C6380" s="684" t="s">
        <v>5</v>
      </c>
      <c r="D6380" s="685" t="s">
        <v>48450</v>
      </c>
    </row>
    <row r="6381" spans="1:4" ht="13.5" x14ac:dyDescent="0.25">
      <c r="A6381" s="684">
        <v>97660</v>
      </c>
      <c r="B6381" s="684" t="s">
        <v>48451</v>
      </c>
      <c r="C6381" s="684" t="s">
        <v>5</v>
      </c>
      <c r="D6381" s="685" t="s">
        <v>22139</v>
      </c>
    </row>
    <row r="6382" spans="1:4" ht="13.5" x14ac:dyDescent="0.25">
      <c r="A6382" s="684">
        <v>97661</v>
      </c>
      <c r="B6382" s="684" t="s">
        <v>48452</v>
      </c>
      <c r="C6382" s="684" t="s">
        <v>4</v>
      </c>
      <c r="D6382" s="685" t="s">
        <v>22566</v>
      </c>
    </row>
    <row r="6383" spans="1:4" ht="13.5" x14ac:dyDescent="0.25">
      <c r="A6383" s="684">
        <v>97662</v>
      </c>
      <c r="B6383" s="684" t="s">
        <v>48453</v>
      </c>
      <c r="C6383" s="684" t="s">
        <v>4</v>
      </c>
      <c r="D6383" s="685" t="s">
        <v>23685</v>
      </c>
    </row>
    <row r="6384" spans="1:4" ht="13.5" x14ac:dyDescent="0.25">
      <c r="A6384" s="684">
        <v>97663</v>
      </c>
      <c r="B6384" s="684" t="s">
        <v>48454</v>
      </c>
      <c r="C6384" s="684" t="s">
        <v>5</v>
      </c>
      <c r="D6384" s="685" t="s">
        <v>26488</v>
      </c>
    </row>
    <row r="6385" spans="1:4" ht="13.5" x14ac:dyDescent="0.25">
      <c r="A6385" s="684">
        <v>97664</v>
      </c>
      <c r="B6385" s="684" t="s">
        <v>48455</v>
      </c>
      <c r="C6385" s="684" t="s">
        <v>5</v>
      </c>
      <c r="D6385" s="685" t="s">
        <v>42034</v>
      </c>
    </row>
    <row r="6386" spans="1:4" ht="13.5" x14ac:dyDescent="0.25">
      <c r="A6386" s="684">
        <v>97665</v>
      </c>
      <c r="B6386" s="684" t="s">
        <v>48456</v>
      </c>
      <c r="C6386" s="684" t="s">
        <v>5</v>
      </c>
      <c r="D6386" s="685" t="s">
        <v>26396</v>
      </c>
    </row>
    <row r="6387" spans="1:4" ht="13.5" x14ac:dyDescent="0.25">
      <c r="A6387" s="684">
        <v>97666</v>
      </c>
      <c r="B6387" s="684" t="s">
        <v>48457</v>
      </c>
      <c r="C6387" s="684" t="s">
        <v>5</v>
      </c>
      <c r="D6387" s="685" t="s">
        <v>23475</v>
      </c>
    </row>
    <row r="6388" spans="1:4" ht="13.5" x14ac:dyDescent="0.25">
      <c r="A6388" s="684">
        <v>95967</v>
      </c>
      <c r="B6388" s="684" t="s">
        <v>22837</v>
      </c>
      <c r="C6388" s="684" t="s">
        <v>1877</v>
      </c>
      <c r="D6388" s="685" t="s">
        <v>48458</v>
      </c>
    </row>
    <row r="6389" spans="1:4" ht="13.5" x14ac:dyDescent="0.25">
      <c r="A6389" s="684">
        <v>99058</v>
      </c>
      <c r="B6389" s="684" t="s">
        <v>48459</v>
      </c>
      <c r="C6389" s="684" t="s">
        <v>5</v>
      </c>
      <c r="D6389" s="685" t="s">
        <v>46891</v>
      </c>
    </row>
    <row r="6390" spans="1:4" ht="13.5" x14ac:dyDescent="0.25">
      <c r="A6390" s="684">
        <v>99059</v>
      </c>
      <c r="B6390" s="684" t="s">
        <v>48460</v>
      </c>
      <c r="C6390" s="684" t="s">
        <v>4</v>
      </c>
      <c r="D6390" s="685" t="s">
        <v>48461</v>
      </c>
    </row>
    <row r="6391" spans="1:4" ht="13.5" x14ac:dyDescent="0.25">
      <c r="A6391" s="684">
        <v>99060</v>
      </c>
      <c r="B6391" s="684" t="s">
        <v>48462</v>
      </c>
      <c r="C6391" s="684" t="s">
        <v>5</v>
      </c>
      <c r="D6391" s="685" t="s">
        <v>48463</v>
      </c>
    </row>
    <row r="6392" spans="1:4" ht="13.5" x14ac:dyDescent="0.25">
      <c r="A6392" s="684">
        <v>99061</v>
      </c>
      <c r="B6392" s="684" t="s">
        <v>48464</v>
      </c>
      <c r="C6392" s="684" t="s">
        <v>5</v>
      </c>
      <c r="D6392" s="685" t="s">
        <v>48465</v>
      </c>
    </row>
    <row r="6393" spans="1:4" ht="13.5" x14ac:dyDescent="0.25">
      <c r="A6393" s="684">
        <v>99062</v>
      </c>
      <c r="B6393" s="684" t="s">
        <v>48466</v>
      </c>
      <c r="C6393" s="684" t="s">
        <v>5</v>
      </c>
      <c r="D6393" s="685" t="s">
        <v>23997</v>
      </c>
    </row>
    <row r="6394" spans="1:4" ht="13.5" x14ac:dyDescent="0.25">
      <c r="A6394" s="684">
        <v>99063</v>
      </c>
      <c r="B6394" s="684" t="s">
        <v>48467</v>
      </c>
      <c r="C6394" s="684" t="s">
        <v>4</v>
      </c>
      <c r="D6394" s="685" t="s">
        <v>48468</v>
      </c>
    </row>
    <row r="6395" spans="1:4" ht="13.5" x14ac:dyDescent="0.25">
      <c r="A6395" s="684">
        <v>99064</v>
      </c>
      <c r="B6395" s="684" t="s">
        <v>48469</v>
      </c>
      <c r="C6395" s="684" t="s">
        <v>4</v>
      </c>
      <c r="D6395" s="685" t="s">
        <v>41754</v>
      </c>
    </row>
    <row r="6396" spans="1:4" ht="13.5" x14ac:dyDescent="0.25">
      <c r="A6396" s="684">
        <v>93588</v>
      </c>
      <c r="B6396" s="684" t="s">
        <v>24467</v>
      </c>
      <c r="C6396" s="684" t="s">
        <v>22811</v>
      </c>
      <c r="D6396" s="685" t="s">
        <v>22271</v>
      </c>
    </row>
    <row r="6397" spans="1:4" ht="13.5" x14ac:dyDescent="0.25">
      <c r="A6397" s="684">
        <v>93589</v>
      </c>
      <c r="B6397" s="684" t="s">
        <v>24468</v>
      </c>
      <c r="C6397" s="684" t="s">
        <v>22811</v>
      </c>
      <c r="D6397" s="685" t="s">
        <v>26689</v>
      </c>
    </row>
    <row r="6398" spans="1:4" ht="13.5" x14ac:dyDescent="0.25">
      <c r="A6398" s="684">
        <v>93590</v>
      </c>
      <c r="B6398" s="684" t="s">
        <v>24469</v>
      </c>
      <c r="C6398" s="684" t="s">
        <v>22811</v>
      </c>
      <c r="D6398" s="685" t="s">
        <v>22139</v>
      </c>
    </row>
    <row r="6399" spans="1:4" ht="13.5" x14ac:dyDescent="0.25">
      <c r="A6399" s="684">
        <v>93591</v>
      </c>
      <c r="B6399" s="684" t="s">
        <v>24470</v>
      </c>
      <c r="C6399" s="684" t="s">
        <v>22811</v>
      </c>
      <c r="D6399" s="685" t="s">
        <v>42111</v>
      </c>
    </row>
    <row r="6400" spans="1:4" ht="13.5" x14ac:dyDescent="0.25">
      <c r="A6400" s="684">
        <v>93592</v>
      </c>
      <c r="B6400" s="684" t="s">
        <v>24471</v>
      </c>
      <c r="C6400" s="684" t="s">
        <v>22811</v>
      </c>
      <c r="D6400" s="685" t="s">
        <v>23791</v>
      </c>
    </row>
    <row r="6401" spans="1:4" ht="13.5" x14ac:dyDescent="0.25">
      <c r="A6401" s="684">
        <v>93593</v>
      </c>
      <c r="B6401" s="684" t="s">
        <v>24472</v>
      </c>
      <c r="C6401" s="684" t="s">
        <v>22811</v>
      </c>
      <c r="D6401" s="685" t="s">
        <v>25235</v>
      </c>
    </row>
    <row r="6402" spans="1:4" ht="13.5" x14ac:dyDescent="0.25">
      <c r="A6402" s="684">
        <v>93594</v>
      </c>
      <c r="B6402" s="684" t="s">
        <v>24473</v>
      </c>
      <c r="C6402" s="684" t="s">
        <v>22810</v>
      </c>
      <c r="D6402" s="685" t="s">
        <v>22240</v>
      </c>
    </row>
    <row r="6403" spans="1:4" ht="13.5" x14ac:dyDescent="0.25">
      <c r="A6403" s="684">
        <v>93595</v>
      </c>
      <c r="B6403" s="684" t="s">
        <v>24474</v>
      </c>
      <c r="C6403" s="684" t="s">
        <v>22810</v>
      </c>
      <c r="D6403" s="685" t="s">
        <v>42020</v>
      </c>
    </row>
    <row r="6404" spans="1:4" ht="13.5" x14ac:dyDescent="0.25">
      <c r="A6404" s="684">
        <v>93596</v>
      </c>
      <c r="B6404" s="684" t="s">
        <v>24475</v>
      </c>
      <c r="C6404" s="684" t="s">
        <v>22810</v>
      </c>
      <c r="D6404" s="685" t="s">
        <v>48470</v>
      </c>
    </row>
    <row r="6405" spans="1:4" ht="13.5" x14ac:dyDescent="0.25">
      <c r="A6405" s="684">
        <v>93597</v>
      </c>
      <c r="B6405" s="684" t="s">
        <v>24476</v>
      </c>
      <c r="C6405" s="684" t="s">
        <v>22810</v>
      </c>
      <c r="D6405" s="685" t="s">
        <v>42020</v>
      </c>
    </row>
    <row r="6406" spans="1:4" ht="13.5" x14ac:dyDescent="0.25">
      <c r="A6406" s="684">
        <v>93598</v>
      </c>
      <c r="B6406" s="684" t="s">
        <v>24477</v>
      </c>
      <c r="C6406" s="684" t="s">
        <v>22810</v>
      </c>
      <c r="D6406" s="685" t="s">
        <v>22812</v>
      </c>
    </row>
    <row r="6407" spans="1:4" ht="13.5" x14ac:dyDescent="0.25">
      <c r="A6407" s="684">
        <v>93599</v>
      </c>
      <c r="B6407" s="684" t="s">
        <v>24478</v>
      </c>
      <c r="C6407" s="684" t="s">
        <v>22810</v>
      </c>
      <c r="D6407" s="685" t="s">
        <v>25244</v>
      </c>
    </row>
    <row r="6408" spans="1:4" ht="13.5" x14ac:dyDescent="0.25">
      <c r="A6408" s="684">
        <v>95425</v>
      </c>
      <c r="B6408" s="684" t="s">
        <v>24479</v>
      </c>
      <c r="C6408" s="684" t="s">
        <v>22811</v>
      </c>
      <c r="D6408" s="685" t="s">
        <v>25205</v>
      </c>
    </row>
    <row r="6409" spans="1:4" ht="13.5" x14ac:dyDescent="0.25">
      <c r="A6409" s="684">
        <v>95426</v>
      </c>
      <c r="B6409" s="684" t="s">
        <v>24480</v>
      </c>
      <c r="C6409" s="684" t="s">
        <v>22811</v>
      </c>
      <c r="D6409" s="685" t="s">
        <v>41706</v>
      </c>
    </row>
    <row r="6410" spans="1:4" ht="13.5" x14ac:dyDescent="0.25">
      <c r="A6410" s="684">
        <v>95427</v>
      </c>
      <c r="B6410" s="684" t="s">
        <v>24481</v>
      </c>
      <c r="C6410" s="684" t="s">
        <v>22811</v>
      </c>
      <c r="D6410" s="685" t="s">
        <v>48471</v>
      </c>
    </row>
    <row r="6411" spans="1:4" ht="13.5" x14ac:dyDescent="0.25">
      <c r="A6411" s="684">
        <v>95428</v>
      </c>
      <c r="B6411" s="684" t="s">
        <v>24482</v>
      </c>
      <c r="C6411" s="684" t="s">
        <v>22810</v>
      </c>
      <c r="D6411" s="685" t="s">
        <v>42016</v>
      </c>
    </row>
    <row r="6412" spans="1:4" ht="13.5" x14ac:dyDescent="0.25">
      <c r="A6412" s="684">
        <v>95429</v>
      </c>
      <c r="B6412" s="684" t="s">
        <v>24483</v>
      </c>
      <c r="C6412" s="684" t="s">
        <v>22810</v>
      </c>
      <c r="D6412" s="685" t="s">
        <v>23056</v>
      </c>
    </row>
    <row r="6413" spans="1:4" ht="13.5" x14ac:dyDescent="0.25">
      <c r="A6413" s="684">
        <v>95430</v>
      </c>
      <c r="B6413" s="684" t="s">
        <v>24484</v>
      </c>
      <c r="C6413" s="684" t="s">
        <v>22810</v>
      </c>
      <c r="D6413" s="685" t="s">
        <v>23980</v>
      </c>
    </row>
    <row r="6414" spans="1:4" ht="13.5" x14ac:dyDescent="0.25">
      <c r="A6414" s="684">
        <v>95875</v>
      </c>
      <c r="B6414" s="684" t="s">
        <v>24485</v>
      </c>
      <c r="C6414" s="684" t="s">
        <v>22811</v>
      </c>
      <c r="D6414" s="685" t="s">
        <v>23974</v>
      </c>
    </row>
    <row r="6415" spans="1:4" ht="13.5" x14ac:dyDescent="0.25">
      <c r="A6415" s="684">
        <v>95876</v>
      </c>
      <c r="B6415" s="684" t="s">
        <v>24486</v>
      </c>
      <c r="C6415" s="684" t="s">
        <v>22811</v>
      </c>
      <c r="D6415" s="685" t="s">
        <v>27585</v>
      </c>
    </row>
    <row r="6416" spans="1:4" ht="13.5" x14ac:dyDescent="0.25">
      <c r="A6416" s="684">
        <v>95877</v>
      </c>
      <c r="B6416" s="684" t="s">
        <v>24487</v>
      </c>
      <c r="C6416" s="684" t="s">
        <v>22811</v>
      </c>
      <c r="D6416" s="685" t="s">
        <v>26647</v>
      </c>
    </row>
    <row r="6417" spans="1:4" ht="13.5" x14ac:dyDescent="0.25">
      <c r="A6417" s="684">
        <v>95878</v>
      </c>
      <c r="B6417" s="684" t="s">
        <v>24488</v>
      </c>
      <c r="C6417" s="684" t="s">
        <v>22810</v>
      </c>
      <c r="D6417" s="685" t="s">
        <v>42008</v>
      </c>
    </row>
    <row r="6418" spans="1:4" ht="13.5" x14ac:dyDescent="0.25">
      <c r="A6418" s="684">
        <v>95879</v>
      </c>
      <c r="B6418" s="684" t="s">
        <v>24489</v>
      </c>
      <c r="C6418" s="684" t="s">
        <v>22810</v>
      </c>
      <c r="D6418" s="685" t="s">
        <v>41343</v>
      </c>
    </row>
    <row r="6419" spans="1:4" ht="13.5" x14ac:dyDescent="0.25">
      <c r="A6419" s="684">
        <v>95880</v>
      </c>
      <c r="B6419" s="684" t="s">
        <v>24490</v>
      </c>
      <c r="C6419" s="684" t="s">
        <v>22810</v>
      </c>
      <c r="D6419" s="685" t="s">
        <v>27586</v>
      </c>
    </row>
    <row r="6420" spans="1:4" ht="13.5" x14ac:dyDescent="0.25">
      <c r="A6420" s="684">
        <v>97912</v>
      </c>
      <c r="B6420" s="684" t="s">
        <v>24491</v>
      </c>
      <c r="C6420" s="684" t="s">
        <v>22811</v>
      </c>
      <c r="D6420" s="685" t="s">
        <v>25208</v>
      </c>
    </row>
    <row r="6421" spans="1:4" ht="13.5" x14ac:dyDescent="0.25">
      <c r="A6421" s="684">
        <v>97913</v>
      </c>
      <c r="B6421" s="684" t="s">
        <v>24492</v>
      </c>
      <c r="C6421" s="684" t="s">
        <v>22811</v>
      </c>
      <c r="D6421" s="685" t="s">
        <v>41341</v>
      </c>
    </row>
    <row r="6422" spans="1:4" ht="13.5" x14ac:dyDescent="0.25">
      <c r="A6422" s="684">
        <v>97914</v>
      </c>
      <c r="B6422" s="684" t="s">
        <v>24493</v>
      </c>
      <c r="C6422" s="684" t="s">
        <v>22811</v>
      </c>
      <c r="D6422" s="685" t="s">
        <v>27587</v>
      </c>
    </row>
    <row r="6423" spans="1:4" ht="13.5" x14ac:dyDescent="0.25">
      <c r="A6423" s="684">
        <v>97915</v>
      </c>
      <c r="B6423" s="684" t="s">
        <v>24494</v>
      </c>
      <c r="C6423" s="684" t="s">
        <v>22811</v>
      </c>
      <c r="D6423" s="685" t="s">
        <v>27586</v>
      </c>
    </row>
    <row r="6424" spans="1:4" ht="13.5" x14ac:dyDescent="0.25">
      <c r="A6424" s="684">
        <v>100937</v>
      </c>
      <c r="B6424" s="684" t="s">
        <v>24495</v>
      </c>
      <c r="C6424" s="684" t="s">
        <v>22811</v>
      </c>
      <c r="D6424" s="685" t="s">
        <v>48472</v>
      </c>
    </row>
    <row r="6425" spans="1:4" ht="13.5" x14ac:dyDescent="0.25">
      <c r="A6425" s="684">
        <v>100938</v>
      </c>
      <c r="B6425" s="684" t="s">
        <v>24496</v>
      </c>
      <c r="C6425" s="684" t="s">
        <v>22811</v>
      </c>
      <c r="D6425" s="685" t="s">
        <v>48473</v>
      </c>
    </row>
    <row r="6426" spans="1:4" ht="13.5" x14ac:dyDescent="0.25">
      <c r="A6426" s="684">
        <v>100939</v>
      </c>
      <c r="B6426" s="684" t="s">
        <v>24497</v>
      </c>
      <c r="C6426" s="684" t="s">
        <v>22811</v>
      </c>
      <c r="D6426" s="685" t="s">
        <v>23988</v>
      </c>
    </row>
    <row r="6427" spans="1:4" ht="13.5" x14ac:dyDescent="0.25">
      <c r="A6427" s="684">
        <v>100940</v>
      </c>
      <c r="B6427" s="684" t="s">
        <v>24498</v>
      </c>
      <c r="C6427" s="684" t="s">
        <v>22811</v>
      </c>
      <c r="D6427" s="685" t="s">
        <v>41756</v>
      </c>
    </row>
    <row r="6428" spans="1:4" ht="13.5" x14ac:dyDescent="0.25">
      <c r="A6428" s="684">
        <v>100941</v>
      </c>
      <c r="B6428" s="684" t="s">
        <v>24499</v>
      </c>
      <c r="C6428" s="684" t="s">
        <v>22810</v>
      </c>
      <c r="D6428" s="685" t="s">
        <v>26553</v>
      </c>
    </row>
    <row r="6429" spans="1:4" ht="13.5" x14ac:dyDescent="0.25">
      <c r="A6429" s="684">
        <v>100942</v>
      </c>
      <c r="B6429" s="684" t="s">
        <v>24500</v>
      </c>
      <c r="C6429" s="684" t="s">
        <v>22810</v>
      </c>
      <c r="D6429" s="685" t="s">
        <v>41964</v>
      </c>
    </row>
    <row r="6430" spans="1:4" ht="13.5" x14ac:dyDescent="0.25">
      <c r="A6430" s="684">
        <v>100943</v>
      </c>
      <c r="B6430" s="684" t="s">
        <v>24501</v>
      </c>
      <c r="C6430" s="684" t="s">
        <v>22810</v>
      </c>
      <c r="D6430" s="685" t="s">
        <v>27588</v>
      </c>
    </row>
    <row r="6431" spans="1:4" ht="13.5" x14ac:dyDescent="0.25">
      <c r="A6431" s="684">
        <v>100944</v>
      </c>
      <c r="B6431" s="684" t="s">
        <v>24502</v>
      </c>
      <c r="C6431" s="684" t="s">
        <v>22810</v>
      </c>
      <c r="D6431" s="685" t="s">
        <v>41905</v>
      </c>
    </row>
    <row r="6432" spans="1:4" ht="13.5" x14ac:dyDescent="0.25">
      <c r="A6432" s="684">
        <v>100945</v>
      </c>
      <c r="B6432" s="684" t="s">
        <v>24503</v>
      </c>
      <c r="C6432" s="684" t="s">
        <v>22810</v>
      </c>
      <c r="D6432" s="685" t="s">
        <v>48474</v>
      </c>
    </row>
    <row r="6433" spans="1:4" ht="13.5" x14ac:dyDescent="0.25">
      <c r="A6433" s="684">
        <v>100946</v>
      </c>
      <c r="B6433" s="684" t="s">
        <v>24504</v>
      </c>
      <c r="C6433" s="684" t="s">
        <v>22810</v>
      </c>
      <c r="D6433" s="685" t="s">
        <v>27589</v>
      </c>
    </row>
    <row r="6434" spans="1:4" ht="13.5" x14ac:dyDescent="0.25">
      <c r="A6434" s="684">
        <v>100947</v>
      </c>
      <c r="B6434" s="684" t="s">
        <v>24505</v>
      </c>
      <c r="C6434" s="684" t="s">
        <v>22810</v>
      </c>
      <c r="D6434" s="685" t="s">
        <v>27590</v>
      </c>
    </row>
    <row r="6435" spans="1:4" ht="13.5" x14ac:dyDescent="0.25">
      <c r="A6435" s="684">
        <v>100948</v>
      </c>
      <c r="B6435" s="684" t="s">
        <v>24506</v>
      </c>
      <c r="C6435" s="684" t="s">
        <v>22810</v>
      </c>
      <c r="D6435" s="685" t="s">
        <v>25235</v>
      </c>
    </row>
    <row r="6436" spans="1:4" ht="13.5" x14ac:dyDescent="0.25">
      <c r="A6436" s="684">
        <v>100949</v>
      </c>
      <c r="B6436" s="684" t="s">
        <v>24507</v>
      </c>
      <c r="C6436" s="684" t="s">
        <v>22810</v>
      </c>
      <c r="D6436" s="685" t="s">
        <v>27591</v>
      </c>
    </row>
    <row r="6437" spans="1:4" ht="13.5" x14ac:dyDescent="0.25">
      <c r="A6437" s="684">
        <v>100950</v>
      </c>
      <c r="B6437" s="684" t="s">
        <v>24508</v>
      </c>
      <c r="C6437" s="684" t="s">
        <v>22810</v>
      </c>
      <c r="D6437" s="685" t="s">
        <v>26664</v>
      </c>
    </row>
    <row r="6438" spans="1:4" ht="13.5" x14ac:dyDescent="0.25">
      <c r="A6438" s="684">
        <v>100951</v>
      </c>
      <c r="B6438" s="684" t="s">
        <v>24510</v>
      </c>
      <c r="C6438" s="684" t="s">
        <v>22810</v>
      </c>
      <c r="D6438" s="685" t="s">
        <v>23976</v>
      </c>
    </row>
    <row r="6439" spans="1:4" ht="13.5" x14ac:dyDescent="0.25">
      <c r="A6439" s="684">
        <v>100952</v>
      </c>
      <c r="B6439" s="684" t="s">
        <v>24511</v>
      </c>
      <c r="C6439" s="684" t="s">
        <v>22810</v>
      </c>
      <c r="D6439" s="685" t="s">
        <v>25256</v>
      </c>
    </row>
    <row r="6440" spans="1:4" ht="13.5" x14ac:dyDescent="0.25">
      <c r="A6440" s="684">
        <v>100953</v>
      </c>
      <c r="B6440" s="684" t="s">
        <v>24512</v>
      </c>
      <c r="C6440" s="684" t="s">
        <v>22810</v>
      </c>
      <c r="D6440" s="685" t="s">
        <v>22272</v>
      </c>
    </row>
    <row r="6441" spans="1:4" ht="13.5" x14ac:dyDescent="0.25">
      <c r="A6441" s="684">
        <v>100954</v>
      </c>
      <c r="B6441" s="684" t="s">
        <v>24513</v>
      </c>
      <c r="C6441" s="684" t="s">
        <v>22810</v>
      </c>
      <c r="D6441" s="685" t="s">
        <v>26674</v>
      </c>
    </row>
    <row r="6442" spans="1:4" ht="13.5" x14ac:dyDescent="0.25">
      <c r="A6442" s="684">
        <v>100955</v>
      </c>
      <c r="B6442" s="684" t="s">
        <v>24514</v>
      </c>
      <c r="C6442" s="684" t="s">
        <v>22811</v>
      </c>
      <c r="D6442" s="685" t="s">
        <v>23992</v>
      </c>
    </row>
    <row r="6443" spans="1:4" ht="13.5" x14ac:dyDescent="0.25">
      <c r="A6443" s="684">
        <v>100956</v>
      </c>
      <c r="B6443" s="684" t="s">
        <v>24515</v>
      </c>
      <c r="C6443" s="684" t="s">
        <v>22811</v>
      </c>
      <c r="D6443" s="685" t="s">
        <v>48475</v>
      </c>
    </row>
    <row r="6444" spans="1:4" ht="13.5" x14ac:dyDescent="0.25">
      <c r="A6444" s="684">
        <v>100957</v>
      </c>
      <c r="B6444" s="684" t="s">
        <v>24516</v>
      </c>
      <c r="C6444" s="684" t="s">
        <v>22811</v>
      </c>
      <c r="D6444" s="685" t="s">
        <v>41947</v>
      </c>
    </row>
    <row r="6445" spans="1:4" ht="13.5" x14ac:dyDescent="0.25">
      <c r="A6445" s="684">
        <v>100958</v>
      </c>
      <c r="B6445" s="684" t="s">
        <v>24517</v>
      </c>
      <c r="C6445" s="684" t="s">
        <v>22811</v>
      </c>
      <c r="D6445" s="685" t="s">
        <v>48476</v>
      </c>
    </row>
    <row r="6446" spans="1:4" ht="13.5" x14ac:dyDescent="0.25">
      <c r="A6446" s="684">
        <v>100959</v>
      </c>
      <c r="B6446" s="684" t="s">
        <v>24518</v>
      </c>
      <c r="C6446" s="684" t="s">
        <v>22811</v>
      </c>
      <c r="D6446" s="685" t="s">
        <v>23055</v>
      </c>
    </row>
    <row r="6447" spans="1:4" ht="13.5" x14ac:dyDescent="0.25">
      <c r="A6447" s="684">
        <v>100960</v>
      </c>
      <c r="B6447" s="684" t="s">
        <v>24519</v>
      </c>
      <c r="C6447" s="684" t="s">
        <v>22811</v>
      </c>
      <c r="D6447" s="685" t="s">
        <v>42095</v>
      </c>
    </row>
    <row r="6448" spans="1:4" ht="13.5" x14ac:dyDescent="0.25">
      <c r="A6448" s="684">
        <v>100961</v>
      </c>
      <c r="B6448" s="684" t="s">
        <v>24520</v>
      </c>
      <c r="C6448" s="684" t="s">
        <v>22811</v>
      </c>
      <c r="D6448" s="685" t="s">
        <v>26497</v>
      </c>
    </row>
    <row r="6449" spans="1:4" ht="13.5" x14ac:dyDescent="0.25">
      <c r="A6449" s="684">
        <v>100962</v>
      </c>
      <c r="B6449" s="684" t="s">
        <v>24521</v>
      </c>
      <c r="C6449" s="684" t="s">
        <v>22811</v>
      </c>
      <c r="D6449" s="685" t="s">
        <v>26482</v>
      </c>
    </row>
    <row r="6450" spans="1:4" ht="13.5" x14ac:dyDescent="0.25">
      <c r="A6450" s="684">
        <v>100963</v>
      </c>
      <c r="B6450" s="684" t="s">
        <v>24522</v>
      </c>
      <c r="C6450" s="684" t="s">
        <v>22811</v>
      </c>
      <c r="D6450" s="685" t="s">
        <v>26625</v>
      </c>
    </row>
    <row r="6451" spans="1:4" ht="13.5" x14ac:dyDescent="0.25">
      <c r="A6451" s="684">
        <v>100964</v>
      </c>
      <c r="B6451" s="684" t="s">
        <v>24523</v>
      </c>
      <c r="C6451" s="684" t="s">
        <v>22811</v>
      </c>
      <c r="D6451" s="685" t="s">
        <v>24242</v>
      </c>
    </row>
    <row r="6452" spans="1:4" ht="13.5" x14ac:dyDescent="0.25">
      <c r="A6452" s="684">
        <v>100973</v>
      </c>
      <c r="B6452" s="684" t="s">
        <v>24524</v>
      </c>
      <c r="C6452" s="684" t="s">
        <v>20</v>
      </c>
      <c r="D6452" s="685" t="s">
        <v>23656</v>
      </c>
    </row>
    <row r="6453" spans="1:4" ht="13.5" x14ac:dyDescent="0.25">
      <c r="A6453" s="684">
        <v>100974</v>
      </c>
      <c r="B6453" s="684" t="s">
        <v>24525</v>
      </c>
      <c r="C6453" s="684" t="s">
        <v>20</v>
      </c>
      <c r="D6453" s="685" t="s">
        <v>48477</v>
      </c>
    </row>
    <row r="6454" spans="1:4" ht="13.5" x14ac:dyDescent="0.25">
      <c r="A6454" s="684">
        <v>100975</v>
      </c>
      <c r="B6454" s="684" t="s">
        <v>24526</v>
      </c>
      <c r="C6454" s="684" t="s">
        <v>20</v>
      </c>
      <c r="D6454" s="685" t="s">
        <v>27392</v>
      </c>
    </row>
    <row r="6455" spans="1:4" ht="13.5" x14ac:dyDescent="0.25">
      <c r="A6455" s="684">
        <v>100965</v>
      </c>
      <c r="B6455" s="684" t="s">
        <v>24527</v>
      </c>
      <c r="C6455" s="684" t="s">
        <v>22810</v>
      </c>
      <c r="D6455" s="685" t="s">
        <v>26248</v>
      </c>
    </row>
    <row r="6456" spans="1:4" ht="13.5" x14ac:dyDescent="0.25">
      <c r="A6456" s="684">
        <v>100966</v>
      </c>
      <c r="B6456" s="684" t="s">
        <v>24528</v>
      </c>
      <c r="C6456" s="684" t="s">
        <v>22810</v>
      </c>
      <c r="D6456" s="685" t="s">
        <v>23634</v>
      </c>
    </row>
    <row r="6457" spans="1:4" ht="13.5" x14ac:dyDescent="0.25">
      <c r="A6457" s="684">
        <v>100969</v>
      </c>
      <c r="B6457" s="684" t="s">
        <v>24531</v>
      </c>
      <c r="C6457" s="684" t="s">
        <v>22810</v>
      </c>
      <c r="D6457" s="685" t="s">
        <v>24509</v>
      </c>
    </row>
    <row r="6458" spans="1:4" ht="13.5" x14ac:dyDescent="0.25">
      <c r="A6458" s="684">
        <v>100970</v>
      </c>
      <c r="B6458" s="684" t="s">
        <v>24532</v>
      </c>
      <c r="C6458" s="684" t="s">
        <v>22810</v>
      </c>
      <c r="D6458" s="685" t="s">
        <v>48478</v>
      </c>
    </row>
    <row r="6459" spans="1:4" ht="13.5" x14ac:dyDescent="0.25">
      <c r="A6459" s="684">
        <v>102330</v>
      </c>
      <c r="B6459" s="684" t="s">
        <v>24529</v>
      </c>
      <c r="C6459" s="684" t="s">
        <v>22810</v>
      </c>
      <c r="D6459" s="685" t="s">
        <v>26490</v>
      </c>
    </row>
    <row r="6460" spans="1:4" ht="13.5" x14ac:dyDescent="0.25">
      <c r="A6460" s="684">
        <v>102331</v>
      </c>
      <c r="B6460" s="684" t="s">
        <v>24530</v>
      </c>
      <c r="C6460" s="684" t="s">
        <v>22810</v>
      </c>
      <c r="D6460" s="685" t="s">
        <v>25244</v>
      </c>
    </row>
    <row r="6461" spans="1:4" ht="13.5" x14ac:dyDescent="0.25">
      <c r="A6461" s="684">
        <v>102332</v>
      </c>
      <c r="B6461" s="684" t="s">
        <v>24533</v>
      </c>
      <c r="C6461" s="684" t="s">
        <v>22810</v>
      </c>
      <c r="D6461" s="685" t="s">
        <v>25211</v>
      </c>
    </row>
    <row r="6462" spans="1:4" ht="13.5" x14ac:dyDescent="0.25">
      <c r="A6462" s="684">
        <v>102333</v>
      </c>
      <c r="B6462" s="684" t="s">
        <v>24534</v>
      </c>
      <c r="C6462" s="684" t="s">
        <v>22810</v>
      </c>
      <c r="D6462" s="685" t="s">
        <v>23646</v>
      </c>
    </row>
    <row r="6463" spans="1:4" ht="13.5" x14ac:dyDescent="0.25">
      <c r="A6463" s="684">
        <v>101019</v>
      </c>
      <c r="B6463" s="684" t="s">
        <v>24535</v>
      </c>
      <c r="C6463" s="684" t="s">
        <v>653</v>
      </c>
      <c r="D6463" s="685" t="s">
        <v>48479</v>
      </c>
    </row>
    <row r="6464" spans="1:4" ht="13.5" x14ac:dyDescent="0.25">
      <c r="A6464" s="684">
        <v>101479</v>
      </c>
      <c r="B6464" s="684" t="s">
        <v>24536</v>
      </c>
      <c r="C6464" s="684" t="s">
        <v>653</v>
      </c>
      <c r="D6464" s="685" t="s">
        <v>48480</v>
      </c>
    </row>
    <row r="6465" spans="1:4" ht="13.5" x14ac:dyDescent="0.25">
      <c r="A6465" s="684">
        <v>102568</v>
      </c>
      <c r="B6465" s="684" t="s">
        <v>27592</v>
      </c>
      <c r="C6465" s="684" t="s">
        <v>653</v>
      </c>
      <c r="D6465" s="685" t="s">
        <v>48481</v>
      </c>
    </row>
    <row r="6466" spans="1:4" ht="13.5" x14ac:dyDescent="0.25">
      <c r="A6466" s="684">
        <v>100976</v>
      </c>
      <c r="B6466" s="684" t="s">
        <v>24537</v>
      </c>
      <c r="C6466" s="684" t="s">
        <v>20</v>
      </c>
      <c r="D6466" s="685" t="s">
        <v>27114</v>
      </c>
    </row>
    <row r="6467" spans="1:4" ht="13.5" x14ac:dyDescent="0.25">
      <c r="A6467" s="684">
        <v>100977</v>
      </c>
      <c r="B6467" s="684" t="s">
        <v>24538</v>
      </c>
      <c r="C6467" s="684" t="s">
        <v>20</v>
      </c>
      <c r="D6467" s="685" t="s">
        <v>41729</v>
      </c>
    </row>
    <row r="6468" spans="1:4" ht="13.5" x14ac:dyDescent="0.25">
      <c r="A6468" s="684">
        <v>100978</v>
      </c>
      <c r="B6468" s="684" t="s">
        <v>24539</v>
      </c>
      <c r="C6468" s="684" t="s">
        <v>20</v>
      </c>
      <c r="D6468" s="685" t="s">
        <v>22793</v>
      </c>
    </row>
    <row r="6469" spans="1:4" ht="13.5" x14ac:dyDescent="0.25">
      <c r="A6469" s="684">
        <v>100979</v>
      </c>
      <c r="B6469" s="684" t="s">
        <v>24540</v>
      </c>
      <c r="C6469" s="684" t="s">
        <v>20</v>
      </c>
      <c r="D6469" s="685" t="s">
        <v>25901</v>
      </c>
    </row>
    <row r="6470" spans="1:4" ht="13.5" x14ac:dyDescent="0.25">
      <c r="A6470" s="684">
        <v>100980</v>
      </c>
      <c r="B6470" s="684" t="s">
        <v>24541</v>
      </c>
      <c r="C6470" s="684" t="s">
        <v>20</v>
      </c>
      <c r="D6470" s="685" t="s">
        <v>27593</v>
      </c>
    </row>
    <row r="6471" spans="1:4" ht="13.5" x14ac:dyDescent="0.25">
      <c r="A6471" s="684">
        <v>100981</v>
      </c>
      <c r="B6471" s="684" t="s">
        <v>24542</v>
      </c>
      <c r="C6471" s="684" t="s">
        <v>20</v>
      </c>
      <c r="D6471" s="685" t="s">
        <v>48482</v>
      </c>
    </row>
    <row r="6472" spans="1:4" ht="13.5" x14ac:dyDescent="0.25">
      <c r="A6472" s="684">
        <v>100982</v>
      </c>
      <c r="B6472" s="684" t="s">
        <v>24543</v>
      </c>
      <c r="C6472" s="684" t="s">
        <v>20</v>
      </c>
      <c r="D6472" s="685" t="s">
        <v>22800</v>
      </c>
    </row>
    <row r="6473" spans="1:4" ht="13.5" x14ac:dyDescent="0.25">
      <c r="A6473" s="684">
        <v>100983</v>
      </c>
      <c r="B6473" s="684" t="s">
        <v>24544</v>
      </c>
      <c r="C6473" s="684" t="s">
        <v>20</v>
      </c>
      <c r="D6473" s="685" t="s">
        <v>25907</v>
      </c>
    </row>
    <row r="6474" spans="1:4" ht="13.5" x14ac:dyDescent="0.25">
      <c r="A6474" s="684">
        <v>100984</v>
      </c>
      <c r="B6474" s="684" t="s">
        <v>24545</v>
      </c>
      <c r="C6474" s="684" t="s">
        <v>20</v>
      </c>
      <c r="D6474" s="685" t="s">
        <v>27068</v>
      </c>
    </row>
    <row r="6475" spans="1:4" ht="13.5" x14ac:dyDescent="0.25">
      <c r="A6475" s="684">
        <v>100985</v>
      </c>
      <c r="B6475" s="684" t="s">
        <v>24546</v>
      </c>
      <c r="C6475" s="684" t="s">
        <v>20</v>
      </c>
      <c r="D6475" s="685" t="s">
        <v>26550</v>
      </c>
    </row>
    <row r="6476" spans="1:4" ht="13.5" x14ac:dyDescent="0.25">
      <c r="A6476" s="684">
        <v>100986</v>
      </c>
      <c r="B6476" s="684" t="s">
        <v>24547</v>
      </c>
      <c r="C6476" s="684" t="s">
        <v>20</v>
      </c>
      <c r="D6476" s="685" t="s">
        <v>46813</v>
      </c>
    </row>
    <row r="6477" spans="1:4" ht="13.5" x14ac:dyDescent="0.25">
      <c r="A6477" s="684">
        <v>100987</v>
      </c>
      <c r="B6477" s="684" t="s">
        <v>24548</v>
      </c>
      <c r="C6477" s="684" t="s">
        <v>20</v>
      </c>
      <c r="D6477" s="685" t="s">
        <v>47072</v>
      </c>
    </row>
    <row r="6478" spans="1:4" ht="13.5" x14ac:dyDescent="0.25">
      <c r="A6478" s="684">
        <v>100988</v>
      </c>
      <c r="B6478" s="684" t="s">
        <v>24549</v>
      </c>
      <c r="C6478" s="684" t="s">
        <v>20</v>
      </c>
      <c r="D6478" s="685" t="s">
        <v>27594</v>
      </c>
    </row>
    <row r="6479" spans="1:4" ht="13.5" x14ac:dyDescent="0.25">
      <c r="A6479" s="684">
        <v>100989</v>
      </c>
      <c r="B6479" s="684" t="s">
        <v>24550</v>
      </c>
      <c r="C6479" s="684" t="s">
        <v>653</v>
      </c>
      <c r="D6479" s="685" t="s">
        <v>41593</v>
      </c>
    </row>
    <row r="6480" spans="1:4" ht="13.5" x14ac:dyDescent="0.25">
      <c r="A6480" s="684">
        <v>100990</v>
      </c>
      <c r="B6480" s="684" t="s">
        <v>24551</v>
      </c>
      <c r="C6480" s="684" t="s">
        <v>653</v>
      </c>
      <c r="D6480" s="685" t="s">
        <v>27223</v>
      </c>
    </row>
    <row r="6481" spans="1:4" ht="13.5" x14ac:dyDescent="0.25">
      <c r="A6481" s="684">
        <v>100991</v>
      </c>
      <c r="B6481" s="684" t="s">
        <v>24552</v>
      </c>
      <c r="C6481" s="684" t="s">
        <v>653</v>
      </c>
      <c r="D6481" s="685" t="s">
        <v>41998</v>
      </c>
    </row>
    <row r="6482" spans="1:4" ht="13.5" x14ac:dyDescent="0.25">
      <c r="A6482" s="684">
        <v>100992</v>
      </c>
      <c r="B6482" s="684" t="s">
        <v>24553</v>
      </c>
      <c r="C6482" s="684" t="s">
        <v>653</v>
      </c>
      <c r="D6482" s="685" t="s">
        <v>27595</v>
      </c>
    </row>
    <row r="6483" spans="1:4" ht="13.5" x14ac:dyDescent="0.25">
      <c r="A6483" s="684">
        <v>100993</v>
      </c>
      <c r="B6483" s="684" t="s">
        <v>24554</v>
      </c>
      <c r="C6483" s="684" t="s">
        <v>653</v>
      </c>
      <c r="D6483" s="685" t="s">
        <v>48483</v>
      </c>
    </row>
    <row r="6484" spans="1:4" ht="13.5" x14ac:dyDescent="0.25">
      <c r="A6484" s="684">
        <v>100994</v>
      </c>
      <c r="B6484" s="684" t="s">
        <v>24555</v>
      </c>
      <c r="C6484" s="684" t="s">
        <v>653</v>
      </c>
      <c r="D6484" s="685" t="s">
        <v>27596</v>
      </c>
    </row>
    <row r="6485" spans="1:4" ht="13.5" x14ac:dyDescent="0.25">
      <c r="A6485" s="684">
        <v>100995</v>
      </c>
      <c r="B6485" s="684" t="s">
        <v>24556</v>
      </c>
      <c r="C6485" s="684" t="s">
        <v>653</v>
      </c>
      <c r="D6485" s="685" t="s">
        <v>48484</v>
      </c>
    </row>
    <row r="6486" spans="1:4" ht="13.5" x14ac:dyDescent="0.25">
      <c r="A6486" s="684">
        <v>100996</v>
      </c>
      <c r="B6486" s="684" t="s">
        <v>24557</v>
      </c>
      <c r="C6486" s="684" t="s">
        <v>653</v>
      </c>
      <c r="D6486" s="685" t="s">
        <v>27597</v>
      </c>
    </row>
    <row r="6487" spans="1:4" ht="13.5" x14ac:dyDescent="0.25">
      <c r="A6487" s="684">
        <v>100997</v>
      </c>
      <c r="B6487" s="684" t="s">
        <v>24558</v>
      </c>
      <c r="C6487" s="684" t="s">
        <v>653</v>
      </c>
      <c r="D6487" s="685" t="s">
        <v>26630</v>
      </c>
    </row>
    <row r="6488" spans="1:4" ht="13.5" x14ac:dyDescent="0.25">
      <c r="A6488" s="684">
        <v>100998</v>
      </c>
      <c r="B6488" s="684" t="s">
        <v>24559</v>
      </c>
      <c r="C6488" s="684" t="s">
        <v>653</v>
      </c>
      <c r="D6488" s="685" t="s">
        <v>41998</v>
      </c>
    </row>
    <row r="6489" spans="1:4" ht="13.5" x14ac:dyDescent="0.25">
      <c r="A6489" s="684">
        <v>100999</v>
      </c>
      <c r="B6489" s="684" t="s">
        <v>24560</v>
      </c>
      <c r="C6489" s="684" t="s">
        <v>653</v>
      </c>
      <c r="D6489" s="685" t="s">
        <v>26553</v>
      </c>
    </row>
    <row r="6490" spans="1:4" ht="13.5" x14ac:dyDescent="0.25">
      <c r="A6490" s="684">
        <v>101000</v>
      </c>
      <c r="B6490" s="684" t="s">
        <v>24561</v>
      </c>
      <c r="C6490" s="684" t="s">
        <v>653</v>
      </c>
      <c r="D6490" s="685" t="s">
        <v>27595</v>
      </c>
    </row>
    <row r="6491" spans="1:4" ht="13.5" x14ac:dyDescent="0.25">
      <c r="A6491" s="684">
        <v>101001</v>
      </c>
      <c r="B6491" s="684" t="s">
        <v>24562</v>
      </c>
      <c r="C6491" s="684" t="s">
        <v>653</v>
      </c>
      <c r="D6491" s="685" t="s">
        <v>22806</v>
      </c>
    </row>
    <row r="6492" spans="1:4" ht="13.5" x14ac:dyDescent="0.25">
      <c r="A6492" s="684">
        <v>101002</v>
      </c>
      <c r="B6492" s="684" t="s">
        <v>24563</v>
      </c>
      <c r="C6492" s="684" t="s">
        <v>653</v>
      </c>
      <c r="D6492" s="685" t="s">
        <v>23987</v>
      </c>
    </row>
    <row r="6493" spans="1:4" ht="13.5" x14ac:dyDescent="0.25">
      <c r="A6493" s="684">
        <v>101003</v>
      </c>
      <c r="B6493" s="684" t="s">
        <v>24564</v>
      </c>
      <c r="C6493" s="684" t="s">
        <v>653</v>
      </c>
      <c r="D6493" s="685" t="s">
        <v>45056</v>
      </c>
    </row>
    <row r="6494" spans="1:4" ht="13.5" x14ac:dyDescent="0.25">
      <c r="A6494" s="684">
        <v>101004</v>
      </c>
      <c r="B6494" s="684" t="s">
        <v>24565</v>
      </c>
      <c r="C6494" s="684" t="s">
        <v>653</v>
      </c>
      <c r="D6494" s="685" t="s">
        <v>25234</v>
      </c>
    </row>
    <row r="6495" spans="1:4" ht="13.5" x14ac:dyDescent="0.25">
      <c r="A6495" s="684">
        <v>101005</v>
      </c>
      <c r="B6495" s="684" t="s">
        <v>24566</v>
      </c>
      <c r="C6495" s="684" t="s">
        <v>20</v>
      </c>
      <c r="D6495" s="685" t="s">
        <v>26540</v>
      </c>
    </row>
    <row r="6496" spans="1:4" ht="13.5" x14ac:dyDescent="0.25">
      <c r="A6496" s="684">
        <v>101006</v>
      </c>
      <c r="B6496" s="684" t="s">
        <v>24567</v>
      </c>
      <c r="C6496" s="684" t="s">
        <v>20</v>
      </c>
      <c r="D6496" s="685" t="s">
        <v>23673</v>
      </c>
    </row>
    <row r="6497" spans="1:4" ht="13.5" x14ac:dyDescent="0.25">
      <c r="A6497" s="684">
        <v>101007</v>
      </c>
      <c r="B6497" s="684" t="s">
        <v>24568</v>
      </c>
      <c r="C6497" s="684" t="s">
        <v>20</v>
      </c>
      <c r="D6497" s="685" t="s">
        <v>41971</v>
      </c>
    </row>
    <row r="6498" spans="1:4" ht="13.5" x14ac:dyDescent="0.25">
      <c r="A6498" s="684">
        <v>101008</v>
      </c>
      <c r="B6498" s="684" t="s">
        <v>24570</v>
      </c>
      <c r="C6498" s="684" t="s">
        <v>20</v>
      </c>
      <c r="D6498" s="685" t="s">
        <v>41611</v>
      </c>
    </row>
    <row r="6499" spans="1:4" ht="13.5" x14ac:dyDescent="0.25">
      <c r="A6499" s="684">
        <v>101009</v>
      </c>
      <c r="B6499" s="684" t="s">
        <v>24571</v>
      </c>
      <c r="C6499" s="684" t="s">
        <v>653</v>
      </c>
      <c r="D6499" s="685" t="s">
        <v>48485</v>
      </c>
    </row>
    <row r="6500" spans="1:4" ht="13.5" x14ac:dyDescent="0.25">
      <c r="A6500" s="684">
        <v>101010</v>
      </c>
      <c r="B6500" s="684" t="s">
        <v>24572</v>
      </c>
      <c r="C6500" s="684" t="s">
        <v>653</v>
      </c>
      <c r="D6500" s="685" t="s">
        <v>26917</v>
      </c>
    </row>
    <row r="6501" spans="1:4" ht="13.5" x14ac:dyDescent="0.25">
      <c r="A6501" s="684">
        <v>101013</v>
      </c>
      <c r="B6501" s="684" t="s">
        <v>24573</v>
      </c>
      <c r="C6501" s="684" t="s">
        <v>653</v>
      </c>
      <c r="D6501" s="685" t="s">
        <v>48486</v>
      </c>
    </row>
    <row r="6502" spans="1:4" ht="13.5" x14ac:dyDescent="0.25">
      <c r="A6502" s="684">
        <v>101014</v>
      </c>
      <c r="B6502" s="684" t="s">
        <v>24574</v>
      </c>
      <c r="C6502" s="684" t="s">
        <v>653</v>
      </c>
      <c r="D6502" s="685" t="s">
        <v>27459</v>
      </c>
    </row>
    <row r="6503" spans="1:4" ht="13.5" x14ac:dyDescent="0.25">
      <c r="A6503" s="684">
        <v>101015</v>
      </c>
      <c r="B6503" s="684" t="s">
        <v>24575</v>
      </c>
      <c r="C6503" s="684" t="s">
        <v>653</v>
      </c>
      <c r="D6503" s="685" t="s">
        <v>45389</v>
      </c>
    </row>
    <row r="6504" spans="1:4" ht="13.5" x14ac:dyDescent="0.25">
      <c r="A6504" s="684">
        <v>101016</v>
      </c>
      <c r="B6504" s="684" t="s">
        <v>24576</v>
      </c>
      <c r="C6504" s="684" t="s">
        <v>653</v>
      </c>
      <c r="D6504" s="685" t="s">
        <v>23058</v>
      </c>
    </row>
    <row r="6505" spans="1:4" ht="13.5" x14ac:dyDescent="0.25">
      <c r="A6505" s="684">
        <v>101017</v>
      </c>
      <c r="B6505" s="684" t="s">
        <v>24577</v>
      </c>
      <c r="C6505" s="684" t="s">
        <v>653</v>
      </c>
      <c r="D6505" s="685" t="s">
        <v>26916</v>
      </c>
    </row>
    <row r="6506" spans="1:4" ht="13.5" x14ac:dyDescent="0.25">
      <c r="A6506" s="684">
        <v>101018</v>
      </c>
      <c r="B6506" s="684" t="s">
        <v>24578</v>
      </c>
      <c r="C6506" s="684" t="s">
        <v>653</v>
      </c>
      <c r="D6506" s="685" t="s">
        <v>45077</v>
      </c>
    </row>
    <row r="6507" spans="1:4" ht="13.5" x14ac:dyDescent="0.25">
      <c r="A6507" s="684">
        <v>101463</v>
      </c>
      <c r="B6507" s="684" t="s">
        <v>24579</v>
      </c>
      <c r="C6507" s="684" t="s">
        <v>653</v>
      </c>
      <c r="D6507" s="685" t="s">
        <v>48487</v>
      </c>
    </row>
    <row r="6508" spans="1:4" ht="13.5" x14ac:dyDescent="0.25">
      <c r="A6508" s="684">
        <v>101464</v>
      </c>
      <c r="B6508" s="684" t="s">
        <v>24581</v>
      </c>
      <c r="C6508" s="684" t="s">
        <v>653</v>
      </c>
      <c r="D6508" s="685" t="s">
        <v>26091</v>
      </c>
    </row>
    <row r="6509" spans="1:4" ht="13.5" x14ac:dyDescent="0.25">
      <c r="A6509" s="684">
        <v>101465</v>
      </c>
      <c r="B6509" s="684" t="s">
        <v>24582</v>
      </c>
      <c r="C6509" s="684" t="s">
        <v>653</v>
      </c>
      <c r="D6509" s="685" t="s">
        <v>48488</v>
      </c>
    </row>
    <row r="6510" spans="1:4" ht="13.5" x14ac:dyDescent="0.25">
      <c r="A6510" s="684">
        <v>101466</v>
      </c>
      <c r="B6510" s="684" t="s">
        <v>24584</v>
      </c>
      <c r="C6510" s="684" t="s">
        <v>653</v>
      </c>
      <c r="D6510" s="685" t="s">
        <v>45234</v>
      </c>
    </row>
    <row r="6511" spans="1:4" ht="13.5" x14ac:dyDescent="0.25">
      <c r="A6511" s="684">
        <v>101467</v>
      </c>
      <c r="B6511" s="684" t="s">
        <v>24585</v>
      </c>
      <c r="C6511" s="684" t="s">
        <v>653</v>
      </c>
      <c r="D6511" s="685" t="s">
        <v>48489</v>
      </c>
    </row>
    <row r="6512" spans="1:4" ht="13.5" x14ac:dyDescent="0.25">
      <c r="A6512" s="684">
        <v>101468</v>
      </c>
      <c r="B6512" s="684" t="s">
        <v>24586</v>
      </c>
      <c r="C6512" s="684" t="s">
        <v>653</v>
      </c>
      <c r="D6512" s="685" t="s">
        <v>23803</v>
      </c>
    </row>
    <row r="6513" spans="1:4" ht="13.5" x14ac:dyDescent="0.25">
      <c r="A6513" s="684">
        <v>101469</v>
      </c>
      <c r="B6513" s="684" t="s">
        <v>24588</v>
      </c>
      <c r="C6513" s="684" t="s">
        <v>653</v>
      </c>
      <c r="D6513" s="685" t="s">
        <v>48490</v>
      </c>
    </row>
    <row r="6514" spans="1:4" ht="13.5" x14ac:dyDescent="0.25">
      <c r="A6514" s="684">
        <v>101470</v>
      </c>
      <c r="B6514" s="684" t="s">
        <v>24589</v>
      </c>
      <c r="C6514" s="684" t="s">
        <v>653</v>
      </c>
      <c r="D6514" s="685" t="s">
        <v>46050</v>
      </c>
    </row>
    <row r="6515" spans="1:4" ht="13.5" x14ac:dyDescent="0.25">
      <c r="A6515" s="684">
        <v>101471</v>
      </c>
      <c r="B6515" s="684" t="s">
        <v>24590</v>
      </c>
      <c r="C6515" s="684" t="s">
        <v>653</v>
      </c>
      <c r="D6515" s="685" t="s">
        <v>46961</v>
      </c>
    </row>
    <row r="6516" spans="1:4" ht="13.5" x14ac:dyDescent="0.25">
      <c r="A6516" s="684">
        <v>101472</v>
      </c>
      <c r="B6516" s="684" t="s">
        <v>24591</v>
      </c>
      <c r="C6516" s="684" t="s">
        <v>653</v>
      </c>
      <c r="D6516" s="685" t="s">
        <v>43480</v>
      </c>
    </row>
    <row r="6517" spans="1:4" ht="13.5" x14ac:dyDescent="0.25">
      <c r="A6517" s="684">
        <v>101473</v>
      </c>
      <c r="B6517" s="684" t="s">
        <v>24592</v>
      </c>
      <c r="C6517" s="684" t="s">
        <v>653</v>
      </c>
      <c r="D6517" s="685" t="s">
        <v>25217</v>
      </c>
    </row>
    <row r="6518" spans="1:4" ht="13.5" x14ac:dyDescent="0.25">
      <c r="A6518" s="684">
        <v>101474</v>
      </c>
      <c r="B6518" s="684" t="s">
        <v>24593</v>
      </c>
      <c r="C6518" s="684" t="s">
        <v>653</v>
      </c>
      <c r="D6518" s="685" t="s">
        <v>25140</v>
      </c>
    </row>
    <row r="6519" spans="1:4" ht="13.5" x14ac:dyDescent="0.25">
      <c r="A6519" s="684">
        <v>101475</v>
      </c>
      <c r="B6519" s="684" t="s">
        <v>24594</v>
      </c>
      <c r="C6519" s="684" t="s">
        <v>653</v>
      </c>
      <c r="D6519" s="685" t="s">
        <v>24400</v>
      </c>
    </row>
    <row r="6520" spans="1:4" ht="13.5" x14ac:dyDescent="0.25">
      <c r="A6520" s="684">
        <v>101476</v>
      </c>
      <c r="B6520" s="684" t="s">
        <v>24596</v>
      </c>
      <c r="C6520" s="684" t="s">
        <v>653</v>
      </c>
      <c r="D6520" s="685" t="s">
        <v>42002</v>
      </c>
    </row>
    <row r="6521" spans="1:4" ht="13.5" x14ac:dyDescent="0.25">
      <c r="A6521" s="684">
        <v>101477</v>
      </c>
      <c r="B6521" s="684" t="s">
        <v>24597</v>
      </c>
      <c r="C6521" s="684" t="s">
        <v>653</v>
      </c>
      <c r="D6521" s="685" t="s">
        <v>44894</v>
      </c>
    </row>
    <row r="6522" spans="1:4" ht="13.5" x14ac:dyDescent="0.25">
      <c r="A6522" s="684">
        <v>101478</v>
      </c>
      <c r="B6522" s="684" t="s">
        <v>24598</v>
      </c>
      <c r="C6522" s="684" t="s">
        <v>653</v>
      </c>
      <c r="D6522" s="685" t="s">
        <v>21975</v>
      </c>
    </row>
    <row r="6523" spans="1:4" ht="13.5" x14ac:dyDescent="0.25">
      <c r="A6523" s="684">
        <v>101480</v>
      </c>
      <c r="B6523" s="684" t="s">
        <v>24599</v>
      </c>
      <c r="C6523" s="684" t="s">
        <v>653</v>
      </c>
      <c r="D6523" s="685" t="s">
        <v>48491</v>
      </c>
    </row>
    <row r="6524" spans="1:4" ht="13.5" x14ac:dyDescent="0.25">
      <c r="A6524" s="684">
        <v>101481</v>
      </c>
      <c r="B6524" s="684" t="s">
        <v>24600</v>
      </c>
      <c r="C6524" s="684" t="s">
        <v>653</v>
      </c>
      <c r="D6524" s="685" t="s">
        <v>45484</v>
      </c>
    </row>
    <row r="6525" spans="1:4" ht="13.5" x14ac:dyDescent="0.25">
      <c r="A6525" s="684">
        <v>101482</v>
      </c>
      <c r="B6525" s="684" t="s">
        <v>27598</v>
      </c>
      <c r="C6525" s="684" t="s">
        <v>653</v>
      </c>
      <c r="D6525" s="685" t="s">
        <v>48492</v>
      </c>
    </row>
    <row r="6526" spans="1:4" ht="13.5" x14ac:dyDescent="0.25">
      <c r="A6526" s="684">
        <v>101483</v>
      </c>
      <c r="B6526" s="684" t="s">
        <v>24601</v>
      </c>
      <c r="C6526" s="684" t="s">
        <v>653</v>
      </c>
      <c r="D6526" s="685" t="s">
        <v>25694</v>
      </c>
    </row>
    <row r="6527" spans="1:4" ht="13.5" x14ac:dyDescent="0.25">
      <c r="A6527" s="684">
        <v>101484</v>
      </c>
      <c r="B6527" s="684" t="s">
        <v>24602</v>
      </c>
      <c r="C6527" s="684" t="s">
        <v>653</v>
      </c>
      <c r="D6527" s="685" t="s">
        <v>48493</v>
      </c>
    </row>
    <row r="6528" spans="1:4" ht="13.5" x14ac:dyDescent="0.25">
      <c r="A6528" s="684">
        <v>101485</v>
      </c>
      <c r="B6528" s="684" t="s">
        <v>24603</v>
      </c>
      <c r="C6528" s="684" t="s">
        <v>653</v>
      </c>
      <c r="D6528" s="685" t="s">
        <v>48494</v>
      </c>
    </row>
    <row r="6529" spans="1:4" ht="13.5" x14ac:dyDescent="0.25">
      <c r="A6529" s="684">
        <v>101486</v>
      </c>
      <c r="B6529" s="684" t="s">
        <v>24604</v>
      </c>
      <c r="C6529" s="684" t="s">
        <v>653</v>
      </c>
      <c r="D6529" s="685" t="s">
        <v>48495</v>
      </c>
    </row>
    <row r="6530" spans="1:4" ht="13.5" x14ac:dyDescent="0.25">
      <c r="A6530" s="684">
        <v>101487</v>
      </c>
      <c r="B6530" s="684" t="s">
        <v>24605</v>
      </c>
      <c r="C6530" s="684" t="s">
        <v>653</v>
      </c>
      <c r="D6530" s="685" t="s">
        <v>46666</v>
      </c>
    </row>
    <row r="6531" spans="1:4" ht="13.5" x14ac:dyDescent="0.25">
      <c r="A6531" s="684">
        <v>101488</v>
      </c>
      <c r="B6531" s="684" t="s">
        <v>24606</v>
      </c>
      <c r="C6531" s="684" t="s">
        <v>653</v>
      </c>
      <c r="D6531" s="685" t="s">
        <v>48496</v>
      </c>
    </row>
    <row r="6532" spans="1:4" ht="13.5" x14ac:dyDescent="0.25">
      <c r="A6532" s="684">
        <v>101188</v>
      </c>
      <c r="B6532" s="684" t="s">
        <v>24607</v>
      </c>
      <c r="C6532" s="684" t="s">
        <v>4</v>
      </c>
      <c r="D6532" s="685" t="s">
        <v>27190</v>
      </c>
    </row>
    <row r="6533" spans="1:4" ht="13.5" x14ac:dyDescent="0.25">
      <c r="A6533" s="684">
        <v>101189</v>
      </c>
      <c r="B6533" s="684" t="s">
        <v>24608</v>
      </c>
      <c r="C6533" s="684" t="s">
        <v>4</v>
      </c>
      <c r="D6533" s="685" t="s">
        <v>44081</v>
      </c>
    </row>
    <row r="6534" spans="1:4" ht="13.5" x14ac:dyDescent="0.25">
      <c r="A6534" s="684">
        <v>101190</v>
      </c>
      <c r="B6534" s="684" t="s">
        <v>24609</v>
      </c>
      <c r="C6534" s="684" t="s">
        <v>4</v>
      </c>
      <c r="D6534" s="685" t="s">
        <v>48497</v>
      </c>
    </row>
    <row r="6535" spans="1:4" ht="13.5" x14ac:dyDescent="0.25">
      <c r="A6535" s="684">
        <v>101191</v>
      </c>
      <c r="B6535" s="684" t="s">
        <v>24610</v>
      </c>
      <c r="C6535" s="684" t="s">
        <v>4</v>
      </c>
      <c r="D6535" s="685" t="s">
        <v>43691</v>
      </c>
    </row>
    <row r="6536" spans="1:4" ht="13.5" x14ac:dyDescent="0.25">
      <c r="A6536" s="684">
        <v>101192</v>
      </c>
      <c r="B6536" s="684" t="s">
        <v>24611</v>
      </c>
      <c r="C6536" s="684" t="s">
        <v>4</v>
      </c>
      <c r="D6536" s="685" t="s">
        <v>48498</v>
      </c>
    </row>
    <row r="6537" spans="1:4" ht="13.5" x14ac:dyDescent="0.25">
      <c r="A6537" s="684">
        <v>101193</v>
      </c>
      <c r="B6537" s="684" t="s">
        <v>24612</v>
      </c>
      <c r="C6537" s="684" t="s">
        <v>4</v>
      </c>
      <c r="D6537" s="685" t="s">
        <v>48499</v>
      </c>
    </row>
    <row r="6538" spans="1:4" ht="13.5" x14ac:dyDescent="0.25">
      <c r="A6538" s="684">
        <v>101194</v>
      </c>
      <c r="B6538" s="684" t="s">
        <v>24613</v>
      </c>
      <c r="C6538" s="684" t="s">
        <v>4</v>
      </c>
      <c r="D6538" s="685" t="s">
        <v>48500</v>
      </c>
    </row>
    <row r="6539" spans="1:4" ht="13.5" x14ac:dyDescent="0.25">
      <c r="A6539" s="684">
        <v>101197</v>
      </c>
      <c r="B6539" s="684" t="s">
        <v>24614</v>
      </c>
      <c r="C6539" s="684" t="s">
        <v>4</v>
      </c>
      <c r="D6539" s="685" t="s">
        <v>48501</v>
      </c>
    </row>
    <row r="6540" spans="1:4" ht="13.5" x14ac:dyDescent="0.25">
      <c r="A6540" s="684">
        <v>101198</v>
      </c>
      <c r="B6540" s="684" t="s">
        <v>24615</v>
      </c>
      <c r="C6540" s="684" t="s">
        <v>4</v>
      </c>
      <c r="D6540" s="685" t="s">
        <v>48502</v>
      </c>
    </row>
    <row r="6541" spans="1:4" ht="13.5" x14ac:dyDescent="0.25">
      <c r="A6541" s="684">
        <v>101199</v>
      </c>
      <c r="B6541" s="684" t="s">
        <v>24616</v>
      </c>
      <c r="C6541" s="684" t="s">
        <v>4</v>
      </c>
      <c r="D6541" s="685" t="s">
        <v>27599</v>
      </c>
    </row>
    <row r="6542" spans="1:4" ht="13.5" x14ac:dyDescent="0.25">
      <c r="A6542" s="684">
        <v>101200</v>
      </c>
      <c r="B6542" s="684" t="s">
        <v>24617</v>
      </c>
      <c r="C6542" s="684" t="s">
        <v>4</v>
      </c>
      <c r="D6542" s="685" t="s">
        <v>41279</v>
      </c>
    </row>
    <row r="6543" spans="1:4" ht="13.5" x14ac:dyDescent="0.25">
      <c r="A6543" s="684">
        <v>101201</v>
      </c>
      <c r="B6543" s="684" t="s">
        <v>24618</v>
      </c>
      <c r="C6543" s="684" t="s">
        <v>4</v>
      </c>
      <c r="D6543" s="685" t="s">
        <v>48503</v>
      </c>
    </row>
    <row r="6544" spans="1:4" ht="13.5" x14ac:dyDescent="0.25">
      <c r="A6544" s="684">
        <v>101202</v>
      </c>
      <c r="B6544" s="684" t="s">
        <v>24619</v>
      </c>
      <c r="C6544" s="684" t="s">
        <v>4</v>
      </c>
      <c r="D6544" s="685" t="s">
        <v>48504</v>
      </c>
    </row>
    <row r="6545" spans="1:4" ht="13.5" x14ac:dyDescent="0.25">
      <c r="A6545" s="684">
        <v>101203</v>
      </c>
      <c r="B6545" s="684" t="s">
        <v>24620</v>
      </c>
      <c r="C6545" s="684" t="s">
        <v>4</v>
      </c>
      <c r="D6545" s="685" t="s">
        <v>48505</v>
      </c>
    </row>
    <row r="6546" spans="1:4" ht="13.5" x14ac:dyDescent="0.25">
      <c r="A6546" s="684">
        <v>101204</v>
      </c>
      <c r="B6546" s="684" t="s">
        <v>24621</v>
      </c>
      <c r="C6546" s="684" t="s">
        <v>4</v>
      </c>
      <c r="D6546" s="685" t="s">
        <v>48506</v>
      </c>
    </row>
    <row r="6547" spans="1:4" ht="13.5" x14ac:dyDescent="0.25">
      <c r="A6547" s="684">
        <v>101205</v>
      </c>
      <c r="B6547" s="684" t="s">
        <v>24622</v>
      </c>
      <c r="C6547" s="684" t="s">
        <v>4</v>
      </c>
      <c r="D6547" s="685" t="s">
        <v>48504</v>
      </c>
    </row>
    <row r="6548" spans="1:4" ht="13.5" x14ac:dyDescent="0.25">
      <c r="A6548" s="684">
        <v>102362</v>
      </c>
      <c r="B6548" s="684" t="s">
        <v>48507</v>
      </c>
      <c r="C6548" s="684" t="s">
        <v>3</v>
      </c>
      <c r="D6548" s="685" t="s">
        <v>48508</v>
      </c>
    </row>
    <row r="6549" spans="1:4" ht="13.5" x14ac:dyDescent="0.25">
      <c r="A6549" s="684">
        <v>102363</v>
      </c>
      <c r="B6549" s="684" t="s">
        <v>48509</v>
      </c>
      <c r="C6549" s="684" t="s">
        <v>3</v>
      </c>
      <c r="D6549" s="685" t="s">
        <v>48510</v>
      </c>
    </row>
    <row r="6550" spans="1:4" ht="13.5" x14ac:dyDescent="0.25">
      <c r="A6550" s="684">
        <v>102364</v>
      </c>
      <c r="B6550" s="684" t="s">
        <v>48511</v>
      </c>
      <c r="C6550" s="684" t="s">
        <v>3</v>
      </c>
      <c r="D6550" s="685" t="s">
        <v>48512</v>
      </c>
    </row>
    <row r="6551" spans="1:4" ht="13.5" x14ac:dyDescent="0.25">
      <c r="A6551" s="684">
        <v>98509</v>
      </c>
      <c r="B6551" s="684" t="s">
        <v>22839</v>
      </c>
      <c r="C6551" s="684" t="s">
        <v>5</v>
      </c>
      <c r="D6551" s="685" t="s">
        <v>22807</v>
      </c>
    </row>
    <row r="6552" spans="1:4" ht="13.5" x14ac:dyDescent="0.25">
      <c r="A6552" s="684">
        <v>98510</v>
      </c>
      <c r="B6552" s="684" t="s">
        <v>22840</v>
      </c>
      <c r="C6552" s="684" t="s">
        <v>5</v>
      </c>
      <c r="D6552" s="685" t="s">
        <v>48513</v>
      </c>
    </row>
    <row r="6553" spans="1:4" ht="13.5" x14ac:dyDescent="0.25">
      <c r="A6553" s="684">
        <v>98511</v>
      </c>
      <c r="B6553" s="684" t="s">
        <v>22841</v>
      </c>
      <c r="C6553" s="684" t="s">
        <v>5</v>
      </c>
      <c r="D6553" s="685" t="s">
        <v>48514</v>
      </c>
    </row>
    <row r="6554" spans="1:4" ht="13.5" x14ac:dyDescent="0.25">
      <c r="A6554" s="684">
        <v>98516</v>
      </c>
      <c r="B6554" s="684" t="s">
        <v>22842</v>
      </c>
      <c r="C6554" s="684" t="s">
        <v>5</v>
      </c>
      <c r="D6554" s="685" t="s">
        <v>48515</v>
      </c>
    </row>
    <row r="6555" spans="1:4" ht="13.5" x14ac:dyDescent="0.25">
      <c r="A6555" s="684">
        <v>98519</v>
      </c>
      <c r="B6555" s="684" t="s">
        <v>22843</v>
      </c>
      <c r="C6555" s="684" t="s">
        <v>3</v>
      </c>
      <c r="D6555" s="685" t="s">
        <v>27600</v>
      </c>
    </row>
    <row r="6556" spans="1:4" ht="13.5" x14ac:dyDescent="0.25">
      <c r="A6556" s="684">
        <v>98520</v>
      </c>
      <c r="B6556" s="684" t="s">
        <v>22844</v>
      </c>
      <c r="C6556" s="684" t="s">
        <v>3</v>
      </c>
      <c r="D6556" s="685" t="s">
        <v>21961</v>
      </c>
    </row>
    <row r="6557" spans="1:4" ht="13.5" x14ac:dyDescent="0.25">
      <c r="A6557" s="684">
        <v>98521</v>
      </c>
      <c r="B6557" s="684" t="s">
        <v>22845</v>
      </c>
      <c r="C6557" s="684" t="s">
        <v>3</v>
      </c>
      <c r="D6557" s="685" t="s">
        <v>22605</v>
      </c>
    </row>
    <row r="6558" spans="1:4" ht="13.5" x14ac:dyDescent="0.25">
      <c r="A6558" s="684">
        <v>98522</v>
      </c>
      <c r="B6558" s="684" t="s">
        <v>22847</v>
      </c>
      <c r="C6558" s="684" t="s">
        <v>4</v>
      </c>
      <c r="D6558" s="685" t="s">
        <v>48516</v>
      </c>
    </row>
    <row r="6559" spans="1:4" ht="13.5" x14ac:dyDescent="0.25">
      <c r="A6559" s="684">
        <v>98524</v>
      </c>
      <c r="B6559" s="684" t="s">
        <v>48517</v>
      </c>
      <c r="C6559" s="684" t="s">
        <v>3</v>
      </c>
      <c r="D6559" s="685" t="s">
        <v>27601</v>
      </c>
    </row>
    <row r="6560" spans="1:4" ht="13.5" x14ac:dyDescent="0.25">
      <c r="A6560" s="684">
        <v>98503</v>
      </c>
      <c r="B6560" s="684" t="s">
        <v>22848</v>
      </c>
      <c r="C6560" s="684" t="s">
        <v>3</v>
      </c>
      <c r="D6560" s="685" t="s">
        <v>48518</v>
      </c>
    </row>
    <row r="6561" spans="1:4" ht="13.5" x14ac:dyDescent="0.25">
      <c r="A6561" s="684">
        <v>98504</v>
      </c>
      <c r="B6561" s="684" t="s">
        <v>48519</v>
      </c>
      <c r="C6561" s="684" t="s">
        <v>3</v>
      </c>
      <c r="D6561" s="685" t="s">
        <v>45711</v>
      </c>
    </row>
    <row r="6562" spans="1:4" ht="13.5" x14ac:dyDescent="0.25">
      <c r="A6562" s="684">
        <v>98505</v>
      </c>
      <c r="B6562" s="684" t="s">
        <v>22849</v>
      </c>
      <c r="C6562" s="684" t="s">
        <v>3</v>
      </c>
      <c r="D6562" s="685" t="s">
        <v>48520</v>
      </c>
    </row>
    <row r="6563" spans="1:4" ht="13.5" x14ac:dyDescent="0.25">
      <c r="A6563" s="684">
        <v>98525</v>
      </c>
      <c r="B6563" s="684" t="s">
        <v>48521</v>
      </c>
      <c r="C6563" s="684" t="s">
        <v>3</v>
      </c>
      <c r="D6563" s="685" t="s">
        <v>41754</v>
      </c>
    </row>
    <row r="6564" spans="1:4" ht="13.5" x14ac:dyDescent="0.25">
      <c r="A6564" s="684">
        <v>98526</v>
      </c>
      <c r="B6564" s="684" t="s">
        <v>48522</v>
      </c>
      <c r="C6564" s="684" t="s">
        <v>5</v>
      </c>
      <c r="D6564" s="685" t="s">
        <v>48523</v>
      </c>
    </row>
    <row r="6565" spans="1:4" ht="13.5" x14ac:dyDescent="0.25">
      <c r="A6565" s="684">
        <v>98527</v>
      </c>
      <c r="B6565" s="684" t="s">
        <v>48524</v>
      </c>
      <c r="C6565" s="684" t="s">
        <v>5</v>
      </c>
      <c r="D6565" s="685" t="s">
        <v>48525</v>
      </c>
    </row>
    <row r="6566" spans="1:4" ht="13.5" x14ac:dyDescent="0.25">
      <c r="A6566" s="684">
        <v>98528</v>
      </c>
      <c r="B6566" s="684" t="s">
        <v>48526</v>
      </c>
      <c r="C6566" s="684" t="s">
        <v>5</v>
      </c>
      <c r="D6566" s="685" t="s">
        <v>48527</v>
      </c>
    </row>
    <row r="6567" spans="1:4" ht="13.5" x14ac:dyDescent="0.25">
      <c r="A6567" s="684">
        <v>98529</v>
      </c>
      <c r="B6567" s="684" t="s">
        <v>48528</v>
      </c>
      <c r="C6567" s="684" t="s">
        <v>5</v>
      </c>
      <c r="D6567" s="685" t="s">
        <v>48529</v>
      </c>
    </row>
    <row r="6568" spans="1:4" ht="13.5" x14ac:dyDescent="0.25">
      <c r="A6568" s="684">
        <v>98530</v>
      </c>
      <c r="B6568" s="684" t="s">
        <v>48530</v>
      </c>
      <c r="C6568" s="684" t="s">
        <v>5</v>
      </c>
      <c r="D6568" s="685" t="s">
        <v>48531</v>
      </c>
    </row>
    <row r="6569" spans="1:4" ht="13.5" x14ac:dyDescent="0.25">
      <c r="A6569" s="684">
        <v>98531</v>
      </c>
      <c r="B6569" s="684" t="s">
        <v>48532</v>
      </c>
      <c r="C6569" s="684" t="s">
        <v>5</v>
      </c>
      <c r="D6569" s="685" t="s">
        <v>48533</v>
      </c>
    </row>
    <row r="6570" spans="1:4" ht="13.5" x14ac:dyDescent="0.25">
      <c r="A6570" s="684">
        <v>98532</v>
      </c>
      <c r="B6570" s="684" t="s">
        <v>48534</v>
      </c>
      <c r="C6570" s="684" t="s">
        <v>5</v>
      </c>
      <c r="D6570" s="685" t="s">
        <v>27602</v>
      </c>
    </row>
    <row r="6571" spans="1:4" ht="13.5" x14ac:dyDescent="0.25">
      <c r="A6571" s="684">
        <v>98533</v>
      </c>
      <c r="B6571" s="684" t="s">
        <v>48535</v>
      </c>
      <c r="C6571" s="684" t="s">
        <v>5</v>
      </c>
      <c r="D6571" s="685" t="s">
        <v>48536</v>
      </c>
    </row>
    <row r="6572" spans="1:4" ht="13.5" x14ac:dyDescent="0.25">
      <c r="A6572" s="684">
        <v>98534</v>
      </c>
      <c r="B6572" s="684" t="s">
        <v>48537</v>
      </c>
      <c r="C6572" s="684" t="s">
        <v>5</v>
      </c>
      <c r="D6572" s="685" t="s">
        <v>48538</v>
      </c>
    </row>
    <row r="6573" spans="1:4" ht="13.5" x14ac:dyDescent="0.25">
      <c r="A6573" s="684">
        <v>98535</v>
      </c>
      <c r="B6573" s="684" t="s">
        <v>48539</v>
      </c>
      <c r="C6573" s="684" t="s">
        <v>5</v>
      </c>
      <c r="D6573" s="685" t="s">
        <v>48540</v>
      </c>
    </row>
    <row r="6574" spans="1:4" ht="13.5" x14ac:dyDescent="0.25">
      <c r="A6574" s="684">
        <v>88238</v>
      </c>
      <c r="B6574" s="684" t="s">
        <v>22850</v>
      </c>
      <c r="C6574" s="684" t="s">
        <v>1877</v>
      </c>
      <c r="D6574" s="685" t="s">
        <v>48541</v>
      </c>
    </row>
    <row r="6575" spans="1:4" ht="13.5" x14ac:dyDescent="0.25">
      <c r="A6575" s="684">
        <v>88239</v>
      </c>
      <c r="B6575" s="684" t="s">
        <v>22851</v>
      </c>
      <c r="C6575" s="684" t="s">
        <v>1877</v>
      </c>
      <c r="D6575" s="685" t="s">
        <v>27077</v>
      </c>
    </row>
    <row r="6576" spans="1:4" ht="13.5" x14ac:dyDescent="0.25">
      <c r="A6576" s="684">
        <v>88240</v>
      </c>
      <c r="B6576" s="684" t="s">
        <v>22852</v>
      </c>
      <c r="C6576" s="684" t="s">
        <v>1877</v>
      </c>
      <c r="D6576" s="685" t="s">
        <v>27603</v>
      </c>
    </row>
    <row r="6577" spans="1:4" ht="13.5" x14ac:dyDescent="0.25">
      <c r="A6577" s="684">
        <v>88241</v>
      </c>
      <c r="B6577" s="684" t="s">
        <v>22853</v>
      </c>
      <c r="C6577" s="684" t="s">
        <v>1877</v>
      </c>
      <c r="D6577" s="685" t="s">
        <v>26560</v>
      </c>
    </row>
    <row r="6578" spans="1:4" ht="13.5" x14ac:dyDescent="0.25">
      <c r="A6578" s="684">
        <v>88242</v>
      </c>
      <c r="B6578" s="684" t="s">
        <v>22854</v>
      </c>
      <c r="C6578" s="684" t="s">
        <v>1877</v>
      </c>
      <c r="D6578" s="685" t="s">
        <v>26579</v>
      </c>
    </row>
    <row r="6579" spans="1:4" ht="13.5" x14ac:dyDescent="0.25">
      <c r="A6579" s="684">
        <v>88243</v>
      </c>
      <c r="B6579" s="684" t="s">
        <v>22855</v>
      </c>
      <c r="C6579" s="684" t="s">
        <v>1877</v>
      </c>
      <c r="D6579" s="685" t="s">
        <v>24173</v>
      </c>
    </row>
    <row r="6580" spans="1:4" ht="13.5" x14ac:dyDescent="0.25">
      <c r="A6580" s="684">
        <v>88245</v>
      </c>
      <c r="B6580" s="684" t="s">
        <v>22856</v>
      </c>
      <c r="C6580" s="684" t="s">
        <v>1877</v>
      </c>
      <c r="D6580" s="685" t="s">
        <v>27447</v>
      </c>
    </row>
    <row r="6581" spans="1:4" ht="13.5" x14ac:dyDescent="0.25">
      <c r="A6581" s="684">
        <v>88246</v>
      </c>
      <c r="B6581" s="684" t="s">
        <v>22857</v>
      </c>
      <c r="C6581" s="684" t="s">
        <v>1877</v>
      </c>
      <c r="D6581" s="685" t="s">
        <v>48542</v>
      </c>
    </row>
    <row r="6582" spans="1:4" ht="13.5" x14ac:dyDescent="0.25">
      <c r="A6582" s="684">
        <v>88247</v>
      </c>
      <c r="B6582" s="684" t="s">
        <v>22858</v>
      </c>
      <c r="C6582" s="684" t="s">
        <v>1877</v>
      </c>
      <c r="D6582" s="685" t="s">
        <v>26498</v>
      </c>
    </row>
    <row r="6583" spans="1:4" ht="13.5" x14ac:dyDescent="0.25">
      <c r="A6583" s="684">
        <v>88248</v>
      </c>
      <c r="B6583" s="684" t="s">
        <v>22859</v>
      </c>
      <c r="C6583" s="684" t="s">
        <v>1877</v>
      </c>
      <c r="D6583" s="685" t="s">
        <v>23792</v>
      </c>
    </row>
    <row r="6584" spans="1:4" ht="13.5" x14ac:dyDescent="0.25">
      <c r="A6584" s="684">
        <v>88249</v>
      </c>
      <c r="B6584" s="684" t="s">
        <v>22860</v>
      </c>
      <c r="C6584" s="684" t="s">
        <v>1877</v>
      </c>
      <c r="D6584" s="685" t="s">
        <v>48543</v>
      </c>
    </row>
    <row r="6585" spans="1:4" ht="13.5" x14ac:dyDescent="0.25">
      <c r="A6585" s="684">
        <v>88250</v>
      </c>
      <c r="B6585" s="684" t="s">
        <v>22861</v>
      </c>
      <c r="C6585" s="684" t="s">
        <v>1877</v>
      </c>
      <c r="D6585" s="685" t="s">
        <v>48520</v>
      </c>
    </row>
    <row r="6586" spans="1:4" ht="13.5" x14ac:dyDescent="0.25">
      <c r="A6586" s="684">
        <v>88251</v>
      </c>
      <c r="B6586" s="684" t="s">
        <v>22862</v>
      </c>
      <c r="C6586" s="684" t="s">
        <v>1877</v>
      </c>
      <c r="D6586" s="685" t="s">
        <v>44635</v>
      </c>
    </row>
    <row r="6587" spans="1:4" ht="13.5" x14ac:dyDescent="0.25">
      <c r="A6587" s="684">
        <v>88252</v>
      </c>
      <c r="B6587" s="684" t="s">
        <v>22863</v>
      </c>
      <c r="C6587" s="684" t="s">
        <v>1877</v>
      </c>
      <c r="D6587" s="685" t="s">
        <v>23668</v>
      </c>
    </row>
    <row r="6588" spans="1:4" ht="13.5" x14ac:dyDescent="0.25">
      <c r="A6588" s="684">
        <v>88253</v>
      </c>
      <c r="B6588" s="684" t="s">
        <v>22864</v>
      </c>
      <c r="C6588" s="684" t="s">
        <v>1877</v>
      </c>
      <c r="D6588" s="685" t="s">
        <v>24177</v>
      </c>
    </row>
    <row r="6589" spans="1:4" ht="13.5" x14ac:dyDescent="0.25">
      <c r="A6589" s="684">
        <v>88255</v>
      </c>
      <c r="B6589" s="684" t="s">
        <v>22865</v>
      </c>
      <c r="C6589" s="684" t="s">
        <v>1877</v>
      </c>
      <c r="D6589" s="685" t="s">
        <v>26499</v>
      </c>
    </row>
    <row r="6590" spans="1:4" ht="13.5" x14ac:dyDescent="0.25">
      <c r="A6590" s="684">
        <v>88256</v>
      </c>
      <c r="B6590" s="684" t="s">
        <v>22866</v>
      </c>
      <c r="C6590" s="684" t="s">
        <v>1877</v>
      </c>
      <c r="D6590" s="685" t="s">
        <v>27031</v>
      </c>
    </row>
    <row r="6591" spans="1:4" ht="13.5" x14ac:dyDescent="0.25">
      <c r="A6591" s="684">
        <v>88257</v>
      </c>
      <c r="B6591" s="684" t="s">
        <v>22867</v>
      </c>
      <c r="C6591" s="684" t="s">
        <v>1877</v>
      </c>
      <c r="D6591" s="685" t="s">
        <v>42099</v>
      </c>
    </row>
    <row r="6592" spans="1:4" ht="13.5" x14ac:dyDescent="0.25">
      <c r="A6592" s="684">
        <v>88258</v>
      </c>
      <c r="B6592" s="684" t="s">
        <v>48544</v>
      </c>
      <c r="C6592" s="684" t="s">
        <v>1877</v>
      </c>
      <c r="D6592" s="685" t="s">
        <v>48545</v>
      </c>
    </row>
    <row r="6593" spans="1:4" ht="13.5" x14ac:dyDescent="0.25">
      <c r="A6593" s="684">
        <v>88260</v>
      </c>
      <c r="B6593" s="684" t="s">
        <v>22868</v>
      </c>
      <c r="C6593" s="684" t="s">
        <v>1877</v>
      </c>
      <c r="D6593" s="685" t="s">
        <v>27447</v>
      </c>
    </row>
    <row r="6594" spans="1:4" ht="13.5" x14ac:dyDescent="0.25">
      <c r="A6594" s="684">
        <v>88261</v>
      </c>
      <c r="B6594" s="684" t="s">
        <v>22869</v>
      </c>
      <c r="C6594" s="684" t="s">
        <v>1877</v>
      </c>
      <c r="D6594" s="685" t="s">
        <v>25929</v>
      </c>
    </row>
    <row r="6595" spans="1:4" ht="13.5" x14ac:dyDescent="0.25">
      <c r="A6595" s="684">
        <v>88262</v>
      </c>
      <c r="B6595" s="684" t="s">
        <v>22870</v>
      </c>
      <c r="C6595" s="684" t="s">
        <v>1877</v>
      </c>
      <c r="D6595" s="685" t="s">
        <v>47508</v>
      </c>
    </row>
    <row r="6596" spans="1:4" ht="13.5" x14ac:dyDescent="0.25">
      <c r="A6596" s="684">
        <v>88263</v>
      </c>
      <c r="B6596" s="684" t="s">
        <v>22871</v>
      </c>
      <c r="C6596" s="684" t="s">
        <v>1877</v>
      </c>
      <c r="D6596" s="685" t="s">
        <v>26097</v>
      </c>
    </row>
    <row r="6597" spans="1:4" ht="13.5" x14ac:dyDescent="0.25">
      <c r="A6597" s="684">
        <v>88264</v>
      </c>
      <c r="B6597" s="684" t="s">
        <v>22872</v>
      </c>
      <c r="C6597" s="684" t="s">
        <v>1877</v>
      </c>
      <c r="D6597" s="685" t="s">
        <v>24401</v>
      </c>
    </row>
    <row r="6598" spans="1:4" ht="13.5" x14ac:dyDescent="0.25">
      <c r="A6598" s="684">
        <v>88265</v>
      </c>
      <c r="B6598" s="684" t="s">
        <v>48546</v>
      </c>
      <c r="C6598" s="684" t="s">
        <v>1877</v>
      </c>
      <c r="D6598" s="685" t="s">
        <v>23812</v>
      </c>
    </row>
    <row r="6599" spans="1:4" ht="13.5" x14ac:dyDescent="0.25">
      <c r="A6599" s="684">
        <v>88266</v>
      </c>
      <c r="B6599" s="684" t="s">
        <v>22873</v>
      </c>
      <c r="C6599" s="684" t="s">
        <v>1877</v>
      </c>
      <c r="D6599" s="685" t="s">
        <v>24187</v>
      </c>
    </row>
    <row r="6600" spans="1:4" ht="13.5" x14ac:dyDescent="0.25">
      <c r="A6600" s="684">
        <v>88267</v>
      </c>
      <c r="B6600" s="684" t="s">
        <v>22874</v>
      </c>
      <c r="C6600" s="684" t="s">
        <v>1877</v>
      </c>
      <c r="D6600" s="685" t="s">
        <v>46067</v>
      </c>
    </row>
    <row r="6601" spans="1:4" ht="13.5" x14ac:dyDescent="0.25">
      <c r="A6601" s="684">
        <v>88269</v>
      </c>
      <c r="B6601" s="684" t="s">
        <v>22875</v>
      </c>
      <c r="C6601" s="684" t="s">
        <v>1877</v>
      </c>
      <c r="D6601" s="685" t="s">
        <v>27447</v>
      </c>
    </row>
    <row r="6602" spans="1:4" ht="13.5" x14ac:dyDescent="0.25">
      <c r="A6602" s="684">
        <v>88270</v>
      </c>
      <c r="B6602" s="684" t="s">
        <v>22876</v>
      </c>
      <c r="C6602" s="684" t="s">
        <v>1877</v>
      </c>
      <c r="D6602" s="685" t="s">
        <v>48547</v>
      </c>
    </row>
    <row r="6603" spans="1:4" ht="13.5" x14ac:dyDescent="0.25">
      <c r="A6603" s="684">
        <v>88272</v>
      </c>
      <c r="B6603" s="684" t="s">
        <v>22877</v>
      </c>
      <c r="C6603" s="684" t="s">
        <v>1877</v>
      </c>
      <c r="D6603" s="685" t="s">
        <v>48548</v>
      </c>
    </row>
    <row r="6604" spans="1:4" ht="13.5" x14ac:dyDescent="0.25">
      <c r="A6604" s="684">
        <v>88273</v>
      </c>
      <c r="B6604" s="684" t="s">
        <v>22878</v>
      </c>
      <c r="C6604" s="684" t="s">
        <v>1877</v>
      </c>
      <c r="D6604" s="685" t="s">
        <v>48549</v>
      </c>
    </row>
    <row r="6605" spans="1:4" ht="13.5" x14ac:dyDescent="0.25">
      <c r="A6605" s="684">
        <v>88274</v>
      </c>
      <c r="B6605" s="684" t="s">
        <v>22879</v>
      </c>
      <c r="C6605" s="684" t="s">
        <v>1877</v>
      </c>
      <c r="D6605" s="685" t="s">
        <v>27561</v>
      </c>
    </row>
    <row r="6606" spans="1:4" ht="13.5" x14ac:dyDescent="0.25">
      <c r="A6606" s="684">
        <v>88275</v>
      </c>
      <c r="B6606" s="684" t="s">
        <v>22880</v>
      </c>
      <c r="C6606" s="684" t="s">
        <v>1877</v>
      </c>
      <c r="D6606" s="685" t="s">
        <v>48550</v>
      </c>
    </row>
    <row r="6607" spans="1:4" ht="13.5" x14ac:dyDescent="0.25">
      <c r="A6607" s="684">
        <v>88277</v>
      </c>
      <c r="B6607" s="684" t="s">
        <v>22881</v>
      </c>
      <c r="C6607" s="684" t="s">
        <v>1877</v>
      </c>
      <c r="D6607" s="685" t="s">
        <v>48551</v>
      </c>
    </row>
    <row r="6608" spans="1:4" ht="13.5" x14ac:dyDescent="0.25">
      <c r="A6608" s="684">
        <v>88278</v>
      </c>
      <c r="B6608" s="684" t="s">
        <v>22882</v>
      </c>
      <c r="C6608" s="684" t="s">
        <v>1877</v>
      </c>
      <c r="D6608" s="685" t="s">
        <v>26247</v>
      </c>
    </row>
    <row r="6609" spans="1:4" ht="13.5" x14ac:dyDescent="0.25">
      <c r="A6609" s="684">
        <v>88279</v>
      </c>
      <c r="B6609" s="684" t="s">
        <v>22883</v>
      </c>
      <c r="C6609" s="684" t="s">
        <v>1877</v>
      </c>
      <c r="D6609" s="685" t="s">
        <v>48552</v>
      </c>
    </row>
    <row r="6610" spans="1:4" ht="13.5" x14ac:dyDescent="0.25">
      <c r="A6610" s="684">
        <v>88281</v>
      </c>
      <c r="B6610" s="684" t="s">
        <v>22884</v>
      </c>
      <c r="C6610" s="684" t="s">
        <v>1877</v>
      </c>
      <c r="D6610" s="685" t="s">
        <v>46190</v>
      </c>
    </row>
    <row r="6611" spans="1:4" ht="13.5" x14ac:dyDescent="0.25">
      <c r="A6611" s="684">
        <v>88282</v>
      </c>
      <c r="B6611" s="684" t="s">
        <v>22885</v>
      </c>
      <c r="C6611" s="684" t="s">
        <v>1877</v>
      </c>
      <c r="D6611" s="685" t="s">
        <v>26495</v>
      </c>
    </row>
    <row r="6612" spans="1:4" ht="13.5" x14ac:dyDescent="0.25">
      <c r="A6612" s="684">
        <v>88283</v>
      </c>
      <c r="B6612" s="684" t="s">
        <v>22886</v>
      </c>
      <c r="C6612" s="684" t="s">
        <v>1877</v>
      </c>
      <c r="D6612" s="685" t="s">
        <v>27604</v>
      </c>
    </row>
    <row r="6613" spans="1:4" ht="13.5" x14ac:dyDescent="0.25">
      <c r="A6613" s="684">
        <v>88284</v>
      </c>
      <c r="B6613" s="684" t="s">
        <v>48553</v>
      </c>
      <c r="C6613" s="684" t="s">
        <v>1877</v>
      </c>
      <c r="D6613" s="685" t="s">
        <v>48554</v>
      </c>
    </row>
    <row r="6614" spans="1:4" ht="13.5" x14ac:dyDescent="0.25">
      <c r="A6614" s="684">
        <v>88285</v>
      </c>
      <c r="B6614" s="684" t="s">
        <v>48555</v>
      </c>
      <c r="C6614" s="684" t="s">
        <v>1877</v>
      </c>
      <c r="D6614" s="685" t="s">
        <v>27605</v>
      </c>
    </row>
    <row r="6615" spans="1:4" ht="13.5" x14ac:dyDescent="0.25">
      <c r="A6615" s="684">
        <v>88286</v>
      </c>
      <c r="B6615" s="684" t="s">
        <v>22887</v>
      </c>
      <c r="C6615" s="684" t="s">
        <v>1877</v>
      </c>
      <c r="D6615" s="685" t="s">
        <v>48556</v>
      </c>
    </row>
    <row r="6616" spans="1:4" ht="13.5" x14ac:dyDescent="0.25">
      <c r="A6616" s="684">
        <v>88288</v>
      </c>
      <c r="B6616" s="684" t="s">
        <v>22888</v>
      </c>
      <c r="C6616" s="684" t="s">
        <v>1877</v>
      </c>
      <c r="D6616" s="685" t="s">
        <v>25633</v>
      </c>
    </row>
    <row r="6617" spans="1:4" ht="13.5" x14ac:dyDescent="0.25">
      <c r="A6617" s="684">
        <v>88291</v>
      </c>
      <c r="B6617" s="684" t="s">
        <v>22889</v>
      </c>
      <c r="C6617" s="684" t="s">
        <v>1877</v>
      </c>
      <c r="D6617" s="685" t="s">
        <v>48557</v>
      </c>
    </row>
    <row r="6618" spans="1:4" ht="13.5" x14ac:dyDescent="0.25">
      <c r="A6618" s="684">
        <v>88292</v>
      </c>
      <c r="B6618" s="684" t="s">
        <v>22890</v>
      </c>
      <c r="C6618" s="684" t="s">
        <v>1877</v>
      </c>
      <c r="D6618" s="685" t="s">
        <v>48558</v>
      </c>
    </row>
    <row r="6619" spans="1:4" ht="13.5" x14ac:dyDescent="0.25">
      <c r="A6619" s="684">
        <v>88293</v>
      </c>
      <c r="B6619" s="684" t="s">
        <v>22891</v>
      </c>
      <c r="C6619" s="684" t="s">
        <v>1877</v>
      </c>
      <c r="D6619" s="685" t="s">
        <v>27606</v>
      </c>
    </row>
    <row r="6620" spans="1:4" ht="13.5" x14ac:dyDescent="0.25">
      <c r="A6620" s="684">
        <v>88294</v>
      </c>
      <c r="B6620" s="684" t="s">
        <v>22892</v>
      </c>
      <c r="C6620" s="684" t="s">
        <v>1877</v>
      </c>
      <c r="D6620" s="685" t="s">
        <v>46210</v>
      </c>
    </row>
    <row r="6621" spans="1:4" ht="13.5" x14ac:dyDescent="0.25">
      <c r="A6621" s="684">
        <v>88295</v>
      </c>
      <c r="B6621" s="684" t="s">
        <v>22893</v>
      </c>
      <c r="C6621" s="684" t="s">
        <v>1877</v>
      </c>
      <c r="D6621" s="685" t="s">
        <v>27607</v>
      </c>
    </row>
    <row r="6622" spans="1:4" ht="13.5" x14ac:dyDescent="0.25">
      <c r="A6622" s="684">
        <v>88296</v>
      </c>
      <c r="B6622" s="684" t="s">
        <v>22894</v>
      </c>
      <c r="C6622" s="684" t="s">
        <v>1877</v>
      </c>
      <c r="D6622" s="685" t="s">
        <v>27607</v>
      </c>
    </row>
    <row r="6623" spans="1:4" ht="13.5" x14ac:dyDescent="0.25">
      <c r="A6623" s="684">
        <v>88297</v>
      </c>
      <c r="B6623" s="684" t="s">
        <v>22895</v>
      </c>
      <c r="C6623" s="684" t="s">
        <v>1877</v>
      </c>
      <c r="D6623" s="685" t="s">
        <v>48559</v>
      </c>
    </row>
    <row r="6624" spans="1:4" ht="13.5" x14ac:dyDescent="0.25">
      <c r="A6624" s="684">
        <v>88298</v>
      </c>
      <c r="B6624" s="684" t="s">
        <v>22896</v>
      </c>
      <c r="C6624" s="684" t="s">
        <v>1877</v>
      </c>
      <c r="D6624" s="685" t="s">
        <v>48560</v>
      </c>
    </row>
    <row r="6625" spans="1:4" ht="13.5" x14ac:dyDescent="0.25">
      <c r="A6625" s="684">
        <v>88299</v>
      </c>
      <c r="B6625" s="684" t="s">
        <v>22897</v>
      </c>
      <c r="C6625" s="684" t="s">
        <v>1877</v>
      </c>
      <c r="D6625" s="685" t="s">
        <v>25705</v>
      </c>
    </row>
    <row r="6626" spans="1:4" ht="13.5" x14ac:dyDescent="0.25">
      <c r="A6626" s="684">
        <v>88300</v>
      </c>
      <c r="B6626" s="684" t="s">
        <v>22898</v>
      </c>
      <c r="C6626" s="684" t="s">
        <v>1877</v>
      </c>
      <c r="D6626" s="685" t="s">
        <v>46247</v>
      </c>
    </row>
    <row r="6627" spans="1:4" ht="13.5" x14ac:dyDescent="0.25">
      <c r="A6627" s="684">
        <v>88301</v>
      </c>
      <c r="B6627" s="684" t="s">
        <v>22899</v>
      </c>
      <c r="C6627" s="684" t="s">
        <v>1877</v>
      </c>
      <c r="D6627" s="685" t="s">
        <v>48487</v>
      </c>
    </row>
    <row r="6628" spans="1:4" ht="13.5" x14ac:dyDescent="0.25">
      <c r="A6628" s="684">
        <v>88302</v>
      </c>
      <c r="B6628" s="684" t="s">
        <v>22900</v>
      </c>
      <c r="C6628" s="684" t="s">
        <v>1877</v>
      </c>
      <c r="D6628" s="685" t="s">
        <v>27608</v>
      </c>
    </row>
    <row r="6629" spans="1:4" ht="13.5" x14ac:dyDescent="0.25">
      <c r="A6629" s="684">
        <v>88303</v>
      </c>
      <c r="B6629" s="684" t="s">
        <v>22901</v>
      </c>
      <c r="C6629" s="684" t="s">
        <v>1877</v>
      </c>
      <c r="D6629" s="685" t="s">
        <v>27173</v>
      </c>
    </row>
    <row r="6630" spans="1:4" ht="13.5" x14ac:dyDescent="0.25">
      <c r="A6630" s="684">
        <v>88304</v>
      </c>
      <c r="B6630" s="684" t="s">
        <v>22902</v>
      </c>
      <c r="C6630" s="684" t="s">
        <v>1877</v>
      </c>
      <c r="D6630" s="685" t="s">
        <v>27609</v>
      </c>
    </row>
    <row r="6631" spans="1:4" ht="13.5" x14ac:dyDescent="0.25">
      <c r="A6631" s="684">
        <v>88306</v>
      </c>
      <c r="B6631" s="684" t="s">
        <v>22903</v>
      </c>
      <c r="C6631" s="684" t="s">
        <v>1877</v>
      </c>
      <c r="D6631" s="685" t="s">
        <v>48561</v>
      </c>
    </row>
    <row r="6632" spans="1:4" ht="13.5" x14ac:dyDescent="0.25">
      <c r="A6632" s="684">
        <v>88307</v>
      </c>
      <c r="B6632" s="684" t="s">
        <v>22904</v>
      </c>
      <c r="C6632" s="684" t="s">
        <v>1877</v>
      </c>
      <c r="D6632" s="685" t="s">
        <v>48562</v>
      </c>
    </row>
    <row r="6633" spans="1:4" ht="13.5" x14ac:dyDescent="0.25">
      <c r="A6633" s="684">
        <v>88308</v>
      </c>
      <c r="B6633" s="684" t="s">
        <v>22905</v>
      </c>
      <c r="C6633" s="684" t="s">
        <v>1877</v>
      </c>
      <c r="D6633" s="685" t="s">
        <v>48563</v>
      </c>
    </row>
    <row r="6634" spans="1:4" ht="13.5" x14ac:dyDescent="0.25">
      <c r="A6634" s="684">
        <v>88309</v>
      </c>
      <c r="B6634" s="684" t="s">
        <v>22906</v>
      </c>
      <c r="C6634" s="684" t="s">
        <v>1877</v>
      </c>
      <c r="D6634" s="685" t="s">
        <v>48547</v>
      </c>
    </row>
    <row r="6635" spans="1:4" ht="13.5" x14ac:dyDescent="0.25">
      <c r="A6635" s="684">
        <v>88310</v>
      </c>
      <c r="B6635" s="684" t="s">
        <v>22907</v>
      </c>
      <c r="C6635" s="684" t="s">
        <v>1877</v>
      </c>
      <c r="D6635" s="685" t="s">
        <v>24275</v>
      </c>
    </row>
    <row r="6636" spans="1:4" ht="13.5" x14ac:dyDescent="0.25">
      <c r="A6636" s="684">
        <v>88311</v>
      </c>
      <c r="B6636" s="684" t="s">
        <v>22908</v>
      </c>
      <c r="C6636" s="684" t="s">
        <v>1877</v>
      </c>
      <c r="D6636" s="685" t="s">
        <v>26501</v>
      </c>
    </row>
    <row r="6637" spans="1:4" ht="13.5" x14ac:dyDescent="0.25">
      <c r="A6637" s="684">
        <v>88312</v>
      </c>
      <c r="B6637" s="684" t="s">
        <v>22909</v>
      </c>
      <c r="C6637" s="684" t="s">
        <v>1877</v>
      </c>
      <c r="D6637" s="685" t="s">
        <v>26502</v>
      </c>
    </row>
    <row r="6638" spans="1:4" ht="13.5" x14ac:dyDescent="0.25">
      <c r="A6638" s="684">
        <v>88313</v>
      </c>
      <c r="B6638" s="684" t="s">
        <v>22910</v>
      </c>
      <c r="C6638" s="684" t="s">
        <v>1877</v>
      </c>
      <c r="D6638" s="685" t="s">
        <v>25251</v>
      </c>
    </row>
    <row r="6639" spans="1:4" ht="13.5" x14ac:dyDescent="0.25">
      <c r="A6639" s="684">
        <v>88314</v>
      </c>
      <c r="B6639" s="684" t="s">
        <v>22911</v>
      </c>
      <c r="C6639" s="684" t="s">
        <v>1877</v>
      </c>
      <c r="D6639" s="685" t="s">
        <v>45609</v>
      </c>
    </row>
    <row r="6640" spans="1:4" ht="13.5" x14ac:dyDescent="0.25">
      <c r="A6640" s="684">
        <v>88315</v>
      </c>
      <c r="B6640" s="684" t="s">
        <v>22912</v>
      </c>
      <c r="C6640" s="684" t="s">
        <v>1877</v>
      </c>
      <c r="D6640" s="685" t="s">
        <v>27447</v>
      </c>
    </row>
    <row r="6641" spans="1:4" ht="13.5" x14ac:dyDescent="0.25">
      <c r="A6641" s="684">
        <v>88316</v>
      </c>
      <c r="B6641" s="684" t="s">
        <v>22913</v>
      </c>
      <c r="C6641" s="684" t="s">
        <v>1877</v>
      </c>
      <c r="D6641" s="685" t="s">
        <v>23811</v>
      </c>
    </row>
    <row r="6642" spans="1:4" ht="13.5" x14ac:dyDescent="0.25">
      <c r="A6642" s="684">
        <v>88317</v>
      </c>
      <c r="B6642" s="684" t="s">
        <v>22914</v>
      </c>
      <c r="C6642" s="684" t="s">
        <v>1877</v>
      </c>
      <c r="D6642" s="685" t="s">
        <v>48564</v>
      </c>
    </row>
    <row r="6643" spans="1:4" ht="13.5" x14ac:dyDescent="0.25">
      <c r="A6643" s="684">
        <v>88318</v>
      </c>
      <c r="B6643" s="684" t="s">
        <v>22915</v>
      </c>
      <c r="C6643" s="684" t="s">
        <v>1877</v>
      </c>
      <c r="D6643" s="685" t="s">
        <v>48363</v>
      </c>
    </row>
    <row r="6644" spans="1:4" ht="13.5" x14ac:dyDescent="0.25">
      <c r="A6644" s="684">
        <v>88320</v>
      </c>
      <c r="B6644" s="684" t="s">
        <v>48565</v>
      </c>
      <c r="C6644" s="684" t="s">
        <v>1877</v>
      </c>
      <c r="D6644" s="685" t="s">
        <v>27610</v>
      </c>
    </row>
    <row r="6645" spans="1:4" ht="13.5" x14ac:dyDescent="0.25">
      <c r="A6645" s="684">
        <v>88321</v>
      </c>
      <c r="B6645" s="684" t="s">
        <v>22916</v>
      </c>
      <c r="C6645" s="684" t="s">
        <v>1877</v>
      </c>
      <c r="D6645" s="685" t="s">
        <v>44267</v>
      </c>
    </row>
    <row r="6646" spans="1:4" ht="13.5" x14ac:dyDescent="0.25">
      <c r="A6646" s="684">
        <v>88322</v>
      </c>
      <c r="B6646" s="684" t="s">
        <v>22917</v>
      </c>
      <c r="C6646" s="684" t="s">
        <v>1877</v>
      </c>
      <c r="D6646" s="685" t="s">
        <v>27611</v>
      </c>
    </row>
    <row r="6647" spans="1:4" ht="13.5" x14ac:dyDescent="0.25">
      <c r="A6647" s="684">
        <v>88323</v>
      </c>
      <c r="B6647" s="684" t="s">
        <v>22918</v>
      </c>
      <c r="C6647" s="684" t="s">
        <v>1877</v>
      </c>
      <c r="D6647" s="685" t="s">
        <v>23642</v>
      </c>
    </row>
    <row r="6648" spans="1:4" ht="13.5" x14ac:dyDescent="0.25">
      <c r="A6648" s="684">
        <v>88324</v>
      </c>
      <c r="B6648" s="684" t="s">
        <v>22919</v>
      </c>
      <c r="C6648" s="684" t="s">
        <v>1877</v>
      </c>
      <c r="D6648" s="685" t="s">
        <v>24255</v>
      </c>
    </row>
    <row r="6649" spans="1:4" ht="13.5" x14ac:dyDescent="0.25">
      <c r="A6649" s="684">
        <v>88325</v>
      </c>
      <c r="B6649" s="684" t="s">
        <v>22920</v>
      </c>
      <c r="C6649" s="684" t="s">
        <v>1877</v>
      </c>
      <c r="D6649" s="685" t="s">
        <v>24251</v>
      </c>
    </row>
    <row r="6650" spans="1:4" ht="13.5" x14ac:dyDescent="0.25">
      <c r="A6650" s="684">
        <v>88326</v>
      </c>
      <c r="B6650" s="684" t="s">
        <v>48566</v>
      </c>
      <c r="C6650" s="684" t="s">
        <v>1877</v>
      </c>
      <c r="D6650" s="685" t="s">
        <v>23927</v>
      </c>
    </row>
    <row r="6651" spans="1:4" ht="13.5" x14ac:dyDescent="0.25">
      <c r="A6651" s="684">
        <v>88377</v>
      </c>
      <c r="B6651" s="684" t="s">
        <v>22921</v>
      </c>
      <c r="C6651" s="684" t="s">
        <v>1877</v>
      </c>
      <c r="D6651" s="685" t="s">
        <v>25862</v>
      </c>
    </row>
    <row r="6652" spans="1:4" ht="13.5" x14ac:dyDescent="0.25">
      <c r="A6652" s="684">
        <v>88441</v>
      </c>
      <c r="B6652" s="684" t="s">
        <v>22922</v>
      </c>
      <c r="C6652" s="684" t="s">
        <v>1877</v>
      </c>
      <c r="D6652" s="685" t="s">
        <v>27612</v>
      </c>
    </row>
    <row r="6653" spans="1:4" ht="13.5" x14ac:dyDescent="0.25">
      <c r="A6653" s="684">
        <v>88597</v>
      </c>
      <c r="B6653" s="684" t="s">
        <v>22923</v>
      </c>
      <c r="C6653" s="684" t="s">
        <v>1877</v>
      </c>
      <c r="D6653" s="685" t="s">
        <v>48547</v>
      </c>
    </row>
    <row r="6654" spans="1:4" ht="13.5" x14ac:dyDescent="0.25">
      <c r="A6654" s="684">
        <v>90766</v>
      </c>
      <c r="B6654" s="684" t="s">
        <v>22924</v>
      </c>
      <c r="C6654" s="684" t="s">
        <v>1877</v>
      </c>
      <c r="D6654" s="685" t="s">
        <v>24011</v>
      </c>
    </row>
    <row r="6655" spans="1:4" ht="13.5" x14ac:dyDescent="0.25">
      <c r="A6655" s="684">
        <v>90767</v>
      </c>
      <c r="B6655" s="684" t="s">
        <v>22925</v>
      </c>
      <c r="C6655" s="684" t="s">
        <v>1877</v>
      </c>
      <c r="D6655" s="685" t="s">
        <v>48567</v>
      </c>
    </row>
    <row r="6656" spans="1:4" ht="13.5" x14ac:dyDescent="0.25">
      <c r="A6656" s="684">
        <v>90768</v>
      </c>
      <c r="B6656" s="684" t="s">
        <v>22926</v>
      </c>
      <c r="C6656" s="684" t="s">
        <v>1877</v>
      </c>
      <c r="D6656" s="685" t="s">
        <v>48568</v>
      </c>
    </row>
    <row r="6657" spans="1:4" ht="13.5" x14ac:dyDescent="0.25">
      <c r="A6657" s="684">
        <v>90769</v>
      </c>
      <c r="B6657" s="684" t="s">
        <v>22927</v>
      </c>
      <c r="C6657" s="684" t="s">
        <v>1877</v>
      </c>
      <c r="D6657" s="685" t="s">
        <v>48569</v>
      </c>
    </row>
    <row r="6658" spans="1:4" ht="13.5" x14ac:dyDescent="0.25">
      <c r="A6658" s="684">
        <v>90770</v>
      </c>
      <c r="B6658" s="684" t="s">
        <v>22928</v>
      </c>
      <c r="C6658" s="684" t="s">
        <v>1877</v>
      </c>
      <c r="D6658" s="685" t="s">
        <v>48570</v>
      </c>
    </row>
    <row r="6659" spans="1:4" ht="13.5" x14ac:dyDescent="0.25">
      <c r="A6659" s="684">
        <v>90771</v>
      </c>
      <c r="B6659" s="684" t="s">
        <v>48571</v>
      </c>
      <c r="C6659" s="684" t="s">
        <v>1877</v>
      </c>
      <c r="D6659" s="685" t="s">
        <v>47729</v>
      </c>
    </row>
    <row r="6660" spans="1:4" ht="13.5" x14ac:dyDescent="0.25">
      <c r="A6660" s="684">
        <v>90772</v>
      </c>
      <c r="B6660" s="684" t="s">
        <v>22929</v>
      </c>
      <c r="C6660" s="684" t="s">
        <v>1877</v>
      </c>
      <c r="D6660" s="685" t="s">
        <v>23664</v>
      </c>
    </row>
    <row r="6661" spans="1:4" ht="13.5" x14ac:dyDescent="0.25">
      <c r="A6661" s="684">
        <v>90773</v>
      </c>
      <c r="B6661" s="684" t="s">
        <v>48572</v>
      </c>
      <c r="C6661" s="684" t="s">
        <v>1877</v>
      </c>
      <c r="D6661" s="685" t="s">
        <v>48573</v>
      </c>
    </row>
    <row r="6662" spans="1:4" ht="13.5" x14ac:dyDescent="0.25">
      <c r="A6662" s="684">
        <v>90775</v>
      </c>
      <c r="B6662" s="684" t="s">
        <v>22930</v>
      </c>
      <c r="C6662" s="684" t="s">
        <v>1877</v>
      </c>
      <c r="D6662" s="685" t="s">
        <v>41395</v>
      </c>
    </row>
    <row r="6663" spans="1:4" ht="13.5" x14ac:dyDescent="0.25">
      <c r="A6663" s="684">
        <v>90776</v>
      </c>
      <c r="B6663" s="684" t="s">
        <v>22931</v>
      </c>
      <c r="C6663" s="684" t="s">
        <v>1877</v>
      </c>
      <c r="D6663" s="685" t="s">
        <v>48574</v>
      </c>
    </row>
    <row r="6664" spans="1:4" ht="13.5" x14ac:dyDescent="0.25">
      <c r="A6664" s="684">
        <v>90777</v>
      </c>
      <c r="B6664" s="684" t="s">
        <v>22932</v>
      </c>
      <c r="C6664" s="684" t="s">
        <v>1877</v>
      </c>
      <c r="D6664" s="685" t="s">
        <v>48575</v>
      </c>
    </row>
    <row r="6665" spans="1:4" ht="13.5" x14ac:dyDescent="0.25">
      <c r="A6665" s="684">
        <v>90778</v>
      </c>
      <c r="B6665" s="684" t="s">
        <v>22933</v>
      </c>
      <c r="C6665" s="684" t="s">
        <v>1877</v>
      </c>
      <c r="D6665" s="685" t="s">
        <v>48576</v>
      </c>
    </row>
    <row r="6666" spans="1:4" ht="13.5" x14ac:dyDescent="0.25">
      <c r="A6666" s="684">
        <v>90779</v>
      </c>
      <c r="B6666" s="684" t="s">
        <v>22934</v>
      </c>
      <c r="C6666" s="684" t="s">
        <v>1877</v>
      </c>
      <c r="D6666" s="685" t="s">
        <v>48577</v>
      </c>
    </row>
    <row r="6667" spans="1:4" ht="13.5" x14ac:dyDescent="0.25">
      <c r="A6667" s="684">
        <v>90780</v>
      </c>
      <c r="B6667" s="684" t="s">
        <v>22935</v>
      </c>
      <c r="C6667" s="684" t="s">
        <v>1877</v>
      </c>
      <c r="D6667" s="685" t="s">
        <v>47848</v>
      </c>
    </row>
    <row r="6668" spans="1:4" ht="13.5" x14ac:dyDescent="0.25">
      <c r="A6668" s="684">
        <v>90781</v>
      </c>
      <c r="B6668" s="684" t="s">
        <v>22936</v>
      </c>
      <c r="C6668" s="684" t="s">
        <v>1877</v>
      </c>
      <c r="D6668" s="685" t="s">
        <v>23961</v>
      </c>
    </row>
    <row r="6669" spans="1:4" ht="13.5" x14ac:dyDescent="0.25">
      <c r="A6669" s="684">
        <v>91677</v>
      </c>
      <c r="B6669" s="684" t="s">
        <v>48578</v>
      </c>
      <c r="C6669" s="684" t="s">
        <v>1877</v>
      </c>
      <c r="D6669" s="685" t="s">
        <v>48579</v>
      </c>
    </row>
    <row r="6670" spans="1:4" ht="13.5" x14ac:dyDescent="0.25">
      <c r="A6670" s="684">
        <v>91678</v>
      </c>
      <c r="B6670" s="684" t="s">
        <v>48580</v>
      </c>
      <c r="C6670" s="684" t="s">
        <v>1877</v>
      </c>
      <c r="D6670" s="685" t="s">
        <v>48581</v>
      </c>
    </row>
    <row r="6671" spans="1:4" ht="13.5" x14ac:dyDescent="0.25">
      <c r="A6671" s="684">
        <v>93558</v>
      </c>
      <c r="B6671" s="684" t="s">
        <v>22937</v>
      </c>
      <c r="C6671" s="684" t="s">
        <v>1879</v>
      </c>
      <c r="D6671" s="685" t="s">
        <v>48582</v>
      </c>
    </row>
    <row r="6672" spans="1:4" ht="13.5" x14ac:dyDescent="0.25">
      <c r="A6672" s="684">
        <v>93559</v>
      </c>
      <c r="B6672" s="684" t="s">
        <v>22923</v>
      </c>
      <c r="C6672" s="684" t="s">
        <v>1879</v>
      </c>
      <c r="D6672" s="685" t="s">
        <v>48583</v>
      </c>
    </row>
    <row r="6673" spans="1:4" ht="13.5" x14ac:dyDescent="0.25">
      <c r="A6673" s="684">
        <v>93560</v>
      </c>
      <c r="B6673" s="684" t="s">
        <v>48572</v>
      </c>
      <c r="C6673" s="684" t="s">
        <v>1879</v>
      </c>
      <c r="D6673" s="685" t="s">
        <v>48584</v>
      </c>
    </row>
    <row r="6674" spans="1:4" ht="13.5" x14ac:dyDescent="0.25">
      <c r="A6674" s="684">
        <v>93561</v>
      </c>
      <c r="B6674" s="684" t="s">
        <v>22930</v>
      </c>
      <c r="C6674" s="684" t="s">
        <v>1879</v>
      </c>
      <c r="D6674" s="685" t="s">
        <v>48585</v>
      </c>
    </row>
    <row r="6675" spans="1:4" ht="13.5" x14ac:dyDescent="0.25">
      <c r="A6675" s="684">
        <v>93562</v>
      </c>
      <c r="B6675" s="684" t="s">
        <v>48571</v>
      </c>
      <c r="C6675" s="684" t="s">
        <v>1879</v>
      </c>
      <c r="D6675" s="685" t="s">
        <v>48586</v>
      </c>
    </row>
    <row r="6676" spans="1:4" ht="13.5" x14ac:dyDescent="0.25">
      <c r="A6676" s="684">
        <v>93563</v>
      </c>
      <c r="B6676" s="684" t="s">
        <v>22924</v>
      </c>
      <c r="C6676" s="684" t="s">
        <v>1879</v>
      </c>
      <c r="D6676" s="685" t="s">
        <v>48587</v>
      </c>
    </row>
    <row r="6677" spans="1:4" ht="13.5" x14ac:dyDescent="0.25">
      <c r="A6677" s="684">
        <v>93564</v>
      </c>
      <c r="B6677" s="684" t="s">
        <v>22925</v>
      </c>
      <c r="C6677" s="684" t="s">
        <v>1879</v>
      </c>
      <c r="D6677" s="685" t="s">
        <v>48588</v>
      </c>
    </row>
    <row r="6678" spans="1:4" ht="13.5" x14ac:dyDescent="0.25">
      <c r="A6678" s="684">
        <v>93565</v>
      </c>
      <c r="B6678" s="684" t="s">
        <v>22932</v>
      </c>
      <c r="C6678" s="684" t="s">
        <v>1879</v>
      </c>
      <c r="D6678" s="685" t="s">
        <v>48589</v>
      </c>
    </row>
    <row r="6679" spans="1:4" ht="13.5" x14ac:dyDescent="0.25">
      <c r="A6679" s="684">
        <v>93566</v>
      </c>
      <c r="B6679" s="684" t="s">
        <v>22929</v>
      </c>
      <c r="C6679" s="684" t="s">
        <v>1879</v>
      </c>
      <c r="D6679" s="685" t="s">
        <v>48590</v>
      </c>
    </row>
    <row r="6680" spans="1:4" ht="13.5" x14ac:dyDescent="0.25">
      <c r="A6680" s="684">
        <v>93567</v>
      </c>
      <c r="B6680" s="684" t="s">
        <v>22933</v>
      </c>
      <c r="C6680" s="684" t="s">
        <v>1879</v>
      </c>
      <c r="D6680" s="685" t="s">
        <v>48591</v>
      </c>
    </row>
    <row r="6681" spans="1:4" ht="13.5" x14ac:dyDescent="0.25">
      <c r="A6681" s="684">
        <v>93568</v>
      </c>
      <c r="B6681" s="684" t="s">
        <v>22934</v>
      </c>
      <c r="C6681" s="684" t="s">
        <v>1879</v>
      </c>
      <c r="D6681" s="685" t="s">
        <v>48592</v>
      </c>
    </row>
    <row r="6682" spans="1:4" ht="13.5" x14ac:dyDescent="0.25">
      <c r="A6682" s="684">
        <v>93569</v>
      </c>
      <c r="B6682" s="684" t="s">
        <v>22938</v>
      </c>
      <c r="C6682" s="684" t="s">
        <v>1879</v>
      </c>
      <c r="D6682" s="685" t="s">
        <v>48593</v>
      </c>
    </row>
    <row r="6683" spans="1:4" ht="13.5" x14ac:dyDescent="0.25">
      <c r="A6683" s="684">
        <v>93570</v>
      </c>
      <c r="B6683" s="684" t="s">
        <v>22939</v>
      </c>
      <c r="C6683" s="684" t="s">
        <v>1879</v>
      </c>
      <c r="D6683" s="685" t="s">
        <v>48594</v>
      </c>
    </row>
    <row r="6684" spans="1:4" ht="13.5" x14ac:dyDescent="0.25">
      <c r="A6684" s="684">
        <v>93571</v>
      </c>
      <c r="B6684" s="684" t="s">
        <v>22940</v>
      </c>
      <c r="C6684" s="684" t="s">
        <v>1879</v>
      </c>
      <c r="D6684" s="685" t="s">
        <v>48595</v>
      </c>
    </row>
    <row r="6685" spans="1:4" ht="13.5" x14ac:dyDescent="0.25">
      <c r="A6685" s="684">
        <v>93572</v>
      </c>
      <c r="B6685" s="684" t="s">
        <v>22941</v>
      </c>
      <c r="C6685" s="684" t="s">
        <v>1879</v>
      </c>
      <c r="D6685" s="685" t="s">
        <v>48596</v>
      </c>
    </row>
    <row r="6686" spans="1:4" ht="13.5" x14ac:dyDescent="0.25">
      <c r="A6686" s="684">
        <v>94295</v>
      </c>
      <c r="B6686" s="684" t="s">
        <v>22935</v>
      </c>
      <c r="C6686" s="684" t="s">
        <v>1879</v>
      </c>
      <c r="D6686" s="685" t="s">
        <v>48597</v>
      </c>
    </row>
    <row r="6687" spans="1:4" ht="13.5" x14ac:dyDescent="0.25">
      <c r="A6687" s="684">
        <v>94296</v>
      </c>
      <c r="B6687" s="684" t="s">
        <v>22936</v>
      </c>
      <c r="C6687" s="684" t="s">
        <v>1879</v>
      </c>
      <c r="D6687" s="685" t="s">
        <v>48598</v>
      </c>
    </row>
    <row r="6688" spans="1:4" ht="13.5" x14ac:dyDescent="0.25">
      <c r="A6688" s="684">
        <v>95308</v>
      </c>
      <c r="B6688" s="684" t="s">
        <v>22942</v>
      </c>
      <c r="C6688" s="684" t="s">
        <v>1877</v>
      </c>
      <c r="D6688" s="685" t="s">
        <v>22663</v>
      </c>
    </row>
    <row r="6689" spans="1:4" ht="13.5" x14ac:dyDescent="0.25">
      <c r="A6689" s="684">
        <v>95309</v>
      </c>
      <c r="B6689" s="684" t="s">
        <v>22943</v>
      </c>
      <c r="C6689" s="684" t="s">
        <v>1877</v>
      </c>
      <c r="D6689" s="685" t="s">
        <v>22598</v>
      </c>
    </row>
    <row r="6690" spans="1:4" ht="13.5" x14ac:dyDescent="0.25">
      <c r="A6690" s="684">
        <v>95310</v>
      </c>
      <c r="B6690" s="684" t="s">
        <v>22944</v>
      </c>
      <c r="C6690" s="684" t="s">
        <v>1877</v>
      </c>
      <c r="D6690" s="685" t="s">
        <v>22159</v>
      </c>
    </row>
    <row r="6691" spans="1:4" ht="13.5" x14ac:dyDescent="0.25">
      <c r="A6691" s="684">
        <v>95311</v>
      </c>
      <c r="B6691" s="684" t="s">
        <v>22945</v>
      </c>
      <c r="C6691" s="684" t="s">
        <v>1877</v>
      </c>
      <c r="D6691" s="685" t="s">
        <v>22274</v>
      </c>
    </row>
    <row r="6692" spans="1:4" ht="13.5" x14ac:dyDescent="0.25">
      <c r="A6692" s="684">
        <v>95312</v>
      </c>
      <c r="B6692" s="684" t="s">
        <v>22946</v>
      </c>
      <c r="C6692" s="684" t="s">
        <v>1877</v>
      </c>
      <c r="D6692" s="685" t="s">
        <v>21996</v>
      </c>
    </row>
    <row r="6693" spans="1:4" ht="13.5" x14ac:dyDescent="0.25">
      <c r="A6693" s="684">
        <v>95313</v>
      </c>
      <c r="B6693" s="684" t="s">
        <v>22947</v>
      </c>
      <c r="C6693" s="684" t="s">
        <v>1877</v>
      </c>
      <c r="D6693" s="685" t="s">
        <v>21996</v>
      </c>
    </row>
    <row r="6694" spans="1:4" ht="13.5" x14ac:dyDescent="0.25">
      <c r="A6694" s="684">
        <v>95314</v>
      </c>
      <c r="B6694" s="684" t="s">
        <v>22948</v>
      </c>
      <c r="C6694" s="684" t="s">
        <v>1877</v>
      </c>
      <c r="D6694" s="685" t="s">
        <v>22598</v>
      </c>
    </row>
    <row r="6695" spans="1:4" ht="13.5" x14ac:dyDescent="0.25">
      <c r="A6695" s="684">
        <v>95315</v>
      </c>
      <c r="B6695" s="684" t="s">
        <v>22949</v>
      </c>
      <c r="C6695" s="684" t="s">
        <v>1877</v>
      </c>
      <c r="D6695" s="685" t="s">
        <v>22371</v>
      </c>
    </row>
    <row r="6696" spans="1:4" ht="13.5" x14ac:dyDescent="0.25">
      <c r="A6696" s="684">
        <v>95316</v>
      </c>
      <c r="B6696" s="684" t="s">
        <v>22950</v>
      </c>
      <c r="C6696" s="684" t="s">
        <v>1877</v>
      </c>
      <c r="D6696" s="685" t="s">
        <v>22605</v>
      </c>
    </row>
    <row r="6697" spans="1:4" ht="13.5" x14ac:dyDescent="0.25">
      <c r="A6697" s="684">
        <v>95317</v>
      </c>
      <c r="B6697" s="684" t="s">
        <v>22951</v>
      </c>
      <c r="C6697" s="684" t="s">
        <v>1877</v>
      </c>
      <c r="D6697" s="685" t="s">
        <v>22068</v>
      </c>
    </row>
    <row r="6698" spans="1:4" ht="13.5" x14ac:dyDescent="0.25">
      <c r="A6698" s="684">
        <v>95318</v>
      </c>
      <c r="B6698" s="684" t="s">
        <v>22952</v>
      </c>
      <c r="C6698" s="684" t="s">
        <v>1877</v>
      </c>
      <c r="D6698" s="685" t="s">
        <v>22120</v>
      </c>
    </row>
    <row r="6699" spans="1:4" ht="13.5" x14ac:dyDescent="0.25">
      <c r="A6699" s="684">
        <v>95319</v>
      </c>
      <c r="B6699" s="684" t="s">
        <v>22953</v>
      </c>
      <c r="C6699" s="684" t="s">
        <v>1877</v>
      </c>
      <c r="D6699" s="685" t="s">
        <v>22171</v>
      </c>
    </row>
    <row r="6700" spans="1:4" ht="13.5" x14ac:dyDescent="0.25">
      <c r="A6700" s="684">
        <v>95320</v>
      </c>
      <c r="B6700" s="684" t="s">
        <v>22954</v>
      </c>
      <c r="C6700" s="684" t="s">
        <v>1877</v>
      </c>
      <c r="D6700" s="685" t="s">
        <v>22274</v>
      </c>
    </row>
    <row r="6701" spans="1:4" ht="13.5" x14ac:dyDescent="0.25">
      <c r="A6701" s="684">
        <v>95321</v>
      </c>
      <c r="B6701" s="684" t="s">
        <v>22955</v>
      </c>
      <c r="C6701" s="684" t="s">
        <v>1877</v>
      </c>
      <c r="D6701" s="685" t="s">
        <v>22159</v>
      </c>
    </row>
    <row r="6702" spans="1:4" ht="13.5" x14ac:dyDescent="0.25">
      <c r="A6702" s="684">
        <v>95322</v>
      </c>
      <c r="B6702" s="684" t="s">
        <v>22956</v>
      </c>
      <c r="C6702" s="684" t="s">
        <v>1877</v>
      </c>
      <c r="D6702" s="685" t="s">
        <v>22287</v>
      </c>
    </row>
    <row r="6703" spans="1:4" ht="13.5" x14ac:dyDescent="0.25">
      <c r="A6703" s="684">
        <v>95323</v>
      </c>
      <c r="B6703" s="684" t="s">
        <v>22957</v>
      </c>
      <c r="C6703" s="684" t="s">
        <v>1877</v>
      </c>
      <c r="D6703" s="685" t="s">
        <v>22068</v>
      </c>
    </row>
    <row r="6704" spans="1:4" ht="13.5" x14ac:dyDescent="0.25">
      <c r="A6704" s="684">
        <v>95324</v>
      </c>
      <c r="B6704" s="684" t="s">
        <v>22958</v>
      </c>
      <c r="C6704" s="684" t="s">
        <v>1877</v>
      </c>
      <c r="D6704" s="685" t="s">
        <v>22555</v>
      </c>
    </row>
    <row r="6705" spans="1:4" ht="13.5" x14ac:dyDescent="0.25">
      <c r="A6705" s="684">
        <v>95325</v>
      </c>
      <c r="B6705" s="684" t="s">
        <v>22959</v>
      </c>
      <c r="C6705" s="684" t="s">
        <v>1877</v>
      </c>
      <c r="D6705" s="685" t="s">
        <v>22268</v>
      </c>
    </row>
    <row r="6706" spans="1:4" ht="13.5" x14ac:dyDescent="0.25">
      <c r="A6706" s="684">
        <v>95326</v>
      </c>
      <c r="B6706" s="684" t="s">
        <v>48599</v>
      </c>
      <c r="C6706" s="684" t="s">
        <v>1877</v>
      </c>
      <c r="D6706" s="685" t="s">
        <v>22287</v>
      </c>
    </row>
    <row r="6707" spans="1:4" ht="13.5" x14ac:dyDescent="0.25">
      <c r="A6707" s="684">
        <v>95328</v>
      </c>
      <c r="B6707" s="684" t="s">
        <v>22960</v>
      </c>
      <c r="C6707" s="684" t="s">
        <v>1877</v>
      </c>
      <c r="D6707" s="685" t="s">
        <v>22598</v>
      </c>
    </row>
    <row r="6708" spans="1:4" ht="13.5" x14ac:dyDescent="0.25">
      <c r="A6708" s="684">
        <v>95329</v>
      </c>
      <c r="B6708" s="684" t="s">
        <v>22961</v>
      </c>
      <c r="C6708" s="684" t="s">
        <v>1877</v>
      </c>
      <c r="D6708" s="685" t="s">
        <v>22555</v>
      </c>
    </row>
    <row r="6709" spans="1:4" ht="13.5" x14ac:dyDescent="0.25">
      <c r="A6709" s="684">
        <v>95330</v>
      </c>
      <c r="B6709" s="684" t="s">
        <v>22962</v>
      </c>
      <c r="C6709" s="684" t="s">
        <v>1877</v>
      </c>
      <c r="D6709" s="685" t="s">
        <v>22598</v>
      </c>
    </row>
    <row r="6710" spans="1:4" ht="13.5" x14ac:dyDescent="0.25">
      <c r="A6710" s="684">
        <v>95331</v>
      </c>
      <c r="B6710" s="684" t="s">
        <v>22963</v>
      </c>
      <c r="C6710" s="684" t="s">
        <v>1877</v>
      </c>
      <c r="D6710" s="685" t="s">
        <v>22663</v>
      </c>
    </row>
    <row r="6711" spans="1:4" ht="13.5" x14ac:dyDescent="0.25">
      <c r="A6711" s="684">
        <v>95332</v>
      </c>
      <c r="B6711" s="684" t="s">
        <v>22964</v>
      </c>
      <c r="C6711" s="684" t="s">
        <v>1877</v>
      </c>
      <c r="D6711" s="685" t="s">
        <v>22746</v>
      </c>
    </row>
    <row r="6712" spans="1:4" ht="13.5" x14ac:dyDescent="0.25">
      <c r="A6712" s="684">
        <v>95333</v>
      </c>
      <c r="B6712" s="684" t="s">
        <v>48600</v>
      </c>
      <c r="C6712" s="684" t="s">
        <v>1877</v>
      </c>
      <c r="D6712" s="685" t="s">
        <v>22303</v>
      </c>
    </row>
    <row r="6713" spans="1:4" ht="13.5" x14ac:dyDescent="0.25">
      <c r="A6713" s="684">
        <v>95334</v>
      </c>
      <c r="B6713" s="684" t="s">
        <v>22965</v>
      </c>
      <c r="C6713" s="684" t="s">
        <v>1877</v>
      </c>
      <c r="D6713" s="685" t="s">
        <v>26290</v>
      </c>
    </row>
    <row r="6714" spans="1:4" ht="13.5" x14ac:dyDescent="0.25">
      <c r="A6714" s="684">
        <v>95335</v>
      </c>
      <c r="B6714" s="684" t="s">
        <v>22966</v>
      </c>
      <c r="C6714" s="684" t="s">
        <v>1877</v>
      </c>
      <c r="D6714" s="685" t="s">
        <v>22547</v>
      </c>
    </row>
    <row r="6715" spans="1:4" ht="13.5" x14ac:dyDescent="0.25">
      <c r="A6715" s="684">
        <v>95337</v>
      </c>
      <c r="B6715" s="684" t="s">
        <v>22967</v>
      </c>
      <c r="C6715" s="684" t="s">
        <v>1877</v>
      </c>
      <c r="D6715" s="685" t="s">
        <v>22598</v>
      </c>
    </row>
    <row r="6716" spans="1:4" ht="13.5" x14ac:dyDescent="0.25">
      <c r="A6716" s="684">
        <v>95338</v>
      </c>
      <c r="B6716" s="684" t="s">
        <v>22968</v>
      </c>
      <c r="C6716" s="684" t="s">
        <v>1877</v>
      </c>
      <c r="D6716" s="685" t="s">
        <v>23980</v>
      </c>
    </row>
    <row r="6717" spans="1:4" ht="13.5" x14ac:dyDescent="0.25">
      <c r="A6717" s="684">
        <v>95339</v>
      </c>
      <c r="B6717" s="684" t="s">
        <v>22969</v>
      </c>
      <c r="C6717" s="684" t="s">
        <v>1877</v>
      </c>
      <c r="D6717" s="685" t="s">
        <v>22608</v>
      </c>
    </row>
    <row r="6718" spans="1:4" ht="13.5" x14ac:dyDescent="0.25">
      <c r="A6718" s="684">
        <v>95340</v>
      </c>
      <c r="B6718" s="684" t="s">
        <v>22970</v>
      </c>
      <c r="C6718" s="684" t="s">
        <v>1877</v>
      </c>
      <c r="D6718" s="685" t="s">
        <v>22286</v>
      </c>
    </row>
    <row r="6719" spans="1:4" ht="13.5" x14ac:dyDescent="0.25">
      <c r="A6719" s="684">
        <v>95341</v>
      </c>
      <c r="B6719" s="684" t="s">
        <v>22971</v>
      </c>
      <c r="C6719" s="684" t="s">
        <v>1877</v>
      </c>
      <c r="D6719" s="685" t="s">
        <v>22068</v>
      </c>
    </row>
    <row r="6720" spans="1:4" ht="13.5" x14ac:dyDescent="0.25">
      <c r="A6720" s="684">
        <v>95342</v>
      </c>
      <c r="B6720" s="684" t="s">
        <v>22972</v>
      </c>
      <c r="C6720" s="684" t="s">
        <v>1877</v>
      </c>
      <c r="D6720" s="685" t="s">
        <v>22598</v>
      </c>
    </row>
    <row r="6721" spans="1:4" ht="13.5" x14ac:dyDescent="0.25">
      <c r="A6721" s="684">
        <v>95343</v>
      </c>
      <c r="B6721" s="684" t="s">
        <v>22973</v>
      </c>
      <c r="C6721" s="684" t="s">
        <v>1877</v>
      </c>
      <c r="D6721" s="685" t="s">
        <v>23651</v>
      </c>
    </row>
    <row r="6722" spans="1:4" ht="13.5" x14ac:dyDescent="0.25">
      <c r="A6722" s="684">
        <v>95344</v>
      </c>
      <c r="B6722" s="684" t="s">
        <v>22974</v>
      </c>
      <c r="C6722" s="684" t="s">
        <v>1877</v>
      </c>
      <c r="D6722" s="685" t="s">
        <v>22210</v>
      </c>
    </row>
    <row r="6723" spans="1:4" ht="13.5" x14ac:dyDescent="0.25">
      <c r="A6723" s="684">
        <v>95345</v>
      </c>
      <c r="B6723" s="684" t="s">
        <v>22975</v>
      </c>
      <c r="C6723" s="684" t="s">
        <v>1877</v>
      </c>
      <c r="D6723" s="685" t="s">
        <v>22269</v>
      </c>
    </row>
    <row r="6724" spans="1:4" ht="13.5" x14ac:dyDescent="0.25">
      <c r="A6724" s="684">
        <v>95346</v>
      </c>
      <c r="B6724" s="684" t="s">
        <v>22976</v>
      </c>
      <c r="C6724" s="684" t="s">
        <v>1877</v>
      </c>
      <c r="D6724" s="685" t="s">
        <v>22267</v>
      </c>
    </row>
    <row r="6725" spans="1:4" ht="13.5" x14ac:dyDescent="0.25">
      <c r="A6725" s="684">
        <v>95347</v>
      </c>
      <c r="B6725" s="684" t="s">
        <v>22977</v>
      </c>
      <c r="C6725" s="684" t="s">
        <v>1877</v>
      </c>
      <c r="D6725" s="685" t="s">
        <v>22116</v>
      </c>
    </row>
    <row r="6726" spans="1:4" ht="13.5" x14ac:dyDescent="0.25">
      <c r="A6726" s="684">
        <v>95348</v>
      </c>
      <c r="B6726" s="684" t="s">
        <v>22978</v>
      </c>
      <c r="C6726" s="684" t="s">
        <v>1877</v>
      </c>
      <c r="D6726" s="685" t="s">
        <v>22156</v>
      </c>
    </row>
    <row r="6727" spans="1:4" ht="13.5" x14ac:dyDescent="0.25">
      <c r="A6727" s="684">
        <v>95349</v>
      </c>
      <c r="B6727" s="684" t="s">
        <v>22979</v>
      </c>
      <c r="C6727" s="684" t="s">
        <v>1877</v>
      </c>
      <c r="D6727" s="685" t="s">
        <v>22287</v>
      </c>
    </row>
    <row r="6728" spans="1:4" ht="13.5" x14ac:dyDescent="0.25">
      <c r="A6728" s="684">
        <v>95350</v>
      </c>
      <c r="B6728" s="684" t="s">
        <v>48601</v>
      </c>
      <c r="C6728" s="684" t="s">
        <v>1877</v>
      </c>
      <c r="D6728" s="685" t="s">
        <v>23641</v>
      </c>
    </row>
    <row r="6729" spans="1:4" ht="13.5" x14ac:dyDescent="0.25">
      <c r="A6729" s="684">
        <v>95351</v>
      </c>
      <c r="B6729" s="684" t="s">
        <v>22980</v>
      </c>
      <c r="C6729" s="684" t="s">
        <v>1877</v>
      </c>
      <c r="D6729" s="685" t="s">
        <v>22210</v>
      </c>
    </row>
    <row r="6730" spans="1:4" ht="13.5" x14ac:dyDescent="0.25">
      <c r="A6730" s="684">
        <v>95352</v>
      </c>
      <c r="B6730" s="684" t="s">
        <v>22981</v>
      </c>
      <c r="C6730" s="684" t="s">
        <v>1877</v>
      </c>
      <c r="D6730" s="685" t="s">
        <v>22014</v>
      </c>
    </row>
    <row r="6731" spans="1:4" ht="13.5" x14ac:dyDescent="0.25">
      <c r="A6731" s="684">
        <v>95354</v>
      </c>
      <c r="B6731" s="684" t="s">
        <v>22982</v>
      </c>
      <c r="C6731" s="684" t="s">
        <v>1877</v>
      </c>
      <c r="D6731" s="685" t="s">
        <v>22663</v>
      </c>
    </row>
    <row r="6732" spans="1:4" ht="13.5" x14ac:dyDescent="0.25">
      <c r="A6732" s="684">
        <v>95355</v>
      </c>
      <c r="B6732" s="684" t="s">
        <v>22983</v>
      </c>
      <c r="C6732" s="684" t="s">
        <v>1877</v>
      </c>
      <c r="D6732" s="685" t="s">
        <v>22274</v>
      </c>
    </row>
    <row r="6733" spans="1:4" ht="13.5" x14ac:dyDescent="0.25">
      <c r="A6733" s="684">
        <v>95356</v>
      </c>
      <c r="B6733" s="684" t="s">
        <v>22984</v>
      </c>
      <c r="C6733" s="684" t="s">
        <v>1877</v>
      </c>
      <c r="D6733" s="685" t="s">
        <v>22171</v>
      </c>
    </row>
    <row r="6734" spans="1:4" ht="13.5" x14ac:dyDescent="0.25">
      <c r="A6734" s="684">
        <v>95357</v>
      </c>
      <c r="B6734" s="684" t="s">
        <v>22985</v>
      </c>
      <c r="C6734" s="684" t="s">
        <v>1877</v>
      </c>
      <c r="D6734" s="685" t="s">
        <v>23651</v>
      </c>
    </row>
    <row r="6735" spans="1:4" ht="13.5" x14ac:dyDescent="0.25">
      <c r="A6735" s="684">
        <v>95358</v>
      </c>
      <c r="B6735" s="684" t="s">
        <v>22986</v>
      </c>
      <c r="C6735" s="684" t="s">
        <v>1877</v>
      </c>
      <c r="D6735" s="685" t="s">
        <v>22608</v>
      </c>
    </row>
    <row r="6736" spans="1:4" ht="13.5" x14ac:dyDescent="0.25">
      <c r="A6736" s="684">
        <v>95359</v>
      </c>
      <c r="B6736" s="684" t="s">
        <v>22987</v>
      </c>
      <c r="C6736" s="684" t="s">
        <v>1877</v>
      </c>
      <c r="D6736" s="685" t="s">
        <v>22608</v>
      </c>
    </row>
    <row r="6737" spans="1:4" ht="13.5" x14ac:dyDescent="0.25">
      <c r="A6737" s="684">
        <v>95360</v>
      </c>
      <c r="B6737" s="684" t="s">
        <v>22988</v>
      </c>
      <c r="C6737" s="684" t="s">
        <v>1877</v>
      </c>
      <c r="D6737" s="685" t="s">
        <v>22288</v>
      </c>
    </row>
    <row r="6738" spans="1:4" ht="13.5" x14ac:dyDescent="0.25">
      <c r="A6738" s="684">
        <v>95361</v>
      </c>
      <c r="B6738" s="684" t="s">
        <v>22989</v>
      </c>
      <c r="C6738" s="684" t="s">
        <v>1877</v>
      </c>
      <c r="D6738" s="685" t="s">
        <v>22159</v>
      </c>
    </row>
    <row r="6739" spans="1:4" ht="13.5" x14ac:dyDescent="0.25">
      <c r="A6739" s="684">
        <v>95362</v>
      </c>
      <c r="B6739" s="684" t="s">
        <v>22990</v>
      </c>
      <c r="C6739" s="684" t="s">
        <v>1877</v>
      </c>
      <c r="D6739" s="685" t="s">
        <v>22171</v>
      </c>
    </row>
    <row r="6740" spans="1:4" ht="13.5" x14ac:dyDescent="0.25">
      <c r="A6740" s="684">
        <v>95363</v>
      </c>
      <c r="B6740" s="684" t="s">
        <v>22991</v>
      </c>
      <c r="C6740" s="684" t="s">
        <v>1877</v>
      </c>
      <c r="D6740" s="685" t="s">
        <v>22210</v>
      </c>
    </row>
    <row r="6741" spans="1:4" ht="13.5" x14ac:dyDescent="0.25">
      <c r="A6741" s="684">
        <v>95364</v>
      </c>
      <c r="B6741" s="684" t="s">
        <v>22992</v>
      </c>
      <c r="C6741" s="684" t="s">
        <v>1877</v>
      </c>
      <c r="D6741" s="685" t="s">
        <v>22120</v>
      </c>
    </row>
    <row r="6742" spans="1:4" ht="13.5" x14ac:dyDescent="0.25">
      <c r="A6742" s="684">
        <v>95365</v>
      </c>
      <c r="B6742" s="684" t="s">
        <v>22993</v>
      </c>
      <c r="C6742" s="684" t="s">
        <v>1877</v>
      </c>
      <c r="D6742" s="685" t="s">
        <v>22120</v>
      </c>
    </row>
    <row r="6743" spans="1:4" ht="13.5" x14ac:dyDescent="0.25">
      <c r="A6743" s="684">
        <v>95366</v>
      </c>
      <c r="B6743" s="684" t="s">
        <v>22994</v>
      </c>
      <c r="C6743" s="684" t="s">
        <v>1877</v>
      </c>
      <c r="D6743" s="685" t="s">
        <v>22159</v>
      </c>
    </row>
    <row r="6744" spans="1:4" ht="13.5" x14ac:dyDescent="0.25">
      <c r="A6744" s="684">
        <v>95367</v>
      </c>
      <c r="B6744" s="684" t="s">
        <v>22995</v>
      </c>
      <c r="C6744" s="684" t="s">
        <v>1877</v>
      </c>
      <c r="D6744" s="685" t="s">
        <v>22274</v>
      </c>
    </row>
    <row r="6745" spans="1:4" ht="13.5" x14ac:dyDescent="0.25">
      <c r="A6745" s="684">
        <v>95368</v>
      </c>
      <c r="B6745" s="684" t="s">
        <v>22996</v>
      </c>
      <c r="C6745" s="684" t="s">
        <v>1877</v>
      </c>
      <c r="D6745" s="685" t="s">
        <v>22068</v>
      </c>
    </row>
    <row r="6746" spans="1:4" ht="13.5" x14ac:dyDescent="0.25">
      <c r="A6746" s="684">
        <v>95369</v>
      </c>
      <c r="B6746" s="684" t="s">
        <v>22997</v>
      </c>
      <c r="C6746" s="684" t="s">
        <v>1877</v>
      </c>
      <c r="D6746" s="685" t="s">
        <v>22171</v>
      </c>
    </row>
    <row r="6747" spans="1:4" ht="13.5" x14ac:dyDescent="0.25">
      <c r="A6747" s="684">
        <v>95370</v>
      </c>
      <c r="B6747" s="684" t="s">
        <v>22998</v>
      </c>
      <c r="C6747" s="684" t="s">
        <v>1877</v>
      </c>
      <c r="D6747" s="685" t="s">
        <v>23651</v>
      </c>
    </row>
    <row r="6748" spans="1:4" ht="13.5" x14ac:dyDescent="0.25">
      <c r="A6748" s="684">
        <v>95371</v>
      </c>
      <c r="B6748" s="684" t="s">
        <v>22999</v>
      </c>
      <c r="C6748" s="684" t="s">
        <v>1877</v>
      </c>
      <c r="D6748" s="685" t="s">
        <v>23980</v>
      </c>
    </row>
    <row r="6749" spans="1:4" ht="13.5" x14ac:dyDescent="0.25">
      <c r="A6749" s="684">
        <v>95372</v>
      </c>
      <c r="B6749" s="684" t="s">
        <v>23000</v>
      </c>
      <c r="C6749" s="684" t="s">
        <v>1877</v>
      </c>
      <c r="D6749" s="685" t="s">
        <v>23651</v>
      </c>
    </row>
    <row r="6750" spans="1:4" ht="13.5" x14ac:dyDescent="0.25">
      <c r="A6750" s="684">
        <v>95373</v>
      </c>
      <c r="B6750" s="684" t="s">
        <v>23001</v>
      </c>
      <c r="C6750" s="684" t="s">
        <v>1877</v>
      </c>
      <c r="D6750" s="685" t="s">
        <v>22371</v>
      </c>
    </row>
    <row r="6751" spans="1:4" ht="13.5" x14ac:dyDescent="0.25">
      <c r="A6751" s="684">
        <v>95374</v>
      </c>
      <c r="B6751" s="684" t="s">
        <v>23002</v>
      </c>
      <c r="C6751" s="684" t="s">
        <v>1877</v>
      </c>
      <c r="D6751" s="685" t="s">
        <v>22555</v>
      </c>
    </row>
    <row r="6752" spans="1:4" ht="13.5" x14ac:dyDescent="0.25">
      <c r="A6752" s="684">
        <v>95375</v>
      </c>
      <c r="B6752" s="684" t="s">
        <v>23003</v>
      </c>
      <c r="C6752" s="684" t="s">
        <v>1877</v>
      </c>
      <c r="D6752" s="685" t="s">
        <v>22547</v>
      </c>
    </row>
    <row r="6753" spans="1:4" ht="13.5" x14ac:dyDescent="0.25">
      <c r="A6753" s="684">
        <v>95376</v>
      </c>
      <c r="B6753" s="684" t="s">
        <v>23004</v>
      </c>
      <c r="C6753" s="684" t="s">
        <v>1877</v>
      </c>
      <c r="D6753" s="685" t="s">
        <v>22014</v>
      </c>
    </row>
    <row r="6754" spans="1:4" ht="13.5" x14ac:dyDescent="0.25">
      <c r="A6754" s="684">
        <v>95377</v>
      </c>
      <c r="B6754" s="684" t="s">
        <v>23005</v>
      </c>
      <c r="C6754" s="684" t="s">
        <v>1877</v>
      </c>
      <c r="D6754" s="685" t="s">
        <v>22598</v>
      </c>
    </row>
    <row r="6755" spans="1:4" ht="13.5" x14ac:dyDescent="0.25">
      <c r="A6755" s="684">
        <v>95378</v>
      </c>
      <c r="B6755" s="684" t="s">
        <v>23006</v>
      </c>
      <c r="C6755" s="684" t="s">
        <v>1877</v>
      </c>
      <c r="D6755" s="685" t="s">
        <v>22286</v>
      </c>
    </row>
    <row r="6756" spans="1:4" ht="13.5" x14ac:dyDescent="0.25">
      <c r="A6756" s="684">
        <v>95379</v>
      </c>
      <c r="B6756" s="684" t="s">
        <v>23007</v>
      </c>
      <c r="C6756" s="684" t="s">
        <v>1877</v>
      </c>
      <c r="D6756" s="685" t="s">
        <v>22130</v>
      </c>
    </row>
    <row r="6757" spans="1:4" ht="13.5" x14ac:dyDescent="0.25">
      <c r="A6757" s="684">
        <v>95380</v>
      </c>
      <c r="B6757" s="684" t="s">
        <v>23008</v>
      </c>
      <c r="C6757" s="684" t="s">
        <v>1877</v>
      </c>
      <c r="D6757" s="685" t="s">
        <v>23651</v>
      </c>
    </row>
    <row r="6758" spans="1:4" ht="13.5" x14ac:dyDescent="0.25">
      <c r="A6758" s="684">
        <v>95382</v>
      </c>
      <c r="B6758" s="684" t="s">
        <v>48602</v>
      </c>
      <c r="C6758" s="684" t="s">
        <v>1877</v>
      </c>
      <c r="D6758" s="685" t="s">
        <v>22288</v>
      </c>
    </row>
    <row r="6759" spans="1:4" ht="13.5" x14ac:dyDescent="0.25">
      <c r="A6759" s="684">
        <v>95383</v>
      </c>
      <c r="B6759" s="684" t="s">
        <v>23009</v>
      </c>
      <c r="C6759" s="684" t="s">
        <v>1877</v>
      </c>
      <c r="D6759" s="685" t="s">
        <v>22286</v>
      </c>
    </row>
    <row r="6760" spans="1:4" ht="13.5" x14ac:dyDescent="0.25">
      <c r="A6760" s="684">
        <v>95384</v>
      </c>
      <c r="B6760" s="684" t="s">
        <v>23010</v>
      </c>
      <c r="C6760" s="684" t="s">
        <v>1877</v>
      </c>
      <c r="D6760" s="685" t="s">
        <v>22286</v>
      </c>
    </row>
    <row r="6761" spans="1:4" ht="13.5" x14ac:dyDescent="0.25">
      <c r="A6761" s="684">
        <v>95385</v>
      </c>
      <c r="B6761" s="684" t="s">
        <v>23011</v>
      </c>
      <c r="C6761" s="684" t="s">
        <v>1877</v>
      </c>
      <c r="D6761" s="685" t="s">
        <v>22120</v>
      </c>
    </row>
    <row r="6762" spans="1:4" ht="13.5" x14ac:dyDescent="0.25">
      <c r="A6762" s="684">
        <v>95386</v>
      </c>
      <c r="B6762" s="684" t="s">
        <v>23012</v>
      </c>
      <c r="C6762" s="684" t="s">
        <v>1877</v>
      </c>
      <c r="D6762" s="685" t="s">
        <v>22288</v>
      </c>
    </row>
    <row r="6763" spans="1:4" ht="13.5" x14ac:dyDescent="0.25">
      <c r="A6763" s="684">
        <v>95387</v>
      </c>
      <c r="B6763" s="684" t="s">
        <v>23013</v>
      </c>
      <c r="C6763" s="684" t="s">
        <v>1877</v>
      </c>
      <c r="D6763" s="685" t="s">
        <v>22288</v>
      </c>
    </row>
    <row r="6764" spans="1:4" ht="13.5" x14ac:dyDescent="0.25">
      <c r="A6764" s="684">
        <v>95388</v>
      </c>
      <c r="B6764" s="684" t="s">
        <v>48603</v>
      </c>
      <c r="C6764" s="684" t="s">
        <v>1877</v>
      </c>
      <c r="D6764" s="685" t="s">
        <v>22116</v>
      </c>
    </row>
    <row r="6765" spans="1:4" ht="13.5" x14ac:dyDescent="0.25">
      <c r="A6765" s="684">
        <v>95389</v>
      </c>
      <c r="B6765" s="684" t="s">
        <v>23014</v>
      </c>
      <c r="C6765" s="684" t="s">
        <v>1877</v>
      </c>
      <c r="D6765" s="685" t="s">
        <v>22156</v>
      </c>
    </row>
    <row r="6766" spans="1:4" ht="13.5" x14ac:dyDescent="0.25">
      <c r="A6766" s="684">
        <v>95390</v>
      </c>
      <c r="B6766" s="684" t="s">
        <v>23015</v>
      </c>
      <c r="C6766" s="684" t="s">
        <v>1877</v>
      </c>
      <c r="D6766" s="685" t="s">
        <v>22267</v>
      </c>
    </row>
    <row r="6767" spans="1:4" ht="13.5" x14ac:dyDescent="0.25">
      <c r="A6767" s="684">
        <v>95391</v>
      </c>
      <c r="B6767" s="684" t="s">
        <v>48604</v>
      </c>
      <c r="C6767" s="684" t="s">
        <v>1877</v>
      </c>
      <c r="D6767" s="685" t="s">
        <v>22819</v>
      </c>
    </row>
    <row r="6768" spans="1:4" ht="13.5" x14ac:dyDescent="0.25">
      <c r="A6768" s="684">
        <v>95392</v>
      </c>
      <c r="B6768" s="684" t="s">
        <v>23016</v>
      </c>
      <c r="C6768" s="684" t="s">
        <v>1877</v>
      </c>
      <c r="D6768" s="685" t="s">
        <v>23641</v>
      </c>
    </row>
    <row r="6769" spans="1:4" ht="13.5" x14ac:dyDescent="0.25">
      <c r="A6769" s="684">
        <v>95393</v>
      </c>
      <c r="B6769" s="684" t="s">
        <v>23017</v>
      </c>
      <c r="C6769" s="684" t="s">
        <v>1877</v>
      </c>
      <c r="D6769" s="685" t="s">
        <v>22434</v>
      </c>
    </row>
    <row r="6770" spans="1:4" ht="13.5" x14ac:dyDescent="0.25">
      <c r="A6770" s="684">
        <v>95394</v>
      </c>
      <c r="B6770" s="684" t="s">
        <v>23018</v>
      </c>
      <c r="C6770" s="684" t="s">
        <v>1877</v>
      </c>
      <c r="D6770" s="685" t="s">
        <v>25244</v>
      </c>
    </row>
    <row r="6771" spans="1:4" ht="13.5" x14ac:dyDescent="0.25">
      <c r="A6771" s="684">
        <v>95395</v>
      </c>
      <c r="B6771" s="684" t="s">
        <v>23019</v>
      </c>
      <c r="C6771" s="684" t="s">
        <v>1877</v>
      </c>
      <c r="D6771" s="685" t="s">
        <v>22095</v>
      </c>
    </row>
    <row r="6772" spans="1:4" ht="13.5" x14ac:dyDescent="0.25">
      <c r="A6772" s="684">
        <v>95396</v>
      </c>
      <c r="B6772" s="684" t="s">
        <v>23020</v>
      </c>
      <c r="C6772" s="684" t="s">
        <v>1877</v>
      </c>
      <c r="D6772" s="685" t="s">
        <v>22270</v>
      </c>
    </row>
    <row r="6773" spans="1:4" ht="13.5" x14ac:dyDescent="0.25">
      <c r="A6773" s="684">
        <v>95397</v>
      </c>
      <c r="B6773" s="684" t="s">
        <v>48605</v>
      </c>
      <c r="C6773" s="684" t="s">
        <v>1877</v>
      </c>
      <c r="D6773" s="685" t="s">
        <v>22116</v>
      </c>
    </row>
    <row r="6774" spans="1:4" ht="13.5" x14ac:dyDescent="0.25">
      <c r="A6774" s="684">
        <v>95398</v>
      </c>
      <c r="B6774" s="684" t="s">
        <v>23021</v>
      </c>
      <c r="C6774" s="684" t="s">
        <v>1877</v>
      </c>
      <c r="D6774" s="685" t="s">
        <v>22267</v>
      </c>
    </row>
    <row r="6775" spans="1:4" ht="13.5" x14ac:dyDescent="0.25">
      <c r="A6775" s="684">
        <v>95399</v>
      </c>
      <c r="B6775" s="684" t="s">
        <v>48606</v>
      </c>
      <c r="C6775" s="684" t="s">
        <v>1877</v>
      </c>
      <c r="D6775" s="685" t="s">
        <v>23641</v>
      </c>
    </row>
    <row r="6776" spans="1:4" ht="13.5" x14ac:dyDescent="0.25">
      <c r="A6776" s="684">
        <v>95400</v>
      </c>
      <c r="B6776" s="684" t="s">
        <v>23022</v>
      </c>
      <c r="C6776" s="684" t="s">
        <v>1877</v>
      </c>
      <c r="D6776" s="685" t="s">
        <v>22663</v>
      </c>
    </row>
    <row r="6777" spans="1:4" ht="13.5" x14ac:dyDescent="0.25">
      <c r="A6777" s="684">
        <v>95401</v>
      </c>
      <c r="B6777" s="684" t="s">
        <v>23023</v>
      </c>
      <c r="C6777" s="684" t="s">
        <v>1877</v>
      </c>
      <c r="D6777" s="685" t="s">
        <v>26290</v>
      </c>
    </row>
    <row r="6778" spans="1:4" ht="13.5" x14ac:dyDescent="0.25">
      <c r="A6778" s="684">
        <v>95402</v>
      </c>
      <c r="B6778" s="684" t="s">
        <v>23024</v>
      </c>
      <c r="C6778" s="684" t="s">
        <v>1877</v>
      </c>
      <c r="D6778" s="685" t="s">
        <v>22821</v>
      </c>
    </row>
    <row r="6779" spans="1:4" ht="13.5" x14ac:dyDescent="0.25">
      <c r="A6779" s="684">
        <v>95403</v>
      </c>
      <c r="B6779" s="684" t="s">
        <v>23025</v>
      </c>
      <c r="C6779" s="684" t="s">
        <v>1877</v>
      </c>
      <c r="D6779" s="685" t="s">
        <v>26491</v>
      </c>
    </row>
    <row r="6780" spans="1:4" ht="13.5" x14ac:dyDescent="0.25">
      <c r="A6780" s="684">
        <v>95404</v>
      </c>
      <c r="B6780" s="684" t="s">
        <v>23026</v>
      </c>
      <c r="C6780" s="684" t="s">
        <v>1877</v>
      </c>
      <c r="D6780" s="685" t="s">
        <v>25253</v>
      </c>
    </row>
    <row r="6781" spans="1:4" ht="13.5" x14ac:dyDescent="0.25">
      <c r="A6781" s="684">
        <v>95405</v>
      </c>
      <c r="B6781" s="684" t="s">
        <v>23027</v>
      </c>
      <c r="C6781" s="684" t="s">
        <v>1877</v>
      </c>
      <c r="D6781" s="685" t="s">
        <v>21890</v>
      </c>
    </row>
    <row r="6782" spans="1:4" ht="13.5" x14ac:dyDescent="0.25">
      <c r="A6782" s="684">
        <v>95406</v>
      </c>
      <c r="B6782" s="684" t="s">
        <v>23028</v>
      </c>
      <c r="C6782" s="684" t="s">
        <v>1877</v>
      </c>
      <c r="D6782" s="685" t="s">
        <v>22663</v>
      </c>
    </row>
    <row r="6783" spans="1:4" ht="13.5" x14ac:dyDescent="0.25">
      <c r="A6783" s="684">
        <v>95407</v>
      </c>
      <c r="B6783" s="684" t="s">
        <v>48607</v>
      </c>
      <c r="C6783" s="684" t="s">
        <v>1877</v>
      </c>
      <c r="D6783" s="685" t="s">
        <v>41959</v>
      </c>
    </row>
    <row r="6784" spans="1:4" ht="13.5" x14ac:dyDescent="0.25">
      <c r="A6784" s="684">
        <v>95408</v>
      </c>
      <c r="B6784" s="684" t="s">
        <v>23029</v>
      </c>
      <c r="C6784" s="684" t="s">
        <v>1879</v>
      </c>
      <c r="D6784" s="685" t="s">
        <v>43925</v>
      </c>
    </row>
    <row r="6785" spans="1:4" ht="13.5" x14ac:dyDescent="0.25">
      <c r="A6785" s="684">
        <v>95409</v>
      </c>
      <c r="B6785" s="684" t="s">
        <v>48608</v>
      </c>
      <c r="C6785" s="684" t="s">
        <v>1879</v>
      </c>
      <c r="D6785" s="685" t="s">
        <v>26504</v>
      </c>
    </row>
    <row r="6786" spans="1:4" ht="13.5" x14ac:dyDescent="0.25">
      <c r="A6786" s="684">
        <v>95410</v>
      </c>
      <c r="B6786" s="684" t="s">
        <v>48609</v>
      </c>
      <c r="C6786" s="684" t="s">
        <v>1879</v>
      </c>
      <c r="D6786" s="685" t="s">
        <v>25627</v>
      </c>
    </row>
    <row r="6787" spans="1:4" ht="13.5" x14ac:dyDescent="0.25">
      <c r="A6787" s="684">
        <v>95411</v>
      </c>
      <c r="B6787" s="684" t="s">
        <v>23030</v>
      </c>
      <c r="C6787" s="684" t="s">
        <v>1879</v>
      </c>
      <c r="D6787" s="685" t="s">
        <v>26505</v>
      </c>
    </row>
    <row r="6788" spans="1:4" ht="13.5" x14ac:dyDescent="0.25">
      <c r="A6788" s="684">
        <v>95412</v>
      </c>
      <c r="B6788" s="684" t="s">
        <v>48610</v>
      </c>
      <c r="C6788" s="684" t="s">
        <v>1879</v>
      </c>
      <c r="D6788" s="685" t="s">
        <v>22781</v>
      </c>
    </row>
    <row r="6789" spans="1:4" ht="13.5" x14ac:dyDescent="0.25">
      <c r="A6789" s="684">
        <v>95413</v>
      </c>
      <c r="B6789" s="684" t="s">
        <v>23031</v>
      </c>
      <c r="C6789" s="684" t="s">
        <v>1879</v>
      </c>
      <c r="D6789" s="685" t="s">
        <v>23477</v>
      </c>
    </row>
    <row r="6790" spans="1:4" ht="13.5" x14ac:dyDescent="0.25">
      <c r="A6790" s="684">
        <v>95414</v>
      </c>
      <c r="B6790" s="684" t="s">
        <v>23032</v>
      </c>
      <c r="C6790" s="684" t="s">
        <v>1879</v>
      </c>
      <c r="D6790" s="685" t="s">
        <v>48611</v>
      </c>
    </row>
    <row r="6791" spans="1:4" ht="13.5" x14ac:dyDescent="0.25">
      <c r="A6791" s="684">
        <v>95415</v>
      </c>
      <c r="B6791" s="684" t="s">
        <v>23033</v>
      </c>
      <c r="C6791" s="684" t="s">
        <v>1879</v>
      </c>
      <c r="D6791" s="685" t="s">
        <v>48612</v>
      </c>
    </row>
    <row r="6792" spans="1:4" ht="13.5" x14ac:dyDescent="0.25">
      <c r="A6792" s="684">
        <v>95416</v>
      </c>
      <c r="B6792" s="684" t="s">
        <v>23034</v>
      </c>
      <c r="C6792" s="684" t="s">
        <v>1879</v>
      </c>
      <c r="D6792" s="685" t="s">
        <v>43858</v>
      </c>
    </row>
    <row r="6793" spans="1:4" ht="13.5" x14ac:dyDescent="0.25">
      <c r="A6793" s="684">
        <v>95417</v>
      </c>
      <c r="B6793" s="684" t="s">
        <v>23035</v>
      </c>
      <c r="C6793" s="684" t="s">
        <v>1879</v>
      </c>
      <c r="D6793" s="685" t="s">
        <v>48613</v>
      </c>
    </row>
    <row r="6794" spans="1:4" ht="13.5" x14ac:dyDescent="0.25">
      <c r="A6794" s="684">
        <v>95418</v>
      </c>
      <c r="B6794" s="684" t="s">
        <v>23036</v>
      </c>
      <c r="C6794" s="684" t="s">
        <v>1879</v>
      </c>
      <c r="D6794" s="685" t="s">
        <v>48614</v>
      </c>
    </row>
    <row r="6795" spans="1:4" ht="13.5" x14ac:dyDescent="0.25">
      <c r="A6795" s="684">
        <v>95419</v>
      </c>
      <c r="B6795" s="684" t="s">
        <v>23037</v>
      </c>
      <c r="C6795" s="684" t="s">
        <v>1879</v>
      </c>
      <c r="D6795" s="685" t="s">
        <v>48615</v>
      </c>
    </row>
    <row r="6796" spans="1:4" ht="13.5" x14ac:dyDescent="0.25">
      <c r="A6796" s="684">
        <v>95420</v>
      </c>
      <c r="B6796" s="684" t="s">
        <v>23038</v>
      </c>
      <c r="C6796" s="684" t="s">
        <v>1879</v>
      </c>
      <c r="D6796" s="685" t="s">
        <v>27613</v>
      </c>
    </row>
    <row r="6797" spans="1:4" ht="13.5" x14ac:dyDescent="0.25">
      <c r="A6797" s="684">
        <v>95421</v>
      </c>
      <c r="B6797" s="684" t="s">
        <v>23039</v>
      </c>
      <c r="C6797" s="684" t="s">
        <v>1879</v>
      </c>
      <c r="D6797" s="685" t="s">
        <v>48616</v>
      </c>
    </row>
    <row r="6798" spans="1:4" ht="13.5" x14ac:dyDescent="0.25">
      <c r="A6798" s="684">
        <v>95422</v>
      </c>
      <c r="B6798" s="684" t="s">
        <v>23040</v>
      </c>
      <c r="C6798" s="684" t="s">
        <v>1879</v>
      </c>
      <c r="D6798" s="685" t="s">
        <v>26506</v>
      </c>
    </row>
    <row r="6799" spans="1:4" ht="13.5" x14ac:dyDescent="0.25">
      <c r="A6799" s="684">
        <v>95423</v>
      </c>
      <c r="B6799" s="684" t="s">
        <v>23041</v>
      </c>
      <c r="C6799" s="684" t="s">
        <v>1879</v>
      </c>
      <c r="D6799" s="685" t="s">
        <v>48617</v>
      </c>
    </row>
    <row r="6800" spans="1:4" ht="13.5" x14ac:dyDescent="0.25">
      <c r="A6800" s="684">
        <v>95424</v>
      </c>
      <c r="B6800" s="684" t="s">
        <v>23042</v>
      </c>
      <c r="C6800" s="684" t="s">
        <v>1879</v>
      </c>
      <c r="D6800" s="685" t="s">
        <v>24184</v>
      </c>
    </row>
    <row r="6801" spans="1:4" ht="13.5" x14ac:dyDescent="0.25">
      <c r="A6801" s="684">
        <v>100288</v>
      </c>
      <c r="B6801" s="684" t="s">
        <v>23462</v>
      </c>
      <c r="C6801" s="684" t="s">
        <v>1877</v>
      </c>
      <c r="D6801" s="685" t="s">
        <v>22014</v>
      </c>
    </row>
    <row r="6802" spans="1:4" ht="13.5" x14ac:dyDescent="0.25">
      <c r="A6802" s="684">
        <v>100289</v>
      </c>
      <c r="B6802" s="684" t="s">
        <v>23463</v>
      </c>
      <c r="C6802" s="684" t="s">
        <v>1877</v>
      </c>
      <c r="D6802" s="685" t="s">
        <v>48618</v>
      </c>
    </row>
    <row r="6803" spans="1:4" ht="13.5" x14ac:dyDescent="0.25">
      <c r="A6803" s="684">
        <v>100290</v>
      </c>
      <c r="B6803" s="684" t="s">
        <v>48619</v>
      </c>
      <c r="C6803" s="684" t="s">
        <v>1877</v>
      </c>
      <c r="D6803" s="685" t="s">
        <v>22267</v>
      </c>
    </row>
    <row r="6804" spans="1:4" ht="13.5" x14ac:dyDescent="0.25">
      <c r="A6804" s="684">
        <v>100291</v>
      </c>
      <c r="B6804" s="684" t="s">
        <v>23464</v>
      </c>
      <c r="C6804" s="684" t="s">
        <v>1877</v>
      </c>
      <c r="D6804" s="685" t="s">
        <v>22120</v>
      </c>
    </row>
    <row r="6805" spans="1:4" ht="13.5" x14ac:dyDescent="0.25">
      <c r="A6805" s="684">
        <v>100292</v>
      </c>
      <c r="B6805" s="684" t="s">
        <v>48620</v>
      </c>
      <c r="C6805" s="684" t="s">
        <v>1877</v>
      </c>
      <c r="D6805" s="685" t="s">
        <v>22303</v>
      </c>
    </row>
    <row r="6806" spans="1:4" ht="13.5" x14ac:dyDescent="0.25">
      <c r="A6806" s="684">
        <v>100293</v>
      </c>
      <c r="B6806" s="684" t="s">
        <v>23465</v>
      </c>
      <c r="C6806" s="684" t="s">
        <v>1877</v>
      </c>
      <c r="D6806" s="685" t="s">
        <v>21996</v>
      </c>
    </row>
    <row r="6807" spans="1:4" ht="13.5" x14ac:dyDescent="0.25">
      <c r="A6807" s="684">
        <v>100294</v>
      </c>
      <c r="B6807" s="684" t="s">
        <v>48621</v>
      </c>
      <c r="C6807" s="684" t="s">
        <v>1877</v>
      </c>
      <c r="D6807" s="685" t="s">
        <v>22076</v>
      </c>
    </row>
    <row r="6808" spans="1:4" ht="13.5" x14ac:dyDescent="0.25">
      <c r="A6808" s="684">
        <v>100295</v>
      </c>
      <c r="B6808" s="684" t="s">
        <v>23466</v>
      </c>
      <c r="C6808" s="684" t="s">
        <v>1877</v>
      </c>
      <c r="D6808" s="685" t="s">
        <v>22605</v>
      </c>
    </row>
    <row r="6809" spans="1:4" ht="13.5" x14ac:dyDescent="0.25">
      <c r="A6809" s="684">
        <v>100296</v>
      </c>
      <c r="B6809" s="684" t="s">
        <v>48622</v>
      </c>
      <c r="C6809" s="684" t="s">
        <v>1877</v>
      </c>
      <c r="D6809" s="685" t="s">
        <v>23644</v>
      </c>
    </row>
    <row r="6810" spans="1:4" ht="13.5" x14ac:dyDescent="0.25">
      <c r="A6810" s="684">
        <v>100297</v>
      </c>
      <c r="B6810" s="684" t="s">
        <v>48623</v>
      </c>
      <c r="C6810" s="684" t="s">
        <v>1877</v>
      </c>
      <c r="D6810" s="685" t="s">
        <v>22289</v>
      </c>
    </row>
    <row r="6811" spans="1:4" ht="13.5" x14ac:dyDescent="0.25">
      <c r="A6811" s="684">
        <v>100298</v>
      </c>
      <c r="B6811" s="684" t="s">
        <v>23467</v>
      </c>
      <c r="C6811" s="684" t="s">
        <v>1877</v>
      </c>
      <c r="D6811" s="685" t="s">
        <v>22605</v>
      </c>
    </row>
    <row r="6812" spans="1:4" ht="13.5" x14ac:dyDescent="0.25">
      <c r="A6812" s="684">
        <v>100299</v>
      </c>
      <c r="B6812" s="684" t="s">
        <v>23468</v>
      </c>
      <c r="C6812" s="684" t="s">
        <v>1877</v>
      </c>
      <c r="D6812" s="685" t="s">
        <v>22303</v>
      </c>
    </row>
    <row r="6813" spans="1:4" ht="13.5" x14ac:dyDescent="0.25">
      <c r="A6813" s="684">
        <v>100300</v>
      </c>
      <c r="B6813" s="684" t="s">
        <v>48624</v>
      </c>
      <c r="C6813" s="684" t="s">
        <v>1877</v>
      </c>
      <c r="D6813" s="685" t="s">
        <v>25255</v>
      </c>
    </row>
    <row r="6814" spans="1:4" ht="13.5" x14ac:dyDescent="0.25">
      <c r="A6814" s="684">
        <v>100301</v>
      </c>
      <c r="B6814" s="684" t="s">
        <v>23469</v>
      </c>
      <c r="C6814" s="684" t="s">
        <v>1877</v>
      </c>
      <c r="D6814" s="685" t="s">
        <v>26507</v>
      </c>
    </row>
    <row r="6815" spans="1:4" ht="13.5" x14ac:dyDescent="0.25">
      <c r="A6815" s="684">
        <v>100302</v>
      </c>
      <c r="B6815" s="684" t="s">
        <v>48625</v>
      </c>
      <c r="C6815" s="684" t="s">
        <v>1877</v>
      </c>
      <c r="D6815" s="685" t="s">
        <v>48626</v>
      </c>
    </row>
    <row r="6816" spans="1:4" ht="13.5" x14ac:dyDescent="0.25">
      <c r="A6816" s="684">
        <v>100303</v>
      </c>
      <c r="B6816" s="684" t="s">
        <v>23470</v>
      </c>
      <c r="C6816" s="684" t="s">
        <v>1877</v>
      </c>
      <c r="D6816" s="685" t="s">
        <v>48627</v>
      </c>
    </row>
    <row r="6817" spans="1:4" ht="13.5" x14ac:dyDescent="0.25">
      <c r="A6817" s="684">
        <v>100304</v>
      </c>
      <c r="B6817" s="684" t="s">
        <v>48628</v>
      </c>
      <c r="C6817" s="684" t="s">
        <v>1877</v>
      </c>
      <c r="D6817" s="685" t="s">
        <v>26301</v>
      </c>
    </row>
    <row r="6818" spans="1:4" ht="13.5" x14ac:dyDescent="0.25">
      <c r="A6818" s="684">
        <v>100305</v>
      </c>
      <c r="B6818" s="684" t="s">
        <v>48629</v>
      </c>
      <c r="C6818" s="684" t="s">
        <v>1877</v>
      </c>
      <c r="D6818" s="685" t="s">
        <v>27614</v>
      </c>
    </row>
    <row r="6819" spans="1:4" ht="13.5" x14ac:dyDescent="0.25">
      <c r="A6819" s="684">
        <v>100306</v>
      </c>
      <c r="B6819" s="684" t="s">
        <v>48630</v>
      </c>
      <c r="C6819" s="684" t="s">
        <v>1877</v>
      </c>
      <c r="D6819" s="685" t="s">
        <v>48631</v>
      </c>
    </row>
    <row r="6820" spans="1:4" ht="13.5" x14ac:dyDescent="0.25">
      <c r="A6820" s="684">
        <v>100307</v>
      </c>
      <c r="B6820" s="684" t="s">
        <v>23471</v>
      </c>
      <c r="C6820" s="684" t="s">
        <v>1877</v>
      </c>
      <c r="D6820" s="685" t="s">
        <v>26509</v>
      </c>
    </row>
    <row r="6821" spans="1:4" ht="13.5" x14ac:dyDescent="0.25">
      <c r="A6821" s="684">
        <v>100308</v>
      </c>
      <c r="B6821" s="684" t="s">
        <v>23472</v>
      </c>
      <c r="C6821" s="684" t="s">
        <v>1877</v>
      </c>
      <c r="D6821" s="685" t="s">
        <v>24273</v>
      </c>
    </row>
    <row r="6822" spans="1:4" ht="13.5" x14ac:dyDescent="0.25">
      <c r="A6822" s="684">
        <v>100309</v>
      </c>
      <c r="B6822" s="684" t="s">
        <v>23474</v>
      </c>
      <c r="C6822" s="684" t="s">
        <v>1877</v>
      </c>
      <c r="D6822" s="685" t="s">
        <v>48632</v>
      </c>
    </row>
    <row r="6823" spans="1:4" ht="13.5" x14ac:dyDescent="0.25">
      <c r="A6823" s="684">
        <v>100310</v>
      </c>
      <c r="B6823" s="684" t="s">
        <v>48633</v>
      </c>
      <c r="C6823" s="684" t="s">
        <v>1879</v>
      </c>
      <c r="D6823" s="685" t="s">
        <v>23639</v>
      </c>
    </row>
    <row r="6824" spans="1:4" ht="13.5" x14ac:dyDescent="0.25">
      <c r="A6824" s="684">
        <v>100311</v>
      </c>
      <c r="B6824" s="684" t="s">
        <v>48634</v>
      </c>
      <c r="C6824" s="684" t="s">
        <v>1879</v>
      </c>
      <c r="D6824" s="685" t="s">
        <v>48635</v>
      </c>
    </row>
    <row r="6825" spans="1:4" ht="13.5" x14ac:dyDescent="0.25">
      <c r="A6825" s="684">
        <v>100312</v>
      </c>
      <c r="B6825" s="684" t="s">
        <v>48636</v>
      </c>
      <c r="C6825" s="684" t="s">
        <v>1879</v>
      </c>
      <c r="D6825" s="685" t="s">
        <v>27520</v>
      </c>
    </row>
    <row r="6826" spans="1:4" ht="13.5" x14ac:dyDescent="0.25">
      <c r="A6826" s="684">
        <v>100313</v>
      </c>
      <c r="B6826" s="684" t="s">
        <v>48637</v>
      </c>
      <c r="C6826" s="684" t="s">
        <v>1879</v>
      </c>
      <c r="D6826" s="685" t="s">
        <v>48638</v>
      </c>
    </row>
    <row r="6827" spans="1:4" ht="13.5" x14ac:dyDescent="0.25">
      <c r="A6827" s="684">
        <v>100314</v>
      </c>
      <c r="B6827" s="684" t="s">
        <v>48639</v>
      </c>
      <c r="C6827" s="684" t="s">
        <v>1879</v>
      </c>
      <c r="D6827" s="685" t="s">
        <v>48640</v>
      </c>
    </row>
    <row r="6828" spans="1:4" ht="13.5" x14ac:dyDescent="0.25">
      <c r="A6828" s="684">
        <v>100315</v>
      </c>
      <c r="B6828" s="684" t="s">
        <v>23473</v>
      </c>
      <c r="C6828" s="684" t="s">
        <v>1879</v>
      </c>
      <c r="D6828" s="685" t="s">
        <v>48641</v>
      </c>
    </row>
    <row r="6829" spans="1:4" ht="13.5" x14ac:dyDescent="0.25">
      <c r="A6829" s="684">
        <v>100316</v>
      </c>
      <c r="B6829" s="684" t="s">
        <v>48624</v>
      </c>
      <c r="C6829" s="684" t="s">
        <v>1879</v>
      </c>
      <c r="D6829" s="685" t="s">
        <v>48642</v>
      </c>
    </row>
    <row r="6830" spans="1:4" ht="13.5" x14ac:dyDescent="0.25">
      <c r="A6830" s="684">
        <v>100317</v>
      </c>
      <c r="B6830" s="684" t="s">
        <v>48643</v>
      </c>
      <c r="C6830" s="684" t="s">
        <v>1879</v>
      </c>
      <c r="D6830" s="685" t="s">
        <v>48644</v>
      </c>
    </row>
    <row r="6831" spans="1:4" ht="13.5" x14ac:dyDescent="0.25">
      <c r="A6831" s="684">
        <v>100318</v>
      </c>
      <c r="B6831" s="684" t="s">
        <v>48628</v>
      </c>
      <c r="C6831" s="684" t="s">
        <v>1879</v>
      </c>
      <c r="D6831" s="685" t="s">
        <v>48645</v>
      </c>
    </row>
    <row r="6832" spans="1:4" ht="13.5" x14ac:dyDescent="0.25">
      <c r="A6832" s="684">
        <v>100319</v>
      </c>
      <c r="B6832" s="684" t="s">
        <v>48629</v>
      </c>
      <c r="C6832" s="684" t="s">
        <v>1879</v>
      </c>
      <c r="D6832" s="685" t="s">
        <v>48646</v>
      </c>
    </row>
    <row r="6833" spans="1:4" ht="13.5" x14ac:dyDescent="0.25">
      <c r="A6833" s="684">
        <v>100320</v>
      </c>
      <c r="B6833" s="684" t="s">
        <v>48630</v>
      </c>
      <c r="C6833" s="684" t="s">
        <v>1879</v>
      </c>
      <c r="D6833" s="685" t="s">
        <v>48647</v>
      </c>
    </row>
    <row r="6834" spans="1:4" ht="13.5" x14ac:dyDescent="0.25">
      <c r="A6834" s="684">
        <v>100321</v>
      </c>
      <c r="B6834" s="684" t="s">
        <v>23474</v>
      </c>
      <c r="C6834" s="684" t="s">
        <v>1879</v>
      </c>
      <c r="D6834" s="685" t="s">
        <v>48648</v>
      </c>
    </row>
    <row r="6835" spans="1:4" ht="13.5" x14ac:dyDescent="0.25">
      <c r="A6835" s="684">
        <v>100533</v>
      </c>
      <c r="B6835" s="684" t="s">
        <v>23686</v>
      </c>
      <c r="C6835" s="684" t="s">
        <v>1877</v>
      </c>
      <c r="D6835" s="685" t="s">
        <v>48649</v>
      </c>
    </row>
    <row r="6836" spans="1:4" ht="13.5" x14ac:dyDescent="0.25">
      <c r="A6836" s="684">
        <v>100534</v>
      </c>
      <c r="B6836" s="684" t="s">
        <v>23686</v>
      </c>
      <c r="C6836" s="684" t="s">
        <v>1879</v>
      </c>
      <c r="D6836" s="685" t="s">
        <v>48650</v>
      </c>
    </row>
    <row r="6837" spans="1:4" ht="13.5" x14ac:dyDescent="0.25">
      <c r="A6837" s="684">
        <v>100535</v>
      </c>
      <c r="B6837" s="684" t="s">
        <v>23687</v>
      </c>
      <c r="C6837" s="684" t="s">
        <v>1877</v>
      </c>
      <c r="D6837" s="685" t="s">
        <v>22371</v>
      </c>
    </row>
    <row r="6838" spans="1:4" ht="13.5" x14ac:dyDescent="0.25">
      <c r="A6838" s="684">
        <v>100536</v>
      </c>
      <c r="B6838" s="684" t="s">
        <v>23688</v>
      </c>
      <c r="C6838" s="684" t="s">
        <v>1879</v>
      </c>
      <c r="D6838" s="685" t="s">
        <v>48651</v>
      </c>
    </row>
    <row r="6839" spans="1:4" ht="13.5" x14ac:dyDescent="0.25">
      <c r="A6839" s="684">
        <v>101284</v>
      </c>
      <c r="B6839" s="684" t="s">
        <v>48652</v>
      </c>
      <c r="C6839" s="684" t="s">
        <v>1877</v>
      </c>
      <c r="D6839" s="685" t="s">
        <v>26510</v>
      </c>
    </row>
    <row r="6840" spans="1:4" ht="13.5" x14ac:dyDescent="0.25">
      <c r="A6840" s="684">
        <v>101285</v>
      </c>
      <c r="B6840" s="684" t="s">
        <v>48653</v>
      </c>
      <c r="C6840" s="684" t="s">
        <v>1877</v>
      </c>
      <c r="D6840" s="685" t="s">
        <v>23980</v>
      </c>
    </row>
    <row r="6841" spans="1:4" ht="13.5" x14ac:dyDescent="0.25">
      <c r="A6841" s="684">
        <v>101286</v>
      </c>
      <c r="B6841" s="684" t="s">
        <v>24629</v>
      </c>
      <c r="C6841" s="684" t="s">
        <v>1879</v>
      </c>
      <c r="D6841" s="685" t="s">
        <v>27615</v>
      </c>
    </row>
    <row r="6842" spans="1:4" ht="13.5" x14ac:dyDescent="0.25">
      <c r="A6842" s="684">
        <v>101287</v>
      </c>
      <c r="B6842" s="684" t="s">
        <v>24630</v>
      </c>
      <c r="C6842" s="684" t="s">
        <v>1879</v>
      </c>
      <c r="D6842" s="685" t="s">
        <v>48654</v>
      </c>
    </row>
    <row r="6843" spans="1:4" ht="13.5" x14ac:dyDescent="0.25">
      <c r="A6843" s="684">
        <v>101288</v>
      </c>
      <c r="B6843" s="684" t="s">
        <v>24631</v>
      </c>
      <c r="C6843" s="684" t="s">
        <v>1879</v>
      </c>
      <c r="D6843" s="685" t="s">
        <v>27616</v>
      </c>
    </row>
    <row r="6844" spans="1:4" ht="13.5" x14ac:dyDescent="0.25">
      <c r="A6844" s="684">
        <v>101289</v>
      </c>
      <c r="B6844" s="684" t="s">
        <v>24632</v>
      </c>
      <c r="C6844" s="684" t="s">
        <v>1879</v>
      </c>
      <c r="D6844" s="685" t="s">
        <v>48655</v>
      </c>
    </row>
    <row r="6845" spans="1:4" ht="13.5" x14ac:dyDescent="0.25">
      <c r="A6845" s="684">
        <v>101290</v>
      </c>
      <c r="B6845" s="684" t="s">
        <v>24633</v>
      </c>
      <c r="C6845" s="684" t="s">
        <v>1879</v>
      </c>
      <c r="D6845" s="685" t="s">
        <v>24671</v>
      </c>
    </row>
    <row r="6846" spans="1:4" ht="13.5" x14ac:dyDescent="0.25">
      <c r="A6846" s="684">
        <v>101291</v>
      </c>
      <c r="B6846" s="684" t="s">
        <v>24634</v>
      </c>
      <c r="C6846" s="684" t="s">
        <v>1879</v>
      </c>
      <c r="D6846" s="685" t="s">
        <v>48656</v>
      </c>
    </row>
    <row r="6847" spans="1:4" ht="13.5" x14ac:dyDescent="0.25">
      <c r="A6847" s="684">
        <v>101292</v>
      </c>
      <c r="B6847" s="684" t="s">
        <v>24635</v>
      </c>
      <c r="C6847" s="684" t="s">
        <v>1879</v>
      </c>
      <c r="D6847" s="685" t="s">
        <v>48657</v>
      </c>
    </row>
    <row r="6848" spans="1:4" ht="13.5" x14ac:dyDescent="0.25">
      <c r="A6848" s="684">
        <v>101293</v>
      </c>
      <c r="B6848" s="684" t="s">
        <v>24636</v>
      </c>
      <c r="C6848" s="684" t="s">
        <v>1879</v>
      </c>
      <c r="D6848" s="685" t="s">
        <v>48658</v>
      </c>
    </row>
    <row r="6849" spans="1:4" ht="13.5" x14ac:dyDescent="0.25">
      <c r="A6849" s="684">
        <v>101294</v>
      </c>
      <c r="B6849" s="684" t="s">
        <v>24637</v>
      </c>
      <c r="C6849" s="684" t="s">
        <v>1879</v>
      </c>
      <c r="D6849" s="685" t="s">
        <v>48659</v>
      </c>
    </row>
    <row r="6850" spans="1:4" ht="13.5" x14ac:dyDescent="0.25">
      <c r="A6850" s="684">
        <v>101295</v>
      </c>
      <c r="B6850" s="684" t="s">
        <v>24638</v>
      </c>
      <c r="C6850" s="684" t="s">
        <v>1879</v>
      </c>
      <c r="D6850" s="685" t="s">
        <v>48660</v>
      </c>
    </row>
    <row r="6851" spans="1:4" ht="13.5" x14ac:dyDescent="0.25">
      <c r="A6851" s="684">
        <v>101296</v>
      </c>
      <c r="B6851" s="684" t="s">
        <v>24639</v>
      </c>
      <c r="C6851" s="684" t="s">
        <v>1879</v>
      </c>
      <c r="D6851" s="685" t="s">
        <v>48661</v>
      </c>
    </row>
    <row r="6852" spans="1:4" ht="13.5" x14ac:dyDescent="0.25">
      <c r="A6852" s="684">
        <v>101297</v>
      </c>
      <c r="B6852" s="684" t="s">
        <v>24640</v>
      </c>
      <c r="C6852" s="684" t="s">
        <v>1879</v>
      </c>
      <c r="D6852" s="685" t="s">
        <v>23917</v>
      </c>
    </row>
    <row r="6853" spans="1:4" ht="13.5" x14ac:dyDescent="0.25">
      <c r="A6853" s="684">
        <v>101298</v>
      </c>
      <c r="B6853" s="684" t="s">
        <v>24641</v>
      </c>
      <c r="C6853" s="684" t="s">
        <v>1879</v>
      </c>
      <c r="D6853" s="685" t="s">
        <v>25201</v>
      </c>
    </row>
    <row r="6854" spans="1:4" ht="13.5" x14ac:dyDescent="0.25">
      <c r="A6854" s="684">
        <v>101299</v>
      </c>
      <c r="B6854" s="684" t="s">
        <v>24642</v>
      </c>
      <c r="C6854" s="684" t="s">
        <v>1879</v>
      </c>
      <c r="D6854" s="685" t="s">
        <v>26498</v>
      </c>
    </row>
    <row r="6855" spans="1:4" ht="13.5" x14ac:dyDescent="0.25">
      <c r="A6855" s="684">
        <v>101300</v>
      </c>
      <c r="B6855" s="684" t="s">
        <v>24643</v>
      </c>
      <c r="C6855" s="684" t="s">
        <v>1879</v>
      </c>
      <c r="D6855" s="685" t="s">
        <v>26511</v>
      </c>
    </row>
    <row r="6856" spans="1:4" ht="13.5" x14ac:dyDescent="0.25">
      <c r="A6856" s="684">
        <v>101301</v>
      </c>
      <c r="B6856" s="684" t="s">
        <v>24644</v>
      </c>
      <c r="C6856" s="684" t="s">
        <v>1879</v>
      </c>
      <c r="D6856" s="685" t="s">
        <v>26512</v>
      </c>
    </row>
    <row r="6857" spans="1:4" ht="13.5" x14ac:dyDescent="0.25">
      <c r="A6857" s="684">
        <v>101302</v>
      </c>
      <c r="B6857" s="684" t="s">
        <v>24645</v>
      </c>
      <c r="C6857" s="684" t="s">
        <v>1879</v>
      </c>
      <c r="D6857" s="685" t="s">
        <v>27617</v>
      </c>
    </row>
    <row r="6858" spans="1:4" ht="13.5" x14ac:dyDescent="0.25">
      <c r="A6858" s="684">
        <v>101303</v>
      </c>
      <c r="B6858" s="684" t="s">
        <v>24646</v>
      </c>
      <c r="C6858" s="684" t="s">
        <v>1879</v>
      </c>
      <c r="D6858" s="685" t="s">
        <v>48662</v>
      </c>
    </row>
    <row r="6859" spans="1:4" ht="13.5" x14ac:dyDescent="0.25">
      <c r="A6859" s="684">
        <v>101304</v>
      </c>
      <c r="B6859" s="684" t="s">
        <v>24647</v>
      </c>
      <c r="C6859" s="684" t="s">
        <v>1879</v>
      </c>
      <c r="D6859" s="685" t="s">
        <v>46242</v>
      </c>
    </row>
    <row r="6860" spans="1:4" ht="13.5" x14ac:dyDescent="0.25">
      <c r="A6860" s="684">
        <v>101305</v>
      </c>
      <c r="B6860" s="684" t="s">
        <v>24648</v>
      </c>
      <c r="C6860" s="684" t="s">
        <v>1879</v>
      </c>
      <c r="D6860" s="685" t="s">
        <v>42122</v>
      </c>
    </row>
    <row r="6861" spans="1:4" ht="13.5" x14ac:dyDescent="0.25">
      <c r="A6861" s="684">
        <v>101307</v>
      </c>
      <c r="B6861" s="684" t="s">
        <v>24649</v>
      </c>
      <c r="C6861" s="684" t="s">
        <v>1879</v>
      </c>
      <c r="D6861" s="685" t="s">
        <v>48658</v>
      </c>
    </row>
    <row r="6862" spans="1:4" ht="13.5" x14ac:dyDescent="0.25">
      <c r="A6862" s="684">
        <v>101308</v>
      </c>
      <c r="B6862" s="684" t="s">
        <v>24650</v>
      </c>
      <c r="C6862" s="684" t="s">
        <v>1879</v>
      </c>
      <c r="D6862" s="685" t="s">
        <v>48663</v>
      </c>
    </row>
    <row r="6863" spans="1:4" ht="13.5" x14ac:dyDescent="0.25">
      <c r="A6863" s="684">
        <v>101309</v>
      </c>
      <c r="B6863" s="684" t="s">
        <v>24651</v>
      </c>
      <c r="C6863" s="684" t="s">
        <v>1879</v>
      </c>
      <c r="D6863" s="685" t="s">
        <v>23660</v>
      </c>
    </row>
    <row r="6864" spans="1:4" ht="13.5" x14ac:dyDescent="0.25">
      <c r="A6864" s="684">
        <v>101310</v>
      </c>
      <c r="B6864" s="684" t="s">
        <v>24653</v>
      </c>
      <c r="C6864" s="684" t="s">
        <v>1879</v>
      </c>
      <c r="D6864" s="685" t="s">
        <v>46242</v>
      </c>
    </row>
    <row r="6865" spans="1:4" ht="13.5" x14ac:dyDescent="0.25">
      <c r="A6865" s="684">
        <v>101311</v>
      </c>
      <c r="B6865" s="684" t="s">
        <v>24654</v>
      </c>
      <c r="C6865" s="684" t="s">
        <v>1879</v>
      </c>
      <c r="D6865" s="685" t="s">
        <v>48658</v>
      </c>
    </row>
    <row r="6866" spans="1:4" ht="13.5" x14ac:dyDescent="0.25">
      <c r="A6866" s="684">
        <v>101312</v>
      </c>
      <c r="B6866" s="684" t="s">
        <v>24655</v>
      </c>
      <c r="C6866" s="684" t="s">
        <v>1879</v>
      </c>
      <c r="D6866" s="685" t="s">
        <v>48664</v>
      </c>
    </row>
    <row r="6867" spans="1:4" ht="13.5" x14ac:dyDescent="0.25">
      <c r="A6867" s="684">
        <v>101313</v>
      </c>
      <c r="B6867" s="684" t="s">
        <v>24656</v>
      </c>
      <c r="C6867" s="684" t="s">
        <v>1879</v>
      </c>
      <c r="D6867" s="685" t="s">
        <v>26514</v>
      </c>
    </row>
    <row r="6868" spans="1:4" ht="13.5" x14ac:dyDescent="0.25">
      <c r="A6868" s="684">
        <v>101314</v>
      </c>
      <c r="B6868" s="684" t="s">
        <v>48665</v>
      </c>
      <c r="C6868" s="684" t="s">
        <v>1879</v>
      </c>
      <c r="D6868" s="685" t="s">
        <v>44704</v>
      </c>
    </row>
    <row r="6869" spans="1:4" ht="13.5" x14ac:dyDescent="0.25">
      <c r="A6869" s="684">
        <v>101315</v>
      </c>
      <c r="B6869" s="684" t="s">
        <v>24657</v>
      </c>
      <c r="C6869" s="684" t="s">
        <v>1879</v>
      </c>
      <c r="D6869" s="685" t="s">
        <v>47560</v>
      </c>
    </row>
    <row r="6870" spans="1:4" ht="13.5" x14ac:dyDescent="0.25">
      <c r="A6870" s="684">
        <v>101316</v>
      </c>
      <c r="B6870" s="684" t="s">
        <v>24658</v>
      </c>
      <c r="C6870" s="684" t="s">
        <v>1879</v>
      </c>
      <c r="D6870" s="685" t="s">
        <v>44020</v>
      </c>
    </row>
    <row r="6871" spans="1:4" ht="13.5" x14ac:dyDescent="0.25">
      <c r="A6871" s="684">
        <v>101317</v>
      </c>
      <c r="B6871" s="684" t="s">
        <v>48666</v>
      </c>
      <c r="C6871" s="684" t="s">
        <v>1879</v>
      </c>
      <c r="D6871" s="685" t="s">
        <v>48076</v>
      </c>
    </row>
    <row r="6872" spans="1:4" ht="13.5" x14ac:dyDescent="0.25">
      <c r="A6872" s="684">
        <v>101318</v>
      </c>
      <c r="B6872" s="684" t="s">
        <v>48667</v>
      </c>
      <c r="C6872" s="684" t="s">
        <v>1879</v>
      </c>
      <c r="D6872" s="685" t="s">
        <v>48668</v>
      </c>
    </row>
    <row r="6873" spans="1:4" ht="13.5" x14ac:dyDescent="0.25">
      <c r="A6873" s="684">
        <v>101319</v>
      </c>
      <c r="B6873" s="684" t="s">
        <v>48669</v>
      </c>
      <c r="C6873" s="684" t="s">
        <v>1879</v>
      </c>
      <c r="D6873" s="685" t="s">
        <v>48670</v>
      </c>
    </row>
    <row r="6874" spans="1:4" ht="13.5" x14ac:dyDescent="0.25">
      <c r="A6874" s="684">
        <v>101320</v>
      </c>
      <c r="B6874" s="684" t="s">
        <v>24659</v>
      </c>
      <c r="C6874" s="684" t="s">
        <v>1879</v>
      </c>
      <c r="D6874" s="685" t="s">
        <v>48385</v>
      </c>
    </row>
    <row r="6875" spans="1:4" ht="13.5" x14ac:dyDescent="0.25">
      <c r="A6875" s="684">
        <v>101322</v>
      </c>
      <c r="B6875" s="684" t="s">
        <v>24660</v>
      </c>
      <c r="C6875" s="684" t="s">
        <v>1879</v>
      </c>
      <c r="D6875" s="685" t="s">
        <v>48658</v>
      </c>
    </row>
    <row r="6876" spans="1:4" ht="13.5" x14ac:dyDescent="0.25">
      <c r="A6876" s="684">
        <v>101323</v>
      </c>
      <c r="B6876" s="684" t="s">
        <v>24661</v>
      </c>
      <c r="C6876" s="684" t="s">
        <v>1879</v>
      </c>
      <c r="D6876" s="685" t="s">
        <v>26240</v>
      </c>
    </row>
    <row r="6877" spans="1:4" ht="13.5" x14ac:dyDescent="0.25">
      <c r="A6877" s="684">
        <v>101324</v>
      </c>
      <c r="B6877" s="684" t="s">
        <v>24662</v>
      </c>
      <c r="C6877" s="684" t="s">
        <v>1879</v>
      </c>
      <c r="D6877" s="685" t="s">
        <v>26272</v>
      </c>
    </row>
    <row r="6878" spans="1:4" ht="13.5" x14ac:dyDescent="0.25">
      <c r="A6878" s="684">
        <v>101325</v>
      </c>
      <c r="B6878" s="684" t="s">
        <v>24663</v>
      </c>
      <c r="C6878" s="684" t="s">
        <v>1879</v>
      </c>
      <c r="D6878" s="685" t="s">
        <v>23964</v>
      </c>
    </row>
    <row r="6879" spans="1:4" ht="13.5" x14ac:dyDescent="0.25">
      <c r="A6879" s="684">
        <v>101326</v>
      </c>
      <c r="B6879" s="684" t="s">
        <v>24664</v>
      </c>
      <c r="C6879" s="684" t="s">
        <v>1879</v>
      </c>
      <c r="D6879" s="685" t="s">
        <v>48671</v>
      </c>
    </row>
    <row r="6880" spans="1:4" ht="13.5" x14ac:dyDescent="0.25">
      <c r="A6880" s="684">
        <v>101327</v>
      </c>
      <c r="B6880" s="684" t="s">
        <v>48672</v>
      </c>
      <c r="C6880" s="684" t="s">
        <v>1879</v>
      </c>
      <c r="D6880" s="685" t="s">
        <v>22786</v>
      </c>
    </row>
    <row r="6881" spans="1:4" ht="13.5" x14ac:dyDescent="0.25">
      <c r="A6881" s="684">
        <v>101328</v>
      </c>
      <c r="B6881" s="684" t="s">
        <v>24665</v>
      </c>
      <c r="C6881" s="684" t="s">
        <v>1879</v>
      </c>
      <c r="D6881" s="685" t="s">
        <v>27618</v>
      </c>
    </row>
    <row r="6882" spans="1:4" ht="13.5" x14ac:dyDescent="0.25">
      <c r="A6882" s="684">
        <v>101329</v>
      </c>
      <c r="B6882" s="684" t="s">
        <v>24666</v>
      </c>
      <c r="C6882" s="684" t="s">
        <v>1879</v>
      </c>
      <c r="D6882" s="685" t="s">
        <v>48673</v>
      </c>
    </row>
    <row r="6883" spans="1:4" ht="13.5" x14ac:dyDescent="0.25">
      <c r="A6883" s="684">
        <v>101330</v>
      </c>
      <c r="B6883" s="684" t="s">
        <v>24667</v>
      </c>
      <c r="C6883" s="684" t="s">
        <v>1879</v>
      </c>
      <c r="D6883" s="685" t="s">
        <v>26487</v>
      </c>
    </row>
    <row r="6884" spans="1:4" ht="13.5" x14ac:dyDescent="0.25">
      <c r="A6884" s="684">
        <v>101331</v>
      </c>
      <c r="B6884" s="684" t="s">
        <v>24668</v>
      </c>
      <c r="C6884" s="684" t="s">
        <v>1879</v>
      </c>
      <c r="D6884" s="685" t="s">
        <v>42200</v>
      </c>
    </row>
    <row r="6885" spans="1:4" ht="13.5" x14ac:dyDescent="0.25">
      <c r="A6885" s="684">
        <v>101332</v>
      </c>
      <c r="B6885" s="684" t="s">
        <v>24669</v>
      </c>
      <c r="C6885" s="684" t="s">
        <v>1879</v>
      </c>
      <c r="D6885" s="685" t="s">
        <v>23916</v>
      </c>
    </row>
    <row r="6886" spans="1:4" ht="13.5" x14ac:dyDescent="0.25">
      <c r="A6886" s="684">
        <v>101333</v>
      </c>
      <c r="B6886" s="684" t="s">
        <v>24670</v>
      </c>
      <c r="C6886" s="684" t="s">
        <v>1879</v>
      </c>
      <c r="D6886" s="685" t="s">
        <v>48674</v>
      </c>
    </row>
    <row r="6887" spans="1:4" ht="13.5" x14ac:dyDescent="0.25">
      <c r="A6887" s="684">
        <v>101334</v>
      </c>
      <c r="B6887" s="684" t="s">
        <v>24672</v>
      </c>
      <c r="C6887" s="684" t="s">
        <v>1879</v>
      </c>
      <c r="D6887" s="685" t="s">
        <v>48675</v>
      </c>
    </row>
    <row r="6888" spans="1:4" ht="13.5" x14ac:dyDescent="0.25">
      <c r="A6888" s="684">
        <v>101335</v>
      </c>
      <c r="B6888" s="684" t="s">
        <v>48676</v>
      </c>
      <c r="C6888" s="684" t="s">
        <v>1879</v>
      </c>
      <c r="D6888" s="685" t="s">
        <v>24399</v>
      </c>
    </row>
    <row r="6889" spans="1:4" ht="13.5" x14ac:dyDescent="0.25">
      <c r="A6889" s="684">
        <v>101336</v>
      </c>
      <c r="B6889" s="684" t="s">
        <v>24673</v>
      </c>
      <c r="C6889" s="684" t="s">
        <v>1879</v>
      </c>
      <c r="D6889" s="685" t="s">
        <v>48677</v>
      </c>
    </row>
    <row r="6890" spans="1:4" ht="13.5" x14ac:dyDescent="0.25">
      <c r="A6890" s="684">
        <v>101337</v>
      </c>
      <c r="B6890" s="684" t="s">
        <v>24674</v>
      </c>
      <c r="C6890" s="684" t="s">
        <v>1879</v>
      </c>
      <c r="D6890" s="685" t="s">
        <v>23801</v>
      </c>
    </row>
    <row r="6891" spans="1:4" ht="13.5" x14ac:dyDescent="0.25">
      <c r="A6891" s="684">
        <v>101338</v>
      </c>
      <c r="B6891" s="684" t="s">
        <v>24675</v>
      </c>
      <c r="C6891" s="684" t="s">
        <v>1879</v>
      </c>
      <c r="D6891" s="685" t="s">
        <v>46050</v>
      </c>
    </row>
    <row r="6892" spans="1:4" ht="13.5" x14ac:dyDescent="0.25">
      <c r="A6892" s="684">
        <v>101339</v>
      </c>
      <c r="B6892" s="684" t="s">
        <v>24676</v>
      </c>
      <c r="C6892" s="684" t="s">
        <v>1879</v>
      </c>
      <c r="D6892" s="685" t="s">
        <v>25142</v>
      </c>
    </row>
    <row r="6893" spans="1:4" ht="13.5" x14ac:dyDescent="0.25">
      <c r="A6893" s="684">
        <v>101340</v>
      </c>
      <c r="B6893" s="684" t="s">
        <v>24677</v>
      </c>
      <c r="C6893" s="684" t="s">
        <v>1879</v>
      </c>
      <c r="D6893" s="685" t="s">
        <v>48678</v>
      </c>
    </row>
    <row r="6894" spans="1:4" ht="13.5" x14ac:dyDescent="0.25">
      <c r="A6894" s="684">
        <v>101341</v>
      </c>
      <c r="B6894" s="684" t="s">
        <v>24678</v>
      </c>
      <c r="C6894" s="684" t="s">
        <v>1879</v>
      </c>
      <c r="D6894" s="685" t="s">
        <v>23633</v>
      </c>
    </row>
    <row r="6895" spans="1:4" ht="13.5" x14ac:dyDescent="0.25">
      <c r="A6895" s="684">
        <v>101342</v>
      </c>
      <c r="B6895" s="684" t="s">
        <v>24679</v>
      </c>
      <c r="C6895" s="684" t="s">
        <v>1879</v>
      </c>
      <c r="D6895" s="685" t="s">
        <v>25217</v>
      </c>
    </row>
    <row r="6896" spans="1:4" ht="13.5" x14ac:dyDescent="0.25">
      <c r="A6896" s="684">
        <v>101343</v>
      </c>
      <c r="B6896" s="684" t="s">
        <v>24680</v>
      </c>
      <c r="C6896" s="684" t="s">
        <v>1879</v>
      </c>
      <c r="D6896" s="685" t="s">
        <v>27619</v>
      </c>
    </row>
    <row r="6897" spans="1:4" ht="13.5" x14ac:dyDescent="0.25">
      <c r="A6897" s="684">
        <v>101344</v>
      </c>
      <c r="B6897" s="684" t="s">
        <v>24681</v>
      </c>
      <c r="C6897" s="684" t="s">
        <v>1879</v>
      </c>
      <c r="D6897" s="685" t="s">
        <v>26667</v>
      </c>
    </row>
    <row r="6898" spans="1:4" ht="13.5" x14ac:dyDescent="0.25">
      <c r="A6898" s="684">
        <v>101345</v>
      </c>
      <c r="B6898" s="684" t="s">
        <v>24682</v>
      </c>
      <c r="C6898" s="684" t="s">
        <v>1879</v>
      </c>
      <c r="D6898" s="685" t="s">
        <v>26667</v>
      </c>
    </row>
    <row r="6899" spans="1:4" ht="13.5" x14ac:dyDescent="0.25">
      <c r="A6899" s="684">
        <v>101346</v>
      </c>
      <c r="B6899" s="684" t="s">
        <v>24683</v>
      </c>
      <c r="C6899" s="684" t="s">
        <v>1879</v>
      </c>
      <c r="D6899" s="685" t="s">
        <v>48679</v>
      </c>
    </row>
    <row r="6900" spans="1:4" ht="13.5" x14ac:dyDescent="0.25">
      <c r="A6900" s="684">
        <v>101347</v>
      </c>
      <c r="B6900" s="684" t="s">
        <v>24684</v>
      </c>
      <c r="C6900" s="684" t="s">
        <v>1879</v>
      </c>
      <c r="D6900" s="685" t="s">
        <v>48680</v>
      </c>
    </row>
    <row r="6901" spans="1:4" ht="13.5" x14ac:dyDescent="0.25">
      <c r="A6901" s="684">
        <v>101348</v>
      </c>
      <c r="B6901" s="684" t="s">
        <v>24685</v>
      </c>
      <c r="C6901" s="684" t="s">
        <v>1879</v>
      </c>
      <c r="D6901" s="685" t="s">
        <v>48681</v>
      </c>
    </row>
    <row r="6902" spans="1:4" ht="13.5" x14ac:dyDescent="0.25">
      <c r="A6902" s="684">
        <v>101349</v>
      </c>
      <c r="B6902" s="684" t="s">
        <v>24686</v>
      </c>
      <c r="C6902" s="684" t="s">
        <v>1879</v>
      </c>
      <c r="D6902" s="685" t="s">
        <v>23983</v>
      </c>
    </row>
    <row r="6903" spans="1:4" ht="13.5" x14ac:dyDescent="0.25">
      <c r="A6903" s="684">
        <v>101350</v>
      </c>
      <c r="B6903" s="684" t="s">
        <v>24687</v>
      </c>
      <c r="C6903" s="684" t="s">
        <v>1879</v>
      </c>
      <c r="D6903" s="685" t="s">
        <v>48682</v>
      </c>
    </row>
    <row r="6904" spans="1:4" ht="13.5" x14ac:dyDescent="0.25">
      <c r="A6904" s="684">
        <v>101351</v>
      </c>
      <c r="B6904" s="684" t="s">
        <v>24688</v>
      </c>
      <c r="C6904" s="684" t="s">
        <v>1879</v>
      </c>
      <c r="D6904" s="685" t="s">
        <v>48683</v>
      </c>
    </row>
    <row r="6905" spans="1:4" ht="13.5" x14ac:dyDescent="0.25">
      <c r="A6905" s="684">
        <v>101352</v>
      </c>
      <c r="B6905" s="684" t="s">
        <v>24690</v>
      </c>
      <c r="C6905" s="684" t="s">
        <v>1879</v>
      </c>
      <c r="D6905" s="685" t="s">
        <v>27620</v>
      </c>
    </row>
    <row r="6906" spans="1:4" ht="13.5" x14ac:dyDescent="0.25">
      <c r="A6906" s="684">
        <v>101353</v>
      </c>
      <c r="B6906" s="684" t="s">
        <v>24691</v>
      </c>
      <c r="C6906" s="684" t="s">
        <v>1879</v>
      </c>
      <c r="D6906" s="685" t="s">
        <v>25816</v>
      </c>
    </row>
    <row r="6907" spans="1:4" ht="13.5" x14ac:dyDescent="0.25">
      <c r="A6907" s="684">
        <v>101354</v>
      </c>
      <c r="B6907" s="684" t="s">
        <v>48684</v>
      </c>
      <c r="C6907" s="684" t="s">
        <v>1879</v>
      </c>
      <c r="D6907" s="685" t="s">
        <v>27621</v>
      </c>
    </row>
    <row r="6908" spans="1:4" ht="13.5" x14ac:dyDescent="0.25">
      <c r="A6908" s="684">
        <v>101355</v>
      </c>
      <c r="B6908" s="684" t="s">
        <v>24692</v>
      </c>
      <c r="C6908" s="684" t="s">
        <v>1879</v>
      </c>
      <c r="D6908" s="685" t="s">
        <v>27622</v>
      </c>
    </row>
    <row r="6909" spans="1:4" ht="13.5" x14ac:dyDescent="0.25">
      <c r="A6909" s="684">
        <v>101356</v>
      </c>
      <c r="B6909" s="684" t="s">
        <v>24693</v>
      </c>
      <c r="C6909" s="684" t="s">
        <v>1879</v>
      </c>
      <c r="D6909" s="685" t="s">
        <v>27623</v>
      </c>
    </row>
    <row r="6910" spans="1:4" ht="13.5" x14ac:dyDescent="0.25">
      <c r="A6910" s="684">
        <v>101357</v>
      </c>
      <c r="B6910" s="684" t="s">
        <v>24694</v>
      </c>
      <c r="C6910" s="684" t="s">
        <v>1879</v>
      </c>
      <c r="D6910" s="685" t="s">
        <v>26240</v>
      </c>
    </row>
    <row r="6911" spans="1:4" ht="13.5" x14ac:dyDescent="0.25">
      <c r="A6911" s="684">
        <v>101358</v>
      </c>
      <c r="B6911" s="684" t="s">
        <v>24695</v>
      </c>
      <c r="C6911" s="684" t="s">
        <v>1879</v>
      </c>
      <c r="D6911" s="685" t="s">
        <v>26503</v>
      </c>
    </row>
    <row r="6912" spans="1:4" ht="13.5" x14ac:dyDescent="0.25">
      <c r="A6912" s="684">
        <v>101359</v>
      </c>
      <c r="B6912" s="684" t="s">
        <v>24696</v>
      </c>
      <c r="C6912" s="684" t="s">
        <v>1879</v>
      </c>
      <c r="D6912" s="685" t="s">
        <v>45679</v>
      </c>
    </row>
    <row r="6913" spans="1:4" ht="13.5" x14ac:dyDescent="0.25">
      <c r="A6913" s="684">
        <v>101360</v>
      </c>
      <c r="B6913" s="684" t="s">
        <v>24697</v>
      </c>
      <c r="C6913" s="684" t="s">
        <v>1879</v>
      </c>
      <c r="D6913" s="685" t="s">
        <v>47948</v>
      </c>
    </row>
    <row r="6914" spans="1:4" ht="13.5" x14ac:dyDescent="0.25">
      <c r="A6914" s="684">
        <v>101361</v>
      </c>
      <c r="B6914" s="684" t="s">
        <v>24698</v>
      </c>
      <c r="C6914" s="684" t="s">
        <v>1879</v>
      </c>
      <c r="D6914" s="685" t="s">
        <v>48685</v>
      </c>
    </row>
    <row r="6915" spans="1:4" ht="13.5" x14ac:dyDescent="0.25">
      <c r="A6915" s="684">
        <v>101362</v>
      </c>
      <c r="B6915" s="684" t="s">
        <v>48686</v>
      </c>
      <c r="C6915" s="684" t="s">
        <v>1879</v>
      </c>
      <c r="D6915" s="685" t="s">
        <v>47601</v>
      </c>
    </row>
    <row r="6916" spans="1:4" ht="13.5" x14ac:dyDescent="0.25">
      <c r="A6916" s="684">
        <v>101363</v>
      </c>
      <c r="B6916" s="684" t="s">
        <v>24699</v>
      </c>
      <c r="C6916" s="684" t="s">
        <v>1879</v>
      </c>
      <c r="D6916" s="685" t="s">
        <v>48658</v>
      </c>
    </row>
    <row r="6917" spans="1:4" ht="13.5" x14ac:dyDescent="0.25">
      <c r="A6917" s="684">
        <v>101364</v>
      </c>
      <c r="B6917" s="684" t="s">
        <v>24700</v>
      </c>
      <c r="C6917" s="684" t="s">
        <v>1879</v>
      </c>
      <c r="D6917" s="685" t="s">
        <v>47085</v>
      </c>
    </row>
    <row r="6918" spans="1:4" ht="13.5" x14ac:dyDescent="0.25">
      <c r="A6918" s="684">
        <v>101365</v>
      </c>
      <c r="B6918" s="684" t="s">
        <v>24701</v>
      </c>
      <c r="C6918" s="684" t="s">
        <v>1879</v>
      </c>
      <c r="D6918" s="685" t="s">
        <v>27624</v>
      </c>
    </row>
    <row r="6919" spans="1:4" ht="13.5" x14ac:dyDescent="0.25">
      <c r="A6919" s="684">
        <v>101366</v>
      </c>
      <c r="B6919" s="684" t="s">
        <v>24702</v>
      </c>
      <c r="C6919" s="684" t="s">
        <v>1879</v>
      </c>
      <c r="D6919" s="685" t="s">
        <v>27625</v>
      </c>
    </row>
    <row r="6920" spans="1:4" ht="13.5" x14ac:dyDescent="0.25">
      <c r="A6920" s="684">
        <v>101367</v>
      </c>
      <c r="B6920" s="684" t="s">
        <v>48687</v>
      </c>
      <c r="C6920" s="684" t="s">
        <v>1879</v>
      </c>
      <c r="D6920" s="685" t="s">
        <v>26889</v>
      </c>
    </row>
    <row r="6921" spans="1:4" ht="13.5" x14ac:dyDescent="0.25">
      <c r="A6921" s="684">
        <v>101368</v>
      </c>
      <c r="B6921" s="684" t="s">
        <v>24703</v>
      </c>
      <c r="C6921" s="684" t="s">
        <v>1879</v>
      </c>
      <c r="D6921" s="685" t="s">
        <v>48564</v>
      </c>
    </row>
    <row r="6922" spans="1:4" ht="13.5" x14ac:dyDescent="0.25">
      <c r="A6922" s="684">
        <v>101369</v>
      </c>
      <c r="B6922" s="684" t="s">
        <v>24704</v>
      </c>
      <c r="C6922" s="684" t="s">
        <v>1879</v>
      </c>
      <c r="D6922" s="685" t="s">
        <v>48688</v>
      </c>
    </row>
    <row r="6923" spans="1:4" ht="13.5" x14ac:dyDescent="0.25">
      <c r="A6923" s="684">
        <v>101370</v>
      </c>
      <c r="B6923" s="684" t="s">
        <v>24705</v>
      </c>
      <c r="C6923" s="684" t="s">
        <v>1879</v>
      </c>
      <c r="D6923" s="685" t="s">
        <v>48683</v>
      </c>
    </row>
    <row r="6924" spans="1:4" ht="13.5" x14ac:dyDescent="0.25">
      <c r="A6924" s="684">
        <v>101371</v>
      </c>
      <c r="B6924" s="684" t="s">
        <v>24706</v>
      </c>
      <c r="C6924" s="684" t="s">
        <v>1879</v>
      </c>
      <c r="D6924" s="685" t="s">
        <v>48689</v>
      </c>
    </row>
    <row r="6925" spans="1:4" ht="13.5" x14ac:dyDescent="0.25">
      <c r="A6925" s="684">
        <v>101372</v>
      </c>
      <c r="B6925" s="684" t="s">
        <v>24707</v>
      </c>
      <c r="C6925" s="684" t="s">
        <v>1879</v>
      </c>
      <c r="D6925" s="685" t="s">
        <v>23059</v>
      </c>
    </row>
    <row r="6926" spans="1:4" ht="13.5" x14ac:dyDescent="0.25">
      <c r="A6926" s="684">
        <v>101373</v>
      </c>
      <c r="B6926" s="684" t="s">
        <v>48690</v>
      </c>
      <c r="C6926" s="684" t="s">
        <v>1877</v>
      </c>
      <c r="D6926" s="685" t="s">
        <v>48691</v>
      </c>
    </row>
    <row r="6927" spans="1:4" ht="13.5" x14ac:dyDescent="0.25">
      <c r="A6927" s="684">
        <v>101374</v>
      </c>
      <c r="B6927" s="684" t="s">
        <v>22850</v>
      </c>
      <c r="C6927" s="684" t="s">
        <v>1879</v>
      </c>
      <c r="D6927" s="685" t="s">
        <v>48692</v>
      </c>
    </row>
    <row r="6928" spans="1:4" ht="13.5" x14ac:dyDescent="0.25">
      <c r="A6928" s="684">
        <v>101375</v>
      </c>
      <c r="B6928" s="684" t="s">
        <v>24708</v>
      </c>
      <c r="C6928" s="684" t="s">
        <v>1879</v>
      </c>
      <c r="D6928" s="685" t="s">
        <v>48693</v>
      </c>
    </row>
    <row r="6929" spans="1:4" ht="13.5" x14ac:dyDescent="0.25">
      <c r="A6929" s="684">
        <v>101376</v>
      </c>
      <c r="B6929" s="684" t="s">
        <v>24709</v>
      </c>
      <c r="C6929" s="684" t="s">
        <v>1879</v>
      </c>
      <c r="D6929" s="685" t="s">
        <v>48694</v>
      </c>
    </row>
    <row r="6930" spans="1:4" ht="13.5" x14ac:dyDescent="0.25">
      <c r="A6930" s="684">
        <v>101377</v>
      </c>
      <c r="B6930" s="684" t="s">
        <v>22853</v>
      </c>
      <c r="C6930" s="684" t="s">
        <v>1879</v>
      </c>
      <c r="D6930" s="685" t="s">
        <v>48695</v>
      </c>
    </row>
    <row r="6931" spans="1:4" ht="13.5" x14ac:dyDescent="0.25">
      <c r="A6931" s="684">
        <v>101378</v>
      </c>
      <c r="B6931" s="684" t="s">
        <v>23469</v>
      </c>
      <c r="C6931" s="684" t="s">
        <v>1879</v>
      </c>
      <c r="D6931" s="685" t="s">
        <v>48696</v>
      </c>
    </row>
    <row r="6932" spans="1:4" ht="13.5" x14ac:dyDescent="0.25">
      <c r="A6932" s="684">
        <v>101379</v>
      </c>
      <c r="B6932" s="684" t="s">
        <v>24710</v>
      </c>
      <c r="C6932" s="684" t="s">
        <v>1879</v>
      </c>
      <c r="D6932" s="685" t="s">
        <v>48697</v>
      </c>
    </row>
    <row r="6933" spans="1:4" ht="13.5" x14ac:dyDescent="0.25">
      <c r="A6933" s="684">
        <v>101380</v>
      </c>
      <c r="B6933" s="684" t="s">
        <v>22855</v>
      </c>
      <c r="C6933" s="684" t="s">
        <v>1879</v>
      </c>
      <c r="D6933" s="685" t="s">
        <v>48698</v>
      </c>
    </row>
    <row r="6934" spans="1:4" ht="13.5" x14ac:dyDescent="0.25">
      <c r="A6934" s="684">
        <v>101381</v>
      </c>
      <c r="B6934" s="684" t="s">
        <v>22856</v>
      </c>
      <c r="C6934" s="684" t="s">
        <v>1879</v>
      </c>
      <c r="D6934" s="685" t="s">
        <v>48699</v>
      </c>
    </row>
    <row r="6935" spans="1:4" ht="13.5" x14ac:dyDescent="0.25">
      <c r="A6935" s="684">
        <v>101382</v>
      </c>
      <c r="B6935" s="684" t="s">
        <v>24711</v>
      </c>
      <c r="C6935" s="684" t="s">
        <v>1879</v>
      </c>
      <c r="D6935" s="685" t="s">
        <v>48700</v>
      </c>
    </row>
    <row r="6936" spans="1:4" ht="13.5" x14ac:dyDescent="0.25">
      <c r="A6936" s="684">
        <v>101383</v>
      </c>
      <c r="B6936" s="684" t="s">
        <v>23470</v>
      </c>
      <c r="C6936" s="684" t="s">
        <v>1879</v>
      </c>
      <c r="D6936" s="685" t="s">
        <v>48701</v>
      </c>
    </row>
    <row r="6937" spans="1:4" ht="13.5" x14ac:dyDescent="0.25">
      <c r="A6937" s="684">
        <v>101384</v>
      </c>
      <c r="B6937" s="684" t="s">
        <v>22859</v>
      </c>
      <c r="C6937" s="684" t="s">
        <v>1879</v>
      </c>
      <c r="D6937" s="685" t="s">
        <v>48702</v>
      </c>
    </row>
    <row r="6938" spans="1:4" ht="13.5" x14ac:dyDescent="0.25">
      <c r="A6938" s="684">
        <v>101385</v>
      </c>
      <c r="B6938" s="684" t="s">
        <v>24712</v>
      </c>
      <c r="C6938" s="684" t="s">
        <v>1879</v>
      </c>
      <c r="D6938" s="685" t="s">
        <v>48703</v>
      </c>
    </row>
    <row r="6939" spans="1:4" ht="13.5" x14ac:dyDescent="0.25">
      <c r="A6939" s="684">
        <v>101386</v>
      </c>
      <c r="B6939" s="684" t="s">
        <v>22861</v>
      </c>
      <c r="C6939" s="684" t="s">
        <v>1879</v>
      </c>
      <c r="D6939" s="685" t="s">
        <v>48704</v>
      </c>
    </row>
    <row r="6940" spans="1:4" ht="13.5" x14ac:dyDescent="0.25">
      <c r="A6940" s="684">
        <v>101387</v>
      </c>
      <c r="B6940" s="684" t="s">
        <v>24713</v>
      </c>
      <c r="C6940" s="684" t="s">
        <v>1879</v>
      </c>
      <c r="D6940" s="685" t="s">
        <v>48705</v>
      </c>
    </row>
    <row r="6941" spans="1:4" ht="13.5" x14ac:dyDescent="0.25">
      <c r="A6941" s="684">
        <v>101388</v>
      </c>
      <c r="B6941" s="684" t="s">
        <v>22863</v>
      </c>
      <c r="C6941" s="684" t="s">
        <v>1879</v>
      </c>
      <c r="D6941" s="685" t="s">
        <v>48706</v>
      </c>
    </row>
    <row r="6942" spans="1:4" ht="13.5" x14ac:dyDescent="0.25">
      <c r="A6942" s="684">
        <v>101389</v>
      </c>
      <c r="B6942" s="684" t="s">
        <v>22864</v>
      </c>
      <c r="C6942" s="684" t="s">
        <v>1879</v>
      </c>
      <c r="D6942" s="685" t="s">
        <v>48707</v>
      </c>
    </row>
    <row r="6943" spans="1:4" ht="13.5" x14ac:dyDescent="0.25">
      <c r="A6943" s="684">
        <v>101390</v>
      </c>
      <c r="B6943" s="684" t="s">
        <v>24714</v>
      </c>
      <c r="C6943" s="684" t="s">
        <v>1879</v>
      </c>
      <c r="D6943" s="685" t="s">
        <v>48708</v>
      </c>
    </row>
    <row r="6944" spans="1:4" ht="13.5" x14ac:dyDescent="0.25">
      <c r="A6944" s="684">
        <v>101391</v>
      </c>
      <c r="B6944" s="684" t="s">
        <v>24715</v>
      </c>
      <c r="C6944" s="684" t="s">
        <v>1879</v>
      </c>
      <c r="D6944" s="685" t="s">
        <v>48709</v>
      </c>
    </row>
    <row r="6945" spans="1:4" ht="13.5" x14ac:dyDescent="0.25">
      <c r="A6945" s="684">
        <v>101392</v>
      </c>
      <c r="B6945" s="684" t="s">
        <v>24716</v>
      </c>
      <c r="C6945" s="684" t="s">
        <v>1879</v>
      </c>
      <c r="D6945" s="685" t="s">
        <v>48710</v>
      </c>
    </row>
    <row r="6946" spans="1:4" ht="13.5" x14ac:dyDescent="0.25">
      <c r="A6946" s="684">
        <v>101394</v>
      </c>
      <c r="B6946" s="684" t="s">
        <v>22868</v>
      </c>
      <c r="C6946" s="684" t="s">
        <v>1879</v>
      </c>
      <c r="D6946" s="685" t="s">
        <v>48699</v>
      </c>
    </row>
    <row r="6947" spans="1:4" ht="13.5" x14ac:dyDescent="0.25">
      <c r="A6947" s="684">
        <v>101395</v>
      </c>
      <c r="B6947" s="684" t="s">
        <v>24717</v>
      </c>
      <c r="C6947" s="684" t="s">
        <v>1879</v>
      </c>
      <c r="D6947" s="685" t="s">
        <v>48711</v>
      </c>
    </row>
    <row r="6948" spans="1:4" ht="13.5" x14ac:dyDescent="0.25">
      <c r="A6948" s="684">
        <v>101396</v>
      </c>
      <c r="B6948" s="684" t="s">
        <v>24718</v>
      </c>
      <c r="C6948" s="684" t="s">
        <v>1879</v>
      </c>
      <c r="D6948" s="685" t="s">
        <v>48712</v>
      </c>
    </row>
    <row r="6949" spans="1:4" ht="13.5" x14ac:dyDescent="0.25">
      <c r="A6949" s="684">
        <v>101397</v>
      </c>
      <c r="B6949" s="684" t="s">
        <v>22870</v>
      </c>
      <c r="C6949" s="684" t="s">
        <v>1879</v>
      </c>
      <c r="D6949" s="685" t="s">
        <v>48713</v>
      </c>
    </row>
    <row r="6950" spans="1:4" ht="13.5" x14ac:dyDescent="0.25">
      <c r="A6950" s="684">
        <v>101398</v>
      </c>
      <c r="B6950" s="684" t="s">
        <v>24719</v>
      </c>
      <c r="C6950" s="684" t="s">
        <v>1879</v>
      </c>
      <c r="D6950" s="685" t="s">
        <v>48714</v>
      </c>
    </row>
    <row r="6951" spans="1:4" ht="13.5" x14ac:dyDescent="0.25">
      <c r="A6951" s="684">
        <v>101399</v>
      </c>
      <c r="B6951" s="684" t="s">
        <v>22872</v>
      </c>
      <c r="C6951" s="684" t="s">
        <v>1879</v>
      </c>
      <c r="D6951" s="685" t="s">
        <v>48715</v>
      </c>
    </row>
    <row r="6952" spans="1:4" ht="13.5" x14ac:dyDescent="0.25">
      <c r="A6952" s="684">
        <v>101400</v>
      </c>
      <c r="B6952" s="684" t="s">
        <v>48716</v>
      </c>
      <c r="C6952" s="684" t="s">
        <v>1879</v>
      </c>
      <c r="D6952" s="685" t="s">
        <v>48717</v>
      </c>
    </row>
    <row r="6953" spans="1:4" ht="13.5" x14ac:dyDescent="0.25">
      <c r="A6953" s="684">
        <v>101401</v>
      </c>
      <c r="B6953" s="684" t="s">
        <v>22873</v>
      </c>
      <c r="C6953" s="684" t="s">
        <v>1879</v>
      </c>
      <c r="D6953" s="685" t="s">
        <v>48718</v>
      </c>
    </row>
    <row r="6954" spans="1:4" ht="13.5" x14ac:dyDescent="0.25">
      <c r="A6954" s="684">
        <v>101402</v>
      </c>
      <c r="B6954" s="684" t="s">
        <v>22874</v>
      </c>
      <c r="C6954" s="684" t="s">
        <v>1879</v>
      </c>
      <c r="D6954" s="685" t="s">
        <v>48719</v>
      </c>
    </row>
    <row r="6955" spans="1:4" ht="13.5" x14ac:dyDescent="0.25">
      <c r="A6955" s="684">
        <v>101403</v>
      </c>
      <c r="B6955" s="684" t="s">
        <v>48690</v>
      </c>
      <c r="C6955" s="684" t="s">
        <v>1879</v>
      </c>
      <c r="D6955" s="685" t="s">
        <v>48720</v>
      </c>
    </row>
    <row r="6956" spans="1:4" ht="13.5" x14ac:dyDescent="0.25">
      <c r="A6956" s="684">
        <v>101404</v>
      </c>
      <c r="B6956" s="684" t="s">
        <v>48578</v>
      </c>
      <c r="C6956" s="684" t="s">
        <v>1879</v>
      </c>
      <c r="D6956" s="685" t="s">
        <v>48721</v>
      </c>
    </row>
    <row r="6957" spans="1:4" ht="13.5" x14ac:dyDescent="0.25">
      <c r="A6957" s="684">
        <v>101405</v>
      </c>
      <c r="B6957" s="684" t="s">
        <v>48580</v>
      </c>
      <c r="C6957" s="684" t="s">
        <v>1879</v>
      </c>
      <c r="D6957" s="685" t="s">
        <v>48722</v>
      </c>
    </row>
    <row r="6958" spans="1:4" ht="13.5" x14ac:dyDescent="0.25">
      <c r="A6958" s="684">
        <v>101407</v>
      </c>
      <c r="B6958" s="684" t="s">
        <v>22875</v>
      </c>
      <c r="C6958" s="684" t="s">
        <v>1879</v>
      </c>
      <c r="D6958" s="685" t="s">
        <v>48699</v>
      </c>
    </row>
    <row r="6959" spans="1:4" ht="13.5" x14ac:dyDescent="0.25">
      <c r="A6959" s="684">
        <v>101408</v>
      </c>
      <c r="B6959" s="684" t="s">
        <v>22876</v>
      </c>
      <c r="C6959" s="684" t="s">
        <v>1879</v>
      </c>
      <c r="D6959" s="685" t="s">
        <v>48723</v>
      </c>
    </row>
    <row r="6960" spans="1:4" ht="13.5" x14ac:dyDescent="0.25">
      <c r="A6960" s="684">
        <v>101409</v>
      </c>
      <c r="B6960" s="684" t="s">
        <v>24720</v>
      </c>
      <c r="C6960" s="684" t="s">
        <v>1879</v>
      </c>
      <c r="D6960" s="685" t="s">
        <v>48724</v>
      </c>
    </row>
    <row r="6961" spans="1:4" ht="13.5" x14ac:dyDescent="0.25">
      <c r="A6961" s="684">
        <v>101410</v>
      </c>
      <c r="B6961" s="684" t="s">
        <v>22922</v>
      </c>
      <c r="C6961" s="684" t="s">
        <v>1879</v>
      </c>
      <c r="D6961" s="685" t="s">
        <v>48725</v>
      </c>
    </row>
    <row r="6962" spans="1:4" ht="13.5" x14ac:dyDescent="0.25">
      <c r="A6962" s="684">
        <v>101411</v>
      </c>
      <c r="B6962" s="684" t="s">
        <v>48726</v>
      </c>
      <c r="C6962" s="684" t="s">
        <v>1879</v>
      </c>
      <c r="D6962" s="685" t="s">
        <v>48727</v>
      </c>
    </row>
    <row r="6963" spans="1:4" ht="13.5" x14ac:dyDescent="0.25">
      <c r="A6963" s="684">
        <v>101412</v>
      </c>
      <c r="B6963" s="684" t="s">
        <v>24721</v>
      </c>
      <c r="C6963" s="684" t="s">
        <v>1879</v>
      </c>
      <c r="D6963" s="685" t="s">
        <v>48728</v>
      </c>
    </row>
    <row r="6964" spans="1:4" ht="13.5" x14ac:dyDescent="0.25">
      <c r="A6964" s="684">
        <v>101413</v>
      </c>
      <c r="B6964" s="684" t="s">
        <v>22878</v>
      </c>
      <c r="C6964" s="684" t="s">
        <v>1879</v>
      </c>
      <c r="D6964" s="685" t="s">
        <v>48729</v>
      </c>
    </row>
    <row r="6965" spans="1:4" ht="13.5" x14ac:dyDescent="0.25">
      <c r="A6965" s="684">
        <v>101414</v>
      </c>
      <c r="B6965" s="684" t="s">
        <v>24722</v>
      </c>
      <c r="C6965" s="684" t="s">
        <v>1879</v>
      </c>
      <c r="D6965" s="685" t="s">
        <v>48730</v>
      </c>
    </row>
    <row r="6966" spans="1:4" ht="13.5" x14ac:dyDescent="0.25">
      <c r="A6966" s="684">
        <v>101415</v>
      </c>
      <c r="B6966" s="684" t="s">
        <v>24723</v>
      </c>
      <c r="C6966" s="684" t="s">
        <v>1879</v>
      </c>
      <c r="D6966" s="685" t="s">
        <v>48731</v>
      </c>
    </row>
    <row r="6967" spans="1:4" ht="13.5" x14ac:dyDescent="0.25">
      <c r="A6967" s="684">
        <v>101416</v>
      </c>
      <c r="B6967" s="684" t="s">
        <v>23472</v>
      </c>
      <c r="C6967" s="684" t="s">
        <v>1879</v>
      </c>
      <c r="D6967" s="685" t="s">
        <v>48732</v>
      </c>
    </row>
    <row r="6968" spans="1:4" ht="13.5" x14ac:dyDescent="0.25">
      <c r="A6968" s="684">
        <v>101417</v>
      </c>
      <c r="B6968" s="684" t="s">
        <v>24724</v>
      </c>
      <c r="C6968" s="684" t="s">
        <v>1879</v>
      </c>
      <c r="D6968" s="685" t="s">
        <v>48733</v>
      </c>
    </row>
    <row r="6969" spans="1:4" ht="13.5" x14ac:dyDescent="0.25">
      <c r="A6969" s="684">
        <v>101418</v>
      </c>
      <c r="B6969" s="684" t="s">
        <v>24725</v>
      </c>
      <c r="C6969" s="684" t="s">
        <v>1879</v>
      </c>
      <c r="D6969" s="685" t="s">
        <v>48734</v>
      </c>
    </row>
    <row r="6970" spans="1:4" ht="13.5" x14ac:dyDescent="0.25">
      <c r="A6970" s="684">
        <v>101419</v>
      </c>
      <c r="B6970" s="684" t="s">
        <v>24726</v>
      </c>
      <c r="C6970" s="684" t="s">
        <v>1879</v>
      </c>
      <c r="D6970" s="685" t="s">
        <v>48735</v>
      </c>
    </row>
    <row r="6971" spans="1:4" ht="13.5" x14ac:dyDescent="0.25">
      <c r="A6971" s="684">
        <v>101420</v>
      </c>
      <c r="B6971" s="684" t="s">
        <v>24727</v>
      </c>
      <c r="C6971" s="684" t="s">
        <v>1879</v>
      </c>
      <c r="D6971" s="685" t="s">
        <v>48736</v>
      </c>
    </row>
    <row r="6972" spans="1:4" ht="13.5" x14ac:dyDescent="0.25">
      <c r="A6972" s="684">
        <v>101421</v>
      </c>
      <c r="B6972" s="684" t="s">
        <v>24728</v>
      </c>
      <c r="C6972" s="684" t="s">
        <v>1879</v>
      </c>
      <c r="D6972" s="685" t="s">
        <v>48737</v>
      </c>
    </row>
    <row r="6973" spans="1:4" ht="13.5" x14ac:dyDescent="0.25">
      <c r="A6973" s="684">
        <v>101422</v>
      </c>
      <c r="B6973" s="684" t="s">
        <v>24729</v>
      </c>
      <c r="C6973" s="684" t="s">
        <v>1879</v>
      </c>
      <c r="D6973" s="685" t="s">
        <v>48738</v>
      </c>
    </row>
    <row r="6974" spans="1:4" ht="13.5" x14ac:dyDescent="0.25">
      <c r="A6974" s="684">
        <v>101423</v>
      </c>
      <c r="B6974" s="684" t="s">
        <v>48739</v>
      </c>
      <c r="C6974" s="684" t="s">
        <v>1879</v>
      </c>
      <c r="D6974" s="685" t="s">
        <v>48740</v>
      </c>
    </row>
    <row r="6975" spans="1:4" ht="13.5" x14ac:dyDescent="0.25">
      <c r="A6975" s="684">
        <v>101424</v>
      </c>
      <c r="B6975" s="684" t="s">
        <v>24730</v>
      </c>
      <c r="C6975" s="684" t="s">
        <v>1879</v>
      </c>
      <c r="D6975" s="685" t="s">
        <v>48741</v>
      </c>
    </row>
    <row r="6976" spans="1:4" ht="13.5" x14ac:dyDescent="0.25">
      <c r="A6976" s="684">
        <v>101425</v>
      </c>
      <c r="B6976" s="684" t="s">
        <v>24731</v>
      </c>
      <c r="C6976" s="684" t="s">
        <v>1879</v>
      </c>
      <c r="D6976" s="685" t="s">
        <v>48742</v>
      </c>
    </row>
    <row r="6977" spans="1:4" ht="13.5" x14ac:dyDescent="0.25">
      <c r="A6977" s="684">
        <v>101426</v>
      </c>
      <c r="B6977" s="684" t="s">
        <v>24732</v>
      </c>
      <c r="C6977" s="684" t="s">
        <v>1879</v>
      </c>
      <c r="D6977" s="685" t="s">
        <v>48743</v>
      </c>
    </row>
    <row r="6978" spans="1:4" ht="13.5" x14ac:dyDescent="0.25">
      <c r="A6978" s="684">
        <v>101427</v>
      </c>
      <c r="B6978" s="684" t="s">
        <v>22889</v>
      </c>
      <c r="C6978" s="684" t="s">
        <v>1879</v>
      </c>
      <c r="D6978" s="685" t="s">
        <v>48744</v>
      </c>
    </row>
    <row r="6979" spans="1:4" ht="13.5" x14ac:dyDescent="0.25">
      <c r="A6979" s="684">
        <v>101428</v>
      </c>
      <c r="B6979" s="684" t="s">
        <v>24733</v>
      </c>
      <c r="C6979" s="684" t="s">
        <v>1879</v>
      </c>
      <c r="D6979" s="685" t="s">
        <v>48745</v>
      </c>
    </row>
    <row r="6980" spans="1:4" ht="13.5" x14ac:dyDescent="0.25">
      <c r="A6980" s="684">
        <v>101429</v>
      </c>
      <c r="B6980" s="684" t="s">
        <v>24734</v>
      </c>
      <c r="C6980" s="684" t="s">
        <v>1879</v>
      </c>
      <c r="D6980" s="685" t="s">
        <v>48746</v>
      </c>
    </row>
    <row r="6981" spans="1:4" ht="13.5" x14ac:dyDescent="0.25">
      <c r="A6981" s="684">
        <v>101430</v>
      </c>
      <c r="B6981" s="684" t="s">
        <v>24735</v>
      </c>
      <c r="C6981" s="684" t="s">
        <v>1879</v>
      </c>
      <c r="D6981" s="685" t="s">
        <v>48747</v>
      </c>
    </row>
    <row r="6982" spans="1:4" ht="13.5" x14ac:dyDescent="0.25">
      <c r="A6982" s="684">
        <v>101431</v>
      </c>
      <c r="B6982" s="684" t="s">
        <v>22892</v>
      </c>
      <c r="C6982" s="684" t="s">
        <v>1879</v>
      </c>
      <c r="D6982" s="685" t="s">
        <v>48748</v>
      </c>
    </row>
    <row r="6983" spans="1:4" ht="13.5" x14ac:dyDescent="0.25">
      <c r="A6983" s="684">
        <v>101432</v>
      </c>
      <c r="B6983" s="684" t="s">
        <v>24736</v>
      </c>
      <c r="C6983" s="684" t="s">
        <v>1879</v>
      </c>
      <c r="D6983" s="685" t="s">
        <v>48749</v>
      </c>
    </row>
    <row r="6984" spans="1:4" ht="13.5" x14ac:dyDescent="0.25">
      <c r="A6984" s="684">
        <v>101433</v>
      </c>
      <c r="B6984" s="684" t="s">
        <v>22894</v>
      </c>
      <c r="C6984" s="684" t="s">
        <v>1879</v>
      </c>
      <c r="D6984" s="685" t="s">
        <v>48749</v>
      </c>
    </row>
    <row r="6985" spans="1:4" ht="13.5" x14ac:dyDescent="0.25">
      <c r="A6985" s="684">
        <v>101434</v>
      </c>
      <c r="B6985" s="684" t="s">
        <v>24737</v>
      </c>
      <c r="C6985" s="684" t="s">
        <v>1879</v>
      </c>
      <c r="D6985" s="685" t="s">
        <v>48750</v>
      </c>
    </row>
    <row r="6986" spans="1:4" ht="13.5" x14ac:dyDescent="0.25">
      <c r="A6986" s="684">
        <v>101435</v>
      </c>
      <c r="B6986" s="684" t="s">
        <v>24738</v>
      </c>
      <c r="C6986" s="684" t="s">
        <v>1879</v>
      </c>
      <c r="D6986" s="685" t="s">
        <v>48751</v>
      </c>
    </row>
    <row r="6987" spans="1:4" ht="13.5" x14ac:dyDescent="0.25">
      <c r="A6987" s="684">
        <v>101436</v>
      </c>
      <c r="B6987" s="684" t="s">
        <v>22896</v>
      </c>
      <c r="C6987" s="684" t="s">
        <v>1879</v>
      </c>
      <c r="D6987" s="685" t="s">
        <v>48752</v>
      </c>
    </row>
    <row r="6988" spans="1:4" ht="13.5" x14ac:dyDescent="0.25">
      <c r="A6988" s="684">
        <v>101437</v>
      </c>
      <c r="B6988" s="684" t="s">
        <v>24739</v>
      </c>
      <c r="C6988" s="684" t="s">
        <v>1879</v>
      </c>
      <c r="D6988" s="685" t="s">
        <v>48753</v>
      </c>
    </row>
    <row r="6989" spans="1:4" ht="13.5" x14ac:dyDescent="0.25">
      <c r="A6989" s="684">
        <v>101438</v>
      </c>
      <c r="B6989" s="684" t="s">
        <v>22898</v>
      </c>
      <c r="C6989" s="684" t="s">
        <v>1879</v>
      </c>
      <c r="D6989" s="685" t="s">
        <v>48754</v>
      </c>
    </row>
    <row r="6990" spans="1:4" ht="13.5" x14ac:dyDescent="0.25">
      <c r="A6990" s="684">
        <v>101439</v>
      </c>
      <c r="B6990" s="684" t="s">
        <v>22899</v>
      </c>
      <c r="C6990" s="684" t="s">
        <v>1879</v>
      </c>
      <c r="D6990" s="685" t="s">
        <v>48755</v>
      </c>
    </row>
    <row r="6991" spans="1:4" ht="13.5" x14ac:dyDescent="0.25">
      <c r="A6991" s="684">
        <v>101440</v>
      </c>
      <c r="B6991" s="684" t="s">
        <v>24740</v>
      </c>
      <c r="C6991" s="684" t="s">
        <v>1879</v>
      </c>
      <c r="D6991" s="685" t="s">
        <v>48756</v>
      </c>
    </row>
    <row r="6992" spans="1:4" ht="13.5" x14ac:dyDescent="0.25">
      <c r="A6992" s="684">
        <v>101441</v>
      </c>
      <c r="B6992" s="684" t="s">
        <v>22901</v>
      </c>
      <c r="C6992" s="684" t="s">
        <v>1879</v>
      </c>
      <c r="D6992" s="685" t="s">
        <v>48757</v>
      </c>
    </row>
    <row r="6993" spans="1:4" ht="13.5" x14ac:dyDescent="0.25">
      <c r="A6993" s="684">
        <v>101442</v>
      </c>
      <c r="B6993" s="684" t="s">
        <v>48758</v>
      </c>
      <c r="C6993" s="684" t="s">
        <v>1879</v>
      </c>
      <c r="D6993" s="685" t="s">
        <v>48759</v>
      </c>
    </row>
    <row r="6994" spans="1:4" ht="13.5" x14ac:dyDescent="0.25">
      <c r="A6994" s="684">
        <v>101443</v>
      </c>
      <c r="B6994" s="684" t="s">
        <v>22902</v>
      </c>
      <c r="C6994" s="684" t="s">
        <v>1879</v>
      </c>
      <c r="D6994" s="685" t="s">
        <v>48760</v>
      </c>
    </row>
    <row r="6995" spans="1:4" ht="13.5" x14ac:dyDescent="0.25">
      <c r="A6995" s="684">
        <v>101444</v>
      </c>
      <c r="B6995" s="684" t="s">
        <v>22905</v>
      </c>
      <c r="C6995" s="684" t="s">
        <v>1879</v>
      </c>
      <c r="D6995" s="685" t="s">
        <v>48761</v>
      </c>
    </row>
    <row r="6996" spans="1:4" ht="13.5" x14ac:dyDescent="0.25">
      <c r="A6996" s="684">
        <v>101445</v>
      </c>
      <c r="B6996" s="684" t="s">
        <v>22906</v>
      </c>
      <c r="C6996" s="684" t="s">
        <v>1879</v>
      </c>
      <c r="D6996" s="685" t="s">
        <v>48723</v>
      </c>
    </row>
    <row r="6997" spans="1:4" ht="13.5" x14ac:dyDescent="0.25">
      <c r="A6997" s="684">
        <v>101446</v>
      </c>
      <c r="B6997" s="684" t="s">
        <v>22907</v>
      </c>
      <c r="C6997" s="684" t="s">
        <v>1879</v>
      </c>
      <c r="D6997" s="685" t="s">
        <v>48762</v>
      </c>
    </row>
    <row r="6998" spans="1:4" ht="13.5" x14ac:dyDescent="0.25">
      <c r="A6998" s="684">
        <v>101447</v>
      </c>
      <c r="B6998" s="684" t="s">
        <v>22908</v>
      </c>
      <c r="C6998" s="684" t="s">
        <v>1879</v>
      </c>
      <c r="D6998" s="685" t="s">
        <v>48763</v>
      </c>
    </row>
    <row r="6999" spans="1:4" ht="13.5" x14ac:dyDescent="0.25">
      <c r="A6999" s="684">
        <v>101448</v>
      </c>
      <c r="B6999" s="684" t="s">
        <v>22909</v>
      </c>
      <c r="C6999" s="684" t="s">
        <v>1879</v>
      </c>
      <c r="D6999" s="685" t="s">
        <v>48764</v>
      </c>
    </row>
    <row r="7000" spans="1:4" ht="13.5" x14ac:dyDescent="0.25">
      <c r="A7000" s="684">
        <v>101449</v>
      </c>
      <c r="B7000" s="684" t="s">
        <v>24741</v>
      </c>
      <c r="C7000" s="684" t="s">
        <v>1879</v>
      </c>
      <c r="D7000" s="685" t="s">
        <v>48765</v>
      </c>
    </row>
    <row r="7001" spans="1:4" ht="13.5" x14ac:dyDescent="0.25">
      <c r="A7001" s="684">
        <v>101450</v>
      </c>
      <c r="B7001" s="684" t="s">
        <v>22911</v>
      </c>
      <c r="C7001" s="684" t="s">
        <v>1879</v>
      </c>
      <c r="D7001" s="685" t="s">
        <v>48766</v>
      </c>
    </row>
    <row r="7002" spans="1:4" ht="13.5" x14ac:dyDescent="0.25">
      <c r="A7002" s="684">
        <v>101451</v>
      </c>
      <c r="B7002" s="684" t="s">
        <v>22912</v>
      </c>
      <c r="C7002" s="684" t="s">
        <v>1879</v>
      </c>
      <c r="D7002" s="685" t="s">
        <v>48699</v>
      </c>
    </row>
    <row r="7003" spans="1:4" ht="13.5" x14ac:dyDescent="0.25">
      <c r="A7003" s="684">
        <v>101452</v>
      </c>
      <c r="B7003" s="684" t="s">
        <v>24742</v>
      </c>
      <c r="C7003" s="684" t="s">
        <v>1879</v>
      </c>
      <c r="D7003" s="685" t="s">
        <v>48767</v>
      </c>
    </row>
    <row r="7004" spans="1:4" ht="13.5" x14ac:dyDescent="0.25">
      <c r="A7004" s="684">
        <v>101453</v>
      </c>
      <c r="B7004" s="684" t="s">
        <v>22914</v>
      </c>
      <c r="C7004" s="684" t="s">
        <v>1879</v>
      </c>
      <c r="D7004" s="685" t="s">
        <v>48768</v>
      </c>
    </row>
    <row r="7005" spans="1:4" ht="13.5" x14ac:dyDescent="0.25">
      <c r="A7005" s="684">
        <v>101454</v>
      </c>
      <c r="B7005" s="684" t="s">
        <v>24743</v>
      </c>
      <c r="C7005" s="684" t="s">
        <v>1879</v>
      </c>
      <c r="D7005" s="685" t="s">
        <v>48769</v>
      </c>
    </row>
    <row r="7006" spans="1:4" ht="13.5" x14ac:dyDescent="0.25">
      <c r="A7006" s="684">
        <v>101455</v>
      </c>
      <c r="B7006" s="684" t="s">
        <v>48565</v>
      </c>
      <c r="C7006" s="684" t="s">
        <v>1879</v>
      </c>
      <c r="D7006" s="685" t="s">
        <v>48770</v>
      </c>
    </row>
    <row r="7007" spans="1:4" ht="13.5" x14ac:dyDescent="0.25">
      <c r="A7007" s="684">
        <v>101456</v>
      </c>
      <c r="B7007" s="684" t="s">
        <v>24744</v>
      </c>
      <c r="C7007" s="684" t="s">
        <v>1879</v>
      </c>
      <c r="D7007" s="685" t="s">
        <v>48771</v>
      </c>
    </row>
    <row r="7008" spans="1:4" ht="13.5" x14ac:dyDescent="0.25">
      <c r="A7008" s="684">
        <v>101457</v>
      </c>
      <c r="B7008" s="684" t="s">
        <v>24745</v>
      </c>
      <c r="C7008" s="684" t="s">
        <v>1879</v>
      </c>
      <c r="D7008" s="685" t="s">
        <v>48772</v>
      </c>
    </row>
    <row r="7009" spans="1:4" ht="13.5" x14ac:dyDescent="0.25">
      <c r="A7009" s="684">
        <v>101458</v>
      </c>
      <c r="B7009" s="684" t="s">
        <v>24746</v>
      </c>
      <c r="C7009" s="684" t="s">
        <v>1879</v>
      </c>
      <c r="D7009" s="685" t="s">
        <v>48773</v>
      </c>
    </row>
    <row r="7010" spans="1:4" ht="13.5" x14ac:dyDescent="0.25">
      <c r="A7010" s="684">
        <v>101459</v>
      </c>
      <c r="B7010" s="684" t="s">
        <v>22920</v>
      </c>
      <c r="C7010" s="684" t="s">
        <v>1879</v>
      </c>
      <c r="D7010" s="685" t="s">
        <v>48774</v>
      </c>
    </row>
    <row r="7011" spans="1:4" ht="13.5" x14ac:dyDescent="0.25">
      <c r="A7011" s="684">
        <v>101460</v>
      </c>
      <c r="B7011" s="684" t="s">
        <v>23463</v>
      </c>
      <c r="C7011" s="684" t="s">
        <v>1879</v>
      </c>
      <c r="D7011" s="685" t="s">
        <v>48775</v>
      </c>
    </row>
  </sheetData>
  <mergeCells count="3">
    <mergeCell ref="A1:D1"/>
    <mergeCell ref="A2:D2"/>
    <mergeCell ref="A3:D3"/>
  </mergeCells>
  <pageMargins left="0.78749999999999998" right="0.78749999999999998" top="0.98402777777777795" bottom="0.98402777777777795" header="0.51180555555555496" footer="0.51180555555555496"/>
  <pageSetup paperSize="9" firstPageNumber="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130" zoomScaleNormal="130" workbookViewId="0">
      <selection activeCell="D7" sqref="D1:D1048576"/>
    </sheetView>
  </sheetViews>
  <sheetFormatPr defaultRowHeight="12.75" x14ac:dyDescent="0.2"/>
  <cols>
    <col min="1" max="1" width="22.7109375" style="898" customWidth="1"/>
    <col min="2" max="2" width="73.42578125" style="890" customWidth="1"/>
    <col min="3" max="3" width="8" style="890" bestFit="1" customWidth="1"/>
    <col min="4" max="4" width="9" style="890" hidden="1" customWidth="1"/>
    <col min="5" max="16384" width="9.140625" style="890"/>
  </cols>
  <sheetData>
    <row r="1" spans="1:5" ht="21.75" thickBot="1" x14ac:dyDescent="0.25">
      <c r="A1" s="891" t="s">
        <v>50034</v>
      </c>
      <c r="B1" s="891" t="s">
        <v>50035</v>
      </c>
      <c r="C1" s="891" t="s">
        <v>50036</v>
      </c>
      <c r="D1" s="891" t="s">
        <v>50037</v>
      </c>
    </row>
    <row r="2" spans="1:5" ht="84.75" thickBot="1" x14ac:dyDescent="0.25">
      <c r="A2" s="892" t="s">
        <v>50038</v>
      </c>
      <c r="B2" s="893" t="s">
        <v>23742</v>
      </c>
      <c r="C2" s="894" t="s">
        <v>3214</v>
      </c>
      <c r="D2" s="912">
        <v>3336.61</v>
      </c>
    </row>
    <row r="3" spans="1:5" ht="84.75" thickBot="1" x14ac:dyDescent="0.25">
      <c r="A3" s="892" t="s">
        <v>41050</v>
      </c>
      <c r="B3" s="893" t="s">
        <v>27719</v>
      </c>
      <c r="C3" s="894" t="s">
        <v>3214</v>
      </c>
      <c r="D3" s="912">
        <v>3513.35</v>
      </c>
    </row>
    <row r="4" spans="1:5" ht="84.75" thickBot="1" x14ac:dyDescent="0.25">
      <c r="A4" s="892" t="s">
        <v>50039</v>
      </c>
      <c r="B4" s="893" t="s">
        <v>41051</v>
      </c>
      <c r="C4" s="894" t="s">
        <v>3214</v>
      </c>
      <c r="D4" s="912">
        <v>4474.26</v>
      </c>
    </row>
    <row r="5" spans="1:5" ht="84.75" thickBot="1" x14ac:dyDescent="0.25">
      <c r="A5" s="892" t="s">
        <v>50040</v>
      </c>
      <c r="B5" s="893" t="s">
        <v>41052</v>
      </c>
      <c r="C5" s="894" t="s">
        <v>3214</v>
      </c>
      <c r="D5" s="912">
        <v>5144.32</v>
      </c>
    </row>
    <row r="6" spans="1:5" ht="53.25" thickBot="1" x14ac:dyDescent="0.25">
      <c r="A6" s="892" t="s">
        <v>50041</v>
      </c>
      <c r="B6" s="893" t="s">
        <v>23743</v>
      </c>
      <c r="C6" s="894" t="s">
        <v>3214</v>
      </c>
      <c r="D6" s="913">
        <v>237.51</v>
      </c>
    </row>
    <row r="7" spans="1:5" ht="105.75" thickBot="1" x14ac:dyDescent="0.25">
      <c r="A7" s="892" t="s">
        <v>50042</v>
      </c>
      <c r="B7" s="893" t="s">
        <v>30335</v>
      </c>
      <c r="C7" s="894" t="s">
        <v>3214</v>
      </c>
      <c r="D7" s="913">
        <v>466.65</v>
      </c>
    </row>
    <row r="8" spans="1:5" ht="13.5" thickBot="1" x14ac:dyDescent="0.25">
      <c r="A8" s="892" t="s">
        <v>50043</v>
      </c>
      <c r="B8" s="893" t="s">
        <v>23744</v>
      </c>
      <c r="C8" s="894" t="s">
        <v>41049</v>
      </c>
      <c r="D8" s="895">
        <v>138.84</v>
      </c>
      <c r="E8" s="894"/>
    </row>
    <row r="9" spans="1:5" ht="42.75" thickBot="1" x14ac:dyDescent="0.25">
      <c r="A9" s="896" t="s">
        <v>50044</v>
      </c>
      <c r="B9" s="893" t="s">
        <v>23745</v>
      </c>
      <c r="C9" s="894" t="s">
        <v>41047</v>
      </c>
      <c r="D9" s="895">
        <v>25.82</v>
      </c>
      <c r="E9" s="894"/>
    </row>
    <row r="10" spans="1:5" ht="32.25" thickBot="1" x14ac:dyDescent="0.25">
      <c r="A10" s="892" t="s">
        <v>50045</v>
      </c>
      <c r="B10" s="893" t="s">
        <v>27651</v>
      </c>
      <c r="C10" s="894" t="s">
        <v>41048</v>
      </c>
      <c r="D10" s="895">
        <v>445</v>
      </c>
    </row>
    <row r="11" spans="1:5" ht="21.75" thickBot="1" x14ac:dyDescent="0.25">
      <c r="A11" s="892" t="s">
        <v>50046</v>
      </c>
      <c r="B11" s="893" t="s">
        <v>27652</v>
      </c>
      <c r="C11" s="894" t="s">
        <v>3214</v>
      </c>
      <c r="D11" s="895">
        <v>341.65</v>
      </c>
    </row>
    <row r="12" spans="1:5" ht="21.75" thickBot="1" x14ac:dyDescent="0.25">
      <c r="A12" s="892" t="s">
        <v>50047</v>
      </c>
      <c r="B12" s="893" t="s">
        <v>27653</v>
      </c>
      <c r="C12" s="894" t="s">
        <v>3214</v>
      </c>
      <c r="D12" s="895">
        <v>83.32</v>
      </c>
    </row>
    <row r="13" spans="1:5" ht="32.25" thickBot="1" x14ac:dyDescent="0.25">
      <c r="A13" s="892" t="s">
        <v>50048</v>
      </c>
      <c r="B13" s="893" t="s">
        <v>27654</v>
      </c>
      <c r="C13" s="894" t="s">
        <v>41048</v>
      </c>
      <c r="D13" s="895">
        <v>643.20000000000005</v>
      </c>
    </row>
    <row r="14" spans="1:5" ht="21.75" thickBot="1" x14ac:dyDescent="0.25">
      <c r="A14" s="892" t="s">
        <v>50049</v>
      </c>
      <c r="B14" s="893" t="s">
        <v>27655</v>
      </c>
      <c r="C14" s="894" t="s">
        <v>3214</v>
      </c>
      <c r="D14" s="895">
        <v>49.37</v>
      </c>
    </row>
    <row r="15" spans="1:5" ht="32.25" thickBot="1" x14ac:dyDescent="0.25">
      <c r="A15" s="892" t="s">
        <v>41053</v>
      </c>
      <c r="B15" s="893" t="s">
        <v>41054</v>
      </c>
      <c r="C15" s="894" t="s">
        <v>41047</v>
      </c>
      <c r="D15" s="895">
        <v>9.77</v>
      </c>
    </row>
    <row r="16" spans="1:5" ht="32.25" thickBot="1" x14ac:dyDescent="0.25">
      <c r="A16" s="892" t="s">
        <v>41057</v>
      </c>
      <c r="B16" s="893" t="s">
        <v>41056</v>
      </c>
      <c r="C16" s="894" t="s">
        <v>41047</v>
      </c>
      <c r="D16" s="895">
        <v>17.78</v>
      </c>
    </row>
    <row r="17" spans="1:4" ht="32.25" thickBot="1" x14ac:dyDescent="0.25">
      <c r="A17" s="892" t="s">
        <v>50050</v>
      </c>
      <c r="B17" s="893" t="s">
        <v>41058</v>
      </c>
      <c r="C17" s="894" t="s">
        <v>41047</v>
      </c>
      <c r="D17" s="895">
        <v>17.78</v>
      </c>
    </row>
    <row r="18" spans="1:4" ht="32.25" thickBot="1" x14ac:dyDescent="0.25">
      <c r="A18" s="897" t="s">
        <v>50051</v>
      </c>
      <c r="B18" s="893" t="s">
        <v>41059</v>
      </c>
      <c r="C18" s="894" t="s">
        <v>41047</v>
      </c>
      <c r="D18" s="895">
        <v>23.56</v>
      </c>
    </row>
    <row r="19" spans="1:4" ht="32.25" thickBot="1" x14ac:dyDescent="0.25">
      <c r="A19" s="892" t="s">
        <v>50052</v>
      </c>
      <c r="B19" s="893" t="s">
        <v>41060</v>
      </c>
      <c r="C19" s="894" t="s">
        <v>41047</v>
      </c>
      <c r="D19" s="895">
        <v>43.84</v>
      </c>
    </row>
    <row r="20" spans="1:4" ht="32.25" thickBot="1" x14ac:dyDescent="0.25">
      <c r="A20" s="892" t="s">
        <v>50053</v>
      </c>
      <c r="B20" s="893" t="s">
        <v>41061</v>
      </c>
      <c r="C20" s="894" t="s">
        <v>41047</v>
      </c>
      <c r="D20" s="895">
        <v>70.150000000000006</v>
      </c>
    </row>
    <row r="21" spans="1:4" ht="32.25" thickBot="1" x14ac:dyDescent="0.25">
      <c r="A21" s="892" t="s">
        <v>50054</v>
      </c>
      <c r="B21" s="893" t="s">
        <v>41062</v>
      </c>
      <c r="C21" s="894" t="s">
        <v>41047</v>
      </c>
      <c r="D21" s="895">
        <v>38.130000000000003</v>
      </c>
    </row>
    <row r="22" spans="1:4" ht="32.25" thickBot="1" x14ac:dyDescent="0.25">
      <c r="A22" s="892" t="s">
        <v>50055</v>
      </c>
      <c r="B22" s="893" t="s">
        <v>41063</v>
      </c>
      <c r="C22" s="894" t="s">
        <v>41047</v>
      </c>
      <c r="D22" s="895">
        <v>54.71</v>
      </c>
    </row>
    <row r="23" spans="1:4" ht="32.25" thickBot="1" x14ac:dyDescent="0.25">
      <c r="A23" s="892" t="s">
        <v>41055</v>
      </c>
      <c r="B23" s="893" t="s">
        <v>41056</v>
      </c>
      <c r="C23" s="894" t="s">
        <v>41047</v>
      </c>
      <c r="D23" s="899">
        <v>11.38</v>
      </c>
    </row>
  </sheetData>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9663"/>
  <sheetViews>
    <sheetView workbookViewId="0">
      <pane xSplit="4" ySplit="10" topLeftCell="E6782" activePane="bottomRight" state="frozen"/>
      <selection pane="topRight" activeCell="E1" sqref="E1"/>
      <selection pane="bottomLeft" activeCell="A11" sqref="A11"/>
      <selection pane="bottomRight" sqref="A1:A1048576"/>
    </sheetView>
  </sheetViews>
  <sheetFormatPr defaultRowHeight="15" x14ac:dyDescent="0.25"/>
  <cols>
    <col min="1" max="1" width="14.7109375" style="890" customWidth="1"/>
    <col min="2" max="2" width="111.85546875" style="890" customWidth="1"/>
    <col min="3" max="3" width="11.7109375" style="890" customWidth="1"/>
    <col min="4" max="4" width="17.140625" style="890" customWidth="1"/>
    <col min="5" max="16384" width="9.140625" style="911"/>
  </cols>
  <sheetData>
    <row r="3" spans="1:4" x14ac:dyDescent="0.25">
      <c r="A3" s="940" t="s">
        <v>52300</v>
      </c>
      <c r="C3" s="941" t="s">
        <v>50149</v>
      </c>
    </row>
    <row r="4" spans="1:4" x14ac:dyDescent="0.25">
      <c r="A4" s="940" t="s">
        <v>52301</v>
      </c>
      <c r="C4" s="942" t="s">
        <v>50150</v>
      </c>
      <c r="D4" s="943" t="s">
        <v>50151</v>
      </c>
    </row>
    <row r="5" spans="1:4" x14ac:dyDescent="0.25">
      <c r="C5" s="943" t="s">
        <v>50152</v>
      </c>
      <c r="D5" s="944" t="s">
        <v>50153</v>
      </c>
    </row>
    <row r="6" spans="1:4" x14ac:dyDescent="0.25">
      <c r="A6" s="945" t="s">
        <v>50154</v>
      </c>
      <c r="C6" s="943" t="s">
        <v>50155</v>
      </c>
      <c r="D6" s="946">
        <v>1.1304000000000001</v>
      </c>
    </row>
    <row r="7" spans="1:4" x14ac:dyDescent="0.25">
      <c r="A7" s="945" t="s">
        <v>50156</v>
      </c>
      <c r="C7" s="943" t="s">
        <v>50157</v>
      </c>
      <c r="D7" s="946">
        <v>0.70209999999999995</v>
      </c>
    </row>
    <row r="8" spans="1:4" x14ac:dyDescent="0.25">
      <c r="A8" s="945" t="s">
        <v>52065</v>
      </c>
    </row>
    <row r="9" spans="1:4" x14ac:dyDescent="0.25">
      <c r="A9" s="945" t="s">
        <v>52066</v>
      </c>
      <c r="D9" s="943" t="s">
        <v>50151</v>
      </c>
    </row>
    <row r="10" spans="1:4" ht="25.5" x14ac:dyDescent="0.25">
      <c r="A10" s="943" t="s">
        <v>50158</v>
      </c>
      <c r="B10" s="943" t="s">
        <v>50035</v>
      </c>
      <c r="C10" s="943" t="s">
        <v>50159</v>
      </c>
      <c r="D10" s="943" t="s">
        <v>50160</v>
      </c>
    </row>
    <row r="11" spans="1:4" x14ac:dyDescent="0.25">
      <c r="A11" s="947">
        <v>104658</v>
      </c>
      <c r="B11" s="945" t="s">
        <v>40913</v>
      </c>
      <c r="C11" s="947" t="s">
        <v>3</v>
      </c>
      <c r="D11" s="948">
        <v>179.02</v>
      </c>
    </row>
    <row r="12" spans="1:4" x14ac:dyDescent="0.25">
      <c r="A12" s="947">
        <v>105002</v>
      </c>
      <c r="B12" s="945" t="s">
        <v>41021</v>
      </c>
      <c r="C12" s="947" t="s">
        <v>5</v>
      </c>
      <c r="D12" s="948">
        <v>821.41</v>
      </c>
    </row>
    <row r="13" spans="1:4" x14ac:dyDescent="0.25">
      <c r="A13" s="947">
        <v>105004</v>
      </c>
      <c r="B13" s="945" t="s">
        <v>41023</v>
      </c>
      <c r="C13" s="947" t="s">
        <v>3</v>
      </c>
      <c r="D13" s="948">
        <v>139.96</v>
      </c>
    </row>
    <row r="14" spans="1:4" x14ac:dyDescent="0.25">
      <c r="A14" s="947">
        <v>105003</v>
      </c>
      <c r="B14" s="945" t="s">
        <v>41022</v>
      </c>
      <c r="C14" s="947" t="s">
        <v>5</v>
      </c>
      <c r="D14" s="948">
        <v>1424.56</v>
      </c>
    </row>
    <row r="15" spans="1:4" x14ac:dyDescent="0.25">
      <c r="A15" s="947">
        <v>105005</v>
      </c>
      <c r="B15" s="945" t="s">
        <v>41024</v>
      </c>
      <c r="C15" s="947" t="s">
        <v>3</v>
      </c>
      <c r="D15" s="948">
        <v>251.64</v>
      </c>
    </row>
    <row r="16" spans="1:4" x14ac:dyDescent="0.25">
      <c r="A16" s="947">
        <v>105006</v>
      </c>
      <c r="B16" s="945" t="s">
        <v>50161</v>
      </c>
      <c r="C16" s="947" t="s">
        <v>5</v>
      </c>
      <c r="D16" s="948">
        <v>0</v>
      </c>
    </row>
    <row r="17" spans="1:4" x14ac:dyDescent="0.25">
      <c r="A17" s="947">
        <v>104999</v>
      </c>
      <c r="B17" s="945" t="s">
        <v>50162</v>
      </c>
      <c r="C17" s="947" t="s">
        <v>5</v>
      </c>
      <c r="D17" s="948">
        <v>0</v>
      </c>
    </row>
    <row r="18" spans="1:4" x14ac:dyDescent="0.25">
      <c r="A18" s="947">
        <v>105000</v>
      </c>
      <c r="B18" s="945" t="s">
        <v>52067</v>
      </c>
      <c r="C18" s="947" t="s">
        <v>4</v>
      </c>
      <c r="D18" s="948">
        <v>1630.16</v>
      </c>
    </row>
    <row r="19" spans="1:4" x14ac:dyDescent="0.25">
      <c r="A19" s="947">
        <v>105001</v>
      </c>
      <c r="B19" s="945" t="s">
        <v>52068</v>
      </c>
      <c r="C19" s="947" t="s">
        <v>4</v>
      </c>
      <c r="D19" s="948">
        <v>1664.11</v>
      </c>
    </row>
    <row r="20" spans="1:4" x14ac:dyDescent="0.25">
      <c r="A20" s="947">
        <v>89306</v>
      </c>
      <c r="B20" s="945" t="s">
        <v>29944</v>
      </c>
      <c r="C20" s="947" t="s">
        <v>3</v>
      </c>
      <c r="D20" s="948">
        <v>114.06</v>
      </c>
    </row>
    <row r="21" spans="1:4" x14ac:dyDescent="0.25">
      <c r="A21" s="947">
        <v>89307</v>
      </c>
      <c r="B21" s="945" t="s">
        <v>29945</v>
      </c>
      <c r="C21" s="947" t="s">
        <v>3</v>
      </c>
      <c r="D21" s="948">
        <v>117.12</v>
      </c>
    </row>
    <row r="22" spans="1:4" x14ac:dyDescent="0.25">
      <c r="A22" s="947">
        <v>89290</v>
      </c>
      <c r="B22" s="945" t="s">
        <v>29940</v>
      </c>
      <c r="C22" s="947" t="s">
        <v>3</v>
      </c>
      <c r="D22" s="948">
        <v>92.34</v>
      </c>
    </row>
    <row r="23" spans="1:4" x14ac:dyDescent="0.25">
      <c r="A23" s="947">
        <v>89291</v>
      </c>
      <c r="B23" s="945" t="s">
        <v>29941</v>
      </c>
      <c r="C23" s="947" t="s">
        <v>3</v>
      </c>
      <c r="D23" s="948">
        <v>94.62</v>
      </c>
    </row>
    <row r="24" spans="1:4" x14ac:dyDescent="0.25">
      <c r="A24" s="947">
        <v>89298</v>
      </c>
      <c r="B24" s="945" t="s">
        <v>29942</v>
      </c>
      <c r="C24" s="947" t="s">
        <v>3</v>
      </c>
      <c r="D24" s="948">
        <v>96.3</v>
      </c>
    </row>
    <row r="25" spans="1:4" x14ac:dyDescent="0.25">
      <c r="A25" s="947">
        <v>89299</v>
      </c>
      <c r="B25" s="945" t="s">
        <v>29943</v>
      </c>
      <c r="C25" s="947" t="s">
        <v>3</v>
      </c>
      <c r="D25" s="948">
        <v>99.04</v>
      </c>
    </row>
    <row r="26" spans="1:4" x14ac:dyDescent="0.25">
      <c r="A26" s="947">
        <v>89282</v>
      </c>
      <c r="B26" s="945" t="s">
        <v>29938</v>
      </c>
      <c r="C26" s="947" t="s">
        <v>3</v>
      </c>
      <c r="D26" s="948">
        <v>81.12</v>
      </c>
    </row>
    <row r="27" spans="1:4" x14ac:dyDescent="0.25">
      <c r="A27" s="947">
        <v>89283</v>
      </c>
      <c r="B27" s="945" t="s">
        <v>29939</v>
      </c>
      <c r="C27" s="947" t="s">
        <v>3</v>
      </c>
      <c r="D27" s="948">
        <v>83.17</v>
      </c>
    </row>
    <row r="28" spans="1:4" x14ac:dyDescent="0.25">
      <c r="A28" s="947">
        <v>89480</v>
      </c>
      <c r="B28" s="945" t="s">
        <v>29960</v>
      </c>
      <c r="C28" s="947" t="s">
        <v>3</v>
      </c>
      <c r="D28" s="948">
        <v>165.32</v>
      </c>
    </row>
    <row r="29" spans="1:4" x14ac:dyDescent="0.25">
      <c r="A29" s="947">
        <v>89464</v>
      </c>
      <c r="B29" s="945" t="s">
        <v>29956</v>
      </c>
      <c r="C29" s="947" t="s">
        <v>3</v>
      </c>
      <c r="D29" s="948">
        <v>138.6</v>
      </c>
    </row>
    <row r="30" spans="1:4" x14ac:dyDescent="0.25">
      <c r="A30" s="947">
        <v>89478</v>
      </c>
      <c r="B30" s="945" t="s">
        <v>29959</v>
      </c>
      <c r="C30" s="947" t="s">
        <v>3</v>
      </c>
      <c r="D30" s="948">
        <v>145.53</v>
      </c>
    </row>
    <row r="31" spans="1:4" x14ac:dyDescent="0.25">
      <c r="A31" s="947">
        <v>89462</v>
      </c>
      <c r="B31" s="945" t="s">
        <v>29955</v>
      </c>
      <c r="C31" s="947" t="s">
        <v>3</v>
      </c>
      <c r="D31" s="948">
        <v>120.02</v>
      </c>
    </row>
    <row r="32" spans="1:4" x14ac:dyDescent="0.25">
      <c r="A32" s="947">
        <v>104444</v>
      </c>
      <c r="B32" s="945" t="s">
        <v>50163</v>
      </c>
      <c r="C32" s="947" t="s">
        <v>3</v>
      </c>
      <c r="D32" s="948">
        <v>0</v>
      </c>
    </row>
    <row r="33" spans="1:4" x14ac:dyDescent="0.25">
      <c r="A33" s="947">
        <v>104442</v>
      </c>
      <c r="B33" s="945" t="s">
        <v>50164</v>
      </c>
      <c r="C33" s="947" t="s">
        <v>3</v>
      </c>
      <c r="D33" s="948">
        <v>0</v>
      </c>
    </row>
    <row r="34" spans="1:4" x14ac:dyDescent="0.25">
      <c r="A34" s="947">
        <v>89472</v>
      </c>
      <c r="B34" s="945" t="s">
        <v>29958</v>
      </c>
      <c r="C34" s="947" t="s">
        <v>3</v>
      </c>
      <c r="D34" s="948">
        <v>121.26</v>
      </c>
    </row>
    <row r="35" spans="1:4" x14ac:dyDescent="0.25">
      <c r="A35" s="947">
        <v>89455</v>
      </c>
      <c r="B35" s="945" t="s">
        <v>29954</v>
      </c>
      <c r="C35" s="947" t="s">
        <v>3</v>
      </c>
      <c r="D35" s="948">
        <v>104.74</v>
      </c>
    </row>
    <row r="36" spans="1:4" x14ac:dyDescent="0.25">
      <c r="A36" s="947">
        <v>89470</v>
      </c>
      <c r="B36" s="945" t="s">
        <v>29957</v>
      </c>
      <c r="C36" s="947" t="s">
        <v>3</v>
      </c>
      <c r="D36" s="948">
        <v>103.64</v>
      </c>
    </row>
    <row r="37" spans="1:4" x14ac:dyDescent="0.25">
      <c r="A37" s="947">
        <v>89453</v>
      </c>
      <c r="B37" s="945" t="s">
        <v>29953</v>
      </c>
      <c r="C37" s="947" t="s">
        <v>3</v>
      </c>
      <c r="D37" s="948">
        <v>88.36</v>
      </c>
    </row>
    <row r="38" spans="1:4" x14ac:dyDescent="0.25">
      <c r="A38" s="947">
        <v>104443</v>
      </c>
      <c r="B38" s="945" t="s">
        <v>50165</v>
      </c>
      <c r="C38" s="947" t="s">
        <v>3</v>
      </c>
      <c r="D38" s="948">
        <v>0</v>
      </c>
    </row>
    <row r="39" spans="1:4" x14ac:dyDescent="0.25">
      <c r="A39" s="947">
        <v>104441</v>
      </c>
      <c r="B39" s="945" t="s">
        <v>50166</v>
      </c>
      <c r="C39" s="947" t="s">
        <v>3</v>
      </c>
      <c r="D39" s="948">
        <v>0</v>
      </c>
    </row>
    <row r="40" spans="1:4" x14ac:dyDescent="0.25">
      <c r="A40" s="947">
        <v>103338</v>
      </c>
      <c r="B40" s="945" t="s">
        <v>52302</v>
      </c>
      <c r="C40" s="947" t="s">
        <v>3</v>
      </c>
      <c r="D40" s="948">
        <v>125.58</v>
      </c>
    </row>
    <row r="41" spans="1:4" x14ac:dyDescent="0.25">
      <c r="A41" s="947">
        <v>103339</v>
      </c>
      <c r="B41" s="945" t="s">
        <v>52303</v>
      </c>
      <c r="C41" s="947" t="s">
        <v>3</v>
      </c>
      <c r="D41" s="948">
        <v>127.35</v>
      </c>
    </row>
    <row r="42" spans="1:4" x14ac:dyDescent="0.25">
      <c r="A42" s="947">
        <v>103340</v>
      </c>
      <c r="B42" s="945" t="s">
        <v>52304</v>
      </c>
      <c r="C42" s="947" t="s">
        <v>3</v>
      </c>
      <c r="D42" s="948">
        <v>149.82</v>
      </c>
    </row>
    <row r="43" spans="1:4" x14ac:dyDescent="0.25">
      <c r="A43" s="947">
        <v>103341</v>
      </c>
      <c r="B43" s="945" t="s">
        <v>52305</v>
      </c>
      <c r="C43" s="947" t="s">
        <v>3</v>
      </c>
      <c r="D43" s="948">
        <v>152.04</v>
      </c>
    </row>
    <row r="44" spans="1:4" x14ac:dyDescent="0.25">
      <c r="A44" s="947">
        <v>103336</v>
      </c>
      <c r="B44" s="945" t="s">
        <v>52306</v>
      </c>
      <c r="C44" s="947" t="s">
        <v>3</v>
      </c>
      <c r="D44" s="948">
        <v>94.82</v>
      </c>
    </row>
    <row r="45" spans="1:4" x14ac:dyDescent="0.25">
      <c r="A45" s="947">
        <v>103337</v>
      </c>
      <c r="B45" s="945" t="s">
        <v>52307</v>
      </c>
      <c r="C45" s="947" t="s">
        <v>3</v>
      </c>
      <c r="D45" s="948">
        <v>96.33</v>
      </c>
    </row>
    <row r="46" spans="1:4" x14ac:dyDescent="0.25">
      <c r="A46" s="947">
        <v>103342</v>
      </c>
      <c r="B46" s="945" t="s">
        <v>52308</v>
      </c>
      <c r="C46" s="947" t="s">
        <v>3</v>
      </c>
      <c r="D46" s="948">
        <v>124.72</v>
      </c>
    </row>
    <row r="47" spans="1:4" x14ac:dyDescent="0.25">
      <c r="A47" s="947">
        <v>103343</v>
      </c>
      <c r="B47" s="945" t="s">
        <v>52309</v>
      </c>
      <c r="C47" s="947" t="s">
        <v>3</v>
      </c>
      <c r="D47" s="948">
        <v>126.68</v>
      </c>
    </row>
    <row r="48" spans="1:4" x14ac:dyDescent="0.25">
      <c r="A48" s="947">
        <v>103354</v>
      </c>
      <c r="B48" s="945" t="s">
        <v>50167</v>
      </c>
      <c r="C48" s="947" t="s">
        <v>3</v>
      </c>
      <c r="D48" s="948">
        <v>109.46</v>
      </c>
    </row>
    <row r="49" spans="1:4" x14ac:dyDescent="0.25">
      <c r="A49" s="947">
        <v>103355</v>
      </c>
      <c r="B49" s="945" t="s">
        <v>50168</v>
      </c>
      <c r="C49" s="947" t="s">
        <v>3</v>
      </c>
      <c r="D49" s="948">
        <v>111.26</v>
      </c>
    </row>
    <row r="50" spans="1:4" x14ac:dyDescent="0.25">
      <c r="A50" s="947">
        <v>103330</v>
      </c>
      <c r="B50" s="945" t="s">
        <v>29928</v>
      </c>
      <c r="C50" s="947" t="s">
        <v>3</v>
      </c>
      <c r="D50" s="948">
        <v>100.11</v>
      </c>
    </row>
    <row r="51" spans="1:4" x14ac:dyDescent="0.25">
      <c r="A51" s="947">
        <v>103331</v>
      </c>
      <c r="B51" s="945" t="s">
        <v>29929</v>
      </c>
      <c r="C51" s="947" t="s">
        <v>3</v>
      </c>
      <c r="D51" s="948">
        <v>101.81</v>
      </c>
    </row>
    <row r="52" spans="1:4" x14ac:dyDescent="0.25">
      <c r="A52" s="947">
        <v>103358</v>
      </c>
      <c r="B52" s="945" t="s">
        <v>50169</v>
      </c>
      <c r="C52" s="947" t="s">
        <v>3</v>
      </c>
      <c r="D52" s="948">
        <v>83.86</v>
      </c>
    </row>
    <row r="53" spans="1:4" x14ac:dyDescent="0.25">
      <c r="A53" s="947">
        <v>103359</v>
      </c>
      <c r="B53" s="945" t="s">
        <v>50170</v>
      </c>
      <c r="C53" s="947" t="s">
        <v>3</v>
      </c>
      <c r="D53" s="948">
        <v>85.3</v>
      </c>
    </row>
    <row r="54" spans="1:4" x14ac:dyDescent="0.25">
      <c r="A54" s="947">
        <v>103366</v>
      </c>
      <c r="B54" s="945" t="s">
        <v>50171</v>
      </c>
      <c r="C54" s="947" t="s">
        <v>3</v>
      </c>
      <c r="D54" s="948">
        <v>71.930000000000007</v>
      </c>
    </row>
    <row r="55" spans="1:4" x14ac:dyDescent="0.25">
      <c r="A55" s="947">
        <v>103367</v>
      </c>
      <c r="B55" s="945" t="s">
        <v>50172</v>
      </c>
      <c r="C55" s="947" t="s">
        <v>3</v>
      </c>
      <c r="D55" s="948">
        <v>73.23</v>
      </c>
    </row>
    <row r="56" spans="1:4" x14ac:dyDescent="0.25">
      <c r="A56" s="947">
        <v>103360</v>
      </c>
      <c r="B56" s="945" t="s">
        <v>50173</v>
      </c>
      <c r="C56" s="947" t="s">
        <v>3</v>
      </c>
      <c r="D56" s="948">
        <v>98.23</v>
      </c>
    </row>
    <row r="57" spans="1:4" x14ac:dyDescent="0.25">
      <c r="A57" s="947">
        <v>103361</v>
      </c>
      <c r="B57" s="945" t="s">
        <v>50174</v>
      </c>
      <c r="C57" s="947" t="s">
        <v>3</v>
      </c>
      <c r="D57" s="948">
        <v>100.05</v>
      </c>
    </row>
    <row r="58" spans="1:4" x14ac:dyDescent="0.25">
      <c r="A58" s="947">
        <v>103368</v>
      </c>
      <c r="B58" s="945" t="s">
        <v>50175</v>
      </c>
      <c r="C58" s="947" t="s">
        <v>3</v>
      </c>
      <c r="D58" s="948">
        <v>81.89</v>
      </c>
    </row>
    <row r="59" spans="1:4" x14ac:dyDescent="0.25">
      <c r="A59" s="947">
        <v>103369</v>
      </c>
      <c r="B59" s="945" t="s">
        <v>50176</v>
      </c>
      <c r="C59" s="947" t="s">
        <v>3</v>
      </c>
      <c r="D59" s="948">
        <v>83.54</v>
      </c>
    </row>
    <row r="60" spans="1:4" x14ac:dyDescent="0.25">
      <c r="A60" s="947">
        <v>103334</v>
      </c>
      <c r="B60" s="945" t="s">
        <v>29932</v>
      </c>
      <c r="C60" s="947" t="s">
        <v>3</v>
      </c>
      <c r="D60" s="948">
        <v>178.94</v>
      </c>
    </row>
    <row r="61" spans="1:4" x14ac:dyDescent="0.25">
      <c r="A61" s="947">
        <v>103335</v>
      </c>
      <c r="B61" s="945" t="s">
        <v>29933</v>
      </c>
      <c r="C61" s="947" t="s">
        <v>3</v>
      </c>
      <c r="D61" s="948">
        <v>182.11</v>
      </c>
    </row>
    <row r="62" spans="1:4" x14ac:dyDescent="0.25">
      <c r="A62" s="947">
        <v>103362</v>
      </c>
      <c r="B62" s="945" t="s">
        <v>50177</v>
      </c>
      <c r="C62" s="947" t="s">
        <v>3</v>
      </c>
      <c r="D62" s="948">
        <v>117.93</v>
      </c>
    </row>
    <row r="63" spans="1:4" x14ac:dyDescent="0.25">
      <c r="A63" s="947">
        <v>103363</v>
      </c>
      <c r="B63" s="945" t="s">
        <v>50178</v>
      </c>
      <c r="C63" s="947" t="s">
        <v>3</v>
      </c>
      <c r="D63" s="948">
        <v>119.98</v>
      </c>
    </row>
    <row r="64" spans="1:4" x14ac:dyDescent="0.25">
      <c r="A64" s="947">
        <v>103370</v>
      </c>
      <c r="B64" s="945" t="s">
        <v>50179</v>
      </c>
      <c r="C64" s="947" t="s">
        <v>3</v>
      </c>
      <c r="D64" s="948">
        <v>101.96</v>
      </c>
    </row>
    <row r="65" spans="1:4" x14ac:dyDescent="0.25">
      <c r="A65" s="947">
        <v>103371</v>
      </c>
      <c r="B65" s="945" t="s">
        <v>50180</v>
      </c>
      <c r="C65" s="947" t="s">
        <v>3</v>
      </c>
      <c r="D65" s="948">
        <v>103.82</v>
      </c>
    </row>
    <row r="66" spans="1:4" x14ac:dyDescent="0.25">
      <c r="A66" s="947">
        <v>103332</v>
      </c>
      <c r="B66" s="945" t="s">
        <v>29930</v>
      </c>
      <c r="C66" s="947" t="s">
        <v>3</v>
      </c>
      <c r="D66" s="948">
        <v>152.81</v>
      </c>
    </row>
    <row r="67" spans="1:4" x14ac:dyDescent="0.25">
      <c r="A67" s="947">
        <v>103333</v>
      </c>
      <c r="B67" s="945" t="s">
        <v>29931</v>
      </c>
      <c r="C67" s="947" t="s">
        <v>3</v>
      </c>
      <c r="D67" s="948">
        <v>154.63</v>
      </c>
    </row>
    <row r="68" spans="1:4" x14ac:dyDescent="0.25">
      <c r="A68" s="947">
        <v>103352</v>
      </c>
      <c r="B68" s="945" t="s">
        <v>50181</v>
      </c>
      <c r="C68" s="947" t="s">
        <v>3</v>
      </c>
      <c r="D68" s="948">
        <v>129.84</v>
      </c>
    </row>
    <row r="69" spans="1:4" x14ac:dyDescent="0.25">
      <c r="A69" s="947">
        <v>103353</v>
      </c>
      <c r="B69" s="945" t="s">
        <v>50182</v>
      </c>
      <c r="C69" s="947" t="s">
        <v>3</v>
      </c>
      <c r="D69" s="948">
        <v>131.53</v>
      </c>
    </row>
    <row r="70" spans="1:4" x14ac:dyDescent="0.25">
      <c r="A70" s="947">
        <v>103328</v>
      </c>
      <c r="B70" s="945" t="s">
        <v>29926</v>
      </c>
      <c r="C70" s="947" t="s">
        <v>3</v>
      </c>
      <c r="D70" s="948">
        <v>118.28</v>
      </c>
    </row>
    <row r="71" spans="1:4" x14ac:dyDescent="0.25">
      <c r="A71" s="947">
        <v>103329</v>
      </c>
      <c r="B71" s="945" t="s">
        <v>29927</v>
      </c>
      <c r="C71" s="947" t="s">
        <v>3</v>
      </c>
      <c r="D71" s="948">
        <v>119.86</v>
      </c>
    </row>
    <row r="72" spans="1:4" x14ac:dyDescent="0.25">
      <c r="A72" s="947">
        <v>103356</v>
      </c>
      <c r="B72" s="945" t="s">
        <v>29936</v>
      </c>
      <c r="C72" s="947" t="s">
        <v>3</v>
      </c>
      <c r="D72" s="948">
        <v>72.459999999999994</v>
      </c>
    </row>
    <row r="73" spans="1:4" x14ac:dyDescent="0.25">
      <c r="A73" s="947">
        <v>103357</v>
      </c>
      <c r="B73" s="945" t="s">
        <v>29937</v>
      </c>
      <c r="C73" s="947" t="s">
        <v>3</v>
      </c>
      <c r="D73" s="948">
        <v>73.8</v>
      </c>
    </row>
    <row r="74" spans="1:4" x14ac:dyDescent="0.25">
      <c r="A74" s="947">
        <v>103364</v>
      </c>
      <c r="B74" s="945" t="s">
        <v>50183</v>
      </c>
      <c r="C74" s="947" t="s">
        <v>3</v>
      </c>
      <c r="D74" s="948">
        <v>59.84</v>
      </c>
    </row>
    <row r="75" spans="1:4" x14ac:dyDescent="0.25">
      <c r="A75" s="947">
        <v>103365</v>
      </c>
      <c r="B75" s="945" t="s">
        <v>50184</v>
      </c>
      <c r="C75" s="947" t="s">
        <v>3</v>
      </c>
      <c r="D75" s="948">
        <v>60.65</v>
      </c>
    </row>
    <row r="76" spans="1:4" x14ac:dyDescent="0.25">
      <c r="A76" s="947">
        <v>103350</v>
      </c>
      <c r="B76" s="945" t="s">
        <v>29934</v>
      </c>
      <c r="C76" s="947" t="s">
        <v>3</v>
      </c>
      <c r="D76" s="948">
        <v>219.55</v>
      </c>
    </row>
    <row r="77" spans="1:4" x14ac:dyDescent="0.25">
      <c r="A77" s="947">
        <v>103351</v>
      </c>
      <c r="B77" s="945" t="s">
        <v>29935</v>
      </c>
      <c r="C77" s="947" t="s">
        <v>3</v>
      </c>
      <c r="D77" s="948">
        <v>221.88</v>
      </c>
    </row>
    <row r="78" spans="1:4" x14ac:dyDescent="0.25">
      <c r="A78" s="947">
        <v>103344</v>
      </c>
      <c r="B78" s="945" t="s">
        <v>50185</v>
      </c>
      <c r="C78" s="947" t="s">
        <v>3</v>
      </c>
      <c r="D78" s="948">
        <v>96.74</v>
      </c>
    </row>
    <row r="79" spans="1:4" x14ac:dyDescent="0.25">
      <c r="A79" s="947">
        <v>103345</v>
      </c>
      <c r="B79" s="945" t="s">
        <v>50186</v>
      </c>
      <c r="C79" s="947" t="s">
        <v>3</v>
      </c>
      <c r="D79" s="948">
        <v>98.86</v>
      </c>
    </row>
    <row r="80" spans="1:4" x14ac:dyDescent="0.25">
      <c r="A80" s="947">
        <v>103348</v>
      </c>
      <c r="B80" s="945" t="s">
        <v>50187</v>
      </c>
      <c r="C80" s="947" t="s">
        <v>3</v>
      </c>
      <c r="D80" s="948">
        <v>80.69</v>
      </c>
    </row>
    <row r="81" spans="1:4" x14ac:dyDescent="0.25">
      <c r="A81" s="947">
        <v>103349</v>
      </c>
      <c r="B81" s="945" t="s">
        <v>50188</v>
      </c>
      <c r="C81" s="947" t="s">
        <v>3</v>
      </c>
      <c r="D81" s="948">
        <v>82.61</v>
      </c>
    </row>
    <row r="82" spans="1:4" x14ac:dyDescent="0.25">
      <c r="A82" s="947">
        <v>103346</v>
      </c>
      <c r="B82" s="945" t="s">
        <v>50189</v>
      </c>
      <c r="C82" s="947" t="s">
        <v>3</v>
      </c>
      <c r="D82" s="948">
        <v>108.42</v>
      </c>
    </row>
    <row r="83" spans="1:4" x14ac:dyDescent="0.25">
      <c r="A83" s="947">
        <v>103347</v>
      </c>
      <c r="B83" s="945" t="s">
        <v>50190</v>
      </c>
      <c r="C83" s="947" t="s">
        <v>3</v>
      </c>
      <c r="D83" s="948">
        <v>110.68</v>
      </c>
    </row>
    <row r="84" spans="1:4" x14ac:dyDescent="0.25">
      <c r="A84" s="947">
        <v>103324</v>
      </c>
      <c r="B84" s="945" t="s">
        <v>29922</v>
      </c>
      <c r="C84" s="947" t="s">
        <v>3</v>
      </c>
      <c r="D84" s="948">
        <v>91.62</v>
      </c>
    </row>
    <row r="85" spans="1:4" x14ac:dyDescent="0.25">
      <c r="A85" s="947">
        <v>103325</v>
      </c>
      <c r="B85" s="945" t="s">
        <v>29923</v>
      </c>
      <c r="C85" s="947" t="s">
        <v>3</v>
      </c>
      <c r="D85" s="948">
        <v>93.67</v>
      </c>
    </row>
    <row r="86" spans="1:4" x14ac:dyDescent="0.25">
      <c r="A86" s="947">
        <v>103326</v>
      </c>
      <c r="B86" s="945" t="s">
        <v>29924</v>
      </c>
      <c r="C86" s="947" t="s">
        <v>3</v>
      </c>
      <c r="D86" s="948">
        <v>107.43</v>
      </c>
    </row>
    <row r="87" spans="1:4" x14ac:dyDescent="0.25">
      <c r="A87" s="947">
        <v>103327</v>
      </c>
      <c r="B87" s="945" t="s">
        <v>29925</v>
      </c>
      <c r="C87" s="947" t="s">
        <v>3</v>
      </c>
      <c r="D87" s="948">
        <v>109.82</v>
      </c>
    </row>
    <row r="88" spans="1:4" x14ac:dyDescent="0.25">
      <c r="A88" s="947">
        <v>103322</v>
      </c>
      <c r="B88" s="945" t="s">
        <v>29920</v>
      </c>
      <c r="C88" s="947" t="s">
        <v>3</v>
      </c>
      <c r="D88" s="948">
        <v>67.739999999999995</v>
      </c>
    </row>
    <row r="89" spans="1:4" x14ac:dyDescent="0.25">
      <c r="A89" s="947">
        <v>103323</v>
      </c>
      <c r="B89" s="945" t="s">
        <v>29921</v>
      </c>
      <c r="C89" s="947" t="s">
        <v>3</v>
      </c>
      <c r="D89" s="948">
        <v>69.540000000000006</v>
      </c>
    </row>
    <row r="90" spans="1:4" x14ac:dyDescent="0.25">
      <c r="A90" s="947">
        <v>103318</v>
      </c>
      <c r="B90" s="945" t="s">
        <v>52310</v>
      </c>
      <c r="C90" s="947" t="s">
        <v>3</v>
      </c>
      <c r="D90" s="948">
        <v>107.59</v>
      </c>
    </row>
    <row r="91" spans="1:4" x14ac:dyDescent="0.25">
      <c r="A91" s="947">
        <v>103319</v>
      </c>
      <c r="B91" s="945" t="s">
        <v>29950</v>
      </c>
      <c r="C91" s="947" t="s">
        <v>3</v>
      </c>
      <c r="D91" s="948">
        <v>109.36</v>
      </c>
    </row>
    <row r="92" spans="1:4" x14ac:dyDescent="0.25">
      <c r="A92" s="947">
        <v>103320</v>
      </c>
      <c r="B92" s="945" t="s">
        <v>29951</v>
      </c>
      <c r="C92" s="947" t="s">
        <v>3</v>
      </c>
      <c r="D92" s="948">
        <v>127.87</v>
      </c>
    </row>
    <row r="93" spans="1:4" x14ac:dyDescent="0.25">
      <c r="A93" s="947">
        <v>103321</v>
      </c>
      <c r="B93" s="945" t="s">
        <v>29952</v>
      </c>
      <c r="C93" s="947" t="s">
        <v>3</v>
      </c>
      <c r="D93" s="948">
        <v>130.09</v>
      </c>
    </row>
    <row r="94" spans="1:4" x14ac:dyDescent="0.25">
      <c r="A94" s="947">
        <v>103316</v>
      </c>
      <c r="B94" s="945" t="s">
        <v>29948</v>
      </c>
      <c r="C94" s="947" t="s">
        <v>3</v>
      </c>
      <c r="D94" s="948">
        <v>82.14</v>
      </c>
    </row>
    <row r="95" spans="1:4" x14ac:dyDescent="0.25">
      <c r="A95" s="947">
        <v>103317</v>
      </c>
      <c r="B95" s="945" t="s">
        <v>29949</v>
      </c>
      <c r="C95" s="947" t="s">
        <v>3</v>
      </c>
      <c r="D95" s="948">
        <v>83.65</v>
      </c>
    </row>
    <row r="96" spans="1:4" x14ac:dyDescent="0.25">
      <c r="A96" s="947">
        <v>101166</v>
      </c>
      <c r="B96" s="945" t="s">
        <v>24167</v>
      </c>
      <c r="C96" s="947" t="s">
        <v>20</v>
      </c>
      <c r="D96" s="948">
        <v>788.01</v>
      </c>
    </row>
    <row r="97" spans="1:4" x14ac:dyDescent="0.25">
      <c r="A97" s="947">
        <v>101165</v>
      </c>
      <c r="B97" s="945" t="s">
        <v>24166</v>
      </c>
      <c r="C97" s="947" t="s">
        <v>20</v>
      </c>
      <c r="D97" s="948">
        <v>1076.1500000000001</v>
      </c>
    </row>
    <row r="98" spans="1:4" x14ac:dyDescent="0.25">
      <c r="A98" s="947">
        <v>101163</v>
      </c>
      <c r="B98" s="945" t="s">
        <v>24414</v>
      </c>
      <c r="C98" s="947" t="s">
        <v>3</v>
      </c>
      <c r="D98" s="948">
        <v>784.25</v>
      </c>
    </row>
    <row r="99" spans="1:4" x14ac:dyDescent="0.25">
      <c r="A99" s="947">
        <v>101164</v>
      </c>
      <c r="B99" s="945" t="s">
        <v>24415</v>
      </c>
      <c r="C99" s="947" t="s">
        <v>3</v>
      </c>
      <c r="D99" s="948">
        <v>795.55</v>
      </c>
    </row>
    <row r="100" spans="1:4" x14ac:dyDescent="0.25">
      <c r="A100" s="947">
        <v>101162</v>
      </c>
      <c r="B100" s="945" t="s">
        <v>24412</v>
      </c>
      <c r="C100" s="947" t="s">
        <v>3</v>
      </c>
      <c r="D100" s="948">
        <v>186.87</v>
      </c>
    </row>
    <row r="101" spans="1:4" x14ac:dyDescent="0.25">
      <c r="A101" s="947">
        <v>101161</v>
      </c>
      <c r="B101" s="945" t="s">
        <v>24413</v>
      </c>
      <c r="C101" s="947" t="s">
        <v>3</v>
      </c>
      <c r="D101" s="948">
        <v>238.14</v>
      </c>
    </row>
    <row r="102" spans="1:4" x14ac:dyDescent="0.25">
      <c r="A102" s="947">
        <v>101160</v>
      </c>
      <c r="B102" s="945" t="s">
        <v>52311</v>
      </c>
      <c r="C102" s="947" t="s">
        <v>3</v>
      </c>
      <c r="D102" s="948">
        <v>0</v>
      </c>
    </row>
    <row r="103" spans="1:4" x14ac:dyDescent="0.25">
      <c r="A103" s="947">
        <v>101159</v>
      </c>
      <c r="B103" s="945" t="s">
        <v>24410</v>
      </c>
      <c r="C103" s="947" t="s">
        <v>3</v>
      </c>
      <c r="D103" s="948">
        <v>165.42</v>
      </c>
    </row>
    <row r="104" spans="1:4" x14ac:dyDescent="0.25">
      <c r="A104" s="947">
        <v>101154</v>
      </c>
      <c r="B104" s="945" t="s">
        <v>24416</v>
      </c>
      <c r="C104" s="947" t="s">
        <v>3</v>
      </c>
      <c r="D104" s="948">
        <v>137.59</v>
      </c>
    </row>
    <row r="105" spans="1:4" x14ac:dyDescent="0.25">
      <c r="A105" s="947">
        <v>101155</v>
      </c>
      <c r="B105" s="945" t="s">
        <v>24417</v>
      </c>
      <c r="C105" s="947" t="s">
        <v>3</v>
      </c>
      <c r="D105" s="948">
        <v>191.56</v>
      </c>
    </row>
    <row r="106" spans="1:4" x14ac:dyDescent="0.25">
      <c r="A106" s="947">
        <v>101156</v>
      </c>
      <c r="B106" s="945" t="s">
        <v>24418</v>
      </c>
      <c r="C106" s="947" t="s">
        <v>3</v>
      </c>
      <c r="D106" s="948">
        <v>278.45999999999998</v>
      </c>
    </row>
    <row r="107" spans="1:4" x14ac:dyDescent="0.25">
      <c r="A107" s="947">
        <v>101158</v>
      </c>
      <c r="B107" s="945" t="s">
        <v>29947</v>
      </c>
      <c r="C107" s="947" t="s">
        <v>3</v>
      </c>
      <c r="D107" s="948">
        <v>93.37</v>
      </c>
    </row>
    <row r="108" spans="1:4" x14ac:dyDescent="0.25">
      <c r="A108" s="947">
        <v>101157</v>
      </c>
      <c r="B108" s="945" t="s">
        <v>29946</v>
      </c>
      <c r="C108" s="947" t="s">
        <v>3</v>
      </c>
      <c r="D108" s="948">
        <v>72.180000000000007</v>
      </c>
    </row>
    <row r="109" spans="1:4" x14ac:dyDescent="0.25">
      <c r="A109" s="947">
        <v>87382</v>
      </c>
      <c r="B109" s="945" t="s">
        <v>23314</v>
      </c>
      <c r="C109" s="947" t="s">
        <v>20</v>
      </c>
      <c r="D109" s="948">
        <v>1724.25</v>
      </c>
    </row>
    <row r="110" spans="1:4" x14ac:dyDescent="0.25">
      <c r="A110" s="947">
        <v>87383</v>
      </c>
      <c r="B110" s="945" t="s">
        <v>23315</v>
      </c>
      <c r="C110" s="947" t="s">
        <v>20</v>
      </c>
      <c r="D110" s="948">
        <v>1706.99</v>
      </c>
    </row>
    <row r="111" spans="1:4" x14ac:dyDescent="0.25">
      <c r="A111" s="947">
        <v>87384</v>
      </c>
      <c r="B111" s="945" t="s">
        <v>23316</v>
      </c>
      <c r="C111" s="947" t="s">
        <v>20</v>
      </c>
      <c r="D111" s="948">
        <v>1685.84</v>
      </c>
    </row>
    <row r="112" spans="1:4" x14ac:dyDescent="0.25">
      <c r="A112" s="947">
        <v>87398</v>
      </c>
      <c r="B112" s="945" t="s">
        <v>23329</v>
      </c>
      <c r="C112" s="947" t="s">
        <v>20</v>
      </c>
      <c r="D112" s="948">
        <v>1992.13</v>
      </c>
    </row>
    <row r="113" spans="1:4" x14ac:dyDescent="0.25">
      <c r="A113" s="947">
        <v>87395</v>
      </c>
      <c r="B113" s="945" t="s">
        <v>23326</v>
      </c>
      <c r="C113" s="947" t="s">
        <v>20</v>
      </c>
      <c r="D113" s="948">
        <v>3317.92</v>
      </c>
    </row>
    <row r="114" spans="1:4" x14ac:dyDescent="0.25">
      <c r="A114" s="947">
        <v>87396</v>
      </c>
      <c r="B114" s="945" t="s">
        <v>23327</v>
      </c>
      <c r="C114" s="947" t="s">
        <v>20</v>
      </c>
      <c r="D114" s="948">
        <v>3321.98</v>
      </c>
    </row>
    <row r="115" spans="1:4" x14ac:dyDescent="0.25">
      <c r="A115" s="947">
        <v>87397</v>
      </c>
      <c r="B115" s="945" t="s">
        <v>23328</v>
      </c>
      <c r="C115" s="947" t="s">
        <v>20</v>
      </c>
      <c r="D115" s="948">
        <v>3327.21</v>
      </c>
    </row>
    <row r="116" spans="1:4" x14ac:dyDescent="0.25">
      <c r="A116" s="947">
        <v>87402</v>
      </c>
      <c r="B116" s="945" t="s">
        <v>23332</v>
      </c>
      <c r="C116" s="947" t="s">
        <v>20</v>
      </c>
      <c r="D116" s="948">
        <v>3655.39</v>
      </c>
    </row>
    <row r="117" spans="1:4" x14ac:dyDescent="0.25">
      <c r="A117" s="947">
        <v>87391</v>
      </c>
      <c r="B117" s="945" t="s">
        <v>23323</v>
      </c>
      <c r="C117" s="947" t="s">
        <v>20</v>
      </c>
      <c r="D117" s="948">
        <v>5214.24</v>
      </c>
    </row>
    <row r="118" spans="1:4" x14ac:dyDescent="0.25">
      <c r="A118" s="947">
        <v>87393</v>
      </c>
      <c r="B118" s="945" t="s">
        <v>23324</v>
      </c>
      <c r="C118" s="947" t="s">
        <v>20</v>
      </c>
      <c r="D118" s="948">
        <v>5243.77</v>
      </c>
    </row>
    <row r="119" spans="1:4" x14ac:dyDescent="0.25">
      <c r="A119" s="947">
        <v>87394</v>
      </c>
      <c r="B119" s="945" t="s">
        <v>23325</v>
      </c>
      <c r="C119" s="947" t="s">
        <v>20</v>
      </c>
      <c r="D119" s="948">
        <v>5273.33</v>
      </c>
    </row>
    <row r="120" spans="1:4" x14ac:dyDescent="0.25">
      <c r="A120" s="947">
        <v>87401</v>
      </c>
      <c r="B120" s="945" t="s">
        <v>23331</v>
      </c>
      <c r="C120" s="947" t="s">
        <v>20</v>
      </c>
      <c r="D120" s="948">
        <v>5590.54</v>
      </c>
    </row>
    <row r="121" spans="1:4" x14ac:dyDescent="0.25">
      <c r="A121" s="947">
        <v>87407</v>
      </c>
      <c r="B121" s="945" t="s">
        <v>23334</v>
      </c>
      <c r="C121" s="947" t="s">
        <v>20</v>
      </c>
      <c r="D121" s="948">
        <v>1757.01</v>
      </c>
    </row>
    <row r="122" spans="1:4" x14ac:dyDescent="0.25">
      <c r="A122" s="947">
        <v>87408</v>
      </c>
      <c r="B122" s="945" t="s">
        <v>49111</v>
      </c>
      <c r="C122" s="947" t="s">
        <v>20</v>
      </c>
      <c r="D122" s="948">
        <v>1730.17</v>
      </c>
    </row>
    <row r="123" spans="1:4" x14ac:dyDescent="0.25">
      <c r="A123" s="947">
        <v>87404</v>
      </c>
      <c r="B123" s="945" t="s">
        <v>23333</v>
      </c>
      <c r="C123" s="947" t="s">
        <v>20</v>
      </c>
      <c r="D123" s="948">
        <v>4889.76</v>
      </c>
    </row>
    <row r="124" spans="1:4" x14ac:dyDescent="0.25">
      <c r="A124" s="947">
        <v>87405</v>
      </c>
      <c r="B124" s="945" t="s">
        <v>49110</v>
      </c>
      <c r="C124" s="947" t="s">
        <v>20</v>
      </c>
      <c r="D124" s="948">
        <v>4877.8599999999997</v>
      </c>
    </row>
    <row r="125" spans="1:4" x14ac:dyDescent="0.25">
      <c r="A125" s="947">
        <v>87388</v>
      </c>
      <c r="B125" s="945" t="s">
        <v>23320</v>
      </c>
      <c r="C125" s="947" t="s">
        <v>20</v>
      </c>
      <c r="D125" s="948">
        <v>4678.99</v>
      </c>
    </row>
    <row r="126" spans="1:4" x14ac:dyDescent="0.25">
      <c r="A126" s="947">
        <v>87389</v>
      </c>
      <c r="B126" s="945" t="s">
        <v>23321</v>
      </c>
      <c r="C126" s="947" t="s">
        <v>20</v>
      </c>
      <c r="D126" s="948">
        <v>4681.83</v>
      </c>
    </row>
    <row r="127" spans="1:4" x14ac:dyDescent="0.25">
      <c r="A127" s="947">
        <v>87390</v>
      </c>
      <c r="B127" s="945" t="s">
        <v>23322</v>
      </c>
      <c r="C127" s="947" t="s">
        <v>20</v>
      </c>
      <c r="D127" s="948">
        <v>4691.66</v>
      </c>
    </row>
    <row r="128" spans="1:4" x14ac:dyDescent="0.25">
      <c r="A128" s="947">
        <v>87385</v>
      </c>
      <c r="B128" s="945" t="s">
        <v>23317</v>
      </c>
      <c r="C128" s="947" t="s">
        <v>20</v>
      </c>
      <c r="D128" s="948">
        <v>1994.08</v>
      </c>
    </row>
    <row r="129" spans="1:4" x14ac:dyDescent="0.25">
      <c r="A129" s="947">
        <v>87386</v>
      </c>
      <c r="B129" s="945" t="s">
        <v>23318</v>
      </c>
      <c r="C129" s="947" t="s">
        <v>20</v>
      </c>
      <c r="D129" s="948">
        <v>1967.16</v>
      </c>
    </row>
    <row r="130" spans="1:4" x14ac:dyDescent="0.25">
      <c r="A130" s="947">
        <v>87387</v>
      </c>
      <c r="B130" s="945" t="s">
        <v>23319</v>
      </c>
      <c r="C130" s="947" t="s">
        <v>20</v>
      </c>
      <c r="D130" s="948">
        <v>1946.71</v>
      </c>
    </row>
    <row r="131" spans="1:4" x14ac:dyDescent="0.25">
      <c r="A131" s="947">
        <v>87399</v>
      </c>
      <c r="B131" s="945" t="s">
        <v>23330</v>
      </c>
      <c r="C131" s="947" t="s">
        <v>20</v>
      </c>
      <c r="D131" s="948">
        <v>2262.42</v>
      </c>
    </row>
    <row r="132" spans="1:4" x14ac:dyDescent="0.25">
      <c r="A132" s="947">
        <v>100463</v>
      </c>
      <c r="B132" s="945" t="s">
        <v>52312</v>
      </c>
      <c r="C132" s="947" t="s">
        <v>20</v>
      </c>
      <c r="D132" s="948">
        <v>0</v>
      </c>
    </row>
    <row r="133" spans="1:4" x14ac:dyDescent="0.25">
      <c r="A133" s="947">
        <v>100464</v>
      </c>
      <c r="B133" s="945" t="s">
        <v>23342</v>
      </c>
      <c r="C133" s="947" t="s">
        <v>20</v>
      </c>
      <c r="D133" s="948">
        <v>632.92999999999995</v>
      </c>
    </row>
    <row r="134" spans="1:4" x14ac:dyDescent="0.25">
      <c r="A134" s="947">
        <v>100465</v>
      </c>
      <c r="B134" s="945" t="s">
        <v>23343</v>
      </c>
      <c r="C134" s="947" t="s">
        <v>20</v>
      </c>
      <c r="D134" s="948">
        <v>572.52</v>
      </c>
    </row>
    <row r="135" spans="1:4" x14ac:dyDescent="0.25">
      <c r="A135" s="947">
        <v>100466</v>
      </c>
      <c r="B135" s="945" t="s">
        <v>23344</v>
      </c>
      <c r="C135" s="947" t="s">
        <v>20</v>
      </c>
      <c r="D135" s="948">
        <v>540.66</v>
      </c>
    </row>
    <row r="136" spans="1:4" x14ac:dyDescent="0.25">
      <c r="A136" s="947">
        <v>88627</v>
      </c>
      <c r="B136" s="945" t="s">
        <v>23337</v>
      </c>
      <c r="C136" s="947" t="s">
        <v>20</v>
      </c>
      <c r="D136" s="948">
        <v>722.13</v>
      </c>
    </row>
    <row r="137" spans="1:4" x14ac:dyDescent="0.25">
      <c r="A137" s="947">
        <v>88626</v>
      </c>
      <c r="B137" s="945" t="s">
        <v>23336</v>
      </c>
      <c r="C137" s="947" t="s">
        <v>20</v>
      </c>
      <c r="D137" s="948">
        <v>589.33000000000004</v>
      </c>
    </row>
    <row r="138" spans="1:4" x14ac:dyDescent="0.25">
      <c r="A138" s="947">
        <v>100488</v>
      </c>
      <c r="B138" s="945" t="s">
        <v>23362</v>
      </c>
      <c r="C138" s="947" t="s">
        <v>20</v>
      </c>
      <c r="D138" s="948">
        <v>570.65</v>
      </c>
    </row>
    <row r="139" spans="1:4" x14ac:dyDescent="0.25">
      <c r="A139" s="947">
        <v>87368</v>
      </c>
      <c r="B139" s="945" t="s">
        <v>23300</v>
      </c>
      <c r="C139" s="947" t="s">
        <v>20</v>
      </c>
      <c r="D139" s="948">
        <v>803.91</v>
      </c>
    </row>
    <row r="140" spans="1:4" x14ac:dyDescent="0.25">
      <c r="A140" s="947">
        <v>100450</v>
      </c>
      <c r="B140" s="945" t="s">
        <v>50191</v>
      </c>
      <c r="C140" s="947" t="s">
        <v>20</v>
      </c>
      <c r="D140" s="948">
        <v>0</v>
      </c>
    </row>
    <row r="141" spans="1:4" x14ac:dyDescent="0.25">
      <c r="A141" s="947">
        <v>87289</v>
      </c>
      <c r="B141" s="945" t="s">
        <v>23233</v>
      </c>
      <c r="C141" s="947" t="s">
        <v>20</v>
      </c>
      <c r="D141" s="948">
        <v>635.98</v>
      </c>
    </row>
    <row r="142" spans="1:4" x14ac:dyDescent="0.25">
      <c r="A142" s="947">
        <v>87290</v>
      </c>
      <c r="B142" s="945" t="s">
        <v>23234</v>
      </c>
      <c r="C142" s="947" t="s">
        <v>20</v>
      </c>
      <c r="D142" s="948">
        <v>615.71</v>
      </c>
    </row>
    <row r="143" spans="1:4" x14ac:dyDescent="0.25">
      <c r="A143" s="947">
        <v>87333</v>
      </c>
      <c r="B143" s="945" t="s">
        <v>23265</v>
      </c>
      <c r="C143" s="947" t="s">
        <v>20</v>
      </c>
      <c r="D143" s="948">
        <v>646.36</v>
      </c>
    </row>
    <row r="144" spans="1:4" x14ac:dyDescent="0.25">
      <c r="A144" s="947">
        <v>87334</v>
      </c>
      <c r="B144" s="945" t="s">
        <v>23266</v>
      </c>
      <c r="C144" s="947" t="s">
        <v>20</v>
      </c>
      <c r="D144" s="948">
        <v>586.58000000000004</v>
      </c>
    </row>
    <row r="145" spans="1:4" x14ac:dyDescent="0.25">
      <c r="A145" s="947">
        <v>105515</v>
      </c>
      <c r="B145" s="945" t="s">
        <v>49471</v>
      </c>
      <c r="C145" s="947" t="s">
        <v>20</v>
      </c>
      <c r="D145" s="948">
        <v>853.64</v>
      </c>
    </row>
    <row r="146" spans="1:4" x14ac:dyDescent="0.25">
      <c r="A146" s="947">
        <v>87367</v>
      </c>
      <c r="B146" s="945" t="s">
        <v>23299</v>
      </c>
      <c r="C146" s="947" t="s">
        <v>20</v>
      </c>
      <c r="D146" s="948">
        <v>806.01</v>
      </c>
    </row>
    <row r="147" spans="1:4" x14ac:dyDescent="0.25">
      <c r="A147" s="947">
        <v>100449</v>
      </c>
      <c r="B147" s="945" t="s">
        <v>50192</v>
      </c>
      <c r="C147" s="947" t="s">
        <v>20</v>
      </c>
      <c r="D147" s="948">
        <v>0</v>
      </c>
    </row>
    <row r="148" spans="1:4" x14ac:dyDescent="0.25">
      <c r="A148" s="947">
        <v>87286</v>
      </c>
      <c r="B148" s="945" t="s">
        <v>23231</v>
      </c>
      <c r="C148" s="947" t="s">
        <v>20</v>
      </c>
      <c r="D148" s="948">
        <v>646.52</v>
      </c>
    </row>
    <row r="149" spans="1:4" x14ac:dyDescent="0.25">
      <c r="A149" s="947">
        <v>87287</v>
      </c>
      <c r="B149" s="945" t="s">
        <v>23232</v>
      </c>
      <c r="C149" s="947" t="s">
        <v>20</v>
      </c>
      <c r="D149" s="948">
        <v>610.67999999999995</v>
      </c>
    </row>
    <row r="150" spans="1:4" x14ac:dyDescent="0.25">
      <c r="A150" s="947">
        <v>87331</v>
      </c>
      <c r="B150" s="945" t="s">
        <v>23263</v>
      </c>
      <c r="C150" s="947" t="s">
        <v>20</v>
      </c>
      <c r="D150" s="948">
        <v>681.58</v>
      </c>
    </row>
    <row r="151" spans="1:4" x14ac:dyDescent="0.25">
      <c r="A151" s="947">
        <v>87332</v>
      </c>
      <c r="B151" s="945" t="s">
        <v>23264</v>
      </c>
      <c r="C151" s="947" t="s">
        <v>20</v>
      </c>
      <c r="D151" s="948">
        <v>584.46</v>
      </c>
    </row>
    <row r="152" spans="1:4" x14ac:dyDescent="0.25">
      <c r="A152" s="947">
        <v>87369</v>
      </c>
      <c r="B152" s="945" t="s">
        <v>23301</v>
      </c>
      <c r="C152" s="947" t="s">
        <v>20</v>
      </c>
      <c r="D152" s="948">
        <v>833.11</v>
      </c>
    </row>
    <row r="153" spans="1:4" x14ac:dyDescent="0.25">
      <c r="A153" s="947">
        <v>100451</v>
      </c>
      <c r="B153" s="945" t="s">
        <v>50193</v>
      </c>
      <c r="C153" s="947" t="s">
        <v>20</v>
      </c>
      <c r="D153" s="948">
        <v>0</v>
      </c>
    </row>
    <row r="154" spans="1:4" x14ac:dyDescent="0.25">
      <c r="A154" s="947">
        <v>87292</v>
      </c>
      <c r="B154" s="945" t="s">
        <v>23235</v>
      </c>
      <c r="C154" s="947" t="s">
        <v>20</v>
      </c>
      <c r="D154" s="948">
        <v>659.62</v>
      </c>
    </row>
    <row r="155" spans="1:4" x14ac:dyDescent="0.25">
      <c r="A155" s="947">
        <v>87335</v>
      </c>
      <c r="B155" s="945" t="s">
        <v>23267</v>
      </c>
      <c r="C155" s="947" t="s">
        <v>20</v>
      </c>
      <c r="D155" s="948">
        <v>634.16</v>
      </c>
    </row>
    <row r="156" spans="1:4" x14ac:dyDescent="0.25">
      <c r="A156" s="947">
        <v>87336</v>
      </c>
      <c r="B156" s="945" t="s">
        <v>23268</v>
      </c>
      <c r="C156" s="947" t="s">
        <v>20</v>
      </c>
      <c r="D156" s="948">
        <v>617.28</v>
      </c>
    </row>
    <row r="157" spans="1:4" x14ac:dyDescent="0.25">
      <c r="A157" s="947">
        <v>87370</v>
      </c>
      <c r="B157" s="945" t="s">
        <v>23302</v>
      </c>
      <c r="C157" s="947" t="s">
        <v>20</v>
      </c>
      <c r="D157" s="948">
        <v>802.78</v>
      </c>
    </row>
    <row r="158" spans="1:4" x14ac:dyDescent="0.25">
      <c r="A158" s="947">
        <v>100452</v>
      </c>
      <c r="B158" s="945" t="s">
        <v>50194</v>
      </c>
      <c r="C158" s="947" t="s">
        <v>20</v>
      </c>
      <c r="D158" s="948">
        <v>0</v>
      </c>
    </row>
    <row r="159" spans="1:4" x14ac:dyDescent="0.25">
      <c r="A159" s="947">
        <v>88715</v>
      </c>
      <c r="B159" s="945" t="s">
        <v>23341</v>
      </c>
      <c r="C159" s="947" t="s">
        <v>20</v>
      </c>
      <c r="D159" s="948">
        <v>618.98</v>
      </c>
    </row>
    <row r="160" spans="1:4" x14ac:dyDescent="0.25">
      <c r="A160" s="947">
        <v>87294</v>
      </c>
      <c r="B160" s="945" t="s">
        <v>23236</v>
      </c>
      <c r="C160" s="947" t="s">
        <v>20</v>
      </c>
      <c r="D160" s="948">
        <v>624.11</v>
      </c>
    </row>
    <row r="161" spans="1:4" x14ac:dyDescent="0.25">
      <c r="A161" s="947">
        <v>87337</v>
      </c>
      <c r="B161" s="945" t="s">
        <v>23269</v>
      </c>
      <c r="C161" s="947" t="s">
        <v>20</v>
      </c>
      <c r="D161" s="948">
        <v>634.23</v>
      </c>
    </row>
    <row r="162" spans="1:4" x14ac:dyDescent="0.25">
      <c r="A162" s="947">
        <v>100487</v>
      </c>
      <c r="B162" s="945" t="s">
        <v>23361</v>
      </c>
      <c r="C162" s="947" t="s">
        <v>20</v>
      </c>
      <c r="D162" s="948">
        <v>580.91999999999996</v>
      </c>
    </row>
    <row r="163" spans="1:4" x14ac:dyDescent="0.25">
      <c r="A163" s="947">
        <v>100467</v>
      </c>
      <c r="B163" s="945" t="s">
        <v>52313</v>
      </c>
      <c r="C163" s="947" t="s">
        <v>20</v>
      </c>
      <c r="D163" s="948">
        <v>0</v>
      </c>
    </row>
    <row r="164" spans="1:4" x14ac:dyDescent="0.25">
      <c r="A164" s="947">
        <v>87380</v>
      </c>
      <c r="B164" s="945" t="s">
        <v>23312</v>
      </c>
      <c r="C164" s="947" t="s">
        <v>20</v>
      </c>
      <c r="D164" s="948">
        <v>4473.84</v>
      </c>
    </row>
    <row r="165" spans="1:4" x14ac:dyDescent="0.25">
      <c r="A165" s="947">
        <v>100461</v>
      </c>
      <c r="B165" s="945" t="s">
        <v>50195</v>
      </c>
      <c r="C165" s="947" t="s">
        <v>20</v>
      </c>
      <c r="D165" s="948">
        <v>0</v>
      </c>
    </row>
    <row r="166" spans="1:4" x14ac:dyDescent="0.25">
      <c r="A166" s="947">
        <v>87322</v>
      </c>
      <c r="B166" s="945" t="s">
        <v>23255</v>
      </c>
      <c r="C166" s="947" t="s">
        <v>20</v>
      </c>
      <c r="D166" s="948">
        <v>4344.13</v>
      </c>
    </row>
    <row r="167" spans="1:4" x14ac:dyDescent="0.25">
      <c r="A167" s="947">
        <v>87323</v>
      </c>
      <c r="B167" s="945" t="s">
        <v>23256</v>
      </c>
      <c r="C167" s="947" t="s">
        <v>20</v>
      </c>
      <c r="D167" s="948">
        <v>4332.12</v>
      </c>
    </row>
    <row r="168" spans="1:4" x14ac:dyDescent="0.25">
      <c r="A168" s="947">
        <v>87360</v>
      </c>
      <c r="B168" s="945" t="s">
        <v>23292</v>
      </c>
      <c r="C168" s="947" t="s">
        <v>20</v>
      </c>
      <c r="D168" s="948">
        <v>4312.18</v>
      </c>
    </row>
    <row r="169" spans="1:4" x14ac:dyDescent="0.25">
      <c r="A169" s="947">
        <v>87361</v>
      </c>
      <c r="B169" s="945" t="s">
        <v>23293</v>
      </c>
      <c r="C169" s="947" t="s">
        <v>20</v>
      </c>
      <c r="D169" s="948">
        <v>4238.43</v>
      </c>
    </row>
    <row r="170" spans="1:4" x14ac:dyDescent="0.25">
      <c r="A170" s="947">
        <v>87362</v>
      </c>
      <c r="B170" s="945" t="s">
        <v>23294</v>
      </c>
      <c r="C170" s="947" t="s">
        <v>20</v>
      </c>
      <c r="D170" s="948">
        <v>4227.41</v>
      </c>
    </row>
    <row r="171" spans="1:4" x14ac:dyDescent="0.25">
      <c r="A171" s="947">
        <v>87377</v>
      </c>
      <c r="B171" s="945" t="s">
        <v>23309</v>
      </c>
      <c r="C171" s="947" t="s">
        <v>20</v>
      </c>
      <c r="D171" s="948">
        <v>720.92</v>
      </c>
    </row>
    <row r="172" spans="1:4" x14ac:dyDescent="0.25">
      <c r="A172" s="947">
        <v>100458</v>
      </c>
      <c r="B172" s="945" t="s">
        <v>50196</v>
      </c>
      <c r="C172" s="947" t="s">
        <v>20</v>
      </c>
      <c r="D172" s="948">
        <v>0</v>
      </c>
    </row>
    <row r="173" spans="1:4" x14ac:dyDescent="0.25">
      <c r="A173" s="947">
        <v>87313</v>
      </c>
      <c r="B173" s="945" t="s">
        <v>23249</v>
      </c>
      <c r="C173" s="947" t="s">
        <v>20</v>
      </c>
      <c r="D173" s="948">
        <v>538.61</v>
      </c>
    </row>
    <row r="174" spans="1:4" x14ac:dyDescent="0.25">
      <c r="A174" s="947">
        <v>87314</v>
      </c>
      <c r="B174" s="945" t="s">
        <v>23250</v>
      </c>
      <c r="C174" s="947" t="s">
        <v>20</v>
      </c>
      <c r="D174" s="948">
        <v>520.63</v>
      </c>
    </row>
    <row r="175" spans="1:4" x14ac:dyDescent="0.25">
      <c r="A175" s="947">
        <v>87352</v>
      </c>
      <c r="B175" s="945" t="s">
        <v>23284</v>
      </c>
      <c r="C175" s="947" t="s">
        <v>20</v>
      </c>
      <c r="D175" s="948">
        <v>668.02</v>
      </c>
    </row>
    <row r="176" spans="1:4" x14ac:dyDescent="0.25">
      <c r="A176" s="947">
        <v>87353</v>
      </c>
      <c r="B176" s="945" t="s">
        <v>23285</v>
      </c>
      <c r="C176" s="947" t="s">
        <v>20</v>
      </c>
      <c r="D176" s="948">
        <v>549.98</v>
      </c>
    </row>
    <row r="177" spans="1:4" x14ac:dyDescent="0.25">
      <c r="A177" s="947">
        <v>87354</v>
      </c>
      <c r="B177" s="945" t="s">
        <v>23286</v>
      </c>
      <c r="C177" s="947" t="s">
        <v>20</v>
      </c>
      <c r="D177" s="948">
        <v>493.37</v>
      </c>
    </row>
    <row r="178" spans="1:4" x14ac:dyDescent="0.25">
      <c r="A178" s="947">
        <v>100480</v>
      </c>
      <c r="B178" s="945" t="s">
        <v>23355</v>
      </c>
      <c r="C178" s="947" t="s">
        <v>20</v>
      </c>
      <c r="D178" s="948">
        <v>872.14</v>
      </c>
    </row>
    <row r="179" spans="1:4" x14ac:dyDescent="0.25">
      <c r="A179" s="947">
        <v>100476</v>
      </c>
      <c r="B179" s="945" t="s">
        <v>50197</v>
      </c>
      <c r="C179" s="947" t="s">
        <v>20</v>
      </c>
      <c r="D179" s="948">
        <v>0</v>
      </c>
    </row>
    <row r="180" spans="1:4" x14ac:dyDescent="0.25">
      <c r="A180" s="947">
        <v>100475</v>
      </c>
      <c r="B180" s="945" t="s">
        <v>23351</v>
      </c>
      <c r="C180" s="947" t="s">
        <v>20</v>
      </c>
      <c r="D180" s="948">
        <v>732.49</v>
      </c>
    </row>
    <row r="181" spans="1:4" x14ac:dyDescent="0.25">
      <c r="A181" s="947">
        <v>100491</v>
      </c>
      <c r="B181" s="945" t="s">
        <v>23365</v>
      </c>
      <c r="C181" s="947" t="s">
        <v>20</v>
      </c>
      <c r="D181" s="948">
        <v>726.78</v>
      </c>
    </row>
    <row r="182" spans="1:4" x14ac:dyDescent="0.25">
      <c r="A182" s="947">
        <v>100477</v>
      </c>
      <c r="B182" s="945" t="s">
        <v>23352</v>
      </c>
      <c r="C182" s="947" t="s">
        <v>20</v>
      </c>
      <c r="D182" s="948">
        <v>836.86</v>
      </c>
    </row>
    <row r="183" spans="1:4" x14ac:dyDescent="0.25">
      <c r="A183" s="947">
        <v>100478</v>
      </c>
      <c r="B183" s="945" t="s">
        <v>23353</v>
      </c>
      <c r="C183" s="947" t="s">
        <v>20</v>
      </c>
      <c r="D183" s="948">
        <v>717.81</v>
      </c>
    </row>
    <row r="184" spans="1:4" x14ac:dyDescent="0.25">
      <c r="A184" s="947">
        <v>100479</v>
      </c>
      <c r="B184" s="945" t="s">
        <v>23354</v>
      </c>
      <c r="C184" s="947" t="s">
        <v>20</v>
      </c>
      <c r="D184" s="948">
        <v>690.14</v>
      </c>
    </row>
    <row r="185" spans="1:4" x14ac:dyDescent="0.25">
      <c r="A185" s="947">
        <v>87372</v>
      </c>
      <c r="B185" s="945" t="s">
        <v>23304</v>
      </c>
      <c r="C185" s="947" t="s">
        <v>20</v>
      </c>
      <c r="D185" s="948">
        <v>866.34</v>
      </c>
    </row>
    <row r="186" spans="1:4" x14ac:dyDescent="0.25">
      <c r="A186" s="947">
        <v>100453</v>
      </c>
      <c r="B186" s="945" t="s">
        <v>50198</v>
      </c>
      <c r="C186" s="947" t="s">
        <v>20</v>
      </c>
      <c r="D186" s="948">
        <v>0</v>
      </c>
    </row>
    <row r="187" spans="1:4" x14ac:dyDescent="0.25">
      <c r="A187" s="947">
        <v>87298</v>
      </c>
      <c r="B187" s="945" t="s">
        <v>23239</v>
      </c>
      <c r="C187" s="947" t="s">
        <v>20</v>
      </c>
      <c r="D187" s="948">
        <v>673.49</v>
      </c>
    </row>
    <row r="188" spans="1:4" x14ac:dyDescent="0.25">
      <c r="A188" s="947">
        <v>87299</v>
      </c>
      <c r="B188" s="945" t="s">
        <v>23240</v>
      </c>
      <c r="C188" s="947" t="s">
        <v>20</v>
      </c>
      <c r="D188" s="948">
        <v>451.3</v>
      </c>
    </row>
    <row r="189" spans="1:4" x14ac:dyDescent="0.25">
      <c r="A189" s="947">
        <v>87339</v>
      </c>
      <c r="B189" s="945" t="s">
        <v>23271</v>
      </c>
      <c r="C189" s="947" t="s">
        <v>20</v>
      </c>
      <c r="D189" s="948">
        <v>870.64</v>
      </c>
    </row>
    <row r="190" spans="1:4" x14ac:dyDescent="0.25">
      <c r="A190" s="947">
        <v>87340</v>
      </c>
      <c r="B190" s="945" t="s">
        <v>23272</v>
      </c>
      <c r="C190" s="947" t="s">
        <v>20</v>
      </c>
      <c r="D190" s="948">
        <v>677.78</v>
      </c>
    </row>
    <row r="191" spans="1:4" x14ac:dyDescent="0.25">
      <c r="A191" s="947">
        <v>87341</v>
      </c>
      <c r="B191" s="945" t="s">
        <v>23273</v>
      </c>
      <c r="C191" s="947" t="s">
        <v>20</v>
      </c>
      <c r="D191" s="948">
        <v>627.23</v>
      </c>
    </row>
    <row r="192" spans="1:4" x14ac:dyDescent="0.25">
      <c r="A192" s="947">
        <v>88629</v>
      </c>
      <c r="B192" s="945" t="s">
        <v>23339</v>
      </c>
      <c r="C192" s="947" t="s">
        <v>20</v>
      </c>
      <c r="D192" s="948">
        <v>699.01</v>
      </c>
    </row>
    <row r="193" spans="1:4" x14ac:dyDescent="0.25">
      <c r="A193" s="947">
        <v>88628</v>
      </c>
      <c r="B193" s="945" t="s">
        <v>23338</v>
      </c>
      <c r="C193" s="947" t="s">
        <v>20</v>
      </c>
      <c r="D193" s="948">
        <v>557.05999999999995</v>
      </c>
    </row>
    <row r="194" spans="1:4" x14ac:dyDescent="0.25">
      <c r="A194" s="947">
        <v>100489</v>
      </c>
      <c r="B194" s="945" t="s">
        <v>23363</v>
      </c>
      <c r="C194" s="947" t="s">
        <v>20</v>
      </c>
      <c r="D194" s="948">
        <v>550.12</v>
      </c>
    </row>
    <row r="195" spans="1:4" x14ac:dyDescent="0.25">
      <c r="A195" s="947">
        <v>100468</v>
      </c>
      <c r="B195" s="945" t="s">
        <v>23345</v>
      </c>
      <c r="C195" s="947" t="s">
        <v>20</v>
      </c>
      <c r="D195" s="948">
        <v>715.57</v>
      </c>
    </row>
    <row r="196" spans="1:4" x14ac:dyDescent="0.25">
      <c r="A196" s="947">
        <v>100469</v>
      </c>
      <c r="B196" s="945" t="s">
        <v>23346</v>
      </c>
      <c r="C196" s="947" t="s">
        <v>20</v>
      </c>
      <c r="D196" s="948">
        <v>546.37</v>
      </c>
    </row>
    <row r="197" spans="1:4" x14ac:dyDescent="0.25">
      <c r="A197" s="947">
        <v>100470</v>
      </c>
      <c r="B197" s="945" t="s">
        <v>23347</v>
      </c>
      <c r="C197" s="947" t="s">
        <v>20</v>
      </c>
      <c r="D197" s="948">
        <v>497.31</v>
      </c>
    </row>
    <row r="198" spans="1:4" x14ac:dyDescent="0.25">
      <c r="A198" s="947">
        <v>87371</v>
      </c>
      <c r="B198" s="945" t="s">
        <v>23303</v>
      </c>
      <c r="C198" s="947" t="s">
        <v>20</v>
      </c>
      <c r="D198" s="948">
        <v>798.99</v>
      </c>
    </row>
    <row r="199" spans="1:4" x14ac:dyDescent="0.25">
      <c r="A199" s="947">
        <v>87295</v>
      </c>
      <c r="B199" s="945" t="s">
        <v>23237</v>
      </c>
      <c r="C199" s="947" t="s">
        <v>20</v>
      </c>
      <c r="D199" s="948">
        <v>664.27</v>
      </c>
    </row>
    <row r="200" spans="1:4" x14ac:dyDescent="0.25">
      <c r="A200" s="947">
        <v>87296</v>
      </c>
      <c r="B200" s="945" t="s">
        <v>23238</v>
      </c>
      <c r="C200" s="947" t="s">
        <v>20</v>
      </c>
      <c r="D200" s="948">
        <v>614.45000000000005</v>
      </c>
    </row>
    <row r="201" spans="1:4" x14ac:dyDescent="0.25">
      <c r="A201" s="947">
        <v>87338</v>
      </c>
      <c r="B201" s="945" t="s">
        <v>23270</v>
      </c>
      <c r="C201" s="947" t="s">
        <v>20</v>
      </c>
      <c r="D201" s="948">
        <v>617.21</v>
      </c>
    </row>
    <row r="202" spans="1:4" x14ac:dyDescent="0.25">
      <c r="A202" s="947">
        <v>88630</v>
      </c>
      <c r="B202" s="945" t="s">
        <v>49112</v>
      </c>
      <c r="C202" s="947" t="s">
        <v>20</v>
      </c>
      <c r="D202" s="948">
        <v>477.59</v>
      </c>
    </row>
    <row r="203" spans="1:4" x14ac:dyDescent="0.25">
      <c r="A203" s="947">
        <v>87381</v>
      </c>
      <c r="B203" s="945" t="s">
        <v>23313</v>
      </c>
      <c r="C203" s="947" t="s">
        <v>20</v>
      </c>
      <c r="D203" s="948">
        <v>4409.01</v>
      </c>
    </row>
    <row r="204" spans="1:4" x14ac:dyDescent="0.25">
      <c r="A204" s="947">
        <v>100462</v>
      </c>
      <c r="B204" s="945" t="s">
        <v>50199</v>
      </c>
      <c r="C204" s="947" t="s">
        <v>20</v>
      </c>
      <c r="D204" s="948">
        <v>0</v>
      </c>
    </row>
    <row r="205" spans="1:4" x14ac:dyDescent="0.25">
      <c r="A205" s="947">
        <v>87325</v>
      </c>
      <c r="B205" s="945" t="s">
        <v>23257</v>
      </c>
      <c r="C205" s="947" t="s">
        <v>20</v>
      </c>
      <c r="D205" s="948">
        <v>4258.68</v>
      </c>
    </row>
    <row r="206" spans="1:4" x14ac:dyDescent="0.25">
      <c r="A206" s="947">
        <v>87326</v>
      </c>
      <c r="B206" s="945" t="s">
        <v>23258</v>
      </c>
      <c r="C206" s="947" t="s">
        <v>20</v>
      </c>
      <c r="D206" s="948">
        <v>4255.82</v>
      </c>
    </row>
    <row r="207" spans="1:4" x14ac:dyDescent="0.25">
      <c r="A207" s="947">
        <v>87363</v>
      </c>
      <c r="B207" s="945" t="s">
        <v>23295</v>
      </c>
      <c r="C207" s="947" t="s">
        <v>20</v>
      </c>
      <c r="D207" s="948">
        <v>4232.2</v>
      </c>
    </row>
    <row r="208" spans="1:4" x14ac:dyDescent="0.25">
      <c r="A208" s="947">
        <v>87364</v>
      </c>
      <c r="B208" s="945" t="s">
        <v>23296</v>
      </c>
      <c r="C208" s="947" t="s">
        <v>20</v>
      </c>
      <c r="D208" s="948">
        <v>4176.74</v>
      </c>
    </row>
    <row r="209" spans="1:4" x14ac:dyDescent="0.25">
      <c r="A209" s="947">
        <v>87378</v>
      </c>
      <c r="B209" s="945" t="s">
        <v>23310</v>
      </c>
      <c r="C209" s="947" t="s">
        <v>20</v>
      </c>
      <c r="D209" s="948">
        <v>657.72</v>
      </c>
    </row>
    <row r="210" spans="1:4" x14ac:dyDescent="0.25">
      <c r="A210" s="947">
        <v>100459</v>
      </c>
      <c r="B210" s="945" t="s">
        <v>50200</v>
      </c>
      <c r="C210" s="947" t="s">
        <v>20</v>
      </c>
      <c r="D210" s="948">
        <v>0</v>
      </c>
    </row>
    <row r="211" spans="1:4" x14ac:dyDescent="0.25">
      <c r="A211" s="947">
        <v>87316</v>
      </c>
      <c r="B211" s="945" t="s">
        <v>23251</v>
      </c>
      <c r="C211" s="947" t="s">
        <v>20</v>
      </c>
      <c r="D211" s="948">
        <v>497.12</v>
      </c>
    </row>
    <row r="212" spans="1:4" x14ac:dyDescent="0.25">
      <c r="A212" s="947">
        <v>87317</v>
      </c>
      <c r="B212" s="945" t="s">
        <v>23252</v>
      </c>
      <c r="C212" s="947" t="s">
        <v>20</v>
      </c>
      <c r="D212" s="948">
        <v>468.09</v>
      </c>
    </row>
    <row r="213" spans="1:4" x14ac:dyDescent="0.25">
      <c r="A213" s="947">
        <v>87355</v>
      </c>
      <c r="B213" s="945" t="s">
        <v>23287</v>
      </c>
      <c r="C213" s="947" t="s">
        <v>20</v>
      </c>
      <c r="D213" s="948">
        <v>560.19000000000005</v>
      </c>
    </row>
    <row r="214" spans="1:4" x14ac:dyDescent="0.25">
      <c r="A214" s="947">
        <v>87356</v>
      </c>
      <c r="B214" s="945" t="s">
        <v>23288</v>
      </c>
      <c r="C214" s="947" t="s">
        <v>20</v>
      </c>
      <c r="D214" s="948">
        <v>479.27</v>
      </c>
    </row>
    <row r="215" spans="1:4" x14ac:dyDescent="0.25">
      <c r="A215" s="947">
        <v>87357</v>
      </c>
      <c r="B215" s="945" t="s">
        <v>23289</v>
      </c>
      <c r="C215" s="947" t="s">
        <v>20</v>
      </c>
      <c r="D215" s="948">
        <v>438.43</v>
      </c>
    </row>
    <row r="216" spans="1:4" x14ac:dyDescent="0.25">
      <c r="A216" s="947">
        <v>100486</v>
      </c>
      <c r="B216" s="945" t="s">
        <v>23360</v>
      </c>
      <c r="C216" s="947" t="s">
        <v>20</v>
      </c>
      <c r="D216" s="948">
        <v>775.57</v>
      </c>
    </row>
    <row r="217" spans="1:4" x14ac:dyDescent="0.25">
      <c r="A217" s="947">
        <v>100482</v>
      </c>
      <c r="B217" s="945" t="s">
        <v>50201</v>
      </c>
      <c r="C217" s="947" t="s">
        <v>20</v>
      </c>
      <c r="D217" s="948">
        <v>0</v>
      </c>
    </row>
    <row r="218" spans="1:4" x14ac:dyDescent="0.25">
      <c r="A218" s="947">
        <v>100481</v>
      </c>
      <c r="B218" s="945" t="s">
        <v>23356</v>
      </c>
      <c r="C218" s="947" t="s">
        <v>20</v>
      </c>
      <c r="D218" s="948">
        <v>631.55999999999995</v>
      </c>
    </row>
    <row r="219" spans="1:4" x14ac:dyDescent="0.25">
      <c r="A219" s="947">
        <v>100492</v>
      </c>
      <c r="B219" s="945" t="s">
        <v>23366</v>
      </c>
      <c r="C219" s="947" t="s">
        <v>20</v>
      </c>
      <c r="D219" s="948">
        <v>626.34</v>
      </c>
    </row>
    <row r="220" spans="1:4" x14ac:dyDescent="0.25">
      <c r="A220" s="947">
        <v>100483</v>
      </c>
      <c r="B220" s="945" t="s">
        <v>23357</v>
      </c>
      <c r="C220" s="947" t="s">
        <v>20</v>
      </c>
      <c r="D220" s="948">
        <v>709.6</v>
      </c>
    </row>
    <row r="221" spans="1:4" x14ac:dyDescent="0.25">
      <c r="A221" s="947">
        <v>100484</v>
      </c>
      <c r="B221" s="945" t="s">
        <v>23358</v>
      </c>
      <c r="C221" s="947" t="s">
        <v>20</v>
      </c>
      <c r="D221" s="948">
        <v>634.78</v>
      </c>
    </row>
    <row r="222" spans="1:4" x14ac:dyDescent="0.25">
      <c r="A222" s="947">
        <v>100485</v>
      </c>
      <c r="B222" s="945" t="s">
        <v>23359</v>
      </c>
      <c r="C222" s="947" t="s">
        <v>20</v>
      </c>
      <c r="D222" s="948">
        <v>600.82000000000005</v>
      </c>
    </row>
    <row r="223" spans="1:4" x14ac:dyDescent="0.25">
      <c r="A223" s="947">
        <v>87373</v>
      </c>
      <c r="B223" s="945" t="s">
        <v>23305</v>
      </c>
      <c r="C223" s="947" t="s">
        <v>20</v>
      </c>
      <c r="D223" s="948">
        <v>778.41</v>
      </c>
    </row>
    <row r="224" spans="1:4" x14ac:dyDescent="0.25">
      <c r="A224" s="947">
        <v>100454</v>
      </c>
      <c r="B224" s="945" t="s">
        <v>50202</v>
      </c>
      <c r="C224" s="947" t="s">
        <v>20</v>
      </c>
      <c r="D224" s="948">
        <v>0</v>
      </c>
    </row>
    <row r="225" spans="1:4" x14ac:dyDescent="0.25">
      <c r="A225" s="947">
        <v>87301</v>
      </c>
      <c r="B225" s="945" t="s">
        <v>23241</v>
      </c>
      <c r="C225" s="947" t="s">
        <v>20</v>
      </c>
      <c r="D225" s="948">
        <v>615.69000000000005</v>
      </c>
    </row>
    <row r="226" spans="1:4" x14ac:dyDescent="0.25">
      <c r="A226" s="947">
        <v>87302</v>
      </c>
      <c r="B226" s="945" t="s">
        <v>23242</v>
      </c>
      <c r="C226" s="947" t="s">
        <v>20</v>
      </c>
      <c r="D226" s="948">
        <v>594.75</v>
      </c>
    </row>
    <row r="227" spans="1:4" x14ac:dyDescent="0.25">
      <c r="A227" s="947">
        <v>87342</v>
      </c>
      <c r="B227" s="945" t="s">
        <v>23274</v>
      </c>
      <c r="C227" s="947" t="s">
        <v>20</v>
      </c>
      <c r="D227" s="948">
        <v>731.71</v>
      </c>
    </row>
    <row r="228" spans="1:4" x14ac:dyDescent="0.25">
      <c r="A228" s="947">
        <v>87343</v>
      </c>
      <c r="B228" s="945" t="s">
        <v>23275</v>
      </c>
      <c r="C228" s="947" t="s">
        <v>20</v>
      </c>
      <c r="D228" s="948">
        <v>622.55999999999995</v>
      </c>
    </row>
    <row r="229" spans="1:4" x14ac:dyDescent="0.25">
      <c r="A229" s="947">
        <v>87344</v>
      </c>
      <c r="B229" s="945" t="s">
        <v>23276</v>
      </c>
      <c r="C229" s="947" t="s">
        <v>20</v>
      </c>
      <c r="D229" s="948">
        <v>559.07000000000005</v>
      </c>
    </row>
    <row r="230" spans="1:4" x14ac:dyDescent="0.25">
      <c r="A230" s="947">
        <v>88631</v>
      </c>
      <c r="B230" s="945" t="s">
        <v>23340</v>
      </c>
      <c r="C230" s="947" t="s">
        <v>20</v>
      </c>
      <c r="D230" s="948">
        <v>631.11</v>
      </c>
    </row>
    <row r="231" spans="1:4" x14ac:dyDescent="0.25">
      <c r="A231" s="947">
        <v>100471</v>
      </c>
      <c r="B231" s="945" t="s">
        <v>50203</v>
      </c>
      <c r="C231" s="947" t="s">
        <v>20</v>
      </c>
      <c r="D231" s="948">
        <v>0</v>
      </c>
    </row>
    <row r="232" spans="1:4" x14ac:dyDescent="0.25">
      <c r="A232" s="947">
        <v>100490</v>
      </c>
      <c r="B232" s="945" t="s">
        <v>23364</v>
      </c>
      <c r="C232" s="947" t="s">
        <v>20</v>
      </c>
      <c r="D232" s="948">
        <v>485.18</v>
      </c>
    </row>
    <row r="233" spans="1:4" x14ac:dyDescent="0.25">
      <c r="A233" s="947">
        <v>100472</v>
      </c>
      <c r="B233" s="945" t="s">
        <v>23348</v>
      </c>
      <c r="C233" s="947" t="s">
        <v>20</v>
      </c>
      <c r="D233" s="948">
        <v>573.70000000000005</v>
      </c>
    </row>
    <row r="234" spans="1:4" x14ac:dyDescent="0.25">
      <c r="A234" s="947">
        <v>100473</v>
      </c>
      <c r="B234" s="945" t="s">
        <v>23349</v>
      </c>
      <c r="C234" s="947" t="s">
        <v>20</v>
      </c>
      <c r="D234" s="948">
        <v>497.74</v>
      </c>
    </row>
    <row r="235" spans="1:4" x14ac:dyDescent="0.25">
      <c r="A235" s="947">
        <v>100474</v>
      </c>
      <c r="B235" s="945" t="s">
        <v>23350</v>
      </c>
      <c r="C235" s="947" t="s">
        <v>20</v>
      </c>
      <c r="D235" s="948">
        <v>461.66</v>
      </c>
    </row>
    <row r="236" spans="1:4" x14ac:dyDescent="0.25">
      <c r="A236" s="947">
        <v>87379</v>
      </c>
      <c r="B236" s="945" t="s">
        <v>23311</v>
      </c>
      <c r="C236" s="947" t="s">
        <v>20</v>
      </c>
      <c r="D236" s="948">
        <v>4377.6099999999997</v>
      </c>
    </row>
    <row r="237" spans="1:4" x14ac:dyDescent="0.25">
      <c r="A237" s="947">
        <v>100460</v>
      </c>
      <c r="B237" s="945" t="s">
        <v>50204</v>
      </c>
      <c r="C237" s="947" t="s">
        <v>20</v>
      </c>
      <c r="D237" s="948">
        <v>0</v>
      </c>
    </row>
    <row r="238" spans="1:4" x14ac:dyDescent="0.25">
      <c r="A238" s="947">
        <v>87319</v>
      </c>
      <c r="B238" s="945" t="s">
        <v>23253</v>
      </c>
      <c r="C238" s="947" t="s">
        <v>20</v>
      </c>
      <c r="D238" s="948">
        <v>4229.59</v>
      </c>
    </row>
    <row r="239" spans="1:4" x14ac:dyDescent="0.25">
      <c r="A239" s="947">
        <v>87320</v>
      </c>
      <c r="B239" s="945" t="s">
        <v>23254</v>
      </c>
      <c r="C239" s="947" t="s">
        <v>20</v>
      </c>
      <c r="D239" s="948">
        <v>4228.12</v>
      </c>
    </row>
    <row r="240" spans="1:4" x14ac:dyDescent="0.25">
      <c r="A240" s="947">
        <v>87358</v>
      </c>
      <c r="B240" s="945" t="s">
        <v>23290</v>
      </c>
      <c r="C240" s="947" t="s">
        <v>20</v>
      </c>
      <c r="D240" s="948">
        <v>4190.75</v>
      </c>
    </row>
    <row r="241" spans="1:4" x14ac:dyDescent="0.25">
      <c r="A241" s="947">
        <v>87359</v>
      </c>
      <c r="B241" s="945" t="s">
        <v>23291</v>
      </c>
      <c r="C241" s="947" t="s">
        <v>20</v>
      </c>
      <c r="D241" s="948">
        <v>4141.8</v>
      </c>
    </row>
    <row r="242" spans="1:4" x14ac:dyDescent="0.25">
      <c r="A242" s="947">
        <v>87376</v>
      </c>
      <c r="B242" s="945" t="s">
        <v>23308</v>
      </c>
      <c r="C242" s="947" t="s">
        <v>20</v>
      </c>
      <c r="D242" s="948">
        <v>627.07000000000005</v>
      </c>
    </row>
    <row r="243" spans="1:4" x14ac:dyDescent="0.25">
      <c r="A243" s="947">
        <v>100457</v>
      </c>
      <c r="B243" s="945" t="s">
        <v>50205</v>
      </c>
      <c r="C243" s="947" t="s">
        <v>20</v>
      </c>
      <c r="D243" s="948">
        <v>0</v>
      </c>
    </row>
    <row r="244" spans="1:4" x14ac:dyDescent="0.25">
      <c r="A244" s="947">
        <v>87310</v>
      </c>
      <c r="B244" s="945" t="s">
        <v>23247</v>
      </c>
      <c r="C244" s="947" t="s">
        <v>20</v>
      </c>
      <c r="D244" s="948">
        <v>451.15</v>
      </c>
    </row>
    <row r="245" spans="1:4" x14ac:dyDescent="0.25">
      <c r="A245" s="947">
        <v>87311</v>
      </c>
      <c r="B245" s="945" t="s">
        <v>23248</v>
      </c>
      <c r="C245" s="947" t="s">
        <v>20</v>
      </c>
      <c r="D245" s="948">
        <v>431.5</v>
      </c>
    </row>
    <row r="246" spans="1:4" x14ac:dyDescent="0.25">
      <c r="A246" s="947">
        <v>87350</v>
      </c>
      <c r="B246" s="945" t="s">
        <v>23282</v>
      </c>
      <c r="C246" s="947" t="s">
        <v>20</v>
      </c>
      <c r="D246" s="948">
        <v>524.59</v>
      </c>
    </row>
    <row r="247" spans="1:4" x14ac:dyDescent="0.25">
      <c r="A247" s="947">
        <v>87351</v>
      </c>
      <c r="B247" s="945" t="s">
        <v>23283</v>
      </c>
      <c r="C247" s="947" t="s">
        <v>20</v>
      </c>
      <c r="D247" s="948">
        <v>412.02</v>
      </c>
    </row>
    <row r="248" spans="1:4" x14ac:dyDescent="0.25">
      <c r="A248" s="947">
        <v>87374</v>
      </c>
      <c r="B248" s="945" t="s">
        <v>23306</v>
      </c>
      <c r="C248" s="947" t="s">
        <v>20</v>
      </c>
      <c r="D248" s="948">
        <v>733.79</v>
      </c>
    </row>
    <row r="249" spans="1:4" x14ac:dyDescent="0.25">
      <c r="A249" s="947">
        <v>100455</v>
      </c>
      <c r="B249" s="945" t="s">
        <v>50206</v>
      </c>
      <c r="C249" s="947" t="s">
        <v>20</v>
      </c>
      <c r="D249" s="948">
        <v>0</v>
      </c>
    </row>
    <row r="250" spans="1:4" x14ac:dyDescent="0.25">
      <c r="A250" s="947">
        <v>87304</v>
      </c>
      <c r="B250" s="945" t="s">
        <v>23243</v>
      </c>
      <c r="C250" s="947" t="s">
        <v>20</v>
      </c>
      <c r="D250" s="948">
        <v>554.44000000000005</v>
      </c>
    </row>
    <row r="251" spans="1:4" x14ac:dyDescent="0.25">
      <c r="A251" s="947">
        <v>87305</v>
      </c>
      <c r="B251" s="945" t="s">
        <v>23244</v>
      </c>
      <c r="C251" s="947" t="s">
        <v>20</v>
      </c>
      <c r="D251" s="948">
        <v>552.74</v>
      </c>
    </row>
    <row r="252" spans="1:4" x14ac:dyDescent="0.25">
      <c r="A252" s="947">
        <v>87345</v>
      </c>
      <c r="B252" s="945" t="s">
        <v>23277</v>
      </c>
      <c r="C252" s="947" t="s">
        <v>20</v>
      </c>
      <c r="D252" s="948">
        <v>653.5</v>
      </c>
    </row>
    <row r="253" spans="1:4" x14ac:dyDescent="0.25">
      <c r="A253" s="947">
        <v>87346</v>
      </c>
      <c r="B253" s="945" t="s">
        <v>23278</v>
      </c>
      <c r="C253" s="947" t="s">
        <v>20</v>
      </c>
      <c r="D253" s="948">
        <v>563.03</v>
      </c>
    </row>
    <row r="254" spans="1:4" x14ac:dyDescent="0.25">
      <c r="A254" s="947">
        <v>87347</v>
      </c>
      <c r="B254" s="945" t="s">
        <v>23279</v>
      </c>
      <c r="C254" s="947" t="s">
        <v>20</v>
      </c>
      <c r="D254" s="948">
        <v>512.64</v>
      </c>
    </row>
    <row r="255" spans="1:4" x14ac:dyDescent="0.25">
      <c r="A255" s="947">
        <v>87366</v>
      </c>
      <c r="B255" s="945" t="s">
        <v>23298</v>
      </c>
      <c r="C255" s="947" t="s">
        <v>20</v>
      </c>
      <c r="D255" s="948">
        <v>650.55999999999995</v>
      </c>
    </row>
    <row r="256" spans="1:4" x14ac:dyDescent="0.25">
      <c r="A256" s="947">
        <v>100448</v>
      </c>
      <c r="B256" s="945" t="s">
        <v>50207</v>
      </c>
      <c r="C256" s="947" t="s">
        <v>20</v>
      </c>
      <c r="D256" s="948">
        <v>0</v>
      </c>
    </row>
    <row r="257" spans="1:4" x14ac:dyDescent="0.25">
      <c r="A257" s="947">
        <v>87283</v>
      </c>
      <c r="B257" s="945" t="s">
        <v>23229</v>
      </c>
      <c r="C257" s="947" t="s">
        <v>20</v>
      </c>
      <c r="D257" s="948">
        <v>467.66</v>
      </c>
    </row>
    <row r="258" spans="1:4" x14ac:dyDescent="0.25">
      <c r="A258" s="947">
        <v>87284</v>
      </c>
      <c r="B258" s="945" t="s">
        <v>23230</v>
      </c>
      <c r="C258" s="947" t="s">
        <v>20</v>
      </c>
      <c r="D258" s="948">
        <v>450.48</v>
      </c>
    </row>
    <row r="259" spans="1:4" x14ac:dyDescent="0.25">
      <c r="A259" s="947">
        <v>87329</v>
      </c>
      <c r="B259" s="945" t="s">
        <v>23261</v>
      </c>
      <c r="C259" s="947" t="s">
        <v>20</v>
      </c>
      <c r="D259" s="948">
        <v>534.41999999999996</v>
      </c>
    </row>
    <row r="260" spans="1:4" x14ac:dyDescent="0.25">
      <c r="A260" s="947">
        <v>87330</v>
      </c>
      <c r="B260" s="945" t="s">
        <v>23262</v>
      </c>
      <c r="C260" s="947" t="s">
        <v>20</v>
      </c>
      <c r="D260" s="948">
        <v>429.09</v>
      </c>
    </row>
    <row r="261" spans="1:4" x14ac:dyDescent="0.25">
      <c r="A261" s="947">
        <v>87375</v>
      </c>
      <c r="B261" s="945" t="s">
        <v>23307</v>
      </c>
      <c r="C261" s="947" t="s">
        <v>20</v>
      </c>
      <c r="D261" s="948">
        <v>706.89</v>
      </c>
    </row>
    <row r="262" spans="1:4" x14ac:dyDescent="0.25">
      <c r="A262" s="947">
        <v>100456</v>
      </c>
      <c r="B262" s="945" t="s">
        <v>50208</v>
      </c>
      <c r="C262" s="947" t="s">
        <v>20</v>
      </c>
      <c r="D262" s="948">
        <v>0</v>
      </c>
    </row>
    <row r="263" spans="1:4" x14ac:dyDescent="0.25">
      <c r="A263" s="947">
        <v>87307</v>
      </c>
      <c r="B263" s="945" t="s">
        <v>23245</v>
      </c>
      <c r="C263" s="947" t="s">
        <v>20</v>
      </c>
      <c r="D263" s="948">
        <v>535.69000000000005</v>
      </c>
    </row>
    <row r="264" spans="1:4" x14ac:dyDescent="0.25">
      <c r="A264" s="947">
        <v>87308</v>
      </c>
      <c r="B264" s="945" t="s">
        <v>23246</v>
      </c>
      <c r="C264" s="947" t="s">
        <v>20</v>
      </c>
      <c r="D264" s="948">
        <v>516.03</v>
      </c>
    </row>
    <row r="265" spans="1:4" x14ac:dyDescent="0.25">
      <c r="A265" s="947">
        <v>87348</v>
      </c>
      <c r="B265" s="945" t="s">
        <v>23280</v>
      </c>
      <c r="C265" s="947" t="s">
        <v>20</v>
      </c>
      <c r="D265" s="948">
        <v>594.26</v>
      </c>
    </row>
    <row r="266" spans="1:4" x14ac:dyDescent="0.25">
      <c r="A266" s="947">
        <v>87349</v>
      </c>
      <c r="B266" s="945" t="s">
        <v>23281</v>
      </c>
      <c r="C266" s="947" t="s">
        <v>20</v>
      </c>
      <c r="D266" s="948">
        <v>472.92</v>
      </c>
    </row>
    <row r="267" spans="1:4" x14ac:dyDescent="0.25">
      <c r="A267" s="947">
        <v>87365</v>
      </c>
      <c r="B267" s="945" t="s">
        <v>23297</v>
      </c>
      <c r="C267" s="947" t="s">
        <v>20</v>
      </c>
      <c r="D267" s="948">
        <v>618.30999999999995</v>
      </c>
    </row>
    <row r="268" spans="1:4" x14ac:dyDescent="0.25">
      <c r="A268" s="947">
        <v>100447</v>
      </c>
      <c r="B268" s="945" t="s">
        <v>50209</v>
      </c>
      <c r="C268" s="947" t="s">
        <v>20</v>
      </c>
      <c r="D268" s="948">
        <v>0</v>
      </c>
    </row>
    <row r="269" spans="1:4" x14ac:dyDescent="0.25">
      <c r="A269" s="947">
        <v>87280</v>
      </c>
      <c r="B269" s="945" t="s">
        <v>23227</v>
      </c>
      <c r="C269" s="947" t="s">
        <v>20</v>
      </c>
      <c r="D269" s="948">
        <v>458.69</v>
      </c>
    </row>
    <row r="270" spans="1:4" x14ac:dyDescent="0.25">
      <c r="A270" s="947">
        <v>87281</v>
      </c>
      <c r="B270" s="945" t="s">
        <v>23228</v>
      </c>
      <c r="C270" s="947" t="s">
        <v>20</v>
      </c>
      <c r="D270" s="948">
        <v>442.78</v>
      </c>
    </row>
    <row r="271" spans="1:4" x14ac:dyDescent="0.25">
      <c r="A271" s="947">
        <v>87327</v>
      </c>
      <c r="B271" s="945" t="s">
        <v>23259</v>
      </c>
      <c r="C271" s="947" t="s">
        <v>20</v>
      </c>
      <c r="D271" s="948">
        <v>495.78</v>
      </c>
    </row>
    <row r="272" spans="1:4" x14ac:dyDescent="0.25">
      <c r="A272" s="947">
        <v>87328</v>
      </c>
      <c r="B272" s="945" t="s">
        <v>23260</v>
      </c>
      <c r="C272" s="947" t="s">
        <v>20</v>
      </c>
      <c r="D272" s="948">
        <v>402.43</v>
      </c>
    </row>
    <row r="273" spans="1:4" x14ac:dyDescent="0.25">
      <c r="A273" s="947">
        <v>87410</v>
      </c>
      <c r="B273" s="945" t="s">
        <v>23335</v>
      </c>
      <c r="C273" s="947" t="s">
        <v>20</v>
      </c>
      <c r="D273" s="948">
        <v>958.2</v>
      </c>
    </row>
    <row r="274" spans="1:4" x14ac:dyDescent="0.25">
      <c r="A274" s="947">
        <v>95577</v>
      </c>
      <c r="B274" s="945" t="s">
        <v>28505</v>
      </c>
      <c r="C274" s="947" t="s">
        <v>113</v>
      </c>
      <c r="D274" s="948">
        <v>11.7</v>
      </c>
    </row>
    <row r="275" spans="1:4" x14ac:dyDescent="0.25">
      <c r="A275" s="947">
        <v>95578</v>
      </c>
      <c r="B275" s="945" t="s">
        <v>28506</v>
      </c>
      <c r="C275" s="947" t="s">
        <v>113</v>
      </c>
      <c r="D275" s="948">
        <v>9.61</v>
      </c>
    </row>
    <row r="276" spans="1:4" x14ac:dyDescent="0.25">
      <c r="A276" s="947">
        <v>95579</v>
      </c>
      <c r="B276" s="945" t="s">
        <v>28507</v>
      </c>
      <c r="C276" s="947" t="s">
        <v>113</v>
      </c>
      <c r="D276" s="948">
        <v>9.19</v>
      </c>
    </row>
    <row r="277" spans="1:4" x14ac:dyDescent="0.25">
      <c r="A277" s="947">
        <v>95580</v>
      </c>
      <c r="B277" s="945" t="s">
        <v>28508</v>
      </c>
      <c r="C277" s="947" t="s">
        <v>113</v>
      </c>
      <c r="D277" s="948">
        <v>10.53</v>
      </c>
    </row>
    <row r="278" spans="1:4" x14ac:dyDescent="0.25">
      <c r="A278" s="947">
        <v>95581</v>
      </c>
      <c r="B278" s="945" t="s">
        <v>28509</v>
      </c>
      <c r="C278" s="947" t="s">
        <v>113</v>
      </c>
      <c r="D278" s="948">
        <v>10.48</v>
      </c>
    </row>
    <row r="279" spans="1:4" x14ac:dyDescent="0.25">
      <c r="A279" s="947">
        <v>95582</v>
      </c>
      <c r="B279" s="945" t="s">
        <v>28510</v>
      </c>
      <c r="C279" s="947" t="s">
        <v>113</v>
      </c>
      <c r="D279" s="948">
        <v>11.39</v>
      </c>
    </row>
    <row r="280" spans="1:4" x14ac:dyDescent="0.25">
      <c r="A280" s="947">
        <v>95576</v>
      </c>
      <c r="B280" s="945" t="s">
        <v>28504</v>
      </c>
      <c r="C280" s="947" t="s">
        <v>113</v>
      </c>
      <c r="D280" s="948">
        <v>14.15</v>
      </c>
    </row>
    <row r="281" spans="1:4" x14ac:dyDescent="0.25">
      <c r="A281" s="947">
        <v>95583</v>
      </c>
      <c r="B281" s="945" t="s">
        <v>28511</v>
      </c>
      <c r="C281" s="947" t="s">
        <v>113</v>
      </c>
      <c r="D281" s="948">
        <v>19.149999999999999</v>
      </c>
    </row>
    <row r="282" spans="1:4" x14ac:dyDescent="0.25">
      <c r="A282" s="947">
        <v>95584</v>
      </c>
      <c r="B282" s="945" t="s">
        <v>28512</v>
      </c>
      <c r="C282" s="947" t="s">
        <v>113</v>
      </c>
      <c r="D282" s="948">
        <v>16.18</v>
      </c>
    </row>
    <row r="283" spans="1:4" x14ac:dyDescent="0.25">
      <c r="A283" s="947">
        <v>95593</v>
      </c>
      <c r="B283" s="945" t="s">
        <v>28514</v>
      </c>
      <c r="C283" s="947" t="s">
        <v>113</v>
      </c>
      <c r="D283" s="948">
        <v>16.18</v>
      </c>
    </row>
    <row r="284" spans="1:4" x14ac:dyDescent="0.25">
      <c r="A284" s="947">
        <v>95592</v>
      </c>
      <c r="B284" s="945" t="s">
        <v>28513</v>
      </c>
      <c r="C284" s="947" t="s">
        <v>113</v>
      </c>
      <c r="D284" s="948">
        <v>19.149999999999999</v>
      </c>
    </row>
    <row r="285" spans="1:4" x14ac:dyDescent="0.25">
      <c r="A285" s="947">
        <v>92919</v>
      </c>
      <c r="B285" s="945" t="s">
        <v>28499</v>
      </c>
      <c r="C285" s="947" t="s">
        <v>113</v>
      </c>
      <c r="D285" s="948">
        <v>13.52</v>
      </c>
    </row>
    <row r="286" spans="1:4" x14ac:dyDescent="0.25">
      <c r="A286" s="947">
        <v>92921</v>
      </c>
      <c r="B286" s="945" t="s">
        <v>28500</v>
      </c>
      <c r="C286" s="947" t="s">
        <v>113</v>
      </c>
      <c r="D286" s="948">
        <v>11</v>
      </c>
    </row>
    <row r="287" spans="1:4" x14ac:dyDescent="0.25">
      <c r="A287" s="947">
        <v>92922</v>
      </c>
      <c r="B287" s="945" t="s">
        <v>28501</v>
      </c>
      <c r="C287" s="947" t="s">
        <v>113</v>
      </c>
      <c r="D287" s="948">
        <v>10.35</v>
      </c>
    </row>
    <row r="288" spans="1:4" x14ac:dyDescent="0.25">
      <c r="A288" s="947">
        <v>92923</v>
      </c>
      <c r="B288" s="945" t="s">
        <v>28502</v>
      </c>
      <c r="C288" s="947" t="s">
        <v>113</v>
      </c>
      <c r="D288" s="948">
        <v>11.45</v>
      </c>
    </row>
    <row r="289" spans="1:4" x14ac:dyDescent="0.25">
      <c r="A289" s="947">
        <v>92924</v>
      </c>
      <c r="B289" s="945" t="s">
        <v>28503</v>
      </c>
      <c r="C289" s="947" t="s">
        <v>113</v>
      </c>
      <c r="D289" s="948">
        <v>11.19</v>
      </c>
    </row>
    <row r="290" spans="1:4" x14ac:dyDescent="0.25">
      <c r="A290" s="947">
        <v>104104</v>
      </c>
      <c r="B290" s="945" t="s">
        <v>28523</v>
      </c>
      <c r="C290" s="947" t="s">
        <v>113</v>
      </c>
      <c r="D290" s="948">
        <v>11.57</v>
      </c>
    </row>
    <row r="291" spans="1:4" x14ac:dyDescent="0.25">
      <c r="A291" s="947">
        <v>92916</v>
      </c>
      <c r="B291" s="945" t="s">
        <v>28497</v>
      </c>
      <c r="C291" s="947" t="s">
        <v>113</v>
      </c>
      <c r="D291" s="948">
        <v>17.850000000000001</v>
      </c>
    </row>
    <row r="292" spans="1:4" x14ac:dyDescent="0.25">
      <c r="A292" s="947">
        <v>92917</v>
      </c>
      <c r="B292" s="945" t="s">
        <v>28498</v>
      </c>
      <c r="C292" s="947" t="s">
        <v>113</v>
      </c>
      <c r="D292" s="948">
        <v>15.79</v>
      </c>
    </row>
    <row r="293" spans="1:4" x14ac:dyDescent="0.25">
      <c r="A293" s="947">
        <v>92915</v>
      </c>
      <c r="B293" s="945" t="s">
        <v>28496</v>
      </c>
      <c r="C293" s="947" t="s">
        <v>113</v>
      </c>
      <c r="D293" s="948">
        <v>20.28</v>
      </c>
    </row>
    <row r="294" spans="1:4" x14ac:dyDescent="0.25">
      <c r="A294" s="947">
        <v>92771</v>
      </c>
      <c r="B294" s="945" t="s">
        <v>28469</v>
      </c>
      <c r="C294" s="947" t="s">
        <v>113</v>
      </c>
      <c r="D294" s="948">
        <v>11.53</v>
      </c>
    </row>
    <row r="295" spans="1:4" x14ac:dyDescent="0.25">
      <c r="A295" s="947">
        <v>92772</v>
      </c>
      <c r="B295" s="945" t="s">
        <v>28470</v>
      </c>
      <c r="C295" s="947" t="s">
        <v>113</v>
      </c>
      <c r="D295" s="948">
        <v>9.5500000000000007</v>
      </c>
    </row>
    <row r="296" spans="1:4" x14ac:dyDescent="0.25">
      <c r="A296" s="947">
        <v>92773</v>
      </c>
      <c r="B296" s="945" t="s">
        <v>28471</v>
      </c>
      <c r="C296" s="947" t="s">
        <v>113</v>
      </c>
      <c r="D296" s="948">
        <v>9.32</v>
      </c>
    </row>
    <row r="297" spans="1:4" x14ac:dyDescent="0.25">
      <c r="A297" s="947">
        <v>92774</v>
      </c>
      <c r="B297" s="945" t="s">
        <v>28472</v>
      </c>
      <c r="C297" s="947" t="s">
        <v>113</v>
      </c>
      <c r="D297" s="948">
        <v>10.71</v>
      </c>
    </row>
    <row r="298" spans="1:4" x14ac:dyDescent="0.25">
      <c r="A298" s="947">
        <v>92769</v>
      </c>
      <c r="B298" s="945" t="s">
        <v>28467</v>
      </c>
      <c r="C298" s="947" t="s">
        <v>113</v>
      </c>
      <c r="D298" s="948">
        <v>14.33</v>
      </c>
    </row>
    <row r="299" spans="1:4" x14ac:dyDescent="0.25">
      <c r="A299" s="947">
        <v>92770</v>
      </c>
      <c r="B299" s="945" t="s">
        <v>28468</v>
      </c>
      <c r="C299" s="947" t="s">
        <v>113</v>
      </c>
      <c r="D299" s="948">
        <v>13.13</v>
      </c>
    </row>
    <row r="300" spans="1:4" x14ac:dyDescent="0.25">
      <c r="A300" s="947">
        <v>92767</v>
      </c>
      <c r="B300" s="945" t="s">
        <v>28465</v>
      </c>
      <c r="C300" s="947" t="s">
        <v>113</v>
      </c>
      <c r="D300" s="948">
        <v>18.36</v>
      </c>
    </row>
    <row r="301" spans="1:4" x14ac:dyDescent="0.25">
      <c r="A301" s="947">
        <v>92768</v>
      </c>
      <c r="B301" s="945" t="s">
        <v>28466</v>
      </c>
      <c r="C301" s="947" t="s">
        <v>113</v>
      </c>
      <c r="D301" s="948">
        <v>15.73</v>
      </c>
    </row>
    <row r="302" spans="1:4" x14ac:dyDescent="0.25">
      <c r="A302" s="947">
        <v>92762</v>
      </c>
      <c r="B302" s="945" t="s">
        <v>28460</v>
      </c>
      <c r="C302" s="947" t="s">
        <v>113</v>
      </c>
      <c r="D302" s="948">
        <v>12.15</v>
      </c>
    </row>
    <row r="303" spans="1:4" x14ac:dyDescent="0.25">
      <c r="A303" s="947">
        <v>92763</v>
      </c>
      <c r="B303" s="945" t="s">
        <v>28461</v>
      </c>
      <c r="C303" s="947" t="s">
        <v>113</v>
      </c>
      <c r="D303" s="948">
        <v>10.1</v>
      </c>
    </row>
    <row r="304" spans="1:4" x14ac:dyDescent="0.25">
      <c r="A304" s="947">
        <v>92764</v>
      </c>
      <c r="B304" s="945" t="s">
        <v>28462</v>
      </c>
      <c r="C304" s="947" t="s">
        <v>113</v>
      </c>
      <c r="D304" s="948">
        <v>9.68</v>
      </c>
    </row>
    <row r="305" spans="1:4" x14ac:dyDescent="0.25">
      <c r="A305" s="947">
        <v>92765</v>
      </c>
      <c r="B305" s="945" t="s">
        <v>28463</v>
      </c>
      <c r="C305" s="947" t="s">
        <v>113</v>
      </c>
      <c r="D305" s="948">
        <v>10.92</v>
      </c>
    </row>
    <row r="306" spans="1:4" x14ac:dyDescent="0.25">
      <c r="A306" s="947">
        <v>92766</v>
      </c>
      <c r="B306" s="945" t="s">
        <v>28464</v>
      </c>
      <c r="C306" s="947" t="s">
        <v>113</v>
      </c>
      <c r="D306" s="948">
        <v>10.77</v>
      </c>
    </row>
    <row r="307" spans="1:4" x14ac:dyDescent="0.25">
      <c r="A307" s="947">
        <v>104105</v>
      </c>
      <c r="B307" s="945" t="s">
        <v>28524</v>
      </c>
      <c r="C307" s="947" t="s">
        <v>113</v>
      </c>
      <c r="D307" s="948">
        <v>11.58</v>
      </c>
    </row>
    <row r="308" spans="1:4" x14ac:dyDescent="0.25">
      <c r="A308" s="947">
        <v>92760</v>
      </c>
      <c r="B308" s="945" t="s">
        <v>28458</v>
      </c>
      <c r="C308" s="947" t="s">
        <v>113</v>
      </c>
      <c r="D308" s="948">
        <v>15.09</v>
      </c>
    </row>
    <row r="309" spans="1:4" x14ac:dyDescent="0.25">
      <c r="A309" s="947">
        <v>92761</v>
      </c>
      <c r="B309" s="945" t="s">
        <v>28459</v>
      </c>
      <c r="C309" s="947" t="s">
        <v>113</v>
      </c>
      <c r="D309" s="948">
        <v>13.83</v>
      </c>
    </row>
    <row r="310" spans="1:4" x14ac:dyDescent="0.25">
      <c r="A310" s="947">
        <v>92759</v>
      </c>
      <c r="B310" s="945" t="s">
        <v>28457</v>
      </c>
      <c r="C310" s="947" t="s">
        <v>113</v>
      </c>
      <c r="D310" s="948">
        <v>16.54</v>
      </c>
    </row>
    <row r="311" spans="1:4" x14ac:dyDescent="0.25">
      <c r="A311" s="947">
        <v>104108</v>
      </c>
      <c r="B311" s="945" t="s">
        <v>28527</v>
      </c>
      <c r="C311" s="947" t="s">
        <v>113</v>
      </c>
      <c r="D311" s="948">
        <v>14.59</v>
      </c>
    </row>
    <row r="312" spans="1:4" x14ac:dyDescent="0.25">
      <c r="A312" s="947">
        <v>104107</v>
      </c>
      <c r="B312" s="945" t="s">
        <v>28526</v>
      </c>
      <c r="C312" s="947" t="s">
        <v>113</v>
      </c>
      <c r="D312" s="948">
        <v>12.2</v>
      </c>
    </row>
    <row r="313" spans="1:4" x14ac:dyDescent="0.25">
      <c r="A313" s="947">
        <v>104106</v>
      </c>
      <c r="B313" s="945" t="s">
        <v>28525</v>
      </c>
      <c r="C313" s="947" t="s">
        <v>113</v>
      </c>
      <c r="D313" s="948">
        <v>11.27</v>
      </c>
    </row>
    <row r="314" spans="1:4" x14ac:dyDescent="0.25">
      <c r="A314" s="947">
        <v>104110</v>
      </c>
      <c r="B314" s="945" t="s">
        <v>28529</v>
      </c>
      <c r="C314" s="947" t="s">
        <v>113</v>
      </c>
      <c r="D314" s="948">
        <v>21.57</v>
      </c>
    </row>
    <row r="315" spans="1:4" x14ac:dyDescent="0.25">
      <c r="A315" s="947">
        <v>104109</v>
      </c>
      <c r="B315" s="945" t="s">
        <v>28528</v>
      </c>
      <c r="C315" s="947" t="s">
        <v>113</v>
      </c>
      <c r="D315" s="948">
        <v>18.43</v>
      </c>
    </row>
    <row r="316" spans="1:4" x14ac:dyDescent="0.25">
      <c r="A316" s="947">
        <v>104111</v>
      </c>
      <c r="B316" s="945" t="s">
        <v>28530</v>
      </c>
      <c r="C316" s="947" t="s">
        <v>113</v>
      </c>
      <c r="D316" s="948">
        <v>25.31</v>
      </c>
    </row>
    <row r="317" spans="1:4" x14ac:dyDescent="0.25">
      <c r="A317" s="947">
        <v>92884</v>
      </c>
      <c r="B317" s="945" t="s">
        <v>28491</v>
      </c>
      <c r="C317" s="947" t="s">
        <v>113</v>
      </c>
      <c r="D317" s="948">
        <v>13.59</v>
      </c>
    </row>
    <row r="318" spans="1:4" x14ac:dyDescent="0.25">
      <c r="A318" s="947">
        <v>92885</v>
      </c>
      <c r="B318" s="945" t="s">
        <v>28492</v>
      </c>
      <c r="C318" s="947" t="s">
        <v>113</v>
      </c>
      <c r="D318" s="948">
        <v>12.71</v>
      </c>
    </row>
    <row r="319" spans="1:4" x14ac:dyDescent="0.25">
      <c r="A319" s="947">
        <v>92886</v>
      </c>
      <c r="B319" s="945" t="s">
        <v>28493</v>
      </c>
      <c r="C319" s="947" t="s">
        <v>113</v>
      </c>
      <c r="D319" s="948">
        <v>11.98</v>
      </c>
    </row>
    <row r="320" spans="1:4" x14ac:dyDescent="0.25">
      <c r="A320" s="947">
        <v>92887</v>
      </c>
      <c r="B320" s="945" t="s">
        <v>28494</v>
      </c>
      <c r="C320" s="947" t="s">
        <v>113</v>
      </c>
      <c r="D320" s="948">
        <v>11.77</v>
      </c>
    </row>
    <row r="321" spans="1:4" x14ac:dyDescent="0.25">
      <c r="A321" s="947">
        <v>92888</v>
      </c>
      <c r="B321" s="945" t="s">
        <v>28495</v>
      </c>
      <c r="C321" s="947" t="s">
        <v>113</v>
      </c>
      <c r="D321" s="948">
        <v>11.42</v>
      </c>
    </row>
    <row r="322" spans="1:4" x14ac:dyDescent="0.25">
      <c r="A322" s="947">
        <v>92882</v>
      </c>
      <c r="B322" s="945" t="s">
        <v>28489</v>
      </c>
      <c r="C322" s="947" t="s">
        <v>113</v>
      </c>
      <c r="D322" s="948">
        <v>15.35</v>
      </c>
    </row>
    <row r="323" spans="1:4" x14ac:dyDescent="0.25">
      <c r="A323" s="947">
        <v>92883</v>
      </c>
      <c r="B323" s="945" t="s">
        <v>28490</v>
      </c>
      <c r="C323" s="947" t="s">
        <v>113</v>
      </c>
      <c r="D323" s="948">
        <v>13.75</v>
      </c>
    </row>
    <row r="324" spans="1:4" x14ac:dyDescent="0.25">
      <c r="A324" s="947">
        <v>92877</v>
      </c>
      <c r="B324" s="945" t="s">
        <v>28484</v>
      </c>
      <c r="C324" s="947" t="s">
        <v>113</v>
      </c>
      <c r="D324" s="948">
        <v>10.65</v>
      </c>
    </row>
    <row r="325" spans="1:4" x14ac:dyDescent="0.25">
      <c r="A325" s="947">
        <v>92878</v>
      </c>
      <c r="B325" s="945" t="s">
        <v>28485</v>
      </c>
      <c r="C325" s="947" t="s">
        <v>113</v>
      </c>
      <c r="D325" s="948">
        <v>10.42</v>
      </c>
    </row>
    <row r="326" spans="1:4" x14ac:dyDescent="0.25">
      <c r="A326" s="947">
        <v>92879</v>
      </c>
      <c r="B326" s="945" t="s">
        <v>28486</v>
      </c>
      <c r="C326" s="947" t="s">
        <v>113</v>
      </c>
      <c r="D326" s="948">
        <v>10.27</v>
      </c>
    </row>
    <row r="327" spans="1:4" x14ac:dyDescent="0.25">
      <c r="A327" s="947">
        <v>92880</v>
      </c>
      <c r="B327" s="945" t="s">
        <v>28487</v>
      </c>
      <c r="C327" s="947" t="s">
        <v>113</v>
      </c>
      <c r="D327" s="948">
        <v>10.47</v>
      </c>
    </row>
    <row r="328" spans="1:4" x14ac:dyDescent="0.25">
      <c r="A328" s="947">
        <v>92881</v>
      </c>
      <c r="B328" s="945" t="s">
        <v>28488</v>
      </c>
      <c r="C328" s="947" t="s">
        <v>113</v>
      </c>
      <c r="D328" s="948">
        <v>10.44</v>
      </c>
    </row>
    <row r="329" spans="1:4" x14ac:dyDescent="0.25">
      <c r="A329" s="947">
        <v>92875</v>
      </c>
      <c r="B329" s="945" t="s">
        <v>28482</v>
      </c>
      <c r="C329" s="947" t="s">
        <v>113</v>
      </c>
      <c r="D329" s="948">
        <v>10.5</v>
      </c>
    </row>
    <row r="330" spans="1:4" x14ac:dyDescent="0.25">
      <c r="A330" s="947">
        <v>92876</v>
      </c>
      <c r="B330" s="945" t="s">
        <v>28483</v>
      </c>
      <c r="C330" s="947" t="s">
        <v>113</v>
      </c>
      <c r="D330" s="948">
        <v>9.99</v>
      </c>
    </row>
    <row r="331" spans="1:4" x14ac:dyDescent="0.25">
      <c r="A331" s="947">
        <v>92803</v>
      </c>
      <c r="B331" s="945" t="s">
        <v>28478</v>
      </c>
      <c r="C331" s="947" t="s">
        <v>113</v>
      </c>
      <c r="D331" s="948">
        <v>9.8000000000000007</v>
      </c>
    </row>
    <row r="332" spans="1:4" x14ac:dyDescent="0.25">
      <c r="A332" s="947">
        <v>92804</v>
      </c>
      <c r="B332" s="945" t="s">
        <v>28479</v>
      </c>
      <c r="C332" s="947" t="s">
        <v>113</v>
      </c>
      <c r="D332" s="948">
        <v>8.36</v>
      </c>
    </row>
    <row r="333" spans="1:4" x14ac:dyDescent="0.25">
      <c r="A333" s="947">
        <v>92805</v>
      </c>
      <c r="B333" s="945" t="s">
        <v>28480</v>
      </c>
      <c r="C333" s="947" t="s">
        <v>113</v>
      </c>
      <c r="D333" s="948">
        <v>8.25</v>
      </c>
    </row>
    <row r="334" spans="1:4" x14ac:dyDescent="0.25">
      <c r="A334" s="947">
        <v>92806</v>
      </c>
      <c r="B334" s="945" t="s">
        <v>28481</v>
      </c>
      <c r="C334" s="947" t="s">
        <v>113</v>
      </c>
      <c r="D334" s="948">
        <v>9.6999999999999993</v>
      </c>
    </row>
    <row r="335" spans="1:4" x14ac:dyDescent="0.25">
      <c r="A335" s="947">
        <v>92798</v>
      </c>
      <c r="B335" s="945" t="s">
        <v>28473</v>
      </c>
      <c r="C335" s="947" t="s">
        <v>113</v>
      </c>
      <c r="D335" s="948">
        <v>9.6999999999999993</v>
      </c>
    </row>
    <row r="336" spans="1:4" x14ac:dyDescent="0.25">
      <c r="A336" s="947">
        <v>95448</v>
      </c>
      <c r="B336" s="945" t="s">
        <v>50210</v>
      </c>
      <c r="C336" s="947" t="s">
        <v>113</v>
      </c>
      <c r="D336" s="948">
        <v>10.64</v>
      </c>
    </row>
    <row r="337" spans="1:4" x14ac:dyDescent="0.25">
      <c r="A337" s="947">
        <v>92801</v>
      </c>
      <c r="B337" s="945" t="s">
        <v>28476</v>
      </c>
      <c r="C337" s="947" t="s">
        <v>113</v>
      </c>
      <c r="D337" s="948">
        <v>10.92</v>
      </c>
    </row>
    <row r="338" spans="1:4" x14ac:dyDescent="0.25">
      <c r="A338" s="947">
        <v>92802</v>
      </c>
      <c r="B338" s="945" t="s">
        <v>28477</v>
      </c>
      <c r="C338" s="947" t="s">
        <v>113</v>
      </c>
      <c r="D338" s="948">
        <v>10.69</v>
      </c>
    </row>
    <row r="339" spans="1:4" x14ac:dyDescent="0.25">
      <c r="A339" s="947">
        <v>92799</v>
      </c>
      <c r="B339" s="945" t="s">
        <v>28474</v>
      </c>
      <c r="C339" s="947" t="s">
        <v>113</v>
      </c>
      <c r="D339" s="948">
        <v>12.64</v>
      </c>
    </row>
    <row r="340" spans="1:4" x14ac:dyDescent="0.25">
      <c r="A340" s="947">
        <v>92800</v>
      </c>
      <c r="B340" s="945" t="s">
        <v>28475</v>
      </c>
      <c r="C340" s="947" t="s">
        <v>113</v>
      </c>
      <c r="D340" s="948">
        <v>11.11</v>
      </c>
    </row>
    <row r="341" spans="1:4" x14ac:dyDescent="0.25">
      <c r="A341" s="947">
        <v>95605</v>
      </c>
      <c r="B341" s="945" t="s">
        <v>25434</v>
      </c>
      <c r="C341" s="947" t="s">
        <v>5</v>
      </c>
      <c r="D341" s="948">
        <v>204.28</v>
      </c>
    </row>
    <row r="342" spans="1:4" x14ac:dyDescent="0.25">
      <c r="A342" s="947">
        <v>95602</v>
      </c>
      <c r="B342" s="945" t="s">
        <v>25430</v>
      </c>
      <c r="C342" s="947" t="s">
        <v>5</v>
      </c>
      <c r="D342" s="948">
        <v>42.01</v>
      </c>
    </row>
    <row r="343" spans="1:4" x14ac:dyDescent="0.25">
      <c r="A343" s="947">
        <v>95603</v>
      </c>
      <c r="B343" s="945" t="s">
        <v>25432</v>
      </c>
      <c r="C343" s="947" t="s">
        <v>5</v>
      </c>
      <c r="D343" s="948">
        <v>71.680000000000007</v>
      </c>
    </row>
    <row r="344" spans="1:4" x14ac:dyDescent="0.25">
      <c r="A344" s="947">
        <v>95604</v>
      </c>
      <c r="B344" s="945" t="s">
        <v>25433</v>
      </c>
      <c r="C344" s="947" t="s">
        <v>5</v>
      </c>
      <c r="D344" s="948">
        <v>111.25</v>
      </c>
    </row>
    <row r="345" spans="1:4" x14ac:dyDescent="0.25">
      <c r="A345" s="947">
        <v>95601</v>
      </c>
      <c r="B345" s="945" t="s">
        <v>25429</v>
      </c>
      <c r="C345" s="947" t="s">
        <v>5</v>
      </c>
      <c r="D345" s="948">
        <v>26.25</v>
      </c>
    </row>
    <row r="346" spans="1:4" x14ac:dyDescent="0.25">
      <c r="A346" s="947">
        <v>102521</v>
      </c>
      <c r="B346" s="945" t="s">
        <v>25439</v>
      </c>
      <c r="C346" s="947" t="s">
        <v>5</v>
      </c>
      <c r="D346" s="948">
        <v>168.51</v>
      </c>
    </row>
    <row r="347" spans="1:4" x14ac:dyDescent="0.25">
      <c r="A347" s="947">
        <v>102522</v>
      </c>
      <c r="B347" s="945" t="s">
        <v>25440</v>
      </c>
      <c r="C347" s="947" t="s">
        <v>5</v>
      </c>
      <c r="D347" s="948">
        <v>247.22</v>
      </c>
    </row>
    <row r="348" spans="1:4" x14ac:dyDescent="0.25">
      <c r="A348" s="947">
        <v>102523</v>
      </c>
      <c r="B348" s="945" t="s">
        <v>25441</v>
      </c>
      <c r="C348" s="947" t="s">
        <v>5</v>
      </c>
      <c r="D348" s="948">
        <v>325.92</v>
      </c>
    </row>
    <row r="349" spans="1:4" x14ac:dyDescent="0.25">
      <c r="A349" s="947">
        <v>95608</v>
      </c>
      <c r="B349" s="945" t="s">
        <v>25436</v>
      </c>
      <c r="C349" s="947" t="s">
        <v>5</v>
      </c>
      <c r="D349" s="948">
        <v>44.21</v>
      </c>
    </row>
    <row r="350" spans="1:4" x14ac:dyDescent="0.25">
      <c r="A350" s="947">
        <v>95609</v>
      </c>
      <c r="B350" s="945" t="s">
        <v>25438</v>
      </c>
      <c r="C350" s="947" t="s">
        <v>5</v>
      </c>
      <c r="D350" s="948">
        <v>56.07</v>
      </c>
    </row>
    <row r="351" spans="1:4" x14ac:dyDescent="0.25">
      <c r="A351" s="947">
        <v>95607</v>
      </c>
      <c r="B351" s="945" t="s">
        <v>52314</v>
      </c>
      <c r="C351" s="947" t="s">
        <v>5</v>
      </c>
      <c r="D351" s="948">
        <v>30.48</v>
      </c>
    </row>
    <row r="352" spans="1:4" x14ac:dyDescent="0.25">
      <c r="A352" s="947">
        <v>95996</v>
      </c>
      <c r="B352" s="945" t="s">
        <v>23958</v>
      </c>
      <c r="C352" s="947" t="s">
        <v>20</v>
      </c>
      <c r="D352" s="948">
        <v>1561.72</v>
      </c>
    </row>
    <row r="353" spans="1:4" x14ac:dyDescent="0.25">
      <c r="A353" s="947">
        <v>95995</v>
      </c>
      <c r="B353" s="945" t="s">
        <v>23957</v>
      </c>
      <c r="C353" s="947" t="s">
        <v>20</v>
      </c>
      <c r="D353" s="948">
        <v>1807.25</v>
      </c>
    </row>
    <row r="354" spans="1:4" x14ac:dyDescent="0.25">
      <c r="A354" s="947">
        <v>104372</v>
      </c>
      <c r="B354" s="945" t="s">
        <v>47622</v>
      </c>
      <c r="C354" s="947" t="s">
        <v>20</v>
      </c>
      <c r="D354" s="948">
        <v>0</v>
      </c>
    </row>
    <row r="355" spans="1:4" x14ac:dyDescent="0.25">
      <c r="A355" s="947">
        <v>104371</v>
      </c>
      <c r="B355" s="945" t="s">
        <v>47620</v>
      </c>
      <c r="C355" s="947" t="s">
        <v>20</v>
      </c>
      <c r="D355" s="948">
        <v>0</v>
      </c>
    </row>
    <row r="356" spans="1:4" x14ac:dyDescent="0.25">
      <c r="A356" s="947">
        <v>96001</v>
      </c>
      <c r="B356" s="945" t="s">
        <v>23959</v>
      </c>
      <c r="C356" s="947" t="s">
        <v>3</v>
      </c>
      <c r="D356" s="948">
        <v>7.81</v>
      </c>
    </row>
    <row r="357" spans="1:4" x14ac:dyDescent="0.25">
      <c r="A357" s="947">
        <v>94880</v>
      </c>
      <c r="B357" s="945" t="s">
        <v>25190</v>
      </c>
      <c r="C357" s="947" t="s">
        <v>4</v>
      </c>
      <c r="D357" s="948">
        <v>53.59</v>
      </c>
    </row>
    <row r="358" spans="1:4" x14ac:dyDescent="0.25">
      <c r="A358" s="947">
        <v>94882</v>
      </c>
      <c r="B358" s="945" t="s">
        <v>25192</v>
      </c>
      <c r="C358" s="947" t="s">
        <v>4</v>
      </c>
      <c r="D358" s="948">
        <v>62.47</v>
      </c>
    </row>
    <row r="359" spans="1:4" x14ac:dyDescent="0.25">
      <c r="A359" s="947">
        <v>94884</v>
      </c>
      <c r="B359" s="945" t="s">
        <v>25193</v>
      </c>
      <c r="C359" s="947" t="s">
        <v>4</v>
      </c>
      <c r="D359" s="948">
        <v>80.45</v>
      </c>
    </row>
    <row r="360" spans="1:4" x14ac:dyDescent="0.25">
      <c r="A360" s="947">
        <v>94870</v>
      </c>
      <c r="B360" s="945" t="s">
        <v>25183</v>
      </c>
      <c r="C360" s="947" t="s">
        <v>4</v>
      </c>
      <c r="D360" s="948">
        <v>2.4300000000000002</v>
      </c>
    </row>
    <row r="361" spans="1:4" x14ac:dyDescent="0.25">
      <c r="A361" s="947">
        <v>94872</v>
      </c>
      <c r="B361" s="945" t="s">
        <v>25185</v>
      </c>
      <c r="C361" s="947" t="s">
        <v>4</v>
      </c>
      <c r="D361" s="948">
        <v>3.55</v>
      </c>
    </row>
    <row r="362" spans="1:4" x14ac:dyDescent="0.25">
      <c r="A362" s="947">
        <v>90746</v>
      </c>
      <c r="B362" s="945" t="s">
        <v>25179</v>
      </c>
      <c r="C362" s="947" t="s">
        <v>4</v>
      </c>
      <c r="D362" s="948">
        <v>5.52</v>
      </c>
    </row>
    <row r="363" spans="1:4" x14ac:dyDescent="0.25">
      <c r="A363" s="947">
        <v>90747</v>
      </c>
      <c r="B363" s="945" t="s">
        <v>25180</v>
      </c>
      <c r="C363" s="947" t="s">
        <v>4</v>
      </c>
      <c r="D363" s="948">
        <v>21.9</v>
      </c>
    </row>
    <row r="364" spans="1:4" x14ac:dyDescent="0.25">
      <c r="A364" s="947">
        <v>94876</v>
      </c>
      <c r="B364" s="945" t="s">
        <v>25187</v>
      </c>
      <c r="C364" s="947" t="s">
        <v>4</v>
      </c>
      <c r="D364" s="948">
        <v>36.119999999999997</v>
      </c>
    </row>
    <row r="365" spans="1:4" x14ac:dyDescent="0.25">
      <c r="A365" s="947">
        <v>94878</v>
      </c>
      <c r="B365" s="945" t="s">
        <v>25188</v>
      </c>
      <c r="C365" s="947" t="s">
        <v>4</v>
      </c>
      <c r="D365" s="948">
        <v>41.88</v>
      </c>
    </row>
    <row r="366" spans="1:4" x14ac:dyDescent="0.25">
      <c r="A366" s="947">
        <v>90740</v>
      </c>
      <c r="B366" s="945" t="s">
        <v>25173</v>
      </c>
      <c r="C366" s="947" t="s">
        <v>4</v>
      </c>
      <c r="D366" s="948">
        <v>6.74</v>
      </c>
    </row>
    <row r="367" spans="1:4" x14ac:dyDescent="0.25">
      <c r="A367" s="947">
        <v>90741</v>
      </c>
      <c r="B367" s="945" t="s">
        <v>25174</v>
      </c>
      <c r="C367" s="947" t="s">
        <v>4</v>
      </c>
      <c r="D367" s="948">
        <v>7.68</v>
      </c>
    </row>
    <row r="368" spans="1:4" x14ac:dyDescent="0.25">
      <c r="A368" s="947">
        <v>90742</v>
      </c>
      <c r="B368" s="945" t="s">
        <v>25175</v>
      </c>
      <c r="C368" s="947" t="s">
        <v>4</v>
      </c>
      <c r="D368" s="948">
        <v>8.6199999999999992</v>
      </c>
    </row>
    <row r="369" spans="1:4" x14ac:dyDescent="0.25">
      <c r="A369" s="947">
        <v>90743</v>
      </c>
      <c r="B369" s="945" t="s">
        <v>25176</v>
      </c>
      <c r="C369" s="947" t="s">
        <v>4</v>
      </c>
      <c r="D369" s="948">
        <v>9.56</v>
      </c>
    </row>
    <row r="370" spans="1:4" x14ac:dyDescent="0.25">
      <c r="A370" s="947">
        <v>90744</v>
      </c>
      <c r="B370" s="945" t="s">
        <v>25177</v>
      </c>
      <c r="C370" s="947" t="s">
        <v>4</v>
      </c>
      <c r="D370" s="948">
        <v>10.51</v>
      </c>
    </row>
    <row r="371" spans="1:4" x14ac:dyDescent="0.25">
      <c r="A371" s="947">
        <v>90745</v>
      </c>
      <c r="B371" s="945" t="s">
        <v>25178</v>
      </c>
      <c r="C371" s="947" t="s">
        <v>4</v>
      </c>
      <c r="D371" s="948">
        <v>13.22</v>
      </c>
    </row>
    <row r="372" spans="1:4" x14ac:dyDescent="0.25">
      <c r="A372" s="947">
        <v>90733</v>
      </c>
      <c r="B372" s="945" t="s">
        <v>25166</v>
      </c>
      <c r="C372" s="947" t="s">
        <v>4</v>
      </c>
      <c r="D372" s="948">
        <v>5.0999999999999996</v>
      </c>
    </row>
    <row r="373" spans="1:4" x14ac:dyDescent="0.25">
      <c r="A373" s="947">
        <v>90734</v>
      </c>
      <c r="B373" s="945" t="s">
        <v>25167</v>
      </c>
      <c r="C373" s="947" t="s">
        <v>4</v>
      </c>
      <c r="D373" s="948">
        <v>6.05</v>
      </c>
    </row>
    <row r="374" spans="1:4" x14ac:dyDescent="0.25">
      <c r="A374" s="947">
        <v>90735</v>
      </c>
      <c r="B374" s="945" t="s">
        <v>25168</v>
      </c>
      <c r="C374" s="947" t="s">
        <v>4</v>
      </c>
      <c r="D374" s="948">
        <v>6.99</v>
      </c>
    </row>
    <row r="375" spans="1:4" x14ac:dyDescent="0.25">
      <c r="A375" s="947">
        <v>90736</v>
      </c>
      <c r="B375" s="945" t="s">
        <v>25169</v>
      </c>
      <c r="C375" s="947" t="s">
        <v>4</v>
      </c>
      <c r="D375" s="948">
        <v>7.93</v>
      </c>
    </row>
    <row r="376" spans="1:4" x14ac:dyDescent="0.25">
      <c r="A376" s="947">
        <v>90737</v>
      </c>
      <c r="B376" s="945" t="s">
        <v>25170</v>
      </c>
      <c r="C376" s="947" t="s">
        <v>4</v>
      </c>
      <c r="D376" s="948">
        <v>8.8699999999999992</v>
      </c>
    </row>
    <row r="377" spans="1:4" x14ac:dyDescent="0.25">
      <c r="A377" s="947">
        <v>90738</v>
      </c>
      <c r="B377" s="945" t="s">
        <v>25171</v>
      </c>
      <c r="C377" s="947" t="s">
        <v>4</v>
      </c>
      <c r="D377" s="948">
        <v>9.82</v>
      </c>
    </row>
    <row r="378" spans="1:4" x14ac:dyDescent="0.25">
      <c r="A378" s="947">
        <v>90739</v>
      </c>
      <c r="B378" s="945" t="s">
        <v>25172</v>
      </c>
      <c r="C378" s="947" t="s">
        <v>4</v>
      </c>
      <c r="D378" s="948">
        <v>11.84</v>
      </c>
    </row>
    <row r="379" spans="1:4" x14ac:dyDescent="0.25">
      <c r="A379" s="947">
        <v>90724</v>
      </c>
      <c r="B379" s="945" t="s">
        <v>25157</v>
      </c>
      <c r="C379" s="947" t="s">
        <v>5</v>
      </c>
      <c r="D379" s="948">
        <v>35.78</v>
      </c>
    </row>
    <row r="380" spans="1:4" x14ac:dyDescent="0.25">
      <c r="A380" s="947">
        <v>102267</v>
      </c>
      <c r="B380" s="945" t="s">
        <v>25198</v>
      </c>
      <c r="C380" s="947" t="s">
        <v>5</v>
      </c>
      <c r="D380" s="948">
        <v>191.17</v>
      </c>
    </row>
    <row r="381" spans="1:4" x14ac:dyDescent="0.25">
      <c r="A381" s="947">
        <v>102268</v>
      </c>
      <c r="B381" s="945" t="s">
        <v>25199</v>
      </c>
      <c r="C381" s="947" t="s">
        <v>5</v>
      </c>
      <c r="D381" s="948">
        <v>215.7</v>
      </c>
    </row>
    <row r="382" spans="1:4" x14ac:dyDescent="0.25">
      <c r="A382" s="947">
        <v>90725</v>
      </c>
      <c r="B382" s="945" t="s">
        <v>25158</v>
      </c>
      <c r="C382" s="947" t="s">
        <v>5</v>
      </c>
      <c r="D382" s="948">
        <v>43.96</v>
      </c>
    </row>
    <row r="383" spans="1:4" x14ac:dyDescent="0.25">
      <c r="A383" s="947">
        <v>102269</v>
      </c>
      <c r="B383" s="945" t="s">
        <v>25200</v>
      </c>
      <c r="C383" s="947" t="s">
        <v>5</v>
      </c>
      <c r="D383" s="948">
        <v>264.70999999999998</v>
      </c>
    </row>
    <row r="384" spans="1:4" x14ac:dyDescent="0.25">
      <c r="A384" s="947">
        <v>90726</v>
      </c>
      <c r="B384" s="945" t="s">
        <v>25159</v>
      </c>
      <c r="C384" s="947" t="s">
        <v>5</v>
      </c>
      <c r="D384" s="948">
        <v>52.2</v>
      </c>
    </row>
    <row r="385" spans="1:4" x14ac:dyDescent="0.25">
      <c r="A385" s="947">
        <v>90727</v>
      </c>
      <c r="B385" s="945" t="s">
        <v>25160</v>
      </c>
      <c r="C385" s="947" t="s">
        <v>5</v>
      </c>
      <c r="D385" s="948">
        <v>60.37</v>
      </c>
    </row>
    <row r="386" spans="1:4" x14ac:dyDescent="0.25">
      <c r="A386" s="947">
        <v>90728</v>
      </c>
      <c r="B386" s="945" t="s">
        <v>25161</v>
      </c>
      <c r="C386" s="947" t="s">
        <v>5</v>
      </c>
      <c r="D386" s="948">
        <v>68.540000000000006</v>
      </c>
    </row>
    <row r="387" spans="1:4" x14ac:dyDescent="0.25">
      <c r="A387" s="947">
        <v>90729</v>
      </c>
      <c r="B387" s="945" t="s">
        <v>25162</v>
      </c>
      <c r="C387" s="947" t="s">
        <v>5</v>
      </c>
      <c r="D387" s="948">
        <v>76.709999999999994</v>
      </c>
    </row>
    <row r="388" spans="1:4" x14ac:dyDescent="0.25">
      <c r="A388" s="947">
        <v>90730</v>
      </c>
      <c r="B388" s="945" t="s">
        <v>25163</v>
      </c>
      <c r="C388" s="947" t="s">
        <v>5</v>
      </c>
      <c r="D388" s="948">
        <v>84.89</v>
      </c>
    </row>
    <row r="389" spans="1:4" x14ac:dyDescent="0.25">
      <c r="A389" s="947">
        <v>90731</v>
      </c>
      <c r="B389" s="945" t="s">
        <v>25164</v>
      </c>
      <c r="C389" s="947" t="s">
        <v>5</v>
      </c>
      <c r="D389" s="948">
        <v>93.05</v>
      </c>
    </row>
    <row r="390" spans="1:4" x14ac:dyDescent="0.25">
      <c r="A390" s="947">
        <v>90732</v>
      </c>
      <c r="B390" s="945" t="s">
        <v>25165</v>
      </c>
      <c r="C390" s="947" t="s">
        <v>5</v>
      </c>
      <c r="D390" s="948">
        <v>117.58</v>
      </c>
    </row>
    <row r="391" spans="1:4" x14ac:dyDescent="0.25">
      <c r="A391" s="947">
        <v>102265</v>
      </c>
      <c r="B391" s="945" t="s">
        <v>25196</v>
      </c>
      <c r="C391" s="947" t="s">
        <v>5</v>
      </c>
      <c r="D391" s="948">
        <v>150.25</v>
      </c>
    </row>
    <row r="392" spans="1:4" x14ac:dyDescent="0.25">
      <c r="A392" s="947">
        <v>102266</v>
      </c>
      <c r="B392" s="945" t="s">
        <v>25197</v>
      </c>
      <c r="C392" s="947" t="s">
        <v>5</v>
      </c>
      <c r="D392" s="948">
        <v>166.59</v>
      </c>
    </row>
    <row r="393" spans="1:4" x14ac:dyDescent="0.25">
      <c r="A393" s="947">
        <v>94879</v>
      </c>
      <c r="B393" s="945" t="s">
        <v>25189</v>
      </c>
      <c r="C393" s="947" t="s">
        <v>4</v>
      </c>
      <c r="D393" s="948">
        <v>2319</v>
      </c>
    </row>
    <row r="394" spans="1:4" x14ac:dyDescent="0.25">
      <c r="A394" s="947">
        <v>94881</v>
      </c>
      <c r="B394" s="945" t="s">
        <v>25191</v>
      </c>
      <c r="C394" s="947" t="s">
        <v>4</v>
      </c>
      <c r="D394" s="948">
        <v>3193.41</v>
      </c>
    </row>
    <row r="395" spans="1:4" x14ac:dyDescent="0.25">
      <c r="A395" s="947">
        <v>94869</v>
      </c>
      <c r="B395" s="945" t="s">
        <v>25182</v>
      </c>
      <c r="C395" s="947" t="s">
        <v>4</v>
      </c>
      <c r="D395" s="948">
        <v>163.53</v>
      </c>
    </row>
    <row r="396" spans="1:4" x14ac:dyDescent="0.25">
      <c r="A396" s="947">
        <v>94871</v>
      </c>
      <c r="B396" s="945" t="s">
        <v>25184</v>
      </c>
      <c r="C396" s="947" t="s">
        <v>4</v>
      </c>
      <c r="D396" s="948">
        <v>255.94</v>
      </c>
    </row>
    <row r="397" spans="1:4" x14ac:dyDescent="0.25">
      <c r="A397" s="947">
        <v>90708</v>
      </c>
      <c r="B397" s="945" t="s">
        <v>25156</v>
      </c>
      <c r="C397" s="947" t="s">
        <v>4</v>
      </c>
      <c r="D397" s="948">
        <v>928</v>
      </c>
    </row>
    <row r="398" spans="1:4" x14ac:dyDescent="0.25">
      <c r="A398" s="947">
        <v>94875</v>
      </c>
      <c r="B398" s="945" t="s">
        <v>25186</v>
      </c>
      <c r="C398" s="947" t="s">
        <v>4</v>
      </c>
      <c r="D398" s="948">
        <v>1506.7</v>
      </c>
    </row>
    <row r="399" spans="1:4" x14ac:dyDescent="0.25">
      <c r="A399" s="947">
        <v>102264</v>
      </c>
      <c r="B399" s="945" t="s">
        <v>25195</v>
      </c>
      <c r="C399" s="947" t="s">
        <v>4</v>
      </c>
      <c r="D399" s="948">
        <v>22.89</v>
      </c>
    </row>
    <row r="400" spans="1:4" x14ac:dyDescent="0.25">
      <c r="A400" s="947">
        <v>90701</v>
      </c>
      <c r="B400" s="945" t="s">
        <v>25150</v>
      </c>
      <c r="C400" s="947" t="s">
        <v>4</v>
      </c>
      <c r="D400" s="948">
        <v>75.88</v>
      </c>
    </row>
    <row r="401" spans="1:4" x14ac:dyDescent="0.25">
      <c r="A401" s="947">
        <v>90702</v>
      </c>
      <c r="B401" s="945" t="s">
        <v>25151</v>
      </c>
      <c r="C401" s="947" t="s">
        <v>4</v>
      </c>
      <c r="D401" s="948">
        <v>124.68</v>
      </c>
    </row>
    <row r="402" spans="1:4" x14ac:dyDescent="0.25">
      <c r="A402" s="947">
        <v>90703</v>
      </c>
      <c r="B402" s="945" t="s">
        <v>25152</v>
      </c>
      <c r="C402" s="947" t="s">
        <v>4</v>
      </c>
      <c r="D402" s="948">
        <v>194.22</v>
      </c>
    </row>
    <row r="403" spans="1:4" x14ac:dyDescent="0.25">
      <c r="A403" s="947">
        <v>90704</v>
      </c>
      <c r="B403" s="945" t="s">
        <v>25153</v>
      </c>
      <c r="C403" s="947" t="s">
        <v>4</v>
      </c>
      <c r="D403" s="948">
        <v>287.48</v>
      </c>
    </row>
    <row r="404" spans="1:4" x14ac:dyDescent="0.25">
      <c r="A404" s="947">
        <v>90705</v>
      </c>
      <c r="B404" s="945" t="s">
        <v>25154</v>
      </c>
      <c r="C404" s="947" t="s">
        <v>4</v>
      </c>
      <c r="D404" s="948">
        <v>375.66</v>
      </c>
    </row>
    <row r="405" spans="1:4" x14ac:dyDescent="0.25">
      <c r="A405" s="947">
        <v>90706</v>
      </c>
      <c r="B405" s="945" t="s">
        <v>25155</v>
      </c>
      <c r="C405" s="947" t="s">
        <v>4</v>
      </c>
      <c r="D405" s="948">
        <v>496.1</v>
      </c>
    </row>
    <row r="406" spans="1:4" x14ac:dyDescent="0.25">
      <c r="A406" s="947">
        <v>90694</v>
      </c>
      <c r="B406" s="945" t="s">
        <v>25143</v>
      </c>
      <c r="C406" s="947" t="s">
        <v>4</v>
      </c>
      <c r="D406" s="948">
        <v>51.05</v>
      </c>
    </row>
    <row r="407" spans="1:4" x14ac:dyDescent="0.25">
      <c r="A407" s="947">
        <v>90695</v>
      </c>
      <c r="B407" s="945" t="s">
        <v>25144</v>
      </c>
      <c r="C407" s="947" t="s">
        <v>4</v>
      </c>
      <c r="D407" s="948">
        <v>96.02</v>
      </c>
    </row>
    <row r="408" spans="1:4" x14ac:dyDescent="0.25">
      <c r="A408" s="947">
        <v>90696</v>
      </c>
      <c r="B408" s="945" t="s">
        <v>25145</v>
      </c>
      <c r="C408" s="947" t="s">
        <v>4</v>
      </c>
      <c r="D408" s="948">
        <v>159.57</v>
      </c>
    </row>
    <row r="409" spans="1:4" x14ac:dyDescent="0.25">
      <c r="A409" s="947">
        <v>90697</v>
      </c>
      <c r="B409" s="945" t="s">
        <v>25146</v>
      </c>
      <c r="C409" s="947" t="s">
        <v>4</v>
      </c>
      <c r="D409" s="948">
        <v>246.76</v>
      </c>
    </row>
    <row r="410" spans="1:4" x14ac:dyDescent="0.25">
      <c r="A410" s="947">
        <v>90698</v>
      </c>
      <c r="B410" s="945" t="s">
        <v>25147</v>
      </c>
      <c r="C410" s="947" t="s">
        <v>4</v>
      </c>
      <c r="D410" s="948">
        <v>376.28</v>
      </c>
    </row>
    <row r="411" spans="1:4" x14ac:dyDescent="0.25">
      <c r="A411" s="947">
        <v>90699</v>
      </c>
      <c r="B411" s="945" t="s">
        <v>25148</v>
      </c>
      <c r="C411" s="947" t="s">
        <v>4</v>
      </c>
      <c r="D411" s="948">
        <v>528.87</v>
      </c>
    </row>
    <row r="412" spans="1:4" x14ac:dyDescent="0.25">
      <c r="A412" s="947">
        <v>90700</v>
      </c>
      <c r="B412" s="945" t="s">
        <v>25149</v>
      </c>
      <c r="C412" s="947" t="s">
        <v>4</v>
      </c>
      <c r="D412" s="948">
        <v>616.33000000000004</v>
      </c>
    </row>
    <row r="413" spans="1:4" x14ac:dyDescent="0.25">
      <c r="A413" s="947">
        <v>105378</v>
      </c>
      <c r="B413" s="945" t="s">
        <v>48959</v>
      </c>
      <c r="C413" s="947" t="s">
        <v>5</v>
      </c>
      <c r="D413" s="948">
        <v>15.49</v>
      </c>
    </row>
    <row r="414" spans="1:4" x14ac:dyDescent="0.25">
      <c r="A414" s="947">
        <v>105373</v>
      </c>
      <c r="B414" s="945" t="s">
        <v>49051</v>
      </c>
      <c r="C414" s="947" t="s">
        <v>5</v>
      </c>
      <c r="D414" s="948">
        <v>12.26</v>
      </c>
    </row>
    <row r="415" spans="1:4" x14ac:dyDescent="0.25">
      <c r="A415" s="947">
        <v>105380</v>
      </c>
      <c r="B415" s="945" t="s">
        <v>48961</v>
      </c>
      <c r="C415" s="947" t="s">
        <v>5</v>
      </c>
      <c r="D415" s="948">
        <v>129.78</v>
      </c>
    </row>
    <row r="416" spans="1:4" x14ac:dyDescent="0.25">
      <c r="A416" s="947">
        <v>105267</v>
      </c>
      <c r="B416" s="945" t="s">
        <v>48899</v>
      </c>
      <c r="C416" s="947" t="s">
        <v>5</v>
      </c>
      <c r="D416" s="948">
        <v>106.52</v>
      </c>
    </row>
    <row r="417" spans="1:4" x14ac:dyDescent="0.25">
      <c r="A417" s="947">
        <v>105249</v>
      </c>
      <c r="B417" s="945" t="s">
        <v>48882</v>
      </c>
      <c r="C417" s="947" t="s">
        <v>5</v>
      </c>
      <c r="D417" s="948">
        <v>157.74</v>
      </c>
    </row>
    <row r="418" spans="1:4" x14ac:dyDescent="0.25">
      <c r="A418" s="947">
        <v>105268</v>
      </c>
      <c r="B418" s="945" t="s">
        <v>48900</v>
      </c>
      <c r="C418" s="947" t="s">
        <v>5</v>
      </c>
      <c r="D418" s="948">
        <v>130.27000000000001</v>
      </c>
    </row>
    <row r="419" spans="1:4" x14ac:dyDescent="0.25">
      <c r="A419" s="947">
        <v>105379</v>
      </c>
      <c r="B419" s="945" t="s">
        <v>48960</v>
      </c>
      <c r="C419" s="947" t="s">
        <v>5</v>
      </c>
      <c r="D419" s="948">
        <v>20.9</v>
      </c>
    </row>
    <row r="420" spans="1:4" x14ac:dyDescent="0.25">
      <c r="A420" s="947">
        <v>105388</v>
      </c>
      <c r="B420" s="945" t="s">
        <v>48962</v>
      </c>
      <c r="C420" s="947" t="s">
        <v>5</v>
      </c>
      <c r="D420" s="948">
        <v>16.829999999999998</v>
      </c>
    </row>
    <row r="421" spans="1:4" x14ac:dyDescent="0.25">
      <c r="A421" s="947">
        <v>105392</v>
      </c>
      <c r="B421" s="945" t="s">
        <v>48966</v>
      </c>
      <c r="C421" s="947" t="s">
        <v>5</v>
      </c>
      <c r="D421" s="948">
        <v>26.3</v>
      </c>
    </row>
    <row r="422" spans="1:4" x14ac:dyDescent="0.25">
      <c r="A422" s="947">
        <v>105389</v>
      </c>
      <c r="B422" s="945" t="s">
        <v>48963</v>
      </c>
      <c r="C422" s="947" t="s">
        <v>5</v>
      </c>
      <c r="D422" s="948">
        <v>21.38</v>
      </c>
    </row>
    <row r="423" spans="1:4" x14ac:dyDescent="0.25">
      <c r="A423" s="947">
        <v>105393</v>
      </c>
      <c r="B423" s="945" t="s">
        <v>48967</v>
      </c>
      <c r="C423" s="947" t="s">
        <v>5</v>
      </c>
      <c r="D423" s="948">
        <v>31.88</v>
      </c>
    </row>
    <row r="424" spans="1:4" x14ac:dyDescent="0.25">
      <c r="A424" s="947">
        <v>105316</v>
      </c>
      <c r="B424" s="945" t="s">
        <v>49024</v>
      </c>
      <c r="C424" s="947" t="s">
        <v>5</v>
      </c>
      <c r="D424" s="948">
        <v>26.13</v>
      </c>
    </row>
    <row r="425" spans="1:4" x14ac:dyDescent="0.25">
      <c r="A425" s="947">
        <v>105394</v>
      </c>
      <c r="B425" s="945" t="s">
        <v>48968</v>
      </c>
      <c r="C425" s="947" t="s">
        <v>5</v>
      </c>
      <c r="D425" s="948">
        <v>37.44</v>
      </c>
    </row>
    <row r="426" spans="1:4" x14ac:dyDescent="0.25">
      <c r="A426" s="947">
        <v>105317</v>
      </c>
      <c r="B426" s="945" t="s">
        <v>48928</v>
      </c>
      <c r="C426" s="947" t="s">
        <v>5</v>
      </c>
      <c r="D426" s="948">
        <v>30.84</v>
      </c>
    </row>
    <row r="427" spans="1:4" x14ac:dyDescent="0.25">
      <c r="A427" s="947">
        <v>105395</v>
      </c>
      <c r="B427" s="945" t="s">
        <v>48969</v>
      </c>
      <c r="C427" s="947" t="s">
        <v>5</v>
      </c>
      <c r="D427" s="948">
        <v>43</v>
      </c>
    </row>
    <row r="428" spans="1:4" x14ac:dyDescent="0.25">
      <c r="A428" s="947">
        <v>105318</v>
      </c>
      <c r="B428" s="945" t="s">
        <v>48929</v>
      </c>
      <c r="C428" s="947" t="s">
        <v>5</v>
      </c>
      <c r="D428" s="948">
        <v>35.56</v>
      </c>
    </row>
    <row r="429" spans="1:4" x14ac:dyDescent="0.25">
      <c r="A429" s="947">
        <v>105396</v>
      </c>
      <c r="B429" s="945" t="s">
        <v>48970</v>
      </c>
      <c r="C429" s="947" t="s">
        <v>5</v>
      </c>
      <c r="D429" s="948">
        <v>48.55</v>
      </c>
    </row>
    <row r="430" spans="1:4" x14ac:dyDescent="0.25">
      <c r="A430" s="947">
        <v>105258</v>
      </c>
      <c r="B430" s="945" t="s">
        <v>48891</v>
      </c>
      <c r="C430" s="947" t="s">
        <v>5</v>
      </c>
      <c r="D430" s="948">
        <v>40.28</v>
      </c>
    </row>
    <row r="431" spans="1:4" x14ac:dyDescent="0.25">
      <c r="A431" s="947">
        <v>105397</v>
      </c>
      <c r="B431" s="945" t="s">
        <v>48971</v>
      </c>
      <c r="C431" s="947" t="s">
        <v>5</v>
      </c>
      <c r="D431" s="948">
        <v>54.24</v>
      </c>
    </row>
    <row r="432" spans="1:4" x14ac:dyDescent="0.25">
      <c r="A432" s="947">
        <v>105261</v>
      </c>
      <c r="B432" s="945" t="s">
        <v>48893</v>
      </c>
      <c r="C432" s="947" t="s">
        <v>5</v>
      </c>
      <c r="D432" s="948">
        <v>45.12</v>
      </c>
    </row>
    <row r="433" spans="1:4" x14ac:dyDescent="0.25">
      <c r="A433" s="947">
        <v>105398</v>
      </c>
      <c r="B433" s="945" t="s">
        <v>48972</v>
      </c>
      <c r="C433" s="947" t="s">
        <v>5</v>
      </c>
      <c r="D433" s="948">
        <v>68.319999999999993</v>
      </c>
    </row>
    <row r="434" spans="1:4" x14ac:dyDescent="0.25">
      <c r="A434" s="947">
        <v>105262</v>
      </c>
      <c r="B434" s="945" t="s">
        <v>48894</v>
      </c>
      <c r="C434" s="947" t="s">
        <v>5</v>
      </c>
      <c r="D434" s="948">
        <v>55.57</v>
      </c>
    </row>
    <row r="435" spans="1:4" x14ac:dyDescent="0.25">
      <c r="A435" s="947">
        <v>105399</v>
      </c>
      <c r="B435" s="945" t="s">
        <v>48973</v>
      </c>
      <c r="C435" s="947" t="s">
        <v>5</v>
      </c>
      <c r="D435" s="948">
        <v>80.930000000000007</v>
      </c>
    </row>
    <row r="436" spans="1:4" x14ac:dyDescent="0.25">
      <c r="A436" s="947">
        <v>105263</v>
      </c>
      <c r="B436" s="945" t="s">
        <v>48895</v>
      </c>
      <c r="C436" s="947" t="s">
        <v>5</v>
      </c>
      <c r="D436" s="948">
        <v>66.09</v>
      </c>
    </row>
    <row r="437" spans="1:4" x14ac:dyDescent="0.25">
      <c r="A437" s="947">
        <v>105400</v>
      </c>
      <c r="B437" s="945" t="s">
        <v>48974</v>
      </c>
      <c r="C437" s="947" t="s">
        <v>5</v>
      </c>
      <c r="D437" s="948">
        <v>92.81</v>
      </c>
    </row>
    <row r="438" spans="1:4" x14ac:dyDescent="0.25">
      <c r="A438" s="947">
        <v>105264</v>
      </c>
      <c r="B438" s="945" t="s">
        <v>48896</v>
      </c>
      <c r="C438" s="947" t="s">
        <v>5</v>
      </c>
      <c r="D438" s="948">
        <v>75.849999999999994</v>
      </c>
    </row>
    <row r="439" spans="1:4" x14ac:dyDescent="0.25">
      <c r="A439" s="947">
        <v>105297</v>
      </c>
      <c r="B439" s="945" t="s">
        <v>48917</v>
      </c>
      <c r="C439" s="947" t="s">
        <v>5</v>
      </c>
      <c r="D439" s="948">
        <v>13.3</v>
      </c>
    </row>
    <row r="440" spans="1:4" x14ac:dyDescent="0.25">
      <c r="A440" s="947">
        <v>105372</v>
      </c>
      <c r="B440" s="945" t="s">
        <v>49050</v>
      </c>
      <c r="C440" s="947" t="s">
        <v>5</v>
      </c>
      <c r="D440" s="948">
        <v>10.4</v>
      </c>
    </row>
    <row r="441" spans="1:4" x14ac:dyDescent="0.25">
      <c r="A441" s="947">
        <v>105401</v>
      </c>
      <c r="B441" s="945" t="s">
        <v>48975</v>
      </c>
      <c r="C441" s="947" t="s">
        <v>5</v>
      </c>
      <c r="D441" s="948">
        <v>104.94</v>
      </c>
    </row>
    <row r="442" spans="1:4" x14ac:dyDescent="0.25">
      <c r="A442" s="947">
        <v>105265</v>
      </c>
      <c r="B442" s="945" t="s">
        <v>48897</v>
      </c>
      <c r="C442" s="947" t="s">
        <v>5</v>
      </c>
      <c r="D442" s="948">
        <v>85.88</v>
      </c>
    </row>
    <row r="443" spans="1:4" x14ac:dyDescent="0.25">
      <c r="A443" s="947">
        <v>105402</v>
      </c>
      <c r="B443" s="945" t="s">
        <v>48976</v>
      </c>
      <c r="C443" s="947" t="s">
        <v>5</v>
      </c>
      <c r="D443" s="948">
        <v>117.33</v>
      </c>
    </row>
    <row r="444" spans="1:4" x14ac:dyDescent="0.25">
      <c r="A444" s="947">
        <v>105266</v>
      </c>
      <c r="B444" s="945" t="s">
        <v>48898</v>
      </c>
      <c r="C444" s="947" t="s">
        <v>5</v>
      </c>
      <c r="D444" s="948">
        <v>96.15</v>
      </c>
    </row>
    <row r="445" spans="1:4" x14ac:dyDescent="0.25">
      <c r="A445" s="947">
        <v>105361</v>
      </c>
      <c r="B445" s="945" t="s">
        <v>49040</v>
      </c>
      <c r="C445" s="947" t="s">
        <v>5</v>
      </c>
      <c r="D445" s="948">
        <v>25.52</v>
      </c>
    </row>
    <row r="446" spans="1:4" x14ac:dyDescent="0.25">
      <c r="A446" s="947">
        <v>105382</v>
      </c>
      <c r="B446" s="945" t="s">
        <v>49056</v>
      </c>
      <c r="C446" s="947" t="s">
        <v>5</v>
      </c>
      <c r="D446" s="948">
        <v>21</v>
      </c>
    </row>
    <row r="447" spans="1:4" x14ac:dyDescent="0.25">
      <c r="A447" s="947">
        <v>105359</v>
      </c>
      <c r="B447" s="945" t="s">
        <v>49038</v>
      </c>
      <c r="C447" s="947" t="s">
        <v>5</v>
      </c>
      <c r="D447" s="948">
        <v>18.25</v>
      </c>
    </row>
    <row r="448" spans="1:4" x14ac:dyDescent="0.25">
      <c r="A448" s="947">
        <v>105315</v>
      </c>
      <c r="B448" s="945" t="s">
        <v>49023</v>
      </c>
      <c r="C448" s="947" t="s">
        <v>5</v>
      </c>
      <c r="D448" s="948">
        <v>14.94</v>
      </c>
    </row>
    <row r="449" spans="1:4" x14ac:dyDescent="0.25">
      <c r="A449" s="947">
        <v>105360</v>
      </c>
      <c r="B449" s="945" t="s">
        <v>49039</v>
      </c>
      <c r="C449" s="947" t="s">
        <v>5</v>
      </c>
      <c r="D449" s="948">
        <v>21.98</v>
      </c>
    </row>
    <row r="450" spans="1:4" x14ac:dyDescent="0.25">
      <c r="A450" s="947">
        <v>105381</v>
      </c>
      <c r="B450" s="945" t="s">
        <v>49055</v>
      </c>
      <c r="C450" s="947" t="s">
        <v>5</v>
      </c>
      <c r="D450" s="948">
        <v>18.079999999999998</v>
      </c>
    </row>
    <row r="451" spans="1:4" x14ac:dyDescent="0.25">
      <c r="A451" s="947">
        <v>105251</v>
      </c>
      <c r="B451" s="945" t="s">
        <v>48884</v>
      </c>
      <c r="C451" s="947" t="s">
        <v>5</v>
      </c>
      <c r="D451" s="948">
        <v>22.78</v>
      </c>
    </row>
    <row r="452" spans="1:4" x14ac:dyDescent="0.25">
      <c r="A452" s="947">
        <v>105282</v>
      </c>
      <c r="B452" s="945" t="s">
        <v>48914</v>
      </c>
      <c r="C452" s="947" t="s">
        <v>5</v>
      </c>
      <c r="D452" s="948">
        <v>17.93</v>
      </c>
    </row>
    <row r="453" spans="1:4" x14ac:dyDescent="0.25">
      <c r="A453" s="947">
        <v>105276</v>
      </c>
      <c r="B453" s="945" t="s">
        <v>48908</v>
      </c>
      <c r="C453" s="947" t="s">
        <v>5</v>
      </c>
      <c r="D453" s="948">
        <v>190.65</v>
      </c>
    </row>
    <row r="454" spans="1:4" x14ac:dyDescent="0.25">
      <c r="A454" s="947">
        <v>105341</v>
      </c>
      <c r="B454" s="945" t="s">
        <v>48939</v>
      </c>
      <c r="C454" s="947" t="s">
        <v>5</v>
      </c>
      <c r="D454" s="948">
        <v>155.76</v>
      </c>
    </row>
    <row r="455" spans="1:4" x14ac:dyDescent="0.25">
      <c r="A455" s="947">
        <v>105277</v>
      </c>
      <c r="B455" s="945" t="s">
        <v>48909</v>
      </c>
      <c r="C455" s="947" t="s">
        <v>5</v>
      </c>
      <c r="D455" s="948">
        <v>230.13</v>
      </c>
    </row>
    <row r="456" spans="1:4" x14ac:dyDescent="0.25">
      <c r="A456" s="947">
        <v>105342</v>
      </c>
      <c r="B456" s="945" t="s">
        <v>48940</v>
      </c>
      <c r="C456" s="947" t="s">
        <v>5</v>
      </c>
      <c r="D456" s="948">
        <v>188.94</v>
      </c>
    </row>
    <row r="457" spans="1:4" x14ac:dyDescent="0.25">
      <c r="A457" s="947">
        <v>105252</v>
      </c>
      <c r="B457" s="945" t="s">
        <v>48885</v>
      </c>
      <c r="C457" s="947" t="s">
        <v>5</v>
      </c>
      <c r="D457" s="948">
        <v>30.76</v>
      </c>
    </row>
    <row r="458" spans="1:4" x14ac:dyDescent="0.25">
      <c r="A458" s="947">
        <v>105298</v>
      </c>
      <c r="B458" s="945" t="s">
        <v>48918</v>
      </c>
      <c r="C458" s="947" t="s">
        <v>5</v>
      </c>
      <c r="D458" s="948">
        <v>24.64</v>
      </c>
    </row>
    <row r="459" spans="1:4" x14ac:dyDescent="0.25">
      <c r="A459" s="947">
        <v>105253</v>
      </c>
      <c r="B459" s="945" t="s">
        <v>48886</v>
      </c>
      <c r="C459" s="947" t="s">
        <v>5</v>
      </c>
      <c r="D459" s="948">
        <v>38.74</v>
      </c>
    </row>
    <row r="460" spans="1:4" x14ac:dyDescent="0.25">
      <c r="A460" s="947">
        <v>105299</v>
      </c>
      <c r="B460" s="945" t="s">
        <v>48919</v>
      </c>
      <c r="C460" s="947" t="s">
        <v>5</v>
      </c>
      <c r="D460" s="948">
        <v>31.36</v>
      </c>
    </row>
    <row r="461" spans="1:4" x14ac:dyDescent="0.25">
      <c r="A461" s="947">
        <v>105254</v>
      </c>
      <c r="B461" s="945" t="s">
        <v>48887</v>
      </c>
      <c r="C461" s="947" t="s">
        <v>5</v>
      </c>
      <c r="D461" s="948">
        <v>46.87</v>
      </c>
    </row>
    <row r="462" spans="1:4" x14ac:dyDescent="0.25">
      <c r="A462" s="947">
        <v>105300</v>
      </c>
      <c r="B462" s="945" t="s">
        <v>48920</v>
      </c>
      <c r="C462" s="947" t="s">
        <v>5</v>
      </c>
      <c r="D462" s="948">
        <v>38.22</v>
      </c>
    </row>
    <row r="463" spans="1:4" x14ac:dyDescent="0.25">
      <c r="A463" s="947">
        <v>105255</v>
      </c>
      <c r="B463" s="945" t="s">
        <v>48888</v>
      </c>
      <c r="C463" s="947" t="s">
        <v>5</v>
      </c>
      <c r="D463" s="948">
        <v>54.99</v>
      </c>
    </row>
    <row r="464" spans="1:4" x14ac:dyDescent="0.25">
      <c r="A464" s="947">
        <v>105301</v>
      </c>
      <c r="B464" s="945" t="s">
        <v>48921</v>
      </c>
      <c r="C464" s="947" t="s">
        <v>5</v>
      </c>
      <c r="D464" s="948">
        <v>45.1</v>
      </c>
    </row>
    <row r="465" spans="1:4" x14ac:dyDescent="0.25">
      <c r="A465" s="947">
        <v>105256</v>
      </c>
      <c r="B465" s="945" t="s">
        <v>48889</v>
      </c>
      <c r="C465" s="947" t="s">
        <v>5</v>
      </c>
      <c r="D465" s="948">
        <v>63.12</v>
      </c>
    </row>
    <row r="466" spans="1:4" x14ac:dyDescent="0.25">
      <c r="A466" s="947">
        <v>105302</v>
      </c>
      <c r="B466" s="945" t="s">
        <v>48922</v>
      </c>
      <c r="C466" s="947" t="s">
        <v>5</v>
      </c>
      <c r="D466" s="948">
        <v>51.97</v>
      </c>
    </row>
    <row r="467" spans="1:4" x14ac:dyDescent="0.25">
      <c r="A467" s="947">
        <v>105257</v>
      </c>
      <c r="B467" s="945" t="s">
        <v>48890</v>
      </c>
      <c r="C467" s="947" t="s">
        <v>5</v>
      </c>
      <c r="D467" s="948">
        <v>71.23</v>
      </c>
    </row>
    <row r="468" spans="1:4" x14ac:dyDescent="0.25">
      <c r="A468" s="947">
        <v>105303</v>
      </c>
      <c r="B468" s="945" t="s">
        <v>48923</v>
      </c>
      <c r="C468" s="947" t="s">
        <v>5</v>
      </c>
      <c r="D468" s="948">
        <v>58.8</v>
      </c>
    </row>
    <row r="469" spans="1:4" x14ac:dyDescent="0.25">
      <c r="A469" s="947">
        <v>105270</v>
      </c>
      <c r="B469" s="945" t="s">
        <v>48902</v>
      </c>
      <c r="C469" s="947" t="s">
        <v>5</v>
      </c>
      <c r="D469" s="948">
        <v>79.48</v>
      </c>
    </row>
    <row r="470" spans="1:4" x14ac:dyDescent="0.25">
      <c r="A470" s="947">
        <v>105304</v>
      </c>
      <c r="B470" s="945" t="s">
        <v>48924</v>
      </c>
      <c r="C470" s="947" t="s">
        <v>5</v>
      </c>
      <c r="D470" s="948">
        <v>65.81</v>
      </c>
    </row>
    <row r="471" spans="1:4" x14ac:dyDescent="0.25">
      <c r="A471" s="947">
        <v>105271</v>
      </c>
      <c r="B471" s="945" t="s">
        <v>48903</v>
      </c>
      <c r="C471" s="947" t="s">
        <v>5</v>
      </c>
      <c r="D471" s="948">
        <v>100.35</v>
      </c>
    </row>
    <row r="472" spans="1:4" x14ac:dyDescent="0.25">
      <c r="A472" s="947">
        <v>105305</v>
      </c>
      <c r="B472" s="945" t="s">
        <v>48925</v>
      </c>
      <c r="C472" s="947" t="s">
        <v>5</v>
      </c>
      <c r="D472" s="948">
        <v>81.23</v>
      </c>
    </row>
    <row r="473" spans="1:4" x14ac:dyDescent="0.25">
      <c r="A473" s="947">
        <v>105272</v>
      </c>
      <c r="B473" s="945" t="s">
        <v>48904</v>
      </c>
      <c r="C473" s="947" t="s">
        <v>5</v>
      </c>
      <c r="D473" s="948">
        <v>118.76</v>
      </c>
    </row>
    <row r="474" spans="1:4" x14ac:dyDescent="0.25">
      <c r="A474" s="947">
        <v>105306</v>
      </c>
      <c r="B474" s="945" t="s">
        <v>48926</v>
      </c>
      <c r="C474" s="947" t="s">
        <v>5</v>
      </c>
      <c r="D474" s="948">
        <v>96.47</v>
      </c>
    </row>
    <row r="475" spans="1:4" x14ac:dyDescent="0.25">
      <c r="A475" s="947">
        <v>105273</v>
      </c>
      <c r="B475" s="945" t="s">
        <v>48905</v>
      </c>
      <c r="C475" s="947" t="s">
        <v>5</v>
      </c>
      <c r="D475" s="948">
        <v>136.37</v>
      </c>
    </row>
    <row r="476" spans="1:4" x14ac:dyDescent="0.25">
      <c r="A476" s="947">
        <v>105307</v>
      </c>
      <c r="B476" s="945" t="s">
        <v>48927</v>
      </c>
      <c r="C476" s="947" t="s">
        <v>5</v>
      </c>
      <c r="D476" s="948">
        <v>110.93</v>
      </c>
    </row>
    <row r="477" spans="1:4" x14ac:dyDescent="0.25">
      <c r="A477" s="947">
        <v>105250</v>
      </c>
      <c r="B477" s="945" t="s">
        <v>48883</v>
      </c>
      <c r="C477" s="947" t="s">
        <v>5</v>
      </c>
      <c r="D477" s="948">
        <v>19.55</v>
      </c>
    </row>
    <row r="478" spans="1:4" x14ac:dyDescent="0.25">
      <c r="A478" s="947">
        <v>105269</v>
      </c>
      <c r="B478" s="945" t="s">
        <v>48901</v>
      </c>
      <c r="C478" s="947" t="s">
        <v>5</v>
      </c>
      <c r="D478" s="948">
        <v>15.21</v>
      </c>
    </row>
    <row r="479" spans="1:4" x14ac:dyDescent="0.25">
      <c r="A479" s="947">
        <v>105274</v>
      </c>
      <c r="B479" s="945" t="s">
        <v>48906</v>
      </c>
      <c r="C479" s="947" t="s">
        <v>5</v>
      </c>
      <c r="D479" s="948">
        <v>154.29</v>
      </c>
    </row>
    <row r="480" spans="1:4" x14ac:dyDescent="0.25">
      <c r="A480" s="947">
        <v>105340</v>
      </c>
      <c r="B480" s="945" t="s">
        <v>48938</v>
      </c>
      <c r="C480" s="947" t="s">
        <v>5</v>
      </c>
      <c r="D480" s="948">
        <v>125.69</v>
      </c>
    </row>
    <row r="481" spans="1:4" x14ac:dyDescent="0.25">
      <c r="A481" s="947">
        <v>105275</v>
      </c>
      <c r="B481" s="945" t="s">
        <v>48907</v>
      </c>
      <c r="C481" s="947" t="s">
        <v>5</v>
      </c>
      <c r="D481" s="948">
        <v>172.41</v>
      </c>
    </row>
    <row r="482" spans="1:4" x14ac:dyDescent="0.25">
      <c r="A482" s="947">
        <v>105390</v>
      </c>
      <c r="B482" s="945" t="s">
        <v>48964</v>
      </c>
      <c r="C482" s="947" t="s">
        <v>5</v>
      </c>
      <c r="D482" s="948">
        <v>140.66</v>
      </c>
    </row>
    <row r="483" spans="1:4" x14ac:dyDescent="0.25">
      <c r="A483" s="947">
        <v>105364</v>
      </c>
      <c r="B483" s="945" t="s">
        <v>49043</v>
      </c>
      <c r="C483" s="947" t="s">
        <v>5</v>
      </c>
      <c r="D483" s="948">
        <v>37.479999999999997</v>
      </c>
    </row>
    <row r="484" spans="1:4" x14ac:dyDescent="0.25">
      <c r="A484" s="947">
        <v>105385</v>
      </c>
      <c r="B484" s="945" t="s">
        <v>49059</v>
      </c>
      <c r="C484" s="947" t="s">
        <v>5</v>
      </c>
      <c r="D484" s="948">
        <v>30.71</v>
      </c>
    </row>
    <row r="485" spans="1:4" x14ac:dyDescent="0.25">
      <c r="A485" s="947">
        <v>105362</v>
      </c>
      <c r="B485" s="945" t="s">
        <v>49041</v>
      </c>
      <c r="C485" s="947" t="s">
        <v>5</v>
      </c>
      <c r="D485" s="948">
        <v>27.03</v>
      </c>
    </row>
    <row r="486" spans="1:4" x14ac:dyDescent="0.25">
      <c r="A486" s="947">
        <v>105383</v>
      </c>
      <c r="B486" s="945" t="s">
        <v>49057</v>
      </c>
      <c r="C486" s="947" t="s">
        <v>5</v>
      </c>
      <c r="D486" s="948">
        <v>22.07</v>
      </c>
    </row>
    <row r="487" spans="1:4" x14ac:dyDescent="0.25">
      <c r="A487" s="947">
        <v>105363</v>
      </c>
      <c r="B487" s="945" t="s">
        <v>49042</v>
      </c>
      <c r="C487" s="947" t="s">
        <v>5</v>
      </c>
      <c r="D487" s="948">
        <v>32.340000000000003</v>
      </c>
    </row>
    <row r="488" spans="1:4" x14ac:dyDescent="0.25">
      <c r="A488" s="947">
        <v>105384</v>
      </c>
      <c r="B488" s="945" t="s">
        <v>49058</v>
      </c>
      <c r="C488" s="947" t="s">
        <v>5</v>
      </c>
      <c r="D488" s="948">
        <v>26.48</v>
      </c>
    </row>
    <row r="489" spans="1:4" x14ac:dyDescent="0.25">
      <c r="A489" s="947">
        <v>105279</v>
      </c>
      <c r="B489" s="945" t="s">
        <v>48911</v>
      </c>
      <c r="C489" s="947" t="s">
        <v>5</v>
      </c>
      <c r="D489" s="948">
        <v>31.01</v>
      </c>
    </row>
    <row r="490" spans="1:4" x14ac:dyDescent="0.25">
      <c r="A490" s="947">
        <v>105259</v>
      </c>
      <c r="B490" s="945" t="s">
        <v>48892</v>
      </c>
      <c r="C490" s="947" t="s">
        <v>5</v>
      </c>
      <c r="D490" s="948">
        <v>24.54</v>
      </c>
    </row>
    <row r="491" spans="1:4" x14ac:dyDescent="0.25">
      <c r="A491" s="947">
        <v>105357</v>
      </c>
      <c r="B491" s="945" t="s">
        <v>48955</v>
      </c>
      <c r="C491" s="947" t="s">
        <v>5</v>
      </c>
      <c r="D491" s="948">
        <v>259.61</v>
      </c>
    </row>
    <row r="492" spans="1:4" x14ac:dyDescent="0.25">
      <c r="A492" s="947">
        <v>105346</v>
      </c>
      <c r="B492" s="945" t="s">
        <v>48944</v>
      </c>
      <c r="C492" s="947" t="s">
        <v>5</v>
      </c>
      <c r="D492" s="948">
        <v>213.08</v>
      </c>
    </row>
    <row r="493" spans="1:4" x14ac:dyDescent="0.25">
      <c r="A493" s="947">
        <v>105358</v>
      </c>
      <c r="B493" s="945" t="s">
        <v>48956</v>
      </c>
      <c r="C493" s="947" t="s">
        <v>5</v>
      </c>
      <c r="D493" s="948">
        <v>315.48</v>
      </c>
    </row>
    <row r="494" spans="1:4" x14ac:dyDescent="0.25">
      <c r="A494" s="947">
        <v>105347</v>
      </c>
      <c r="B494" s="945" t="s">
        <v>48945</v>
      </c>
      <c r="C494" s="947" t="s">
        <v>5</v>
      </c>
      <c r="D494" s="948">
        <v>260.52999999999997</v>
      </c>
    </row>
    <row r="495" spans="1:4" x14ac:dyDescent="0.25">
      <c r="A495" s="947">
        <v>105280</v>
      </c>
      <c r="B495" s="945" t="s">
        <v>48912</v>
      </c>
      <c r="C495" s="947" t="s">
        <v>5</v>
      </c>
      <c r="D495" s="948">
        <v>41.82</v>
      </c>
    </row>
    <row r="496" spans="1:4" x14ac:dyDescent="0.25">
      <c r="A496" s="947">
        <v>105283</v>
      </c>
      <c r="B496" s="945" t="s">
        <v>48915</v>
      </c>
      <c r="C496" s="947" t="s">
        <v>5</v>
      </c>
      <c r="D496" s="948">
        <v>33.67</v>
      </c>
    </row>
    <row r="497" spans="1:4" x14ac:dyDescent="0.25">
      <c r="A497" s="947">
        <v>105281</v>
      </c>
      <c r="B497" s="945" t="s">
        <v>48913</v>
      </c>
      <c r="C497" s="947" t="s">
        <v>5</v>
      </c>
      <c r="D497" s="948">
        <v>52.64</v>
      </c>
    </row>
    <row r="498" spans="1:4" x14ac:dyDescent="0.25">
      <c r="A498" s="947">
        <v>105319</v>
      </c>
      <c r="B498" s="945" t="s">
        <v>48930</v>
      </c>
      <c r="C498" s="947" t="s">
        <v>5</v>
      </c>
      <c r="D498" s="948">
        <v>42.82</v>
      </c>
    </row>
    <row r="499" spans="1:4" x14ac:dyDescent="0.25">
      <c r="A499" s="947">
        <v>105284</v>
      </c>
      <c r="B499" s="945" t="s">
        <v>48916</v>
      </c>
      <c r="C499" s="947" t="s">
        <v>5</v>
      </c>
      <c r="D499" s="948">
        <v>63.8</v>
      </c>
    </row>
    <row r="500" spans="1:4" x14ac:dyDescent="0.25">
      <c r="A500" s="947">
        <v>105320</v>
      </c>
      <c r="B500" s="945" t="s">
        <v>48931</v>
      </c>
      <c r="C500" s="947" t="s">
        <v>5</v>
      </c>
      <c r="D500" s="948">
        <v>52.29</v>
      </c>
    </row>
    <row r="501" spans="1:4" x14ac:dyDescent="0.25">
      <c r="A501" s="947">
        <v>105348</v>
      </c>
      <c r="B501" s="945" t="s">
        <v>48946</v>
      </c>
      <c r="C501" s="947" t="s">
        <v>5</v>
      </c>
      <c r="D501" s="948">
        <v>74.91</v>
      </c>
    </row>
    <row r="502" spans="1:4" x14ac:dyDescent="0.25">
      <c r="A502" s="947">
        <v>105321</v>
      </c>
      <c r="B502" s="945" t="s">
        <v>48932</v>
      </c>
      <c r="C502" s="947" t="s">
        <v>5</v>
      </c>
      <c r="D502" s="948">
        <v>61.72</v>
      </c>
    </row>
    <row r="503" spans="1:4" x14ac:dyDescent="0.25">
      <c r="A503" s="947">
        <v>105349</v>
      </c>
      <c r="B503" s="945" t="s">
        <v>48947</v>
      </c>
      <c r="C503" s="947" t="s">
        <v>5</v>
      </c>
      <c r="D503" s="948">
        <v>86.02</v>
      </c>
    </row>
    <row r="504" spans="1:4" x14ac:dyDescent="0.25">
      <c r="A504" s="947">
        <v>105322</v>
      </c>
      <c r="B504" s="945" t="s">
        <v>48933</v>
      </c>
      <c r="C504" s="947" t="s">
        <v>5</v>
      </c>
      <c r="D504" s="948">
        <v>71.150000000000006</v>
      </c>
    </row>
    <row r="505" spans="1:4" x14ac:dyDescent="0.25">
      <c r="A505" s="947">
        <v>105350</v>
      </c>
      <c r="B505" s="945" t="s">
        <v>48948</v>
      </c>
      <c r="C505" s="947" t="s">
        <v>5</v>
      </c>
      <c r="D505" s="948">
        <v>97.14</v>
      </c>
    </row>
    <row r="506" spans="1:4" x14ac:dyDescent="0.25">
      <c r="A506" s="947">
        <v>105323</v>
      </c>
      <c r="B506" s="945" t="s">
        <v>48934</v>
      </c>
      <c r="C506" s="947" t="s">
        <v>5</v>
      </c>
      <c r="D506" s="948">
        <v>80.58</v>
      </c>
    </row>
    <row r="507" spans="1:4" x14ac:dyDescent="0.25">
      <c r="A507" s="947">
        <v>105351</v>
      </c>
      <c r="B507" s="945" t="s">
        <v>48949</v>
      </c>
      <c r="C507" s="947" t="s">
        <v>5</v>
      </c>
      <c r="D507" s="948">
        <v>108.52</v>
      </c>
    </row>
    <row r="508" spans="1:4" x14ac:dyDescent="0.25">
      <c r="A508" s="947">
        <v>105324</v>
      </c>
      <c r="B508" s="945" t="s">
        <v>48935</v>
      </c>
      <c r="C508" s="947" t="s">
        <v>5</v>
      </c>
      <c r="D508" s="948">
        <v>90.29</v>
      </c>
    </row>
    <row r="509" spans="1:4" x14ac:dyDescent="0.25">
      <c r="A509" s="947">
        <v>105352</v>
      </c>
      <c r="B509" s="945" t="s">
        <v>48950</v>
      </c>
      <c r="C509" s="947" t="s">
        <v>5</v>
      </c>
      <c r="D509" s="948">
        <v>136.63999999999999</v>
      </c>
    </row>
    <row r="510" spans="1:4" x14ac:dyDescent="0.25">
      <c r="A510" s="947">
        <v>105325</v>
      </c>
      <c r="B510" s="945" t="s">
        <v>48936</v>
      </c>
      <c r="C510" s="947" t="s">
        <v>5</v>
      </c>
      <c r="D510" s="948">
        <v>111.14</v>
      </c>
    </row>
    <row r="511" spans="1:4" x14ac:dyDescent="0.25">
      <c r="A511" s="947">
        <v>105353</v>
      </c>
      <c r="B511" s="945" t="s">
        <v>48951</v>
      </c>
      <c r="C511" s="947" t="s">
        <v>5</v>
      </c>
      <c r="D511" s="948">
        <v>161.94</v>
      </c>
    </row>
    <row r="512" spans="1:4" x14ac:dyDescent="0.25">
      <c r="A512" s="947">
        <v>105326</v>
      </c>
      <c r="B512" s="945" t="s">
        <v>48937</v>
      </c>
      <c r="C512" s="947" t="s">
        <v>5</v>
      </c>
      <c r="D512" s="948">
        <v>132.21</v>
      </c>
    </row>
    <row r="513" spans="1:4" x14ac:dyDescent="0.25">
      <c r="A513" s="947">
        <v>105354</v>
      </c>
      <c r="B513" s="945" t="s">
        <v>48952</v>
      </c>
      <c r="C513" s="947" t="s">
        <v>5</v>
      </c>
      <c r="D513" s="948">
        <v>185.63</v>
      </c>
    </row>
    <row r="514" spans="1:4" x14ac:dyDescent="0.25">
      <c r="A514" s="947">
        <v>105344</v>
      </c>
      <c r="B514" s="945" t="s">
        <v>48942</v>
      </c>
      <c r="C514" s="947" t="s">
        <v>5</v>
      </c>
      <c r="D514" s="948">
        <v>151.71</v>
      </c>
    </row>
    <row r="515" spans="1:4" x14ac:dyDescent="0.25">
      <c r="A515" s="947">
        <v>105278</v>
      </c>
      <c r="B515" s="945" t="s">
        <v>48910</v>
      </c>
      <c r="C515" s="947" t="s">
        <v>5</v>
      </c>
      <c r="D515" s="948">
        <v>26.61</v>
      </c>
    </row>
    <row r="516" spans="1:4" x14ac:dyDescent="0.25">
      <c r="A516" s="947">
        <v>105343</v>
      </c>
      <c r="B516" s="945" t="s">
        <v>48941</v>
      </c>
      <c r="C516" s="947" t="s">
        <v>5</v>
      </c>
      <c r="D516" s="948">
        <v>20.81</v>
      </c>
    </row>
    <row r="517" spans="1:4" x14ac:dyDescent="0.25">
      <c r="A517" s="947">
        <v>105355</v>
      </c>
      <c r="B517" s="945" t="s">
        <v>48953</v>
      </c>
      <c r="C517" s="947" t="s">
        <v>5</v>
      </c>
      <c r="D517" s="948">
        <v>209.91</v>
      </c>
    </row>
    <row r="518" spans="1:4" x14ac:dyDescent="0.25">
      <c r="A518" s="947">
        <v>105391</v>
      </c>
      <c r="B518" s="945" t="s">
        <v>48965</v>
      </c>
      <c r="C518" s="947" t="s">
        <v>5</v>
      </c>
      <c r="D518" s="948">
        <v>171.78</v>
      </c>
    </row>
    <row r="519" spans="1:4" x14ac:dyDescent="0.25">
      <c r="A519" s="947">
        <v>105356</v>
      </c>
      <c r="B519" s="945" t="s">
        <v>48954</v>
      </c>
      <c r="C519" s="947" t="s">
        <v>5</v>
      </c>
      <c r="D519" s="948">
        <v>234.63</v>
      </c>
    </row>
    <row r="520" spans="1:4" x14ac:dyDescent="0.25">
      <c r="A520" s="947">
        <v>105345</v>
      </c>
      <c r="B520" s="945" t="s">
        <v>48943</v>
      </c>
      <c r="C520" s="947" t="s">
        <v>5</v>
      </c>
      <c r="D520" s="948">
        <v>192.3</v>
      </c>
    </row>
    <row r="521" spans="1:4" x14ac:dyDescent="0.25">
      <c r="A521" s="947">
        <v>105367</v>
      </c>
      <c r="B521" s="945" t="s">
        <v>49046</v>
      </c>
      <c r="C521" s="947" t="s">
        <v>5</v>
      </c>
      <c r="D521" s="948">
        <v>51.05</v>
      </c>
    </row>
    <row r="522" spans="1:4" x14ac:dyDescent="0.25">
      <c r="A522" s="947">
        <v>105371</v>
      </c>
      <c r="B522" s="945" t="s">
        <v>49049</v>
      </c>
      <c r="C522" s="947" t="s">
        <v>5</v>
      </c>
      <c r="D522" s="948">
        <v>42.02</v>
      </c>
    </row>
    <row r="523" spans="1:4" x14ac:dyDescent="0.25">
      <c r="A523" s="947">
        <v>105365</v>
      </c>
      <c r="B523" s="945" t="s">
        <v>49044</v>
      </c>
      <c r="C523" s="947" t="s">
        <v>5</v>
      </c>
      <c r="D523" s="948">
        <v>36.520000000000003</v>
      </c>
    </row>
    <row r="524" spans="1:4" x14ac:dyDescent="0.25">
      <c r="A524" s="947">
        <v>105386</v>
      </c>
      <c r="B524" s="945" t="s">
        <v>49060</v>
      </c>
      <c r="C524" s="947" t="s">
        <v>5</v>
      </c>
      <c r="D524" s="948">
        <v>29.89</v>
      </c>
    </row>
    <row r="525" spans="1:4" x14ac:dyDescent="0.25">
      <c r="A525" s="947">
        <v>105366</v>
      </c>
      <c r="B525" s="945" t="s">
        <v>49045</v>
      </c>
      <c r="C525" s="947" t="s">
        <v>5</v>
      </c>
      <c r="D525" s="948">
        <v>43.97</v>
      </c>
    </row>
    <row r="526" spans="1:4" x14ac:dyDescent="0.25">
      <c r="A526" s="947">
        <v>105387</v>
      </c>
      <c r="B526" s="945" t="s">
        <v>49061</v>
      </c>
      <c r="C526" s="947" t="s">
        <v>5</v>
      </c>
      <c r="D526" s="948">
        <v>36.14</v>
      </c>
    </row>
    <row r="527" spans="1:4" x14ac:dyDescent="0.25">
      <c r="A527" s="947">
        <v>97177</v>
      </c>
      <c r="B527" s="945" t="s">
        <v>48981</v>
      </c>
      <c r="C527" s="947" t="s">
        <v>4</v>
      </c>
      <c r="D527" s="948">
        <v>102.64</v>
      </c>
    </row>
    <row r="528" spans="1:4" x14ac:dyDescent="0.25">
      <c r="A528" s="947">
        <v>97187</v>
      </c>
      <c r="B528" s="945" t="s">
        <v>48991</v>
      </c>
      <c r="C528" s="947" t="s">
        <v>4</v>
      </c>
      <c r="D528" s="948">
        <v>92.88</v>
      </c>
    </row>
    <row r="529" spans="1:4" x14ac:dyDescent="0.25">
      <c r="A529" s="947">
        <v>97178</v>
      </c>
      <c r="B529" s="945" t="s">
        <v>48982</v>
      </c>
      <c r="C529" s="947" t="s">
        <v>4</v>
      </c>
      <c r="D529" s="948">
        <v>125.26</v>
      </c>
    </row>
    <row r="530" spans="1:4" x14ac:dyDescent="0.25">
      <c r="A530" s="947">
        <v>97188</v>
      </c>
      <c r="B530" s="945" t="s">
        <v>48992</v>
      </c>
      <c r="C530" s="947" t="s">
        <v>4</v>
      </c>
      <c r="D530" s="948">
        <v>113.46</v>
      </c>
    </row>
    <row r="531" spans="1:4" x14ac:dyDescent="0.25">
      <c r="A531" s="947">
        <v>97179</v>
      </c>
      <c r="B531" s="945" t="s">
        <v>48983</v>
      </c>
      <c r="C531" s="947" t="s">
        <v>4</v>
      </c>
      <c r="D531" s="948">
        <v>147.88</v>
      </c>
    </row>
    <row r="532" spans="1:4" x14ac:dyDescent="0.25">
      <c r="A532" s="947">
        <v>97189</v>
      </c>
      <c r="B532" s="945" t="s">
        <v>48993</v>
      </c>
      <c r="C532" s="947" t="s">
        <v>4</v>
      </c>
      <c r="D532" s="948">
        <v>134.02000000000001</v>
      </c>
    </row>
    <row r="533" spans="1:4" x14ac:dyDescent="0.25">
      <c r="A533" s="947">
        <v>97180</v>
      </c>
      <c r="B533" s="945" t="s">
        <v>48984</v>
      </c>
      <c r="C533" s="947" t="s">
        <v>4</v>
      </c>
      <c r="D533" s="948">
        <v>170.49</v>
      </c>
    </row>
    <row r="534" spans="1:4" x14ac:dyDescent="0.25">
      <c r="A534" s="947">
        <v>97190</v>
      </c>
      <c r="B534" s="945" t="s">
        <v>48994</v>
      </c>
      <c r="C534" s="947" t="s">
        <v>4</v>
      </c>
      <c r="D534" s="948">
        <v>154.57</v>
      </c>
    </row>
    <row r="535" spans="1:4" x14ac:dyDescent="0.25">
      <c r="A535" s="947">
        <v>97181</v>
      </c>
      <c r="B535" s="945" t="s">
        <v>48985</v>
      </c>
      <c r="C535" s="947" t="s">
        <v>4</v>
      </c>
      <c r="D535" s="948">
        <v>193.09</v>
      </c>
    </row>
    <row r="536" spans="1:4" x14ac:dyDescent="0.25">
      <c r="A536" s="947">
        <v>97191</v>
      </c>
      <c r="B536" s="945" t="s">
        <v>48995</v>
      </c>
      <c r="C536" s="947" t="s">
        <v>4</v>
      </c>
      <c r="D536" s="948">
        <v>175.14</v>
      </c>
    </row>
    <row r="537" spans="1:4" x14ac:dyDescent="0.25">
      <c r="A537" s="947">
        <v>97182</v>
      </c>
      <c r="B537" s="945" t="s">
        <v>48986</v>
      </c>
      <c r="C537" s="947" t="s">
        <v>4</v>
      </c>
      <c r="D537" s="948">
        <v>220.42</v>
      </c>
    </row>
    <row r="538" spans="1:4" x14ac:dyDescent="0.25">
      <c r="A538" s="947">
        <v>97192</v>
      </c>
      <c r="B538" s="945" t="s">
        <v>48996</v>
      </c>
      <c r="C538" s="947" t="s">
        <v>4</v>
      </c>
      <c r="D538" s="948">
        <v>199.28</v>
      </c>
    </row>
    <row r="539" spans="1:4" x14ac:dyDescent="0.25">
      <c r="A539" s="947">
        <v>97173</v>
      </c>
      <c r="B539" s="945" t="s">
        <v>48977</v>
      </c>
      <c r="C539" s="947" t="s">
        <v>4</v>
      </c>
      <c r="D539" s="948">
        <v>57.42</v>
      </c>
    </row>
    <row r="540" spans="1:4" x14ac:dyDescent="0.25">
      <c r="A540" s="947">
        <v>97183</v>
      </c>
      <c r="B540" s="945" t="s">
        <v>48987</v>
      </c>
      <c r="C540" s="947" t="s">
        <v>4</v>
      </c>
      <c r="D540" s="948">
        <v>51.76</v>
      </c>
    </row>
    <row r="541" spans="1:4" x14ac:dyDescent="0.25">
      <c r="A541" s="947">
        <v>97174</v>
      </c>
      <c r="B541" s="945" t="s">
        <v>48978</v>
      </c>
      <c r="C541" s="947" t="s">
        <v>4</v>
      </c>
      <c r="D541" s="948">
        <v>68.72</v>
      </c>
    </row>
    <row r="542" spans="1:4" x14ac:dyDescent="0.25">
      <c r="A542" s="947">
        <v>97184</v>
      </c>
      <c r="B542" s="945" t="s">
        <v>48988</v>
      </c>
      <c r="C542" s="947" t="s">
        <v>4</v>
      </c>
      <c r="D542" s="948">
        <v>62.03</v>
      </c>
    </row>
    <row r="543" spans="1:4" x14ac:dyDescent="0.25">
      <c r="A543" s="947">
        <v>97175</v>
      </c>
      <c r="B543" s="945" t="s">
        <v>48979</v>
      </c>
      <c r="C543" s="947" t="s">
        <v>4</v>
      </c>
      <c r="D543" s="948">
        <v>80.03</v>
      </c>
    </row>
    <row r="544" spans="1:4" x14ac:dyDescent="0.25">
      <c r="A544" s="947">
        <v>97185</v>
      </c>
      <c r="B544" s="945" t="s">
        <v>48989</v>
      </c>
      <c r="C544" s="947" t="s">
        <v>4</v>
      </c>
      <c r="D544" s="948">
        <v>72.319999999999993</v>
      </c>
    </row>
    <row r="545" spans="1:4" x14ac:dyDescent="0.25">
      <c r="A545" s="947">
        <v>97176</v>
      </c>
      <c r="B545" s="945" t="s">
        <v>48980</v>
      </c>
      <c r="C545" s="947" t="s">
        <v>4</v>
      </c>
      <c r="D545" s="948">
        <v>91.35</v>
      </c>
    </row>
    <row r="546" spans="1:4" x14ac:dyDescent="0.25">
      <c r="A546" s="947">
        <v>97186</v>
      </c>
      <c r="B546" s="945" t="s">
        <v>48990</v>
      </c>
      <c r="C546" s="947" t="s">
        <v>4</v>
      </c>
      <c r="D546" s="948">
        <v>82.61</v>
      </c>
    </row>
    <row r="547" spans="1:4" x14ac:dyDescent="0.25">
      <c r="A547" s="947">
        <v>97142</v>
      </c>
      <c r="B547" s="945" t="s">
        <v>48851</v>
      </c>
      <c r="C547" s="947" t="s">
        <v>4</v>
      </c>
      <c r="D547" s="948">
        <v>7.24</v>
      </c>
    </row>
    <row r="548" spans="1:4" x14ac:dyDescent="0.25">
      <c r="A548" s="947">
        <v>97158</v>
      </c>
      <c r="B548" s="945" t="s">
        <v>48867</v>
      </c>
      <c r="C548" s="947" t="s">
        <v>4</v>
      </c>
      <c r="D548" s="948">
        <v>5.66</v>
      </c>
    </row>
    <row r="549" spans="1:4" x14ac:dyDescent="0.25">
      <c r="A549" s="947">
        <v>97155</v>
      </c>
      <c r="B549" s="945" t="s">
        <v>48864</v>
      </c>
      <c r="C549" s="947" t="s">
        <v>4</v>
      </c>
      <c r="D549" s="948">
        <v>60.49</v>
      </c>
    </row>
    <row r="550" spans="1:4" x14ac:dyDescent="0.25">
      <c r="A550" s="947">
        <v>97171</v>
      </c>
      <c r="B550" s="945" t="s">
        <v>48880</v>
      </c>
      <c r="C550" s="947" t="s">
        <v>4</v>
      </c>
      <c r="D550" s="948">
        <v>49.15</v>
      </c>
    </row>
    <row r="551" spans="1:4" x14ac:dyDescent="0.25">
      <c r="A551" s="947">
        <v>97156</v>
      </c>
      <c r="B551" s="945" t="s">
        <v>48865</v>
      </c>
      <c r="C551" s="947" t="s">
        <v>4</v>
      </c>
      <c r="D551" s="948">
        <v>72.41</v>
      </c>
    </row>
    <row r="552" spans="1:4" x14ac:dyDescent="0.25">
      <c r="A552" s="947">
        <v>97172</v>
      </c>
      <c r="B552" s="945" t="s">
        <v>48881</v>
      </c>
      <c r="C552" s="947" t="s">
        <v>4</v>
      </c>
      <c r="D552" s="948">
        <v>59.03</v>
      </c>
    </row>
    <row r="553" spans="1:4" x14ac:dyDescent="0.25">
      <c r="A553" s="947">
        <v>97143</v>
      </c>
      <c r="B553" s="945" t="s">
        <v>48852</v>
      </c>
      <c r="C553" s="947" t="s">
        <v>4</v>
      </c>
      <c r="D553" s="948">
        <v>9.8000000000000007</v>
      </c>
    </row>
    <row r="554" spans="1:4" x14ac:dyDescent="0.25">
      <c r="A554" s="947">
        <v>97159</v>
      </c>
      <c r="B554" s="945" t="s">
        <v>48868</v>
      </c>
      <c r="C554" s="947" t="s">
        <v>4</v>
      </c>
      <c r="D554" s="948">
        <v>7.81</v>
      </c>
    </row>
    <row r="555" spans="1:4" x14ac:dyDescent="0.25">
      <c r="A555" s="947">
        <v>97144</v>
      </c>
      <c r="B555" s="945" t="s">
        <v>48853</v>
      </c>
      <c r="C555" s="947" t="s">
        <v>4</v>
      </c>
      <c r="D555" s="948">
        <v>12.34</v>
      </c>
    </row>
    <row r="556" spans="1:4" x14ac:dyDescent="0.25">
      <c r="A556" s="947">
        <v>97160</v>
      </c>
      <c r="B556" s="945" t="s">
        <v>48869</v>
      </c>
      <c r="C556" s="947" t="s">
        <v>4</v>
      </c>
      <c r="D556" s="948">
        <v>9.94</v>
      </c>
    </row>
    <row r="557" spans="1:4" x14ac:dyDescent="0.25">
      <c r="A557" s="947">
        <v>97145</v>
      </c>
      <c r="B557" s="945" t="s">
        <v>48854</v>
      </c>
      <c r="C557" s="947" t="s">
        <v>4</v>
      </c>
      <c r="D557" s="948">
        <v>14.91</v>
      </c>
    </row>
    <row r="558" spans="1:4" x14ac:dyDescent="0.25">
      <c r="A558" s="947">
        <v>97161</v>
      </c>
      <c r="B558" s="945" t="s">
        <v>48870</v>
      </c>
      <c r="C558" s="947" t="s">
        <v>4</v>
      </c>
      <c r="D558" s="948">
        <v>12.11</v>
      </c>
    </row>
    <row r="559" spans="1:4" x14ac:dyDescent="0.25">
      <c r="A559" s="947">
        <v>97146</v>
      </c>
      <c r="B559" s="945" t="s">
        <v>48855</v>
      </c>
      <c r="C559" s="947" t="s">
        <v>4</v>
      </c>
      <c r="D559" s="948">
        <v>17.489999999999998</v>
      </c>
    </row>
    <row r="560" spans="1:4" x14ac:dyDescent="0.25">
      <c r="A560" s="947">
        <v>97162</v>
      </c>
      <c r="B560" s="945" t="s">
        <v>48871</v>
      </c>
      <c r="C560" s="947" t="s">
        <v>4</v>
      </c>
      <c r="D560" s="948">
        <v>14.26</v>
      </c>
    </row>
    <row r="561" spans="1:4" x14ac:dyDescent="0.25">
      <c r="A561" s="947">
        <v>97147</v>
      </c>
      <c r="B561" s="945" t="s">
        <v>48856</v>
      </c>
      <c r="C561" s="947" t="s">
        <v>4</v>
      </c>
      <c r="D561" s="948">
        <v>20.059999999999999</v>
      </c>
    </row>
    <row r="562" spans="1:4" x14ac:dyDescent="0.25">
      <c r="A562" s="947">
        <v>97163</v>
      </c>
      <c r="B562" s="945" t="s">
        <v>48872</v>
      </c>
      <c r="C562" s="947" t="s">
        <v>4</v>
      </c>
      <c r="D562" s="948">
        <v>16.43</v>
      </c>
    </row>
    <row r="563" spans="1:4" x14ac:dyDescent="0.25">
      <c r="A563" s="947">
        <v>97148</v>
      </c>
      <c r="B563" s="945" t="s">
        <v>48857</v>
      </c>
      <c r="C563" s="947" t="s">
        <v>4</v>
      </c>
      <c r="D563" s="948">
        <v>22.63</v>
      </c>
    </row>
    <row r="564" spans="1:4" x14ac:dyDescent="0.25">
      <c r="A564" s="947">
        <v>97164</v>
      </c>
      <c r="B564" s="945" t="s">
        <v>48873</v>
      </c>
      <c r="C564" s="947" t="s">
        <v>4</v>
      </c>
      <c r="D564" s="948">
        <v>18.600000000000001</v>
      </c>
    </row>
    <row r="565" spans="1:4" x14ac:dyDescent="0.25">
      <c r="A565" s="947">
        <v>97149</v>
      </c>
      <c r="B565" s="945" t="s">
        <v>48858</v>
      </c>
      <c r="C565" s="947" t="s">
        <v>4</v>
      </c>
      <c r="D565" s="948">
        <v>25.23</v>
      </c>
    </row>
    <row r="566" spans="1:4" x14ac:dyDescent="0.25">
      <c r="A566" s="947">
        <v>97165</v>
      </c>
      <c r="B566" s="945" t="s">
        <v>48874</v>
      </c>
      <c r="C566" s="947" t="s">
        <v>4</v>
      </c>
      <c r="D566" s="948">
        <v>20.77</v>
      </c>
    </row>
    <row r="567" spans="1:4" x14ac:dyDescent="0.25">
      <c r="A567" s="947">
        <v>97150</v>
      </c>
      <c r="B567" s="945" t="s">
        <v>48859</v>
      </c>
      <c r="C567" s="947" t="s">
        <v>4</v>
      </c>
      <c r="D567" s="948">
        <v>31.92</v>
      </c>
    </row>
    <row r="568" spans="1:4" x14ac:dyDescent="0.25">
      <c r="A568" s="947">
        <v>97166</v>
      </c>
      <c r="B568" s="945" t="s">
        <v>48875</v>
      </c>
      <c r="C568" s="947" t="s">
        <v>4</v>
      </c>
      <c r="D568" s="948">
        <v>25.7</v>
      </c>
    </row>
    <row r="569" spans="1:4" x14ac:dyDescent="0.25">
      <c r="A569" s="947">
        <v>97151</v>
      </c>
      <c r="B569" s="945" t="s">
        <v>48860</v>
      </c>
      <c r="C569" s="947" t="s">
        <v>4</v>
      </c>
      <c r="D569" s="948">
        <v>37.75</v>
      </c>
    </row>
    <row r="570" spans="1:4" x14ac:dyDescent="0.25">
      <c r="A570" s="947">
        <v>97167</v>
      </c>
      <c r="B570" s="945" t="s">
        <v>48876</v>
      </c>
      <c r="C570" s="947" t="s">
        <v>4</v>
      </c>
      <c r="D570" s="948">
        <v>30.5</v>
      </c>
    </row>
    <row r="571" spans="1:4" x14ac:dyDescent="0.25">
      <c r="A571" s="947">
        <v>97152</v>
      </c>
      <c r="B571" s="945" t="s">
        <v>48861</v>
      </c>
      <c r="C571" s="947" t="s">
        <v>4</v>
      </c>
      <c r="D571" s="948">
        <v>43.27</v>
      </c>
    </row>
    <row r="572" spans="1:4" x14ac:dyDescent="0.25">
      <c r="A572" s="947">
        <v>97168</v>
      </c>
      <c r="B572" s="945" t="s">
        <v>48877</v>
      </c>
      <c r="C572" s="947" t="s">
        <v>4</v>
      </c>
      <c r="D572" s="948">
        <v>35.01</v>
      </c>
    </row>
    <row r="573" spans="1:4" x14ac:dyDescent="0.25">
      <c r="A573" s="947">
        <v>97141</v>
      </c>
      <c r="B573" s="945" t="s">
        <v>48850</v>
      </c>
      <c r="C573" s="947" t="s">
        <v>4</v>
      </c>
      <c r="D573" s="948">
        <v>6.21</v>
      </c>
    </row>
    <row r="574" spans="1:4" x14ac:dyDescent="0.25">
      <c r="A574" s="947">
        <v>97157</v>
      </c>
      <c r="B574" s="945" t="s">
        <v>48866</v>
      </c>
      <c r="C574" s="947" t="s">
        <v>4</v>
      </c>
      <c r="D574" s="948">
        <v>4.8</v>
      </c>
    </row>
    <row r="575" spans="1:4" x14ac:dyDescent="0.25">
      <c r="A575" s="947">
        <v>97153</v>
      </c>
      <c r="B575" s="945" t="s">
        <v>48862</v>
      </c>
      <c r="C575" s="947" t="s">
        <v>4</v>
      </c>
      <c r="D575" s="948">
        <v>48.98</v>
      </c>
    </row>
    <row r="576" spans="1:4" x14ac:dyDescent="0.25">
      <c r="A576" s="947">
        <v>97169</v>
      </c>
      <c r="B576" s="945" t="s">
        <v>48878</v>
      </c>
      <c r="C576" s="947" t="s">
        <v>4</v>
      </c>
      <c r="D576" s="948">
        <v>39.69</v>
      </c>
    </row>
    <row r="577" spans="1:4" x14ac:dyDescent="0.25">
      <c r="A577" s="947">
        <v>97154</v>
      </c>
      <c r="B577" s="945" t="s">
        <v>48863</v>
      </c>
      <c r="C577" s="947" t="s">
        <v>4</v>
      </c>
      <c r="D577" s="948">
        <v>54.72</v>
      </c>
    </row>
    <row r="578" spans="1:4" x14ac:dyDescent="0.25">
      <c r="A578" s="947">
        <v>97170</v>
      </c>
      <c r="B578" s="945" t="s">
        <v>48879</v>
      </c>
      <c r="C578" s="947" t="s">
        <v>4</v>
      </c>
      <c r="D578" s="948">
        <v>44.4</v>
      </c>
    </row>
    <row r="579" spans="1:4" x14ac:dyDescent="0.25">
      <c r="A579" s="947">
        <v>105311</v>
      </c>
      <c r="B579" s="945" t="s">
        <v>49019</v>
      </c>
      <c r="C579" s="947" t="s">
        <v>4</v>
      </c>
      <c r="D579" s="948">
        <v>5.72</v>
      </c>
    </row>
    <row r="580" spans="1:4" x14ac:dyDescent="0.25">
      <c r="A580" s="947">
        <v>105339</v>
      </c>
      <c r="B580" s="945" t="s">
        <v>49037</v>
      </c>
      <c r="C580" s="947" t="s">
        <v>4</v>
      </c>
      <c r="D580" s="948">
        <v>4.6900000000000004</v>
      </c>
    </row>
    <row r="581" spans="1:4" x14ac:dyDescent="0.25">
      <c r="A581" s="947">
        <v>97127</v>
      </c>
      <c r="B581" s="945" t="s">
        <v>49062</v>
      </c>
      <c r="C581" s="947" t="s">
        <v>4</v>
      </c>
      <c r="D581" s="948">
        <v>7.45</v>
      </c>
    </row>
    <row r="582" spans="1:4" x14ac:dyDescent="0.25">
      <c r="A582" s="947">
        <v>97134</v>
      </c>
      <c r="B582" s="945" t="s">
        <v>49069</v>
      </c>
      <c r="C582" s="947" t="s">
        <v>4</v>
      </c>
      <c r="D582" s="948">
        <v>6.11</v>
      </c>
    </row>
    <row r="583" spans="1:4" x14ac:dyDescent="0.25">
      <c r="A583" s="947">
        <v>97128</v>
      </c>
      <c r="B583" s="945" t="s">
        <v>49063</v>
      </c>
      <c r="C583" s="947" t="s">
        <v>4</v>
      </c>
      <c r="D583" s="948">
        <v>13.39</v>
      </c>
    </row>
    <row r="584" spans="1:4" x14ac:dyDescent="0.25">
      <c r="A584" s="947">
        <v>97135</v>
      </c>
      <c r="B584" s="945" t="s">
        <v>49070</v>
      </c>
      <c r="C584" s="947" t="s">
        <v>4</v>
      </c>
      <c r="D584" s="948">
        <v>10.3</v>
      </c>
    </row>
    <row r="585" spans="1:4" x14ac:dyDescent="0.25">
      <c r="A585" s="947">
        <v>97129</v>
      </c>
      <c r="B585" s="945" t="s">
        <v>49064</v>
      </c>
      <c r="C585" s="947" t="s">
        <v>4</v>
      </c>
      <c r="D585" s="948">
        <v>15.86</v>
      </c>
    </row>
    <row r="586" spans="1:4" x14ac:dyDescent="0.25">
      <c r="A586" s="947">
        <v>97136</v>
      </c>
      <c r="B586" s="945" t="s">
        <v>49071</v>
      </c>
      <c r="C586" s="947" t="s">
        <v>4</v>
      </c>
      <c r="D586" s="948">
        <v>12.21</v>
      </c>
    </row>
    <row r="587" spans="1:4" x14ac:dyDescent="0.25">
      <c r="A587" s="947">
        <v>97130</v>
      </c>
      <c r="B587" s="945" t="s">
        <v>49065</v>
      </c>
      <c r="C587" s="947" t="s">
        <v>4</v>
      </c>
      <c r="D587" s="948">
        <v>18.329999999999998</v>
      </c>
    </row>
    <row r="588" spans="1:4" x14ac:dyDescent="0.25">
      <c r="A588" s="947">
        <v>97137</v>
      </c>
      <c r="B588" s="945" t="s">
        <v>49072</v>
      </c>
      <c r="C588" s="947" t="s">
        <v>4</v>
      </c>
      <c r="D588" s="948">
        <v>14.11</v>
      </c>
    </row>
    <row r="589" spans="1:4" x14ac:dyDescent="0.25">
      <c r="A589" s="947">
        <v>97131</v>
      </c>
      <c r="B589" s="945" t="s">
        <v>49066</v>
      </c>
      <c r="C589" s="947" t="s">
        <v>4</v>
      </c>
      <c r="D589" s="948">
        <v>20.8</v>
      </c>
    </row>
    <row r="590" spans="1:4" x14ac:dyDescent="0.25">
      <c r="A590" s="947">
        <v>97138</v>
      </c>
      <c r="B590" s="945" t="s">
        <v>49073</v>
      </c>
      <c r="C590" s="947" t="s">
        <v>4</v>
      </c>
      <c r="D590" s="948">
        <v>16.02</v>
      </c>
    </row>
    <row r="591" spans="1:4" x14ac:dyDescent="0.25">
      <c r="A591" s="947">
        <v>97132</v>
      </c>
      <c r="B591" s="945" t="s">
        <v>49067</v>
      </c>
      <c r="C591" s="947" t="s">
        <v>4</v>
      </c>
      <c r="D591" s="948">
        <v>23.29</v>
      </c>
    </row>
    <row r="592" spans="1:4" x14ac:dyDescent="0.25">
      <c r="A592" s="947">
        <v>97139</v>
      </c>
      <c r="B592" s="945" t="s">
        <v>49074</v>
      </c>
      <c r="C592" s="947" t="s">
        <v>4</v>
      </c>
      <c r="D592" s="948">
        <v>17.95</v>
      </c>
    </row>
    <row r="593" spans="1:4" x14ac:dyDescent="0.25">
      <c r="A593" s="947">
        <v>97133</v>
      </c>
      <c r="B593" s="945" t="s">
        <v>49068</v>
      </c>
      <c r="C593" s="947" t="s">
        <v>4</v>
      </c>
      <c r="D593" s="948">
        <v>28.23</v>
      </c>
    </row>
    <row r="594" spans="1:4" x14ac:dyDescent="0.25">
      <c r="A594" s="947">
        <v>97140</v>
      </c>
      <c r="B594" s="945" t="s">
        <v>49075</v>
      </c>
      <c r="C594" s="947" t="s">
        <v>4</v>
      </c>
      <c r="D594" s="948">
        <v>21.75</v>
      </c>
    </row>
    <row r="595" spans="1:4" x14ac:dyDescent="0.25">
      <c r="A595" s="947">
        <v>97123</v>
      </c>
      <c r="B595" s="945" t="s">
        <v>48999</v>
      </c>
      <c r="C595" s="947" t="s">
        <v>4</v>
      </c>
      <c r="D595" s="948">
        <v>6.18</v>
      </c>
    </row>
    <row r="596" spans="1:4" x14ac:dyDescent="0.25">
      <c r="A596" s="947">
        <v>97126</v>
      </c>
      <c r="B596" s="945" t="s">
        <v>49002</v>
      </c>
      <c r="C596" s="947" t="s">
        <v>4</v>
      </c>
      <c r="D596" s="948">
        <v>5.05</v>
      </c>
    </row>
    <row r="597" spans="1:4" x14ac:dyDescent="0.25">
      <c r="A597" s="947">
        <v>105308</v>
      </c>
      <c r="B597" s="945" t="s">
        <v>49016</v>
      </c>
      <c r="C597" s="947" t="s">
        <v>4</v>
      </c>
      <c r="D597" s="948">
        <v>7.08</v>
      </c>
    </row>
    <row r="598" spans="1:4" x14ac:dyDescent="0.25">
      <c r="A598" s="947">
        <v>105312</v>
      </c>
      <c r="B598" s="945" t="s">
        <v>49020</v>
      </c>
      <c r="C598" s="947" t="s">
        <v>4</v>
      </c>
      <c r="D598" s="948">
        <v>5.82</v>
      </c>
    </row>
    <row r="599" spans="1:4" x14ac:dyDescent="0.25">
      <c r="A599" s="947">
        <v>105309</v>
      </c>
      <c r="B599" s="945" t="s">
        <v>49017</v>
      </c>
      <c r="C599" s="947" t="s">
        <v>4</v>
      </c>
      <c r="D599" s="948">
        <v>7.62</v>
      </c>
    </row>
    <row r="600" spans="1:4" x14ac:dyDescent="0.25">
      <c r="A600" s="947">
        <v>105313</v>
      </c>
      <c r="B600" s="945" t="s">
        <v>49021</v>
      </c>
      <c r="C600" s="947" t="s">
        <v>4</v>
      </c>
      <c r="D600" s="948">
        <v>6.25</v>
      </c>
    </row>
    <row r="601" spans="1:4" x14ac:dyDescent="0.25">
      <c r="A601" s="947">
        <v>105310</v>
      </c>
      <c r="B601" s="945" t="s">
        <v>49018</v>
      </c>
      <c r="C601" s="947" t="s">
        <v>4</v>
      </c>
      <c r="D601" s="948">
        <v>8.9600000000000009</v>
      </c>
    </row>
    <row r="602" spans="1:4" x14ac:dyDescent="0.25">
      <c r="A602" s="947">
        <v>105314</v>
      </c>
      <c r="B602" s="945" t="s">
        <v>49022</v>
      </c>
      <c r="C602" s="947" t="s">
        <v>4</v>
      </c>
      <c r="D602" s="948">
        <v>7.38</v>
      </c>
    </row>
    <row r="603" spans="1:4" x14ac:dyDescent="0.25">
      <c r="A603" s="947">
        <v>97121</v>
      </c>
      <c r="B603" s="945" t="s">
        <v>48997</v>
      </c>
      <c r="C603" s="947" t="s">
        <v>4</v>
      </c>
      <c r="D603" s="948">
        <v>4.46</v>
      </c>
    </row>
    <row r="604" spans="1:4" x14ac:dyDescent="0.25">
      <c r="A604" s="947">
        <v>97124</v>
      </c>
      <c r="B604" s="945" t="s">
        <v>49000</v>
      </c>
      <c r="C604" s="947" t="s">
        <v>4</v>
      </c>
      <c r="D604" s="948">
        <v>3.63</v>
      </c>
    </row>
    <row r="605" spans="1:4" x14ac:dyDescent="0.25">
      <c r="A605" s="947">
        <v>97122</v>
      </c>
      <c r="B605" s="945" t="s">
        <v>48998</v>
      </c>
      <c r="C605" s="947" t="s">
        <v>4</v>
      </c>
      <c r="D605" s="948">
        <v>5.32</v>
      </c>
    </row>
    <row r="606" spans="1:4" x14ac:dyDescent="0.25">
      <c r="A606" s="947">
        <v>97125</v>
      </c>
      <c r="B606" s="945" t="s">
        <v>49001</v>
      </c>
      <c r="C606" s="947" t="s">
        <v>4</v>
      </c>
      <c r="D606" s="948">
        <v>4.3499999999999996</v>
      </c>
    </row>
    <row r="607" spans="1:4" x14ac:dyDescent="0.25">
      <c r="A607" s="947">
        <v>105296</v>
      </c>
      <c r="B607" s="945" t="s">
        <v>49015</v>
      </c>
      <c r="C607" s="947" t="s">
        <v>5</v>
      </c>
      <c r="D607" s="948">
        <v>187.07</v>
      </c>
    </row>
    <row r="608" spans="1:4" x14ac:dyDescent="0.25">
      <c r="A608" s="947">
        <v>105374</v>
      </c>
      <c r="B608" s="945" t="s">
        <v>49052</v>
      </c>
      <c r="C608" s="947" t="s">
        <v>5</v>
      </c>
      <c r="D608" s="948">
        <v>180.3</v>
      </c>
    </row>
    <row r="609" spans="1:4" x14ac:dyDescent="0.25">
      <c r="A609" s="947">
        <v>105292</v>
      </c>
      <c r="B609" s="945" t="s">
        <v>49011</v>
      </c>
      <c r="C609" s="947" t="s">
        <v>5</v>
      </c>
      <c r="D609" s="948">
        <v>59.68</v>
      </c>
    </row>
    <row r="610" spans="1:4" x14ac:dyDescent="0.25">
      <c r="A610" s="947">
        <v>105293</v>
      </c>
      <c r="B610" s="945" t="s">
        <v>49012</v>
      </c>
      <c r="C610" s="947" t="s">
        <v>5</v>
      </c>
      <c r="D610" s="948">
        <v>54.72</v>
      </c>
    </row>
    <row r="611" spans="1:4" x14ac:dyDescent="0.25">
      <c r="A611" s="947">
        <v>105294</v>
      </c>
      <c r="B611" s="945" t="s">
        <v>49013</v>
      </c>
      <c r="C611" s="947" t="s">
        <v>5</v>
      </c>
      <c r="D611" s="948">
        <v>112.93</v>
      </c>
    </row>
    <row r="612" spans="1:4" x14ac:dyDescent="0.25">
      <c r="A612" s="947">
        <v>105295</v>
      </c>
      <c r="B612" s="945" t="s">
        <v>49014</v>
      </c>
      <c r="C612" s="947" t="s">
        <v>5</v>
      </c>
      <c r="D612" s="948">
        <v>107.07</v>
      </c>
    </row>
    <row r="613" spans="1:4" x14ac:dyDescent="0.25">
      <c r="A613" s="947">
        <v>105290</v>
      </c>
      <c r="B613" s="945" t="s">
        <v>49009</v>
      </c>
      <c r="C613" s="947" t="s">
        <v>5</v>
      </c>
      <c r="D613" s="948">
        <v>75.34</v>
      </c>
    </row>
    <row r="614" spans="1:4" x14ac:dyDescent="0.25">
      <c r="A614" s="947">
        <v>105291</v>
      </c>
      <c r="B614" s="945" t="s">
        <v>49010</v>
      </c>
      <c r="C614" s="947" t="s">
        <v>5</v>
      </c>
      <c r="D614" s="948">
        <v>70.819999999999993</v>
      </c>
    </row>
    <row r="615" spans="1:4" x14ac:dyDescent="0.25">
      <c r="A615" s="947">
        <v>105286</v>
      </c>
      <c r="B615" s="945" t="s">
        <v>49005</v>
      </c>
      <c r="C615" s="947" t="s">
        <v>5</v>
      </c>
      <c r="D615" s="948">
        <v>36.450000000000003</v>
      </c>
    </row>
    <row r="616" spans="1:4" x14ac:dyDescent="0.25">
      <c r="A616" s="947">
        <v>105287</v>
      </c>
      <c r="B616" s="945" t="s">
        <v>49006</v>
      </c>
      <c r="C616" s="947" t="s">
        <v>5</v>
      </c>
      <c r="D616" s="948">
        <v>33.14</v>
      </c>
    </row>
    <row r="617" spans="1:4" x14ac:dyDescent="0.25">
      <c r="A617" s="947">
        <v>105288</v>
      </c>
      <c r="B617" s="945" t="s">
        <v>49007</v>
      </c>
      <c r="C617" s="947" t="s">
        <v>5</v>
      </c>
      <c r="D617" s="948">
        <v>57.08</v>
      </c>
    </row>
    <row r="618" spans="1:4" x14ac:dyDescent="0.25">
      <c r="A618" s="947">
        <v>105289</v>
      </c>
      <c r="B618" s="945" t="s">
        <v>49008</v>
      </c>
      <c r="C618" s="947" t="s">
        <v>5</v>
      </c>
      <c r="D618" s="948">
        <v>53.18</v>
      </c>
    </row>
    <row r="619" spans="1:4" x14ac:dyDescent="0.25">
      <c r="A619" s="947">
        <v>105375</v>
      </c>
      <c r="B619" s="945" t="s">
        <v>49053</v>
      </c>
      <c r="C619" s="947" t="s">
        <v>5</v>
      </c>
      <c r="D619" s="948">
        <v>152.33000000000001</v>
      </c>
    </row>
    <row r="620" spans="1:4" x14ac:dyDescent="0.25">
      <c r="A620" s="947">
        <v>105376</v>
      </c>
      <c r="B620" s="945" t="s">
        <v>49054</v>
      </c>
      <c r="C620" s="947" t="s">
        <v>5</v>
      </c>
      <c r="D620" s="948">
        <v>143.30000000000001</v>
      </c>
    </row>
    <row r="621" spans="1:4" x14ac:dyDescent="0.25">
      <c r="A621" s="947">
        <v>105331</v>
      </c>
      <c r="B621" s="945" t="s">
        <v>49029</v>
      </c>
      <c r="C621" s="947" t="s">
        <v>4</v>
      </c>
      <c r="D621" s="948">
        <v>58.66</v>
      </c>
    </row>
    <row r="622" spans="1:4" x14ac:dyDescent="0.25">
      <c r="A622" s="947">
        <v>105332</v>
      </c>
      <c r="B622" s="945" t="s">
        <v>49030</v>
      </c>
      <c r="C622" s="947" t="s">
        <v>4</v>
      </c>
      <c r="D622" s="948">
        <v>57.63</v>
      </c>
    </row>
    <row r="623" spans="1:4" x14ac:dyDescent="0.25">
      <c r="A623" s="947">
        <v>105333</v>
      </c>
      <c r="B623" s="945" t="s">
        <v>49031</v>
      </c>
      <c r="C623" s="947" t="s">
        <v>4</v>
      </c>
      <c r="D623" s="948">
        <v>254.85</v>
      </c>
    </row>
    <row r="624" spans="1:4" x14ac:dyDescent="0.25">
      <c r="A624" s="947">
        <v>105334</v>
      </c>
      <c r="B624" s="945" t="s">
        <v>49032</v>
      </c>
      <c r="C624" s="947" t="s">
        <v>4</v>
      </c>
      <c r="D624" s="948">
        <v>251.76</v>
      </c>
    </row>
    <row r="625" spans="1:4" x14ac:dyDescent="0.25">
      <c r="A625" s="947">
        <v>105335</v>
      </c>
      <c r="B625" s="945" t="s">
        <v>49033</v>
      </c>
      <c r="C625" s="947" t="s">
        <v>4</v>
      </c>
      <c r="D625" s="948">
        <v>383.45</v>
      </c>
    </row>
    <row r="626" spans="1:4" x14ac:dyDescent="0.25">
      <c r="A626" s="947">
        <v>105336</v>
      </c>
      <c r="B626" s="945" t="s">
        <v>49034</v>
      </c>
      <c r="C626" s="947" t="s">
        <v>4</v>
      </c>
      <c r="D626" s="948">
        <v>379.8</v>
      </c>
    </row>
    <row r="627" spans="1:4" x14ac:dyDescent="0.25">
      <c r="A627" s="947">
        <v>105337</v>
      </c>
      <c r="B627" s="945" t="s">
        <v>49035</v>
      </c>
      <c r="C627" s="947" t="s">
        <v>4</v>
      </c>
      <c r="D627" s="948">
        <v>540.32000000000005</v>
      </c>
    </row>
    <row r="628" spans="1:4" x14ac:dyDescent="0.25">
      <c r="A628" s="947">
        <v>105338</v>
      </c>
      <c r="B628" s="945" t="s">
        <v>49036</v>
      </c>
      <c r="C628" s="947" t="s">
        <v>4</v>
      </c>
      <c r="D628" s="948">
        <v>536.1</v>
      </c>
    </row>
    <row r="629" spans="1:4" x14ac:dyDescent="0.25">
      <c r="A629" s="947">
        <v>105329</v>
      </c>
      <c r="B629" s="945" t="s">
        <v>49027</v>
      </c>
      <c r="C629" s="947" t="s">
        <v>5</v>
      </c>
      <c r="D629" s="948">
        <v>82.29</v>
      </c>
    </row>
    <row r="630" spans="1:4" x14ac:dyDescent="0.25">
      <c r="A630" s="947">
        <v>105330</v>
      </c>
      <c r="B630" s="945" t="s">
        <v>49028</v>
      </c>
      <c r="C630" s="947" t="s">
        <v>5</v>
      </c>
      <c r="D630" s="948">
        <v>81.16</v>
      </c>
    </row>
    <row r="631" spans="1:4" x14ac:dyDescent="0.25">
      <c r="A631" s="947">
        <v>105260</v>
      </c>
      <c r="B631" s="945" t="s">
        <v>49003</v>
      </c>
      <c r="C631" s="947" t="s">
        <v>5</v>
      </c>
      <c r="D631" s="948">
        <v>27.65</v>
      </c>
    </row>
    <row r="632" spans="1:4" x14ac:dyDescent="0.25">
      <c r="A632" s="947">
        <v>105285</v>
      </c>
      <c r="B632" s="945" t="s">
        <v>49004</v>
      </c>
      <c r="C632" s="947" t="s">
        <v>5</v>
      </c>
      <c r="D632" s="948">
        <v>26.82</v>
      </c>
    </row>
    <row r="633" spans="1:4" x14ac:dyDescent="0.25">
      <c r="A633" s="947">
        <v>105327</v>
      </c>
      <c r="B633" s="945" t="s">
        <v>49025</v>
      </c>
      <c r="C633" s="947" t="s">
        <v>5</v>
      </c>
      <c r="D633" s="948">
        <v>50.87</v>
      </c>
    </row>
    <row r="634" spans="1:4" x14ac:dyDescent="0.25">
      <c r="A634" s="947">
        <v>105328</v>
      </c>
      <c r="B634" s="945" t="s">
        <v>49026</v>
      </c>
      <c r="C634" s="947" t="s">
        <v>5</v>
      </c>
      <c r="D634" s="948">
        <v>49.9</v>
      </c>
    </row>
    <row r="635" spans="1:4" x14ac:dyDescent="0.25">
      <c r="A635" s="947">
        <v>105377</v>
      </c>
      <c r="B635" s="945" t="s">
        <v>48958</v>
      </c>
      <c r="C635" s="947" t="s">
        <v>5</v>
      </c>
      <c r="D635" s="948">
        <v>50.09</v>
      </c>
    </row>
    <row r="636" spans="1:4" x14ac:dyDescent="0.25">
      <c r="A636" s="947">
        <v>105368</v>
      </c>
      <c r="B636" s="945" t="s">
        <v>49047</v>
      </c>
      <c r="C636" s="947" t="s">
        <v>5</v>
      </c>
      <c r="D636" s="948">
        <v>45.75</v>
      </c>
    </row>
    <row r="637" spans="1:4" x14ac:dyDescent="0.25">
      <c r="A637" s="947">
        <v>105369</v>
      </c>
      <c r="B637" s="945" t="s">
        <v>48957</v>
      </c>
      <c r="C637" s="947" t="s">
        <v>5</v>
      </c>
      <c r="D637" s="948">
        <v>77.8</v>
      </c>
    </row>
    <row r="638" spans="1:4" x14ac:dyDescent="0.25">
      <c r="A638" s="947">
        <v>105370</v>
      </c>
      <c r="B638" s="945" t="s">
        <v>49048</v>
      </c>
      <c r="C638" s="947" t="s">
        <v>5</v>
      </c>
      <c r="D638" s="948">
        <v>72</v>
      </c>
    </row>
    <row r="639" spans="1:4" x14ac:dyDescent="0.25">
      <c r="A639" s="947">
        <v>92864</v>
      </c>
      <c r="B639" s="945" t="s">
        <v>40329</v>
      </c>
      <c r="C639" s="947" t="s">
        <v>4</v>
      </c>
      <c r="D639" s="948">
        <v>106.13</v>
      </c>
    </row>
    <row r="640" spans="1:4" x14ac:dyDescent="0.25">
      <c r="A640" s="947">
        <v>92848</v>
      </c>
      <c r="B640" s="945" t="s">
        <v>40313</v>
      </c>
      <c r="C640" s="947" t="s">
        <v>4</v>
      </c>
      <c r="D640" s="948">
        <v>93.4</v>
      </c>
    </row>
    <row r="641" spans="1:4" x14ac:dyDescent="0.25">
      <c r="A641" s="947">
        <v>104937</v>
      </c>
      <c r="B641" s="945" t="s">
        <v>50211</v>
      </c>
      <c r="C641" s="947" t="s">
        <v>4</v>
      </c>
      <c r="D641" s="948">
        <v>0</v>
      </c>
    </row>
    <row r="642" spans="1:4" x14ac:dyDescent="0.25">
      <c r="A642" s="947">
        <v>104933</v>
      </c>
      <c r="B642" s="945" t="s">
        <v>50212</v>
      </c>
      <c r="C642" s="947" t="s">
        <v>4</v>
      </c>
      <c r="D642" s="948">
        <v>0</v>
      </c>
    </row>
    <row r="643" spans="1:4" x14ac:dyDescent="0.25">
      <c r="A643" s="947">
        <v>104939</v>
      </c>
      <c r="B643" s="945" t="s">
        <v>50213</v>
      </c>
      <c r="C643" s="947" t="s">
        <v>4</v>
      </c>
      <c r="D643" s="948">
        <v>0</v>
      </c>
    </row>
    <row r="644" spans="1:4" x14ac:dyDescent="0.25">
      <c r="A644" s="947">
        <v>104935</v>
      </c>
      <c r="B644" s="945" t="s">
        <v>50214</v>
      </c>
      <c r="C644" s="947" t="s">
        <v>4</v>
      </c>
      <c r="D644" s="948">
        <v>0</v>
      </c>
    </row>
    <row r="645" spans="1:4" x14ac:dyDescent="0.25">
      <c r="A645" s="947">
        <v>92850</v>
      </c>
      <c r="B645" s="945" t="s">
        <v>40315</v>
      </c>
      <c r="C645" s="947" t="s">
        <v>4</v>
      </c>
      <c r="D645" s="948">
        <v>26.3</v>
      </c>
    </row>
    <row r="646" spans="1:4" x14ac:dyDescent="0.25">
      <c r="A646" s="947">
        <v>92834</v>
      </c>
      <c r="B646" s="945" t="s">
        <v>40299</v>
      </c>
      <c r="C646" s="947" t="s">
        <v>4</v>
      </c>
      <c r="D646" s="948">
        <v>23.09</v>
      </c>
    </row>
    <row r="647" spans="1:4" x14ac:dyDescent="0.25">
      <c r="A647" s="947">
        <v>92852</v>
      </c>
      <c r="B647" s="945" t="s">
        <v>40317</v>
      </c>
      <c r="C647" s="947" t="s">
        <v>4</v>
      </c>
      <c r="D647" s="948">
        <v>35.450000000000003</v>
      </c>
    </row>
    <row r="648" spans="1:4" x14ac:dyDescent="0.25">
      <c r="A648" s="947">
        <v>92836</v>
      </c>
      <c r="B648" s="945" t="s">
        <v>40301</v>
      </c>
      <c r="C648" s="947" t="s">
        <v>4</v>
      </c>
      <c r="D648" s="948">
        <v>30.9</v>
      </c>
    </row>
    <row r="649" spans="1:4" x14ac:dyDescent="0.25">
      <c r="A649" s="947">
        <v>92854</v>
      </c>
      <c r="B649" s="945" t="s">
        <v>40319</v>
      </c>
      <c r="C649" s="947" t="s">
        <v>4</v>
      </c>
      <c r="D649" s="948">
        <v>44.95</v>
      </c>
    </row>
    <row r="650" spans="1:4" x14ac:dyDescent="0.25">
      <c r="A650" s="947">
        <v>92838</v>
      </c>
      <c r="B650" s="945" t="s">
        <v>40303</v>
      </c>
      <c r="C650" s="947" t="s">
        <v>4</v>
      </c>
      <c r="D650" s="948">
        <v>39.049999999999997</v>
      </c>
    </row>
    <row r="651" spans="1:4" x14ac:dyDescent="0.25">
      <c r="A651" s="947">
        <v>92856</v>
      </c>
      <c r="B651" s="945" t="s">
        <v>40321</v>
      </c>
      <c r="C651" s="947" t="s">
        <v>4</v>
      </c>
      <c r="D651" s="948">
        <v>54.75</v>
      </c>
    </row>
    <row r="652" spans="1:4" x14ac:dyDescent="0.25">
      <c r="A652" s="947">
        <v>92840</v>
      </c>
      <c r="B652" s="945" t="s">
        <v>40305</v>
      </c>
      <c r="C652" s="947" t="s">
        <v>4</v>
      </c>
      <c r="D652" s="948">
        <v>47.47</v>
      </c>
    </row>
    <row r="653" spans="1:4" x14ac:dyDescent="0.25">
      <c r="A653" s="947">
        <v>92858</v>
      </c>
      <c r="B653" s="945" t="s">
        <v>40323</v>
      </c>
      <c r="C653" s="947" t="s">
        <v>4</v>
      </c>
      <c r="D653" s="948">
        <v>67.62</v>
      </c>
    </row>
    <row r="654" spans="1:4" x14ac:dyDescent="0.25">
      <c r="A654" s="947">
        <v>92842</v>
      </c>
      <c r="B654" s="945" t="s">
        <v>40307</v>
      </c>
      <c r="C654" s="947" t="s">
        <v>4</v>
      </c>
      <c r="D654" s="948">
        <v>58.95</v>
      </c>
    </row>
    <row r="655" spans="1:4" x14ac:dyDescent="0.25">
      <c r="A655" s="947">
        <v>92860</v>
      </c>
      <c r="B655" s="945" t="s">
        <v>40325</v>
      </c>
      <c r="C655" s="947" t="s">
        <v>4</v>
      </c>
      <c r="D655" s="948">
        <v>79.78</v>
      </c>
    </row>
    <row r="656" spans="1:4" x14ac:dyDescent="0.25">
      <c r="A656" s="947">
        <v>92844</v>
      </c>
      <c r="B656" s="945" t="s">
        <v>40309</v>
      </c>
      <c r="C656" s="947" t="s">
        <v>4</v>
      </c>
      <c r="D656" s="948">
        <v>69.75</v>
      </c>
    </row>
    <row r="657" spans="1:4" x14ac:dyDescent="0.25">
      <c r="A657" s="947">
        <v>92862</v>
      </c>
      <c r="B657" s="945" t="s">
        <v>40327</v>
      </c>
      <c r="C657" s="947" t="s">
        <v>4</v>
      </c>
      <c r="D657" s="948">
        <v>91.26</v>
      </c>
    </row>
    <row r="658" spans="1:4" x14ac:dyDescent="0.25">
      <c r="A658" s="947">
        <v>92846</v>
      </c>
      <c r="B658" s="945" t="s">
        <v>40311</v>
      </c>
      <c r="C658" s="947" t="s">
        <v>4</v>
      </c>
      <c r="D658" s="948">
        <v>79.88</v>
      </c>
    </row>
    <row r="659" spans="1:4" x14ac:dyDescent="0.25">
      <c r="A659" s="947">
        <v>92828</v>
      </c>
      <c r="B659" s="945" t="s">
        <v>40363</v>
      </c>
      <c r="C659" s="947" t="s">
        <v>4</v>
      </c>
      <c r="D659" s="948">
        <v>136.74</v>
      </c>
    </row>
    <row r="660" spans="1:4" x14ac:dyDescent="0.25">
      <c r="A660" s="947">
        <v>92815</v>
      </c>
      <c r="B660" s="945" t="s">
        <v>40351</v>
      </c>
      <c r="C660" s="947" t="s">
        <v>4</v>
      </c>
      <c r="D660" s="948">
        <v>123.99</v>
      </c>
    </row>
    <row r="661" spans="1:4" x14ac:dyDescent="0.25">
      <c r="A661" s="947">
        <v>92830</v>
      </c>
      <c r="B661" s="945" t="s">
        <v>40365</v>
      </c>
      <c r="C661" s="947" t="s">
        <v>4</v>
      </c>
      <c r="D661" s="948">
        <v>168.19</v>
      </c>
    </row>
    <row r="662" spans="1:4" x14ac:dyDescent="0.25">
      <c r="A662" s="947">
        <v>92817</v>
      </c>
      <c r="B662" s="945" t="s">
        <v>40353</v>
      </c>
      <c r="C662" s="947" t="s">
        <v>4</v>
      </c>
      <c r="D662" s="948">
        <v>152.71</v>
      </c>
    </row>
    <row r="663" spans="1:4" x14ac:dyDescent="0.25">
      <c r="A663" s="947">
        <v>92832</v>
      </c>
      <c r="B663" s="945" t="s">
        <v>40367</v>
      </c>
      <c r="C663" s="947" t="s">
        <v>4</v>
      </c>
      <c r="D663" s="948">
        <v>217.29</v>
      </c>
    </row>
    <row r="664" spans="1:4" x14ac:dyDescent="0.25">
      <c r="A664" s="947">
        <v>92819</v>
      </c>
      <c r="B664" s="945" t="s">
        <v>40355</v>
      </c>
      <c r="C664" s="947" t="s">
        <v>4</v>
      </c>
      <c r="D664" s="948">
        <v>197.74</v>
      </c>
    </row>
    <row r="665" spans="1:4" x14ac:dyDescent="0.25">
      <c r="A665" s="947">
        <v>92820</v>
      </c>
      <c r="B665" s="945" t="s">
        <v>40356</v>
      </c>
      <c r="C665" s="947" t="s">
        <v>4</v>
      </c>
      <c r="D665" s="948">
        <v>35</v>
      </c>
    </row>
    <row r="666" spans="1:4" x14ac:dyDescent="0.25">
      <c r="A666" s="947">
        <v>92808</v>
      </c>
      <c r="B666" s="945" t="s">
        <v>40344</v>
      </c>
      <c r="C666" s="947" t="s">
        <v>4</v>
      </c>
      <c r="D666" s="948">
        <v>31.79</v>
      </c>
    </row>
    <row r="667" spans="1:4" x14ac:dyDescent="0.25">
      <c r="A667" s="947">
        <v>92821</v>
      </c>
      <c r="B667" s="945" t="s">
        <v>40357</v>
      </c>
      <c r="C667" s="947" t="s">
        <v>4</v>
      </c>
      <c r="D667" s="948">
        <v>48.7</v>
      </c>
    </row>
    <row r="668" spans="1:4" x14ac:dyDescent="0.25">
      <c r="A668" s="947">
        <v>92809</v>
      </c>
      <c r="B668" s="945" t="s">
        <v>40345</v>
      </c>
      <c r="C668" s="947" t="s">
        <v>4</v>
      </c>
      <c r="D668" s="948">
        <v>44.13</v>
      </c>
    </row>
    <row r="669" spans="1:4" x14ac:dyDescent="0.25">
      <c r="A669" s="947">
        <v>92822</v>
      </c>
      <c r="B669" s="945" t="s">
        <v>40358</v>
      </c>
      <c r="C669" s="947" t="s">
        <v>4</v>
      </c>
      <c r="D669" s="948">
        <v>62.74</v>
      </c>
    </row>
    <row r="670" spans="1:4" x14ac:dyDescent="0.25">
      <c r="A670" s="947">
        <v>92810</v>
      </c>
      <c r="B670" s="945" t="s">
        <v>40346</v>
      </c>
      <c r="C670" s="947" t="s">
        <v>4</v>
      </c>
      <c r="D670" s="948">
        <v>56.81</v>
      </c>
    </row>
    <row r="671" spans="1:4" x14ac:dyDescent="0.25">
      <c r="A671" s="947">
        <v>92824</v>
      </c>
      <c r="B671" s="945" t="s">
        <v>40359</v>
      </c>
      <c r="C671" s="947" t="s">
        <v>4</v>
      </c>
      <c r="D671" s="948">
        <v>76.98</v>
      </c>
    </row>
    <row r="672" spans="1:4" x14ac:dyDescent="0.25">
      <c r="A672" s="947">
        <v>92811</v>
      </c>
      <c r="B672" s="945" t="s">
        <v>40347</v>
      </c>
      <c r="C672" s="947" t="s">
        <v>4</v>
      </c>
      <c r="D672" s="948">
        <v>69.709999999999994</v>
      </c>
    </row>
    <row r="673" spans="1:4" x14ac:dyDescent="0.25">
      <c r="A673" s="947">
        <v>92825</v>
      </c>
      <c r="B673" s="945" t="s">
        <v>40360</v>
      </c>
      <c r="C673" s="947" t="s">
        <v>4</v>
      </c>
      <c r="D673" s="948">
        <v>91.53</v>
      </c>
    </row>
    <row r="674" spans="1:4" x14ac:dyDescent="0.25">
      <c r="A674" s="947">
        <v>92812</v>
      </c>
      <c r="B674" s="945" t="s">
        <v>40348</v>
      </c>
      <c r="C674" s="947" t="s">
        <v>4</v>
      </c>
      <c r="D674" s="948">
        <v>82.9</v>
      </c>
    </row>
    <row r="675" spans="1:4" x14ac:dyDescent="0.25">
      <c r="A675" s="947">
        <v>92826</v>
      </c>
      <c r="B675" s="945" t="s">
        <v>40361</v>
      </c>
      <c r="C675" s="947" t="s">
        <v>4</v>
      </c>
      <c r="D675" s="948">
        <v>106.33</v>
      </c>
    </row>
    <row r="676" spans="1:4" x14ac:dyDescent="0.25">
      <c r="A676" s="947">
        <v>92813</v>
      </c>
      <c r="B676" s="945" t="s">
        <v>40349</v>
      </c>
      <c r="C676" s="947" t="s">
        <v>4</v>
      </c>
      <c r="D676" s="948">
        <v>96.35</v>
      </c>
    </row>
    <row r="677" spans="1:4" x14ac:dyDescent="0.25">
      <c r="A677" s="947">
        <v>92827</v>
      </c>
      <c r="B677" s="945" t="s">
        <v>40362</v>
      </c>
      <c r="C677" s="947" t="s">
        <v>4</v>
      </c>
      <c r="D677" s="948">
        <v>121.45</v>
      </c>
    </row>
    <row r="678" spans="1:4" x14ac:dyDescent="0.25">
      <c r="A678" s="947">
        <v>92814</v>
      </c>
      <c r="B678" s="945" t="s">
        <v>40350</v>
      </c>
      <c r="C678" s="947" t="s">
        <v>4</v>
      </c>
      <c r="D678" s="948">
        <v>110.06</v>
      </c>
    </row>
    <row r="679" spans="1:4" x14ac:dyDescent="0.25">
      <c r="A679" s="947">
        <v>95570</v>
      </c>
      <c r="B679" s="945" t="s">
        <v>40373</v>
      </c>
      <c r="C679" s="947" t="s">
        <v>4</v>
      </c>
      <c r="D679" s="948">
        <v>122.55</v>
      </c>
    </row>
    <row r="680" spans="1:4" x14ac:dyDescent="0.25">
      <c r="A680" s="947">
        <v>95567</v>
      </c>
      <c r="B680" s="945" t="s">
        <v>40370</v>
      </c>
      <c r="C680" s="947" t="s">
        <v>4</v>
      </c>
      <c r="D680" s="948">
        <v>119.34</v>
      </c>
    </row>
    <row r="681" spans="1:4" x14ac:dyDescent="0.25">
      <c r="A681" s="947">
        <v>95571</v>
      </c>
      <c r="B681" s="945" t="s">
        <v>40374</v>
      </c>
      <c r="C681" s="947" t="s">
        <v>4</v>
      </c>
      <c r="D681" s="948">
        <v>152.15</v>
      </c>
    </row>
    <row r="682" spans="1:4" x14ac:dyDescent="0.25">
      <c r="A682" s="947">
        <v>95568</v>
      </c>
      <c r="B682" s="945" t="s">
        <v>40371</v>
      </c>
      <c r="C682" s="947" t="s">
        <v>4</v>
      </c>
      <c r="D682" s="948">
        <v>147.58000000000001</v>
      </c>
    </row>
    <row r="683" spans="1:4" x14ac:dyDescent="0.25">
      <c r="A683" s="947">
        <v>95572</v>
      </c>
      <c r="B683" s="945" t="s">
        <v>40375</v>
      </c>
      <c r="C683" s="947" t="s">
        <v>4</v>
      </c>
      <c r="D683" s="948">
        <v>216.71</v>
      </c>
    </row>
    <row r="684" spans="1:4" x14ac:dyDescent="0.25">
      <c r="A684" s="947">
        <v>95569</v>
      </c>
      <c r="B684" s="945" t="s">
        <v>40372</v>
      </c>
      <c r="C684" s="947" t="s">
        <v>4</v>
      </c>
      <c r="D684" s="948">
        <v>210.78</v>
      </c>
    </row>
    <row r="685" spans="1:4" x14ac:dyDescent="0.25">
      <c r="A685" s="947">
        <v>92863</v>
      </c>
      <c r="B685" s="945" t="s">
        <v>40328</v>
      </c>
      <c r="C685" s="947" t="s">
        <v>4</v>
      </c>
      <c r="D685" s="948">
        <v>1267.75</v>
      </c>
    </row>
    <row r="686" spans="1:4" x14ac:dyDescent="0.25">
      <c r="A686" s="947">
        <v>92847</v>
      </c>
      <c r="B686" s="945" t="s">
        <v>40312</v>
      </c>
      <c r="C686" s="947" t="s">
        <v>4</v>
      </c>
      <c r="D686" s="948">
        <v>1255.02</v>
      </c>
    </row>
    <row r="687" spans="1:4" x14ac:dyDescent="0.25">
      <c r="A687" s="947">
        <v>104936</v>
      </c>
      <c r="B687" s="945" t="s">
        <v>50215</v>
      </c>
      <c r="C687" s="947" t="s">
        <v>4</v>
      </c>
      <c r="D687" s="948">
        <v>0</v>
      </c>
    </row>
    <row r="688" spans="1:4" x14ac:dyDescent="0.25">
      <c r="A688" s="947">
        <v>104932</v>
      </c>
      <c r="B688" s="945" t="s">
        <v>50216</v>
      </c>
      <c r="C688" s="947" t="s">
        <v>4</v>
      </c>
      <c r="D688" s="948">
        <v>0</v>
      </c>
    </row>
    <row r="689" spans="1:4" x14ac:dyDescent="0.25">
      <c r="A689" s="947">
        <v>104938</v>
      </c>
      <c r="B689" s="945" t="s">
        <v>50217</v>
      </c>
      <c r="C689" s="947" t="s">
        <v>4</v>
      </c>
      <c r="D689" s="948">
        <v>0</v>
      </c>
    </row>
    <row r="690" spans="1:4" x14ac:dyDescent="0.25">
      <c r="A690" s="947">
        <v>104934</v>
      </c>
      <c r="B690" s="945" t="s">
        <v>50218</v>
      </c>
      <c r="C690" s="947" t="s">
        <v>4</v>
      </c>
      <c r="D690" s="948">
        <v>0</v>
      </c>
    </row>
    <row r="691" spans="1:4" x14ac:dyDescent="0.25">
      <c r="A691" s="947">
        <v>92849</v>
      </c>
      <c r="B691" s="945" t="s">
        <v>40314</v>
      </c>
      <c r="C691" s="947" t="s">
        <v>4</v>
      </c>
      <c r="D691" s="948">
        <v>269.33</v>
      </c>
    </row>
    <row r="692" spans="1:4" x14ac:dyDescent="0.25">
      <c r="A692" s="947">
        <v>92833</v>
      </c>
      <c r="B692" s="945" t="s">
        <v>40298</v>
      </c>
      <c r="C692" s="947" t="s">
        <v>4</v>
      </c>
      <c r="D692" s="948">
        <v>266.12</v>
      </c>
    </row>
    <row r="693" spans="1:4" x14ac:dyDescent="0.25">
      <c r="A693" s="947">
        <v>92851</v>
      </c>
      <c r="B693" s="945" t="s">
        <v>40316</v>
      </c>
      <c r="C693" s="947" t="s">
        <v>4</v>
      </c>
      <c r="D693" s="948">
        <v>284.72000000000003</v>
      </c>
    </row>
    <row r="694" spans="1:4" x14ac:dyDescent="0.25">
      <c r="A694" s="947">
        <v>92835</v>
      </c>
      <c r="B694" s="945" t="s">
        <v>40300</v>
      </c>
      <c r="C694" s="947" t="s">
        <v>4</v>
      </c>
      <c r="D694" s="948">
        <v>280.17</v>
      </c>
    </row>
    <row r="695" spans="1:4" x14ac:dyDescent="0.25">
      <c r="A695" s="947">
        <v>92853</v>
      </c>
      <c r="B695" s="945" t="s">
        <v>40318</v>
      </c>
      <c r="C695" s="947" t="s">
        <v>4</v>
      </c>
      <c r="D695" s="948">
        <v>506.11</v>
      </c>
    </row>
    <row r="696" spans="1:4" x14ac:dyDescent="0.25">
      <c r="A696" s="947">
        <v>92837</v>
      </c>
      <c r="B696" s="945" t="s">
        <v>40302</v>
      </c>
      <c r="C696" s="947" t="s">
        <v>4</v>
      </c>
      <c r="D696" s="948">
        <v>500.21</v>
      </c>
    </row>
    <row r="697" spans="1:4" x14ac:dyDescent="0.25">
      <c r="A697" s="947">
        <v>92855</v>
      </c>
      <c r="B697" s="945" t="s">
        <v>40320</v>
      </c>
      <c r="C697" s="947" t="s">
        <v>4</v>
      </c>
      <c r="D697" s="948">
        <v>620.6</v>
      </c>
    </row>
    <row r="698" spans="1:4" x14ac:dyDescent="0.25">
      <c r="A698" s="947">
        <v>92839</v>
      </c>
      <c r="B698" s="945" t="s">
        <v>40304</v>
      </c>
      <c r="C698" s="947" t="s">
        <v>4</v>
      </c>
      <c r="D698" s="948">
        <v>613.32000000000005</v>
      </c>
    </row>
    <row r="699" spans="1:4" x14ac:dyDescent="0.25">
      <c r="A699" s="947">
        <v>92857</v>
      </c>
      <c r="B699" s="945" t="s">
        <v>40322</v>
      </c>
      <c r="C699" s="947" t="s">
        <v>4</v>
      </c>
      <c r="D699" s="948">
        <v>806.71</v>
      </c>
    </row>
    <row r="700" spans="1:4" x14ac:dyDescent="0.25">
      <c r="A700" s="947">
        <v>92841</v>
      </c>
      <c r="B700" s="945" t="s">
        <v>40306</v>
      </c>
      <c r="C700" s="947" t="s">
        <v>4</v>
      </c>
      <c r="D700" s="948">
        <v>798.04</v>
      </c>
    </row>
    <row r="701" spans="1:4" x14ac:dyDescent="0.25">
      <c r="A701" s="947">
        <v>92859</v>
      </c>
      <c r="B701" s="945" t="s">
        <v>40324</v>
      </c>
      <c r="C701" s="947" t="s">
        <v>4</v>
      </c>
      <c r="D701" s="948">
        <v>835.21</v>
      </c>
    </row>
    <row r="702" spans="1:4" x14ac:dyDescent="0.25">
      <c r="A702" s="947">
        <v>92843</v>
      </c>
      <c r="B702" s="945" t="s">
        <v>40308</v>
      </c>
      <c r="C702" s="947" t="s">
        <v>4</v>
      </c>
      <c r="D702" s="948">
        <v>825.18</v>
      </c>
    </row>
    <row r="703" spans="1:4" x14ac:dyDescent="0.25">
      <c r="A703" s="947">
        <v>92861</v>
      </c>
      <c r="B703" s="945" t="s">
        <v>40326</v>
      </c>
      <c r="C703" s="947" t="s">
        <v>4</v>
      </c>
      <c r="D703" s="948">
        <v>1236.68</v>
      </c>
    </row>
    <row r="704" spans="1:4" x14ac:dyDescent="0.25">
      <c r="A704" s="947">
        <v>92845</v>
      </c>
      <c r="B704" s="945" t="s">
        <v>40310</v>
      </c>
      <c r="C704" s="947" t="s">
        <v>4</v>
      </c>
      <c r="D704" s="948">
        <v>1225.3</v>
      </c>
    </row>
    <row r="705" spans="1:4" x14ac:dyDescent="0.25">
      <c r="A705" s="947">
        <v>92226</v>
      </c>
      <c r="B705" s="945" t="s">
        <v>40343</v>
      </c>
      <c r="C705" s="947" t="s">
        <v>4</v>
      </c>
      <c r="D705" s="948">
        <v>715.05</v>
      </c>
    </row>
    <row r="706" spans="1:4" x14ac:dyDescent="0.25">
      <c r="A706" s="947">
        <v>92216</v>
      </c>
      <c r="B706" s="945" t="s">
        <v>40336</v>
      </c>
      <c r="C706" s="947" t="s">
        <v>4</v>
      </c>
      <c r="D706" s="948">
        <v>702.3</v>
      </c>
    </row>
    <row r="707" spans="1:4" x14ac:dyDescent="0.25">
      <c r="A707" s="947">
        <v>92829</v>
      </c>
      <c r="B707" s="945" t="s">
        <v>40364</v>
      </c>
      <c r="C707" s="947" t="s">
        <v>4</v>
      </c>
      <c r="D707" s="948">
        <v>1031.92</v>
      </c>
    </row>
    <row r="708" spans="1:4" x14ac:dyDescent="0.25">
      <c r="A708" s="947">
        <v>92816</v>
      </c>
      <c r="B708" s="945" t="s">
        <v>40352</v>
      </c>
      <c r="C708" s="947" t="s">
        <v>4</v>
      </c>
      <c r="D708" s="948">
        <v>1016.44</v>
      </c>
    </row>
    <row r="709" spans="1:4" x14ac:dyDescent="0.25">
      <c r="A709" s="947">
        <v>92831</v>
      </c>
      <c r="B709" s="945" t="s">
        <v>40366</v>
      </c>
      <c r="C709" s="947" t="s">
        <v>4</v>
      </c>
      <c r="D709" s="948">
        <v>1468.65</v>
      </c>
    </row>
    <row r="710" spans="1:4" x14ac:dyDescent="0.25">
      <c r="A710" s="947">
        <v>92818</v>
      </c>
      <c r="B710" s="945" t="s">
        <v>40354</v>
      </c>
      <c r="C710" s="947" t="s">
        <v>4</v>
      </c>
      <c r="D710" s="948">
        <v>1449.1</v>
      </c>
    </row>
    <row r="711" spans="1:4" x14ac:dyDescent="0.25">
      <c r="A711" s="947">
        <v>95566</v>
      </c>
      <c r="B711" s="945" t="s">
        <v>40369</v>
      </c>
      <c r="C711" s="947" t="s">
        <v>4</v>
      </c>
      <c r="D711" s="948">
        <v>170.84</v>
      </c>
    </row>
    <row r="712" spans="1:4" x14ac:dyDescent="0.25">
      <c r="A712" s="947">
        <v>95565</v>
      </c>
      <c r="B712" s="945" t="s">
        <v>40368</v>
      </c>
      <c r="C712" s="947" t="s">
        <v>4</v>
      </c>
      <c r="D712" s="948">
        <v>167.63</v>
      </c>
    </row>
    <row r="713" spans="1:4" x14ac:dyDescent="0.25">
      <c r="A713" s="947">
        <v>92219</v>
      </c>
      <c r="B713" s="945" t="s">
        <v>40337</v>
      </c>
      <c r="C713" s="947" t="s">
        <v>4</v>
      </c>
      <c r="D713" s="948">
        <v>202</v>
      </c>
    </row>
    <row r="714" spans="1:4" x14ac:dyDescent="0.25">
      <c r="A714" s="947">
        <v>92210</v>
      </c>
      <c r="B714" s="945" t="s">
        <v>40330</v>
      </c>
      <c r="C714" s="947" t="s">
        <v>4</v>
      </c>
      <c r="D714" s="948">
        <v>197.43</v>
      </c>
    </row>
    <row r="715" spans="1:4" x14ac:dyDescent="0.25">
      <c r="A715" s="947">
        <v>92220</v>
      </c>
      <c r="B715" s="945" t="s">
        <v>40338</v>
      </c>
      <c r="C715" s="947" t="s">
        <v>4</v>
      </c>
      <c r="D715" s="948">
        <v>245.95</v>
      </c>
    </row>
    <row r="716" spans="1:4" x14ac:dyDescent="0.25">
      <c r="A716" s="947">
        <v>92211</v>
      </c>
      <c r="B716" s="945" t="s">
        <v>40331</v>
      </c>
      <c r="C716" s="947" t="s">
        <v>4</v>
      </c>
      <c r="D716" s="948">
        <v>240.02</v>
      </c>
    </row>
    <row r="717" spans="1:4" x14ac:dyDescent="0.25">
      <c r="A717" s="947">
        <v>92221</v>
      </c>
      <c r="B717" s="945" t="s">
        <v>40339</v>
      </c>
      <c r="C717" s="947" t="s">
        <v>4</v>
      </c>
      <c r="D717" s="948">
        <v>373.62</v>
      </c>
    </row>
    <row r="718" spans="1:4" x14ac:dyDescent="0.25">
      <c r="A718" s="947">
        <v>92212</v>
      </c>
      <c r="B718" s="945" t="s">
        <v>40332</v>
      </c>
      <c r="C718" s="947" t="s">
        <v>4</v>
      </c>
      <c r="D718" s="948">
        <v>366.35</v>
      </c>
    </row>
    <row r="719" spans="1:4" x14ac:dyDescent="0.25">
      <c r="A719" s="947">
        <v>92222</v>
      </c>
      <c r="B719" s="945" t="s">
        <v>40340</v>
      </c>
      <c r="C719" s="947" t="s">
        <v>4</v>
      </c>
      <c r="D719" s="948">
        <v>495.85</v>
      </c>
    </row>
    <row r="720" spans="1:4" x14ac:dyDescent="0.25">
      <c r="A720" s="947">
        <v>92213</v>
      </c>
      <c r="B720" s="945" t="s">
        <v>40333</v>
      </c>
      <c r="C720" s="947" t="s">
        <v>4</v>
      </c>
      <c r="D720" s="948">
        <v>487.22</v>
      </c>
    </row>
    <row r="721" spans="1:4" x14ac:dyDescent="0.25">
      <c r="A721" s="947">
        <v>92223</v>
      </c>
      <c r="B721" s="945" t="s">
        <v>40341</v>
      </c>
      <c r="C721" s="947" t="s">
        <v>4</v>
      </c>
      <c r="D721" s="948">
        <v>599.89</v>
      </c>
    </row>
    <row r="722" spans="1:4" x14ac:dyDescent="0.25">
      <c r="A722" s="947">
        <v>92214</v>
      </c>
      <c r="B722" s="945" t="s">
        <v>40334</v>
      </c>
      <c r="C722" s="947" t="s">
        <v>4</v>
      </c>
      <c r="D722" s="948">
        <v>589.91</v>
      </c>
    </row>
    <row r="723" spans="1:4" x14ac:dyDescent="0.25">
      <c r="A723" s="947">
        <v>92224</v>
      </c>
      <c r="B723" s="945" t="s">
        <v>40342</v>
      </c>
      <c r="C723" s="947" t="s">
        <v>4</v>
      </c>
      <c r="D723" s="948">
        <v>688.54</v>
      </c>
    </row>
    <row r="724" spans="1:4" x14ac:dyDescent="0.25">
      <c r="A724" s="947">
        <v>92215</v>
      </c>
      <c r="B724" s="945" t="s">
        <v>40335</v>
      </c>
      <c r="C724" s="947" t="s">
        <v>4</v>
      </c>
      <c r="D724" s="948">
        <v>677.15</v>
      </c>
    </row>
    <row r="725" spans="1:4" x14ac:dyDescent="0.25">
      <c r="A725" s="947">
        <v>94342</v>
      </c>
      <c r="B725" s="945" t="s">
        <v>29902</v>
      </c>
      <c r="C725" s="947" t="s">
        <v>20</v>
      </c>
      <c r="D725" s="948">
        <v>96.84</v>
      </c>
    </row>
    <row r="726" spans="1:4" x14ac:dyDescent="0.25">
      <c r="A726" s="947">
        <v>94319</v>
      </c>
      <c r="B726" s="945" t="s">
        <v>29896</v>
      </c>
      <c r="C726" s="947" t="s">
        <v>20</v>
      </c>
      <c r="D726" s="948">
        <v>89.91</v>
      </c>
    </row>
    <row r="727" spans="1:4" x14ac:dyDescent="0.25">
      <c r="A727" s="947">
        <v>94304</v>
      </c>
      <c r="B727" s="945" t="s">
        <v>29891</v>
      </c>
      <c r="C727" s="947" t="s">
        <v>20</v>
      </c>
      <c r="D727" s="948">
        <v>82.22</v>
      </c>
    </row>
    <row r="728" spans="1:4" x14ac:dyDescent="0.25">
      <c r="A728" s="947">
        <v>94306</v>
      </c>
      <c r="B728" s="945" t="s">
        <v>29892</v>
      </c>
      <c r="C728" s="947" t="s">
        <v>20</v>
      </c>
      <c r="D728" s="948">
        <v>74.459999999999994</v>
      </c>
    </row>
    <row r="729" spans="1:4" x14ac:dyDescent="0.25">
      <c r="A729" s="947">
        <v>94327</v>
      </c>
      <c r="B729" s="945" t="s">
        <v>29897</v>
      </c>
      <c r="C729" s="947" t="s">
        <v>20</v>
      </c>
      <c r="D729" s="948">
        <v>89.15</v>
      </c>
    </row>
    <row r="730" spans="1:4" x14ac:dyDescent="0.25">
      <c r="A730" s="947">
        <v>94329</v>
      </c>
      <c r="B730" s="945" t="s">
        <v>29898</v>
      </c>
      <c r="C730" s="947" t="s">
        <v>20</v>
      </c>
      <c r="D730" s="948">
        <v>81.39</v>
      </c>
    </row>
    <row r="731" spans="1:4" x14ac:dyDescent="0.25">
      <c r="A731" s="947">
        <v>94333</v>
      </c>
      <c r="B731" s="945" t="s">
        <v>29899</v>
      </c>
      <c r="C731" s="947" t="s">
        <v>20</v>
      </c>
      <c r="D731" s="948">
        <v>77.89</v>
      </c>
    </row>
    <row r="732" spans="1:4" x14ac:dyDescent="0.25">
      <c r="A732" s="947">
        <v>94310</v>
      </c>
      <c r="B732" s="945" t="s">
        <v>29893</v>
      </c>
      <c r="C732" s="947" t="s">
        <v>20</v>
      </c>
      <c r="D732" s="948">
        <v>70.959999999999994</v>
      </c>
    </row>
    <row r="733" spans="1:4" x14ac:dyDescent="0.25">
      <c r="A733" s="947">
        <v>104739</v>
      </c>
      <c r="B733" s="945" t="s">
        <v>29916</v>
      </c>
      <c r="C733" s="947" t="s">
        <v>20</v>
      </c>
      <c r="D733" s="948">
        <v>94.92</v>
      </c>
    </row>
    <row r="734" spans="1:4" x14ac:dyDescent="0.25">
      <c r="A734" s="947">
        <v>104738</v>
      </c>
      <c r="B734" s="945" t="s">
        <v>29915</v>
      </c>
      <c r="C734" s="947" t="s">
        <v>20</v>
      </c>
      <c r="D734" s="948">
        <v>87.99</v>
      </c>
    </row>
    <row r="735" spans="1:4" x14ac:dyDescent="0.25">
      <c r="A735" s="947">
        <v>94316</v>
      </c>
      <c r="B735" s="945" t="s">
        <v>29894</v>
      </c>
      <c r="C735" s="947" t="s">
        <v>20</v>
      </c>
      <c r="D735" s="948">
        <v>76.11</v>
      </c>
    </row>
    <row r="736" spans="1:4" x14ac:dyDescent="0.25">
      <c r="A736" s="947">
        <v>94318</v>
      </c>
      <c r="B736" s="945" t="s">
        <v>29895</v>
      </c>
      <c r="C736" s="947" t="s">
        <v>20</v>
      </c>
      <c r="D736" s="948">
        <v>69.31</v>
      </c>
    </row>
    <row r="737" spans="1:4" x14ac:dyDescent="0.25">
      <c r="A737" s="947">
        <v>94339</v>
      </c>
      <c r="B737" s="945" t="s">
        <v>29900</v>
      </c>
      <c r="C737" s="947" t="s">
        <v>20</v>
      </c>
      <c r="D737" s="948">
        <v>83.04</v>
      </c>
    </row>
    <row r="738" spans="1:4" x14ac:dyDescent="0.25">
      <c r="A738" s="947">
        <v>94341</v>
      </c>
      <c r="B738" s="945" t="s">
        <v>29901</v>
      </c>
      <c r="C738" s="947" t="s">
        <v>20</v>
      </c>
      <c r="D738" s="948">
        <v>76.239999999999995</v>
      </c>
    </row>
    <row r="739" spans="1:4" x14ac:dyDescent="0.25">
      <c r="A739" s="947">
        <v>104742</v>
      </c>
      <c r="B739" s="945" t="s">
        <v>29919</v>
      </c>
      <c r="C739" s="947" t="s">
        <v>3</v>
      </c>
      <c r="D739" s="948">
        <v>9.3699999999999992</v>
      </c>
    </row>
    <row r="740" spans="1:4" x14ac:dyDescent="0.25">
      <c r="A740" s="947">
        <v>93382</v>
      </c>
      <c r="B740" s="945" t="s">
        <v>29908</v>
      </c>
      <c r="C740" s="947" t="s">
        <v>20</v>
      </c>
      <c r="D740" s="948">
        <v>36.08</v>
      </c>
    </row>
    <row r="741" spans="1:4" x14ac:dyDescent="0.25">
      <c r="A741" s="947">
        <v>104737</v>
      </c>
      <c r="B741" s="945" t="s">
        <v>29914</v>
      </c>
      <c r="C741" s="947" t="s">
        <v>20</v>
      </c>
      <c r="D741" s="948">
        <v>29.91</v>
      </c>
    </row>
    <row r="742" spans="1:4" x14ac:dyDescent="0.25">
      <c r="A742" s="947">
        <v>93369</v>
      </c>
      <c r="B742" s="945" t="s">
        <v>29905</v>
      </c>
      <c r="C742" s="947" t="s">
        <v>20</v>
      </c>
      <c r="D742" s="948">
        <v>20.63</v>
      </c>
    </row>
    <row r="743" spans="1:4" x14ac:dyDescent="0.25">
      <c r="A743" s="947">
        <v>93373</v>
      </c>
      <c r="B743" s="945" t="s">
        <v>29907</v>
      </c>
      <c r="C743" s="947" t="s">
        <v>20</v>
      </c>
      <c r="D743" s="948">
        <v>17.13</v>
      </c>
    </row>
    <row r="744" spans="1:4" x14ac:dyDescent="0.25">
      <c r="A744" s="947">
        <v>93368</v>
      </c>
      <c r="B744" s="945" t="s">
        <v>29904</v>
      </c>
      <c r="C744" s="947" t="s">
        <v>20</v>
      </c>
      <c r="D744" s="948">
        <v>24.94</v>
      </c>
    </row>
    <row r="745" spans="1:4" x14ac:dyDescent="0.25">
      <c r="A745" s="947">
        <v>104729</v>
      </c>
      <c r="B745" s="945" t="s">
        <v>29910</v>
      </c>
      <c r="C745" s="947" t="s">
        <v>20</v>
      </c>
      <c r="D745" s="948">
        <v>19.45</v>
      </c>
    </row>
    <row r="746" spans="1:4" x14ac:dyDescent="0.25">
      <c r="A746" s="947">
        <v>93372</v>
      </c>
      <c r="B746" s="945" t="s">
        <v>29906</v>
      </c>
      <c r="C746" s="947" t="s">
        <v>20</v>
      </c>
      <c r="D746" s="948">
        <v>19.86</v>
      </c>
    </row>
    <row r="747" spans="1:4" x14ac:dyDescent="0.25">
      <c r="A747" s="947">
        <v>104731</v>
      </c>
      <c r="B747" s="945" t="s">
        <v>29912</v>
      </c>
      <c r="C747" s="947" t="s">
        <v>20</v>
      </c>
      <c r="D747" s="948">
        <v>14.41</v>
      </c>
    </row>
    <row r="748" spans="1:4" x14ac:dyDescent="0.25">
      <c r="A748" s="947">
        <v>93367</v>
      </c>
      <c r="B748" s="945" t="s">
        <v>29903</v>
      </c>
      <c r="C748" s="947" t="s">
        <v>20</v>
      </c>
      <c r="D748" s="948">
        <v>28.39</v>
      </c>
    </row>
    <row r="749" spans="1:4" x14ac:dyDescent="0.25">
      <c r="A749" s="947">
        <v>104728</v>
      </c>
      <c r="B749" s="945" t="s">
        <v>29909</v>
      </c>
      <c r="C749" s="947" t="s">
        <v>20</v>
      </c>
      <c r="D749" s="948">
        <v>22.86</v>
      </c>
    </row>
    <row r="750" spans="1:4" x14ac:dyDescent="0.25">
      <c r="A750" s="947">
        <v>104730</v>
      </c>
      <c r="B750" s="945" t="s">
        <v>29911</v>
      </c>
      <c r="C750" s="947" t="s">
        <v>20</v>
      </c>
      <c r="D750" s="948">
        <v>15.18</v>
      </c>
    </row>
    <row r="751" spans="1:4" x14ac:dyDescent="0.25">
      <c r="A751" s="947">
        <v>104732</v>
      </c>
      <c r="B751" s="945" t="s">
        <v>29913</v>
      </c>
      <c r="C751" s="947" t="s">
        <v>20</v>
      </c>
      <c r="D751" s="948">
        <v>11.69</v>
      </c>
    </row>
    <row r="752" spans="1:4" x14ac:dyDescent="0.25">
      <c r="A752" s="947">
        <v>104740</v>
      </c>
      <c r="B752" s="945" t="s">
        <v>29917</v>
      </c>
      <c r="C752" s="947" t="s">
        <v>20</v>
      </c>
      <c r="D752" s="948">
        <v>34.159999999999997</v>
      </c>
    </row>
    <row r="753" spans="1:4" x14ac:dyDescent="0.25">
      <c r="A753" s="947">
        <v>104741</v>
      </c>
      <c r="B753" s="945" t="s">
        <v>29918</v>
      </c>
      <c r="C753" s="947" t="s">
        <v>20</v>
      </c>
      <c r="D753" s="948">
        <v>27.99</v>
      </c>
    </row>
    <row r="754" spans="1:4" x14ac:dyDescent="0.25">
      <c r="A754" s="947">
        <v>104733</v>
      </c>
      <c r="B754" s="945" t="s">
        <v>52315</v>
      </c>
      <c r="C754" s="947" t="s">
        <v>20</v>
      </c>
      <c r="D754" s="948">
        <v>22.68</v>
      </c>
    </row>
    <row r="755" spans="1:4" x14ac:dyDescent="0.25">
      <c r="A755" s="947">
        <v>104735</v>
      </c>
      <c r="B755" s="945" t="s">
        <v>52316</v>
      </c>
      <c r="C755" s="947" t="s">
        <v>20</v>
      </c>
      <c r="D755" s="948">
        <v>13.36</v>
      </c>
    </row>
    <row r="756" spans="1:4" x14ac:dyDescent="0.25">
      <c r="A756" s="947">
        <v>104734</v>
      </c>
      <c r="B756" s="945" t="s">
        <v>52317</v>
      </c>
      <c r="C756" s="947" t="s">
        <v>20</v>
      </c>
      <c r="D756" s="948">
        <v>16.440000000000001</v>
      </c>
    </row>
    <row r="757" spans="1:4" x14ac:dyDescent="0.25">
      <c r="A757" s="947">
        <v>104736</v>
      </c>
      <c r="B757" s="945" t="s">
        <v>52318</v>
      </c>
      <c r="C757" s="947" t="s">
        <v>20</v>
      </c>
      <c r="D757" s="948">
        <v>9.99</v>
      </c>
    </row>
    <row r="758" spans="1:4" x14ac:dyDescent="0.25">
      <c r="A758" s="947">
        <v>93381</v>
      </c>
      <c r="B758" s="945" t="s">
        <v>52319</v>
      </c>
      <c r="C758" s="947" t="s">
        <v>20</v>
      </c>
      <c r="D758" s="948">
        <v>15.48</v>
      </c>
    </row>
    <row r="759" spans="1:4" x14ac:dyDescent="0.25">
      <c r="A759" s="947">
        <v>93379</v>
      </c>
      <c r="B759" s="945" t="s">
        <v>52320</v>
      </c>
      <c r="C759" s="947" t="s">
        <v>20</v>
      </c>
      <c r="D759" s="948">
        <v>22.28</v>
      </c>
    </row>
    <row r="760" spans="1:4" x14ac:dyDescent="0.25">
      <c r="A760" s="947">
        <v>93380</v>
      </c>
      <c r="B760" s="945" t="s">
        <v>52321</v>
      </c>
      <c r="C760" s="947" t="s">
        <v>20</v>
      </c>
      <c r="D760" s="948">
        <v>18.98</v>
      </c>
    </row>
    <row r="761" spans="1:4" x14ac:dyDescent="0.25">
      <c r="A761" s="947">
        <v>93378</v>
      </c>
      <c r="B761" s="945" t="s">
        <v>52322</v>
      </c>
      <c r="C761" s="947" t="s">
        <v>20</v>
      </c>
      <c r="D761" s="948">
        <v>28.85</v>
      </c>
    </row>
    <row r="762" spans="1:4" x14ac:dyDescent="0.25">
      <c r="A762" s="947">
        <v>105732</v>
      </c>
      <c r="B762" s="945" t="s">
        <v>49416</v>
      </c>
      <c r="C762" s="947" t="s">
        <v>20</v>
      </c>
      <c r="D762" s="948">
        <v>255.64</v>
      </c>
    </row>
    <row r="763" spans="1:4" x14ac:dyDescent="0.25">
      <c r="A763" s="947">
        <v>96397</v>
      </c>
      <c r="B763" s="945" t="s">
        <v>49318</v>
      </c>
      <c r="C763" s="947" t="s">
        <v>20</v>
      </c>
      <c r="D763" s="948">
        <v>250.37</v>
      </c>
    </row>
    <row r="764" spans="1:4" x14ac:dyDescent="0.25">
      <c r="A764" s="947">
        <v>105735</v>
      </c>
      <c r="B764" s="945" t="s">
        <v>49419</v>
      </c>
      <c r="C764" s="947" t="s">
        <v>20</v>
      </c>
      <c r="D764" s="948">
        <v>247.71</v>
      </c>
    </row>
    <row r="765" spans="1:4" x14ac:dyDescent="0.25">
      <c r="A765" s="947">
        <v>105727</v>
      </c>
      <c r="B765" s="945" t="s">
        <v>49411</v>
      </c>
      <c r="C765" s="947" t="s">
        <v>20</v>
      </c>
      <c r="D765" s="948">
        <v>193.03</v>
      </c>
    </row>
    <row r="766" spans="1:4" x14ac:dyDescent="0.25">
      <c r="A766" s="947">
        <v>96396</v>
      </c>
      <c r="B766" s="945" t="s">
        <v>49317</v>
      </c>
      <c r="C766" s="947" t="s">
        <v>20</v>
      </c>
      <c r="D766" s="948">
        <v>188.98</v>
      </c>
    </row>
    <row r="767" spans="1:4" x14ac:dyDescent="0.25">
      <c r="A767" s="947">
        <v>105730</v>
      </c>
      <c r="B767" s="945" t="s">
        <v>49414</v>
      </c>
      <c r="C767" s="947" t="s">
        <v>20</v>
      </c>
      <c r="D767" s="948">
        <v>186.91</v>
      </c>
    </row>
    <row r="768" spans="1:4" x14ac:dyDescent="0.25">
      <c r="A768" s="947">
        <v>105737</v>
      </c>
      <c r="B768" s="945" t="s">
        <v>49421</v>
      </c>
      <c r="C768" s="947" t="s">
        <v>20</v>
      </c>
      <c r="D768" s="948">
        <v>334.9</v>
      </c>
    </row>
    <row r="769" spans="1:4" x14ac:dyDescent="0.25">
      <c r="A769" s="947">
        <v>96398</v>
      </c>
      <c r="B769" s="945" t="s">
        <v>49319</v>
      </c>
      <c r="C769" s="947" t="s">
        <v>20</v>
      </c>
      <c r="D769" s="948">
        <v>330.94</v>
      </c>
    </row>
    <row r="770" spans="1:4" x14ac:dyDescent="0.25">
      <c r="A770" s="947">
        <v>105740</v>
      </c>
      <c r="B770" s="945" t="s">
        <v>49424</v>
      </c>
      <c r="C770" s="947" t="s">
        <v>20</v>
      </c>
      <c r="D770" s="948">
        <v>328.82</v>
      </c>
    </row>
    <row r="771" spans="1:4" x14ac:dyDescent="0.25">
      <c r="A771" s="947">
        <v>105749</v>
      </c>
      <c r="B771" s="945" t="s">
        <v>49433</v>
      </c>
      <c r="C771" s="947" t="s">
        <v>20</v>
      </c>
      <c r="D771" s="948">
        <v>175.22</v>
      </c>
    </row>
    <row r="772" spans="1:4" x14ac:dyDescent="0.25">
      <c r="A772" s="947">
        <v>96400</v>
      </c>
      <c r="B772" s="945" t="s">
        <v>49321</v>
      </c>
      <c r="C772" s="947" t="s">
        <v>20</v>
      </c>
      <c r="D772" s="948">
        <v>173.13</v>
      </c>
    </row>
    <row r="773" spans="1:4" x14ac:dyDescent="0.25">
      <c r="A773" s="947">
        <v>105752</v>
      </c>
      <c r="B773" s="945" t="s">
        <v>49436</v>
      </c>
      <c r="C773" s="947" t="s">
        <v>20</v>
      </c>
      <c r="D773" s="948">
        <v>171.26</v>
      </c>
    </row>
    <row r="774" spans="1:4" x14ac:dyDescent="0.25">
      <c r="A774" s="947">
        <v>105754</v>
      </c>
      <c r="B774" s="945" t="s">
        <v>49438</v>
      </c>
      <c r="C774" s="947" t="s">
        <v>20</v>
      </c>
      <c r="D774" s="948">
        <v>169.49</v>
      </c>
    </row>
    <row r="775" spans="1:4" x14ac:dyDescent="0.25">
      <c r="A775" s="947">
        <v>105742</v>
      </c>
      <c r="B775" s="945" t="s">
        <v>49426</v>
      </c>
      <c r="C775" s="947" t="s">
        <v>20</v>
      </c>
      <c r="D775" s="948">
        <v>133.91999999999999</v>
      </c>
    </row>
    <row r="776" spans="1:4" x14ac:dyDescent="0.25">
      <c r="A776" s="947">
        <v>96399</v>
      </c>
      <c r="B776" s="945" t="s">
        <v>49320</v>
      </c>
      <c r="C776" s="947" t="s">
        <v>20</v>
      </c>
      <c r="D776" s="948">
        <v>131.97999999999999</v>
      </c>
    </row>
    <row r="777" spans="1:4" x14ac:dyDescent="0.25">
      <c r="A777" s="947">
        <v>105745</v>
      </c>
      <c r="B777" s="945" t="s">
        <v>49429</v>
      </c>
      <c r="C777" s="947" t="s">
        <v>20</v>
      </c>
      <c r="D777" s="948">
        <v>130.02000000000001</v>
      </c>
    </row>
    <row r="778" spans="1:4" x14ac:dyDescent="0.25">
      <c r="A778" s="947">
        <v>105747</v>
      </c>
      <c r="B778" s="945" t="s">
        <v>49431</v>
      </c>
      <c r="C778" s="947" t="s">
        <v>20</v>
      </c>
      <c r="D778" s="948">
        <v>128.06</v>
      </c>
    </row>
    <row r="779" spans="1:4" x14ac:dyDescent="0.25">
      <c r="A779" s="947">
        <v>105657</v>
      </c>
      <c r="B779" s="945" t="s">
        <v>49377</v>
      </c>
      <c r="C779" s="947" t="s">
        <v>20</v>
      </c>
      <c r="D779" s="948">
        <v>189.22</v>
      </c>
    </row>
    <row r="780" spans="1:4" x14ac:dyDescent="0.25">
      <c r="A780" s="947">
        <v>100566</v>
      </c>
      <c r="B780" s="945" t="s">
        <v>49324</v>
      </c>
      <c r="C780" s="947" t="s">
        <v>20</v>
      </c>
      <c r="D780" s="948">
        <v>180.62</v>
      </c>
    </row>
    <row r="781" spans="1:4" x14ac:dyDescent="0.25">
      <c r="A781" s="947">
        <v>105666</v>
      </c>
      <c r="B781" s="945" t="s">
        <v>49386</v>
      </c>
      <c r="C781" s="947" t="s">
        <v>20</v>
      </c>
      <c r="D781" s="948">
        <v>176.31</v>
      </c>
    </row>
    <row r="782" spans="1:4" x14ac:dyDescent="0.25">
      <c r="A782" s="947">
        <v>105639</v>
      </c>
      <c r="B782" s="945" t="s">
        <v>50219</v>
      </c>
      <c r="C782" s="947" t="s">
        <v>20</v>
      </c>
      <c r="D782" s="948">
        <v>0</v>
      </c>
    </row>
    <row r="783" spans="1:4" x14ac:dyDescent="0.25">
      <c r="A783" s="947">
        <v>105645</v>
      </c>
      <c r="B783" s="945" t="s">
        <v>50220</v>
      </c>
      <c r="C783" s="947" t="s">
        <v>20</v>
      </c>
      <c r="D783" s="948">
        <v>0</v>
      </c>
    </row>
    <row r="784" spans="1:4" x14ac:dyDescent="0.25">
      <c r="A784" s="947">
        <v>105651</v>
      </c>
      <c r="B784" s="945" t="s">
        <v>50221</v>
      </c>
      <c r="C784" s="947" t="s">
        <v>20</v>
      </c>
      <c r="D784" s="948">
        <v>0</v>
      </c>
    </row>
    <row r="785" spans="1:4" x14ac:dyDescent="0.25">
      <c r="A785" s="947">
        <v>105658</v>
      </c>
      <c r="B785" s="945" t="s">
        <v>49378</v>
      </c>
      <c r="C785" s="947" t="s">
        <v>20</v>
      </c>
      <c r="D785" s="948">
        <v>218.43</v>
      </c>
    </row>
    <row r="786" spans="1:4" x14ac:dyDescent="0.25">
      <c r="A786" s="947">
        <v>100567</v>
      </c>
      <c r="B786" s="945" t="s">
        <v>49325</v>
      </c>
      <c r="C786" s="947" t="s">
        <v>20</v>
      </c>
      <c r="D786" s="948">
        <v>209.83</v>
      </c>
    </row>
    <row r="787" spans="1:4" x14ac:dyDescent="0.25">
      <c r="A787" s="947">
        <v>105667</v>
      </c>
      <c r="B787" s="945" t="s">
        <v>49387</v>
      </c>
      <c r="C787" s="947" t="s">
        <v>20</v>
      </c>
      <c r="D787" s="948">
        <v>205.52</v>
      </c>
    </row>
    <row r="788" spans="1:4" x14ac:dyDescent="0.25">
      <c r="A788" s="947">
        <v>105640</v>
      </c>
      <c r="B788" s="945" t="s">
        <v>50222</v>
      </c>
      <c r="C788" s="947" t="s">
        <v>20</v>
      </c>
      <c r="D788" s="948">
        <v>0</v>
      </c>
    </row>
    <row r="789" spans="1:4" x14ac:dyDescent="0.25">
      <c r="A789" s="947">
        <v>105646</v>
      </c>
      <c r="B789" s="945" t="s">
        <v>50223</v>
      </c>
      <c r="C789" s="947" t="s">
        <v>20</v>
      </c>
      <c r="D789" s="948">
        <v>0</v>
      </c>
    </row>
    <row r="790" spans="1:4" x14ac:dyDescent="0.25">
      <c r="A790" s="947">
        <v>105652</v>
      </c>
      <c r="B790" s="945" t="s">
        <v>50224</v>
      </c>
      <c r="C790" s="947" t="s">
        <v>20</v>
      </c>
      <c r="D790" s="948">
        <v>0</v>
      </c>
    </row>
    <row r="791" spans="1:4" x14ac:dyDescent="0.25">
      <c r="A791" s="947">
        <v>105659</v>
      </c>
      <c r="B791" s="945" t="s">
        <v>49379</v>
      </c>
      <c r="C791" s="947" t="s">
        <v>20</v>
      </c>
      <c r="D791" s="948">
        <v>247.21</v>
      </c>
    </row>
    <row r="792" spans="1:4" x14ac:dyDescent="0.25">
      <c r="A792" s="947">
        <v>100568</v>
      </c>
      <c r="B792" s="945" t="s">
        <v>49326</v>
      </c>
      <c r="C792" s="947" t="s">
        <v>20</v>
      </c>
      <c r="D792" s="948">
        <v>238.61</v>
      </c>
    </row>
    <row r="793" spans="1:4" x14ac:dyDescent="0.25">
      <c r="A793" s="947">
        <v>105668</v>
      </c>
      <c r="B793" s="945" t="s">
        <v>49388</v>
      </c>
      <c r="C793" s="947" t="s">
        <v>20</v>
      </c>
      <c r="D793" s="948">
        <v>234.3</v>
      </c>
    </row>
    <row r="794" spans="1:4" x14ac:dyDescent="0.25">
      <c r="A794" s="947">
        <v>105641</v>
      </c>
      <c r="B794" s="945" t="s">
        <v>50225</v>
      </c>
      <c r="C794" s="947" t="s">
        <v>20</v>
      </c>
      <c r="D794" s="948">
        <v>0</v>
      </c>
    </row>
    <row r="795" spans="1:4" x14ac:dyDescent="0.25">
      <c r="A795" s="947">
        <v>105647</v>
      </c>
      <c r="B795" s="945" t="s">
        <v>50226</v>
      </c>
      <c r="C795" s="947" t="s">
        <v>20</v>
      </c>
      <c r="D795" s="948">
        <v>0</v>
      </c>
    </row>
    <row r="796" spans="1:4" x14ac:dyDescent="0.25">
      <c r="A796" s="947">
        <v>105653</v>
      </c>
      <c r="B796" s="945" t="s">
        <v>50227</v>
      </c>
      <c r="C796" s="947" t="s">
        <v>20</v>
      </c>
      <c r="D796" s="948">
        <v>0</v>
      </c>
    </row>
    <row r="797" spans="1:4" x14ac:dyDescent="0.25">
      <c r="A797" s="947">
        <v>105710</v>
      </c>
      <c r="B797" s="945" t="s">
        <v>49407</v>
      </c>
      <c r="C797" s="947" t="s">
        <v>20</v>
      </c>
      <c r="D797" s="948">
        <v>126.86</v>
      </c>
    </row>
    <row r="798" spans="1:4" x14ac:dyDescent="0.25">
      <c r="A798" s="947">
        <v>100564</v>
      </c>
      <c r="B798" s="945" t="s">
        <v>49322</v>
      </c>
      <c r="C798" s="947" t="s">
        <v>20</v>
      </c>
      <c r="D798" s="948">
        <v>118.26</v>
      </c>
    </row>
    <row r="799" spans="1:4" x14ac:dyDescent="0.25">
      <c r="A799" s="947">
        <v>105711</v>
      </c>
      <c r="B799" s="945" t="s">
        <v>49408</v>
      </c>
      <c r="C799" s="947" t="s">
        <v>20</v>
      </c>
      <c r="D799" s="948">
        <v>113.95</v>
      </c>
    </row>
    <row r="800" spans="1:4" x14ac:dyDescent="0.25">
      <c r="A800" s="947">
        <v>105705</v>
      </c>
      <c r="B800" s="945" t="s">
        <v>50228</v>
      </c>
      <c r="C800" s="947" t="s">
        <v>20</v>
      </c>
      <c r="D800" s="948">
        <v>0</v>
      </c>
    </row>
    <row r="801" spans="1:4" x14ac:dyDescent="0.25">
      <c r="A801" s="947">
        <v>105706</v>
      </c>
      <c r="B801" s="945" t="s">
        <v>50229</v>
      </c>
      <c r="C801" s="947" t="s">
        <v>20</v>
      </c>
      <c r="D801" s="948">
        <v>0</v>
      </c>
    </row>
    <row r="802" spans="1:4" x14ac:dyDescent="0.25">
      <c r="A802" s="947">
        <v>105708</v>
      </c>
      <c r="B802" s="945" t="s">
        <v>50230</v>
      </c>
      <c r="C802" s="947" t="s">
        <v>20</v>
      </c>
      <c r="D802" s="948">
        <v>0</v>
      </c>
    </row>
    <row r="803" spans="1:4" x14ac:dyDescent="0.25">
      <c r="A803" s="947">
        <v>105690</v>
      </c>
      <c r="B803" s="945" t="s">
        <v>49392</v>
      </c>
      <c r="C803" s="947" t="s">
        <v>20</v>
      </c>
      <c r="D803" s="948">
        <v>174.94</v>
      </c>
    </row>
    <row r="804" spans="1:4" x14ac:dyDescent="0.25">
      <c r="A804" s="947">
        <v>100569</v>
      </c>
      <c r="B804" s="945" t="s">
        <v>49327</v>
      </c>
      <c r="C804" s="947" t="s">
        <v>20</v>
      </c>
      <c r="D804" s="948">
        <v>166.34</v>
      </c>
    </row>
    <row r="805" spans="1:4" x14ac:dyDescent="0.25">
      <c r="A805" s="947">
        <v>105699</v>
      </c>
      <c r="B805" s="945" t="s">
        <v>49401</v>
      </c>
      <c r="C805" s="947" t="s">
        <v>20</v>
      </c>
      <c r="D805" s="948">
        <v>162.03</v>
      </c>
    </row>
    <row r="806" spans="1:4" x14ac:dyDescent="0.25">
      <c r="A806" s="947">
        <v>105672</v>
      </c>
      <c r="B806" s="945" t="s">
        <v>50231</v>
      </c>
      <c r="C806" s="947" t="s">
        <v>20</v>
      </c>
      <c r="D806" s="948">
        <v>0</v>
      </c>
    </row>
    <row r="807" spans="1:4" x14ac:dyDescent="0.25">
      <c r="A807" s="947">
        <v>105678</v>
      </c>
      <c r="B807" s="945" t="s">
        <v>50232</v>
      </c>
      <c r="C807" s="947" t="s">
        <v>20</v>
      </c>
      <c r="D807" s="948">
        <v>0</v>
      </c>
    </row>
    <row r="808" spans="1:4" x14ac:dyDescent="0.25">
      <c r="A808" s="947">
        <v>105684</v>
      </c>
      <c r="B808" s="945" t="s">
        <v>50233</v>
      </c>
      <c r="C808" s="947" t="s">
        <v>20</v>
      </c>
      <c r="D808" s="948">
        <v>0</v>
      </c>
    </row>
    <row r="809" spans="1:4" x14ac:dyDescent="0.25">
      <c r="A809" s="947">
        <v>105691</v>
      </c>
      <c r="B809" s="945" t="s">
        <v>49393</v>
      </c>
      <c r="C809" s="947" t="s">
        <v>20</v>
      </c>
      <c r="D809" s="948">
        <v>204.44</v>
      </c>
    </row>
    <row r="810" spans="1:4" x14ac:dyDescent="0.25">
      <c r="A810" s="947">
        <v>100570</v>
      </c>
      <c r="B810" s="945" t="s">
        <v>49328</v>
      </c>
      <c r="C810" s="947" t="s">
        <v>20</v>
      </c>
      <c r="D810" s="948">
        <v>195.84</v>
      </c>
    </row>
    <row r="811" spans="1:4" x14ac:dyDescent="0.25">
      <c r="A811" s="947">
        <v>105700</v>
      </c>
      <c r="B811" s="945" t="s">
        <v>49402</v>
      </c>
      <c r="C811" s="947" t="s">
        <v>20</v>
      </c>
      <c r="D811" s="948">
        <v>191.53</v>
      </c>
    </row>
    <row r="812" spans="1:4" x14ac:dyDescent="0.25">
      <c r="A812" s="947">
        <v>105673</v>
      </c>
      <c r="B812" s="945" t="s">
        <v>50234</v>
      </c>
      <c r="C812" s="947" t="s">
        <v>20</v>
      </c>
      <c r="D812" s="948">
        <v>0</v>
      </c>
    </row>
    <row r="813" spans="1:4" x14ac:dyDescent="0.25">
      <c r="A813" s="947">
        <v>105679</v>
      </c>
      <c r="B813" s="945" t="s">
        <v>50235</v>
      </c>
      <c r="C813" s="947" t="s">
        <v>20</v>
      </c>
      <c r="D813" s="948">
        <v>0</v>
      </c>
    </row>
    <row r="814" spans="1:4" x14ac:dyDescent="0.25">
      <c r="A814" s="947">
        <v>105685</v>
      </c>
      <c r="B814" s="945" t="s">
        <v>50236</v>
      </c>
      <c r="C814" s="947" t="s">
        <v>20</v>
      </c>
      <c r="D814" s="948">
        <v>0</v>
      </c>
    </row>
    <row r="815" spans="1:4" x14ac:dyDescent="0.25">
      <c r="A815" s="947">
        <v>105692</v>
      </c>
      <c r="B815" s="945" t="s">
        <v>49394</v>
      </c>
      <c r="C815" s="947" t="s">
        <v>20</v>
      </c>
      <c r="D815" s="948">
        <v>233.53</v>
      </c>
    </row>
    <row r="816" spans="1:4" x14ac:dyDescent="0.25">
      <c r="A816" s="947">
        <v>100571</v>
      </c>
      <c r="B816" s="945" t="s">
        <v>49329</v>
      </c>
      <c r="C816" s="947" t="s">
        <v>20</v>
      </c>
      <c r="D816" s="948">
        <v>224.93</v>
      </c>
    </row>
    <row r="817" spans="1:4" x14ac:dyDescent="0.25">
      <c r="A817" s="947">
        <v>105701</v>
      </c>
      <c r="B817" s="945" t="s">
        <v>49403</v>
      </c>
      <c r="C817" s="947" t="s">
        <v>20</v>
      </c>
      <c r="D817" s="948">
        <v>220.62</v>
      </c>
    </row>
    <row r="818" spans="1:4" x14ac:dyDescent="0.25">
      <c r="A818" s="947">
        <v>105674</v>
      </c>
      <c r="B818" s="945" t="s">
        <v>50237</v>
      </c>
      <c r="C818" s="947" t="s">
        <v>20</v>
      </c>
      <c r="D818" s="948">
        <v>0</v>
      </c>
    </row>
    <row r="819" spans="1:4" x14ac:dyDescent="0.25">
      <c r="A819" s="947">
        <v>105680</v>
      </c>
      <c r="B819" s="945" t="s">
        <v>50238</v>
      </c>
      <c r="C819" s="947" t="s">
        <v>20</v>
      </c>
      <c r="D819" s="948">
        <v>0</v>
      </c>
    </row>
    <row r="820" spans="1:4" x14ac:dyDescent="0.25">
      <c r="A820" s="947">
        <v>105686</v>
      </c>
      <c r="B820" s="945" t="s">
        <v>50239</v>
      </c>
      <c r="C820" s="947" t="s">
        <v>20</v>
      </c>
      <c r="D820" s="948">
        <v>0</v>
      </c>
    </row>
    <row r="821" spans="1:4" x14ac:dyDescent="0.25">
      <c r="A821" s="947">
        <v>105718</v>
      </c>
      <c r="B821" s="945" t="s">
        <v>49410</v>
      </c>
      <c r="C821" s="947" t="s">
        <v>20</v>
      </c>
      <c r="D821" s="948">
        <v>111.98</v>
      </c>
    </row>
    <row r="822" spans="1:4" x14ac:dyDescent="0.25">
      <c r="A822" s="947">
        <v>100565</v>
      </c>
      <c r="B822" s="945" t="s">
        <v>49323</v>
      </c>
      <c r="C822" s="947" t="s">
        <v>20</v>
      </c>
      <c r="D822" s="948">
        <v>103.38</v>
      </c>
    </row>
    <row r="823" spans="1:4" x14ac:dyDescent="0.25">
      <c r="A823" s="947">
        <v>105581</v>
      </c>
      <c r="B823" s="945" t="s">
        <v>49351</v>
      </c>
      <c r="C823" s="947" t="s">
        <v>20</v>
      </c>
      <c r="D823" s="948">
        <v>99.07</v>
      </c>
    </row>
    <row r="824" spans="1:4" x14ac:dyDescent="0.25">
      <c r="A824" s="947">
        <v>105713</v>
      </c>
      <c r="B824" s="945" t="s">
        <v>50240</v>
      </c>
      <c r="C824" s="947" t="s">
        <v>20</v>
      </c>
      <c r="D824" s="948">
        <v>0</v>
      </c>
    </row>
    <row r="825" spans="1:4" x14ac:dyDescent="0.25">
      <c r="A825" s="947">
        <v>105714</v>
      </c>
      <c r="B825" s="945" t="s">
        <v>50241</v>
      </c>
      <c r="C825" s="947" t="s">
        <v>20</v>
      </c>
      <c r="D825" s="948">
        <v>0</v>
      </c>
    </row>
    <row r="826" spans="1:4" x14ac:dyDescent="0.25">
      <c r="A826" s="947">
        <v>105716</v>
      </c>
      <c r="B826" s="945" t="s">
        <v>50242</v>
      </c>
      <c r="C826" s="947" t="s">
        <v>20</v>
      </c>
      <c r="D826" s="948">
        <v>0</v>
      </c>
    </row>
    <row r="827" spans="1:4" x14ac:dyDescent="0.25">
      <c r="A827" s="947">
        <v>105624</v>
      </c>
      <c r="B827" s="945" t="s">
        <v>49364</v>
      </c>
      <c r="C827" s="947" t="s">
        <v>20</v>
      </c>
      <c r="D827" s="948">
        <v>119.96</v>
      </c>
    </row>
    <row r="828" spans="1:4" x14ac:dyDescent="0.25">
      <c r="A828" s="947">
        <v>96391</v>
      </c>
      <c r="B828" s="945" t="s">
        <v>49315</v>
      </c>
      <c r="C828" s="947" t="s">
        <v>20</v>
      </c>
      <c r="D828" s="948">
        <v>113.05</v>
      </c>
    </row>
    <row r="829" spans="1:4" x14ac:dyDescent="0.25">
      <c r="A829" s="947">
        <v>105632</v>
      </c>
      <c r="B829" s="945" t="s">
        <v>49372</v>
      </c>
      <c r="C829" s="947" t="s">
        <v>20</v>
      </c>
      <c r="D829" s="948">
        <v>111.99</v>
      </c>
    </row>
    <row r="830" spans="1:4" x14ac:dyDescent="0.25">
      <c r="A830" s="947">
        <v>105601</v>
      </c>
      <c r="B830" s="945" t="s">
        <v>50243</v>
      </c>
      <c r="C830" s="947" t="s">
        <v>20</v>
      </c>
      <c r="D830" s="948">
        <v>0</v>
      </c>
    </row>
    <row r="831" spans="1:4" x14ac:dyDescent="0.25">
      <c r="A831" s="947">
        <v>105609</v>
      </c>
      <c r="B831" s="945" t="s">
        <v>50244</v>
      </c>
      <c r="C831" s="947" t="s">
        <v>20</v>
      </c>
      <c r="D831" s="948">
        <v>0</v>
      </c>
    </row>
    <row r="832" spans="1:4" x14ac:dyDescent="0.25">
      <c r="A832" s="947">
        <v>105617</v>
      </c>
      <c r="B832" s="945" t="s">
        <v>50245</v>
      </c>
      <c r="C832" s="947" t="s">
        <v>20</v>
      </c>
      <c r="D832" s="948">
        <v>0</v>
      </c>
    </row>
    <row r="833" spans="1:4" x14ac:dyDescent="0.25">
      <c r="A833" s="947">
        <v>105625</v>
      </c>
      <c r="B833" s="945" t="s">
        <v>49365</v>
      </c>
      <c r="C833" s="947" t="s">
        <v>20</v>
      </c>
      <c r="D833" s="948">
        <v>150.53</v>
      </c>
    </row>
    <row r="834" spans="1:4" x14ac:dyDescent="0.25">
      <c r="A834" s="947">
        <v>96392</v>
      </c>
      <c r="B834" s="945" t="s">
        <v>49316</v>
      </c>
      <c r="C834" s="947" t="s">
        <v>20</v>
      </c>
      <c r="D834" s="948">
        <v>143.62</v>
      </c>
    </row>
    <row r="835" spans="1:4" x14ac:dyDescent="0.25">
      <c r="A835" s="947">
        <v>105633</v>
      </c>
      <c r="B835" s="945" t="s">
        <v>49373</v>
      </c>
      <c r="C835" s="947" t="s">
        <v>20</v>
      </c>
      <c r="D835" s="948">
        <v>142.56</v>
      </c>
    </row>
    <row r="836" spans="1:4" x14ac:dyDescent="0.25">
      <c r="A836" s="947">
        <v>105602</v>
      </c>
      <c r="B836" s="945" t="s">
        <v>50246</v>
      </c>
      <c r="C836" s="947" t="s">
        <v>20</v>
      </c>
      <c r="D836" s="948">
        <v>0</v>
      </c>
    </row>
    <row r="837" spans="1:4" x14ac:dyDescent="0.25">
      <c r="A837" s="947">
        <v>105610</v>
      </c>
      <c r="B837" s="945" t="s">
        <v>50247</v>
      </c>
      <c r="C837" s="947" t="s">
        <v>20</v>
      </c>
      <c r="D837" s="948">
        <v>0</v>
      </c>
    </row>
    <row r="838" spans="1:4" x14ac:dyDescent="0.25">
      <c r="A838" s="947">
        <v>105618</v>
      </c>
      <c r="B838" s="945" t="s">
        <v>50248</v>
      </c>
      <c r="C838" s="947" t="s">
        <v>20</v>
      </c>
      <c r="D838" s="948">
        <v>0</v>
      </c>
    </row>
    <row r="839" spans="1:4" x14ac:dyDescent="0.25">
      <c r="A839" s="947">
        <v>105571</v>
      </c>
      <c r="B839" s="945" t="s">
        <v>49341</v>
      </c>
      <c r="C839" s="947" t="s">
        <v>20</v>
      </c>
      <c r="D839" s="948">
        <v>57.13</v>
      </c>
    </row>
    <row r="840" spans="1:4" x14ac:dyDescent="0.25">
      <c r="A840" s="947">
        <v>96389</v>
      </c>
      <c r="B840" s="945" t="s">
        <v>49313</v>
      </c>
      <c r="C840" s="947" t="s">
        <v>20</v>
      </c>
      <c r="D840" s="948">
        <v>50.22</v>
      </c>
    </row>
    <row r="841" spans="1:4" x14ac:dyDescent="0.25">
      <c r="A841" s="947">
        <v>105575</v>
      </c>
      <c r="B841" s="945" t="s">
        <v>49345</v>
      </c>
      <c r="C841" s="947" t="s">
        <v>20</v>
      </c>
      <c r="D841" s="948">
        <v>49.16</v>
      </c>
    </row>
    <row r="842" spans="1:4" x14ac:dyDescent="0.25">
      <c r="A842" s="947">
        <v>105599</v>
      </c>
      <c r="B842" s="945" t="s">
        <v>50249</v>
      </c>
      <c r="C842" s="947" t="s">
        <v>20</v>
      </c>
      <c r="D842" s="948">
        <v>0</v>
      </c>
    </row>
    <row r="843" spans="1:4" x14ac:dyDescent="0.25">
      <c r="A843" s="947">
        <v>105607</v>
      </c>
      <c r="B843" s="945" t="s">
        <v>50250</v>
      </c>
      <c r="C843" s="947" t="s">
        <v>20</v>
      </c>
      <c r="D843" s="948">
        <v>0</v>
      </c>
    </row>
    <row r="844" spans="1:4" x14ac:dyDescent="0.25">
      <c r="A844" s="947">
        <v>105615</v>
      </c>
      <c r="B844" s="945" t="s">
        <v>50251</v>
      </c>
      <c r="C844" s="947" t="s">
        <v>20</v>
      </c>
      <c r="D844" s="948">
        <v>0</v>
      </c>
    </row>
    <row r="845" spans="1:4" x14ac:dyDescent="0.25">
      <c r="A845" s="947">
        <v>105623</v>
      </c>
      <c r="B845" s="945" t="s">
        <v>49363</v>
      </c>
      <c r="C845" s="947" t="s">
        <v>20</v>
      </c>
      <c r="D845" s="948">
        <v>88.97</v>
      </c>
    </row>
    <row r="846" spans="1:4" x14ac:dyDescent="0.25">
      <c r="A846" s="947">
        <v>96390</v>
      </c>
      <c r="B846" s="945" t="s">
        <v>49314</v>
      </c>
      <c r="C846" s="947" t="s">
        <v>20</v>
      </c>
      <c r="D846" s="948">
        <v>82.06</v>
      </c>
    </row>
    <row r="847" spans="1:4" x14ac:dyDescent="0.25">
      <c r="A847" s="947">
        <v>105631</v>
      </c>
      <c r="B847" s="945" t="s">
        <v>49371</v>
      </c>
      <c r="C847" s="947" t="s">
        <v>20</v>
      </c>
      <c r="D847" s="948">
        <v>81</v>
      </c>
    </row>
    <row r="848" spans="1:4" x14ac:dyDescent="0.25">
      <c r="A848" s="947">
        <v>105600</v>
      </c>
      <c r="B848" s="945" t="s">
        <v>50252</v>
      </c>
      <c r="C848" s="947" t="s">
        <v>20</v>
      </c>
      <c r="D848" s="948">
        <v>0</v>
      </c>
    </row>
    <row r="849" spans="1:4" x14ac:dyDescent="0.25">
      <c r="A849" s="947">
        <v>105608</v>
      </c>
      <c r="B849" s="945" t="s">
        <v>50253</v>
      </c>
      <c r="C849" s="947" t="s">
        <v>20</v>
      </c>
      <c r="D849" s="948">
        <v>0</v>
      </c>
    </row>
    <row r="850" spans="1:4" x14ac:dyDescent="0.25">
      <c r="A850" s="947">
        <v>105616</v>
      </c>
      <c r="B850" s="945" t="s">
        <v>50254</v>
      </c>
      <c r="C850" s="947" t="s">
        <v>20</v>
      </c>
      <c r="D850" s="948">
        <v>0</v>
      </c>
    </row>
    <row r="851" spans="1:4" x14ac:dyDescent="0.25">
      <c r="A851" s="947">
        <v>105585</v>
      </c>
      <c r="B851" s="945" t="s">
        <v>49353</v>
      </c>
      <c r="C851" s="947" t="s">
        <v>20</v>
      </c>
      <c r="D851" s="948">
        <v>136.53</v>
      </c>
    </row>
    <row r="852" spans="1:4" x14ac:dyDescent="0.25">
      <c r="A852" s="947">
        <v>100572</v>
      </c>
      <c r="B852" s="945" t="s">
        <v>49330</v>
      </c>
      <c r="C852" s="947" t="s">
        <v>20</v>
      </c>
      <c r="D852" s="948">
        <v>124.72</v>
      </c>
    </row>
    <row r="853" spans="1:4" x14ac:dyDescent="0.25">
      <c r="A853" s="947">
        <v>105588</v>
      </c>
      <c r="B853" s="945" t="s">
        <v>49356</v>
      </c>
      <c r="C853" s="947" t="s">
        <v>20</v>
      </c>
      <c r="D853" s="948">
        <v>123.57</v>
      </c>
    </row>
    <row r="854" spans="1:4" x14ac:dyDescent="0.25">
      <c r="A854" s="947">
        <v>105583</v>
      </c>
      <c r="B854" s="945" t="s">
        <v>50255</v>
      </c>
      <c r="C854" s="947" t="s">
        <v>20</v>
      </c>
      <c r="D854" s="948">
        <v>0</v>
      </c>
    </row>
    <row r="855" spans="1:4" x14ac:dyDescent="0.25">
      <c r="A855" s="947">
        <v>105719</v>
      </c>
      <c r="B855" s="945" t="s">
        <v>50256</v>
      </c>
      <c r="C855" s="947" t="s">
        <v>20</v>
      </c>
      <c r="D855" s="948">
        <v>0</v>
      </c>
    </row>
    <row r="856" spans="1:4" x14ac:dyDescent="0.25">
      <c r="A856" s="947">
        <v>105721</v>
      </c>
      <c r="B856" s="945" t="s">
        <v>50257</v>
      </c>
      <c r="C856" s="947" t="s">
        <v>20</v>
      </c>
      <c r="D856" s="948">
        <v>0</v>
      </c>
    </row>
    <row r="857" spans="1:4" x14ac:dyDescent="0.25">
      <c r="A857" s="947">
        <v>105592</v>
      </c>
      <c r="B857" s="945" t="s">
        <v>49358</v>
      </c>
      <c r="C857" s="947" t="s">
        <v>20</v>
      </c>
      <c r="D857" s="948">
        <v>121.65</v>
      </c>
    </row>
    <row r="858" spans="1:4" x14ac:dyDescent="0.25">
      <c r="A858" s="947">
        <v>100573</v>
      </c>
      <c r="B858" s="945" t="s">
        <v>49331</v>
      </c>
      <c r="C858" s="947" t="s">
        <v>20</v>
      </c>
      <c r="D858" s="948">
        <v>109.84</v>
      </c>
    </row>
    <row r="859" spans="1:4" x14ac:dyDescent="0.25">
      <c r="A859" s="947">
        <v>105595</v>
      </c>
      <c r="B859" s="945" t="s">
        <v>49361</v>
      </c>
      <c r="C859" s="947" t="s">
        <v>20</v>
      </c>
      <c r="D859" s="948">
        <v>108.69</v>
      </c>
    </row>
    <row r="860" spans="1:4" x14ac:dyDescent="0.25">
      <c r="A860" s="947">
        <v>105590</v>
      </c>
      <c r="B860" s="945" t="s">
        <v>50258</v>
      </c>
      <c r="C860" s="947" t="s">
        <v>20</v>
      </c>
      <c r="D860" s="948">
        <v>0</v>
      </c>
    </row>
    <row r="861" spans="1:4" x14ac:dyDescent="0.25">
      <c r="A861" s="947">
        <v>105723</v>
      </c>
      <c r="B861" s="945" t="s">
        <v>50259</v>
      </c>
      <c r="C861" s="947" t="s">
        <v>20</v>
      </c>
      <c r="D861" s="948">
        <v>0</v>
      </c>
    </row>
    <row r="862" spans="1:4" x14ac:dyDescent="0.25">
      <c r="A862" s="947">
        <v>105725</v>
      </c>
      <c r="B862" s="945" t="s">
        <v>50260</v>
      </c>
      <c r="C862" s="947" t="s">
        <v>20</v>
      </c>
      <c r="D862" s="948">
        <v>0</v>
      </c>
    </row>
    <row r="863" spans="1:4" x14ac:dyDescent="0.25">
      <c r="A863" s="947">
        <v>105566</v>
      </c>
      <c r="B863" s="945" t="s">
        <v>49336</v>
      </c>
      <c r="C863" s="947" t="s">
        <v>20</v>
      </c>
      <c r="D863" s="948">
        <v>13.17</v>
      </c>
    </row>
    <row r="864" spans="1:4" x14ac:dyDescent="0.25">
      <c r="A864" s="947">
        <v>96388</v>
      </c>
      <c r="B864" s="945" t="s">
        <v>49312</v>
      </c>
      <c r="C864" s="947" t="s">
        <v>20</v>
      </c>
      <c r="D864" s="948">
        <v>10.53</v>
      </c>
    </row>
    <row r="865" spans="1:4" x14ac:dyDescent="0.25">
      <c r="A865" s="947">
        <v>105569</v>
      </c>
      <c r="B865" s="945" t="s">
        <v>49339</v>
      </c>
      <c r="C865" s="947" t="s">
        <v>20</v>
      </c>
      <c r="D865" s="948">
        <v>8.7100000000000009</v>
      </c>
    </row>
    <row r="866" spans="1:4" x14ac:dyDescent="0.25">
      <c r="A866" s="947">
        <v>101767</v>
      </c>
      <c r="B866" s="945" t="s">
        <v>49334</v>
      </c>
      <c r="C866" s="947" t="s">
        <v>20</v>
      </c>
      <c r="D866" s="948">
        <v>35.78</v>
      </c>
    </row>
    <row r="867" spans="1:4" x14ac:dyDescent="0.25">
      <c r="A867" s="947">
        <v>101768</v>
      </c>
      <c r="B867" s="945" t="s">
        <v>49335</v>
      </c>
      <c r="C867" s="947" t="s">
        <v>20</v>
      </c>
      <c r="D867" s="948">
        <v>30.47</v>
      </c>
    </row>
    <row r="868" spans="1:4" x14ac:dyDescent="0.25">
      <c r="A868" s="947">
        <v>100574</v>
      </c>
      <c r="B868" s="945" t="s">
        <v>49332</v>
      </c>
      <c r="C868" s="947" t="s">
        <v>20</v>
      </c>
      <c r="D868" s="948">
        <v>1.71</v>
      </c>
    </row>
    <row r="869" spans="1:4" x14ac:dyDescent="0.25">
      <c r="A869" s="947">
        <v>102470</v>
      </c>
      <c r="B869" s="945" t="s">
        <v>50261</v>
      </c>
      <c r="C869" s="947" t="s">
        <v>3</v>
      </c>
      <c r="D869" s="948">
        <v>0</v>
      </c>
    </row>
    <row r="870" spans="1:4" x14ac:dyDescent="0.25">
      <c r="A870" s="947">
        <v>105756</v>
      </c>
      <c r="B870" s="945" t="s">
        <v>50262</v>
      </c>
      <c r="C870" s="947" t="s">
        <v>3</v>
      </c>
      <c r="D870" s="948">
        <v>0</v>
      </c>
    </row>
    <row r="871" spans="1:4" x14ac:dyDescent="0.25">
      <c r="A871" s="947">
        <v>104375</v>
      </c>
      <c r="B871" s="945" t="s">
        <v>50263</v>
      </c>
      <c r="C871" s="947" t="s">
        <v>3</v>
      </c>
      <c r="D871" s="948">
        <v>0</v>
      </c>
    </row>
    <row r="872" spans="1:4" x14ac:dyDescent="0.25">
      <c r="A872" s="947">
        <v>105757</v>
      </c>
      <c r="B872" s="945" t="s">
        <v>50264</v>
      </c>
      <c r="C872" s="947" t="s">
        <v>3</v>
      </c>
      <c r="D872" s="948">
        <v>0</v>
      </c>
    </row>
    <row r="873" spans="1:4" x14ac:dyDescent="0.25">
      <c r="A873" s="947">
        <v>105562</v>
      </c>
      <c r="B873" s="945" t="s">
        <v>49304</v>
      </c>
      <c r="C873" s="947" t="s">
        <v>20</v>
      </c>
      <c r="D873" s="948">
        <v>9.6999999999999993</v>
      </c>
    </row>
    <row r="874" spans="1:4" x14ac:dyDescent="0.25">
      <c r="A874" s="947">
        <v>105563</v>
      </c>
      <c r="B874" s="945" t="s">
        <v>49305</v>
      </c>
      <c r="C874" s="947" t="s">
        <v>20</v>
      </c>
      <c r="D874" s="948">
        <v>7.8</v>
      </c>
    </row>
    <row r="875" spans="1:4" x14ac:dyDescent="0.25">
      <c r="A875" s="947">
        <v>105565</v>
      </c>
      <c r="B875" s="945" t="s">
        <v>49307</v>
      </c>
      <c r="C875" s="947" t="s">
        <v>20</v>
      </c>
      <c r="D875" s="948">
        <v>7.23</v>
      </c>
    </row>
    <row r="876" spans="1:4" x14ac:dyDescent="0.25">
      <c r="A876" s="947">
        <v>105557</v>
      </c>
      <c r="B876" s="945" t="s">
        <v>49299</v>
      </c>
      <c r="C876" s="947" t="s">
        <v>20</v>
      </c>
      <c r="D876" s="948">
        <v>18.89</v>
      </c>
    </row>
    <row r="877" spans="1:4" x14ac:dyDescent="0.25">
      <c r="A877" s="947">
        <v>105558</v>
      </c>
      <c r="B877" s="945" t="s">
        <v>49300</v>
      </c>
      <c r="C877" s="947" t="s">
        <v>20</v>
      </c>
      <c r="D877" s="948">
        <v>16.25</v>
      </c>
    </row>
    <row r="878" spans="1:4" x14ac:dyDescent="0.25">
      <c r="A878" s="947">
        <v>105560</v>
      </c>
      <c r="B878" s="945" t="s">
        <v>49302</v>
      </c>
      <c r="C878" s="947" t="s">
        <v>20</v>
      </c>
      <c r="D878" s="948">
        <v>14.83</v>
      </c>
    </row>
    <row r="879" spans="1:4" x14ac:dyDescent="0.25">
      <c r="A879" s="947">
        <v>96386</v>
      </c>
      <c r="B879" s="945" t="s">
        <v>49297</v>
      </c>
      <c r="C879" s="947" t="s">
        <v>20</v>
      </c>
      <c r="D879" s="948">
        <v>7.75</v>
      </c>
    </row>
    <row r="880" spans="1:4" x14ac:dyDescent="0.25">
      <c r="A880" s="947">
        <v>105564</v>
      </c>
      <c r="B880" s="945" t="s">
        <v>49306</v>
      </c>
      <c r="C880" s="947" t="s">
        <v>20</v>
      </c>
      <c r="D880" s="948">
        <v>7.19</v>
      </c>
    </row>
    <row r="881" spans="1:4" x14ac:dyDescent="0.25">
      <c r="A881" s="947">
        <v>105561</v>
      </c>
      <c r="B881" s="945" t="s">
        <v>49303</v>
      </c>
      <c r="C881" s="947" t="s">
        <v>20</v>
      </c>
      <c r="D881" s="948">
        <v>9.51</v>
      </c>
    </row>
    <row r="882" spans="1:4" x14ac:dyDescent="0.25">
      <c r="A882" s="947">
        <v>96385</v>
      </c>
      <c r="B882" s="945" t="s">
        <v>49296</v>
      </c>
      <c r="C882" s="947" t="s">
        <v>20</v>
      </c>
      <c r="D882" s="948">
        <v>14.65</v>
      </c>
    </row>
    <row r="883" spans="1:4" x14ac:dyDescent="0.25">
      <c r="A883" s="947">
        <v>105556</v>
      </c>
      <c r="B883" s="945" t="s">
        <v>49298</v>
      </c>
      <c r="C883" s="947" t="s">
        <v>20</v>
      </c>
      <c r="D883" s="948">
        <v>16.48</v>
      </c>
    </row>
    <row r="884" spans="1:4" x14ac:dyDescent="0.25">
      <c r="A884" s="947">
        <v>105559</v>
      </c>
      <c r="B884" s="945" t="s">
        <v>49301</v>
      </c>
      <c r="C884" s="947" t="s">
        <v>20</v>
      </c>
      <c r="D884" s="948">
        <v>12.43</v>
      </c>
    </row>
    <row r="885" spans="1:4" x14ac:dyDescent="0.25">
      <c r="A885" s="947">
        <v>105733</v>
      </c>
      <c r="B885" s="945" t="s">
        <v>49417</v>
      </c>
      <c r="C885" s="947" t="s">
        <v>20</v>
      </c>
      <c r="D885" s="948">
        <v>264.83999999999997</v>
      </c>
    </row>
    <row r="886" spans="1:4" x14ac:dyDescent="0.25">
      <c r="A886" s="947">
        <v>105734</v>
      </c>
      <c r="B886" s="945" t="s">
        <v>49418</v>
      </c>
      <c r="C886" s="947" t="s">
        <v>20</v>
      </c>
      <c r="D886" s="948">
        <v>257.54000000000002</v>
      </c>
    </row>
    <row r="887" spans="1:4" x14ac:dyDescent="0.25">
      <c r="A887" s="947">
        <v>105736</v>
      </c>
      <c r="B887" s="945" t="s">
        <v>49420</v>
      </c>
      <c r="C887" s="947" t="s">
        <v>20</v>
      </c>
      <c r="D887" s="948">
        <v>253.85</v>
      </c>
    </row>
    <row r="888" spans="1:4" x14ac:dyDescent="0.25">
      <c r="A888" s="947">
        <v>105728</v>
      </c>
      <c r="B888" s="945" t="s">
        <v>49412</v>
      </c>
      <c r="C888" s="947" t="s">
        <v>20</v>
      </c>
      <c r="D888" s="948">
        <v>200.69</v>
      </c>
    </row>
    <row r="889" spans="1:4" x14ac:dyDescent="0.25">
      <c r="A889" s="947">
        <v>105729</v>
      </c>
      <c r="B889" s="945" t="s">
        <v>49413</v>
      </c>
      <c r="C889" s="947" t="s">
        <v>20</v>
      </c>
      <c r="D889" s="948">
        <v>195.12</v>
      </c>
    </row>
    <row r="890" spans="1:4" x14ac:dyDescent="0.25">
      <c r="A890" s="947">
        <v>105731</v>
      </c>
      <c r="B890" s="945" t="s">
        <v>49415</v>
      </c>
      <c r="C890" s="947" t="s">
        <v>20</v>
      </c>
      <c r="D890" s="948">
        <v>192.29</v>
      </c>
    </row>
    <row r="891" spans="1:4" x14ac:dyDescent="0.25">
      <c r="A891" s="947">
        <v>105738</v>
      </c>
      <c r="B891" s="945" t="s">
        <v>49422</v>
      </c>
      <c r="C891" s="947" t="s">
        <v>20</v>
      </c>
      <c r="D891" s="948">
        <v>342.55</v>
      </c>
    </row>
    <row r="892" spans="1:4" x14ac:dyDescent="0.25">
      <c r="A892" s="947">
        <v>105739</v>
      </c>
      <c r="B892" s="945" t="s">
        <v>49423</v>
      </c>
      <c r="C892" s="947" t="s">
        <v>20</v>
      </c>
      <c r="D892" s="948">
        <v>337.08</v>
      </c>
    </row>
    <row r="893" spans="1:4" x14ac:dyDescent="0.25">
      <c r="A893" s="947">
        <v>105741</v>
      </c>
      <c r="B893" s="945" t="s">
        <v>49425</v>
      </c>
      <c r="C893" s="947" t="s">
        <v>20</v>
      </c>
      <c r="D893" s="948">
        <v>334.2</v>
      </c>
    </row>
    <row r="894" spans="1:4" x14ac:dyDescent="0.25">
      <c r="A894" s="947">
        <v>105750</v>
      </c>
      <c r="B894" s="945" t="s">
        <v>49434</v>
      </c>
      <c r="C894" s="947" t="s">
        <v>20</v>
      </c>
      <c r="D894" s="948">
        <v>187.32</v>
      </c>
    </row>
    <row r="895" spans="1:4" x14ac:dyDescent="0.25">
      <c r="A895" s="947">
        <v>105751</v>
      </c>
      <c r="B895" s="945" t="s">
        <v>49435</v>
      </c>
      <c r="C895" s="947" t="s">
        <v>20</v>
      </c>
      <c r="D895" s="948">
        <v>184.56</v>
      </c>
    </row>
    <row r="896" spans="1:4" x14ac:dyDescent="0.25">
      <c r="A896" s="947">
        <v>105753</v>
      </c>
      <c r="B896" s="945" t="s">
        <v>49437</v>
      </c>
      <c r="C896" s="947" t="s">
        <v>20</v>
      </c>
      <c r="D896" s="948">
        <v>182.04</v>
      </c>
    </row>
    <row r="897" spans="1:4" x14ac:dyDescent="0.25">
      <c r="A897" s="947">
        <v>105755</v>
      </c>
      <c r="B897" s="945" t="s">
        <v>49439</v>
      </c>
      <c r="C897" s="947" t="s">
        <v>20</v>
      </c>
      <c r="D897" s="948">
        <v>179.61</v>
      </c>
    </row>
    <row r="898" spans="1:4" x14ac:dyDescent="0.25">
      <c r="A898" s="947">
        <v>105743</v>
      </c>
      <c r="B898" s="945" t="s">
        <v>49427</v>
      </c>
      <c r="C898" s="947" t="s">
        <v>20</v>
      </c>
      <c r="D898" s="948">
        <v>142.43</v>
      </c>
    </row>
    <row r="899" spans="1:4" x14ac:dyDescent="0.25">
      <c r="A899" s="947">
        <v>105744</v>
      </c>
      <c r="B899" s="945" t="s">
        <v>49428</v>
      </c>
      <c r="C899" s="947" t="s">
        <v>20</v>
      </c>
      <c r="D899" s="948">
        <v>139.69999999999999</v>
      </c>
    </row>
    <row r="900" spans="1:4" x14ac:dyDescent="0.25">
      <c r="A900" s="947">
        <v>105746</v>
      </c>
      <c r="B900" s="945" t="s">
        <v>49430</v>
      </c>
      <c r="C900" s="947" t="s">
        <v>20</v>
      </c>
      <c r="D900" s="948">
        <v>136.96</v>
      </c>
    </row>
    <row r="901" spans="1:4" x14ac:dyDescent="0.25">
      <c r="A901" s="947">
        <v>105748</v>
      </c>
      <c r="B901" s="945" t="s">
        <v>49432</v>
      </c>
      <c r="C901" s="947" t="s">
        <v>20</v>
      </c>
      <c r="D901" s="948">
        <v>134.21</v>
      </c>
    </row>
    <row r="902" spans="1:4" x14ac:dyDescent="0.25">
      <c r="A902" s="947">
        <v>105660</v>
      </c>
      <c r="B902" s="945" t="s">
        <v>49380</v>
      </c>
      <c r="C902" s="947" t="s">
        <v>20</v>
      </c>
      <c r="D902" s="948">
        <v>203.83</v>
      </c>
    </row>
    <row r="903" spans="1:4" x14ac:dyDescent="0.25">
      <c r="A903" s="947">
        <v>105663</v>
      </c>
      <c r="B903" s="945" t="s">
        <v>49383</v>
      </c>
      <c r="C903" s="947" t="s">
        <v>20</v>
      </c>
      <c r="D903" s="948">
        <v>191.75</v>
      </c>
    </row>
    <row r="904" spans="1:4" x14ac:dyDescent="0.25">
      <c r="A904" s="947">
        <v>105669</v>
      </c>
      <c r="B904" s="945" t="s">
        <v>49389</v>
      </c>
      <c r="C904" s="947" t="s">
        <v>20</v>
      </c>
      <c r="D904" s="948">
        <v>185.68</v>
      </c>
    </row>
    <row r="905" spans="1:4" x14ac:dyDescent="0.25">
      <c r="A905" s="947">
        <v>105642</v>
      </c>
      <c r="B905" s="945" t="s">
        <v>50265</v>
      </c>
      <c r="C905" s="947" t="s">
        <v>20</v>
      </c>
      <c r="D905" s="948">
        <v>0</v>
      </c>
    </row>
    <row r="906" spans="1:4" x14ac:dyDescent="0.25">
      <c r="A906" s="947">
        <v>105648</v>
      </c>
      <c r="B906" s="945" t="s">
        <v>50266</v>
      </c>
      <c r="C906" s="947" t="s">
        <v>20</v>
      </c>
      <c r="D906" s="948">
        <v>0</v>
      </c>
    </row>
    <row r="907" spans="1:4" x14ac:dyDescent="0.25">
      <c r="A907" s="947">
        <v>105654</v>
      </c>
      <c r="B907" s="945" t="s">
        <v>50267</v>
      </c>
      <c r="C907" s="947" t="s">
        <v>20</v>
      </c>
      <c r="D907" s="948">
        <v>0</v>
      </c>
    </row>
    <row r="908" spans="1:4" x14ac:dyDescent="0.25">
      <c r="A908" s="947">
        <v>105661</v>
      </c>
      <c r="B908" s="945" t="s">
        <v>49381</v>
      </c>
      <c r="C908" s="947" t="s">
        <v>20</v>
      </c>
      <c r="D908" s="948">
        <v>233.04</v>
      </c>
    </row>
    <row r="909" spans="1:4" x14ac:dyDescent="0.25">
      <c r="A909" s="947">
        <v>105664</v>
      </c>
      <c r="B909" s="945" t="s">
        <v>49384</v>
      </c>
      <c r="C909" s="947" t="s">
        <v>20</v>
      </c>
      <c r="D909" s="948">
        <v>220.96</v>
      </c>
    </row>
    <row r="910" spans="1:4" x14ac:dyDescent="0.25">
      <c r="A910" s="947">
        <v>105670</v>
      </c>
      <c r="B910" s="945" t="s">
        <v>49390</v>
      </c>
      <c r="C910" s="947" t="s">
        <v>20</v>
      </c>
      <c r="D910" s="948">
        <v>214.89</v>
      </c>
    </row>
    <row r="911" spans="1:4" x14ac:dyDescent="0.25">
      <c r="A911" s="947">
        <v>105643</v>
      </c>
      <c r="B911" s="945" t="s">
        <v>50268</v>
      </c>
      <c r="C911" s="947" t="s">
        <v>20</v>
      </c>
      <c r="D911" s="948">
        <v>0</v>
      </c>
    </row>
    <row r="912" spans="1:4" x14ac:dyDescent="0.25">
      <c r="A912" s="947">
        <v>105649</v>
      </c>
      <c r="B912" s="945" t="s">
        <v>50269</v>
      </c>
      <c r="C912" s="947" t="s">
        <v>20</v>
      </c>
      <c r="D912" s="948">
        <v>0</v>
      </c>
    </row>
    <row r="913" spans="1:4" x14ac:dyDescent="0.25">
      <c r="A913" s="947">
        <v>105655</v>
      </c>
      <c r="B913" s="945" t="s">
        <v>50270</v>
      </c>
      <c r="C913" s="947" t="s">
        <v>20</v>
      </c>
      <c r="D913" s="948">
        <v>0</v>
      </c>
    </row>
    <row r="914" spans="1:4" x14ac:dyDescent="0.25">
      <c r="A914" s="947">
        <v>105662</v>
      </c>
      <c r="B914" s="945" t="s">
        <v>49382</v>
      </c>
      <c r="C914" s="947" t="s">
        <v>20</v>
      </c>
      <c r="D914" s="948">
        <v>261.82</v>
      </c>
    </row>
    <row r="915" spans="1:4" x14ac:dyDescent="0.25">
      <c r="A915" s="947">
        <v>105665</v>
      </c>
      <c r="B915" s="945" t="s">
        <v>49385</v>
      </c>
      <c r="C915" s="947" t="s">
        <v>20</v>
      </c>
      <c r="D915" s="948">
        <v>249.74</v>
      </c>
    </row>
    <row r="916" spans="1:4" x14ac:dyDescent="0.25">
      <c r="A916" s="947">
        <v>105671</v>
      </c>
      <c r="B916" s="945" t="s">
        <v>49391</v>
      </c>
      <c r="C916" s="947" t="s">
        <v>20</v>
      </c>
      <c r="D916" s="948">
        <v>243.67</v>
      </c>
    </row>
    <row r="917" spans="1:4" x14ac:dyDescent="0.25">
      <c r="A917" s="947">
        <v>105644</v>
      </c>
      <c r="B917" s="945" t="s">
        <v>50271</v>
      </c>
      <c r="C917" s="947" t="s">
        <v>20</v>
      </c>
      <c r="D917" s="948">
        <v>0</v>
      </c>
    </row>
    <row r="918" spans="1:4" x14ac:dyDescent="0.25">
      <c r="A918" s="947">
        <v>105650</v>
      </c>
      <c r="B918" s="945" t="s">
        <v>50272</v>
      </c>
      <c r="C918" s="947" t="s">
        <v>20</v>
      </c>
      <c r="D918" s="948">
        <v>0</v>
      </c>
    </row>
    <row r="919" spans="1:4" x14ac:dyDescent="0.25">
      <c r="A919" s="947">
        <v>105656</v>
      </c>
      <c r="B919" s="945" t="s">
        <v>50273</v>
      </c>
      <c r="C919" s="947" t="s">
        <v>20</v>
      </c>
      <c r="D919" s="948">
        <v>0</v>
      </c>
    </row>
    <row r="920" spans="1:4" x14ac:dyDescent="0.25">
      <c r="A920" s="947">
        <v>105577</v>
      </c>
      <c r="B920" s="945" t="s">
        <v>49347</v>
      </c>
      <c r="C920" s="947" t="s">
        <v>20</v>
      </c>
      <c r="D920" s="948">
        <v>141.47</v>
      </c>
    </row>
    <row r="921" spans="1:4" x14ac:dyDescent="0.25">
      <c r="A921" s="947">
        <v>105578</v>
      </c>
      <c r="B921" s="945" t="s">
        <v>49348</v>
      </c>
      <c r="C921" s="947" t="s">
        <v>20</v>
      </c>
      <c r="D921" s="948">
        <v>129.38999999999999</v>
      </c>
    </row>
    <row r="922" spans="1:4" x14ac:dyDescent="0.25">
      <c r="A922" s="947">
        <v>105712</v>
      </c>
      <c r="B922" s="945" t="s">
        <v>49409</v>
      </c>
      <c r="C922" s="947" t="s">
        <v>20</v>
      </c>
      <c r="D922" s="948">
        <v>123.32</v>
      </c>
    </row>
    <row r="923" spans="1:4" x14ac:dyDescent="0.25">
      <c r="A923" s="947">
        <v>105637</v>
      </c>
      <c r="B923" s="945" t="s">
        <v>50274</v>
      </c>
      <c r="C923" s="947" t="s">
        <v>20</v>
      </c>
      <c r="D923" s="948">
        <v>0</v>
      </c>
    </row>
    <row r="924" spans="1:4" x14ac:dyDescent="0.25">
      <c r="A924" s="947">
        <v>105707</v>
      </c>
      <c r="B924" s="945" t="s">
        <v>50275</v>
      </c>
      <c r="C924" s="947" t="s">
        <v>20</v>
      </c>
      <c r="D924" s="948">
        <v>0</v>
      </c>
    </row>
    <row r="925" spans="1:4" x14ac:dyDescent="0.25">
      <c r="A925" s="947">
        <v>105709</v>
      </c>
      <c r="B925" s="945" t="s">
        <v>50276</v>
      </c>
      <c r="C925" s="947" t="s">
        <v>20</v>
      </c>
      <c r="D925" s="948">
        <v>0</v>
      </c>
    </row>
    <row r="926" spans="1:4" x14ac:dyDescent="0.25">
      <c r="A926" s="947">
        <v>105693</v>
      </c>
      <c r="B926" s="945" t="s">
        <v>49395</v>
      </c>
      <c r="C926" s="947" t="s">
        <v>20</v>
      </c>
      <c r="D926" s="948">
        <v>189.55</v>
      </c>
    </row>
    <row r="927" spans="1:4" x14ac:dyDescent="0.25">
      <c r="A927" s="947">
        <v>105696</v>
      </c>
      <c r="B927" s="945" t="s">
        <v>49398</v>
      </c>
      <c r="C927" s="947" t="s">
        <v>20</v>
      </c>
      <c r="D927" s="948">
        <v>177.47</v>
      </c>
    </row>
    <row r="928" spans="1:4" x14ac:dyDescent="0.25">
      <c r="A928" s="947">
        <v>105702</v>
      </c>
      <c r="B928" s="945" t="s">
        <v>49404</v>
      </c>
      <c r="C928" s="947" t="s">
        <v>20</v>
      </c>
      <c r="D928" s="948">
        <v>171.4</v>
      </c>
    </row>
    <row r="929" spans="1:4" x14ac:dyDescent="0.25">
      <c r="A929" s="947">
        <v>105675</v>
      </c>
      <c r="B929" s="945" t="s">
        <v>50277</v>
      </c>
      <c r="C929" s="947" t="s">
        <v>20</v>
      </c>
      <c r="D929" s="948">
        <v>0</v>
      </c>
    </row>
    <row r="930" spans="1:4" x14ac:dyDescent="0.25">
      <c r="A930" s="947">
        <v>105681</v>
      </c>
      <c r="B930" s="945" t="s">
        <v>50278</v>
      </c>
      <c r="C930" s="947" t="s">
        <v>20</v>
      </c>
      <c r="D930" s="948">
        <v>0</v>
      </c>
    </row>
    <row r="931" spans="1:4" x14ac:dyDescent="0.25">
      <c r="A931" s="947">
        <v>105687</v>
      </c>
      <c r="B931" s="945" t="s">
        <v>50279</v>
      </c>
      <c r="C931" s="947" t="s">
        <v>20</v>
      </c>
      <c r="D931" s="948">
        <v>0</v>
      </c>
    </row>
    <row r="932" spans="1:4" x14ac:dyDescent="0.25">
      <c r="A932" s="947">
        <v>105694</v>
      </c>
      <c r="B932" s="945" t="s">
        <v>49396</v>
      </c>
      <c r="C932" s="947" t="s">
        <v>20</v>
      </c>
      <c r="D932" s="948">
        <v>219.05</v>
      </c>
    </row>
    <row r="933" spans="1:4" x14ac:dyDescent="0.25">
      <c r="A933" s="947">
        <v>105697</v>
      </c>
      <c r="B933" s="945" t="s">
        <v>49399</v>
      </c>
      <c r="C933" s="947" t="s">
        <v>20</v>
      </c>
      <c r="D933" s="948">
        <v>206.97</v>
      </c>
    </row>
    <row r="934" spans="1:4" x14ac:dyDescent="0.25">
      <c r="A934" s="947">
        <v>105703</v>
      </c>
      <c r="B934" s="945" t="s">
        <v>49405</v>
      </c>
      <c r="C934" s="947" t="s">
        <v>20</v>
      </c>
      <c r="D934" s="948">
        <v>200.9</v>
      </c>
    </row>
    <row r="935" spans="1:4" x14ac:dyDescent="0.25">
      <c r="A935" s="947">
        <v>105676</v>
      </c>
      <c r="B935" s="945" t="s">
        <v>50280</v>
      </c>
      <c r="C935" s="947" t="s">
        <v>20</v>
      </c>
      <c r="D935" s="948">
        <v>0</v>
      </c>
    </row>
    <row r="936" spans="1:4" x14ac:dyDescent="0.25">
      <c r="A936" s="947">
        <v>105682</v>
      </c>
      <c r="B936" s="945" t="s">
        <v>50281</v>
      </c>
      <c r="C936" s="947" t="s">
        <v>20</v>
      </c>
      <c r="D936" s="948">
        <v>0</v>
      </c>
    </row>
    <row r="937" spans="1:4" x14ac:dyDescent="0.25">
      <c r="A937" s="947">
        <v>105688</v>
      </c>
      <c r="B937" s="945" t="s">
        <v>50282</v>
      </c>
      <c r="C937" s="947" t="s">
        <v>20</v>
      </c>
      <c r="D937" s="948">
        <v>0</v>
      </c>
    </row>
    <row r="938" spans="1:4" x14ac:dyDescent="0.25">
      <c r="A938" s="947">
        <v>105695</v>
      </c>
      <c r="B938" s="945" t="s">
        <v>49397</v>
      </c>
      <c r="C938" s="947" t="s">
        <v>20</v>
      </c>
      <c r="D938" s="948">
        <v>248.14</v>
      </c>
    </row>
    <row r="939" spans="1:4" x14ac:dyDescent="0.25">
      <c r="A939" s="947">
        <v>105698</v>
      </c>
      <c r="B939" s="945" t="s">
        <v>49400</v>
      </c>
      <c r="C939" s="947" t="s">
        <v>20</v>
      </c>
      <c r="D939" s="948">
        <v>236.06</v>
      </c>
    </row>
    <row r="940" spans="1:4" x14ac:dyDescent="0.25">
      <c r="A940" s="947">
        <v>105704</v>
      </c>
      <c r="B940" s="945" t="s">
        <v>49406</v>
      </c>
      <c r="C940" s="947" t="s">
        <v>20</v>
      </c>
      <c r="D940" s="948">
        <v>229.99</v>
      </c>
    </row>
    <row r="941" spans="1:4" x14ac:dyDescent="0.25">
      <c r="A941" s="947">
        <v>105677</v>
      </c>
      <c r="B941" s="945" t="s">
        <v>50283</v>
      </c>
      <c r="C941" s="947" t="s">
        <v>20</v>
      </c>
      <c r="D941" s="948">
        <v>0</v>
      </c>
    </row>
    <row r="942" spans="1:4" x14ac:dyDescent="0.25">
      <c r="A942" s="947">
        <v>105683</v>
      </c>
      <c r="B942" s="945" t="s">
        <v>50284</v>
      </c>
      <c r="C942" s="947" t="s">
        <v>20</v>
      </c>
      <c r="D942" s="948">
        <v>0</v>
      </c>
    </row>
    <row r="943" spans="1:4" x14ac:dyDescent="0.25">
      <c r="A943" s="947">
        <v>105689</v>
      </c>
      <c r="B943" s="945" t="s">
        <v>50285</v>
      </c>
      <c r="C943" s="947" t="s">
        <v>20</v>
      </c>
      <c r="D943" s="948">
        <v>0</v>
      </c>
    </row>
    <row r="944" spans="1:4" x14ac:dyDescent="0.25">
      <c r="A944" s="947">
        <v>105579</v>
      </c>
      <c r="B944" s="945" t="s">
        <v>49349</v>
      </c>
      <c r="C944" s="947" t="s">
        <v>20</v>
      </c>
      <c r="D944" s="948">
        <v>126.59</v>
      </c>
    </row>
    <row r="945" spans="1:4" x14ac:dyDescent="0.25">
      <c r="A945" s="947">
        <v>105580</v>
      </c>
      <c r="B945" s="945" t="s">
        <v>49350</v>
      </c>
      <c r="C945" s="947" t="s">
        <v>20</v>
      </c>
      <c r="D945" s="948">
        <v>114.51</v>
      </c>
    </row>
    <row r="946" spans="1:4" x14ac:dyDescent="0.25">
      <c r="A946" s="947">
        <v>105582</v>
      </c>
      <c r="B946" s="945" t="s">
        <v>49352</v>
      </c>
      <c r="C946" s="947" t="s">
        <v>20</v>
      </c>
      <c r="D946" s="948">
        <v>108.44</v>
      </c>
    </row>
    <row r="947" spans="1:4" x14ac:dyDescent="0.25">
      <c r="A947" s="947">
        <v>105638</v>
      </c>
      <c r="B947" s="945" t="s">
        <v>50286</v>
      </c>
      <c r="C947" s="947" t="s">
        <v>20</v>
      </c>
      <c r="D947" s="948">
        <v>0</v>
      </c>
    </row>
    <row r="948" spans="1:4" x14ac:dyDescent="0.25">
      <c r="A948" s="947">
        <v>105715</v>
      </c>
      <c r="B948" s="945" t="s">
        <v>50287</v>
      </c>
      <c r="C948" s="947" t="s">
        <v>20</v>
      </c>
      <c r="D948" s="948">
        <v>0</v>
      </c>
    </row>
    <row r="949" spans="1:4" x14ac:dyDescent="0.25">
      <c r="A949" s="947">
        <v>105717</v>
      </c>
      <c r="B949" s="945" t="s">
        <v>50288</v>
      </c>
      <c r="C949" s="947" t="s">
        <v>20</v>
      </c>
      <c r="D949" s="948">
        <v>0</v>
      </c>
    </row>
    <row r="950" spans="1:4" x14ac:dyDescent="0.25">
      <c r="A950" s="947">
        <v>105626</v>
      </c>
      <c r="B950" s="945" t="s">
        <v>49366</v>
      </c>
      <c r="C950" s="947" t="s">
        <v>20</v>
      </c>
      <c r="D950" s="948">
        <v>128.29</v>
      </c>
    </row>
    <row r="951" spans="1:4" x14ac:dyDescent="0.25">
      <c r="A951" s="947">
        <v>105629</v>
      </c>
      <c r="B951" s="945" t="s">
        <v>49369</v>
      </c>
      <c r="C951" s="947" t="s">
        <v>20</v>
      </c>
      <c r="D951" s="948">
        <v>118.61</v>
      </c>
    </row>
    <row r="952" spans="1:4" x14ac:dyDescent="0.25">
      <c r="A952" s="947">
        <v>105635</v>
      </c>
      <c r="B952" s="945" t="s">
        <v>49375</v>
      </c>
      <c r="C952" s="947" t="s">
        <v>20</v>
      </c>
      <c r="D952" s="948">
        <v>117.29</v>
      </c>
    </row>
    <row r="953" spans="1:4" x14ac:dyDescent="0.25">
      <c r="A953" s="947">
        <v>105605</v>
      </c>
      <c r="B953" s="945" t="s">
        <v>50289</v>
      </c>
      <c r="C953" s="947" t="s">
        <v>20</v>
      </c>
      <c r="D953" s="948">
        <v>0</v>
      </c>
    </row>
    <row r="954" spans="1:4" x14ac:dyDescent="0.25">
      <c r="A954" s="947">
        <v>105613</v>
      </c>
      <c r="B954" s="945" t="s">
        <v>50290</v>
      </c>
      <c r="C954" s="947" t="s">
        <v>20</v>
      </c>
      <c r="D954" s="948">
        <v>0</v>
      </c>
    </row>
    <row r="955" spans="1:4" x14ac:dyDescent="0.25">
      <c r="A955" s="947">
        <v>105621</v>
      </c>
      <c r="B955" s="945" t="s">
        <v>50291</v>
      </c>
      <c r="C955" s="947" t="s">
        <v>20</v>
      </c>
      <c r="D955" s="948">
        <v>0</v>
      </c>
    </row>
    <row r="956" spans="1:4" x14ac:dyDescent="0.25">
      <c r="A956" s="947">
        <v>105627</v>
      </c>
      <c r="B956" s="945" t="s">
        <v>49367</v>
      </c>
      <c r="C956" s="947" t="s">
        <v>20</v>
      </c>
      <c r="D956" s="948">
        <v>158.86000000000001</v>
      </c>
    </row>
    <row r="957" spans="1:4" x14ac:dyDescent="0.25">
      <c r="A957" s="947">
        <v>105630</v>
      </c>
      <c r="B957" s="945" t="s">
        <v>49370</v>
      </c>
      <c r="C957" s="947" t="s">
        <v>20</v>
      </c>
      <c r="D957" s="948">
        <v>149.18</v>
      </c>
    </row>
    <row r="958" spans="1:4" x14ac:dyDescent="0.25">
      <c r="A958" s="947">
        <v>105636</v>
      </c>
      <c r="B958" s="945" t="s">
        <v>49376</v>
      </c>
      <c r="C958" s="947" t="s">
        <v>20</v>
      </c>
      <c r="D958" s="948">
        <v>147.86000000000001</v>
      </c>
    </row>
    <row r="959" spans="1:4" x14ac:dyDescent="0.25">
      <c r="A959" s="947">
        <v>105606</v>
      </c>
      <c r="B959" s="945" t="s">
        <v>50292</v>
      </c>
      <c r="C959" s="947" t="s">
        <v>20</v>
      </c>
      <c r="D959" s="948">
        <v>0</v>
      </c>
    </row>
    <row r="960" spans="1:4" x14ac:dyDescent="0.25">
      <c r="A960" s="947">
        <v>105614</v>
      </c>
      <c r="B960" s="945" t="s">
        <v>50293</v>
      </c>
      <c r="C960" s="947" t="s">
        <v>20</v>
      </c>
      <c r="D960" s="948">
        <v>0</v>
      </c>
    </row>
    <row r="961" spans="1:4" x14ac:dyDescent="0.25">
      <c r="A961" s="947">
        <v>105622</v>
      </c>
      <c r="B961" s="945" t="s">
        <v>50294</v>
      </c>
      <c r="C961" s="947" t="s">
        <v>20</v>
      </c>
      <c r="D961" s="948">
        <v>0</v>
      </c>
    </row>
    <row r="962" spans="1:4" x14ac:dyDescent="0.25">
      <c r="A962" s="947">
        <v>105572</v>
      </c>
      <c r="B962" s="945" t="s">
        <v>49342</v>
      </c>
      <c r="C962" s="947" t="s">
        <v>20</v>
      </c>
      <c r="D962" s="948">
        <v>65.459999999999994</v>
      </c>
    </row>
    <row r="963" spans="1:4" x14ac:dyDescent="0.25">
      <c r="A963" s="947">
        <v>105574</v>
      </c>
      <c r="B963" s="945" t="s">
        <v>49344</v>
      </c>
      <c r="C963" s="947" t="s">
        <v>20</v>
      </c>
      <c r="D963" s="948">
        <v>55.78</v>
      </c>
    </row>
    <row r="964" spans="1:4" x14ac:dyDescent="0.25">
      <c r="A964" s="947">
        <v>105576</v>
      </c>
      <c r="B964" s="945" t="s">
        <v>49346</v>
      </c>
      <c r="C964" s="947" t="s">
        <v>20</v>
      </c>
      <c r="D964" s="948">
        <v>54.46</v>
      </c>
    </row>
    <row r="965" spans="1:4" x14ac:dyDescent="0.25">
      <c r="A965" s="947">
        <v>105603</v>
      </c>
      <c r="B965" s="945" t="s">
        <v>50295</v>
      </c>
      <c r="C965" s="947" t="s">
        <v>20</v>
      </c>
      <c r="D965" s="948">
        <v>0</v>
      </c>
    </row>
    <row r="966" spans="1:4" x14ac:dyDescent="0.25">
      <c r="A966" s="947">
        <v>105611</v>
      </c>
      <c r="B966" s="945" t="s">
        <v>50296</v>
      </c>
      <c r="C966" s="947" t="s">
        <v>20</v>
      </c>
      <c r="D966" s="948">
        <v>0</v>
      </c>
    </row>
    <row r="967" spans="1:4" x14ac:dyDescent="0.25">
      <c r="A967" s="947">
        <v>105619</v>
      </c>
      <c r="B967" s="945" t="s">
        <v>50297</v>
      </c>
      <c r="C967" s="947" t="s">
        <v>20</v>
      </c>
      <c r="D967" s="948">
        <v>0</v>
      </c>
    </row>
    <row r="968" spans="1:4" x14ac:dyDescent="0.25">
      <c r="A968" s="947">
        <v>105573</v>
      </c>
      <c r="B968" s="945" t="s">
        <v>49343</v>
      </c>
      <c r="C968" s="947" t="s">
        <v>20</v>
      </c>
      <c r="D968" s="948">
        <v>97.3</v>
      </c>
    </row>
    <row r="969" spans="1:4" x14ac:dyDescent="0.25">
      <c r="A969" s="947">
        <v>105628</v>
      </c>
      <c r="B969" s="945" t="s">
        <v>49368</v>
      </c>
      <c r="C969" s="947" t="s">
        <v>20</v>
      </c>
      <c r="D969" s="948">
        <v>87.62</v>
      </c>
    </row>
    <row r="970" spans="1:4" x14ac:dyDescent="0.25">
      <c r="A970" s="947">
        <v>105634</v>
      </c>
      <c r="B970" s="945" t="s">
        <v>49374</v>
      </c>
      <c r="C970" s="947" t="s">
        <v>20</v>
      </c>
      <c r="D970" s="948">
        <v>86.3</v>
      </c>
    </row>
    <row r="971" spans="1:4" x14ac:dyDescent="0.25">
      <c r="A971" s="947">
        <v>105604</v>
      </c>
      <c r="B971" s="945" t="s">
        <v>50298</v>
      </c>
      <c r="C971" s="947" t="s">
        <v>20</v>
      </c>
      <c r="D971" s="948">
        <v>0</v>
      </c>
    </row>
    <row r="972" spans="1:4" x14ac:dyDescent="0.25">
      <c r="A972" s="947">
        <v>105612</v>
      </c>
      <c r="B972" s="945" t="s">
        <v>50299</v>
      </c>
      <c r="C972" s="947" t="s">
        <v>20</v>
      </c>
      <c r="D972" s="948">
        <v>0</v>
      </c>
    </row>
    <row r="973" spans="1:4" x14ac:dyDescent="0.25">
      <c r="A973" s="947">
        <v>105620</v>
      </c>
      <c r="B973" s="945" t="s">
        <v>50300</v>
      </c>
      <c r="C973" s="947" t="s">
        <v>20</v>
      </c>
      <c r="D973" s="948">
        <v>0</v>
      </c>
    </row>
    <row r="974" spans="1:4" x14ac:dyDescent="0.25">
      <c r="A974" s="947">
        <v>105586</v>
      </c>
      <c r="B974" s="945" t="s">
        <v>49354</v>
      </c>
      <c r="C974" s="947" t="s">
        <v>20</v>
      </c>
      <c r="D974" s="948">
        <v>155.32</v>
      </c>
    </row>
    <row r="975" spans="1:4" x14ac:dyDescent="0.25">
      <c r="A975" s="947">
        <v>105587</v>
      </c>
      <c r="B975" s="945" t="s">
        <v>49355</v>
      </c>
      <c r="C975" s="947" t="s">
        <v>20</v>
      </c>
      <c r="D975" s="948">
        <v>138.65</v>
      </c>
    </row>
    <row r="976" spans="1:4" x14ac:dyDescent="0.25">
      <c r="A976" s="947">
        <v>105589</v>
      </c>
      <c r="B976" s="945" t="s">
        <v>49357</v>
      </c>
      <c r="C976" s="947" t="s">
        <v>20</v>
      </c>
      <c r="D976" s="948">
        <v>137.16</v>
      </c>
    </row>
    <row r="977" spans="1:4" x14ac:dyDescent="0.25">
      <c r="A977" s="947">
        <v>105584</v>
      </c>
      <c r="B977" s="945" t="s">
        <v>50301</v>
      </c>
      <c r="C977" s="947" t="s">
        <v>20</v>
      </c>
      <c r="D977" s="948">
        <v>0</v>
      </c>
    </row>
    <row r="978" spans="1:4" x14ac:dyDescent="0.25">
      <c r="A978" s="947">
        <v>105720</v>
      </c>
      <c r="B978" s="945" t="s">
        <v>50302</v>
      </c>
      <c r="C978" s="947" t="s">
        <v>20</v>
      </c>
      <c r="D978" s="948">
        <v>0</v>
      </c>
    </row>
    <row r="979" spans="1:4" x14ac:dyDescent="0.25">
      <c r="A979" s="947">
        <v>105722</v>
      </c>
      <c r="B979" s="945" t="s">
        <v>50303</v>
      </c>
      <c r="C979" s="947" t="s">
        <v>20</v>
      </c>
      <c r="D979" s="948">
        <v>0</v>
      </c>
    </row>
    <row r="980" spans="1:4" x14ac:dyDescent="0.25">
      <c r="A980" s="947">
        <v>105593</v>
      </c>
      <c r="B980" s="945" t="s">
        <v>49359</v>
      </c>
      <c r="C980" s="947" t="s">
        <v>20</v>
      </c>
      <c r="D980" s="948">
        <v>140.44</v>
      </c>
    </row>
    <row r="981" spans="1:4" x14ac:dyDescent="0.25">
      <c r="A981" s="947">
        <v>105594</v>
      </c>
      <c r="B981" s="945" t="s">
        <v>49360</v>
      </c>
      <c r="C981" s="947" t="s">
        <v>20</v>
      </c>
      <c r="D981" s="948">
        <v>123.77</v>
      </c>
    </row>
    <row r="982" spans="1:4" x14ac:dyDescent="0.25">
      <c r="A982" s="947">
        <v>105596</v>
      </c>
      <c r="B982" s="945" t="s">
        <v>49362</v>
      </c>
      <c r="C982" s="947" t="s">
        <v>20</v>
      </c>
      <c r="D982" s="948">
        <v>122.28</v>
      </c>
    </row>
    <row r="983" spans="1:4" x14ac:dyDescent="0.25">
      <c r="A983" s="947">
        <v>105591</v>
      </c>
      <c r="B983" s="945" t="s">
        <v>50304</v>
      </c>
      <c r="C983" s="947" t="s">
        <v>20</v>
      </c>
      <c r="D983" s="948">
        <v>0</v>
      </c>
    </row>
    <row r="984" spans="1:4" x14ac:dyDescent="0.25">
      <c r="A984" s="947">
        <v>105724</v>
      </c>
      <c r="B984" s="945" t="s">
        <v>50305</v>
      </c>
      <c r="C984" s="947" t="s">
        <v>20</v>
      </c>
      <c r="D984" s="948">
        <v>0</v>
      </c>
    </row>
    <row r="985" spans="1:4" x14ac:dyDescent="0.25">
      <c r="A985" s="947">
        <v>105726</v>
      </c>
      <c r="B985" s="945" t="s">
        <v>50306</v>
      </c>
      <c r="C985" s="947" t="s">
        <v>20</v>
      </c>
      <c r="D985" s="948">
        <v>0</v>
      </c>
    </row>
    <row r="986" spans="1:4" x14ac:dyDescent="0.25">
      <c r="A986" s="947">
        <v>105567</v>
      </c>
      <c r="B986" s="945" t="s">
        <v>49337</v>
      </c>
      <c r="C986" s="947" t="s">
        <v>20</v>
      </c>
      <c r="D986" s="948">
        <v>17.600000000000001</v>
      </c>
    </row>
    <row r="987" spans="1:4" x14ac:dyDescent="0.25">
      <c r="A987" s="947">
        <v>105568</v>
      </c>
      <c r="B987" s="945" t="s">
        <v>49338</v>
      </c>
      <c r="C987" s="947" t="s">
        <v>20</v>
      </c>
      <c r="D987" s="948">
        <v>13.98</v>
      </c>
    </row>
    <row r="988" spans="1:4" x14ac:dyDescent="0.25">
      <c r="A988" s="947">
        <v>105570</v>
      </c>
      <c r="B988" s="945" t="s">
        <v>49340</v>
      </c>
      <c r="C988" s="947" t="s">
        <v>20</v>
      </c>
      <c r="D988" s="948">
        <v>11.52</v>
      </c>
    </row>
    <row r="989" spans="1:4" x14ac:dyDescent="0.25">
      <c r="A989" s="947">
        <v>100575</v>
      </c>
      <c r="B989" s="945" t="s">
        <v>49333</v>
      </c>
      <c r="C989" s="947" t="s">
        <v>3</v>
      </c>
      <c r="D989" s="948">
        <v>2.2799999999999998</v>
      </c>
    </row>
    <row r="990" spans="1:4" x14ac:dyDescent="0.25">
      <c r="A990" s="947">
        <v>100577</v>
      </c>
      <c r="B990" s="945" t="s">
        <v>49309</v>
      </c>
      <c r="C990" s="947" t="s">
        <v>3</v>
      </c>
      <c r="D990" s="948">
        <v>0.57999999999999996</v>
      </c>
    </row>
    <row r="991" spans="1:4" x14ac:dyDescent="0.25">
      <c r="A991" s="947">
        <v>105598</v>
      </c>
      <c r="B991" s="945" t="s">
        <v>49311</v>
      </c>
      <c r="C991" s="947" t="s">
        <v>3</v>
      </c>
      <c r="D991" s="948">
        <v>2.29</v>
      </c>
    </row>
    <row r="992" spans="1:4" x14ac:dyDescent="0.25">
      <c r="A992" s="947">
        <v>100576</v>
      </c>
      <c r="B992" s="945" t="s">
        <v>49308</v>
      </c>
      <c r="C992" s="947" t="s">
        <v>3</v>
      </c>
      <c r="D992" s="948">
        <v>2.42</v>
      </c>
    </row>
    <row r="993" spans="1:4" x14ac:dyDescent="0.25">
      <c r="A993" s="947">
        <v>105597</v>
      </c>
      <c r="B993" s="945" t="s">
        <v>49310</v>
      </c>
      <c r="C993" s="947" t="s">
        <v>3</v>
      </c>
      <c r="D993" s="948">
        <v>4.66</v>
      </c>
    </row>
    <row r="994" spans="1:4" x14ac:dyDescent="0.25">
      <c r="A994" s="947">
        <v>102730</v>
      </c>
      <c r="B994" s="945" t="s">
        <v>26788</v>
      </c>
      <c r="C994" s="947" t="s">
        <v>113</v>
      </c>
      <c r="D994" s="948">
        <v>13.36</v>
      </c>
    </row>
    <row r="995" spans="1:4" x14ac:dyDescent="0.25">
      <c r="A995" s="947">
        <v>102731</v>
      </c>
      <c r="B995" s="945" t="s">
        <v>26790</v>
      </c>
      <c r="C995" s="947" t="s">
        <v>113</v>
      </c>
      <c r="D995" s="948">
        <v>11.11</v>
      </c>
    </row>
    <row r="996" spans="1:4" x14ac:dyDescent="0.25">
      <c r="A996" s="947">
        <v>102732</v>
      </c>
      <c r="B996" s="945" t="s">
        <v>26791</v>
      </c>
      <c r="C996" s="947" t="s">
        <v>113</v>
      </c>
      <c r="D996" s="948">
        <v>10.28</v>
      </c>
    </row>
    <row r="997" spans="1:4" x14ac:dyDescent="0.25">
      <c r="A997" s="947">
        <v>102733</v>
      </c>
      <c r="B997" s="945" t="s">
        <v>26792</v>
      </c>
      <c r="C997" s="947" t="s">
        <v>113</v>
      </c>
      <c r="D997" s="948">
        <v>11.21</v>
      </c>
    </row>
    <row r="998" spans="1:4" x14ac:dyDescent="0.25">
      <c r="A998" s="947">
        <v>102728</v>
      </c>
      <c r="B998" s="945" t="s">
        <v>26786</v>
      </c>
      <c r="C998" s="947" t="s">
        <v>113</v>
      </c>
      <c r="D998" s="948">
        <v>16.899999999999999</v>
      </c>
    </row>
    <row r="999" spans="1:4" x14ac:dyDescent="0.25">
      <c r="A999" s="947">
        <v>102729</v>
      </c>
      <c r="B999" s="945" t="s">
        <v>26787</v>
      </c>
      <c r="C999" s="947" t="s">
        <v>113</v>
      </c>
      <c r="D999" s="948">
        <v>15.29</v>
      </c>
    </row>
    <row r="1000" spans="1:4" x14ac:dyDescent="0.25">
      <c r="A1000" s="947">
        <v>102734</v>
      </c>
      <c r="B1000" s="945" t="s">
        <v>26793</v>
      </c>
      <c r="C1000" s="947" t="s">
        <v>113</v>
      </c>
      <c r="D1000" s="948">
        <v>15.52</v>
      </c>
    </row>
    <row r="1001" spans="1:4" x14ac:dyDescent="0.25">
      <c r="A1001" s="947">
        <v>102735</v>
      </c>
      <c r="B1001" s="945" t="s">
        <v>26794</v>
      </c>
      <c r="C1001" s="947" t="s">
        <v>113</v>
      </c>
      <c r="D1001" s="948">
        <v>14.11</v>
      </c>
    </row>
    <row r="1002" spans="1:4" x14ac:dyDescent="0.25">
      <c r="A1002" s="947">
        <v>102765</v>
      </c>
      <c r="B1002" s="945" t="s">
        <v>26825</v>
      </c>
      <c r="C1002" s="947" t="s">
        <v>5</v>
      </c>
      <c r="D1002" s="948">
        <v>17980.919999999998</v>
      </c>
    </row>
    <row r="1003" spans="1:4" x14ac:dyDescent="0.25">
      <c r="A1003" s="947">
        <v>102795</v>
      </c>
      <c r="B1003" s="945" t="s">
        <v>26855</v>
      </c>
      <c r="C1003" s="947" t="s">
        <v>5</v>
      </c>
      <c r="D1003" s="948">
        <v>35095.15</v>
      </c>
    </row>
    <row r="1004" spans="1:4" x14ac:dyDescent="0.25">
      <c r="A1004" s="947">
        <v>102766</v>
      </c>
      <c r="B1004" s="945" t="s">
        <v>26826</v>
      </c>
      <c r="C1004" s="947" t="s">
        <v>5</v>
      </c>
      <c r="D1004" s="948">
        <v>26897.19</v>
      </c>
    </row>
    <row r="1005" spans="1:4" x14ac:dyDescent="0.25">
      <c r="A1005" s="947">
        <v>102796</v>
      </c>
      <c r="B1005" s="945" t="s">
        <v>26856</v>
      </c>
      <c r="C1005" s="947" t="s">
        <v>5</v>
      </c>
      <c r="D1005" s="948">
        <v>56268.52</v>
      </c>
    </row>
    <row r="1006" spans="1:4" x14ac:dyDescent="0.25">
      <c r="A1006" s="947">
        <v>102767</v>
      </c>
      <c r="B1006" s="945" t="s">
        <v>26827</v>
      </c>
      <c r="C1006" s="947" t="s">
        <v>5</v>
      </c>
      <c r="D1006" s="948">
        <v>37515.339999999997</v>
      </c>
    </row>
    <row r="1007" spans="1:4" x14ac:dyDescent="0.25">
      <c r="A1007" s="947">
        <v>102797</v>
      </c>
      <c r="B1007" s="945" t="s">
        <v>26857</v>
      </c>
      <c r="C1007" s="947" t="s">
        <v>5</v>
      </c>
      <c r="D1007" s="948">
        <v>79600.710000000006</v>
      </c>
    </row>
    <row r="1008" spans="1:4" x14ac:dyDescent="0.25">
      <c r="A1008" s="947">
        <v>102768</v>
      </c>
      <c r="B1008" s="945" t="s">
        <v>26828</v>
      </c>
      <c r="C1008" s="947" t="s">
        <v>5</v>
      </c>
      <c r="D1008" s="948">
        <v>52085.41</v>
      </c>
    </row>
    <row r="1009" spans="1:4" x14ac:dyDescent="0.25">
      <c r="A1009" s="947">
        <v>102798</v>
      </c>
      <c r="B1009" s="945" t="s">
        <v>26858</v>
      </c>
      <c r="C1009" s="947" t="s">
        <v>5</v>
      </c>
      <c r="D1009" s="948">
        <v>97277.26</v>
      </c>
    </row>
    <row r="1010" spans="1:4" x14ac:dyDescent="0.25">
      <c r="A1010" s="947">
        <v>102744</v>
      </c>
      <c r="B1010" s="945" t="s">
        <v>26804</v>
      </c>
      <c r="C1010" s="947" t="s">
        <v>5</v>
      </c>
      <c r="D1010" s="948">
        <v>7493.84</v>
      </c>
    </row>
    <row r="1011" spans="1:4" x14ac:dyDescent="0.25">
      <c r="A1011" s="947">
        <v>102755</v>
      </c>
      <c r="B1011" s="945" t="s">
        <v>26815</v>
      </c>
      <c r="C1011" s="947" t="s">
        <v>5</v>
      </c>
      <c r="D1011" s="948">
        <v>11546.82</v>
      </c>
    </row>
    <row r="1012" spans="1:4" x14ac:dyDescent="0.25">
      <c r="A1012" s="947">
        <v>102782</v>
      </c>
      <c r="B1012" s="945" t="s">
        <v>26842</v>
      </c>
      <c r="C1012" s="947" t="s">
        <v>5</v>
      </c>
      <c r="D1012" s="948">
        <v>17145.18</v>
      </c>
    </row>
    <row r="1013" spans="1:4" x14ac:dyDescent="0.25">
      <c r="A1013" s="947">
        <v>102745</v>
      </c>
      <c r="B1013" s="945" t="s">
        <v>26805</v>
      </c>
      <c r="C1013" s="947" t="s">
        <v>5</v>
      </c>
      <c r="D1013" s="948">
        <v>10506.2</v>
      </c>
    </row>
    <row r="1014" spans="1:4" x14ac:dyDescent="0.25">
      <c r="A1014" s="947">
        <v>102756</v>
      </c>
      <c r="B1014" s="945" t="s">
        <v>26816</v>
      </c>
      <c r="C1014" s="947" t="s">
        <v>5</v>
      </c>
      <c r="D1014" s="948">
        <v>17097.189999999999</v>
      </c>
    </row>
    <row r="1015" spans="1:4" x14ac:dyDescent="0.25">
      <c r="A1015" s="947">
        <v>102783</v>
      </c>
      <c r="B1015" s="945" t="s">
        <v>26843</v>
      </c>
      <c r="C1015" s="947" t="s">
        <v>5</v>
      </c>
      <c r="D1015" s="948">
        <v>22747.91</v>
      </c>
    </row>
    <row r="1016" spans="1:4" x14ac:dyDescent="0.25">
      <c r="A1016" s="947">
        <v>102746</v>
      </c>
      <c r="B1016" s="945" t="s">
        <v>26806</v>
      </c>
      <c r="C1016" s="947" t="s">
        <v>5</v>
      </c>
      <c r="D1016" s="948">
        <v>18167.3</v>
      </c>
    </row>
    <row r="1017" spans="1:4" x14ac:dyDescent="0.25">
      <c r="A1017" s="947">
        <v>102757</v>
      </c>
      <c r="B1017" s="945" t="s">
        <v>26817</v>
      </c>
      <c r="C1017" s="947" t="s">
        <v>5</v>
      </c>
      <c r="D1017" s="948">
        <v>31718.77</v>
      </c>
    </row>
    <row r="1018" spans="1:4" x14ac:dyDescent="0.25">
      <c r="A1018" s="947">
        <v>102784</v>
      </c>
      <c r="B1018" s="945" t="s">
        <v>26844</v>
      </c>
      <c r="C1018" s="947" t="s">
        <v>5</v>
      </c>
      <c r="D1018" s="948">
        <v>34482.67</v>
      </c>
    </row>
    <row r="1019" spans="1:4" x14ac:dyDescent="0.25">
      <c r="A1019" s="947">
        <v>102779</v>
      </c>
      <c r="B1019" s="945" t="s">
        <v>26839</v>
      </c>
      <c r="C1019" s="947" t="s">
        <v>5</v>
      </c>
      <c r="D1019" s="948">
        <v>9107.84</v>
      </c>
    </row>
    <row r="1020" spans="1:4" x14ac:dyDescent="0.25">
      <c r="A1020" s="947">
        <v>102780</v>
      </c>
      <c r="B1020" s="945" t="s">
        <v>26840</v>
      </c>
      <c r="C1020" s="947" t="s">
        <v>5</v>
      </c>
      <c r="D1020" s="948">
        <v>10481.19</v>
      </c>
    </row>
    <row r="1021" spans="1:4" x14ac:dyDescent="0.25">
      <c r="A1021" s="947">
        <v>102743</v>
      </c>
      <c r="B1021" s="945" t="s">
        <v>26803</v>
      </c>
      <c r="C1021" s="947" t="s">
        <v>5</v>
      </c>
      <c r="D1021" s="948">
        <v>5016.1400000000003</v>
      </c>
    </row>
    <row r="1022" spans="1:4" x14ac:dyDescent="0.25">
      <c r="A1022" s="947">
        <v>102781</v>
      </c>
      <c r="B1022" s="945" t="s">
        <v>26841</v>
      </c>
      <c r="C1022" s="947" t="s">
        <v>5</v>
      </c>
      <c r="D1022" s="948">
        <v>15523.64</v>
      </c>
    </row>
    <row r="1023" spans="1:4" x14ac:dyDescent="0.25">
      <c r="A1023" s="947">
        <v>102761</v>
      </c>
      <c r="B1023" s="945" t="s">
        <v>26821</v>
      </c>
      <c r="C1023" s="947" t="s">
        <v>5</v>
      </c>
      <c r="D1023" s="948">
        <v>14434.85</v>
      </c>
    </row>
    <row r="1024" spans="1:4" x14ac:dyDescent="0.25">
      <c r="A1024" s="947">
        <v>102791</v>
      </c>
      <c r="B1024" s="945" t="s">
        <v>26851</v>
      </c>
      <c r="C1024" s="947" t="s">
        <v>5</v>
      </c>
      <c r="D1024" s="948">
        <v>32881.69</v>
      </c>
    </row>
    <row r="1025" spans="1:4" x14ac:dyDescent="0.25">
      <c r="A1025" s="947">
        <v>102762</v>
      </c>
      <c r="B1025" s="945" t="s">
        <v>26822</v>
      </c>
      <c r="C1025" s="947" t="s">
        <v>5</v>
      </c>
      <c r="D1025" s="948">
        <v>22138.25</v>
      </c>
    </row>
    <row r="1026" spans="1:4" x14ac:dyDescent="0.25">
      <c r="A1026" s="947">
        <v>102792</v>
      </c>
      <c r="B1026" s="945" t="s">
        <v>26852</v>
      </c>
      <c r="C1026" s="947" t="s">
        <v>5</v>
      </c>
      <c r="D1026" s="948">
        <v>53211.27</v>
      </c>
    </row>
    <row r="1027" spans="1:4" x14ac:dyDescent="0.25">
      <c r="A1027" s="947">
        <v>102763</v>
      </c>
      <c r="B1027" s="945" t="s">
        <v>26823</v>
      </c>
      <c r="C1027" s="947" t="s">
        <v>5</v>
      </c>
      <c r="D1027" s="948">
        <v>30690.11</v>
      </c>
    </row>
    <row r="1028" spans="1:4" x14ac:dyDescent="0.25">
      <c r="A1028" s="947">
        <v>102793</v>
      </c>
      <c r="B1028" s="945" t="s">
        <v>26853</v>
      </c>
      <c r="C1028" s="947" t="s">
        <v>5</v>
      </c>
      <c r="D1028" s="948">
        <v>71220.22</v>
      </c>
    </row>
    <row r="1029" spans="1:4" x14ac:dyDescent="0.25">
      <c r="A1029" s="947">
        <v>102764</v>
      </c>
      <c r="B1029" s="945" t="s">
        <v>26824</v>
      </c>
      <c r="C1029" s="947" t="s">
        <v>5</v>
      </c>
      <c r="D1029" s="948">
        <v>43000.52</v>
      </c>
    </row>
    <row r="1030" spans="1:4" x14ac:dyDescent="0.25">
      <c r="A1030" s="947">
        <v>102794</v>
      </c>
      <c r="B1030" s="945" t="s">
        <v>26854</v>
      </c>
      <c r="C1030" s="947" t="s">
        <v>5</v>
      </c>
      <c r="D1030" s="948">
        <v>101807.62</v>
      </c>
    </row>
    <row r="1031" spans="1:4" x14ac:dyDescent="0.25">
      <c r="A1031" s="947">
        <v>102740</v>
      </c>
      <c r="B1031" s="945" t="s">
        <v>26800</v>
      </c>
      <c r="C1031" s="947" t="s">
        <v>5</v>
      </c>
      <c r="D1031" s="948">
        <v>6184.61</v>
      </c>
    </row>
    <row r="1032" spans="1:4" x14ac:dyDescent="0.25">
      <c r="A1032" s="947">
        <v>102752</v>
      </c>
      <c r="B1032" s="945" t="s">
        <v>26812</v>
      </c>
      <c r="C1032" s="947" t="s">
        <v>5</v>
      </c>
      <c r="D1032" s="948">
        <v>8279.7800000000007</v>
      </c>
    </row>
    <row r="1033" spans="1:4" x14ac:dyDescent="0.25">
      <c r="A1033" s="947">
        <v>102776</v>
      </c>
      <c r="B1033" s="945" t="s">
        <v>26836</v>
      </c>
      <c r="C1033" s="947" t="s">
        <v>5</v>
      </c>
      <c r="D1033" s="948">
        <v>13590.02</v>
      </c>
    </row>
    <row r="1034" spans="1:4" x14ac:dyDescent="0.25">
      <c r="A1034" s="947">
        <v>102741</v>
      </c>
      <c r="B1034" s="945" t="s">
        <v>26801</v>
      </c>
      <c r="C1034" s="947" t="s">
        <v>5</v>
      </c>
      <c r="D1034" s="948">
        <v>8660</v>
      </c>
    </row>
    <row r="1035" spans="1:4" x14ac:dyDescent="0.25">
      <c r="A1035" s="947">
        <v>102753</v>
      </c>
      <c r="B1035" s="945" t="s">
        <v>26813</v>
      </c>
      <c r="C1035" s="947" t="s">
        <v>5</v>
      </c>
      <c r="D1035" s="948">
        <v>12221.38</v>
      </c>
    </row>
    <row r="1036" spans="1:4" x14ac:dyDescent="0.25">
      <c r="A1036" s="947">
        <v>102777</v>
      </c>
      <c r="B1036" s="945" t="s">
        <v>26837</v>
      </c>
      <c r="C1036" s="947" t="s">
        <v>5</v>
      </c>
      <c r="D1036" s="948">
        <v>20566.09</v>
      </c>
    </row>
    <row r="1037" spans="1:4" x14ac:dyDescent="0.25">
      <c r="A1037" s="947">
        <v>102742</v>
      </c>
      <c r="B1037" s="945" t="s">
        <v>26802</v>
      </c>
      <c r="C1037" s="947" t="s">
        <v>5</v>
      </c>
      <c r="D1037" s="948">
        <v>14959.14</v>
      </c>
    </row>
    <row r="1038" spans="1:4" x14ac:dyDescent="0.25">
      <c r="A1038" s="947">
        <v>102754</v>
      </c>
      <c r="B1038" s="945" t="s">
        <v>26814</v>
      </c>
      <c r="C1038" s="947" t="s">
        <v>5</v>
      </c>
      <c r="D1038" s="948">
        <v>23169.98</v>
      </c>
    </row>
    <row r="1039" spans="1:4" x14ac:dyDescent="0.25">
      <c r="A1039" s="947">
        <v>102778</v>
      </c>
      <c r="B1039" s="945" t="s">
        <v>26838</v>
      </c>
      <c r="C1039" s="947" t="s">
        <v>5</v>
      </c>
      <c r="D1039" s="948">
        <v>29843.81</v>
      </c>
    </row>
    <row r="1040" spans="1:4" x14ac:dyDescent="0.25">
      <c r="A1040" s="947">
        <v>102737</v>
      </c>
      <c r="B1040" s="945" t="s">
        <v>26797</v>
      </c>
      <c r="C1040" s="947" t="s">
        <v>5</v>
      </c>
      <c r="D1040" s="948">
        <v>1215.4100000000001</v>
      </c>
    </row>
    <row r="1041" spans="1:4" x14ac:dyDescent="0.25">
      <c r="A1041" s="947">
        <v>102773</v>
      </c>
      <c r="B1041" s="945" t="s">
        <v>26833</v>
      </c>
      <c r="C1041" s="947" t="s">
        <v>5</v>
      </c>
      <c r="D1041" s="948">
        <v>9107.84</v>
      </c>
    </row>
    <row r="1042" spans="1:4" x14ac:dyDescent="0.25">
      <c r="A1042" s="947">
        <v>102738</v>
      </c>
      <c r="B1042" s="945" t="s">
        <v>26798</v>
      </c>
      <c r="C1042" s="947" t="s">
        <v>5</v>
      </c>
      <c r="D1042" s="948">
        <v>2477.1</v>
      </c>
    </row>
    <row r="1043" spans="1:4" x14ac:dyDescent="0.25">
      <c r="A1043" s="947">
        <v>102750</v>
      </c>
      <c r="B1043" s="945" t="s">
        <v>26810</v>
      </c>
      <c r="C1043" s="947" t="s">
        <v>5</v>
      </c>
      <c r="D1043" s="948">
        <v>3015.25</v>
      </c>
    </row>
    <row r="1044" spans="1:4" x14ac:dyDescent="0.25">
      <c r="A1044" s="947">
        <v>102774</v>
      </c>
      <c r="B1044" s="945" t="s">
        <v>26834</v>
      </c>
      <c r="C1044" s="947" t="s">
        <v>5</v>
      </c>
      <c r="D1044" s="948">
        <v>9107.84</v>
      </c>
    </row>
    <row r="1045" spans="1:4" x14ac:dyDescent="0.25">
      <c r="A1045" s="947">
        <v>102739</v>
      </c>
      <c r="B1045" s="945" t="s">
        <v>26799</v>
      </c>
      <c r="C1045" s="947" t="s">
        <v>5</v>
      </c>
      <c r="D1045" s="948">
        <v>4136.75</v>
      </c>
    </row>
    <row r="1046" spans="1:4" x14ac:dyDescent="0.25">
      <c r="A1046" s="947">
        <v>102751</v>
      </c>
      <c r="B1046" s="945" t="s">
        <v>26811</v>
      </c>
      <c r="C1046" s="947" t="s">
        <v>5</v>
      </c>
      <c r="D1046" s="948">
        <v>5214.55</v>
      </c>
    </row>
    <row r="1047" spans="1:4" x14ac:dyDescent="0.25">
      <c r="A1047" s="947">
        <v>102775</v>
      </c>
      <c r="B1047" s="945" t="s">
        <v>26835</v>
      </c>
      <c r="C1047" s="947" t="s">
        <v>5</v>
      </c>
      <c r="D1047" s="948">
        <v>13590.02</v>
      </c>
    </row>
    <row r="1048" spans="1:4" x14ac:dyDescent="0.25">
      <c r="A1048" s="947">
        <v>102769</v>
      </c>
      <c r="B1048" s="945" t="s">
        <v>26829</v>
      </c>
      <c r="C1048" s="947" t="s">
        <v>5</v>
      </c>
      <c r="D1048" s="948">
        <v>20772.87</v>
      </c>
    </row>
    <row r="1049" spans="1:4" x14ac:dyDescent="0.25">
      <c r="A1049" s="947">
        <v>102799</v>
      </c>
      <c r="B1049" s="945" t="s">
        <v>26859</v>
      </c>
      <c r="C1049" s="947" t="s">
        <v>5</v>
      </c>
      <c r="D1049" s="948">
        <v>35842.18</v>
      </c>
    </row>
    <row r="1050" spans="1:4" x14ac:dyDescent="0.25">
      <c r="A1050" s="947">
        <v>102770</v>
      </c>
      <c r="B1050" s="945" t="s">
        <v>26830</v>
      </c>
      <c r="C1050" s="947" t="s">
        <v>5</v>
      </c>
      <c r="D1050" s="948">
        <v>31711.79</v>
      </c>
    </row>
    <row r="1051" spans="1:4" x14ac:dyDescent="0.25">
      <c r="A1051" s="947">
        <v>102800</v>
      </c>
      <c r="B1051" s="945" t="s">
        <v>26860</v>
      </c>
      <c r="C1051" s="947" t="s">
        <v>5</v>
      </c>
      <c r="D1051" s="948">
        <v>61792.639999999999</v>
      </c>
    </row>
    <row r="1052" spans="1:4" x14ac:dyDescent="0.25">
      <c r="A1052" s="947">
        <v>102771</v>
      </c>
      <c r="B1052" s="945" t="s">
        <v>26831</v>
      </c>
      <c r="C1052" s="947" t="s">
        <v>5</v>
      </c>
      <c r="D1052" s="948">
        <v>44210.62</v>
      </c>
    </row>
    <row r="1053" spans="1:4" x14ac:dyDescent="0.25">
      <c r="A1053" s="947">
        <v>102801</v>
      </c>
      <c r="B1053" s="945" t="s">
        <v>26861</v>
      </c>
      <c r="C1053" s="947" t="s">
        <v>5</v>
      </c>
      <c r="D1053" s="948">
        <v>86264.12</v>
      </c>
    </row>
    <row r="1054" spans="1:4" x14ac:dyDescent="0.25">
      <c r="A1054" s="947">
        <v>102772</v>
      </c>
      <c r="B1054" s="945" t="s">
        <v>26832</v>
      </c>
      <c r="C1054" s="947" t="s">
        <v>5</v>
      </c>
      <c r="D1054" s="948">
        <v>61769.32</v>
      </c>
    </row>
    <row r="1055" spans="1:4" x14ac:dyDescent="0.25">
      <c r="A1055" s="947">
        <v>102802</v>
      </c>
      <c r="B1055" s="945" t="s">
        <v>26862</v>
      </c>
      <c r="C1055" s="947" t="s">
        <v>5</v>
      </c>
      <c r="D1055" s="948">
        <v>103361.06</v>
      </c>
    </row>
    <row r="1056" spans="1:4" x14ac:dyDescent="0.25">
      <c r="A1056" s="947">
        <v>102747</v>
      </c>
      <c r="B1056" s="945" t="s">
        <v>26807</v>
      </c>
      <c r="C1056" s="947" t="s">
        <v>5</v>
      </c>
      <c r="D1056" s="948">
        <v>9297.39</v>
      </c>
    </row>
    <row r="1057" spans="1:4" x14ac:dyDescent="0.25">
      <c r="A1057" s="947">
        <v>102758</v>
      </c>
      <c r="B1057" s="945" t="s">
        <v>26818</v>
      </c>
      <c r="C1057" s="947" t="s">
        <v>5</v>
      </c>
      <c r="D1057" s="948">
        <v>14829.95</v>
      </c>
    </row>
    <row r="1058" spans="1:4" x14ac:dyDescent="0.25">
      <c r="A1058" s="947">
        <v>102788</v>
      </c>
      <c r="B1058" s="945" t="s">
        <v>26848</v>
      </c>
      <c r="C1058" s="947" t="s">
        <v>5</v>
      </c>
      <c r="D1058" s="948">
        <v>18708.2</v>
      </c>
    </row>
    <row r="1059" spans="1:4" x14ac:dyDescent="0.25">
      <c r="A1059" s="947">
        <v>102748</v>
      </c>
      <c r="B1059" s="945" t="s">
        <v>26808</v>
      </c>
      <c r="C1059" s="947" t="s">
        <v>5</v>
      </c>
      <c r="D1059" s="948">
        <v>12979.51</v>
      </c>
    </row>
    <row r="1060" spans="1:4" x14ac:dyDescent="0.25">
      <c r="A1060" s="947">
        <v>102759</v>
      </c>
      <c r="B1060" s="945" t="s">
        <v>26819</v>
      </c>
      <c r="C1060" s="947" t="s">
        <v>5</v>
      </c>
      <c r="D1060" s="948">
        <v>21997.43</v>
      </c>
    </row>
    <row r="1061" spans="1:4" x14ac:dyDescent="0.25">
      <c r="A1061" s="947">
        <v>102789</v>
      </c>
      <c r="B1061" s="945" t="s">
        <v>26849</v>
      </c>
      <c r="C1061" s="947" t="s">
        <v>5</v>
      </c>
      <c r="D1061" s="948">
        <v>24578.63</v>
      </c>
    </row>
    <row r="1062" spans="1:4" x14ac:dyDescent="0.25">
      <c r="A1062" s="947">
        <v>102749</v>
      </c>
      <c r="B1062" s="945" t="s">
        <v>26809</v>
      </c>
      <c r="C1062" s="947" t="s">
        <v>5</v>
      </c>
      <c r="D1062" s="948">
        <v>22229.11</v>
      </c>
    </row>
    <row r="1063" spans="1:4" x14ac:dyDescent="0.25">
      <c r="A1063" s="947">
        <v>102760</v>
      </c>
      <c r="B1063" s="945" t="s">
        <v>26820</v>
      </c>
      <c r="C1063" s="947" t="s">
        <v>5</v>
      </c>
      <c r="D1063" s="948">
        <v>40434.6</v>
      </c>
    </row>
    <row r="1064" spans="1:4" x14ac:dyDescent="0.25">
      <c r="A1064" s="947">
        <v>102790</v>
      </c>
      <c r="B1064" s="945" t="s">
        <v>26850</v>
      </c>
      <c r="C1064" s="947" t="s">
        <v>5</v>
      </c>
      <c r="D1064" s="948">
        <v>40096.78</v>
      </c>
    </row>
    <row r="1065" spans="1:4" x14ac:dyDescent="0.25">
      <c r="A1065" s="947">
        <v>102785</v>
      </c>
      <c r="B1065" s="945" t="s">
        <v>26845</v>
      </c>
      <c r="C1065" s="947" t="s">
        <v>5</v>
      </c>
      <c r="D1065" s="948">
        <v>10481.19</v>
      </c>
    </row>
    <row r="1066" spans="1:4" x14ac:dyDescent="0.25">
      <c r="A1066" s="947">
        <v>102786</v>
      </c>
      <c r="B1066" s="945" t="s">
        <v>26846</v>
      </c>
      <c r="C1066" s="947" t="s">
        <v>5</v>
      </c>
      <c r="D1066" s="948">
        <v>11542.46</v>
      </c>
    </row>
    <row r="1067" spans="1:4" x14ac:dyDescent="0.25">
      <c r="A1067" s="947">
        <v>102787</v>
      </c>
      <c r="B1067" s="945" t="s">
        <v>26847</v>
      </c>
      <c r="C1067" s="947" t="s">
        <v>5</v>
      </c>
      <c r="D1067" s="948">
        <v>17145.18</v>
      </c>
    </row>
    <row r="1068" spans="1:4" x14ac:dyDescent="0.25">
      <c r="A1068" s="947">
        <v>102736</v>
      </c>
      <c r="B1068" s="945" t="s">
        <v>26796</v>
      </c>
      <c r="C1068" s="947" t="s">
        <v>20</v>
      </c>
      <c r="D1068" s="948">
        <v>648.96</v>
      </c>
    </row>
    <row r="1069" spans="1:4" x14ac:dyDescent="0.25">
      <c r="A1069" s="947">
        <v>102727</v>
      </c>
      <c r="B1069" s="945" t="s">
        <v>26785</v>
      </c>
      <c r="C1069" s="947" t="s">
        <v>3</v>
      </c>
      <c r="D1069" s="948">
        <v>116.67</v>
      </c>
    </row>
    <row r="1070" spans="1:4" x14ac:dyDescent="0.25">
      <c r="A1070" s="947">
        <v>102112</v>
      </c>
      <c r="B1070" s="945" t="s">
        <v>26257</v>
      </c>
      <c r="C1070" s="947" t="s">
        <v>5</v>
      </c>
      <c r="D1070" s="948">
        <v>192.15</v>
      </c>
    </row>
    <row r="1071" spans="1:4" x14ac:dyDescent="0.25">
      <c r="A1071" s="947">
        <v>102111</v>
      </c>
      <c r="B1071" s="945" t="s">
        <v>26256</v>
      </c>
      <c r="C1071" s="947" t="s">
        <v>5</v>
      </c>
      <c r="D1071" s="948">
        <v>960.1</v>
      </c>
    </row>
    <row r="1072" spans="1:4" x14ac:dyDescent="0.25">
      <c r="A1072" s="947">
        <v>102114</v>
      </c>
      <c r="B1072" s="945" t="s">
        <v>26259</v>
      </c>
      <c r="C1072" s="947" t="s">
        <v>5</v>
      </c>
      <c r="D1072" s="948">
        <v>197.08</v>
      </c>
    </row>
    <row r="1073" spans="1:4" x14ac:dyDescent="0.25">
      <c r="A1073" s="947">
        <v>102113</v>
      </c>
      <c r="B1073" s="945" t="s">
        <v>26258</v>
      </c>
      <c r="C1073" s="947" t="s">
        <v>5</v>
      </c>
      <c r="D1073" s="948">
        <v>1491.59</v>
      </c>
    </row>
    <row r="1074" spans="1:4" x14ac:dyDescent="0.25">
      <c r="A1074" s="947">
        <v>102117</v>
      </c>
      <c r="B1074" s="945" t="s">
        <v>26262</v>
      </c>
      <c r="C1074" s="947" t="s">
        <v>5</v>
      </c>
      <c r="D1074" s="948">
        <v>203.06</v>
      </c>
    </row>
    <row r="1075" spans="1:4" x14ac:dyDescent="0.25">
      <c r="A1075" s="947">
        <v>102116</v>
      </c>
      <c r="B1075" s="945" t="s">
        <v>26261</v>
      </c>
      <c r="C1075" s="947" t="s">
        <v>5</v>
      </c>
      <c r="D1075" s="948">
        <v>1590.77</v>
      </c>
    </row>
    <row r="1076" spans="1:4" x14ac:dyDescent="0.25">
      <c r="A1076" s="947">
        <v>102132</v>
      </c>
      <c r="B1076" s="945" t="s">
        <v>50307</v>
      </c>
      <c r="C1076" s="947" t="s">
        <v>5</v>
      </c>
      <c r="D1076" s="948">
        <v>0</v>
      </c>
    </row>
    <row r="1077" spans="1:4" x14ac:dyDescent="0.25">
      <c r="A1077" s="947">
        <v>102115</v>
      </c>
      <c r="B1077" s="945" t="s">
        <v>26260</v>
      </c>
      <c r="C1077" s="947" t="s">
        <v>5</v>
      </c>
      <c r="D1077" s="948">
        <v>2580.2399999999998</v>
      </c>
    </row>
    <row r="1078" spans="1:4" x14ac:dyDescent="0.25">
      <c r="A1078" s="947">
        <v>102123</v>
      </c>
      <c r="B1078" s="945" t="s">
        <v>26267</v>
      </c>
      <c r="C1078" s="947" t="s">
        <v>5</v>
      </c>
      <c r="D1078" s="948">
        <v>277.38</v>
      </c>
    </row>
    <row r="1079" spans="1:4" x14ac:dyDescent="0.25">
      <c r="A1079" s="947">
        <v>102122</v>
      </c>
      <c r="B1079" s="945" t="s">
        <v>26266</v>
      </c>
      <c r="C1079" s="947" t="s">
        <v>5</v>
      </c>
      <c r="D1079" s="948">
        <v>7106.4</v>
      </c>
    </row>
    <row r="1080" spans="1:4" x14ac:dyDescent="0.25">
      <c r="A1080" s="947">
        <v>102119</v>
      </c>
      <c r="B1080" s="945" t="s">
        <v>26264</v>
      </c>
      <c r="C1080" s="947" t="s">
        <v>5</v>
      </c>
      <c r="D1080" s="948">
        <v>208.21</v>
      </c>
    </row>
    <row r="1081" spans="1:4" x14ac:dyDescent="0.25">
      <c r="A1081" s="947">
        <v>102118</v>
      </c>
      <c r="B1081" s="945" t="s">
        <v>26263</v>
      </c>
      <c r="C1081" s="947" t="s">
        <v>5</v>
      </c>
      <c r="D1081" s="948">
        <v>2144.5</v>
      </c>
    </row>
    <row r="1082" spans="1:4" x14ac:dyDescent="0.25">
      <c r="A1082" s="947">
        <v>102133</v>
      </c>
      <c r="B1082" s="945" t="s">
        <v>50308</v>
      </c>
      <c r="C1082" s="947" t="s">
        <v>5</v>
      </c>
      <c r="D1082" s="948">
        <v>0</v>
      </c>
    </row>
    <row r="1083" spans="1:4" x14ac:dyDescent="0.25">
      <c r="A1083" s="947">
        <v>102127</v>
      </c>
      <c r="B1083" s="945" t="s">
        <v>50309</v>
      </c>
      <c r="C1083" s="947" t="s">
        <v>5</v>
      </c>
      <c r="D1083" s="948">
        <v>0</v>
      </c>
    </row>
    <row r="1084" spans="1:4" x14ac:dyDescent="0.25">
      <c r="A1084" s="947">
        <v>102126</v>
      </c>
      <c r="B1084" s="945" t="s">
        <v>50310</v>
      </c>
      <c r="C1084" s="947" t="s">
        <v>5</v>
      </c>
      <c r="D1084" s="948">
        <v>0</v>
      </c>
    </row>
    <row r="1085" spans="1:4" x14ac:dyDescent="0.25">
      <c r="A1085" s="947">
        <v>102137</v>
      </c>
      <c r="B1085" s="945" t="s">
        <v>26269</v>
      </c>
      <c r="C1085" s="947" t="s">
        <v>5</v>
      </c>
      <c r="D1085" s="948">
        <v>93.24</v>
      </c>
    </row>
    <row r="1086" spans="1:4" x14ac:dyDescent="0.25">
      <c r="A1086" s="947">
        <v>102136</v>
      </c>
      <c r="B1086" s="945" t="s">
        <v>26268</v>
      </c>
      <c r="C1086" s="947" t="s">
        <v>5</v>
      </c>
      <c r="D1086" s="948">
        <v>100.08</v>
      </c>
    </row>
    <row r="1087" spans="1:4" x14ac:dyDescent="0.25">
      <c r="A1087" s="947">
        <v>102121</v>
      </c>
      <c r="B1087" s="945" t="s">
        <v>26265</v>
      </c>
      <c r="C1087" s="947" t="s">
        <v>5</v>
      </c>
      <c r="D1087" s="948">
        <v>262.05</v>
      </c>
    </row>
    <row r="1088" spans="1:4" x14ac:dyDescent="0.25">
      <c r="A1088" s="947">
        <v>102120</v>
      </c>
      <c r="B1088" s="945" t="s">
        <v>50311</v>
      </c>
      <c r="C1088" s="947" t="s">
        <v>5</v>
      </c>
      <c r="D1088" s="948">
        <v>0</v>
      </c>
    </row>
    <row r="1089" spans="1:4" x14ac:dyDescent="0.25">
      <c r="A1089" s="947">
        <v>102138</v>
      </c>
      <c r="B1089" s="945" t="s">
        <v>26270</v>
      </c>
      <c r="C1089" s="947" t="s">
        <v>5</v>
      </c>
      <c r="D1089" s="948">
        <v>302.35000000000002</v>
      </c>
    </row>
    <row r="1090" spans="1:4" x14ac:dyDescent="0.25">
      <c r="A1090" s="947">
        <v>102334</v>
      </c>
      <c r="B1090" s="945" t="s">
        <v>50312</v>
      </c>
      <c r="C1090" s="947" t="s">
        <v>5</v>
      </c>
      <c r="D1090" s="948">
        <v>0</v>
      </c>
    </row>
    <row r="1091" spans="1:4" x14ac:dyDescent="0.25">
      <c r="A1091" s="947">
        <v>102129</v>
      </c>
      <c r="B1091" s="945" t="s">
        <v>50313</v>
      </c>
      <c r="C1091" s="947" t="s">
        <v>5</v>
      </c>
      <c r="D1091" s="948">
        <v>0</v>
      </c>
    </row>
    <row r="1092" spans="1:4" x14ac:dyDescent="0.25">
      <c r="A1092" s="947">
        <v>102128</v>
      </c>
      <c r="B1092" s="945" t="s">
        <v>50314</v>
      </c>
      <c r="C1092" s="947" t="s">
        <v>5</v>
      </c>
      <c r="D1092" s="948">
        <v>0</v>
      </c>
    </row>
    <row r="1093" spans="1:4" x14ac:dyDescent="0.25">
      <c r="A1093" s="947">
        <v>102131</v>
      </c>
      <c r="B1093" s="945" t="s">
        <v>50315</v>
      </c>
      <c r="C1093" s="947" t="s">
        <v>5</v>
      </c>
      <c r="D1093" s="948">
        <v>0</v>
      </c>
    </row>
    <row r="1094" spans="1:4" x14ac:dyDescent="0.25">
      <c r="A1094" s="947">
        <v>102130</v>
      </c>
      <c r="B1094" s="945" t="s">
        <v>50316</v>
      </c>
      <c r="C1094" s="947" t="s">
        <v>5</v>
      </c>
      <c r="D1094" s="948">
        <v>0</v>
      </c>
    </row>
    <row r="1095" spans="1:4" x14ac:dyDescent="0.25">
      <c r="A1095" s="947">
        <v>102134</v>
      </c>
      <c r="B1095" s="945" t="s">
        <v>50317</v>
      </c>
      <c r="C1095" s="947" t="s">
        <v>5</v>
      </c>
      <c r="D1095" s="948">
        <v>0</v>
      </c>
    </row>
    <row r="1096" spans="1:4" x14ac:dyDescent="0.25">
      <c r="A1096" s="947">
        <v>102135</v>
      </c>
      <c r="B1096" s="945" t="s">
        <v>50318</v>
      </c>
      <c r="C1096" s="947" t="s">
        <v>5</v>
      </c>
      <c r="D1096" s="948">
        <v>0</v>
      </c>
    </row>
    <row r="1097" spans="1:4" x14ac:dyDescent="0.25">
      <c r="A1097" s="947">
        <v>104941</v>
      </c>
      <c r="B1097" s="945" t="s">
        <v>50319</v>
      </c>
      <c r="C1097" s="947" t="s">
        <v>3</v>
      </c>
      <c r="D1097" s="948">
        <v>0</v>
      </c>
    </row>
    <row r="1098" spans="1:4" x14ac:dyDescent="0.25">
      <c r="A1098" s="947">
        <v>104942</v>
      </c>
      <c r="B1098" s="945" t="s">
        <v>50320</v>
      </c>
      <c r="C1098" s="947" t="s">
        <v>3</v>
      </c>
      <c r="D1098" s="948">
        <v>0</v>
      </c>
    </row>
    <row r="1099" spans="1:4" x14ac:dyDescent="0.25">
      <c r="A1099" s="947">
        <v>104940</v>
      </c>
      <c r="B1099" s="945" t="s">
        <v>50321</v>
      </c>
      <c r="C1099" s="947" t="s">
        <v>5</v>
      </c>
      <c r="D1099" s="948">
        <v>0</v>
      </c>
    </row>
    <row r="1100" spans="1:4" x14ac:dyDescent="0.25">
      <c r="A1100" s="947">
        <v>104943</v>
      </c>
      <c r="B1100" s="945" t="s">
        <v>50322</v>
      </c>
      <c r="C1100" s="947" t="s">
        <v>3</v>
      </c>
      <c r="D1100" s="948">
        <v>0</v>
      </c>
    </row>
    <row r="1101" spans="1:4" x14ac:dyDescent="0.25">
      <c r="A1101" s="947">
        <v>101801</v>
      </c>
      <c r="B1101" s="945" t="s">
        <v>25364</v>
      </c>
      <c r="C1101" s="947" t="s">
        <v>5</v>
      </c>
      <c r="D1101" s="948">
        <v>1085.58</v>
      </c>
    </row>
    <row r="1102" spans="1:4" x14ac:dyDescent="0.25">
      <c r="A1102" s="947">
        <v>101800</v>
      </c>
      <c r="B1102" s="945" t="s">
        <v>25363</v>
      </c>
      <c r="C1102" s="947" t="s">
        <v>5</v>
      </c>
      <c r="D1102" s="948">
        <v>1566.51</v>
      </c>
    </row>
    <row r="1103" spans="1:4" x14ac:dyDescent="0.25">
      <c r="A1103" s="947">
        <v>98108</v>
      </c>
      <c r="B1103" s="945" t="s">
        <v>26227</v>
      </c>
      <c r="C1103" s="947" t="s">
        <v>5</v>
      </c>
      <c r="D1103" s="948">
        <v>588.94000000000005</v>
      </c>
    </row>
    <row r="1104" spans="1:4" x14ac:dyDescent="0.25">
      <c r="A1104" s="947">
        <v>98105</v>
      </c>
      <c r="B1104" s="945" t="s">
        <v>26224</v>
      </c>
      <c r="C1104" s="947" t="s">
        <v>5</v>
      </c>
      <c r="D1104" s="948">
        <v>773.72</v>
      </c>
    </row>
    <row r="1105" spans="1:4" x14ac:dyDescent="0.25">
      <c r="A1105" s="947">
        <v>98109</v>
      </c>
      <c r="B1105" s="945" t="s">
        <v>26241</v>
      </c>
      <c r="C1105" s="947" t="s">
        <v>5</v>
      </c>
      <c r="D1105" s="948">
        <v>953.79</v>
      </c>
    </row>
    <row r="1106" spans="1:4" x14ac:dyDescent="0.25">
      <c r="A1106" s="947">
        <v>98106</v>
      </c>
      <c r="B1106" s="945" t="s">
        <v>26225</v>
      </c>
      <c r="C1106" s="947" t="s">
        <v>5</v>
      </c>
      <c r="D1106" s="948">
        <v>1273.8</v>
      </c>
    </row>
    <row r="1107" spans="1:4" x14ac:dyDescent="0.25">
      <c r="A1107" s="947">
        <v>98110</v>
      </c>
      <c r="B1107" s="945" t="s">
        <v>26242</v>
      </c>
      <c r="C1107" s="947" t="s">
        <v>5</v>
      </c>
      <c r="D1107" s="948">
        <v>535.13</v>
      </c>
    </row>
    <row r="1108" spans="1:4" x14ac:dyDescent="0.25">
      <c r="A1108" s="947">
        <v>98107</v>
      </c>
      <c r="B1108" s="945" t="s">
        <v>26226</v>
      </c>
      <c r="C1108" s="947" t="s">
        <v>5</v>
      </c>
      <c r="D1108" s="948">
        <v>328.35</v>
      </c>
    </row>
    <row r="1109" spans="1:4" x14ac:dyDescent="0.25">
      <c r="A1109" s="947">
        <v>98104</v>
      </c>
      <c r="B1109" s="945" t="s">
        <v>26223</v>
      </c>
      <c r="C1109" s="947" t="s">
        <v>5</v>
      </c>
      <c r="D1109" s="948">
        <v>442.79</v>
      </c>
    </row>
    <row r="1110" spans="1:4" x14ac:dyDescent="0.25">
      <c r="A1110" s="947">
        <v>98102</v>
      </c>
      <c r="B1110" s="945" t="s">
        <v>26222</v>
      </c>
      <c r="C1110" s="947" t="s">
        <v>5</v>
      </c>
      <c r="D1110" s="948">
        <v>218.5</v>
      </c>
    </row>
    <row r="1111" spans="1:4" x14ac:dyDescent="0.25">
      <c r="A1111" s="947">
        <v>98111</v>
      </c>
      <c r="B1111" s="945" t="s">
        <v>26243</v>
      </c>
      <c r="C1111" s="947" t="s">
        <v>5</v>
      </c>
      <c r="D1111" s="948">
        <v>71.739999999999995</v>
      </c>
    </row>
    <row r="1112" spans="1:4" x14ac:dyDescent="0.25">
      <c r="A1112" s="947">
        <v>97891</v>
      </c>
      <c r="B1112" s="945" t="s">
        <v>25716</v>
      </c>
      <c r="C1112" s="947" t="s">
        <v>5</v>
      </c>
      <c r="D1112" s="948">
        <v>247.94</v>
      </c>
    </row>
    <row r="1113" spans="1:4" x14ac:dyDescent="0.25">
      <c r="A1113" s="947">
        <v>97892</v>
      </c>
      <c r="B1113" s="945" t="s">
        <v>25717</v>
      </c>
      <c r="C1113" s="947" t="s">
        <v>5</v>
      </c>
      <c r="D1113" s="948">
        <v>459.54</v>
      </c>
    </row>
    <row r="1114" spans="1:4" x14ac:dyDescent="0.25">
      <c r="A1114" s="947">
        <v>97893</v>
      </c>
      <c r="B1114" s="945" t="s">
        <v>25718</v>
      </c>
      <c r="C1114" s="947" t="s">
        <v>5</v>
      </c>
      <c r="D1114" s="948">
        <v>636.58000000000004</v>
      </c>
    </row>
    <row r="1115" spans="1:4" x14ac:dyDescent="0.25">
      <c r="A1115" s="947">
        <v>97894</v>
      </c>
      <c r="B1115" s="945" t="s">
        <v>25719</v>
      </c>
      <c r="C1115" s="947" t="s">
        <v>5</v>
      </c>
      <c r="D1115" s="948">
        <v>688.14</v>
      </c>
    </row>
    <row r="1116" spans="1:4" x14ac:dyDescent="0.25">
      <c r="A1116" s="947">
        <v>97886</v>
      </c>
      <c r="B1116" s="945" t="s">
        <v>25711</v>
      </c>
      <c r="C1116" s="947" t="s">
        <v>5</v>
      </c>
      <c r="D1116" s="948">
        <v>203.04</v>
      </c>
    </row>
    <row r="1117" spans="1:4" x14ac:dyDescent="0.25">
      <c r="A1117" s="947">
        <v>97887</v>
      </c>
      <c r="B1117" s="945" t="s">
        <v>25712</v>
      </c>
      <c r="C1117" s="947" t="s">
        <v>5</v>
      </c>
      <c r="D1117" s="948">
        <v>319.39999999999998</v>
      </c>
    </row>
    <row r="1118" spans="1:4" x14ac:dyDescent="0.25">
      <c r="A1118" s="947">
        <v>97888</v>
      </c>
      <c r="B1118" s="945" t="s">
        <v>25713</v>
      </c>
      <c r="C1118" s="947" t="s">
        <v>5</v>
      </c>
      <c r="D1118" s="948">
        <v>610.6</v>
      </c>
    </row>
    <row r="1119" spans="1:4" x14ac:dyDescent="0.25">
      <c r="A1119" s="947">
        <v>97889</v>
      </c>
      <c r="B1119" s="945" t="s">
        <v>25714</v>
      </c>
      <c r="C1119" s="947" t="s">
        <v>5</v>
      </c>
      <c r="D1119" s="948">
        <v>829.25</v>
      </c>
    </row>
    <row r="1120" spans="1:4" x14ac:dyDescent="0.25">
      <c r="A1120" s="947">
        <v>97890</v>
      </c>
      <c r="B1120" s="945" t="s">
        <v>25715</v>
      </c>
      <c r="C1120" s="947" t="s">
        <v>5</v>
      </c>
      <c r="D1120" s="948">
        <v>921.63</v>
      </c>
    </row>
    <row r="1121" spans="1:4" x14ac:dyDescent="0.25">
      <c r="A1121" s="947">
        <v>97881</v>
      </c>
      <c r="B1121" s="945" t="s">
        <v>25706</v>
      </c>
      <c r="C1121" s="947" t="s">
        <v>5</v>
      </c>
      <c r="D1121" s="948">
        <v>169.26</v>
      </c>
    </row>
    <row r="1122" spans="1:4" x14ac:dyDescent="0.25">
      <c r="A1122" s="947">
        <v>97882</v>
      </c>
      <c r="B1122" s="945" t="s">
        <v>25707</v>
      </c>
      <c r="C1122" s="947" t="s">
        <v>5</v>
      </c>
      <c r="D1122" s="948">
        <v>267.55</v>
      </c>
    </row>
    <row r="1123" spans="1:4" x14ac:dyDescent="0.25">
      <c r="A1123" s="947">
        <v>97883</v>
      </c>
      <c r="B1123" s="945" t="s">
        <v>25708</v>
      </c>
      <c r="C1123" s="947" t="s">
        <v>5</v>
      </c>
      <c r="D1123" s="948">
        <v>513.79999999999995</v>
      </c>
    </row>
    <row r="1124" spans="1:4" x14ac:dyDescent="0.25">
      <c r="A1124" s="947">
        <v>97884</v>
      </c>
      <c r="B1124" s="945" t="s">
        <v>25709</v>
      </c>
      <c r="C1124" s="947" t="s">
        <v>5</v>
      </c>
      <c r="D1124" s="948">
        <v>1009.45</v>
      </c>
    </row>
    <row r="1125" spans="1:4" x14ac:dyDescent="0.25">
      <c r="A1125" s="947">
        <v>97885</v>
      </c>
      <c r="B1125" s="945" t="s">
        <v>25710</v>
      </c>
      <c r="C1125" s="947" t="s">
        <v>5</v>
      </c>
      <c r="D1125" s="948">
        <v>1551.86</v>
      </c>
    </row>
    <row r="1126" spans="1:4" x14ac:dyDescent="0.25">
      <c r="A1126" s="947">
        <v>99250</v>
      </c>
      <c r="B1126" s="945" t="s">
        <v>26228</v>
      </c>
      <c r="C1126" s="947" t="s">
        <v>5</v>
      </c>
      <c r="D1126" s="948">
        <v>219.78</v>
      </c>
    </row>
    <row r="1127" spans="1:4" x14ac:dyDescent="0.25">
      <c r="A1127" s="947">
        <v>97900</v>
      </c>
      <c r="B1127" s="945" t="s">
        <v>26213</v>
      </c>
      <c r="C1127" s="947" t="s">
        <v>5</v>
      </c>
      <c r="D1127" s="948">
        <v>225.04</v>
      </c>
    </row>
    <row r="1128" spans="1:4" x14ac:dyDescent="0.25">
      <c r="A1128" s="947">
        <v>99251</v>
      </c>
      <c r="B1128" s="945" t="s">
        <v>26229</v>
      </c>
      <c r="C1128" s="947" t="s">
        <v>5</v>
      </c>
      <c r="D1128" s="948">
        <v>344.15</v>
      </c>
    </row>
    <row r="1129" spans="1:4" x14ac:dyDescent="0.25">
      <c r="A1129" s="947">
        <v>97901</v>
      </c>
      <c r="B1129" s="945" t="s">
        <v>26214</v>
      </c>
      <c r="C1129" s="947" t="s">
        <v>5</v>
      </c>
      <c r="D1129" s="948">
        <v>353.19</v>
      </c>
    </row>
    <row r="1130" spans="1:4" x14ac:dyDescent="0.25">
      <c r="A1130" s="947">
        <v>99253</v>
      </c>
      <c r="B1130" s="945" t="s">
        <v>26230</v>
      </c>
      <c r="C1130" s="947" t="s">
        <v>5</v>
      </c>
      <c r="D1130" s="948">
        <v>659.99</v>
      </c>
    </row>
    <row r="1131" spans="1:4" x14ac:dyDescent="0.25">
      <c r="A1131" s="947">
        <v>97902</v>
      </c>
      <c r="B1131" s="945" t="s">
        <v>26215</v>
      </c>
      <c r="C1131" s="947" t="s">
        <v>5</v>
      </c>
      <c r="D1131" s="948">
        <v>680.27</v>
      </c>
    </row>
    <row r="1132" spans="1:4" x14ac:dyDescent="0.25">
      <c r="A1132" s="947">
        <v>99255</v>
      </c>
      <c r="B1132" s="945" t="s">
        <v>26231</v>
      </c>
      <c r="C1132" s="947" t="s">
        <v>5</v>
      </c>
      <c r="D1132" s="948">
        <v>919.4</v>
      </c>
    </row>
    <row r="1133" spans="1:4" x14ac:dyDescent="0.25">
      <c r="A1133" s="947">
        <v>97903</v>
      </c>
      <c r="B1133" s="945" t="s">
        <v>26216</v>
      </c>
      <c r="C1133" s="947" t="s">
        <v>5</v>
      </c>
      <c r="D1133" s="948">
        <v>947.2</v>
      </c>
    </row>
    <row r="1134" spans="1:4" x14ac:dyDescent="0.25">
      <c r="A1134" s="947">
        <v>99257</v>
      </c>
      <c r="B1134" s="945" t="s">
        <v>26232</v>
      </c>
      <c r="C1134" s="947" t="s">
        <v>5</v>
      </c>
      <c r="D1134" s="948">
        <v>1061.55</v>
      </c>
    </row>
    <row r="1135" spans="1:4" x14ac:dyDescent="0.25">
      <c r="A1135" s="947">
        <v>97904</v>
      </c>
      <c r="B1135" s="945" t="s">
        <v>26217</v>
      </c>
      <c r="C1135" s="947" t="s">
        <v>5</v>
      </c>
      <c r="D1135" s="948">
        <v>1097.52</v>
      </c>
    </row>
    <row r="1136" spans="1:4" x14ac:dyDescent="0.25">
      <c r="A1136" s="947">
        <v>99258</v>
      </c>
      <c r="B1136" s="945" t="s">
        <v>26233</v>
      </c>
      <c r="C1136" s="947" t="s">
        <v>5</v>
      </c>
      <c r="D1136" s="948">
        <v>283.83999999999997</v>
      </c>
    </row>
    <row r="1137" spans="1:4" x14ac:dyDescent="0.25">
      <c r="A1137" s="947">
        <v>97905</v>
      </c>
      <c r="B1137" s="945" t="s">
        <v>26218</v>
      </c>
      <c r="C1137" s="947" t="s">
        <v>5</v>
      </c>
      <c r="D1137" s="948">
        <v>289.58</v>
      </c>
    </row>
    <row r="1138" spans="1:4" x14ac:dyDescent="0.25">
      <c r="A1138" s="947">
        <v>99260</v>
      </c>
      <c r="B1138" s="945" t="s">
        <v>26234</v>
      </c>
      <c r="C1138" s="947" t="s">
        <v>5</v>
      </c>
      <c r="D1138" s="948">
        <v>519.69000000000005</v>
      </c>
    </row>
    <row r="1139" spans="1:4" x14ac:dyDescent="0.25">
      <c r="A1139" s="947">
        <v>97906</v>
      </c>
      <c r="B1139" s="945" t="s">
        <v>26219</v>
      </c>
      <c r="C1139" s="947" t="s">
        <v>5</v>
      </c>
      <c r="D1139" s="948">
        <v>532.46</v>
      </c>
    </row>
    <row r="1140" spans="1:4" x14ac:dyDescent="0.25">
      <c r="A1140" s="947">
        <v>99262</v>
      </c>
      <c r="B1140" s="945" t="s">
        <v>26235</v>
      </c>
      <c r="C1140" s="947" t="s">
        <v>5</v>
      </c>
      <c r="D1140" s="948">
        <v>740.36</v>
      </c>
    </row>
    <row r="1141" spans="1:4" x14ac:dyDescent="0.25">
      <c r="A1141" s="947">
        <v>97907</v>
      </c>
      <c r="B1141" s="945" t="s">
        <v>26220</v>
      </c>
      <c r="C1141" s="947" t="s">
        <v>5</v>
      </c>
      <c r="D1141" s="948">
        <v>758.59</v>
      </c>
    </row>
    <row r="1142" spans="1:4" x14ac:dyDescent="0.25">
      <c r="A1142" s="947">
        <v>99264</v>
      </c>
      <c r="B1142" s="945" t="s">
        <v>26236</v>
      </c>
      <c r="C1142" s="947" t="s">
        <v>5</v>
      </c>
      <c r="D1142" s="948">
        <v>849.7</v>
      </c>
    </row>
    <row r="1143" spans="1:4" x14ac:dyDescent="0.25">
      <c r="A1143" s="947">
        <v>97908</v>
      </c>
      <c r="B1143" s="945" t="s">
        <v>26221</v>
      </c>
      <c r="C1143" s="947" t="s">
        <v>5</v>
      </c>
      <c r="D1143" s="948">
        <v>874.33</v>
      </c>
    </row>
    <row r="1144" spans="1:4" x14ac:dyDescent="0.25">
      <c r="A1144" s="947">
        <v>97895</v>
      </c>
      <c r="B1144" s="945" t="s">
        <v>26209</v>
      </c>
      <c r="C1144" s="947" t="s">
        <v>5</v>
      </c>
      <c r="D1144" s="948">
        <v>230.44</v>
      </c>
    </row>
    <row r="1145" spans="1:4" x14ac:dyDescent="0.25">
      <c r="A1145" s="947">
        <v>97896</v>
      </c>
      <c r="B1145" s="945" t="s">
        <v>26210</v>
      </c>
      <c r="C1145" s="947" t="s">
        <v>5</v>
      </c>
      <c r="D1145" s="948">
        <v>426.96</v>
      </c>
    </row>
    <row r="1146" spans="1:4" x14ac:dyDescent="0.25">
      <c r="A1146" s="947">
        <v>97897</v>
      </c>
      <c r="B1146" s="945" t="s">
        <v>26211</v>
      </c>
      <c r="C1146" s="947" t="s">
        <v>5</v>
      </c>
      <c r="D1146" s="948">
        <v>553.11</v>
      </c>
    </row>
    <row r="1147" spans="1:4" x14ac:dyDescent="0.25">
      <c r="A1147" s="947">
        <v>97898</v>
      </c>
      <c r="B1147" s="945" t="s">
        <v>26212</v>
      </c>
      <c r="C1147" s="947" t="s">
        <v>5</v>
      </c>
      <c r="D1147" s="948">
        <v>1064.94</v>
      </c>
    </row>
    <row r="1148" spans="1:4" x14ac:dyDescent="0.25">
      <c r="A1148" s="947">
        <v>97899</v>
      </c>
      <c r="B1148" s="945" t="s">
        <v>50323</v>
      </c>
      <c r="C1148" s="947" t="s">
        <v>5</v>
      </c>
      <c r="D1148" s="948">
        <v>0</v>
      </c>
    </row>
    <row r="1149" spans="1:4" x14ac:dyDescent="0.25">
      <c r="A1149" s="947">
        <v>101795</v>
      </c>
      <c r="B1149" s="945" t="s">
        <v>25818</v>
      </c>
      <c r="C1149" s="947" t="s">
        <v>5</v>
      </c>
      <c r="D1149" s="948">
        <v>670.29</v>
      </c>
    </row>
    <row r="1150" spans="1:4" x14ac:dyDescent="0.25">
      <c r="A1150" s="947">
        <v>101796</v>
      </c>
      <c r="B1150" s="945" t="s">
        <v>50324</v>
      </c>
      <c r="C1150" s="947" t="s">
        <v>5</v>
      </c>
      <c r="D1150" s="948">
        <v>0</v>
      </c>
    </row>
    <row r="1151" spans="1:4" x14ac:dyDescent="0.25">
      <c r="A1151" s="947">
        <v>101797</v>
      </c>
      <c r="B1151" s="945" t="s">
        <v>50325</v>
      </c>
      <c r="C1151" s="947" t="s">
        <v>5</v>
      </c>
      <c r="D1151" s="948">
        <v>0</v>
      </c>
    </row>
    <row r="1152" spans="1:4" x14ac:dyDescent="0.25">
      <c r="A1152" s="947">
        <v>101802</v>
      </c>
      <c r="B1152" s="945" t="s">
        <v>26252</v>
      </c>
      <c r="C1152" s="947" t="s">
        <v>5</v>
      </c>
      <c r="D1152" s="948">
        <v>1932.82</v>
      </c>
    </row>
    <row r="1153" spans="1:4" x14ac:dyDescent="0.25">
      <c r="A1153" s="947">
        <v>101803</v>
      </c>
      <c r="B1153" s="945" t="s">
        <v>26253</v>
      </c>
      <c r="C1153" s="947" t="s">
        <v>5</v>
      </c>
      <c r="D1153" s="948">
        <v>1260.78</v>
      </c>
    </row>
    <row r="1154" spans="1:4" x14ac:dyDescent="0.25">
      <c r="A1154" s="947">
        <v>101804</v>
      </c>
      <c r="B1154" s="945" t="s">
        <v>26254</v>
      </c>
      <c r="C1154" s="947" t="s">
        <v>5</v>
      </c>
      <c r="D1154" s="948">
        <v>1566.43</v>
      </c>
    </row>
    <row r="1155" spans="1:4" x14ac:dyDescent="0.25">
      <c r="A1155" s="947">
        <v>101805</v>
      </c>
      <c r="B1155" s="945" t="s">
        <v>26255</v>
      </c>
      <c r="C1155" s="947" t="s">
        <v>5</v>
      </c>
      <c r="D1155" s="948">
        <v>1995.93</v>
      </c>
    </row>
    <row r="1156" spans="1:4" x14ac:dyDescent="0.25">
      <c r="A1156" s="947">
        <v>98115</v>
      </c>
      <c r="B1156" s="945" t="s">
        <v>29745</v>
      </c>
      <c r="C1156" s="947" t="s">
        <v>5</v>
      </c>
      <c r="D1156" s="948">
        <v>122.59</v>
      </c>
    </row>
    <row r="1157" spans="1:4" x14ac:dyDescent="0.25">
      <c r="A1157" s="947">
        <v>98114</v>
      </c>
      <c r="B1157" s="945" t="s">
        <v>26245</v>
      </c>
      <c r="C1157" s="947" t="s">
        <v>5</v>
      </c>
      <c r="D1157" s="948">
        <v>559.29</v>
      </c>
    </row>
    <row r="1158" spans="1:4" x14ac:dyDescent="0.25">
      <c r="A1158" s="947">
        <v>98112</v>
      </c>
      <c r="B1158" s="945" t="s">
        <v>26244</v>
      </c>
      <c r="C1158" s="947" t="s">
        <v>5</v>
      </c>
      <c r="D1158" s="948">
        <v>109.78</v>
      </c>
    </row>
    <row r="1159" spans="1:4" x14ac:dyDescent="0.25">
      <c r="A1159" s="947">
        <v>100128</v>
      </c>
      <c r="B1159" s="945" t="s">
        <v>29788</v>
      </c>
      <c r="C1159" s="947" t="s">
        <v>5</v>
      </c>
      <c r="D1159" s="948">
        <v>1703.28</v>
      </c>
    </row>
    <row r="1160" spans="1:4" x14ac:dyDescent="0.25">
      <c r="A1160" s="947">
        <v>102623</v>
      </c>
      <c r="B1160" s="945" t="s">
        <v>27250</v>
      </c>
      <c r="C1160" s="947" t="s">
        <v>5</v>
      </c>
      <c r="D1160" s="948">
        <v>893.27</v>
      </c>
    </row>
    <row r="1161" spans="1:4" x14ac:dyDescent="0.25">
      <c r="A1161" s="947">
        <v>102607</v>
      </c>
      <c r="B1161" s="945" t="s">
        <v>27240</v>
      </c>
      <c r="C1161" s="947" t="s">
        <v>5</v>
      </c>
      <c r="D1161" s="948">
        <v>436.22</v>
      </c>
    </row>
    <row r="1162" spans="1:4" x14ac:dyDescent="0.25">
      <c r="A1162" s="947">
        <v>102608</v>
      </c>
      <c r="B1162" s="945" t="s">
        <v>27241</v>
      </c>
      <c r="C1162" s="947" t="s">
        <v>5</v>
      </c>
      <c r="D1162" s="948">
        <v>996.77</v>
      </c>
    </row>
    <row r="1163" spans="1:4" x14ac:dyDescent="0.25">
      <c r="A1163" s="947">
        <v>102609</v>
      </c>
      <c r="B1163" s="945" t="s">
        <v>27242</v>
      </c>
      <c r="C1163" s="947" t="s">
        <v>5</v>
      </c>
      <c r="D1163" s="948">
        <v>1133.48</v>
      </c>
    </row>
    <row r="1164" spans="1:4" x14ac:dyDescent="0.25">
      <c r="A1164" s="947">
        <v>102610</v>
      </c>
      <c r="B1164" s="945" t="s">
        <v>29695</v>
      </c>
      <c r="C1164" s="947" t="s">
        <v>5</v>
      </c>
      <c r="D1164" s="948">
        <v>1945.43</v>
      </c>
    </row>
    <row r="1165" spans="1:4" x14ac:dyDescent="0.25">
      <c r="A1165" s="947">
        <v>102622</v>
      </c>
      <c r="B1165" s="945" t="s">
        <v>27249</v>
      </c>
      <c r="C1165" s="947" t="s">
        <v>5</v>
      </c>
      <c r="D1165" s="948">
        <v>664.53</v>
      </c>
    </row>
    <row r="1166" spans="1:4" x14ac:dyDescent="0.25">
      <c r="A1166" s="947">
        <v>102605</v>
      </c>
      <c r="B1166" s="945" t="s">
        <v>27238</v>
      </c>
      <c r="C1166" s="947" t="s">
        <v>5</v>
      </c>
      <c r="D1166" s="948">
        <v>264.75</v>
      </c>
    </row>
    <row r="1167" spans="1:4" x14ac:dyDescent="0.25">
      <c r="A1167" s="947">
        <v>102606</v>
      </c>
      <c r="B1167" s="945" t="s">
        <v>27239</v>
      </c>
      <c r="C1167" s="947" t="s">
        <v>5</v>
      </c>
      <c r="D1167" s="948">
        <v>407.26</v>
      </c>
    </row>
    <row r="1168" spans="1:4" x14ac:dyDescent="0.25">
      <c r="A1168" s="947">
        <v>102613</v>
      </c>
      <c r="B1168" s="945" t="s">
        <v>27244</v>
      </c>
      <c r="C1168" s="947" t="s">
        <v>5</v>
      </c>
      <c r="D1168" s="948">
        <v>610.25</v>
      </c>
    </row>
    <row r="1169" spans="1:4" x14ac:dyDescent="0.25">
      <c r="A1169" s="947">
        <v>102619</v>
      </c>
      <c r="B1169" s="945" t="s">
        <v>27248</v>
      </c>
      <c r="C1169" s="947" t="s">
        <v>5</v>
      </c>
      <c r="D1169" s="948">
        <v>5277.26</v>
      </c>
    </row>
    <row r="1170" spans="1:4" x14ac:dyDescent="0.25">
      <c r="A1170" s="947">
        <v>102614</v>
      </c>
      <c r="B1170" s="945" t="s">
        <v>27245</v>
      </c>
      <c r="C1170" s="947" t="s">
        <v>5</v>
      </c>
      <c r="D1170" s="948">
        <v>937.51</v>
      </c>
    </row>
    <row r="1171" spans="1:4" x14ac:dyDescent="0.25">
      <c r="A1171" s="947">
        <v>102620</v>
      </c>
      <c r="B1171" s="945" t="s">
        <v>29699</v>
      </c>
      <c r="C1171" s="947" t="s">
        <v>5</v>
      </c>
      <c r="D1171" s="948">
        <v>7619.59</v>
      </c>
    </row>
    <row r="1172" spans="1:4" x14ac:dyDescent="0.25">
      <c r="A1172" s="947">
        <v>102615</v>
      </c>
      <c r="B1172" s="945" t="s">
        <v>27246</v>
      </c>
      <c r="C1172" s="947" t="s">
        <v>5</v>
      </c>
      <c r="D1172" s="948">
        <v>1176.55</v>
      </c>
    </row>
    <row r="1173" spans="1:4" x14ac:dyDescent="0.25">
      <c r="A1173" s="947">
        <v>102621</v>
      </c>
      <c r="B1173" s="945" t="s">
        <v>29700</v>
      </c>
      <c r="C1173" s="947" t="s">
        <v>5</v>
      </c>
      <c r="D1173" s="948">
        <v>11656.03</v>
      </c>
    </row>
    <row r="1174" spans="1:4" x14ac:dyDescent="0.25">
      <c r="A1174" s="947">
        <v>102616</v>
      </c>
      <c r="B1174" s="945" t="s">
        <v>29697</v>
      </c>
      <c r="C1174" s="947" t="s">
        <v>5</v>
      </c>
      <c r="D1174" s="948">
        <v>1740.79</v>
      </c>
    </row>
    <row r="1175" spans="1:4" x14ac:dyDescent="0.25">
      <c r="A1175" s="947">
        <v>102611</v>
      </c>
      <c r="B1175" s="945" t="s">
        <v>27243</v>
      </c>
      <c r="C1175" s="947" t="s">
        <v>5</v>
      </c>
      <c r="D1175" s="948">
        <v>438.59</v>
      </c>
    </row>
    <row r="1176" spans="1:4" x14ac:dyDescent="0.25">
      <c r="A1176" s="947">
        <v>102617</v>
      </c>
      <c r="B1176" s="945" t="s">
        <v>27247</v>
      </c>
      <c r="C1176" s="947" t="s">
        <v>5</v>
      </c>
      <c r="D1176" s="948">
        <v>3307.45</v>
      </c>
    </row>
    <row r="1177" spans="1:4" x14ac:dyDescent="0.25">
      <c r="A1177" s="947">
        <v>102618</v>
      </c>
      <c r="B1177" s="945" t="s">
        <v>29698</v>
      </c>
      <c r="C1177" s="947" t="s">
        <v>5</v>
      </c>
      <c r="D1177" s="948">
        <v>3957.81</v>
      </c>
    </row>
    <row r="1178" spans="1:4" x14ac:dyDescent="0.25">
      <c r="A1178" s="947">
        <v>102612</v>
      </c>
      <c r="B1178" s="945" t="s">
        <v>29696</v>
      </c>
      <c r="C1178" s="947" t="s">
        <v>5</v>
      </c>
      <c r="D1178" s="948">
        <v>628.88</v>
      </c>
    </row>
    <row r="1179" spans="1:4" x14ac:dyDescent="0.25">
      <c r="A1179" s="947">
        <v>102603</v>
      </c>
      <c r="B1179" s="945" t="s">
        <v>27236</v>
      </c>
      <c r="C1179" s="947" t="s">
        <v>5</v>
      </c>
      <c r="D1179" s="948">
        <v>13.93</v>
      </c>
    </row>
    <row r="1180" spans="1:4" x14ac:dyDescent="0.25">
      <c r="A1180" s="947">
        <v>102587</v>
      </c>
      <c r="B1180" s="945" t="s">
        <v>27218</v>
      </c>
      <c r="C1180" s="947" t="s">
        <v>5</v>
      </c>
      <c r="D1180" s="948">
        <v>4.78</v>
      </c>
    </row>
    <row r="1181" spans="1:4" x14ac:dyDescent="0.25">
      <c r="A1181" s="947">
        <v>102589</v>
      </c>
      <c r="B1181" s="945" t="s">
        <v>27220</v>
      </c>
      <c r="C1181" s="947" t="s">
        <v>5</v>
      </c>
      <c r="D1181" s="948">
        <v>5.31</v>
      </c>
    </row>
    <row r="1182" spans="1:4" x14ac:dyDescent="0.25">
      <c r="A1182" s="947">
        <v>102591</v>
      </c>
      <c r="B1182" s="945" t="s">
        <v>27222</v>
      </c>
      <c r="C1182" s="947" t="s">
        <v>5</v>
      </c>
      <c r="D1182" s="948">
        <v>5.85</v>
      </c>
    </row>
    <row r="1183" spans="1:4" x14ac:dyDescent="0.25">
      <c r="A1183" s="947">
        <v>102593</v>
      </c>
      <c r="B1183" s="945" t="s">
        <v>27225</v>
      </c>
      <c r="C1183" s="947" t="s">
        <v>5</v>
      </c>
      <c r="D1183" s="948">
        <v>6.6</v>
      </c>
    </row>
    <row r="1184" spans="1:4" x14ac:dyDescent="0.25">
      <c r="A1184" s="947">
        <v>102595</v>
      </c>
      <c r="B1184" s="945" t="s">
        <v>27227</v>
      </c>
      <c r="C1184" s="947" t="s">
        <v>5</v>
      </c>
      <c r="D1184" s="948">
        <v>7.46</v>
      </c>
    </row>
    <row r="1185" spans="1:4" x14ac:dyDescent="0.25">
      <c r="A1185" s="947">
        <v>102597</v>
      </c>
      <c r="B1185" s="945" t="s">
        <v>27230</v>
      </c>
      <c r="C1185" s="947" t="s">
        <v>5</v>
      </c>
      <c r="D1185" s="948">
        <v>8.5399999999999991</v>
      </c>
    </row>
    <row r="1186" spans="1:4" x14ac:dyDescent="0.25">
      <c r="A1186" s="947">
        <v>102599</v>
      </c>
      <c r="B1186" s="945" t="s">
        <v>27232</v>
      </c>
      <c r="C1186" s="947" t="s">
        <v>5</v>
      </c>
      <c r="D1186" s="948">
        <v>9.6199999999999992</v>
      </c>
    </row>
    <row r="1187" spans="1:4" x14ac:dyDescent="0.25">
      <c r="A1187" s="947">
        <v>102601</v>
      </c>
      <c r="B1187" s="945" t="s">
        <v>27234</v>
      </c>
      <c r="C1187" s="947" t="s">
        <v>5</v>
      </c>
      <c r="D1187" s="948">
        <v>11.24</v>
      </c>
    </row>
    <row r="1188" spans="1:4" x14ac:dyDescent="0.25">
      <c r="A1188" s="947">
        <v>102604</v>
      </c>
      <c r="B1188" s="945" t="s">
        <v>27237</v>
      </c>
      <c r="C1188" s="947" t="s">
        <v>5</v>
      </c>
      <c r="D1188" s="948">
        <v>16.059999999999999</v>
      </c>
    </row>
    <row r="1189" spans="1:4" x14ac:dyDescent="0.25">
      <c r="A1189" s="947">
        <v>102588</v>
      </c>
      <c r="B1189" s="945" t="s">
        <v>27219</v>
      </c>
      <c r="C1189" s="947" t="s">
        <v>5</v>
      </c>
      <c r="D1189" s="948">
        <v>6.91</v>
      </c>
    </row>
    <row r="1190" spans="1:4" x14ac:dyDescent="0.25">
      <c r="A1190" s="947">
        <v>102590</v>
      </c>
      <c r="B1190" s="945" t="s">
        <v>27221</v>
      </c>
      <c r="C1190" s="947" t="s">
        <v>5</v>
      </c>
      <c r="D1190" s="948">
        <v>7.45</v>
      </c>
    </row>
    <row r="1191" spans="1:4" x14ac:dyDescent="0.25">
      <c r="A1191" s="947">
        <v>102592</v>
      </c>
      <c r="B1191" s="945" t="s">
        <v>27224</v>
      </c>
      <c r="C1191" s="947" t="s">
        <v>5</v>
      </c>
      <c r="D1191" s="948">
        <v>7.98</v>
      </c>
    </row>
    <row r="1192" spans="1:4" x14ac:dyDescent="0.25">
      <c r="A1192" s="947">
        <v>102594</v>
      </c>
      <c r="B1192" s="945" t="s">
        <v>27226</v>
      </c>
      <c r="C1192" s="947" t="s">
        <v>5</v>
      </c>
      <c r="D1192" s="948">
        <v>8.74</v>
      </c>
    </row>
    <row r="1193" spans="1:4" x14ac:dyDescent="0.25">
      <c r="A1193" s="947">
        <v>102596</v>
      </c>
      <c r="B1193" s="945" t="s">
        <v>27229</v>
      </c>
      <c r="C1193" s="947" t="s">
        <v>5</v>
      </c>
      <c r="D1193" s="948">
        <v>9.61</v>
      </c>
    </row>
    <row r="1194" spans="1:4" x14ac:dyDescent="0.25">
      <c r="A1194" s="947">
        <v>102598</v>
      </c>
      <c r="B1194" s="945" t="s">
        <v>27231</v>
      </c>
      <c r="C1194" s="947" t="s">
        <v>5</v>
      </c>
      <c r="D1194" s="948">
        <v>10.67</v>
      </c>
    </row>
    <row r="1195" spans="1:4" x14ac:dyDescent="0.25">
      <c r="A1195" s="947">
        <v>102600</v>
      </c>
      <c r="B1195" s="945" t="s">
        <v>27233</v>
      </c>
      <c r="C1195" s="947" t="s">
        <v>5</v>
      </c>
      <c r="D1195" s="948">
        <v>11.76</v>
      </c>
    </row>
    <row r="1196" spans="1:4" x14ac:dyDescent="0.25">
      <c r="A1196" s="947">
        <v>102602</v>
      </c>
      <c r="B1196" s="945" t="s">
        <v>27235</v>
      </c>
      <c r="C1196" s="947" t="s">
        <v>5</v>
      </c>
      <c r="D1196" s="948">
        <v>13.37</v>
      </c>
    </row>
    <row r="1197" spans="1:4" x14ac:dyDescent="0.25">
      <c r="A1197" s="947">
        <v>103005</v>
      </c>
      <c r="B1197" s="945" t="s">
        <v>26774</v>
      </c>
      <c r="C1197" s="947" t="s">
        <v>5</v>
      </c>
      <c r="D1197" s="948">
        <v>607.44000000000005</v>
      </c>
    </row>
    <row r="1198" spans="1:4" x14ac:dyDescent="0.25">
      <c r="A1198" s="947">
        <v>103006</v>
      </c>
      <c r="B1198" s="945" t="s">
        <v>26775</v>
      </c>
      <c r="C1198" s="947" t="s">
        <v>5</v>
      </c>
      <c r="D1198" s="948">
        <v>837.94</v>
      </c>
    </row>
    <row r="1199" spans="1:4" x14ac:dyDescent="0.25">
      <c r="A1199" s="947">
        <v>103007</v>
      </c>
      <c r="B1199" s="945" t="s">
        <v>26776</v>
      </c>
      <c r="C1199" s="947" t="s">
        <v>5</v>
      </c>
      <c r="D1199" s="948">
        <v>1096.98</v>
      </c>
    </row>
    <row r="1200" spans="1:4" x14ac:dyDescent="0.25">
      <c r="A1200" s="947">
        <v>103004</v>
      </c>
      <c r="B1200" s="945" t="s">
        <v>50326</v>
      </c>
      <c r="C1200" s="947" t="s">
        <v>4</v>
      </c>
      <c r="D1200" s="948">
        <v>0</v>
      </c>
    </row>
    <row r="1201" spans="1:4" x14ac:dyDescent="0.25">
      <c r="A1201" s="947">
        <v>102989</v>
      </c>
      <c r="B1201" s="945" t="s">
        <v>26755</v>
      </c>
      <c r="C1201" s="947" t="s">
        <v>4</v>
      </c>
      <c r="D1201" s="948">
        <v>53.09</v>
      </c>
    </row>
    <row r="1202" spans="1:4" x14ac:dyDescent="0.25">
      <c r="A1202" s="947">
        <v>102990</v>
      </c>
      <c r="B1202" s="945" t="s">
        <v>26757</v>
      </c>
      <c r="C1202" s="947" t="s">
        <v>4</v>
      </c>
      <c r="D1202" s="948">
        <v>64.39</v>
      </c>
    </row>
    <row r="1203" spans="1:4" x14ac:dyDescent="0.25">
      <c r="A1203" s="947">
        <v>102991</v>
      </c>
      <c r="B1203" s="945" t="s">
        <v>26758</v>
      </c>
      <c r="C1203" s="947" t="s">
        <v>4</v>
      </c>
      <c r="D1203" s="948">
        <v>83.35</v>
      </c>
    </row>
    <row r="1204" spans="1:4" x14ac:dyDescent="0.25">
      <c r="A1204" s="947">
        <v>102992</v>
      </c>
      <c r="B1204" s="945" t="s">
        <v>26759</v>
      </c>
      <c r="C1204" s="947" t="s">
        <v>4</v>
      </c>
      <c r="D1204" s="948">
        <v>122.28</v>
      </c>
    </row>
    <row r="1205" spans="1:4" x14ac:dyDescent="0.25">
      <c r="A1205" s="947">
        <v>102993</v>
      </c>
      <c r="B1205" s="945" t="s">
        <v>26761</v>
      </c>
      <c r="C1205" s="947" t="s">
        <v>4</v>
      </c>
      <c r="D1205" s="948">
        <v>159.32</v>
      </c>
    </row>
    <row r="1206" spans="1:4" x14ac:dyDescent="0.25">
      <c r="A1206" s="947">
        <v>102994</v>
      </c>
      <c r="B1206" s="945" t="s">
        <v>26763</v>
      </c>
      <c r="C1206" s="947" t="s">
        <v>4</v>
      </c>
      <c r="D1206" s="948">
        <v>270.72000000000003</v>
      </c>
    </row>
    <row r="1207" spans="1:4" x14ac:dyDescent="0.25">
      <c r="A1207" s="947">
        <v>102995</v>
      </c>
      <c r="B1207" s="945" t="s">
        <v>26764</v>
      </c>
      <c r="C1207" s="947" t="s">
        <v>4</v>
      </c>
      <c r="D1207" s="948">
        <v>60.19</v>
      </c>
    </row>
    <row r="1208" spans="1:4" x14ac:dyDescent="0.25">
      <c r="A1208" s="947">
        <v>102996</v>
      </c>
      <c r="B1208" s="945" t="s">
        <v>26765</v>
      </c>
      <c r="C1208" s="947" t="s">
        <v>4</v>
      </c>
      <c r="D1208" s="948">
        <v>84.89</v>
      </c>
    </row>
    <row r="1209" spans="1:4" x14ac:dyDescent="0.25">
      <c r="A1209" s="947">
        <v>102998</v>
      </c>
      <c r="B1209" s="945" t="s">
        <v>26767</v>
      </c>
      <c r="C1209" s="947" t="s">
        <v>4</v>
      </c>
      <c r="D1209" s="948">
        <v>107.24</v>
      </c>
    </row>
    <row r="1210" spans="1:4" x14ac:dyDescent="0.25">
      <c r="A1210" s="947">
        <v>102999</v>
      </c>
      <c r="B1210" s="945" t="s">
        <v>26768</v>
      </c>
      <c r="C1210" s="947" t="s">
        <v>4</v>
      </c>
      <c r="D1210" s="948">
        <v>135.54</v>
      </c>
    </row>
    <row r="1211" spans="1:4" x14ac:dyDescent="0.25">
      <c r="A1211" s="947">
        <v>103000</v>
      </c>
      <c r="B1211" s="945" t="s">
        <v>26770</v>
      </c>
      <c r="C1211" s="947" t="s">
        <v>4</v>
      </c>
      <c r="D1211" s="948">
        <v>136.1</v>
      </c>
    </row>
    <row r="1212" spans="1:4" x14ac:dyDescent="0.25">
      <c r="A1212" s="947">
        <v>102997</v>
      </c>
      <c r="B1212" s="945" t="s">
        <v>26766</v>
      </c>
      <c r="C1212" s="947" t="s">
        <v>4</v>
      </c>
      <c r="D1212" s="948">
        <v>111.6</v>
      </c>
    </row>
    <row r="1213" spans="1:4" x14ac:dyDescent="0.25">
      <c r="A1213" s="947">
        <v>103001</v>
      </c>
      <c r="B1213" s="945" t="s">
        <v>26771</v>
      </c>
      <c r="C1213" s="947" t="s">
        <v>5</v>
      </c>
      <c r="D1213" s="948">
        <v>195.41</v>
      </c>
    </row>
    <row r="1214" spans="1:4" x14ac:dyDescent="0.25">
      <c r="A1214" s="947">
        <v>103002</v>
      </c>
      <c r="B1214" s="945" t="s">
        <v>26772</v>
      </c>
      <c r="C1214" s="947" t="s">
        <v>5</v>
      </c>
      <c r="D1214" s="948">
        <v>240.23</v>
      </c>
    </row>
    <row r="1215" spans="1:4" x14ac:dyDescent="0.25">
      <c r="A1215" s="947">
        <v>103003</v>
      </c>
      <c r="B1215" s="945" t="s">
        <v>26773</v>
      </c>
      <c r="C1215" s="947" t="s">
        <v>5</v>
      </c>
      <c r="D1215" s="948">
        <v>329.94</v>
      </c>
    </row>
    <row r="1216" spans="1:4" x14ac:dyDescent="0.25">
      <c r="A1216" s="947">
        <v>98522</v>
      </c>
      <c r="B1216" s="945" t="s">
        <v>22847</v>
      </c>
      <c r="C1216" s="947" t="s">
        <v>4</v>
      </c>
      <c r="D1216" s="948">
        <v>207.16</v>
      </c>
    </row>
    <row r="1217" spans="1:4" x14ac:dyDescent="0.25">
      <c r="A1217" s="947">
        <v>98523</v>
      </c>
      <c r="B1217" s="945" t="s">
        <v>50327</v>
      </c>
      <c r="C1217" s="947" t="s">
        <v>4</v>
      </c>
      <c r="D1217" s="948">
        <v>0</v>
      </c>
    </row>
    <row r="1218" spans="1:4" x14ac:dyDescent="0.25">
      <c r="A1218" s="947">
        <v>102364</v>
      </c>
      <c r="B1218" s="945" t="s">
        <v>41019</v>
      </c>
      <c r="C1218" s="947" t="s">
        <v>3</v>
      </c>
      <c r="D1218" s="948">
        <v>239.55</v>
      </c>
    </row>
    <row r="1219" spans="1:4" x14ac:dyDescent="0.25">
      <c r="A1219" s="947">
        <v>102363</v>
      </c>
      <c r="B1219" s="945" t="s">
        <v>41018</v>
      </c>
      <c r="C1219" s="947" t="s">
        <v>3</v>
      </c>
      <c r="D1219" s="948">
        <v>211.48</v>
      </c>
    </row>
    <row r="1220" spans="1:4" x14ac:dyDescent="0.25">
      <c r="A1220" s="947">
        <v>102362</v>
      </c>
      <c r="B1220" s="945" t="s">
        <v>41017</v>
      </c>
      <c r="C1220" s="947" t="s">
        <v>3</v>
      </c>
      <c r="D1220" s="948">
        <v>196.22</v>
      </c>
    </row>
    <row r="1221" spans="1:4" x14ac:dyDescent="0.25">
      <c r="A1221" s="947">
        <v>101196</v>
      </c>
      <c r="B1221" s="945" t="s">
        <v>50328</v>
      </c>
      <c r="C1221" s="947" t="s">
        <v>4</v>
      </c>
      <c r="D1221" s="948">
        <v>0</v>
      </c>
    </row>
    <row r="1222" spans="1:4" x14ac:dyDescent="0.25">
      <c r="A1222" s="947">
        <v>101195</v>
      </c>
      <c r="B1222" s="945" t="s">
        <v>50329</v>
      </c>
      <c r="C1222" s="947" t="s">
        <v>4</v>
      </c>
      <c r="D1222" s="948">
        <v>0</v>
      </c>
    </row>
    <row r="1223" spans="1:4" x14ac:dyDescent="0.25">
      <c r="A1223" s="947">
        <v>101193</v>
      </c>
      <c r="B1223" s="945" t="s">
        <v>24612</v>
      </c>
      <c r="C1223" s="947" t="s">
        <v>4</v>
      </c>
      <c r="D1223" s="948">
        <v>76.63</v>
      </c>
    </row>
    <row r="1224" spans="1:4" x14ac:dyDescent="0.25">
      <c r="A1224" s="947">
        <v>101192</v>
      </c>
      <c r="B1224" s="945" t="s">
        <v>24611</v>
      </c>
      <c r="C1224" s="947" t="s">
        <v>4</v>
      </c>
      <c r="D1224" s="948">
        <v>82.98</v>
      </c>
    </row>
    <row r="1225" spans="1:4" x14ac:dyDescent="0.25">
      <c r="A1225" s="947">
        <v>101194</v>
      </c>
      <c r="B1225" s="945" t="s">
        <v>24613</v>
      </c>
      <c r="C1225" s="947" t="s">
        <v>4</v>
      </c>
      <c r="D1225" s="948">
        <v>76.959999999999994</v>
      </c>
    </row>
    <row r="1226" spans="1:4" x14ac:dyDescent="0.25">
      <c r="A1226" s="947">
        <v>101190</v>
      </c>
      <c r="B1226" s="945" t="s">
        <v>24609</v>
      </c>
      <c r="C1226" s="947" t="s">
        <v>4</v>
      </c>
      <c r="D1226" s="948">
        <v>83.41</v>
      </c>
    </row>
    <row r="1227" spans="1:4" x14ac:dyDescent="0.25">
      <c r="A1227" s="947">
        <v>101189</v>
      </c>
      <c r="B1227" s="945" t="s">
        <v>24608</v>
      </c>
      <c r="C1227" s="947" t="s">
        <v>4</v>
      </c>
      <c r="D1227" s="948">
        <v>84.08</v>
      </c>
    </row>
    <row r="1228" spans="1:4" x14ac:dyDescent="0.25">
      <c r="A1228" s="947">
        <v>101191</v>
      </c>
      <c r="B1228" s="945" t="s">
        <v>24610</v>
      </c>
      <c r="C1228" s="947" t="s">
        <v>4</v>
      </c>
      <c r="D1228" s="948">
        <v>83.74</v>
      </c>
    </row>
    <row r="1229" spans="1:4" x14ac:dyDescent="0.25">
      <c r="A1229" s="947">
        <v>101198</v>
      </c>
      <c r="B1229" s="945" t="s">
        <v>24615</v>
      </c>
      <c r="C1229" s="947" t="s">
        <v>4</v>
      </c>
      <c r="D1229" s="948">
        <v>114.44</v>
      </c>
    </row>
    <row r="1230" spans="1:4" x14ac:dyDescent="0.25">
      <c r="A1230" s="947">
        <v>101197</v>
      </c>
      <c r="B1230" s="945" t="s">
        <v>24614</v>
      </c>
      <c r="C1230" s="947" t="s">
        <v>4</v>
      </c>
      <c r="D1230" s="948">
        <v>149.5</v>
      </c>
    </row>
    <row r="1231" spans="1:4" x14ac:dyDescent="0.25">
      <c r="A1231" s="947">
        <v>101199</v>
      </c>
      <c r="B1231" s="945" t="s">
        <v>24616</v>
      </c>
      <c r="C1231" s="947" t="s">
        <v>4</v>
      </c>
      <c r="D1231" s="948">
        <v>115.28</v>
      </c>
    </row>
    <row r="1232" spans="1:4" x14ac:dyDescent="0.25">
      <c r="A1232" s="947">
        <v>101203</v>
      </c>
      <c r="B1232" s="945" t="s">
        <v>24620</v>
      </c>
      <c r="C1232" s="947" t="s">
        <v>4</v>
      </c>
      <c r="D1232" s="948">
        <v>54.41</v>
      </c>
    </row>
    <row r="1233" spans="1:4" x14ac:dyDescent="0.25">
      <c r="A1233" s="947">
        <v>101202</v>
      </c>
      <c r="B1233" s="945" t="s">
        <v>24619</v>
      </c>
      <c r="C1233" s="947" t="s">
        <v>4</v>
      </c>
      <c r="D1233" s="948">
        <v>55.25</v>
      </c>
    </row>
    <row r="1234" spans="1:4" x14ac:dyDescent="0.25">
      <c r="A1234" s="947">
        <v>101204</v>
      </c>
      <c r="B1234" s="945" t="s">
        <v>24621</v>
      </c>
      <c r="C1234" s="947" t="s">
        <v>4</v>
      </c>
      <c r="D1234" s="948">
        <v>54.74</v>
      </c>
    </row>
    <row r="1235" spans="1:4" x14ac:dyDescent="0.25">
      <c r="A1235" s="947">
        <v>101200</v>
      </c>
      <c r="B1235" s="945" t="s">
        <v>24617</v>
      </c>
      <c r="C1235" s="947" t="s">
        <v>4</v>
      </c>
      <c r="D1235" s="948">
        <v>71.28</v>
      </c>
    </row>
    <row r="1236" spans="1:4" x14ac:dyDescent="0.25">
      <c r="A1236" s="947">
        <v>101201</v>
      </c>
      <c r="B1236" s="945" t="s">
        <v>24618</v>
      </c>
      <c r="C1236" s="947" t="s">
        <v>4</v>
      </c>
      <c r="D1236" s="948">
        <v>87.2</v>
      </c>
    </row>
    <row r="1237" spans="1:4" x14ac:dyDescent="0.25">
      <c r="A1237" s="947">
        <v>101205</v>
      </c>
      <c r="B1237" s="945" t="s">
        <v>24622</v>
      </c>
      <c r="C1237" s="947" t="s">
        <v>4</v>
      </c>
      <c r="D1237" s="948">
        <v>55.25</v>
      </c>
    </row>
    <row r="1238" spans="1:4" x14ac:dyDescent="0.25">
      <c r="A1238" s="947">
        <v>101188</v>
      </c>
      <c r="B1238" s="945" t="s">
        <v>24607</v>
      </c>
      <c r="C1238" s="947" t="s">
        <v>4</v>
      </c>
      <c r="D1238" s="948">
        <v>7.95</v>
      </c>
    </row>
    <row r="1239" spans="1:4" x14ac:dyDescent="0.25">
      <c r="A1239" s="947">
        <v>87905</v>
      </c>
      <c r="B1239" s="945" t="s">
        <v>52323</v>
      </c>
      <c r="C1239" s="947" t="s">
        <v>3</v>
      </c>
      <c r="D1239" s="948">
        <v>10.51</v>
      </c>
    </row>
    <row r="1240" spans="1:4" x14ac:dyDescent="0.25">
      <c r="A1240" s="947">
        <v>87904</v>
      </c>
      <c r="B1240" s="945" t="s">
        <v>52324</v>
      </c>
      <c r="C1240" s="947" t="s">
        <v>3</v>
      </c>
      <c r="D1240" s="948">
        <v>11.18</v>
      </c>
    </row>
    <row r="1241" spans="1:4" x14ac:dyDescent="0.25">
      <c r="A1241" s="947">
        <v>87908</v>
      </c>
      <c r="B1241" s="945" t="s">
        <v>52325</v>
      </c>
      <c r="C1241" s="947" t="s">
        <v>3</v>
      </c>
      <c r="D1241" s="948">
        <v>7.55</v>
      </c>
    </row>
    <row r="1242" spans="1:4" x14ac:dyDescent="0.25">
      <c r="A1242" s="947">
        <v>87907</v>
      </c>
      <c r="B1242" s="945" t="s">
        <v>52326</v>
      </c>
      <c r="C1242" s="947" t="s">
        <v>3</v>
      </c>
      <c r="D1242" s="948">
        <v>8.2200000000000006</v>
      </c>
    </row>
    <row r="1243" spans="1:4" x14ac:dyDescent="0.25">
      <c r="A1243" s="947">
        <v>87903</v>
      </c>
      <c r="B1243" s="945" t="s">
        <v>52327</v>
      </c>
      <c r="C1243" s="947" t="s">
        <v>3</v>
      </c>
      <c r="D1243" s="948">
        <v>13.16</v>
      </c>
    </row>
    <row r="1244" spans="1:4" x14ac:dyDescent="0.25">
      <c r="A1244" s="947">
        <v>87902</v>
      </c>
      <c r="B1244" s="945" t="s">
        <v>52328</v>
      </c>
      <c r="C1244" s="947" t="s">
        <v>3</v>
      </c>
      <c r="D1244" s="948">
        <v>13.68</v>
      </c>
    </row>
    <row r="1245" spans="1:4" x14ac:dyDescent="0.25">
      <c r="A1245" s="947">
        <v>87900</v>
      </c>
      <c r="B1245" s="945" t="s">
        <v>52329</v>
      </c>
      <c r="C1245" s="947" t="s">
        <v>3</v>
      </c>
      <c r="D1245" s="948">
        <v>11.68</v>
      </c>
    </row>
    <row r="1246" spans="1:4" x14ac:dyDescent="0.25">
      <c r="A1246" s="947">
        <v>87899</v>
      </c>
      <c r="B1246" s="945" t="s">
        <v>52330</v>
      </c>
      <c r="C1246" s="947" t="s">
        <v>3</v>
      </c>
      <c r="D1246" s="948">
        <v>11.91</v>
      </c>
    </row>
    <row r="1247" spans="1:4" x14ac:dyDescent="0.25">
      <c r="A1247" s="947">
        <v>87894</v>
      </c>
      <c r="B1247" s="945" t="s">
        <v>52331</v>
      </c>
      <c r="C1247" s="947" t="s">
        <v>3</v>
      </c>
      <c r="D1247" s="948">
        <v>8.8800000000000008</v>
      </c>
    </row>
    <row r="1248" spans="1:4" x14ac:dyDescent="0.25">
      <c r="A1248" s="947">
        <v>87893</v>
      </c>
      <c r="B1248" s="945" t="s">
        <v>52332</v>
      </c>
      <c r="C1248" s="947" t="s">
        <v>3</v>
      </c>
      <c r="D1248" s="948">
        <v>9.5500000000000007</v>
      </c>
    </row>
    <row r="1249" spans="1:4" x14ac:dyDescent="0.25">
      <c r="A1249" s="947">
        <v>87897</v>
      </c>
      <c r="B1249" s="945" t="s">
        <v>52333</v>
      </c>
      <c r="C1249" s="947" t="s">
        <v>3</v>
      </c>
      <c r="D1249" s="948">
        <v>6.1</v>
      </c>
    </row>
    <row r="1250" spans="1:4" x14ac:dyDescent="0.25">
      <c r="A1250" s="947">
        <v>87896</v>
      </c>
      <c r="B1250" s="945" t="s">
        <v>30090</v>
      </c>
      <c r="C1250" s="947" t="s">
        <v>3</v>
      </c>
      <c r="D1250" s="948">
        <v>6.77</v>
      </c>
    </row>
    <row r="1251" spans="1:4" x14ac:dyDescent="0.25">
      <c r="A1251" s="947">
        <v>87892</v>
      </c>
      <c r="B1251" s="945" t="s">
        <v>52334</v>
      </c>
      <c r="C1251" s="947" t="s">
        <v>3</v>
      </c>
      <c r="D1251" s="948">
        <v>12.14</v>
      </c>
    </row>
    <row r="1252" spans="1:4" x14ac:dyDescent="0.25">
      <c r="A1252" s="947">
        <v>87889</v>
      </c>
      <c r="B1252" s="945" t="s">
        <v>52335</v>
      </c>
      <c r="C1252" s="947" t="s">
        <v>3</v>
      </c>
      <c r="D1252" s="948">
        <v>10.66</v>
      </c>
    </row>
    <row r="1253" spans="1:4" x14ac:dyDescent="0.25">
      <c r="A1253" s="947">
        <v>87888</v>
      </c>
      <c r="B1253" s="945" t="s">
        <v>52336</v>
      </c>
      <c r="C1253" s="947" t="s">
        <v>3</v>
      </c>
      <c r="D1253" s="948">
        <v>10.89</v>
      </c>
    </row>
    <row r="1254" spans="1:4" x14ac:dyDescent="0.25">
      <c r="A1254" s="947">
        <v>87891</v>
      </c>
      <c r="B1254" s="945" t="s">
        <v>30089</v>
      </c>
      <c r="C1254" s="947" t="s">
        <v>3</v>
      </c>
      <c r="D1254" s="948">
        <v>12.66</v>
      </c>
    </row>
    <row r="1255" spans="1:4" x14ac:dyDescent="0.25">
      <c r="A1255" s="947">
        <v>104411</v>
      </c>
      <c r="B1255" s="945" t="s">
        <v>52337</v>
      </c>
      <c r="C1255" s="947" t="s">
        <v>3</v>
      </c>
      <c r="D1255" s="948">
        <v>6.09</v>
      </c>
    </row>
    <row r="1256" spans="1:4" x14ac:dyDescent="0.25">
      <c r="A1256" s="947">
        <v>104410</v>
      </c>
      <c r="B1256" s="945" t="s">
        <v>52338</v>
      </c>
      <c r="C1256" s="947" t="s">
        <v>3</v>
      </c>
      <c r="D1256" s="948">
        <v>6.09</v>
      </c>
    </row>
    <row r="1257" spans="1:4" x14ac:dyDescent="0.25">
      <c r="A1257" s="947">
        <v>87879</v>
      </c>
      <c r="B1257" s="945" t="s">
        <v>52339</v>
      </c>
      <c r="C1257" s="947" t="s">
        <v>3</v>
      </c>
      <c r="D1257" s="948">
        <v>5.44</v>
      </c>
    </row>
    <row r="1258" spans="1:4" x14ac:dyDescent="0.25">
      <c r="A1258" s="947">
        <v>87878</v>
      </c>
      <c r="B1258" s="945" t="s">
        <v>52340</v>
      </c>
      <c r="C1258" s="947" t="s">
        <v>3</v>
      </c>
      <c r="D1258" s="948">
        <v>6.11</v>
      </c>
    </row>
    <row r="1259" spans="1:4" x14ac:dyDescent="0.25">
      <c r="A1259" s="947">
        <v>87885</v>
      </c>
      <c r="B1259" s="945" t="s">
        <v>30086</v>
      </c>
      <c r="C1259" s="947" t="s">
        <v>3</v>
      </c>
      <c r="D1259" s="948">
        <v>9.82</v>
      </c>
    </row>
    <row r="1260" spans="1:4" x14ac:dyDescent="0.25">
      <c r="A1260" s="947">
        <v>87884</v>
      </c>
      <c r="B1260" s="945" t="s">
        <v>30085</v>
      </c>
      <c r="C1260" s="947" t="s">
        <v>3</v>
      </c>
      <c r="D1260" s="948">
        <v>10.34</v>
      </c>
    </row>
    <row r="1261" spans="1:4" x14ac:dyDescent="0.25">
      <c r="A1261" s="947">
        <v>87882</v>
      </c>
      <c r="B1261" s="945" t="s">
        <v>30084</v>
      </c>
      <c r="C1261" s="947" t="s">
        <v>3</v>
      </c>
      <c r="D1261" s="948">
        <v>8.34</v>
      </c>
    </row>
    <row r="1262" spans="1:4" x14ac:dyDescent="0.25">
      <c r="A1262" s="947">
        <v>87881</v>
      </c>
      <c r="B1262" s="945" t="s">
        <v>30083</v>
      </c>
      <c r="C1262" s="947" t="s">
        <v>3</v>
      </c>
      <c r="D1262" s="948">
        <v>8.57</v>
      </c>
    </row>
    <row r="1263" spans="1:4" x14ac:dyDescent="0.25">
      <c r="A1263" s="947">
        <v>87887</v>
      </c>
      <c r="B1263" s="945" t="s">
        <v>30088</v>
      </c>
      <c r="C1263" s="947" t="s">
        <v>3</v>
      </c>
      <c r="D1263" s="948">
        <v>17.850000000000001</v>
      </c>
    </row>
    <row r="1264" spans="1:4" x14ac:dyDescent="0.25">
      <c r="A1264" s="947">
        <v>87886</v>
      </c>
      <c r="B1264" s="945" t="s">
        <v>30087</v>
      </c>
      <c r="C1264" s="947" t="s">
        <v>3</v>
      </c>
      <c r="D1264" s="948">
        <v>18.98</v>
      </c>
    </row>
    <row r="1265" spans="1:4" x14ac:dyDescent="0.25">
      <c r="A1265" s="947">
        <v>87911</v>
      </c>
      <c r="B1265" s="945" t="s">
        <v>30092</v>
      </c>
      <c r="C1265" s="947" t="s">
        <v>3</v>
      </c>
      <c r="D1265" s="948">
        <v>25.59</v>
      </c>
    </row>
    <row r="1266" spans="1:4" x14ac:dyDescent="0.25">
      <c r="A1266" s="947">
        <v>87910</v>
      </c>
      <c r="B1266" s="945" t="s">
        <v>30091</v>
      </c>
      <c r="C1266" s="947" t="s">
        <v>3</v>
      </c>
      <c r="D1266" s="948">
        <v>26.72</v>
      </c>
    </row>
    <row r="1267" spans="1:4" x14ac:dyDescent="0.25">
      <c r="A1267" s="947">
        <v>103686</v>
      </c>
      <c r="B1267" s="945" t="s">
        <v>28567</v>
      </c>
      <c r="C1267" s="947" t="s">
        <v>20</v>
      </c>
      <c r="D1267" s="948">
        <v>754.54</v>
      </c>
    </row>
    <row r="1268" spans="1:4" x14ac:dyDescent="0.25">
      <c r="A1268" s="947">
        <v>103685</v>
      </c>
      <c r="B1268" s="945" t="s">
        <v>28566</v>
      </c>
      <c r="C1268" s="947" t="s">
        <v>20</v>
      </c>
      <c r="D1268" s="948">
        <v>668.53</v>
      </c>
    </row>
    <row r="1269" spans="1:4" x14ac:dyDescent="0.25">
      <c r="A1269" s="947">
        <v>103669</v>
      </c>
      <c r="B1269" s="945" t="s">
        <v>52341</v>
      </c>
      <c r="C1269" s="947" t="s">
        <v>20</v>
      </c>
      <c r="D1269" s="948">
        <v>1059.69</v>
      </c>
    </row>
    <row r="1270" spans="1:4" x14ac:dyDescent="0.25">
      <c r="A1270" s="947">
        <v>103672</v>
      </c>
      <c r="B1270" s="945" t="s">
        <v>28555</v>
      </c>
      <c r="C1270" s="947" t="s">
        <v>20</v>
      </c>
      <c r="D1270" s="948">
        <v>660.93</v>
      </c>
    </row>
    <row r="1271" spans="1:4" x14ac:dyDescent="0.25">
      <c r="A1271" s="947">
        <v>103671</v>
      </c>
      <c r="B1271" s="945" t="s">
        <v>28554</v>
      </c>
      <c r="C1271" s="947" t="s">
        <v>20</v>
      </c>
      <c r="D1271" s="948">
        <v>707.03</v>
      </c>
    </row>
    <row r="1272" spans="1:4" x14ac:dyDescent="0.25">
      <c r="A1272" s="947">
        <v>103688</v>
      </c>
      <c r="B1272" s="945" t="s">
        <v>28569</v>
      </c>
      <c r="C1272" s="947" t="s">
        <v>20</v>
      </c>
      <c r="D1272" s="948">
        <v>888.79</v>
      </c>
    </row>
    <row r="1273" spans="1:4" x14ac:dyDescent="0.25">
      <c r="A1273" s="947">
        <v>103687</v>
      </c>
      <c r="B1273" s="945" t="s">
        <v>28568</v>
      </c>
      <c r="C1273" s="947" t="s">
        <v>20</v>
      </c>
      <c r="D1273" s="948">
        <v>1234.0899999999999</v>
      </c>
    </row>
    <row r="1274" spans="1:4" x14ac:dyDescent="0.25">
      <c r="A1274" s="947">
        <v>103684</v>
      </c>
      <c r="B1274" s="945" t="s">
        <v>28565</v>
      </c>
      <c r="C1274" s="947" t="s">
        <v>20</v>
      </c>
      <c r="D1274" s="948">
        <v>686.29</v>
      </c>
    </row>
    <row r="1275" spans="1:4" x14ac:dyDescent="0.25">
      <c r="A1275" s="947">
        <v>103681</v>
      </c>
      <c r="B1275" s="945" t="s">
        <v>28562</v>
      </c>
      <c r="C1275" s="947" t="s">
        <v>20</v>
      </c>
      <c r="D1275" s="948">
        <v>744.22</v>
      </c>
    </row>
    <row r="1276" spans="1:4" x14ac:dyDescent="0.25">
      <c r="A1276" s="947">
        <v>103679</v>
      </c>
      <c r="B1276" s="945" t="s">
        <v>28560</v>
      </c>
      <c r="C1276" s="947" t="s">
        <v>20</v>
      </c>
      <c r="D1276" s="948">
        <v>837.83</v>
      </c>
    </row>
    <row r="1277" spans="1:4" x14ac:dyDescent="0.25">
      <c r="A1277" s="947">
        <v>103677</v>
      </c>
      <c r="B1277" s="945" t="s">
        <v>52342</v>
      </c>
      <c r="C1277" s="947" t="s">
        <v>20</v>
      </c>
      <c r="D1277" s="948">
        <v>897.81</v>
      </c>
    </row>
    <row r="1278" spans="1:4" x14ac:dyDescent="0.25">
      <c r="A1278" s="947">
        <v>103675</v>
      </c>
      <c r="B1278" s="945" t="s">
        <v>28558</v>
      </c>
      <c r="C1278" s="947" t="s">
        <v>20</v>
      </c>
      <c r="D1278" s="948">
        <v>661.97</v>
      </c>
    </row>
    <row r="1279" spans="1:4" x14ac:dyDescent="0.25">
      <c r="A1279" s="947">
        <v>103680</v>
      </c>
      <c r="B1279" s="945" t="s">
        <v>28561</v>
      </c>
      <c r="C1279" s="947" t="s">
        <v>20</v>
      </c>
      <c r="D1279" s="948">
        <v>906.62</v>
      </c>
    </row>
    <row r="1280" spans="1:4" x14ac:dyDescent="0.25">
      <c r="A1280" s="947">
        <v>103678</v>
      </c>
      <c r="B1280" s="945" t="s">
        <v>52343</v>
      </c>
      <c r="C1280" s="947" t="s">
        <v>20</v>
      </c>
      <c r="D1280" s="948">
        <v>1003.46</v>
      </c>
    </row>
    <row r="1281" spans="1:4" x14ac:dyDescent="0.25">
      <c r="A1281" s="947">
        <v>103676</v>
      </c>
      <c r="B1281" s="945" t="s">
        <v>28559</v>
      </c>
      <c r="C1281" s="947" t="s">
        <v>20</v>
      </c>
      <c r="D1281" s="948">
        <v>1138.51</v>
      </c>
    </row>
    <row r="1282" spans="1:4" x14ac:dyDescent="0.25">
      <c r="A1282" s="947">
        <v>103674</v>
      </c>
      <c r="B1282" s="945" t="s">
        <v>28557</v>
      </c>
      <c r="C1282" s="947" t="s">
        <v>20</v>
      </c>
      <c r="D1282" s="948">
        <v>690.07</v>
      </c>
    </row>
    <row r="1283" spans="1:4" x14ac:dyDescent="0.25">
      <c r="A1283" s="947">
        <v>103683</v>
      </c>
      <c r="B1283" s="945" t="s">
        <v>28564</v>
      </c>
      <c r="C1283" s="947" t="s">
        <v>20</v>
      </c>
      <c r="D1283" s="948">
        <v>1492.53</v>
      </c>
    </row>
    <row r="1284" spans="1:4" x14ac:dyDescent="0.25">
      <c r="A1284" s="947">
        <v>103682</v>
      </c>
      <c r="B1284" s="945" t="s">
        <v>28563</v>
      </c>
      <c r="C1284" s="947" t="s">
        <v>20</v>
      </c>
      <c r="D1284" s="948">
        <v>1084.48</v>
      </c>
    </row>
    <row r="1285" spans="1:4" x14ac:dyDescent="0.25">
      <c r="A1285" s="947">
        <v>103670</v>
      </c>
      <c r="B1285" s="945" t="s">
        <v>28553</v>
      </c>
      <c r="C1285" s="947" t="s">
        <v>20</v>
      </c>
      <c r="D1285" s="948">
        <v>420.91</v>
      </c>
    </row>
    <row r="1286" spans="1:4" x14ac:dyDescent="0.25">
      <c r="A1286" s="947">
        <v>103673</v>
      </c>
      <c r="B1286" s="945" t="s">
        <v>28556</v>
      </c>
      <c r="C1286" s="947" t="s">
        <v>20</v>
      </c>
      <c r="D1286" s="948">
        <v>58.93</v>
      </c>
    </row>
    <row r="1287" spans="1:4" x14ac:dyDescent="0.25">
      <c r="A1287" s="947">
        <v>91084</v>
      </c>
      <c r="B1287" s="945" t="s">
        <v>49139</v>
      </c>
      <c r="C1287" s="947" t="s">
        <v>3</v>
      </c>
      <c r="D1287" s="948">
        <v>317.27</v>
      </c>
    </row>
    <row r="1288" spans="1:4" x14ac:dyDescent="0.25">
      <c r="A1288" s="947">
        <v>91080</v>
      </c>
      <c r="B1288" s="945" t="s">
        <v>49135</v>
      </c>
      <c r="C1288" s="947" t="s">
        <v>3</v>
      </c>
      <c r="D1288" s="948">
        <v>245.54</v>
      </c>
    </row>
    <row r="1289" spans="1:4" x14ac:dyDescent="0.25">
      <c r="A1289" s="947">
        <v>91101</v>
      </c>
      <c r="B1289" s="945" t="s">
        <v>49155</v>
      </c>
      <c r="C1289" s="947" t="s">
        <v>3</v>
      </c>
      <c r="D1289" s="948">
        <v>293.29000000000002</v>
      </c>
    </row>
    <row r="1290" spans="1:4" x14ac:dyDescent="0.25">
      <c r="A1290" s="947">
        <v>91097</v>
      </c>
      <c r="B1290" s="945" t="s">
        <v>49151</v>
      </c>
      <c r="C1290" s="947" t="s">
        <v>3</v>
      </c>
      <c r="D1290" s="948">
        <v>236.48</v>
      </c>
    </row>
    <row r="1291" spans="1:4" x14ac:dyDescent="0.25">
      <c r="A1291" s="947">
        <v>91082</v>
      </c>
      <c r="B1291" s="945" t="s">
        <v>49137</v>
      </c>
      <c r="C1291" s="947" t="s">
        <v>3</v>
      </c>
      <c r="D1291" s="948">
        <v>283</v>
      </c>
    </row>
    <row r="1292" spans="1:4" x14ac:dyDescent="0.25">
      <c r="A1292" s="947">
        <v>91078</v>
      </c>
      <c r="B1292" s="945" t="s">
        <v>49133</v>
      </c>
      <c r="C1292" s="947" t="s">
        <v>3</v>
      </c>
      <c r="D1292" s="948">
        <v>229.6</v>
      </c>
    </row>
    <row r="1293" spans="1:4" x14ac:dyDescent="0.25">
      <c r="A1293" s="947">
        <v>91099</v>
      </c>
      <c r="B1293" s="945" t="s">
        <v>49153</v>
      </c>
      <c r="C1293" s="947" t="s">
        <v>3</v>
      </c>
      <c r="D1293" s="948">
        <v>266.08999999999997</v>
      </c>
    </row>
    <row r="1294" spans="1:4" x14ac:dyDescent="0.25">
      <c r="A1294" s="947">
        <v>91095</v>
      </c>
      <c r="B1294" s="945" t="s">
        <v>49149</v>
      </c>
      <c r="C1294" s="947" t="s">
        <v>3</v>
      </c>
      <c r="D1294" s="948">
        <v>222.41</v>
      </c>
    </row>
    <row r="1295" spans="1:4" x14ac:dyDescent="0.25">
      <c r="A1295" s="947">
        <v>91076</v>
      </c>
      <c r="B1295" s="945" t="s">
        <v>49131</v>
      </c>
      <c r="C1295" s="947" t="s">
        <v>3</v>
      </c>
      <c r="D1295" s="948">
        <v>448.92</v>
      </c>
    </row>
    <row r="1296" spans="1:4" x14ac:dyDescent="0.25">
      <c r="A1296" s="947">
        <v>91072</v>
      </c>
      <c r="B1296" s="945" t="s">
        <v>49127</v>
      </c>
      <c r="C1296" s="947" t="s">
        <v>3</v>
      </c>
      <c r="D1296" s="948">
        <v>392.19</v>
      </c>
    </row>
    <row r="1297" spans="1:4" x14ac:dyDescent="0.25">
      <c r="A1297" s="947">
        <v>91093</v>
      </c>
      <c r="B1297" s="945" t="s">
        <v>49147</v>
      </c>
      <c r="C1297" s="947" t="s">
        <v>3</v>
      </c>
      <c r="D1297" s="948">
        <v>469.31</v>
      </c>
    </row>
    <row r="1298" spans="1:4" x14ac:dyDescent="0.25">
      <c r="A1298" s="947">
        <v>91089</v>
      </c>
      <c r="B1298" s="945" t="s">
        <v>49143</v>
      </c>
      <c r="C1298" s="947" t="s">
        <v>3</v>
      </c>
      <c r="D1298" s="948">
        <v>422.89</v>
      </c>
    </row>
    <row r="1299" spans="1:4" x14ac:dyDescent="0.25">
      <c r="A1299" s="947">
        <v>91074</v>
      </c>
      <c r="B1299" s="945" t="s">
        <v>49129</v>
      </c>
      <c r="C1299" s="947" t="s">
        <v>3</v>
      </c>
      <c r="D1299" s="948">
        <v>276.19</v>
      </c>
    </row>
    <row r="1300" spans="1:4" x14ac:dyDescent="0.25">
      <c r="A1300" s="947">
        <v>91070</v>
      </c>
      <c r="B1300" s="945" t="s">
        <v>49125</v>
      </c>
      <c r="C1300" s="947" t="s">
        <v>3</v>
      </c>
      <c r="D1300" s="948">
        <v>232.93</v>
      </c>
    </row>
    <row r="1301" spans="1:4" x14ac:dyDescent="0.25">
      <c r="A1301" s="947">
        <v>91091</v>
      </c>
      <c r="B1301" s="945" t="s">
        <v>49145</v>
      </c>
      <c r="C1301" s="947" t="s">
        <v>3</v>
      </c>
      <c r="D1301" s="948">
        <v>297.97000000000003</v>
      </c>
    </row>
    <row r="1302" spans="1:4" x14ac:dyDescent="0.25">
      <c r="A1302" s="947">
        <v>91087</v>
      </c>
      <c r="B1302" s="945" t="s">
        <v>49141</v>
      </c>
      <c r="C1302" s="947" t="s">
        <v>3</v>
      </c>
      <c r="D1302" s="948">
        <v>261.85000000000002</v>
      </c>
    </row>
    <row r="1303" spans="1:4" x14ac:dyDescent="0.25">
      <c r="A1303" s="947">
        <v>91083</v>
      </c>
      <c r="B1303" s="945" t="s">
        <v>49138</v>
      </c>
      <c r="C1303" s="947" t="s">
        <v>3</v>
      </c>
      <c r="D1303" s="948">
        <v>400.03</v>
      </c>
    </row>
    <row r="1304" spans="1:4" x14ac:dyDescent="0.25">
      <c r="A1304" s="947">
        <v>91079</v>
      </c>
      <c r="B1304" s="945" t="s">
        <v>49134</v>
      </c>
      <c r="C1304" s="947" t="s">
        <v>3</v>
      </c>
      <c r="D1304" s="948">
        <v>231.76</v>
      </c>
    </row>
    <row r="1305" spans="1:4" x14ac:dyDescent="0.25">
      <c r="A1305" s="947">
        <v>91100</v>
      </c>
      <c r="B1305" s="945" t="s">
        <v>49154</v>
      </c>
      <c r="C1305" s="947" t="s">
        <v>3</v>
      </c>
      <c r="D1305" s="948">
        <v>329.41</v>
      </c>
    </row>
    <row r="1306" spans="1:4" x14ac:dyDescent="0.25">
      <c r="A1306" s="947">
        <v>91096</v>
      </c>
      <c r="B1306" s="945" t="s">
        <v>49150</v>
      </c>
      <c r="C1306" s="947" t="s">
        <v>3</v>
      </c>
      <c r="D1306" s="948">
        <v>218.03</v>
      </c>
    </row>
    <row r="1307" spans="1:4" x14ac:dyDescent="0.25">
      <c r="A1307" s="947">
        <v>91081</v>
      </c>
      <c r="B1307" s="945" t="s">
        <v>49136</v>
      </c>
      <c r="C1307" s="947" t="s">
        <v>3</v>
      </c>
      <c r="D1307" s="948">
        <v>315.05</v>
      </c>
    </row>
    <row r="1308" spans="1:4" x14ac:dyDescent="0.25">
      <c r="A1308" s="947">
        <v>91077</v>
      </c>
      <c r="B1308" s="945" t="s">
        <v>49132</v>
      </c>
      <c r="C1308" s="947" t="s">
        <v>3</v>
      </c>
      <c r="D1308" s="948">
        <v>211.13</v>
      </c>
    </row>
    <row r="1309" spans="1:4" x14ac:dyDescent="0.25">
      <c r="A1309" s="947">
        <v>91098</v>
      </c>
      <c r="B1309" s="945" t="s">
        <v>49152</v>
      </c>
      <c r="C1309" s="947" t="s">
        <v>3</v>
      </c>
      <c r="D1309" s="948">
        <v>275.39</v>
      </c>
    </row>
    <row r="1310" spans="1:4" x14ac:dyDescent="0.25">
      <c r="A1310" s="947">
        <v>91094</v>
      </c>
      <c r="B1310" s="945" t="s">
        <v>49148</v>
      </c>
      <c r="C1310" s="947" t="s">
        <v>3</v>
      </c>
      <c r="D1310" s="948">
        <v>201.05</v>
      </c>
    </row>
    <row r="1311" spans="1:4" x14ac:dyDescent="0.25">
      <c r="A1311" s="947">
        <v>91075</v>
      </c>
      <c r="B1311" s="945" t="s">
        <v>49130</v>
      </c>
      <c r="C1311" s="947" t="s">
        <v>3</v>
      </c>
      <c r="D1311" s="948">
        <v>493.77</v>
      </c>
    </row>
    <row r="1312" spans="1:4" x14ac:dyDescent="0.25">
      <c r="A1312" s="947">
        <v>91071</v>
      </c>
      <c r="B1312" s="945" t="s">
        <v>49126</v>
      </c>
      <c r="C1312" s="947" t="s">
        <v>3</v>
      </c>
      <c r="D1312" s="948">
        <v>384.33</v>
      </c>
    </row>
    <row r="1313" spans="1:4" x14ac:dyDescent="0.25">
      <c r="A1313" s="947">
        <v>91092</v>
      </c>
      <c r="B1313" s="945" t="s">
        <v>49146</v>
      </c>
      <c r="C1313" s="947" t="s">
        <v>3</v>
      </c>
      <c r="D1313" s="948">
        <v>490.5</v>
      </c>
    </row>
    <row r="1314" spans="1:4" x14ac:dyDescent="0.25">
      <c r="A1314" s="947">
        <v>91088</v>
      </c>
      <c r="B1314" s="945" t="s">
        <v>49142</v>
      </c>
      <c r="C1314" s="947" t="s">
        <v>3</v>
      </c>
      <c r="D1314" s="948">
        <v>412</v>
      </c>
    </row>
    <row r="1315" spans="1:4" x14ac:dyDescent="0.25">
      <c r="A1315" s="947">
        <v>91073</v>
      </c>
      <c r="B1315" s="945" t="s">
        <v>49128</v>
      </c>
      <c r="C1315" s="947" t="s">
        <v>3</v>
      </c>
      <c r="D1315" s="948">
        <v>295.48</v>
      </c>
    </row>
    <row r="1316" spans="1:4" x14ac:dyDescent="0.25">
      <c r="A1316" s="947">
        <v>91069</v>
      </c>
      <c r="B1316" s="945" t="s">
        <v>49124</v>
      </c>
      <c r="C1316" s="947" t="s">
        <v>3</v>
      </c>
      <c r="D1316" s="948">
        <v>222.2</v>
      </c>
    </row>
    <row r="1317" spans="1:4" x14ac:dyDescent="0.25">
      <c r="A1317" s="947">
        <v>91090</v>
      </c>
      <c r="B1317" s="945" t="s">
        <v>49144</v>
      </c>
      <c r="C1317" s="947" t="s">
        <v>3</v>
      </c>
      <c r="D1317" s="948">
        <v>304.45999999999998</v>
      </c>
    </row>
    <row r="1318" spans="1:4" x14ac:dyDescent="0.25">
      <c r="A1318" s="947">
        <v>91086</v>
      </c>
      <c r="B1318" s="945" t="s">
        <v>49140</v>
      </c>
      <c r="C1318" s="947" t="s">
        <v>3</v>
      </c>
      <c r="D1318" s="948">
        <v>249.17</v>
      </c>
    </row>
    <row r="1319" spans="1:4" x14ac:dyDescent="0.25">
      <c r="A1319" s="947">
        <v>105522</v>
      </c>
      <c r="B1319" s="945" t="s">
        <v>50330</v>
      </c>
      <c r="C1319" s="947" t="s">
        <v>3</v>
      </c>
      <c r="D1319" s="948">
        <v>0</v>
      </c>
    </row>
    <row r="1320" spans="1:4" x14ac:dyDescent="0.25">
      <c r="A1320" s="947">
        <v>104281</v>
      </c>
      <c r="B1320" s="945" t="s">
        <v>50331</v>
      </c>
      <c r="C1320" s="947" t="s">
        <v>5</v>
      </c>
      <c r="D1320" s="948">
        <v>0</v>
      </c>
    </row>
    <row r="1321" spans="1:4" x14ac:dyDescent="0.25">
      <c r="A1321" s="947">
        <v>104287</v>
      </c>
      <c r="B1321" s="945" t="s">
        <v>50332</v>
      </c>
      <c r="C1321" s="947" t="s">
        <v>5</v>
      </c>
      <c r="D1321" s="948">
        <v>0</v>
      </c>
    </row>
    <row r="1322" spans="1:4" x14ac:dyDescent="0.25">
      <c r="A1322" s="947">
        <v>104286</v>
      </c>
      <c r="B1322" s="945" t="s">
        <v>50333</v>
      </c>
      <c r="C1322" s="947" t="s">
        <v>5</v>
      </c>
      <c r="D1322" s="948">
        <v>0</v>
      </c>
    </row>
    <row r="1323" spans="1:4" x14ac:dyDescent="0.25">
      <c r="A1323" s="947">
        <v>104292</v>
      </c>
      <c r="B1323" s="945" t="s">
        <v>50334</v>
      </c>
      <c r="C1323" s="947" t="s">
        <v>5</v>
      </c>
      <c r="D1323" s="948">
        <v>0</v>
      </c>
    </row>
    <row r="1324" spans="1:4" x14ac:dyDescent="0.25">
      <c r="A1324" s="947">
        <v>104282</v>
      </c>
      <c r="B1324" s="945" t="s">
        <v>50335</v>
      </c>
      <c r="C1324" s="947" t="s">
        <v>5</v>
      </c>
      <c r="D1324" s="948">
        <v>0</v>
      </c>
    </row>
    <row r="1325" spans="1:4" x14ac:dyDescent="0.25">
      <c r="A1325" s="947">
        <v>104288</v>
      </c>
      <c r="B1325" s="945" t="s">
        <v>50336</v>
      </c>
      <c r="C1325" s="947" t="s">
        <v>5</v>
      </c>
      <c r="D1325" s="948">
        <v>0</v>
      </c>
    </row>
    <row r="1326" spans="1:4" x14ac:dyDescent="0.25">
      <c r="A1326" s="947">
        <v>104283</v>
      </c>
      <c r="B1326" s="945" t="s">
        <v>50337</v>
      </c>
      <c r="C1326" s="947" t="s">
        <v>5</v>
      </c>
      <c r="D1326" s="948">
        <v>0</v>
      </c>
    </row>
    <row r="1327" spans="1:4" x14ac:dyDescent="0.25">
      <c r="A1327" s="947">
        <v>104289</v>
      </c>
      <c r="B1327" s="945" t="s">
        <v>50338</v>
      </c>
      <c r="C1327" s="947" t="s">
        <v>5</v>
      </c>
      <c r="D1327" s="948">
        <v>0</v>
      </c>
    </row>
    <row r="1328" spans="1:4" x14ac:dyDescent="0.25">
      <c r="A1328" s="947">
        <v>104284</v>
      </c>
      <c r="B1328" s="945" t="s">
        <v>50339</v>
      </c>
      <c r="C1328" s="947" t="s">
        <v>5</v>
      </c>
      <c r="D1328" s="948">
        <v>0</v>
      </c>
    </row>
    <row r="1329" spans="1:4" x14ac:dyDescent="0.25">
      <c r="A1329" s="947">
        <v>104290</v>
      </c>
      <c r="B1329" s="945" t="s">
        <v>50340</v>
      </c>
      <c r="C1329" s="947" t="s">
        <v>5</v>
      </c>
      <c r="D1329" s="948">
        <v>0</v>
      </c>
    </row>
    <row r="1330" spans="1:4" x14ac:dyDescent="0.25">
      <c r="A1330" s="947">
        <v>104285</v>
      </c>
      <c r="B1330" s="945" t="s">
        <v>50341</v>
      </c>
      <c r="C1330" s="947" t="s">
        <v>5</v>
      </c>
      <c r="D1330" s="948">
        <v>0</v>
      </c>
    </row>
    <row r="1331" spans="1:4" x14ac:dyDescent="0.25">
      <c r="A1331" s="947">
        <v>104291</v>
      </c>
      <c r="B1331" s="945" t="s">
        <v>50342</v>
      </c>
      <c r="C1331" s="947" t="s">
        <v>5</v>
      </c>
      <c r="D1331" s="948">
        <v>0</v>
      </c>
    </row>
    <row r="1332" spans="1:4" x14ac:dyDescent="0.25">
      <c r="A1332" s="947">
        <v>104267</v>
      </c>
      <c r="B1332" s="945" t="s">
        <v>50343</v>
      </c>
      <c r="C1332" s="947" t="s">
        <v>5</v>
      </c>
      <c r="D1332" s="948">
        <v>0</v>
      </c>
    </row>
    <row r="1333" spans="1:4" x14ac:dyDescent="0.25">
      <c r="A1333" s="947">
        <v>104268</v>
      </c>
      <c r="B1333" s="945" t="s">
        <v>50344</v>
      </c>
      <c r="C1333" s="947" t="s">
        <v>5</v>
      </c>
      <c r="D1333" s="948">
        <v>0</v>
      </c>
    </row>
    <row r="1334" spans="1:4" x14ac:dyDescent="0.25">
      <c r="A1334" s="947">
        <v>104269</v>
      </c>
      <c r="B1334" s="945" t="s">
        <v>50345</v>
      </c>
      <c r="C1334" s="947" t="s">
        <v>5</v>
      </c>
      <c r="D1334" s="948">
        <v>0</v>
      </c>
    </row>
    <row r="1335" spans="1:4" x14ac:dyDescent="0.25">
      <c r="A1335" s="947">
        <v>104270</v>
      </c>
      <c r="B1335" s="945" t="s">
        <v>50346</v>
      </c>
      <c r="C1335" s="947" t="s">
        <v>5</v>
      </c>
      <c r="D1335" s="948">
        <v>0</v>
      </c>
    </row>
    <row r="1336" spans="1:4" x14ac:dyDescent="0.25">
      <c r="A1336" s="947">
        <v>104276</v>
      </c>
      <c r="B1336" s="945" t="s">
        <v>50347</v>
      </c>
      <c r="C1336" s="947" t="s">
        <v>5</v>
      </c>
      <c r="D1336" s="948">
        <v>0</v>
      </c>
    </row>
    <row r="1337" spans="1:4" x14ac:dyDescent="0.25">
      <c r="A1337" s="947">
        <v>104280</v>
      </c>
      <c r="B1337" s="945" t="s">
        <v>50348</v>
      </c>
      <c r="C1337" s="947" t="s">
        <v>5</v>
      </c>
      <c r="D1337" s="948">
        <v>0</v>
      </c>
    </row>
    <row r="1338" spans="1:4" x14ac:dyDescent="0.25">
      <c r="A1338" s="947">
        <v>104271</v>
      </c>
      <c r="B1338" s="945" t="s">
        <v>50349</v>
      </c>
      <c r="C1338" s="947" t="s">
        <v>5</v>
      </c>
      <c r="D1338" s="948">
        <v>0</v>
      </c>
    </row>
    <row r="1339" spans="1:4" x14ac:dyDescent="0.25">
      <c r="A1339" s="947">
        <v>104272</v>
      </c>
      <c r="B1339" s="945" t="s">
        <v>50350</v>
      </c>
      <c r="C1339" s="947" t="s">
        <v>5</v>
      </c>
      <c r="D1339" s="948">
        <v>0</v>
      </c>
    </row>
    <row r="1340" spans="1:4" x14ac:dyDescent="0.25">
      <c r="A1340" s="947">
        <v>104273</v>
      </c>
      <c r="B1340" s="945" t="s">
        <v>50351</v>
      </c>
      <c r="C1340" s="947" t="s">
        <v>5</v>
      </c>
      <c r="D1340" s="948">
        <v>0</v>
      </c>
    </row>
    <row r="1341" spans="1:4" x14ac:dyDescent="0.25">
      <c r="A1341" s="947">
        <v>104277</v>
      </c>
      <c r="B1341" s="945" t="s">
        <v>50352</v>
      </c>
      <c r="C1341" s="947" t="s">
        <v>5</v>
      </c>
      <c r="D1341" s="948">
        <v>0</v>
      </c>
    </row>
    <row r="1342" spans="1:4" x14ac:dyDescent="0.25">
      <c r="A1342" s="947">
        <v>104274</v>
      </c>
      <c r="B1342" s="945" t="s">
        <v>50353</v>
      </c>
      <c r="C1342" s="947" t="s">
        <v>5</v>
      </c>
      <c r="D1342" s="948">
        <v>0</v>
      </c>
    </row>
    <row r="1343" spans="1:4" x14ac:dyDescent="0.25">
      <c r="A1343" s="947">
        <v>104278</v>
      </c>
      <c r="B1343" s="945" t="s">
        <v>50354</v>
      </c>
      <c r="C1343" s="947" t="s">
        <v>5</v>
      </c>
      <c r="D1343" s="948">
        <v>0</v>
      </c>
    </row>
    <row r="1344" spans="1:4" x14ac:dyDescent="0.25">
      <c r="A1344" s="947">
        <v>104275</v>
      </c>
      <c r="B1344" s="945" t="s">
        <v>50355</v>
      </c>
      <c r="C1344" s="947" t="s">
        <v>5</v>
      </c>
      <c r="D1344" s="948">
        <v>0</v>
      </c>
    </row>
    <row r="1345" spans="1:4" x14ac:dyDescent="0.25">
      <c r="A1345" s="947">
        <v>104279</v>
      </c>
      <c r="B1345" s="945" t="s">
        <v>50356</v>
      </c>
      <c r="C1345" s="947" t="s">
        <v>5</v>
      </c>
      <c r="D1345" s="948">
        <v>0</v>
      </c>
    </row>
    <row r="1346" spans="1:4" x14ac:dyDescent="0.25">
      <c r="A1346" s="947">
        <v>104265</v>
      </c>
      <c r="B1346" s="945" t="s">
        <v>50357</v>
      </c>
      <c r="C1346" s="947" t="s">
        <v>5</v>
      </c>
      <c r="D1346" s="948">
        <v>0</v>
      </c>
    </row>
    <row r="1347" spans="1:4" x14ac:dyDescent="0.25">
      <c r="A1347" s="947">
        <v>104266</v>
      </c>
      <c r="B1347" s="945" t="s">
        <v>50358</v>
      </c>
      <c r="C1347" s="947" t="s">
        <v>5</v>
      </c>
      <c r="D1347" s="948">
        <v>0</v>
      </c>
    </row>
    <row r="1348" spans="1:4" x14ac:dyDescent="0.25">
      <c r="A1348" s="947">
        <v>104305</v>
      </c>
      <c r="B1348" s="945" t="s">
        <v>50359</v>
      </c>
      <c r="C1348" s="947" t="s">
        <v>4</v>
      </c>
      <c r="D1348" s="948">
        <v>0</v>
      </c>
    </row>
    <row r="1349" spans="1:4" x14ac:dyDescent="0.25">
      <c r="A1349" s="947">
        <v>104306</v>
      </c>
      <c r="B1349" s="945" t="s">
        <v>50360</v>
      </c>
      <c r="C1349" s="947" t="s">
        <v>4</v>
      </c>
      <c r="D1349" s="948">
        <v>0</v>
      </c>
    </row>
    <row r="1350" spans="1:4" x14ac:dyDescent="0.25">
      <c r="A1350" s="947">
        <v>104307</v>
      </c>
      <c r="B1350" s="945" t="s">
        <v>50361</v>
      </c>
      <c r="C1350" s="947" t="s">
        <v>4</v>
      </c>
      <c r="D1350" s="948">
        <v>0</v>
      </c>
    </row>
    <row r="1351" spans="1:4" x14ac:dyDescent="0.25">
      <c r="A1351" s="947">
        <v>104308</v>
      </c>
      <c r="B1351" s="945" t="s">
        <v>50362</v>
      </c>
      <c r="C1351" s="947" t="s">
        <v>4</v>
      </c>
      <c r="D1351" s="948">
        <v>0</v>
      </c>
    </row>
    <row r="1352" spans="1:4" x14ac:dyDescent="0.25">
      <c r="A1352" s="947">
        <v>104309</v>
      </c>
      <c r="B1352" s="945" t="s">
        <v>50363</v>
      </c>
      <c r="C1352" s="947" t="s">
        <v>4</v>
      </c>
      <c r="D1352" s="948">
        <v>0</v>
      </c>
    </row>
    <row r="1353" spans="1:4" x14ac:dyDescent="0.25">
      <c r="A1353" s="947">
        <v>104310</v>
      </c>
      <c r="B1353" s="945" t="s">
        <v>50364</v>
      </c>
      <c r="C1353" s="947" t="s">
        <v>4</v>
      </c>
      <c r="D1353" s="948">
        <v>0</v>
      </c>
    </row>
    <row r="1354" spans="1:4" x14ac:dyDescent="0.25">
      <c r="A1354" s="947">
        <v>104311</v>
      </c>
      <c r="B1354" s="945" t="s">
        <v>50365</v>
      </c>
      <c r="C1354" s="947" t="s">
        <v>4</v>
      </c>
      <c r="D1354" s="948">
        <v>0</v>
      </c>
    </row>
    <row r="1355" spans="1:4" x14ac:dyDescent="0.25">
      <c r="A1355" s="947">
        <v>104301</v>
      </c>
      <c r="B1355" s="945" t="s">
        <v>50366</v>
      </c>
      <c r="C1355" s="947" t="s">
        <v>113</v>
      </c>
      <c r="D1355" s="948">
        <v>0</v>
      </c>
    </row>
    <row r="1356" spans="1:4" x14ac:dyDescent="0.25">
      <c r="A1356" s="947">
        <v>104302</v>
      </c>
      <c r="B1356" s="945" t="s">
        <v>50367</v>
      </c>
      <c r="C1356" s="947" t="s">
        <v>113</v>
      </c>
      <c r="D1356" s="948">
        <v>0</v>
      </c>
    </row>
    <row r="1357" spans="1:4" x14ac:dyDescent="0.25">
      <c r="A1357" s="947">
        <v>104303</v>
      </c>
      <c r="B1357" s="945" t="s">
        <v>50368</v>
      </c>
      <c r="C1357" s="947" t="s">
        <v>113</v>
      </c>
      <c r="D1357" s="948">
        <v>0</v>
      </c>
    </row>
    <row r="1358" spans="1:4" x14ac:dyDescent="0.25">
      <c r="A1358" s="947">
        <v>104304</v>
      </c>
      <c r="B1358" s="945" t="s">
        <v>50369</v>
      </c>
      <c r="C1358" s="947" t="s">
        <v>113</v>
      </c>
      <c r="D1358" s="948">
        <v>0</v>
      </c>
    </row>
    <row r="1359" spans="1:4" x14ac:dyDescent="0.25">
      <c r="A1359" s="947">
        <v>104293</v>
      </c>
      <c r="B1359" s="945" t="s">
        <v>50370</v>
      </c>
      <c r="C1359" s="947" t="s">
        <v>113</v>
      </c>
      <c r="D1359" s="948">
        <v>0</v>
      </c>
    </row>
    <row r="1360" spans="1:4" x14ac:dyDescent="0.25">
      <c r="A1360" s="947">
        <v>104297</v>
      </c>
      <c r="B1360" s="945" t="s">
        <v>50371</v>
      </c>
      <c r="C1360" s="947" t="s">
        <v>113</v>
      </c>
      <c r="D1360" s="948">
        <v>0</v>
      </c>
    </row>
    <row r="1361" spans="1:4" x14ac:dyDescent="0.25">
      <c r="A1361" s="947">
        <v>104295</v>
      </c>
      <c r="B1361" s="945" t="s">
        <v>50372</v>
      </c>
      <c r="C1361" s="947" t="s">
        <v>113</v>
      </c>
      <c r="D1361" s="948">
        <v>0</v>
      </c>
    </row>
    <row r="1362" spans="1:4" x14ac:dyDescent="0.25">
      <c r="A1362" s="947">
        <v>104299</v>
      </c>
      <c r="B1362" s="945" t="s">
        <v>50373</v>
      </c>
      <c r="C1362" s="947" t="s">
        <v>113</v>
      </c>
      <c r="D1362" s="948">
        <v>0</v>
      </c>
    </row>
    <row r="1363" spans="1:4" x14ac:dyDescent="0.25">
      <c r="A1363" s="947">
        <v>104294</v>
      </c>
      <c r="B1363" s="945" t="s">
        <v>50374</v>
      </c>
      <c r="C1363" s="947" t="s">
        <v>113</v>
      </c>
      <c r="D1363" s="948">
        <v>0</v>
      </c>
    </row>
    <row r="1364" spans="1:4" x14ac:dyDescent="0.25">
      <c r="A1364" s="947">
        <v>104298</v>
      </c>
      <c r="B1364" s="945" t="s">
        <v>50375</v>
      </c>
      <c r="C1364" s="947" t="s">
        <v>113</v>
      </c>
      <c r="D1364" s="948">
        <v>0</v>
      </c>
    </row>
    <row r="1365" spans="1:4" x14ac:dyDescent="0.25">
      <c r="A1365" s="947">
        <v>104296</v>
      </c>
      <c r="B1365" s="945" t="s">
        <v>50376</v>
      </c>
      <c r="C1365" s="947" t="s">
        <v>113</v>
      </c>
      <c r="D1365" s="948">
        <v>0</v>
      </c>
    </row>
    <row r="1366" spans="1:4" x14ac:dyDescent="0.25">
      <c r="A1366" s="947">
        <v>104300</v>
      </c>
      <c r="B1366" s="945" t="s">
        <v>50377</v>
      </c>
      <c r="C1366" s="947" t="s">
        <v>113</v>
      </c>
      <c r="D1366" s="948">
        <v>0</v>
      </c>
    </row>
    <row r="1367" spans="1:4" x14ac:dyDescent="0.25">
      <c r="A1367" s="947">
        <v>90944</v>
      </c>
      <c r="B1367" s="945" t="s">
        <v>27536</v>
      </c>
      <c r="C1367" s="947" t="s">
        <v>3</v>
      </c>
      <c r="D1367" s="948">
        <v>206.44</v>
      </c>
    </row>
    <row r="1368" spans="1:4" x14ac:dyDescent="0.25">
      <c r="A1368" s="947">
        <v>90934</v>
      </c>
      <c r="B1368" s="945" t="s">
        <v>27532</v>
      </c>
      <c r="C1368" s="947" t="s">
        <v>3</v>
      </c>
      <c r="D1368" s="948">
        <v>191.6</v>
      </c>
    </row>
    <row r="1369" spans="1:4" x14ac:dyDescent="0.25">
      <c r="A1369" s="947">
        <v>90954</v>
      </c>
      <c r="B1369" s="945" t="s">
        <v>27541</v>
      </c>
      <c r="C1369" s="947" t="s">
        <v>3</v>
      </c>
      <c r="D1369" s="948">
        <v>233.6</v>
      </c>
    </row>
    <row r="1370" spans="1:4" x14ac:dyDescent="0.25">
      <c r="A1370" s="947">
        <v>90933</v>
      </c>
      <c r="B1370" s="945" t="s">
        <v>27531</v>
      </c>
      <c r="C1370" s="947" t="s">
        <v>3</v>
      </c>
      <c r="D1370" s="948">
        <v>173.68</v>
      </c>
    </row>
    <row r="1371" spans="1:4" x14ac:dyDescent="0.25">
      <c r="A1371" s="947">
        <v>90943</v>
      </c>
      <c r="B1371" s="945" t="s">
        <v>27535</v>
      </c>
      <c r="C1371" s="947" t="s">
        <v>3</v>
      </c>
      <c r="D1371" s="948">
        <v>186.92</v>
      </c>
    </row>
    <row r="1372" spans="1:4" x14ac:dyDescent="0.25">
      <c r="A1372" s="947">
        <v>90953</v>
      </c>
      <c r="B1372" s="945" t="s">
        <v>27540</v>
      </c>
      <c r="C1372" s="947" t="s">
        <v>3</v>
      </c>
      <c r="D1372" s="948">
        <v>211.16</v>
      </c>
    </row>
    <row r="1373" spans="1:4" x14ac:dyDescent="0.25">
      <c r="A1373" s="947">
        <v>90932</v>
      </c>
      <c r="B1373" s="945" t="s">
        <v>27530</v>
      </c>
      <c r="C1373" s="947" t="s">
        <v>3</v>
      </c>
      <c r="D1373" s="948">
        <v>101.52</v>
      </c>
    </row>
    <row r="1374" spans="1:4" x14ac:dyDescent="0.25">
      <c r="A1374" s="947">
        <v>90942</v>
      </c>
      <c r="B1374" s="945" t="s">
        <v>27534</v>
      </c>
      <c r="C1374" s="947" t="s">
        <v>3</v>
      </c>
      <c r="D1374" s="948">
        <v>108.35</v>
      </c>
    </row>
    <row r="1375" spans="1:4" x14ac:dyDescent="0.25">
      <c r="A1375" s="947">
        <v>90952</v>
      </c>
      <c r="B1375" s="945" t="s">
        <v>27538</v>
      </c>
      <c r="C1375" s="947" t="s">
        <v>3</v>
      </c>
      <c r="D1375" s="948">
        <v>120.81</v>
      </c>
    </row>
    <row r="1376" spans="1:4" x14ac:dyDescent="0.25">
      <c r="A1376" s="947">
        <v>90930</v>
      </c>
      <c r="B1376" s="945" t="s">
        <v>27529</v>
      </c>
      <c r="C1376" s="947" t="s">
        <v>3</v>
      </c>
      <c r="D1376" s="948">
        <v>91.65</v>
      </c>
    </row>
    <row r="1377" spans="1:4" x14ac:dyDescent="0.25">
      <c r="A1377" s="947">
        <v>90940</v>
      </c>
      <c r="B1377" s="945" t="s">
        <v>27533</v>
      </c>
      <c r="C1377" s="947" t="s">
        <v>3</v>
      </c>
      <c r="D1377" s="948">
        <v>97.59</v>
      </c>
    </row>
    <row r="1378" spans="1:4" x14ac:dyDescent="0.25">
      <c r="A1378" s="947">
        <v>90950</v>
      </c>
      <c r="B1378" s="945" t="s">
        <v>27537</v>
      </c>
      <c r="C1378" s="947" t="s">
        <v>3</v>
      </c>
      <c r="D1378" s="948">
        <v>108.45</v>
      </c>
    </row>
    <row r="1379" spans="1:4" x14ac:dyDescent="0.25">
      <c r="A1379" s="947">
        <v>88476</v>
      </c>
      <c r="B1379" s="945" t="s">
        <v>27525</v>
      </c>
      <c r="C1379" s="947" t="s">
        <v>3</v>
      </c>
      <c r="D1379" s="948">
        <v>23.69</v>
      </c>
    </row>
    <row r="1380" spans="1:4" x14ac:dyDescent="0.25">
      <c r="A1380" s="947">
        <v>88477</v>
      </c>
      <c r="B1380" s="945" t="s">
        <v>27526</v>
      </c>
      <c r="C1380" s="947" t="s">
        <v>3</v>
      </c>
      <c r="D1380" s="948">
        <v>32.69</v>
      </c>
    </row>
    <row r="1381" spans="1:4" x14ac:dyDescent="0.25">
      <c r="A1381" s="947">
        <v>88478</v>
      </c>
      <c r="B1381" s="945" t="s">
        <v>27527</v>
      </c>
      <c r="C1381" s="947" t="s">
        <v>3</v>
      </c>
      <c r="D1381" s="948">
        <v>40.1</v>
      </c>
    </row>
    <row r="1382" spans="1:4" x14ac:dyDescent="0.25">
      <c r="A1382" s="947">
        <v>88470</v>
      </c>
      <c r="B1382" s="945" t="s">
        <v>27522</v>
      </c>
      <c r="C1382" s="947" t="s">
        <v>3</v>
      </c>
      <c r="D1382" s="948">
        <v>27.52</v>
      </c>
    </row>
    <row r="1383" spans="1:4" x14ac:dyDescent="0.25">
      <c r="A1383" s="947">
        <v>88471</v>
      </c>
      <c r="B1383" s="945" t="s">
        <v>27523</v>
      </c>
      <c r="C1383" s="947" t="s">
        <v>3</v>
      </c>
      <c r="D1383" s="948">
        <v>34.61</v>
      </c>
    </row>
    <row r="1384" spans="1:4" x14ac:dyDescent="0.25">
      <c r="A1384" s="947">
        <v>88472</v>
      </c>
      <c r="B1384" s="945" t="s">
        <v>27524</v>
      </c>
      <c r="C1384" s="947" t="s">
        <v>3</v>
      </c>
      <c r="D1384" s="948">
        <v>40.24</v>
      </c>
    </row>
    <row r="1385" spans="1:4" x14ac:dyDescent="0.25">
      <c r="A1385" s="947">
        <v>87759</v>
      </c>
      <c r="B1385" s="945" t="s">
        <v>27516</v>
      </c>
      <c r="C1385" s="947" t="s">
        <v>3</v>
      </c>
      <c r="D1385" s="948">
        <v>129.97</v>
      </c>
    </row>
    <row r="1386" spans="1:4" x14ac:dyDescent="0.25">
      <c r="A1386" s="947">
        <v>87769</v>
      </c>
      <c r="B1386" s="945" t="s">
        <v>27521</v>
      </c>
      <c r="C1386" s="947" t="s">
        <v>3</v>
      </c>
      <c r="D1386" s="948">
        <v>153.85</v>
      </c>
    </row>
    <row r="1387" spans="1:4" x14ac:dyDescent="0.25">
      <c r="A1387" s="947">
        <v>87739</v>
      </c>
      <c r="B1387" s="945" t="s">
        <v>27506</v>
      </c>
      <c r="C1387" s="947" t="s">
        <v>3</v>
      </c>
      <c r="D1387" s="948">
        <v>103.6</v>
      </c>
    </row>
    <row r="1388" spans="1:4" x14ac:dyDescent="0.25">
      <c r="A1388" s="947">
        <v>87749</v>
      </c>
      <c r="B1388" s="945" t="s">
        <v>27511</v>
      </c>
      <c r="C1388" s="947" t="s">
        <v>3</v>
      </c>
      <c r="D1388" s="948">
        <v>132.69</v>
      </c>
    </row>
    <row r="1389" spans="1:4" x14ac:dyDescent="0.25">
      <c r="A1389" s="947">
        <v>87624</v>
      </c>
      <c r="B1389" s="945" t="s">
        <v>30082</v>
      </c>
      <c r="C1389" s="947" t="s">
        <v>3</v>
      </c>
      <c r="D1389" s="948">
        <v>86.39</v>
      </c>
    </row>
    <row r="1390" spans="1:4" x14ac:dyDescent="0.25">
      <c r="A1390" s="947">
        <v>87634</v>
      </c>
      <c r="B1390" s="945" t="s">
        <v>27480</v>
      </c>
      <c r="C1390" s="947" t="s">
        <v>3</v>
      </c>
      <c r="D1390" s="948">
        <v>115.48</v>
      </c>
    </row>
    <row r="1391" spans="1:4" x14ac:dyDescent="0.25">
      <c r="A1391" s="947">
        <v>87644</v>
      </c>
      <c r="B1391" s="945" t="s">
        <v>27486</v>
      </c>
      <c r="C1391" s="947" t="s">
        <v>3</v>
      </c>
      <c r="D1391" s="948">
        <v>139.29</v>
      </c>
    </row>
    <row r="1392" spans="1:4" x14ac:dyDescent="0.25">
      <c r="A1392" s="947">
        <v>87684</v>
      </c>
      <c r="B1392" s="945" t="s">
        <v>27490</v>
      </c>
      <c r="C1392" s="947" t="s">
        <v>3</v>
      </c>
      <c r="D1392" s="948">
        <v>133.41999999999999</v>
      </c>
    </row>
    <row r="1393" spans="1:4" x14ac:dyDescent="0.25">
      <c r="A1393" s="947">
        <v>87694</v>
      </c>
      <c r="B1393" s="945" t="s">
        <v>27495</v>
      </c>
      <c r="C1393" s="947" t="s">
        <v>3</v>
      </c>
      <c r="D1393" s="948">
        <v>152.84</v>
      </c>
    </row>
    <row r="1394" spans="1:4" x14ac:dyDescent="0.25">
      <c r="A1394" s="947">
        <v>87704</v>
      </c>
      <c r="B1394" s="945" t="s">
        <v>27501</v>
      </c>
      <c r="C1394" s="947" t="s">
        <v>3</v>
      </c>
      <c r="D1394" s="948">
        <v>165.83</v>
      </c>
    </row>
    <row r="1395" spans="1:4" x14ac:dyDescent="0.25">
      <c r="A1395" s="947">
        <v>87758</v>
      </c>
      <c r="B1395" s="945" t="s">
        <v>27515</v>
      </c>
      <c r="C1395" s="947" t="s">
        <v>3</v>
      </c>
      <c r="D1395" s="948">
        <v>117.24</v>
      </c>
    </row>
    <row r="1396" spans="1:4" x14ac:dyDescent="0.25">
      <c r="A1396" s="947">
        <v>87768</v>
      </c>
      <c r="B1396" s="945" t="s">
        <v>27519</v>
      </c>
      <c r="C1396" s="947" t="s">
        <v>3</v>
      </c>
      <c r="D1396" s="948">
        <v>138.19999999999999</v>
      </c>
    </row>
    <row r="1397" spans="1:4" x14ac:dyDescent="0.25">
      <c r="A1397" s="947">
        <v>87738</v>
      </c>
      <c r="B1397" s="945" t="s">
        <v>27504</v>
      </c>
      <c r="C1397" s="947" t="s">
        <v>3</v>
      </c>
      <c r="D1397" s="948">
        <v>94.45</v>
      </c>
    </row>
    <row r="1398" spans="1:4" x14ac:dyDescent="0.25">
      <c r="A1398" s="947">
        <v>87748</v>
      </c>
      <c r="B1398" s="945" t="s">
        <v>27510</v>
      </c>
      <c r="C1398" s="947" t="s">
        <v>3</v>
      </c>
      <c r="D1398" s="948">
        <v>119.96</v>
      </c>
    </row>
    <row r="1399" spans="1:4" x14ac:dyDescent="0.25">
      <c r="A1399" s="947">
        <v>87623</v>
      </c>
      <c r="B1399" s="945" t="s">
        <v>27474</v>
      </c>
      <c r="C1399" s="947" t="s">
        <v>3</v>
      </c>
      <c r="D1399" s="948">
        <v>77.239999999999995</v>
      </c>
    </row>
    <row r="1400" spans="1:4" x14ac:dyDescent="0.25">
      <c r="A1400" s="947">
        <v>87633</v>
      </c>
      <c r="B1400" s="945" t="s">
        <v>27478</v>
      </c>
      <c r="C1400" s="947" t="s">
        <v>3</v>
      </c>
      <c r="D1400" s="948">
        <v>102.75</v>
      </c>
    </row>
    <row r="1401" spans="1:4" x14ac:dyDescent="0.25">
      <c r="A1401" s="947">
        <v>87643</v>
      </c>
      <c r="B1401" s="945" t="s">
        <v>27485</v>
      </c>
      <c r="C1401" s="947" t="s">
        <v>3</v>
      </c>
      <c r="D1401" s="948">
        <v>123.64</v>
      </c>
    </row>
    <row r="1402" spans="1:4" x14ac:dyDescent="0.25">
      <c r="A1402" s="947">
        <v>87683</v>
      </c>
      <c r="B1402" s="945" t="s">
        <v>27489</v>
      </c>
      <c r="C1402" s="947" t="s">
        <v>3</v>
      </c>
      <c r="D1402" s="948">
        <v>117.77</v>
      </c>
    </row>
    <row r="1403" spans="1:4" x14ac:dyDescent="0.25">
      <c r="A1403" s="947">
        <v>87703</v>
      </c>
      <c r="B1403" s="945" t="s">
        <v>27499</v>
      </c>
      <c r="C1403" s="947" t="s">
        <v>3</v>
      </c>
      <c r="D1403" s="948">
        <v>146.31</v>
      </c>
    </row>
    <row r="1404" spans="1:4" x14ac:dyDescent="0.25">
      <c r="A1404" s="947">
        <v>87693</v>
      </c>
      <c r="B1404" s="945" t="s">
        <v>27494</v>
      </c>
      <c r="C1404" s="947" t="s">
        <v>3</v>
      </c>
      <c r="D1404" s="948">
        <v>134.91999999999999</v>
      </c>
    </row>
    <row r="1405" spans="1:4" x14ac:dyDescent="0.25">
      <c r="A1405" s="947">
        <v>87757</v>
      </c>
      <c r="B1405" s="945" t="s">
        <v>27514</v>
      </c>
      <c r="C1405" s="947" t="s">
        <v>3</v>
      </c>
      <c r="D1405" s="948">
        <v>66</v>
      </c>
    </row>
    <row r="1406" spans="1:4" x14ac:dyDescent="0.25">
      <c r="A1406" s="947">
        <v>87767</v>
      </c>
      <c r="B1406" s="945" t="s">
        <v>27518</v>
      </c>
      <c r="C1406" s="947" t="s">
        <v>3</v>
      </c>
      <c r="D1406" s="948">
        <v>75.2</v>
      </c>
    </row>
    <row r="1407" spans="1:4" x14ac:dyDescent="0.25">
      <c r="A1407" s="947">
        <v>87737</v>
      </c>
      <c r="B1407" s="945" t="s">
        <v>27503</v>
      </c>
      <c r="C1407" s="947" t="s">
        <v>3</v>
      </c>
      <c r="D1407" s="948">
        <v>57.6</v>
      </c>
    </row>
    <row r="1408" spans="1:4" x14ac:dyDescent="0.25">
      <c r="A1408" s="947">
        <v>87747</v>
      </c>
      <c r="B1408" s="945" t="s">
        <v>27509</v>
      </c>
      <c r="C1408" s="947" t="s">
        <v>3</v>
      </c>
      <c r="D1408" s="948">
        <v>68.72</v>
      </c>
    </row>
    <row r="1409" spans="1:4" x14ac:dyDescent="0.25">
      <c r="A1409" s="947">
        <v>87622</v>
      </c>
      <c r="B1409" s="945" t="s">
        <v>27473</v>
      </c>
      <c r="C1409" s="947" t="s">
        <v>3</v>
      </c>
      <c r="D1409" s="948">
        <v>40.39</v>
      </c>
    </row>
    <row r="1410" spans="1:4" x14ac:dyDescent="0.25">
      <c r="A1410" s="947">
        <v>87632</v>
      </c>
      <c r="B1410" s="945" t="s">
        <v>27476</v>
      </c>
      <c r="C1410" s="947" t="s">
        <v>3</v>
      </c>
      <c r="D1410" s="948">
        <v>51.51</v>
      </c>
    </row>
    <row r="1411" spans="1:4" x14ac:dyDescent="0.25">
      <c r="A1411" s="947">
        <v>87642</v>
      </c>
      <c r="B1411" s="945" t="s">
        <v>27483</v>
      </c>
      <c r="C1411" s="947" t="s">
        <v>3</v>
      </c>
      <c r="D1411" s="948">
        <v>60.64</v>
      </c>
    </row>
    <row r="1412" spans="1:4" x14ac:dyDescent="0.25">
      <c r="A1412" s="947">
        <v>87682</v>
      </c>
      <c r="B1412" s="945" t="s">
        <v>27488</v>
      </c>
      <c r="C1412" s="947" t="s">
        <v>3</v>
      </c>
      <c r="D1412" s="948">
        <v>54.77</v>
      </c>
    </row>
    <row r="1413" spans="1:4" x14ac:dyDescent="0.25">
      <c r="A1413" s="947">
        <v>87692</v>
      </c>
      <c r="B1413" s="945" t="s">
        <v>27492</v>
      </c>
      <c r="C1413" s="947" t="s">
        <v>3</v>
      </c>
      <c r="D1413" s="948">
        <v>62.76</v>
      </c>
    </row>
    <row r="1414" spans="1:4" x14ac:dyDescent="0.25">
      <c r="A1414" s="947">
        <v>87702</v>
      </c>
      <c r="B1414" s="945" t="s">
        <v>27498</v>
      </c>
      <c r="C1414" s="947" t="s">
        <v>3</v>
      </c>
      <c r="D1414" s="948">
        <v>67.739999999999995</v>
      </c>
    </row>
    <row r="1415" spans="1:4" x14ac:dyDescent="0.25">
      <c r="A1415" s="947">
        <v>87755</v>
      </c>
      <c r="B1415" s="945" t="s">
        <v>27512</v>
      </c>
      <c r="C1415" s="947" t="s">
        <v>3</v>
      </c>
      <c r="D1415" s="948">
        <v>58.99</v>
      </c>
    </row>
    <row r="1416" spans="1:4" x14ac:dyDescent="0.25">
      <c r="A1416" s="947">
        <v>87765</v>
      </c>
      <c r="B1416" s="945" t="s">
        <v>27517</v>
      </c>
      <c r="C1416" s="947" t="s">
        <v>3</v>
      </c>
      <c r="D1416" s="948">
        <v>66.58</v>
      </c>
    </row>
    <row r="1417" spans="1:4" x14ac:dyDescent="0.25">
      <c r="A1417" s="947">
        <v>87735</v>
      </c>
      <c r="B1417" s="945" t="s">
        <v>27502</v>
      </c>
      <c r="C1417" s="947" t="s">
        <v>3</v>
      </c>
      <c r="D1417" s="948">
        <v>52.55</v>
      </c>
    </row>
    <row r="1418" spans="1:4" x14ac:dyDescent="0.25">
      <c r="A1418" s="947">
        <v>87745</v>
      </c>
      <c r="B1418" s="945" t="s">
        <v>27508</v>
      </c>
      <c r="C1418" s="947" t="s">
        <v>3</v>
      </c>
      <c r="D1418" s="948">
        <v>61.71</v>
      </c>
    </row>
    <row r="1419" spans="1:4" x14ac:dyDescent="0.25">
      <c r="A1419" s="947">
        <v>87620</v>
      </c>
      <c r="B1419" s="945" t="s">
        <v>27472</v>
      </c>
      <c r="C1419" s="947" t="s">
        <v>3</v>
      </c>
      <c r="D1419" s="948">
        <v>35.340000000000003</v>
      </c>
    </row>
    <row r="1420" spans="1:4" x14ac:dyDescent="0.25">
      <c r="A1420" s="947">
        <v>87630</v>
      </c>
      <c r="B1420" s="945" t="s">
        <v>27475</v>
      </c>
      <c r="C1420" s="947" t="s">
        <v>3</v>
      </c>
      <c r="D1420" s="948">
        <v>44.5</v>
      </c>
    </row>
    <row r="1421" spans="1:4" x14ac:dyDescent="0.25">
      <c r="A1421" s="947">
        <v>87640</v>
      </c>
      <c r="B1421" s="945" t="s">
        <v>27481</v>
      </c>
      <c r="C1421" s="947" t="s">
        <v>3</v>
      </c>
      <c r="D1421" s="948">
        <v>52.02</v>
      </c>
    </row>
    <row r="1422" spans="1:4" x14ac:dyDescent="0.25">
      <c r="A1422" s="947">
        <v>87680</v>
      </c>
      <c r="B1422" s="945" t="s">
        <v>27487</v>
      </c>
      <c r="C1422" s="947" t="s">
        <v>3</v>
      </c>
      <c r="D1422" s="948">
        <v>46.15</v>
      </c>
    </row>
    <row r="1423" spans="1:4" x14ac:dyDescent="0.25">
      <c r="A1423" s="947">
        <v>87690</v>
      </c>
      <c r="B1423" s="945" t="s">
        <v>27491</v>
      </c>
      <c r="C1423" s="947" t="s">
        <v>3</v>
      </c>
      <c r="D1423" s="948">
        <v>52.89</v>
      </c>
    </row>
    <row r="1424" spans="1:4" x14ac:dyDescent="0.25">
      <c r="A1424" s="947">
        <v>87700</v>
      </c>
      <c r="B1424" s="945" t="s">
        <v>27496</v>
      </c>
      <c r="C1424" s="947" t="s">
        <v>3</v>
      </c>
      <c r="D1424" s="948">
        <v>56.98</v>
      </c>
    </row>
    <row r="1425" spans="1:4" x14ac:dyDescent="0.25">
      <c r="A1425" s="947">
        <v>102803</v>
      </c>
      <c r="B1425" s="945" t="s">
        <v>27544</v>
      </c>
      <c r="C1425" s="947" t="s">
        <v>3</v>
      </c>
      <c r="D1425" s="948">
        <v>3.18</v>
      </c>
    </row>
    <row r="1426" spans="1:4" x14ac:dyDescent="0.25">
      <c r="A1426" s="947">
        <v>92717</v>
      </c>
      <c r="B1426" s="945" t="s">
        <v>28159</v>
      </c>
      <c r="C1426" s="947" t="s">
        <v>22035</v>
      </c>
      <c r="D1426" s="948">
        <v>0.3</v>
      </c>
    </row>
    <row r="1427" spans="1:4" x14ac:dyDescent="0.25">
      <c r="A1427" s="947">
        <v>92716</v>
      </c>
      <c r="B1427" s="945" t="s">
        <v>28135</v>
      </c>
      <c r="C1427" s="947" t="s">
        <v>21914</v>
      </c>
      <c r="D1427" s="948">
        <v>109.61</v>
      </c>
    </row>
    <row r="1428" spans="1:4" x14ac:dyDescent="0.25">
      <c r="A1428" s="947">
        <v>103668</v>
      </c>
      <c r="B1428" s="945" t="s">
        <v>50378</v>
      </c>
      <c r="C1428" s="947" t="s">
        <v>22035</v>
      </c>
      <c r="D1428" s="948">
        <v>0</v>
      </c>
    </row>
    <row r="1429" spans="1:4" x14ac:dyDescent="0.25">
      <c r="A1429" s="947">
        <v>103667</v>
      </c>
      <c r="B1429" s="945" t="s">
        <v>50379</v>
      </c>
      <c r="C1429" s="947" t="s">
        <v>21914</v>
      </c>
      <c r="D1429" s="948">
        <v>0</v>
      </c>
    </row>
    <row r="1430" spans="1:4" x14ac:dyDescent="0.25">
      <c r="A1430" s="947">
        <v>89218</v>
      </c>
      <c r="B1430" s="945" t="s">
        <v>22081</v>
      </c>
      <c r="C1430" s="947" t="s">
        <v>22035</v>
      </c>
      <c r="D1430" s="948">
        <v>122</v>
      </c>
    </row>
    <row r="1431" spans="1:4" x14ac:dyDescent="0.25">
      <c r="A1431" s="947">
        <v>89843</v>
      </c>
      <c r="B1431" s="945" t="s">
        <v>21967</v>
      </c>
      <c r="C1431" s="947" t="s">
        <v>21914</v>
      </c>
      <c r="D1431" s="948">
        <v>247.87</v>
      </c>
    </row>
    <row r="1432" spans="1:4" x14ac:dyDescent="0.25">
      <c r="A1432" s="947">
        <v>87446</v>
      </c>
      <c r="B1432" s="945" t="s">
        <v>28146</v>
      </c>
      <c r="C1432" s="947" t="s">
        <v>22035</v>
      </c>
      <c r="D1432" s="948">
        <v>0.54</v>
      </c>
    </row>
    <row r="1433" spans="1:4" x14ac:dyDescent="0.25">
      <c r="A1433" s="947">
        <v>87445</v>
      </c>
      <c r="B1433" s="945" t="s">
        <v>28122</v>
      </c>
      <c r="C1433" s="947" t="s">
        <v>21914</v>
      </c>
      <c r="D1433" s="948">
        <v>5.5</v>
      </c>
    </row>
    <row r="1434" spans="1:4" x14ac:dyDescent="0.25">
      <c r="A1434" s="947">
        <v>93234</v>
      </c>
      <c r="B1434" s="945" t="s">
        <v>22124</v>
      </c>
      <c r="C1434" s="947" t="s">
        <v>22035</v>
      </c>
      <c r="D1434" s="948">
        <v>0.5</v>
      </c>
    </row>
    <row r="1435" spans="1:4" x14ac:dyDescent="0.25">
      <c r="A1435" s="947">
        <v>93233</v>
      </c>
      <c r="B1435" s="945" t="s">
        <v>22003</v>
      </c>
      <c r="C1435" s="947" t="s">
        <v>21914</v>
      </c>
      <c r="D1435" s="948">
        <v>5.79</v>
      </c>
    </row>
    <row r="1436" spans="1:4" x14ac:dyDescent="0.25">
      <c r="A1436" s="947">
        <v>102953</v>
      </c>
      <c r="B1436" s="945" t="s">
        <v>50380</v>
      </c>
      <c r="C1436" s="947" t="s">
        <v>22035</v>
      </c>
      <c r="D1436" s="948">
        <v>0</v>
      </c>
    </row>
    <row r="1437" spans="1:4" x14ac:dyDescent="0.25">
      <c r="A1437" s="947">
        <v>102952</v>
      </c>
      <c r="B1437" s="945" t="s">
        <v>50381</v>
      </c>
      <c r="C1437" s="947" t="s">
        <v>21914</v>
      </c>
      <c r="D1437" s="948">
        <v>0</v>
      </c>
    </row>
    <row r="1438" spans="1:4" x14ac:dyDescent="0.25">
      <c r="A1438" s="947">
        <v>88831</v>
      </c>
      <c r="B1438" s="945" t="s">
        <v>28150</v>
      </c>
      <c r="C1438" s="947" t="s">
        <v>22035</v>
      </c>
      <c r="D1438" s="948">
        <v>0.39</v>
      </c>
    </row>
    <row r="1439" spans="1:4" x14ac:dyDescent="0.25">
      <c r="A1439" s="947">
        <v>88830</v>
      </c>
      <c r="B1439" s="945" t="s">
        <v>28126</v>
      </c>
      <c r="C1439" s="947" t="s">
        <v>21914</v>
      </c>
      <c r="D1439" s="948">
        <v>2.17</v>
      </c>
    </row>
    <row r="1440" spans="1:4" x14ac:dyDescent="0.25">
      <c r="A1440" s="947">
        <v>89226</v>
      </c>
      <c r="B1440" s="945" t="s">
        <v>28152</v>
      </c>
      <c r="C1440" s="947" t="s">
        <v>22035</v>
      </c>
      <c r="D1440" s="948">
        <v>1.63</v>
      </c>
    </row>
    <row r="1441" spans="1:4" x14ac:dyDescent="0.25">
      <c r="A1441" s="947">
        <v>89225</v>
      </c>
      <c r="B1441" s="945" t="s">
        <v>28128</v>
      </c>
      <c r="C1441" s="947" t="s">
        <v>21914</v>
      </c>
      <c r="D1441" s="948">
        <v>5.95</v>
      </c>
    </row>
    <row r="1442" spans="1:4" x14ac:dyDescent="0.25">
      <c r="A1442" s="947">
        <v>89279</v>
      </c>
      <c r="B1442" s="945" t="s">
        <v>28153</v>
      </c>
      <c r="C1442" s="947" t="s">
        <v>22035</v>
      </c>
      <c r="D1442" s="948">
        <v>1.99</v>
      </c>
    </row>
    <row r="1443" spans="1:4" x14ac:dyDescent="0.25">
      <c r="A1443" s="947">
        <v>89278</v>
      </c>
      <c r="B1443" s="945" t="s">
        <v>28129</v>
      </c>
      <c r="C1443" s="947" t="s">
        <v>21914</v>
      </c>
      <c r="D1443" s="948">
        <v>12.84</v>
      </c>
    </row>
    <row r="1444" spans="1:4" x14ac:dyDescent="0.25">
      <c r="A1444" s="947">
        <v>90651</v>
      </c>
      <c r="B1444" s="945" t="s">
        <v>22094</v>
      </c>
      <c r="C1444" s="947" t="s">
        <v>22035</v>
      </c>
      <c r="D1444" s="948">
        <v>0.88</v>
      </c>
    </row>
    <row r="1445" spans="1:4" x14ac:dyDescent="0.25">
      <c r="A1445" s="947">
        <v>90650</v>
      </c>
      <c r="B1445" s="945" t="s">
        <v>23787</v>
      </c>
      <c r="C1445" s="947" t="s">
        <v>21914</v>
      </c>
      <c r="D1445" s="948">
        <v>12.79</v>
      </c>
    </row>
    <row r="1446" spans="1:4" x14ac:dyDescent="0.25">
      <c r="A1446" s="947">
        <v>90657</v>
      </c>
      <c r="B1446" s="945" t="s">
        <v>22096</v>
      </c>
      <c r="C1446" s="947" t="s">
        <v>22035</v>
      </c>
      <c r="D1446" s="948">
        <v>4.91</v>
      </c>
    </row>
    <row r="1447" spans="1:4" x14ac:dyDescent="0.25">
      <c r="A1447" s="947">
        <v>90656</v>
      </c>
      <c r="B1447" s="945" t="s">
        <v>21976</v>
      </c>
      <c r="C1447" s="947" t="s">
        <v>21914</v>
      </c>
      <c r="D1447" s="948">
        <v>16.600000000000001</v>
      </c>
    </row>
    <row r="1448" spans="1:4" x14ac:dyDescent="0.25">
      <c r="A1448" s="947">
        <v>90663</v>
      </c>
      <c r="B1448" s="945" t="s">
        <v>22097</v>
      </c>
      <c r="C1448" s="947" t="s">
        <v>22035</v>
      </c>
      <c r="D1448" s="948">
        <v>5.27</v>
      </c>
    </row>
    <row r="1449" spans="1:4" x14ac:dyDescent="0.25">
      <c r="A1449" s="947">
        <v>90662</v>
      </c>
      <c r="B1449" s="945" t="s">
        <v>21977</v>
      </c>
      <c r="C1449" s="947" t="s">
        <v>21914</v>
      </c>
      <c r="D1449" s="948">
        <v>17.27</v>
      </c>
    </row>
    <row r="1450" spans="1:4" x14ac:dyDescent="0.25">
      <c r="A1450" s="947">
        <v>89022</v>
      </c>
      <c r="B1450" s="945" t="s">
        <v>40402</v>
      </c>
      <c r="C1450" s="947" t="s">
        <v>22035</v>
      </c>
      <c r="D1450" s="948">
        <v>0.35</v>
      </c>
    </row>
    <row r="1451" spans="1:4" x14ac:dyDescent="0.25">
      <c r="A1451" s="947">
        <v>89021</v>
      </c>
      <c r="B1451" s="945" t="s">
        <v>40399</v>
      </c>
      <c r="C1451" s="947" t="s">
        <v>21914</v>
      </c>
      <c r="D1451" s="948">
        <v>2.86</v>
      </c>
    </row>
    <row r="1452" spans="1:4" x14ac:dyDescent="0.25">
      <c r="A1452" s="947">
        <v>90644</v>
      </c>
      <c r="B1452" s="945" t="s">
        <v>22093</v>
      </c>
      <c r="C1452" s="947" t="s">
        <v>22035</v>
      </c>
      <c r="D1452" s="948">
        <v>7.54</v>
      </c>
    </row>
    <row r="1453" spans="1:4" x14ac:dyDescent="0.25">
      <c r="A1453" s="947">
        <v>90643</v>
      </c>
      <c r="B1453" s="945" t="s">
        <v>21974</v>
      </c>
      <c r="C1453" s="947" t="s">
        <v>21914</v>
      </c>
      <c r="D1453" s="948">
        <v>27.5</v>
      </c>
    </row>
    <row r="1454" spans="1:4" x14ac:dyDescent="0.25">
      <c r="A1454" s="947">
        <v>102811</v>
      </c>
      <c r="B1454" s="945" t="s">
        <v>50382</v>
      </c>
      <c r="C1454" s="947" t="s">
        <v>22035</v>
      </c>
      <c r="D1454" s="948">
        <v>0</v>
      </c>
    </row>
    <row r="1455" spans="1:4" x14ac:dyDescent="0.25">
      <c r="A1455" s="947">
        <v>102810</v>
      </c>
      <c r="B1455" s="945" t="s">
        <v>50383</v>
      </c>
      <c r="C1455" s="947" t="s">
        <v>21914</v>
      </c>
      <c r="D1455" s="948">
        <v>0</v>
      </c>
    </row>
    <row r="1456" spans="1:4" x14ac:dyDescent="0.25">
      <c r="A1456" s="947">
        <v>92146</v>
      </c>
      <c r="B1456" s="945" t="s">
        <v>22118</v>
      </c>
      <c r="C1456" s="947" t="s">
        <v>22035</v>
      </c>
      <c r="D1456" s="948">
        <v>52.22</v>
      </c>
    </row>
    <row r="1457" spans="1:4" x14ac:dyDescent="0.25">
      <c r="A1457" s="947">
        <v>92145</v>
      </c>
      <c r="B1457" s="945" t="s">
        <v>21998</v>
      </c>
      <c r="C1457" s="947" t="s">
        <v>21914</v>
      </c>
      <c r="D1457" s="948">
        <v>99.66</v>
      </c>
    </row>
    <row r="1458" spans="1:4" x14ac:dyDescent="0.25">
      <c r="A1458" s="947">
        <v>92139</v>
      </c>
      <c r="B1458" s="945" t="s">
        <v>22117</v>
      </c>
      <c r="C1458" s="947" t="s">
        <v>22035</v>
      </c>
      <c r="D1458" s="948">
        <v>63.94</v>
      </c>
    </row>
    <row r="1459" spans="1:4" x14ac:dyDescent="0.25">
      <c r="A1459" s="947">
        <v>92138</v>
      </c>
      <c r="B1459" s="945" t="s">
        <v>21997</v>
      </c>
      <c r="C1459" s="947" t="s">
        <v>21914</v>
      </c>
      <c r="D1459" s="948">
        <v>117.22</v>
      </c>
    </row>
    <row r="1460" spans="1:4" x14ac:dyDescent="0.25">
      <c r="A1460" s="947">
        <v>91387</v>
      </c>
      <c r="B1460" s="945" t="s">
        <v>22109</v>
      </c>
      <c r="C1460" s="947" t="s">
        <v>22035</v>
      </c>
      <c r="D1460" s="948">
        <v>101.45</v>
      </c>
    </row>
    <row r="1461" spans="1:4" x14ac:dyDescent="0.25">
      <c r="A1461" s="947">
        <v>91386</v>
      </c>
      <c r="B1461" s="945" t="s">
        <v>21990</v>
      </c>
      <c r="C1461" s="947" t="s">
        <v>21914</v>
      </c>
      <c r="D1461" s="948">
        <v>304.67</v>
      </c>
    </row>
    <row r="1462" spans="1:4" x14ac:dyDescent="0.25">
      <c r="A1462" s="947">
        <v>96036</v>
      </c>
      <c r="B1462" s="945" t="s">
        <v>22151</v>
      </c>
      <c r="C1462" s="947" t="s">
        <v>22035</v>
      </c>
      <c r="D1462" s="948">
        <v>109.76</v>
      </c>
    </row>
    <row r="1463" spans="1:4" x14ac:dyDescent="0.25">
      <c r="A1463" s="947">
        <v>96035</v>
      </c>
      <c r="B1463" s="945" t="s">
        <v>22028</v>
      </c>
      <c r="C1463" s="947" t="s">
        <v>21914</v>
      </c>
      <c r="D1463" s="948">
        <v>318.37</v>
      </c>
    </row>
    <row r="1464" spans="1:4" x14ac:dyDescent="0.25">
      <c r="A1464" s="947">
        <v>89877</v>
      </c>
      <c r="B1464" s="945" t="s">
        <v>22087</v>
      </c>
      <c r="C1464" s="947" t="s">
        <v>22035</v>
      </c>
      <c r="D1464" s="948">
        <v>117.95</v>
      </c>
    </row>
    <row r="1465" spans="1:4" x14ac:dyDescent="0.25">
      <c r="A1465" s="947">
        <v>89876</v>
      </c>
      <c r="B1465" s="945" t="s">
        <v>21968</v>
      </c>
      <c r="C1465" s="947" t="s">
        <v>21914</v>
      </c>
      <c r="D1465" s="948">
        <v>375.47</v>
      </c>
    </row>
    <row r="1466" spans="1:4" x14ac:dyDescent="0.25">
      <c r="A1466" s="947">
        <v>89884</v>
      </c>
      <c r="B1466" s="945" t="s">
        <v>22088</v>
      </c>
      <c r="C1466" s="947" t="s">
        <v>22035</v>
      </c>
      <c r="D1466" s="948">
        <v>121.85</v>
      </c>
    </row>
    <row r="1467" spans="1:4" x14ac:dyDescent="0.25">
      <c r="A1467" s="947">
        <v>89883</v>
      </c>
      <c r="B1467" s="945" t="s">
        <v>21969</v>
      </c>
      <c r="C1467" s="947" t="s">
        <v>21914</v>
      </c>
      <c r="D1467" s="948">
        <v>412.13</v>
      </c>
    </row>
    <row r="1468" spans="1:4" x14ac:dyDescent="0.25">
      <c r="A1468" s="947">
        <v>67827</v>
      </c>
      <c r="B1468" s="945" t="s">
        <v>22070</v>
      </c>
      <c r="C1468" s="947" t="s">
        <v>22035</v>
      </c>
      <c r="D1468" s="948">
        <v>91.66</v>
      </c>
    </row>
    <row r="1469" spans="1:4" x14ac:dyDescent="0.25">
      <c r="A1469" s="947">
        <v>67826</v>
      </c>
      <c r="B1469" s="945" t="s">
        <v>21949</v>
      </c>
      <c r="C1469" s="947" t="s">
        <v>21914</v>
      </c>
      <c r="D1469" s="948">
        <v>219.88</v>
      </c>
    </row>
    <row r="1470" spans="1:4" x14ac:dyDescent="0.25">
      <c r="A1470" s="947">
        <v>5961</v>
      </c>
      <c r="B1470" s="945" t="s">
        <v>22064</v>
      </c>
      <c r="C1470" s="947" t="s">
        <v>22035</v>
      </c>
      <c r="D1470" s="948">
        <v>90.43</v>
      </c>
    </row>
    <row r="1471" spans="1:4" x14ac:dyDescent="0.25">
      <c r="A1471" s="947">
        <v>5811</v>
      </c>
      <c r="B1471" s="945" t="s">
        <v>21920</v>
      </c>
      <c r="C1471" s="947" t="s">
        <v>21914</v>
      </c>
      <c r="D1471" s="948">
        <v>238.12</v>
      </c>
    </row>
    <row r="1472" spans="1:4" x14ac:dyDescent="0.25">
      <c r="A1472" s="947">
        <v>92243</v>
      </c>
      <c r="B1472" s="945" t="s">
        <v>22119</v>
      </c>
      <c r="C1472" s="947" t="s">
        <v>22035</v>
      </c>
      <c r="D1472" s="948">
        <v>114.28</v>
      </c>
    </row>
    <row r="1473" spans="1:4" x14ac:dyDescent="0.25">
      <c r="A1473" s="947">
        <v>92242</v>
      </c>
      <c r="B1473" s="945" t="s">
        <v>21999</v>
      </c>
      <c r="C1473" s="947" t="s">
        <v>21914</v>
      </c>
      <c r="D1473" s="948">
        <v>462.4</v>
      </c>
    </row>
    <row r="1474" spans="1:4" x14ac:dyDescent="0.25">
      <c r="A1474" s="947">
        <v>91646</v>
      </c>
      <c r="B1474" s="945" t="s">
        <v>22113</v>
      </c>
      <c r="C1474" s="947" t="s">
        <v>22035</v>
      </c>
      <c r="D1474" s="948">
        <v>132.88</v>
      </c>
    </row>
    <row r="1475" spans="1:4" x14ac:dyDescent="0.25">
      <c r="A1475" s="947">
        <v>91645</v>
      </c>
      <c r="B1475" s="945" t="s">
        <v>21993</v>
      </c>
      <c r="C1475" s="947" t="s">
        <v>21914</v>
      </c>
      <c r="D1475" s="948">
        <v>529.08000000000004</v>
      </c>
    </row>
    <row r="1476" spans="1:4" x14ac:dyDescent="0.25">
      <c r="A1476" s="947">
        <v>92107</v>
      </c>
      <c r="B1476" s="945" t="s">
        <v>28156</v>
      </c>
      <c r="C1476" s="947" t="s">
        <v>22035</v>
      </c>
      <c r="D1476" s="948">
        <v>122.12</v>
      </c>
    </row>
    <row r="1477" spans="1:4" x14ac:dyDescent="0.25">
      <c r="A1477" s="947">
        <v>92106</v>
      </c>
      <c r="B1477" s="945" t="s">
        <v>28132</v>
      </c>
      <c r="C1477" s="947" t="s">
        <v>21914</v>
      </c>
      <c r="D1477" s="948">
        <v>399.68</v>
      </c>
    </row>
    <row r="1478" spans="1:4" x14ac:dyDescent="0.25">
      <c r="A1478" s="947">
        <v>5903</v>
      </c>
      <c r="B1478" s="945" t="s">
        <v>22055</v>
      </c>
      <c r="C1478" s="947" t="s">
        <v>22035</v>
      </c>
      <c r="D1478" s="948">
        <v>99.63</v>
      </c>
    </row>
    <row r="1479" spans="1:4" x14ac:dyDescent="0.25">
      <c r="A1479" s="947">
        <v>5901</v>
      </c>
      <c r="B1479" s="945" t="s">
        <v>21937</v>
      </c>
      <c r="C1479" s="947" t="s">
        <v>21914</v>
      </c>
      <c r="D1479" s="948">
        <v>355.31</v>
      </c>
    </row>
    <row r="1480" spans="1:4" x14ac:dyDescent="0.25">
      <c r="A1480" s="947">
        <v>6260</v>
      </c>
      <c r="B1480" s="945" t="s">
        <v>22065</v>
      </c>
      <c r="C1480" s="947" t="s">
        <v>22035</v>
      </c>
      <c r="D1480" s="948">
        <v>86.7</v>
      </c>
    </row>
    <row r="1481" spans="1:4" x14ac:dyDescent="0.25">
      <c r="A1481" s="947">
        <v>6259</v>
      </c>
      <c r="B1481" s="945" t="s">
        <v>21945</v>
      </c>
      <c r="C1481" s="947" t="s">
        <v>21914</v>
      </c>
      <c r="D1481" s="948">
        <v>291.14999999999998</v>
      </c>
    </row>
    <row r="1482" spans="1:4" x14ac:dyDescent="0.25">
      <c r="A1482" s="947">
        <v>104705</v>
      </c>
      <c r="B1482" s="945" t="s">
        <v>50384</v>
      </c>
      <c r="C1482" s="947" t="s">
        <v>22035</v>
      </c>
      <c r="D1482" s="948">
        <v>0</v>
      </c>
    </row>
    <row r="1483" spans="1:4" x14ac:dyDescent="0.25">
      <c r="A1483" s="947">
        <v>104704</v>
      </c>
      <c r="B1483" s="945" t="s">
        <v>50385</v>
      </c>
      <c r="C1483" s="947" t="s">
        <v>21914</v>
      </c>
      <c r="D1483" s="948">
        <v>0</v>
      </c>
    </row>
    <row r="1484" spans="1:4" x14ac:dyDescent="0.25">
      <c r="A1484" s="947">
        <v>91395</v>
      </c>
      <c r="B1484" s="945" t="s">
        <v>22110</v>
      </c>
      <c r="C1484" s="947" t="s">
        <v>22035</v>
      </c>
      <c r="D1484" s="948">
        <v>84.5</v>
      </c>
    </row>
    <row r="1485" spans="1:4" x14ac:dyDescent="0.25">
      <c r="A1485" s="947">
        <v>73467</v>
      </c>
      <c r="B1485" s="945" t="s">
        <v>21952</v>
      </c>
      <c r="C1485" s="947" t="s">
        <v>21914</v>
      </c>
      <c r="D1485" s="948">
        <v>283.64</v>
      </c>
    </row>
    <row r="1486" spans="1:4" x14ac:dyDescent="0.25">
      <c r="A1486" s="947">
        <v>5826</v>
      </c>
      <c r="B1486" s="945" t="s">
        <v>22040</v>
      </c>
      <c r="C1486" s="947" t="s">
        <v>22035</v>
      </c>
      <c r="D1486" s="948">
        <v>87.44</v>
      </c>
    </row>
    <row r="1487" spans="1:4" x14ac:dyDescent="0.25">
      <c r="A1487" s="947">
        <v>5824</v>
      </c>
      <c r="B1487" s="945" t="s">
        <v>21922</v>
      </c>
      <c r="C1487" s="947" t="s">
        <v>21914</v>
      </c>
      <c r="D1487" s="948">
        <v>249.66</v>
      </c>
    </row>
    <row r="1488" spans="1:4" x14ac:dyDescent="0.25">
      <c r="A1488" s="947">
        <v>5892</v>
      </c>
      <c r="B1488" s="945" t="s">
        <v>22053</v>
      </c>
      <c r="C1488" s="947" t="s">
        <v>22035</v>
      </c>
      <c r="D1488" s="948">
        <v>82.25</v>
      </c>
    </row>
    <row r="1489" spans="1:4" x14ac:dyDescent="0.25">
      <c r="A1489" s="947">
        <v>5890</v>
      </c>
      <c r="B1489" s="945" t="s">
        <v>21935</v>
      </c>
      <c r="C1489" s="947" t="s">
        <v>21914</v>
      </c>
      <c r="D1489" s="948">
        <v>236.36</v>
      </c>
    </row>
    <row r="1490" spans="1:4" x14ac:dyDescent="0.25">
      <c r="A1490" s="947">
        <v>5896</v>
      </c>
      <c r="B1490" s="945" t="s">
        <v>22054</v>
      </c>
      <c r="C1490" s="947" t="s">
        <v>22035</v>
      </c>
      <c r="D1490" s="948">
        <v>85.03</v>
      </c>
    </row>
    <row r="1491" spans="1:4" x14ac:dyDescent="0.25">
      <c r="A1491" s="947">
        <v>5894</v>
      </c>
      <c r="B1491" s="945" t="s">
        <v>21936</v>
      </c>
      <c r="C1491" s="947" t="s">
        <v>21914</v>
      </c>
      <c r="D1491" s="948">
        <v>245.04</v>
      </c>
    </row>
    <row r="1492" spans="1:4" x14ac:dyDescent="0.25">
      <c r="A1492" s="947">
        <v>91032</v>
      </c>
      <c r="B1492" s="945" t="s">
        <v>22105</v>
      </c>
      <c r="C1492" s="947" t="s">
        <v>22035</v>
      </c>
      <c r="D1492" s="948">
        <v>93.39</v>
      </c>
    </row>
    <row r="1493" spans="1:4" x14ac:dyDescent="0.25">
      <c r="A1493" s="947">
        <v>91031</v>
      </c>
      <c r="B1493" s="945" t="s">
        <v>21986</v>
      </c>
      <c r="C1493" s="947" t="s">
        <v>21914</v>
      </c>
      <c r="D1493" s="948">
        <v>294.58999999999997</v>
      </c>
    </row>
    <row r="1494" spans="1:4" x14ac:dyDescent="0.25">
      <c r="A1494" s="947">
        <v>102817</v>
      </c>
      <c r="B1494" s="945" t="s">
        <v>50386</v>
      </c>
      <c r="C1494" s="947" t="s">
        <v>22035</v>
      </c>
      <c r="D1494" s="948">
        <v>0</v>
      </c>
    </row>
    <row r="1495" spans="1:4" x14ac:dyDescent="0.25">
      <c r="A1495" s="947">
        <v>102816</v>
      </c>
      <c r="B1495" s="945" t="s">
        <v>50387</v>
      </c>
      <c r="C1495" s="947" t="s">
        <v>21914</v>
      </c>
      <c r="D1495" s="948">
        <v>0</v>
      </c>
    </row>
    <row r="1496" spans="1:4" x14ac:dyDescent="0.25">
      <c r="A1496" s="947">
        <v>91534</v>
      </c>
      <c r="B1496" s="945" t="s">
        <v>22111</v>
      </c>
      <c r="C1496" s="947" t="s">
        <v>22035</v>
      </c>
      <c r="D1496" s="948">
        <v>43.71</v>
      </c>
    </row>
    <row r="1497" spans="1:4" x14ac:dyDescent="0.25">
      <c r="A1497" s="947">
        <v>91533</v>
      </c>
      <c r="B1497" s="945" t="s">
        <v>21991</v>
      </c>
      <c r="C1497" s="947" t="s">
        <v>21914</v>
      </c>
      <c r="D1497" s="948">
        <v>51.15</v>
      </c>
    </row>
    <row r="1498" spans="1:4" x14ac:dyDescent="0.25">
      <c r="A1498" s="947">
        <v>95265</v>
      </c>
      <c r="B1498" s="945" t="s">
        <v>22138</v>
      </c>
      <c r="C1498" s="947" t="s">
        <v>22035</v>
      </c>
      <c r="D1498" s="948">
        <v>0.86</v>
      </c>
    </row>
    <row r="1499" spans="1:4" x14ac:dyDescent="0.25">
      <c r="A1499" s="947">
        <v>95264</v>
      </c>
      <c r="B1499" s="945" t="s">
        <v>22016</v>
      </c>
      <c r="C1499" s="947" t="s">
        <v>21914</v>
      </c>
      <c r="D1499" s="948">
        <v>6.55</v>
      </c>
    </row>
    <row r="1500" spans="1:4" x14ac:dyDescent="0.25">
      <c r="A1500" s="947">
        <v>90973</v>
      </c>
      <c r="B1500" s="945" t="s">
        <v>22102</v>
      </c>
      <c r="C1500" s="947" t="s">
        <v>22035</v>
      </c>
      <c r="D1500" s="948">
        <v>8.44</v>
      </c>
    </row>
    <row r="1501" spans="1:4" x14ac:dyDescent="0.25">
      <c r="A1501" s="947">
        <v>90972</v>
      </c>
      <c r="B1501" s="945" t="s">
        <v>21982</v>
      </c>
      <c r="C1501" s="947" t="s">
        <v>21914</v>
      </c>
      <c r="D1501" s="948">
        <v>80.7</v>
      </c>
    </row>
    <row r="1502" spans="1:4" x14ac:dyDescent="0.25">
      <c r="A1502" s="947">
        <v>91001</v>
      </c>
      <c r="B1502" s="945" t="s">
        <v>22104</v>
      </c>
      <c r="C1502" s="947" t="s">
        <v>22035</v>
      </c>
      <c r="D1502" s="948">
        <v>10.02</v>
      </c>
    </row>
    <row r="1503" spans="1:4" x14ac:dyDescent="0.25">
      <c r="A1503" s="947">
        <v>90999</v>
      </c>
      <c r="B1503" s="945" t="s">
        <v>21985</v>
      </c>
      <c r="C1503" s="947" t="s">
        <v>21914</v>
      </c>
      <c r="D1503" s="948">
        <v>106.73</v>
      </c>
    </row>
    <row r="1504" spans="1:4" x14ac:dyDescent="0.25">
      <c r="A1504" s="947">
        <v>5954</v>
      </c>
      <c r="B1504" s="945" t="s">
        <v>22063</v>
      </c>
      <c r="C1504" s="947" t="s">
        <v>22035</v>
      </c>
      <c r="D1504" s="948">
        <v>6.3</v>
      </c>
    </row>
    <row r="1505" spans="1:4" x14ac:dyDescent="0.25">
      <c r="A1505" s="947">
        <v>5953</v>
      </c>
      <c r="B1505" s="945" t="s">
        <v>21944</v>
      </c>
      <c r="C1505" s="947" t="s">
        <v>21914</v>
      </c>
      <c r="D1505" s="948">
        <v>62.24</v>
      </c>
    </row>
    <row r="1506" spans="1:4" x14ac:dyDescent="0.25">
      <c r="A1506" s="947">
        <v>90982</v>
      </c>
      <c r="B1506" s="945" t="s">
        <v>22103</v>
      </c>
      <c r="C1506" s="947" t="s">
        <v>22035</v>
      </c>
      <c r="D1506" s="948">
        <v>21.46</v>
      </c>
    </row>
    <row r="1507" spans="1:4" x14ac:dyDescent="0.25">
      <c r="A1507" s="947">
        <v>90979</v>
      </c>
      <c r="B1507" s="945" t="s">
        <v>21983</v>
      </c>
      <c r="C1507" s="947" t="s">
        <v>21914</v>
      </c>
      <c r="D1507" s="948">
        <v>208.45</v>
      </c>
    </row>
    <row r="1508" spans="1:4" x14ac:dyDescent="0.25">
      <c r="A1508" s="947">
        <v>90965</v>
      </c>
      <c r="B1508" s="945" t="s">
        <v>22101</v>
      </c>
      <c r="C1508" s="947" t="s">
        <v>22035</v>
      </c>
      <c r="D1508" s="948">
        <v>8.42</v>
      </c>
    </row>
    <row r="1509" spans="1:4" x14ac:dyDescent="0.25">
      <c r="A1509" s="947">
        <v>90964</v>
      </c>
      <c r="B1509" s="945" t="s">
        <v>21981</v>
      </c>
      <c r="C1509" s="947" t="s">
        <v>21914</v>
      </c>
      <c r="D1509" s="948">
        <v>32.5</v>
      </c>
    </row>
    <row r="1510" spans="1:4" x14ac:dyDescent="0.25">
      <c r="A1510" s="947">
        <v>102970</v>
      </c>
      <c r="B1510" s="945" t="s">
        <v>52344</v>
      </c>
      <c r="C1510" s="947" t="s">
        <v>22035</v>
      </c>
      <c r="D1510" s="948">
        <v>0</v>
      </c>
    </row>
    <row r="1511" spans="1:4" x14ac:dyDescent="0.25">
      <c r="A1511" s="947">
        <v>102971</v>
      </c>
      <c r="B1511" s="945" t="s">
        <v>50388</v>
      </c>
      <c r="C1511" s="947" t="s">
        <v>21914</v>
      </c>
      <c r="D1511" s="948">
        <v>0</v>
      </c>
    </row>
    <row r="1512" spans="1:4" x14ac:dyDescent="0.25">
      <c r="A1512" s="947">
        <v>102822</v>
      </c>
      <c r="B1512" s="945" t="s">
        <v>52345</v>
      </c>
      <c r="C1512" s="947" t="s">
        <v>22035</v>
      </c>
      <c r="D1512" s="948">
        <v>0</v>
      </c>
    </row>
    <row r="1513" spans="1:4" x14ac:dyDescent="0.25">
      <c r="A1513" s="947">
        <v>102821</v>
      </c>
      <c r="B1513" s="945" t="s">
        <v>52346</v>
      </c>
      <c r="C1513" s="947" t="s">
        <v>21914</v>
      </c>
      <c r="D1513" s="948">
        <v>0</v>
      </c>
    </row>
    <row r="1514" spans="1:4" x14ac:dyDescent="0.25">
      <c r="A1514" s="947">
        <v>102828</v>
      </c>
      <c r="B1514" s="945" t="s">
        <v>50389</v>
      </c>
      <c r="C1514" s="947" t="s">
        <v>22035</v>
      </c>
      <c r="D1514" s="948">
        <v>0</v>
      </c>
    </row>
    <row r="1515" spans="1:4" x14ac:dyDescent="0.25">
      <c r="A1515" s="947">
        <v>102827</v>
      </c>
      <c r="B1515" s="945" t="s">
        <v>50390</v>
      </c>
      <c r="C1515" s="947" t="s">
        <v>21914</v>
      </c>
      <c r="D1515" s="948">
        <v>0</v>
      </c>
    </row>
    <row r="1516" spans="1:4" x14ac:dyDescent="0.25">
      <c r="A1516" s="947">
        <v>103939</v>
      </c>
      <c r="B1516" s="945" t="s">
        <v>52347</v>
      </c>
      <c r="C1516" s="947" t="s">
        <v>22035</v>
      </c>
      <c r="D1516" s="948">
        <v>0</v>
      </c>
    </row>
    <row r="1517" spans="1:4" x14ac:dyDescent="0.25">
      <c r="A1517" s="947">
        <v>103938</v>
      </c>
      <c r="B1517" s="945" t="s">
        <v>52348</v>
      </c>
      <c r="C1517" s="947" t="s">
        <v>21914</v>
      </c>
      <c r="D1517" s="948">
        <v>0</v>
      </c>
    </row>
    <row r="1518" spans="1:4" x14ac:dyDescent="0.25">
      <c r="A1518" s="947">
        <v>103945</v>
      </c>
      <c r="B1518" s="945" t="s">
        <v>52349</v>
      </c>
      <c r="C1518" s="947" t="s">
        <v>22035</v>
      </c>
      <c r="D1518" s="948">
        <v>0</v>
      </c>
    </row>
    <row r="1519" spans="1:4" x14ac:dyDescent="0.25">
      <c r="A1519" s="947">
        <v>103944</v>
      </c>
      <c r="B1519" s="945" t="s">
        <v>52350</v>
      </c>
      <c r="C1519" s="947" t="s">
        <v>21914</v>
      </c>
      <c r="D1519" s="948">
        <v>0</v>
      </c>
    </row>
    <row r="1520" spans="1:4" x14ac:dyDescent="0.25">
      <c r="A1520" s="947">
        <v>91285</v>
      </c>
      <c r="B1520" s="945" t="s">
        <v>22107</v>
      </c>
      <c r="C1520" s="947" t="s">
        <v>22035</v>
      </c>
      <c r="D1520" s="948">
        <v>1.04</v>
      </c>
    </row>
    <row r="1521" spans="1:4" x14ac:dyDescent="0.25">
      <c r="A1521" s="947">
        <v>91283</v>
      </c>
      <c r="B1521" s="945" t="s">
        <v>21988</v>
      </c>
      <c r="C1521" s="947" t="s">
        <v>21914</v>
      </c>
      <c r="D1521" s="948">
        <v>11.1</v>
      </c>
    </row>
    <row r="1522" spans="1:4" x14ac:dyDescent="0.25">
      <c r="A1522" s="947">
        <v>95283</v>
      </c>
      <c r="B1522" s="945" t="s">
        <v>28165</v>
      </c>
      <c r="C1522" s="947" t="s">
        <v>22035</v>
      </c>
      <c r="D1522" s="948">
        <v>0.8</v>
      </c>
    </row>
    <row r="1523" spans="1:4" x14ac:dyDescent="0.25">
      <c r="A1523" s="947">
        <v>95282</v>
      </c>
      <c r="B1523" s="945" t="s">
        <v>28141</v>
      </c>
      <c r="C1523" s="947" t="s">
        <v>21914</v>
      </c>
      <c r="D1523" s="948">
        <v>10.39</v>
      </c>
    </row>
    <row r="1524" spans="1:4" x14ac:dyDescent="0.25">
      <c r="A1524" s="947">
        <v>95128</v>
      </c>
      <c r="B1524" s="945" t="s">
        <v>22134</v>
      </c>
      <c r="C1524" s="947" t="s">
        <v>22035</v>
      </c>
      <c r="D1524" s="948">
        <v>66.03</v>
      </c>
    </row>
    <row r="1525" spans="1:4" x14ac:dyDescent="0.25">
      <c r="A1525" s="947">
        <v>95127</v>
      </c>
      <c r="B1525" s="945" t="s">
        <v>22011</v>
      </c>
      <c r="C1525" s="947" t="s">
        <v>21914</v>
      </c>
      <c r="D1525" s="948">
        <v>240.87</v>
      </c>
    </row>
    <row r="1526" spans="1:4" x14ac:dyDescent="0.25">
      <c r="A1526" s="947">
        <v>92044</v>
      </c>
      <c r="B1526" s="945" t="s">
        <v>22115</v>
      </c>
      <c r="C1526" s="947" t="s">
        <v>22035</v>
      </c>
      <c r="D1526" s="948">
        <v>7.8</v>
      </c>
    </row>
    <row r="1527" spans="1:4" x14ac:dyDescent="0.25">
      <c r="A1527" s="947">
        <v>92043</v>
      </c>
      <c r="B1527" s="945" t="s">
        <v>21995</v>
      </c>
      <c r="C1527" s="947" t="s">
        <v>21914</v>
      </c>
      <c r="D1527" s="948">
        <v>13.19</v>
      </c>
    </row>
    <row r="1528" spans="1:4" x14ac:dyDescent="0.25">
      <c r="A1528" s="947">
        <v>102834</v>
      </c>
      <c r="B1528" s="945" t="s">
        <v>50391</v>
      </c>
      <c r="C1528" s="947" t="s">
        <v>22035</v>
      </c>
      <c r="D1528" s="948">
        <v>0</v>
      </c>
    </row>
    <row r="1529" spans="1:4" x14ac:dyDescent="0.25">
      <c r="A1529" s="947">
        <v>102833</v>
      </c>
      <c r="B1529" s="945" t="s">
        <v>50392</v>
      </c>
      <c r="C1529" s="947" t="s">
        <v>21914</v>
      </c>
      <c r="D1529" s="948">
        <v>0</v>
      </c>
    </row>
    <row r="1530" spans="1:4" x14ac:dyDescent="0.25">
      <c r="A1530" s="947">
        <v>92119</v>
      </c>
      <c r="B1530" s="945" t="s">
        <v>28158</v>
      </c>
      <c r="C1530" s="947" t="s">
        <v>22035</v>
      </c>
      <c r="D1530" s="948">
        <v>0.28999999999999998</v>
      </c>
    </row>
    <row r="1531" spans="1:4" x14ac:dyDescent="0.25">
      <c r="A1531" s="947">
        <v>92118</v>
      </c>
      <c r="B1531" s="945" t="s">
        <v>28134</v>
      </c>
      <c r="C1531" s="947" t="s">
        <v>21914</v>
      </c>
      <c r="D1531" s="948">
        <v>0.45</v>
      </c>
    </row>
    <row r="1532" spans="1:4" x14ac:dyDescent="0.25">
      <c r="A1532" s="947">
        <v>102917</v>
      </c>
      <c r="B1532" s="945" t="s">
        <v>50393</v>
      </c>
      <c r="C1532" s="947" t="s">
        <v>22035</v>
      </c>
      <c r="D1532" s="948">
        <v>0</v>
      </c>
    </row>
    <row r="1533" spans="1:4" x14ac:dyDescent="0.25">
      <c r="A1533" s="947">
        <v>102916</v>
      </c>
      <c r="B1533" s="945" t="s">
        <v>50394</v>
      </c>
      <c r="C1533" s="947" t="s">
        <v>21914</v>
      </c>
      <c r="D1533" s="948">
        <v>0</v>
      </c>
    </row>
    <row r="1534" spans="1:4" x14ac:dyDescent="0.25">
      <c r="A1534" s="947">
        <v>95721</v>
      </c>
      <c r="B1534" s="945" t="s">
        <v>22146</v>
      </c>
      <c r="C1534" s="947" t="s">
        <v>22035</v>
      </c>
      <c r="D1534" s="948">
        <v>134.47999999999999</v>
      </c>
    </row>
    <row r="1535" spans="1:4" x14ac:dyDescent="0.25">
      <c r="A1535" s="947">
        <v>95720</v>
      </c>
      <c r="B1535" s="945" t="s">
        <v>22023</v>
      </c>
      <c r="C1535" s="947" t="s">
        <v>21914</v>
      </c>
      <c r="D1535" s="948">
        <v>319.89</v>
      </c>
    </row>
    <row r="1536" spans="1:4" x14ac:dyDescent="0.25">
      <c r="A1536" s="947">
        <v>104716</v>
      </c>
      <c r="B1536" s="945" t="s">
        <v>52351</v>
      </c>
      <c r="C1536" s="947" t="s">
        <v>21914</v>
      </c>
      <c r="D1536" s="948">
        <v>308.94</v>
      </c>
    </row>
    <row r="1537" spans="1:4" x14ac:dyDescent="0.25">
      <c r="A1537" s="947">
        <v>104717</v>
      </c>
      <c r="B1537" s="945" t="s">
        <v>50395</v>
      </c>
      <c r="C1537" s="947" t="s">
        <v>22035</v>
      </c>
      <c r="D1537" s="948">
        <v>128.97999999999999</v>
      </c>
    </row>
    <row r="1538" spans="1:4" x14ac:dyDescent="0.25">
      <c r="A1538" s="947">
        <v>102899</v>
      </c>
      <c r="B1538" s="945" t="s">
        <v>50396</v>
      </c>
      <c r="C1538" s="947" t="s">
        <v>22035</v>
      </c>
      <c r="D1538" s="948">
        <v>0</v>
      </c>
    </row>
    <row r="1539" spans="1:4" x14ac:dyDescent="0.25">
      <c r="A1539" s="947">
        <v>102898</v>
      </c>
      <c r="B1539" s="945" t="s">
        <v>50397</v>
      </c>
      <c r="C1539" s="947" t="s">
        <v>21914</v>
      </c>
      <c r="D1539" s="948">
        <v>0</v>
      </c>
    </row>
    <row r="1540" spans="1:4" x14ac:dyDescent="0.25">
      <c r="A1540" s="947">
        <v>5632</v>
      </c>
      <c r="B1540" s="945" t="s">
        <v>22034</v>
      </c>
      <c r="C1540" s="947" t="s">
        <v>22035</v>
      </c>
      <c r="D1540" s="948">
        <v>109.03</v>
      </c>
    </row>
    <row r="1541" spans="1:4" x14ac:dyDescent="0.25">
      <c r="A1541" s="947">
        <v>5631</v>
      </c>
      <c r="B1541" s="945" t="s">
        <v>21913</v>
      </c>
      <c r="C1541" s="947" t="s">
        <v>21914</v>
      </c>
      <c r="D1541" s="948">
        <v>242.39</v>
      </c>
    </row>
    <row r="1542" spans="1:4" x14ac:dyDescent="0.25">
      <c r="A1542" s="947">
        <v>88908</v>
      </c>
      <c r="B1542" s="945" t="s">
        <v>22078</v>
      </c>
      <c r="C1542" s="947" t="s">
        <v>22035</v>
      </c>
      <c r="D1542" s="948">
        <v>117.72</v>
      </c>
    </row>
    <row r="1543" spans="1:4" x14ac:dyDescent="0.25">
      <c r="A1543" s="947">
        <v>88907</v>
      </c>
      <c r="B1543" s="945" t="s">
        <v>21958</v>
      </c>
      <c r="C1543" s="947" t="s">
        <v>21914</v>
      </c>
      <c r="D1543" s="948">
        <v>286.56</v>
      </c>
    </row>
    <row r="1544" spans="1:4" x14ac:dyDescent="0.25">
      <c r="A1544" s="947">
        <v>5911</v>
      </c>
      <c r="B1544" s="945" t="s">
        <v>22056</v>
      </c>
      <c r="C1544" s="947" t="s">
        <v>22035</v>
      </c>
      <c r="D1544" s="948">
        <v>35.619999999999997</v>
      </c>
    </row>
    <row r="1545" spans="1:4" x14ac:dyDescent="0.25">
      <c r="A1545" s="947">
        <v>5909</v>
      </c>
      <c r="B1545" s="945" t="s">
        <v>21938</v>
      </c>
      <c r="C1545" s="947" t="s">
        <v>21914</v>
      </c>
      <c r="D1545" s="948">
        <v>43.24</v>
      </c>
    </row>
    <row r="1546" spans="1:4" x14ac:dyDescent="0.25">
      <c r="A1546" s="947">
        <v>91486</v>
      </c>
      <c r="B1546" s="945" t="s">
        <v>52352</v>
      </c>
      <c r="C1546" s="947" t="s">
        <v>22035</v>
      </c>
      <c r="D1546" s="948">
        <v>93.95</v>
      </c>
    </row>
    <row r="1547" spans="1:4" x14ac:dyDescent="0.25">
      <c r="A1547" s="947">
        <v>83362</v>
      </c>
      <c r="B1547" s="945" t="s">
        <v>52353</v>
      </c>
      <c r="C1547" s="947" t="s">
        <v>21914</v>
      </c>
      <c r="D1547" s="948">
        <v>300.81</v>
      </c>
    </row>
    <row r="1548" spans="1:4" x14ac:dyDescent="0.25">
      <c r="A1548" s="947">
        <v>102839</v>
      </c>
      <c r="B1548" s="945" t="s">
        <v>52354</v>
      </c>
      <c r="C1548" s="947" t="s">
        <v>22035</v>
      </c>
      <c r="D1548" s="948">
        <v>0</v>
      </c>
    </row>
    <row r="1549" spans="1:4" x14ac:dyDescent="0.25">
      <c r="A1549" s="947">
        <v>102838</v>
      </c>
      <c r="B1549" s="945" t="s">
        <v>52355</v>
      </c>
      <c r="C1549" s="947" t="s">
        <v>21914</v>
      </c>
      <c r="D1549" s="948">
        <v>0</v>
      </c>
    </row>
    <row r="1550" spans="1:4" x14ac:dyDescent="0.25">
      <c r="A1550" s="947">
        <v>89235</v>
      </c>
      <c r="B1550" s="945" t="s">
        <v>22082</v>
      </c>
      <c r="C1550" s="947" t="s">
        <v>22035</v>
      </c>
      <c r="D1550" s="948">
        <v>187.76</v>
      </c>
    </row>
    <row r="1551" spans="1:4" x14ac:dyDescent="0.25">
      <c r="A1551" s="947">
        <v>89234</v>
      </c>
      <c r="B1551" s="945" t="s">
        <v>21962</v>
      </c>
      <c r="C1551" s="947" t="s">
        <v>21914</v>
      </c>
      <c r="D1551" s="948">
        <v>567.91999999999996</v>
      </c>
    </row>
    <row r="1552" spans="1:4" x14ac:dyDescent="0.25">
      <c r="A1552" s="947">
        <v>89243</v>
      </c>
      <c r="B1552" s="945" t="s">
        <v>22083</v>
      </c>
      <c r="C1552" s="947" t="s">
        <v>22035</v>
      </c>
      <c r="D1552" s="948">
        <v>387.27</v>
      </c>
    </row>
    <row r="1553" spans="1:4" x14ac:dyDescent="0.25">
      <c r="A1553" s="947">
        <v>89242</v>
      </c>
      <c r="B1553" s="945" t="s">
        <v>21963</v>
      </c>
      <c r="C1553" s="947" t="s">
        <v>21914</v>
      </c>
      <c r="D1553" s="948">
        <v>1329.69</v>
      </c>
    </row>
    <row r="1554" spans="1:4" x14ac:dyDescent="0.25">
      <c r="A1554" s="947">
        <v>102935</v>
      </c>
      <c r="B1554" s="945" t="s">
        <v>50398</v>
      </c>
      <c r="C1554" s="947" t="s">
        <v>22035</v>
      </c>
      <c r="D1554" s="948">
        <v>0</v>
      </c>
    </row>
    <row r="1555" spans="1:4" x14ac:dyDescent="0.25">
      <c r="A1555" s="947">
        <v>102934</v>
      </c>
      <c r="B1555" s="945" t="s">
        <v>50399</v>
      </c>
      <c r="C1555" s="947" t="s">
        <v>21914</v>
      </c>
      <c r="D1555" s="948">
        <v>0</v>
      </c>
    </row>
    <row r="1556" spans="1:4" x14ac:dyDescent="0.25">
      <c r="A1556" s="947">
        <v>93416</v>
      </c>
      <c r="B1556" s="945" t="s">
        <v>22129</v>
      </c>
      <c r="C1556" s="947" t="s">
        <v>22035</v>
      </c>
      <c r="D1556" s="948">
        <v>0.49</v>
      </c>
    </row>
    <row r="1557" spans="1:4" x14ac:dyDescent="0.25">
      <c r="A1557" s="947">
        <v>93415</v>
      </c>
      <c r="B1557" s="945" t="s">
        <v>22007</v>
      </c>
      <c r="C1557" s="947" t="s">
        <v>21914</v>
      </c>
      <c r="D1557" s="948">
        <v>12.11</v>
      </c>
    </row>
    <row r="1558" spans="1:4" x14ac:dyDescent="0.25">
      <c r="A1558" s="947">
        <v>5689</v>
      </c>
      <c r="B1558" s="945" t="s">
        <v>21918</v>
      </c>
      <c r="C1558" s="947" t="s">
        <v>21914</v>
      </c>
      <c r="D1558" s="948">
        <v>6.52</v>
      </c>
    </row>
    <row r="1559" spans="1:4" x14ac:dyDescent="0.25">
      <c r="A1559" s="947">
        <v>5690</v>
      </c>
      <c r="B1559" s="945" t="s">
        <v>40401</v>
      </c>
      <c r="C1559" s="947" t="s">
        <v>22035</v>
      </c>
      <c r="D1559" s="948">
        <v>4.22</v>
      </c>
    </row>
    <row r="1560" spans="1:4" x14ac:dyDescent="0.25">
      <c r="A1560" s="947">
        <v>5923</v>
      </c>
      <c r="B1560" s="945" t="s">
        <v>22057</v>
      </c>
      <c r="C1560" s="947" t="s">
        <v>22035</v>
      </c>
      <c r="D1560" s="948">
        <v>3.31</v>
      </c>
    </row>
    <row r="1561" spans="1:4" x14ac:dyDescent="0.25">
      <c r="A1561" s="947">
        <v>5921</v>
      </c>
      <c r="B1561" s="945" t="s">
        <v>21939</v>
      </c>
      <c r="C1561" s="947" t="s">
        <v>21914</v>
      </c>
      <c r="D1561" s="948">
        <v>5.1100000000000003</v>
      </c>
    </row>
    <row r="1562" spans="1:4" x14ac:dyDescent="0.25">
      <c r="A1562" s="947">
        <v>95212</v>
      </c>
      <c r="B1562" s="945" t="s">
        <v>28139</v>
      </c>
      <c r="C1562" s="947" t="s">
        <v>21914</v>
      </c>
      <c r="D1562" s="948">
        <v>180.9</v>
      </c>
    </row>
    <row r="1563" spans="1:4" x14ac:dyDescent="0.25">
      <c r="A1563" s="947">
        <v>95213</v>
      </c>
      <c r="B1563" s="945" t="s">
        <v>28163</v>
      </c>
      <c r="C1563" s="947" t="s">
        <v>22035</v>
      </c>
      <c r="D1563" s="948">
        <v>111.41</v>
      </c>
    </row>
    <row r="1564" spans="1:4" x14ac:dyDescent="0.25">
      <c r="A1564" s="947">
        <v>93272</v>
      </c>
      <c r="B1564" s="945" t="s">
        <v>28136</v>
      </c>
      <c r="C1564" s="947" t="s">
        <v>21914</v>
      </c>
      <c r="D1564" s="948">
        <v>118.61</v>
      </c>
    </row>
    <row r="1565" spans="1:4" x14ac:dyDescent="0.25">
      <c r="A1565" s="947">
        <v>93274</v>
      </c>
      <c r="B1565" s="945" t="s">
        <v>28160</v>
      </c>
      <c r="C1565" s="947" t="s">
        <v>22035</v>
      </c>
      <c r="D1565" s="948">
        <v>81.94</v>
      </c>
    </row>
    <row r="1566" spans="1:4" x14ac:dyDescent="0.25">
      <c r="A1566" s="947">
        <v>83766</v>
      </c>
      <c r="B1566" s="945" t="s">
        <v>22072</v>
      </c>
      <c r="C1566" s="947" t="s">
        <v>22035</v>
      </c>
      <c r="D1566" s="948">
        <v>59.52</v>
      </c>
    </row>
    <row r="1567" spans="1:4" x14ac:dyDescent="0.25">
      <c r="A1567" s="947">
        <v>83765</v>
      </c>
      <c r="B1567" s="945" t="s">
        <v>21954</v>
      </c>
      <c r="C1567" s="947" t="s">
        <v>21914</v>
      </c>
      <c r="D1567" s="948">
        <v>121.57</v>
      </c>
    </row>
    <row r="1568" spans="1:4" x14ac:dyDescent="0.25">
      <c r="A1568" s="947">
        <v>95873</v>
      </c>
      <c r="B1568" s="945" t="s">
        <v>22147</v>
      </c>
      <c r="C1568" s="947" t="s">
        <v>22035</v>
      </c>
      <c r="D1568" s="948">
        <v>14.75</v>
      </c>
    </row>
    <row r="1569" spans="1:4" x14ac:dyDescent="0.25">
      <c r="A1569" s="947">
        <v>95872</v>
      </c>
      <c r="B1569" s="945" t="s">
        <v>22024</v>
      </c>
      <c r="C1569" s="947" t="s">
        <v>21914</v>
      </c>
      <c r="D1569" s="948">
        <v>312.45999999999998</v>
      </c>
    </row>
    <row r="1570" spans="1:4" x14ac:dyDescent="0.25">
      <c r="A1570" s="947">
        <v>104689</v>
      </c>
      <c r="B1570" s="945" t="s">
        <v>50400</v>
      </c>
      <c r="C1570" s="947" t="s">
        <v>22035</v>
      </c>
      <c r="D1570" s="948">
        <v>0</v>
      </c>
    </row>
    <row r="1571" spans="1:4" x14ac:dyDescent="0.25">
      <c r="A1571" s="947">
        <v>104688</v>
      </c>
      <c r="B1571" s="945" t="s">
        <v>50401</v>
      </c>
      <c r="C1571" s="947" t="s">
        <v>21914</v>
      </c>
      <c r="D1571" s="948">
        <v>0</v>
      </c>
    </row>
    <row r="1572" spans="1:4" x14ac:dyDescent="0.25">
      <c r="A1572" s="947">
        <v>73395</v>
      </c>
      <c r="B1572" s="945" t="s">
        <v>22071</v>
      </c>
      <c r="C1572" s="947" t="s">
        <v>22035</v>
      </c>
      <c r="D1572" s="948">
        <v>10.36</v>
      </c>
    </row>
    <row r="1573" spans="1:4" x14ac:dyDescent="0.25">
      <c r="A1573" s="947">
        <v>73417</v>
      </c>
      <c r="B1573" s="945" t="s">
        <v>21950</v>
      </c>
      <c r="C1573" s="947" t="s">
        <v>21914</v>
      </c>
      <c r="D1573" s="948">
        <v>202.34</v>
      </c>
    </row>
    <row r="1574" spans="1:4" x14ac:dyDescent="0.25">
      <c r="A1574" s="947">
        <v>93428</v>
      </c>
      <c r="B1574" s="945" t="s">
        <v>22132</v>
      </c>
      <c r="C1574" s="947" t="s">
        <v>22035</v>
      </c>
      <c r="D1574" s="948">
        <v>9.2200000000000006</v>
      </c>
    </row>
    <row r="1575" spans="1:4" x14ac:dyDescent="0.25">
      <c r="A1575" s="947">
        <v>93427</v>
      </c>
      <c r="B1575" s="945" t="s">
        <v>22009</v>
      </c>
      <c r="C1575" s="947" t="s">
        <v>21914</v>
      </c>
      <c r="D1575" s="948">
        <v>184.35</v>
      </c>
    </row>
    <row r="1576" spans="1:4" x14ac:dyDescent="0.25">
      <c r="A1576" s="947">
        <v>93422</v>
      </c>
      <c r="B1576" s="945" t="s">
        <v>22131</v>
      </c>
      <c r="C1576" s="947" t="s">
        <v>22035</v>
      </c>
      <c r="D1576" s="948">
        <v>6.52</v>
      </c>
    </row>
    <row r="1577" spans="1:4" x14ac:dyDescent="0.25">
      <c r="A1577" s="947">
        <v>93421</v>
      </c>
      <c r="B1577" s="945" t="s">
        <v>22008</v>
      </c>
      <c r="C1577" s="947" t="s">
        <v>21914</v>
      </c>
      <c r="D1577" s="948">
        <v>81.55</v>
      </c>
    </row>
    <row r="1578" spans="1:4" x14ac:dyDescent="0.25">
      <c r="A1578" s="947">
        <v>93282</v>
      </c>
      <c r="B1578" s="945" t="s">
        <v>22126</v>
      </c>
      <c r="C1578" s="947" t="s">
        <v>22035</v>
      </c>
      <c r="D1578" s="948">
        <v>34.33</v>
      </c>
    </row>
    <row r="1579" spans="1:4" x14ac:dyDescent="0.25">
      <c r="A1579" s="947">
        <v>93281</v>
      </c>
      <c r="B1579" s="945" t="s">
        <v>22004</v>
      </c>
      <c r="C1579" s="947" t="s">
        <v>21914</v>
      </c>
      <c r="D1579" s="948">
        <v>35.49</v>
      </c>
    </row>
    <row r="1580" spans="1:4" x14ac:dyDescent="0.25">
      <c r="A1580" s="947">
        <v>104914</v>
      </c>
      <c r="B1580" s="945" t="s">
        <v>50402</v>
      </c>
      <c r="C1580" s="947" t="s">
        <v>22035</v>
      </c>
      <c r="D1580" s="948">
        <v>0</v>
      </c>
    </row>
    <row r="1581" spans="1:4" x14ac:dyDescent="0.25">
      <c r="A1581" s="947">
        <v>104913</v>
      </c>
      <c r="B1581" s="945" t="s">
        <v>50403</v>
      </c>
      <c r="C1581" s="947" t="s">
        <v>21914</v>
      </c>
      <c r="D1581" s="948">
        <v>0</v>
      </c>
    </row>
    <row r="1582" spans="1:4" x14ac:dyDescent="0.25">
      <c r="A1582" s="947">
        <v>102845</v>
      </c>
      <c r="B1582" s="945" t="s">
        <v>50404</v>
      </c>
      <c r="C1582" s="947" t="s">
        <v>22035</v>
      </c>
      <c r="D1582" s="948">
        <v>0</v>
      </c>
    </row>
    <row r="1583" spans="1:4" x14ac:dyDescent="0.25">
      <c r="A1583" s="947">
        <v>102844</v>
      </c>
      <c r="B1583" s="945" t="s">
        <v>50405</v>
      </c>
      <c r="C1583" s="947" t="s">
        <v>21914</v>
      </c>
      <c r="D1583" s="948">
        <v>0</v>
      </c>
    </row>
    <row r="1584" spans="1:4" x14ac:dyDescent="0.25">
      <c r="A1584" s="947">
        <v>89273</v>
      </c>
      <c r="B1584" s="945" t="s">
        <v>22086</v>
      </c>
      <c r="C1584" s="947" t="s">
        <v>22035</v>
      </c>
      <c r="D1584" s="948">
        <v>122.73</v>
      </c>
    </row>
    <row r="1585" spans="1:4" x14ac:dyDescent="0.25">
      <c r="A1585" s="947">
        <v>89272</v>
      </c>
      <c r="B1585" s="945" t="s">
        <v>21966</v>
      </c>
      <c r="C1585" s="947" t="s">
        <v>21914</v>
      </c>
      <c r="D1585" s="948">
        <v>236.62</v>
      </c>
    </row>
    <row r="1586" spans="1:4" x14ac:dyDescent="0.25">
      <c r="A1586" s="947">
        <v>93288</v>
      </c>
      <c r="B1586" s="945" t="s">
        <v>22127</v>
      </c>
      <c r="C1586" s="947" t="s">
        <v>22035</v>
      </c>
      <c r="D1586" s="948">
        <v>194.23</v>
      </c>
    </row>
    <row r="1587" spans="1:4" x14ac:dyDescent="0.25">
      <c r="A1587" s="947">
        <v>93287</v>
      </c>
      <c r="B1587" s="945" t="s">
        <v>22005</v>
      </c>
      <c r="C1587" s="947" t="s">
        <v>21914</v>
      </c>
      <c r="D1587" s="948">
        <v>369.35</v>
      </c>
    </row>
    <row r="1588" spans="1:4" x14ac:dyDescent="0.25">
      <c r="A1588" s="947">
        <v>104711</v>
      </c>
      <c r="B1588" s="945" t="s">
        <v>50406</v>
      </c>
      <c r="C1588" s="947" t="s">
        <v>22035</v>
      </c>
      <c r="D1588" s="948">
        <v>0</v>
      </c>
    </row>
    <row r="1589" spans="1:4" x14ac:dyDescent="0.25">
      <c r="A1589" s="947">
        <v>104710</v>
      </c>
      <c r="B1589" s="945" t="s">
        <v>50407</v>
      </c>
      <c r="C1589" s="947" t="s">
        <v>21914</v>
      </c>
      <c r="D1589" s="948">
        <v>0</v>
      </c>
    </row>
    <row r="1590" spans="1:4" x14ac:dyDescent="0.25">
      <c r="A1590" s="947">
        <v>104908</v>
      </c>
      <c r="B1590" s="945" t="s">
        <v>50408</v>
      </c>
      <c r="C1590" s="947" t="s">
        <v>22035</v>
      </c>
      <c r="D1590" s="948">
        <v>0</v>
      </c>
    </row>
    <row r="1591" spans="1:4" x14ac:dyDescent="0.25">
      <c r="A1591" s="947">
        <v>104907</v>
      </c>
      <c r="B1591" s="945" t="s">
        <v>50409</v>
      </c>
      <c r="C1591" s="947" t="s">
        <v>21914</v>
      </c>
      <c r="D1591" s="948">
        <v>0</v>
      </c>
    </row>
    <row r="1592" spans="1:4" x14ac:dyDescent="0.25">
      <c r="A1592" s="947">
        <v>102851</v>
      </c>
      <c r="B1592" s="945" t="s">
        <v>50410</v>
      </c>
      <c r="C1592" s="947" t="s">
        <v>22035</v>
      </c>
      <c r="D1592" s="948">
        <v>0</v>
      </c>
    </row>
    <row r="1593" spans="1:4" x14ac:dyDescent="0.25">
      <c r="A1593" s="947">
        <v>102850</v>
      </c>
      <c r="B1593" s="945" t="s">
        <v>50411</v>
      </c>
      <c r="C1593" s="947" t="s">
        <v>21914</v>
      </c>
      <c r="D1593" s="948">
        <v>0</v>
      </c>
    </row>
    <row r="1594" spans="1:4" x14ac:dyDescent="0.25">
      <c r="A1594" s="947">
        <v>102857</v>
      </c>
      <c r="B1594" s="945" t="s">
        <v>50412</v>
      </c>
      <c r="C1594" s="947" t="s">
        <v>22035</v>
      </c>
      <c r="D1594" s="948">
        <v>0</v>
      </c>
    </row>
    <row r="1595" spans="1:4" x14ac:dyDescent="0.25">
      <c r="A1595" s="947">
        <v>102856</v>
      </c>
      <c r="B1595" s="945" t="s">
        <v>50413</v>
      </c>
      <c r="C1595" s="947" t="s">
        <v>21914</v>
      </c>
      <c r="D1595" s="948">
        <v>0</v>
      </c>
    </row>
    <row r="1596" spans="1:4" x14ac:dyDescent="0.25">
      <c r="A1596" s="947">
        <v>93403</v>
      </c>
      <c r="B1596" s="945" t="s">
        <v>22128</v>
      </c>
      <c r="C1596" s="947" t="s">
        <v>22035</v>
      </c>
      <c r="D1596" s="948">
        <v>97.59</v>
      </c>
    </row>
    <row r="1597" spans="1:4" x14ac:dyDescent="0.25">
      <c r="A1597" s="947">
        <v>93402</v>
      </c>
      <c r="B1597" s="945" t="s">
        <v>22006</v>
      </c>
      <c r="C1597" s="947" t="s">
        <v>21914</v>
      </c>
      <c r="D1597" s="948">
        <v>308.56</v>
      </c>
    </row>
    <row r="1598" spans="1:4" x14ac:dyDescent="0.25">
      <c r="A1598" s="947">
        <v>5930</v>
      </c>
      <c r="B1598" s="945" t="s">
        <v>22058</v>
      </c>
      <c r="C1598" s="947" t="s">
        <v>22035</v>
      </c>
      <c r="D1598" s="948">
        <v>100.72</v>
      </c>
    </row>
    <row r="1599" spans="1:4" x14ac:dyDescent="0.25">
      <c r="A1599" s="947">
        <v>5928</v>
      </c>
      <c r="B1599" s="945" t="s">
        <v>21940</v>
      </c>
      <c r="C1599" s="947" t="s">
        <v>21914</v>
      </c>
      <c r="D1599" s="948">
        <v>314.55</v>
      </c>
    </row>
    <row r="1600" spans="1:4" x14ac:dyDescent="0.25">
      <c r="A1600" s="947">
        <v>105845</v>
      </c>
      <c r="B1600" s="945" t="s">
        <v>50414</v>
      </c>
      <c r="C1600" s="947" t="s">
        <v>22035</v>
      </c>
      <c r="D1600" s="948">
        <v>0</v>
      </c>
    </row>
    <row r="1601" spans="1:4" x14ac:dyDescent="0.25">
      <c r="A1601" s="947">
        <v>105844</v>
      </c>
      <c r="B1601" s="945" t="s">
        <v>50415</v>
      </c>
      <c r="C1601" s="947" t="s">
        <v>21914</v>
      </c>
      <c r="D1601" s="948">
        <v>0</v>
      </c>
    </row>
    <row r="1602" spans="1:4" x14ac:dyDescent="0.25">
      <c r="A1602" s="947">
        <v>91635</v>
      </c>
      <c r="B1602" s="945" t="s">
        <v>22112</v>
      </c>
      <c r="C1602" s="947" t="s">
        <v>22035</v>
      </c>
      <c r="D1602" s="948">
        <v>92.13</v>
      </c>
    </row>
    <row r="1603" spans="1:4" x14ac:dyDescent="0.25">
      <c r="A1603" s="947">
        <v>91634</v>
      </c>
      <c r="B1603" s="945" t="s">
        <v>21992</v>
      </c>
      <c r="C1603" s="947" t="s">
        <v>21914</v>
      </c>
      <c r="D1603" s="948">
        <v>270.99</v>
      </c>
    </row>
    <row r="1604" spans="1:4" x14ac:dyDescent="0.25">
      <c r="A1604" s="947">
        <v>98765</v>
      </c>
      <c r="B1604" s="945" t="s">
        <v>22158</v>
      </c>
      <c r="C1604" s="947" t="s">
        <v>22035</v>
      </c>
      <c r="D1604" s="948">
        <v>0.11</v>
      </c>
    </row>
    <row r="1605" spans="1:4" x14ac:dyDescent="0.25">
      <c r="A1605" s="947">
        <v>98764</v>
      </c>
      <c r="B1605" s="945" t="s">
        <v>22033</v>
      </c>
      <c r="C1605" s="947" t="s">
        <v>21914</v>
      </c>
      <c r="D1605" s="948">
        <v>5.5</v>
      </c>
    </row>
    <row r="1606" spans="1:4" x14ac:dyDescent="0.25">
      <c r="A1606" s="947">
        <v>99834</v>
      </c>
      <c r="B1606" s="945" t="s">
        <v>28166</v>
      </c>
      <c r="C1606" s="947" t="s">
        <v>22035</v>
      </c>
      <c r="D1606" s="948">
        <v>0.22</v>
      </c>
    </row>
    <row r="1607" spans="1:4" x14ac:dyDescent="0.25">
      <c r="A1607" s="947">
        <v>99833</v>
      </c>
      <c r="B1607" s="945" t="s">
        <v>28142</v>
      </c>
      <c r="C1607" s="947" t="s">
        <v>21914</v>
      </c>
      <c r="D1607" s="948">
        <v>5.43</v>
      </c>
    </row>
    <row r="1608" spans="1:4" x14ac:dyDescent="0.25">
      <c r="A1608" s="947">
        <v>104521</v>
      </c>
      <c r="B1608" s="945" t="s">
        <v>50416</v>
      </c>
      <c r="C1608" s="947" t="s">
        <v>22035</v>
      </c>
      <c r="D1608" s="948">
        <v>0</v>
      </c>
    </row>
    <row r="1609" spans="1:4" x14ac:dyDescent="0.25">
      <c r="A1609" s="947">
        <v>104520</v>
      </c>
      <c r="B1609" s="945" t="s">
        <v>50417</v>
      </c>
      <c r="C1609" s="947" t="s">
        <v>21914</v>
      </c>
      <c r="D1609" s="948">
        <v>0</v>
      </c>
    </row>
    <row r="1610" spans="1:4" x14ac:dyDescent="0.25">
      <c r="A1610" s="947">
        <v>90687</v>
      </c>
      <c r="B1610" s="945" t="s">
        <v>28155</v>
      </c>
      <c r="C1610" s="947" t="s">
        <v>22035</v>
      </c>
      <c r="D1610" s="948">
        <v>85.79</v>
      </c>
    </row>
    <row r="1611" spans="1:4" x14ac:dyDescent="0.25">
      <c r="A1611" s="947">
        <v>90686</v>
      </c>
      <c r="B1611" s="945" t="s">
        <v>28131</v>
      </c>
      <c r="C1611" s="947" t="s">
        <v>21914</v>
      </c>
      <c r="D1611" s="948">
        <v>187.86</v>
      </c>
    </row>
    <row r="1612" spans="1:4" x14ac:dyDescent="0.25">
      <c r="A1612" s="947">
        <v>5952</v>
      </c>
      <c r="B1612" s="945" t="s">
        <v>22062</v>
      </c>
      <c r="C1612" s="947" t="s">
        <v>22035</v>
      </c>
      <c r="D1612" s="948">
        <v>41.63</v>
      </c>
    </row>
    <row r="1613" spans="1:4" x14ac:dyDescent="0.25">
      <c r="A1613" s="947">
        <v>5795</v>
      </c>
      <c r="B1613" s="945" t="s">
        <v>21919</v>
      </c>
      <c r="C1613" s="947" t="s">
        <v>21914</v>
      </c>
      <c r="D1613" s="948">
        <v>43.76</v>
      </c>
    </row>
    <row r="1614" spans="1:4" x14ac:dyDescent="0.25">
      <c r="A1614" s="947">
        <v>104657</v>
      </c>
      <c r="B1614" s="945" t="s">
        <v>50418</v>
      </c>
      <c r="C1614" s="947" t="s">
        <v>22035</v>
      </c>
      <c r="D1614" s="948">
        <v>0</v>
      </c>
    </row>
    <row r="1615" spans="1:4" x14ac:dyDescent="0.25">
      <c r="A1615" s="947">
        <v>104656</v>
      </c>
      <c r="B1615" s="945" t="s">
        <v>50419</v>
      </c>
      <c r="C1615" s="947" t="s">
        <v>21914</v>
      </c>
      <c r="D1615" s="948">
        <v>0</v>
      </c>
    </row>
    <row r="1616" spans="1:4" x14ac:dyDescent="0.25">
      <c r="A1616" s="947">
        <v>102274</v>
      </c>
      <c r="B1616" s="945" t="s">
        <v>25216</v>
      </c>
      <c r="C1616" s="947" t="s">
        <v>22035</v>
      </c>
      <c r="D1616" s="948">
        <v>40.450000000000003</v>
      </c>
    </row>
    <row r="1617" spans="1:4" x14ac:dyDescent="0.25">
      <c r="A1617" s="947">
        <v>102275</v>
      </c>
      <c r="B1617" s="945" t="s">
        <v>25207</v>
      </c>
      <c r="C1617" s="947" t="s">
        <v>21914</v>
      </c>
      <c r="D1617" s="948">
        <v>43.33</v>
      </c>
    </row>
    <row r="1618" spans="1:4" x14ac:dyDescent="0.25">
      <c r="A1618" s="947">
        <v>95259</v>
      </c>
      <c r="B1618" s="945" t="s">
        <v>22137</v>
      </c>
      <c r="C1618" s="947" t="s">
        <v>22035</v>
      </c>
      <c r="D1618" s="948">
        <v>41.4</v>
      </c>
    </row>
    <row r="1619" spans="1:4" x14ac:dyDescent="0.25">
      <c r="A1619" s="947">
        <v>95258</v>
      </c>
      <c r="B1619" s="945" t="s">
        <v>22015</v>
      </c>
      <c r="C1619" s="947" t="s">
        <v>21914</v>
      </c>
      <c r="D1619" s="948">
        <v>43.29</v>
      </c>
    </row>
    <row r="1620" spans="1:4" x14ac:dyDescent="0.25">
      <c r="A1620" s="947">
        <v>105917</v>
      </c>
      <c r="B1620" s="945" t="s">
        <v>52069</v>
      </c>
      <c r="C1620" s="947" t="s">
        <v>22035</v>
      </c>
      <c r="D1620" s="948">
        <v>0</v>
      </c>
    </row>
    <row r="1621" spans="1:4" x14ac:dyDescent="0.25">
      <c r="A1621" s="947">
        <v>105916</v>
      </c>
      <c r="B1621" s="945" t="s">
        <v>52070</v>
      </c>
      <c r="C1621" s="947" t="s">
        <v>21914</v>
      </c>
      <c r="D1621" s="948">
        <v>0</v>
      </c>
    </row>
    <row r="1622" spans="1:4" x14ac:dyDescent="0.25">
      <c r="A1622" s="947">
        <v>92967</v>
      </c>
      <c r="B1622" s="945" t="s">
        <v>22122</v>
      </c>
      <c r="C1622" s="947" t="s">
        <v>22035</v>
      </c>
      <c r="D1622" s="948">
        <v>41.69</v>
      </c>
    </row>
    <row r="1623" spans="1:4" x14ac:dyDescent="0.25">
      <c r="A1623" s="947">
        <v>92966</v>
      </c>
      <c r="B1623" s="945" t="s">
        <v>22001</v>
      </c>
      <c r="C1623" s="947" t="s">
        <v>21914</v>
      </c>
      <c r="D1623" s="948">
        <v>43.88</v>
      </c>
    </row>
    <row r="1624" spans="1:4" x14ac:dyDescent="0.25">
      <c r="A1624" s="947">
        <v>103794</v>
      </c>
      <c r="B1624" s="945" t="s">
        <v>50420</v>
      </c>
      <c r="C1624" s="947" t="s">
        <v>22035</v>
      </c>
      <c r="D1624" s="948">
        <v>0</v>
      </c>
    </row>
    <row r="1625" spans="1:4" x14ac:dyDescent="0.25">
      <c r="A1625" s="947">
        <v>103793</v>
      </c>
      <c r="B1625" s="945" t="s">
        <v>50421</v>
      </c>
      <c r="C1625" s="947" t="s">
        <v>21914</v>
      </c>
      <c r="D1625" s="948">
        <v>0</v>
      </c>
    </row>
    <row r="1626" spans="1:4" x14ac:dyDescent="0.25">
      <c r="A1626" s="947">
        <v>96156</v>
      </c>
      <c r="B1626" s="945" t="s">
        <v>22153</v>
      </c>
      <c r="C1626" s="947" t="s">
        <v>22035</v>
      </c>
      <c r="D1626" s="948">
        <v>78.05</v>
      </c>
    </row>
    <row r="1627" spans="1:4" x14ac:dyDescent="0.25">
      <c r="A1627" s="947">
        <v>96158</v>
      </c>
      <c r="B1627" s="945" t="s">
        <v>22030</v>
      </c>
      <c r="C1627" s="947" t="s">
        <v>21914</v>
      </c>
      <c r="D1627" s="948">
        <v>161.15</v>
      </c>
    </row>
    <row r="1628" spans="1:4" x14ac:dyDescent="0.25">
      <c r="A1628" s="947">
        <v>90693</v>
      </c>
      <c r="B1628" s="945" t="s">
        <v>22100</v>
      </c>
      <c r="C1628" s="947" t="s">
        <v>22035</v>
      </c>
      <c r="D1628" s="948">
        <v>73.209999999999994</v>
      </c>
    </row>
    <row r="1629" spans="1:4" x14ac:dyDescent="0.25">
      <c r="A1629" s="947">
        <v>90692</v>
      </c>
      <c r="B1629" s="945" t="s">
        <v>21980</v>
      </c>
      <c r="C1629" s="947" t="s">
        <v>21914</v>
      </c>
      <c r="D1629" s="948">
        <v>151.53</v>
      </c>
    </row>
    <row r="1630" spans="1:4" x14ac:dyDescent="0.25">
      <c r="A1630" s="947">
        <v>96246</v>
      </c>
      <c r="B1630" s="945" t="s">
        <v>50422</v>
      </c>
      <c r="C1630" s="947" t="s">
        <v>22035</v>
      </c>
      <c r="D1630" s="948">
        <v>81.87</v>
      </c>
    </row>
    <row r="1631" spans="1:4" x14ac:dyDescent="0.25">
      <c r="A1631" s="947">
        <v>96245</v>
      </c>
      <c r="B1631" s="945" t="s">
        <v>50423</v>
      </c>
      <c r="C1631" s="947" t="s">
        <v>21914</v>
      </c>
      <c r="D1631" s="948">
        <v>138.80000000000001</v>
      </c>
    </row>
    <row r="1632" spans="1:4" x14ac:dyDescent="0.25">
      <c r="A1632" s="947">
        <v>88404</v>
      </c>
      <c r="B1632" s="945" t="s">
        <v>28149</v>
      </c>
      <c r="C1632" s="947" t="s">
        <v>22035</v>
      </c>
      <c r="D1632" s="948">
        <v>1</v>
      </c>
    </row>
    <row r="1633" spans="1:4" x14ac:dyDescent="0.25">
      <c r="A1633" s="947">
        <v>88399</v>
      </c>
      <c r="B1633" s="945" t="s">
        <v>28125</v>
      </c>
      <c r="C1633" s="947" t="s">
        <v>21914</v>
      </c>
      <c r="D1633" s="948">
        <v>4.05</v>
      </c>
    </row>
    <row r="1634" spans="1:4" x14ac:dyDescent="0.25">
      <c r="A1634" s="947">
        <v>88392</v>
      </c>
      <c r="B1634" s="945" t="s">
        <v>28147</v>
      </c>
      <c r="C1634" s="947" t="s">
        <v>22035</v>
      </c>
      <c r="D1634" s="948">
        <v>1.06</v>
      </c>
    </row>
    <row r="1635" spans="1:4" x14ac:dyDescent="0.25">
      <c r="A1635" s="947">
        <v>88386</v>
      </c>
      <c r="B1635" s="945" t="s">
        <v>28123</v>
      </c>
      <c r="C1635" s="947" t="s">
        <v>21914</v>
      </c>
      <c r="D1635" s="948">
        <v>5.6</v>
      </c>
    </row>
    <row r="1636" spans="1:4" x14ac:dyDescent="0.25">
      <c r="A1636" s="947">
        <v>88398</v>
      </c>
      <c r="B1636" s="945" t="s">
        <v>28148</v>
      </c>
      <c r="C1636" s="947" t="s">
        <v>22035</v>
      </c>
      <c r="D1636" s="948">
        <v>1.26</v>
      </c>
    </row>
    <row r="1637" spans="1:4" x14ac:dyDescent="0.25">
      <c r="A1637" s="947">
        <v>88393</v>
      </c>
      <c r="B1637" s="945" t="s">
        <v>28124</v>
      </c>
      <c r="C1637" s="947" t="s">
        <v>21914</v>
      </c>
      <c r="D1637" s="948">
        <v>7.78</v>
      </c>
    </row>
    <row r="1638" spans="1:4" x14ac:dyDescent="0.25">
      <c r="A1638" s="947">
        <v>90638</v>
      </c>
      <c r="B1638" s="945" t="s">
        <v>22092</v>
      </c>
      <c r="C1638" s="947" t="s">
        <v>22035</v>
      </c>
      <c r="D1638" s="948">
        <v>5.0599999999999996</v>
      </c>
    </row>
    <row r="1639" spans="1:4" x14ac:dyDescent="0.25">
      <c r="A1639" s="947">
        <v>90637</v>
      </c>
      <c r="B1639" s="945" t="s">
        <v>21973</v>
      </c>
      <c r="C1639" s="947" t="s">
        <v>21914</v>
      </c>
      <c r="D1639" s="948">
        <v>16.739999999999998</v>
      </c>
    </row>
    <row r="1640" spans="1:4" x14ac:dyDescent="0.25">
      <c r="A1640" s="947">
        <v>103243</v>
      </c>
      <c r="B1640" s="945" t="s">
        <v>50424</v>
      </c>
      <c r="C1640" s="947" t="s">
        <v>22035</v>
      </c>
      <c r="D1640" s="948">
        <v>0</v>
      </c>
    </row>
    <row r="1641" spans="1:4" x14ac:dyDescent="0.25">
      <c r="A1641" s="947">
        <v>103242</v>
      </c>
      <c r="B1641" s="945" t="s">
        <v>50425</v>
      </c>
      <c r="C1641" s="947" t="s">
        <v>21914</v>
      </c>
      <c r="D1641" s="948">
        <v>0</v>
      </c>
    </row>
    <row r="1642" spans="1:4" x14ac:dyDescent="0.25">
      <c r="A1642" s="947">
        <v>5806</v>
      </c>
      <c r="B1642" s="945" t="s">
        <v>22039</v>
      </c>
      <c r="C1642" s="947" t="s">
        <v>22035</v>
      </c>
      <c r="D1642" s="948">
        <v>0.24</v>
      </c>
    </row>
    <row r="1643" spans="1:4" x14ac:dyDescent="0.25">
      <c r="A1643" s="947">
        <v>73536</v>
      </c>
      <c r="B1643" s="945" t="s">
        <v>21953</v>
      </c>
      <c r="C1643" s="947" t="s">
        <v>21914</v>
      </c>
      <c r="D1643" s="948">
        <v>21.82</v>
      </c>
    </row>
    <row r="1644" spans="1:4" x14ac:dyDescent="0.25">
      <c r="A1644" s="947">
        <v>7043</v>
      </c>
      <c r="B1644" s="945" t="s">
        <v>22067</v>
      </c>
      <c r="C1644" s="947" t="s">
        <v>22035</v>
      </c>
      <c r="D1644" s="948">
        <v>0.3</v>
      </c>
    </row>
    <row r="1645" spans="1:4" x14ac:dyDescent="0.25">
      <c r="A1645" s="947">
        <v>7042</v>
      </c>
      <c r="B1645" s="945" t="s">
        <v>21947</v>
      </c>
      <c r="C1645" s="947" t="s">
        <v>21914</v>
      </c>
      <c r="D1645" s="948">
        <v>25.79</v>
      </c>
    </row>
    <row r="1646" spans="1:4" x14ac:dyDescent="0.25">
      <c r="A1646" s="947">
        <v>5934</v>
      </c>
      <c r="B1646" s="945" t="s">
        <v>22059</v>
      </c>
      <c r="C1646" s="947" t="s">
        <v>22035</v>
      </c>
      <c r="D1646" s="948">
        <v>116.48</v>
      </c>
    </row>
    <row r="1647" spans="1:4" x14ac:dyDescent="0.25">
      <c r="A1647" s="947">
        <v>5932</v>
      </c>
      <c r="B1647" s="945" t="s">
        <v>21941</v>
      </c>
      <c r="C1647" s="947" t="s">
        <v>21914</v>
      </c>
      <c r="D1647" s="948">
        <v>291.55</v>
      </c>
    </row>
    <row r="1648" spans="1:4" x14ac:dyDescent="0.25">
      <c r="A1648" s="947">
        <v>96159</v>
      </c>
      <c r="B1648" s="945" t="s">
        <v>22154</v>
      </c>
      <c r="C1648" s="947" t="s">
        <v>22035</v>
      </c>
      <c r="D1648" s="948">
        <v>103.7</v>
      </c>
    </row>
    <row r="1649" spans="1:4" x14ac:dyDescent="0.25">
      <c r="A1649" s="947">
        <v>95133</v>
      </c>
      <c r="B1649" s="945" t="s">
        <v>22012</v>
      </c>
      <c r="C1649" s="947" t="s">
        <v>21914</v>
      </c>
      <c r="D1649" s="948">
        <v>194.09</v>
      </c>
    </row>
    <row r="1650" spans="1:4" x14ac:dyDescent="0.25">
      <c r="A1650" s="947">
        <v>102986</v>
      </c>
      <c r="B1650" s="945" t="s">
        <v>52356</v>
      </c>
      <c r="C1650" s="947" t="s">
        <v>22035</v>
      </c>
      <c r="D1650" s="948">
        <v>0</v>
      </c>
    </row>
    <row r="1651" spans="1:4" x14ac:dyDescent="0.25">
      <c r="A1651" s="947">
        <v>102987</v>
      </c>
      <c r="B1651" s="945" t="s">
        <v>52357</v>
      </c>
      <c r="C1651" s="947" t="s">
        <v>21914</v>
      </c>
      <c r="D1651" s="948">
        <v>0</v>
      </c>
    </row>
    <row r="1652" spans="1:4" x14ac:dyDescent="0.25">
      <c r="A1652" s="947">
        <v>92961</v>
      </c>
      <c r="B1652" s="945" t="s">
        <v>22121</v>
      </c>
      <c r="C1652" s="947" t="s">
        <v>22035</v>
      </c>
      <c r="D1652" s="948">
        <v>5.43</v>
      </c>
    </row>
    <row r="1653" spans="1:4" x14ac:dyDescent="0.25">
      <c r="A1653" s="947">
        <v>92960</v>
      </c>
      <c r="B1653" s="945" t="s">
        <v>22000</v>
      </c>
      <c r="C1653" s="947" t="s">
        <v>21914</v>
      </c>
      <c r="D1653" s="948">
        <v>20.04</v>
      </c>
    </row>
    <row r="1654" spans="1:4" x14ac:dyDescent="0.25">
      <c r="A1654" s="947">
        <v>102863</v>
      </c>
      <c r="B1654" s="945" t="s">
        <v>50426</v>
      </c>
      <c r="C1654" s="947" t="s">
        <v>22035</v>
      </c>
      <c r="D1654" s="948">
        <v>0</v>
      </c>
    </row>
    <row r="1655" spans="1:4" x14ac:dyDescent="0.25">
      <c r="A1655" s="947">
        <v>102862</v>
      </c>
      <c r="B1655" s="945" t="s">
        <v>50427</v>
      </c>
      <c r="C1655" s="947" t="s">
        <v>21914</v>
      </c>
      <c r="D1655" s="948">
        <v>0</v>
      </c>
    </row>
    <row r="1656" spans="1:4" x14ac:dyDescent="0.25">
      <c r="A1656" s="947">
        <v>93409</v>
      </c>
      <c r="B1656" s="945" t="s">
        <v>52358</v>
      </c>
      <c r="C1656" s="947" t="s">
        <v>22035</v>
      </c>
      <c r="D1656" s="948">
        <v>44.51</v>
      </c>
    </row>
    <row r="1657" spans="1:4" x14ac:dyDescent="0.25">
      <c r="A1657" s="947">
        <v>93408</v>
      </c>
      <c r="B1657" s="945" t="s">
        <v>52359</v>
      </c>
      <c r="C1657" s="947" t="s">
        <v>21914</v>
      </c>
      <c r="D1657" s="948">
        <v>103.03</v>
      </c>
    </row>
    <row r="1658" spans="1:4" x14ac:dyDescent="0.25">
      <c r="A1658" s="947">
        <v>102941</v>
      </c>
      <c r="B1658" s="945" t="s">
        <v>50428</v>
      </c>
      <c r="C1658" s="947" t="s">
        <v>22035</v>
      </c>
      <c r="D1658" s="948">
        <v>0</v>
      </c>
    </row>
    <row r="1659" spans="1:4" x14ac:dyDescent="0.25">
      <c r="A1659" s="947">
        <v>102940</v>
      </c>
      <c r="B1659" s="945" t="s">
        <v>50429</v>
      </c>
      <c r="C1659" s="947" t="s">
        <v>21914</v>
      </c>
      <c r="D1659" s="948">
        <v>0</v>
      </c>
    </row>
    <row r="1660" spans="1:4" x14ac:dyDescent="0.25">
      <c r="A1660" s="947">
        <v>103164</v>
      </c>
      <c r="B1660" s="945" t="s">
        <v>50430</v>
      </c>
      <c r="C1660" s="947" t="s">
        <v>22035</v>
      </c>
      <c r="D1660" s="948">
        <v>0</v>
      </c>
    </row>
    <row r="1661" spans="1:4" x14ac:dyDescent="0.25">
      <c r="A1661" s="947">
        <v>103163</v>
      </c>
      <c r="B1661" s="945" t="s">
        <v>50431</v>
      </c>
      <c r="C1661" s="947" t="s">
        <v>21914</v>
      </c>
      <c r="D1661" s="948">
        <v>0</v>
      </c>
    </row>
    <row r="1662" spans="1:4" x14ac:dyDescent="0.25">
      <c r="A1662" s="947">
        <v>103158</v>
      </c>
      <c r="B1662" s="945" t="s">
        <v>50432</v>
      </c>
      <c r="C1662" s="947" t="s">
        <v>22035</v>
      </c>
      <c r="D1662" s="948">
        <v>0</v>
      </c>
    </row>
    <row r="1663" spans="1:4" x14ac:dyDescent="0.25">
      <c r="A1663" s="947">
        <v>103157</v>
      </c>
      <c r="B1663" s="945" t="s">
        <v>50433</v>
      </c>
      <c r="C1663" s="947" t="s">
        <v>21914</v>
      </c>
      <c r="D1663" s="948">
        <v>0</v>
      </c>
    </row>
    <row r="1664" spans="1:4" x14ac:dyDescent="0.25">
      <c r="A1664" s="947">
        <v>103176</v>
      </c>
      <c r="B1664" s="945" t="s">
        <v>50434</v>
      </c>
      <c r="C1664" s="947" t="s">
        <v>22035</v>
      </c>
      <c r="D1664" s="948">
        <v>0</v>
      </c>
    </row>
    <row r="1665" spans="1:4" x14ac:dyDescent="0.25">
      <c r="A1665" s="947">
        <v>103175</v>
      </c>
      <c r="B1665" s="945" t="s">
        <v>50435</v>
      </c>
      <c r="C1665" s="947" t="s">
        <v>21914</v>
      </c>
      <c r="D1665" s="948">
        <v>0</v>
      </c>
    </row>
    <row r="1666" spans="1:4" x14ac:dyDescent="0.25">
      <c r="A1666" s="947">
        <v>103182</v>
      </c>
      <c r="B1666" s="945" t="s">
        <v>50436</v>
      </c>
      <c r="C1666" s="947" t="s">
        <v>22035</v>
      </c>
      <c r="D1666" s="948">
        <v>0</v>
      </c>
    </row>
    <row r="1667" spans="1:4" x14ac:dyDescent="0.25">
      <c r="A1667" s="947">
        <v>103181</v>
      </c>
      <c r="B1667" s="945" t="s">
        <v>50437</v>
      </c>
      <c r="C1667" s="947" t="s">
        <v>21914</v>
      </c>
      <c r="D1667" s="948">
        <v>0</v>
      </c>
    </row>
    <row r="1668" spans="1:4" x14ac:dyDescent="0.25">
      <c r="A1668" s="947">
        <v>103170</v>
      </c>
      <c r="B1668" s="945" t="s">
        <v>50438</v>
      </c>
      <c r="C1668" s="947" t="s">
        <v>22035</v>
      </c>
      <c r="D1668" s="948">
        <v>0</v>
      </c>
    </row>
    <row r="1669" spans="1:4" x14ac:dyDescent="0.25">
      <c r="A1669" s="947">
        <v>103169</v>
      </c>
      <c r="B1669" s="945" t="s">
        <v>50439</v>
      </c>
      <c r="C1669" s="947" t="s">
        <v>21914</v>
      </c>
      <c r="D1669" s="948">
        <v>0</v>
      </c>
    </row>
    <row r="1670" spans="1:4" x14ac:dyDescent="0.25">
      <c r="A1670" s="947">
        <v>102869</v>
      </c>
      <c r="B1670" s="945" t="s">
        <v>50440</v>
      </c>
      <c r="C1670" s="947" t="s">
        <v>22035</v>
      </c>
      <c r="D1670" s="948">
        <v>0</v>
      </c>
    </row>
    <row r="1671" spans="1:4" x14ac:dyDescent="0.25">
      <c r="A1671" s="947">
        <v>102868</v>
      </c>
      <c r="B1671" s="945" t="s">
        <v>50441</v>
      </c>
      <c r="C1671" s="947" t="s">
        <v>21914</v>
      </c>
      <c r="D1671" s="948">
        <v>0</v>
      </c>
    </row>
    <row r="1672" spans="1:4" x14ac:dyDescent="0.25">
      <c r="A1672" s="947">
        <v>92113</v>
      </c>
      <c r="B1672" s="945" t="s">
        <v>28157</v>
      </c>
      <c r="C1672" s="947" t="s">
        <v>22035</v>
      </c>
      <c r="D1672" s="948">
        <v>1.18</v>
      </c>
    </row>
    <row r="1673" spans="1:4" x14ac:dyDescent="0.25">
      <c r="A1673" s="947">
        <v>92112</v>
      </c>
      <c r="B1673" s="945" t="s">
        <v>28133</v>
      </c>
      <c r="C1673" s="947" t="s">
        <v>21914</v>
      </c>
      <c r="D1673" s="948">
        <v>3.81</v>
      </c>
    </row>
    <row r="1674" spans="1:4" x14ac:dyDescent="0.25">
      <c r="A1674" s="947">
        <v>90675</v>
      </c>
      <c r="B1674" s="945" t="s">
        <v>22098</v>
      </c>
      <c r="C1674" s="947" t="s">
        <v>22035</v>
      </c>
      <c r="D1674" s="948">
        <v>384.11</v>
      </c>
    </row>
    <row r="1675" spans="1:4" x14ac:dyDescent="0.25">
      <c r="A1675" s="947">
        <v>90674</v>
      </c>
      <c r="B1675" s="945" t="s">
        <v>21978</v>
      </c>
      <c r="C1675" s="947" t="s">
        <v>21914</v>
      </c>
      <c r="D1675" s="948">
        <v>847.16</v>
      </c>
    </row>
    <row r="1676" spans="1:4" x14ac:dyDescent="0.25">
      <c r="A1676" s="947">
        <v>93225</v>
      </c>
      <c r="B1676" s="945" t="s">
        <v>22123</v>
      </c>
      <c r="C1676" s="947" t="s">
        <v>22035</v>
      </c>
      <c r="D1676" s="948">
        <v>566.23</v>
      </c>
    </row>
    <row r="1677" spans="1:4" x14ac:dyDescent="0.25">
      <c r="A1677" s="947">
        <v>93224</v>
      </c>
      <c r="B1677" s="945" t="s">
        <v>22002</v>
      </c>
      <c r="C1677" s="947" t="s">
        <v>21914</v>
      </c>
      <c r="D1677" s="948">
        <v>1247.5899999999999</v>
      </c>
    </row>
    <row r="1678" spans="1:4" x14ac:dyDescent="0.25">
      <c r="A1678" s="947">
        <v>104696</v>
      </c>
      <c r="B1678" s="945" t="s">
        <v>50442</v>
      </c>
      <c r="C1678" s="947" t="s">
        <v>22035</v>
      </c>
      <c r="D1678" s="948">
        <v>43.96</v>
      </c>
    </row>
    <row r="1679" spans="1:4" x14ac:dyDescent="0.25">
      <c r="A1679" s="947">
        <v>104695</v>
      </c>
      <c r="B1679" s="945" t="s">
        <v>50443</v>
      </c>
      <c r="C1679" s="947" t="s">
        <v>21914</v>
      </c>
      <c r="D1679" s="948">
        <v>47.74</v>
      </c>
    </row>
    <row r="1680" spans="1:4" x14ac:dyDescent="0.25">
      <c r="A1680" s="947">
        <v>90681</v>
      </c>
      <c r="B1680" s="945" t="s">
        <v>22099</v>
      </c>
      <c r="C1680" s="947" t="s">
        <v>22035</v>
      </c>
      <c r="D1680" s="948">
        <v>195.69</v>
      </c>
    </row>
    <row r="1681" spans="1:4" x14ac:dyDescent="0.25">
      <c r="A1681" s="947">
        <v>90680</v>
      </c>
      <c r="B1681" s="945" t="s">
        <v>21979</v>
      </c>
      <c r="C1681" s="947" t="s">
        <v>21914</v>
      </c>
      <c r="D1681" s="948">
        <v>441.96</v>
      </c>
    </row>
    <row r="1682" spans="1:4" x14ac:dyDescent="0.25">
      <c r="A1682" s="947">
        <v>102875</v>
      </c>
      <c r="B1682" s="945" t="s">
        <v>50444</v>
      </c>
      <c r="C1682" s="947" t="s">
        <v>22035</v>
      </c>
      <c r="D1682" s="948">
        <v>541.37</v>
      </c>
    </row>
    <row r="1683" spans="1:4" x14ac:dyDescent="0.25">
      <c r="A1683" s="947">
        <v>102874</v>
      </c>
      <c r="B1683" s="945" t="s">
        <v>50445</v>
      </c>
      <c r="C1683" s="947" t="s">
        <v>21914</v>
      </c>
      <c r="D1683" s="948">
        <v>1158.8599999999999</v>
      </c>
    </row>
    <row r="1684" spans="1:4" x14ac:dyDescent="0.25">
      <c r="A1684" s="947">
        <v>102965</v>
      </c>
      <c r="B1684" s="945" t="s">
        <v>50446</v>
      </c>
      <c r="C1684" s="947" t="s">
        <v>22035</v>
      </c>
      <c r="D1684" s="948">
        <v>284.69</v>
      </c>
    </row>
    <row r="1685" spans="1:4" x14ac:dyDescent="0.25">
      <c r="A1685" s="947">
        <v>102964</v>
      </c>
      <c r="B1685" s="945" t="s">
        <v>50447</v>
      </c>
      <c r="C1685" s="947" t="s">
        <v>21914</v>
      </c>
      <c r="D1685" s="948">
        <v>552.86</v>
      </c>
    </row>
    <row r="1686" spans="1:4" x14ac:dyDescent="0.25">
      <c r="A1686" s="947">
        <v>95703</v>
      </c>
      <c r="B1686" s="945" t="s">
        <v>22144</v>
      </c>
      <c r="C1686" s="947" t="s">
        <v>22035</v>
      </c>
      <c r="D1686" s="948">
        <v>48.85</v>
      </c>
    </row>
    <row r="1687" spans="1:4" x14ac:dyDescent="0.25">
      <c r="A1687" s="947">
        <v>95702</v>
      </c>
      <c r="B1687" s="945" t="s">
        <v>22021</v>
      </c>
      <c r="C1687" s="947" t="s">
        <v>21914</v>
      </c>
      <c r="D1687" s="948">
        <v>58.74</v>
      </c>
    </row>
    <row r="1688" spans="1:4" x14ac:dyDescent="0.25">
      <c r="A1688" s="947">
        <v>90626</v>
      </c>
      <c r="B1688" s="945" t="s">
        <v>22090</v>
      </c>
      <c r="C1688" s="947" t="s">
        <v>22035</v>
      </c>
      <c r="D1688" s="948">
        <v>2.79</v>
      </c>
    </row>
    <row r="1689" spans="1:4" x14ac:dyDescent="0.25">
      <c r="A1689" s="947">
        <v>90625</v>
      </c>
      <c r="B1689" s="945" t="s">
        <v>21971</v>
      </c>
      <c r="C1689" s="947" t="s">
        <v>21914</v>
      </c>
      <c r="D1689" s="948">
        <v>9.2200000000000006</v>
      </c>
    </row>
    <row r="1690" spans="1:4" x14ac:dyDescent="0.25">
      <c r="A1690" s="947">
        <v>102881</v>
      </c>
      <c r="B1690" s="945" t="s">
        <v>50448</v>
      </c>
      <c r="C1690" s="947" t="s">
        <v>22035</v>
      </c>
      <c r="D1690" s="948">
        <v>735.71</v>
      </c>
    </row>
    <row r="1691" spans="1:4" x14ac:dyDescent="0.25">
      <c r="A1691" s="947">
        <v>102880</v>
      </c>
      <c r="B1691" s="945" t="s">
        <v>50449</v>
      </c>
      <c r="C1691" s="947" t="s">
        <v>21914</v>
      </c>
      <c r="D1691" s="948">
        <v>1607.84</v>
      </c>
    </row>
    <row r="1692" spans="1:4" x14ac:dyDescent="0.25">
      <c r="A1692" s="947">
        <v>103225</v>
      </c>
      <c r="B1692" s="945" t="s">
        <v>50450</v>
      </c>
      <c r="C1692" s="947" t="s">
        <v>22035</v>
      </c>
      <c r="D1692" s="948">
        <v>254.6</v>
      </c>
    </row>
    <row r="1693" spans="1:4" x14ac:dyDescent="0.25">
      <c r="A1693" s="947">
        <v>103224</v>
      </c>
      <c r="B1693" s="945" t="s">
        <v>50451</v>
      </c>
      <c r="C1693" s="947" t="s">
        <v>21914</v>
      </c>
      <c r="D1693" s="948">
        <v>500.39</v>
      </c>
    </row>
    <row r="1694" spans="1:4" x14ac:dyDescent="0.25">
      <c r="A1694" s="947">
        <v>103237</v>
      </c>
      <c r="B1694" s="945" t="s">
        <v>50452</v>
      </c>
      <c r="C1694" s="947" t="s">
        <v>22035</v>
      </c>
      <c r="D1694" s="948">
        <v>707.63</v>
      </c>
    </row>
    <row r="1695" spans="1:4" x14ac:dyDescent="0.25">
      <c r="A1695" s="947">
        <v>103236</v>
      </c>
      <c r="B1695" s="945" t="s">
        <v>50453</v>
      </c>
      <c r="C1695" s="947" t="s">
        <v>21914</v>
      </c>
      <c r="D1695" s="948">
        <v>1503.47</v>
      </c>
    </row>
    <row r="1696" spans="1:4" x14ac:dyDescent="0.25">
      <c r="A1696" s="947">
        <v>103231</v>
      </c>
      <c r="B1696" s="945" t="s">
        <v>50454</v>
      </c>
      <c r="C1696" s="947" t="s">
        <v>22035</v>
      </c>
      <c r="D1696" s="948">
        <v>528.91</v>
      </c>
    </row>
    <row r="1697" spans="1:4" x14ac:dyDescent="0.25">
      <c r="A1697" s="947">
        <v>103230</v>
      </c>
      <c r="B1697" s="945" t="s">
        <v>50455</v>
      </c>
      <c r="C1697" s="947" t="s">
        <v>21914</v>
      </c>
      <c r="D1697" s="948">
        <v>1099.8</v>
      </c>
    </row>
    <row r="1698" spans="1:4" x14ac:dyDescent="0.25">
      <c r="A1698" s="947">
        <v>95621</v>
      </c>
      <c r="B1698" s="945" t="s">
        <v>22142</v>
      </c>
      <c r="C1698" s="947" t="s">
        <v>22035</v>
      </c>
      <c r="D1698" s="948">
        <v>41.06</v>
      </c>
    </row>
    <row r="1699" spans="1:4" x14ac:dyDescent="0.25">
      <c r="A1699" s="947">
        <v>95620</v>
      </c>
      <c r="B1699" s="945" t="s">
        <v>22019</v>
      </c>
      <c r="C1699" s="947" t="s">
        <v>21914</v>
      </c>
      <c r="D1699" s="948">
        <v>42.61</v>
      </c>
    </row>
    <row r="1700" spans="1:4" x14ac:dyDescent="0.25">
      <c r="A1700" s="947">
        <v>102975</v>
      </c>
      <c r="B1700" s="945" t="s">
        <v>50456</v>
      </c>
      <c r="C1700" s="947" t="s">
        <v>22035</v>
      </c>
      <c r="D1700" s="948">
        <v>172.6</v>
      </c>
    </row>
    <row r="1701" spans="1:4" x14ac:dyDescent="0.25">
      <c r="A1701" s="947">
        <v>102976</v>
      </c>
      <c r="B1701" s="945" t="s">
        <v>50457</v>
      </c>
      <c r="C1701" s="947" t="s">
        <v>21914</v>
      </c>
      <c r="D1701" s="948">
        <v>319.81</v>
      </c>
    </row>
    <row r="1702" spans="1:4" x14ac:dyDescent="0.25">
      <c r="A1702" s="947">
        <v>90632</v>
      </c>
      <c r="B1702" s="945" t="s">
        <v>22091</v>
      </c>
      <c r="C1702" s="947" t="s">
        <v>22035</v>
      </c>
      <c r="D1702" s="948">
        <v>118.34</v>
      </c>
    </row>
    <row r="1703" spans="1:4" x14ac:dyDescent="0.25">
      <c r="A1703" s="947">
        <v>90631</v>
      </c>
      <c r="B1703" s="945" t="s">
        <v>21972</v>
      </c>
      <c r="C1703" s="947" t="s">
        <v>21914</v>
      </c>
      <c r="D1703" s="948">
        <v>194.73</v>
      </c>
    </row>
    <row r="1704" spans="1:4" x14ac:dyDescent="0.25">
      <c r="A1704" s="947">
        <v>95709</v>
      </c>
      <c r="B1704" s="945" t="s">
        <v>40403</v>
      </c>
      <c r="C1704" s="947" t="s">
        <v>22035</v>
      </c>
      <c r="D1704" s="948">
        <v>119.07</v>
      </c>
    </row>
    <row r="1705" spans="1:4" x14ac:dyDescent="0.25">
      <c r="A1705" s="947">
        <v>95708</v>
      </c>
      <c r="B1705" s="945" t="s">
        <v>40400</v>
      </c>
      <c r="C1705" s="947" t="s">
        <v>21914</v>
      </c>
      <c r="D1705" s="948">
        <v>199.19</v>
      </c>
    </row>
    <row r="1706" spans="1:4" x14ac:dyDescent="0.25">
      <c r="A1706" s="947">
        <v>91278</v>
      </c>
      <c r="B1706" s="945" t="s">
        <v>22106</v>
      </c>
      <c r="C1706" s="947" t="s">
        <v>22035</v>
      </c>
      <c r="D1706" s="948">
        <v>0.72</v>
      </c>
    </row>
    <row r="1707" spans="1:4" x14ac:dyDescent="0.25">
      <c r="A1707" s="947">
        <v>91277</v>
      </c>
      <c r="B1707" s="945" t="s">
        <v>21987</v>
      </c>
      <c r="C1707" s="947" t="s">
        <v>21914</v>
      </c>
      <c r="D1707" s="948">
        <v>10.37</v>
      </c>
    </row>
    <row r="1708" spans="1:4" x14ac:dyDescent="0.25">
      <c r="A1708" s="947">
        <v>102887</v>
      </c>
      <c r="B1708" s="945" t="s">
        <v>50458</v>
      </c>
      <c r="C1708" s="947" t="s">
        <v>22035</v>
      </c>
      <c r="D1708" s="948">
        <v>0</v>
      </c>
    </row>
    <row r="1709" spans="1:4" x14ac:dyDescent="0.25">
      <c r="A1709" s="947">
        <v>102886</v>
      </c>
      <c r="B1709" s="945" t="s">
        <v>50459</v>
      </c>
      <c r="C1709" s="947" t="s">
        <v>21914</v>
      </c>
      <c r="D1709" s="948">
        <v>0</v>
      </c>
    </row>
    <row r="1710" spans="1:4" x14ac:dyDescent="0.25">
      <c r="A1710" s="947">
        <v>95277</v>
      </c>
      <c r="B1710" s="945" t="s">
        <v>28164</v>
      </c>
      <c r="C1710" s="947" t="s">
        <v>22035</v>
      </c>
      <c r="D1710" s="948">
        <v>0.67</v>
      </c>
    </row>
    <row r="1711" spans="1:4" x14ac:dyDescent="0.25">
      <c r="A1711" s="947">
        <v>95276</v>
      </c>
      <c r="B1711" s="945" t="s">
        <v>28140</v>
      </c>
      <c r="C1711" s="947" t="s">
        <v>21914</v>
      </c>
      <c r="D1711" s="948">
        <v>4.0199999999999996</v>
      </c>
    </row>
    <row r="1712" spans="1:4" x14ac:dyDescent="0.25">
      <c r="A1712" s="947">
        <v>88430</v>
      </c>
      <c r="B1712" s="945" t="s">
        <v>22074</v>
      </c>
      <c r="C1712" s="947" t="s">
        <v>22035</v>
      </c>
      <c r="D1712" s="948">
        <v>6.57</v>
      </c>
    </row>
    <row r="1713" spans="1:4" x14ac:dyDescent="0.25">
      <c r="A1713" s="947">
        <v>88418</v>
      </c>
      <c r="B1713" s="945" t="s">
        <v>21955</v>
      </c>
      <c r="C1713" s="947" t="s">
        <v>21914</v>
      </c>
      <c r="D1713" s="948">
        <v>14.46</v>
      </c>
    </row>
    <row r="1714" spans="1:4" x14ac:dyDescent="0.25">
      <c r="A1714" s="947">
        <v>88438</v>
      </c>
      <c r="B1714" s="945" t="s">
        <v>22075</v>
      </c>
      <c r="C1714" s="947" t="s">
        <v>22035</v>
      </c>
      <c r="D1714" s="948">
        <v>8.7100000000000009</v>
      </c>
    </row>
    <row r="1715" spans="1:4" x14ac:dyDescent="0.25">
      <c r="A1715" s="947">
        <v>88433</v>
      </c>
      <c r="B1715" s="945" t="s">
        <v>21956</v>
      </c>
      <c r="C1715" s="947" t="s">
        <v>21914</v>
      </c>
      <c r="D1715" s="948">
        <v>18.77</v>
      </c>
    </row>
    <row r="1716" spans="1:4" x14ac:dyDescent="0.25">
      <c r="A1716" s="947">
        <v>90669</v>
      </c>
      <c r="B1716" s="945" t="s">
        <v>28154</v>
      </c>
      <c r="C1716" s="947" t="s">
        <v>22035</v>
      </c>
      <c r="D1716" s="948">
        <v>8.4600000000000009</v>
      </c>
    </row>
    <row r="1717" spans="1:4" x14ac:dyDescent="0.25">
      <c r="A1717" s="947">
        <v>90668</v>
      </c>
      <c r="B1717" s="945" t="s">
        <v>28130</v>
      </c>
      <c r="C1717" s="947" t="s">
        <v>21914</v>
      </c>
      <c r="D1717" s="948">
        <v>32.590000000000003</v>
      </c>
    </row>
    <row r="1718" spans="1:4" x14ac:dyDescent="0.25">
      <c r="A1718" s="947">
        <v>102980</v>
      </c>
      <c r="B1718" s="945" t="s">
        <v>50460</v>
      </c>
      <c r="C1718" s="947" t="s">
        <v>22035</v>
      </c>
      <c r="D1718" s="948">
        <v>0</v>
      </c>
    </row>
    <row r="1719" spans="1:4" x14ac:dyDescent="0.25">
      <c r="A1719" s="947">
        <v>102981</v>
      </c>
      <c r="B1719" s="945" t="s">
        <v>50461</v>
      </c>
      <c r="C1719" s="947" t="s">
        <v>21914</v>
      </c>
      <c r="D1719" s="948">
        <v>0</v>
      </c>
    </row>
    <row r="1720" spans="1:4" x14ac:dyDescent="0.25">
      <c r="A1720" s="947">
        <v>5946</v>
      </c>
      <c r="B1720" s="945" t="s">
        <v>22061</v>
      </c>
      <c r="C1720" s="947" t="s">
        <v>22035</v>
      </c>
      <c r="D1720" s="948">
        <v>116.97</v>
      </c>
    </row>
    <row r="1721" spans="1:4" x14ac:dyDescent="0.25">
      <c r="A1721" s="947">
        <v>5944</v>
      </c>
      <c r="B1721" s="945" t="s">
        <v>21943</v>
      </c>
      <c r="C1721" s="947" t="s">
        <v>21914</v>
      </c>
      <c r="D1721" s="948">
        <v>268.82</v>
      </c>
    </row>
    <row r="1722" spans="1:4" x14ac:dyDescent="0.25">
      <c r="A1722" s="947">
        <v>5942</v>
      </c>
      <c r="B1722" s="945" t="s">
        <v>22060</v>
      </c>
      <c r="C1722" s="947" t="s">
        <v>22035</v>
      </c>
      <c r="D1722" s="948">
        <v>95.08</v>
      </c>
    </row>
    <row r="1723" spans="1:4" x14ac:dyDescent="0.25">
      <c r="A1723" s="947">
        <v>5940</v>
      </c>
      <c r="B1723" s="945" t="s">
        <v>21942</v>
      </c>
      <c r="C1723" s="947" t="s">
        <v>21914</v>
      </c>
      <c r="D1723" s="948">
        <v>199.28</v>
      </c>
    </row>
    <row r="1724" spans="1:4" x14ac:dyDescent="0.25">
      <c r="A1724" s="947">
        <v>102893</v>
      </c>
      <c r="B1724" s="945" t="s">
        <v>52360</v>
      </c>
      <c r="C1724" s="947" t="s">
        <v>22035</v>
      </c>
      <c r="D1724" s="948">
        <v>0</v>
      </c>
    </row>
    <row r="1725" spans="1:4" x14ac:dyDescent="0.25">
      <c r="A1725" s="947">
        <v>102892</v>
      </c>
      <c r="B1725" s="945" t="s">
        <v>52361</v>
      </c>
      <c r="C1725" s="947" t="s">
        <v>21914</v>
      </c>
      <c r="D1725" s="948">
        <v>0</v>
      </c>
    </row>
    <row r="1726" spans="1:4" x14ac:dyDescent="0.25">
      <c r="A1726" s="947">
        <v>89251</v>
      </c>
      <c r="B1726" s="945" t="s">
        <v>22084</v>
      </c>
      <c r="C1726" s="947" t="s">
        <v>22035</v>
      </c>
      <c r="D1726" s="948">
        <v>341.56</v>
      </c>
    </row>
    <row r="1727" spans="1:4" x14ac:dyDescent="0.25">
      <c r="A1727" s="947">
        <v>89250</v>
      </c>
      <c r="B1727" s="945" t="s">
        <v>21964</v>
      </c>
      <c r="C1727" s="947" t="s">
        <v>21914</v>
      </c>
      <c r="D1727" s="948">
        <v>1152.77</v>
      </c>
    </row>
    <row r="1728" spans="1:4" x14ac:dyDescent="0.25">
      <c r="A1728" s="947">
        <v>102959</v>
      </c>
      <c r="B1728" s="945" t="s">
        <v>52362</v>
      </c>
      <c r="C1728" s="947" t="s">
        <v>22035</v>
      </c>
      <c r="D1728" s="948">
        <v>0</v>
      </c>
    </row>
    <row r="1729" spans="1:4" x14ac:dyDescent="0.25">
      <c r="A1729" s="947">
        <v>102958</v>
      </c>
      <c r="B1729" s="945" t="s">
        <v>52363</v>
      </c>
      <c r="C1729" s="947" t="s">
        <v>21914</v>
      </c>
      <c r="D1729" s="948">
        <v>0</v>
      </c>
    </row>
    <row r="1730" spans="1:4" x14ac:dyDescent="0.25">
      <c r="A1730" s="947">
        <v>5681</v>
      </c>
      <c r="B1730" s="945" t="s">
        <v>22037</v>
      </c>
      <c r="C1730" s="947" t="s">
        <v>22035</v>
      </c>
      <c r="D1730" s="948">
        <v>72.239999999999995</v>
      </c>
    </row>
    <row r="1731" spans="1:4" x14ac:dyDescent="0.25">
      <c r="A1731" s="947">
        <v>5680</v>
      </c>
      <c r="B1731" s="945" t="s">
        <v>21916</v>
      </c>
      <c r="C1731" s="947" t="s">
        <v>21914</v>
      </c>
      <c r="D1731" s="948">
        <v>149.61000000000001</v>
      </c>
    </row>
    <row r="1732" spans="1:4" x14ac:dyDescent="0.25">
      <c r="A1732" s="947">
        <v>5877</v>
      </c>
      <c r="B1732" s="945" t="s">
        <v>22050</v>
      </c>
      <c r="C1732" s="947" t="s">
        <v>22035</v>
      </c>
      <c r="D1732" s="948">
        <v>74.73</v>
      </c>
    </row>
    <row r="1733" spans="1:4" x14ac:dyDescent="0.25">
      <c r="A1733" s="947">
        <v>5875</v>
      </c>
      <c r="B1733" s="945" t="s">
        <v>21932</v>
      </c>
      <c r="C1733" s="947" t="s">
        <v>21914</v>
      </c>
      <c r="D1733" s="948">
        <v>150.27000000000001</v>
      </c>
    </row>
    <row r="1734" spans="1:4" x14ac:dyDescent="0.25">
      <c r="A1734" s="947">
        <v>5679</v>
      </c>
      <c r="B1734" s="945" t="s">
        <v>22036</v>
      </c>
      <c r="C1734" s="947" t="s">
        <v>22035</v>
      </c>
      <c r="D1734" s="948">
        <v>75.89</v>
      </c>
    </row>
    <row r="1735" spans="1:4" x14ac:dyDescent="0.25">
      <c r="A1735" s="947">
        <v>5678</v>
      </c>
      <c r="B1735" s="945" t="s">
        <v>21915</v>
      </c>
      <c r="C1735" s="947" t="s">
        <v>21914</v>
      </c>
      <c r="D1735" s="948">
        <v>162.36000000000001</v>
      </c>
    </row>
    <row r="1736" spans="1:4" x14ac:dyDescent="0.25">
      <c r="A1736" s="947">
        <v>6880</v>
      </c>
      <c r="B1736" s="945" t="s">
        <v>22066</v>
      </c>
      <c r="C1736" s="947" t="s">
        <v>22035</v>
      </c>
      <c r="D1736" s="948">
        <v>103.74</v>
      </c>
    </row>
    <row r="1737" spans="1:4" x14ac:dyDescent="0.25">
      <c r="A1737" s="947">
        <v>6879</v>
      </c>
      <c r="B1737" s="945" t="s">
        <v>21946</v>
      </c>
      <c r="C1737" s="947" t="s">
        <v>21914</v>
      </c>
      <c r="D1737" s="948">
        <v>234.38</v>
      </c>
    </row>
    <row r="1738" spans="1:4" x14ac:dyDescent="0.25">
      <c r="A1738" s="947">
        <v>96464</v>
      </c>
      <c r="B1738" s="945" t="s">
        <v>50462</v>
      </c>
      <c r="C1738" s="947" t="s">
        <v>22035</v>
      </c>
      <c r="D1738" s="948">
        <v>107.64</v>
      </c>
    </row>
    <row r="1739" spans="1:4" x14ac:dyDescent="0.25">
      <c r="A1739" s="947">
        <v>96463</v>
      </c>
      <c r="B1739" s="945" t="s">
        <v>50463</v>
      </c>
      <c r="C1739" s="947" t="s">
        <v>21914</v>
      </c>
      <c r="D1739" s="948">
        <v>241.51</v>
      </c>
    </row>
    <row r="1740" spans="1:4" x14ac:dyDescent="0.25">
      <c r="A1740" s="947">
        <v>7050</v>
      </c>
      <c r="B1740" s="945" t="s">
        <v>22069</v>
      </c>
      <c r="C1740" s="947" t="s">
        <v>22035</v>
      </c>
      <c r="D1740" s="948">
        <v>96.63</v>
      </c>
    </row>
    <row r="1741" spans="1:4" x14ac:dyDescent="0.25">
      <c r="A1741" s="947">
        <v>7049</v>
      </c>
      <c r="B1741" s="945" t="s">
        <v>21948</v>
      </c>
      <c r="C1741" s="947" t="s">
        <v>21914</v>
      </c>
      <c r="D1741" s="948">
        <v>246.38</v>
      </c>
    </row>
    <row r="1742" spans="1:4" x14ac:dyDescent="0.25">
      <c r="A1742" s="947">
        <v>95632</v>
      </c>
      <c r="B1742" s="945" t="s">
        <v>22143</v>
      </c>
      <c r="C1742" s="947" t="s">
        <v>22035</v>
      </c>
      <c r="D1742" s="948">
        <v>101.01</v>
      </c>
    </row>
    <row r="1743" spans="1:4" x14ac:dyDescent="0.25">
      <c r="A1743" s="947">
        <v>95631</v>
      </c>
      <c r="B1743" s="945" t="s">
        <v>22020</v>
      </c>
      <c r="C1743" s="947" t="s">
        <v>21914</v>
      </c>
      <c r="D1743" s="948">
        <v>255.16</v>
      </c>
    </row>
    <row r="1744" spans="1:4" x14ac:dyDescent="0.25">
      <c r="A1744" s="947">
        <v>5685</v>
      </c>
      <c r="B1744" s="945" t="s">
        <v>22038</v>
      </c>
      <c r="C1744" s="947" t="s">
        <v>22035</v>
      </c>
      <c r="D1744" s="948">
        <v>80.849999999999994</v>
      </c>
    </row>
    <row r="1745" spans="1:4" x14ac:dyDescent="0.25">
      <c r="A1745" s="947">
        <v>5684</v>
      </c>
      <c r="B1745" s="945" t="s">
        <v>21917</v>
      </c>
      <c r="C1745" s="947" t="s">
        <v>21914</v>
      </c>
      <c r="D1745" s="948">
        <v>181.22</v>
      </c>
    </row>
    <row r="1746" spans="1:4" x14ac:dyDescent="0.25">
      <c r="A1746" s="947">
        <v>93244</v>
      </c>
      <c r="B1746" s="945" t="s">
        <v>22125</v>
      </c>
      <c r="C1746" s="947" t="s">
        <v>22035</v>
      </c>
      <c r="D1746" s="948">
        <v>82.53</v>
      </c>
    </row>
    <row r="1747" spans="1:4" x14ac:dyDescent="0.25">
      <c r="A1747" s="947">
        <v>73436</v>
      </c>
      <c r="B1747" s="945" t="s">
        <v>21951</v>
      </c>
      <c r="C1747" s="947" t="s">
        <v>21914</v>
      </c>
      <c r="D1747" s="948">
        <v>184.5</v>
      </c>
    </row>
    <row r="1748" spans="1:4" x14ac:dyDescent="0.25">
      <c r="A1748" s="947">
        <v>5881</v>
      </c>
      <c r="B1748" s="945" t="s">
        <v>22051</v>
      </c>
      <c r="C1748" s="947" t="s">
        <v>22035</v>
      </c>
      <c r="D1748" s="948">
        <v>95.75</v>
      </c>
    </row>
    <row r="1749" spans="1:4" x14ac:dyDescent="0.25">
      <c r="A1749" s="947">
        <v>5879</v>
      </c>
      <c r="B1749" s="945" t="s">
        <v>21933</v>
      </c>
      <c r="C1749" s="947" t="s">
        <v>21914</v>
      </c>
      <c r="D1749" s="948">
        <v>163.18</v>
      </c>
    </row>
    <row r="1750" spans="1:4" x14ac:dyDescent="0.25">
      <c r="A1750" s="947">
        <v>5865</v>
      </c>
      <c r="B1750" s="945" t="s">
        <v>22048</v>
      </c>
      <c r="C1750" s="947" t="s">
        <v>22035</v>
      </c>
      <c r="D1750" s="948">
        <v>12.26</v>
      </c>
    </row>
    <row r="1751" spans="1:4" x14ac:dyDescent="0.25">
      <c r="A1751" s="947">
        <v>5863</v>
      </c>
      <c r="B1751" s="945" t="s">
        <v>21929</v>
      </c>
      <c r="C1751" s="947" t="s">
        <v>21914</v>
      </c>
      <c r="D1751" s="948">
        <v>24.36</v>
      </c>
    </row>
    <row r="1752" spans="1:4" x14ac:dyDescent="0.25">
      <c r="A1752" s="947">
        <v>5869</v>
      </c>
      <c r="B1752" s="945" t="s">
        <v>22049</v>
      </c>
      <c r="C1752" s="947" t="s">
        <v>22035</v>
      </c>
      <c r="D1752" s="948">
        <v>90.12</v>
      </c>
    </row>
    <row r="1753" spans="1:4" x14ac:dyDescent="0.25">
      <c r="A1753" s="947">
        <v>5867</v>
      </c>
      <c r="B1753" s="945" t="s">
        <v>21931</v>
      </c>
      <c r="C1753" s="947" t="s">
        <v>21914</v>
      </c>
      <c r="D1753" s="948">
        <v>182.47</v>
      </c>
    </row>
    <row r="1754" spans="1:4" x14ac:dyDescent="0.25">
      <c r="A1754" s="947">
        <v>95271</v>
      </c>
      <c r="B1754" s="945" t="s">
        <v>22140</v>
      </c>
      <c r="C1754" s="947" t="s">
        <v>22035</v>
      </c>
      <c r="D1754" s="948">
        <v>0.67</v>
      </c>
    </row>
    <row r="1755" spans="1:4" x14ac:dyDescent="0.25">
      <c r="A1755" s="947">
        <v>95270</v>
      </c>
      <c r="B1755" s="945" t="s">
        <v>22017</v>
      </c>
      <c r="C1755" s="947" t="s">
        <v>21914</v>
      </c>
      <c r="D1755" s="948">
        <v>10.16</v>
      </c>
    </row>
    <row r="1756" spans="1:4" x14ac:dyDescent="0.25">
      <c r="A1756" s="947">
        <v>91693</v>
      </c>
      <c r="B1756" s="945" t="s">
        <v>22114</v>
      </c>
      <c r="C1756" s="947" t="s">
        <v>22035</v>
      </c>
      <c r="D1756" s="948">
        <v>42.77</v>
      </c>
    </row>
    <row r="1757" spans="1:4" x14ac:dyDescent="0.25">
      <c r="A1757" s="947">
        <v>91692</v>
      </c>
      <c r="B1757" s="945" t="s">
        <v>21994</v>
      </c>
      <c r="C1757" s="947" t="s">
        <v>21914</v>
      </c>
      <c r="D1757" s="948">
        <v>44.39</v>
      </c>
    </row>
    <row r="1758" spans="1:4" x14ac:dyDescent="0.25">
      <c r="A1758" s="947">
        <v>102929</v>
      </c>
      <c r="B1758" s="945" t="s">
        <v>50464</v>
      </c>
      <c r="C1758" s="947" t="s">
        <v>22035</v>
      </c>
      <c r="D1758" s="948">
        <v>0</v>
      </c>
    </row>
    <row r="1759" spans="1:4" x14ac:dyDescent="0.25">
      <c r="A1759" s="947">
        <v>102928</v>
      </c>
      <c r="B1759" s="945" t="s">
        <v>50465</v>
      </c>
      <c r="C1759" s="947" t="s">
        <v>21914</v>
      </c>
      <c r="D1759" s="948">
        <v>0</v>
      </c>
    </row>
    <row r="1760" spans="1:4" x14ac:dyDescent="0.25">
      <c r="A1760" s="947">
        <v>95140</v>
      </c>
      <c r="B1760" s="945" t="s">
        <v>22135</v>
      </c>
      <c r="C1760" s="947" t="s">
        <v>22035</v>
      </c>
      <c r="D1760" s="948">
        <v>0.04</v>
      </c>
    </row>
    <row r="1761" spans="1:4" x14ac:dyDescent="0.25">
      <c r="A1761" s="947">
        <v>95139</v>
      </c>
      <c r="B1761" s="945" t="s">
        <v>22013</v>
      </c>
      <c r="C1761" s="947" t="s">
        <v>21914</v>
      </c>
      <c r="D1761" s="948">
        <v>0.06</v>
      </c>
    </row>
    <row r="1762" spans="1:4" x14ac:dyDescent="0.25">
      <c r="A1762" s="947">
        <v>89027</v>
      </c>
      <c r="B1762" s="945" t="s">
        <v>28151</v>
      </c>
      <c r="C1762" s="947" t="s">
        <v>22035</v>
      </c>
      <c r="D1762" s="948">
        <v>5.14</v>
      </c>
    </row>
    <row r="1763" spans="1:4" x14ac:dyDescent="0.25">
      <c r="A1763" s="947">
        <v>89028</v>
      </c>
      <c r="B1763" s="945" t="s">
        <v>28127</v>
      </c>
      <c r="C1763" s="947" t="s">
        <v>21914</v>
      </c>
      <c r="D1763" s="948">
        <v>190.22</v>
      </c>
    </row>
    <row r="1764" spans="1:4" x14ac:dyDescent="0.25">
      <c r="A1764" s="947">
        <v>7031</v>
      </c>
      <c r="B1764" s="945" t="s">
        <v>28145</v>
      </c>
      <c r="C1764" s="947" t="s">
        <v>22035</v>
      </c>
      <c r="D1764" s="948">
        <v>6.33</v>
      </c>
    </row>
    <row r="1765" spans="1:4" x14ac:dyDescent="0.25">
      <c r="A1765" s="947">
        <v>7030</v>
      </c>
      <c r="B1765" s="945" t="s">
        <v>28121</v>
      </c>
      <c r="C1765" s="947" t="s">
        <v>21914</v>
      </c>
      <c r="D1765" s="948">
        <v>282.67</v>
      </c>
    </row>
    <row r="1766" spans="1:4" x14ac:dyDescent="0.25">
      <c r="A1766" s="947">
        <v>102947</v>
      </c>
      <c r="B1766" s="945" t="s">
        <v>50466</v>
      </c>
      <c r="C1766" s="947" t="s">
        <v>22035</v>
      </c>
      <c r="D1766" s="948">
        <v>0</v>
      </c>
    </row>
    <row r="1767" spans="1:4" x14ac:dyDescent="0.25">
      <c r="A1767" s="947">
        <v>102946</v>
      </c>
      <c r="B1767" s="945" t="s">
        <v>50467</v>
      </c>
      <c r="C1767" s="947" t="s">
        <v>21914</v>
      </c>
      <c r="D1767" s="948">
        <v>0</v>
      </c>
    </row>
    <row r="1768" spans="1:4" x14ac:dyDescent="0.25">
      <c r="A1768" s="947">
        <v>104092</v>
      </c>
      <c r="B1768" s="945" t="s">
        <v>28167</v>
      </c>
      <c r="C1768" s="947" t="s">
        <v>22035</v>
      </c>
      <c r="D1768" s="948">
        <v>7.0000000000000007E-2</v>
      </c>
    </row>
    <row r="1769" spans="1:4" x14ac:dyDescent="0.25">
      <c r="A1769" s="947">
        <v>104091</v>
      </c>
      <c r="B1769" s="945" t="s">
        <v>28143</v>
      </c>
      <c r="C1769" s="947" t="s">
        <v>21914</v>
      </c>
      <c r="D1769" s="948">
        <v>0.93</v>
      </c>
    </row>
    <row r="1770" spans="1:4" x14ac:dyDescent="0.25">
      <c r="A1770" s="947">
        <v>104098</v>
      </c>
      <c r="B1770" s="945" t="s">
        <v>28168</v>
      </c>
      <c r="C1770" s="947" t="s">
        <v>22035</v>
      </c>
      <c r="D1770" s="948">
        <v>0.11</v>
      </c>
    </row>
    <row r="1771" spans="1:4" x14ac:dyDescent="0.25">
      <c r="A1771" s="947">
        <v>104097</v>
      </c>
      <c r="B1771" s="945" t="s">
        <v>28144</v>
      </c>
      <c r="C1771" s="947" t="s">
        <v>21914</v>
      </c>
      <c r="D1771" s="948">
        <v>1.3</v>
      </c>
    </row>
    <row r="1772" spans="1:4" x14ac:dyDescent="0.25">
      <c r="A1772" s="947">
        <v>102905</v>
      </c>
      <c r="B1772" s="945" t="s">
        <v>52364</v>
      </c>
      <c r="C1772" s="947" t="s">
        <v>22035</v>
      </c>
      <c r="D1772" s="948">
        <v>0</v>
      </c>
    </row>
    <row r="1773" spans="1:4" x14ac:dyDescent="0.25">
      <c r="A1773" s="947">
        <v>102904</v>
      </c>
      <c r="B1773" s="945" t="s">
        <v>52365</v>
      </c>
      <c r="C1773" s="947" t="s">
        <v>21914</v>
      </c>
      <c r="D1773" s="948">
        <v>0</v>
      </c>
    </row>
    <row r="1774" spans="1:4" x14ac:dyDescent="0.25">
      <c r="A1774" s="947">
        <v>89031</v>
      </c>
      <c r="B1774" s="945" t="s">
        <v>22079</v>
      </c>
      <c r="C1774" s="947" t="s">
        <v>22035</v>
      </c>
      <c r="D1774" s="948">
        <v>97.93</v>
      </c>
    </row>
    <row r="1775" spans="1:4" x14ac:dyDescent="0.25">
      <c r="A1775" s="947">
        <v>89032</v>
      </c>
      <c r="B1775" s="945" t="s">
        <v>21959</v>
      </c>
      <c r="C1775" s="947" t="s">
        <v>21914</v>
      </c>
      <c r="D1775" s="948">
        <v>232.42</v>
      </c>
    </row>
    <row r="1776" spans="1:4" x14ac:dyDescent="0.25">
      <c r="A1776" s="947">
        <v>88844</v>
      </c>
      <c r="B1776" s="945" t="s">
        <v>22077</v>
      </c>
      <c r="C1776" s="947" t="s">
        <v>22035</v>
      </c>
      <c r="D1776" s="948">
        <v>100.51</v>
      </c>
    </row>
    <row r="1777" spans="1:4" x14ac:dyDescent="0.25">
      <c r="A1777" s="947">
        <v>88843</v>
      </c>
      <c r="B1777" s="945" t="s">
        <v>21957</v>
      </c>
      <c r="C1777" s="947" t="s">
        <v>21914</v>
      </c>
      <c r="D1777" s="948">
        <v>254.73</v>
      </c>
    </row>
    <row r="1778" spans="1:4" x14ac:dyDescent="0.25">
      <c r="A1778" s="947">
        <v>5853</v>
      </c>
      <c r="B1778" s="945" t="s">
        <v>22046</v>
      </c>
      <c r="C1778" s="947" t="s">
        <v>22035</v>
      </c>
      <c r="D1778" s="948">
        <v>114.33</v>
      </c>
    </row>
    <row r="1779" spans="1:4" x14ac:dyDescent="0.25">
      <c r="A1779" s="947">
        <v>5851</v>
      </c>
      <c r="B1779" s="945" t="s">
        <v>21927</v>
      </c>
      <c r="C1779" s="947" t="s">
        <v>21914</v>
      </c>
      <c r="D1779" s="948">
        <v>302.16000000000003</v>
      </c>
    </row>
    <row r="1780" spans="1:4" x14ac:dyDescent="0.25">
      <c r="A1780" s="947">
        <v>5849</v>
      </c>
      <c r="B1780" s="945" t="s">
        <v>22045</v>
      </c>
      <c r="C1780" s="947" t="s">
        <v>22035</v>
      </c>
      <c r="D1780" s="948">
        <v>113.88</v>
      </c>
    </row>
    <row r="1781" spans="1:4" x14ac:dyDescent="0.25">
      <c r="A1781" s="947">
        <v>5847</v>
      </c>
      <c r="B1781" s="945" t="s">
        <v>21926</v>
      </c>
      <c r="C1781" s="947" t="s">
        <v>21914</v>
      </c>
      <c r="D1781" s="948">
        <v>314.35000000000002</v>
      </c>
    </row>
    <row r="1782" spans="1:4" x14ac:dyDescent="0.25">
      <c r="A1782" s="947">
        <v>5857</v>
      </c>
      <c r="B1782" s="945" t="s">
        <v>22047</v>
      </c>
      <c r="C1782" s="947" t="s">
        <v>22035</v>
      </c>
      <c r="D1782" s="948">
        <v>277.44</v>
      </c>
    </row>
    <row r="1783" spans="1:4" x14ac:dyDescent="0.25">
      <c r="A1783" s="947">
        <v>5855</v>
      </c>
      <c r="B1783" s="945" t="s">
        <v>21928</v>
      </c>
      <c r="C1783" s="947" t="s">
        <v>21914</v>
      </c>
      <c r="D1783" s="948">
        <v>797.5</v>
      </c>
    </row>
    <row r="1784" spans="1:4" x14ac:dyDescent="0.25">
      <c r="A1784" s="947">
        <v>96021</v>
      </c>
      <c r="B1784" s="945" t="s">
        <v>22149</v>
      </c>
      <c r="C1784" s="947" t="s">
        <v>22035</v>
      </c>
      <c r="D1784" s="948">
        <v>71.45</v>
      </c>
    </row>
    <row r="1785" spans="1:4" x14ac:dyDescent="0.25">
      <c r="A1785" s="947">
        <v>96020</v>
      </c>
      <c r="B1785" s="945" t="s">
        <v>22026</v>
      </c>
      <c r="C1785" s="947" t="s">
        <v>21914</v>
      </c>
      <c r="D1785" s="948">
        <v>198.25</v>
      </c>
    </row>
    <row r="1786" spans="1:4" x14ac:dyDescent="0.25">
      <c r="A1786" s="947">
        <v>96014</v>
      </c>
      <c r="B1786" s="945" t="s">
        <v>22148</v>
      </c>
      <c r="C1786" s="947" t="s">
        <v>22035</v>
      </c>
      <c r="D1786" s="948">
        <v>71.7</v>
      </c>
    </row>
    <row r="1787" spans="1:4" x14ac:dyDescent="0.25">
      <c r="A1787" s="947">
        <v>96013</v>
      </c>
      <c r="B1787" s="945" t="s">
        <v>22025</v>
      </c>
      <c r="C1787" s="947" t="s">
        <v>21914</v>
      </c>
      <c r="D1787" s="948">
        <v>198.72</v>
      </c>
    </row>
    <row r="1788" spans="1:4" x14ac:dyDescent="0.25">
      <c r="A1788" s="947">
        <v>96029</v>
      </c>
      <c r="B1788" s="945" t="s">
        <v>22150</v>
      </c>
      <c r="C1788" s="947" t="s">
        <v>22035</v>
      </c>
      <c r="D1788" s="948">
        <v>64.91</v>
      </c>
    </row>
    <row r="1789" spans="1:4" x14ac:dyDescent="0.25">
      <c r="A1789" s="947">
        <v>96028</v>
      </c>
      <c r="B1789" s="945" t="s">
        <v>22027</v>
      </c>
      <c r="C1789" s="947" t="s">
        <v>21914</v>
      </c>
      <c r="D1789" s="948">
        <v>155.16</v>
      </c>
    </row>
    <row r="1790" spans="1:4" x14ac:dyDescent="0.25">
      <c r="A1790" s="947">
        <v>96155</v>
      </c>
      <c r="B1790" s="945" t="s">
        <v>22152</v>
      </c>
      <c r="C1790" s="947" t="s">
        <v>22035</v>
      </c>
      <c r="D1790" s="948">
        <v>65.16</v>
      </c>
    </row>
    <row r="1791" spans="1:4" x14ac:dyDescent="0.25">
      <c r="A1791" s="947">
        <v>96157</v>
      </c>
      <c r="B1791" s="945" t="s">
        <v>22029</v>
      </c>
      <c r="C1791" s="947" t="s">
        <v>21914</v>
      </c>
      <c r="D1791" s="948">
        <v>155.63</v>
      </c>
    </row>
    <row r="1792" spans="1:4" x14ac:dyDescent="0.25">
      <c r="A1792" s="947">
        <v>5845</v>
      </c>
      <c r="B1792" s="945" t="s">
        <v>22044</v>
      </c>
      <c r="C1792" s="947" t="s">
        <v>22035</v>
      </c>
      <c r="D1792" s="948">
        <v>67.12</v>
      </c>
    </row>
    <row r="1793" spans="1:4" x14ac:dyDescent="0.25">
      <c r="A1793" s="947">
        <v>5843</v>
      </c>
      <c r="B1793" s="945" t="s">
        <v>21925</v>
      </c>
      <c r="C1793" s="947" t="s">
        <v>21914</v>
      </c>
      <c r="D1793" s="948">
        <v>190.16</v>
      </c>
    </row>
    <row r="1794" spans="1:4" x14ac:dyDescent="0.25">
      <c r="A1794" s="947">
        <v>89036</v>
      </c>
      <c r="B1794" s="945" t="s">
        <v>22080</v>
      </c>
      <c r="C1794" s="947" t="s">
        <v>22035</v>
      </c>
      <c r="D1794" s="948">
        <v>60.55</v>
      </c>
    </row>
    <row r="1795" spans="1:4" x14ac:dyDescent="0.25">
      <c r="A1795" s="947">
        <v>89035</v>
      </c>
      <c r="B1795" s="945" t="s">
        <v>21960</v>
      </c>
      <c r="C1795" s="947" t="s">
        <v>21914</v>
      </c>
      <c r="D1795" s="948">
        <v>147.04</v>
      </c>
    </row>
    <row r="1796" spans="1:4" x14ac:dyDescent="0.25">
      <c r="A1796" s="947">
        <v>102911</v>
      </c>
      <c r="B1796" s="945" t="s">
        <v>50468</v>
      </c>
      <c r="C1796" s="947" t="s">
        <v>22035</v>
      </c>
      <c r="D1796" s="948">
        <v>0</v>
      </c>
    </row>
    <row r="1797" spans="1:4" x14ac:dyDescent="0.25">
      <c r="A1797" s="947">
        <v>102910</v>
      </c>
      <c r="B1797" s="945" t="s">
        <v>50469</v>
      </c>
      <c r="C1797" s="947" t="s">
        <v>21914</v>
      </c>
      <c r="D1797" s="948">
        <v>0</v>
      </c>
    </row>
    <row r="1798" spans="1:4" x14ac:dyDescent="0.25">
      <c r="A1798" s="947">
        <v>93440</v>
      </c>
      <c r="B1798" s="945" t="s">
        <v>28162</v>
      </c>
      <c r="C1798" s="947" t="s">
        <v>22035</v>
      </c>
      <c r="D1798" s="948">
        <v>177.91</v>
      </c>
    </row>
    <row r="1799" spans="1:4" x14ac:dyDescent="0.25">
      <c r="A1799" s="947">
        <v>93439</v>
      </c>
      <c r="B1799" s="945" t="s">
        <v>28138</v>
      </c>
      <c r="C1799" s="947" t="s">
        <v>21914</v>
      </c>
      <c r="D1799" s="948">
        <v>306.33</v>
      </c>
    </row>
    <row r="1800" spans="1:4" x14ac:dyDescent="0.25">
      <c r="A1800" s="947">
        <v>100648</v>
      </c>
      <c r="B1800" s="945" t="s">
        <v>23982</v>
      </c>
      <c r="C1800" s="947" t="s">
        <v>22035</v>
      </c>
      <c r="D1800" s="948">
        <v>597.51</v>
      </c>
    </row>
    <row r="1801" spans="1:4" x14ac:dyDescent="0.25">
      <c r="A1801" s="947">
        <v>100647</v>
      </c>
      <c r="B1801" s="945" t="s">
        <v>23979</v>
      </c>
      <c r="C1801" s="947" t="s">
        <v>21914</v>
      </c>
      <c r="D1801" s="948">
        <v>6935.04</v>
      </c>
    </row>
    <row r="1802" spans="1:4" x14ac:dyDescent="0.25">
      <c r="A1802" s="947">
        <v>5829</v>
      </c>
      <c r="B1802" s="945" t="s">
        <v>22041</v>
      </c>
      <c r="C1802" s="947" t="s">
        <v>22035</v>
      </c>
      <c r="D1802" s="948">
        <v>208.56</v>
      </c>
    </row>
    <row r="1803" spans="1:4" x14ac:dyDescent="0.25">
      <c r="A1803" s="947">
        <v>5823</v>
      </c>
      <c r="B1803" s="945" t="s">
        <v>21921</v>
      </c>
      <c r="C1803" s="947" t="s">
        <v>21914</v>
      </c>
      <c r="D1803" s="948">
        <v>271.55</v>
      </c>
    </row>
    <row r="1804" spans="1:4" x14ac:dyDescent="0.25">
      <c r="A1804" s="947">
        <v>5884</v>
      </c>
      <c r="B1804" s="945" t="s">
        <v>22052</v>
      </c>
      <c r="C1804" s="947" t="s">
        <v>22035</v>
      </c>
      <c r="D1804" s="948">
        <v>62.83</v>
      </c>
    </row>
    <row r="1805" spans="1:4" x14ac:dyDescent="0.25">
      <c r="A1805" s="947">
        <v>5882</v>
      </c>
      <c r="B1805" s="945" t="s">
        <v>21934</v>
      </c>
      <c r="C1805" s="947" t="s">
        <v>21914</v>
      </c>
      <c r="D1805" s="948">
        <v>134.69</v>
      </c>
    </row>
    <row r="1806" spans="1:4" x14ac:dyDescent="0.25">
      <c r="A1806" s="947">
        <v>100642</v>
      </c>
      <c r="B1806" s="945" t="s">
        <v>23981</v>
      </c>
      <c r="C1806" s="947" t="s">
        <v>22035</v>
      </c>
      <c r="D1806" s="948">
        <v>304.83</v>
      </c>
    </row>
    <row r="1807" spans="1:4" x14ac:dyDescent="0.25">
      <c r="A1807" s="947">
        <v>100641</v>
      </c>
      <c r="B1807" s="945" t="s">
        <v>23978</v>
      </c>
      <c r="C1807" s="947" t="s">
        <v>21914</v>
      </c>
      <c r="D1807" s="948">
        <v>5098.1400000000003</v>
      </c>
    </row>
    <row r="1808" spans="1:4" x14ac:dyDescent="0.25">
      <c r="A1808" s="947">
        <v>93434</v>
      </c>
      <c r="B1808" s="945" t="s">
        <v>28161</v>
      </c>
      <c r="C1808" s="947" t="s">
        <v>22035</v>
      </c>
      <c r="D1808" s="948">
        <v>378.76</v>
      </c>
    </row>
    <row r="1809" spans="1:4" x14ac:dyDescent="0.25">
      <c r="A1809" s="947">
        <v>93433</v>
      </c>
      <c r="B1809" s="945" t="s">
        <v>28137</v>
      </c>
      <c r="C1809" s="947" t="s">
        <v>21914</v>
      </c>
      <c r="D1809" s="948">
        <v>2853.97</v>
      </c>
    </row>
    <row r="1810" spans="1:4" x14ac:dyDescent="0.25">
      <c r="A1810" s="947">
        <v>95122</v>
      </c>
      <c r="B1810" s="945" t="s">
        <v>22133</v>
      </c>
      <c r="C1810" s="947" t="s">
        <v>22035</v>
      </c>
      <c r="D1810" s="948">
        <v>263.64999999999998</v>
      </c>
    </row>
    <row r="1811" spans="1:4" x14ac:dyDescent="0.25">
      <c r="A1811" s="947">
        <v>95121</v>
      </c>
      <c r="B1811" s="945" t="s">
        <v>22010</v>
      </c>
      <c r="C1811" s="947" t="s">
        <v>21914</v>
      </c>
      <c r="D1811" s="948">
        <v>418.63</v>
      </c>
    </row>
    <row r="1812" spans="1:4" x14ac:dyDescent="0.25">
      <c r="A1812" s="947">
        <v>103662</v>
      </c>
      <c r="B1812" s="945" t="s">
        <v>50470</v>
      </c>
      <c r="C1812" s="947" t="s">
        <v>22035</v>
      </c>
      <c r="D1812" s="948">
        <v>0</v>
      </c>
    </row>
    <row r="1813" spans="1:4" x14ac:dyDescent="0.25">
      <c r="A1813" s="947">
        <v>103661</v>
      </c>
      <c r="B1813" s="945" t="s">
        <v>50471</v>
      </c>
      <c r="C1813" s="947" t="s">
        <v>21914</v>
      </c>
      <c r="D1813" s="948">
        <v>0</v>
      </c>
    </row>
    <row r="1814" spans="1:4" x14ac:dyDescent="0.25">
      <c r="A1814" s="947">
        <v>5841</v>
      </c>
      <c r="B1814" s="945" t="s">
        <v>22043</v>
      </c>
      <c r="C1814" s="947" t="s">
        <v>22035</v>
      </c>
      <c r="D1814" s="948">
        <v>4.84</v>
      </c>
    </row>
    <row r="1815" spans="1:4" x14ac:dyDescent="0.25">
      <c r="A1815" s="947">
        <v>5839</v>
      </c>
      <c r="B1815" s="945" t="s">
        <v>21924</v>
      </c>
      <c r="C1815" s="947" t="s">
        <v>21914</v>
      </c>
      <c r="D1815" s="948">
        <v>9.6199999999999992</v>
      </c>
    </row>
    <row r="1816" spans="1:4" x14ac:dyDescent="0.25">
      <c r="A1816" s="947">
        <v>90587</v>
      </c>
      <c r="B1816" s="945" t="s">
        <v>22089</v>
      </c>
      <c r="C1816" s="947" t="s">
        <v>22035</v>
      </c>
      <c r="D1816" s="948">
        <v>0.53</v>
      </c>
    </row>
    <row r="1817" spans="1:4" x14ac:dyDescent="0.25">
      <c r="A1817" s="947">
        <v>90586</v>
      </c>
      <c r="B1817" s="945" t="s">
        <v>21970</v>
      </c>
      <c r="C1817" s="947" t="s">
        <v>21914</v>
      </c>
      <c r="D1817" s="948">
        <v>1.45</v>
      </c>
    </row>
    <row r="1818" spans="1:4" x14ac:dyDescent="0.25">
      <c r="A1818" s="947">
        <v>5837</v>
      </c>
      <c r="B1818" s="945" t="s">
        <v>22042</v>
      </c>
      <c r="C1818" s="947" t="s">
        <v>22035</v>
      </c>
      <c r="D1818" s="948">
        <v>149.29</v>
      </c>
    </row>
    <row r="1819" spans="1:4" x14ac:dyDescent="0.25">
      <c r="A1819" s="947">
        <v>5835</v>
      </c>
      <c r="B1819" s="945" t="s">
        <v>21923</v>
      </c>
      <c r="C1819" s="947" t="s">
        <v>21914</v>
      </c>
      <c r="D1819" s="948">
        <v>374.93</v>
      </c>
    </row>
    <row r="1820" spans="1:4" x14ac:dyDescent="0.25">
      <c r="A1820" s="947">
        <v>89257</v>
      </c>
      <c r="B1820" s="945" t="s">
        <v>21965</v>
      </c>
      <c r="C1820" s="947" t="s">
        <v>21914</v>
      </c>
      <c r="D1820" s="948">
        <v>326.64</v>
      </c>
    </row>
    <row r="1821" spans="1:4" x14ac:dyDescent="0.25">
      <c r="A1821" s="947">
        <v>89258</v>
      </c>
      <c r="B1821" s="945" t="s">
        <v>22085</v>
      </c>
      <c r="C1821" s="947" t="s">
        <v>22035</v>
      </c>
      <c r="D1821" s="948">
        <v>129.27000000000001</v>
      </c>
    </row>
    <row r="1822" spans="1:4" x14ac:dyDescent="0.25">
      <c r="A1822" s="947">
        <v>97621</v>
      </c>
      <c r="B1822" s="945" t="s">
        <v>30252</v>
      </c>
      <c r="C1822" s="947" t="s">
        <v>20</v>
      </c>
      <c r="D1822" s="948">
        <v>166.48</v>
      </c>
    </row>
    <row r="1823" spans="1:4" x14ac:dyDescent="0.25">
      <c r="A1823" s="947">
        <v>97622</v>
      </c>
      <c r="B1823" s="945" t="s">
        <v>30253</v>
      </c>
      <c r="C1823" s="947" t="s">
        <v>20</v>
      </c>
      <c r="D1823" s="948">
        <v>81.14</v>
      </c>
    </row>
    <row r="1824" spans="1:4" x14ac:dyDescent="0.25">
      <c r="A1824" s="947">
        <v>97623</v>
      </c>
      <c r="B1824" s="945" t="s">
        <v>30254</v>
      </c>
      <c r="C1824" s="947" t="s">
        <v>20</v>
      </c>
      <c r="D1824" s="948">
        <v>248.56</v>
      </c>
    </row>
    <row r="1825" spans="1:4" x14ac:dyDescent="0.25">
      <c r="A1825" s="947">
        <v>97624</v>
      </c>
      <c r="B1825" s="945" t="s">
        <v>30255</v>
      </c>
      <c r="C1825" s="947" t="s">
        <v>20</v>
      </c>
      <c r="D1825" s="948">
        <v>152.56</v>
      </c>
    </row>
    <row r="1826" spans="1:4" x14ac:dyDescent="0.25">
      <c r="A1826" s="947">
        <v>97625</v>
      </c>
      <c r="B1826" s="945" t="s">
        <v>30256</v>
      </c>
      <c r="C1826" s="947" t="s">
        <v>20</v>
      </c>
      <c r="D1826" s="948">
        <v>61.07</v>
      </c>
    </row>
    <row r="1827" spans="1:4" x14ac:dyDescent="0.25">
      <c r="A1827" s="947">
        <v>104791</v>
      </c>
      <c r="B1827" s="945" t="s">
        <v>30298</v>
      </c>
      <c r="C1827" s="947" t="s">
        <v>3</v>
      </c>
      <c r="D1827" s="948">
        <v>9.4</v>
      </c>
    </row>
    <row r="1828" spans="1:4" x14ac:dyDescent="0.25">
      <c r="A1828" s="947">
        <v>97631</v>
      </c>
      <c r="B1828" s="945" t="s">
        <v>30261</v>
      </c>
      <c r="C1828" s="947" t="s">
        <v>3</v>
      </c>
      <c r="D1828" s="948">
        <v>16.36</v>
      </c>
    </row>
    <row r="1829" spans="1:4" x14ac:dyDescent="0.25">
      <c r="A1829" s="947">
        <v>97630</v>
      </c>
      <c r="B1829" s="945" t="s">
        <v>50472</v>
      </c>
      <c r="C1829" s="947" t="s">
        <v>20</v>
      </c>
      <c r="D1829" s="948">
        <v>0</v>
      </c>
    </row>
    <row r="1830" spans="1:4" x14ac:dyDescent="0.25">
      <c r="A1830" s="947">
        <v>104796</v>
      </c>
      <c r="B1830" s="945" t="s">
        <v>30303</v>
      </c>
      <c r="C1830" s="947" t="s">
        <v>4</v>
      </c>
      <c r="D1830" s="948">
        <v>19.3</v>
      </c>
    </row>
    <row r="1831" spans="1:4" x14ac:dyDescent="0.25">
      <c r="A1831" s="947">
        <v>97628</v>
      </c>
      <c r="B1831" s="945" t="s">
        <v>30259</v>
      </c>
      <c r="C1831" s="947" t="s">
        <v>20</v>
      </c>
      <c r="D1831" s="948">
        <v>379.8</v>
      </c>
    </row>
    <row r="1832" spans="1:4" x14ac:dyDescent="0.25">
      <c r="A1832" s="947">
        <v>97629</v>
      </c>
      <c r="B1832" s="945" t="s">
        <v>30260</v>
      </c>
      <c r="C1832" s="947" t="s">
        <v>20</v>
      </c>
      <c r="D1832" s="948">
        <v>134.38</v>
      </c>
    </row>
    <row r="1833" spans="1:4" x14ac:dyDescent="0.25">
      <c r="A1833" s="947">
        <v>97626</v>
      </c>
      <c r="B1833" s="945" t="s">
        <v>30257</v>
      </c>
      <c r="C1833" s="947" t="s">
        <v>20</v>
      </c>
      <c r="D1833" s="948">
        <v>815.47</v>
      </c>
    </row>
    <row r="1834" spans="1:4" x14ac:dyDescent="0.25">
      <c r="A1834" s="947">
        <v>97627</v>
      </c>
      <c r="B1834" s="945" t="s">
        <v>30258</v>
      </c>
      <c r="C1834" s="947" t="s">
        <v>20</v>
      </c>
      <c r="D1834" s="948">
        <v>288.56</v>
      </c>
    </row>
    <row r="1835" spans="1:4" x14ac:dyDescent="0.25">
      <c r="A1835" s="947">
        <v>104789</v>
      </c>
      <c r="B1835" s="945" t="s">
        <v>30296</v>
      </c>
      <c r="C1835" s="947" t="s">
        <v>20</v>
      </c>
      <c r="D1835" s="948">
        <v>285.57</v>
      </c>
    </row>
    <row r="1836" spans="1:4" x14ac:dyDescent="0.25">
      <c r="A1836" s="947">
        <v>104790</v>
      </c>
      <c r="B1836" s="945" t="s">
        <v>30297</v>
      </c>
      <c r="C1836" s="947" t="s">
        <v>20</v>
      </c>
      <c r="D1836" s="948">
        <v>146.75</v>
      </c>
    </row>
    <row r="1837" spans="1:4" x14ac:dyDescent="0.25">
      <c r="A1837" s="947">
        <v>97633</v>
      </c>
      <c r="B1837" s="945" t="s">
        <v>30263</v>
      </c>
      <c r="C1837" s="947" t="s">
        <v>3</v>
      </c>
      <c r="D1837" s="948">
        <v>33.22</v>
      </c>
    </row>
    <row r="1838" spans="1:4" x14ac:dyDescent="0.25">
      <c r="A1838" s="947">
        <v>97634</v>
      </c>
      <c r="B1838" s="945" t="s">
        <v>30264</v>
      </c>
      <c r="C1838" s="947" t="s">
        <v>3</v>
      </c>
      <c r="D1838" s="948">
        <v>10.49</v>
      </c>
    </row>
    <row r="1839" spans="1:4" x14ac:dyDescent="0.25">
      <c r="A1839" s="947">
        <v>97632</v>
      </c>
      <c r="B1839" s="945" t="s">
        <v>30262</v>
      </c>
      <c r="C1839" s="947" t="s">
        <v>4</v>
      </c>
      <c r="D1839" s="948">
        <v>3.8</v>
      </c>
    </row>
    <row r="1840" spans="1:4" x14ac:dyDescent="0.25">
      <c r="A1840" s="947">
        <v>97636</v>
      </c>
      <c r="B1840" s="945" t="s">
        <v>30266</v>
      </c>
      <c r="C1840" s="947" t="s">
        <v>3</v>
      </c>
      <c r="D1840" s="948">
        <v>27.86</v>
      </c>
    </row>
    <row r="1841" spans="1:4" x14ac:dyDescent="0.25">
      <c r="A1841" s="947">
        <v>104797</v>
      </c>
      <c r="B1841" s="945" t="s">
        <v>30304</v>
      </c>
      <c r="C1841" s="947" t="s">
        <v>4</v>
      </c>
      <c r="D1841" s="948">
        <v>24.13</v>
      </c>
    </row>
    <row r="1842" spans="1:4" x14ac:dyDescent="0.25">
      <c r="A1842" s="947">
        <v>104803</v>
      </c>
      <c r="B1842" s="945" t="s">
        <v>30310</v>
      </c>
      <c r="C1842" s="947" t="s">
        <v>4</v>
      </c>
      <c r="D1842" s="948">
        <v>6.6</v>
      </c>
    </row>
    <row r="1843" spans="1:4" x14ac:dyDescent="0.25">
      <c r="A1843" s="947">
        <v>97664</v>
      </c>
      <c r="B1843" s="945" t="s">
        <v>30293</v>
      </c>
      <c r="C1843" s="947" t="s">
        <v>5</v>
      </c>
      <c r="D1843" s="948">
        <v>2.23</v>
      </c>
    </row>
    <row r="1844" spans="1:4" x14ac:dyDescent="0.25">
      <c r="A1844" s="947">
        <v>104801</v>
      </c>
      <c r="B1844" s="945" t="s">
        <v>30308</v>
      </c>
      <c r="C1844" s="947" t="s">
        <v>3</v>
      </c>
      <c r="D1844" s="948">
        <v>20.34</v>
      </c>
    </row>
    <row r="1845" spans="1:4" x14ac:dyDescent="0.25">
      <c r="A1845" s="947">
        <v>97661</v>
      </c>
      <c r="B1845" s="945" t="s">
        <v>30290</v>
      </c>
      <c r="C1845" s="947" t="s">
        <v>4</v>
      </c>
      <c r="D1845" s="948">
        <v>1</v>
      </c>
    </row>
    <row r="1846" spans="1:4" x14ac:dyDescent="0.25">
      <c r="A1846" s="947">
        <v>104794</v>
      </c>
      <c r="B1846" s="945" t="s">
        <v>30301</v>
      </c>
      <c r="C1846" s="947" t="s">
        <v>4</v>
      </c>
      <c r="D1846" s="948">
        <v>1.37</v>
      </c>
    </row>
    <row r="1847" spans="1:4" x14ac:dyDescent="0.25">
      <c r="A1847" s="947">
        <v>104795</v>
      </c>
      <c r="B1847" s="945" t="s">
        <v>30302</v>
      </c>
      <c r="C1847" s="947" t="s">
        <v>4</v>
      </c>
      <c r="D1847" s="948">
        <v>1.91</v>
      </c>
    </row>
    <row r="1848" spans="1:4" x14ac:dyDescent="0.25">
      <c r="A1848" s="947">
        <v>104792</v>
      </c>
      <c r="B1848" s="945" t="s">
        <v>30299</v>
      </c>
      <c r="C1848" s="947" t="s">
        <v>4</v>
      </c>
      <c r="D1848" s="948">
        <v>0.56000000000000005</v>
      </c>
    </row>
    <row r="1849" spans="1:4" x14ac:dyDescent="0.25">
      <c r="A1849" s="947">
        <v>104793</v>
      </c>
      <c r="B1849" s="945" t="s">
        <v>30300</v>
      </c>
      <c r="C1849" s="947" t="s">
        <v>4</v>
      </c>
      <c r="D1849" s="948">
        <v>0.76</v>
      </c>
    </row>
    <row r="1850" spans="1:4" x14ac:dyDescent="0.25">
      <c r="A1850" s="947">
        <v>104800</v>
      </c>
      <c r="B1850" s="945" t="s">
        <v>30307</v>
      </c>
      <c r="C1850" s="947" t="s">
        <v>4</v>
      </c>
      <c r="D1850" s="948">
        <v>13.39</v>
      </c>
    </row>
    <row r="1851" spans="1:4" x14ac:dyDescent="0.25">
      <c r="A1851" s="947">
        <v>97638</v>
      </c>
      <c r="B1851" s="945" t="s">
        <v>30268</v>
      </c>
      <c r="C1851" s="947" t="s">
        <v>3</v>
      </c>
      <c r="D1851" s="948">
        <v>12.57</v>
      </c>
    </row>
    <row r="1852" spans="1:4" x14ac:dyDescent="0.25">
      <c r="A1852" s="947">
        <v>97641</v>
      </c>
      <c r="B1852" s="945" t="s">
        <v>30271</v>
      </c>
      <c r="C1852" s="947" t="s">
        <v>3</v>
      </c>
      <c r="D1852" s="948">
        <v>4.1900000000000004</v>
      </c>
    </row>
    <row r="1853" spans="1:4" x14ac:dyDescent="0.25">
      <c r="A1853" s="947">
        <v>97640</v>
      </c>
      <c r="B1853" s="945" t="s">
        <v>30270</v>
      </c>
      <c r="C1853" s="947" t="s">
        <v>3</v>
      </c>
      <c r="D1853" s="948">
        <v>2.94</v>
      </c>
    </row>
    <row r="1854" spans="1:4" x14ac:dyDescent="0.25">
      <c r="A1854" s="947">
        <v>97660</v>
      </c>
      <c r="B1854" s="945" t="s">
        <v>30289</v>
      </c>
      <c r="C1854" s="947" t="s">
        <v>5</v>
      </c>
      <c r="D1854" s="948">
        <v>0.94</v>
      </c>
    </row>
    <row r="1855" spans="1:4" x14ac:dyDescent="0.25">
      <c r="A1855" s="947">
        <v>97645</v>
      </c>
      <c r="B1855" s="945" t="s">
        <v>30275</v>
      </c>
      <c r="C1855" s="947" t="s">
        <v>3</v>
      </c>
      <c r="D1855" s="948">
        <v>35.31</v>
      </c>
    </row>
    <row r="1856" spans="1:4" x14ac:dyDescent="0.25">
      <c r="A1856" s="947">
        <v>97663</v>
      </c>
      <c r="B1856" s="945" t="s">
        <v>30292</v>
      </c>
      <c r="C1856" s="947" t="s">
        <v>5</v>
      </c>
      <c r="D1856" s="948">
        <v>17.93</v>
      </c>
    </row>
    <row r="1857" spans="1:4" x14ac:dyDescent="0.25">
      <c r="A1857" s="947">
        <v>97665</v>
      </c>
      <c r="B1857" s="945" t="s">
        <v>30294</v>
      </c>
      <c r="C1857" s="947" t="s">
        <v>5</v>
      </c>
      <c r="D1857" s="948">
        <v>2.5499999999999998</v>
      </c>
    </row>
    <row r="1858" spans="1:4" x14ac:dyDescent="0.25">
      <c r="A1858" s="947">
        <v>97666</v>
      </c>
      <c r="B1858" s="945" t="s">
        <v>30295</v>
      </c>
      <c r="C1858" s="947" t="s">
        <v>5</v>
      </c>
      <c r="D1858" s="948">
        <v>13.07</v>
      </c>
    </row>
    <row r="1859" spans="1:4" x14ac:dyDescent="0.25">
      <c r="A1859" s="947">
        <v>97635</v>
      </c>
      <c r="B1859" s="945" t="s">
        <v>30265</v>
      </c>
      <c r="C1859" s="947" t="s">
        <v>3</v>
      </c>
      <c r="D1859" s="948">
        <v>24.7</v>
      </c>
    </row>
    <row r="1860" spans="1:4" x14ac:dyDescent="0.25">
      <c r="A1860" s="947">
        <v>97643</v>
      </c>
      <c r="B1860" s="945" t="s">
        <v>30273</v>
      </c>
      <c r="C1860" s="947" t="s">
        <v>3</v>
      </c>
      <c r="D1860" s="948">
        <v>36.33</v>
      </c>
    </row>
    <row r="1861" spans="1:4" x14ac:dyDescent="0.25">
      <c r="A1861" s="947">
        <v>104799</v>
      </c>
      <c r="B1861" s="945" t="s">
        <v>30306</v>
      </c>
      <c r="C1861" s="947" t="s">
        <v>3</v>
      </c>
      <c r="D1861" s="948">
        <v>16.190000000000001</v>
      </c>
    </row>
    <row r="1862" spans="1:4" x14ac:dyDescent="0.25">
      <c r="A1862" s="947">
        <v>97639</v>
      </c>
      <c r="B1862" s="945" t="s">
        <v>30269</v>
      </c>
      <c r="C1862" s="947" t="s">
        <v>3</v>
      </c>
      <c r="D1862" s="948">
        <v>29.53</v>
      </c>
    </row>
    <row r="1863" spans="1:4" x14ac:dyDescent="0.25">
      <c r="A1863" s="947">
        <v>97644</v>
      </c>
      <c r="B1863" s="945" t="s">
        <v>30274</v>
      </c>
      <c r="C1863" s="947" t="s">
        <v>3</v>
      </c>
      <c r="D1863" s="948">
        <v>13.67</v>
      </c>
    </row>
    <row r="1864" spans="1:4" x14ac:dyDescent="0.25">
      <c r="A1864" s="947">
        <v>97648</v>
      </c>
      <c r="B1864" s="945" t="s">
        <v>30277</v>
      </c>
      <c r="C1864" s="947" t="s">
        <v>3</v>
      </c>
      <c r="D1864" s="948">
        <v>2.94</v>
      </c>
    </row>
    <row r="1865" spans="1:4" x14ac:dyDescent="0.25">
      <c r="A1865" s="947">
        <v>104798</v>
      </c>
      <c r="B1865" s="945" t="s">
        <v>30305</v>
      </c>
      <c r="C1865" s="947" t="s">
        <v>5</v>
      </c>
      <c r="D1865" s="948">
        <v>20.62</v>
      </c>
    </row>
    <row r="1866" spans="1:4" x14ac:dyDescent="0.25">
      <c r="A1866" s="947">
        <v>97637</v>
      </c>
      <c r="B1866" s="945" t="s">
        <v>30267</v>
      </c>
      <c r="C1866" s="947" t="s">
        <v>3</v>
      </c>
      <c r="D1866" s="948">
        <v>4.32</v>
      </c>
    </row>
    <row r="1867" spans="1:4" x14ac:dyDescent="0.25">
      <c r="A1867" s="947">
        <v>104802</v>
      </c>
      <c r="B1867" s="945" t="s">
        <v>30309</v>
      </c>
      <c r="C1867" s="947" t="s">
        <v>3</v>
      </c>
      <c r="D1867" s="948">
        <v>13.53</v>
      </c>
    </row>
    <row r="1868" spans="1:4" x14ac:dyDescent="0.25">
      <c r="A1868" s="947">
        <v>97647</v>
      </c>
      <c r="B1868" s="945" t="s">
        <v>30276</v>
      </c>
      <c r="C1868" s="947" t="s">
        <v>3</v>
      </c>
      <c r="D1868" s="948">
        <v>5.1100000000000003</v>
      </c>
    </row>
    <row r="1869" spans="1:4" x14ac:dyDescent="0.25">
      <c r="A1869" s="947">
        <v>97649</v>
      </c>
      <c r="B1869" s="945" t="s">
        <v>30278</v>
      </c>
      <c r="C1869" s="947" t="s">
        <v>3</v>
      </c>
      <c r="D1869" s="948">
        <v>6.23</v>
      </c>
    </row>
    <row r="1870" spans="1:4" x14ac:dyDescent="0.25">
      <c r="A1870" s="947">
        <v>97652</v>
      </c>
      <c r="B1870" s="945" t="s">
        <v>30281</v>
      </c>
      <c r="C1870" s="947" t="s">
        <v>5</v>
      </c>
      <c r="D1870" s="948">
        <v>272.02999999999997</v>
      </c>
    </row>
    <row r="1871" spans="1:4" x14ac:dyDescent="0.25">
      <c r="A1871" s="947">
        <v>97654</v>
      </c>
      <c r="B1871" s="945" t="s">
        <v>30283</v>
      </c>
      <c r="C1871" s="947" t="s">
        <v>5</v>
      </c>
      <c r="D1871" s="948">
        <v>213.19</v>
      </c>
    </row>
    <row r="1872" spans="1:4" x14ac:dyDescent="0.25">
      <c r="A1872" s="947">
        <v>97651</v>
      </c>
      <c r="B1872" s="945" t="s">
        <v>30280</v>
      </c>
      <c r="C1872" s="947" t="s">
        <v>5</v>
      </c>
      <c r="D1872" s="948">
        <v>120</v>
      </c>
    </row>
    <row r="1873" spans="1:4" x14ac:dyDescent="0.25">
      <c r="A1873" s="947">
        <v>97653</v>
      </c>
      <c r="B1873" s="945" t="s">
        <v>30282</v>
      </c>
      <c r="C1873" s="947" t="s">
        <v>5</v>
      </c>
      <c r="D1873" s="948">
        <v>163.41999999999999</v>
      </c>
    </row>
    <row r="1874" spans="1:4" x14ac:dyDescent="0.25">
      <c r="A1874" s="947">
        <v>97657</v>
      </c>
      <c r="B1874" s="945" t="s">
        <v>30286</v>
      </c>
      <c r="C1874" s="947" t="s">
        <v>5</v>
      </c>
      <c r="D1874" s="948">
        <v>836.95</v>
      </c>
    </row>
    <row r="1875" spans="1:4" x14ac:dyDescent="0.25">
      <c r="A1875" s="947">
        <v>97659</v>
      </c>
      <c r="B1875" s="945" t="s">
        <v>30288</v>
      </c>
      <c r="C1875" s="947" t="s">
        <v>5</v>
      </c>
      <c r="D1875" s="948">
        <v>372.4</v>
      </c>
    </row>
    <row r="1876" spans="1:4" x14ac:dyDescent="0.25">
      <c r="A1876" s="947">
        <v>97656</v>
      </c>
      <c r="B1876" s="945" t="s">
        <v>30285</v>
      </c>
      <c r="C1876" s="947" t="s">
        <v>5</v>
      </c>
      <c r="D1876" s="948">
        <v>422.26</v>
      </c>
    </row>
    <row r="1877" spans="1:4" x14ac:dyDescent="0.25">
      <c r="A1877" s="947">
        <v>97658</v>
      </c>
      <c r="B1877" s="945" t="s">
        <v>30287</v>
      </c>
      <c r="C1877" s="947" t="s">
        <v>5</v>
      </c>
      <c r="D1877" s="948">
        <v>261.54000000000002</v>
      </c>
    </row>
    <row r="1878" spans="1:4" x14ac:dyDescent="0.25">
      <c r="A1878" s="947">
        <v>97650</v>
      </c>
      <c r="B1878" s="945" t="s">
        <v>30279</v>
      </c>
      <c r="C1878" s="947" t="s">
        <v>3</v>
      </c>
      <c r="D1878" s="948">
        <v>11.01</v>
      </c>
    </row>
    <row r="1879" spans="1:4" x14ac:dyDescent="0.25">
      <c r="A1879" s="947">
        <v>97642</v>
      </c>
      <c r="B1879" s="945" t="s">
        <v>30272</v>
      </c>
      <c r="C1879" s="947" t="s">
        <v>3</v>
      </c>
      <c r="D1879" s="948">
        <v>4.2</v>
      </c>
    </row>
    <row r="1880" spans="1:4" x14ac:dyDescent="0.25">
      <c r="A1880" s="947">
        <v>97655</v>
      </c>
      <c r="B1880" s="945" t="s">
        <v>30284</v>
      </c>
      <c r="C1880" s="947" t="s">
        <v>3</v>
      </c>
      <c r="D1880" s="948">
        <v>45.34</v>
      </c>
    </row>
    <row r="1881" spans="1:4" x14ac:dyDescent="0.25">
      <c r="A1881" s="947">
        <v>97662</v>
      </c>
      <c r="B1881" s="945" t="s">
        <v>30291</v>
      </c>
      <c r="C1881" s="947" t="s">
        <v>4</v>
      </c>
      <c r="D1881" s="948">
        <v>0.72</v>
      </c>
    </row>
    <row r="1882" spans="1:4" x14ac:dyDescent="0.25">
      <c r="A1882" s="947">
        <v>97646</v>
      </c>
      <c r="B1882" s="945" t="s">
        <v>50473</v>
      </c>
      <c r="C1882" s="947" t="s">
        <v>3</v>
      </c>
      <c r="D1882" s="948">
        <v>0</v>
      </c>
    </row>
    <row r="1883" spans="1:4" x14ac:dyDescent="0.25">
      <c r="A1883" s="947">
        <v>92712</v>
      </c>
      <c r="B1883" s="945" t="s">
        <v>28225</v>
      </c>
      <c r="C1883" s="947" t="s">
        <v>1877</v>
      </c>
      <c r="D1883" s="948">
        <v>0.25</v>
      </c>
    </row>
    <row r="1884" spans="1:4" x14ac:dyDescent="0.25">
      <c r="A1884" s="947">
        <v>92713</v>
      </c>
      <c r="B1884" s="945" t="s">
        <v>28226</v>
      </c>
      <c r="C1884" s="947" t="s">
        <v>1877</v>
      </c>
      <c r="D1884" s="948">
        <v>0.05</v>
      </c>
    </row>
    <row r="1885" spans="1:4" x14ac:dyDescent="0.25">
      <c r="A1885" s="947">
        <v>92714</v>
      </c>
      <c r="B1885" s="945" t="s">
        <v>28227</v>
      </c>
      <c r="C1885" s="947" t="s">
        <v>1877</v>
      </c>
      <c r="D1885" s="948">
        <v>0.31</v>
      </c>
    </row>
    <row r="1886" spans="1:4" x14ac:dyDescent="0.25">
      <c r="A1886" s="947">
        <v>92715</v>
      </c>
      <c r="B1886" s="945" t="s">
        <v>28228</v>
      </c>
      <c r="C1886" s="947" t="s">
        <v>1877</v>
      </c>
      <c r="D1886" s="948">
        <v>109</v>
      </c>
    </row>
    <row r="1887" spans="1:4" x14ac:dyDescent="0.25">
      <c r="A1887" s="947">
        <v>103663</v>
      </c>
      <c r="B1887" s="945" t="s">
        <v>50474</v>
      </c>
      <c r="C1887" s="947" t="s">
        <v>1877</v>
      </c>
      <c r="D1887" s="948">
        <v>0</v>
      </c>
    </row>
    <row r="1888" spans="1:4" x14ac:dyDescent="0.25">
      <c r="A1888" s="947">
        <v>104390</v>
      </c>
      <c r="B1888" s="945" t="s">
        <v>50475</v>
      </c>
      <c r="C1888" s="947" t="s">
        <v>1877</v>
      </c>
      <c r="D1888" s="948">
        <v>0</v>
      </c>
    </row>
    <row r="1889" spans="1:4" x14ac:dyDescent="0.25">
      <c r="A1889" s="947">
        <v>103664</v>
      </c>
      <c r="B1889" s="945" t="s">
        <v>50476</v>
      </c>
      <c r="C1889" s="947" t="s">
        <v>1877</v>
      </c>
      <c r="D1889" s="948">
        <v>0</v>
      </c>
    </row>
    <row r="1890" spans="1:4" x14ac:dyDescent="0.25">
      <c r="A1890" s="947">
        <v>104451</v>
      </c>
      <c r="B1890" s="945" t="s">
        <v>50477</v>
      </c>
      <c r="C1890" s="947" t="s">
        <v>1877</v>
      </c>
      <c r="D1890" s="948">
        <v>0</v>
      </c>
    </row>
    <row r="1891" spans="1:4" x14ac:dyDescent="0.25">
      <c r="A1891" s="947">
        <v>103666</v>
      </c>
      <c r="B1891" s="945" t="s">
        <v>28285</v>
      </c>
      <c r="C1891" s="947" t="s">
        <v>1877</v>
      </c>
      <c r="D1891" s="948">
        <v>143.11000000000001</v>
      </c>
    </row>
    <row r="1892" spans="1:4" x14ac:dyDescent="0.25">
      <c r="A1892" s="947">
        <v>89212</v>
      </c>
      <c r="B1892" s="945" t="s">
        <v>22333</v>
      </c>
      <c r="C1892" s="947" t="s">
        <v>1877</v>
      </c>
      <c r="D1892" s="948">
        <v>29.76</v>
      </c>
    </row>
    <row r="1893" spans="1:4" x14ac:dyDescent="0.25">
      <c r="A1893" s="947">
        <v>89213</v>
      </c>
      <c r="B1893" s="945" t="s">
        <v>22335</v>
      </c>
      <c r="C1893" s="947" t="s">
        <v>1877</v>
      </c>
      <c r="D1893" s="948">
        <v>9.18</v>
      </c>
    </row>
    <row r="1894" spans="1:4" x14ac:dyDescent="0.25">
      <c r="A1894" s="947">
        <v>89214</v>
      </c>
      <c r="B1894" s="945" t="s">
        <v>22336</v>
      </c>
      <c r="C1894" s="947" t="s">
        <v>1877</v>
      </c>
      <c r="D1894" s="948">
        <v>27.94</v>
      </c>
    </row>
    <row r="1895" spans="1:4" x14ac:dyDescent="0.25">
      <c r="A1895" s="947">
        <v>89215</v>
      </c>
      <c r="B1895" s="945" t="s">
        <v>22337</v>
      </c>
      <c r="C1895" s="947" t="s">
        <v>1877</v>
      </c>
      <c r="D1895" s="948">
        <v>97.93</v>
      </c>
    </row>
    <row r="1896" spans="1:4" x14ac:dyDescent="0.25">
      <c r="A1896" s="947">
        <v>87441</v>
      </c>
      <c r="B1896" s="945" t="s">
        <v>28173</v>
      </c>
      <c r="C1896" s="947" t="s">
        <v>1877</v>
      </c>
      <c r="D1896" s="948">
        <v>0.44</v>
      </c>
    </row>
    <row r="1897" spans="1:4" x14ac:dyDescent="0.25">
      <c r="A1897" s="947">
        <v>87442</v>
      </c>
      <c r="B1897" s="945" t="s">
        <v>28174</v>
      </c>
      <c r="C1897" s="947" t="s">
        <v>1877</v>
      </c>
      <c r="D1897" s="948">
        <v>0.1</v>
      </c>
    </row>
    <row r="1898" spans="1:4" x14ac:dyDescent="0.25">
      <c r="A1898" s="947">
        <v>87443</v>
      </c>
      <c r="B1898" s="945" t="s">
        <v>28175</v>
      </c>
      <c r="C1898" s="947" t="s">
        <v>1877</v>
      </c>
      <c r="D1898" s="948">
        <v>0.55000000000000004</v>
      </c>
    </row>
    <row r="1899" spans="1:4" x14ac:dyDescent="0.25">
      <c r="A1899" s="947">
        <v>87444</v>
      </c>
      <c r="B1899" s="945" t="s">
        <v>28176</v>
      </c>
      <c r="C1899" s="947" t="s">
        <v>1877</v>
      </c>
      <c r="D1899" s="948">
        <v>4.41</v>
      </c>
    </row>
    <row r="1900" spans="1:4" x14ac:dyDescent="0.25">
      <c r="A1900" s="947">
        <v>93229</v>
      </c>
      <c r="B1900" s="945" t="s">
        <v>28229</v>
      </c>
      <c r="C1900" s="947" t="s">
        <v>1877</v>
      </c>
      <c r="D1900" s="948">
        <v>0.41</v>
      </c>
    </row>
    <row r="1901" spans="1:4" x14ac:dyDescent="0.25">
      <c r="A1901" s="947">
        <v>93230</v>
      </c>
      <c r="B1901" s="945" t="s">
        <v>28230</v>
      </c>
      <c r="C1901" s="947" t="s">
        <v>1877</v>
      </c>
      <c r="D1901" s="948">
        <v>0.09</v>
      </c>
    </row>
    <row r="1902" spans="1:4" x14ac:dyDescent="0.25">
      <c r="A1902" s="947">
        <v>93231</v>
      </c>
      <c r="B1902" s="945" t="s">
        <v>28231</v>
      </c>
      <c r="C1902" s="947" t="s">
        <v>1877</v>
      </c>
      <c r="D1902" s="948">
        <v>0.51</v>
      </c>
    </row>
    <row r="1903" spans="1:4" x14ac:dyDescent="0.25">
      <c r="A1903" s="947">
        <v>93232</v>
      </c>
      <c r="B1903" s="945" t="s">
        <v>28232</v>
      </c>
      <c r="C1903" s="947" t="s">
        <v>1877</v>
      </c>
      <c r="D1903" s="948">
        <v>4.78</v>
      </c>
    </row>
    <row r="1904" spans="1:4" x14ac:dyDescent="0.25">
      <c r="A1904" s="947">
        <v>102948</v>
      </c>
      <c r="B1904" s="945" t="s">
        <v>50478</v>
      </c>
      <c r="C1904" s="947" t="s">
        <v>1877</v>
      </c>
      <c r="D1904" s="948">
        <v>0</v>
      </c>
    </row>
    <row r="1905" spans="1:4" x14ac:dyDescent="0.25">
      <c r="A1905" s="947">
        <v>102949</v>
      </c>
      <c r="B1905" s="945" t="s">
        <v>50479</v>
      </c>
      <c r="C1905" s="947" t="s">
        <v>1877</v>
      </c>
      <c r="D1905" s="948">
        <v>0</v>
      </c>
    </row>
    <row r="1906" spans="1:4" x14ac:dyDescent="0.25">
      <c r="A1906" s="947">
        <v>102950</v>
      </c>
      <c r="B1906" s="945" t="s">
        <v>50480</v>
      </c>
      <c r="C1906" s="947" t="s">
        <v>1877</v>
      </c>
      <c r="D1906" s="948">
        <v>0</v>
      </c>
    </row>
    <row r="1907" spans="1:4" x14ac:dyDescent="0.25">
      <c r="A1907" s="947">
        <v>102951</v>
      </c>
      <c r="B1907" s="945" t="s">
        <v>28271</v>
      </c>
      <c r="C1907" s="947" t="s">
        <v>1877</v>
      </c>
      <c r="D1907" s="948">
        <v>0.72</v>
      </c>
    </row>
    <row r="1908" spans="1:4" x14ac:dyDescent="0.25">
      <c r="A1908" s="947">
        <v>88826</v>
      </c>
      <c r="B1908" s="945" t="s">
        <v>28189</v>
      </c>
      <c r="C1908" s="947" t="s">
        <v>1877</v>
      </c>
      <c r="D1908" s="948">
        <v>0.32</v>
      </c>
    </row>
    <row r="1909" spans="1:4" x14ac:dyDescent="0.25">
      <c r="A1909" s="947">
        <v>88827</v>
      </c>
      <c r="B1909" s="945" t="s">
        <v>28190</v>
      </c>
      <c r="C1909" s="947" t="s">
        <v>1877</v>
      </c>
      <c r="D1909" s="948">
        <v>7.0000000000000007E-2</v>
      </c>
    </row>
    <row r="1910" spans="1:4" x14ac:dyDescent="0.25">
      <c r="A1910" s="947">
        <v>88828</v>
      </c>
      <c r="B1910" s="945" t="s">
        <v>28191</v>
      </c>
      <c r="C1910" s="947" t="s">
        <v>1877</v>
      </c>
      <c r="D1910" s="948">
        <v>0.35</v>
      </c>
    </row>
    <row r="1911" spans="1:4" x14ac:dyDescent="0.25">
      <c r="A1911" s="947">
        <v>88829</v>
      </c>
      <c r="B1911" s="945" t="s">
        <v>28192</v>
      </c>
      <c r="C1911" s="947" t="s">
        <v>1877</v>
      </c>
      <c r="D1911" s="948">
        <v>1.43</v>
      </c>
    </row>
    <row r="1912" spans="1:4" x14ac:dyDescent="0.25">
      <c r="A1912" s="947">
        <v>89221</v>
      </c>
      <c r="B1912" s="945" t="s">
        <v>28197</v>
      </c>
      <c r="C1912" s="947" t="s">
        <v>1877</v>
      </c>
      <c r="D1912" s="948">
        <v>1.33</v>
      </c>
    </row>
    <row r="1913" spans="1:4" x14ac:dyDescent="0.25">
      <c r="A1913" s="947">
        <v>89222</v>
      </c>
      <c r="B1913" s="945" t="s">
        <v>28198</v>
      </c>
      <c r="C1913" s="947" t="s">
        <v>1877</v>
      </c>
      <c r="D1913" s="948">
        <v>0.3</v>
      </c>
    </row>
    <row r="1914" spans="1:4" x14ac:dyDescent="0.25">
      <c r="A1914" s="947">
        <v>89223</v>
      </c>
      <c r="B1914" s="945" t="s">
        <v>28199</v>
      </c>
      <c r="C1914" s="947" t="s">
        <v>1877</v>
      </c>
      <c r="D1914" s="948">
        <v>1.45</v>
      </c>
    </row>
    <row r="1915" spans="1:4" x14ac:dyDescent="0.25">
      <c r="A1915" s="947">
        <v>89224</v>
      </c>
      <c r="B1915" s="945" t="s">
        <v>28200</v>
      </c>
      <c r="C1915" s="947" t="s">
        <v>1877</v>
      </c>
      <c r="D1915" s="948">
        <v>2.87</v>
      </c>
    </row>
    <row r="1916" spans="1:4" x14ac:dyDescent="0.25">
      <c r="A1916" s="947">
        <v>89274</v>
      </c>
      <c r="B1916" s="945" t="s">
        <v>28201</v>
      </c>
      <c r="C1916" s="947" t="s">
        <v>1877</v>
      </c>
      <c r="D1916" s="948">
        <v>1.62</v>
      </c>
    </row>
    <row r="1917" spans="1:4" x14ac:dyDescent="0.25">
      <c r="A1917" s="947">
        <v>89275</v>
      </c>
      <c r="B1917" s="945" t="s">
        <v>28202</v>
      </c>
      <c r="C1917" s="947" t="s">
        <v>1877</v>
      </c>
      <c r="D1917" s="948">
        <v>0.37</v>
      </c>
    </row>
    <row r="1918" spans="1:4" x14ac:dyDescent="0.25">
      <c r="A1918" s="947">
        <v>89276</v>
      </c>
      <c r="B1918" s="945" t="s">
        <v>28203</v>
      </c>
      <c r="C1918" s="947" t="s">
        <v>1877</v>
      </c>
      <c r="D1918" s="948">
        <v>2.02</v>
      </c>
    </row>
    <row r="1919" spans="1:4" x14ac:dyDescent="0.25">
      <c r="A1919" s="947">
        <v>89277</v>
      </c>
      <c r="B1919" s="945" t="s">
        <v>28204</v>
      </c>
      <c r="C1919" s="947" t="s">
        <v>1877</v>
      </c>
      <c r="D1919" s="948">
        <v>8.83</v>
      </c>
    </row>
    <row r="1920" spans="1:4" x14ac:dyDescent="0.25">
      <c r="A1920" s="947">
        <v>90646</v>
      </c>
      <c r="B1920" s="945" t="s">
        <v>22406</v>
      </c>
      <c r="C1920" s="947" t="s">
        <v>1877</v>
      </c>
      <c r="D1920" s="948">
        <v>0.72</v>
      </c>
    </row>
    <row r="1921" spans="1:4" x14ac:dyDescent="0.25">
      <c r="A1921" s="947">
        <v>90647</v>
      </c>
      <c r="B1921" s="945" t="s">
        <v>22407</v>
      </c>
      <c r="C1921" s="947" t="s">
        <v>1877</v>
      </c>
      <c r="D1921" s="948">
        <v>0.16</v>
      </c>
    </row>
    <row r="1922" spans="1:4" x14ac:dyDescent="0.25">
      <c r="A1922" s="947">
        <v>90648</v>
      </c>
      <c r="B1922" s="945" t="s">
        <v>22408</v>
      </c>
      <c r="C1922" s="947" t="s">
        <v>1877</v>
      </c>
      <c r="D1922" s="948">
        <v>0.79</v>
      </c>
    </row>
    <row r="1923" spans="1:4" x14ac:dyDescent="0.25">
      <c r="A1923" s="947">
        <v>90649</v>
      </c>
      <c r="B1923" s="945" t="s">
        <v>22409</v>
      </c>
      <c r="C1923" s="947" t="s">
        <v>1877</v>
      </c>
      <c r="D1923" s="948">
        <v>11.12</v>
      </c>
    </row>
    <row r="1924" spans="1:4" x14ac:dyDescent="0.25">
      <c r="A1924" s="947">
        <v>90652</v>
      </c>
      <c r="B1924" s="945" t="s">
        <v>22410</v>
      </c>
      <c r="C1924" s="947" t="s">
        <v>1877</v>
      </c>
      <c r="D1924" s="948">
        <v>3.99</v>
      </c>
    </row>
    <row r="1925" spans="1:4" x14ac:dyDescent="0.25">
      <c r="A1925" s="947">
        <v>90653</v>
      </c>
      <c r="B1925" s="945" t="s">
        <v>22411</v>
      </c>
      <c r="C1925" s="947" t="s">
        <v>1877</v>
      </c>
      <c r="D1925" s="948">
        <v>0.92</v>
      </c>
    </row>
    <row r="1926" spans="1:4" x14ac:dyDescent="0.25">
      <c r="A1926" s="947">
        <v>90654</v>
      </c>
      <c r="B1926" s="945" t="s">
        <v>22412</v>
      </c>
      <c r="C1926" s="947" t="s">
        <v>1877</v>
      </c>
      <c r="D1926" s="948">
        <v>4.37</v>
      </c>
    </row>
    <row r="1927" spans="1:4" x14ac:dyDescent="0.25">
      <c r="A1927" s="947">
        <v>90655</v>
      </c>
      <c r="B1927" s="945" t="s">
        <v>22413</v>
      </c>
      <c r="C1927" s="947" t="s">
        <v>1877</v>
      </c>
      <c r="D1927" s="948">
        <v>7.32</v>
      </c>
    </row>
    <row r="1928" spans="1:4" x14ac:dyDescent="0.25">
      <c r="A1928" s="947">
        <v>90658</v>
      </c>
      <c r="B1928" s="945" t="s">
        <v>22414</v>
      </c>
      <c r="C1928" s="947" t="s">
        <v>1877</v>
      </c>
      <c r="D1928" s="948">
        <v>4.28</v>
      </c>
    </row>
    <row r="1929" spans="1:4" x14ac:dyDescent="0.25">
      <c r="A1929" s="947">
        <v>90659</v>
      </c>
      <c r="B1929" s="945" t="s">
        <v>22415</v>
      </c>
      <c r="C1929" s="947" t="s">
        <v>1877</v>
      </c>
      <c r="D1929" s="948">
        <v>0.99</v>
      </c>
    </row>
    <row r="1930" spans="1:4" x14ac:dyDescent="0.25">
      <c r="A1930" s="947">
        <v>90660</v>
      </c>
      <c r="B1930" s="945" t="s">
        <v>22417</v>
      </c>
      <c r="C1930" s="947" t="s">
        <v>1877</v>
      </c>
      <c r="D1930" s="948">
        <v>4.68</v>
      </c>
    </row>
    <row r="1931" spans="1:4" x14ac:dyDescent="0.25">
      <c r="A1931" s="947">
        <v>90661</v>
      </c>
      <c r="B1931" s="945" t="s">
        <v>22418</v>
      </c>
      <c r="C1931" s="947" t="s">
        <v>1877</v>
      </c>
      <c r="D1931" s="948">
        <v>7.32</v>
      </c>
    </row>
    <row r="1932" spans="1:4" x14ac:dyDescent="0.25">
      <c r="A1932" s="947">
        <v>89019</v>
      </c>
      <c r="B1932" s="945" t="s">
        <v>40409</v>
      </c>
      <c r="C1932" s="947" t="s">
        <v>1877</v>
      </c>
      <c r="D1932" s="948">
        <v>0.28999999999999998</v>
      </c>
    </row>
    <row r="1933" spans="1:4" x14ac:dyDescent="0.25">
      <c r="A1933" s="947">
        <v>89020</v>
      </c>
      <c r="B1933" s="945" t="s">
        <v>40410</v>
      </c>
      <c r="C1933" s="947" t="s">
        <v>1877</v>
      </c>
      <c r="D1933" s="948">
        <v>0.06</v>
      </c>
    </row>
    <row r="1934" spans="1:4" x14ac:dyDescent="0.25">
      <c r="A1934" s="947">
        <v>5800</v>
      </c>
      <c r="B1934" s="945" t="s">
        <v>40405</v>
      </c>
      <c r="C1934" s="947" t="s">
        <v>1877</v>
      </c>
      <c r="D1934" s="948">
        <v>0.32</v>
      </c>
    </row>
    <row r="1935" spans="1:4" x14ac:dyDescent="0.25">
      <c r="A1935" s="947">
        <v>53866</v>
      </c>
      <c r="B1935" s="945" t="s">
        <v>40406</v>
      </c>
      <c r="C1935" s="947" t="s">
        <v>1877</v>
      </c>
      <c r="D1935" s="948">
        <v>2.19</v>
      </c>
    </row>
    <row r="1936" spans="1:4" x14ac:dyDescent="0.25">
      <c r="A1936" s="947">
        <v>90639</v>
      </c>
      <c r="B1936" s="945" t="s">
        <v>22402</v>
      </c>
      <c r="C1936" s="947" t="s">
        <v>1877</v>
      </c>
      <c r="D1936" s="948">
        <v>6.13</v>
      </c>
    </row>
    <row r="1937" spans="1:4" x14ac:dyDescent="0.25">
      <c r="A1937" s="947">
        <v>90640</v>
      </c>
      <c r="B1937" s="945" t="s">
        <v>22403</v>
      </c>
      <c r="C1937" s="947" t="s">
        <v>1877</v>
      </c>
      <c r="D1937" s="948">
        <v>1.41</v>
      </c>
    </row>
    <row r="1938" spans="1:4" x14ac:dyDescent="0.25">
      <c r="A1938" s="947">
        <v>90641</v>
      </c>
      <c r="B1938" s="945" t="s">
        <v>22404</v>
      </c>
      <c r="C1938" s="947" t="s">
        <v>1877</v>
      </c>
      <c r="D1938" s="948">
        <v>6.71</v>
      </c>
    </row>
    <row r="1939" spans="1:4" x14ac:dyDescent="0.25">
      <c r="A1939" s="947">
        <v>90642</v>
      </c>
      <c r="B1939" s="945" t="s">
        <v>22405</v>
      </c>
      <c r="C1939" s="947" t="s">
        <v>1877</v>
      </c>
      <c r="D1939" s="948">
        <v>13.25</v>
      </c>
    </row>
    <row r="1940" spans="1:4" x14ac:dyDescent="0.25">
      <c r="A1940" s="947">
        <v>102806</v>
      </c>
      <c r="B1940" s="945" t="s">
        <v>50481</v>
      </c>
      <c r="C1940" s="947" t="s">
        <v>1877</v>
      </c>
      <c r="D1940" s="948">
        <v>0</v>
      </c>
    </row>
    <row r="1941" spans="1:4" x14ac:dyDescent="0.25">
      <c r="A1941" s="947">
        <v>102807</v>
      </c>
      <c r="B1941" s="945" t="s">
        <v>50482</v>
      </c>
      <c r="C1941" s="947" t="s">
        <v>1877</v>
      </c>
      <c r="D1941" s="948">
        <v>0</v>
      </c>
    </row>
    <row r="1942" spans="1:4" x14ac:dyDescent="0.25">
      <c r="A1942" s="947">
        <v>102808</v>
      </c>
      <c r="B1942" s="945" t="s">
        <v>50483</v>
      </c>
      <c r="C1942" s="947" t="s">
        <v>1877</v>
      </c>
      <c r="D1942" s="948">
        <v>0</v>
      </c>
    </row>
    <row r="1943" spans="1:4" x14ac:dyDescent="0.25">
      <c r="A1943" s="947">
        <v>102809</v>
      </c>
      <c r="B1943" s="945" t="s">
        <v>28253</v>
      </c>
      <c r="C1943" s="947" t="s">
        <v>1877</v>
      </c>
      <c r="D1943" s="948">
        <v>15.72</v>
      </c>
    </row>
    <row r="1944" spans="1:4" x14ac:dyDescent="0.25">
      <c r="A1944" s="947">
        <v>92140</v>
      </c>
      <c r="B1944" s="945" t="s">
        <v>22525</v>
      </c>
      <c r="C1944" s="947" t="s">
        <v>1877</v>
      </c>
      <c r="D1944" s="948">
        <v>4.72</v>
      </c>
    </row>
    <row r="1945" spans="1:4" x14ac:dyDescent="0.25">
      <c r="A1945" s="947">
        <v>92142</v>
      </c>
      <c r="B1945" s="945" t="s">
        <v>22527</v>
      </c>
      <c r="C1945" s="947" t="s">
        <v>1877</v>
      </c>
      <c r="D1945" s="948">
        <v>0.59</v>
      </c>
    </row>
    <row r="1946" spans="1:4" x14ac:dyDescent="0.25">
      <c r="A1946" s="947">
        <v>92141</v>
      </c>
      <c r="B1946" s="945" t="s">
        <v>22526</v>
      </c>
      <c r="C1946" s="947" t="s">
        <v>1877</v>
      </c>
      <c r="D1946" s="948">
        <v>1.45</v>
      </c>
    </row>
    <row r="1947" spans="1:4" x14ac:dyDescent="0.25">
      <c r="A1947" s="947">
        <v>92143</v>
      </c>
      <c r="B1947" s="945" t="s">
        <v>22528</v>
      </c>
      <c r="C1947" s="947" t="s">
        <v>1877</v>
      </c>
      <c r="D1947" s="948">
        <v>5.9</v>
      </c>
    </row>
    <row r="1948" spans="1:4" x14ac:dyDescent="0.25">
      <c r="A1948" s="947">
        <v>92144</v>
      </c>
      <c r="B1948" s="945" t="s">
        <v>22529</v>
      </c>
      <c r="C1948" s="947" t="s">
        <v>1877</v>
      </c>
      <c r="D1948" s="948">
        <v>41.54</v>
      </c>
    </row>
    <row r="1949" spans="1:4" x14ac:dyDescent="0.25">
      <c r="A1949" s="947">
        <v>92133</v>
      </c>
      <c r="B1949" s="945" t="s">
        <v>22520</v>
      </c>
      <c r="C1949" s="947" t="s">
        <v>1877</v>
      </c>
      <c r="D1949" s="948">
        <v>12.9</v>
      </c>
    </row>
    <row r="1950" spans="1:4" x14ac:dyDescent="0.25">
      <c r="A1950" s="947">
        <v>92135</v>
      </c>
      <c r="B1950" s="945" t="s">
        <v>22522</v>
      </c>
      <c r="C1950" s="947" t="s">
        <v>1877</v>
      </c>
      <c r="D1950" s="948">
        <v>1.61</v>
      </c>
    </row>
    <row r="1951" spans="1:4" x14ac:dyDescent="0.25">
      <c r="A1951" s="947">
        <v>92134</v>
      </c>
      <c r="B1951" s="945" t="s">
        <v>22521</v>
      </c>
      <c r="C1951" s="947" t="s">
        <v>1877</v>
      </c>
      <c r="D1951" s="948">
        <v>3.97</v>
      </c>
    </row>
    <row r="1952" spans="1:4" x14ac:dyDescent="0.25">
      <c r="A1952" s="947">
        <v>92136</v>
      </c>
      <c r="B1952" s="945" t="s">
        <v>22523</v>
      </c>
      <c r="C1952" s="947" t="s">
        <v>1877</v>
      </c>
      <c r="D1952" s="948">
        <v>16.12</v>
      </c>
    </row>
    <row r="1953" spans="1:4" x14ac:dyDescent="0.25">
      <c r="A1953" s="947">
        <v>92137</v>
      </c>
      <c r="B1953" s="945" t="s">
        <v>22524</v>
      </c>
      <c r="C1953" s="947" t="s">
        <v>1877</v>
      </c>
      <c r="D1953" s="948">
        <v>37.159999999999997</v>
      </c>
    </row>
    <row r="1954" spans="1:4" x14ac:dyDescent="0.25">
      <c r="A1954" s="947">
        <v>91380</v>
      </c>
      <c r="B1954" s="945" t="s">
        <v>22481</v>
      </c>
      <c r="C1954" s="947" t="s">
        <v>1877</v>
      </c>
      <c r="D1954" s="948">
        <v>29.82</v>
      </c>
    </row>
    <row r="1955" spans="1:4" x14ac:dyDescent="0.25">
      <c r="A1955" s="947">
        <v>91382</v>
      </c>
      <c r="B1955" s="945" t="s">
        <v>22483</v>
      </c>
      <c r="C1955" s="947" t="s">
        <v>1877</v>
      </c>
      <c r="D1955" s="948">
        <v>4.63</v>
      </c>
    </row>
    <row r="1956" spans="1:4" x14ac:dyDescent="0.25">
      <c r="A1956" s="947">
        <v>91381</v>
      </c>
      <c r="B1956" s="945" t="s">
        <v>22482</v>
      </c>
      <c r="C1956" s="947" t="s">
        <v>1877</v>
      </c>
      <c r="D1956" s="948">
        <v>11.46</v>
      </c>
    </row>
    <row r="1957" spans="1:4" x14ac:dyDescent="0.25">
      <c r="A1957" s="947">
        <v>91383</v>
      </c>
      <c r="B1957" s="945" t="s">
        <v>22485</v>
      </c>
      <c r="C1957" s="947" t="s">
        <v>1877</v>
      </c>
      <c r="D1957" s="948">
        <v>53.68</v>
      </c>
    </row>
    <row r="1958" spans="1:4" x14ac:dyDescent="0.25">
      <c r="A1958" s="947">
        <v>91384</v>
      </c>
      <c r="B1958" s="945" t="s">
        <v>22486</v>
      </c>
      <c r="C1958" s="947" t="s">
        <v>1877</v>
      </c>
      <c r="D1958" s="948">
        <v>149.54</v>
      </c>
    </row>
    <row r="1959" spans="1:4" x14ac:dyDescent="0.25">
      <c r="A1959" s="947">
        <v>96030</v>
      </c>
      <c r="B1959" s="945" t="s">
        <v>22645</v>
      </c>
      <c r="C1959" s="947" t="s">
        <v>1877</v>
      </c>
      <c r="D1959" s="948">
        <v>36.29</v>
      </c>
    </row>
    <row r="1960" spans="1:4" x14ac:dyDescent="0.25">
      <c r="A1960" s="947">
        <v>96032</v>
      </c>
      <c r="B1960" s="945" t="s">
        <v>22647</v>
      </c>
      <c r="C1960" s="947" t="s">
        <v>1877</v>
      </c>
      <c r="D1960" s="948">
        <v>5.14</v>
      </c>
    </row>
    <row r="1961" spans="1:4" x14ac:dyDescent="0.25">
      <c r="A1961" s="947">
        <v>96031</v>
      </c>
      <c r="B1961" s="945" t="s">
        <v>22646</v>
      </c>
      <c r="C1961" s="947" t="s">
        <v>1877</v>
      </c>
      <c r="D1961" s="948">
        <v>12.79</v>
      </c>
    </row>
    <row r="1962" spans="1:4" x14ac:dyDescent="0.25">
      <c r="A1962" s="947">
        <v>96033</v>
      </c>
      <c r="B1962" s="945" t="s">
        <v>22648</v>
      </c>
      <c r="C1962" s="947" t="s">
        <v>1877</v>
      </c>
      <c r="D1962" s="948">
        <v>59.07</v>
      </c>
    </row>
    <row r="1963" spans="1:4" x14ac:dyDescent="0.25">
      <c r="A1963" s="947">
        <v>96034</v>
      </c>
      <c r="B1963" s="945" t="s">
        <v>22649</v>
      </c>
      <c r="C1963" s="947" t="s">
        <v>1877</v>
      </c>
      <c r="D1963" s="948">
        <v>149.54</v>
      </c>
    </row>
    <row r="1964" spans="1:4" x14ac:dyDescent="0.25">
      <c r="A1964" s="947">
        <v>89870</v>
      </c>
      <c r="B1964" s="945" t="s">
        <v>22374</v>
      </c>
      <c r="C1964" s="947" t="s">
        <v>1877</v>
      </c>
      <c r="D1964" s="948">
        <v>41.7</v>
      </c>
    </row>
    <row r="1965" spans="1:4" x14ac:dyDescent="0.25">
      <c r="A1965" s="947">
        <v>89872</v>
      </c>
      <c r="B1965" s="945" t="s">
        <v>22376</v>
      </c>
      <c r="C1965" s="947" t="s">
        <v>1877</v>
      </c>
      <c r="D1965" s="948">
        <v>5.96</v>
      </c>
    </row>
    <row r="1966" spans="1:4" x14ac:dyDescent="0.25">
      <c r="A1966" s="947">
        <v>89871</v>
      </c>
      <c r="B1966" s="945" t="s">
        <v>22375</v>
      </c>
      <c r="C1966" s="947" t="s">
        <v>1877</v>
      </c>
      <c r="D1966" s="948">
        <v>14.75</v>
      </c>
    </row>
    <row r="1967" spans="1:4" x14ac:dyDescent="0.25">
      <c r="A1967" s="947">
        <v>89873</v>
      </c>
      <c r="B1967" s="945" t="s">
        <v>22377</v>
      </c>
      <c r="C1967" s="947" t="s">
        <v>1877</v>
      </c>
      <c r="D1967" s="948">
        <v>71.569999999999993</v>
      </c>
    </row>
    <row r="1968" spans="1:4" x14ac:dyDescent="0.25">
      <c r="A1968" s="947">
        <v>89874</v>
      </c>
      <c r="B1968" s="945" t="s">
        <v>22378</v>
      </c>
      <c r="C1968" s="947" t="s">
        <v>1877</v>
      </c>
      <c r="D1968" s="948">
        <v>185.95</v>
      </c>
    </row>
    <row r="1969" spans="1:4" x14ac:dyDescent="0.25">
      <c r="A1969" s="947">
        <v>89878</v>
      </c>
      <c r="B1969" s="945" t="s">
        <v>22379</v>
      </c>
      <c r="C1969" s="947" t="s">
        <v>1877</v>
      </c>
      <c r="D1969" s="948">
        <v>44.55</v>
      </c>
    </row>
    <row r="1970" spans="1:4" x14ac:dyDescent="0.25">
      <c r="A1970" s="947">
        <v>89880</v>
      </c>
      <c r="B1970" s="945" t="s">
        <v>22381</v>
      </c>
      <c r="C1970" s="947" t="s">
        <v>1877</v>
      </c>
      <c r="D1970" s="948">
        <v>6.26</v>
      </c>
    </row>
    <row r="1971" spans="1:4" x14ac:dyDescent="0.25">
      <c r="A1971" s="947">
        <v>89879</v>
      </c>
      <c r="B1971" s="945" t="s">
        <v>22380</v>
      </c>
      <c r="C1971" s="947" t="s">
        <v>1877</v>
      </c>
      <c r="D1971" s="948">
        <v>15.5</v>
      </c>
    </row>
    <row r="1972" spans="1:4" x14ac:dyDescent="0.25">
      <c r="A1972" s="947">
        <v>89881</v>
      </c>
      <c r="B1972" s="945" t="s">
        <v>22382</v>
      </c>
      <c r="C1972" s="947" t="s">
        <v>1877</v>
      </c>
      <c r="D1972" s="948">
        <v>75.739999999999995</v>
      </c>
    </row>
    <row r="1973" spans="1:4" x14ac:dyDescent="0.25">
      <c r="A1973" s="947">
        <v>89882</v>
      </c>
      <c r="B1973" s="945" t="s">
        <v>22383</v>
      </c>
      <c r="C1973" s="947" t="s">
        <v>1877</v>
      </c>
      <c r="D1973" s="948">
        <v>214.54</v>
      </c>
    </row>
    <row r="1974" spans="1:4" x14ac:dyDescent="0.25">
      <c r="A1974" s="947">
        <v>7058</v>
      </c>
      <c r="B1974" s="945" t="s">
        <v>22216</v>
      </c>
      <c r="C1974" s="947" t="s">
        <v>1877</v>
      </c>
      <c r="D1974" s="948">
        <v>23.44</v>
      </c>
    </row>
    <row r="1975" spans="1:4" x14ac:dyDescent="0.25">
      <c r="A1975" s="947">
        <v>91402</v>
      </c>
      <c r="B1975" s="945" t="s">
        <v>22493</v>
      </c>
      <c r="C1975" s="947" t="s">
        <v>1877</v>
      </c>
      <c r="D1975" s="948">
        <v>3.65</v>
      </c>
    </row>
    <row r="1976" spans="1:4" x14ac:dyDescent="0.25">
      <c r="A1976" s="947">
        <v>7059</v>
      </c>
      <c r="B1976" s="945" t="s">
        <v>22217</v>
      </c>
      <c r="C1976" s="947" t="s">
        <v>1877</v>
      </c>
      <c r="D1976" s="948">
        <v>9.0299999999999994</v>
      </c>
    </row>
    <row r="1977" spans="1:4" x14ac:dyDescent="0.25">
      <c r="A1977" s="947">
        <v>7060</v>
      </c>
      <c r="B1977" s="945" t="s">
        <v>22218</v>
      </c>
      <c r="C1977" s="947" t="s">
        <v>1877</v>
      </c>
      <c r="D1977" s="948">
        <v>42.28</v>
      </c>
    </row>
    <row r="1978" spans="1:4" x14ac:dyDescent="0.25">
      <c r="A1978" s="947">
        <v>7061</v>
      </c>
      <c r="B1978" s="945" t="s">
        <v>22219</v>
      </c>
      <c r="C1978" s="947" t="s">
        <v>1877</v>
      </c>
      <c r="D1978" s="948">
        <v>85.94</v>
      </c>
    </row>
    <row r="1979" spans="1:4" x14ac:dyDescent="0.25">
      <c r="A1979" s="947">
        <v>91367</v>
      </c>
      <c r="B1979" s="945" t="s">
        <v>22474</v>
      </c>
      <c r="C1979" s="947" t="s">
        <v>1877</v>
      </c>
      <c r="D1979" s="948">
        <v>22.66</v>
      </c>
    </row>
    <row r="1980" spans="1:4" x14ac:dyDescent="0.25">
      <c r="A1980" s="947">
        <v>91369</v>
      </c>
      <c r="B1980" s="945" t="s">
        <v>22476</v>
      </c>
      <c r="C1980" s="947" t="s">
        <v>1877</v>
      </c>
      <c r="D1980" s="948">
        <v>3.52</v>
      </c>
    </row>
    <row r="1981" spans="1:4" x14ac:dyDescent="0.25">
      <c r="A1981" s="947">
        <v>91368</v>
      </c>
      <c r="B1981" s="945" t="s">
        <v>22475</v>
      </c>
      <c r="C1981" s="947" t="s">
        <v>1877</v>
      </c>
      <c r="D1981" s="948">
        <v>8.7100000000000009</v>
      </c>
    </row>
    <row r="1982" spans="1:4" x14ac:dyDescent="0.25">
      <c r="A1982" s="947">
        <v>5695</v>
      </c>
      <c r="B1982" s="945" t="s">
        <v>22173</v>
      </c>
      <c r="C1982" s="947" t="s">
        <v>1877</v>
      </c>
      <c r="D1982" s="948">
        <v>40.869999999999997</v>
      </c>
    </row>
    <row r="1983" spans="1:4" x14ac:dyDescent="0.25">
      <c r="A1983" s="947">
        <v>53792</v>
      </c>
      <c r="B1983" s="945" t="s">
        <v>22226</v>
      </c>
      <c r="C1983" s="947" t="s">
        <v>1877</v>
      </c>
      <c r="D1983" s="948">
        <v>106.82</v>
      </c>
    </row>
    <row r="1984" spans="1:4" x14ac:dyDescent="0.25">
      <c r="A1984" s="947">
        <v>92237</v>
      </c>
      <c r="B1984" s="945" t="s">
        <v>22530</v>
      </c>
      <c r="C1984" s="947" t="s">
        <v>1877</v>
      </c>
      <c r="D1984" s="948">
        <v>31.63</v>
      </c>
    </row>
    <row r="1985" spans="1:4" x14ac:dyDescent="0.25">
      <c r="A1985" s="947">
        <v>92239</v>
      </c>
      <c r="B1985" s="945" t="s">
        <v>22532</v>
      </c>
      <c r="C1985" s="947" t="s">
        <v>1877</v>
      </c>
      <c r="D1985" s="948">
        <v>5.15</v>
      </c>
    </row>
    <row r="1986" spans="1:4" x14ac:dyDescent="0.25">
      <c r="A1986" s="947">
        <v>92238</v>
      </c>
      <c r="B1986" s="945" t="s">
        <v>22531</v>
      </c>
      <c r="C1986" s="947" t="s">
        <v>1877</v>
      </c>
      <c r="D1986" s="948">
        <v>12.75</v>
      </c>
    </row>
    <row r="1987" spans="1:4" x14ac:dyDescent="0.25">
      <c r="A1987" s="947">
        <v>92240</v>
      </c>
      <c r="B1987" s="945" t="s">
        <v>22533</v>
      </c>
      <c r="C1987" s="947" t="s">
        <v>1877</v>
      </c>
      <c r="D1987" s="948">
        <v>56.92</v>
      </c>
    </row>
    <row r="1988" spans="1:4" x14ac:dyDescent="0.25">
      <c r="A1988" s="947">
        <v>92241</v>
      </c>
      <c r="B1988" s="945" t="s">
        <v>22534</v>
      </c>
      <c r="C1988" s="947" t="s">
        <v>1877</v>
      </c>
      <c r="D1988" s="948">
        <v>291.2</v>
      </c>
    </row>
    <row r="1989" spans="1:4" x14ac:dyDescent="0.25">
      <c r="A1989" s="947">
        <v>91640</v>
      </c>
      <c r="B1989" s="945" t="s">
        <v>22506</v>
      </c>
      <c r="C1989" s="947" t="s">
        <v>1877</v>
      </c>
      <c r="D1989" s="948">
        <v>43.47</v>
      </c>
    </row>
    <row r="1990" spans="1:4" x14ac:dyDescent="0.25">
      <c r="A1990" s="947">
        <v>91642</v>
      </c>
      <c r="B1990" s="945" t="s">
        <v>22508</v>
      </c>
      <c r="C1990" s="947" t="s">
        <v>1877</v>
      </c>
      <c r="D1990" s="948">
        <v>7.1</v>
      </c>
    </row>
    <row r="1991" spans="1:4" x14ac:dyDescent="0.25">
      <c r="A1991" s="947">
        <v>91641</v>
      </c>
      <c r="B1991" s="945" t="s">
        <v>22507</v>
      </c>
      <c r="C1991" s="947" t="s">
        <v>1877</v>
      </c>
      <c r="D1991" s="948">
        <v>17.559999999999999</v>
      </c>
    </row>
    <row r="1992" spans="1:4" x14ac:dyDescent="0.25">
      <c r="A1992" s="947">
        <v>91643</v>
      </c>
      <c r="B1992" s="945" t="s">
        <v>22509</v>
      </c>
      <c r="C1992" s="947" t="s">
        <v>1877</v>
      </c>
      <c r="D1992" s="948">
        <v>78.56</v>
      </c>
    </row>
    <row r="1993" spans="1:4" x14ac:dyDescent="0.25">
      <c r="A1993" s="947">
        <v>91644</v>
      </c>
      <c r="B1993" s="945" t="s">
        <v>22510</v>
      </c>
      <c r="C1993" s="947" t="s">
        <v>1877</v>
      </c>
      <c r="D1993" s="948">
        <v>317.64</v>
      </c>
    </row>
    <row r="1994" spans="1:4" x14ac:dyDescent="0.25">
      <c r="A1994" s="947">
        <v>92105</v>
      </c>
      <c r="B1994" s="945" t="s">
        <v>28217</v>
      </c>
      <c r="C1994" s="947" t="s">
        <v>1877</v>
      </c>
      <c r="D1994" s="948">
        <v>202.92</v>
      </c>
    </row>
    <row r="1995" spans="1:4" x14ac:dyDescent="0.25">
      <c r="A1995" s="947">
        <v>92101</v>
      </c>
      <c r="B1995" s="945" t="s">
        <v>28213</v>
      </c>
      <c r="C1995" s="947" t="s">
        <v>1877</v>
      </c>
      <c r="D1995" s="948">
        <v>47.63</v>
      </c>
    </row>
    <row r="1996" spans="1:4" x14ac:dyDescent="0.25">
      <c r="A1996" s="947">
        <v>92103</v>
      </c>
      <c r="B1996" s="945" t="s">
        <v>28215</v>
      </c>
      <c r="C1996" s="947" t="s">
        <v>1877</v>
      </c>
      <c r="D1996" s="948">
        <v>5.96</v>
      </c>
    </row>
    <row r="1997" spans="1:4" x14ac:dyDescent="0.25">
      <c r="A1997" s="947">
        <v>92102</v>
      </c>
      <c r="B1997" s="945" t="s">
        <v>28214</v>
      </c>
      <c r="C1997" s="947" t="s">
        <v>1877</v>
      </c>
      <c r="D1997" s="948">
        <v>14.75</v>
      </c>
    </row>
    <row r="1998" spans="1:4" x14ac:dyDescent="0.25">
      <c r="A1998" s="947">
        <v>92104</v>
      </c>
      <c r="B1998" s="945" t="s">
        <v>28216</v>
      </c>
      <c r="C1998" s="947" t="s">
        <v>1877</v>
      </c>
      <c r="D1998" s="948">
        <v>74.64</v>
      </c>
    </row>
    <row r="1999" spans="1:4" x14ac:dyDescent="0.25">
      <c r="A1999" s="947">
        <v>91396</v>
      </c>
      <c r="B1999" s="945" t="s">
        <v>22490</v>
      </c>
      <c r="C1999" s="947" t="s">
        <v>1877</v>
      </c>
      <c r="D1999" s="948">
        <v>29.71</v>
      </c>
    </row>
    <row r="2000" spans="1:4" x14ac:dyDescent="0.25">
      <c r="A2000" s="947">
        <v>91398</v>
      </c>
      <c r="B2000" s="945" t="s">
        <v>22492</v>
      </c>
      <c r="C2000" s="947" t="s">
        <v>1877</v>
      </c>
      <c r="D2000" s="948">
        <v>4.6399999999999997</v>
      </c>
    </row>
    <row r="2001" spans="1:4" x14ac:dyDescent="0.25">
      <c r="A2001" s="947">
        <v>91397</v>
      </c>
      <c r="B2001" s="945" t="s">
        <v>22491</v>
      </c>
      <c r="C2001" s="947" t="s">
        <v>1877</v>
      </c>
      <c r="D2001" s="948">
        <v>11.5</v>
      </c>
    </row>
    <row r="2002" spans="1:4" x14ac:dyDescent="0.25">
      <c r="A2002" s="947">
        <v>5763</v>
      </c>
      <c r="B2002" s="945" t="s">
        <v>22197</v>
      </c>
      <c r="C2002" s="947" t="s">
        <v>1877</v>
      </c>
      <c r="D2002" s="948">
        <v>52.76</v>
      </c>
    </row>
    <row r="2003" spans="1:4" x14ac:dyDescent="0.25">
      <c r="A2003" s="947">
        <v>53831</v>
      </c>
      <c r="B2003" s="945" t="s">
        <v>22238</v>
      </c>
      <c r="C2003" s="947" t="s">
        <v>1877</v>
      </c>
      <c r="D2003" s="948">
        <v>202.92</v>
      </c>
    </row>
    <row r="2004" spans="1:4" x14ac:dyDescent="0.25">
      <c r="A2004" s="947">
        <v>91359</v>
      </c>
      <c r="B2004" s="945" t="s">
        <v>22471</v>
      </c>
      <c r="C2004" s="947" t="s">
        <v>1877</v>
      </c>
      <c r="D2004" s="948">
        <v>21.41</v>
      </c>
    </row>
    <row r="2005" spans="1:4" x14ac:dyDescent="0.25">
      <c r="A2005" s="947">
        <v>91361</v>
      </c>
      <c r="B2005" s="945" t="s">
        <v>22473</v>
      </c>
      <c r="C2005" s="947" t="s">
        <v>1877</v>
      </c>
      <c r="D2005" s="948">
        <v>3.31</v>
      </c>
    </row>
    <row r="2006" spans="1:4" x14ac:dyDescent="0.25">
      <c r="A2006" s="947">
        <v>91360</v>
      </c>
      <c r="B2006" s="945" t="s">
        <v>22472</v>
      </c>
      <c r="C2006" s="947" t="s">
        <v>1877</v>
      </c>
      <c r="D2006" s="948">
        <v>8.1999999999999993</v>
      </c>
    </row>
    <row r="2007" spans="1:4" x14ac:dyDescent="0.25">
      <c r="A2007" s="947">
        <v>53882</v>
      </c>
      <c r="B2007" s="945" t="s">
        <v>22249</v>
      </c>
      <c r="C2007" s="947" t="s">
        <v>1877</v>
      </c>
      <c r="D2007" s="948">
        <v>37.68</v>
      </c>
    </row>
    <row r="2008" spans="1:4" x14ac:dyDescent="0.25">
      <c r="A2008" s="947">
        <v>5747</v>
      </c>
      <c r="B2008" s="945" t="s">
        <v>22194</v>
      </c>
      <c r="C2008" s="947" t="s">
        <v>1877</v>
      </c>
      <c r="D2008" s="948">
        <v>166.77</v>
      </c>
    </row>
    <row r="2009" spans="1:4" x14ac:dyDescent="0.25">
      <c r="A2009" s="947">
        <v>104699</v>
      </c>
      <c r="B2009" s="945" t="s">
        <v>50484</v>
      </c>
      <c r="C2009" s="947" t="s">
        <v>1877</v>
      </c>
      <c r="D2009" s="948">
        <v>0</v>
      </c>
    </row>
    <row r="2010" spans="1:4" x14ac:dyDescent="0.25">
      <c r="A2010" s="947">
        <v>104702</v>
      </c>
      <c r="B2010" s="945" t="s">
        <v>50485</v>
      </c>
      <c r="C2010" s="947" t="s">
        <v>1877</v>
      </c>
      <c r="D2010" s="948">
        <v>0</v>
      </c>
    </row>
    <row r="2011" spans="1:4" x14ac:dyDescent="0.25">
      <c r="A2011" s="947">
        <v>104700</v>
      </c>
      <c r="B2011" s="945" t="s">
        <v>50486</v>
      </c>
      <c r="C2011" s="947" t="s">
        <v>1877</v>
      </c>
      <c r="D2011" s="948">
        <v>0</v>
      </c>
    </row>
    <row r="2012" spans="1:4" x14ac:dyDescent="0.25">
      <c r="A2012" s="947">
        <v>104701</v>
      </c>
      <c r="B2012" s="945" t="s">
        <v>50487</v>
      </c>
      <c r="C2012" s="947" t="s">
        <v>1877</v>
      </c>
      <c r="D2012" s="948">
        <v>0</v>
      </c>
    </row>
    <row r="2013" spans="1:4" x14ac:dyDescent="0.25">
      <c r="A2013" s="947">
        <v>104703</v>
      </c>
      <c r="B2013" s="945" t="s">
        <v>28298</v>
      </c>
      <c r="C2013" s="947" t="s">
        <v>1877</v>
      </c>
      <c r="D2013" s="948">
        <v>97.55</v>
      </c>
    </row>
    <row r="2014" spans="1:4" x14ac:dyDescent="0.25">
      <c r="A2014" s="947">
        <v>91390</v>
      </c>
      <c r="B2014" s="945" t="s">
        <v>22487</v>
      </c>
      <c r="C2014" s="947" t="s">
        <v>1877</v>
      </c>
      <c r="D2014" s="948">
        <v>19.7</v>
      </c>
    </row>
    <row r="2015" spans="1:4" x14ac:dyDescent="0.25">
      <c r="A2015" s="947">
        <v>91392</v>
      </c>
      <c r="B2015" s="945" t="s">
        <v>22489</v>
      </c>
      <c r="C2015" s="947" t="s">
        <v>1877</v>
      </c>
      <c r="D2015" s="948">
        <v>3.17</v>
      </c>
    </row>
    <row r="2016" spans="1:4" x14ac:dyDescent="0.25">
      <c r="A2016" s="947">
        <v>91391</v>
      </c>
      <c r="B2016" s="945" t="s">
        <v>22488</v>
      </c>
      <c r="C2016" s="947" t="s">
        <v>1877</v>
      </c>
      <c r="D2016" s="948">
        <v>7.85</v>
      </c>
    </row>
    <row r="2017" spans="1:4" x14ac:dyDescent="0.25">
      <c r="A2017" s="947">
        <v>73335</v>
      </c>
      <c r="B2017" s="945" t="s">
        <v>22257</v>
      </c>
      <c r="C2017" s="947" t="s">
        <v>1877</v>
      </c>
      <c r="D2017" s="948">
        <v>35.909999999999997</v>
      </c>
    </row>
    <row r="2018" spans="1:4" x14ac:dyDescent="0.25">
      <c r="A2018" s="947">
        <v>73340</v>
      </c>
      <c r="B2018" s="945" t="s">
        <v>22258</v>
      </c>
      <c r="C2018" s="947" t="s">
        <v>1877</v>
      </c>
      <c r="D2018" s="948">
        <v>163.22999999999999</v>
      </c>
    </row>
    <row r="2019" spans="1:4" x14ac:dyDescent="0.25">
      <c r="A2019" s="947">
        <v>89264</v>
      </c>
      <c r="B2019" s="945" t="s">
        <v>22363</v>
      </c>
      <c r="C2019" s="947" t="s">
        <v>1877</v>
      </c>
      <c r="D2019" s="948">
        <v>21.59</v>
      </c>
    </row>
    <row r="2020" spans="1:4" x14ac:dyDescent="0.25">
      <c r="A2020" s="947">
        <v>89266</v>
      </c>
      <c r="B2020" s="945" t="s">
        <v>22365</v>
      </c>
      <c r="C2020" s="947" t="s">
        <v>1877</v>
      </c>
      <c r="D2020" s="948">
        <v>3.47</v>
      </c>
    </row>
    <row r="2021" spans="1:4" x14ac:dyDescent="0.25">
      <c r="A2021" s="947">
        <v>89265</v>
      </c>
      <c r="B2021" s="945" t="s">
        <v>22364</v>
      </c>
      <c r="C2021" s="947" t="s">
        <v>1877</v>
      </c>
      <c r="D2021" s="948">
        <v>8.6</v>
      </c>
    </row>
    <row r="2022" spans="1:4" x14ac:dyDescent="0.25">
      <c r="A2022" s="947">
        <v>5705</v>
      </c>
      <c r="B2022" s="945" t="s">
        <v>22175</v>
      </c>
      <c r="C2022" s="947" t="s">
        <v>1877</v>
      </c>
      <c r="D2022" s="948">
        <v>39.369999999999997</v>
      </c>
    </row>
    <row r="2023" spans="1:4" x14ac:dyDescent="0.25">
      <c r="A2023" s="947">
        <v>53797</v>
      </c>
      <c r="B2023" s="945" t="s">
        <v>22228</v>
      </c>
      <c r="C2023" s="947" t="s">
        <v>1877</v>
      </c>
      <c r="D2023" s="948">
        <v>122.85</v>
      </c>
    </row>
    <row r="2024" spans="1:4" x14ac:dyDescent="0.25">
      <c r="A2024" s="947">
        <v>91354</v>
      </c>
      <c r="B2024" s="945" t="s">
        <v>22468</v>
      </c>
      <c r="C2024" s="947" t="s">
        <v>1877</v>
      </c>
      <c r="D2024" s="948">
        <v>18.05</v>
      </c>
    </row>
    <row r="2025" spans="1:4" x14ac:dyDescent="0.25">
      <c r="A2025" s="947">
        <v>91356</v>
      </c>
      <c r="B2025" s="945" t="s">
        <v>22470</v>
      </c>
      <c r="C2025" s="947" t="s">
        <v>1877</v>
      </c>
      <c r="D2025" s="948">
        <v>3</v>
      </c>
    </row>
    <row r="2026" spans="1:4" x14ac:dyDescent="0.25">
      <c r="A2026" s="947">
        <v>91355</v>
      </c>
      <c r="B2026" s="945" t="s">
        <v>22469</v>
      </c>
      <c r="C2026" s="947" t="s">
        <v>1877</v>
      </c>
      <c r="D2026" s="948">
        <v>7.42</v>
      </c>
    </row>
    <row r="2027" spans="1:4" x14ac:dyDescent="0.25">
      <c r="A2027" s="947">
        <v>5751</v>
      </c>
      <c r="B2027" s="945" t="s">
        <v>22195</v>
      </c>
      <c r="C2027" s="947" t="s">
        <v>1877</v>
      </c>
      <c r="D2027" s="948">
        <v>33.85</v>
      </c>
    </row>
    <row r="2028" spans="1:4" x14ac:dyDescent="0.25">
      <c r="A2028" s="947">
        <v>53827</v>
      </c>
      <c r="B2028" s="945" t="s">
        <v>22236</v>
      </c>
      <c r="C2028" s="947" t="s">
        <v>1877</v>
      </c>
      <c r="D2028" s="948">
        <v>120.26</v>
      </c>
    </row>
    <row r="2029" spans="1:4" x14ac:dyDescent="0.25">
      <c r="A2029" s="947">
        <v>91375</v>
      </c>
      <c r="B2029" s="945" t="s">
        <v>22478</v>
      </c>
      <c r="C2029" s="947" t="s">
        <v>1877</v>
      </c>
      <c r="D2029" s="948">
        <v>19.82</v>
      </c>
    </row>
    <row r="2030" spans="1:4" x14ac:dyDescent="0.25">
      <c r="A2030" s="947">
        <v>91377</v>
      </c>
      <c r="B2030" s="945" t="s">
        <v>22480</v>
      </c>
      <c r="C2030" s="947" t="s">
        <v>1877</v>
      </c>
      <c r="D2030" s="948">
        <v>3.29</v>
      </c>
    </row>
    <row r="2031" spans="1:4" x14ac:dyDescent="0.25">
      <c r="A2031" s="947">
        <v>91376</v>
      </c>
      <c r="B2031" s="945" t="s">
        <v>22479</v>
      </c>
      <c r="C2031" s="947" t="s">
        <v>1877</v>
      </c>
      <c r="D2031" s="948">
        <v>8.14</v>
      </c>
    </row>
    <row r="2032" spans="1:4" x14ac:dyDescent="0.25">
      <c r="A2032" s="947">
        <v>5754</v>
      </c>
      <c r="B2032" s="945" t="s">
        <v>22196</v>
      </c>
      <c r="C2032" s="947" t="s">
        <v>1877</v>
      </c>
      <c r="D2032" s="948">
        <v>37.159999999999997</v>
      </c>
    </row>
    <row r="2033" spans="1:4" x14ac:dyDescent="0.25">
      <c r="A2033" s="947">
        <v>53829</v>
      </c>
      <c r="B2033" s="945" t="s">
        <v>22237</v>
      </c>
      <c r="C2033" s="947" t="s">
        <v>1877</v>
      </c>
      <c r="D2033" s="948">
        <v>122.85</v>
      </c>
    </row>
    <row r="2034" spans="1:4" x14ac:dyDescent="0.25">
      <c r="A2034" s="947">
        <v>91026</v>
      </c>
      <c r="B2034" s="945" t="s">
        <v>22454</v>
      </c>
      <c r="C2034" s="947" t="s">
        <v>1877</v>
      </c>
      <c r="D2034" s="948">
        <v>25.34</v>
      </c>
    </row>
    <row r="2035" spans="1:4" x14ac:dyDescent="0.25">
      <c r="A2035" s="947">
        <v>91028</v>
      </c>
      <c r="B2035" s="945" t="s">
        <v>22456</v>
      </c>
      <c r="C2035" s="947" t="s">
        <v>1877</v>
      </c>
      <c r="D2035" s="948">
        <v>4.0999999999999996</v>
      </c>
    </row>
    <row r="2036" spans="1:4" x14ac:dyDescent="0.25">
      <c r="A2036" s="947">
        <v>91027</v>
      </c>
      <c r="B2036" s="945" t="s">
        <v>22455</v>
      </c>
      <c r="C2036" s="947" t="s">
        <v>1877</v>
      </c>
      <c r="D2036" s="948">
        <v>10.17</v>
      </c>
    </row>
    <row r="2037" spans="1:4" x14ac:dyDescent="0.25">
      <c r="A2037" s="947">
        <v>91029</v>
      </c>
      <c r="B2037" s="945" t="s">
        <v>22457</v>
      </c>
      <c r="C2037" s="947" t="s">
        <v>1877</v>
      </c>
      <c r="D2037" s="948">
        <v>46.48</v>
      </c>
    </row>
    <row r="2038" spans="1:4" x14ac:dyDescent="0.25">
      <c r="A2038" s="947">
        <v>91030</v>
      </c>
      <c r="B2038" s="945" t="s">
        <v>22458</v>
      </c>
      <c r="C2038" s="947" t="s">
        <v>1877</v>
      </c>
      <c r="D2038" s="948">
        <v>154.72</v>
      </c>
    </row>
    <row r="2039" spans="1:4" x14ac:dyDescent="0.25">
      <c r="A2039" s="947">
        <v>102812</v>
      </c>
      <c r="B2039" s="945" t="s">
        <v>50488</v>
      </c>
      <c r="C2039" s="947" t="s">
        <v>1877</v>
      </c>
      <c r="D2039" s="948">
        <v>0</v>
      </c>
    </row>
    <row r="2040" spans="1:4" x14ac:dyDescent="0.25">
      <c r="A2040" s="947">
        <v>102813</v>
      </c>
      <c r="B2040" s="945" t="s">
        <v>50489</v>
      </c>
      <c r="C2040" s="947" t="s">
        <v>1877</v>
      </c>
      <c r="D2040" s="948">
        <v>0</v>
      </c>
    </row>
    <row r="2041" spans="1:4" x14ac:dyDescent="0.25">
      <c r="A2041" s="947">
        <v>102814</v>
      </c>
      <c r="B2041" s="945" t="s">
        <v>50490</v>
      </c>
      <c r="C2041" s="947" t="s">
        <v>1877</v>
      </c>
      <c r="D2041" s="948">
        <v>0</v>
      </c>
    </row>
    <row r="2042" spans="1:4" x14ac:dyDescent="0.25">
      <c r="A2042" s="947">
        <v>102815</v>
      </c>
      <c r="B2042" s="945" t="s">
        <v>28254</v>
      </c>
      <c r="C2042" s="947" t="s">
        <v>1877</v>
      </c>
      <c r="D2042" s="948">
        <v>3.91</v>
      </c>
    </row>
    <row r="2043" spans="1:4" x14ac:dyDescent="0.25">
      <c r="A2043" s="947">
        <v>91529</v>
      </c>
      <c r="B2043" s="945" t="s">
        <v>22496</v>
      </c>
      <c r="C2043" s="947" t="s">
        <v>1877</v>
      </c>
      <c r="D2043" s="948">
        <v>0.84</v>
      </c>
    </row>
    <row r="2044" spans="1:4" x14ac:dyDescent="0.25">
      <c r="A2044" s="947">
        <v>91530</v>
      </c>
      <c r="B2044" s="945" t="s">
        <v>22497</v>
      </c>
      <c r="C2044" s="947" t="s">
        <v>1877</v>
      </c>
      <c r="D2044" s="948">
        <v>0.22</v>
      </c>
    </row>
    <row r="2045" spans="1:4" x14ac:dyDescent="0.25">
      <c r="A2045" s="947">
        <v>91531</v>
      </c>
      <c r="B2045" s="945" t="s">
        <v>22498</v>
      </c>
      <c r="C2045" s="947" t="s">
        <v>1877</v>
      </c>
      <c r="D2045" s="948">
        <v>1.05</v>
      </c>
    </row>
    <row r="2046" spans="1:4" x14ac:dyDescent="0.25">
      <c r="A2046" s="947">
        <v>91532</v>
      </c>
      <c r="B2046" s="945" t="s">
        <v>22499</v>
      </c>
      <c r="C2046" s="947" t="s">
        <v>1877</v>
      </c>
      <c r="D2046" s="948">
        <v>6.39</v>
      </c>
    </row>
    <row r="2047" spans="1:4" x14ac:dyDescent="0.25">
      <c r="A2047" s="947">
        <v>95260</v>
      </c>
      <c r="B2047" s="945" t="s">
        <v>22600</v>
      </c>
      <c r="C2047" s="947" t="s">
        <v>1877</v>
      </c>
      <c r="D2047" s="948">
        <v>0.68</v>
      </c>
    </row>
    <row r="2048" spans="1:4" x14ac:dyDescent="0.25">
      <c r="A2048" s="947">
        <v>95261</v>
      </c>
      <c r="B2048" s="945" t="s">
        <v>22601</v>
      </c>
      <c r="C2048" s="947" t="s">
        <v>1877</v>
      </c>
      <c r="D2048" s="948">
        <v>0.18</v>
      </c>
    </row>
    <row r="2049" spans="1:4" x14ac:dyDescent="0.25">
      <c r="A2049" s="947">
        <v>95262</v>
      </c>
      <c r="B2049" s="945" t="s">
        <v>22602</v>
      </c>
      <c r="C2049" s="947" t="s">
        <v>1877</v>
      </c>
      <c r="D2049" s="948">
        <v>0.85</v>
      </c>
    </row>
    <row r="2050" spans="1:4" x14ac:dyDescent="0.25">
      <c r="A2050" s="947">
        <v>95263</v>
      </c>
      <c r="B2050" s="945" t="s">
        <v>22603</v>
      </c>
      <c r="C2050" s="947" t="s">
        <v>1877</v>
      </c>
      <c r="D2050" s="948">
        <v>4.84</v>
      </c>
    </row>
    <row r="2051" spans="1:4" x14ac:dyDescent="0.25">
      <c r="A2051" s="947">
        <v>90968</v>
      </c>
      <c r="B2051" s="945" t="s">
        <v>22441</v>
      </c>
      <c r="C2051" s="947" t="s">
        <v>1877</v>
      </c>
      <c r="D2051" s="948">
        <v>6.66</v>
      </c>
    </row>
    <row r="2052" spans="1:4" x14ac:dyDescent="0.25">
      <c r="A2052" s="947">
        <v>90969</v>
      </c>
      <c r="B2052" s="945" t="s">
        <v>22442</v>
      </c>
      <c r="C2052" s="947" t="s">
        <v>1877</v>
      </c>
      <c r="D2052" s="948">
        <v>1.78</v>
      </c>
    </row>
    <row r="2053" spans="1:4" x14ac:dyDescent="0.25">
      <c r="A2053" s="947">
        <v>90970</v>
      </c>
      <c r="B2053" s="945" t="s">
        <v>22443</v>
      </c>
      <c r="C2053" s="947" t="s">
        <v>1877</v>
      </c>
      <c r="D2053" s="948">
        <v>8.34</v>
      </c>
    </row>
    <row r="2054" spans="1:4" x14ac:dyDescent="0.25">
      <c r="A2054" s="947">
        <v>90971</v>
      </c>
      <c r="B2054" s="945" t="s">
        <v>22444</v>
      </c>
      <c r="C2054" s="947" t="s">
        <v>1877</v>
      </c>
      <c r="D2054" s="948">
        <v>63.92</v>
      </c>
    </row>
    <row r="2055" spans="1:4" x14ac:dyDescent="0.25">
      <c r="A2055" s="947">
        <v>90992</v>
      </c>
      <c r="B2055" s="945" t="s">
        <v>22449</v>
      </c>
      <c r="C2055" s="947" t="s">
        <v>1877</v>
      </c>
      <c r="D2055" s="948">
        <v>7.9</v>
      </c>
    </row>
    <row r="2056" spans="1:4" x14ac:dyDescent="0.25">
      <c r="A2056" s="947">
        <v>90993</v>
      </c>
      <c r="B2056" s="945" t="s">
        <v>22450</v>
      </c>
      <c r="C2056" s="947" t="s">
        <v>1877</v>
      </c>
      <c r="D2056" s="948">
        <v>2.12</v>
      </c>
    </row>
    <row r="2057" spans="1:4" x14ac:dyDescent="0.25">
      <c r="A2057" s="947">
        <v>90994</v>
      </c>
      <c r="B2057" s="945" t="s">
        <v>22451</v>
      </c>
      <c r="C2057" s="947" t="s">
        <v>1877</v>
      </c>
      <c r="D2057" s="948">
        <v>9.89</v>
      </c>
    </row>
    <row r="2058" spans="1:4" x14ac:dyDescent="0.25">
      <c r="A2058" s="947">
        <v>90995</v>
      </c>
      <c r="B2058" s="945" t="s">
        <v>22452</v>
      </c>
      <c r="C2058" s="947" t="s">
        <v>1877</v>
      </c>
      <c r="D2058" s="948">
        <v>86.82</v>
      </c>
    </row>
    <row r="2059" spans="1:4" x14ac:dyDescent="0.25">
      <c r="A2059" s="947">
        <v>90957</v>
      </c>
      <c r="B2059" s="945" t="s">
        <v>22431</v>
      </c>
      <c r="C2059" s="947" t="s">
        <v>1877</v>
      </c>
      <c r="D2059" s="948">
        <v>4.97</v>
      </c>
    </row>
    <row r="2060" spans="1:4" x14ac:dyDescent="0.25">
      <c r="A2060" s="947">
        <v>90958</v>
      </c>
      <c r="B2060" s="945" t="s">
        <v>22433</v>
      </c>
      <c r="C2060" s="947" t="s">
        <v>1877</v>
      </c>
      <c r="D2060" s="948">
        <v>1.33</v>
      </c>
    </row>
    <row r="2061" spans="1:4" x14ac:dyDescent="0.25">
      <c r="A2061" s="947">
        <v>5797</v>
      </c>
      <c r="B2061" s="945" t="s">
        <v>22202</v>
      </c>
      <c r="C2061" s="947" t="s">
        <v>1877</v>
      </c>
      <c r="D2061" s="948">
        <v>6.22</v>
      </c>
    </row>
    <row r="2062" spans="1:4" x14ac:dyDescent="0.25">
      <c r="A2062" s="947">
        <v>53865</v>
      </c>
      <c r="B2062" s="945" t="s">
        <v>22248</v>
      </c>
      <c r="C2062" s="947" t="s">
        <v>1877</v>
      </c>
      <c r="D2062" s="948">
        <v>49.72</v>
      </c>
    </row>
    <row r="2063" spans="1:4" x14ac:dyDescent="0.25">
      <c r="A2063" s="947">
        <v>90975</v>
      </c>
      <c r="B2063" s="945" t="s">
        <v>22445</v>
      </c>
      <c r="C2063" s="947" t="s">
        <v>1877</v>
      </c>
      <c r="D2063" s="948">
        <v>16.920000000000002</v>
      </c>
    </row>
    <row r="2064" spans="1:4" x14ac:dyDescent="0.25">
      <c r="A2064" s="947">
        <v>90976</v>
      </c>
      <c r="B2064" s="945" t="s">
        <v>22446</v>
      </c>
      <c r="C2064" s="947" t="s">
        <v>1877</v>
      </c>
      <c r="D2064" s="948">
        <v>4.54</v>
      </c>
    </row>
    <row r="2065" spans="1:4" x14ac:dyDescent="0.25">
      <c r="A2065" s="947">
        <v>90977</v>
      </c>
      <c r="B2065" s="945" t="s">
        <v>22447</v>
      </c>
      <c r="C2065" s="947" t="s">
        <v>1877</v>
      </c>
      <c r="D2065" s="948">
        <v>21.17</v>
      </c>
    </row>
    <row r="2066" spans="1:4" x14ac:dyDescent="0.25">
      <c r="A2066" s="947">
        <v>90978</v>
      </c>
      <c r="B2066" s="945" t="s">
        <v>22448</v>
      </c>
      <c r="C2066" s="947" t="s">
        <v>1877</v>
      </c>
      <c r="D2066" s="948">
        <v>165.82</v>
      </c>
    </row>
    <row r="2067" spans="1:4" x14ac:dyDescent="0.25">
      <c r="A2067" s="947">
        <v>90960</v>
      </c>
      <c r="B2067" s="945" t="s">
        <v>22435</v>
      </c>
      <c r="C2067" s="947" t="s">
        <v>1877</v>
      </c>
      <c r="D2067" s="948">
        <v>6.64</v>
      </c>
    </row>
    <row r="2068" spans="1:4" x14ac:dyDescent="0.25">
      <c r="A2068" s="947">
        <v>90961</v>
      </c>
      <c r="B2068" s="945" t="s">
        <v>22437</v>
      </c>
      <c r="C2068" s="947" t="s">
        <v>1877</v>
      </c>
      <c r="D2068" s="948">
        <v>1.78</v>
      </c>
    </row>
    <row r="2069" spans="1:4" x14ac:dyDescent="0.25">
      <c r="A2069" s="947">
        <v>90962</v>
      </c>
      <c r="B2069" s="945" t="s">
        <v>22439</v>
      </c>
      <c r="C2069" s="947" t="s">
        <v>1877</v>
      </c>
      <c r="D2069" s="948">
        <v>8.31</v>
      </c>
    </row>
    <row r="2070" spans="1:4" x14ac:dyDescent="0.25">
      <c r="A2070" s="947">
        <v>90963</v>
      </c>
      <c r="B2070" s="945" t="s">
        <v>22440</v>
      </c>
      <c r="C2070" s="947" t="s">
        <v>1877</v>
      </c>
      <c r="D2070" s="948">
        <v>15.77</v>
      </c>
    </row>
    <row r="2071" spans="1:4" x14ac:dyDescent="0.25">
      <c r="A2071" s="947">
        <v>102966</v>
      </c>
      <c r="B2071" s="945" t="s">
        <v>52366</v>
      </c>
      <c r="C2071" s="947" t="s">
        <v>1877</v>
      </c>
      <c r="D2071" s="948">
        <v>0</v>
      </c>
    </row>
    <row r="2072" spans="1:4" x14ac:dyDescent="0.25">
      <c r="A2072" s="947">
        <v>102967</v>
      </c>
      <c r="B2072" s="945" t="s">
        <v>52367</v>
      </c>
      <c r="C2072" s="947" t="s">
        <v>1877</v>
      </c>
      <c r="D2072" s="948">
        <v>0</v>
      </c>
    </row>
    <row r="2073" spans="1:4" x14ac:dyDescent="0.25">
      <c r="A2073" s="947">
        <v>102968</v>
      </c>
      <c r="B2073" s="945" t="s">
        <v>52368</v>
      </c>
      <c r="C2073" s="947" t="s">
        <v>1877</v>
      </c>
      <c r="D2073" s="948">
        <v>0</v>
      </c>
    </row>
    <row r="2074" spans="1:4" x14ac:dyDescent="0.25">
      <c r="A2074" s="947">
        <v>102969</v>
      </c>
      <c r="B2074" s="945" t="s">
        <v>28273</v>
      </c>
      <c r="C2074" s="947" t="s">
        <v>1877</v>
      </c>
      <c r="D2074" s="948">
        <v>0.17</v>
      </c>
    </row>
    <row r="2075" spans="1:4" x14ac:dyDescent="0.25">
      <c r="A2075" s="947">
        <v>102818</v>
      </c>
      <c r="B2075" s="945" t="s">
        <v>52369</v>
      </c>
      <c r="C2075" s="947" t="s">
        <v>1877</v>
      </c>
      <c r="D2075" s="948">
        <v>0</v>
      </c>
    </row>
    <row r="2076" spans="1:4" x14ac:dyDescent="0.25">
      <c r="A2076" s="947">
        <v>102819</v>
      </c>
      <c r="B2076" s="945" t="s">
        <v>52370</v>
      </c>
      <c r="C2076" s="947" t="s">
        <v>1877</v>
      </c>
      <c r="D2076" s="948">
        <v>0</v>
      </c>
    </row>
    <row r="2077" spans="1:4" x14ac:dyDescent="0.25">
      <c r="A2077" s="947">
        <v>102820</v>
      </c>
      <c r="B2077" s="945" t="s">
        <v>52371</v>
      </c>
      <c r="C2077" s="947" t="s">
        <v>1877</v>
      </c>
      <c r="D2077" s="948">
        <v>0</v>
      </c>
    </row>
    <row r="2078" spans="1:4" x14ac:dyDescent="0.25">
      <c r="A2078" s="947">
        <v>102832</v>
      </c>
      <c r="B2078" s="945" t="s">
        <v>52372</v>
      </c>
      <c r="C2078" s="947" t="s">
        <v>1877</v>
      </c>
      <c r="D2078" s="948">
        <v>9.77</v>
      </c>
    </row>
    <row r="2079" spans="1:4" x14ac:dyDescent="0.25">
      <c r="A2079" s="947">
        <v>102823</v>
      </c>
      <c r="B2079" s="945" t="s">
        <v>50491</v>
      </c>
      <c r="C2079" s="947" t="s">
        <v>1877</v>
      </c>
      <c r="D2079" s="948">
        <v>0</v>
      </c>
    </row>
    <row r="2080" spans="1:4" x14ac:dyDescent="0.25">
      <c r="A2080" s="947">
        <v>102824</v>
      </c>
      <c r="B2080" s="945" t="s">
        <v>50492</v>
      </c>
      <c r="C2080" s="947" t="s">
        <v>1877</v>
      </c>
      <c r="D2080" s="948">
        <v>0</v>
      </c>
    </row>
    <row r="2081" spans="1:4" x14ac:dyDescent="0.25">
      <c r="A2081" s="947">
        <v>102825</v>
      </c>
      <c r="B2081" s="945" t="s">
        <v>50493</v>
      </c>
      <c r="C2081" s="947" t="s">
        <v>1877</v>
      </c>
      <c r="D2081" s="948">
        <v>0</v>
      </c>
    </row>
    <row r="2082" spans="1:4" x14ac:dyDescent="0.25">
      <c r="A2082" s="947">
        <v>102826</v>
      </c>
      <c r="B2082" s="945" t="s">
        <v>28255</v>
      </c>
      <c r="C2082" s="947" t="s">
        <v>1877</v>
      </c>
      <c r="D2082" s="948">
        <v>7.33</v>
      </c>
    </row>
    <row r="2083" spans="1:4" x14ac:dyDescent="0.25">
      <c r="A2083" s="947">
        <v>103934</v>
      </c>
      <c r="B2083" s="945" t="s">
        <v>52373</v>
      </c>
      <c r="C2083" s="947" t="s">
        <v>1877</v>
      </c>
      <c r="D2083" s="948">
        <v>0</v>
      </c>
    </row>
    <row r="2084" spans="1:4" x14ac:dyDescent="0.25">
      <c r="A2084" s="947">
        <v>103935</v>
      </c>
      <c r="B2084" s="945" t="s">
        <v>52374</v>
      </c>
      <c r="C2084" s="947" t="s">
        <v>1877</v>
      </c>
      <c r="D2084" s="948">
        <v>0</v>
      </c>
    </row>
    <row r="2085" spans="1:4" x14ac:dyDescent="0.25">
      <c r="A2085" s="947">
        <v>103936</v>
      </c>
      <c r="B2085" s="945" t="s">
        <v>52375</v>
      </c>
      <c r="C2085" s="947" t="s">
        <v>1877</v>
      </c>
      <c r="D2085" s="948">
        <v>0</v>
      </c>
    </row>
    <row r="2086" spans="1:4" x14ac:dyDescent="0.25">
      <c r="A2086" s="947">
        <v>103937</v>
      </c>
      <c r="B2086" s="945" t="s">
        <v>52376</v>
      </c>
      <c r="C2086" s="947" t="s">
        <v>1877</v>
      </c>
      <c r="D2086" s="948">
        <v>1.75</v>
      </c>
    </row>
    <row r="2087" spans="1:4" x14ac:dyDescent="0.25">
      <c r="A2087" s="947">
        <v>103940</v>
      </c>
      <c r="B2087" s="945" t="s">
        <v>52377</v>
      </c>
      <c r="C2087" s="947" t="s">
        <v>1877</v>
      </c>
      <c r="D2087" s="948">
        <v>0</v>
      </c>
    </row>
    <row r="2088" spans="1:4" x14ac:dyDescent="0.25">
      <c r="A2088" s="947">
        <v>103941</v>
      </c>
      <c r="B2088" s="945" t="s">
        <v>52378</v>
      </c>
      <c r="C2088" s="947" t="s">
        <v>1877</v>
      </c>
      <c r="D2088" s="948">
        <v>0</v>
      </c>
    </row>
    <row r="2089" spans="1:4" x14ac:dyDescent="0.25">
      <c r="A2089" s="947">
        <v>103942</v>
      </c>
      <c r="B2089" s="945" t="s">
        <v>52379</v>
      </c>
      <c r="C2089" s="947" t="s">
        <v>1877</v>
      </c>
      <c r="D2089" s="948">
        <v>0</v>
      </c>
    </row>
    <row r="2090" spans="1:4" x14ac:dyDescent="0.25">
      <c r="A2090" s="947">
        <v>103943</v>
      </c>
      <c r="B2090" s="945" t="s">
        <v>52380</v>
      </c>
      <c r="C2090" s="947" t="s">
        <v>1877</v>
      </c>
      <c r="D2090" s="948">
        <v>1.75</v>
      </c>
    </row>
    <row r="2091" spans="1:4" x14ac:dyDescent="0.25">
      <c r="A2091" s="947">
        <v>91279</v>
      </c>
      <c r="B2091" s="945" t="s">
        <v>22464</v>
      </c>
      <c r="C2091" s="947" t="s">
        <v>1877</v>
      </c>
      <c r="D2091" s="948">
        <v>0.85</v>
      </c>
    </row>
    <row r="2092" spans="1:4" x14ac:dyDescent="0.25">
      <c r="A2092" s="947">
        <v>91280</v>
      </c>
      <c r="B2092" s="945" t="s">
        <v>22465</v>
      </c>
      <c r="C2092" s="947" t="s">
        <v>1877</v>
      </c>
      <c r="D2092" s="948">
        <v>0.19</v>
      </c>
    </row>
    <row r="2093" spans="1:4" x14ac:dyDescent="0.25">
      <c r="A2093" s="947">
        <v>91281</v>
      </c>
      <c r="B2093" s="945" t="s">
        <v>22466</v>
      </c>
      <c r="C2093" s="947" t="s">
        <v>1877</v>
      </c>
      <c r="D2093" s="948">
        <v>1.06</v>
      </c>
    </row>
    <row r="2094" spans="1:4" x14ac:dyDescent="0.25">
      <c r="A2094" s="947">
        <v>91282</v>
      </c>
      <c r="B2094" s="945" t="s">
        <v>22467</v>
      </c>
      <c r="C2094" s="947" t="s">
        <v>1877</v>
      </c>
      <c r="D2094" s="948">
        <v>9</v>
      </c>
    </row>
    <row r="2095" spans="1:4" x14ac:dyDescent="0.25">
      <c r="A2095" s="947">
        <v>95281</v>
      </c>
      <c r="B2095" s="945" t="s">
        <v>52381</v>
      </c>
      <c r="C2095" s="947" t="s">
        <v>1877</v>
      </c>
      <c r="D2095" s="948">
        <v>8.94</v>
      </c>
    </row>
    <row r="2096" spans="1:4" x14ac:dyDescent="0.25">
      <c r="A2096" s="947">
        <v>95278</v>
      </c>
      <c r="B2096" s="945" t="s">
        <v>28246</v>
      </c>
      <c r="C2096" s="947" t="s">
        <v>1877</v>
      </c>
      <c r="D2096" s="948">
        <v>0.67</v>
      </c>
    </row>
    <row r="2097" spans="1:4" x14ac:dyDescent="0.25">
      <c r="A2097" s="947">
        <v>95279</v>
      </c>
      <c r="B2097" s="945" t="s">
        <v>28247</v>
      </c>
      <c r="C2097" s="947" t="s">
        <v>1877</v>
      </c>
      <c r="D2097" s="948">
        <v>0.13</v>
      </c>
    </row>
    <row r="2098" spans="1:4" x14ac:dyDescent="0.25">
      <c r="A2098" s="947">
        <v>95280</v>
      </c>
      <c r="B2098" s="945" t="s">
        <v>28248</v>
      </c>
      <c r="C2098" s="947" t="s">
        <v>1877</v>
      </c>
      <c r="D2098" s="948">
        <v>0.65</v>
      </c>
    </row>
    <row r="2099" spans="1:4" x14ac:dyDescent="0.25">
      <c r="A2099" s="947">
        <v>95124</v>
      </c>
      <c r="B2099" s="945" t="s">
        <v>22587</v>
      </c>
      <c r="C2099" s="947" t="s">
        <v>1877</v>
      </c>
      <c r="D2099" s="948">
        <v>5.51</v>
      </c>
    </row>
    <row r="2100" spans="1:4" x14ac:dyDescent="0.25">
      <c r="A2100" s="947">
        <v>95123</v>
      </c>
      <c r="B2100" s="945" t="s">
        <v>22586</v>
      </c>
      <c r="C2100" s="947" t="s">
        <v>1877</v>
      </c>
      <c r="D2100" s="948">
        <v>17.87</v>
      </c>
    </row>
    <row r="2101" spans="1:4" x14ac:dyDescent="0.25">
      <c r="A2101" s="947">
        <v>95125</v>
      </c>
      <c r="B2101" s="945" t="s">
        <v>22588</v>
      </c>
      <c r="C2101" s="947" t="s">
        <v>1877</v>
      </c>
      <c r="D2101" s="948">
        <v>19.559999999999999</v>
      </c>
    </row>
    <row r="2102" spans="1:4" x14ac:dyDescent="0.25">
      <c r="A2102" s="947">
        <v>95126</v>
      </c>
      <c r="B2102" s="945" t="s">
        <v>40413</v>
      </c>
      <c r="C2102" s="947" t="s">
        <v>1877</v>
      </c>
      <c r="D2102" s="948">
        <v>155.28</v>
      </c>
    </row>
    <row r="2103" spans="1:4" x14ac:dyDescent="0.25">
      <c r="A2103" s="947">
        <v>92040</v>
      </c>
      <c r="B2103" s="945" t="s">
        <v>22516</v>
      </c>
      <c r="C2103" s="947" t="s">
        <v>1877</v>
      </c>
      <c r="D2103" s="948">
        <v>6.47</v>
      </c>
    </row>
    <row r="2104" spans="1:4" x14ac:dyDescent="0.25">
      <c r="A2104" s="947">
        <v>92041</v>
      </c>
      <c r="B2104" s="945" t="s">
        <v>22517</v>
      </c>
      <c r="C2104" s="947" t="s">
        <v>1877</v>
      </c>
      <c r="D2104" s="948">
        <v>1.33</v>
      </c>
    </row>
    <row r="2105" spans="1:4" x14ac:dyDescent="0.25">
      <c r="A2105" s="947">
        <v>92042</v>
      </c>
      <c r="B2105" s="945" t="s">
        <v>22518</v>
      </c>
      <c r="C2105" s="947" t="s">
        <v>1877</v>
      </c>
      <c r="D2105" s="948">
        <v>5.39</v>
      </c>
    </row>
    <row r="2106" spans="1:4" x14ac:dyDescent="0.25">
      <c r="A2106" s="947">
        <v>102829</v>
      </c>
      <c r="B2106" s="945" t="s">
        <v>50494</v>
      </c>
      <c r="C2106" s="947" t="s">
        <v>1877</v>
      </c>
      <c r="D2106" s="948">
        <v>0</v>
      </c>
    </row>
    <row r="2107" spans="1:4" x14ac:dyDescent="0.25">
      <c r="A2107" s="947">
        <v>102830</v>
      </c>
      <c r="B2107" s="945" t="s">
        <v>50495</v>
      </c>
      <c r="C2107" s="947" t="s">
        <v>1877</v>
      </c>
      <c r="D2107" s="948">
        <v>0</v>
      </c>
    </row>
    <row r="2108" spans="1:4" x14ac:dyDescent="0.25">
      <c r="A2108" s="947">
        <v>102831</v>
      </c>
      <c r="B2108" s="945" t="s">
        <v>50496</v>
      </c>
      <c r="C2108" s="947" t="s">
        <v>1877</v>
      </c>
      <c r="D2108" s="948">
        <v>0</v>
      </c>
    </row>
    <row r="2109" spans="1:4" x14ac:dyDescent="0.25">
      <c r="A2109" s="947">
        <v>92114</v>
      </c>
      <c r="B2109" s="945" t="s">
        <v>28222</v>
      </c>
      <c r="C2109" s="947" t="s">
        <v>1877</v>
      </c>
      <c r="D2109" s="948">
        <v>0.24</v>
      </c>
    </row>
    <row r="2110" spans="1:4" x14ac:dyDescent="0.25">
      <c r="A2110" s="947">
        <v>92115</v>
      </c>
      <c r="B2110" s="945" t="s">
        <v>28223</v>
      </c>
      <c r="C2110" s="947" t="s">
        <v>1877</v>
      </c>
      <c r="D2110" s="948">
        <v>0.05</v>
      </c>
    </row>
    <row r="2111" spans="1:4" x14ac:dyDescent="0.25">
      <c r="A2111" s="947">
        <v>92116</v>
      </c>
      <c r="B2111" s="945" t="s">
        <v>28224</v>
      </c>
      <c r="C2111" s="947" t="s">
        <v>1877</v>
      </c>
      <c r="D2111" s="948">
        <v>0.16</v>
      </c>
    </row>
    <row r="2112" spans="1:4" x14ac:dyDescent="0.25">
      <c r="A2112" s="947">
        <v>102912</v>
      </c>
      <c r="B2112" s="945" t="s">
        <v>50497</v>
      </c>
      <c r="C2112" s="947" t="s">
        <v>1877</v>
      </c>
      <c r="D2112" s="948">
        <v>0</v>
      </c>
    </row>
    <row r="2113" spans="1:4" x14ac:dyDescent="0.25">
      <c r="A2113" s="947">
        <v>102913</v>
      </c>
      <c r="B2113" s="945" t="s">
        <v>50498</v>
      </c>
      <c r="C2113" s="947" t="s">
        <v>1877</v>
      </c>
      <c r="D2113" s="948">
        <v>0</v>
      </c>
    </row>
    <row r="2114" spans="1:4" x14ac:dyDescent="0.25">
      <c r="A2114" s="947">
        <v>102914</v>
      </c>
      <c r="B2114" s="945" t="s">
        <v>50499</v>
      </c>
      <c r="C2114" s="947" t="s">
        <v>1877</v>
      </c>
      <c r="D2114" s="948">
        <v>0</v>
      </c>
    </row>
    <row r="2115" spans="1:4" x14ac:dyDescent="0.25">
      <c r="A2115" s="947">
        <v>102915</v>
      </c>
      <c r="B2115" s="945" t="s">
        <v>28266</v>
      </c>
      <c r="C2115" s="947" t="s">
        <v>1877</v>
      </c>
      <c r="D2115" s="948">
        <v>0.72</v>
      </c>
    </row>
    <row r="2116" spans="1:4" x14ac:dyDescent="0.25">
      <c r="A2116" s="947">
        <v>95716</v>
      </c>
      <c r="B2116" s="945" t="s">
        <v>22625</v>
      </c>
      <c r="C2116" s="947" t="s">
        <v>1877</v>
      </c>
      <c r="D2116" s="948">
        <v>72.459999999999994</v>
      </c>
    </row>
    <row r="2117" spans="1:4" x14ac:dyDescent="0.25">
      <c r="A2117" s="947">
        <v>95717</v>
      </c>
      <c r="B2117" s="945" t="s">
        <v>22626</v>
      </c>
      <c r="C2117" s="947" t="s">
        <v>1877</v>
      </c>
      <c r="D2117" s="948">
        <v>19.149999999999999</v>
      </c>
    </row>
    <row r="2118" spans="1:4" x14ac:dyDescent="0.25">
      <c r="A2118" s="947">
        <v>95718</v>
      </c>
      <c r="B2118" s="945" t="s">
        <v>22627</v>
      </c>
      <c r="C2118" s="947" t="s">
        <v>1877</v>
      </c>
      <c r="D2118" s="948">
        <v>90.58</v>
      </c>
    </row>
    <row r="2119" spans="1:4" x14ac:dyDescent="0.25">
      <c r="A2119" s="947">
        <v>95719</v>
      </c>
      <c r="B2119" s="945" t="s">
        <v>22628</v>
      </c>
      <c r="C2119" s="947" t="s">
        <v>1877</v>
      </c>
      <c r="D2119" s="948">
        <v>94.83</v>
      </c>
    </row>
    <row r="2120" spans="1:4" x14ac:dyDescent="0.25">
      <c r="A2120" s="947">
        <v>104715</v>
      </c>
      <c r="B2120" s="945" t="s">
        <v>52382</v>
      </c>
      <c r="C2120" s="947" t="s">
        <v>1877</v>
      </c>
      <c r="D2120" s="948">
        <v>94.83</v>
      </c>
    </row>
    <row r="2121" spans="1:4" x14ac:dyDescent="0.25">
      <c r="A2121" s="947">
        <v>104712</v>
      </c>
      <c r="B2121" s="945" t="s">
        <v>50500</v>
      </c>
      <c r="C2121" s="947" t="s">
        <v>1877</v>
      </c>
      <c r="D2121" s="948">
        <v>68.11</v>
      </c>
    </row>
    <row r="2122" spans="1:4" x14ac:dyDescent="0.25">
      <c r="A2122" s="947">
        <v>104713</v>
      </c>
      <c r="B2122" s="945" t="s">
        <v>50501</v>
      </c>
      <c r="C2122" s="947" t="s">
        <v>1877</v>
      </c>
      <c r="D2122" s="948">
        <v>18</v>
      </c>
    </row>
    <row r="2123" spans="1:4" x14ac:dyDescent="0.25">
      <c r="A2123" s="947">
        <v>104714</v>
      </c>
      <c r="B2123" s="945" t="s">
        <v>50502</v>
      </c>
      <c r="C2123" s="947" t="s">
        <v>1877</v>
      </c>
      <c r="D2123" s="948">
        <v>85.13</v>
      </c>
    </row>
    <row r="2124" spans="1:4" x14ac:dyDescent="0.25">
      <c r="A2124" s="947">
        <v>102894</v>
      </c>
      <c r="B2124" s="945" t="s">
        <v>50503</v>
      </c>
      <c r="C2124" s="947" t="s">
        <v>1877</v>
      </c>
      <c r="D2124" s="948">
        <v>0</v>
      </c>
    </row>
    <row r="2125" spans="1:4" x14ac:dyDescent="0.25">
      <c r="A2125" s="947">
        <v>104161</v>
      </c>
      <c r="B2125" s="945" t="s">
        <v>50504</v>
      </c>
      <c r="C2125" s="947" t="s">
        <v>1877</v>
      </c>
      <c r="D2125" s="948">
        <v>0</v>
      </c>
    </row>
    <row r="2126" spans="1:4" x14ac:dyDescent="0.25">
      <c r="A2126" s="947">
        <v>102896</v>
      </c>
      <c r="B2126" s="945" t="s">
        <v>50505</v>
      </c>
      <c r="C2126" s="947" t="s">
        <v>1877</v>
      </c>
      <c r="D2126" s="948">
        <v>0</v>
      </c>
    </row>
    <row r="2127" spans="1:4" x14ac:dyDescent="0.25">
      <c r="A2127" s="947">
        <v>102897</v>
      </c>
      <c r="B2127" s="945" t="s">
        <v>28264</v>
      </c>
      <c r="C2127" s="947" t="s">
        <v>1877</v>
      </c>
      <c r="D2127" s="948">
        <v>94.83</v>
      </c>
    </row>
    <row r="2128" spans="1:4" x14ac:dyDescent="0.25">
      <c r="A2128" s="947">
        <v>5627</v>
      </c>
      <c r="B2128" s="945" t="s">
        <v>22161</v>
      </c>
      <c r="C2128" s="947" t="s">
        <v>1877</v>
      </c>
      <c r="D2128" s="948">
        <v>52.33</v>
      </c>
    </row>
    <row r="2129" spans="1:4" x14ac:dyDescent="0.25">
      <c r="A2129" s="947">
        <v>5628</v>
      </c>
      <c r="B2129" s="945" t="s">
        <v>22162</v>
      </c>
      <c r="C2129" s="947" t="s">
        <v>1877</v>
      </c>
      <c r="D2129" s="948">
        <v>13.83</v>
      </c>
    </row>
    <row r="2130" spans="1:4" x14ac:dyDescent="0.25">
      <c r="A2130" s="947">
        <v>5629</v>
      </c>
      <c r="B2130" s="945" t="s">
        <v>22163</v>
      </c>
      <c r="C2130" s="947" t="s">
        <v>1877</v>
      </c>
      <c r="D2130" s="948">
        <v>65.41</v>
      </c>
    </row>
    <row r="2131" spans="1:4" x14ac:dyDescent="0.25">
      <c r="A2131" s="947">
        <v>5630</v>
      </c>
      <c r="B2131" s="945" t="s">
        <v>22164</v>
      </c>
      <c r="C2131" s="947" t="s">
        <v>1877</v>
      </c>
      <c r="D2131" s="948">
        <v>67.95</v>
      </c>
    </row>
    <row r="2132" spans="1:4" x14ac:dyDescent="0.25">
      <c r="A2132" s="947">
        <v>88900</v>
      </c>
      <c r="B2132" s="945" t="s">
        <v>22309</v>
      </c>
      <c r="C2132" s="947" t="s">
        <v>1877</v>
      </c>
      <c r="D2132" s="948">
        <v>59.21</v>
      </c>
    </row>
    <row r="2133" spans="1:4" x14ac:dyDescent="0.25">
      <c r="A2133" s="947">
        <v>88902</v>
      </c>
      <c r="B2133" s="945" t="s">
        <v>22310</v>
      </c>
      <c r="C2133" s="947" t="s">
        <v>1877</v>
      </c>
      <c r="D2133" s="948">
        <v>15.64</v>
      </c>
    </row>
    <row r="2134" spans="1:4" x14ac:dyDescent="0.25">
      <c r="A2134" s="947">
        <v>88903</v>
      </c>
      <c r="B2134" s="945" t="s">
        <v>22311</v>
      </c>
      <c r="C2134" s="947" t="s">
        <v>1877</v>
      </c>
      <c r="D2134" s="948">
        <v>74.010000000000005</v>
      </c>
    </row>
    <row r="2135" spans="1:4" x14ac:dyDescent="0.25">
      <c r="A2135" s="947">
        <v>88904</v>
      </c>
      <c r="B2135" s="945" t="s">
        <v>22312</v>
      </c>
      <c r="C2135" s="947" t="s">
        <v>1877</v>
      </c>
      <c r="D2135" s="948">
        <v>94.83</v>
      </c>
    </row>
    <row r="2136" spans="1:4" x14ac:dyDescent="0.25">
      <c r="A2136" s="947">
        <v>88569</v>
      </c>
      <c r="B2136" s="945" t="s">
        <v>22284</v>
      </c>
      <c r="C2136" s="947" t="s">
        <v>1877</v>
      </c>
      <c r="D2136" s="948">
        <v>3.71</v>
      </c>
    </row>
    <row r="2137" spans="1:4" x14ac:dyDescent="0.25">
      <c r="A2137" s="947">
        <v>88570</v>
      </c>
      <c r="B2137" s="945" t="s">
        <v>22285</v>
      </c>
      <c r="C2137" s="947" t="s">
        <v>1877</v>
      </c>
      <c r="D2137" s="948">
        <v>1.28</v>
      </c>
    </row>
    <row r="2138" spans="1:4" x14ac:dyDescent="0.25">
      <c r="A2138" s="947">
        <v>5765</v>
      </c>
      <c r="B2138" s="945" t="s">
        <v>22198</v>
      </c>
      <c r="C2138" s="947" t="s">
        <v>1877</v>
      </c>
      <c r="D2138" s="948">
        <v>4.6399999999999997</v>
      </c>
    </row>
    <row r="2139" spans="1:4" x14ac:dyDescent="0.25">
      <c r="A2139" s="947">
        <v>5766</v>
      </c>
      <c r="B2139" s="945" t="s">
        <v>22199</v>
      </c>
      <c r="C2139" s="947" t="s">
        <v>1877</v>
      </c>
      <c r="D2139" s="948">
        <v>2.98</v>
      </c>
    </row>
    <row r="2140" spans="1:4" x14ac:dyDescent="0.25">
      <c r="A2140" s="947">
        <v>91468</v>
      </c>
      <c r="B2140" s="945" t="s">
        <v>52383</v>
      </c>
      <c r="C2140" s="947" t="s">
        <v>1877</v>
      </c>
      <c r="D2140" s="948">
        <v>25.92</v>
      </c>
    </row>
    <row r="2141" spans="1:4" x14ac:dyDescent="0.25">
      <c r="A2141" s="947">
        <v>91484</v>
      </c>
      <c r="B2141" s="945" t="s">
        <v>52384</v>
      </c>
      <c r="C2141" s="947" t="s">
        <v>1877</v>
      </c>
      <c r="D2141" s="948">
        <v>4.0999999999999996</v>
      </c>
    </row>
    <row r="2142" spans="1:4" x14ac:dyDescent="0.25">
      <c r="A2142" s="947">
        <v>91469</v>
      </c>
      <c r="B2142" s="945" t="s">
        <v>52385</v>
      </c>
      <c r="C2142" s="947" t="s">
        <v>1877</v>
      </c>
      <c r="D2142" s="948">
        <v>10.15</v>
      </c>
    </row>
    <row r="2143" spans="1:4" x14ac:dyDescent="0.25">
      <c r="A2143" s="947">
        <v>83361</v>
      </c>
      <c r="B2143" s="945" t="s">
        <v>22259</v>
      </c>
      <c r="C2143" s="947" t="s">
        <v>1877</v>
      </c>
      <c r="D2143" s="948">
        <v>43.63</v>
      </c>
    </row>
    <row r="2144" spans="1:4" x14ac:dyDescent="0.25">
      <c r="A2144" s="947">
        <v>91485</v>
      </c>
      <c r="B2144" s="945" t="s">
        <v>52386</v>
      </c>
      <c r="C2144" s="947" t="s">
        <v>1877</v>
      </c>
      <c r="D2144" s="948">
        <v>163.22999999999999</v>
      </c>
    </row>
    <row r="2145" spans="1:4" x14ac:dyDescent="0.25">
      <c r="A2145" s="947">
        <v>102835</v>
      </c>
      <c r="B2145" s="945" t="s">
        <v>52387</v>
      </c>
      <c r="C2145" s="947" t="s">
        <v>1877</v>
      </c>
      <c r="D2145" s="948">
        <v>0</v>
      </c>
    </row>
    <row r="2146" spans="1:4" x14ac:dyDescent="0.25">
      <c r="A2146" s="947">
        <v>102836</v>
      </c>
      <c r="B2146" s="945" t="s">
        <v>52388</v>
      </c>
      <c r="C2146" s="947" t="s">
        <v>1877</v>
      </c>
      <c r="D2146" s="948">
        <v>0</v>
      </c>
    </row>
    <row r="2147" spans="1:4" x14ac:dyDescent="0.25">
      <c r="A2147" s="947">
        <v>102837</v>
      </c>
      <c r="B2147" s="945" t="s">
        <v>52389</v>
      </c>
      <c r="C2147" s="947" t="s">
        <v>1877</v>
      </c>
      <c r="D2147" s="948">
        <v>0</v>
      </c>
    </row>
    <row r="2148" spans="1:4" x14ac:dyDescent="0.25">
      <c r="A2148" s="947">
        <v>89230</v>
      </c>
      <c r="B2148" s="945" t="s">
        <v>22340</v>
      </c>
      <c r="C2148" s="947" t="s">
        <v>1877</v>
      </c>
      <c r="D2148" s="948">
        <v>114.32</v>
      </c>
    </row>
    <row r="2149" spans="1:4" x14ac:dyDescent="0.25">
      <c r="A2149" s="947">
        <v>89231</v>
      </c>
      <c r="B2149" s="945" t="s">
        <v>22341</v>
      </c>
      <c r="C2149" s="947" t="s">
        <v>1877</v>
      </c>
      <c r="D2149" s="948">
        <v>35</v>
      </c>
    </row>
    <row r="2150" spans="1:4" x14ac:dyDescent="0.25">
      <c r="A2150" s="947">
        <v>89232</v>
      </c>
      <c r="B2150" s="945" t="s">
        <v>22342</v>
      </c>
      <c r="C2150" s="947" t="s">
        <v>1877</v>
      </c>
      <c r="D2150" s="948">
        <v>203.93</v>
      </c>
    </row>
    <row r="2151" spans="1:4" x14ac:dyDescent="0.25">
      <c r="A2151" s="947">
        <v>89233</v>
      </c>
      <c r="B2151" s="945" t="s">
        <v>22343</v>
      </c>
      <c r="C2151" s="947" t="s">
        <v>1877</v>
      </c>
      <c r="D2151" s="948">
        <v>176.23</v>
      </c>
    </row>
    <row r="2152" spans="1:4" x14ac:dyDescent="0.25">
      <c r="A2152" s="947">
        <v>89236</v>
      </c>
      <c r="B2152" s="945" t="s">
        <v>22344</v>
      </c>
      <c r="C2152" s="947" t="s">
        <v>1877</v>
      </c>
      <c r="D2152" s="948">
        <v>267.06</v>
      </c>
    </row>
    <row r="2153" spans="1:4" x14ac:dyDescent="0.25">
      <c r="A2153" s="947">
        <v>89237</v>
      </c>
      <c r="B2153" s="945" t="s">
        <v>22345</v>
      </c>
      <c r="C2153" s="947" t="s">
        <v>1877</v>
      </c>
      <c r="D2153" s="948">
        <v>81.77</v>
      </c>
    </row>
    <row r="2154" spans="1:4" x14ac:dyDescent="0.25">
      <c r="A2154" s="947">
        <v>89238</v>
      </c>
      <c r="B2154" s="945" t="s">
        <v>22346</v>
      </c>
      <c r="C2154" s="947" t="s">
        <v>1877</v>
      </c>
      <c r="D2154" s="948">
        <v>476.37</v>
      </c>
    </row>
    <row r="2155" spans="1:4" x14ac:dyDescent="0.25">
      <c r="A2155" s="947">
        <v>89239</v>
      </c>
      <c r="B2155" s="945" t="s">
        <v>22347</v>
      </c>
      <c r="C2155" s="947" t="s">
        <v>1877</v>
      </c>
      <c r="D2155" s="948">
        <v>466.05</v>
      </c>
    </row>
    <row r="2156" spans="1:4" x14ac:dyDescent="0.25">
      <c r="A2156" s="947">
        <v>102930</v>
      </c>
      <c r="B2156" s="945" t="s">
        <v>50506</v>
      </c>
      <c r="C2156" s="947" t="s">
        <v>1877</v>
      </c>
      <c r="D2156" s="948">
        <v>0</v>
      </c>
    </row>
    <row r="2157" spans="1:4" x14ac:dyDescent="0.25">
      <c r="A2157" s="947">
        <v>102931</v>
      </c>
      <c r="B2157" s="945" t="s">
        <v>50507</v>
      </c>
      <c r="C2157" s="947" t="s">
        <v>1877</v>
      </c>
      <c r="D2157" s="948">
        <v>0</v>
      </c>
    </row>
    <row r="2158" spans="1:4" x14ac:dyDescent="0.25">
      <c r="A2158" s="947">
        <v>102932</v>
      </c>
      <c r="B2158" s="945" t="s">
        <v>50508</v>
      </c>
      <c r="C2158" s="947" t="s">
        <v>1877</v>
      </c>
      <c r="D2158" s="948">
        <v>0</v>
      </c>
    </row>
    <row r="2159" spans="1:4" x14ac:dyDescent="0.25">
      <c r="A2159" s="947">
        <v>102933</v>
      </c>
      <c r="B2159" s="945" t="s">
        <v>28268</v>
      </c>
      <c r="C2159" s="947" t="s">
        <v>1877</v>
      </c>
      <c r="D2159" s="948">
        <v>1.08</v>
      </c>
    </row>
    <row r="2160" spans="1:4" x14ac:dyDescent="0.25">
      <c r="A2160" s="947">
        <v>93411</v>
      </c>
      <c r="B2160" s="945" t="s">
        <v>22567</v>
      </c>
      <c r="C2160" s="947" t="s">
        <v>1877</v>
      </c>
      <c r="D2160" s="948">
        <v>0.36</v>
      </c>
    </row>
    <row r="2161" spans="1:4" x14ac:dyDescent="0.25">
      <c r="A2161" s="947">
        <v>93412</v>
      </c>
      <c r="B2161" s="945" t="s">
        <v>22568</v>
      </c>
      <c r="C2161" s="947" t="s">
        <v>1877</v>
      </c>
      <c r="D2161" s="948">
        <v>0.13</v>
      </c>
    </row>
    <row r="2162" spans="1:4" x14ac:dyDescent="0.25">
      <c r="A2162" s="947">
        <v>93413</v>
      </c>
      <c r="B2162" s="945" t="s">
        <v>22569</v>
      </c>
      <c r="C2162" s="947" t="s">
        <v>1877</v>
      </c>
      <c r="D2162" s="948">
        <v>0.32</v>
      </c>
    </row>
    <row r="2163" spans="1:4" x14ac:dyDescent="0.25">
      <c r="A2163" s="947">
        <v>93414</v>
      </c>
      <c r="B2163" s="945" t="s">
        <v>22570</v>
      </c>
      <c r="C2163" s="947" t="s">
        <v>1877</v>
      </c>
      <c r="D2163" s="948">
        <v>11.3</v>
      </c>
    </row>
    <row r="2164" spans="1:4" x14ac:dyDescent="0.25">
      <c r="A2164" s="947">
        <v>88855</v>
      </c>
      <c r="B2164" s="945" t="s">
        <v>40407</v>
      </c>
      <c r="C2164" s="947" t="s">
        <v>1877</v>
      </c>
      <c r="D2164" s="948">
        <v>3.31</v>
      </c>
    </row>
    <row r="2165" spans="1:4" x14ac:dyDescent="0.25">
      <c r="A2165" s="947">
        <v>88856</v>
      </c>
      <c r="B2165" s="945" t="s">
        <v>40408</v>
      </c>
      <c r="C2165" s="947" t="s">
        <v>1877</v>
      </c>
      <c r="D2165" s="948">
        <v>0.91</v>
      </c>
    </row>
    <row r="2166" spans="1:4" x14ac:dyDescent="0.25">
      <c r="A2166" s="947">
        <v>5658</v>
      </c>
      <c r="B2166" s="945" t="s">
        <v>40404</v>
      </c>
      <c r="C2166" s="947" t="s">
        <v>1877</v>
      </c>
      <c r="D2166" s="948">
        <v>2.2999999999999998</v>
      </c>
    </row>
    <row r="2167" spans="1:4" x14ac:dyDescent="0.25">
      <c r="A2167" s="947">
        <v>53840</v>
      </c>
      <c r="B2167" s="945" t="s">
        <v>22239</v>
      </c>
      <c r="C2167" s="947" t="s">
        <v>1877</v>
      </c>
      <c r="D2167" s="948">
        <v>2.6</v>
      </c>
    </row>
    <row r="2168" spans="1:4" x14ac:dyDescent="0.25">
      <c r="A2168" s="947">
        <v>87026</v>
      </c>
      <c r="B2168" s="945" t="s">
        <v>22265</v>
      </c>
      <c r="C2168" s="947" t="s">
        <v>1877</v>
      </c>
      <c r="D2168" s="948">
        <v>0.71</v>
      </c>
    </row>
    <row r="2169" spans="1:4" x14ac:dyDescent="0.25">
      <c r="A2169" s="947">
        <v>53841</v>
      </c>
      <c r="B2169" s="945" t="s">
        <v>22241</v>
      </c>
      <c r="C2169" s="947" t="s">
        <v>1877</v>
      </c>
      <c r="D2169" s="948">
        <v>1.8</v>
      </c>
    </row>
    <row r="2170" spans="1:4" x14ac:dyDescent="0.25">
      <c r="A2170" s="947">
        <v>95209</v>
      </c>
      <c r="B2170" s="945" t="s">
        <v>52390</v>
      </c>
      <c r="C2170" s="947" t="s">
        <v>1877</v>
      </c>
      <c r="D2170" s="948">
        <v>12.42</v>
      </c>
    </row>
    <row r="2171" spans="1:4" x14ac:dyDescent="0.25">
      <c r="A2171" s="947">
        <v>95210</v>
      </c>
      <c r="B2171" s="945" t="s">
        <v>52391</v>
      </c>
      <c r="C2171" s="947" t="s">
        <v>1877</v>
      </c>
      <c r="D2171" s="948">
        <v>58.74</v>
      </c>
    </row>
    <row r="2172" spans="1:4" x14ac:dyDescent="0.25">
      <c r="A2172" s="947">
        <v>95211</v>
      </c>
      <c r="B2172" s="945" t="s">
        <v>52392</v>
      </c>
      <c r="C2172" s="947" t="s">
        <v>1877</v>
      </c>
      <c r="D2172" s="948">
        <v>10.75</v>
      </c>
    </row>
    <row r="2173" spans="1:4" x14ac:dyDescent="0.25">
      <c r="A2173" s="947">
        <v>93267</v>
      </c>
      <c r="B2173" s="945" t="s">
        <v>52393</v>
      </c>
      <c r="C2173" s="947" t="s">
        <v>1877</v>
      </c>
      <c r="D2173" s="948">
        <v>26.66</v>
      </c>
    </row>
    <row r="2174" spans="1:4" x14ac:dyDescent="0.25">
      <c r="A2174" s="947">
        <v>93269</v>
      </c>
      <c r="B2174" s="945" t="s">
        <v>52394</v>
      </c>
      <c r="C2174" s="947" t="s">
        <v>1877</v>
      </c>
      <c r="D2174" s="948">
        <v>10</v>
      </c>
    </row>
    <row r="2175" spans="1:4" x14ac:dyDescent="0.25">
      <c r="A2175" s="947">
        <v>93270</v>
      </c>
      <c r="B2175" s="945" t="s">
        <v>52395</v>
      </c>
      <c r="C2175" s="947" t="s">
        <v>1877</v>
      </c>
      <c r="D2175" s="948">
        <v>25.92</v>
      </c>
    </row>
    <row r="2176" spans="1:4" x14ac:dyDescent="0.25">
      <c r="A2176" s="947">
        <v>93271</v>
      </c>
      <c r="B2176" s="945" t="s">
        <v>52396</v>
      </c>
      <c r="C2176" s="947" t="s">
        <v>1877</v>
      </c>
      <c r="D2176" s="948">
        <v>10.75</v>
      </c>
    </row>
    <row r="2177" spans="1:4" x14ac:dyDescent="0.25">
      <c r="A2177" s="947">
        <v>95208</v>
      </c>
      <c r="B2177" s="945" t="s">
        <v>52397</v>
      </c>
      <c r="C2177" s="947" t="s">
        <v>1877</v>
      </c>
      <c r="D2177" s="948">
        <v>53.71</v>
      </c>
    </row>
    <row r="2178" spans="1:4" x14ac:dyDescent="0.25">
      <c r="A2178" s="947">
        <v>83761</v>
      </c>
      <c r="B2178" s="945" t="s">
        <v>22260</v>
      </c>
      <c r="C2178" s="947" t="s">
        <v>1877</v>
      </c>
      <c r="D2178" s="948">
        <v>10.210000000000001</v>
      </c>
    </row>
    <row r="2179" spans="1:4" x14ac:dyDescent="0.25">
      <c r="A2179" s="947">
        <v>83764</v>
      </c>
      <c r="B2179" s="945" t="s">
        <v>22264</v>
      </c>
      <c r="C2179" s="947" t="s">
        <v>1877</v>
      </c>
      <c r="D2179" s="948">
        <v>3.6</v>
      </c>
    </row>
    <row r="2180" spans="1:4" x14ac:dyDescent="0.25">
      <c r="A2180" s="947">
        <v>83762</v>
      </c>
      <c r="B2180" s="945" t="s">
        <v>22261</v>
      </c>
      <c r="C2180" s="947" t="s">
        <v>1877</v>
      </c>
      <c r="D2180" s="948">
        <v>9.11</v>
      </c>
    </row>
    <row r="2181" spans="1:4" x14ac:dyDescent="0.25">
      <c r="A2181" s="947">
        <v>83763</v>
      </c>
      <c r="B2181" s="945" t="s">
        <v>22263</v>
      </c>
      <c r="C2181" s="947" t="s">
        <v>1877</v>
      </c>
      <c r="D2181" s="948">
        <v>52.94</v>
      </c>
    </row>
    <row r="2182" spans="1:4" x14ac:dyDescent="0.25">
      <c r="A2182" s="947">
        <v>95874</v>
      </c>
      <c r="B2182" s="945" t="s">
        <v>22632</v>
      </c>
      <c r="C2182" s="947" t="s">
        <v>1877</v>
      </c>
      <c r="D2182" s="948">
        <v>10.91</v>
      </c>
    </row>
    <row r="2183" spans="1:4" x14ac:dyDescent="0.25">
      <c r="A2183" s="947">
        <v>95869</v>
      </c>
      <c r="B2183" s="945" t="s">
        <v>22629</v>
      </c>
      <c r="C2183" s="947" t="s">
        <v>1877</v>
      </c>
      <c r="D2183" s="948">
        <v>3.84</v>
      </c>
    </row>
    <row r="2184" spans="1:4" x14ac:dyDescent="0.25">
      <c r="A2184" s="947">
        <v>95870</v>
      </c>
      <c r="B2184" s="945" t="s">
        <v>22630</v>
      </c>
      <c r="C2184" s="947" t="s">
        <v>1877</v>
      </c>
      <c r="D2184" s="948">
        <v>9.73</v>
      </c>
    </row>
    <row r="2185" spans="1:4" x14ac:dyDescent="0.25">
      <c r="A2185" s="947">
        <v>95871</v>
      </c>
      <c r="B2185" s="945" t="s">
        <v>22631</v>
      </c>
      <c r="C2185" s="947" t="s">
        <v>1877</v>
      </c>
      <c r="D2185" s="948">
        <v>287.98</v>
      </c>
    </row>
    <row r="2186" spans="1:4" x14ac:dyDescent="0.25">
      <c r="A2186" s="947">
        <v>104684</v>
      </c>
      <c r="B2186" s="945" t="s">
        <v>50509</v>
      </c>
      <c r="C2186" s="947" t="s">
        <v>1877</v>
      </c>
      <c r="D2186" s="948">
        <v>0</v>
      </c>
    </row>
    <row r="2187" spans="1:4" x14ac:dyDescent="0.25">
      <c r="A2187" s="947">
        <v>104685</v>
      </c>
      <c r="B2187" s="945" t="s">
        <v>50510</v>
      </c>
      <c r="C2187" s="947" t="s">
        <v>1877</v>
      </c>
      <c r="D2187" s="948">
        <v>0</v>
      </c>
    </row>
    <row r="2188" spans="1:4" x14ac:dyDescent="0.25">
      <c r="A2188" s="947">
        <v>104686</v>
      </c>
      <c r="B2188" s="945" t="s">
        <v>50511</v>
      </c>
      <c r="C2188" s="947" t="s">
        <v>1877</v>
      </c>
      <c r="D2188" s="948">
        <v>0</v>
      </c>
    </row>
    <row r="2189" spans="1:4" x14ac:dyDescent="0.25">
      <c r="A2189" s="947">
        <v>104687</v>
      </c>
      <c r="B2189" s="945" t="s">
        <v>28296</v>
      </c>
      <c r="C2189" s="947" t="s">
        <v>1877</v>
      </c>
      <c r="D2189" s="948">
        <v>474</v>
      </c>
    </row>
    <row r="2190" spans="1:4" x14ac:dyDescent="0.25">
      <c r="A2190" s="947">
        <v>73303</v>
      </c>
      <c r="B2190" s="945" t="s">
        <v>22251</v>
      </c>
      <c r="C2190" s="947" t="s">
        <v>1877</v>
      </c>
      <c r="D2190" s="948">
        <v>7.66</v>
      </c>
    </row>
    <row r="2191" spans="1:4" x14ac:dyDescent="0.25">
      <c r="A2191" s="947">
        <v>93235</v>
      </c>
      <c r="B2191" s="945" t="s">
        <v>22548</v>
      </c>
      <c r="C2191" s="947" t="s">
        <v>1877</v>
      </c>
      <c r="D2191" s="948">
        <v>2.7</v>
      </c>
    </row>
    <row r="2192" spans="1:4" x14ac:dyDescent="0.25">
      <c r="A2192" s="947">
        <v>73307</v>
      </c>
      <c r="B2192" s="945" t="s">
        <v>22252</v>
      </c>
      <c r="C2192" s="947" t="s">
        <v>1877</v>
      </c>
      <c r="D2192" s="948">
        <v>6.84</v>
      </c>
    </row>
    <row r="2193" spans="1:4" x14ac:dyDescent="0.25">
      <c r="A2193" s="947">
        <v>73311</v>
      </c>
      <c r="B2193" s="945" t="s">
        <v>22254</v>
      </c>
      <c r="C2193" s="947" t="s">
        <v>1877</v>
      </c>
      <c r="D2193" s="948">
        <v>187.84</v>
      </c>
    </row>
    <row r="2194" spans="1:4" x14ac:dyDescent="0.25">
      <c r="A2194" s="947">
        <v>93423</v>
      </c>
      <c r="B2194" s="945" t="s">
        <v>22575</v>
      </c>
      <c r="C2194" s="947" t="s">
        <v>1877</v>
      </c>
      <c r="D2194" s="948">
        <v>6.82</v>
      </c>
    </row>
    <row r="2195" spans="1:4" x14ac:dyDescent="0.25">
      <c r="A2195" s="947">
        <v>93424</v>
      </c>
      <c r="B2195" s="945" t="s">
        <v>22576</v>
      </c>
      <c r="C2195" s="947" t="s">
        <v>1877</v>
      </c>
      <c r="D2195" s="948">
        <v>2.4</v>
      </c>
    </row>
    <row r="2196" spans="1:4" x14ac:dyDescent="0.25">
      <c r="A2196" s="947">
        <v>93425</v>
      </c>
      <c r="B2196" s="945" t="s">
        <v>22577</v>
      </c>
      <c r="C2196" s="947" t="s">
        <v>1877</v>
      </c>
      <c r="D2196" s="948">
        <v>6.09</v>
      </c>
    </row>
    <row r="2197" spans="1:4" x14ac:dyDescent="0.25">
      <c r="A2197" s="947">
        <v>93426</v>
      </c>
      <c r="B2197" s="945" t="s">
        <v>22578</v>
      </c>
      <c r="C2197" s="947" t="s">
        <v>1877</v>
      </c>
      <c r="D2197" s="948">
        <v>169.04</v>
      </c>
    </row>
    <row r="2198" spans="1:4" x14ac:dyDescent="0.25">
      <c r="A2198" s="947">
        <v>93417</v>
      </c>
      <c r="B2198" s="945" t="s">
        <v>22571</v>
      </c>
      <c r="C2198" s="947" t="s">
        <v>1877</v>
      </c>
      <c r="D2198" s="948">
        <v>4.82</v>
      </c>
    </row>
    <row r="2199" spans="1:4" x14ac:dyDescent="0.25">
      <c r="A2199" s="947">
        <v>93418</v>
      </c>
      <c r="B2199" s="945" t="s">
        <v>22572</v>
      </c>
      <c r="C2199" s="947" t="s">
        <v>1877</v>
      </c>
      <c r="D2199" s="948">
        <v>1.7</v>
      </c>
    </row>
    <row r="2200" spans="1:4" x14ac:dyDescent="0.25">
      <c r="A2200" s="947">
        <v>93419</v>
      </c>
      <c r="B2200" s="945" t="s">
        <v>22573</v>
      </c>
      <c r="C2200" s="947" t="s">
        <v>1877</v>
      </c>
      <c r="D2200" s="948">
        <v>4.3</v>
      </c>
    </row>
    <row r="2201" spans="1:4" x14ac:dyDescent="0.25">
      <c r="A2201" s="947">
        <v>93420</v>
      </c>
      <c r="B2201" s="945" t="s">
        <v>22574</v>
      </c>
      <c r="C2201" s="947" t="s">
        <v>1877</v>
      </c>
      <c r="D2201" s="948">
        <v>70.73</v>
      </c>
    </row>
    <row r="2202" spans="1:4" x14ac:dyDescent="0.25">
      <c r="A2202" s="947">
        <v>93277</v>
      </c>
      <c r="B2202" s="945" t="s">
        <v>22552</v>
      </c>
      <c r="C2202" s="947" t="s">
        <v>1877</v>
      </c>
      <c r="D2202" s="948">
        <v>0.28999999999999998</v>
      </c>
    </row>
    <row r="2203" spans="1:4" x14ac:dyDescent="0.25">
      <c r="A2203" s="947">
        <v>93278</v>
      </c>
      <c r="B2203" s="945" t="s">
        <v>22553</v>
      </c>
      <c r="C2203" s="947" t="s">
        <v>1877</v>
      </c>
      <c r="D2203" s="948">
        <v>0.06</v>
      </c>
    </row>
    <row r="2204" spans="1:4" x14ac:dyDescent="0.25">
      <c r="A2204" s="947">
        <v>93279</v>
      </c>
      <c r="B2204" s="945" t="s">
        <v>22554</v>
      </c>
      <c r="C2204" s="947" t="s">
        <v>1877</v>
      </c>
      <c r="D2204" s="948">
        <v>0.27</v>
      </c>
    </row>
    <row r="2205" spans="1:4" x14ac:dyDescent="0.25">
      <c r="A2205" s="947">
        <v>93280</v>
      </c>
      <c r="B2205" s="945" t="s">
        <v>22556</v>
      </c>
      <c r="C2205" s="947" t="s">
        <v>1877</v>
      </c>
      <c r="D2205" s="948">
        <v>0.89</v>
      </c>
    </row>
    <row r="2206" spans="1:4" x14ac:dyDescent="0.25">
      <c r="A2206" s="947">
        <v>104909</v>
      </c>
      <c r="B2206" s="945" t="s">
        <v>50512</v>
      </c>
      <c r="C2206" s="947" t="s">
        <v>1877</v>
      </c>
      <c r="D2206" s="948">
        <v>0</v>
      </c>
    </row>
    <row r="2207" spans="1:4" x14ac:dyDescent="0.25">
      <c r="A2207" s="947">
        <v>104910</v>
      </c>
      <c r="B2207" s="945" t="s">
        <v>50513</v>
      </c>
      <c r="C2207" s="947" t="s">
        <v>1877</v>
      </c>
      <c r="D2207" s="948">
        <v>0</v>
      </c>
    </row>
    <row r="2208" spans="1:4" x14ac:dyDescent="0.25">
      <c r="A2208" s="947">
        <v>104911</v>
      </c>
      <c r="B2208" s="945" t="s">
        <v>50514</v>
      </c>
      <c r="C2208" s="947" t="s">
        <v>1877</v>
      </c>
      <c r="D2208" s="948">
        <v>0</v>
      </c>
    </row>
    <row r="2209" spans="1:4" x14ac:dyDescent="0.25">
      <c r="A2209" s="947">
        <v>104912</v>
      </c>
      <c r="B2209" s="945" t="s">
        <v>28301</v>
      </c>
      <c r="C2209" s="947" t="s">
        <v>1877</v>
      </c>
      <c r="D2209" s="948">
        <v>43.98</v>
      </c>
    </row>
    <row r="2210" spans="1:4" x14ac:dyDescent="0.25">
      <c r="A2210" s="947">
        <v>102840</v>
      </c>
      <c r="B2210" s="945" t="s">
        <v>50515</v>
      </c>
      <c r="C2210" s="947" t="s">
        <v>1877</v>
      </c>
      <c r="D2210" s="948">
        <v>0</v>
      </c>
    </row>
    <row r="2211" spans="1:4" x14ac:dyDescent="0.25">
      <c r="A2211" s="947">
        <v>102841</v>
      </c>
      <c r="B2211" s="945" t="s">
        <v>50516</v>
      </c>
      <c r="C2211" s="947" t="s">
        <v>1877</v>
      </c>
      <c r="D2211" s="948">
        <v>0</v>
      </c>
    </row>
    <row r="2212" spans="1:4" x14ac:dyDescent="0.25">
      <c r="A2212" s="947">
        <v>102842</v>
      </c>
      <c r="B2212" s="945" t="s">
        <v>50517</v>
      </c>
      <c r="C2212" s="947" t="s">
        <v>1877</v>
      </c>
      <c r="D2212" s="948">
        <v>0</v>
      </c>
    </row>
    <row r="2213" spans="1:4" x14ac:dyDescent="0.25">
      <c r="A2213" s="947">
        <v>102843</v>
      </c>
      <c r="B2213" s="945" t="s">
        <v>28256</v>
      </c>
      <c r="C2213" s="947" t="s">
        <v>1877</v>
      </c>
      <c r="D2213" s="948">
        <v>141.97</v>
      </c>
    </row>
    <row r="2214" spans="1:4" x14ac:dyDescent="0.25">
      <c r="A2214" s="947">
        <v>89267</v>
      </c>
      <c r="B2214" s="945" t="s">
        <v>22366</v>
      </c>
      <c r="C2214" s="947" t="s">
        <v>1877</v>
      </c>
      <c r="D2214" s="948">
        <v>51.81</v>
      </c>
    </row>
    <row r="2215" spans="1:4" x14ac:dyDescent="0.25">
      <c r="A2215" s="947">
        <v>89269</v>
      </c>
      <c r="B2215" s="945" t="s">
        <v>22368</v>
      </c>
      <c r="C2215" s="947" t="s">
        <v>1877</v>
      </c>
      <c r="D2215" s="948">
        <v>7.38</v>
      </c>
    </row>
    <row r="2216" spans="1:4" x14ac:dyDescent="0.25">
      <c r="A2216" s="947">
        <v>89268</v>
      </c>
      <c r="B2216" s="945" t="s">
        <v>22367</v>
      </c>
      <c r="C2216" s="947" t="s">
        <v>1877</v>
      </c>
      <c r="D2216" s="948">
        <v>18.260000000000002</v>
      </c>
    </row>
    <row r="2217" spans="1:4" x14ac:dyDescent="0.25">
      <c r="A2217" s="947">
        <v>89270</v>
      </c>
      <c r="B2217" s="945" t="s">
        <v>22369</v>
      </c>
      <c r="C2217" s="947" t="s">
        <v>1877</v>
      </c>
      <c r="D2217" s="948">
        <v>83.29</v>
      </c>
    </row>
    <row r="2218" spans="1:4" x14ac:dyDescent="0.25">
      <c r="A2218" s="947">
        <v>89271</v>
      </c>
      <c r="B2218" s="945" t="s">
        <v>22370</v>
      </c>
      <c r="C2218" s="947" t="s">
        <v>1877</v>
      </c>
      <c r="D2218" s="948">
        <v>30.6</v>
      </c>
    </row>
    <row r="2219" spans="1:4" x14ac:dyDescent="0.25">
      <c r="A2219" s="947">
        <v>93283</v>
      </c>
      <c r="B2219" s="945" t="s">
        <v>22557</v>
      </c>
      <c r="C2219" s="947" t="s">
        <v>1877</v>
      </c>
      <c r="D2219" s="948">
        <v>99.64</v>
      </c>
    </row>
    <row r="2220" spans="1:4" x14ac:dyDescent="0.25">
      <c r="A2220" s="947">
        <v>93296</v>
      </c>
      <c r="B2220" s="945" t="s">
        <v>22561</v>
      </c>
      <c r="C2220" s="947" t="s">
        <v>1877</v>
      </c>
      <c r="D2220" s="948">
        <v>14.19</v>
      </c>
    </row>
    <row r="2221" spans="1:4" x14ac:dyDescent="0.25">
      <c r="A2221" s="947">
        <v>93284</v>
      </c>
      <c r="B2221" s="945" t="s">
        <v>22558</v>
      </c>
      <c r="C2221" s="947" t="s">
        <v>1877</v>
      </c>
      <c r="D2221" s="948">
        <v>35.119999999999997</v>
      </c>
    </row>
    <row r="2222" spans="1:4" x14ac:dyDescent="0.25">
      <c r="A2222" s="947">
        <v>93285</v>
      </c>
      <c r="B2222" s="945" t="s">
        <v>22559</v>
      </c>
      <c r="C2222" s="947" t="s">
        <v>1877</v>
      </c>
      <c r="D2222" s="948">
        <v>160.16999999999999</v>
      </c>
    </row>
    <row r="2223" spans="1:4" x14ac:dyDescent="0.25">
      <c r="A2223" s="947">
        <v>93286</v>
      </c>
      <c r="B2223" s="945" t="s">
        <v>22560</v>
      </c>
      <c r="C2223" s="947" t="s">
        <v>1877</v>
      </c>
      <c r="D2223" s="948">
        <v>14.95</v>
      </c>
    </row>
    <row r="2224" spans="1:4" x14ac:dyDescent="0.25">
      <c r="A2224" s="947">
        <v>104706</v>
      </c>
      <c r="B2224" s="945" t="s">
        <v>50518</v>
      </c>
      <c r="C2224" s="947" t="s">
        <v>1877</v>
      </c>
      <c r="D2224" s="948">
        <v>0</v>
      </c>
    </row>
    <row r="2225" spans="1:4" x14ac:dyDescent="0.25">
      <c r="A2225" s="947">
        <v>104707</v>
      </c>
      <c r="B2225" s="945" t="s">
        <v>50519</v>
      </c>
      <c r="C2225" s="947" t="s">
        <v>1877</v>
      </c>
      <c r="D2225" s="948">
        <v>0</v>
      </c>
    </row>
    <row r="2226" spans="1:4" x14ac:dyDescent="0.25">
      <c r="A2226" s="947">
        <v>104708</v>
      </c>
      <c r="B2226" s="945" t="s">
        <v>50520</v>
      </c>
      <c r="C2226" s="947" t="s">
        <v>1877</v>
      </c>
      <c r="D2226" s="948">
        <v>0</v>
      </c>
    </row>
    <row r="2227" spans="1:4" x14ac:dyDescent="0.25">
      <c r="A2227" s="947">
        <v>104709</v>
      </c>
      <c r="B2227" s="945" t="s">
        <v>28299</v>
      </c>
      <c r="C2227" s="947" t="s">
        <v>1877</v>
      </c>
      <c r="D2227" s="948">
        <v>1233.5999999999999</v>
      </c>
    </row>
    <row r="2228" spans="1:4" x14ac:dyDescent="0.25">
      <c r="A2228" s="947">
        <v>104903</v>
      </c>
      <c r="B2228" s="945" t="s">
        <v>50521</v>
      </c>
      <c r="C2228" s="947" t="s">
        <v>1877</v>
      </c>
      <c r="D2228" s="948">
        <v>0</v>
      </c>
    </row>
    <row r="2229" spans="1:4" x14ac:dyDescent="0.25">
      <c r="A2229" s="947">
        <v>104904</v>
      </c>
      <c r="B2229" s="945" t="s">
        <v>50522</v>
      </c>
      <c r="C2229" s="947" t="s">
        <v>1877</v>
      </c>
      <c r="D2229" s="948">
        <v>0</v>
      </c>
    </row>
    <row r="2230" spans="1:4" x14ac:dyDescent="0.25">
      <c r="A2230" s="947">
        <v>104905</v>
      </c>
      <c r="B2230" s="945" t="s">
        <v>50523</v>
      </c>
      <c r="C2230" s="947" t="s">
        <v>1877</v>
      </c>
      <c r="D2230" s="948">
        <v>0</v>
      </c>
    </row>
    <row r="2231" spans="1:4" x14ac:dyDescent="0.25">
      <c r="A2231" s="947">
        <v>104906</v>
      </c>
      <c r="B2231" s="945" t="s">
        <v>28300</v>
      </c>
      <c r="C2231" s="947" t="s">
        <v>1877</v>
      </c>
      <c r="D2231" s="948">
        <v>104.11</v>
      </c>
    </row>
    <row r="2232" spans="1:4" x14ac:dyDescent="0.25">
      <c r="A2232" s="947">
        <v>102846</v>
      </c>
      <c r="B2232" s="945" t="s">
        <v>50524</v>
      </c>
      <c r="C2232" s="947" t="s">
        <v>1877</v>
      </c>
      <c r="D2232" s="948">
        <v>0</v>
      </c>
    </row>
    <row r="2233" spans="1:4" x14ac:dyDescent="0.25">
      <c r="A2233" s="947">
        <v>102847</v>
      </c>
      <c r="B2233" s="945" t="s">
        <v>50525</v>
      </c>
      <c r="C2233" s="947" t="s">
        <v>1877</v>
      </c>
      <c r="D2233" s="948">
        <v>0</v>
      </c>
    </row>
    <row r="2234" spans="1:4" x14ac:dyDescent="0.25">
      <c r="A2234" s="947">
        <v>102848</v>
      </c>
      <c r="B2234" s="945" t="s">
        <v>50526</v>
      </c>
      <c r="C2234" s="947" t="s">
        <v>1877</v>
      </c>
      <c r="D2234" s="948">
        <v>0</v>
      </c>
    </row>
    <row r="2235" spans="1:4" x14ac:dyDescent="0.25">
      <c r="A2235" s="947">
        <v>102849</v>
      </c>
      <c r="B2235" s="945" t="s">
        <v>28257</v>
      </c>
      <c r="C2235" s="947" t="s">
        <v>1877</v>
      </c>
      <c r="D2235" s="948">
        <v>69.41</v>
      </c>
    </row>
    <row r="2236" spans="1:4" x14ac:dyDescent="0.25">
      <c r="A2236" s="947">
        <v>102852</v>
      </c>
      <c r="B2236" s="945" t="s">
        <v>50527</v>
      </c>
      <c r="C2236" s="947" t="s">
        <v>1877</v>
      </c>
      <c r="D2236" s="948">
        <v>0</v>
      </c>
    </row>
    <row r="2237" spans="1:4" x14ac:dyDescent="0.25">
      <c r="A2237" s="947">
        <v>102853</v>
      </c>
      <c r="B2237" s="945" t="s">
        <v>50528</v>
      </c>
      <c r="C2237" s="947" t="s">
        <v>1877</v>
      </c>
      <c r="D2237" s="948">
        <v>0</v>
      </c>
    </row>
    <row r="2238" spans="1:4" x14ac:dyDescent="0.25">
      <c r="A2238" s="947">
        <v>102854</v>
      </c>
      <c r="B2238" s="945" t="s">
        <v>50529</v>
      </c>
      <c r="C2238" s="947" t="s">
        <v>1877</v>
      </c>
      <c r="D2238" s="948">
        <v>0</v>
      </c>
    </row>
    <row r="2239" spans="1:4" x14ac:dyDescent="0.25">
      <c r="A2239" s="947">
        <v>102855</v>
      </c>
      <c r="B2239" s="945" t="s">
        <v>28258</v>
      </c>
      <c r="C2239" s="947" t="s">
        <v>1877</v>
      </c>
      <c r="D2239" s="948">
        <v>69.41</v>
      </c>
    </row>
    <row r="2240" spans="1:4" x14ac:dyDescent="0.25">
      <c r="A2240" s="947">
        <v>93397</v>
      </c>
      <c r="B2240" s="945" t="s">
        <v>22562</v>
      </c>
      <c r="C2240" s="947" t="s">
        <v>1877</v>
      </c>
      <c r="D2240" s="948">
        <v>25.45</v>
      </c>
    </row>
    <row r="2241" spans="1:4" x14ac:dyDescent="0.25">
      <c r="A2241" s="947">
        <v>93399</v>
      </c>
      <c r="B2241" s="945" t="s">
        <v>40412</v>
      </c>
      <c r="C2241" s="947" t="s">
        <v>1877</v>
      </c>
      <c r="D2241" s="948">
        <v>3.88</v>
      </c>
    </row>
    <row r="2242" spans="1:4" x14ac:dyDescent="0.25">
      <c r="A2242" s="947">
        <v>93398</v>
      </c>
      <c r="B2242" s="945" t="s">
        <v>22563</v>
      </c>
      <c r="C2242" s="947" t="s">
        <v>1877</v>
      </c>
      <c r="D2242" s="948">
        <v>9.61</v>
      </c>
    </row>
    <row r="2243" spans="1:4" x14ac:dyDescent="0.25">
      <c r="A2243" s="947">
        <v>93400</v>
      </c>
      <c r="B2243" s="945" t="s">
        <v>22564</v>
      </c>
      <c r="C2243" s="947" t="s">
        <v>1877</v>
      </c>
      <c r="D2243" s="948">
        <v>44.2</v>
      </c>
    </row>
    <row r="2244" spans="1:4" x14ac:dyDescent="0.25">
      <c r="A2244" s="947">
        <v>93401</v>
      </c>
      <c r="B2244" s="945" t="s">
        <v>22565</v>
      </c>
      <c r="C2244" s="947" t="s">
        <v>1877</v>
      </c>
      <c r="D2244" s="948">
        <v>166.77</v>
      </c>
    </row>
    <row r="2245" spans="1:4" x14ac:dyDescent="0.25">
      <c r="A2245" s="947">
        <v>89259</v>
      </c>
      <c r="B2245" s="945" t="s">
        <v>22358</v>
      </c>
      <c r="C2245" s="947" t="s">
        <v>1877</v>
      </c>
      <c r="D2245" s="948">
        <v>27.74</v>
      </c>
    </row>
    <row r="2246" spans="1:4" x14ac:dyDescent="0.25">
      <c r="A2246" s="947">
        <v>91466</v>
      </c>
      <c r="B2246" s="945" t="s">
        <v>22494</v>
      </c>
      <c r="C2246" s="947" t="s">
        <v>1877</v>
      </c>
      <c r="D2246" s="948">
        <v>4.12</v>
      </c>
    </row>
    <row r="2247" spans="1:4" x14ac:dyDescent="0.25">
      <c r="A2247" s="947">
        <v>89260</v>
      </c>
      <c r="B2247" s="945" t="s">
        <v>22360</v>
      </c>
      <c r="C2247" s="947" t="s">
        <v>1877</v>
      </c>
      <c r="D2247" s="948">
        <v>10.210000000000001</v>
      </c>
    </row>
    <row r="2248" spans="1:4" x14ac:dyDescent="0.25">
      <c r="A2248" s="947">
        <v>89262</v>
      </c>
      <c r="B2248" s="945" t="s">
        <v>22361</v>
      </c>
      <c r="C2248" s="947" t="s">
        <v>1877</v>
      </c>
      <c r="D2248" s="948">
        <v>47.06</v>
      </c>
    </row>
    <row r="2249" spans="1:4" x14ac:dyDescent="0.25">
      <c r="A2249" s="947">
        <v>91467</v>
      </c>
      <c r="B2249" s="945" t="s">
        <v>22495</v>
      </c>
      <c r="C2249" s="947" t="s">
        <v>1877</v>
      </c>
      <c r="D2249" s="948">
        <v>166.77</v>
      </c>
    </row>
    <row r="2250" spans="1:4" x14ac:dyDescent="0.25">
      <c r="A2250" s="947">
        <v>105839</v>
      </c>
      <c r="B2250" s="945" t="s">
        <v>50530</v>
      </c>
      <c r="C2250" s="947" t="s">
        <v>1877</v>
      </c>
      <c r="D2250" s="948">
        <v>0</v>
      </c>
    </row>
    <row r="2251" spans="1:4" x14ac:dyDescent="0.25">
      <c r="A2251" s="947">
        <v>105842</v>
      </c>
      <c r="B2251" s="945" t="s">
        <v>50531</v>
      </c>
      <c r="C2251" s="947" t="s">
        <v>1877</v>
      </c>
      <c r="D2251" s="948">
        <v>0</v>
      </c>
    </row>
    <row r="2252" spans="1:4" x14ac:dyDescent="0.25">
      <c r="A2252" s="947">
        <v>105840</v>
      </c>
      <c r="B2252" s="945" t="s">
        <v>50532</v>
      </c>
      <c r="C2252" s="947" t="s">
        <v>1877</v>
      </c>
      <c r="D2252" s="948">
        <v>0</v>
      </c>
    </row>
    <row r="2253" spans="1:4" x14ac:dyDescent="0.25">
      <c r="A2253" s="947">
        <v>105841</v>
      </c>
      <c r="B2253" s="945" t="s">
        <v>50533</v>
      </c>
      <c r="C2253" s="947" t="s">
        <v>1877</v>
      </c>
      <c r="D2253" s="948">
        <v>0</v>
      </c>
    </row>
    <row r="2254" spans="1:4" x14ac:dyDescent="0.25">
      <c r="A2254" s="947">
        <v>105843</v>
      </c>
      <c r="B2254" s="945" t="s">
        <v>52071</v>
      </c>
      <c r="C2254" s="947" t="s">
        <v>1877</v>
      </c>
      <c r="D2254" s="948">
        <v>87.77</v>
      </c>
    </row>
    <row r="2255" spans="1:4" x14ac:dyDescent="0.25">
      <c r="A2255" s="947">
        <v>91629</v>
      </c>
      <c r="B2255" s="945" t="s">
        <v>22500</v>
      </c>
      <c r="C2255" s="947" t="s">
        <v>1877</v>
      </c>
      <c r="D2255" s="948">
        <v>21.99</v>
      </c>
    </row>
    <row r="2256" spans="1:4" x14ac:dyDescent="0.25">
      <c r="A2256" s="947">
        <v>91631</v>
      </c>
      <c r="B2256" s="945" t="s">
        <v>22502</v>
      </c>
      <c r="C2256" s="947" t="s">
        <v>1877</v>
      </c>
      <c r="D2256" s="948">
        <v>3.3</v>
      </c>
    </row>
    <row r="2257" spans="1:4" x14ac:dyDescent="0.25">
      <c r="A2257" s="947">
        <v>91630</v>
      </c>
      <c r="B2257" s="945" t="s">
        <v>22501</v>
      </c>
      <c r="C2257" s="947" t="s">
        <v>1877</v>
      </c>
      <c r="D2257" s="948">
        <v>8.19</v>
      </c>
    </row>
    <row r="2258" spans="1:4" x14ac:dyDescent="0.25">
      <c r="A2258" s="947">
        <v>91632</v>
      </c>
      <c r="B2258" s="945" t="s">
        <v>22504</v>
      </c>
      <c r="C2258" s="947" t="s">
        <v>1877</v>
      </c>
      <c r="D2258" s="948">
        <v>37.71</v>
      </c>
    </row>
    <row r="2259" spans="1:4" x14ac:dyDescent="0.25">
      <c r="A2259" s="947">
        <v>91633</v>
      </c>
      <c r="B2259" s="945" t="s">
        <v>22505</v>
      </c>
      <c r="C2259" s="947" t="s">
        <v>1877</v>
      </c>
      <c r="D2259" s="948">
        <v>141.15</v>
      </c>
    </row>
    <row r="2260" spans="1:4" x14ac:dyDescent="0.25">
      <c r="A2260" s="947">
        <v>98760</v>
      </c>
      <c r="B2260" s="945" t="s">
        <v>22668</v>
      </c>
      <c r="C2260" s="947" t="s">
        <v>1877</v>
      </c>
      <c r="D2260" s="948">
        <v>0.09</v>
      </c>
    </row>
    <row r="2261" spans="1:4" x14ac:dyDescent="0.25">
      <c r="A2261" s="947">
        <v>98761</v>
      </c>
      <c r="B2261" s="945" t="s">
        <v>22669</v>
      </c>
      <c r="C2261" s="947" t="s">
        <v>1877</v>
      </c>
      <c r="D2261" s="948">
        <v>0.02</v>
      </c>
    </row>
    <row r="2262" spans="1:4" x14ac:dyDescent="0.25">
      <c r="A2262" s="947">
        <v>98762</v>
      </c>
      <c r="B2262" s="945" t="s">
        <v>22670</v>
      </c>
      <c r="C2262" s="947" t="s">
        <v>1877</v>
      </c>
      <c r="D2262" s="948">
        <v>0.12</v>
      </c>
    </row>
    <row r="2263" spans="1:4" x14ac:dyDescent="0.25">
      <c r="A2263" s="947">
        <v>98763</v>
      </c>
      <c r="B2263" s="945" t="s">
        <v>22671</v>
      </c>
      <c r="C2263" s="947" t="s">
        <v>1877</v>
      </c>
      <c r="D2263" s="948">
        <v>5.27</v>
      </c>
    </row>
    <row r="2264" spans="1:4" x14ac:dyDescent="0.25">
      <c r="A2264" s="947">
        <v>99829</v>
      </c>
      <c r="B2264" s="945" t="s">
        <v>28249</v>
      </c>
      <c r="C2264" s="947" t="s">
        <v>1877</v>
      </c>
      <c r="D2264" s="948">
        <v>0.19</v>
      </c>
    </row>
    <row r="2265" spans="1:4" x14ac:dyDescent="0.25">
      <c r="A2265" s="947">
        <v>99830</v>
      </c>
      <c r="B2265" s="945" t="s">
        <v>28250</v>
      </c>
      <c r="C2265" s="947" t="s">
        <v>1877</v>
      </c>
      <c r="D2265" s="948">
        <v>0.03</v>
      </c>
    </row>
    <row r="2266" spans="1:4" x14ac:dyDescent="0.25">
      <c r="A2266" s="947">
        <v>99831</v>
      </c>
      <c r="B2266" s="945" t="s">
        <v>28251</v>
      </c>
      <c r="C2266" s="947" t="s">
        <v>1877</v>
      </c>
      <c r="D2266" s="948">
        <v>0.13</v>
      </c>
    </row>
    <row r="2267" spans="1:4" x14ac:dyDescent="0.25">
      <c r="A2267" s="947">
        <v>99832</v>
      </c>
      <c r="B2267" s="945" t="s">
        <v>28252</v>
      </c>
      <c r="C2267" s="947" t="s">
        <v>1877</v>
      </c>
      <c r="D2267" s="948">
        <v>5.08</v>
      </c>
    </row>
    <row r="2268" spans="1:4" x14ac:dyDescent="0.25">
      <c r="A2268" s="947">
        <v>104516</v>
      </c>
      <c r="B2268" s="945" t="s">
        <v>50534</v>
      </c>
      <c r="C2268" s="947" t="s">
        <v>1877</v>
      </c>
      <c r="D2268" s="948">
        <v>0</v>
      </c>
    </row>
    <row r="2269" spans="1:4" x14ac:dyDescent="0.25">
      <c r="A2269" s="947">
        <v>104517</v>
      </c>
      <c r="B2269" s="945" t="s">
        <v>50535</v>
      </c>
      <c r="C2269" s="947" t="s">
        <v>1877</v>
      </c>
      <c r="D2269" s="948">
        <v>0</v>
      </c>
    </row>
    <row r="2270" spans="1:4" x14ac:dyDescent="0.25">
      <c r="A2270" s="947">
        <v>104518</v>
      </c>
      <c r="B2270" s="945" t="s">
        <v>50536</v>
      </c>
      <c r="C2270" s="947" t="s">
        <v>1877</v>
      </c>
      <c r="D2270" s="948">
        <v>0</v>
      </c>
    </row>
    <row r="2271" spans="1:4" x14ac:dyDescent="0.25">
      <c r="A2271" s="947">
        <v>104519</v>
      </c>
      <c r="B2271" s="945" t="s">
        <v>28294</v>
      </c>
      <c r="C2271" s="947" t="s">
        <v>1877</v>
      </c>
      <c r="D2271" s="948">
        <v>0.73</v>
      </c>
    </row>
    <row r="2272" spans="1:4" x14ac:dyDescent="0.25">
      <c r="A2272" s="947">
        <v>90682</v>
      </c>
      <c r="B2272" s="945" t="s">
        <v>28209</v>
      </c>
      <c r="C2272" s="947" t="s">
        <v>1877</v>
      </c>
      <c r="D2272" s="948">
        <v>38.46</v>
      </c>
    </row>
    <row r="2273" spans="1:4" x14ac:dyDescent="0.25">
      <c r="A2273" s="947">
        <v>90683</v>
      </c>
      <c r="B2273" s="945" t="s">
        <v>28210</v>
      </c>
      <c r="C2273" s="947" t="s">
        <v>1877</v>
      </c>
      <c r="D2273" s="948">
        <v>8.89</v>
      </c>
    </row>
    <row r="2274" spans="1:4" x14ac:dyDescent="0.25">
      <c r="A2274" s="947">
        <v>90684</v>
      </c>
      <c r="B2274" s="945" t="s">
        <v>28211</v>
      </c>
      <c r="C2274" s="947" t="s">
        <v>1877</v>
      </c>
      <c r="D2274" s="948">
        <v>42.07</v>
      </c>
    </row>
    <row r="2275" spans="1:4" x14ac:dyDescent="0.25">
      <c r="A2275" s="947">
        <v>90685</v>
      </c>
      <c r="B2275" s="945" t="s">
        <v>28212</v>
      </c>
      <c r="C2275" s="947" t="s">
        <v>1877</v>
      </c>
      <c r="D2275" s="948">
        <v>60</v>
      </c>
    </row>
    <row r="2276" spans="1:4" x14ac:dyDescent="0.25">
      <c r="A2276" s="947">
        <v>95114</v>
      </c>
      <c r="B2276" s="945" t="s">
        <v>22579</v>
      </c>
      <c r="C2276" s="947" t="s">
        <v>1877</v>
      </c>
      <c r="D2276" s="948">
        <v>1.7</v>
      </c>
    </row>
    <row r="2277" spans="1:4" x14ac:dyDescent="0.25">
      <c r="A2277" s="947">
        <v>95115</v>
      </c>
      <c r="B2277" s="945" t="s">
        <v>22580</v>
      </c>
      <c r="C2277" s="947" t="s">
        <v>1877</v>
      </c>
      <c r="D2277" s="948">
        <v>0.39</v>
      </c>
    </row>
    <row r="2278" spans="1:4" x14ac:dyDescent="0.25">
      <c r="A2278" s="947">
        <v>53863</v>
      </c>
      <c r="B2278" s="945" t="s">
        <v>22247</v>
      </c>
      <c r="C2278" s="947" t="s">
        <v>1877</v>
      </c>
      <c r="D2278" s="948">
        <v>2.13</v>
      </c>
    </row>
    <row r="2279" spans="1:4" x14ac:dyDescent="0.25">
      <c r="A2279" s="947">
        <v>104652</v>
      </c>
      <c r="B2279" s="945" t="s">
        <v>50537</v>
      </c>
      <c r="C2279" s="947" t="s">
        <v>1877</v>
      </c>
      <c r="D2279" s="948">
        <v>0</v>
      </c>
    </row>
    <row r="2280" spans="1:4" x14ac:dyDescent="0.25">
      <c r="A2280" s="947">
        <v>104653</v>
      </c>
      <c r="B2280" s="945" t="s">
        <v>50538</v>
      </c>
      <c r="C2280" s="947" t="s">
        <v>1877</v>
      </c>
      <c r="D2280" s="948">
        <v>0</v>
      </c>
    </row>
    <row r="2281" spans="1:4" x14ac:dyDescent="0.25">
      <c r="A2281" s="947">
        <v>104654</v>
      </c>
      <c r="B2281" s="945" t="s">
        <v>50539</v>
      </c>
      <c r="C2281" s="947" t="s">
        <v>1877</v>
      </c>
      <c r="D2281" s="948">
        <v>0</v>
      </c>
    </row>
    <row r="2282" spans="1:4" x14ac:dyDescent="0.25">
      <c r="A2282" s="947">
        <v>104655</v>
      </c>
      <c r="B2282" s="945" t="s">
        <v>28295</v>
      </c>
      <c r="C2282" s="947" t="s">
        <v>1877</v>
      </c>
      <c r="D2282" s="948">
        <v>0.78</v>
      </c>
    </row>
    <row r="2283" spans="1:4" x14ac:dyDescent="0.25">
      <c r="A2283" s="947">
        <v>102270</v>
      </c>
      <c r="B2283" s="945" t="s">
        <v>25258</v>
      </c>
      <c r="C2283" s="947" t="s">
        <v>1877</v>
      </c>
      <c r="D2283" s="948">
        <v>0.74</v>
      </c>
    </row>
    <row r="2284" spans="1:4" x14ac:dyDescent="0.25">
      <c r="A2284" s="947">
        <v>102271</v>
      </c>
      <c r="B2284" s="945" t="s">
        <v>25259</v>
      </c>
      <c r="C2284" s="947" t="s">
        <v>1877</v>
      </c>
      <c r="D2284" s="948">
        <v>0.17</v>
      </c>
    </row>
    <row r="2285" spans="1:4" x14ac:dyDescent="0.25">
      <c r="A2285" s="947">
        <v>102272</v>
      </c>
      <c r="B2285" s="945" t="s">
        <v>25260</v>
      </c>
      <c r="C2285" s="947" t="s">
        <v>1877</v>
      </c>
      <c r="D2285" s="948">
        <v>0.93</v>
      </c>
    </row>
    <row r="2286" spans="1:4" x14ac:dyDescent="0.25">
      <c r="A2286" s="947">
        <v>102273</v>
      </c>
      <c r="B2286" s="945" t="s">
        <v>25261</v>
      </c>
      <c r="C2286" s="947" t="s">
        <v>1877</v>
      </c>
      <c r="D2286" s="948">
        <v>1.95</v>
      </c>
    </row>
    <row r="2287" spans="1:4" x14ac:dyDescent="0.25">
      <c r="A2287" s="947">
        <v>95255</v>
      </c>
      <c r="B2287" s="945" t="s">
        <v>22596</v>
      </c>
      <c r="C2287" s="947" t="s">
        <v>1877</v>
      </c>
      <c r="D2287" s="948">
        <v>1.51</v>
      </c>
    </row>
    <row r="2288" spans="1:4" x14ac:dyDescent="0.25">
      <c r="A2288" s="947">
        <v>95256</v>
      </c>
      <c r="B2288" s="945" t="s">
        <v>22597</v>
      </c>
      <c r="C2288" s="947" t="s">
        <v>1877</v>
      </c>
      <c r="D2288" s="948">
        <v>0.35</v>
      </c>
    </row>
    <row r="2289" spans="1:4" x14ac:dyDescent="0.25">
      <c r="A2289" s="947">
        <v>95257</v>
      </c>
      <c r="B2289" s="945" t="s">
        <v>22599</v>
      </c>
      <c r="C2289" s="947" t="s">
        <v>1877</v>
      </c>
      <c r="D2289" s="948">
        <v>1.89</v>
      </c>
    </row>
    <row r="2290" spans="1:4" x14ac:dyDescent="0.25">
      <c r="A2290" s="947">
        <v>105913</v>
      </c>
      <c r="B2290" s="945" t="s">
        <v>52072</v>
      </c>
      <c r="C2290" s="947" t="s">
        <v>1877</v>
      </c>
      <c r="D2290" s="948">
        <v>0</v>
      </c>
    </row>
    <row r="2291" spans="1:4" x14ac:dyDescent="0.25">
      <c r="A2291" s="947">
        <v>105914</v>
      </c>
      <c r="B2291" s="945" t="s">
        <v>52073</v>
      </c>
      <c r="C2291" s="947" t="s">
        <v>1877</v>
      </c>
      <c r="D2291" s="948">
        <v>0</v>
      </c>
    </row>
    <row r="2292" spans="1:4" x14ac:dyDescent="0.25">
      <c r="A2292" s="947">
        <v>105915</v>
      </c>
      <c r="B2292" s="945" t="s">
        <v>52074</v>
      </c>
      <c r="C2292" s="947" t="s">
        <v>1877</v>
      </c>
      <c r="D2292" s="948">
        <v>0</v>
      </c>
    </row>
    <row r="2293" spans="1:4" x14ac:dyDescent="0.25">
      <c r="A2293" s="947">
        <v>92963</v>
      </c>
      <c r="B2293" s="945" t="s">
        <v>22540</v>
      </c>
      <c r="C2293" s="947" t="s">
        <v>1877</v>
      </c>
      <c r="D2293" s="948">
        <v>1.75</v>
      </c>
    </row>
    <row r="2294" spans="1:4" x14ac:dyDescent="0.25">
      <c r="A2294" s="947">
        <v>92964</v>
      </c>
      <c r="B2294" s="945" t="s">
        <v>22542</v>
      </c>
      <c r="C2294" s="947" t="s">
        <v>1877</v>
      </c>
      <c r="D2294" s="948">
        <v>0.4</v>
      </c>
    </row>
    <row r="2295" spans="1:4" x14ac:dyDescent="0.25">
      <c r="A2295" s="947">
        <v>92965</v>
      </c>
      <c r="B2295" s="945" t="s">
        <v>22543</v>
      </c>
      <c r="C2295" s="947" t="s">
        <v>1877</v>
      </c>
      <c r="D2295" s="948">
        <v>2.19</v>
      </c>
    </row>
    <row r="2296" spans="1:4" x14ac:dyDescent="0.25">
      <c r="A2296" s="947">
        <v>103792</v>
      </c>
      <c r="B2296" s="945" t="s">
        <v>40419</v>
      </c>
      <c r="C2296" s="947" t="s">
        <v>1877</v>
      </c>
      <c r="D2296" s="948">
        <v>5.38</v>
      </c>
    </row>
    <row r="2297" spans="1:4" x14ac:dyDescent="0.25">
      <c r="A2297" s="947">
        <v>103789</v>
      </c>
      <c r="B2297" s="945" t="s">
        <v>50540</v>
      </c>
      <c r="C2297" s="947" t="s">
        <v>1877</v>
      </c>
      <c r="D2297" s="948">
        <v>0</v>
      </c>
    </row>
    <row r="2298" spans="1:4" x14ac:dyDescent="0.25">
      <c r="A2298" s="947">
        <v>103790</v>
      </c>
      <c r="B2298" s="945" t="s">
        <v>50541</v>
      </c>
      <c r="C2298" s="947" t="s">
        <v>1877</v>
      </c>
      <c r="D2298" s="948">
        <v>0</v>
      </c>
    </row>
    <row r="2299" spans="1:4" x14ac:dyDescent="0.25">
      <c r="A2299" s="947">
        <v>103791</v>
      </c>
      <c r="B2299" s="945" t="s">
        <v>50542</v>
      </c>
      <c r="C2299" s="947" t="s">
        <v>1877</v>
      </c>
      <c r="D2299" s="948">
        <v>0</v>
      </c>
    </row>
    <row r="2300" spans="1:4" x14ac:dyDescent="0.25">
      <c r="A2300" s="947">
        <v>96054</v>
      </c>
      <c r="B2300" s="945" t="s">
        <v>22651</v>
      </c>
      <c r="C2300" s="947" t="s">
        <v>1877</v>
      </c>
      <c r="D2300" s="948">
        <v>32.869999999999997</v>
      </c>
    </row>
    <row r="2301" spans="1:4" x14ac:dyDescent="0.25">
      <c r="A2301" s="947">
        <v>96060</v>
      </c>
      <c r="B2301" s="945" t="s">
        <v>22655</v>
      </c>
      <c r="C2301" s="947" t="s">
        <v>1877</v>
      </c>
      <c r="D2301" s="948">
        <v>6.74</v>
      </c>
    </row>
    <row r="2302" spans="1:4" x14ac:dyDescent="0.25">
      <c r="A2302" s="947">
        <v>96061</v>
      </c>
      <c r="B2302" s="945" t="s">
        <v>22656</v>
      </c>
      <c r="C2302" s="947" t="s">
        <v>1877</v>
      </c>
      <c r="D2302" s="948">
        <v>41.08</v>
      </c>
    </row>
    <row r="2303" spans="1:4" x14ac:dyDescent="0.25">
      <c r="A2303" s="947">
        <v>96062</v>
      </c>
      <c r="B2303" s="945" t="s">
        <v>22657</v>
      </c>
      <c r="C2303" s="947" t="s">
        <v>1877</v>
      </c>
      <c r="D2303" s="948">
        <v>42.02</v>
      </c>
    </row>
    <row r="2304" spans="1:4" x14ac:dyDescent="0.25">
      <c r="A2304" s="947">
        <v>90688</v>
      </c>
      <c r="B2304" s="945" t="s">
        <v>22427</v>
      </c>
      <c r="C2304" s="947" t="s">
        <v>1877</v>
      </c>
      <c r="D2304" s="948">
        <v>29.04</v>
      </c>
    </row>
    <row r="2305" spans="1:4" x14ac:dyDescent="0.25">
      <c r="A2305" s="947">
        <v>90689</v>
      </c>
      <c r="B2305" s="945" t="s">
        <v>22428</v>
      </c>
      <c r="C2305" s="947" t="s">
        <v>1877</v>
      </c>
      <c r="D2305" s="948">
        <v>5.73</v>
      </c>
    </row>
    <row r="2306" spans="1:4" x14ac:dyDescent="0.25">
      <c r="A2306" s="947">
        <v>90690</v>
      </c>
      <c r="B2306" s="945" t="s">
        <v>22429</v>
      </c>
      <c r="C2306" s="947" t="s">
        <v>1877</v>
      </c>
      <c r="D2306" s="948">
        <v>36.299999999999997</v>
      </c>
    </row>
    <row r="2307" spans="1:4" x14ac:dyDescent="0.25">
      <c r="A2307" s="947">
        <v>90691</v>
      </c>
      <c r="B2307" s="945" t="s">
        <v>22430</v>
      </c>
      <c r="C2307" s="947" t="s">
        <v>1877</v>
      </c>
      <c r="D2307" s="948">
        <v>42.02</v>
      </c>
    </row>
    <row r="2308" spans="1:4" x14ac:dyDescent="0.25">
      <c r="A2308" s="947">
        <v>96241</v>
      </c>
      <c r="B2308" s="945" t="s">
        <v>50543</v>
      </c>
      <c r="C2308" s="947" t="s">
        <v>1877</v>
      </c>
      <c r="D2308" s="948">
        <v>30.85</v>
      </c>
    </row>
    <row r="2309" spans="1:4" x14ac:dyDescent="0.25">
      <c r="A2309" s="947">
        <v>96242</v>
      </c>
      <c r="B2309" s="945" t="s">
        <v>50544</v>
      </c>
      <c r="C2309" s="947" t="s">
        <v>1877</v>
      </c>
      <c r="D2309" s="948">
        <v>8.15</v>
      </c>
    </row>
    <row r="2310" spans="1:4" x14ac:dyDescent="0.25">
      <c r="A2310" s="947">
        <v>96243</v>
      </c>
      <c r="B2310" s="945" t="s">
        <v>50545</v>
      </c>
      <c r="C2310" s="947" t="s">
        <v>1877</v>
      </c>
      <c r="D2310" s="948">
        <v>38.57</v>
      </c>
    </row>
    <row r="2311" spans="1:4" x14ac:dyDescent="0.25">
      <c r="A2311" s="947">
        <v>96244</v>
      </c>
      <c r="B2311" s="945" t="s">
        <v>50546</v>
      </c>
      <c r="C2311" s="947" t="s">
        <v>1877</v>
      </c>
      <c r="D2311" s="948">
        <v>18.36</v>
      </c>
    </row>
    <row r="2312" spans="1:4" x14ac:dyDescent="0.25">
      <c r="A2312" s="947">
        <v>88400</v>
      </c>
      <c r="B2312" s="945" t="s">
        <v>28185</v>
      </c>
      <c r="C2312" s="947" t="s">
        <v>1877</v>
      </c>
      <c r="D2312" s="948">
        <v>0.82</v>
      </c>
    </row>
    <row r="2313" spans="1:4" x14ac:dyDescent="0.25">
      <c r="A2313" s="947">
        <v>88401</v>
      </c>
      <c r="B2313" s="945" t="s">
        <v>28186</v>
      </c>
      <c r="C2313" s="947" t="s">
        <v>1877</v>
      </c>
      <c r="D2313" s="948">
        <v>0.18</v>
      </c>
    </row>
    <row r="2314" spans="1:4" x14ac:dyDescent="0.25">
      <c r="A2314" s="947">
        <v>88402</v>
      </c>
      <c r="B2314" s="945" t="s">
        <v>28187</v>
      </c>
      <c r="C2314" s="947" t="s">
        <v>1877</v>
      </c>
      <c r="D2314" s="948">
        <v>0.89</v>
      </c>
    </row>
    <row r="2315" spans="1:4" x14ac:dyDescent="0.25">
      <c r="A2315" s="947">
        <v>88403</v>
      </c>
      <c r="B2315" s="945" t="s">
        <v>28188</v>
      </c>
      <c r="C2315" s="947" t="s">
        <v>1877</v>
      </c>
      <c r="D2315" s="948">
        <v>2.16</v>
      </c>
    </row>
    <row r="2316" spans="1:4" x14ac:dyDescent="0.25">
      <c r="A2316" s="947">
        <v>88387</v>
      </c>
      <c r="B2316" s="945" t="s">
        <v>28177</v>
      </c>
      <c r="C2316" s="947" t="s">
        <v>1877</v>
      </c>
      <c r="D2316" s="948">
        <v>0.86</v>
      </c>
    </row>
    <row r="2317" spans="1:4" x14ac:dyDescent="0.25">
      <c r="A2317" s="947">
        <v>88389</v>
      </c>
      <c r="B2317" s="945" t="s">
        <v>28178</v>
      </c>
      <c r="C2317" s="947" t="s">
        <v>1877</v>
      </c>
      <c r="D2317" s="948">
        <v>0.2</v>
      </c>
    </row>
    <row r="2318" spans="1:4" x14ac:dyDescent="0.25">
      <c r="A2318" s="947">
        <v>88390</v>
      </c>
      <c r="B2318" s="945" t="s">
        <v>28179</v>
      </c>
      <c r="C2318" s="947" t="s">
        <v>1877</v>
      </c>
      <c r="D2318" s="948">
        <v>0.95</v>
      </c>
    </row>
    <row r="2319" spans="1:4" x14ac:dyDescent="0.25">
      <c r="A2319" s="947">
        <v>88391</v>
      </c>
      <c r="B2319" s="945" t="s">
        <v>28180</v>
      </c>
      <c r="C2319" s="947" t="s">
        <v>1877</v>
      </c>
      <c r="D2319" s="948">
        <v>3.59</v>
      </c>
    </row>
    <row r="2320" spans="1:4" x14ac:dyDescent="0.25">
      <c r="A2320" s="947">
        <v>88394</v>
      </c>
      <c r="B2320" s="945" t="s">
        <v>28181</v>
      </c>
      <c r="C2320" s="947" t="s">
        <v>1877</v>
      </c>
      <c r="D2320" s="948">
        <v>1.03</v>
      </c>
    </row>
    <row r="2321" spans="1:4" x14ac:dyDescent="0.25">
      <c r="A2321" s="947">
        <v>88395</v>
      </c>
      <c r="B2321" s="945" t="s">
        <v>28182</v>
      </c>
      <c r="C2321" s="947" t="s">
        <v>1877</v>
      </c>
      <c r="D2321" s="948">
        <v>0.23</v>
      </c>
    </row>
    <row r="2322" spans="1:4" x14ac:dyDescent="0.25">
      <c r="A2322" s="947">
        <v>88396</v>
      </c>
      <c r="B2322" s="945" t="s">
        <v>28183</v>
      </c>
      <c r="C2322" s="947" t="s">
        <v>1877</v>
      </c>
      <c r="D2322" s="948">
        <v>1.1299999999999999</v>
      </c>
    </row>
    <row r="2323" spans="1:4" x14ac:dyDescent="0.25">
      <c r="A2323" s="947">
        <v>88397</v>
      </c>
      <c r="B2323" s="945" t="s">
        <v>28184</v>
      </c>
      <c r="C2323" s="947" t="s">
        <v>1877</v>
      </c>
      <c r="D2323" s="948">
        <v>5.39</v>
      </c>
    </row>
    <row r="2324" spans="1:4" x14ac:dyDescent="0.25">
      <c r="A2324" s="947">
        <v>90633</v>
      </c>
      <c r="B2324" s="945" t="s">
        <v>22397</v>
      </c>
      <c r="C2324" s="947" t="s">
        <v>1877</v>
      </c>
      <c r="D2324" s="948">
        <v>4.1100000000000003</v>
      </c>
    </row>
    <row r="2325" spans="1:4" x14ac:dyDescent="0.25">
      <c r="A2325" s="947">
        <v>90634</v>
      </c>
      <c r="B2325" s="945" t="s">
        <v>22398</v>
      </c>
      <c r="C2325" s="947" t="s">
        <v>1877</v>
      </c>
      <c r="D2325" s="948">
        <v>0.95</v>
      </c>
    </row>
    <row r="2326" spans="1:4" x14ac:dyDescent="0.25">
      <c r="A2326" s="947">
        <v>90635</v>
      </c>
      <c r="B2326" s="945" t="s">
        <v>22400</v>
      </c>
      <c r="C2326" s="947" t="s">
        <v>1877</v>
      </c>
      <c r="D2326" s="948">
        <v>4.49</v>
      </c>
    </row>
    <row r="2327" spans="1:4" x14ac:dyDescent="0.25">
      <c r="A2327" s="947">
        <v>90636</v>
      </c>
      <c r="B2327" s="945" t="s">
        <v>22401</v>
      </c>
      <c r="C2327" s="947" t="s">
        <v>1877</v>
      </c>
      <c r="D2327" s="948">
        <v>7.19</v>
      </c>
    </row>
    <row r="2328" spans="1:4" x14ac:dyDescent="0.25">
      <c r="A2328" s="947">
        <v>103238</v>
      </c>
      <c r="B2328" s="945" t="s">
        <v>50547</v>
      </c>
      <c r="C2328" s="947" t="s">
        <v>1877</v>
      </c>
      <c r="D2328" s="948">
        <v>0</v>
      </c>
    </row>
    <row r="2329" spans="1:4" x14ac:dyDescent="0.25">
      <c r="A2329" s="947">
        <v>103239</v>
      </c>
      <c r="B2329" s="945" t="s">
        <v>50548</v>
      </c>
      <c r="C2329" s="947" t="s">
        <v>1877</v>
      </c>
      <c r="D2329" s="948">
        <v>0</v>
      </c>
    </row>
    <row r="2330" spans="1:4" x14ac:dyDescent="0.25">
      <c r="A2330" s="947">
        <v>103240</v>
      </c>
      <c r="B2330" s="945" t="s">
        <v>50549</v>
      </c>
      <c r="C2330" s="947" t="s">
        <v>1877</v>
      </c>
      <c r="D2330" s="948">
        <v>0</v>
      </c>
    </row>
    <row r="2331" spans="1:4" x14ac:dyDescent="0.25">
      <c r="A2331" s="947">
        <v>103241</v>
      </c>
      <c r="B2331" s="945" t="s">
        <v>28283</v>
      </c>
      <c r="C2331" s="947" t="s">
        <v>1877</v>
      </c>
      <c r="D2331" s="948">
        <v>13.48</v>
      </c>
    </row>
    <row r="2332" spans="1:4" x14ac:dyDescent="0.25">
      <c r="A2332" s="947">
        <v>88853</v>
      </c>
      <c r="B2332" s="945" t="s">
        <v>22301</v>
      </c>
      <c r="C2332" s="947" t="s">
        <v>1877</v>
      </c>
      <c r="D2332" s="948">
        <v>0.2</v>
      </c>
    </row>
    <row r="2333" spans="1:4" x14ac:dyDescent="0.25">
      <c r="A2333" s="947">
        <v>88854</v>
      </c>
      <c r="B2333" s="945" t="s">
        <v>22302</v>
      </c>
      <c r="C2333" s="947" t="s">
        <v>1877</v>
      </c>
      <c r="D2333" s="948">
        <v>0.04</v>
      </c>
    </row>
    <row r="2334" spans="1:4" x14ac:dyDescent="0.25">
      <c r="A2334" s="947">
        <v>5692</v>
      </c>
      <c r="B2334" s="945" t="s">
        <v>22170</v>
      </c>
      <c r="C2334" s="947" t="s">
        <v>1877</v>
      </c>
      <c r="D2334" s="948">
        <v>0.22</v>
      </c>
    </row>
    <row r="2335" spans="1:4" x14ac:dyDescent="0.25">
      <c r="A2335" s="947">
        <v>5693</v>
      </c>
      <c r="B2335" s="945" t="s">
        <v>22172</v>
      </c>
      <c r="C2335" s="947" t="s">
        <v>1877</v>
      </c>
      <c r="D2335" s="948">
        <v>21.36</v>
      </c>
    </row>
    <row r="2336" spans="1:4" x14ac:dyDescent="0.25">
      <c r="A2336" s="947">
        <v>7044</v>
      </c>
      <c r="B2336" s="945" t="s">
        <v>22206</v>
      </c>
      <c r="C2336" s="947" t="s">
        <v>1877</v>
      </c>
      <c r="D2336" s="948">
        <v>0.25</v>
      </c>
    </row>
    <row r="2337" spans="1:4" x14ac:dyDescent="0.25">
      <c r="A2337" s="947">
        <v>7045</v>
      </c>
      <c r="B2337" s="945" t="s">
        <v>22207</v>
      </c>
      <c r="C2337" s="947" t="s">
        <v>1877</v>
      </c>
      <c r="D2337" s="948">
        <v>0.05</v>
      </c>
    </row>
    <row r="2338" spans="1:4" x14ac:dyDescent="0.25">
      <c r="A2338" s="947">
        <v>7046</v>
      </c>
      <c r="B2338" s="945" t="s">
        <v>22209</v>
      </c>
      <c r="C2338" s="947" t="s">
        <v>1877</v>
      </c>
      <c r="D2338" s="948">
        <v>0.28000000000000003</v>
      </c>
    </row>
    <row r="2339" spans="1:4" x14ac:dyDescent="0.25">
      <c r="A2339" s="947">
        <v>7047</v>
      </c>
      <c r="B2339" s="945" t="s">
        <v>22211</v>
      </c>
      <c r="C2339" s="947" t="s">
        <v>1877</v>
      </c>
      <c r="D2339" s="948">
        <v>25.21</v>
      </c>
    </row>
    <row r="2340" spans="1:4" x14ac:dyDescent="0.25">
      <c r="A2340" s="947">
        <v>89228</v>
      </c>
      <c r="B2340" s="945" t="s">
        <v>22338</v>
      </c>
      <c r="C2340" s="947" t="s">
        <v>1877</v>
      </c>
      <c r="D2340" s="948">
        <v>54</v>
      </c>
    </row>
    <row r="2341" spans="1:4" x14ac:dyDescent="0.25">
      <c r="A2341" s="947">
        <v>89229</v>
      </c>
      <c r="B2341" s="945" t="s">
        <v>22339</v>
      </c>
      <c r="C2341" s="947" t="s">
        <v>1877</v>
      </c>
      <c r="D2341" s="948">
        <v>19.03</v>
      </c>
    </row>
    <row r="2342" spans="1:4" x14ac:dyDescent="0.25">
      <c r="A2342" s="947">
        <v>5779</v>
      </c>
      <c r="B2342" s="945" t="s">
        <v>22200</v>
      </c>
      <c r="C2342" s="947" t="s">
        <v>1877</v>
      </c>
      <c r="D2342" s="948">
        <v>86.8</v>
      </c>
    </row>
    <row r="2343" spans="1:4" x14ac:dyDescent="0.25">
      <c r="A2343" s="947">
        <v>53849</v>
      </c>
      <c r="B2343" s="945" t="s">
        <v>22243</v>
      </c>
      <c r="C2343" s="947" t="s">
        <v>1877</v>
      </c>
      <c r="D2343" s="948">
        <v>88.27</v>
      </c>
    </row>
    <row r="2344" spans="1:4" x14ac:dyDescent="0.25">
      <c r="A2344" s="947">
        <v>95129</v>
      </c>
      <c r="B2344" s="945" t="s">
        <v>22589</v>
      </c>
      <c r="C2344" s="947" t="s">
        <v>1877</v>
      </c>
      <c r="D2344" s="948">
        <v>47.9</v>
      </c>
    </row>
    <row r="2345" spans="1:4" x14ac:dyDescent="0.25">
      <c r="A2345" s="947">
        <v>95130</v>
      </c>
      <c r="B2345" s="945" t="s">
        <v>22590</v>
      </c>
      <c r="C2345" s="947" t="s">
        <v>1877</v>
      </c>
      <c r="D2345" s="948">
        <v>17.36</v>
      </c>
    </row>
    <row r="2346" spans="1:4" x14ac:dyDescent="0.25">
      <c r="A2346" s="947">
        <v>95131</v>
      </c>
      <c r="B2346" s="945" t="s">
        <v>22591</v>
      </c>
      <c r="C2346" s="947" t="s">
        <v>1877</v>
      </c>
      <c r="D2346" s="948">
        <v>56.38</v>
      </c>
    </row>
    <row r="2347" spans="1:4" x14ac:dyDescent="0.25">
      <c r="A2347" s="947">
        <v>95132</v>
      </c>
      <c r="B2347" s="945" t="s">
        <v>22592</v>
      </c>
      <c r="C2347" s="947" t="s">
        <v>1877</v>
      </c>
      <c r="D2347" s="948">
        <v>34.01</v>
      </c>
    </row>
    <row r="2348" spans="1:4" x14ac:dyDescent="0.25">
      <c r="A2348" s="947">
        <v>102982</v>
      </c>
      <c r="B2348" s="945" t="s">
        <v>50550</v>
      </c>
      <c r="C2348" s="947" t="s">
        <v>1877</v>
      </c>
      <c r="D2348" s="948">
        <v>0</v>
      </c>
    </row>
    <row r="2349" spans="1:4" x14ac:dyDescent="0.25">
      <c r="A2349" s="947">
        <v>102983</v>
      </c>
      <c r="B2349" s="945" t="s">
        <v>50551</v>
      </c>
      <c r="C2349" s="947" t="s">
        <v>1877</v>
      </c>
      <c r="D2349" s="948">
        <v>0</v>
      </c>
    </row>
    <row r="2350" spans="1:4" x14ac:dyDescent="0.25">
      <c r="A2350" s="947">
        <v>102984</v>
      </c>
      <c r="B2350" s="945" t="s">
        <v>50552</v>
      </c>
      <c r="C2350" s="947" t="s">
        <v>1877</v>
      </c>
      <c r="D2350" s="948">
        <v>0</v>
      </c>
    </row>
    <row r="2351" spans="1:4" x14ac:dyDescent="0.25">
      <c r="A2351" s="947">
        <v>102985</v>
      </c>
      <c r="B2351" s="945" t="s">
        <v>28274</v>
      </c>
      <c r="C2351" s="947" t="s">
        <v>1877</v>
      </c>
      <c r="D2351" s="948">
        <v>15.77</v>
      </c>
    </row>
    <row r="2352" spans="1:4" x14ac:dyDescent="0.25">
      <c r="A2352" s="947">
        <v>92956</v>
      </c>
      <c r="B2352" s="945" t="s">
        <v>22535</v>
      </c>
      <c r="C2352" s="947" t="s">
        <v>1877</v>
      </c>
      <c r="D2352" s="948">
        <v>4.41</v>
      </c>
    </row>
    <row r="2353" spans="1:4" x14ac:dyDescent="0.25">
      <c r="A2353" s="947">
        <v>92957</v>
      </c>
      <c r="B2353" s="945" t="s">
        <v>22537</v>
      </c>
      <c r="C2353" s="947" t="s">
        <v>1877</v>
      </c>
      <c r="D2353" s="948">
        <v>1.02</v>
      </c>
    </row>
    <row r="2354" spans="1:4" x14ac:dyDescent="0.25">
      <c r="A2354" s="947">
        <v>92958</v>
      </c>
      <c r="B2354" s="945" t="s">
        <v>22538</v>
      </c>
      <c r="C2354" s="947" t="s">
        <v>1877</v>
      </c>
      <c r="D2354" s="948">
        <v>4.83</v>
      </c>
    </row>
    <row r="2355" spans="1:4" x14ac:dyDescent="0.25">
      <c r="A2355" s="947">
        <v>92959</v>
      </c>
      <c r="B2355" s="945" t="s">
        <v>22539</v>
      </c>
      <c r="C2355" s="947" t="s">
        <v>1877</v>
      </c>
      <c r="D2355" s="948">
        <v>9.7799999999999994</v>
      </c>
    </row>
    <row r="2356" spans="1:4" x14ac:dyDescent="0.25">
      <c r="A2356" s="947">
        <v>102858</v>
      </c>
      <c r="B2356" s="945" t="s">
        <v>50553</v>
      </c>
      <c r="C2356" s="947" t="s">
        <v>1877</v>
      </c>
      <c r="D2356" s="948">
        <v>0</v>
      </c>
    </row>
    <row r="2357" spans="1:4" x14ac:dyDescent="0.25">
      <c r="A2357" s="947">
        <v>102859</v>
      </c>
      <c r="B2357" s="945" t="s">
        <v>50554</v>
      </c>
      <c r="C2357" s="947" t="s">
        <v>1877</v>
      </c>
      <c r="D2357" s="948">
        <v>0</v>
      </c>
    </row>
    <row r="2358" spans="1:4" x14ac:dyDescent="0.25">
      <c r="A2358" s="947">
        <v>102860</v>
      </c>
      <c r="B2358" s="945" t="s">
        <v>50555</v>
      </c>
      <c r="C2358" s="947" t="s">
        <v>1877</v>
      </c>
      <c r="D2358" s="948">
        <v>0</v>
      </c>
    </row>
    <row r="2359" spans="1:4" x14ac:dyDescent="0.25">
      <c r="A2359" s="947">
        <v>102861</v>
      </c>
      <c r="B2359" s="945" t="s">
        <v>28259</v>
      </c>
      <c r="C2359" s="947" t="s">
        <v>1877</v>
      </c>
      <c r="D2359" s="948">
        <v>1.43</v>
      </c>
    </row>
    <row r="2360" spans="1:4" x14ac:dyDescent="0.25">
      <c r="A2360" s="947">
        <v>93404</v>
      </c>
      <c r="B2360" s="945" t="s">
        <v>52398</v>
      </c>
      <c r="C2360" s="947" t="s">
        <v>1877</v>
      </c>
      <c r="D2360" s="948">
        <v>7.33</v>
      </c>
    </row>
    <row r="2361" spans="1:4" x14ac:dyDescent="0.25">
      <c r="A2361" s="947">
        <v>93405</v>
      </c>
      <c r="B2361" s="945" t="s">
        <v>52399</v>
      </c>
      <c r="C2361" s="947" t="s">
        <v>1877</v>
      </c>
      <c r="D2361" s="948">
        <v>1.87</v>
      </c>
    </row>
    <row r="2362" spans="1:4" x14ac:dyDescent="0.25">
      <c r="A2362" s="947">
        <v>93406</v>
      </c>
      <c r="B2362" s="945" t="s">
        <v>52400</v>
      </c>
      <c r="C2362" s="947" t="s">
        <v>1877</v>
      </c>
      <c r="D2362" s="948">
        <v>8.8000000000000007</v>
      </c>
    </row>
    <row r="2363" spans="1:4" x14ac:dyDescent="0.25">
      <c r="A2363" s="947">
        <v>93407</v>
      </c>
      <c r="B2363" s="945" t="s">
        <v>52401</v>
      </c>
      <c r="C2363" s="947" t="s">
        <v>1877</v>
      </c>
      <c r="D2363" s="948">
        <v>49.72</v>
      </c>
    </row>
    <row r="2364" spans="1:4" x14ac:dyDescent="0.25">
      <c r="A2364" s="947">
        <v>102936</v>
      </c>
      <c r="B2364" s="945" t="s">
        <v>50556</v>
      </c>
      <c r="C2364" s="947" t="s">
        <v>1877</v>
      </c>
      <c r="D2364" s="948">
        <v>0</v>
      </c>
    </row>
    <row r="2365" spans="1:4" x14ac:dyDescent="0.25">
      <c r="A2365" s="947">
        <v>102937</v>
      </c>
      <c r="B2365" s="945" t="s">
        <v>50557</v>
      </c>
      <c r="C2365" s="947" t="s">
        <v>1877</v>
      </c>
      <c r="D2365" s="948">
        <v>0</v>
      </c>
    </row>
    <row r="2366" spans="1:4" x14ac:dyDescent="0.25">
      <c r="A2366" s="947">
        <v>102938</v>
      </c>
      <c r="B2366" s="945" t="s">
        <v>50558</v>
      </c>
      <c r="C2366" s="947" t="s">
        <v>1877</v>
      </c>
      <c r="D2366" s="948">
        <v>0</v>
      </c>
    </row>
    <row r="2367" spans="1:4" x14ac:dyDescent="0.25">
      <c r="A2367" s="947">
        <v>102939</v>
      </c>
      <c r="B2367" s="945" t="s">
        <v>28269</v>
      </c>
      <c r="C2367" s="947" t="s">
        <v>1877</v>
      </c>
      <c r="D2367" s="948">
        <v>10.75</v>
      </c>
    </row>
    <row r="2368" spans="1:4" x14ac:dyDescent="0.25">
      <c r="A2368" s="947">
        <v>103159</v>
      </c>
      <c r="B2368" s="945" t="s">
        <v>50559</v>
      </c>
      <c r="C2368" s="947" t="s">
        <v>1877</v>
      </c>
      <c r="D2368" s="948">
        <v>0</v>
      </c>
    </row>
    <row r="2369" spans="1:4" x14ac:dyDescent="0.25">
      <c r="A2369" s="947">
        <v>103160</v>
      </c>
      <c r="B2369" s="945" t="s">
        <v>50560</v>
      </c>
      <c r="C2369" s="947" t="s">
        <v>1877</v>
      </c>
      <c r="D2369" s="948">
        <v>0</v>
      </c>
    </row>
    <row r="2370" spans="1:4" x14ac:dyDescent="0.25">
      <c r="A2370" s="947">
        <v>103161</v>
      </c>
      <c r="B2370" s="945" t="s">
        <v>50561</v>
      </c>
      <c r="C2370" s="947" t="s">
        <v>1877</v>
      </c>
      <c r="D2370" s="948">
        <v>0</v>
      </c>
    </row>
    <row r="2371" spans="1:4" x14ac:dyDescent="0.25">
      <c r="A2371" s="947">
        <v>103162</v>
      </c>
      <c r="B2371" s="945" t="s">
        <v>28276</v>
      </c>
      <c r="C2371" s="947" t="s">
        <v>1877</v>
      </c>
      <c r="D2371" s="948">
        <v>0.77</v>
      </c>
    </row>
    <row r="2372" spans="1:4" x14ac:dyDescent="0.25">
      <c r="A2372" s="947">
        <v>103153</v>
      </c>
      <c r="B2372" s="945" t="s">
        <v>50562</v>
      </c>
      <c r="C2372" s="947" t="s">
        <v>1877</v>
      </c>
      <c r="D2372" s="948">
        <v>0</v>
      </c>
    </row>
    <row r="2373" spans="1:4" x14ac:dyDescent="0.25">
      <c r="A2373" s="947">
        <v>103154</v>
      </c>
      <c r="B2373" s="945" t="s">
        <v>50563</v>
      </c>
      <c r="C2373" s="947" t="s">
        <v>1877</v>
      </c>
      <c r="D2373" s="948">
        <v>0</v>
      </c>
    </row>
    <row r="2374" spans="1:4" x14ac:dyDescent="0.25">
      <c r="A2374" s="947">
        <v>103155</v>
      </c>
      <c r="B2374" s="945" t="s">
        <v>50564</v>
      </c>
      <c r="C2374" s="947" t="s">
        <v>1877</v>
      </c>
      <c r="D2374" s="948">
        <v>0</v>
      </c>
    </row>
    <row r="2375" spans="1:4" x14ac:dyDescent="0.25">
      <c r="A2375" s="947">
        <v>103156</v>
      </c>
      <c r="B2375" s="945" t="s">
        <v>28275</v>
      </c>
      <c r="C2375" s="947" t="s">
        <v>1877</v>
      </c>
      <c r="D2375" s="948">
        <v>2.73</v>
      </c>
    </row>
    <row r="2376" spans="1:4" x14ac:dyDescent="0.25">
      <c r="A2376" s="947">
        <v>103171</v>
      </c>
      <c r="B2376" s="945" t="s">
        <v>50565</v>
      </c>
      <c r="C2376" s="947" t="s">
        <v>1877</v>
      </c>
      <c r="D2376" s="948">
        <v>0</v>
      </c>
    </row>
    <row r="2377" spans="1:4" x14ac:dyDescent="0.25">
      <c r="A2377" s="947">
        <v>103172</v>
      </c>
      <c r="B2377" s="945" t="s">
        <v>50566</v>
      </c>
      <c r="C2377" s="947" t="s">
        <v>1877</v>
      </c>
      <c r="D2377" s="948">
        <v>0</v>
      </c>
    </row>
    <row r="2378" spans="1:4" x14ac:dyDescent="0.25">
      <c r="A2378" s="947">
        <v>103173</v>
      </c>
      <c r="B2378" s="945" t="s">
        <v>50567</v>
      </c>
      <c r="C2378" s="947" t="s">
        <v>1877</v>
      </c>
      <c r="D2378" s="948">
        <v>0</v>
      </c>
    </row>
    <row r="2379" spans="1:4" x14ac:dyDescent="0.25">
      <c r="A2379" s="947">
        <v>103174</v>
      </c>
      <c r="B2379" s="945" t="s">
        <v>28278</v>
      </c>
      <c r="C2379" s="947" t="s">
        <v>1877</v>
      </c>
      <c r="D2379" s="948">
        <v>2.1800000000000002</v>
      </c>
    </row>
    <row r="2380" spans="1:4" x14ac:dyDescent="0.25">
      <c r="A2380" s="947">
        <v>103177</v>
      </c>
      <c r="B2380" s="945" t="s">
        <v>50568</v>
      </c>
      <c r="C2380" s="947" t="s">
        <v>1877</v>
      </c>
      <c r="D2380" s="948">
        <v>0</v>
      </c>
    </row>
    <row r="2381" spans="1:4" x14ac:dyDescent="0.25">
      <c r="A2381" s="947">
        <v>103178</v>
      </c>
      <c r="B2381" s="945" t="s">
        <v>50569</v>
      </c>
      <c r="C2381" s="947" t="s">
        <v>1877</v>
      </c>
      <c r="D2381" s="948">
        <v>0</v>
      </c>
    </row>
    <row r="2382" spans="1:4" x14ac:dyDescent="0.25">
      <c r="A2382" s="947">
        <v>103179</v>
      </c>
      <c r="B2382" s="945" t="s">
        <v>50570</v>
      </c>
      <c r="C2382" s="947" t="s">
        <v>1877</v>
      </c>
      <c r="D2382" s="948">
        <v>0</v>
      </c>
    </row>
    <row r="2383" spans="1:4" x14ac:dyDescent="0.25">
      <c r="A2383" s="947">
        <v>103180</v>
      </c>
      <c r="B2383" s="945" t="s">
        <v>28279</v>
      </c>
      <c r="C2383" s="947" t="s">
        <v>1877</v>
      </c>
      <c r="D2383" s="948">
        <v>5.0199999999999996</v>
      </c>
    </row>
    <row r="2384" spans="1:4" x14ac:dyDescent="0.25">
      <c r="A2384" s="947">
        <v>103165</v>
      </c>
      <c r="B2384" s="945" t="s">
        <v>50571</v>
      </c>
      <c r="C2384" s="947" t="s">
        <v>1877</v>
      </c>
      <c r="D2384" s="948">
        <v>0</v>
      </c>
    </row>
    <row r="2385" spans="1:4" x14ac:dyDescent="0.25">
      <c r="A2385" s="947">
        <v>103166</v>
      </c>
      <c r="B2385" s="945" t="s">
        <v>50572</v>
      </c>
      <c r="C2385" s="947" t="s">
        <v>1877</v>
      </c>
      <c r="D2385" s="948">
        <v>0</v>
      </c>
    </row>
    <row r="2386" spans="1:4" x14ac:dyDescent="0.25">
      <c r="A2386" s="947">
        <v>103167</v>
      </c>
      <c r="B2386" s="945" t="s">
        <v>50573</v>
      </c>
      <c r="C2386" s="947" t="s">
        <v>1877</v>
      </c>
      <c r="D2386" s="948">
        <v>0</v>
      </c>
    </row>
    <row r="2387" spans="1:4" x14ac:dyDescent="0.25">
      <c r="A2387" s="947">
        <v>103168</v>
      </c>
      <c r="B2387" s="945" t="s">
        <v>28277</v>
      </c>
      <c r="C2387" s="947" t="s">
        <v>1877</v>
      </c>
      <c r="D2387" s="948">
        <v>0.87</v>
      </c>
    </row>
    <row r="2388" spans="1:4" x14ac:dyDescent="0.25">
      <c r="A2388" s="947">
        <v>102864</v>
      </c>
      <c r="B2388" s="945" t="s">
        <v>50574</v>
      </c>
      <c r="C2388" s="947" t="s">
        <v>1877</v>
      </c>
      <c r="D2388" s="948">
        <v>0</v>
      </c>
    </row>
    <row r="2389" spans="1:4" x14ac:dyDescent="0.25">
      <c r="A2389" s="947">
        <v>102865</v>
      </c>
      <c r="B2389" s="945" t="s">
        <v>50575</v>
      </c>
      <c r="C2389" s="947" t="s">
        <v>1877</v>
      </c>
      <c r="D2389" s="948">
        <v>0</v>
      </c>
    </row>
    <row r="2390" spans="1:4" x14ac:dyDescent="0.25">
      <c r="A2390" s="947">
        <v>102866</v>
      </c>
      <c r="B2390" s="945" t="s">
        <v>50576</v>
      </c>
      <c r="C2390" s="947" t="s">
        <v>1877</v>
      </c>
      <c r="D2390" s="948">
        <v>0</v>
      </c>
    </row>
    <row r="2391" spans="1:4" x14ac:dyDescent="0.25">
      <c r="A2391" s="947">
        <v>102867</v>
      </c>
      <c r="B2391" s="945" t="s">
        <v>28260</v>
      </c>
      <c r="C2391" s="947" t="s">
        <v>1877</v>
      </c>
      <c r="D2391" s="948">
        <v>0.78</v>
      </c>
    </row>
    <row r="2392" spans="1:4" x14ac:dyDescent="0.25">
      <c r="A2392" s="947">
        <v>92108</v>
      </c>
      <c r="B2392" s="945" t="s">
        <v>28218</v>
      </c>
      <c r="C2392" s="947" t="s">
        <v>1877</v>
      </c>
      <c r="D2392" s="948">
        <v>0.96</v>
      </c>
    </row>
    <row r="2393" spans="1:4" x14ac:dyDescent="0.25">
      <c r="A2393" s="947">
        <v>92109</v>
      </c>
      <c r="B2393" s="945" t="s">
        <v>28219</v>
      </c>
      <c r="C2393" s="947" t="s">
        <v>1877</v>
      </c>
      <c r="D2393" s="948">
        <v>0.22</v>
      </c>
    </row>
    <row r="2394" spans="1:4" x14ac:dyDescent="0.25">
      <c r="A2394" s="947">
        <v>92110</v>
      </c>
      <c r="B2394" s="945" t="s">
        <v>28220</v>
      </c>
      <c r="C2394" s="947" t="s">
        <v>1877</v>
      </c>
      <c r="D2394" s="948">
        <v>1.2</v>
      </c>
    </row>
    <row r="2395" spans="1:4" x14ac:dyDescent="0.25">
      <c r="A2395" s="947">
        <v>92111</v>
      </c>
      <c r="B2395" s="945" t="s">
        <v>28221</v>
      </c>
      <c r="C2395" s="947" t="s">
        <v>1877</v>
      </c>
      <c r="D2395" s="948">
        <v>1.43</v>
      </c>
    </row>
    <row r="2396" spans="1:4" x14ac:dyDescent="0.25">
      <c r="A2396" s="947">
        <v>90670</v>
      </c>
      <c r="B2396" s="945" t="s">
        <v>22419</v>
      </c>
      <c r="C2396" s="947" t="s">
        <v>1877</v>
      </c>
      <c r="D2396" s="948">
        <v>269.23</v>
      </c>
    </row>
    <row r="2397" spans="1:4" x14ac:dyDescent="0.25">
      <c r="A2397" s="947">
        <v>90671</v>
      </c>
      <c r="B2397" s="945" t="s">
        <v>22420</v>
      </c>
      <c r="C2397" s="947" t="s">
        <v>1877</v>
      </c>
      <c r="D2397" s="948">
        <v>72.23</v>
      </c>
    </row>
    <row r="2398" spans="1:4" x14ac:dyDescent="0.25">
      <c r="A2398" s="947">
        <v>90672</v>
      </c>
      <c r="B2398" s="945" t="s">
        <v>22421</v>
      </c>
      <c r="C2398" s="947" t="s">
        <v>1877</v>
      </c>
      <c r="D2398" s="948">
        <v>336.92</v>
      </c>
    </row>
    <row r="2399" spans="1:4" x14ac:dyDescent="0.25">
      <c r="A2399" s="947">
        <v>90673</v>
      </c>
      <c r="B2399" s="945" t="s">
        <v>22422</v>
      </c>
      <c r="C2399" s="947" t="s">
        <v>1877</v>
      </c>
      <c r="D2399" s="948">
        <v>126.13</v>
      </c>
    </row>
    <row r="2400" spans="1:4" x14ac:dyDescent="0.25">
      <c r="A2400" s="947">
        <v>93220</v>
      </c>
      <c r="B2400" s="945" t="s">
        <v>22544</v>
      </c>
      <c r="C2400" s="947" t="s">
        <v>1877</v>
      </c>
      <c r="D2400" s="948">
        <v>412.83</v>
      </c>
    </row>
    <row r="2401" spans="1:4" x14ac:dyDescent="0.25">
      <c r="A2401" s="947">
        <v>93221</v>
      </c>
      <c r="B2401" s="945" t="s">
        <v>22545</v>
      </c>
      <c r="C2401" s="947" t="s">
        <v>1877</v>
      </c>
      <c r="D2401" s="948">
        <v>110.75</v>
      </c>
    </row>
    <row r="2402" spans="1:4" x14ac:dyDescent="0.25">
      <c r="A2402" s="947">
        <v>93222</v>
      </c>
      <c r="B2402" s="945" t="s">
        <v>22546</v>
      </c>
      <c r="C2402" s="947" t="s">
        <v>1877</v>
      </c>
      <c r="D2402" s="948">
        <v>516.61</v>
      </c>
    </row>
    <row r="2403" spans="1:4" x14ac:dyDescent="0.25">
      <c r="A2403" s="947">
        <v>93223</v>
      </c>
      <c r="B2403" s="945" t="s">
        <v>40411</v>
      </c>
      <c r="C2403" s="947" t="s">
        <v>1877</v>
      </c>
      <c r="D2403" s="948">
        <v>164.75</v>
      </c>
    </row>
    <row r="2404" spans="1:4" x14ac:dyDescent="0.25">
      <c r="A2404" s="947">
        <v>104691</v>
      </c>
      <c r="B2404" s="945" t="s">
        <v>50577</v>
      </c>
      <c r="C2404" s="947" t="s">
        <v>1877</v>
      </c>
      <c r="D2404" s="948">
        <v>1.07</v>
      </c>
    </row>
    <row r="2405" spans="1:4" x14ac:dyDescent="0.25">
      <c r="A2405" s="947">
        <v>104692</v>
      </c>
      <c r="B2405" s="945" t="s">
        <v>50578</v>
      </c>
      <c r="C2405" s="947" t="s">
        <v>1877</v>
      </c>
      <c r="D2405" s="948">
        <v>0.24</v>
      </c>
    </row>
    <row r="2406" spans="1:4" x14ac:dyDescent="0.25">
      <c r="A2406" s="947">
        <v>104693</v>
      </c>
      <c r="B2406" s="945" t="s">
        <v>50579</v>
      </c>
      <c r="C2406" s="947" t="s">
        <v>1877</v>
      </c>
      <c r="D2406" s="948">
        <v>1.34</v>
      </c>
    </row>
    <row r="2407" spans="1:4" x14ac:dyDescent="0.25">
      <c r="A2407" s="947">
        <v>104694</v>
      </c>
      <c r="B2407" s="945" t="s">
        <v>28297</v>
      </c>
      <c r="C2407" s="947" t="s">
        <v>1877</v>
      </c>
      <c r="D2407" s="948">
        <v>2.44</v>
      </c>
    </row>
    <row r="2408" spans="1:4" x14ac:dyDescent="0.25">
      <c r="A2408" s="947">
        <v>90676</v>
      </c>
      <c r="B2408" s="945" t="s">
        <v>22423</v>
      </c>
      <c r="C2408" s="947" t="s">
        <v>1877</v>
      </c>
      <c r="D2408" s="948">
        <v>107.68</v>
      </c>
    </row>
    <row r="2409" spans="1:4" x14ac:dyDescent="0.25">
      <c r="A2409" s="947">
        <v>91021</v>
      </c>
      <c r="B2409" s="945" t="s">
        <v>22453</v>
      </c>
      <c r="C2409" s="947" t="s">
        <v>1877</v>
      </c>
      <c r="D2409" s="948">
        <v>13.07</v>
      </c>
    </row>
    <row r="2410" spans="1:4" x14ac:dyDescent="0.25">
      <c r="A2410" s="947">
        <v>90677</v>
      </c>
      <c r="B2410" s="945" t="s">
        <v>22424</v>
      </c>
      <c r="C2410" s="947" t="s">
        <v>1877</v>
      </c>
      <c r="D2410" s="948">
        <v>32.29</v>
      </c>
    </row>
    <row r="2411" spans="1:4" x14ac:dyDescent="0.25">
      <c r="A2411" s="947">
        <v>90678</v>
      </c>
      <c r="B2411" s="945" t="s">
        <v>22425</v>
      </c>
      <c r="C2411" s="947" t="s">
        <v>1877</v>
      </c>
      <c r="D2411" s="948">
        <v>149.54</v>
      </c>
    </row>
    <row r="2412" spans="1:4" x14ac:dyDescent="0.25">
      <c r="A2412" s="947">
        <v>90679</v>
      </c>
      <c r="B2412" s="945" t="s">
        <v>22426</v>
      </c>
      <c r="C2412" s="947" t="s">
        <v>1877</v>
      </c>
      <c r="D2412" s="948">
        <v>96.73</v>
      </c>
    </row>
    <row r="2413" spans="1:4" x14ac:dyDescent="0.25">
      <c r="A2413" s="947">
        <v>102870</v>
      </c>
      <c r="B2413" s="945" t="s">
        <v>50580</v>
      </c>
      <c r="C2413" s="947" t="s">
        <v>1877</v>
      </c>
      <c r="D2413" s="948">
        <v>392.64</v>
      </c>
    </row>
    <row r="2414" spans="1:4" x14ac:dyDescent="0.25">
      <c r="A2414" s="947">
        <v>102871</v>
      </c>
      <c r="B2414" s="945" t="s">
        <v>50581</v>
      </c>
      <c r="C2414" s="947" t="s">
        <v>1877</v>
      </c>
      <c r="D2414" s="948">
        <v>106.08</v>
      </c>
    </row>
    <row r="2415" spans="1:4" x14ac:dyDescent="0.25">
      <c r="A2415" s="947">
        <v>102872</v>
      </c>
      <c r="B2415" s="945" t="s">
        <v>50582</v>
      </c>
      <c r="C2415" s="947" t="s">
        <v>1877</v>
      </c>
      <c r="D2415" s="948">
        <v>491.36</v>
      </c>
    </row>
    <row r="2416" spans="1:4" x14ac:dyDescent="0.25">
      <c r="A2416" s="947">
        <v>102873</v>
      </c>
      <c r="B2416" s="945" t="s">
        <v>28261</v>
      </c>
      <c r="C2416" s="947" t="s">
        <v>1877</v>
      </c>
      <c r="D2416" s="948">
        <v>126.13</v>
      </c>
    </row>
    <row r="2417" spans="1:4" x14ac:dyDescent="0.25">
      <c r="A2417" s="947">
        <v>102960</v>
      </c>
      <c r="B2417" s="945" t="s">
        <v>50583</v>
      </c>
      <c r="C2417" s="947" t="s">
        <v>1877</v>
      </c>
      <c r="D2417" s="948">
        <v>190.56</v>
      </c>
    </row>
    <row r="2418" spans="1:4" x14ac:dyDescent="0.25">
      <c r="A2418" s="947">
        <v>102961</v>
      </c>
      <c r="B2418" s="945" t="s">
        <v>50584</v>
      </c>
      <c r="C2418" s="947" t="s">
        <v>1877</v>
      </c>
      <c r="D2418" s="948">
        <v>51.48</v>
      </c>
    </row>
    <row r="2419" spans="1:4" x14ac:dyDescent="0.25">
      <c r="A2419" s="947">
        <v>102962</v>
      </c>
      <c r="B2419" s="945" t="s">
        <v>50585</v>
      </c>
      <c r="C2419" s="947" t="s">
        <v>1877</v>
      </c>
      <c r="D2419" s="948">
        <v>178.76</v>
      </c>
    </row>
    <row r="2420" spans="1:4" x14ac:dyDescent="0.25">
      <c r="A2420" s="947">
        <v>102963</v>
      </c>
      <c r="B2420" s="945" t="s">
        <v>28272</v>
      </c>
      <c r="C2420" s="947" t="s">
        <v>1877</v>
      </c>
      <c r="D2420" s="948">
        <v>89.41</v>
      </c>
    </row>
    <row r="2421" spans="1:4" x14ac:dyDescent="0.25">
      <c r="A2421" s="947">
        <v>95698</v>
      </c>
      <c r="B2421" s="945" t="s">
        <v>22617</v>
      </c>
      <c r="C2421" s="947" t="s">
        <v>1877</v>
      </c>
      <c r="D2421" s="948">
        <v>5.04</v>
      </c>
    </row>
    <row r="2422" spans="1:4" x14ac:dyDescent="0.25">
      <c r="A2422" s="947">
        <v>95699</v>
      </c>
      <c r="B2422" s="945" t="s">
        <v>22618</v>
      </c>
      <c r="C2422" s="947" t="s">
        <v>1877</v>
      </c>
      <c r="D2422" s="948">
        <v>1.1599999999999999</v>
      </c>
    </row>
    <row r="2423" spans="1:4" x14ac:dyDescent="0.25">
      <c r="A2423" s="947">
        <v>95700</v>
      </c>
      <c r="B2423" s="945" t="s">
        <v>22619</v>
      </c>
      <c r="C2423" s="947" t="s">
        <v>1877</v>
      </c>
      <c r="D2423" s="948">
        <v>6.3</v>
      </c>
    </row>
    <row r="2424" spans="1:4" x14ac:dyDescent="0.25">
      <c r="A2424" s="947">
        <v>95701</v>
      </c>
      <c r="B2424" s="945" t="s">
        <v>22620</v>
      </c>
      <c r="C2424" s="947" t="s">
        <v>1877</v>
      </c>
      <c r="D2424" s="948">
        <v>3.59</v>
      </c>
    </row>
    <row r="2425" spans="1:4" x14ac:dyDescent="0.25">
      <c r="A2425" s="947">
        <v>90621</v>
      </c>
      <c r="B2425" s="945" t="s">
        <v>22388</v>
      </c>
      <c r="C2425" s="947" t="s">
        <v>1877</v>
      </c>
      <c r="D2425" s="948">
        <v>2.27</v>
      </c>
    </row>
    <row r="2426" spans="1:4" x14ac:dyDescent="0.25">
      <c r="A2426" s="947">
        <v>90622</v>
      </c>
      <c r="B2426" s="945" t="s">
        <v>22389</v>
      </c>
      <c r="C2426" s="947" t="s">
        <v>1877</v>
      </c>
      <c r="D2426" s="948">
        <v>0.52</v>
      </c>
    </row>
    <row r="2427" spans="1:4" x14ac:dyDescent="0.25">
      <c r="A2427" s="947">
        <v>90623</v>
      </c>
      <c r="B2427" s="945" t="s">
        <v>22391</v>
      </c>
      <c r="C2427" s="947" t="s">
        <v>1877</v>
      </c>
      <c r="D2427" s="948">
        <v>2.84</v>
      </c>
    </row>
    <row r="2428" spans="1:4" x14ac:dyDescent="0.25">
      <c r="A2428" s="947">
        <v>90624</v>
      </c>
      <c r="B2428" s="945" t="s">
        <v>22392</v>
      </c>
      <c r="C2428" s="947" t="s">
        <v>1877</v>
      </c>
      <c r="D2428" s="948">
        <v>3.59</v>
      </c>
    </row>
    <row r="2429" spans="1:4" x14ac:dyDescent="0.25">
      <c r="A2429" s="947">
        <v>102876</v>
      </c>
      <c r="B2429" s="945" t="s">
        <v>50586</v>
      </c>
      <c r="C2429" s="947" t="s">
        <v>1877</v>
      </c>
      <c r="D2429" s="948">
        <v>545.65</v>
      </c>
    </row>
    <row r="2430" spans="1:4" x14ac:dyDescent="0.25">
      <c r="A2430" s="947">
        <v>102877</v>
      </c>
      <c r="B2430" s="945" t="s">
        <v>50587</v>
      </c>
      <c r="C2430" s="947" t="s">
        <v>1877</v>
      </c>
      <c r="D2430" s="948">
        <v>147.41</v>
      </c>
    </row>
    <row r="2431" spans="1:4" x14ac:dyDescent="0.25">
      <c r="A2431" s="947">
        <v>102878</v>
      </c>
      <c r="B2431" s="945" t="s">
        <v>50588</v>
      </c>
      <c r="C2431" s="947" t="s">
        <v>1877</v>
      </c>
      <c r="D2431" s="948">
        <v>682.83</v>
      </c>
    </row>
    <row r="2432" spans="1:4" x14ac:dyDescent="0.25">
      <c r="A2432" s="947">
        <v>102879</v>
      </c>
      <c r="B2432" s="945" t="s">
        <v>28262</v>
      </c>
      <c r="C2432" s="947" t="s">
        <v>1877</v>
      </c>
      <c r="D2432" s="948">
        <v>189.3</v>
      </c>
    </row>
    <row r="2433" spans="1:4" x14ac:dyDescent="0.25">
      <c r="A2433" s="947">
        <v>103220</v>
      </c>
      <c r="B2433" s="945" t="s">
        <v>50589</v>
      </c>
      <c r="C2433" s="947" t="s">
        <v>1877</v>
      </c>
      <c r="D2433" s="948">
        <v>166.87</v>
      </c>
    </row>
    <row r="2434" spans="1:4" x14ac:dyDescent="0.25">
      <c r="A2434" s="947">
        <v>103221</v>
      </c>
      <c r="B2434" s="945" t="s">
        <v>50590</v>
      </c>
      <c r="C2434" s="947" t="s">
        <v>1877</v>
      </c>
      <c r="D2434" s="948">
        <v>45.08</v>
      </c>
    </row>
    <row r="2435" spans="1:4" x14ac:dyDescent="0.25">
      <c r="A2435" s="947">
        <v>103222</v>
      </c>
      <c r="B2435" s="945" t="s">
        <v>50591</v>
      </c>
      <c r="C2435" s="947" t="s">
        <v>1877</v>
      </c>
      <c r="D2435" s="948">
        <v>208.82</v>
      </c>
    </row>
    <row r="2436" spans="1:4" x14ac:dyDescent="0.25">
      <c r="A2436" s="947">
        <v>103223</v>
      </c>
      <c r="B2436" s="945" t="s">
        <v>28280</v>
      </c>
      <c r="C2436" s="947" t="s">
        <v>1877</v>
      </c>
      <c r="D2436" s="948">
        <v>36.97</v>
      </c>
    </row>
    <row r="2437" spans="1:4" x14ac:dyDescent="0.25">
      <c r="A2437" s="947">
        <v>103232</v>
      </c>
      <c r="B2437" s="945" t="s">
        <v>50592</v>
      </c>
      <c r="C2437" s="947" t="s">
        <v>1877</v>
      </c>
      <c r="D2437" s="948">
        <v>523.54</v>
      </c>
    </row>
    <row r="2438" spans="1:4" x14ac:dyDescent="0.25">
      <c r="A2438" s="947">
        <v>103233</v>
      </c>
      <c r="B2438" s="945" t="s">
        <v>50593</v>
      </c>
      <c r="C2438" s="947" t="s">
        <v>1877</v>
      </c>
      <c r="D2438" s="948">
        <v>141.44</v>
      </c>
    </row>
    <row r="2439" spans="1:4" x14ac:dyDescent="0.25">
      <c r="A2439" s="947">
        <v>103234</v>
      </c>
      <c r="B2439" s="945" t="s">
        <v>50594</v>
      </c>
      <c r="C2439" s="947" t="s">
        <v>1877</v>
      </c>
      <c r="D2439" s="948">
        <v>687.57</v>
      </c>
    </row>
    <row r="2440" spans="1:4" x14ac:dyDescent="0.25">
      <c r="A2440" s="947">
        <v>103235</v>
      </c>
      <c r="B2440" s="945" t="s">
        <v>28282</v>
      </c>
      <c r="C2440" s="947" t="s">
        <v>1877</v>
      </c>
      <c r="D2440" s="948">
        <v>108.27</v>
      </c>
    </row>
    <row r="2441" spans="1:4" x14ac:dyDescent="0.25">
      <c r="A2441" s="947">
        <v>103228</v>
      </c>
      <c r="B2441" s="945" t="s">
        <v>50595</v>
      </c>
      <c r="C2441" s="947" t="s">
        <v>1877</v>
      </c>
      <c r="D2441" s="948">
        <v>479.08</v>
      </c>
    </row>
    <row r="2442" spans="1:4" x14ac:dyDescent="0.25">
      <c r="A2442" s="947">
        <v>103226</v>
      </c>
      <c r="B2442" s="945" t="s">
        <v>50596</v>
      </c>
      <c r="C2442" s="947" t="s">
        <v>1877</v>
      </c>
      <c r="D2442" s="948">
        <v>382.83</v>
      </c>
    </row>
    <row r="2443" spans="1:4" x14ac:dyDescent="0.25">
      <c r="A2443" s="947">
        <v>103227</v>
      </c>
      <c r="B2443" s="945" t="s">
        <v>50597</v>
      </c>
      <c r="C2443" s="947" t="s">
        <v>1877</v>
      </c>
      <c r="D2443" s="948">
        <v>103.43</v>
      </c>
    </row>
    <row r="2444" spans="1:4" x14ac:dyDescent="0.25">
      <c r="A2444" s="947">
        <v>103229</v>
      </c>
      <c r="B2444" s="945" t="s">
        <v>28281</v>
      </c>
      <c r="C2444" s="947" t="s">
        <v>1877</v>
      </c>
      <c r="D2444" s="948">
        <v>91.81</v>
      </c>
    </row>
    <row r="2445" spans="1:4" x14ac:dyDescent="0.25">
      <c r="A2445" s="947">
        <v>95617</v>
      </c>
      <c r="B2445" s="945" t="s">
        <v>22610</v>
      </c>
      <c r="C2445" s="947" t="s">
        <v>1877</v>
      </c>
      <c r="D2445" s="948">
        <v>1.24</v>
      </c>
    </row>
    <row r="2446" spans="1:4" x14ac:dyDescent="0.25">
      <c r="A2446" s="947">
        <v>95618</v>
      </c>
      <c r="B2446" s="945" t="s">
        <v>22611</v>
      </c>
      <c r="C2446" s="947" t="s">
        <v>1877</v>
      </c>
      <c r="D2446" s="948">
        <v>0.28000000000000003</v>
      </c>
    </row>
    <row r="2447" spans="1:4" x14ac:dyDescent="0.25">
      <c r="A2447" s="947">
        <v>95619</v>
      </c>
      <c r="B2447" s="945" t="s">
        <v>22612</v>
      </c>
      <c r="C2447" s="947" t="s">
        <v>1877</v>
      </c>
      <c r="D2447" s="948">
        <v>1.55</v>
      </c>
    </row>
    <row r="2448" spans="1:4" x14ac:dyDescent="0.25">
      <c r="A2448" s="947">
        <v>102972</v>
      </c>
      <c r="B2448" s="945" t="s">
        <v>50598</v>
      </c>
      <c r="C2448" s="947" t="s">
        <v>1877</v>
      </c>
      <c r="D2448" s="948">
        <v>101.71</v>
      </c>
    </row>
    <row r="2449" spans="1:4" x14ac:dyDescent="0.25">
      <c r="A2449" s="947">
        <v>102973</v>
      </c>
      <c r="B2449" s="945" t="s">
        <v>50599</v>
      </c>
      <c r="C2449" s="947" t="s">
        <v>1877</v>
      </c>
      <c r="D2449" s="948">
        <v>28.24</v>
      </c>
    </row>
    <row r="2450" spans="1:4" x14ac:dyDescent="0.25">
      <c r="A2450" s="947">
        <v>102974</v>
      </c>
      <c r="B2450" s="945" t="s">
        <v>50600</v>
      </c>
      <c r="C2450" s="947" t="s">
        <v>1877</v>
      </c>
      <c r="D2450" s="948">
        <v>95.41</v>
      </c>
    </row>
    <row r="2451" spans="1:4" x14ac:dyDescent="0.25">
      <c r="A2451" s="947">
        <v>96301</v>
      </c>
      <c r="B2451" s="945" t="s">
        <v>22662</v>
      </c>
      <c r="C2451" s="947" t="s">
        <v>1877</v>
      </c>
      <c r="D2451" s="948">
        <v>51.8</v>
      </c>
    </row>
    <row r="2452" spans="1:4" x14ac:dyDescent="0.25">
      <c r="A2452" s="947">
        <v>90627</v>
      </c>
      <c r="B2452" s="945" t="s">
        <v>22393</v>
      </c>
      <c r="C2452" s="947" t="s">
        <v>1877</v>
      </c>
      <c r="D2452" s="948">
        <v>59.68</v>
      </c>
    </row>
    <row r="2453" spans="1:4" x14ac:dyDescent="0.25">
      <c r="A2453" s="947">
        <v>90628</v>
      </c>
      <c r="B2453" s="945" t="s">
        <v>22394</v>
      </c>
      <c r="C2453" s="947" t="s">
        <v>1877</v>
      </c>
      <c r="D2453" s="948">
        <v>16.010000000000002</v>
      </c>
    </row>
    <row r="2454" spans="1:4" x14ac:dyDescent="0.25">
      <c r="A2454" s="947">
        <v>90629</v>
      </c>
      <c r="B2454" s="945" t="s">
        <v>22395</v>
      </c>
      <c r="C2454" s="947" t="s">
        <v>1877</v>
      </c>
      <c r="D2454" s="948">
        <v>74.680000000000007</v>
      </c>
    </row>
    <row r="2455" spans="1:4" x14ac:dyDescent="0.25">
      <c r="A2455" s="947">
        <v>90630</v>
      </c>
      <c r="B2455" s="945" t="s">
        <v>22396</v>
      </c>
      <c r="C2455" s="947" t="s">
        <v>1877</v>
      </c>
      <c r="D2455" s="948">
        <v>1.71</v>
      </c>
    </row>
    <row r="2456" spans="1:4" x14ac:dyDescent="0.25">
      <c r="A2456" s="947">
        <v>95704</v>
      </c>
      <c r="B2456" s="945" t="s">
        <v>40415</v>
      </c>
      <c r="C2456" s="947" t="s">
        <v>1877</v>
      </c>
      <c r="D2456" s="948">
        <v>60.26</v>
      </c>
    </row>
    <row r="2457" spans="1:4" x14ac:dyDescent="0.25">
      <c r="A2457" s="947">
        <v>95705</v>
      </c>
      <c r="B2457" s="945" t="s">
        <v>40416</v>
      </c>
      <c r="C2457" s="947" t="s">
        <v>1877</v>
      </c>
      <c r="D2457" s="948">
        <v>16.16</v>
      </c>
    </row>
    <row r="2458" spans="1:4" x14ac:dyDescent="0.25">
      <c r="A2458" s="947">
        <v>95706</v>
      </c>
      <c r="B2458" s="945" t="s">
        <v>40417</v>
      </c>
      <c r="C2458" s="947" t="s">
        <v>1877</v>
      </c>
      <c r="D2458" s="948">
        <v>75.41</v>
      </c>
    </row>
    <row r="2459" spans="1:4" x14ac:dyDescent="0.25">
      <c r="A2459" s="947">
        <v>95707</v>
      </c>
      <c r="B2459" s="945" t="s">
        <v>40418</v>
      </c>
      <c r="C2459" s="947" t="s">
        <v>1877</v>
      </c>
      <c r="D2459" s="948">
        <v>4.71</v>
      </c>
    </row>
    <row r="2460" spans="1:4" x14ac:dyDescent="0.25">
      <c r="A2460" s="947">
        <v>91273</v>
      </c>
      <c r="B2460" s="945" t="s">
        <v>22459</v>
      </c>
      <c r="C2460" s="947" t="s">
        <v>1877</v>
      </c>
      <c r="D2460" s="948">
        <v>0.56999999999999995</v>
      </c>
    </row>
    <row r="2461" spans="1:4" x14ac:dyDescent="0.25">
      <c r="A2461" s="947">
        <v>91274</v>
      </c>
      <c r="B2461" s="945" t="s">
        <v>22461</v>
      </c>
      <c r="C2461" s="947" t="s">
        <v>1877</v>
      </c>
      <c r="D2461" s="948">
        <v>0.15</v>
      </c>
    </row>
    <row r="2462" spans="1:4" x14ac:dyDescent="0.25">
      <c r="A2462" s="947">
        <v>91275</v>
      </c>
      <c r="B2462" s="945" t="s">
        <v>22462</v>
      </c>
      <c r="C2462" s="947" t="s">
        <v>1877</v>
      </c>
      <c r="D2462" s="948">
        <v>0.71</v>
      </c>
    </row>
    <row r="2463" spans="1:4" x14ac:dyDescent="0.25">
      <c r="A2463" s="947">
        <v>91276</v>
      </c>
      <c r="B2463" s="945" t="s">
        <v>22463</v>
      </c>
      <c r="C2463" s="947" t="s">
        <v>1877</v>
      </c>
      <c r="D2463" s="948">
        <v>8.94</v>
      </c>
    </row>
    <row r="2464" spans="1:4" x14ac:dyDescent="0.25">
      <c r="A2464" s="947">
        <v>102882</v>
      </c>
      <c r="B2464" s="945" t="s">
        <v>50601</v>
      </c>
      <c r="C2464" s="947" t="s">
        <v>1877</v>
      </c>
      <c r="D2464" s="948">
        <v>0</v>
      </c>
    </row>
    <row r="2465" spans="1:4" x14ac:dyDescent="0.25">
      <c r="A2465" s="947">
        <v>102883</v>
      </c>
      <c r="B2465" s="945" t="s">
        <v>50602</v>
      </c>
      <c r="C2465" s="947" t="s">
        <v>1877</v>
      </c>
      <c r="D2465" s="948">
        <v>0</v>
      </c>
    </row>
    <row r="2466" spans="1:4" x14ac:dyDescent="0.25">
      <c r="A2466" s="947">
        <v>102884</v>
      </c>
      <c r="B2466" s="945" t="s">
        <v>50603</v>
      </c>
      <c r="C2466" s="947" t="s">
        <v>1877</v>
      </c>
      <c r="D2466" s="948">
        <v>0</v>
      </c>
    </row>
    <row r="2467" spans="1:4" x14ac:dyDescent="0.25">
      <c r="A2467" s="947">
        <v>102885</v>
      </c>
      <c r="B2467" s="945" t="s">
        <v>28263</v>
      </c>
      <c r="C2467" s="947" t="s">
        <v>1877</v>
      </c>
      <c r="D2467" s="948">
        <v>1.47</v>
      </c>
    </row>
    <row r="2468" spans="1:4" x14ac:dyDescent="0.25">
      <c r="A2468" s="947">
        <v>95272</v>
      </c>
      <c r="B2468" s="945" t="s">
        <v>28242</v>
      </c>
      <c r="C2468" s="947" t="s">
        <v>1877</v>
      </c>
      <c r="D2468" s="948">
        <v>0.55000000000000004</v>
      </c>
    </row>
    <row r="2469" spans="1:4" x14ac:dyDescent="0.25">
      <c r="A2469" s="947">
        <v>95273</v>
      </c>
      <c r="B2469" s="945" t="s">
        <v>28243</v>
      </c>
      <c r="C2469" s="947" t="s">
        <v>1877</v>
      </c>
      <c r="D2469" s="948">
        <v>0.12</v>
      </c>
    </row>
    <row r="2470" spans="1:4" x14ac:dyDescent="0.25">
      <c r="A2470" s="947">
        <v>95274</v>
      </c>
      <c r="B2470" s="945" t="s">
        <v>28244</v>
      </c>
      <c r="C2470" s="947" t="s">
        <v>1877</v>
      </c>
      <c r="D2470" s="948">
        <v>0.43</v>
      </c>
    </row>
    <row r="2471" spans="1:4" x14ac:dyDescent="0.25">
      <c r="A2471" s="947">
        <v>95275</v>
      </c>
      <c r="B2471" s="945" t="s">
        <v>28245</v>
      </c>
      <c r="C2471" s="947" t="s">
        <v>1877</v>
      </c>
      <c r="D2471" s="948">
        <v>2.92</v>
      </c>
    </row>
    <row r="2472" spans="1:4" x14ac:dyDescent="0.25">
      <c r="A2472" s="947">
        <v>88419</v>
      </c>
      <c r="B2472" s="945" t="s">
        <v>22275</v>
      </c>
      <c r="C2472" s="947" t="s">
        <v>1877</v>
      </c>
      <c r="D2472" s="948">
        <v>5.34</v>
      </c>
    </row>
    <row r="2473" spans="1:4" x14ac:dyDescent="0.25">
      <c r="A2473" s="947">
        <v>88422</v>
      </c>
      <c r="B2473" s="945" t="s">
        <v>22276</v>
      </c>
      <c r="C2473" s="947" t="s">
        <v>1877</v>
      </c>
      <c r="D2473" s="948">
        <v>1.23</v>
      </c>
    </row>
    <row r="2474" spans="1:4" x14ac:dyDescent="0.25">
      <c r="A2474" s="947">
        <v>88425</v>
      </c>
      <c r="B2474" s="945" t="s">
        <v>22278</v>
      </c>
      <c r="C2474" s="947" t="s">
        <v>1877</v>
      </c>
      <c r="D2474" s="948">
        <v>6.68</v>
      </c>
    </row>
    <row r="2475" spans="1:4" x14ac:dyDescent="0.25">
      <c r="A2475" s="947">
        <v>88427</v>
      </c>
      <c r="B2475" s="945" t="s">
        <v>22279</v>
      </c>
      <c r="C2475" s="947" t="s">
        <v>1877</v>
      </c>
      <c r="D2475" s="948">
        <v>1.21</v>
      </c>
    </row>
    <row r="2476" spans="1:4" x14ac:dyDescent="0.25">
      <c r="A2476" s="947">
        <v>88434</v>
      </c>
      <c r="B2476" s="945" t="s">
        <v>22280</v>
      </c>
      <c r="C2476" s="947" t="s">
        <v>1877</v>
      </c>
      <c r="D2476" s="948">
        <v>7.08</v>
      </c>
    </row>
    <row r="2477" spans="1:4" x14ac:dyDescent="0.25">
      <c r="A2477" s="947">
        <v>88435</v>
      </c>
      <c r="B2477" s="945" t="s">
        <v>22281</v>
      </c>
      <c r="C2477" s="947" t="s">
        <v>1877</v>
      </c>
      <c r="D2477" s="948">
        <v>1.63</v>
      </c>
    </row>
    <row r="2478" spans="1:4" x14ac:dyDescent="0.25">
      <c r="A2478" s="947">
        <v>88436</v>
      </c>
      <c r="B2478" s="945" t="s">
        <v>22282</v>
      </c>
      <c r="C2478" s="947" t="s">
        <v>1877</v>
      </c>
      <c r="D2478" s="948">
        <v>8.85</v>
      </c>
    </row>
    <row r="2479" spans="1:4" x14ac:dyDescent="0.25">
      <c r="A2479" s="947">
        <v>88437</v>
      </c>
      <c r="B2479" s="945" t="s">
        <v>22283</v>
      </c>
      <c r="C2479" s="947" t="s">
        <v>1877</v>
      </c>
      <c r="D2479" s="948">
        <v>1.21</v>
      </c>
    </row>
    <row r="2480" spans="1:4" x14ac:dyDescent="0.25">
      <c r="A2480" s="947">
        <v>90664</v>
      </c>
      <c r="B2480" s="945" t="s">
        <v>28205</v>
      </c>
      <c r="C2480" s="947" t="s">
        <v>1877</v>
      </c>
      <c r="D2480" s="948">
        <v>6.68</v>
      </c>
    </row>
    <row r="2481" spans="1:4" x14ac:dyDescent="0.25">
      <c r="A2481" s="947">
        <v>90665</v>
      </c>
      <c r="B2481" s="945" t="s">
        <v>28206</v>
      </c>
      <c r="C2481" s="947" t="s">
        <v>1877</v>
      </c>
      <c r="D2481" s="948">
        <v>1.78</v>
      </c>
    </row>
    <row r="2482" spans="1:4" x14ac:dyDescent="0.25">
      <c r="A2482" s="947">
        <v>90666</v>
      </c>
      <c r="B2482" s="945" t="s">
        <v>28207</v>
      </c>
      <c r="C2482" s="947" t="s">
        <v>1877</v>
      </c>
      <c r="D2482" s="948">
        <v>8.36</v>
      </c>
    </row>
    <row r="2483" spans="1:4" x14ac:dyDescent="0.25">
      <c r="A2483" s="947">
        <v>90667</v>
      </c>
      <c r="B2483" s="945" t="s">
        <v>28208</v>
      </c>
      <c r="C2483" s="947" t="s">
        <v>1877</v>
      </c>
      <c r="D2483" s="948">
        <v>15.77</v>
      </c>
    </row>
    <row r="2484" spans="1:4" x14ac:dyDescent="0.25">
      <c r="A2484" s="947">
        <v>102977</v>
      </c>
      <c r="B2484" s="945" t="s">
        <v>50604</v>
      </c>
      <c r="C2484" s="947" t="s">
        <v>1877</v>
      </c>
      <c r="D2484" s="948">
        <v>0</v>
      </c>
    </row>
    <row r="2485" spans="1:4" x14ac:dyDescent="0.25">
      <c r="A2485" s="947">
        <v>102978</v>
      </c>
      <c r="B2485" s="945" t="s">
        <v>50605</v>
      </c>
      <c r="C2485" s="947" t="s">
        <v>1877</v>
      </c>
      <c r="D2485" s="948">
        <v>0</v>
      </c>
    </row>
    <row r="2486" spans="1:4" x14ac:dyDescent="0.25">
      <c r="A2486" s="947">
        <v>102979</v>
      </c>
      <c r="B2486" s="945" t="s">
        <v>50606</v>
      </c>
      <c r="C2486" s="947" t="s">
        <v>1877</v>
      </c>
      <c r="D2486" s="948">
        <v>0</v>
      </c>
    </row>
    <row r="2487" spans="1:4" x14ac:dyDescent="0.25">
      <c r="A2487" s="947">
        <v>95217</v>
      </c>
      <c r="B2487" s="945" t="s">
        <v>28241</v>
      </c>
      <c r="C2487" s="947" t="s">
        <v>1877</v>
      </c>
      <c r="D2487" s="948">
        <v>0.72</v>
      </c>
    </row>
    <row r="2488" spans="1:4" x14ac:dyDescent="0.25">
      <c r="A2488" s="947">
        <v>89130</v>
      </c>
      <c r="B2488" s="945" t="s">
        <v>22329</v>
      </c>
      <c r="C2488" s="947" t="s">
        <v>1877</v>
      </c>
      <c r="D2488" s="948">
        <v>62.12</v>
      </c>
    </row>
    <row r="2489" spans="1:4" x14ac:dyDescent="0.25">
      <c r="A2489" s="947">
        <v>89131</v>
      </c>
      <c r="B2489" s="945" t="s">
        <v>22330</v>
      </c>
      <c r="C2489" s="947" t="s">
        <v>1877</v>
      </c>
      <c r="D2489" s="948">
        <v>16.41</v>
      </c>
    </row>
    <row r="2490" spans="1:4" x14ac:dyDescent="0.25">
      <c r="A2490" s="947">
        <v>53861</v>
      </c>
      <c r="B2490" s="945" t="s">
        <v>22246</v>
      </c>
      <c r="C2490" s="947" t="s">
        <v>1877</v>
      </c>
      <c r="D2490" s="948">
        <v>77.650000000000006</v>
      </c>
    </row>
    <row r="2491" spans="1:4" x14ac:dyDescent="0.25">
      <c r="A2491" s="947">
        <v>5787</v>
      </c>
      <c r="B2491" s="945" t="s">
        <v>22201</v>
      </c>
      <c r="C2491" s="947" t="s">
        <v>1877</v>
      </c>
      <c r="D2491" s="948">
        <v>74.2</v>
      </c>
    </row>
    <row r="2492" spans="1:4" x14ac:dyDescent="0.25">
      <c r="A2492" s="947">
        <v>89128</v>
      </c>
      <c r="B2492" s="945" t="s">
        <v>22327</v>
      </c>
      <c r="C2492" s="947" t="s">
        <v>1877</v>
      </c>
      <c r="D2492" s="948">
        <v>44.8</v>
      </c>
    </row>
    <row r="2493" spans="1:4" x14ac:dyDescent="0.25">
      <c r="A2493" s="947">
        <v>89129</v>
      </c>
      <c r="B2493" s="945" t="s">
        <v>22328</v>
      </c>
      <c r="C2493" s="947" t="s">
        <v>1877</v>
      </c>
      <c r="D2493" s="948">
        <v>11.84</v>
      </c>
    </row>
    <row r="2494" spans="1:4" x14ac:dyDescent="0.25">
      <c r="A2494" s="947">
        <v>53857</v>
      </c>
      <c r="B2494" s="945" t="s">
        <v>22244</v>
      </c>
      <c r="C2494" s="947" t="s">
        <v>1877</v>
      </c>
      <c r="D2494" s="948">
        <v>56</v>
      </c>
    </row>
    <row r="2495" spans="1:4" x14ac:dyDescent="0.25">
      <c r="A2495" s="947">
        <v>53858</v>
      </c>
      <c r="B2495" s="945" t="s">
        <v>22245</v>
      </c>
      <c r="C2495" s="947" t="s">
        <v>1877</v>
      </c>
      <c r="D2495" s="948">
        <v>48.2</v>
      </c>
    </row>
    <row r="2496" spans="1:4" x14ac:dyDescent="0.25">
      <c r="A2496" s="947">
        <v>102888</v>
      </c>
      <c r="B2496" s="945" t="s">
        <v>52402</v>
      </c>
      <c r="C2496" s="947" t="s">
        <v>1877</v>
      </c>
      <c r="D2496" s="948">
        <v>0</v>
      </c>
    </row>
    <row r="2497" spans="1:4" x14ac:dyDescent="0.25">
      <c r="A2497" s="947">
        <v>102889</v>
      </c>
      <c r="B2497" s="945" t="s">
        <v>52403</v>
      </c>
      <c r="C2497" s="947" t="s">
        <v>1877</v>
      </c>
      <c r="D2497" s="948">
        <v>0</v>
      </c>
    </row>
    <row r="2498" spans="1:4" x14ac:dyDescent="0.25">
      <c r="A2498" s="947">
        <v>102890</v>
      </c>
      <c r="B2498" s="945" t="s">
        <v>52404</v>
      </c>
      <c r="C2498" s="947" t="s">
        <v>1877</v>
      </c>
      <c r="D2498" s="948">
        <v>0</v>
      </c>
    </row>
    <row r="2499" spans="1:4" x14ac:dyDescent="0.25">
      <c r="A2499" s="947">
        <v>102891</v>
      </c>
      <c r="B2499" s="945" t="s">
        <v>52405</v>
      </c>
      <c r="C2499" s="947" t="s">
        <v>1877</v>
      </c>
      <c r="D2499" s="948">
        <v>1.47</v>
      </c>
    </row>
    <row r="2500" spans="1:4" x14ac:dyDescent="0.25">
      <c r="A2500" s="947">
        <v>89246</v>
      </c>
      <c r="B2500" s="945" t="s">
        <v>22350</v>
      </c>
      <c r="C2500" s="947" t="s">
        <v>1877</v>
      </c>
      <c r="D2500" s="948">
        <v>232.06</v>
      </c>
    </row>
    <row r="2501" spans="1:4" x14ac:dyDescent="0.25">
      <c r="A2501" s="947">
        <v>89247</v>
      </c>
      <c r="B2501" s="945" t="s">
        <v>22351</v>
      </c>
      <c r="C2501" s="947" t="s">
        <v>1877</v>
      </c>
      <c r="D2501" s="948">
        <v>71.06</v>
      </c>
    </row>
    <row r="2502" spans="1:4" x14ac:dyDescent="0.25">
      <c r="A2502" s="947">
        <v>89248</v>
      </c>
      <c r="B2502" s="945" t="s">
        <v>22352</v>
      </c>
      <c r="C2502" s="947" t="s">
        <v>1877</v>
      </c>
      <c r="D2502" s="948">
        <v>413.94</v>
      </c>
    </row>
    <row r="2503" spans="1:4" x14ac:dyDescent="0.25">
      <c r="A2503" s="947">
        <v>89249</v>
      </c>
      <c r="B2503" s="945" t="s">
        <v>22353</v>
      </c>
      <c r="C2503" s="947" t="s">
        <v>1877</v>
      </c>
      <c r="D2503" s="948">
        <v>397.27</v>
      </c>
    </row>
    <row r="2504" spans="1:4" x14ac:dyDescent="0.25">
      <c r="A2504" s="947">
        <v>102954</v>
      </c>
      <c r="B2504" s="945" t="s">
        <v>52406</v>
      </c>
      <c r="C2504" s="947" t="s">
        <v>1877</v>
      </c>
      <c r="D2504" s="948">
        <v>0</v>
      </c>
    </row>
    <row r="2505" spans="1:4" x14ac:dyDescent="0.25">
      <c r="A2505" s="947">
        <v>102956</v>
      </c>
      <c r="B2505" s="945" t="s">
        <v>52407</v>
      </c>
      <c r="C2505" s="947" t="s">
        <v>1877</v>
      </c>
      <c r="D2505" s="948">
        <v>0</v>
      </c>
    </row>
    <row r="2506" spans="1:4" x14ac:dyDescent="0.25">
      <c r="A2506" s="947">
        <v>102957</v>
      </c>
      <c r="B2506" s="945" t="s">
        <v>52408</v>
      </c>
      <c r="C2506" s="947" t="s">
        <v>1877</v>
      </c>
      <c r="D2506" s="948">
        <v>41.45</v>
      </c>
    </row>
    <row r="2507" spans="1:4" x14ac:dyDescent="0.25">
      <c r="A2507" s="947">
        <v>104727</v>
      </c>
      <c r="B2507" s="945" t="s">
        <v>50607</v>
      </c>
      <c r="C2507" s="947" t="s">
        <v>1877</v>
      </c>
      <c r="D2507" s="948">
        <v>0</v>
      </c>
    </row>
    <row r="2508" spans="1:4" x14ac:dyDescent="0.25">
      <c r="A2508" s="947">
        <v>88859</v>
      </c>
      <c r="B2508" s="945" t="s">
        <v>22307</v>
      </c>
      <c r="C2508" s="947" t="s">
        <v>1877</v>
      </c>
      <c r="D2508" s="948">
        <v>23.23</v>
      </c>
    </row>
    <row r="2509" spans="1:4" x14ac:dyDescent="0.25">
      <c r="A2509" s="947">
        <v>88860</v>
      </c>
      <c r="B2509" s="945" t="s">
        <v>22308</v>
      </c>
      <c r="C2509" s="947" t="s">
        <v>1877</v>
      </c>
      <c r="D2509" s="948">
        <v>6.14</v>
      </c>
    </row>
    <row r="2510" spans="1:4" x14ac:dyDescent="0.25">
      <c r="A2510" s="947">
        <v>5667</v>
      </c>
      <c r="B2510" s="945" t="s">
        <v>22167</v>
      </c>
      <c r="C2510" s="947" t="s">
        <v>1877</v>
      </c>
      <c r="D2510" s="948">
        <v>29.04</v>
      </c>
    </row>
    <row r="2511" spans="1:4" x14ac:dyDescent="0.25">
      <c r="A2511" s="947">
        <v>5668</v>
      </c>
      <c r="B2511" s="945" t="s">
        <v>22168</v>
      </c>
      <c r="C2511" s="947" t="s">
        <v>1877</v>
      </c>
      <c r="D2511" s="948">
        <v>48.33</v>
      </c>
    </row>
    <row r="2512" spans="1:4" x14ac:dyDescent="0.25">
      <c r="A2512" s="947">
        <v>89011</v>
      </c>
      <c r="B2512" s="945" t="s">
        <v>22315</v>
      </c>
      <c r="C2512" s="947" t="s">
        <v>1877</v>
      </c>
      <c r="D2512" s="948">
        <v>25.2</v>
      </c>
    </row>
    <row r="2513" spans="1:4" x14ac:dyDescent="0.25">
      <c r="A2513" s="947">
        <v>89012</v>
      </c>
      <c r="B2513" s="945" t="s">
        <v>22316</v>
      </c>
      <c r="C2513" s="947" t="s">
        <v>1877</v>
      </c>
      <c r="D2513" s="948">
        <v>6.66</v>
      </c>
    </row>
    <row r="2514" spans="1:4" x14ac:dyDescent="0.25">
      <c r="A2514" s="947">
        <v>5735</v>
      </c>
      <c r="B2514" s="945" t="s">
        <v>22188</v>
      </c>
      <c r="C2514" s="947" t="s">
        <v>1877</v>
      </c>
      <c r="D2514" s="948">
        <v>31.5</v>
      </c>
    </row>
    <row r="2515" spans="1:4" x14ac:dyDescent="0.25">
      <c r="A2515" s="947">
        <v>5736</v>
      </c>
      <c r="B2515" s="945" t="s">
        <v>22189</v>
      </c>
      <c r="C2515" s="947" t="s">
        <v>1877</v>
      </c>
      <c r="D2515" s="948">
        <v>44.04</v>
      </c>
    </row>
    <row r="2516" spans="1:4" x14ac:dyDescent="0.25">
      <c r="A2516" s="947">
        <v>88857</v>
      </c>
      <c r="B2516" s="945" t="s">
        <v>22304</v>
      </c>
      <c r="C2516" s="947" t="s">
        <v>1877</v>
      </c>
      <c r="D2516" s="948">
        <v>26.12</v>
      </c>
    </row>
    <row r="2517" spans="1:4" x14ac:dyDescent="0.25">
      <c r="A2517" s="947">
        <v>88858</v>
      </c>
      <c r="B2517" s="945" t="s">
        <v>22306</v>
      </c>
      <c r="C2517" s="947" t="s">
        <v>1877</v>
      </c>
      <c r="D2517" s="948">
        <v>6.9</v>
      </c>
    </row>
    <row r="2518" spans="1:4" x14ac:dyDescent="0.25">
      <c r="A2518" s="947">
        <v>5664</v>
      </c>
      <c r="B2518" s="945" t="s">
        <v>22165</v>
      </c>
      <c r="C2518" s="947" t="s">
        <v>1877</v>
      </c>
      <c r="D2518" s="948">
        <v>32.65</v>
      </c>
    </row>
    <row r="2519" spans="1:4" x14ac:dyDescent="0.25">
      <c r="A2519" s="947">
        <v>53786</v>
      </c>
      <c r="B2519" s="945" t="s">
        <v>22224</v>
      </c>
      <c r="C2519" s="947" t="s">
        <v>1877</v>
      </c>
      <c r="D2519" s="948">
        <v>53.82</v>
      </c>
    </row>
    <row r="2520" spans="1:4" x14ac:dyDescent="0.25">
      <c r="A2520" s="947">
        <v>7038</v>
      </c>
      <c r="B2520" s="945" t="s">
        <v>22203</v>
      </c>
      <c r="C2520" s="947" t="s">
        <v>1877</v>
      </c>
      <c r="D2520" s="948">
        <v>50.1</v>
      </c>
    </row>
    <row r="2521" spans="1:4" x14ac:dyDescent="0.25">
      <c r="A2521" s="947">
        <v>7039</v>
      </c>
      <c r="B2521" s="945" t="s">
        <v>22204</v>
      </c>
      <c r="C2521" s="947" t="s">
        <v>1877</v>
      </c>
      <c r="D2521" s="948">
        <v>13.44</v>
      </c>
    </row>
    <row r="2522" spans="1:4" x14ac:dyDescent="0.25">
      <c r="A2522" s="947">
        <v>7040</v>
      </c>
      <c r="B2522" s="945" t="s">
        <v>22205</v>
      </c>
      <c r="C2522" s="947" t="s">
        <v>1877</v>
      </c>
      <c r="D2522" s="948">
        <v>62.69</v>
      </c>
    </row>
    <row r="2523" spans="1:4" x14ac:dyDescent="0.25">
      <c r="A2523" s="947">
        <v>55263</v>
      </c>
      <c r="B2523" s="945" t="s">
        <v>22250</v>
      </c>
      <c r="C2523" s="947" t="s">
        <v>1877</v>
      </c>
      <c r="D2523" s="948">
        <v>67.95</v>
      </c>
    </row>
    <row r="2524" spans="1:4" x14ac:dyDescent="0.25">
      <c r="A2524" s="947">
        <v>96460</v>
      </c>
      <c r="B2524" s="945" t="s">
        <v>50608</v>
      </c>
      <c r="C2524" s="947" t="s">
        <v>1877</v>
      </c>
      <c r="D2524" s="948">
        <v>53.18</v>
      </c>
    </row>
    <row r="2525" spans="1:4" x14ac:dyDescent="0.25">
      <c r="A2525" s="947">
        <v>96459</v>
      </c>
      <c r="B2525" s="945" t="s">
        <v>50609</v>
      </c>
      <c r="C2525" s="947" t="s">
        <v>1877</v>
      </c>
      <c r="D2525" s="948">
        <v>14.26</v>
      </c>
    </row>
    <row r="2526" spans="1:4" x14ac:dyDescent="0.25">
      <c r="A2526" s="947">
        <v>96458</v>
      </c>
      <c r="B2526" s="945" t="s">
        <v>50610</v>
      </c>
      <c r="C2526" s="947" t="s">
        <v>1877</v>
      </c>
      <c r="D2526" s="948">
        <v>66.55</v>
      </c>
    </row>
    <row r="2527" spans="1:4" x14ac:dyDescent="0.25">
      <c r="A2527" s="947">
        <v>96457</v>
      </c>
      <c r="B2527" s="945" t="s">
        <v>50611</v>
      </c>
      <c r="C2527" s="947" t="s">
        <v>1877</v>
      </c>
      <c r="D2527" s="948">
        <v>67.319999999999993</v>
      </c>
    </row>
    <row r="2528" spans="1:4" x14ac:dyDescent="0.25">
      <c r="A2528" s="947">
        <v>7051</v>
      </c>
      <c r="B2528" s="945" t="s">
        <v>22212</v>
      </c>
      <c r="C2528" s="947" t="s">
        <v>1877</v>
      </c>
      <c r="D2528" s="948">
        <v>44.43</v>
      </c>
    </row>
    <row r="2529" spans="1:4" x14ac:dyDescent="0.25">
      <c r="A2529" s="947">
        <v>7052</v>
      </c>
      <c r="B2529" s="945" t="s">
        <v>22213</v>
      </c>
      <c r="C2529" s="947" t="s">
        <v>1877</v>
      </c>
      <c r="D2529" s="948">
        <v>12</v>
      </c>
    </row>
    <row r="2530" spans="1:4" x14ac:dyDescent="0.25">
      <c r="A2530" s="947">
        <v>7053</v>
      </c>
      <c r="B2530" s="945" t="s">
        <v>22214</v>
      </c>
      <c r="C2530" s="947" t="s">
        <v>1877</v>
      </c>
      <c r="D2530" s="948">
        <v>55.61</v>
      </c>
    </row>
    <row r="2531" spans="1:4" x14ac:dyDescent="0.25">
      <c r="A2531" s="947">
        <v>7054</v>
      </c>
      <c r="B2531" s="945" t="s">
        <v>22215</v>
      </c>
      <c r="C2531" s="947" t="s">
        <v>1877</v>
      </c>
      <c r="D2531" s="948">
        <v>94.14</v>
      </c>
    </row>
    <row r="2532" spans="1:4" x14ac:dyDescent="0.25">
      <c r="A2532" s="947">
        <v>95627</v>
      </c>
      <c r="B2532" s="945" t="s">
        <v>22613</v>
      </c>
      <c r="C2532" s="947" t="s">
        <v>1877</v>
      </c>
      <c r="D2532" s="948">
        <v>47.95</v>
      </c>
    </row>
    <row r="2533" spans="1:4" x14ac:dyDescent="0.25">
      <c r="A2533" s="947">
        <v>95628</v>
      </c>
      <c r="B2533" s="945" t="s">
        <v>22614</v>
      </c>
      <c r="C2533" s="947" t="s">
        <v>1877</v>
      </c>
      <c r="D2533" s="948">
        <v>12.86</v>
      </c>
    </row>
    <row r="2534" spans="1:4" x14ac:dyDescent="0.25">
      <c r="A2534" s="947">
        <v>95629</v>
      </c>
      <c r="B2534" s="945" t="s">
        <v>22615</v>
      </c>
      <c r="C2534" s="947" t="s">
        <v>1877</v>
      </c>
      <c r="D2534" s="948">
        <v>60.01</v>
      </c>
    </row>
    <row r="2535" spans="1:4" x14ac:dyDescent="0.25">
      <c r="A2535" s="947">
        <v>95630</v>
      </c>
      <c r="B2535" s="945" t="s">
        <v>22616</v>
      </c>
      <c r="C2535" s="947" t="s">
        <v>1877</v>
      </c>
      <c r="D2535" s="948">
        <v>94.14</v>
      </c>
    </row>
    <row r="2536" spans="1:4" x14ac:dyDescent="0.25">
      <c r="A2536" s="947">
        <v>89210</v>
      </c>
      <c r="B2536" s="945" t="s">
        <v>22331</v>
      </c>
      <c r="C2536" s="947" t="s">
        <v>1877</v>
      </c>
      <c r="D2536" s="948">
        <v>32.049999999999997</v>
      </c>
    </row>
    <row r="2537" spans="1:4" x14ac:dyDescent="0.25">
      <c r="A2537" s="947">
        <v>89211</v>
      </c>
      <c r="B2537" s="945" t="s">
        <v>22332</v>
      </c>
      <c r="C2537" s="947" t="s">
        <v>1877</v>
      </c>
      <c r="D2537" s="948">
        <v>8.6</v>
      </c>
    </row>
    <row r="2538" spans="1:4" x14ac:dyDescent="0.25">
      <c r="A2538" s="947">
        <v>5674</v>
      </c>
      <c r="B2538" s="945" t="s">
        <v>22169</v>
      </c>
      <c r="C2538" s="947" t="s">
        <v>1877</v>
      </c>
      <c r="D2538" s="948">
        <v>40.11</v>
      </c>
    </row>
    <row r="2539" spans="1:4" x14ac:dyDescent="0.25">
      <c r="A2539" s="947">
        <v>53788</v>
      </c>
      <c r="B2539" s="945" t="s">
        <v>22225</v>
      </c>
      <c r="C2539" s="947" t="s">
        <v>1877</v>
      </c>
      <c r="D2539" s="948">
        <v>60.26</v>
      </c>
    </row>
    <row r="2540" spans="1:4" x14ac:dyDescent="0.25">
      <c r="A2540" s="947">
        <v>73309</v>
      </c>
      <c r="B2540" s="945" t="s">
        <v>22253</v>
      </c>
      <c r="C2540" s="947" t="s">
        <v>1877</v>
      </c>
      <c r="D2540" s="948">
        <v>33.33</v>
      </c>
    </row>
    <row r="2541" spans="1:4" x14ac:dyDescent="0.25">
      <c r="A2541" s="947">
        <v>73313</v>
      </c>
      <c r="B2541" s="945" t="s">
        <v>22255</v>
      </c>
      <c r="C2541" s="947" t="s">
        <v>1877</v>
      </c>
      <c r="D2541" s="948">
        <v>9</v>
      </c>
    </row>
    <row r="2542" spans="1:4" x14ac:dyDescent="0.25">
      <c r="A2542" s="947">
        <v>5089</v>
      </c>
      <c r="B2542" s="945" t="s">
        <v>22160</v>
      </c>
      <c r="C2542" s="947" t="s">
        <v>1877</v>
      </c>
      <c r="D2542" s="948">
        <v>41.71</v>
      </c>
    </row>
    <row r="2543" spans="1:4" x14ac:dyDescent="0.25">
      <c r="A2543" s="947">
        <v>73315</v>
      </c>
      <c r="B2543" s="945" t="s">
        <v>22256</v>
      </c>
      <c r="C2543" s="947" t="s">
        <v>1877</v>
      </c>
      <c r="D2543" s="948">
        <v>60.26</v>
      </c>
    </row>
    <row r="2544" spans="1:4" x14ac:dyDescent="0.25">
      <c r="A2544" s="947">
        <v>5738</v>
      </c>
      <c r="B2544" s="945" t="s">
        <v>22190</v>
      </c>
      <c r="C2544" s="947" t="s">
        <v>1877</v>
      </c>
      <c r="D2544" s="948">
        <v>43.8</v>
      </c>
    </row>
    <row r="2545" spans="1:4" x14ac:dyDescent="0.25">
      <c r="A2545" s="947">
        <v>93239</v>
      </c>
      <c r="B2545" s="945" t="s">
        <v>22550</v>
      </c>
      <c r="C2545" s="947" t="s">
        <v>1877</v>
      </c>
      <c r="D2545" s="948">
        <v>11.75</v>
      </c>
    </row>
    <row r="2546" spans="1:4" x14ac:dyDescent="0.25">
      <c r="A2546" s="947">
        <v>5739</v>
      </c>
      <c r="B2546" s="945" t="s">
        <v>22191</v>
      </c>
      <c r="C2546" s="947" t="s">
        <v>1877</v>
      </c>
      <c r="D2546" s="948">
        <v>54.81</v>
      </c>
    </row>
    <row r="2547" spans="1:4" x14ac:dyDescent="0.25">
      <c r="A2547" s="947">
        <v>93240</v>
      </c>
      <c r="B2547" s="945" t="s">
        <v>22551</v>
      </c>
      <c r="C2547" s="947" t="s">
        <v>1877</v>
      </c>
      <c r="D2547" s="948">
        <v>12.62</v>
      </c>
    </row>
    <row r="2548" spans="1:4" x14ac:dyDescent="0.25">
      <c r="A2548" s="947">
        <v>53818</v>
      </c>
      <c r="B2548" s="945" t="s">
        <v>22234</v>
      </c>
      <c r="C2548" s="947" t="s">
        <v>1877</v>
      </c>
      <c r="D2548" s="948">
        <v>9.67</v>
      </c>
    </row>
    <row r="2549" spans="1:4" x14ac:dyDescent="0.25">
      <c r="A2549" s="947">
        <v>93238</v>
      </c>
      <c r="B2549" s="945" t="s">
        <v>22549</v>
      </c>
      <c r="C2549" s="947" t="s">
        <v>1877</v>
      </c>
      <c r="D2549" s="948">
        <v>2.59</v>
      </c>
    </row>
    <row r="2550" spans="1:4" x14ac:dyDescent="0.25">
      <c r="A2550" s="947">
        <v>5727</v>
      </c>
      <c r="B2550" s="945" t="s">
        <v>22185</v>
      </c>
      <c r="C2550" s="947" t="s">
        <v>1877</v>
      </c>
      <c r="D2550" s="948">
        <v>12.1</v>
      </c>
    </row>
    <row r="2551" spans="1:4" x14ac:dyDescent="0.25">
      <c r="A2551" s="947">
        <v>89280</v>
      </c>
      <c r="B2551" s="945" t="s">
        <v>22372</v>
      </c>
      <c r="C2551" s="947" t="s">
        <v>1877</v>
      </c>
      <c r="D2551" s="948">
        <v>39.36</v>
      </c>
    </row>
    <row r="2552" spans="1:4" x14ac:dyDescent="0.25">
      <c r="A2552" s="947">
        <v>89281</v>
      </c>
      <c r="B2552" s="945" t="s">
        <v>22373</v>
      </c>
      <c r="C2552" s="947" t="s">
        <v>1877</v>
      </c>
      <c r="D2552" s="948">
        <v>10.56</v>
      </c>
    </row>
    <row r="2553" spans="1:4" x14ac:dyDescent="0.25">
      <c r="A2553" s="947">
        <v>5729</v>
      </c>
      <c r="B2553" s="945" t="s">
        <v>22186</v>
      </c>
      <c r="C2553" s="947" t="s">
        <v>1877</v>
      </c>
      <c r="D2553" s="948">
        <v>49.26</v>
      </c>
    </row>
    <row r="2554" spans="1:4" x14ac:dyDescent="0.25">
      <c r="A2554" s="947">
        <v>5730</v>
      </c>
      <c r="B2554" s="945" t="s">
        <v>22187</v>
      </c>
      <c r="C2554" s="947" t="s">
        <v>1877</v>
      </c>
      <c r="D2554" s="948">
        <v>43.09</v>
      </c>
    </row>
    <row r="2555" spans="1:4" x14ac:dyDescent="0.25">
      <c r="A2555" s="947">
        <v>95266</v>
      </c>
      <c r="B2555" s="945" t="s">
        <v>22604</v>
      </c>
      <c r="C2555" s="947" t="s">
        <v>1877</v>
      </c>
      <c r="D2555" s="948">
        <v>0.56000000000000005</v>
      </c>
    </row>
    <row r="2556" spans="1:4" x14ac:dyDescent="0.25">
      <c r="A2556" s="947">
        <v>95267</v>
      </c>
      <c r="B2556" s="945" t="s">
        <v>22606</v>
      </c>
      <c r="C2556" s="947" t="s">
        <v>1877</v>
      </c>
      <c r="D2556" s="948">
        <v>0.11</v>
      </c>
    </row>
    <row r="2557" spans="1:4" x14ac:dyDescent="0.25">
      <c r="A2557" s="947">
        <v>95268</v>
      </c>
      <c r="B2557" s="945" t="s">
        <v>22607</v>
      </c>
      <c r="C2557" s="947" t="s">
        <v>1877</v>
      </c>
      <c r="D2557" s="948">
        <v>0.55000000000000004</v>
      </c>
    </row>
    <row r="2558" spans="1:4" x14ac:dyDescent="0.25">
      <c r="A2558" s="947">
        <v>95269</v>
      </c>
      <c r="B2558" s="945" t="s">
        <v>40414</v>
      </c>
      <c r="C2558" s="947" t="s">
        <v>1877</v>
      </c>
      <c r="D2558" s="948">
        <v>8.94</v>
      </c>
    </row>
    <row r="2559" spans="1:4" x14ac:dyDescent="0.25">
      <c r="A2559" s="947">
        <v>91688</v>
      </c>
      <c r="B2559" s="945" t="s">
        <v>22511</v>
      </c>
      <c r="C2559" s="947" t="s">
        <v>1877</v>
      </c>
      <c r="D2559" s="948">
        <v>0.1</v>
      </c>
    </row>
    <row r="2560" spans="1:4" x14ac:dyDescent="0.25">
      <c r="A2560" s="947">
        <v>91689</v>
      </c>
      <c r="B2560" s="945" t="s">
        <v>22512</v>
      </c>
      <c r="C2560" s="947" t="s">
        <v>1877</v>
      </c>
      <c r="D2560" s="948">
        <v>0.02</v>
      </c>
    </row>
    <row r="2561" spans="1:4" x14ac:dyDescent="0.25">
      <c r="A2561" s="947">
        <v>91690</v>
      </c>
      <c r="B2561" s="945" t="s">
        <v>22514</v>
      </c>
      <c r="C2561" s="947" t="s">
        <v>1877</v>
      </c>
      <c r="D2561" s="948">
        <v>0.06</v>
      </c>
    </row>
    <row r="2562" spans="1:4" x14ac:dyDescent="0.25">
      <c r="A2562" s="947">
        <v>91691</v>
      </c>
      <c r="B2562" s="945" t="s">
        <v>22515</v>
      </c>
      <c r="C2562" s="947" t="s">
        <v>1877</v>
      </c>
      <c r="D2562" s="948">
        <v>1.56</v>
      </c>
    </row>
    <row r="2563" spans="1:4" x14ac:dyDescent="0.25">
      <c r="A2563" s="947">
        <v>102924</v>
      </c>
      <c r="B2563" s="945" t="s">
        <v>50612</v>
      </c>
      <c r="C2563" s="947" t="s">
        <v>1877</v>
      </c>
      <c r="D2563" s="948">
        <v>0</v>
      </c>
    </row>
    <row r="2564" spans="1:4" x14ac:dyDescent="0.25">
      <c r="A2564" s="947">
        <v>102925</v>
      </c>
      <c r="B2564" s="945" t="s">
        <v>50613</v>
      </c>
      <c r="C2564" s="947" t="s">
        <v>1877</v>
      </c>
      <c r="D2564" s="948">
        <v>0</v>
      </c>
    </row>
    <row r="2565" spans="1:4" x14ac:dyDescent="0.25">
      <c r="A2565" s="947">
        <v>102926</v>
      </c>
      <c r="B2565" s="945" t="s">
        <v>50614</v>
      </c>
      <c r="C2565" s="947" t="s">
        <v>1877</v>
      </c>
      <c r="D2565" s="948">
        <v>0</v>
      </c>
    </row>
    <row r="2566" spans="1:4" x14ac:dyDescent="0.25">
      <c r="A2566" s="947">
        <v>102927</v>
      </c>
      <c r="B2566" s="945" t="s">
        <v>28267</v>
      </c>
      <c r="C2566" s="947" t="s">
        <v>1877</v>
      </c>
      <c r="D2566" s="948">
        <v>1.08</v>
      </c>
    </row>
    <row r="2567" spans="1:4" x14ac:dyDescent="0.25">
      <c r="A2567" s="947">
        <v>95136</v>
      </c>
      <c r="B2567" s="945" t="s">
        <v>22593</v>
      </c>
      <c r="C2567" s="947" t="s">
        <v>1877</v>
      </c>
      <c r="D2567" s="948">
        <v>0.03</v>
      </c>
    </row>
    <row r="2568" spans="1:4" x14ac:dyDescent="0.25">
      <c r="A2568" s="947">
        <v>95137</v>
      </c>
      <c r="B2568" s="945" t="s">
        <v>22594</v>
      </c>
      <c r="C2568" s="947" t="s">
        <v>1877</v>
      </c>
      <c r="D2568" s="948">
        <v>0.01</v>
      </c>
    </row>
    <row r="2569" spans="1:4" x14ac:dyDescent="0.25">
      <c r="A2569" s="947">
        <v>95138</v>
      </c>
      <c r="B2569" s="945" t="s">
        <v>22595</v>
      </c>
      <c r="C2569" s="947" t="s">
        <v>1877</v>
      </c>
      <c r="D2569" s="948">
        <v>0.02</v>
      </c>
    </row>
    <row r="2570" spans="1:4" x14ac:dyDescent="0.25">
      <c r="A2570" s="947">
        <v>89023</v>
      </c>
      <c r="B2570" s="945" t="s">
        <v>28193</v>
      </c>
      <c r="C2570" s="947" t="s">
        <v>1877</v>
      </c>
      <c r="D2570" s="948">
        <v>3.82</v>
      </c>
    </row>
    <row r="2571" spans="1:4" x14ac:dyDescent="0.25">
      <c r="A2571" s="947">
        <v>89024</v>
      </c>
      <c r="B2571" s="945" t="s">
        <v>28194</v>
      </c>
      <c r="C2571" s="947" t="s">
        <v>1877</v>
      </c>
      <c r="D2571" s="948">
        <v>1.32</v>
      </c>
    </row>
    <row r="2572" spans="1:4" x14ac:dyDescent="0.25">
      <c r="A2572" s="947">
        <v>89025</v>
      </c>
      <c r="B2572" s="945" t="s">
        <v>28195</v>
      </c>
      <c r="C2572" s="947" t="s">
        <v>1877</v>
      </c>
      <c r="D2572" s="948">
        <v>4.78</v>
      </c>
    </row>
    <row r="2573" spans="1:4" x14ac:dyDescent="0.25">
      <c r="A2573" s="947">
        <v>89026</v>
      </c>
      <c r="B2573" s="945" t="s">
        <v>28196</v>
      </c>
      <c r="C2573" s="947" t="s">
        <v>1877</v>
      </c>
      <c r="D2573" s="948">
        <v>180.3</v>
      </c>
    </row>
    <row r="2574" spans="1:4" x14ac:dyDescent="0.25">
      <c r="A2574" s="947">
        <v>7032</v>
      </c>
      <c r="B2574" s="945" t="s">
        <v>28169</v>
      </c>
      <c r="C2574" s="947" t="s">
        <v>1877</v>
      </c>
      <c r="D2574" s="948">
        <v>4.7</v>
      </c>
    </row>
    <row r="2575" spans="1:4" x14ac:dyDescent="0.25">
      <c r="A2575" s="947">
        <v>7033</v>
      </c>
      <c r="B2575" s="945" t="s">
        <v>28170</v>
      </c>
      <c r="C2575" s="947" t="s">
        <v>1877</v>
      </c>
      <c r="D2575" s="948">
        <v>1.63</v>
      </c>
    </row>
    <row r="2576" spans="1:4" x14ac:dyDescent="0.25">
      <c r="A2576" s="947">
        <v>7034</v>
      </c>
      <c r="B2576" s="945" t="s">
        <v>28171</v>
      </c>
      <c r="C2576" s="947" t="s">
        <v>1877</v>
      </c>
      <c r="D2576" s="948">
        <v>5.88</v>
      </c>
    </row>
    <row r="2577" spans="1:4" x14ac:dyDescent="0.25">
      <c r="A2577" s="947">
        <v>7035</v>
      </c>
      <c r="B2577" s="945" t="s">
        <v>28172</v>
      </c>
      <c r="C2577" s="947" t="s">
        <v>1877</v>
      </c>
      <c r="D2577" s="948">
        <v>270.45999999999998</v>
      </c>
    </row>
    <row r="2578" spans="1:4" x14ac:dyDescent="0.25">
      <c r="A2578" s="947">
        <v>102942</v>
      </c>
      <c r="B2578" s="945" t="s">
        <v>50615</v>
      </c>
      <c r="C2578" s="947" t="s">
        <v>1877</v>
      </c>
      <c r="D2578" s="948">
        <v>0</v>
      </c>
    </row>
    <row r="2579" spans="1:4" x14ac:dyDescent="0.25">
      <c r="A2579" s="947">
        <v>102943</v>
      </c>
      <c r="B2579" s="945" t="s">
        <v>50616</v>
      </c>
      <c r="C2579" s="947" t="s">
        <v>1877</v>
      </c>
      <c r="D2579" s="948">
        <v>0</v>
      </c>
    </row>
    <row r="2580" spans="1:4" x14ac:dyDescent="0.25">
      <c r="A2580" s="947">
        <v>102944</v>
      </c>
      <c r="B2580" s="945" t="s">
        <v>50617</v>
      </c>
      <c r="C2580" s="947" t="s">
        <v>1877</v>
      </c>
      <c r="D2580" s="948">
        <v>0</v>
      </c>
    </row>
    <row r="2581" spans="1:4" x14ac:dyDescent="0.25">
      <c r="A2581" s="947">
        <v>102945</v>
      </c>
      <c r="B2581" s="945" t="s">
        <v>28270</v>
      </c>
      <c r="C2581" s="947" t="s">
        <v>1877</v>
      </c>
      <c r="D2581" s="948">
        <v>0.02</v>
      </c>
    </row>
    <row r="2582" spans="1:4" x14ac:dyDescent="0.25">
      <c r="A2582" s="947">
        <v>104087</v>
      </c>
      <c r="B2582" s="945" t="s">
        <v>28286</v>
      </c>
      <c r="C2582" s="947" t="s">
        <v>1877</v>
      </c>
      <c r="D2582" s="948">
        <v>0.06</v>
      </c>
    </row>
    <row r="2583" spans="1:4" x14ac:dyDescent="0.25">
      <c r="A2583" s="947">
        <v>104088</v>
      </c>
      <c r="B2583" s="945" t="s">
        <v>28287</v>
      </c>
      <c r="C2583" s="947" t="s">
        <v>1877</v>
      </c>
      <c r="D2583" s="948">
        <v>0.01</v>
      </c>
    </row>
    <row r="2584" spans="1:4" x14ac:dyDescent="0.25">
      <c r="A2584" s="947">
        <v>104089</v>
      </c>
      <c r="B2584" s="945" t="s">
        <v>28288</v>
      </c>
      <c r="C2584" s="947" t="s">
        <v>1877</v>
      </c>
      <c r="D2584" s="948">
        <v>0.08</v>
      </c>
    </row>
    <row r="2585" spans="1:4" x14ac:dyDescent="0.25">
      <c r="A2585" s="947">
        <v>104090</v>
      </c>
      <c r="B2585" s="945" t="s">
        <v>28289</v>
      </c>
      <c r="C2585" s="947" t="s">
        <v>1877</v>
      </c>
      <c r="D2585" s="948">
        <v>0.78</v>
      </c>
    </row>
    <row r="2586" spans="1:4" x14ac:dyDescent="0.25">
      <c r="A2586" s="947">
        <v>104093</v>
      </c>
      <c r="B2586" s="945" t="s">
        <v>28290</v>
      </c>
      <c r="C2586" s="947" t="s">
        <v>1877</v>
      </c>
      <c r="D2586" s="948">
        <v>0.09</v>
      </c>
    </row>
    <row r="2587" spans="1:4" x14ac:dyDescent="0.25">
      <c r="A2587" s="947">
        <v>104094</v>
      </c>
      <c r="B2587" s="945" t="s">
        <v>28291</v>
      </c>
      <c r="C2587" s="947" t="s">
        <v>1877</v>
      </c>
      <c r="D2587" s="948">
        <v>0.02</v>
      </c>
    </row>
    <row r="2588" spans="1:4" x14ac:dyDescent="0.25">
      <c r="A2588" s="947">
        <v>104095</v>
      </c>
      <c r="B2588" s="945" t="s">
        <v>28292</v>
      </c>
      <c r="C2588" s="947" t="s">
        <v>1877</v>
      </c>
      <c r="D2588" s="948">
        <v>0.11</v>
      </c>
    </row>
    <row r="2589" spans="1:4" x14ac:dyDescent="0.25">
      <c r="A2589" s="947">
        <v>104096</v>
      </c>
      <c r="B2589" s="945" t="s">
        <v>28293</v>
      </c>
      <c r="C2589" s="947" t="s">
        <v>1877</v>
      </c>
      <c r="D2589" s="948">
        <v>1.08</v>
      </c>
    </row>
    <row r="2590" spans="1:4" x14ac:dyDescent="0.25">
      <c r="A2590" s="947">
        <v>102900</v>
      </c>
      <c r="B2590" s="945" t="s">
        <v>52409</v>
      </c>
      <c r="C2590" s="947" t="s">
        <v>1877</v>
      </c>
      <c r="D2590" s="948">
        <v>0</v>
      </c>
    </row>
    <row r="2591" spans="1:4" x14ac:dyDescent="0.25">
      <c r="A2591" s="947">
        <v>102901</v>
      </c>
      <c r="B2591" s="945" t="s">
        <v>52410</v>
      </c>
      <c r="C2591" s="947" t="s">
        <v>1877</v>
      </c>
      <c r="D2591" s="948">
        <v>0</v>
      </c>
    </row>
    <row r="2592" spans="1:4" x14ac:dyDescent="0.25">
      <c r="A2592" s="947">
        <v>102902</v>
      </c>
      <c r="B2592" s="945" t="s">
        <v>52411</v>
      </c>
      <c r="C2592" s="947" t="s">
        <v>1877</v>
      </c>
      <c r="D2592" s="948">
        <v>0</v>
      </c>
    </row>
    <row r="2593" spans="1:4" x14ac:dyDescent="0.25">
      <c r="A2593" s="947">
        <v>102903</v>
      </c>
      <c r="B2593" s="945" t="s">
        <v>52412</v>
      </c>
      <c r="C2593" s="947" t="s">
        <v>1877</v>
      </c>
      <c r="D2593" s="948">
        <v>12.3</v>
      </c>
    </row>
    <row r="2594" spans="1:4" x14ac:dyDescent="0.25">
      <c r="A2594" s="947">
        <v>89029</v>
      </c>
      <c r="B2594" s="945" t="s">
        <v>22323</v>
      </c>
      <c r="C2594" s="947" t="s">
        <v>1877</v>
      </c>
      <c r="D2594" s="948">
        <v>38.380000000000003</v>
      </c>
    </row>
    <row r="2595" spans="1:4" x14ac:dyDescent="0.25">
      <c r="A2595" s="947">
        <v>89030</v>
      </c>
      <c r="B2595" s="945" t="s">
        <v>22324</v>
      </c>
      <c r="C2595" s="947" t="s">
        <v>1877</v>
      </c>
      <c r="D2595" s="948">
        <v>16.899999999999999</v>
      </c>
    </row>
    <row r="2596" spans="1:4" x14ac:dyDescent="0.25">
      <c r="A2596" s="947">
        <v>5724</v>
      </c>
      <c r="B2596" s="945" t="s">
        <v>22184</v>
      </c>
      <c r="C2596" s="947" t="s">
        <v>1877</v>
      </c>
      <c r="D2596" s="948">
        <v>68.62</v>
      </c>
    </row>
    <row r="2597" spans="1:4" x14ac:dyDescent="0.25">
      <c r="A2597" s="947">
        <v>53817</v>
      </c>
      <c r="B2597" s="945" t="s">
        <v>22233</v>
      </c>
      <c r="C2597" s="947" t="s">
        <v>1877</v>
      </c>
      <c r="D2597" s="948">
        <v>65.87</v>
      </c>
    </row>
    <row r="2598" spans="1:4" x14ac:dyDescent="0.25">
      <c r="A2598" s="947">
        <v>88839</v>
      </c>
      <c r="B2598" s="945" t="s">
        <v>22294</v>
      </c>
      <c r="C2598" s="947" t="s">
        <v>1877</v>
      </c>
      <c r="D2598" s="948">
        <v>40.17</v>
      </c>
    </row>
    <row r="2599" spans="1:4" x14ac:dyDescent="0.25">
      <c r="A2599" s="947">
        <v>88840</v>
      </c>
      <c r="B2599" s="945" t="s">
        <v>22295</v>
      </c>
      <c r="C2599" s="947" t="s">
        <v>1877</v>
      </c>
      <c r="D2599" s="948">
        <v>17.690000000000001</v>
      </c>
    </row>
    <row r="2600" spans="1:4" x14ac:dyDescent="0.25">
      <c r="A2600" s="947">
        <v>88841</v>
      </c>
      <c r="B2600" s="945" t="s">
        <v>22296</v>
      </c>
      <c r="C2600" s="947" t="s">
        <v>1877</v>
      </c>
      <c r="D2600" s="948">
        <v>71.819999999999993</v>
      </c>
    </row>
    <row r="2601" spans="1:4" x14ac:dyDescent="0.25">
      <c r="A2601" s="947">
        <v>88842</v>
      </c>
      <c r="B2601" s="945" t="s">
        <v>22297</v>
      </c>
      <c r="C2601" s="947" t="s">
        <v>1877</v>
      </c>
      <c r="D2601" s="948">
        <v>82.4</v>
      </c>
    </row>
    <row r="2602" spans="1:4" x14ac:dyDescent="0.25">
      <c r="A2602" s="947">
        <v>89009</v>
      </c>
      <c r="B2602" s="945" t="s">
        <v>22313</v>
      </c>
      <c r="C2602" s="947" t="s">
        <v>1877</v>
      </c>
      <c r="D2602" s="948">
        <v>49.76</v>
      </c>
    </row>
    <row r="2603" spans="1:4" x14ac:dyDescent="0.25">
      <c r="A2603" s="947">
        <v>89010</v>
      </c>
      <c r="B2603" s="945" t="s">
        <v>22314</v>
      </c>
      <c r="C2603" s="947" t="s">
        <v>1877</v>
      </c>
      <c r="D2603" s="948">
        <v>21.92</v>
      </c>
    </row>
    <row r="2604" spans="1:4" x14ac:dyDescent="0.25">
      <c r="A2604" s="947">
        <v>53810</v>
      </c>
      <c r="B2604" s="945" t="s">
        <v>22231</v>
      </c>
      <c r="C2604" s="947" t="s">
        <v>1877</v>
      </c>
      <c r="D2604" s="948">
        <v>88.96</v>
      </c>
    </row>
    <row r="2605" spans="1:4" x14ac:dyDescent="0.25">
      <c r="A2605" s="947">
        <v>5721</v>
      </c>
      <c r="B2605" s="945" t="s">
        <v>22182</v>
      </c>
      <c r="C2605" s="947" t="s">
        <v>1877</v>
      </c>
      <c r="D2605" s="948">
        <v>98.87</v>
      </c>
    </row>
    <row r="2606" spans="1:4" x14ac:dyDescent="0.25">
      <c r="A2606" s="947">
        <v>89017</v>
      </c>
      <c r="B2606" s="945" t="s">
        <v>22321</v>
      </c>
      <c r="C2606" s="947" t="s">
        <v>1877</v>
      </c>
      <c r="D2606" s="948">
        <v>49.45</v>
      </c>
    </row>
    <row r="2607" spans="1:4" x14ac:dyDescent="0.25">
      <c r="A2607" s="947">
        <v>89018</v>
      </c>
      <c r="B2607" s="945" t="s">
        <v>22322</v>
      </c>
      <c r="C2607" s="947" t="s">
        <v>1877</v>
      </c>
      <c r="D2607" s="948">
        <v>21.78</v>
      </c>
    </row>
    <row r="2608" spans="1:4" x14ac:dyDescent="0.25">
      <c r="A2608" s="947">
        <v>53806</v>
      </c>
      <c r="B2608" s="945" t="s">
        <v>22230</v>
      </c>
      <c r="C2608" s="947" t="s">
        <v>1877</v>
      </c>
      <c r="D2608" s="948">
        <v>88.41</v>
      </c>
    </row>
    <row r="2609" spans="1:4" x14ac:dyDescent="0.25">
      <c r="A2609" s="947">
        <v>5718</v>
      </c>
      <c r="B2609" s="945" t="s">
        <v>22181</v>
      </c>
      <c r="C2609" s="947" t="s">
        <v>1877</v>
      </c>
      <c r="D2609" s="948">
        <v>112.06</v>
      </c>
    </row>
    <row r="2610" spans="1:4" x14ac:dyDescent="0.25">
      <c r="A2610" s="947">
        <v>89013</v>
      </c>
      <c r="B2610" s="945" t="s">
        <v>22317</v>
      </c>
      <c r="C2610" s="947" t="s">
        <v>1877</v>
      </c>
      <c r="D2610" s="948">
        <v>162.99</v>
      </c>
    </row>
    <row r="2611" spans="1:4" x14ac:dyDescent="0.25">
      <c r="A2611" s="947">
        <v>89014</v>
      </c>
      <c r="B2611" s="945" t="s">
        <v>22318</v>
      </c>
      <c r="C2611" s="947" t="s">
        <v>1877</v>
      </c>
      <c r="D2611" s="948">
        <v>71.8</v>
      </c>
    </row>
    <row r="2612" spans="1:4" x14ac:dyDescent="0.25">
      <c r="A2612" s="947">
        <v>53814</v>
      </c>
      <c r="B2612" s="945" t="s">
        <v>22232</v>
      </c>
      <c r="C2612" s="947" t="s">
        <v>1877</v>
      </c>
      <c r="D2612" s="948">
        <v>291.39</v>
      </c>
    </row>
    <row r="2613" spans="1:4" x14ac:dyDescent="0.25">
      <c r="A2613" s="947">
        <v>5722</v>
      </c>
      <c r="B2613" s="945" t="s">
        <v>22183</v>
      </c>
      <c r="C2613" s="947" t="s">
        <v>1877</v>
      </c>
      <c r="D2613" s="948">
        <v>228.67</v>
      </c>
    </row>
    <row r="2614" spans="1:4" x14ac:dyDescent="0.25">
      <c r="A2614" s="947">
        <v>96015</v>
      </c>
      <c r="B2614" s="945" t="s">
        <v>22637</v>
      </c>
      <c r="C2614" s="947" t="s">
        <v>1877</v>
      </c>
      <c r="D2614" s="948">
        <v>22.71</v>
      </c>
    </row>
    <row r="2615" spans="1:4" x14ac:dyDescent="0.25">
      <c r="A2615" s="947">
        <v>96016</v>
      </c>
      <c r="B2615" s="945" t="s">
        <v>22638</v>
      </c>
      <c r="C2615" s="947" t="s">
        <v>1877</v>
      </c>
      <c r="D2615" s="948">
        <v>6.09</v>
      </c>
    </row>
    <row r="2616" spans="1:4" x14ac:dyDescent="0.25">
      <c r="A2616" s="947">
        <v>96018</v>
      </c>
      <c r="B2616" s="945" t="s">
        <v>22639</v>
      </c>
      <c r="C2616" s="947" t="s">
        <v>1877</v>
      </c>
      <c r="D2616" s="948">
        <v>24.84</v>
      </c>
    </row>
    <row r="2617" spans="1:4" x14ac:dyDescent="0.25">
      <c r="A2617" s="947">
        <v>96019</v>
      </c>
      <c r="B2617" s="945" t="s">
        <v>22640</v>
      </c>
      <c r="C2617" s="947" t="s">
        <v>1877</v>
      </c>
      <c r="D2617" s="948">
        <v>101.96</v>
      </c>
    </row>
    <row r="2618" spans="1:4" x14ac:dyDescent="0.25">
      <c r="A2618" s="947">
        <v>96008</v>
      </c>
      <c r="B2618" s="945" t="s">
        <v>22633</v>
      </c>
      <c r="C2618" s="947" t="s">
        <v>1877</v>
      </c>
      <c r="D2618" s="948">
        <v>22.91</v>
      </c>
    </row>
    <row r="2619" spans="1:4" x14ac:dyDescent="0.25">
      <c r="A2619" s="947">
        <v>96009</v>
      </c>
      <c r="B2619" s="945" t="s">
        <v>22634</v>
      </c>
      <c r="C2619" s="947" t="s">
        <v>1877</v>
      </c>
      <c r="D2619" s="948">
        <v>6.14</v>
      </c>
    </row>
    <row r="2620" spans="1:4" x14ac:dyDescent="0.25">
      <c r="A2620" s="947">
        <v>96011</v>
      </c>
      <c r="B2620" s="945" t="s">
        <v>22635</v>
      </c>
      <c r="C2620" s="947" t="s">
        <v>1877</v>
      </c>
      <c r="D2620" s="948">
        <v>25.06</v>
      </c>
    </row>
    <row r="2621" spans="1:4" x14ac:dyDescent="0.25">
      <c r="A2621" s="947">
        <v>96012</v>
      </c>
      <c r="B2621" s="945" t="s">
        <v>22636</v>
      </c>
      <c r="C2621" s="947" t="s">
        <v>1877</v>
      </c>
      <c r="D2621" s="948">
        <v>101.96</v>
      </c>
    </row>
    <row r="2622" spans="1:4" x14ac:dyDescent="0.25">
      <c r="A2622" s="947">
        <v>96023</v>
      </c>
      <c r="B2622" s="945" t="s">
        <v>22641</v>
      </c>
      <c r="C2622" s="947" t="s">
        <v>1877</v>
      </c>
      <c r="D2622" s="948">
        <v>17.559999999999999</v>
      </c>
    </row>
    <row r="2623" spans="1:4" x14ac:dyDescent="0.25">
      <c r="A2623" s="947">
        <v>96024</v>
      </c>
      <c r="B2623" s="945" t="s">
        <v>22642</v>
      </c>
      <c r="C2623" s="947" t="s">
        <v>1877</v>
      </c>
      <c r="D2623" s="948">
        <v>4.7</v>
      </c>
    </row>
    <row r="2624" spans="1:4" x14ac:dyDescent="0.25">
      <c r="A2624" s="947">
        <v>96026</v>
      </c>
      <c r="B2624" s="945" t="s">
        <v>22643</v>
      </c>
      <c r="C2624" s="947" t="s">
        <v>1877</v>
      </c>
      <c r="D2624" s="948">
        <v>19.2</v>
      </c>
    </row>
    <row r="2625" spans="1:4" x14ac:dyDescent="0.25">
      <c r="A2625" s="947">
        <v>96027</v>
      </c>
      <c r="B2625" s="945" t="s">
        <v>22644</v>
      </c>
      <c r="C2625" s="947" t="s">
        <v>1877</v>
      </c>
      <c r="D2625" s="948">
        <v>71.05</v>
      </c>
    </row>
    <row r="2626" spans="1:4" x14ac:dyDescent="0.25">
      <c r="A2626" s="947">
        <v>96053</v>
      </c>
      <c r="B2626" s="945" t="s">
        <v>22650</v>
      </c>
      <c r="C2626" s="947" t="s">
        <v>1877</v>
      </c>
      <c r="D2626" s="948">
        <v>17.760000000000002</v>
      </c>
    </row>
    <row r="2627" spans="1:4" x14ac:dyDescent="0.25">
      <c r="A2627" s="947">
        <v>96055</v>
      </c>
      <c r="B2627" s="945" t="s">
        <v>22652</v>
      </c>
      <c r="C2627" s="947" t="s">
        <v>1877</v>
      </c>
      <c r="D2627" s="948">
        <v>4.75</v>
      </c>
    </row>
    <row r="2628" spans="1:4" x14ac:dyDescent="0.25">
      <c r="A2628" s="947">
        <v>96056</v>
      </c>
      <c r="B2628" s="945" t="s">
        <v>22653</v>
      </c>
      <c r="C2628" s="947" t="s">
        <v>1877</v>
      </c>
      <c r="D2628" s="948">
        <v>19.420000000000002</v>
      </c>
    </row>
    <row r="2629" spans="1:4" x14ac:dyDescent="0.25">
      <c r="A2629" s="947">
        <v>96057</v>
      </c>
      <c r="B2629" s="945" t="s">
        <v>22654</v>
      </c>
      <c r="C2629" s="947" t="s">
        <v>1877</v>
      </c>
      <c r="D2629" s="948">
        <v>71.05</v>
      </c>
    </row>
    <row r="2630" spans="1:4" x14ac:dyDescent="0.25">
      <c r="A2630" s="947">
        <v>7063</v>
      </c>
      <c r="B2630" s="945" t="s">
        <v>22220</v>
      </c>
      <c r="C2630" s="947" t="s">
        <v>1877</v>
      </c>
      <c r="D2630" s="948">
        <v>19.27</v>
      </c>
    </row>
    <row r="2631" spans="1:4" x14ac:dyDescent="0.25">
      <c r="A2631" s="947">
        <v>7064</v>
      </c>
      <c r="B2631" s="945" t="s">
        <v>22221</v>
      </c>
      <c r="C2631" s="947" t="s">
        <v>1877</v>
      </c>
      <c r="D2631" s="948">
        <v>5.2</v>
      </c>
    </row>
    <row r="2632" spans="1:4" x14ac:dyDescent="0.25">
      <c r="A2632" s="947">
        <v>7065</v>
      </c>
      <c r="B2632" s="945" t="s">
        <v>22222</v>
      </c>
      <c r="C2632" s="947" t="s">
        <v>1877</v>
      </c>
      <c r="D2632" s="948">
        <v>21.08</v>
      </c>
    </row>
    <row r="2633" spans="1:4" x14ac:dyDescent="0.25">
      <c r="A2633" s="947">
        <v>7066</v>
      </c>
      <c r="B2633" s="945" t="s">
        <v>22223</v>
      </c>
      <c r="C2633" s="947" t="s">
        <v>1877</v>
      </c>
      <c r="D2633" s="948">
        <v>101.96</v>
      </c>
    </row>
    <row r="2634" spans="1:4" x14ac:dyDescent="0.25">
      <c r="A2634" s="947">
        <v>89033</v>
      </c>
      <c r="B2634" s="945" t="s">
        <v>22325</v>
      </c>
      <c r="C2634" s="947" t="s">
        <v>1877</v>
      </c>
      <c r="D2634" s="948">
        <v>14.12</v>
      </c>
    </row>
    <row r="2635" spans="1:4" x14ac:dyDescent="0.25">
      <c r="A2635" s="947">
        <v>89034</v>
      </c>
      <c r="B2635" s="945" t="s">
        <v>22326</v>
      </c>
      <c r="C2635" s="947" t="s">
        <v>1877</v>
      </c>
      <c r="D2635" s="948">
        <v>3.78</v>
      </c>
    </row>
    <row r="2636" spans="1:4" x14ac:dyDescent="0.25">
      <c r="A2636" s="947">
        <v>5714</v>
      </c>
      <c r="B2636" s="945" t="s">
        <v>22179</v>
      </c>
      <c r="C2636" s="947" t="s">
        <v>1877</v>
      </c>
      <c r="D2636" s="948">
        <v>15.44</v>
      </c>
    </row>
    <row r="2637" spans="1:4" x14ac:dyDescent="0.25">
      <c r="A2637" s="947">
        <v>5715</v>
      </c>
      <c r="B2637" s="945" t="s">
        <v>22180</v>
      </c>
      <c r="C2637" s="947" t="s">
        <v>1877</v>
      </c>
      <c r="D2637" s="948">
        <v>71.05</v>
      </c>
    </row>
    <row r="2638" spans="1:4" x14ac:dyDescent="0.25">
      <c r="A2638" s="947">
        <v>102906</v>
      </c>
      <c r="B2638" s="945" t="s">
        <v>50618</v>
      </c>
      <c r="C2638" s="947" t="s">
        <v>1877</v>
      </c>
      <c r="D2638" s="948">
        <v>0</v>
      </c>
    </row>
    <row r="2639" spans="1:4" x14ac:dyDescent="0.25">
      <c r="A2639" s="947">
        <v>102907</v>
      </c>
      <c r="B2639" s="945" t="s">
        <v>50619</v>
      </c>
      <c r="C2639" s="947" t="s">
        <v>1877</v>
      </c>
      <c r="D2639" s="948">
        <v>0</v>
      </c>
    </row>
    <row r="2640" spans="1:4" x14ac:dyDescent="0.25">
      <c r="A2640" s="947">
        <v>102908</v>
      </c>
      <c r="B2640" s="945" t="s">
        <v>50620</v>
      </c>
      <c r="C2640" s="947" t="s">
        <v>1877</v>
      </c>
      <c r="D2640" s="948">
        <v>0</v>
      </c>
    </row>
    <row r="2641" spans="1:4" x14ac:dyDescent="0.25">
      <c r="A2641" s="947">
        <v>102909</v>
      </c>
      <c r="B2641" s="945" t="s">
        <v>28265</v>
      </c>
      <c r="C2641" s="947" t="s">
        <v>1877</v>
      </c>
      <c r="D2641" s="948">
        <v>4.6900000000000004</v>
      </c>
    </row>
    <row r="2642" spans="1:4" x14ac:dyDescent="0.25">
      <c r="A2642" s="947">
        <v>93435</v>
      </c>
      <c r="B2642" s="945" t="s">
        <v>28237</v>
      </c>
      <c r="C2642" s="947" t="s">
        <v>1877</v>
      </c>
      <c r="D2642" s="948">
        <v>9.1300000000000008</v>
      </c>
    </row>
    <row r="2643" spans="1:4" x14ac:dyDescent="0.25">
      <c r="A2643" s="947">
        <v>93436</v>
      </c>
      <c r="B2643" s="945" t="s">
        <v>28238</v>
      </c>
      <c r="C2643" s="947" t="s">
        <v>1877</v>
      </c>
      <c r="D2643" s="948">
        <v>2.81</v>
      </c>
    </row>
    <row r="2644" spans="1:4" x14ac:dyDescent="0.25">
      <c r="A2644" s="947">
        <v>93437</v>
      </c>
      <c r="B2644" s="945" t="s">
        <v>28239</v>
      </c>
      <c r="C2644" s="947" t="s">
        <v>1877</v>
      </c>
      <c r="D2644" s="948">
        <v>9.99</v>
      </c>
    </row>
    <row r="2645" spans="1:4" x14ac:dyDescent="0.25">
      <c r="A2645" s="947">
        <v>93438</v>
      </c>
      <c r="B2645" s="945" t="s">
        <v>28240</v>
      </c>
      <c r="C2645" s="947" t="s">
        <v>1877</v>
      </c>
      <c r="D2645" s="948">
        <v>118.43</v>
      </c>
    </row>
    <row r="2646" spans="1:4" x14ac:dyDescent="0.25">
      <c r="A2646" s="947">
        <v>100643</v>
      </c>
      <c r="B2646" s="945" t="s">
        <v>24007</v>
      </c>
      <c r="C2646" s="947" t="s">
        <v>1877</v>
      </c>
      <c r="D2646" s="948">
        <v>409.66</v>
      </c>
    </row>
    <row r="2647" spans="1:4" x14ac:dyDescent="0.25">
      <c r="A2647" s="947">
        <v>100644</v>
      </c>
      <c r="B2647" s="945" t="s">
        <v>24008</v>
      </c>
      <c r="C2647" s="947" t="s">
        <v>1877</v>
      </c>
      <c r="D2647" s="948">
        <v>144.4</v>
      </c>
    </row>
    <row r="2648" spans="1:4" x14ac:dyDescent="0.25">
      <c r="A2648" s="947">
        <v>100645</v>
      </c>
      <c r="B2648" s="945" t="s">
        <v>24009</v>
      </c>
      <c r="C2648" s="947" t="s">
        <v>1877</v>
      </c>
      <c r="D2648" s="948">
        <v>658.53</v>
      </c>
    </row>
    <row r="2649" spans="1:4" x14ac:dyDescent="0.25">
      <c r="A2649" s="947">
        <v>100646</v>
      </c>
      <c r="B2649" s="945" t="s">
        <v>24010</v>
      </c>
      <c r="C2649" s="947" t="s">
        <v>1877</v>
      </c>
      <c r="D2649" s="948">
        <v>5679</v>
      </c>
    </row>
    <row r="2650" spans="1:4" x14ac:dyDescent="0.25">
      <c r="A2650" s="947">
        <v>95116</v>
      </c>
      <c r="B2650" s="945" t="s">
        <v>22581</v>
      </c>
      <c r="C2650" s="947" t="s">
        <v>1877</v>
      </c>
      <c r="D2650" s="948">
        <v>32.549999999999997</v>
      </c>
    </row>
    <row r="2651" spans="1:4" x14ac:dyDescent="0.25">
      <c r="A2651" s="947">
        <v>95117</v>
      </c>
      <c r="B2651" s="945" t="s">
        <v>22582</v>
      </c>
      <c r="C2651" s="947" t="s">
        <v>1877</v>
      </c>
      <c r="D2651" s="948">
        <v>10.039999999999999</v>
      </c>
    </row>
    <row r="2652" spans="1:4" x14ac:dyDescent="0.25">
      <c r="A2652" s="947">
        <v>53794</v>
      </c>
      <c r="B2652" s="945" t="s">
        <v>22227</v>
      </c>
      <c r="C2652" s="947" t="s">
        <v>1877</v>
      </c>
      <c r="D2652" s="948">
        <v>35.619999999999997</v>
      </c>
    </row>
    <row r="2653" spans="1:4" x14ac:dyDescent="0.25">
      <c r="A2653" s="947">
        <v>5703</v>
      </c>
      <c r="B2653" s="945" t="s">
        <v>22174</v>
      </c>
      <c r="C2653" s="947" t="s">
        <v>1877</v>
      </c>
      <c r="D2653" s="948">
        <v>27.37</v>
      </c>
    </row>
    <row r="2654" spans="1:4" x14ac:dyDescent="0.25">
      <c r="A2654" s="947">
        <v>88847</v>
      </c>
      <c r="B2654" s="945" t="s">
        <v>22298</v>
      </c>
      <c r="C2654" s="947" t="s">
        <v>1877</v>
      </c>
      <c r="D2654" s="948">
        <v>22.82</v>
      </c>
    </row>
    <row r="2655" spans="1:4" x14ac:dyDescent="0.25">
      <c r="A2655" s="947">
        <v>88848</v>
      </c>
      <c r="B2655" s="945" t="s">
        <v>22300</v>
      </c>
      <c r="C2655" s="947" t="s">
        <v>1877</v>
      </c>
      <c r="D2655" s="948">
        <v>9.3800000000000008</v>
      </c>
    </row>
    <row r="2656" spans="1:4" x14ac:dyDescent="0.25">
      <c r="A2656" s="947">
        <v>5741</v>
      </c>
      <c r="B2656" s="945" t="s">
        <v>22192</v>
      </c>
      <c r="C2656" s="947" t="s">
        <v>1877</v>
      </c>
      <c r="D2656" s="948">
        <v>42.78</v>
      </c>
    </row>
    <row r="2657" spans="1:4" x14ac:dyDescent="0.25">
      <c r="A2657" s="947">
        <v>5742</v>
      </c>
      <c r="B2657" s="945" t="s">
        <v>22193</v>
      </c>
      <c r="C2657" s="947" t="s">
        <v>1877</v>
      </c>
      <c r="D2657" s="948">
        <v>29.08</v>
      </c>
    </row>
    <row r="2658" spans="1:4" x14ac:dyDescent="0.25">
      <c r="A2658" s="947">
        <v>100637</v>
      </c>
      <c r="B2658" s="945" t="s">
        <v>24003</v>
      </c>
      <c r="C2658" s="947" t="s">
        <v>1877</v>
      </c>
      <c r="D2658" s="948">
        <v>199.93</v>
      </c>
    </row>
    <row r="2659" spans="1:4" x14ac:dyDescent="0.25">
      <c r="A2659" s="947">
        <v>100638</v>
      </c>
      <c r="B2659" s="945" t="s">
        <v>24004</v>
      </c>
      <c r="C2659" s="947" t="s">
        <v>1877</v>
      </c>
      <c r="D2659" s="948">
        <v>61.45</v>
      </c>
    </row>
    <row r="2660" spans="1:4" x14ac:dyDescent="0.25">
      <c r="A2660" s="947">
        <v>100639</v>
      </c>
      <c r="B2660" s="945" t="s">
        <v>24005</v>
      </c>
      <c r="C2660" s="947" t="s">
        <v>1877</v>
      </c>
      <c r="D2660" s="948">
        <v>250.11</v>
      </c>
    </row>
    <row r="2661" spans="1:4" x14ac:dyDescent="0.25">
      <c r="A2661" s="947">
        <v>100640</v>
      </c>
      <c r="B2661" s="945" t="s">
        <v>24006</v>
      </c>
      <c r="C2661" s="947" t="s">
        <v>1877</v>
      </c>
      <c r="D2661" s="948">
        <v>4543.2</v>
      </c>
    </row>
    <row r="2662" spans="1:4" x14ac:dyDescent="0.25">
      <c r="A2662" s="947">
        <v>93429</v>
      </c>
      <c r="B2662" s="945" t="s">
        <v>28233</v>
      </c>
      <c r="C2662" s="947" t="s">
        <v>1877</v>
      </c>
      <c r="D2662" s="948">
        <v>162.76</v>
      </c>
    </row>
    <row r="2663" spans="1:4" x14ac:dyDescent="0.25">
      <c r="A2663" s="947">
        <v>93430</v>
      </c>
      <c r="B2663" s="945" t="s">
        <v>28234</v>
      </c>
      <c r="C2663" s="947" t="s">
        <v>1877</v>
      </c>
      <c r="D2663" s="948">
        <v>50.03</v>
      </c>
    </row>
    <row r="2664" spans="1:4" x14ac:dyDescent="0.25">
      <c r="A2664" s="947">
        <v>93431</v>
      </c>
      <c r="B2664" s="945" t="s">
        <v>28235</v>
      </c>
      <c r="C2664" s="947" t="s">
        <v>1877</v>
      </c>
      <c r="D2664" s="948">
        <v>203.61</v>
      </c>
    </row>
    <row r="2665" spans="1:4" x14ac:dyDescent="0.25">
      <c r="A2665" s="947">
        <v>93432</v>
      </c>
      <c r="B2665" s="945" t="s">
        <v>28236</v>
      </c>
      <c r="C2665" s="947" t="s">
        <v>1877</v>
      </c>
      <c r="D2665" s="948">
        <v>2271.6</v>
      </c>
    </row>
    <row r="2666" spans="1:4" x14ac:dyDescent="0.25">
      <c r="A2666" s="947">
        <v>95118</v>
      </c>
      <c r="B2666" s="945" t="s">
        <v>22583</v>
      </c>
      <c r="C2666" s="947" t="s">
        <v>1877</v>
      </c>
      <c r="D2666" s="948">
        <v>74.650000000000006</v>
      </c>
    </row>
    <row r="2667" spans="1:4" x14ac:dyDescent="0.25">
      <c r="A2667" s="947">
        <v>95119</v>
      </c>
      <c r="B2667" s="945" t="s">
        <v>22584</v>
      </c>
      <c r="C2667" s="947" t="s">
        <v>1877</v>
      </c>
      <c r="D2667" s="948">
        <v>23.03</v>
      </c>
    </row>
    <row r="2668" spans="1:4" x14ac:dyDescent="0.25">
      <c r="A2668" s="947">
        <v>5707</v>
      </c>
      <c r="B2668" s="945" t="s">
        <v>22176</v>
      </c>
      <c r="C2668" s="947" t="s">
        <v>1877</v>
      </c>
      <c r="D2668" s="948">
        <v>81.67</v>
      </c>
    </row>
    <row r="2669" spans="1:4" x14ac:dyDescent="0.25">
      <c r="A2669" s="947">
        <v>95120</v>
      </c>
      <c r="B2669" s="945" t="s">
        <v>22585</v>
      </c>
      <c r="C2669" s="947" t="s">
        <v>1877</v>
      </c>
      <c r="D2669" s="948">
        <v>73.31</v>
      </c>
    </row>
    <row r="2670" spans="1:4" x14ac:dyDescent="0.25">
      <c r="A2670" s="947">
        <v>103657</v>
      </c>
      <c r="B2670" s="945" t="s">
        <v>50621</v>
      </c>
      <c r="C2670" s="947" t="s">
        <v>1877</v>
      </c>
      <c r="D2670" s="948">
        <v>0</v>
      </c>
    </row>
    <row r="2671" spans="1:4" x14ac:dyDescent="0.25">
      <c r="A2671" s="947">
        <v>103658</v>
      </c>
      <c r="B2671" s="945" t="s">
        <v>50622</v>
      </c>
      <c r="C2671" s="947" t="s">
        <v>1877</v>
      </c>
      <c r="D2671" s="948">
        <v>0</v>
      </c>
    </row>
    <row r="2672" spans="1:4" x14ac:dyDescent="0.25">
      <c r="A2672" s="947">
        <v>103659</v>
      </c>
      <c r="B2672" s="945" t="s">
        <v>50623</v>
      </c>
      <c r="C2672" s="947" t="s">
        <v>1877</v>
      </c>
      <c r="D2672" s="948">
        <v>0</v>
      </c>
    </row>
    <row r="2673" spans="1:4" x14ac:dyDescent="0.25">
      <c r="A2673" s="947">
        <v>103660</v>
      </c>
      <c r="B2673" s="945" t="s">
        <v>28284</v>
      </c>
      <c r="C2673" s="947" t="s">
        <v>1877</v>
      </c>
      <c r="D2673" s="948">
        <v>12.04</v>
      </c>
    </row>
    <row r="2674" spans="1:4" x14ac:dyDescent="0.25">
      <c r="A2674" s="947">
        <v>89015</v>
      </c>
      <c r="B2674" s="945" t="s">
        <v>22319</v>
      </c>
      <c r="C2674" s="947" t="s">
        <v>1877</v>
      </c>
      <c r="D2674" s="948">
        <v>3.83</v>
      </c>
    </row>
    <row r="2675" spans="1:4" x14ac:dyDescent="0.25">
      <c r="A2675" s="947">
        <v>89016</v>
      </c>
      <c r="B2675" s="945" t="s">
        <v>22320</v>
      </c>
      <c r="C2675" s="947" t="s">
        <v>1877</v>
      </c>
      <c r="D2675" s="948">
        <v>1.01</v>
      </c>
    </row>
    <row r="2676" spans="1:4" x14ac:dyDescent="0.25">
      <c r="A2676" s="947">
        <v>53804</v>
      </c>
      <c r="B2676" s="945" t="s">
        <v>22229</v>
      </c>
      <c r="C2676" s="947" t="s">
        <v>1877</v>
      </c>
      <c r="D2676" s="948">
        <v>4.78</v>
      </c>
    </row>
    <row r="2677" spans="1:4" x14ac:dyDescent="0.25">
      <c r="A2677" s="947">
        <v>90582</v>
      </c>
      <c r="B2677" s="945" t="s">
        <v>22384</v>
      </c>
      <c r="C2677" s="947" t="s">
        <v>1877</v>
      </c>
      <c r="D2677" s="948">
        <v>0.43</v>
      </c>
    </row>
    <row r="2678" spans="1:4" x14ac:dyDescent="0.25">
      <c r="A2678" s="947">
        <v>90583</v>
      </c>
      <c r="B2678" s="945" t="s">
        <v>22385</v>
      </c>
      <c r="C2678" s="947" t="s">
        <v>1877</v>
      </c>
      <c r="D2678" s="948">
        <v>0.1</v>
      </c>
    </row>
    <row r="2679" spans="1:4" x14ac:dyDescent="0.25">
      <c r="A2679" s="947">
        <v>90584</v>
      </c>
      <c r="B2679" s="945" t="s">
        <v>22386</v>
      </c>
      <c r="C2679" s="947" t="s">
        <v>1877</v>
      </c>
      <c r="D2679" s="948">
        <v>0.33</v>
      </c>
    </row>
    <row r="2680" spans="1:4" x14ac:dyDescent="0.25">
      <c r="A2680" s="947">
        <v>90585</v>
      </c>
      <c r="B2680" s="945" t="s">
        <v>22387</v>
      </c>
      <c r="C2680" s="947" t="s">
        <v>1877</v>
      </c>
      <c r="D2680" s="948">
        <v>0.59</v>
      </c>
    </row>
    <row r="2681" spans="1:4" x14ac:dyDescent="0.25">
      <c r="A2681" s="947">
        <v>89240</v>
      </c>
      <c r="B2681" s="945" t="s">
        <v>22348</v>
      </c>
      <c r="C2681" s="947" t="s">
        <v>1877</v>
      </c>
      <c r="D2681" s="948">
        <v>81.96</v>
      </c>
    </row>
    <row r="2682" spans="1:4" x14ac:dyDescent="0.25">
      <c r="A2682" s="947">
        <v>89241</v>
      </c>
      <c r="B2682" s="945" t="s">
        <v>22349</v>
      </c>
      <c r="C2682" s="947" t="s">
        <v>1877</v>
      </c>
      <c r="D2682" s="948">
        <v>28.89</v>
      </c>
    </row>
    <row r="2683" spans="1:4" x14ac:dyDescent="0.25">
      <c r="A2683" s="947">
        <v>5710</v>
      </c>
      <c r="B2683" s="945" t="s">
        <v>22177</v>
      </c>
      <c r="C2683" s="947" t="s">
        <v>1877</v>
      </c>
      <c r="D2683" s="948">
        <v>131.75</v>
      </c>
    </row>
    <row r="2684" spans="1:4" x14ac:dyDescent="0.25">
      <c r="A2684" s="947">
        <v>5711</v>
      </c>
      <c r="B2684" s="945" t="s">
        <v>22178</v>
      </c>
      <c r="C2684" s="947" t="s">
        <v>1877</v>
      </c>
      <c r="D2684" s="948">
        <v>93.89</v>
      </c>
    </row>
    <row r="2685" spans="1:4" x14ac:dyDescent="0.25">
      <c r="A2685" s="947">
        <v>89253</v>
      </c>
      <c r="B2685" s="945" t="s">
        <v>22354</v>
      </c>
      <c r="C2685" s="947" t="s">
        <v>1877</v>
      </c>
      <c r="D2685" s="948">
        <v>67.16</v>
      </c>
    </row>
    <row r="2686" spans="1:4" x14ac:dyDescent="0.25">
      <c r="A2686" s="947">
        <v>89254</v>
      </c>
      <c r="B2686" s="945" t="s">
        <v>22355</v>
      </c>
      <c r="C2686" s="947" t="s">
        <v>1877</v>
      </c>
      <c r="D2686" s="948">
        <v>23.67</v>
      </c>
    </row>
    <row r="2687" spans="1:4" x14ac:dyDescent="0.25">
      <c r="A2687" s="947">
        <v>89255</v>
      </c>
      <c r="B2687" s="945" t="s">
        <v>22356</v>
      </c>
      <c r="C2687" s="947" t="s">
        <v>1877</v>
      </c>
      <c r="D2687" s="948">
        <v>107.96</v>
      </c>
    </row>
    <row r="2688" spans="1:4" x14ac:dyDescent="0.25">
      <c r="A2688" s="947">
        <v>89256</v>
      </c>
      <c r="B2688" s="945" t="s">
        <v>22357</v>
      </c>
      <c r="C2688" s="947" t="s">
        <v>1877</v>
      </c>
      <c r="D2688" s="948">
        <v>89.41</v>
      </c>
    </row>
    <row r="2689" spans="1:4" x14ac:dyDescent="0.25">
      <c r="A2689" s="947">
        <v>103797</v>
      </c>
      <c r="B2689" s="945" t="s">
        <v>40477</v>
      </c>
      <c r="C2689" s="947" t="s">
        <v>113</v>
      </c>
      <c r="D2689" s="948">
        <v>19.53</v>
      </c>
    </row>
    <row r="2690" spans="1:4" x14ac:dyDescent="0.25">
      <c r="A2690" s="947">
        <v>103930</v>
      </c>
      <c r="B2690" s="945" t="s">
        <v>28584</v>
      </c>
      <c r="C2690" s="947" t="s">
        <v>20</v>
      </c>
      <c r="D2690" s="948">
        <v>855.84</v>
      </c>
    </row>
    <row r="2691" spans="1:4" x14ac:dyDescent="0.25">
      <c r="A2691" s="947">
        <v>103931</v>
      </c>
      <c r="B2691" s="945" t="s">
        <v>28585</v>
      </c>
      <c r="C2691" s="947" t="s">
        <v>20</v>
      </c>
      <c r="D2691" s="948">
        <v>636.03</v>
      </c>
    </row>
    <row r="2692" spans="1:4" x14ac:dyDescent="0.25">
      <c r="A2692" s="947">
        <v>103932</v>
      </c>
      <c r="B2692" s="945" t="s">
        <v>28586</v>
      </c>
      <c r="C2692" s="947" t="s">
        <v>20</v>
      </c>
      <c r="D2692" s="948">
        <v>603.83000000000004</v>
      </c>
    </row>
    <row r="2693" spans="1:4" x14ac:dyDescent="0.25">
      <c r="A2693" s="947">
        <v>103929</v>
      </c>
      <c r="B2693" s="945" t="s">
        <v>28583</v>
      </c>
      <c r="C2693" s="947" t="s">
        <v>20</v>
      </c>
      <c r="D2693" s="948">
        <v>1361.15</v>
      </c>
    </row>
    <row r="2694" spans="1:4" x14ac:dyDescent="0.25">
      <c r="A2694" s="947">
        <v>103928</v>
      </c>
      <c r="B2694" s="945" t="s">
        <v>28582</v>
      </c>
      <c r="C2694" s="947" t="s">
        <v>20</v>
      </c>
      <c r="D2694" s="948">
        <v>582.76</v>
      </c>
    </row>
    <row r="2695" spans="1:4" x14ac:dyDescent="0.25">
      <c r="A2695" s="947">
        <v>103798</v>
      </c>
      <c r="B2695" s="945" t="s">
        <v>28578</v>
      </c>
      <c r="C2695" s="947" t="s">
        <v>20</v>
      </c>
      <c r="D2695" s="948">
        <v>673.44</v>
      </c>
    </row>
    <row r="2696" spans="1:4" x14ac:dyDescent="0.25">
      <c r="A2696" s="947">
        <v>103801</v>
      </c>
      <c r="B2696" s="945" t="s">
        <v>28581</v>
      </c>
      <c r="C2696" s="947" t="s">
        <v>20</v>
      </c>
      <c r="D2696" s="948">
        <v>706.98</v>
      </c>
    </row>
    <row r="2697" spans="1:4" x14ac:dyDescent="0.25">
      <c r="A2697" s="947">
        <v>103933</v>
      </c>
      <c r="B2697" s="945" t="s">
        <v>28587</v>
      </c>
      <c r="C2697" s="947" t="s">
        <v>20</v>
      </c>
      <c r="D2697" s="948">
        <v>1693.16</v>
      </c>
    </row>
    <row r="2698" spans="1:4" x14ac:dyDescent="0.25">
      <c r="A2698" s="947">
        <v>103925</v>
      </c>
      <c r="B2698" s="945" t="s">
        <v>40478</v>
      </c>
      <c r="C2698" s="947" t="s">
        <v>20</v>
      </c>
      <c r="D2698" s="948">
        <v>1916.88</v>
      </c>
    </row>
    <row r="2699" spans="1:4" x14ac:dyDescent="0.25">
      <c r="A2699" s="947">
        <v>103926</v>
      </c>
      <c r="B2699" s="945" t="s">
        <v>40479</v>
      </c>
      <c r="C2699" s="947" t="s">
        <v>20</v>
      </c>
      <c r="D2699" s="948">
        <v>1530.14</v>
      </c>
    </row>
    <row r="2700" spans="1:4" x14ac:dyDescent="0.25">
      <c r="A2700" s="947">
        <v>103796</v>
      </c>
      <c r="B2700" s="945" t="s">
        <v>28577</v>
      </c>
      <c r="C2700" s="947" t="s">
        <v>3</v>
      </c>
      <c r="D2700" s="948">
        <v>65.41</v>
      </c>
    </row>
    <row r="2701" spans="1:4" x14ac:dyDescent="0.25">
      <c r="A2701" s="947">
        <v>103795</v>
      </c>
      <c r="B2701" s="945" t="s">
        <v>28576</v>
      </c>
      <c r="C2701" s="947" t="s">
        <v>3</v>
      </c>
      <c r="D2701" s="948">
        <v>100.98</v>
      </c>
    </row>
    <row r="2702" spans="1:4" x14ac:dyDescent="0.25">
      <c r="A2702" s="947">
        <v>103800</v>
      </c>
      <c r="B2702" s="945" t="s">
        <v>28580</v>
      </c>
      <c r="C2702" s="947" t="s">
        <v>20</v>
      </c>
      <c r="D2702" s="948">
        <v>582.76</v>
      </c>
    </row>
    <row r="2703" spans="1:4" x14ac:dyDescent="0.25">
      <c r="A2703" s="947">
        <v>103799</v>
      </c>
      <c r="B2703" s="945" t="s">
        <v>28579</v>
      </c>
      <c r="C2703" s="947" t="s">
        <v>20</v>
      </c>
      <c r="D2703" s="948">
        <v>482.67</v>
      </c>
    </row>
    <row r="2704" spans="1:4" x14ac:dyDescent="0.25">
      <c r="A2704" s="947">
        <v>104950</v>
      </c>
      <c r="B2704" s="945" t="s">
        <v>50624</v>
      </c>
      <c r="C2704" s="947" t="s">
        <v>20</v>
      </c>
      <c r="D2704" s="948">
        <v>0</v>
      </c>
    </row>
    <row r="2705" spans="1:4" x14ac:dyDescent="0.25">
      <c r="A2705" s="947">
        <v>104948</v>
      </c>
      <c r="B2705" s="945" t="s">
        <v>40875</v>
      </c>
      <c r="C2705" s="947" t="s">
        <v>20</v>
      </c>
      <c r="D2705" s="948">
        <v>6.2</v>
      </c>
    </row>
    <row r="2706" spans="1:4" x14ac:dyDescent="0.25">
      <c r="A2706" s="947">
        <v>104949</v>
      </c>
      <c r="B2706" s="945" t="s">
        <v>50625</v>
      </c>
      <c r="C2706" s="947" t="s">
        <v>20</v>
      </c>
      <c r="D2706" s="948">
        <v>11.47</v>
      </c>
    </row>
    <row r="2707" spans="1:4" x14ac:dyDescent="0.25">
      <c r="A2707" s="947">
        <v>104947</v>
      </c>
      <c r="B2707" s="945" t="s">
        <v>40874</v>
      </c>
      <c r="C2707" s="947" t="s">
        <v>20</v>
      </c>
      <c r="D2707" s="948">
        <v>14.01</v>
      </c>
    </row>
    <row r="2708" spans="1:4" x14ac:dyDescent="0.25">
      <c r="A2708" s="947">
        <v>104325</v>
      </c>
      <c r="B2708" s="945" t="s">
        <v>50626</v>
      </c>
      <c r="C2708" s="947" t="s">
        <v>5</v>
      </c>
      <c r="D2708" s="948">
        <v>0</v>
      </c>
    </row>
    <row r="2709" spans="1:4" x14ac:dyDescent="0.25">
      <c r="A2709" s="947">
        <v>104318</v>
      </c>
      <c r="B2709" s="945" t="s">
        <v>29669</v>
      </c>
      <c r="C2709" s="947" t="s">
        <v>5</v>
      </c>
      <c r="D2709" s="948">
        <v>9.23</v>
      </c>
    </row>
    <row r="2710" spans="1:4" x14ac:dyDescent="0.25">
      <c r="A2710" s="947">
        <v>89867</v>
      </c>
      <c r="B2710" s="945" t="s">
        <v>29326</v>
      </c>
      <c r="C2710" s="947" t="s">
        <v>5</v>
      </c>
      <c r="D2710" s="948">
        <v>10.23</v>
      </c>
    </row>
    <row r="2711" spans="1:4" x14ac:dyDescent="0.25">
      <c r="A2711" s="947">
        <v>104320</v>
      </c>
      <c r="B2711" s="945" t="s">
        <v>29671</v>
      </c>
      <c r="C2711" s="947" t="s">
        <v>5</v>
      </c>
      <c r="D2711" s="948">
        <v>13.91</v>
      </c>
    </row>
    <row r="2712" spans="1:4" x14ac:dyDescent="0.25">
      <c r="A2712" s="947">
        <v>104317</v>
      </c>
      <c r="B2712" s="945" t="s">
        <v>29668</v>
      </c>
      <c r="C2712" s="947" t="s">
        <v>5</v>
      </c>
      <c r="D2712" s="948">
        <v>8.67</v>
      </c>
    </row>
    <row r="2713" spans="1:4" x14ac:dyDescent="0.25">
      <c r="A2713" s="947">
        <v>89866</v>
      </c>
      <c r="B2713" s="945" t="s">
        <v>29325</v>
      </c>
      <c r="C2713" s="947" t="s">
        <v>5</v>
      </c>
      <c r="D2713" s="948">
        <v>9.43</v>
      </c>
    </row>
    <row r="2714" spans="1:4" x14ac:dyDescent="0.25">
      <c r="A2714" s="947">
        <v>104319</v>
      </c>
      <c r="B2714" s="945" t="s">
        <v>29670</v>
      </c>
      <c r="C2714" s="947" t="s">
        <v>5</v>
      </c>
      <c r="D2714" s="948">
        <v>12.12</v>
      </c>
    </row>
    <row r="2715" spans="1:4" x14ac:dyDescent="0.25">
      <c r="A2715" s="947">
        <v>104321</v>
      </c>
      <c r="B2715" s="945" t="s">
        <v>29672</v>
      </c>
      <c r="C2715" s="947" t="s">
        <v>5</v>
      </c>
      <c r="D2715" s="948">
        <v>6.46</v>
      </c>
    </row>
    <row r="2716" spans="1:4" x14ac:dyDescent="0.25">
      <c r="A2716" s="947">
        <v>89868</v>
      </c>
      <c r="B2716" s="945" t="s">
        <v>29327</v>
      </c>
      <c r="C2716" s="947" t="s">
        <v>5</v>
      </c>
      <c r="D2716" s="948">
        <v>7</v>
      </c>
    </row>
    <row r="2717" spans="1:4" x14ac:dyDescent="0.25">
      <c r="A2717" s="947">
        <v>104322</v>
      </c>
      <c r="B2717" s="945" t="s">
        <v>29673</v>
      </c>
      <c r="C2717" s="947" t="s">
        <v>5</v>
      </c>
      <c r="D2717" s="948">
        <v>8.9700000000000006</v>
      </c>
    </row>
    <row r="2718" spans="1:4" x14ac:dyDescent="0.25">
      <c r="A2718" s="947">
        <v>104323</v>
      </c>
      <c r="B2718" s="945" t="s">
        <v>29674</v>
      </c>
      <c r="C2718" s="947" t="s">
        <v>5</v>
      </c>
      <c r="D2718" s="948">
        <v>12</v>
      </c>
    </row>
    <row r="2719" spans="1:4" x14ac:dyDescent="0.25">
      <c r="A2719" s="947">
        <v>89869</v>
      </c>
      <c r="B2719" s="945" t="s">
        <v>29328</v>
      </c>
      <c r="C2719" s="947" t="s">
        <v>5</v>
      </c>
      <c r="D2719" s="948">
        <v>13.01</v>
      </c>
    </row>
    <row r="2720" spans="1:4" x14ac:dyDescent="0.25">
      <c r="A2720" s="947">
        <v>104324</v>
      </c>
      <c r="B2720" s="945" t="s">
        <v>29675</v>
      </c>
      <c r="C2720" s="947" t="s">
        <v>5</v>
      </c>
      <c r="D2720" s="948">
        <v>16.97</v>
      </c>
    </row>
    <row r="2721" spans="1:4" x14ac:dyDescent="0.25">
      <c r="A2721" s="947">
        <v>104315</v>
      </c>
      <c r="B2721" s="945" t="s">
        <v>49211</v>
      </c>
      <c r="C2721" s="947" t="s">
        <v>4</v>
      </c>
      <c r="D2721" s="948">
        <v>20.65</v>
      </c>
    </row>
    <row r="2722" spans="1:4" x14ac:dyDescent="0.25">
      <c r="A2722" s="947">
        <v>89865</v>
      </c>
      <c r="B2722" s="945" t="s">
        <v>49201</v>
      </c>
      <c r="C2722" s="947" t="s">
        <v>4</v>
      </c>
      <c r="D2722" s="948">
        <v>22.03</v>
      </c>
    </row>
    <row r="2723" spans="1:4" x14ac:dyDescent="0.25">
      <c r="A2723" s="947">
        <v>104316</v>
      </c>
      <c r="B2723" s="945" t="s">
        <v>49212</v>
      </c>
      <c r="C2723" s="947" t="s">
        <v>4</v>
      </c>
      <c r="D2723" s="948">
        <v>28.53</v>
      </c>
    </row>
    <row r="2724" spans="1:4" x14ac:dyDescent="0.25">
      <c r="A2724" s="947">
        <v>102724</v>
      </c>
      <c r="B2724" s="945" t="s">
        <v>26742</v>
      </c>
      <c r="C2724" s="947" t="s">
        <v>5</v>
      </c>
      <c r="D2724" s="948">
        <v>35.869999999999997</v>
      </c>
    </row>
    <row r="2725" spans="1:4" x14ac:dyDescent="0.25">
      <c r="A2725" s="947">
        <v>102726</v>
      </c>
      <c r="B2725" s="945" t="s">
        <v>26744</v>
      </c>
      <c r="C2725" s="947" t="s">
        <v>5</v>
      </c>
      <c r="D2725" s="948">
        <v>33.119999999999997</v>
      </c>
    </row>
    <row r="2726" spans="1:4" x14ac:dyDescent="0.25">
      <c r="A2726" s="947">
        <v>102725</v>
      </c>
      <c r="B2726" s="945" t="s">
        <v>26743</v>
      </c>
      <c r="C2726" s="947" t="s">
        <v>5</v>
      </c>
      <c r="D2726" s="948">
        <v>35.19</v>
      </c>
    </row>
    <row r="2727" spans="1:4" x14ac:dyDescent="0.25">
      <c r="A2727" s="947">
        <v>102722</v>
      </c>
      <c r="B2727" s="945" t="s">
        <v>26740</v>
      </c>
      <c r="C2727" s="947" t="s">
        <v>4</v>
      </c>
      <c r="D2727" s="948">
        <v>62.79</v>
      </c>
    </row>
    <row r="2728" spans="1:4" x14ac:dyDescent="0.25">
      <c r="A2728" s="947">
        <v>102721</v>
      </c>
      <c r="B2728" s="945" t="s">
        <v>50627</v>
      </c>
      <c r="C2728" s="947" t="s">
        <v>4</v>
      </c>
      <c r="D2728" s="948">
        <v>0</v>
      </c>
    </row>
    <row r="2729" spans="1:4" x14ac:dyDescent="0.25">
      <c r="A2729" s="947">
        <v>102723</v>
      </c>
      <c r="B2729" s="945" t="s">
        <v>28323</v>
      </c>
      <c r="C2729" s="947" t="s">
        <v>4</v>
      </c>
      <c r="D2729" s="948">
        <v>117.02</v>
      </c>
    </row>
    <row r="2730" spans="1:4" x14ac:dyDescent="0.25">
      <c r="A2730" s="947">
        <v>102690</v>
      </c>
      <c r="B2730" s="945" t="s">
        <v>26723</v>
      </c>
      <c r="C2730" s="947" t="s">
        <v>4</v>
      </c>
      <c r="D2730" s="948">
        <v>74.260000000000005</v>
      </c>
    </row>
    <row r="2731" spans="1:4" x14ac:dyDescent="0.25">
      <c r="A2731" s="947">
        <v>102688</v>
      </c>
      <c r="B2731" s="945" t="s">
        <v>28315</v>
      </c>
      <c r="C2731" s="947" t="s">
        <v>4</v>
      </c>
      <c r="D2731" s="948">
        <v>44.71</v>
      </c>
    </row>
    <row r="2732" spans="1:4" x14ac:dyDescent="0.25">
      <c r="A2732" s="947">
        <v>102689</v>
      </c>
      <c r="B2732" s="945" t="s">
        <v>28316</v>
      </c>
      <c r="C2732" s="947" t="s">
        <v>4</v>
      </c>
      <c r="D2732" s="948">
        <v>100.47</v>
      </c>
    </row>
    <row r="2733" spans="1:4" x14ac:dyDescent="0.25">
      <c r="A2733" s="947">
        <v>102693</v>
      </c>
      <c r="B2733" s="945" t="s">
        <v>28317</v>
      </c>
      <c r="C2733" s="947" t="s">
        <v>4</v>
      </c>
      <c r="D2733" s="948">
        <v>130.01</v>
      </c>
    </row>
    <row r="2734" spans="1:4" x14ac:dyDescent="0.25">
      <c r="A2734" s="947">
        <v>102694</v>
      </c>
      <c r="B2734" s="945" t="s">
        <v>28318</v>
      </c>
      <c r="C2734" s="947" t="s">
        <v>4</v>
      </c>
      <c r="D2734" s="948">
        <v>79.08</v>
      </c>
    </row>
    <row r="2735" spans="1:4" x14ac:dyDescent="0.25">
      <c r="A2735" s="947">
        <v>102697</v>
      </c>
      <c r="B2735" s="945" t="s">
        <v>28320</v>
      </c>
      <c r="C2735" s="947" t="s">
        <v>4</v>
      </c>
      <c r="D2735" s="948">
        <v>123.67</v>
      </c>
    </row>
    <row r="2736" spans="1:4" x14ac:dyDescent="0.25">
      <c r="A2736" s="947">
        <v>102696</v>
      </c>
      <c r="B2736" s="945" t="s">
        <v>28319</v>
      </c>
      <c r="C2736" s="947" t="s">
        <v>4</v>
      </c>
      <c r="D2736" s="948">
        <v>134.94999999999999</v>
      </c>
    </row>
    <row r="2737" spans="1:4" x14ac:dyDescent="0.25">
      <c r="A2737" s="947">
        <v>102703</v>
      </c>
      <c r="B2737" s="945" t="s">
        <v>28321</v>
      </c>
      <c r="C2737" s="947" t="s">
        <v>4</v>
      </c>
      <c r="D2737" s="948">
        <v>179.53</v>
      </c>
    </row>
    <row r="2738" spans="1:4" x14ac:dyDescent="0.25">
      <c r="A2738" s="947">
        <v>102678</v>
      </c>
      <c r="B2738" s="945" t="s">
        <v>26717</v>
      </c>
      <c r="C2738" s="947" t="s">
        <v>4</v>
      </c>
      <c r="D2738" s="948">
        <v>153.4</v>
      </c>
    </row>
    <row r="2739" spans="1:4" x14ac:dyDescent="0.25">
      <c r="A2739" s="947">
        <v>102679</v>
      </c>
      <c r="B2739" s="945" t="s">
        <v>26718</v>
      </c>
      <c r="C2739" s="947" t="s">
        <v>4</v>
      </c>
      <c r="D2739" s="948">
        <v>166.75</v>
      </c>
    </row>
    <row r="2740" spans="1:4" x14ac:dyDescent="0.25">
      <c r="A2740" s="947">
        <v>102673</v>
      </c>
      <c r="B2740" s="945" t="s">
        <v>26714</v>
      </c>
      <c r="C2740" s="947" t="s">
        <v>4</v>
      </c>
      <c r="D2740" s="948">
        <v>181.59</v>
      </c>
    </row>
    <row r="2741" spans="1:4" x14ac:dyDescent="0.25">
      <c r="A2741" s="947">
        <v>102677</v>
      </c>
      <c r="B2741" s="945" t="s">
        <v>26716</v>
      </c>
      <c r="C2741" s="947" t="s">
        <v>4</v>
      </c>
      <c r="D2741" s="948">
        <v>164.18</v>
      </c>
    </row>
    <row r="2742" spans="1:4" x14ac:dyDescent="0.25">
      <c r="A2742" s="947">
        <v>102683</v>
      </c>
      <c r="B2742" s="945" t="s">
        <v>26720</v>
      </c>
      <c r="C2742" s="947" t="s">
        <v>4</v>
      </c>
      <c r="D2742" s="948">
        <v>224.25</v>
      </c>
    </row>
    <row r="2743" spans="1:4" x14ac:dyDescent="0.25">
      <c r="A2743" s="947">
        <v>102687</v>
      </c>
      <c r="B2743" s="945" t="s">
        <v>26722</v>
      </c>
      <c r="C2743" s="947" t="s">
        <v>4</v>
      </c>
      <c r="D2743" s="948">
        <v>232.54</v>
      </c>
    </row>
    <row r="2744" spans="1:4" x14ac:dyDescent="0.25">
      <c r="A2744" s="947">
        <v>102670</v>
      </c>
      <c r="B2744" s="945" t="s">
        <v>26712</v>
      </c>
      <c r="C2744" s="947" t="s">
        <v>4</v>
      </c>
      <c r="D2744" s="948">
        <v>102.93</v>
      </c>
    </row>
    <row r="2745" spans="1:4" x14ac:dyDescent="0.25">
      <c r="A2745" s="947">
        <v>102674</v>
      </c>
      <c r="B2745" s="945" t="s">
        <v>26715</v>
      </c>
      <c r="C2745" s="947" t="s">
        <v>4</v>
      </c>
      <c r="D2745" s="948">
        <v>111.4</v>
      </c>
    </row>
    <row r="2746" spans="1:4" x14ac:dyDescent="0.25">
      <c r="A2746" s="947">
        <v>102680</v>
      </c>
      <c r="B2746" s="945" t="s">
        <v>26719</v>
      </c>
      <c r="C2746" s="947" t="s">
        <v>4</v>
      </c>
      <c r="D2746" s="948">
        <v>166.94</v>
      </c>
    </row>
    <row r="2747" spans="1:4" x14ac:dyDescent="0.25">
      <c r="A2747" s="947">
        <v>102684</v>
      </c>
      <c r="B2747" s="945" t="s">
        <v>26721</v>
      </c>
      <c r="C2747" s="947" t="s">
        <v>4</v>
      </c>
      <c r="D2747" s="948">
        <v>180.27</v>
      </c>
    </row>
    <row r="2748" spans="1:4" x14ac:dyDescent="0.25">
      <c r="A2748" s="947">
        <v>102672</v>
      </c>
      <c r="B2748" s="945" t="s">
        <v>28311</v>
      </c>
      <c r="C2748" s="947" t="s">
        <v>4</v>
      </c>
      <c r="D2748" s="948">
        <v>179.12</v>
      </c>
    </row>
    <row r="2749" spans="1:4" x14ac:dyDescent="0.25">
      <c r="A2749" s="947">
        <v>102676</v>
      </c>
      <c r="B2749" s="945" t="s">
        <v>28312</v>
      </c>
      <c r="C2749" s="947" t="s">
        <v>4</v>
      </c>
      <c r="D2749" s="948">
        <v>174.75</v>
      </c>
    </row>
    <row r="2750" spans="1:4" x14ac:dyDescent="0.25">
      <c r="A2750" s="947">
        <v>102681</v>
      </c>
      <c r="B2750" s="945" t="s">
        <v>28313</v>
      </c>
      <c r="C2750" s="947" t="s">
        <v>4</v>
      </c>
      <c r="D2750" s="948">
        <v>230.28</v>
      </c>
    </row>
    <row r="2751" spans="1:4" x14ac:dyDescent="0.25">
      <c r="A2751" s="947">
        <v>102685</v>
      </c>
      <c r="B2751" s="945" t="s">
        <v>28314</v>
      </c>
      <c r="C2751" s="947" t="s">
        <v>4</v>
      </c>
      <c r="D2751" s="948">
        <v>243.62</v>
      </c>
    </row>
    <row r="2752" spans="1:4" x14ac:dyDescent="0.25">
      <c r="A2752" s="947">
        <v>102664</v>
      </c>
      <c r="B2752" s="945" t="s">
        <v>26708</v>
      </c>
      <c r="C2752" s="947" t="s">
        <v>4</v>
      </c>
      <c r="D2752" s="948">
        <v>54.63</v>
      </c>
    </row>
    <row r="2753" spans="1:4" x14ac:dyDescent="0.25">
      <c r="A2753" s="947">
        <v>102665</v>
      </c>
      <c r="B2753" s="945" t="s">
        <v>26709</v>
      </c>
      <c r="C2753" s="947" t="s">
        <v>4</v>
      </c>
      <c r="D2753" s="948">
        <v>28.45</v>
      </c>
    </row>
    <row r="2754" spans="1:4" x14ac:dyDescent="0.25">
      <c r="A2754" s="947">
        <v>102663</v>
      </c>
      <c r="B2754" s="945" t="s">
        <v>26707</v>
      </c>
      <c r="C2754" s="947" t="s">
        <v>4</v>
      </c>
      <c r="D2754" s="948">
        <v>82.37</v>
      </c>
    </row>
    <row r="2755" spans="1:4" x14ac:dyDescent="0.25">
      <c r="A2755" s="947">
        <v>102669</v>
      </c>
      <c r="B2755" s="945" t="s">
        <v>26711</v>
      </c>
      <c r="C2755" s="947" t="s">
        <v>4</v>
      </c>
      <c r="D2755" s="948">
        <v>111.39</v>
      </c>
    </row>
    <row r="2756" spans="1:4" x14ac:dyDescent="0.25">
      <c r="A2756" s="947">
        <v>102661</v>
      </c>
      <c r="B2756" s="945" t="s">
        <v>26706</v>
      </c>
      <c r="C2756" s="947" t="s">
        <v>4</v>
      </c>
      <c r="D2756" s="948">
        <v>37.06</v>
      </c>
    </row>
    <row r="2757" spans="1:4" x14ac:dyDescent="0.25">
      <c r="A2757" s="947">
        <v>102666</v>
      </c>
      <c r="B2757" s="945" t="s">
        <v>26710</v>
      </c>
      <c r="C2757" s="947" t="s">
        <v>4</v>
      </c>
      <c r="D2757" s="948">
        <v>66.61</v>
      </c>
    </row>
    <row r="2758" spans="1:4" x14ac:dyDescent="0.25">
      <c r="A2758" s="947">
        <v>102662</v>
      </c>
      <c r="B2758" s="945" t="s">
        <v>28309</v>
      </c>
      <c r="C2758" s="947" t="s">
        <v>4</v>
      </c>
      <c r="D2758" s="948">
        <v>96.16</v>
      </c>
    </row>
    <row r="2759" spans="1:4" x14ac:dyDescent="0.25">
      <c r="A2759" s="947">
        <v>102668</v>
      </c>
      <c r="B2759" s="945" t="s">
        <v>28310</v>
      </c>
      <c r="C2759" s="947" t="s">
        <v>4</v>
      </c>
      <c r="D2759" s="948">
        <v>125.7</v>
      </c>
    </row>
    <row r="2760" spans="1:4" x14ac:dyDescent="0.25">
      <c r="A2760" s="947">
        <v>102718</v>
      </c>
      <c r="B2760" s="945" t="s">
        <v>26738</v>
      </c>
      <c r="C2760" s="947" t="s">
        <v>20</v>
      </c>
      <c r="D2760" s="948">
        <v>146.16</v>
      </c>
    </row>
    <row r="2761" spans="1:4" x14ac:dyDescent="0.25">
      <c r="A2761" s="947">
        <v>102716</v>
      </c>
      <c r="B2761" s="945" t="s">
        <v>26736</v>
      </c>
      <c r="C2761" s="947" t="s">
        <v>20</v>
      </c>
      <c r="D2761" s="948">
        <v>128.02000000000001</v>
      </c>
    </row>
    <row r="2762" spans="1:4" x14ac:dyDescent="0.25">
      <c r="A2762" s="947">
        <v>102719</v>
      </c>
      <c r="B2762" s="945" t="s">
        <v>26739</v>
      </c>
      <c r="C2762" s="947" t="s">
        <v>20</v>
      </c>
      <c r="D2762" s="948">
        <v>168.28</v>
      </c>
    </row>
    <row r="2763" spans="1:4" x14ac:dyDescent="0.25">
      <c r="A2763" s="947">
        <v>102717</v>
      </c>
      <c r="B2763" s="945" t="s">
        <v>26737</v>
      </c>
      <c r="C2763" s="947" t="s">
        <v>20</v>
      </c>
      <c r="D2763" s="948">
        <v>150.13999999999999</v>
      </c>
    </row>
    <row r="2764" spans="1:4" x14ac:dyDescent="0.25">
      <c r="A2764" s="947">
        <v>102720</v>
      </c>
      <c r="B2764" s="945" t="s">
        <v>50628</v>
      </c>
      <c r="C2764" s="947" t="s">
        <v>3</v>
      </c>
      <c r="D2764" s="948">
        <v>0</v>
      </c>
    </row>
    <row r="2765" spans="1:4" x14ac:dyDescent="0.25">
      <c r="A2765" s="947">
        <v>102713</v>
      </c>
      <c r="B2765" s="945" t="s">
        <v>26732</v>
      </c>
      <c r="C2765" s="947" t="s">
        <v>3</v>
      </c>
      <c r="D2765" s="948">
        <v>14.07</v>
      </c>
    </row>
    <row r="2766" spans="1:4" x14ac:dyDescent="0.25">
      <c r="A2766" s="947">
        <v>102715</v>
      </c>
      <c r="B2766" s="945" t="s">
        <v>26734</v>
      </c>
      <c r="C2766" s="947" t="s">
        <v>3</v>
      </c>
      <c r="D2766" s="948">
        <v>27.71</v>
      </c>
    </row>
    <row r="2767" spans="1:4" x14ac:dyDescent="0.25">
      <c r="A2767" s="947">
        <v>103653</v>
      </c>
      <c r="B2767" s="945" t="s">
        <v>28324</v>
      </c>
      <c r="C2767" s="947" t="s">
        <v>3</v>
      </c>
      <c r="D2767" s="948">
        <v>33.06</v>
      </c>
    </row>
    <row r="2768" spans="1:4" x14ac:dyDescent="0.25">
      <c r="A2768" s="947">
        <v>102712</v>
      </c>
      <c r="B2768" s="945" t="s">
        <v>26731</v>
      </c>
      <c r="C2768" s="947" t="s">
        <v>3</v>
      </c>
      <c r="D2768" s="948">
        <v>10.28</v>
      </c>
    </row>
    <row r="2769" spans="1:4" x14ac:dyDescent="0.25">
      <c r="A2769" s="947">
        <v>102711</v>
      </c>
      <c r="B2769" s="945" t="s">
        <v>26730</v>
      </c>
      <c r="C2769" s="947" t="s">
        <v>5</v>
      </c>
      <c r="D2769" s="948">
        <v>95.51</v>
      </c>
    </row>
    <row r="2770" spans="1:4" x14ac:dyDescent="0.25">
      <c r="A2770" s="947">
        <v>102710</v>
      </c>
      <c r="B2770" s="945" t="s">
        <v>26729</v>
      </c>
      <c r="C2770" s="947" t="s">
        <v>5</v>
      </c>
      <c r="D2770" s="948">
        <v>76.150000000000006</v>
      </c>
    </row>
    <row r="2771" spans="1:4" x14ac:dyDescent="0.25">
      <c r="A2771" s="947">
        <v>102709</v>
      </c>
      <c r="B2771" s="945" t="s">
        <v>52413</v>
      </c>
      <c r="C2771" s="947" t="s">
        <v>5</v>
      </c>
      <c r="D2771" s="948">
        <v>0</v>
      </c>
    </row>
    <row r="2772" spans="1:4" x14ac:dyDescent="0.25">
      <c r="A2772" s="947">
        <v>102708</v>
      </c>
      <c r="B2772" s="945" t="s">
        <v>26727</v>
      </c>
      <c r="C2772" s="947" t="s">
        <v>5</v>
      </c>
      <c r="D2772" s="948">
        <v>32.159999999999997</v>
      </c>
    </row>
    <row r="2773" spans="1:4" x14ac:dyDescent="0.25">
      <c r="A2773" s="947">
        <v>102707</v>
      </c>
      <c r="B2773" s="945" t="s">
        <v>26726</v>
      </c>
      <c r="C2773" s="947" t="s">
        <v>4</v>
      </c>
      <c r="D2773" s="948">
        <v>62.05</v>
      </c>
    </row>
    <row r="2774" spans="1:4" x14ac:dyDescent="0.25">
      <c r="A2774" s="947">
        <v>102704</v>
      </c>
      <c r="B2774" s="945" t="s">
        <v>26725</v>
      </c>
      <c r="C2774" s="947" t="s">
        <v>4</v>
      </c>
      <c r="D2774" s="948">
        <v>12.8</v>
      </c>
    </row>
    <row r="2775" spans="1:4" x14ac:dyDescent="0.25">
      <c r="A2775" s="947">
        <v>102705</v>
      </c>
      <c r="B2775" s="945" t="s">
        <v>28322</v>
      </c>
      <c r="C2775" s="947" t="s">
        <v>4</v>
      </c>
      <c r="D2775" s="948">
        <v>67.03</v>
      </c>
    </row>
    <row r="2776" spans="1:4" x14ac:dyDescent="0.25">
      <c r="A2776" s="947">
        <v>98333</v>
      </c>
      <c r="B2776" s="945" t="s">
        <v>50629</v>
      </c>
      <c r="C2776" s="947" t="s">
        <v>3</v>
      </c>
      <c r="D2776" s="948">
        <v>0</v>
      </c>
    </row>
    <row r="2777" spans="1:4" x14ac:dyDescent="0.25">
      <c r="A2777" s="947">
        <v>98332</v>
      </c>
      <c r="B2777" s="945" t="s">
        <v>50630</v>
      </c>
      <c r="C2777" s="947" t="s">
        <v>3</v>
      </c>
      <c r="D2777" s="948">
        <v>0</v>
      </c>
    </row>
    <row r="2778" spans="1:4" x14ac:dyDescent="0.25">
      <c r="A2778" s="947">
        <v>98331</v>
      </c>
      <c r="B2778" s="945" t="s">
        <v>50631</v>
      </c>
      <c r="C2778" s="947" t="s">
        <v>3</v>
      </c>
      <c r="D2778" s="948">
        <v>0</v>
      </c>
    </row>
    <row r="2779" spans="1:4" x14ac:dyDescent="0.25">
      <c r="A2779" s="947">
        <v>98327</v>
      </c>
      <c r="B2779" s="945" t="s">
        <v>50632</v>
      </c>
      <c r="C2779" s="947" t="s">
        <v>3</v>
      </c>
      <c r="D2779" s="948">
        <v>0</v>
      </c>
    </row>
    <row r="2780" spans="1:4" x14ac:dyDescent="0.25">
      <c r="A2780" s="947">
        <v>98326</v>
      </c>
      <c r="B2780" s="945" t="s">
        <v>50633</v>
      </c>
      <c r="C2780" s="947" t="s">
        <v>3</v>
      </c>
      <c r="D2780" s="948">
        <v>0</v>
      </c>
    </row>
    <row r="2781" spans="1:4" x14ac:dyDescent="0.25">
      <c r="A2781" s="947">
        <v>98325</v>
      </c>
      <c r="B2781" s="945" t="s">
        <v>50634</v>
      </c>
      <c r="C2781" s="947" t="s">
        <v>3</v>
      </c>
      <c r="D2781" s="948">
        <v>0</v>
      </c>
    </row>
    <row r="2782" spans="1:4" x14ac:dyDescent="0.25">
      <c r="A2782" s="947">
        <v>98370</v>
      </c>
      <c r="B2782" s="945" t="s">
        <v>50635</v>
      </c>
      <c r="C2782" s="947" t="s">
        <v>3</v>
      </c>
      <c r="D2782" s="948">
        <v>0</v>
      </c>
    </row>
    <row r="2783" spans="1:4" x14ac:dyDescent="0.25">
      <c r="A2783" s="947">
        <v>98389</v>
      </c>
      <c r="B2783" s="945" t="s">
        <v>50636</v>
      </c>
      <c r="C2783" s="947" t="s">
        <v>5</v>
      </c>
      <c r="D2783" s="948">
        <v>0</v>
      </c>
    </row>
    <row r="2784" spans="1:4" x14ac:dyDescent="0.25">
      <c r="A2784" s="947">
        <v>98390</v>
      </c>
      <c r="B2784" s="945" t="s">
        <v>50637</v>
      </c>
      <c r="C2784" s="947" t="s">
        <v>5</v>
      </c>
      <c r="D2784" s="948">
        <v>0</v>
      </c>
    </row>
    <row r="2785" spans="1:4" x14ac:dyDescent="0.25">
      <c r="A2785" s="947">
        <v>98391</v>
      </c>
      <c r="B2785" s="945" t="s">
        <v>50638</v>
      </c>
      <c r="C2785" s="947" t="s">
        <v>5</v>
      </c>
      <c r="D2785" s="948">
        <v>0</v>
      </c>
    </row>
    <row r="2786" spans="1:4" x14ac:dyDescent="0.25">
      <c r="A2786" s="947">
        <v>98392</v>
      </c>
      <c r="B2786" s="945" t="s">
        <v>50639</v>
      </c>
      <c r="C2786" s="947" t="s">
        <v>5</v>
      </c>
      <c r="D2786" s="948">
        <v>0</v>
      </c>
    </row>
    <row r="2787" spans="1:4" x14ac:dyDescent="0.25">
      <c r="A2787" s="947">
        <v>98393</v>
      </c>
      <c r="B2787" s="945" t="s">
        <v>50640</v>
      </c>
      <c r="C2787" s="947" t="s">
        <v>5</v>
      </c>
      <c r="D2787" s="948">
        <v>0</v>
      </c>
    </row>
    <row r="2788" spans="1:4" x14ac:dyDescent="0.25">
      <c r="A2788" s="947">
        <v>98394</v>
      </c>
      <c r="B2788" s="945" t="s">
        <v>50641</v>
      </c>
      <c r="C2788" s="947" t="s">
        <v>5</v>
      </c>
      <c r="D2788" s="948">
        <v>0</v>
      </c>
    </row>
    <row r="2789" spans="1:4" x14ac:dyDescent="0.25">
      <c r="A2789" s="947">
        <v>98395</v>
      </c>
      <c r="B2789" s="945" t="s">
        <v>50642</v>
      </c>
      <c r="C2789" s="947" t="s">
        <v>5</v>
      </c>
      <c r="D2789" s="948">
        <v>0</v>
      </c>
    </row>
    <row r="2790" spans="1:4" x14ac:dyDescent="0.25">
      <c r="A2790" s="947">
        <v>98396</v>
      </c>
      <c r="B2790" s="945" t="s">
        <v>50643</v>
      </c>
      <c r="C2790" s="947" t="s">
        <v>5</v>
      </c>
      <c r="D2790" s="948">
        <v>0</v>
      </c>
    </row>
    <row r="2791" spans="1:4" x14ac:dyDescent="0.25">
      <c r="A2791" s="947">
        <v>98369</v>
      </c>
      <c r="B2791" s="945" t="s">
        <v>50644</v>
      </c>
      <c r="C2791" s="947" t="s">
        <v>3</v>
      </c>
      <c r="D2791" s="948">
        <v>0</v>
      </c>
    </row>
    <row r="2792" spans="1:4" x14ac:dyDescent="0.25">
      <c r="A2792" s="947">
        <v>98360</v>
      </c>
      <c r="B2792" s="945" t="s">
        <v>50645</v>
      </c>
      <c r="C2792" s="947" t="s">
        <v>3</v>
      </c>
      <c r="D2792" s="948">
        <v>0</v>
      </c>
    </row>
    <row r="2793" spans="1:4" x14ac:dyDescent="0.25">
      <c r="A2793" s="947">
        <v>98368</v>
      </c>
      <c r="B2793" s="945" t="s">
        <v>50646</v>
      </c>
      <c r="C2793" s="947" t="s">
        <v>3</v>
      </c>
      <c r="D2793" s="948">
        <v>0</v>
      </c>
    </row>
    <row r="2794" spans="1:4" x14ac:dyDescent="0.25">
      <c r="A2794" s="947">
        <v>98359</v>
      </c>
      <c r="B2794" s="945" t="s">
        <v>50647</v>
      </c>
      <c r="C2794" s="947" t="s">
        <v>3</v>
      </c>
      <c r="D2794" s="948">
        <v>0</v>
      </c>
    </row>
    <row r="2795" spans="1:4" x14ac:dyDescent="0.25">
      <c r="A2795" s="947">
        <v>98367</v>
      </c>
      <c r="B2795" s="945" t="s">
        <v>50648</v>
      </c>
      <c r="C2795" s="947" t="s">
        <v>3</v>
      </c>
      <c r="D2795" s="948">
        <v>0</v>
      </c>
    </row>
    <row r="2796" spans="1:4" x14ac:dyDescent="0.25">
      <c r="A2796" s="947">
        <v>98358</v>
      </c>
      <c r="B2796" s="945" t="s">
        <v>50649</v>
      </c>
      <c r="C2796" s="947" t="s">
        <v>3</v>
      </c>
      <c r="D2796" s="948">
        <v>0</v>
      </c>
    </row>
    <row r="2797" spans="1:4" x14ac:dyDescent="0.25">
      <c r="A2797" s="947">
        <v>98352</v>
      </c>
      <c r="B2797" s="945" t="s">
        <v>50650</v>
      </c>
      <c r="C2797" s="947" t="s">
        <v>3</v>
      </c>
      <c r="D2797" s="948">
        <v>0</v>
      </c>
    </row>
    <row r="2798" spans="1:4" x14ac:dyDescent="0.25">
      <c r="A2798" s="947">
        <v>98343</v>
      </c>
      <c r="B2798" s="945" t="s">
        <v>50651</v>
      </c>
      <c r="C2798" s="947" t="s">
        <v>3</v>
      </c>
      <c r="D2798" s="948">
        <v>0</v>
      </c>
    </row>
    <row r="2799" spans="1:4" x14ac:dyDescent="0.25">
      <c r="A2799" s="947">
        <v>98351</v>
      </c>
      <c r="B2799" s="945" t="s">
        <v>50652</v>
      </c>
      <c r="C2799" s="947" t="s">
        <v>3</v>
      </c>
      <c r="D2799" s="948">
        <v>0</v>
      </c>
    </row>
    <row r="2800" spans="1:4" x14ac:dyDescent="0.25">
      <c r="A2800" s="947">
        <v>98342</v>
      </c>
      <c r="B2800" s="945" t="s">
        <v>50653</v>
      </c>
      <c r="C2800" s="947" t="s">
        <v>3</v>
      </c>
      <c r="D2800" s="948">
        <v>0</v>
      </c>
    </row>
    <row r="2801" spans="1:4" x14ac:dyDescent="0.25">
      <c r="A2801" s="947">
        <v>98350</v>
      </c>
      <c r="B2801" s="945" t="s">
        <v>50654</v>
      </c>
      <c r="C2801" s="947" t="s">
        <v>3</v>
      </c>
      <c r="D2801" s="948">
        <v>0</v>
      </c>
    </row>
    <row r="2802" spans="1:4" x14ac:dyDescent="0.25">
      <c r="A2802" s="947">
        <v>98341</v>
      </c>
      <c r="B2802" s="945" t="s">
        <v>50655</v>
      </c>
      <c r="C2802" s="947" t="s">
        <v>3</v>
      </c>
      <c r="D2802" s="948">
        <v>0</v>
      </c>
    </row>
    <row r="2803" spans="1:4" x14ac:dyDescent="0.25">
      <c r="A2803" s="947">
        <v>98381</v>
      </c>
      <c r="B2803" s="945" t="s">
        <v>50656</v>
      </c>
      <c r="C2803" s="947" t="s">
        <v>4</v>
      </c>
      <c r="D2803" s="948">
        <v>0</v>
      </c>
    </row>
    <row r="2804" spans="1:4" x14ac:dyDescent="0.25">
      <c r="A2804" s="947">
        <v>98382</v>
      </c>
      <c r="B2804" s="945" t="s">
        <v>50657</v>
      </c>
      <c r="C2804" s="947" t="s">
        <v>4</v>
      </c>
      <c r="D2804" s="948">
        <v>0</v>
      </c>
    </row>
    <row r="2805" spans="1:4" x14ac:dyDescent="0.25">
      <c r="A2805" s="947">
        <v>98383</v>
      </c>
      <c r="B2805" s="945" t="s">
        <v>50658</v>
      </c>
      <c r="C2805" s="947" t="s">
        <v>4</v>
      </c>
      <c r="D2805" s="948">
        <v>0</v>
      </c>
    </row>
    <row r="2806" spans="1:4" x14ac:dyDescent="0.25">
      <c r="A2806" s="947">
        <v>98384</v>
      </c>
      <c r="B2806" s="945" t="s">
        <v>50659</v>
      </c>
      <c r="C2806" s="947" t="s">
        <v>4</v>
      </c>
      <c r="D2806" s="948">
        <v>0</v>
      </c>
    </row>
    <row r="2807" spans="1:4" x14ac:dyDescent="0.25">
      <c r="A2807" s="947">
        <v>98385</v>
      </c>
      <c r="B2807" s="945" t="s">
        <v>50660</v>
      </c>
      <c r="C2807" s="947" t="s">
        <v>4</v>
      </c>
      <c r="D2807" s="948">
        <v>0</v>
      </c>
    </row>
    <row r="2808" spans="1:4" x14ac:dyDescent="0.25">
      <c r="A2808" s="947">
        <v>98386</v>
      </c>
      <c r="B2808" s="945" t="s">
        <v>50661</v>
      </c>
      <c r="C2808" s="947" t="s">
        <v>4</v>
      </c>
      <c r="D2808" s="948">
        <v>0</v>
      </c>
    </row>
    <row r="2809" spans="1:4" x14ac:dyDescent="0.25">
      <c r="A2809" s="947">
        <v>98387</v>
      </c>
      <c r="B2809" s="945" t="s">
        <v>50662</v>
      </c>
      <c r="C2809" s="947" t="s">
        <v>4</v>
      </c>
      <c r="D2809" s="948">
        <v>0</v>
      </c>
    </row>
    <row r="2810" spans="1:4" x14ac:dyDescent="0.25">
      <c r="A2810" s="947">
        <v>98388</v>
      </c>
      <c r="B2810" s="945" t="s">
        <v>50663</v>
      </c>
      <c r="C2810" s="947" t="s">
        <v>4</v>
      </c>
      <c r="D2810" s="948">
        <v>0</v>
      </c>
    </row>
    <row r="2811" spans="1:4" x14ac:dyDescent="0.25">
      <c r="A2811" s="947">
        <v>98346</v>
      </c>
      <c r="B2811" s="945" t="s">
        <v>50664</v>
      </c>
      <c r="C2811" s="947" t="s">
        <v>3</v>
      </c>
      <c r="D2811" s="948">
        <v>0</v>
      </c>
    </row>
    <row r="2812" spans="1:4" x14ac:dyDescent="0.25">
      <c r="A2812" s="947">
        <v>98363</v>
      </c>
      <c r="B2812" s="945" t="s">
        <v>50665</v>
      </c>
      <c r="C2812" s="947" t="s">
        <v>3</v>
      </c>
      <c r="D2812" s="948">
        <v>0</v>
      </c>
    </row>
    <row r="2813" spans="1:4" x14ac:dyDescent="0.25">
      <c r="A2813" s="947">
        <v>98354</v>
      </c>
      <c r="B2813" s="945" t="s">
        <v>50666</v>
      </c>
      <c r="C2813" s="947" t="s">
        <v>3</v>
      </c>
      <c r="D2813" s="948">
        <v>0</v>
      </c>
    </row>
    <row r="2814" spans="1:4" x14ac:dyDescent="0.25">
      <c r="A2814" s="947">
        <v>98337</v>
      </c>
      <c r="B2814" s="945" t="s">
        <v>50667</v>
      </c>
      <c r="C2814" s="947" t="s">
        <v>3</v>
      </c>
      <c r="D2814" s="948">
        <v>0</v>
      </c>
    </row>
    <row r="2815" spans="1:4" x14ac:dyDescent="0.25">
      <c r="A2815" s="947">
        <v>98345</v>
      </c>
      <c r="B2815" s="945" t="s">
        <v>50668</v>
      </c>
      <c r="C2815" s="947" t="s">
        <v>3</v>
      </c>
      <c r="D2815" s="948">
        <v>0</v>
      </c>
    </row>
    <row r="2816" spans="1:4" x14ac:dyDescent="0.25">
      <c r="A2816" s="947">
        <v>98362</v>
      </c>
      <c r="B2816" s="945" t="s">
        <v>50669</v>
      </c>
      <c r="C2816" s="947" t="s">
        <v>3</v>
      </c>
      <c r="D2816" s="948">
        <v>0</v>
      </c>
    </row>
    <row r="2817" spans="1:4" x14ac:dyDescent="0.25">
      <c r="A2817" s="947">
        <v>98403</v>
      </c>
      <c r="B2817" s="945" t="s">
        <v>50670</v>
      </c>
      <c r="C2817" s="947" t="s">
        <v>3</v>
      </c>
      <c r="D2817" s="948">
        <v>0</v>
      </c>
    </row>
    <row r="2818" spans="1:4" x14ac:dyDescent="0.25">
      <c r="A2818" s="947">
        <v>98335</v>
      </c>
      <c r="B2818" s="945" t="s">
        <v>50671</v>
      </c>
      <c r="C2818" s="947" t="s">
        <v>3</v>
      </c>
      <c r="D2818" s="948">
        <v>0</v>
      </c>
    </row>
    <row r="2819" spans="1:4" x14ac:dyDescent="0.25">
      <c r="A2819" s="947">
        <v>98344</v>
      </c>
      <c r="B2819" s="945" t="s">
        <v>50672</v>
      </c>
      <c r="C2819" s="947" t="s">
        <v>3</v>
      </c>
      <c r="D2819" s="948">
        <v>0</v>
      </c>
    </row>
    <row r="2820" spans="1:4" x14ac:dyDescent="0.25">
      <c r="A2820" s="947">
        <v>98361</v>
      </c>
      <c r="B2820" s="945" t="s">
        <v>50673</v>
      </c>
      <c r="C2820" s="947" t="s">
        <v>3</v>
      </c>
      <c r="D2820" s="948">
        <v>0</v>
      </c>
    </row>
    <row r="2821" spans="1:4" x14ac:dyDescent="0.25">
      <c r="A2821" s="947">
        <v>98353</v>
      </c>
      <c r="B2821" s="945" t="s">
        <v>50674</v>
      </c>
      <c r="C2821" s="947" t="s">
        <v>3</v>
      </c>
      <c r="D2821" s="948">
        <v>0</v>
      </c>
    </row>
    <row r="2822" spans="1:4" x14ac:dyDescent="0.25">
      <c r="A2822" s="947">
        <v>98334</v>
      </c>
      <c r="B2822" s="945" t="s">
        <v>50675</v>
      </c>
      <c r="C2822" s="947" t="s">
        <v>3</v>
      </c>
      <c r="D2822" s="948">
        <v>0</v>
      </c>
    </row>
    <row r="2823" spans="1:4" x14ac:dyDescent="0.25">
      <c r="A2823" s="947">
        <v>98371</v>
      </c>
      <c r="B2823" s="945" t="s">
        <v>50676</v>
      </c>
      <c r="C2823" s="947" t="s">
        <v>3</v>
      </c>
      <c r="D2823" s="948">
        <v>0</v>
      </c>
    </row>
    <row r="2824" spans="1:4" x14ac:dyDescent="0.25">
      <c r="A2824" s="947">
        <v>98397</v>
      </c>
      <c r="B2824" s="945" t="s">
        <v>40519</v>
      </c>
      <c r="C2824" s="947" t="s">
        <v>3</v>
      </c>
      <c r="D2824" s="948">
        <v>16.95</v>
      </c>
    </row>
    <row r="2825" spans="1:4" x14ac:dyDescent="0.25">
      <c r="A2825" s="947">
        <v>97280</v>
      </c>
      <c r="B2825" s="945" t="s">
        <v>50677</v>
      </c>
      <c r="C2825" s="947" t="s">
        <v>5</v>
      </c>
      <c r="D2825" s="948">
        <v>0</v>
      </c>
    </row>
    <row r="2826" spans="1:4" x14ac:dyDescent="0.25">
      <c r="A2826" s="947">
        <v>97275</v>
      </c>
      <c r="B2826" s="945" t="s">
        <v>50678</v>
      </c>
      <c r="C2826" s="947" t="s">
        <v>5</v>
      </c>
      <c r="D2826" s="948">
        <v>0</v>
      </c>
    </row>
    <row r="2827" spans="1:4" x14ac:dyDescent="0.25">
      <c r="A2827" s="947">
        <v>97279</v>
      </c>
      <c r="B2827" s="945" t="s">
        <v>50679</v>
      </c>
      <c r="C2827" s="947" t="s">
        <v>5</v>
      </c>
      <c r="D2827" s="948">
        <v>0</v>
      </c>
    </row>
    <row r="2828" spans="1:4" x14ac:dyDescent="0.25">
      <c r="A2828" s="947">
        <v>97285</v>
      </c>
      <c r="B2828" s="945" t="s">
        <v>50680</v>
      </c>
      <c r="C2828" s="947" t="s">
        <v>5</v>
      </c>
      <c r="D2828" s="948">
        <v>0</v>
      </c>
    </row>
    <row r="2829" spans="1:4" x14ac:dyDescent="0.25">
      <c r="A2829" s="947">
        <v>97286</v>
      </c>
      <c r="B2829" s="945" t="s">
        <v>50681</v>
      </c>
      <c r="C2829" s="947" t="s">
        <v>5</v>
      </c>
      <c r="D2829" s="948">
        <v>0</v>
      </c>
    </row>
    <row r="2830" spans="1:4" x14ac:dyDescent="0.25">
      <c r="A2830" s="947">
        <v>97291</v>
      </c>
      <c r="B2830" s="945" t="s">
        <v>50682</v>
      </c>
      <c r="C2830" s="947" t="s">
        <v>5</v>
      </c>
      <c r="D2830" s="948">
        <v>0</v>
      </c>
    </row>
    <row r="2831" spans="1:4" x14ac:dyDescent="0.25">
      <c r="A2831" s="947">
        <v>97292</v>
      </c>
      <c r="B2831" s="945" t="s">
        <v>50683</v>
      </c>
      <c r="C2831" s="947" t="s">
        <v>5</v>
      </c>
      <c r="D2831" s="948">
        <v>0</v>
      </c>
    </row>
    <row r="2832" spans="1:4" x14ac:dyDescent="0.25">
      <c r="A2832" s="947">
        <v>97297</v>
      </c>
      <c r="B2832" s="945" t="s">
        <v>50684</v>
      </c>
      <c r="C2832" s="947" t="s">
        <v>5</v>
      </c>
      <c r="D2832" s="948">
        <v>0</v>
      </c>
    </row>
    <row r="2833" spans="1:4" x14ac:dyDescent="0.25">
      <c r="A2833" s="947">
        <v>97298</v>
      </c>
      <c r="B2833" s="945" t="s">
        <v>50685</v>
      </c>
      <c r="C2833" s="947" t="s">
        <v>5</v>
      </c>
      <c r="D2833" s="948">
        <v>0</v>
      </c>
    </row>
    <row r="2834" spans="1:4" x14ac:dyDescent="0.25">
      <c r="A2834" s="947">
        <v>97303</v>
      </c>
      <c r="B2834" s="945" t="s">
        <v>50686</v>
      </c>
      <c r="C2834" s="947" t="s">
        <v>5</v>
      </c>
      <c r="D2834" s="948">
        <v>0</v>
      </c>
    </row>
    <row r="2835" spans="1:4" x14ac:dyDescent="0.25">
      <c r="A2835" s="947">
        <v>97304</v>
      </c>
      <c r="B2835" s="945" t="s">
        <v>50687</v>
      </c>
      <c r="C2835" s="947" t="s">
        <v>5</v>
      </c>
      <c r="D2835" s="948">
        <v>0</v>
      </c>
    </row>
    <row r="2836" spans="1:4" x14ac:dyDescent="0.25">
      <c r="A2836" s="947">
        <v>97309</v>
      </c>
      <c r="B2836" s="945" t="s">
        <v>50688</v>
      </c>
      <c r="C2836" s="947" t="s">
        <v>5</v>
      </c>
      <c r="D2836" s="948">
        <v>0</v>
      </c>
    </row>
    <row r="2837" spans="1:4" x14ac:dyDescent="0.25">
      <c r="A2837" s="947">
        <v>97310</v>
      </c>
      <c r="B2837" s="945" t="s">
        <v>50689</v>
      </c>
      <c r="C2837" s="947" t="s">
        <v>5</v>
      </c>
      <c r="D2837" s="948">
        <v>0</v>
      </c>
    </row>
    <row r="2838" spans="1:4" x14ac:dyDescent="0.25">
      <c r="A2838" s="947">
        <v>97282</v>
      </c>
      <c r="B2838" s="945" t="s">
        <v>50690</v>
      </c>
      <c r="C2838" s="947" t="s">
        <v>5</v>
      </c>
      <c r="D2838" s="948">
        <v>0</v>
      </c>
    </row>
    <row r="2839" spans="1:4" x14ac:dyDescent="0.25">
      <c r="A2839" s="947">
        <v>97276</v>
      </c>
      <c r="B2839" s="945" t="s">
        <v>50691</v>
      </c>
      <c r="C2839" s="947" t="s">
        <v>5</v>
      </c>
      <c r="D2839" s="948">
        <v>0</v>
      </c>
    </row>
    <row r="2840" spans="1:4" x14ac:dyDescent="0.25">
      <c r="A2840" s="947">
        <v>97281</v>
      </c>
      <c r="B2840" s="945" t="s">
        <v>50692</v>
      </c>
      <c r="C2840" s="947" t="s">
        <v>5</v>
      </c>
      <c r="D2840" s="948">
        <v>0</v>
      </c>
    </row>
    <row r="2841" spans="1:4" x14ac:dyDescent="0.25">
      <c r="A2841" s="947">
        <v>97287</v>
      </c>
      <c r="B2841" s="945" t="s">
        <v>50693</v>
      </c>
      <c r="C2841" s="947" t="s">
        <v>5</v>
      </c>
      <c r="D2841" s="948">
        <v>0</v>
      </c>
    </row>
    <row r="2842" spans="1:4" x14ac:dyDescent="0.25">
      <c r="A2842" s="947">
        <v>97288</v>
      </c>
      <c r="B2842" s="945" t="s">
        <v>50694</v>
      </c>
      <c r="C2842" s="947" t="s">
        <v>5</v>
      </c>
      <c r="D2842" s="948">
        <v>0</v>
      </c>
    </row>
    <row r="2843" spans="1:4" x14ac:dyDescent="0.25">
      <c r="A2843" s="947">
        <v>97293</v>
      </c>
      <c r="B2843" s="945" t="s">
        <v>50695</v>
      </c>
      <c r="C2843" s="947" t="s">
        <v>5</v>
      </c>
      <c r="D2843" s="948">
        <v>0</v>
      </c>
    </row>
    <row r="2844" spans="1:4" x14ac:dyDescent="0.25">
      <c r="A2844" s="947">
        <v>97294</v>
      </c>
      <c r="B2844" s="945" t="s">
        <v>50696</v>
      </c>
      <c r="C2844" s="947" t="s">
        <v>5</v>
      </c>
      <c r="D2844" s="948">
        <v>0</v>
      </c>
    </row>
    <row r="2845" spans="1:4" x14ac:dyDescent="0.25">
      <c r="A2845" s="947">
        <v>97299</v>
      </c>
      <c r="B2845" s="945" t="s">
        <v>50697</v>
      </c>
      <c r="C2845" s="947" t="s">
        <v>5</v>
      </c>
      <c r="D2845" s="948">
        <v>0</v>
      </c>
    </row>
    <row r="2846" spans="1:4" x14ac:dyDescent="0.25">
      <c r="A2846" s="947">
        <v>97300</v>
      </c>
      <c r="B2846" s="945" t="s">
        <v>50698</v>
      </c>
      <c r="C2846" s="947" t="s">
        <v>5</v>
      </c>
      <c r="D2846" s="948">
        <v>0</v>
      </c>
    </row>
    <row r="2847" spans="1:4" x14ac:dyDescent="0.25">
      <c r="A2847" s="947">
        <v>97305</v>
      </c>
      <c r="B2847" s="945" t="s">
        <v>50699</v>
      </c>
      <c r="C2847" s="947" t="s">
        <v>5</v>
      </c>
      <c r="D2847" s="948">
        <v>0</v>
      </c>
    </row>
    <row r="2848" spans="1:4" x14ac:dyDescent="0.25">
      <c r="A2848" s="947">
        <v>97306</v>
      </c>
      <c r="B2848" s="945" t="s">
        <v>50700</v>
      </c>
      <c r="C2848" s="947" t="s">
        <v>5</v>
      </c>
      <c r="D2848" s="948">
        <v>0</v>
      </c>
    </row>
    <row r="2849" spans="1:4" x14ac:dyDescent="0.25">
      <c r="A2849" s="947">
        <v>97311</v>
      </c>
      <c r="B2849" s="945" t="s">
        <v>50701</v>
      </c>
      <c r="C2849" s="947" t="s">
        <v>5</v>
      </c>
      <c r="D2849" s="948">
        <v>0</v>
      </c>
    </row>
    <row r="2850" spans="1:4" x14ac:dyDescent="0.25">
      <c r="A2850" s="947">
        <v>97312</v>
      </c>
      <c r="B2850" s="945" t="s">
        <v>50702</v>
      </c>
      <c r="C2850" s="947" t="s">
        <v>5</v>
      </c>
      <c r="D2850" s="948">
        <v>0</v>
      </c>
    </row>
    <row r="2851" spans="1:4" x14ac:dyDescent="0.25">
      <c r="A2851" s="947">
        <v>97278</v>
      </c>
      <c r="B2851" s="945" t="s">
        <v>50703</v>
      </c>
      <c r="C2851" s="947" t="s">
        <v>5</v>
      </c>
      <c r="D2851" s="948">
        <v>0</v>
      </c>
    </row>
    <row r="2852" spans="1:4" x14ac:dyDescent="0.25">
      <c r="A2852" s="947">
        <v>97274</v>
      </c>
      <c r="B2852" s="945" t="s">
        <v>50704</v>
      </c>
      <c r="C2852" s="947" t="s">
        <v>5</v>
      </c>
      <c r="D2852" s="948">
        <v>0</v>
      </c>
    </row>
    <row r="2853" spans="1:4" x14ac:dyDescent="0.25">
      <c r="A2853" s="947">
        <v>97283</v>
      </c>
      <c r="B2853" s="945" t="s">
        <v>50705</v>
      </c>
      <c r="C2853" s="947" t="s">
        <v>5</v>
      </c>
      <c r="D2853" s="948">
        <v>0</v>
      </c>
    </row>
    <row r="2854" spans="1:4" x14ac:dyDescent="0.25">
      <c r="A2854" s="947">
        <v>97284</v>
      </c>
      <c r="B2854" s="945" t="s">
        <v>50706</v>
      </c>
      <c r="C2854" s="947" t="s">
        <v>5</v>
      </c>
      <c r="D2854" s="948">
        <v>0</v>
      </c>
    </row>
    <row r="2855" spans="1:4" x14ac:dyDescent="0.25">
      <c r="A2855" s="947">
        <v>97289</v>
      </c>
      <c r="B2855" s="945" t="s">
        <v>50707</v>
      </c>
      <c r="C2855" s="947" t="s">
        <v>5</v>
      </c>
      <c r="D2855" s="948">
        <v>0</v>
      </c>
    </row>
    <row r="2856" spans="1:4" x14ac:dyDescent="0.25">
      <c r="A2856" s="947">
        <v>97290</v>
      </c>
      <c r="B2856" s="945" t="s">
        <v>50708</v>
      </c>
      <c r="C2856" s="947" t="s">
        <v>5</v>
      </c>
      <c r="D2856" s="948">
        <v>0</v>
      </c>
    </row>
    <row r="2857" spans="1:4" x14ac:dyDescent="0.25">
      <c r="A2857" s="947">
        <v>97295</v>
      </c>
      <c r="B2857" s="945" t="s">
        <v>50709</v>
      </c>
      <c r="C2857" s="947" t="s">
        <v>5</v>
      </c>
      <c r="D2857" s="948">
        <v>0</v>
      </c>
    </row>
    <row r="2858" spans="1:4" x14ac:dyDescent="0.25">
      <c r="A2858" s="947">
        <v>97296</v>
      </c>
      <c r="B2858" s="945" t="s">
        <v>50710</v>
      </c>
      <c r="C2858" s="947" t="s">
        <v>5</v>
      </c>
      <c r="D2858" s="948">
        <v>0</v>
      </c>
    </row>
    <row r="2859" spans="1:4" x14ac:dyDescent="0.25">
      <c r="A2859" s="947">
        <v>97301</v>
      </c>
      <c r="B2859" s="945" t="s">
        <v>50711</v>
      </c>
      <c r="C2859" s="947" t="s">
        <v>5</v>
      </c>
      <c r="D2859" s="948">
        <v>0</v>
      </c>
    </row>
    <row r="2860" spans="1:4" x14ac:dyDescent="0.25">
      <c r="A2860" s="947">
        <v>97302</v>
      </c>
      <c r="B2860" s="945" t="s">
        <v>50712</v>
      </c>
      <c r="C2860" s="947" t="s">
        <v>5</v>
      </c>
      <c r="D2860" s="948">
        <v>0</v>
      </c>
    </row>
    <row r="2861" spans="1:4" x14ac:dyDescent="0.25">
      <c r="A2861" s="947">
        <v>97307</v>
      </c>
      <c r="B2861" s="945" t="s">
        <v>50713</v>
      </c>
      <c r="C2861" s="947" t="s">
        <v>5</v>
      </c>
      <c r="D2861" s="948">
        <v>0</v>
      </c>
    </row>
    <row r="2862" spans="1:4" x14ac:dyDescent="0.25">
      <c r="A2862" s="947">
        <v>97277</v>
      </c>
      <c r="B2862" s="945" t="s">
        <v>50714</v>
      </c>
      <c r="C2862" s="947" t="s">
        <v>5</v>
      </c>
      <c r="D2862" s="948">
        <v>0</v>
      </c>
    </row>
    <row r="2863" spans="1:4" x14ac:dyDescent="0.25">
      <c r="A2863" s="947">
        <v>97308</v>
      </c>
      <c r="B2863" s="945" t="s">
        <v>50715</v>
      </c>
      <c r="C2863" s="947" t="s">
        <v>5</v>
      </c>
      <c r="D2863" s="948">
        <v>0</v>
      </c>
    </row>
    <row r="2864" spans="1:4" x14ac:dyDescent="0.25">
      <c r="A2864" s="947">
        <v>97238</v>
      </c>
      <c r="B2864" s="945" t="s">
        <v>52414</v>
      </c>
      <c r="C2864" s="947" t="s">
        <v>4</v>
      </c>
      <c r="D2864" s="948">
        <v>0</v>
      </c>
    </row>
    <row r="2865" spans="1:4" x14ac:dyDescent="0.25">
      <c r="A2865" s="947">
        <v>97239</v>
      </c>
      <c r="B2865" s="945" t="s">
        <v>50716</v>
      </c>
      <c r="C2865" s="947" t="s">
        <v>4</v>
      </c>
      <c r="D2865" s="948">
        <v>0</v>
      </c>
    </row>
    <row r="2866" spans="1:4" x14ac:dyDescent="0.25">
      <c r="A2866" s="947">
        <v>97240</v>
      </c>
      <c r="B2866" s="945" t="s">
        <v>50717</v>
      </c>
      <c r="C2866" s="947" t="s">
        <v>4</v>
      </c>
      <c r="D2866" s="948">
        <v>0</v>
      </c>
    </row>
    <row r="2867" spans="1:4" x14ac:dyDescent="0.25">
      <c r="A2867" s="947">
        <v>97241</v>
      </c>
      <c r="B2867" s="945" t="s">
        <v>50718</v>
      </c>
      <c r="C2867" s="947" t="s">
        <v>4</v>
      </c>
      <c r="D2867" s="948">
        <v>0</v>
      </c>
    </row>
    <row r="2868" spans="1:4" x14ac:dyDescent="0.25">
      <c r="A2868" s="947">
        <v>97242</v>
      </c>
      <c r="B2868" s="945" t="s">
        <v>50719</v>
      </c>
      <c r="C2868" s="947" t="s">
        <v>4</v>
      </c>
      <c r="D2868" s="948">
        <v>0</v>
      </c>
    </row>
    <row r="2869" spans="1:4" x14ac:dyDescent="0.25">
      <c r="A2869" s="947">
        <v>97243</v>
      </c>
      <c r="B2869" s="945" t="s">
        <v>50720</v>
      </c>
      <c r="C2869" s="947" t="s">
        <v>4</v>
      </c>
      <c r="D2869" s="948">
        <v>0</v>
      </c>
    </row>
    <row r="2870" spans="1:4" x14ac:dyDescent="0.25">
      <c r="A2870" s="947">
        <v>97244</v>
      </c>
      <c r="B2870" s="945" t="s">
        <v>50721</v>
      </c>
      <c r="C2870" s="947" t="s">
        <v>4</v>
      </c>
      <c r="D2870" s="948">
        <v>0</v>
      </c>
    </row>
    <row r="2871" spans="1:4" x14ac:dyDescent="0.25">
      <c r="A2871" s="947">
        <v>97245</v>
      </c>
      <c r="B2871" s="945" t="s">
        <v>50722</v>
      </c>
      <c r="C2871" s="947" t="s">
        <v>4</v>
      </c>
      <c r="D2871" s="948">
        <v>0</v>
      </c>
    </row>
    <row r="2872" spans="1:4" x14ac:dyDescent="0.25">
      <c r="A2872" s="947">
        <v>97236</v>
      </c>
      <c r="B2872" s="945" t="s">
        <v>50723</v>
      </c>
      <c r="C2872" s="947" t="s">
        <v>4</v>
      </c>
      <c r="D2872" s="948">
        <v>0</v>
      </c>
    </row>
    <row r="2873" spans="1:4" x14ac:dyDescent="0.25">
      <c r="A2873" s="947">
        <v>97246</v>
      </c>
      <c r="B2873" s="945" t="s">
        <v>50724</v>
      </c>
      <c r="C2873" s="947" t="s">
        <v>4</v>
      </c>
      <c r="D2873" s="948">
        <v>0</v>
      </c>
    </row>
    <row r="2874" spans="1:4" x14ac:dyDescent="0.25">
      <c r="A2874" s="947">
        <v>97247</v>
      </c>
      <c r="B2874" s="945" t="s">
        <v>50725</v>
      </c>
      <c r="C2874" s="947" t="s">
        <v>4</v>
      </c>
      <c r="D2874" s="948">
        <v>0</v>
      </c>
    </row>
    <row r="2875" spans="1:4" x14ac:dyDescent="0.25">
      <c r="A2875" s="947">
        <v>97237</v>
      </c>
      <c r="B2875" s="945" t="s">
        <v>50726</v>
      </c>
      <c r="C2875" s="947" t="s">
        <v>4</v>
      </c>
      <c r="D2875" s="948">
        <v>0</v>
      </c>
    </row>
    <row r="2876" spans="1:4" x14ac:dyDescent="0.25">
      <c r="A2876" s="947">
        <v>97248</v>
      </c>
      <c r="B2876" s="945" t="s">
        <v>50727</v>
      </c>
      <c r="C2876" s="947" t="s">
        <v>4</v>
      </c>
      <c r="D2876" s="948">
        <v>0</v>
      </c>
    </row>
    <row r="2877" spans="1:4" x14ac:dyDescent="0.25">
      <c r="A2877" s="947">
        <v>97251</v>
      </c>
      <c r="B2877" s="945" t="s">
        <v>50728</v>
      </c>
      <c r="C2877" s="947" t="s">
        <v>5</v>
      </c>
      <c r="D2877" s="948">
        <v>0</v>
      </c>
    </row>
    <row r="2878" spans="1:4" x14ac:dyDescent="0.25">
      <c r="A2878" s="947">
        <v>97254</v>
      </c>
      <c r="B2878" s="945" t="s">
        <v>50729</v>
      </c>
      <c r="C2878" s="947" t="s">
        <v>5</v>
      </c>
      <c r="D2878" s="948">
        <v>0</v>
      </c>
    </row>
    <row r="2879" spans="1:4" x14ac:dyDescent="0.25">
      <c r="A2879" s="947">
        <v>97255</v>
      </c>
      <c r="B2879" s="945" t="s">
        <v>50730</v>
      </c>
      <c r="C2879" s="947" t="s">
        <v>5</v>
      </c>
      <c r="D2879" s="948">
        <v>0</v>
      </c>
    </row>
    <row r="2880" spans="1:4" x14ac:dyDescent="0.25">
      <c r="A2880" s="947">
        <v>97249</v>
      </c>
      <c r="B2880" s="945" t="s">
        <v>50731</v>
      </c>
      <c r="C2880" s="947" t="s">
        <v>5</v>
      </c>
      <c r="D2880" s="948">
        <v>0</v>
      </c>
    </row>
    <row r="2881" spans="1:4" x14ac:dyDescent="0.25">
      <c r="A2881" s="947">
        <v>97250</v>
      </c>
      <c r="B2881" s="945" t="s">
        <v>50732</v>
      </c>
      <c r="C2881" s="947" t="s">
        <v>5</v>
      </c>
      <c r="D2881" s="948">
        <v>0</v>
      </c>
    </row>
    <row r="2882" spans="1:4" x14ac:dyDescent="0.25">
      <c r="A2882" s="947">
        <v>97258</v>
      </c>
      <c r="B2882" s="945" t="s">
        <v>50733</v>
      </c>
      <c r="C2882" s="947" t="s">
        <v>5</v>
      </c>
      <c r="D2882" s="948">
        <v>0</v>
      </c>
    </row>
    <row r="2883" spans="1:4" x14ac:dyDescent="0.25">
      <c r="A2883" s="947">
        <v>97259</v>
      </c>
      <c r="B2883" s="945" t="s">
        <v>50734</v>
      </c>
      <c r="C2883" s="947" t="s">
        <v>5</v>
      </c>
      <c r="D2883" s="948">
        <v>0</v>
      </c>
    </row>
    <row r="2884" spans="1:4" x14ac:dyDescent="0.25">
      <c r="A2884" s="947">
        <v>97262</v>
      </c>
      <c r="B2884" s="945" t="s">
        <v>50735</v>
      </c>
      <c r="C2884" s="947" t="s">
        <v>5</v>
      </c>
      <c r="D2884" s="948">
        <v>0</v>
      </c>
    </row>
    <row r="2885" spans="1:4" x14ac:dyDescent="0.25">
      <c r="A2885" s="947">
        <v>97263</v>
      </c>
      <c r="B2885" s="945" t="s">
        <v>50736</v>
      </c>
      <c r="C2885" s="947" t="s">
        <v>5</v>
      </c>
      <c r="D2885" s="948">
        <v>0</v>
      </c>
    </row>
    <row r="2886" spans="1:4" x14ac:dyDescent="0.25">
      <c r="A2886" s="947">
        <v>97266</v>
      </c>
      <c r="B2886" s="945" t="s">
        <v>50737</v>
      </c>
      <c r="C2886" s="947" t="s">
        <v>5</v>
      </c>
      <c r="D2886" s="948">
        <v>0</v>
      </c>
    </row>
    <row r="2887" spans="1:4" x14ac:dyDescent="0.25">
      <c r="A2887" s="947">
        <v>97267</v>
      </c>
      <c r="B2887" s="945" t="s">
        <v>50738</v>
      </c>
      <c r="C2887" s="947" t="s">
        <v>5</v>
      </c>
      <c r="D2887" s="948">
        <v>0</v>
      </c>
    </row>
    <row r="2888" spans="1:4" x14ac:dyDescent="0.25">
      <c r="A2888" s="947">
        <v>97270</v>
      </c>
      <c r="B2888" s="945" t="s">
        <v>50739</v>
      </c>
      <c r="C2888" s="947" t="s">
        <v>5</v>
      </c>
      <c r="D2888" s="948">
        <v>0</v>
      </c>
    </row>
    <row r="2889" spans="1:4" x14ac:dyDescent="0.25">
      <c r="A2889" s="947">
        <v>97271</v>
      </c>
      <c r="B2889" s="945" t="s">
        <v>50740</v>
      </c>
      <c r="C2889" s="947" t="s">
        <v>5</v>
      </c>
      <c r="D2889" s="948">
        <v>0</v>
      </c>
    </row>
    <row r="2890" spans="1:4" x14ac:dyDescent="0.25">
      <c r="A2890" s="947">
        <v>97252</v>
      </c>
      <c r="B2890" s="945" t="s">
        <v>50741</v>
      </c>
      <c r="C2890" s="947" t="s">
        <v>5</v>
      </c>
      <c r="D2890" s="948">
        <v>0</v>
      </c>
    </row>
    <row r="2891" spans="1:4" x14ac:dyDescent="0.25">
      <c r="A2891" s="947">
        <v>97257</v>
      </c>
      <c r="B2891" s="945" t="s">
        <v>50742</v>
      </c>
      <c r="C2891" s="947" t="s">
        <v>5</v>
      </c>
      <c r="D2891" s="948">
        <v>0</v>
      </c>
    </row>
    <row r="2892" spans="1:4" x14ac:dyDescent="0.25">
      <c r="A2892" s="947">
        <v>97256</v>
      </c>
      <c r="B2892" s="945" t="s">
        <v>50743</v>
      </c>
      <c r="C2892" s="947" t="s">
        <v>5</v>
      </c>
      <c r="D2892" s="948">
        <v>0</v>
      </c>
    </row>
    <row r="2893" spans="1:4" x14ac:dyDescent="0.25">
      <c r="A2893" s="947">
        <v>97253</v>
      </c>
      <c r="B2893" s="945" t="s">
        <v>50744</v>
      </c>
      <c r="C2893" s="947" t="s">
        <v>5</v>
      </c>
      <c r="D2893" s="948">
        <v>0</v>
      </c>
    </row>
    <row r="2894" spans="1:4" x14ac:dyDescent="0.25">
      <c r="A2894" s="947">
        <v>97261</v>
      </c>
      <c r="B2894" s="945" t="s">
        <v>50745</v>
      </c>
      <c r="C2894" s="947" t="s">
        <v>5</v>
      </c>
      <c r="D2894" s="948">
        <v>0</v>
      </c>
    </row>
    <row r="2895" spans="1:4" x14ac:dyDescent="0.25">
      <c r="A2895" s="947">
        <v>97260</v>
      </c>
      <c r="B2895" s="945" t="s">
        <v>50746</v>
      </c>
      <c r="C2895" s="947" t="s">
        <v>5</v>
      </c>
      <c r="D2895" s="948">
        <v>0</v>
      </c>
    </row>
    <row r="2896" spans="1:4" x14ac:dyDescent="0.25">
      <c r="A2896" s="947">
        <v>97265</v>
      </c>
      <c r="B2896" s="945" t="s">
        <v>50747</v>
      </c>
      <c r="C2896" s="947" t="s">
        <v>5</v>
      </c>
      <c r="D2896" s="948">
        <v>0</v>
      </c>
    </row>
    <row r="2897" spans="1:4" x14ac:dyDescent="0.25">
      <c r="A2897" s="947">
        <v>97264</v>
      </c>
      <c r="B2897" s="945" t="s">
        <v>50748</v>
      </c>
      <c r="C2897" s="947" t="s">
        <v>5</v>
      </c>
      <c r="D2897" s="948">
        <v>0</v>
      </c>
    </row>
    <row r="2898" spans="1:4" x14ac:dyDescent="0.25">
      <c r="A2898" s="947">
        <v>97269</v>
      </c>
      <c r="B2898" s="945" t="s">
        <v>50749</v>
      </c>
      <c r="C2898" s="947" t="s">
        <v>5</v>
      </c>
      <c r="D2898" s="948">
        <v>0</v>
      </c>
    </row>
    <row r="2899" spans="1:4" x14ac:dyDescent="0.25">
      <c r="A2899" s="947">
        <v>97268</v>
      </c>
      <c r="B2899" s="945" t="s">
        <v>50750</v>
      </c>
      <c r="C2899" s="947" t="s">
        <v>5</v>
      </c>
      <c r="D2899" s="948">
        <v>0</v>
      </c>
    </row>
    <row r="2900" spans="1:4" x14ac:dyDescent="0.25">
      <c r="A2900" s="947">
        <v>97273</v>
      </c>
      <c r="B2900" s="945" t="s">
        <v>50751</v>
      </c>
      <c r="C2900" s="947" t="s">
        <v>5</v>
      </c>
      <c r="D2900" s="948">
        <v>0</v>
      </c>
    </row>
    <row r="2901" spans="1:4" x14ac:dyDescent="0.25">
      <c r="A2901" s="947">
        <v>97272</v>
      </c>
      <c r="B2901" s="945" t="s">
        <v>50752</v>
      </c>
      <c r="C2901" s="947" t="s">
        <v>5</v>
      </c>
      <c r="D2901" s="948">
        <v>0</v>
      </c>
    </row>
    <row r="2902" spans="1:4" x14ac:dyDescent="0.25">
      <c r="A2902" s="947">
        <v>97315</v>
      </c>
      <c r="B2902" s="945" t="s">
        <v>50753</v>
      </c>
      <c r="C2902" s="947" t="s">
        <v>5</v>
      </c>
      <c r="D2902" s="948">
        <v>0</v>
      </c>
    </row>
    <row r="2903" spans="1:4" x14ac:dyDescent="0.25">
      <c r="A2903" s="947">
        <v>97316</v>
      </c>
      <c r="B2903" s="945" t="s">
        <v>50754</v>
      </c>
      <c r="C2903" s="947" t="s">
        <v>5</v>
      </c>
      <c r="D2903" s="948">
        <v>0</v>
      </c>
    </row>
    <row r="2904" spans="1:4" x14ac:dyDescent="0.25">
      <c r="A2904" s="947">
        <v>97317</v>
      </c>
      <c r="B2904" s="945" t="s">
        <v>50755</v>
      </c>
      <c r="C2904" s="947" t="s">
        <v>5</v>
      </c>
      <c r="D2904" s="948">
        <v>0</v>
      </c>
    </row>
    <row r="2905" spans="1:4" x14ac:dyDescent="0.25">
      <c r="A2905" s="947">
        <v>97318</v>
      </c>
      <c r="B2905" s="945" t="s">
        <v>50756</v>
      </c>
      <c r="C2905" s="947" t="s">
        <v>5</v>
      </c>
      <c r="D2905" s="948">
        <v>0</v>
      </c>
    </row>
    <row r="2906" spans="1:4" x14ac:dyDescent="0.25">
      <c r="A2906" s="947">
        <v>97319</v>
      </c>
      <c r="B2906" s="945" t="s">
        <v>50757</v>
      </c>
      <c r="C2906" s="947" t="s">
        <v>5</v>
      </c>
      <c r="D2906" s="948">
        <v>0</v>
      </c>
    </row>
    <row r="2907" spans="1:4" x14ac:dyDescent="0.25">
      <c r="A2907" s="947">
        <v>97320</v>
      </c>
      <c r="B2907" s="945" t="s">
        <v>50758</v>
      </c>
      <c r="C2907" s="947" t="s">
        <v>5</v>
      </c>
      <c r="D2907" s="948">
        <v>0</v>
      </c>
    </row>
    <row r="2908" spans="1:4" x14ac:dyDescent="0.25">
      <c r="A2908" s="947">
        <v>97321</v>
      </c>
      <c r="B2908" s="945" t="s">
        <v>50759</v>
      </c>
      <c r="C2908" s="947" t="s">
        <v>5</v>
      </c>
      <c r="D2908" s="948">
        <v>0</v>
      </c>
    </row>
    <row r="2909" spans="1:4" x14ac:dyDescent="0.25">
      <c r="A2909" s="947">
        <v>97322</v>
      </c>
      <c r="B2909" s="945" t="s">
        <v>50760</v>
      </c>
      <c r="C2909" s="947" t="s">
        <v>5</v>
      </c>
      <c r="D2909" s="948">
        <v>0</v>
      </c>
    </row>
    <row r="2910" spans="1:4" x14ac:dyDescent="0.25">
      <c r="A2910" s="947">
        <v>97313</v>
      </c>
      <c r="B2910" s="945" t="s">
        <v>50761</v>
      </c>
      <c r="C2910" s="947" t="s">
        <v>5</v>
      </c>
      <c r="D2910" s="948">
        <v>0</v>
      </c>
    </row>
    <row r="2911" spans="1:4" x14ac:dyDescent="0.25">
      <c r="A2911" s="947">
        <v>97323</v>
      </c>
      <c r="B2911" s="945" t="s">
        <v>50762</v>
      </c>
      <c r="C2911" s="947" t="s">
        <v>5</v>
      </c>
      <c r="D2911" s="948">
        <v>0</v>
      </c>
    </row>
    <row r="2912" spans="1:4" x14ac:dyDescent="0.25">
      <c r="A2912" s="947">
        <v>97324</v>
      </c>
      <c r="B2912" s="945" t="s">
        <v>50763</v>
      </c>
      <c r="C2912" s="947" t="s">
        <v>5</v>
      </c>
      <c r="D2912" s="948">
        <v>0</v>
      </c>
    </row>
    <row r="2913" spans="1:4" x14ac:dyDescent="0.25">
      <c r="A2913" s="947">
        <v>97314</v>
      </c>
      <c r="B2913" s="945" t="s">
        <v>50764</v>
      </c>
      <c r="C2913" s="947" t="s">
        <v>5</v>
      </c>
      <c r="D2913" s="948">
        <v>0</v>
      </c>
    </row>
    <row r="2914" spans="1:4" x14ac:dyDescent="0.25">
      <c r="A2914" s="947">
        <v>97325</v>
      </c>
      <c r="B2914" s="945" t="s">
        <v>50765</v>
      </c>
      <c r="C2914" s="947" t="s">
        <v>5</v>
      </c>
      <c r="D2914" s="948">
        <v>0</v>
      </c>
    </row>
    <row r="2915" spans="1:4" x14ac:dyDescent="0.25">
      <c r="A2915" s="947">
        <v>103517</v>
      </c>
      <c r="B2915" s="945" t="s">
        <v>29789</v>
      </c>
      <c r="C2915" s="947" t="s">
        <v>5</v>
      </c>
      <c r="D2915" s="948">
        <v>3634.37</v>
      </c>
    </row>
    <row r="2916" spans="1:4" x14ac:dyDescent="0.25">
      <c r="A2916" s="947">
        <v>103518</v>
      </c>
      <c r="B2916" s="945" t="s">
        <v>50766</v>
      </c>
      <c r="C2916" s="947" t="s">
        <v>5</v>
      </c>
      <c r="D2916" s="948">
        <v>0</v>
      </c>
    </row>
    <row r="2917" spans="1:4" x14ac:dyDescent="0.25">
      <c r="A2917" s="947">
        <v>103519</v>
      </c>
      <c r="B2917" s="945" t="s">
        <v>29790</v>
      </c>
      <c r="C2917" s="947" t="s">
        <v>5</v>
      </c>
      <c r="D2917" s="948">
        <v>13.46</v>
      </c>
    </row>
    <row r="2918" spans="1:4" x14ac:dyDescent="0.25">
      <c r="A2918" s="947">
        <v>103515</v>
      </c>
      <c r="B2918" s="945" t="s">
        <v>50767</v>
      </c>
      <c r="C2918" s="947" t="s">
        <v>5</v>
      </c>
      <c r="D2918" s="948">
        <v>0</v>
      </c>
    </row>
    <row r="2919" spans="1:4" x14ac:dyDescent="0.25">
      <c r="A2919" s="947">
        <v>103502</v>
      </c>
      <c r="B2919" s="945" t="s">
        <v>50768</v>
      </c>
      <c r="C2919" s="947" t="s">
        <v>4</v>
      </c>
      <c r="D2919" s="948">
        <v>0</v>
      </c>
    </row>
    <row r="2920" spans="1:4" x14ac:dyDescent="0.25">
      <c r="A2920" s="947">
        <v>103504</v>
      </c>
      <c r="B2920" s="945" t="s">
        <v>50769</v>
      </c>
      <c r="C2920" s="947" t="s">
        <v>4</v>
      </c>
      <c r="D2920" s="948">
        <v>0</v>
      </c>
    </row>
    <row r="2921" spans="1:4" x14ac:dyDescent="0.25">
      <c r="A2921" s="947">
        <v>103503</v>
      </c>
      <c r="B2921" s="945" t="s">
        <v>50770</v>
      </c>
      <c r="C2921" s="947" t="s">
        <v>4</v>
      </c>
      <c r="D2921" s="948">
        <v>0</v>
      </c>
    </row>
    <row r="2922" spans="1:4" x14ac:dyDescent="0.25">
      <c r="A2922" s="947">
        <v>103505</v>
      </c>
      <c r="B2922" s="945" t="s">
        <v>50771</v>
      </c>
      <c r="C2922" s="947" t="s">
        <v>4</v>
      </c>
      <c r="D2922" s="948">
        <v>0</v>
      </c>
    </row>
    <row r="2923" spans="1:4" x14ac:dyDescent="0.25">
      <c r="A2923" s="947">
        <v>103499</v>
      </c>
      <c r="B2923" s="945" t="s">
        <v>50772</v>
      </c>
      <c r="C2923" s="947" t="s">
        <v>5</v>
      </c>
      <c r="D2923" s="948">
        <v>0</v>
      </c>
    </row>
    <row r="2924" spans="1:4" x14ac:dyDescent="0.25">
      <c r="A2924" s="947">
        <v>103501</v>
      </c>
      <c r="B2924" s="945" t="s">
        <v>50773</v>
      </c>
      <c r="C2924" s="947" t="s">
        <v>5</v>
      </c>
      <c r="D2924" s="948">
        <v>0</v>
      </c>
    </row>
    <row r="2925" spans="1:4" x14ac:dyDescent="0.25">
      <c r="A2925" s="947">
        <v>103500</v>
      </c>
      <c r="B2925" s="945" t="s">
        <v>50774</v>
      </c>
      <c r="C2925" s="947" t="s">
        <v>5</v>
      </c>
      <c r="D2925" s="948">
        <v>0</v>
      </c>
    </row>
    <row r="2926" spans="1:4" x14ac:dyDescent="0.25">
      <c r="A2926" s="947">
        <v>103496</v>
      </c>
      <c r="B2926" s="945" t="s">
        <v>50775</v>
      </c>
      <c r="C2926" s="947" t="s">
        <v>5</v>
      </c>
      <c r="D2926" s="948">
        <v>0</v>
      </c>
    </row>
    <row r="2927" spans="1:4" x14ac:dyDescent="0.25">
      <c r="A2927" s="947">
        <v>103498</v>
      </c>
      <c r="B2927" s="945" t="s">
        <v>50776</v>
      </c>
      <c r="C2927" s="947" t="s">
        <v>5</v>
      </c>
      <c r="D2927" s="948">
        <v>0</v>
      </c>
    </row>
    <row r="2928" spans="1:4" x14ac:dyDescent="0.25">
      <c r="A2928" s="947">
        <v>103497</v>
      </c>
      <c r="B2928" s="945" t="s">
        <v>50777</v>
      </c>
      <c r="C2928" s="947" t="s">
        <v>5</v>
      </c>
      <c r="D2928" s="948">
        <v>0</v>
      </c>
    </row>
    <row r="2929" spans="1:4" x14ac:dyDescent="0.25">
      <c r="A2929" s="947">
        <v>103516</v>
      </c>
      <c r="B2929" s="945" t="s">
        <v>50778</v>
      </c>
      <c r="C2929" s="947" t="s">
        <v>5</v>
      </c>
      <c r="D2929" s="948">
        <v>0</v>
      </c>
    </row>
    <row r="2930" spans="1:4" x14ac:dyDescent="0.25">
      <c r="A2930" s="947">
        <v>103506</v>
      </c>
      <c r="B2930" s="945" t="s">
        <v>50779</v>
      </c>
      <c r="C2930" s="947" t="s">
        <v>5</v>
      </c>
      <c r="D2930" s="948">
        <v>0</v>
      </c>
    </row>
    <row r="2931" spans="1:4" x14ac:dyDescent="0.25">
      <c r="A2931" s="947">
        <v>103507</v>
      </c>
      <c r="B2931" s="945" t="s">
        <v>50780</v>
      </c>
      <c r="C2931" s="947" t="s">
        <v>5</v>
      </c>
      <c r="D2931" s="948">
        <v>0</v>
      </c>
    </row>
    <row r="2932" spans="1:4" x14ac:dyDescent="0.25">
      <c r="A2932" s="947">
        <v>103493</v>
      </c>
      <c r="B2932" s="945" t="s">
        <v>50781</v>
      </c>
      <c r="C2932" s="947" t="s">
        <v>5</v>
      </c>
      <c r="D2932" s="948">
        <v>0</v>
      </c>
    </row>
    <row r="2933" spans="1:4" x14ac:dyDescent="0.25">
      <c r="A2933" s="947">
        <v>103495</v>
      </c>
      <c r="B2933" s="945" t="s">
        <v>50782</v>
      </c>
      <c r="C2933" s="947" t="s">
        <v>5</v>
      </c>
      <c r="D2933" s="948">
        <v>0</v>
      </c>
    </row>
    <row r="2934" spans="1:4" x14ac:dyDescent="0.25">
      <c r="A2934" s="947">
        <v>103494</v>
      </c>
      <c r="B2934" s="945" t="s">
        <v>50783</v>
      </c>
      <c r="C2934" s="947" t="s">
        <v>5</v>
      </c>
      <c r="D2934" s="948">
        <v>0</v>
      </c>
    </row>
    <row r="2935" spans="1:4" x14ac:dyDescent="0.25">
      <c r="A2935" s="947">
        <v>103513</v>
      </c>
      <c r="B2935" s="945" t="s">
        <v>50784</v>
      </c>
      <c r="C2935" s="947" t="s">
        <v>5</v>
      </c>
      <c r="D2935" s="948">
        <v>0</v>
      </c>
    </row>
    <row r="2936" spans="1:4" x14ac:dyDescent="0.25">
      <c r="A2936" s="947">
        <v>103523</v>
      </c>
      <c r="B2936" s="945" t="s">
        <v>29794</v>
      </c>
      <c r="C2936" s="947" t="s">
        <v>5</v>
      </c>
      <c r="D2936" s="948">
        <v>12046.98</v>
      </c>
    </row>
    <row r="2937" spans="1:4" x14ac:dyDescent="0.25">
      <c r="A2937" s="947">
        <v>103509</v>
      </c>
      <c r="B2937" s="945" t="s">
        <v>50785</v>
      </c>
      <c r="C2937" s="947" t="s">
        <v>5</v>
      </c>
      <c r="D2937" s="948">
        <v>0</v>
      </c>
    </row>
    <row r="2938" spans="1:4" x14ac:dyDescent="0.25">
      <c r="A2938" s="947">
        <v>103514</v>
      </c>
      <c r="B2938" s="945" t="s">
        <v>50786</v>
      </c>
      <c r="C2938" s="947" t="s">
        <v>5</v>
      </c>
      <c r="D2938" s="948">
        <v>0</v>
      </c>
    </row>
    <row r="2939" spans="1:4" x14ac:dyDescent="0.25">
      <c r="A2939" s="947">
        <v>103510</v>
      </c>
      <c r="B2939" s="945" t="s">
        <v>50787</v>
      </c>
      <c r="C2939" s="947" t="s">
        <v>5</v>
      </c>
      <c r="D2939" s="948">
        <v>0</v>
      </c>
    </row>
    <row r="2940" spans="1:4" x14ac:dyDescent="0.25">
      <c r="A2940" s="947">
        <v>103520</v>
      </c>
      <c r="B2940" s="945" t="s">
        <v>29791</v>
      </c>
      <c r="C2940" s="947" t="s">
        <v>5</v>
      </c>
      <c r="D2940" s="948">
        <v>5941.5</v>
      </c>
    </row>
    <row r="2941" spans="1:4" x14ac:dyDescent="0.25">
      <c r="A2941" s="947">
        <v>103511</v>
      </c>
      <c r="B2941" s="945" t="s">
        <v>50788</v>
      </c>
      <c r="C2941" s="947" t="s">
        <v>5</v>
      </c>
      <c r="D2941" s="948">
        <v>0</v>
      </c>
    </row>
    <row r="2942" spans="1:4" x14ac:dyDescent="0.25">
      <c r="A2942" s="947">
        <v>103521</v>
      </c>
      <c r="B2942" s="945" t="s">
        <v>29792</v>
      </c>
      <c r="C2942" s="947" t="s">
        <v>5</v>
      </c>
      <c r="D2942" s="948">
        <v>7890.21</v>
      </c>
    </row>
    <row r="2943" spans="1:4" x14ac:dyDescent="0.25">
      <c r="A2943" s="947">
        <v>103512</v>
      </c>
      <c r="B2943" s="945" t="s">
        <v>50789</v>
      </c>
      <c r="C2943" s="947" t="s">
        <v>5</v>
      </c>
      <c r="D2943" s="948">
        <v>0</v>
      </c>
    </row>
    <row r="2944" spans="1:4" x14ac:dyDescent="0.25">
      <c r="A2944" s="947">
        <v>103522</v>
      </c>
      <c r="B2944" s="945" t="s">
        <v>29793</v>
      </c>
      <c r="C2944" s="947" t="s">
        <v>5</v>
      </c>
      <c r="D2944" s="948">
        <v>8036.42</v>
      </c>
    </row>
    <row r="2945" spans="1:4" x14ac:dyDescent="0.25">
      <c r="A2945" s="947">
        <v>103508</v>
      </c>
      <c r="B2945" s="945" t="s">
        <v>50790</v>
      </c>
      <c r="C2945" s="947" t="s">
        <v>5</v>
      </c>
      <c r="D2945" s="948">
        <v>0</v>
      </c>
    </row>
    <row r="2946" spans="1:4" x14ac:dyDescent="0.25">
      <c r="A2946" s="947">
        <v>103524</v>
      </c>
      <c r="B2946" s="945" t="s">
        <v>50791</v>
      </c>
      <c r="C2946" s="947" t="s">
        <v>5</v>
      </c>
      <c r="D2946" s="948">
        <v>0</v>
      </c>
    </row>
    <row r="2947" spans="1:4" x14ac:dyDescent="0.25">
      <c r="A2947" s="947">
        <v>103526</v>
      </c>
      <c r="B2947" s="945" t="s">
        <v>50792</v>
      </c>
      <c r="C2947" s="947" t="s">
        <v>5</v>
      </c>
      <c r="D2947" s="948">
        <v>0</v>
      </c>
    </row>
    <row r="2948" spans="1:4" x14ac:dyDescent="0.25">
      <c r="A2948" s="947">
        <v>103525</v>
      </c>
      <c r="B2948" s="945" t="s">
        <v>50793</v>
      </c>
      <c r="C2948" s="947" t="s">
        <v>5</v>
      </c>
      <c r="D2948" s="948">
        <v>0</v>
      </c>
    </row>
    <row r="2949" spans="1:4" x14ac:dyDescent="0.25">
      <c r="A2949" s="947">
        <v>97062</v>
      </c>
      <c r="B2949" s="945" t="s">
        <v>40997</v>
      </c>
      <c r="C2949" s="947" t="s">
        <v>3</v>
      </c>
      <c r="D2949" s="948">
        <v>8.2200000000000006</v>
      </c>
    </row>
    <row r="2950" spans="1:4" x14ac:dyDescent="0.25">
      <c r="A2950" s="947">
        <v>97061</v>
      </c>
      <c r="B2950" s="945" t="s">
        <v>50794</v>
      </c>
      <c r="C2950" s="947" t="s">
        <v>3</v>
      </c>
      <c r="D2950" s="948">
        <v>0</v>
      </c>
    </row>
    <row r="2951" spans="1:4" x14ac:dyDescent="0.25">
      <c r="A2951" s="947">
        <v>104988</v>
      </c>
      <c r="B2951" s="945" t="s">
        <v>50795</v>
      </c>
      <c r="C2951" s="947" t="s">
        <v>3</v>
      </c>
      <c r="D2951" s="948">
        <v>0</v>
      </c>
    </row>
    <row r="2952" spans="1:4" x14ac:dyDescent="0.25">
      <c r="A2952" s="947">
        <v>104979</v>
      </c>
      <c r="B2952" s="945" t="s">
        <v>50796</v>
      </c>
      <c r="C2952" s="947" t="s">
        <v>3</v>
      </c>
      <c r="D2952" s="948">
        <v>0</v>
      </c>
    </row>
    <row r="2953" spans="1:4" x14ac:dyDescent="0.25">
      <c r="A2953" s="947">
        <v>97040</v>
      </c>
      <c r="B2953" s="945" t="s">
        <v>40992</v>
      </c>
      <c r="C2953" s="947" t="s">
        <v>3</v>
      </c>
      <c r="D2953" s="948">
        <v>23.27</v>
      </c>
    </row>
    <row r="2954" spans="1:4" x14ac:dyDescent="0.25">
      <c r="A2954" s="947">
        <v>97041</v>
      </c>
      <c r="B2954" s="945" t="s">
        <v>40993</v>
      </c>
      <c r="C2954" s="947" t="s">
        <v>3</v>
      </c>
      <c r="D2954" s="948">
        <v>160.49</v>
      </c>
    </row>
    <row r="2955" spans="1:4" x14ac:dyDescent="0.25">
      <c r="A2955" s="947">
        <v>97039</v>
      </c>
      <c r="B2955" s="945" t="s">
        <v>40991</v>
      </c>
      <c r="C2955" s="947" t="s">
        <v>3</v>
      </c>
      <c r="D2955" s="948">
        <v>86.25</v>
      </c>
    </row>
    <row r="2956" spans="1:4" x14ac:dyDescent="0.25">
      <c r="A2956" s="947">
        <v>102655</v>
      </c>
      <c r="B2956" s="945" t="s">
        <v>50797</v>
      </c>
      <c r="C2956" s="947" t="s">
        <v>4</v>
      </c>
      <c r="D2956" s="948">
        <v>0</v>
      </c>
    </row>
    <row r="2957" spans="1:4" x14ac:dyDescent="0.25">
      <c r="A2957" s="947">
        <v>104987</v>
      </c>
      <c r="B2957" s="945" t="s">
        <v>50798</v>
      </c>
      <c r="C2957" s="947" t="s">
        <v>4</v>
      </c>
      <c r="D2957" s="948">
        <v>0</v>
      </c>
    </row>
    <row r="2958" spans="1:4" x14ac:dyDescent="0.25">
      <c r="A2958" s="947">
        <v>104986</v>
      </c>
      <c r="B2958" s="945" t="s">
        <v>50799</v>
      </c>
      <c r="C2958" s="947" t="s">
        <v>4</v>
      </c>
      <c r="D2958" s="948">
        <v>0</v>
      </c>
    </row>
    <row r="2959" spans="1:4" x14ac:dyDescent="0.25">
      <c r="A2959" s="947">
        <v>104984</v>
      </c>
      <c r="B2959" s="945" t="s">
        <v>50800</v>
      </c>
      <c r="C2959" s="947" t="s">
        <v>4</v>
      </c>
      <c r="D2959" s="948">
        <v>0</v>
      </c>
    </row>
    <row r="2960" spans="1:4" x14ac:dyDescent="0.25">
      <c r="A2960" s="947">
        <v>104985</v>
      </c>
      <c r="B2960" s="945" t="s">
        <v>50801</v>
      </c>
      <c r="C2960" s="947" t="s">
        <v>4</v>
      </c>
      <c r="D2960" s="948">
        <v>0</v>
      </c>
    </row>
    <row r="2961" spans="1:4" x14ac:dyDescent="0.25">
      <c r="A2961" s="947">
        <v>97026</v>
      </c>
      <c r="B2961" s="945" t="s">
        <v>50802</v>
      </c>
      <c r="C2961" s="947" t="s">
        <v>4</v>
      </c>
      <c r="D2961" s="948">
        <v>0</v>
      </c>
    </row>
    <row r="2962" spans="1:4" x14ac:dyDescent="0.25">
      <c r="A2962" s="947">
        <v>97025</v>
      </c>
      <c r="B2962" s="945" t="s">
        <v>50803</v>
      </c>
      <c r="C2962" s="947" t="s">
        <v>4</v>
      </c>
      <c r="D2962" s="948">
        <v>0</v>
      </c>
    </row>
    <row r="2963" spans="1:4" x14ac:dyDescent="0.25">
      <c r="A2963" s="947">
        <v>97032</v>
      </c>
      <c r="B2963" s="945" t="s">
        <v>40988</v>
      </c>
      <c r="C2963" s="947" t="s">
        <v>4</v>
      </c>
      <c r="D2963" s="948">
        <v>69.44</v>
      </c>
    </row>
    <row r="2964" spans="1:4" x14ac:dyDescent="0.25">
      <c r="A2964" s="947">
        <v>97031</v>
      </c>
      <c r="B2964" s="945" t="s">
        <v>40987</v>
      </c>
      <c r="C2964" s="947" t="s">
        <v>4</v>
      </c>
      <c r="D2964" s="948">
        <v>111.03</v>
      </c>
    </row>
    <row r="2965" spans="1:4" x14ac:dyDescent="0.25">
      <c r="A2965" s="947">
        <v>97036</v>
      </c>
      <c r="B2965" s="945" t="s">
        <v>50804</v>
      </c>
      <c r="C2965" s="947" t="s">
        <v>4</v>
      </c>
      <c r="D2965" s="948">
        <v>0</v>
      </c>
    </row>
    <row r="2966" spans="1:4" x14ac:dyDescent="0.25">
      <c r="A2966" s="947">
        <v>97035</v>
      </c>
      <c r="B2966" s="945" t="s">
        <v>50805</v>
      </c>
      <c r="C2966" s="947" t="s">
        <v>4</v>
      </c>
      <c r="D2966" s="948">
        <v>0</v>
      </c>
    </row>
    <row r="2967" spans="1:4" x14ac:dyDescent="0.25">
      <c r="A2967" s="947">
        <v>97034</v>
      </c>
      <c r="B2967" s="945" t="s">
        <v>40990</v>
      </c>
      <c r="C2967" s="947" t="s">
        <v>4</v>
      </c>
      <c r="D2967" s="948">
        <v>71.81</v>
      </c>
    </row>
    <row r="2968" spans="1:4" x14ac:dyDescent="0.25">
      <c r="A2968" s="947">
        <v>97033</v>
      </c>
      <c r="B2968" s="945" t="s">
        <v>40989</v>
      </c>
      <c r="C2968" s="947" t="s">
        <v>4</v>
      </c>
      <c r="D2968" s="948">
        <v>107.95</v>
      </c>
    </row>
    <row r="2969" spans="1:4" x14ac:dyDescent="0.25">
      <c r="A2969" s="947">
        <v>97030</v>
      </c>
      <c r="B2969" s="945" t="s">
        <v>50806</v>
      </c>
      <c r="C2969" s="947" t="s">
        <v>4</v>
      </c>
      <c r="D2969" s="948">
        <v>0</v>
      </c>
    </row>
    <row r="2970" spans="1:4" x14ac:dyDescent="0.25">
      <c r="A2970" s="947">
        <v>97029</v>
      </c>
      <c r="B2970" s="945" t="s">
        <v>50807</v>
      </c>
      <c r="C2970" s="947" t="s">
        <v>4</v>
      </c>
      <c r="D2970" s="948">
        <v>0</v>
      </c>
    </row>
    <row r="2971" spans="1:4" x14ac:dyDescent="0.25">
      <c r="A2971" s="947">
        <v>97028</v>
      </c>
      <c r="B2971" s="945" t="s">
        <v>50808</v>
      </c>
      <c r="C2971" s="947" t="s">
        <v>4</v>
      </c>
      <c r="D2971" s="948">
        <v>0</v>
      </c>
    </row>
    <row r="2972" spans="1:4" x14ac:dyDescent="0.25">
      <c r="A2972" s="947">
        <v>97027</v>
      </c>
      <c r="B2972" s="945" t="s">
        <v>50809</v>
      </c>
      <c r="C2972" s="947" t="s">
        <v>4</v>
      </c>
      <c r="D2972" s="948">
        <v>0</v>
      </c>
    </row>
    <row r="2973" spans="1:4" x14ac:dyDescent="0.25">
      <c r="A2973" s="947">
        <v>97038</v>
      </c>
      <c r="B2973" s="945" t="s">
        <v>50810</v>
      </c>
      <c r="C2973" s="947" t="s">
        <v>4</v>
      </c>
      <c r="D2973" s="948">
        <v>0</v>
      </c>
    </row>
    <row r="2974" spans="1:4" x14ac:dyDescent="0.25">
      <c r="A2974" s="947">
        <v>97037</v>
      </c>
      <c r="B2974" s="945" t="s">
        <v>50811</v>
      </c>
      <c r="C2974" s="947" t="s">
        <v>4</v>
      </c>
      <c r="D2974" s="948">
        <v>0</v>
      </c>
    </row>
    <row r="2975" spans="1:4" x14ac:dyDescent="0.25">
      <c r="A2975" s="947">
        <v>97014</v>
      </c>
      <c r="B2975" s="945" t="s">
        <v>40982</v>
      </c>
      <c r="C2975" s="947" t="s">
        <v>4</v>
      </c>
      <c r="D2975" s="948">
        <v>72.61</v>
      </c>
    </row>
    <row r="2976" spans="1:4" x14ac:dyDescent="0.25">
      <c r="A2976" s="947">
        <v>97015</v>
      </c>
      <c r="B2976" s="945" t="s">
        <v>40983</v>
      </c>
      <c r="C2976" s="947" t="s">
        <v>4</v>
      </c>
      <c r="D2976" s="948">
        <v>61.04</v>
      </c>
    </row>
    <row r="2977" spans="1:4" x14ac:dyDescent="0.25">
      <c r="A2977" s="947">
        <v>97013</v>
      </c>
      <c r="B2977" s="945" t="s">
        <v>40981</v>
      </c>
      <c r="C2977" s="947" t="s">
        <v>4</v>
      </c>
      <c r="D2977" s="948">
        <v>95.79</v>
      </c>
    </row>
    <row r="2978" spans="1:4" x14ac:dyDescent="0.25">
      <c r="A2978" s="947">
        <v>97017</v>
      </c>
      <c r="B2978" s="945" t="s">
        <v>40985</v>
      </c>
      <c r="C2978" s="947" t="s">
        <v>4</v>
      </c>
      <c r="D2978" s="948">
        <v>57.17</v>
      </c>
    </row>
    <row r="2979" spans="1:4" x14ac:dyDescent="0.25">
      <c r="A2979" s="947">
        <v>97018</v>
      </c>
      <c r="B2979" s="945" t="s">
        <v>40986</v>
      </c>
      <c r="C2979" s="947" t="s">
        <v>4</v>
      </c>
      <c r="D2979" s="948">
        <v>48.03</v>
      </c>
    </row>
    <row r="2980" spans="1:4" x14ac:dyDescent="0.25">
      <c r="A2980" s="947">
        <v>97016</v>
      </c>
      <c r="B2980" s="945" t="s">
        <v>40984</v>
      </c>
      <c r="C2980" s="947" t="s">
        <v>4</v>
      </c>
      <c r="D2980" s="948">
        <v>75.61</v>
      </c>
    </row>
    <row r="2981" spans="1:4" x14ac:dyDescent="0.25">
      <c r="A2981" s="947">
        <v>97024</v>
      </c>
      <c r="B2981" s="945" t="s">
        <v>50812</v>
      </c>
      <c r="C2981" s="947" t="s">
        <v>4</v>
      </c>
      <c r="D2981" s="948">
        <v>0</v>
      </c>
    </row>
    <row r="2982" spans="1:4" x14ac:dyDescent="0.25">
      <c r="A2982" s="947">
        <v>97023</v>
      </c>
      <c r="B2982" s="945" t="s">
        <v>50813</v>
      </c>
      <c r="C2982" s="947" t="s">
        <v>4</v>
      </c>
      <c r="D2982" s="948">
        <v>0</v>
      </c>
    </row>
    <row r="2983" spans="1:4" x14ac:dyDescent="0.25">
      <c r="A2983" s="947">
        <v>105804</v>
      </c>
      <c r="B2983" s="945" t="s">
        <v>50814</v>
      </c>
      <c r="C2983" s="947" t="s">
        <v>4</v>
      </c>
      <c r="D2983" s="948">
        <v>0</v>
      </c>
    </row>
    <row r="2984" spans="1:4" x14ac:dyDescent="0.25">
      <c r="A2984" s="947">
        <v>104990</v>
      </c>
      <c r="B2984" s="945" t="s">
        <v>49473</v>
      </c>
      <c r="C2984" s="947" t="s">
        <v>4</v>
      </c>
      <c r="D2984" s="948">
        <v>14.72</v>
      </c>
    </row>
    <row r="2985" spans="1:4" x14ac:dyDescent="0.25">
      <c r="A2985" s="947">
        <v>97052</v>
      </c>
      <c r="B2985" s="945" t="s">
        <v>50815</v>
      </c>
      <c r="C2985" s="947" t="s">
        <v>5</v>
      </c>
      <c r="D2985" s="948">
        <v>0</v>
      </c>
    </row>
    <row r="2986" spans="1:4" x14ac:dyDescent="0.25">
      <c r="A2986" s="947">
        <v>97054</v>
      </c>
      <c r="B2986" s="945" t="s">
        <v>40996</v>
      </c>
      <c r="C2986" s="947" t="s">
        <v>5</v>
      </c>
      <c r="D2986" s="948">
        <v>30.36</v>
      </c>
    </row>
    <row r="2987" spans="1:4" x14ac:dyDescent="0.25">
      <c r="A2987" s="947">
        <v>104981</v>
      </c>
      <c r="B2987" s="945" t="s">
        <v>50816</v>
      </c>
      <c r="C2987" s="947" t="s">
        <v>4</v>
      </c>
      <c r="D2987" s="948">
        <v>0</v>
      </c>
    </row>
    <row r="2988" spans="1:4" x14ac:dyDescent="0.25">
      <c r="A2988" s="947">
        <v>104980</v>
      </c>
      <c r="B2988" s="945" t="s">
        <v>50817</v>
      </c>
      <c r="C2988" s="947" t="s">
        <v>4</v>
      </c>
      <c r="D2988" s="948">
        <v>0</v>
      </c>
    </row>
    <row r="2989" spans="1:4" x14ac:dyDescent="0.25">
      <c r="A2989" s="947">
        <v>97042</v>
      </c>
      <c r="B2989" s="945" t="s">
        <v>50818</v>
      </c>
      <c r="C2989" s="947" t="s">
        <v>4</v>
      </c>
      <c r="D2989" s="948">
        <v>0</v>
      </c>
    </row>
    <row r="2990" spans="1:4" x14ac:dyDescent="0.25">
      <c r="A2990" s="947">
        <v>97045</v>
      </c>
      <c r="B2990" s="945" t="s">
        <v>50819</v>
      </c>
      <c r="C2990" s="947" t="s">
        <v>4</v>
      </c>
      <c r="D2990" s="948">
        <v>0</v>
      </c>
    </row>
    <row r="2991" spans="1:4" x14ac:dyDescent="0.25">
      <c r="A2991" s="947">
        <v>97044</v>
      </c>
      <c r="B2991" s="945" t="s">
        <v>50820</v>
      </c>
      <c r="C2991" s="947" t="s">
        <v>4</v>
      </c>
      <c r="D2991" s="948">
        <v>0</v>
      </c>
    </row>
    <row r="2992" spans="1:4" x14ac:dyDescent="0.25">
      <c r="A2992" s="947">
        <v>97043</v>
      </c>
      <c r="B2992" s="945" t="s">
        <v>50821</v>
      </c>
      <c r="C2992" s="947" t="s">
        <v>4</v>
      </c>
      <c r="D2992" s="948">
        <v>0</v>
      </c>
    </row>
    <row r="2993" spans="1:4" x14ac:dyDescent="0.25">
      <c r="A2993" s="947">
        <v>97063</v>
      </c>
      <c r="B2993" s="945" t="s">
        <v>40998</v>
      </c>
      <c r="C2993" s="947" t="s">
        <v>3</v>
      </c>
      <c r="D2993" s="948">
        <v>29.65</v>
      </c>
    </row>
    <row r="2994" spans="1:4" x14ac:dyDescent="0.25">
      <c r="A2994" s="947">
        <v>97065</v>
      </c>
      <c r="B2994" s="945" t="s">
        <v>41000</v>
      </c>
      <c r="C2994" s="947" t="s">
        <v>20</v>
      </c>
      <c r="D2994" s="948">
        <v>19.48</v>
      </c>
    </row>
    <row r="2995" spans="1:4" x14ac:dyDescent="0.25">
      <c r="A2995" s="947">
        <v>97064</v>
      </c>
      <c r="B2995" s="945" t="s">
        <v>40999</v>
      </c>
      <c r="C2995" s="947" t="s">
        <v>4</v>
      </c>
      <c r="D2995" s="948">
        <v>40.869999999999997</v>
      </c>
    </row>
    <row r="2996" spans="1:4" x14ac:dyDescent="0.25">
      <c r="A2996" s="947">
        <v>97049</v>
      </c>
      <c r="B2996" s="945" t="s">
        <v>50822</v>
      </c>
      <c r="C2996" s="947" t="s">
        <v>3</v>
      </c>
      <c r="D2996" s="948">
        <v>0</v>
      </c>
    </row>
    <row r="2997" spans="1:4" x14ac:dyDescent="0.25">
      <c r="A2997" s="947">
        <v>96997</v>
      </c>
      <c r="B2997" s="945" t="s">
        <v>50823</v>
      </c>
      <c r="C2997" s="947" t="s">
        <v>4</v>
      </c>
      <c r="D2997" s="948">
        <v>0</v>
      </c>
    </row>
    <row r="2998" spans="1:4" x14ac:dyDescent="0.25">
      <c r="A2998" s="947">
        <v>96999</v>
      </c>
      <c r="B2998" s="945" t="s">
        <v>50824</v>
      </c>
      <c r="C2998" s="947" t="s">
        <v>4</v>
      </c>
      <c r="D2998" s="948">
        <v>0</v>
      </c>
    </row>
    <row r="2999" spans="1:4" x14ac:dyDescent="0.25">
      <c r="A2999" s="947">
        <v>96996</v>
      </c>
      <c r="B2999" s="945" t="s">
        <v>50825</v>
      </c>
      <c r="C2999" s="947" t="s">
        <v>4</v>
      </c>
      <c r="D2999" s="948">
        <v>0</v>
      </c>
    </row>
    <row r="3000" spans="1:4" x14ac:dyDescent="0.25">
      <c r="A3000" s="947">
        <v>96998</v>
      </c>
      <c r="B3000" s="945" t="s">
        <v>50826</v>
      </c>
      <c r="C3000" s="947" t="s">
        <v>4</v>
      </c>
      <c r="D3000" s="948">
        <v>0</v>
      </c>
    </row>
    <row r="3001" spans="1:4" x14ac:dyDescent="0.25">
      <c r="A3001" s="947">
        <v>97067</v>
      </c>
      <c r="B3001" s="945" t="s">
        <v>41002</v>
      </c>
      <c r="C3001" s="947" t="s">
        <v>4</v>
      </c>
      <c r="D3001" s="948">
        <v>795.91</v>
      </c>
    </row>
    <row r="3002" spans="1:4" x14ac:dyDescent="0.25">
      <c r="A3002" s="947">
        <v>97001</v>
      </c>
      <c r="B3002" s="945" t="s">
        <v>50827</v>
      </c>
      <c r="C3002" s="947" t="s">
        <v>4</v>
      </c>
      <c r="D3002" s="948">
        <v>0</v>
      </c>
    </row>
    <row r="3003" spans="1:4" x14ac:dyDescent="0.25">
      <c r="A3003" s="947">
        <v>97003</v>
      </c>
      <c r="B3003" s="945" t="s">
        <v>50828</v>
      </c>
      <c r="C3003" s="947" t="s">
        <v>4</v>
      </c>
      <c r="D3003" s="948">
        <v>0</v>
      </c>
    </row>
    <row r="3004" spans="1:4" x14ac:dyDescent="0.25">
      <c r="A3004" s="947">
        <v>97005</v>
      </c>
      <c r="B3004" s="945" t="s">
        <v>50829</v>
      </c>
      <c r="C3004" s="947" t="s">
        <v>4</v>
      </c>
      <c r="D3004" s="948">
        <v>0</v>
      </c>
    </row>
    <row r="3005" spans="1:4" x14ac:dyDescent="0.25">
      <c r="A3005" s="947">
        <v>97000</v>
      </c>
      <c r="B3005" s="945" t="s">
        <v>50830</v>
      </c>
      <c r="C3005" s="947" t="s">
        <v>4</v>
      </c>
      <c r="D3005" s="948">
        <v>0</v>
      </c>
    </row>
    <row r="3006" spans="1:4" x14ac:dyDescent="0.25">
      <c r="A3006" s="947">
        <v>97002</v>
      </c>
      <c r="B3006" s="945" t="s">
        <v>50831</v>
      </c>
      <c r="C3006" s="947" t="s">
        <v>4</v>
      </c>
      <c r="D3006" s="948">
        <v>0</v>
      </c>
    </row>
    <row r="3007" spans="1:4" x14ac:dyDescent="0.25">
      <c r="A3007" s="947">
        <v>97004</v>
      </c>
      <c r="B3007" s="945" t="s">
        <v>50832</v>
      </c>
      <c r="C3007" s="947" t="s">
        <v>4</v>
      </c>
      <c r="D3007" s="948">
        <v>0</v>
      </c>
    </row>
    <row r="3008" spans="1:4" x14ac:dyDescent="0.25">
      <c r="A3008" s="947">
        <v>97007</v>
      </c>
      <c r="B3008" s="945" t="s">
        <v>50833</v>
      </c>
      <c r="C3008" s="947" t="s">
        <v>4</v>
      </c>
      <c r="D3008" s="948">
        <v>0</v>
      </c>
    </row>
    <row r="3009" spans="1:4" x14ac:dyDescent="0.25">
      <c r="A3009" s="947">
        <v>97009</v>
      </c>
      <c r="B3009" s="945" t="s">
        <v>50834</v>
      </c>
      <c r="C3009" s="947" t="s">
        <v>4</v>
      </c>
      <c r="D3009" s="948">
        <v>0</v>
      </c>
    </row>
    <row r="3010" spans="1:4" x14ac:dyDescent="0.25">
      <c r="A3010" s="947">
        <v>97006</v>
      </c>
      <c r="B3010" s="945" t="s">
        <v>50835</v>
      </c>
      <c r="C3010" s="947" t="s">
        <v>4</v>
      </c>
      <c r="D3010" s="948">
        <v>0</v>
      </c>
    </row>
    <row r="3011" spans="1:4" x14ac:dyDescent="0.25">
      <c r="A3011" s="947">
        <v>97008</v>
      </c>
      <c r="B3011" s="945" t="s">
        <v>50836</v>
      </c>
      <c r="C3011" s="947" t="s">
        <v>4</v>
      </c>
      <c r="D3011" s="948">
        <v>0</v>
      </c>
    </row>
    <row r="3012" spans="1:4" x14ac:dyDescent="0.25">
      <c r="A3012" s="947">
        <v>97048</v>
      </c>
      <c r="B3012" s="945" t="s">
        <v>40995</v>
      </c>
      <c r="C3012" s="947" t="s">
        <v>3</v>
      </c>
      <c r="D3012" s="948">
        <v>0.1</v>
      </c>
    </row>
    <row r="3013" spans="1:4" x14ac:dyDescent="0.25">
      <c r="A3013" s="947">
        <v>97047</v>
      </c>
      <c r="B3013" s="945" t="s">
        <v>40994</v>
      </c>
      <c r="C3013" s="947" t="s">
        <v>3</v>
      </c>
      <c r="D3013" s="948">
        <v>0.14000000000000001</v>
      </c>
    </row>
    <row r="3014" spans="1:4" x14ac:dyDescent="0.25">
      <c r="A3014" s="947">
        <v>97046</v>
      </c>
      <c r="B3014" s="945" t="s">
        <v>50837</v>
      </c>
      <c r="C3014" s="947" t="s">
        <v>3</v>
      </c>
      <c r="D3014" s="948">
        <v>0.37</v>
      </c>
    </row>
    <row r="3015" spans="1:4" x14ac:dyDescent="0.25">
      <c r="A3015" s="947">
        <v>104989</v>
      </c>
      <c r="B3015" s="945" t="s">
        <v>49472</v>
      </c>
      <c r="C3015" s="947" t="s">
        <v>5</v>
      </c>
      <c r="D3015" s="948">
        <v>53.41</v>
      </c>
    </row>
    <row r="3016" spans="1:4" x14ac:dyDescent="0.25">
      <c r="A3016" s="947">
        <v>97066</v>
      </c>
      <c r="B3016" s="945" t="s">
        <v>41001</v>
      </c>
      <c r="C3016" s="947" t="s">
        <v>3</v>
      </c>
      <c r="D3016" s="948">
        <v>391.45</v>
      </c>
    </row>
    <row r="3017" spans="1:4" x14ac:dyDescent="0.25">
      <c r="A3017" s="947">
        <v>104982</v>
      </c>
      <c r="B3017" s="945" t="s">
        <v>50838</v>
      </c>
      <c r="C3017" s="947" t="s">
        <v>4</v>
      </c>
      <c r="D3017" s="948">
        <v>0</v>
      </c>
    </row>
    <row r="3018" spans="1:4" x14ac:dyDescent="0.25">
      <c r="A3018" s="947">
        <v>97060</v>
      </c>
      <c r="B3018" s="945" t="s">
        <v>50839</v>
      </c>
      <c r="C3018" s="947" t="s">
        <v>4</v>
      </c>
      <c r="D3018" s="948">
        <v>0</v>
      </c>
    </row>
    <row r="3019" spans="1:4" x14ac:dyDescent="0.25">
      <c r="A3019" s="947">
        <v>97059</v>
      </c>
      <c r="B3019" s="945" t="s">
        <v>50840</v>
      </c>
      <c r="C3019" s="947" t="s">
        <v>4</v>
      </c>
      <c r="D3019" s="948">
        <v>0</v>
      </c>
    </row>
    <row r="3020" spans="1:4" x14ac:dyDescent="0.25">
      <c r="A3020" s="947">
        <v>97058</v>
      </c>
      <c r="B3020" s="945" t="s">
        <v>50841</v>
      </c>
      <c r="C3020" s="947" t="s">
        <v>4</v>
      </c>
      <c r="D3020" s="948">
        <v>0</v>
      </c>
    </row>
    <row r="3021" spans="1:4" x14ac:dyDescent="0.25">
      <c r="A3021" s="947">
        <v>97056</v>
      </c>
      <c r="B3021" s="945" t="s">
        <v>50842</v>
      </c>
      <c r="C3021" s="947" t="s">
        <v>4</v>
      </c>
      <c r="D3021" s="948">
        <v>0</v>
      </c>
    </row>
    <row r="3022" spans="1:4" x14ac:dyDescent="0.25">
      <c r="A3022" s="947">
        <v>97057</v>
      </c>
      <c r="B3022" s="945" t="s">
        <v>50843</v>
      </c>
      <c r="C3022" s="947" t="s">
        <v>4</v>
      </c>
      <c r="D3022" s="948">
        <v>0</v>
      </c>
    </row>
    <row r="3023" spans="1:4" x14ac:dyDescent="0.25">
      <c r="A3023" s="947">
        <v>97055</v>
      </c>
      <c r="B3023" s="945" t="s">
        <v>50844</v>
      </c>
      <c r="C3023" s="947" t="s">
        <v>4</v>
      </c>
      <c r="D3023" s="948">
        <v>0</v>
      </c>
    </row>
    <row r="3024" spans="1:4" x14ac:dyDescent="0.25">
      <c r="A3024" s="947">
        <v>102656</v>
      </c>
      <c r="B3024" s="945" t="s">
        <v>50845</v>
      </c>
      <c r="C3024" s="947" t="s">
        <v>4</v>
      </c>
      <c r="D3024" s="948">
        <v>0</v>
      </c>
    </row>
    <row r="3025" spans="1:4" x14ac:dyDescent="0.25">
      <c r="A3025" s="947">
        <v>104983</v>
      </c>
      <c r="B3025" s="945" t="s">
        <v>50846</v>
      </c>
      <c r="C3025" s="947" t="s">
        <v>5</v>
      </c>
      <c r="D3025" s="948">
        <v>0</v>
      </c>
    </row>
    <row r="3026" spans="1:4" x14ac:dyDescent="0.25">
      <c r="A3026" s="947">
        <v>97050</v>
      </c>
      <c r="B3026" s="945" t="s">
        <v>50847</v>
      </c>
      <c r="C3026" s="947" t="s">
        <v>3</v>
      </c>
      <c r="D3026" s="948">
        <v>0</v>
      </c>
    </row>
    <row r="3027" spans="1:4" x14ac:dyDescent="0.25">
      <c r="A3027" s="947">
        <v>95946</v>
      </c>
      <c r="B3027" s="945" t="s">
        <v>25639</v>
      </c>
      <c r="C3027" s="947" t="s">
        <v>113</v>
      </c>
      <c r="D3027" s="948">
        <v>14.49</v>
      </c>
    </row>
    <row r="3028" spans="1:4" x14ac:dyDescent="0.25">
      <c r="A3028" s="947">
        <v>95947</v>
      </c>
      <c r="B3028" s="945" t="s">
        <v>25640</v>
      </c>
      <c r="C3028" s="947" t="s">
        <v>113</v>
      </c>
      <c r="D3028" s="948">
        <v>10.79</v>
      </c>
    </row>
    <row r="3029" spans="1:4" x14ac:dyDescent="0.25">
      <c r="A3029" s="947">
        <v>95948</v>
      </c>
      <c r="B3029" s="945" t="s">
        <v>25641</v>
      </c>
      <c r="C3029" s="947" t="s">
        <v>113</v>
      </c>
      <c r="D3029" s="948">
        <v>9.1199999999999992</v>
      </c>
    </row>
    <row r="3030" spans="1:4" x14ac:dyDescent="0.25">
      <c r="A3030" s="947">
        <v>95944</v>
      </c>
      <c r="B3030" s="945" t="s">
        <v>25637</v>
      </c>
      <c r="C3030" s="947" t="s">
        <v>113</v>
      </c>
      <c r="D3030" s="948">
        <v>24.46</v>
      </c>
    </row>
    <row r="3031" spans="1:4" x14ac:dyDescent="0.25">
      <c r="A3031" s="947">
        <v>95945</v>
      </c>
      <c r="B3031" s="945" t="s">
        <v>25638</v>
      </c>
      <c r="C3031" s="947" t="s">
        <v>113</v>
      </c>
      <c r="D3031" s="948">
        <v>18.920000000000002</v>
      </c>
    </row>
    <row r="3032" spans="1:4" x14ac:dyDescent="0.25">
      <c r="A3032" s="947">
        <v>95943</v>
      </c>
      <c r="B3032" s="945" t="s">
        <v>25636</v>
      </c>
      <c r="C3032" s="947" t="s">
        <v>113</v>
      </c>
      <c r="D3032" s="948">
        <v>27.67</v>
      </c>
    </row>
    <row r="3033" spans="1:4" x14ac:dyDescent="0.25">
      <c r="A3033" s="947">
        <v>102077</v>
      </c>
      <c r="B3033" s="945" t="s">
        <v>52075</v>
      </c>
      <c r="C3033" s="947" t="s">
        <v>20</v>
      </c>
      <c r="D3033" s="948">
        <v>6007.7</v>
      </c>
    </row>
    <row r="3034" spans="1:4" x14ac:dyDescent="0.25">
      <c r="A3034" s="947">
        <v>102073</v>
      </c>
      <c r="B3034" s="945" t="s">
        <v>52076</v>
      </c>
      <c r="C3034" s="947" t="s">
        <v>20</v>
      </c>
      <c r="D3034" s="948">
        <v>4346.37</v>
      </c>
    </row>
    <row r="3035" spans="1:4" x14ac:dyDescent="0.25">
      <c r="A3035" s="947">
        <v>102079</v>
      </c>
      <c r="B3035" s="945" t="s">
        <v>52415</v>
      </c>
      <c r="C3035" s="947" t="s">
        <v>20</v>
      </c>
      <c r="D3035" s="948">
        <v>5897.3</v>
      </c>
    </row>
    <row r="3036" spans="1:4" x14ac:dyDescent="0.25">
      <c r="A3036" s="947">
        <v>102075</v>
      </c>
      <c r="B3036" s="945" t="s">
        <v>52416</v>
      </c>
      <c r="C3036" s="947" t="s">
        <v>20</v>
      </c>
      <c r="D3036" s="948">
        <v>5360.01</v>
      </c>
    </row>
    <row r="3037" spans="1:4" x14ac:dyDescent="0.25">
      <c r="A3037" s="947">
        <v>102078</v>
      </c>
      <c r="B3037" s="945" t="s">
        <v>52417</v>
      </c>
      <c r="C3037" s="947" t="s">
        <v>20</v>
      </c>
      <c r="D3037" s="948">
        <v>6161.76</v>
      </c>
    </row>
    <row r="3038" spans="1:4" x14ac:dyDescent="0.25">
      <c r="A3038" s="947">
        <v>102074</v>
      </c>
      <c r="B3038" s="945" t="s">
        <v>52418</v>
      </c>
      <c r="C3038" s="947" t="s">
        <v>20</v>
      </c>
      <c r="D3038" s="948">
        <v>5176.17</v>
      </c>
    </row>
    <row r="3039" spans="1:4" x14ac:dyDescent="0.25">
      <c r="A3039" s="947">
        <v>102080</v>
      </c>
      <c r="B3039" s="945" t="s">
        <v>52419</v>
      </c>
      <c r="C3039" s="947" t="s">
        <v>20</v>
      </c>
      <c r="D3039" s="948">
        <v>5105.6400000000003</v>
      </c>
    </row>
    <row r="3040" spans="1:4" x14ac:dyDescent="0.25">
      <c r="A3040" s="947">
        <v>102076</v>
      </c>
      <c r="B3040" s="945" t="s">
        <v>52420</v>
      </c>
      <c r="C3040" s="947" t="s">
        <v>20</v>
      </c>
      <c r="D3040" s="948">
        <v>5476.96</v>
      </c>
    </row>
    <row r="3041" spans="1:4" x14ac:dyDescent="0.25">
      <c r="A3041" s="947">
        <v>102084</v>
      </c>
      <c r="B3041" s="945" t="s">
        <v>50848</v>
      </c>
      <c r="C3041" s="947" t="s">
        <v>4</v>
      </c>
      <c r="D3041" s="948">
        <v>0</v>
      </c>
    </row>
    <row r="3042" spans="1:4" x14ac:dyDescent="0.25">
      <c r="A3042" s="947">
        <v>102082</v>
      </c>
      <c r="B3042" s="945" t="s">
        <v>50849</v>
      </c>
      <c r="C3042" s="947" t="s">
        <v>4</v>
      </c>
      <c r="D3042" s="948">
        <v>0</v>
      </c>
    </row>
    <row r="3043" spans="1:4" x14ac:dyDescent="0.25">
      <c r="A3043" s="947">
        <v>102081</v>
      </c>
      <c r="B3043" s="945" t="s">
        <v>50850</v>
      </c>
      <c r="C3043" s="947" t="s">
        <v>4</v>
      </c>
      <c r="D3043" s="948">
        <v>0</v>
      </c>
    </row>
    <row r="3044" spans="1:4" x14ac:dyDescent="0.25">
      <c r="A3044" s="947">
        <v>102092</v>
      </c>
      <c r="B3044" s="945" t="s">
        <v>50851</v>
      </c>
      <c r="C3044" s="947" t="s">
        <v>4</v>
      </c>
      <c r="D3044" s="948">
        <v>0</v>
      </c>
    </row>
    <row r="3045" spans="1:4" x14ac:dyDescent="0.25">
      <c r="A3045" s="947">
        <v>102089</v>
      </c>
      <c r="B3045" s="945" t="s">
        <v>25620</v>
      </c>
      <c r="C3045" s="947" t="s">
        <v>3</v>
      </c>
      <c r="D3045" s="948">
        <v>195.67</v>
      </c>
    </row>
    <row r="3046" spans="1:4" x14ac:dyDescent="0.25">
      <c r="A3046" s="947">
        <v>102090</v>
      </c>
      <c r="B3046" s="945" t="s">
        <v>25621</v>
      </c>
      <c r="C3046" s="947" t="s">
        <v>3</v>
      </c>
      <c r="D3046" s="948">
        <v>150.82</v>
      </c>
    </row>
    <row r="3047" spans="1:4" x14ac:dyDescent="0.25">
      <c r="A3047" s="947">
        <v>102086</v>
      </c>
      <c r="B3047" s="945" t="s">
        <v>25618</v>
      </c>
      <c r="C3047" s="947" t="s">
        <v>3</v>
      </c>
      <c r="D3047" s="948">
        <v>208.72</v>
      </c>
    </row>
    <row r="3048" spans="1:4" x14ac:dyDescent="0.25">
      <c r="A3048" s="947">
        <v>102087</v>
      </c>
      <c r="B3048" s="945" t="s">
        <v>25619</v>
      </c>
      <c r="C3048" s="947" t="s">
        <v>3</v>
      </c>
      <c r="D3048" s="948">
        <v>169.18</v>
      </c>
    </row>
    <row r="3049" spans="1:4" x14ac:dyDescent="0.25">
      <c r="A3049" s="947">
        <v>102091</v>
      </c>
      <c r="B3049" s="945" t="s">
        <v>40440</v>
      </c>
      <c r="C3049" s="947" t="s">
        <v>3</v>
      </c>
      <c r="D3049" s="948">
        <v>313.94</v>
      </c>
    </row>
    <row r="3050" spans="1:4" x14ac:dyDescent="0.25">
      <c r="A3050" s="947">
        <v>102088</v>
      </c>
      <c r="B3050" s="945" t="s">
        <v>40439</v>
      </c>
      <c r="C3050" s="947" t="s">
        <v>3</v>
      </c>
      <c r="D3050" s="948">
        <v>270.04000000000002</v>
      </c>
    </row>
    <row r="3051" spans="1:4" x14ac:dyDescent="0.25">
      <c r="A3051" s="947">
        <v>101997</v>
      </c>
      <c r="B3051" s="945" t="s">
        <v>25566</v>
      </c>
      <c r="C3051" s="947" t="s">
        <v>3</v>
      </c>
      <c r="D3051" s="948">
        <v>206.74</v>
      </c>
    </row>
    <row r="3052" spans="1:4" x14ac:dyDescent="0.25">
      <c r="A3052" s="947">
        <v>101998</v>
      </c>
      <c r="B3052" s="945" t="s">
        <v>25567</v>
      </c>
      <c r="C3052" s="947" t="s">
        <v>3</v>
      </c>
      <c r="D3052" s="948">
        <v>159.35</v>
      </c>
    </row>
    <row r="3053" spans="1:4" x14ac:dyDescent="0.25">
      <c r="A3053" s="947">
        <v>101999</v>
      </c>
      <c r="B3053" s="945" t="s">
        <v>25568</v>
      </c>
      <c r="C3053" s="947" t="s">
        <v>3</v>
      </c>
      <c r="D3053" s="948">
        <v>369.64</v>
      </c>
    </row>
    <row r="3054" spans="1:4" x14ac:dyDescent="0.25">
      <c r="A3054" s="947">
        <v>101994</v>
      </c>
      <c r="B3054" s="945" t="s">
        <v>25563</v>
      </c>
      <c r="C3054" s="947" t="s">
        <v>3</v>
      </c>
      <c r="D3054" s="948">
        <v>216.7</v>
      </c>
    </row>
    <row r="3055" spans="1:4" x14ac:dyDescent="0.25">
      <c r="A3055" s="947">
        <v>101995</v>
      </c>
      <c r="B3055" s="945" t="s">
        <v>25564</v>
      </c>
      <c r="C3055" s="947" t="s">
        <v>3</v>
      </c>
      <c r="D3055" s="948">
        <v>174.43</v>
      </c>
    </row>
    <row r="3056" spans="1:4" x14ac:dyDescent="0.25">
      <c r="A3056" s="947">
        <v>101996</v>
      </c>
      <c r="B3056" s="945" t="s">
        <v>25565</v>
      </c>
      <c r="C3056" s="947" t="s">
        <v>3</v>
      </c>
      <c r="D3056" s="948">
        <v>289.43</v>
      </c>
    </row>
    <row r="3057" spans="1:4" x14ac:dyDescent="0.25">
      <c r="A3057" s="947">
        <v>101991</v>
      </c>
      <c r="B3057" s="945" t="s">
        <v>25560</v>
      </c>
      <c r="C3057" s="947" t="s">
        <v>3</v>
      </c>
      <c r="D3057" s="948">
        <v>207.52</v>
      </c>
    </row>
    <row r="3058" spans="1:4" x14ac:dyDescent="0.25">
      <c r="A3058" s="947">
        <v>101992</v>
      </c>
      <c r="B3058" s="945" t="s">
        <v>25561</v>
      </c>
      <c r="C3058" s="947" t="s">
        <v>3</v>
      </c>
      <c r="D3058" s="948">
        <v>161.18</v>
      </c>
    </row>
    <row r="3059" spans="1:4" x14ac:dyDescent="0.25">
      <c r="A3059" s="947">
        <v>101993</v>
      </c>
      <c r="B3059" s="945" t="s">
        <v>25562</v>
      </c>
      <c r="C3059" s="947" t="s">
        <v>3</v>
      </c>
      <c r="D3059" s="948">
        <v>345.37</v>
      </c>
    </row>
    <row r="3060" spans="1:4" x14ac:dyDescent="0.25">
      <c r="A3060" s="947">
        <v>101988</v>
      </c>
      <c r="B3060" s="945" t="s">
        <v>25557</v>
      </c>
      <c r="C3060" s="947" t="s">
        <v>3</v>
      </c>
      <c r="D3060" s="948">
        <v>206.76</v>
      </c>
    </row>
    <row r="3061" spans="1:4" x14ac:dyDescent="0.25">
      <c r="A3061" s="947">
        <v>101989</v>
      </c>
      <c r="B3061" s="945" t="s">
        <v>25558</v>
      </c>
      <c r="C3061" s="947" t="s">
        <v>3</v>
      </c>
      <c r="D3061" s="948">
        <v>169.1</v>
      </c>
    </row>
    <row r="3062" spans="1:4" x14ac:dyDescent="0.25">
      <c r="A3062" s="947">
        <v>101990</v>
      </c>
      <c r="B3062" s="945" t="s">
        <v>25559</v>
      </c>
      <c r="C3062" s="947" t="s">
        <v>3</v>
      </c>
      <c r="D3062" s="948">
        <v>269.95</v>
      </c>
    </row>
    <row r="3063" spans="1:4" x14ac:dyDescent="0.25">
      <c r="A3063" s="947">
        <v>101985</v>
      </c>
      <c r="B3063" s="945" t="s">
        <v>25554</v>
      </c>
      <c r="C3063" s="947" t="s">
        <v>3</v>
      </c>
      <c r="D3063" s="948">
        <v>204.4</v>
      </c>
    </row>
    <row r="3064" spans="1:4" x14ac:dyDescent="0.25">
      <c r="A3064" s="947">
        <v>101986</v>
      </c>
      <c r="B3064" s="945" t="s">
        <v>25555</v>
      </c>
      <c r="C3064" s="947" t="s">
        <v>3</v>
      </c>
      <c r="D3064" s="948">
        <v>155.91999999999999</v>
      </c>
    </row>
    <row r="3065" spans="1:4" x14ac:dyDescent="0.25">
      <c r="A3065" s="947">
        <v>101987</v>
      </c>
      <c r="B3065" s="945" t="s">
        <v>25556</v>
      </c>
      <c r="C3065" s="947" t="s">
        <v>3</v>
      </c>
      <c r="D3065" s="948">
        <v>294.83999999999997</v>
      </c>
    </row>
    <row r="3066" spans="1:4" x14ac:dyDescent="0.25">
      <c r="A3066" s="947">
        <v>101969</v>
      </c>
      <c r="B3066" s="945" t="s">
        <v>25544</v>
      </c>
      <c r="C3066" s="947" t="s">
        <v>3</v>
      </c>
      <c r="D3066" s="948">
        <v>196.47</v>
      </c>
    </row>
    <row r="3067" spans="1:4" x14ac:dyDescent="0.25">
      <c r="A3067" s="947">
        <v>101971</v>
      </c>
      <c r="B3067" s="945" t="s">
        <v>25545</v>
      </c>
      <c r="C3067" s="947" t="s">
        <v>3</v>
      </c>
      <c r="D3067" s="948">
        <v>158.33000000000001</v>
      </c>
    </row>
    <row r="3068" spans="1:4" x14ac:dyDescent="0.25">
      <c r="A3068" s="947">
        <v>101973</v>
      </c>
      <c r="B3068" s="945" t="s">
        <v>25546</v>
      </c>
      <c r="C3068" s="947" t="s">
        <v>3</v>
      </c>
      <c r="D3068" s="948">
        <v>250.7</v>
      </c>
    </row>
    <row r="3069" spans="1:4" x14ac:dyDescent="0.25">
      <c r="A3069" s="947">
        <v>102072</v>
      </c>
      <c r="B3069" s="945" t="s">
        <v>25617</v>
      </c>
      <c r="C3069" s="947" t="s">
        <v>3</v>
      </c>
      <c r="D3069" s="948">
        <v>223.24</v>
      </c>
    </row>
    <row r="3070" spans="1:4" x14ac:dyDescent="0.25">
      <c r="A3070" s="947">
        <v>102070</v>
      </c>
      <c r="B3070" s="945" t="s">
        <v>25615</v>
      </c>
      <c r="C3070" s="947" t="s">
        <v>3</v>
      </c>
      <c r="D3070" s="948">
        <v>262.20999999999998</v>
      </c>
    </row>
    <row r="3071" spans="1:4" x14ac:dyDescent="0.25">
      <c r="A3071" s="947">
        <v>102071</v>
      </c>
      <c r="B3071" s="945" t="s">
        <v>25616</v>
      </c>
      <c r="C3071" s="947" t="s">
        <v>3</v>
      </c>
      <c r="D3071" s="948">
        <v>234.15</v>
      </c>
    </row>
    <row r="3072" spans="1:4" x14ac:dyDescent="0.25">
      <c r="A3072" s="947">
        <v>102068</v>
      </c>
      <c r="B3072" s="945" t="s">
        <v>25613</v>
      </c>
      <c r="C3072" s="947" t="s">
        <v>3</v>
      </c>
      <c r="D3072" s="948">
        <v>331.96</v>
      </c>
    </row>
    <row r="3073" spans="1:4" x14ac:dyDescent="0.25">
      <c r="A3073" s="947">
        <v>102069</v>
      </c>
      <c r="B3073" s="945" t="s">
        <v>25614</v>
      </c>
      <c r="C3073" s="947" t="s">
        <v>3</v>
      </c>
      <c r="D3073" s="948">
        <v>302.95999999999998</v>
      </c>
    </row>
    <row r="3074" spans="1:4" x14ac:dyDescent="0.25">
      <c r="A3074" s="947">
        <v>102066</v>
      </c>
      <c r="B3074" s="945" t="s">
        <v>25611</v>
      </c>
      <c r="C3074" s="947" t="s">
        <v>3</v>
      </c>
      <c r="D3074" s="948">
        <v>619.99</v>
      </c>
    </row>
    <row r="3075" spans="1:4" x14ac:dyDescent="0.25">
      <c r="A3075" s="947">
        <v>102067</v>
      </c>
      <c r="B3075" s="945" t="s">
        <v>25612</v>
      </c>
      <c r="C3075" s="947" t="s">
        <v>3</v>
      </c>
      <c r="D3075" s="948">
        <v>526.99</v>
      </c>
    </row>
    <row r="3076" spans="1:4" x14ac:dyDescent="0.25">
      <c r="A3076" s="947">
        <v>102065</v>
      </c>
      <c r="B3076" s="945" t="s">
        <v>25610</v>
      </c>
      <c r="C3076" s="947" t="s">
        <v>3</v>
      </c>
      <c r="D3076" s="948">
        <v>235.67</v>
      </c>
    </row>
    <row r="3077" spans="1:4" x14ac:dyDescent="0.25">
      <c r="A3077" s="947">
        <v>102063</v>
      </c>
      <c r="B3077" s="945" t="s">
        <v>25608</v>
      </c>
      <c r="C3077" s="947" t="s">
        <v>3</v>
      </c>
      <c r="D3077" s="948">
        <v>281.61</v>
      </c>
    </row>
    <row r="3078" spans="1:4" x14ac:dyDescent="0.25">
      <c r="A3078" s="947">
        <v>102064</v>
      </c>
      <c r="B3078" s="945" t="s">
        <v>25609</v>
      </c>
      <c r="C3078" s="947" t="s">
        <v>3</v>
      </c>
      <c r="D3078" s="948">
        <v>252.11</v>
      </c>
    </row>
    <row r="3079" spans="1:4" x14ac:dyDescent="0.25">
      <c r="A3079" s="947">
        <v>102061</v>
      </c>
      <c r="B3079" s="945" t="s">
        <v>25606</v>
      </c>
      <c r="C3079" s="947" t="s">
        <v>3</v>
      </c>
      <c r="D3079" s="948">
        <v>356.61</v>
      </c>
    </row>
    <row r="3080" spans="1:4" x14ac:dyDescent="0.25">
      <c r="A3080" s="947">
        <v>102062</v>
      </c>
      <c r="B3080" s="945" t="s">
        <v>25607</v>
      </c>
      <c r="C3080" s="947" t="s">
        <v>3</v>
      </c>
      <c r="D3080" s="948">
        <v>329.17</v>
      </c>
    </row>
    <row r="3081" spans="1:4" x14ac:dyDescent="0.25">
      <c r="A3081" s="947">
        <v>102059</v>
      </c>
      <c r="B3081" s="945" t="s">
        <v>25604</v>
      </c>
      <c r="C3081" s="947" t="s">
        <v>3</v>
      </c>
      <c r="D3081" s="948">
        <v>593.26</v>
      </c>
    </row>
    <row r="3082" spans="1:4" x14ac:dyDescent="0.25">
      <c r="A3082" s="947">
        <v>102060</v>
      </c>
      <c r="B3082" s="945" t="s">
        <v>25605</v>
      </c>
      <c r="C3082" s="947" t="s">
        <v>3</v>
      </c>
      <c r="D3082" s="948">
        <v>494.87</v>
      </c>
    </row>
    <row r="3083" spans="1:4" x14ac:dyDescent="0.25">
      <c r="A3083" s="947">
        <v>102052</v>
      </c>
      <c r="B3083" s="945" t="s">
        <v>25603</v>
      </c>
      <c r="C3083" s="947" t="s">
        <v>3</v>
      </c>
      <c r="D3083" s="948">
        <v>230.73</v>
      </c>
    </row>
    <row r="3084" spans="1:4" x14ac:dyDescent="0.25">
      <c r="A3084" s="947">
        <v>102050</v>
      </c>
      <c r="B3084" s="945" t="s">
        <v>25601</v>
      </c>
      <c r="C3084" s="947" t="s">
        <v>3</v>
      </c>
      <c r="D3084" s="948">
        <v>278.33999999999997</v>
      </c>
    </row>
    <row r="3085" spans="1:4" x14ac:dyDescent="0.25">
      <c r="A3085" s="947">
        <v>102051</v>
      </c>
      <c r="B3085" s="945" t="s">
        <v>25602</v>
      </c>
      <c r="C3085" s="947" t="s">
        <v>3</v>
      </c>
      <c r="D3085" s="948">
        <v>247.81</v>
      </c>
    </row>
    <row r="3086" spans="1:4" x14ac:dyDescent="0.25">
      <c r="A3086" s="947">
        <v>102048</v>
      </c>
      <c r="B3086" s="945" t="s">
        <v>25599</v>
      </c>
      <c r="C3086" s="947" t="s">
        <v>3</v>
      </c>
      <c r="D3086" s="948">
        <v>363.54</v>
      </c>
    </row>
    <row r="3087" spans="1:4" x14ac:dyDescent="0.25">
      <c r="A3087" s="947">
        <v>102049</v>
      </c>
      <c r="B3087" s="945" t="s">
        <v>25600</v>
      </c>
      <c r="C3087" s="947" t="s">
        <v>3</v>
      </c>
      <c r="D3087" s="948">
        <v>322.10000000000002</v>
      </c>
    </row>
    <row r="3088" spans="1:4" x14ac:dyDescent="0.25">
      <c r="A3088" s="947">
        <v>102046</v>
      </c>
      <c r="B3088" s="945" t="s">
        <v>25597</v>
      </c>
      <c r="C3088" s="947" t="s">
        <v>3</v>
      </c>
      <c r="D3088" s="948">
        <v>697.38</v>
      </c>
    </row>
    <row r="3089" spans="1:4" x14ac:dyDescent="0.25">
      <c r="A3089" s="947">
        <v>102047</v>
      </c>
      <c r="B3089" s="945" t="s">
        <v>25598</v>
      </c>
      <c r="C3089" s="947" t="s">
        <v>3</v>
      </c>
      <c r="D3089" s="948">
        <v>590.13</v>
      </c>
    </row>
    <row r="3090" spans="1:4" x14ac:dyDescent="0.25">
      <c r="A3090" s="947">
        <v>102045</v>
      </c>
      <c r="B3090" s="945" t="s">
        <v>25596</v>
      </c>
      <c r="C3090" s="947" t="s">
        <v>3</v>
      </c>
      <c r="D3090" s="948">
        <v>251.62</v>
      </c>
    </row>
    <row r="3091" spans="1:4" x14ac:dyDescent="0.25">
      <c r="A3091" s="947">
        <v>102043</v>
      </c>
      <c r="B3091" s="945" t="s">
        <v>25594</v>
      </c>
      <c r="C3091" s="947" t="s">
        <v>3</v>
      </c>
      <c r="D3091" s="948">
        <v>298.76</v>
      </c>
    </row>
    <row r="3092" spans="1:4" x14ac:dyDescent="0.25">
      <c r="A3092" s="947">
        <v>102044</v>
      </c>
      <c r="B3092" s="945" t="s">
        <v>25595</v>
      </c>
      <c r="C3092" s="947" t="s">
        <v>3</v>
      </c>
      <c r="D3092" s="948">
        <v>269.3</v>
      </c>
    </row>
    <row r="3093" spans="1:4" x14ac:dyDescent="0.25">
      <c r="A3093" s="947">
        <v>102041</v>
      </c>
      <c r="B3093" s="945" t="s">
        <v>25592</v>
      </c>
      <c r="C3093" s="947" t="s">
        <v>3</v>
      </c>
      <c r="D3093" s="948">
        <v>386.8</v>
      </c>
    </row>
    <row r="3094" spans="1:4" x14ac:dyDescent="0.25">
      <c r="A3094" s="947">
        <v>102042</v>
      </c>
      <c r="B3094" s="945" t="s">
        <v>25593</v>
      </c>
      <c r="C3094" s="947" t="s">
        <v>3</v>
      </c>
      <c r="D3094" s="948">
        <v>348.24</v>
      </c>
    </row>
    <row r="3095" spans="1:4" x14ac:dyDescent="0.25">
      <c r="A3095" s="947">
        <v>102039</v>
      </c>
      <c r="B3095" s="945" t="s">
        <v>25590</v>
      </c>
      <c r="C3095" s="947" t="s">
        <v>3</v>
      </c>
      <c r="D3095" s="948">
        <v>640.1</v>
      </c>
    </row>
    <row r="3096" spans="1:4" x14ac:dyDescent="0.25">
      <c r="A3096" s="947">
        <v>102040</v>
      </c>
      <c r="B3096" s="945" t="s">
        <v>25591</v>
      </c>
      <c r="C3096" s="947" t="s">
        <v>3</v>
      </c>
      <c r="D3096" s="948">
        <v>529.48</v>
      </c>
    </row>
    <row r="3097" spans="1:4" x14ac:dyDescent="0.25">
      <c r="A3097" s="947">
        <v>102038</v>
      </c>
      <c r="B3097" s="945" t="s">
        <v>25589</v>
      </c>
      <c r="C3097" s="947" t="s">
        <v>3</v>
      </c>
      <c r="D3097" s="948">
        <v>243.63</v>
      </c>
    </row>
    <row r="3098" spans="1:4" x14ac:dyDescent="0.25">
      <c r="A3098" s="947">
        <v>102036</v>
      </c>
      <c r="B3098" s="945" t="s">
        <v>25587</v>
      </c>
      <c r="C3098" s="947" t="s">
        <v>3</v>
      </c>
      <c r="D3098" s="948">
        <v>291.38</v>
      </c>
    </row>
    <row r="3099" spans="1:4" x14ac:dyDescent="0.25">
      <c r="A3099" s="947">
        <v>102037</v>
      </c>
      <c r="B3099" s="945" t="s">
        <v>25588</v>
      </c>
      <c r="C3099" s="947" t="s">
        <v>3</v>
      </c>
      <c r="D3099" s="948">
        <v>260.76</v>
      </c>
    </row>
    <row r="3100" spans="1:4" x14ac:dyDescent="0.25">
      <c r="A3100" s="947">
        <v>102016</v>
      </c>
      <c r="B3100" s="945" t="s">
        <v>25585</v>
      </c>
      <c r="C3100" s="947" t="s">
        <v>3</v>
      </c>
      <c r="D3100" s="948">
        <v>374.07</v>
      </c>
    </row>
    <row r="3101" spans="1:4" x14ac:dyDescent="0.25">
      <c r="A3101" s="947">
        <v>102017</v>
      </c>
      <c r="B3101" s="945" t="s">
        <v>25586</v>
      </c>
      <c r="C3101" s="947" t="s">
        <v>3</v>
      </c>
      <c r="D3101" s="948">
        <v>337.48</v>
      </c>
    </row>
    <row r="3102" spans="1:4" x14ac:dyDescent="0.25">
      <c r="A3102" s="947">
        <v>102014</v>
      </c>
      <c r="B3102" s="945" t="s">
        <v>25583</v>
      </c>
      <c r="C3102" s="947" t="s">
        <v>3</v>
      </c>
      <c r="D3102" s="948">
        <v>684.84</v>
      </c>
    </row>
    <row r="3103" spans="1:4" x14ac:dyDescent="0.25">
      <c r="A3103" s="947">
        <v>102015</v>
      </c>
      <c r="B3103" s="945" t="s">
        <v>25584</v>
      </c>
      <c r="C3103" s="947" t="s">
        <v>3</v>
      </c>
      <c r="D3103" s="948">
        <v>570.29999999999995</v>
      </c>
    </row>
    <row r="3104" spans="1:4" x14ac:dyDescent="0.25">
      <c r="A3104" s="947">
        <v>102013</v>
      </c>
      <c r="B3104" s="945" t="s">
        <v>25582</v>
      </c>
      <c r="C3104" s="947" t="s">
        <v>3</v>
      </c>
      <c r="D3104" s="948">
        <v>255.44</v>
      </c>
    </row>
    <row r="3105" spans="1:4" x14ac:dyDescent="0.25">
      <c r="A3105" s="947">
        <v>102011</v>
      </c>
      <c r="B3105" s="945" t="s">
        <v>25580</v>
      </c>
      <c r="C3105" s="947" t="s">
        <v>3</v>
      </c>
      <c r="D3105" s="948">
        <v>303.06</v>
      </c>
    </row>
    <row r="3106" spans="1:4" x14ac:dyDescent="0.25">
      <c r="A3106" s="947">
        <v>102012</v>
      </c>
      <c r="B3106" s="945" t="s">
        <v>25581</v>
      </c>
      <c r="C3106" s="947" t="s">
        <v>3</v>
      </c>
      <c r="D3106" s="948">
        <v>272.52</v>
      </c>
    </row>
    <row r="3107" spans="1:4" x14ac:dyDescent="0.25">
      <c r="A3107" s="947">
        <v>102009</v>
      </c>
      <c r="B3107" s="945" t="s">
        <v>25578</v>
      </c>
      <c r="C3107" s="947" t="s">
        <v>3</v>
      </c>
      <c r="D3107" s="948">
        <v>389.18</v>
      </c>
    </row>
    <row r="3108" spans="1:4" x14ac:dyDescent="0.25">
      <c r="A3108" s="947">
        <v>102010</v>
      </c>
      <c r="B3108" s="945" t="s">
        <v>25579</v>
      </c>
      <c r="C3108" s="947" t="s">
        <v>3</v>
      </c>
      <c r="D3108" s="948">
        <v>354.16</v>
      </c>
    </row>
    <row r="3109" spans="1:4" x14ac:dyDescent="0.25">
      <c r="A3109" s="947">
        <v>102007</v>
      </c>
      <c r="B3109" s="945" t="s">
        <v>25576</v>
      </c>
      <c r="C3109" s="947" t="s">
        <v>3</v>
      </c>
      <c r="D3109" s="948">
        <v>614.29</v>
      </c>
    </row>
    <row r="3110" spans="1:4" x14ac:dyDescent="0.25">
      <c r="A3110" s="947">
        <v>102008</v>
      </c>
      <c r="B3110" s="945" t="s">
        <v>25577</v>
      </c>
      <c r="C3110" s="947" t="s">
        <v>3</v>
      </c>
      <c r="D3110" s="948">
        <v>509.43</v>
      </c>
    </row>
    <row r="3111" spans="1:4" x14ac:dyDescent="0.25">
      <c r="A3111" s="947">
        <v>101975</v>
      </c>
      <c r="B3111" s="945" t="s">
        <v>25548</v>
      </c>
      <c r="C3111" s="947" t="s">
        <v>3</v>
      </c>
      <c r="D3111" s="948">
        <v>522.63</v>
      </c>
    </row>
    <row r="3112" spans="1:4" x14ac:dyDescent="0.25">
      <c r="A3112" s="947">
        <v>102006</v>
      </c>
      <c r="B3112" s="945" t="s">
        <v>25575</v>
      </c>
      <c r="C3112" s="947" t="s">
        <v>3</v>
      </c>
      <c r="D3112" s="948">
        <v>247.51</v>
      </c>
    </row>
    <row r="3113" spans="1:4" x14ac:dyDescent="0.25">
      <c r="A3113" s="947">
        <v>102004</v>
      </c>
      <c r="B3113" s="945" t="s">
        <v>25573</v>
      </c>
      <c r="C3113" s="947" t="s">
        <v>3</v>
      </c>
      <c r="D3113" s="948">
        <v>296.77</v>
      </c>
    </row>
    <row r="3114" spans="1:4" x14ac:dyDescent="0.25">
      <c r="A3114" s="947">
        <v>102005</v>
      </c>
      <c r="B3114" s="945" t="s">
        <v>25574</v>
      </c>
      <c r="C3114" s="947" t="s">
        <v>3</v>
      </c>
      <c r="D3114" s="948">
        <v>266.49</v>
      </c>
    </row>
    <row r="3115" spans="1:4" x14ac:dyDescent="0.25">
      <c r="A3115" s="947">
        <v>102002</v>
      </c>
      <c r="B3115" s="945" t="s">
        <v>25571</v>
      </c>
      <c r="C3115" s="947" t="s">
        <v>3</v>
      </c>
      <c r="D3115" s="948">
        <v>374.49</v>
      </c>
    </row>
    <row r="3116" spans="1:4" x14ac:dyDescent="0.25">
      <c r="A3116" s="947">
        <v>102003</v>
      </c>
      <c r="B3116" s="945" t="s">
        <v>25572</v>
      </c>
      <c r="C3116" s="947" t="s">
        <v>3</v>
      </c>
      <c r="D3116" s="948">
        <v>340.42</v>
      </c>
    </row>
    <row r="3117" spans="1:4" x14ac:dyDescent="0.25">
      <c r="A3117" s="947">
        <v>102000</v>
      </c>
      <c r="B3117" s="945" t="s">
        <v>25569</v>
      </c>
      <c r="C3117" s="947" t="s">
        <v>3</v>
      </c>
      <c r="D3117" s="948">
        <v>634.32000000000005</v>
      </c>
    </row>
    <row r="3118" spans="1:4" x14ac:dyDescent="0.25">
      <c r="A3118" s="947">
        <v>102001</v>
      </c>
      <c r="B3118" s="945" t="s">
        <v>25570</v>
      </c>
      <c r="C3118" s="947" t="s">
        <v>3</v>
      </c>
      <c r="D3118" s="948">
        <v>541.45000000000005</v>
      </c>
    </row>
    <row r="3119" spans="1:4" x14ac:dyDescent="0.25">
      <c r="A3119" s="947">
        <v>101983</v>
      </c>
      <c r="B3119" s="945" t="s">
        <v>25553</v>
      </c>
      <c r="C3119" s="947" t="s">
        <v>3</v>
      </c>
      <c r="D3119" s="948">
        <v>259.20999999999998</v>
      </c>
    </row>
    <row r="3120" spans="1:4" x14ac:dyDescent="0.25">
      <c r="A3120" s="947">
        <v>101981</v>
      </c>
      <c r="B3120" s="945" t="s">
        <v>25551</v>
      </c>
      <c r="C3120" s="947" t="s">
        <v>3</v>
      </c>
      <c r="D3120" s="948">
        <v>307.05</v>
      </c>
    </row>
    <row r="3121" spans="1:4" x14ac:dyDescent="0.25">
      <c r="A3121" s="947">
        <v>101982</v>
      </c>
      <c r="B3121" s="945" t="s">
        <v>25552</v>
      </c>
      <c r="C3121" s="947" t="s">
        <v>3</v>
      </c>
      <c r="D3121" s="948">
        <v>277.64999999999998</v>
      </c>
    </row>
    <row r="3122" spans="1:4" x14ac:dyDescent="0.25">
      <c r="A3122" s="947">
        <v>101977</v>
      </c>
      <c r="B3122" s="945" t="s">
        <v>25549</v>
      </c>
      <c r="C3122" s="947" t="s">
        <v>3</v>
      </c>
      <c r="D3122" s="948">
        <v>386.65</v>
      </c>
    </row>
    <row r="3123" spans="1:4" x14ac:dyDescent="0.25">
      <c r="A3123" s="947">
        <v>101980</v>
      </c>
      <c r="B3123" s="945" t="s">
        <v>25550</v>
      </c>
      <c r="C3123" s="947" t="s">
        <v>3</v>
      </c>
      <c r="D3123" s="948">
        <v>355.16</v>
      </c>
    </row>
    <row r="3124" spans="1:4" x14ac:dyDescent="0.25">
      <c r="A3124" s="947">
        <v>101974</v>
      </c>
      <c r="B3124" s="945" t="s">
        <v>25547</v>
      </c>
      <c r="C3124" s="947" t="s">
        <v>3</v>
      </c>
      <c r="D3124" s="948">
        <v>619.79</v>
      </c>
    </row>
    <row r="3125" spans="1:4" x14ac:dyDescent="0.25">
      <c r="A3125" s="947">
        <v>101114</v>
      </c>
      <c r="B3125" s="945" t="s">
        <v>24355</v>
      </c>
      <c r="C3125" s="947" t="s">
        <v>20</v>
      </c>
      <c r="D3125" s="948">
        <v>5.51</v>
      </c>
    </row>
    <row r="3126" spans="1:4" x14ac:dyDescent="0.25">
      <c r="A3126" s="947">
        <v>101118</v>
      </c>
      <c r="B3126" s="945" t="s">
        <v>24359</v>
      </c>
      <c r="C3126" s="947" t="s">
        <v>20</v>
      </c>
      <c r="D3126" s="948">
        <v>4.7</v>
      </c>
    </row>
    <row r="3127" spans="1:4" x14ac:dyDescent="0.25">
      <c r="A3127" s="947">
        <v>101115</v>
      </c>
      <c r="B3127" s="945" t="s">
        <v>24356</v>
      </c>
      <c r="C3127" s="947" t="s">
        <v>20</v>
      </c>
      <c r="D3127" s="948">
        <v>4.5599999999999996</v>
      </c>
    </row>
    <row r="3128" spans="1:4" x14ac:dyDescent="0.25">
      <c r="A3128" s="947">
        <v>101116</v>
      </c>
      <c r="B3128" s="945" t="s">
        <v>24357</v>
      </c>
      <c r="C3128" s="947" t="s">
        <v>20</v>
      </c>
      <c r="D3128" s="948">
        <v>2.83</v>
      </c>
    </row>
    <row r="3129" spans="1:4" x14ac:dyDescent="0.25">
      <c r="A3129" s="947">
        <v>101117</v>
      </c>
      <c r="B3129" s="945" t="s">
        <v>24358</v>
      </c>
      <c r="C3129" s="947" t="s">
        <v>20</v>
      </c>
      <c r="D3129" s="948">
        <v>3.89</v>
      </c>
    </row>
    <row r="3130" spans="1:4" x14ac:dyDescent="0.25">
      <c r="A3130" s="947">
        <v>101139</v>
      </c>
      <c r="B3130" s="945" t="s">
        <v>24380</v>
      </c>
      <c r="C3130" s="947" t="s">
        <v>20</v>
      </c>
      <c r="D3130" s="948">
        <v>24.43</v>
      </c>
    </row>
    <row r="3131" spans="1:4" x14ac:dyDescent="0.25">
      <c r="A3131" s="947">
        <v>101124</v>
      </c>
      <c r="B3131" s="945" t="s">
        <v>24365</v>
      </c>
      <c r="C3131" s="947" t="s">
        <v>20</v>
      </c>
      <c r="D3131" s="948">
        <v>18.09</v>
      </c>
    </row>
    <row r="3132" spans="1:4" x14ac:dyDescent="0.25">
      <c r="A3132" s="947">
        <v>101128</v>
      </c>
      <c r="B3132" s="945" t="s">
        <v>24369</v>
      </c>
      <c r="C3132" s="947" t="s">
        <v>20</v>
      </c>
      <c r="D3132" s="948">
        <v>17.28</v>
      </c>
    </row>
    <row r="3133" spans="1:4" x14ac:dyDescent="0.25">
      <c r="A3133" s="947">
        <v>101125</v>
      </c>
      <c r="B3133" s="945" t="s">
        <v>24366</v>
      </c>
      <c r="C3133" s="947" t="s">
        <v>20</v>
      </c>
      <c r="D3133" s="948">
        <v>17.14</v>
      </c>
    </row>
    <row r="3134" spans="1:4" x14ac:dyDescent="0.25">
      <c r="A3134" s="947">
        <v>101126</v>
      </c>
      <c r="B3134" s="945" t="s">
        <v>24367</v>
      </c>
      <c r="C3134" s="947" t="s">
        <v>20</v>
      </c>
      <c r="D3134" s="948">
        <v>15.4</v>
      </c>
    </row>
    <row r="3135" spans="1:4" x14ac:dyDescent="0.25">
      <c r="A3135" s="947">
        <v>101127</v>
      </c>
      <c r="B3135" s="945" t="s">
        <v>24368</v>
      </c>
      <c r="C3135" s="947" t="s">
        <v>20</v>
      </c>
      <c r="D3135" s="948">
        <v>16.47</v>
      </c>
    </row>
    <row r="3136" spans="1:4" x14ac:dyDescent="0.25">
      <c r="A3136" s="947">
        <v>101134</v>
      </c>
      <c r="B3136" s="945" t="s">
        <v>24375</v>
      </c>
      <c r="C3136" s="947" t="s">
        <v>20</v>
      </c>
      <c r="D3136" s="948">
        <v>18.87</v>
      </c>
    </row>
    <row r="3137" spans="1:4" x14ac:dyDescent="0.25">
      <c r="A3137" s="947">
        <v>101144</v>
      </c>
      <c r="B3137" s="945" t="s">
        <v>24385</v>
      </c>
      <c r="C3137" s="947" t="s">
        <v>20</v>
      </c>
      <c r="D3137" s="948">
        <v>18.8</v>
      </c>
    </row>
    <row r="3138" spans="1:4" x14ac:dyDescent="0.25">
      <c r="A3138" s="947">
        <v>101138</v>
      </c>
      <c r="B3138" s="945" t="s">
        <v>24379</v>
      </c>
      <c r="C3138" s="947" t="s">
        <v>20</v>
      </c>
      <c r="D3138" s="948">
        <v>18.059999999999999</v>
      </c>
    </row>
    <row r="3139" spans="1:4" x14ac:dyDescent="0.25">
      <c r="A3139" s="947">
        <v>101148</v>
      </c>
      <c r="B3139" s="945" t="s">
        <v>24390</v>
      </c>
      <c r="C3139" s="947" t="s">
        <v>20</v>
      </c>
      <c r="D3139" s="948">
        <v>17.989999999999998</v>
      </c>
    </row>
    <row r="3140" spans="1:4" x14ac:dyDescent="0.25">
      <c r="A3140" s="947">
        <v>101135</v>
      </c>
      <c r="B3140" s="945" t="s">
        <v>24376</v>
      </c>
      <c r="C3140" s="947" t="s">
        <v>20</v>
      </c>
      <c r="D3140" s="948">
        <v>17.920000000000002</v>
      </c>
    </row>
    <row r="3141" spans="1:4" x14ac:dyDescent="0.25">
      <c r="A3141" s="947">
        <v>101145</v>
      </c>
      <c r="B3141" s="945" t="s">
        <v>24386</v>
      </c>
      <c r="C3141" s="947" t="s">
        <v>20</v>
      </c>
      <c r="D3141" s="948">
        <v>17.850000000000001</v>
      </c>
    </row>
    <row r="3142" spans="1:4" x14ac:dyDescent="0.25">
      <c r="A3142" s="947">
        <v>101136</v>
      </c>
      <c r="B3142" s="945" t="s">
        <v>24377</v>
      </c>
      <c r="C3142" s="947" t="s">
        <v>20</v>
      </c>
      <c r="D3142" s="948">
        <v>16.190000000000001</v>
      </c>
    </row>
    <row r="3143" spans="1:4" x14ac:dyDescent="0.25">
      <c r="A3143" s="947">
        <v>101146</v>
      </c>
      <c r="B3143" s="945" t="s">
        <v>24388</v>
      </c>
      <c r="C3143" s="947" t="s">
        <v>20</v>
      </c>
      <c r="D3143" s="948">
        <v>16.12</v>
      </c>
    </row>
    <row r="3144" spans="1:4" x14ac:dyDescent="0.25">
      <c r="A3144" s="947">
        <v>101137</v>
      </c>
      <c r="B3144" s="945" t="s">
        <v>24378</v>
      </c>
      <c r="C3144" s="947" t="s">
        <v>20</v>
      </c>
      <c r="D3144" s="948">
        <v>17.25</v>
      </c>
    </row>
    <row r="3145" spans="1:4" x14ac:dyDescent="0.25">
      <c r="A3145" s="947">
        <v>101147</v>
      </c>
      <c r="B3145" s="945" t="s">
        <v>24389</v>
      </c>
      <c r="C3145" s="947" t="s">
        <v>20</v>
      </c>
      <c r="D3145" s="948">
        <v>17.18</v>
      </c>
    </row>
    <row r="3146" spans="1:4" x14ac:dyDescent="0.25">
      <c r="A3146" s="947">
        <v>101119</v>
      </c>
      <c r="B3146" s="945" t="s">
        <v>24360</v>
      </c>
      <c r="C3146" s="947" t="s">
        <v>20</v>
      </c>
      <c r="D3146" s="948">
        <v>10.53</v>
      </c>
    </row>
    <row r="3147" spans="1:4" x14ac:dyDescent="0.25">
      <c r="A3147" s="947">
        <v>101123</v>
      </c>
      <c r="B3147" s="945" t="s">
        <v>24364</v>
      </c>
      <c r="C3147" s="947" t="s">
        <v>20</v>
      </c>
      <c r="D3147" s="948">
        <v>8.99</v>
      </c>
    </row>
    <row r="3148" spans="1:4" x14ac:dyDescent="0.25">
      <c r="A3148" s="947">
        <v>101120</v>
      </c>
      <c r="B3148" s="945" t="s">
        <v>24361</v>
      </c>
      <c r="C3148" s="947" t="s">
        <v>20</v>
      </c>
      <c r="D3148" s="948">
        <v>8.7200000000000006</v>
      </c>
    </row>
    <row r="3149" spans="1:4" x14ac:dyDescent="0.25">
      <c r="A3149" s="947">
        <v>101121</v>
      </c>
      <c r="B3149" s="945" t="s">
        <v>24362</v>
      </c>
      <c r="C3149" s="947" t="s">
        <v>20</v>
      </c>
      <c r="D3149" s="948">
        <v>5.43</v>
      </c>
    </row>
    <row r="3150" spans="1:4" x14ac:dyDescent="0.25">
      <c r="A3150" s="947">
        <v>101122</v>
      </c>
      <c r="B3150" s="945" t="s">
        <v>24363</v>
      </c>
      <c r="C3150" s="947" t="s">
        <v>20</v>
      </c>
      <c r="D3150" s="948">
        <v>7.43</v>
      </c>
    </row>
    <row r="3151" spans="1:4" x14ac:dyDescent="0.25">
      <c r="A3151" s="947">
        <v>101129</v>
      </c>
      <c r="B3151" s="945" t="s">
        <v>24370</v>
      </c>
      <c r="C3151" s="947" t="s">
        <v>20</v>
      </c>
      <c r="D3151" s="948">
        <v>23.62</v>
      </c>
    </row>
    <row r="3152" spans="1:4" x14ac:dyDescent="0.25">
      <c r="A3152" s="947">
        <v>101133</v>
      </c>
      <c r="B3152" s="945" t="s">
        <v>24374</v>
      </c>
      <c r="C3152" s="947" t="s">
        <v>20</v>
      </c>
      <c r="D3152" s="948">
        <v>22.08</v>
      </c>
    </row>
    <row r="3153" spans="1:4" x14ac:dyDescent="0.25">
      <c r="A3153" s="947">
        <v>101130</v>
      </c>
      <c r="B3153" s="945" t="s">
        <v>24371</v>
      </c>
      <c r="C3153" s="947" t="s">
        <v>20</v>
      </c>
      <c r="D3153" s="948">
        <v>21.81</v>
      </c>
    </row>
    <row r="3154" spans="1:4" x14ac:dyDescent="0.25">
      <c r="A3154" s="947">
        <v>101131</v>
      </c>
      <c r="B3154" s="945" t="s">
        <v>24372</v>
      </c>
      <c r="C3154" s="947" t="s">
        <v>20</v>
      </c>
      <c r="D3154" s="948">
        <v>18.52</v>
      </c>
    </row>
    <row r="3155" spans="1:4" x14ac:dyDescent="0.25">
      <c r="A3155" s="947">
        <v>101132</v>
      </c>
      <c r="B3155" s="945" t="s">
        <v>24373</v>
      </c>
      <c r="C3155" s="947" t="s">
        <v>20</v>
      </c>
      <c r="D3155" s="948">
        <v>20.52</v>
      </c>
    </row>
    <row r="3156" spans="1:4" x14ac:dyDescent="0.25">
      <c r="A3156" s="947">
        <v>101149</v>
      </c>
      <c r="B3156" s="945" t="s">
        <v>24391</v>
      </c>
      <c r="C3156" s="947" t="s">
        <v>20</v>
      </c>
      <c r="D3156" s="948">
        <v>24.35</v>
      </c>
    </row>
    <row r="3157" spans="1:4" x14ac:dyDescent="0.25">
      <c r="A3157" s="947">
        <v>101143</v>
      </c>
      <c r="B3157" s="945" t="s">
        <v>24384</v>
      </c>
      <c r="C3157" s="947" t="s">
        <v>20</v>
      </c>
      <c r="D3157" s="948">
        <v>22.89</v>
      </c>
    </row>
    <row r="3158" spans="1:4" x14ac:dyDescent="0.25">
      <c r="A3158" s="947">
        <v>101153</v>
      </c>
      <c r="B3158" s="945" t="s">
        <v>24395</v>
      </c>
      <c r="C3158" s="947" t="s">
        <v>20</v>
      </c>
      <c r="D3158" s="948">
        <v>22.81</v>
      </c>
    </row>
    <row r="3159" spans="1:4" x14ac:dyDescent="0.25">
      <c r="A3159" s="947">
        <v>101140</v>
      </c>
      <c r="B3159" s="945" t="s">
        <v>24381</v>
      </c>
      <c r="C3159" s="947" t="s">
        <v>20</v>
      </c>
      <c r="D3159" s="948">
        <v>22.62</v>
      </c>
    </row>
    <row r="3160" spans="1:4" x14ac:dyDescent="0.25">
      <c r="A3160" s="947">
        <v>101150</v>
      </c>
      <c r="B3160" s="945" t="s">
        <v>24392</v>
      </c>
      <c r="C3160" s="947" t="s">
        <v>20</v>
      </c>
      <c r="D3160" s="948">
        <v>22.54</v>
      </c>
    </row>
    <row r="3161" spans="1:4" x14ac:dyDescent="0.25">
      <c r="A3161" s="947">
        <v>101141</v>
      </c>
      <c r="B3161" s="945" t="s">
        <v>24382</v>
      </c>
      <c r="C3161" s="947" t="s">
        <v>20</v>
      </c>
      <c r="D3161" s="948">
        <v>19.329999999999998</v>
      </c>
    </row>
    <row r="3162" spans="1:4" x14ac:dyDescent="0.25">
      <c r="A3162" s="947">
        <v>101151</v>
      </c>
      <c r="B3162" s="945" t="s">
        <v>24393</v>
      </c>
      <c r="C3162" s="947" t="s">
        <v>20</v>
      </c>
      <c r="D3162" s="948">
        <v>19.25</v>
      </c>
    </row>
    <row r="3163" spans="1:4" x14ac:dyDescent="0.25">
      <c r="A3163" s="947">
        <v>101142</v>
      </c>
      <c r="B3163" s="945" t="s">
        <v>24383</v>
      </c>
      <c r="C3163" s="947" t="s">
        <v>20</v>
      </c>
      <c r="D3163" s="948">
        <v>21.33</v>
      </c>
    </row>
    <row r="3164" spans="1:4" x14ac:dyDescent="0.25">
      <c r="A3164" s="947">
        <v>101152</v>
      </c>
      <c r="B3164" s="945" t="s">
        <v>24394</v>
      </c>
      <c r="C3164" s="947" t="s">
        <v>20</v>
      </c>
      <c r="D3164" s="948">
        <v>21.25</v>
      </c>
    </row>
    <row r="3165" spans="1:4" x14ac:dyDescent="0.25">
      <c r="A3165" s="947">
        <v>101206</v>
      </c>
      <c r="B3165" s="945" t="s">
        <v>52421</v>
      </c>
      <c r="C3165" s="947" t="s">
        <v>20</v>
      </c>
      <c r="D3165" s="948">
        <v>14.87</v>
      </c>
    </row>
    <row r="3166" spans="1:4" x14ac:dyDescent="0.25">
      <c r="A3166" s="947">
        <v>101210</v>
      </c>
      <c r="B3166" s="945" t="s">
        <v>52422</v>
      </c>
      <c r="C3166" s="947" t="s">
        <v>20</v>
      </c>
      <c r="D3166" s="948">
        <v>20.46</v>
      </c>
    </row>
    <row r="3167" spans="1:4" x14ac:dyDescent="0.25">
      <c r="A3167" s="947">
        <v>101211</v>
      </c>
      <c r="B3167" s="945" t="s">
        <v>52423</v>
      </c>
      <c r="C3167" s="947" t="s">
        <v>20</v>
      </c>
      <c r="D3167" s="948">
        <v>21.94</v>
      </c>
    </row>
    <row r="3168" spans="1:4" x14ac:dyDescent="0.25">
      <c r="A3168" s="947">
        <v>101215</v>
      </c>
      <c r="B3168" s="945" t="s">
        <v>52424</v>
      </c>
      <c r="C3168" s="947" t="s">
        <v>20</v>
      </c>
      <c r="D3168" s="948">
        <v>19.73</v>
      </c>
    </row>
    <row r="3169" spans="1:4" x14ac:dyDescent="0.25">
      <c r="A3169" s="947">
        <v>101216</v>
      </c>
      <c r="B3169" s="945" t="s">
        <v>52425</v>
      </c>
      <c r="C3169" s="947" t="s">
        <v>20</v>
      </c>
      <c r="D3169" s="948">
        <v>20.6</v>
      </c>
    </row>
    <row r="3170" spans="1:4" x14ac:dyDescent="0.25">
      <c r="A3170" s="947">
        <v>101212</v>
      </c>
      <c r="B3170" s="945" t="s">
        <v>52426</v>
      </c>
      <c r="C3170" s="947" t="s">
        <v>20</v>
      </c>
      <c r="D3170" s="948">
        <v>25.67</v>
      </c>
    </row>
    <row r="3171" spans="1:4" x14ac:dyDescent="0.25">
      <c r="A3171" s="947">
        <v>101217</v>
      </c>
      <c r="B3171" s="945" t="s">
        <v>52427</v>
      </c>
      <c r="C3171" s="947" t="s">
        <v>20</v>
      </c>
      <c r="D3171" s="948">
        <v>24.06</v>
      </c>
    </row>
    <row r="3172" spans="1:4" x14ac:dyDescent="0.25">
      <c r="A3172" s="947">
        <v>101218</v>
      </c>
      <c r="B3172" s="945" t="s">
        <v>52428</v>
      </c>
      <c r="C3172" s="947" t="s">
        <v>20</v>
      </c>
      <c r="D3172" s="948">
        <v>25.34</v>
      </c>
    </row>
    <row r="3173" spans="1:4" x14ac:dyDescent="0.25">
      <c r="A3173" s="947">
        <v>101213</v>
      </c>
      <c r="B3173" s="945" t="s">
        <v>52429</v>
      </c>
      <c r="C3173" s="947" t="s">
        <v>20</v>
      </c>
      <c r="D3173" s="948">
        <v>28.83</v>
      </c>
    </row>
    <row r="3174" spans="1:4" x14ac:dyDescent="0.25">
      <c r="A3174" s="947">
        <v>101219</v>
      </c>
      <c r="B3174" s="945" t="s">
        <v>52430</v>
      </c>
      <c r="C3174" s="947" t="s">
        <v>20</v>
      </c>
      <c r="D3174" s="948">
        <v>30.63</v>
      </c>
    </row>
    <row r="3175" spans="1:4" x14ac:dyDescent="0.25">
      <c r="A3175" s="947">
        <v>101214</v>
      </c>
      <c r="B3175" s="945" t="s">
        <v>52431</v>
      </c>
      <c r="C3175" s="947" t="s">
        <v>20</v>
      </c>
      <c r="D3175" s="948">
        <v>34.68</v>
      </c>
    </row>
    <row r="3176" spans="1:4" x14ac:dyDescent="0.25">
      <c r="A3176" s="947">
        <v>101254</v>
      </c>
      <c r="B3176" s="945" t="s">
        <v>52432</v>
      </c>
      <c r="C3176" s="947" t="s">
        <v>20</v>
      </c>
      <c r="D3176" s="948">
        <v>15.03</v>
      </c>
    </row>
    <row r="3177" spans="1:4" x14ac:dyDescent="0.25">
      <c r="A3177" s="947">
        <v>101256</v>
      </c>
      <c r="B3177" s="945" t="s">
        <v>52433</v>
      </c>
      <c r="C3177" s="947" t="s">
        <v>20</v>
      </c>
      <c r="D3177" s="948">
        <v>23.11</v>
      </c>
    </row>
    <row r="3178" spans="1:4" x14ac:dyDescent="0.25">
      <c r="A3178" s="947">
        <v>101257</v>
      </c>
      <c r="B3178" s="945" t="s">
        <v>52434</v>
      </c>
      <c r="C3178" s="947" t="s">
        <v>20</v>
      </c>
      <c r="D3178" s="948">
        <v>24.23</v>
      </c>
    </row>
    <row r="3179" spans="1:4" x14ac:dyDescent="0.25">
      <c r="A3179" s="947">
        <v>101258</v>
      </c>
      <c r="B3179" s="945" t="s">
        <v>52435</v>
      </c>
      <c r="C3179" s="947" t="s">
        <v>20</v>
      </c>
      <c r="D3179" s="948">
        <v>28.12</v>
      </c>
    </row>
    <row r="3180" spans="1:4" x14ac:dyDescent="0.25">
      <c r="A3180" s="947">
        <v>101259</v>
      </c>
      <c r="B3180" s="945" t="s">
        <v>52436</v>
      </c>
      <c r="C3180" s="947" t="s">
        <v>20</v>
      </c>
      <c r="D3180" s="948">
        <v>31.33</v>
      </c>
    </row>
    <row r="3181" spans="1:4" x14ac:dyDescent="0.25">
      <c r="A3181" s="947">
        <v>101260</v>
      </c>
      <c r="B3181" s="945" t="s">
        <v>52437</v>
      </c>
      <c r="C3181" s="947" t="s">
        <v>20</v>
      </c>
      <c r="D3181" s="948">
        <v>39.15</v>
      </c>
    </row>
    <row r="3182" spans="1:4" x14ac:dyDescent="0.25">
      <c r="A3182" s="947">
        <v>101208</v>
      </c>
      <c r="B3182" s="945" t="s">
        <v>52438</v>
      </c>
      <c r="C3182" s="947" t="s">
        <v>20</v>
      </c>
      <c r="D3182" s="948">
        <v>12.45</v>
      </c>
    </row>
    <row r="3183" spans="1:4" x14ac:dyDescent="0.25">
      <c r="A3183" s="947">
        <v>101209</v>
      </c>
      <c r="B3183" s="945" t="s">
        <v>52439</v>
      </c>
      <c r="C3183" s="947" t="s">
        <v>20</v>
      </c>
      <c r="D3183" s="948">
        <v>11.52</v>
      </c>
    </row>
    <row r="3184" spans="1:4" x14ac:dyDescent="0.25">
      <c r="A3184" s="947">
        <v>101220</v>
      </c>
      <c r="B3184" s="945" t="s">
        <v>52440</v>
      </c>
      <c r="C3184" s="947" t="s">
        <v>20</v>
      </c>
      <c r="D3184" s="948">
        <v>19.36</v>
      </c>
    </row>
    <row r="3185" spans="1:4" x14ac:dyDescent="0.25">
      <c r="A3185" s="947">
        <v>101221</v>
      </c>
      <c r="B3185" s="945" t="s">
        <v>52441</v>
      </c>
      <c r="C3185" s="947" t="s">
        <v>20</v>
      </c>
      <c r="D3185" s="948">
        <v>20.37</v>
      </c>
    </row>
    <row r="3186" spans="1:4" x14ac:dyDescent="0.25">
      <c r="A3186" s="947">
        <v>101225</v>
      </c>
      <c r="B3186" s="945" t="s">
        <v>52442</v>
      </c>
      <c r="C3186" s="947" t="s">
        <v>20</v>
      </c>
      <c r="D3186" s="948">
        <v>17.75</v>
      </c>
    </row>
    <row r="3187" spans="1:4" x14ac:dyDescent="0.25">
      <c r="A3187" s="947">
        <v>101226</v>
      </c>
      <c r="B3187" s="945" t="s">
        <v>52443</v>
      </c>
      <c r="C3187" s="947" t="s">
        <v>20</v>
      </c>
      <c r="D3187" s="948">
        <v>18.62</v>
      </c>
    </row>
    <row r="3188" spans="1:4" x14ac:dyDescent="0.25">
      <c r="A3188" s="947">
        <v>101222</v>
      </c>
      <c r="B3188" s="945" t="s">
        <v>52444</v>
      </c>
      <c r="C3188" s="947" t="s">
        <v>20</v>
      </c>
      <c r="D3188" s="948">
        <v>23.69</v>
      </c>
    </row>
    <row r="3189" spans="1:4" x14ac:dyDescent="0.25">
      <c r="A3189" s="947">
        <v>101227</v>
      </c>
      <c r="B3189" s="945" t="s">
        <v>52445</v>
      </c>
      <c r="C3189" s="947" t="s">
        <v>20</v>
      </c>
      <c r="D3189" s="948">
        <v>21.6</v>
      </c>
    </row>
    <row r="3190" spans="1:4" x14ac:dyDescent="0.25">
      <c r="A3190" s="947">
        <v>101228</v>
      </c>
      <c r="B3190" s="945" t="s">
        <v>52446</v>
      </c>
      <c r="C3190" s="947" t="s">
        <v>20</v>
      </c>
      <c r="D3190" s="948">
        <v>22.92</v>
      </c>
    </row>
    <row r="3191" spans="1:4" x14ac:dyDescent="0.25">
      <c r="A3191" s="947">
        <v>101223</v>
      </c>
      <c r="B3191" s="945" t="s">
        <v>52447</v>
      </c>
      <c r="C3191" s="947" t="s">
        <v>20</v>
      </c>
      <c r="D3191" s="948">
        <v>26.43</v>
      </c>
    </row>
    <row r="3192" spans="1:4" x14ac:dyDescent="0.25">
      <c r="A3192" s="947">
        <v>101229</v>
      </c>
      <c r="B3192" s="945" t="s">
        <v>52448</v>
      </c>
      <c r="C3192" s="947" t="s">
        <v>20</v>
      </c>
      <c r="D3192" s="948">
        <v>28.95</v>
      </c>
    </row>
    <row r="3193" spans="1:4" x14ac:dyDescent="0.25">
      <c r="A3193" s="947">
        <v>101224</v>
      </c>
      <c r="B3193" s="945" t="s">
        <v>52449</v>
      </c>
      <c r="C3193" s="947" t="s">
        <v>20</v>
      </c>
      <c r="D3193" s="948">
        <v>33.14</v>
      </c>
    </row>
    <row r="3194" spans="1:4" x14ac:dyDescent="0.25">
      <c r="A3194" s="947">
        <v>101265</v>
      </c>
      <c r="B3194" s="945" t="s">
        <v>52450</v>
      </c>
      <c r="C3194" s="947" t="s">
        <v>20</v>
      </c>
      <c r="D3194" s="948">
        <v>36.58</v>
      </c>
    </row>
    <row r="3195" spans="1:4" x14ac:dyDescent="0.25">
      <c r="A3195" s="947">
        <v>101255</v>
      </c>
      <c r="B3195" s="945" t="s">
        <v>52451</v>
      </c>
      <c r="C3195" s="947" t="s">
        <v>20</v>
      </c>
      <c r="D3195" s="948">
        <v>13.18</v>
      </c>
    </row>
    <row r="3196" spans="1:4" x14ac:dyDescent="0.25">
      <c r="A3196" s="947">
        <v>101261</v>
      </c>
      <c r="B3196" s="945" t="s">
        <v>52452</v>
      </c>
      <c r="C3196" s="947" t="s">
        <v>20</v>
      </c>
      <c r="D3196" s="948">
        <v>21.87</v>
      </c>
    </row>
    <row r="3197" spans="1:4" x14ac:dyDescent="0.25">
      <c r="A3197" s="947">
        <v>101262</v>
      </c>
      <c r="B3197" s="945" t="s">
        <v>52453</v>
      </c>
      <c r="C3197" s="947" t="s">
        <v>20</v>
      </c>
      <c r="D3197" s="948">
        <v>22.95</v>
      </c>
    </row>
    <row r="3198" spans="1:4" x14ac:dyDescent="0.25">
      <c r="A3198" s="947">
        <v>101263</v>
      </c>
      <c r="B3198" s="945" t="s">
        <v>52454</v>
      </c>
      <c r="C3198" s="947" t="s">
        <v>20</v>
      </c>
      <c r="D3198" s="948">
        <v>26.51</v>
      </c>
    </row>
    <row r="3199" spans="1:4" x14ac:dyDescent="0.25">
      <c r="A3199" s="947">
        <v>101264</v>
      </c>
      <c r="B3199" s="945" t="s">
        <v>52455</v>
      </c>
      <c r="C3199" s="947" t="s">
        <v>20</v>
      </c>
      <c r="D3199" s="948">
        <v>29.42</v>
      </c>
    </row>
    <row r="3200" spans="1:4" x14ac:dyDescent="0.25">
      <c r="A3200" s="947">
        <v>101207</v>
      </c>
      <c r="B3200" s="945" t="s">
        <v>29854</v>
      </c>
      <c r="C3200" s="947" t="s">
        <v>20</v>
      </c>
      <c r="D3200" s="948">
        <v>12.6</v>
      </c>
    </row>
    <row r="3201" spans="1:4" x14ac:dyDescent="0.25">
      <c r="A3201" s="947">
        <v>101230</v>
      </c>
      <c r="B3201" s="945" t="s">
        <v>29855</v>
      </c>
      <c r="C3201" s="947" t="s">
        <v>20</v>
      </c>
      <c r="D3201" s="948">
        <v>13.05</v>
      </c>
    </row>
    <row r="3202" spans="1:4" x14ac:dyDescent="0.25">
      <c r="A3202" s="947">
        <v>101231</v>
      </c>
      <c r="B3202" s="945" t="s">
        <v>29856</v>
      </c>
      <c r="C3202" s="947" t="s">
        <v>20</v>
      </c>
      <c r="D3202" s="948">
        <v>12.38</v>
      </c>
    </row>
    <row r="3203" spans="1:4" x14ac:dyDescent="0.25">
      <c r="A3203" s="947">
        <v>101272</v>
      </c>
      <c r="B3203" s="945" t="s">
        <v>29885</v>
      </c>
      <c r="C3203" s="947" t="s">
        <v>20</v>
      </c>
      <c r="D3203" s="948">
        <v>37.299999999999997</v>
      </c>
    </row>
    <row r="3204" spans="1:4" x14ac:dyDescent="0.25">
      <c r="A3204" s="947">
        <v>101266</v>
      </c>
      <c r="B3204" s="945" t="s">
        <v>29879</v>
      </c>
      <c r="C3204" s="947" t="s">
        <v>20</v>
      </c>
      <c r="D3204" s="948">
        <v>13.3</v>
      </c>
    </row>
    <row r="3205" spans="1:4" x14ac:dyDescent="0.25">
      <c r="A3205" s="947">
        <v>101239</v>
      </c>
      <c r="B3205" s="945" t="s">
        <v>29864</v>
      </c>
      <c r="C3205" s="947" t="s">
        <v>20</v>
      </c>
      <c r="D3205" s="948">
        <v>17.559999999999999</v>
      </c>
    </row>
    <row r="3206" spans="1:4" x14ac:dyDescent="0.25">
      <c r="A3206" s="947">
        <v>101240</v>
      </c>
      <c r="B3206" s="945" t="s">
        <v>29865</v>
      </c>
      <c r="C3206" s="947" t="s">
        <v>20</v>
      </c>
      <c r="D3206" s="948">
        <v>18.45</v>
      </c>
    </row>
    <row r="3207" spans="1:4" x14ac:dyDescent="0.25">
      <c r="A3207" s="947">
        <v>101268</v>
      </c>
      <c r="B3207" s="945" t="s">
        <v>29881</v>
      </c>
      <c r="C3207" s="947" t="s">
        <v>20</v>
      </c>
      <c r="D3207" s="948">
        <v>20.86</v>
      </c>
    </row>
    <row r="3208" spans="1:4" x14ac:dyDescent="0.25">
      <c r="A3208" s="947">
        <v>101234</v>
      </c>
      <c r="B3208" s="945" t="s">
        <v>29859</v>
      </c>
      <c r="C3208" s="947" t="s">
        <v>20</v>
      </c>
      <c r="D3208" s="948">
        <v>20.25</v>
      </c>
    </row>
    <row r="3209" spans="1:4" x14ac:dyDescent="0.25">
      <c r="A3209" s="947">
        <v>101235</v>
      </c>
      <c r="B3209" s="945" t="s">
        <v>29860</v>
      </c>
      <c r="C3209" s="947" t="s">
        <v>20</v>
      </c>
      <c r="D3209" s="948">
        <v>21.21</v>
      </c>
    </row>
    <row r="3210" spans="1:4" x14ac:dyDescent="0.25">
      <c r="A3210" s="947">
        <v>101241</v>
      </c>
      <c r="B3210" s="945" t="s">
        <v>29866</v>
      </c>
      <c r="C3210" s="947" t="s">
        <v>20</v>
      </c>
      <c r="D3210" s="948">
        <v>21.63</v>
      </c>
    </row>
    <row r="3211" spans="1:4" x14ac:dyDescent="0.25">
      <c r="A3211" s="947">
        <v>101269</v>
      </c>
      <c r="B3211" s="945" t="s">
        <v>29882</v>
      </c>
      <c r="C3211" s="947" t="s">
        <v>20</v>
      </c>
      <c r="D3211" s="948">
        <v>23.33</v>
      </c>
    </row>
    <row r="3212" spans="1:4" x14ac:dyDescent="0.25">
      <c r="A3212" s="947">
        <v>101236</v>
      </c>
      <c r="B3212" s="945" t="s">
        <v>29861</v>
      </c>
      <c r="C3212" s="947" t="s">
        <v>20</v>
      </c>
      <c r="D3212" s="948">
        <v>24.73</v>
      </c>
    </row>
    <row r="3213" spans="1:4" x14ac:dyDescent="0.25">
      <c r="A3213" s="947">
        <v>101237</v>
      </c>
      <c r="B3213" s="945" t="s">
        <v>29862</v>
      </c>
      <c r="C3213" s="947" t="s">
        <v>20</v>
      </c>
      <c r="D3213" s="948">
        <v>26.2</v>
      </c>
    </row>
    <row r="3214" spans="1:4" x14ac:dyDescent="0.25">
      <c r="A3214" s="947">
        <v>101242</v>
      </c>
      <c r="B3214" s="945" t="s">
        <v>29867</v>
      </c>
      <c r="C3214" s="947" t="s">
        <v>20</v>
      </c>
      <c r="D3214" s="948">
        <v>24.26</v>
      </c>
    </row>
    <row r="3215" spans="1:4" x14ac:dyDescent="0.25">
      <c r="A3215" s="947">
        <v>101270</v>
      </c>
      <c r="B3215" s="945" t="s">
        <v>29883</v>
      </c>
      <c r="C3215" s="947" t="s">
        <v>20</v>
      </c>
      <c r="D3215" s="948">
        <v>26.98</v>
      </c>
    </row>
    <row r="3216" spans="1:4" x14ac:dyDescent="0.25">
      <c r="A3216" s="947">
        <v>101243</v>
      </c>
      <c r="B3216" s="945" t="s">
        <v>29868</v>
      </c>
      <c r="C3216" s="947" t="s">
        <v>20</v>
      </c>
      <c r="D3216" s="948">
        <v>29.28</v>
      </c>
    </row>
    <row r="3217" spans="1:4" x14ac:dyDescent="0.25">
      <c r="A3217" s="947">
        <v>101271</v>
      </c>
      <c r="B3217" s="945" t="s">
        <v>29884</v>
      </c>
      <c r="C3217" s="947" t="s">
        <v>20</v>
      </c>
      <c r="D3217" s="948">
        <v>29.97</v>
      </c>
    </row>
    <row r="3218" spans="1:4" x14ac:dyDescent="0.25">
      <c r="A3218" s="947">
        <v>101238</v>
      </c>
      <c r="B3218" s="945" t="s">
        <v>29863</v>
      </c>
      <c r="C3218" s="947" t="s">
        <v>20</v>
      </c>
      <c r="D3218" s="948">
        <v>33.200000000000003</v>
      </c>
    </row>
    <row r="3219" spans="1:4" x14ac:dyDescent="0.25">
      <c r="A3219" s="947">
        <v>101232</v>
      </c>
      <c r="B3219" s="945" t="s">
        <v>29857</v>
      </c>
      <c r="C3219" s="947" t="s">
        <v>20</v>
      </c>
      <c r="D3219" s="948">
        <v>11.07</v>
      </c>
    </row>
    <row r="3220" spans="1:4" x14ac:dyDescent="0.25">
      <c r="A3220" s="947">
        <v>101233</v>
      </c>
      <c r="B3220" s="945" t="s">
        <v>29858</v>
      </c>
      <c r="C3220" s="947" t="s">
        <v>20</v>
      </c>
      <c r="D3220" s="948">
        <v>10.19</v>
      </c>
    </row>
    <row r="3221" spans="1:4" x14ac:dyDescent="0.25">
      <c r="A3221" s="947">
        <v>101248</v>
      </c>
      <c r="B3221" s="945" t="s">
        <v>29873</v>
      </c>
      <c r="C3221" s="947" t="s">
        <v>20</v>
      </c>
      <c r="D3221" s="948">
        <v>31.67</v>
      </c>
    </row>
    <row r="3222" spans="1:4" x14ac:dyDescent="0.25">
      <c r="A3222" s="947">
        <v>101277</v>
      </c>
      <c r="B3222" s="945" t="s">
        <v>29890</v>
      </c>
      <c r="C3222" s="947" t="s">
        <v>20</v>
      </c>
      <c r="D3222" s="948">
        <v>36.049999999999997</v>
      </c>
    </row>
    <row r="3223" spans="1:4" x14ac:dyDescent="0.25">
      <c r="A3223" s="947">
        <v>101267</v>
      </c>
      <c r="B3223" s="945" t="s">
        <v>29880</v>
      </c>
      <c r="C3223" s="947" t="s">
        <v>20</v>
      </c>
      <c r="D3223" s="948">
        <v>12.86</v>
      </c>
    </row>
    <row r="3224" spans="1:4" x14ac:dyDescent="0.25">
      <c r="A3224" s="947">
        <v>101249</v>
      </c>
      <c r="B3224" s="945" t="s">
        <v>29874</v>
      </c>
      <c r="C3224" s="947" t="s">
        <v>20</v>
      </c>
      <c r="D3224" s="948">
        <v>16.059999999999999</v>
      </c>
    </row>
    <row r="3225" spans="1:4" x14ac:dyDescent="0.25">
      <c r="A3225" s="947">
        <v>101273</v>
      </c>
      <c r="B3225" s="945" t="s">
        <v>29886</v>
      </c>
      <c r="C3225" s="947" t="s">
        <v>20</v>
      </c>
      <c r="D3225" s="948">
        <v>19.899999999999999</v>
      </c>
    </row>
    <row r="3226" spans="1:4" x14ac:dyDescent="0.25">
      <c r="A3226" s="947">
        <v>101245</v>
      </c>
      <c r="B3226" s="945" t="s">
        <v>29870</v>
      </c>
      <c r="C3226" s="947" t="s">
        <v>20</v>
      </c>
      <c r="D3226" s="948">
        <v>19.649999999999999</v>
      </c>
    </row>
    <row r="3227" spans="1:4" x14ac:dyDescent="0.25">
      <c r="A3227" s="947">
        <v>101250</v>
      </c>
      <c r="B3227" s="945" t="s">
        <v>29875</v>
      </c>
      <c r="C3227" s="947" t="s">
        <v>20</v>
      </c>
      <c r="D3227" s="948">
        <v>17.899999999999999</v>
      </c>
    </row>
    <row r="3228" spans="1:4" x14ac:dyDescent="0.25">
      <c r="A3228" s="947">
        <v>101251</v>
      </c>
      <c r="B3228" s="945" t="s">
        <v>29876</v>
      </c>
      <c r="C3228" s="947" t="s">
        <v>20</v>
      </c>
      <c r="D3228" s="948">
        <v>20.23</v>
      </c>
    </row>
    <row r="3229" spans="1:4" x14ac:dyDescent="0.25">
      <c r="A3229" s="947">
        <v>101274</v>
      </c>
      <c r="B3229" s="945" t="s">
        <v>29887</v>
      </c>
      <c r="C3229" s="947" t="s">
        <v>20</v>
      </c>
      <c r="D3229" s="948">
        <v>22.07</v>
      </c>
    </row>
    <row r="3230" spans="1:4" x14ac:dyDescent="0.25">
      <c r="A3230" s="947">
        <v>101246</v>
      </c>
      <c r="B3230" s="945" t="s">
        <v>29871</v>
      </c>
      <c r="C3230" s="947" t="s">
        <v>20</v>
      </c>
      <c r="D3230" s="948">
        <v>22.8</v>
      </c>
    </row>
    <row r="3231" spans="1:4" x14ac:dyDescent="0.25">
      <c r="A3231" s="947">
        <v>101252</v>
      </c>
      <c r="B3231" s="945" t="s">
        <v>29877</v>
      </c>
      <c r="C3231" s="947" t="s">
        <v>20</v>
      </c>
      <c r="D3231" s="948">
        <v>21.99</v>
      </c>
    </row>
    <row r="3232" spans="1:4" x14ac:dyDescent="0.25">
      <c r="A3232" s="947">
        <v>101275</v>
      </c>
      <c r="B3232" s="945" t="s">
        <v>29888</v>
      </c>
      <c r="C3232" s="947" t="s">
        <v>20</v>
      </c>
      <c r="D3232" s="948">
        <v>25.48</v>
      </c>
    </row>
    <row r="3233" spans="1:4" x14ac:dyDescent="0.25">
      <c r="A3233" s="947">
        <v>101247</v>
      </c>
      <c r="B3233" s="945" t="s">
        <v>29872</v>
      </c>
      <c r="C3233" s="947" t="s">
        <v>20</v>
      </c>
      <c r="D3233" s="948">
        <v>25.34</v>
      </c>
    </row>
    <row r="3234" spans="1:4" x14ac:dyDescent="0.25">
      <c r="A3234" s="947">
        <v>101276</v>
      </c>
      <c r="B3234" s="945" t="s">
        <v>29889</v>
      </c>
      <c r="C3234" s="947" t="s">
        <v>20</v>
      </c>
      <c r="D3234" s="948">
        <v>28.18</v>
      </c>
    </row>
    <row r="3235" spans="1:4" x14ac:dyDescent="0.25">
      <c r="A3235" s="947">
        <v>101253</v>
      </c>
      <c r="B3235" s="945" t="s">
        <v>29878</v>
      </c>
      <c r="C3235" s="947" t="s">
        <v>20</v>
      </c>
      <c r="D3235" s="948">
        <v>27.69</v>
      </c>
    </row>
    <row r="3236" spans="1:4" x14ac:dyDescent="0.25">
      <c r="A3236" s="947">
        <v>101244</v>
      </c>
      <c r="B3236" s="945" t="s">
        <v>29869</v>
      </c>
      <c r="C3236" s="947" t="s">
        <v>20</v>
      </c>
      <c r="D3236" s="948">
        <v>18.670000000000002</v>
      </c>
    </row>
    <row r="3237" spans="1:4" x14ac:dyDescent="0.25">
      <c r="A3237" s="947">
        <v>93358</v>
      </c>
      <c r="B3237" s="945" t="s">
        <v>49241</v>
      </c>
      <c r="C3237" s="947" t="s">
        <v>20</v>
      </c>
      <c r="D3237" s="948">
        <v>121.16</v>
      </c>
    </row>
    <row r="3238" spans="1:4" x14ac:dyDescent="0.25">
      <c r="A3238" s="947">
        <v>90082</v>
      </c>
      <c r="B3238" s="945" t="s">
        <v>49223</v>
      </c>
      <c r="C3238" s="947" t="s">
        <v>20</v>
      </c>
      <c r="D3238" s="948">
        <v>11.29</v>
      </c>
    </row>
    <row r="3239" spans="1:4" x14ac:dyDescent="0.25">
      <c r="A3239" s="947">
        <v>90091</v>
      </c>
      <c r="B3239" s="945" t="s">
        <v>49228</v>
      </c>
      <c r="C3239" s="947" t="s">
        <v>20</v>
      </c>
      <c r="D3239" s="948">
        <v>7.11</v>
      </c>
    </row>
    <row r="3240" spans="1:4" x14ac:dyDescent="0.25">
      <c r="A3240" s="947">
        <v>102307</v>
      </c>
      <c r="B3240" s="945" t="s">
        <v>49273</v>
      </c>
      <c r="C3240" s="947" t="s">
        <v>20</v>
      </c>
      <c r="D3240" s="948">
        <v>14.12</v>
      </c>
    </row>
    <row r="3241" spans="1:4" x14ac:dyDescent="0.25">
      <c r="A3241" s="947">
        <v>102315</v>
      </c>
      <c r="B3241" s="945" t="s">
        <v>49281</v>
      </c>
      <c r="C3241" s="947" t="s">
        <v>20</v>
      </c>
      <c r="D3241" s="948">
        <v>8.89</v>
      </c>
    </row>
    <row r="3242" spans="1:4" x14ac:dyDescent="0.25">
      <c r="A3242" s="947">
        <v>102283</v>
      </c>
      <c r="B3242" s="945" t="s">
        <v>49249</v>
      </c>
      <c r="C3242" s="947" t="s">
        <v>20</v>
      </c>
      <c r="D3242" s="948">
        <v>14.78</v>
      </c>
    </row>
    <row r="3243" spans="1:4" x14ac:dyDescent="0.25">
      <c r="A3243" s="947">
        <v>102291</v>
      </c>
      <c r="B3243" s="945" t="s">
        <v>49257</v>
      </c>
      <c r="C3243" s="947" t="s">
        <v>20</v>
      </c>
      <c r="D3243" s="948">
        <v>9.32</v>
      </c>
    </row>
    <row r="3244" spans="1:4" x14ac:dyDescent="0.25">
      <c r="A3244" s="947">
        <v>102276</v>
      </c>
      <c r="B3244" s="945" t="s">
        <v>49242</v>
      </c>
      <c r="C3244" s="947" t="s">
        <v>20</v>
      </c>
      <c r="D3244" s="948">
        <v>12.72</v>
      </c>
    </row>
    <row r="3245" spans="1:4" x14ac:dyDescent="0.25">
      <c r="A3245" s="947">
        <v>102306</v>
      </c>
      <c r="B3245" s="945" t="s">
        <v>49272</v>
      </c>
      <c r="C3245" s="947" t="s">
        <v>20</v>
      </c>
      <c r="D3245" s="948">
        <v>15.9</v>
      </c>
    </row>
    <row r="3246" spans="1:4" x14ac:dyDescent="0.25">
      <c r="A3246" s="947">
        <v>102279</v>
      </c>
      <c r="B3246" s="945" t="s">
        <v>49245</v>
      </c>
      <c r="C3246" s="947" t="s">
        <v>20</v>
      </c>
      <c r="D3246" s="948">
        <v>8</v>
      </c>
    </row>
    <row r="3247" spans="1:4" x14ac:dyDescent="0.25">
      <c r="A3247" s="947">
        <v>102282</v>
      </c>
      <c r="B3247" s="945" t="s">
        <v>49248</v>
      </c>
      <c r="C3247" s="947" t="s">
        <v>20</v>
      </c>
      <c r="D3247" s="948">
        <v>16.649999999999999</v>
      </c>
    </row>
    <row r="3248" spans="1:4" x14ac:dyDescent="0.25">
      <c r="A3248" s="947">
        <v>102290</v>
      </c>
      <c r="B3248" s="945" t="s">
        <v>49256</v>
      </c>
      <c r="C3248" s="947" t="s">
        <v>20</v>
      </c>
      <c r="D3248" s="948">
        <v>10.49</v>
      </c>
    </row>
    <row r="3249" spans="1:4" x14ac:dyDescent="0.25">
      <c r="A3249" s="947">
        <v>90100</v>
      </c>
      <c r="B3249" s="945" t="s">
        <v>49234</v>
      </c>
      <c r="C3249" s="947" t="s">
        <v>20</v>
      </c>
      <c r="D3249" s="948">
        <v>15.23</v>
      </c>
    </row>
    <row r="3250" spans="1:4" x14ac:dyDescent="0.25">
      <c r="A3250" s="947">
        <v>102323</v>
      </c>
      <c r="B3250" s="945" t="s">
        <v>49289</v>
      </c>
      <c r="C3250" s="947" t="s">
        <v>20</v>
      </c>
      <c r="D3250" s="948">
        <v>19.05</v>
      </c>
    </row>
    <row r="3251" spans="1:4" x14ac:dyDescent="0.25">
      <c r="A3251" s="947">
        <v>102327</v>
      </c>
      <c r="B3251" s="945" t="s">
        <v>49293</v>
      </c>
      <c r="C3251" s="947" t="s">
        <v>20</v>
      </c>
      <c r="D3251" s="948">
        <v>12</v>
      </c>
    </row>
    <row r="3252" spans="1:4" x14ac:dyDescent="0.25">
      <c r="A3252" s="947">
        <v>102299</v>
      </c>
      <c r="B3252" s="945" t="s">
        <v>49265</v>
      </c>
      <c r="C3252" s="947" t="s">
        <v>20</v>
      </c>
      <c r="D3252" s="948">
        <v>19.940000000000001</v>
      </c>
    </row>
    <row r="3253" spans="1:4" x14ac:dyDescent="0.25">
      <c r="A3253" s="947">
        <v>102303</v>
      </c>
      <c r="B3253" s="945" t="s">
        <v>49269</v>
      </c>
      <c r="C3253" s="947" t="s">
        <v>20</v>
      </c>
      <c r="D3253" s="948">
        <v>12.55</v>
      </c>
    </row>
    <row r="3254" spans="1:4" x14ac:dyDescent="0.25">
      <c r="A3254" s="947">
        <v>90099</v>
      </c>
      <c r="B3254" s="945" t="s">
        <v>49233</v>
      </c>
      <c r="C3254" s="947" t="s">
        <v>20</v>
      </c>
      <c r="D3254" s="948">
        <v>17.78</v>
      </c>
    </row>
    <row r="3255" spans="1:4" x14ac:dyDescent="0.25">
      <c r="A3255" s="947">
        <v>102322</v>
      </c>
      <c r="B3255" s="945" t="s">
        <v>49288</v>
      </c>
      <c r="C3255" s="947" t="s">
        <v>20</v>
      </c>
      <c r="D3255" s="948">
        <v>22.23</v>
      </c>
    </row>
    <row r="3256" spans="1:4" x14ac:dyDescent="0.25">
      <c r="A3256" s="947">
        <v>102298</v>
      </c>
      <c r="B3256" s="945" t="s">
        <v>49264</v>
      </c>
      <c r="C3256" s="947" t="s">
        <v>20</v>
      </c>
      <c r="D3256" s="948">
        <v>23.26</v>
      </c>
    </row>
    <row r="3257" spans="1:4" x14ac:dyDescent="0.25">
      <c r="A3257" s="947">
        <v>102302</v>
      </c>
      <c r="B3257" s="945" t="s">
        <v>49268</v>
      </c>
      <c r="C3257" s="947" t="s">
        <v>20</v>
      </c>
      <c r="D3257" s="948">
        <v>14.66</v>
      </c>
    </row>
    <row r="3258" spans="1:4" x14ac:dyDescent="0.25">
      <c r="A3258" s="947">
        <v>102326</v>
      </c>
      <c r="B3258" s="945" t="s">
        <v>49292</v>
      </c>
      <c r="C3258" s="947" t="s">
        <v>20</v>
      </c>
      <c r="D3258" s="948">
        <v>14</v>
      </c>
    </row>
    <row r="3259" spans="1:4" x14ac:dyDescent="0.25">
      <c r="A3259" s="947">
        <v>102314</v>
      </c>
      <c r="B3259" s="945" t="s">
        <v>49280</v>
      </c>
      <c r="C3259" s="947" t="s">
        <v>20</v>
      </c>
      <c r="D3259" s="948">
        <v>10.01</v>
      </c>
    </row>
    <row r="3260" spans="1:4" x14ac:dyDescent="0.25">
      <c r="A3260" s="947">
        <v>102312</v>
      </c>
      <c r="B3260" s="945" t="s">
        <v>49278</v>
      </c>
      <c r="C3260" s="947" t="s">
        <v>20</v>
      </c>
      <c r="D3260" s="948">
        <v>12.61</v>
      </c>
    </row>
    <row r="3261" spans="1:4" x14ac:dyDescent="0.25">
      <c r="A3261" s="947">
        <v>102288</v>
      </c>
      <c r="B3261" s="945" t="s">
        <v>49254</v>
      </c>
      <c r="C3261" s="947" t="s">
        <v>20</v>
      </c>
      <c r="D3261" s="948">
        <v>13.2</v>
      </c>
    </row>
    <row r="3262" spans="1:4" x14ac:dyDescent="0.25">
      <c r="A3262" s="947">
        <v>90087</v>
      </c>
      <c r="B3262" s="945" t="s">
        <v>49226</v>
      </c>
      <c r="C3262" s="947" t="s">
        <v>20</v>
      </c>
      <c r="D3262" s="948">
        <v>10.08</v>
      </c>
    </row>
    <row r="3263" spans="1:4" x14ac:dyDescent="0.25">
      <c r="A3263" s="947">
        <v>102308</v>
      </c>
      <c r="B3263" s="945" t="s">
        <v>49274</v>
      </c>
      <c r="C3263" s="947" t="s">
        <v>20</v>
      </c>
      <c r="D3263" s="948">
        <v>13.68</v>
      </c>
    </row>
    <row r="3264" spans="1:4" x14ac:dyDescent="0.25">
      <c r="A3264" s="947">
        <v>90084</v>
      </c>
      <c r="B3264" s="945" t="s">
        <v>49224</v>
      </c>
      <c r="C3264" s="947" t="s">
        <v>20</v>
      </c>
      <c r="D3264" s="948">
        <v>10.94</v>
      </c>
    </row>
    <row r="3265" spans="1:4" x14ac:dyDescent="0.25">
      <c r="A3265" s="947">
        <v>102284</v>
      </c>
      <c r="B3265" s="945" t="s">
        <v>49250</v>
      </c>
      <c r="C3265" s="947" t="s">
        <v>20</v>
      </c>
      <c r="D3265" s="948">
        <v>14.31</v>
      </c>
    </row>
    <row r="3266" spans="1:4" x14ac:dyDescent="0.25">
      <c r="A3266" s="947">
        <v>102325</v>
      </c>
      <c r="B3266" s="945" t="s">
        <v>49291</v>
      </c>
      <c r="C3266" s="947" t="s">
        <v>20</v>
      </c>
      <c r="D3266" s="948">
        <v>17.23</v>
      </c>
    </row>
    <row r="3267" spans="1:4" x14ac:dyDescent="0.25">
      <c r="A3267" s="947">
        <v>102329</v>
      </c>
      <c r="B3267" s="945" t="s">
        <v>49295</v>
      </c>
      <c r="C3267" s="947" t="s">
        <v>20</v>
      </c>
      <c r="D3267" s="948">
        <v>10.86</v>
      </c>
    </row>
    <row r="3268" spans="1:4" x14ac:dyDescent="0.25">
      <c r="A3268" s="947">
        <v>102301</v>
      </c>
      <c r="B3268" s="945" t="s">
        <v>49267</v>
      </c>
      <c r="C3268" s="947" t="s">
        <v>20</v>
      </c>
      <c r="D3268" s="948">
        <v>18.03</v>
      </c>
    </row>
    <row r="3269" spans="1:4" x14ac:dyDescent="0.25">
      <c r="A3269" s="947">
        <v>102305</v>
      </c>
      <c r="B3269" s="945" t="s">
        <v>49271</v>
      </c>
      <c r="C3269" s="947" t="s">
        <v>20</v>
      </c>
      <c r="D3269" s="948">
        <v>11.35</v>
      </c>
    </row>
    <row r="3270" spans="1:4" x14ac:dyDescent="0.25">
      <c r="A3270" s="947">
        <v>90101</v>
      </c>
      <c r="B3270" s="945" t="s">
        <v>49235</v>
      </c>
      <c r="C3270" s="947" t="s">
        <v>20</v>
      </c>
      <c r="D3270" s="948">
        <v>15.05</v>
      </c>
    </row>
    <row r="3271" spans="1:4" x14ac:dyDescent="0.25">
      <c r="A3271" s="947">
        <v>102324</v>
      </c>
      <c r="B3271" s="945" t="s">
        <v>49290</v>
      </c>
      <c r="C3271" s="947" t="s">
        <v>20</v>
      </c>
      <c r="D3271" s="948">
        <v>18.82</v>
      </c>
    </row>
    <row r="3272" spans="1:4" x14ac:dyDescent="0.25">
      <c r="A3272" s="947">
        <v>102300</v>
      </c>
      <c r="B3272" s="945" t="s">
        <v>49266</v>
      </c>
      <c r="C3272" s="947" t="s">
        <v>20</v>
      </c>
      <c r="D3272" s="948">
        <v>19.690000000000001</v>
      </c>
    </row>
    <row r="3273" spans="1:4" x14ac:dyDescent="0.25">
      <c r="A3273" s="947">
        <v>90102</v>
      </c>
      <c r="B3273" s="945" t="s">
        <v>49236</v>
      </c>
      <c r="C3273" s="947" t="s">
        <v>20</v>
      </c>
      <c r="D3273" s="948">
        <v>13.79</v>
      </c>
    </row>
    <row r="3274" spans="1:4" x14ac:dyDescent="0.25">
      <c r="A3274" s="947">
        <v>102328</v>
      </c>
      <c r="B3274" s="945" t="s">
        <v>49294</v>
      </c>
      <c r="C3274" s="947" t="s">
        <v>20</v>
      </c>
      <c r="D3274" s="948">
        <v>11.86</v>
      </c>
    </row>
    <row r="3275" spans="1:4" x14ac:dyDescent="0.25">
      <c r="A3275" s="947">
        <v>102304</v>
      </c>
      <c r="B3275" s="945" t="s">
        <v>49270</v>
      </c>
      <c r="C3275" s="947" t="s">
        <v>20</v>
      </c>
      <c r="D3275" s="948">
        <v>12.41</v>
      </c>
    </row>
    <row r="3276" spans="1:4" x14ac:dyDescent="0.25">
      <c r="A3276" s="947">
        <v>102295</v>
      </c>
      <c r="B3276" s="945" t="s">
        <v>49261</v>
      </c>
      <c r="C3276" s="947" t="s">
        <v>20</v>
      </c>
      <c r="D3276" s="948">
        <v>8.65</v>
      </c>
    </row>
    <row r="3277" spans="1:4" x14ac:dyDescent="0.25">
      <c r="A3277" s="947">
        <v>102281</v>
      </c>
      <c r="B3277" s="945" t="s">
        <v>49247</v>
      </c>
      <c r="C3277" s="947" t="s">
        <v>20</v>
      </c>
      <c r="D3277" s="948">
        <v>6.61</v>
      </c>
    </row>
    <row r="3278" spans="1:4" x14ac:dyDescent="0.25">
      <c r="A3278" s="947">
        <v>102311</v>
      </c>
      <c r="B3278" s="945" t="s">
        <v>49277</v>
      </c>
      <c r="C3278" s="947" t="s">
        <v>20</v>
      </c>
      <c r="D3278" s="948">
        <v>13.11</v>
      </c>
    </row>
    <row r="3279" spans="1:4" x14ac:dyDescent="0.25">
      <c r="A3279" s="947">
        <v>102319</v>
      </c>
      <c r="B3279" s="945" t="s">
        <v>49285</v>
      </c>
      <c r="C3279" s="947" t="s">
        <v>20</v>
      </c>
      <c r="D3279" s="948">
        <v>8.26</v>
      </c>
    </row>
    <row r="3280" spans="1:4" x14ac:dyDescent="0.25">
      <c r="A3280" s="947">
        <v>102287</v>
      </c>
      <c r="B3280" s="945" t="s">
        <v>49253</v>
      </c>
      <c r="C3280" s="947" t="s">
        <v>20</v>
      </c>
      <c r="D3280" s="948">
        <v>13.73</v>
      </c>
    </row>
    <row r="3281" spans="1:4" x14ac:dyDescent="0.25">
      <c r="A3281" s="947">
        <v>102316</v>
      </c>
      <c r="B3281" s="945" t="s">
        <v>49282</v>
      </c>
      <c r="C3281" s="947" t="s">
        <v>20</v>
      </c>
      <c r="D3281" s="948">
        <v>8.6199999999999992</v>
      </c>
    </row>
    <row r="3282" spans="1:4" x14ac:dyDescent="0.25">
      <c r="A3282" s="947">
        <v>102292</v>
      </c>
      <c r="B3282" s="945" t="s">
        <v>49258</v>
      </c>
      <c r="C3282" s="947" t="s">
        <v>20</v>
      </c>
      <c r="D3282" s="948">
        <v>9.02</v>
      </c>
    </row>
    <row r="3283" spans="1:4" x14ac:dyDescent="0.25">
      <c r="A3283" s="947">
        <v>90092</v>
      </c>
      <c r="B3283" s="945" t="s">
        <v>49229</v>
      </c>
      <c r="C3283" s="947" t="s">
        <v>20</v>
      </c>
      <c r="D3283" s="948">
        <v>6.88</v>
      </c>
    </row>
    <row r="3284" spans="1:4" x14ac:dyDescent="0.25">
      <c r="A3284" s="947">
        <v>102278</v>
      </c>
      <c r="B3284" s="945" t="s">
        <v>49244</v>
      </c>
      <c r="C3284" s="947" t="s">
        <v>20</v>
      </c>
      <c r="D3284" s="948">
        <v>10.49</v>
      </c>
    </row>
    <row r="3285" spans="1:4" x14ac:dyDescent="0.25">
      <c r="A3285" s="947">
        <v>90094</v>
      </c>
      <c r="B3285" s="945" t="s">
        <v>49230</v>
      </c>
      <c r="C3285" s="947" t="s">
        <v>20</v>
      </c>
      <c r="D3285" s="948">
        <v>6.52</v>
      </c>
    </row>
    <row r="3286" spans="1:4" x14ac:dyDescent="0.25">
      <c r="A3286" s="947">
        <v>102309</v>
      </c>
      <c r="B3286" s="945" t="s">
        <v>49275</v>
      </c>
      <c r="C3286" s="947" t="s">
        <v>20</v>
      </c>
      <c r="D3286" s="948">
        <v>12.94</v>
      </c>
    </row>
    <row r="3287" spans="1:4" x14ac:dyDescent="0.25">
      <c r="A3287" s="947">
        <v>102285</v>
      </c>
      <c r="B3287" s="945" t="s">
        <v>49251</v>
      </c>
      <c r="C3287" s="947" t="s">
        <v>20</v>
      </c>
      <c r="D3287" s="948">
        <v>13.53</v>
      </c>
    </row>
    <row r="3288" spans="1:4" x14ac:dyDescent="0.25">
      <c r="A3288" s="947">
        <v>90095</v>
      </c>
      <c r="B3288" s="945" t="s">
        <v>49231</v>
      </c>
      <c r="C3288" s="947" t="s">
        <v>20</v>
      </c>
      <c r="D3288" s="948">
        <v>6.35</v>
      </c>
    </row>
    <row r="3289" spans="1:4" x14ac:dyDescent="0.25">
      <c r="A3289" s="947">
        <v>102320</v>
      </c>
      <c r="B3289" s="945" t="s">
        <v>49286</v>
      </c>
      <c r="C3289" s="947" t="s">
        <v>20</v>
      </c>
      <c r="D3289" s="948">
        <v>7.94</v>
      </c>
    </row>
    <row r="3290" spans="1:4" x14ac:dyDescent="0.25">
      <c r="A3290" s="947">
        <v>102296</v>
      </c>
      <c r="B3290" s="945" t="s">
        <v>49262</v>
      </c>
      <c r="C3290" s="947" t="s">
        <v>20</v>
      </c>
      <c r="D3290" s="948">
        <v>8.31</v>
      </c>
    </row>
    <row r="3291" spans="1:4" x14ac:dyDescent="0.25">
      <c r="A3291" s="947">
        <v>90086</v>
      </c>
      <c r="B3291" s="945" t="s">
        <v>49225</v>
      </c>
      <c r="C3291" s="947" t="s">
        <v>20</v>
      </c>
      <c r="D3291" s="948">
        <v>10.35</v>
      </c>
    </row>
    <row r="3292" spans="1:4" x14ac:dyDescent="0.25">
      <c r="A3292" s="947">
        <v>102277</v>
      </c>
      <c r="B3292" s="945" t="s">
        <v>49243</v>
      </c>
      <c r="C3292" s="947" t="s">
        <v>20</v>
      </c>
      <c r="D3292" s="948">
        <v>10.039999999999999</v>
      </c>
    </row>
    <row r="3293" spans="1:4" x14ac:dyDescent="0.25">
      <c r="A3293" s="947">
        <v>102286</v>
      </c>
      <c r="B3293" s="945" t="s">
        <v>49252</v>
      </c>
      <c r="C3293" s="947" t="s">
        <v>20</v>
      </c>
      <c r="D3293" s="948">
        <v>13.16</v>
      </c>
    </row>
    <row r="3294" spans="1:4" x14ac:dyDescent="0.25">
      <c r="A3294" s="947">
        <v>90098</v>
      </c>
      <c r="B3294" s="945" t="s">
        <v>49232</v>
      </c>
      <c r="C3294" s="947" t="s">
        <v>20</v>
      </c>
      <c r="D3294" s="948">
        <v>6.22</v>
      </c>
    </row>
    <row r="3295" spans="1:4" x14ac:dyDescent="0.25">
      <c r="A3295" s="947">
        <v>102313</v>
      </c>
      <c r="B3295" s="945" t="s">
        <v>49279</v>
      </c>
      <c r="C3295" s="947" t="s">
        <v>20</v>
      </c>
      <c r="D3295" s="948">
        <v>12.36</v>
      </c>
    </row>
    <row r="3296" spans="1:4" x14ac:dyDescent="0.25">
      <c r="A3296" s="947">
        <v>102321</v>
      </c>
      <c r="B3296" s="945" t="s">
        <v>49287</v>
      </c>
      <c r="C3296" s="947" t="s">
        <v>20</v>
      </c>
      <c r="D3296" s="948">
        <v>7.78</v>
      </c>
    </row>
    <row r="3297" spans="1:4" x14ac:dyDescent="0.25">
      <c r="A3297" s="947">
        <v>102289</v>
      </c>
      <c r="B3297" s="945" t="s">
        <v>49255</v>
      </c>
      <c r="C3297" s="947" t="s">
        <v>20</v>
      </c>
      <c r="D3297" s="948">
        <v>12.93</v>
      </c>
    </row>
    <row r="3298" spans="1:4" x14ac:dyDescent="0.25">
      <c r="A3298" s="947">
        <v>102297</v>
      </c>
      <c r="B3298" s="945" t="s">
        <v>49263</v>
      </c>
      <c r="C3298" s="947" t="s">
        <v>20</v>
      </c>
      <c r="D3298" s="948">
        <v>8.14</v>
      </c>
    </row>
    <row r="3299" spans="1:4" x14ac:dyDescent="0.25">
      <c r="A3299" s="947">
        <v>102280</v>
      </c>
      <c r="B3299" s="945" t="s">
        <v>49246</v>
      </c>
      <c r="C3299" s="947" t="s">
        <v>20</v>
      </c>
      <c r="D3299" s="948">
        <v>6.33</v>
      </c>
    </row>
    <row r="3300" spans="1:4" x14ac:dyDescent="0.25">
      <c r="A3300" s="947">
        <v>102294</v>
      </c>
      <c r="B3300" s="945" t="s">
        <v>49260</v>
      </c>
      <c r="C3300" s="947" t="s">
        <v>20</v>
      </c>
      <c r="D3300" s="948">
        <v>8.2899999999999991</v>
      </c>
    </row>
    <row r="3301" spans="1:4" x14ac:dyDescent="0.25">
      <c r="A3301" s="947">
        <v>90090</v>
      </c>
      <c r="B3301" s="945" t="s">
        <v>49227</v>
      </c>
      <c r="C3301" s="947" t="s">
        <v>20</v>
      </c>
      <c r="D3301" s="948">
        <v>9.8800000000000008</v>
      </c>
    </row>
    <row r="3302" spans="1:4" x14ac:dyDescent="0.25">
      <c r="A3302" s="947">
        <v>102317</v>
      </c>
      <c r="B3302" s="945" t="s">
        <v>49283</v>
      </c>
      <c r="C3302" s="947" t="s">
        <v>20</v>
      </c>
      <c r="D3302" s="948">
        <v>8.15</v>
      </c>
    </row>
    <row r="3303" spans="1:4" x14ac:dyDescent="0.25">
      <c r="A3303" s="947">
        <v>102293</v>
      </c>
      <c r="B3303" s="945" t="s">
        <v>49259</v>
      </c>
      <c r="C3303" s="947" t="s">
        <v>20</v>
      </c>
      <c r="D3303" s="948">
        <v>8.5299999999999994</v>
      </c>
    </row>
    <row r="3304" spans="1:4" x14ac:dyDescent="0.25">
      <c r="A3304" s="947">
        <v>102310</v>
      </c>
      <c r="B3304" s="945" t="s">
        <v>49276</v>
      </c>
      <c r="C3304" s="947" t="s">
        <v>20</v>
      </c>
      <c r="D3304" s="948">
        <v>12.57</v>
      </c>
    </row>
    <row r="3305" spans="1:4" x14ac:dyDescent="0.25">
      <c r="A3305" s="947">
        <v>102318</v>
      </c>
      <c r="B3305" s="945" t="s">
        <v>49284</v>
      </c>
      <c r="C3305" s="947" t="s">
        <v>20</v>
      </c>
      <c r="D3305" s="948">
        <v>7.91</v>
      </c>
    </row>
    <row r="3306" spans="1:4" x14ac:dyDescent="0.25">
      <c r="A3306" s="947">
        <v>90106</v>
      </c>
      <c r="B3306" s="945" t="s">
        <v>49238</v>
      </c>
      <c r="C3306" s="947" t="s">
        <v>20</v>
      </c>
      <c r="D3306" s="948">
        <v>9.6</v>
      </c>
    </row>
    <row r="3307" spans="1:4" x14ac:dyDescent="0.25">
      <c r="A3307" s="947">
        <v>90105</v>
      </c>
      <c r="B3307" s="945" t="s">
        <v>49237</v>
      </c>
      <c r="C3307" s="947" t="s">
        <v>20</v>
      </c>
      <c r="D3307" s="948">
        <v>10.56</v>
      </c>
    </row>
    <row r="3308" spans="1:4" x14ac:dyDescent="0.25">
      <c r="A3308" s="947">
        <v>90108</v>
      </c>
      <c r="B3308" s="945" t="s">
        <v>49240</v>
      </c>
      <c r="C3308" s="947" t="s">
        <v>20</v>
      </c>
      <c r="D3308" s="948">
        <v>8.67</v>
      </c>
    </row>
    <row r="3309" spans="1:4" x14ac:dyDescent="0.25">
      <c r="A3309" s="947">
        <v>90107</v>
      </c>
      <c r="B3309" s="945" t="s">
        <v>49239</v>
      </c>
      <c r="C3309" s="947" t="s">
        <v>20</v>
      </c>
      <c r="D3309" s="948">
        <v>9.48</v>
      </c>
    </row>
    <row r="3310" spans="1:4" x14ac:dyDescent="0.25">
      <c r="A3310" s="947">
        <v>102354</v>
      </c>
      <c r="B3310" s="945" t="s">
        <v>40876</v>
      </c>
      <c r="C3310" s="947" t="s">
        <v>20</v>
      </c>
      <c r="D3310" s="948">
        <v>198.31</v>
      </c>
    </row>
    <row r="3311" spans="1:4" x14ac:dyDescent="0.25">
      <c r="A3311" s="947">
        <v>102355</v>
      </c>
      <c r="B3311" s="945" t="s">
        <v>52456</v>
      </c>
      <c r="C3311" s="947" t="s">
        <v>20</v>
      </c>
      <c r="D3311" s="948">
        <v>238.62</v>
      </c>
    </row>
    <row r="3312" spans="1:4" x14ac:dyDescent="0.25">
      <c r="A3312" s="947">
        <v>102356</v>
      </c>
      <c r="B3312" s="945" t="s">
        <v>50852</v>
      </c>
      <c r="C3312" s="947" t="s">
        <v>20</v>
      </c>
      <c r="D3312" s="948">
        <v>0</v>
      </c>
    </row>
    <row r="3313" spans="1:4" x14ac:dyDescent="0.25">
      <c r="A3313" s="947">
        <v>102357</v>
      </c>
      <c r="B3313" s="945" t="s">
        <v>50853</v>
      </c>
      <c r="C3313" s="947" t="s">
        <v>20</v>
      </c>
      <c r="D3313" s="948">
        <v>0</v>
      </c>
    </row>
    <row r="3314" spans="1:4" x14ac:dyDescent="0.25">
      <c r="A3314" s="947">
        <v>102358</v>
      </c>
      <c r="B3314" s="945" t="s">
        <v>50854</v>
      </c>
      <c r="C3314" s="947" t="s">
        <v>20</v>
      </c>
      <c r="D3314" s="948">
        <v>0</v>
      </c>
    </row>
    <row r="3315" spans="1:4" x14ac:dyDescent="0.25">
      <c r="A3315" s="947">
        <v>102359</v>
      </c>
      <c r="B3315" s="945" t="s">
        <v>52457</v>
      </c>
      <c r="C3315" s="947" t="s">
        <v>20</v>
      </c>
      <c r="D3315" s="948">
        <v>0</v>
      </c>
    </row>
    <row r="3316" spans="1:4" x14ac:dyDescent="0.25">
      <c r="A3316" s="947">
        <v>102348</v>
      </c>
      <c r="B3316" s="945" t="s">
        <v>50855</v>
      </c>
      <c r="C3316" s="947" t="s">
        <v>20</v>
      </c>
      <c r="D3316" s="948">
        <v>0</v>
      </c>
    </row>
    <row r="3317" spans="1:4" x14ac:dyDescent="0.25">
      <c r="A3317" s="947">
        <v>102346</v>
      </c>
      <c r="B3317" s="945" t="s">
        <v>50856</v>
      </c>
      <c r="C3317" s="947" t="s">
        <v>20</v>
      </c>
      <c r="D3317" s="948">
        <v>0</v>
      </c>
    </row>
    <row r="3318" spans="1:4" x14ac:dyDescent="0.25">
      <c r="A3318" s="947">
        <v>102347</v>
      </c>
      <c r="B3318" s="945" t="s">
        <v>50857</v>
      </c>
      <c r="C3318" s="947" t="s">
        <v>20</v>
      </c>
      <c r="D3318" s="948">
        <v>0</v>
      </c>
    </row>
    <row r="3319" spans="1:4" x14ac:dyDescent="0.25">
      <c r="A3319" s="947">
        <v>102350</v>
      </c>
      <c r="B3319" s="945" t="s">
        <v>50858</v>
      </c>
      <c r="C3319" s="947" t="s">
        <v>20</v>
      </c>
      <c r="D3319" s="948">
        <v>0</v>
      </c>
    </row>
    <row r="3320" spans="1:4" x14ac:dyDescent="0.25">
      <c r="A3320" s="947">
        <v>102351</v>
      </c>
      <c r="B3320" s="945" t="s">
        <v>50859</v>
      </c>
      <c r="C3320" s="947" t="s">
        <v>20</v>
      </c>
      <c r="D3320" s="948">
        <v>0</v>
      </c>
    </row>
    <row r="3321" spans="1:4" x14ac:dyDescent="0.25">
      <c r="A3321" s="947">
        <v>102352</v>
      </c>
      <c r="B3321" s="945" t="s">
        <v>50860</v>
      </c>
      <c r="C3321" s="947" t="s">
        <v>20</v>
      </c>
      <c r="D3321" s="948">
        <v>0</v>
      </c>
    </row>
    <row r="3322" spans="1:4" x14ac:dyDescent="0.25">
      <c r="A3322" s="947">
        <v>102353</v>
      </c>
      <c r="B3322" s="945" t="s">
        <v>50861</v>
      </c>
      <c r="C3322" s="947" t="s">
        <v>20</v>
      </c>
      <c r="D3322" s="948">
        <v>0</v>
      </c>
    </row>
    <row r="3323" spans="1:4" x14ac:dyDescent="0.25">
      <c r="A3323" s="947">
        <v>102349</v>
      </c>
      <c r="B3323" s="945" t="s">
        <v>50862</v>
      </c>
      <c r="C3323" s="947" t="s">
        <v>20</v>
      </c>
      <c r="D3323" s="948">
        <v>0</v>
      </c>
    </row>
    <row r="3324" spans="1:4" x14ac:dyDescent="0.25">
      <c r="A3324" s="947">
        <v>102360</v>
      </c>
      <c r="B3324" s="945" t="s">
        <v>26277</v>
      </c>
      <c r="C3324" s="947" t="s">
        <v>20</v>
      </c>
      <c r="D3324" s="948">
        <v>29.45</v>
      </c>
    </row>
    <row r="3325" spans="1:4" x14ac:dyDescent="0.25">
      <c r="A3325" s="947">
        <v>102361</v>
      </c>
      <c r="B3325" s="945" t="s">
        <v>26278</v>
      </c>
      <c r="C3325" s="947" t="s">
        <v>20</v>
      </c>
      <c r="D3325" s="948">
        <v>43.34</v>
      </c>
    </row>
    <row r="3326" spans="1:4" x14ac:dyDescent="0.25">
      <c r="A3326" s="947">
        <v>101595</v>
      </c>
      <c r="B3326" s="945" t="s">
        <v>50863</v>
      </c>
      <c r="C3326" s="947" t="s">
        <v>3</v>
      </c>
      <c r="D3326" s="948">
        <v>0</v>
      </c>
    </row>
    <row r="3327" spans="1:4" x14ac:dyDescent="0.25">
      <c r="A3327" s="947">
        <v>101601</v>
      </c>
      <c r="B3327" s="945" t="s">
        <v>25395</v>
      </c>
      <c r="C3327" s="947" t="s">
        <v>3</v>
      </c>
      <c r="D3327" s="948">
        <v>32.520000000000003</v>
      </c>
    </row>
    <row r="3328" spans="1:4" x14ac:dyDescent="0.25">
      <c r="A3328" s="947">
        <v>101594</v>
      </c>
      <c r="B3328" s="945" t="s">
        <v>50864</v>
      </c>
      <c r="C3328" s="947" t="s">
        <v>3</v>
      </c>
      <c r="D3328" s="948">
        <v>0</v>
      </c>
    </row>
    <row r="3329" spans="1:4" x14ac:dyDescent="0.25">
      <c r="A3329" s="947">
        <v>101600</v>
      </c>
      <c r="B3329" s="945" t="s">
        <v>25393</v>
      </c>
      <c r="C3329" s="947" t="s">
        <v>3</v>
      </c>
      <c r="D3329" s="948">
        <v>21.97</v>
      </c>
    </row>
    <row r="3330" spans="1:4" x14ac:dyDescent="0.25">
      <c r="A3330" s="947">
        <v>101597</v>
      </c>
      <c r="B3330" s="945" t="s">
        <v>50865</v>
      </c>
      <c r="C3330" s="947" t="s">
        <v>3</v>
      </c>
      <c r="D3330" s="948">
        <v>0</v>
      </c>
    </row>
    <row r="3331" spans="1:4" x14ac:dyDescent="0.25">
      <c r="A3331" s="947">
        <v>101603</v>
      </c>
      <c r="B3331" s="945" t="s">
        <v>25397</v>
      </c>
      <c r="C3331" s="947" t="s">
        <v>3</v>
      </c>
      <c r="D3331" s="948">
        <v>26.84</v>
      </c>
    </row>
    <row r="3332" spans="1:4" x14ac:dyDescent="0.25">
      <c r="A3332" s="947">
        <v>101596</v>
      </c>
      <c r="B3332" s="945" t="s">
        <v>50866</v>
      </c>
      <c r="C3332" s="947" t="s">
        <v>3</v>
      </c>
      <c r="D3332" s="948">
        <v>0</v>
      </c>
    </row>
    <row r="3333" spans="1:4" x14ac:dyDescent="0.25">
      <c r="A3333" s="947">
        <v>101602</v>
      </c>
      <c r="B3333" s="945" t="s">
        <v>25396</v>
      </c>
      <c r="C3333" s="947" t="s">
        <v>3</v>
      </c>
      <c r="D3333" s="948">
        <v>16.29</v>
      </c>
    </row>
    <row r="3334" spans="1:4" x14ac:dyDescent="0.25">
      <c r="A3334" s="947">
        <v>101599</v>
      </c>
      <c r="B3334" s="945" t="s">
        <v>50867</v>
      </c>
      <c r="C3334" s="947" t="s">
        <v>3</v>
      </c>
      <c r="D3334" s="948">
        <v>0</v>
      </c>
    </row>
    <row r="3335" spans="1:4" x14ac:dyDescent="0.25">
      <c r="A3335" s="947">
        <v>101605</v>
      </c>
      <c r="B3335" s="945" t="s">
        <v>25399</v>
      </c>
      <c r="C3335" s="947" t="s">
        <v>3</v>
      </c>
      <c r="D3335" s="948">
        <v>21.21</v>
      </c>
    </row>
    <row r="3336" spans="1:4" x14ac:dyDescent="0.25">
      <c r="A3336" s="947">
        <v>101598</v>
      </c>
      <c r="B3336" s="945" t="s">
        <v>50868</v>
      </c>
      <c r="C3336" s="947" t="s">
        <v>3</v>
      </c>
      <c r="D3336" s="948">
        <v>0</v>
      </c>
    </row>
    <row r="3337" spans="1:4" x14ac:dyDescent="0.25">
      <c r="A3337" s="947">
        <v>101604</v>
      </c>
      <c r="B3337" s="945" t="s">
        <v>25398</v>
      </c>
      <c r="C3337" s="947" t="s">
        <v>3</v>
      </c>
      <c r="D3337" s="948">
        <v>10.66</v>
      </c>
    </row>
    <row r="3338" spans="1:4" x14ac:dyDescent="0.25">
      <c r="A3338" s="947">
        <v>101588</v>
      </c>
      <c r="B3338" s="945" t="s">
        <v>25386</v>
      </c>
      <c r="C3338" s="947" t="s">
        <v>3</v>
      </c>
      <c r="D3338" s="948">
        <v>116.55</v>
      </c>
    </row>
    <row r="3339" spans="1:4" x14ac:dyDescent="0.25">
      <c r="A3339" s="947">
        <v>101591</v>
      </c>
      <c r="B3339" s="945" t="s">
        <v>25389</v>
      </c>
      <c r="C3339" s="947" t="s">
        <v>3</v>
      </c>
      <c r="D3339" s="948">
        <v>141.75</v>
      </c>
    </row>
    <row r="3340" spans="1:4" x14ac:dyDescent="0.25">
      <c r="A3340" s="947">
        <v>101590</v>
      </c>
      <c r="B3340" s="945" t="s">
        <v>25388</v>
      </c>
      <c r="C3340" s="947" t="s">
        <v>3</v>
      </c>
      <c r="D3340" s="948">
        <v>88.09</v>
      </c>
    </row>
    <row r="3341" spans="1:4" x14ac:dyDescent="0.25">
      <c r="A3341" s="947">
        <v>101593</v>
      </c>
      <c r="B3341" s="945" t="s">
        <v>25392</v>
      </c>
      <c r="C3341" s="947" t="s">
        <v>3</v>
      </c>
      <c r="D3341" s="948">
        <v>115.43</v>
      </c>
    </row>
    <row r="3342" spans="1:4" x14ac:dyDescent="0.25">
      <c r="A3342" s="947">
        <v>101592</v>
      </c>
      <c r="B3342" s="945" t="s">
        <v>25391</v>
      </c>
      <c r="C3342" s="947" t="s">
        <v>3</v>
      </c>
      <c r="D3342" s="948">
        <v>61.59</v>
      </c>
    </row>
    <row r="3343" spans="1:4" x14ac:dyDescent="0.25">
      <c r="A3343" s="947">
        <v>101583</v>
      </c>
      <c r="B3343" s="945" t="s">
        <v>25381</v>
      </c>
      <c r="C3343" s="947" t="s">
        <v>3</v>
      </c>
      <c r="D3343" s="948">
        <v>112.99</v>
      </c>
    </row>
    <row r="3344" spans="1:4" x14ac:dyDescent="0.25">
      <c r="A3344" s="947">
        <v>101582</v>
      </c>
      <c r="B3344" s="945" t="s">
        <v>25380</v>
      </c>
      <c r="C3344" s="947" t="s">
        <v>3</v>
      </c>
      <c r="D3344" s="948">
        <v>88.68</v>
      </c>
    </row>
    <row r="3345" spans="1:4" x14ac:dyDescent="0.25">
      <c r="A3345" s="947">
        <v>101585</v>
      </c>
      <c r="B3345" s="945" t="s">
        <v>25383</v>
      </c>
      <c r="C3345" s="947" t="s">
        <v>3</v>
      </c>
      <c r="D3345" s="948">
        <v>96.34</v>
      </c>
    </row>
    <row r="3346" spans="1:4" x14ac:dyDescent="0.25">
      <c r="A3346" s="947">
        <v>101584</v>
      </c>
      <c r="B3346" s="945" t="s">
        <v>25382</v>
      </c>
      <c r="C3346" s="947" t="s">
        <v>3</v>
      </c>
      <c r="D3346" s="948">
        <v>72.03</v>
      </c>
    </row>
    <row r="3347" spans="1:4" x14ac:dyDescent="0.25">
      <c r="A3347" s="947">
        <v>101587</v>
      </c>
      <c r="B3347" s="945" t="s">
        <v>25385</v>
      </c>
      <c r="C3347" s="947" t="s">
        <v>3</v>
      </c>
      <c r="D3347" s="948">
        <v>85.08</v>
      </c>
    </row>
    <row r="3348" spans="1:4" x14ac:dyDescent="0.25">
      <c r="A3348" s="947">
        <v>101586</v>
      </c>
      <c r="B3348" s="945" t="s">
        <v>25384</v>
      </c>
      <c r="C3348" s="947" t="s">
        <v>3</v>
      </c>
      <c r="D3348" s="948">
        <v>60.54</v>
      </c>
    </row>
    <row r="3349" spans="1:4" x14ac:dyDescent="0.25">
      <c r="A3349" s="947">
        <v>101577</v>
      </c>
      <c r="B3349" s="945" t="s">
        <v>25374</v>
      </c>
      <c r="C3349" s="947" t="s">
        <v>3</v>
      </c>
      <c r="D3349" s="948">
        <v>69.900000000000006</v>
      </c>
    </row>
    <row r="3350" spans="1:4" x14ac:dyDescent="0.25">
      <c r="A3350" s="947">
        <v>101576</v>
      </c>
      <c r="B3350" s="945" t="s">
        <v>25373</v>
      </c>
      <c r="C3350" s="947" t="s">
        <v>3</v>
      </c>
      <c r="D3350" s="948">
        <v>54.29</v>
      </c>
    </row>
    <row r="3351" spans="1:4" x14ac:dyDescent="0.25">
      <c r="A3351" s="947">
        <v>101579</v>
      </c>
      <c r="B3351" s="945" t="s">
        <v>25377</v>
      </c>
      <c r="C3351" s="947" t="s">
        <v>3</v>
      </c>
      <c r="D3351" s="948">
        <v>59.9</v>
      </c>
    </row>
    <row r="3352" spans="1:4" x14ac:dyDescent="0.25">
      <c r="A3352" s="947">
        <v>101578</v>
      </c>
      <c r="B3352" s="945" t="s">
        <v>25375</v>
      </c>
      <c r="C3352" s="947" t="s">
        <v>3</v>
      </c>
      <c r="D3352" s="948">
        <v>44.3</v>
      </c>
    </row>
    <row r="3353" spans="1:4" x14ac:dyDescent="0.25">
      <c r="A3353" s="947">
        <v>101581</v>
      </c>
      <c r="B3353" s="945" t="s">
        <v>25379</v>
      </c>
      <c r="C3353" s="947" t="s">
        <v>3</v>
      </c>
      <c r="D3353" s="948">
        <v>53.89</v>
      </c>
    </row>
    <row r="3354" spans="1:4" x14ac:dyDescent="0.25">
      <c r="A3354" s="947">
        <v>101580</v>
      </c>
      <c r="B3354" s="945" t="s">
        <v>25378</v>
      </c>
      <c r="C3354" s="947" t="s">
        <v>3</v>
      </c>
      <c r="D3354" s="948">
        <v>38.049999999999997</v>
      </c>
    </row>
    <row r="3355" spans="1:4" x14ac:dyDescent="0.25">
      <c r="A3355" s="947">
        <v>101606</v>
      </c>
      <c r="B3355" s="945" t="s">
        <v>50869</v>
      </c>
      <c r="C3355" s="947" t="s">
        <v>3</v>
      </c>
      <c r="D3355" s="948">
        <v>0</v>
      </c>
    </row>
    <row r="3356" spans="1:4" x14ac:dyDescent="0.25">
      <c r="A3356" s="947">
        <v>101607</v>
      </c>
      <c r="B3356" s="945" t="s">
        <v>50870</v>
      </c>
      <c r="C3356" s="947" t="s">
        <v>3</v>
      </c>
      <c r="D3356" s="948">
        <v>0</v>
      </c>
    </row>
    <row r="3357" spans="1:4" x14ac:dyDescent="0.25">
      <c r="A3357" s="947">
        <v>101608</v>
      </c>
      <c r="B3357" s="945" t="s">
        <v>50871</v>
      </c>
      <c r="C3357" s="947" t="s">
        <v>3</v>
      </c>
      <c r="D3357" s="948">
        <v>0</v>
      </c>
    </row>
    <row r="3358" spans="1:4" x14ac:dyDescent="0.25">
      <c r="A3358" s="947">
        <v>101571</v>
      </c>
      <c r="B3358" s="945" t="s">
        <v>25368</v>
      </c>
      <c r="C3358" s="947" t="s">
        <v>3</v>
      </c>
      <c r="D3358" s="948">
        <v>44.07</v>
      </c>
    </row>
    <row r="3359" spans="1:4" x14ac:dyDescent="0.25">
      <c r="A3359" s="947">
        <v>101570</v>
      </c>
      <c r="B3359" s="945" t="s">
        <v>25367</v>
      </c>
      <c r="C3359" s="947" t="s">
        <v>3</v>
      </c>
      <c r="D3359" s="948">
        <v>31.89</v>
      </c>
    </row>
    <row r="3360" spans="1:4" x14ac:dyDescent="0.25">
      <c r="A3360" s="947">
        <v>101573</v>
      </c>
      <c r="B3360" s="945" t="s">
        <v>25370</v>
      </c>
      <c r="C3360" s="947" t="s">
        <v>3</v>
      </c>
      <c r="D3360" s="948">
        <v>37.020000000000003</v>
      </c>
    </row>
    <row r="3361" spans="1:4" x14ac:dyDescent="0.25">
      <c r="A3361" s="947">
        <v>101572</v>
      </c>
      <c r="B3361" s="945" t="s">
        <v>25369</v>
      </c>
      <c r="C3361" s="947" t="s">
        <v>3</v>
      </c>
      <c r="D3361" s="948">
        <v>24.84</v>
      </c>
    </row>
    <row r="3362" spans="1:4" x14ac:dyDescent="0.25">
      <c r="A3362" s="947">
        <v>101575</v>
      </c>
      <c r="B3362" s="945" t="s">
        <v>25372</v>
      </c>
      <c r="C3362" s="947" t="s">
        <v>3</v>
      </c>
      <c r="D3362" s="948">
        <v>31.07</v>
      </c>
    </row>
    <row r="3363" spans="1:4" x14ac:dyDescent="0.25">
      <c r="A3363" s="947">
        <v>101574</v>
      </c>
      <c r="B3363" s="945" t="s">
        <v>25371</v>
      </c>
      <c r="C3363" s="947" t="s">
        <v>3</v>
      </c>
      <c r="D3363" s="948">
        <v>18.66</v>
      </c>
    </row>
    <row r="3364" spans="1:4" x14ac:dyDescent="0.25">
      <c r="A3364" s="947">
        <v>101589</v>
      </c>
      <c r="B3364" s="945" t="s">
        <v>25387</v>
      </c>
      <c r="C3364" s="947" t="s">
        <v>3</v>
      </c>
      <c r="D3364" s="948">
        <v>170.2</v>
      </c>
    </row>
    <row r="3365" spans="1:4" x14ac:dyDescent="0.25">
      <c r="A3365" s="947">
        <v>101610</v>
      </c>
      <c r="B3365" s="945" t="s">
        <v>52458</v>
      </c>
      <c r="C3365" s="947" t="s">
        <v>5</v>
      </c>
      <c r="D3365" s="948">
        <v>0</v>
      </c>
    </row>
    <row r="3366" spans="1:4" x14ac:dyDescent="0.25">
      <c r="A3366" s="947">
        <v>101615</v>
      </c>
      <c r="B3366" s="945" t="s">
        <v>52459</v>
      </c>
      <c r="C3366" s="947" t="s">
        <v>5</v>
      </c>
      <c r="D3366" s="948">
        <v>0</v>
      </c>
    </row>
    <row r="3367" spans="1:4" x14ac:dyDescent="0.25">
      <c r="A3367" s="947">
        <v>101613</v>
      </c>
      <c r="B3367" s="945" t="s">
        <v>50872</v>
      </c>
      <c r="C3367" s="947" t="s">
        <v>5</v>
      </c>
      <c r="D3367" s="948">
        <v>0</v>
      </c>
    </row>
    <row r="3368" spans="1:4" x14ac:dyDescent="0.25">
      <c r="A3368" s="947">
        <v>101611</v>
      </c>
      <c r="B3368" s="945" t="s">
        <v>50873</v>
      </c>
      <c r="C3368" s="947" t="s">
        <v>5</v>
      </c>
      <c r="D3368" s="948">
        <v>0</v>
      </c>
    </row>
    <row r="3369" spans="1:4" x14ac:dyDescent="0.25">
      <c r="A3369" s="947">
        <v>101614</v>
      </c>
      <c r="B3369" s="945" t="s">
        <v>50874</v>
      </c>
      <c r="C3369" s="947" t="s">
        <v>5</v>
      </c>
      <c r="D3369" s="948">
        <v>0</v>
      </c>
    </row>
    <row r="3370" spans="1:4" x14ac:dyDescent="0.25">
      <c r="A3370" s="947">
        <v>101612</v>
      </c>
      <c r="B3370" s="945" t="s">
        <v>50875</v>
      </c>
      <c r="C3370" s="947" t="s">
        <v>5</v>
      </c>
      <c r="D3370" s="948">
        <v>0</v>
      </c>
    </row>
    <row r="3371" spans="1:4" x14ac:dyDescent="0.25">
      <c r="A3371" s="947">
        <v>101617</v>
      </c>
      <c r="B3371" s="945" t="s">
        <v>26292</v>
      </c>
      <c r="C3371" s="947" t="s">
        <v>3</v>
      </c>
      <c r="D3371" s="948">
        <v>4.4400000000000004</v>
      </c>
    </row>
    <row r="3372" spans="1:4" x14ac:dyDescent="0.25">
      <c r="A3372" s="947">
        <v>101620</v>
      </c>
      <c r="B3372" s="945" t="s">
        <v>26295</v>
      </c>
      <c r="C3372" s="947" t="s">
        <v>20</v>
      </c>
      <c r="D3372" s="948">
        <v>238.71</v>
      </c>
    </row>
    <row r="3373" spans="1:4" x14ac:dyDescent="0.25">
      <c r="A3373" s="947">
        <v>101625</v>
      </c>
      <c r="B3373" s="945" t="s">
        <v>26300</v>
      </c>
      <c r="C3373" s="947" t="s">
        <v>20</v>
      </c>
      <c r="D3373" s="948">
        <v>170.44</v>
      </c>
    </row>
    <row r="3374" spans="1:4" x14ac:dyDescent="0.25">
      <c r="A3374" s="947">
        <v>101621</v>
      </c>
      <c r="B3374" s="945" t="s">
        <v>26296</v>
      </c>
      <c r="C3374" s="947" t="s">
        <v>20</v>
      </c>
      <c r="D3374" s="948">
        <v>320.02999999999997</v>
      </c>
    </row>
    <row r="3375" spans="1:4" x14ac:dyDescent="0.25">
      <c r="A3375" s="947">
        <v>101624</v>
      </c>
      <c r="B3375" s="945" t="s">
        <v>26299</v>
      </c>
      <c r="C3375" s="947" t="s">
        <v>20</v>
      </c>
      <c r="D3375" s="948">
        <v>232.1</v>
      </c>
    </row>
    <row r="3376" spans="1:4" x14ac:dyDescent="0.25">
      <c r="A3376" s="947">
        <v>101616</v>
      </c>
      <c r="B3376" s="945" t="s">
        <v>26291</v>
      </c>
      <c r="C3376" s="947" t="s">
        <v>3</v>
      </c>
      <c r="D3376" s="948">
        <v>9.01</v>
      </c>
    </row>
    <row r="3377" spans="1:4" x14ac:dyDescent="0.25">
      <c r="A3377" s="947">
        <v>101618</v>
      </c>
      <c r="B3377" s="945" t="s">
        <v>26293</v>
      </c>
      <c r="C3377" s="947" t="s">
        <v>20</v>
      </c>
      <c r="D3377" s="948">
        <v>275.07</v>
      </c>
    </row>
    <row r="3378" spans="1:4" x14ac:dyDescent="0.25">
      <c r="A3378" s="947">
        <v>101622</v>
      </c>
      <c r="B3378" s="945" t="s">
        <v>26297</v>
      </c>
      <c r="C3378" s="947" t="s">
        <v>20</v>
      </c>
      <c r="D3378" s="948">
        <v>222.64</v>
      </c>
    </row>
    <row r="3379" spans="1:4" x14ac:dyDescent="0.25">
      <c r="A3379" s="947">
        <v>101619</v>
      </c>
      <c r="B3379" s="945" t="s">
        <v>26294</v>
      </c>
      <c r="C3379" s="947" t="s">
        <v>20</v>
      </c>
      <c r="D3379" s="948">
        <v>356.4</v>
      </c>
    </row>
    <row r="3380" spans="1:4" x14ac:dyDescent="0.25">
      <c r="A3380" s="947">
        <v>101623</v>
      </c>
      <c r="B3380" s="945" t="s">
        <v>26298</v>
      </c>
      <c r="C3380" s="947" t="s">
        <v>20</v>
      </c>
      <c r="D3380" s="948">
        <v>291.76</v>
      </c>
    </row>
    <row r="3381" spans="1:4" x14ac:dyDescent="0.25">
      <c r="A3381" s="947">
        <v>104482</v>
      </c>
      <c r="B3381" s="945" t="s">
        <v>28304</v>
      </c>
      <c r="C3381" s="947" t="s">
        <v>1877</v>
      </c>
      <c r="D3381" s="948">
        <v>39.21</v>
      </c>
    </row>
    <row r="3382" spans="1:4" x14ac:dyDescent="0.25">
      <c r="A3382" s="947">
        <v>104189</v>
      </c>
      <c r="B3382" s="945" t="s">
        <v>28307</v>
      </c>
      <c r="C3382" s="947" t="s">
        <v>20</v>
      </c>
      <c r="D3382" s="948">
        <v>153.36000000000001</v>
      </c>
    </row>
    <row r="3383" spans="1:4" x14ac:dyDescent="0.25">
      <c r="A3383" s="947">
        <v>104465</v>
      </c>
      <c r="B3383" s="945" t="s">
        <v>50876</v>
      </c>
      <c r="C3383" s="947" t="s">
        <v>4</v>
      </c>
      <c r="D3383" s="948">
        <v>0</v>
      </c>
    </row>
    <row r="3384" spans="1:4" x14ac:dyDescent="0.25">
      <c r="A3384" s="947">
        <v>104188</v>
      </c>
      <c r="B3384" s="945" t="s">
        <v>50877</v>
      </c>
      <c r="C3384" s="947" t="s">
        <v>4</v>
      </c>
      <c r="D3384" s="948">
        <v>0</v>
      </c>
    </row>
    <row r="3385" spans="1:4" x14ac:dyDescent="0.25">
      <c r="A3385" s="947">
        <v>104185</v>
      </c>
      <c r="B3385" s="945" t="s">
        <v>28306</v>
      </c>
      <c r="C3385" s="947" t="s">
        <v>5</v>
      </c>
      <c r="D3385" s="948">
        <v>33.5</v>
      </c>
    </row>
    <row r="3386" spans="1:4" x14ac:dyDescent="0.25">
      <c r="A3386" s="947">
        <v>104182</v>
      </c>
      <c r="B3386" s="945" t="s">
        <v>50878</v>
      </c>
      <c r="C3386" s="947" t="s">
        <v>4</v>
      </c>
      <c r="D3386" s="948">
        <v>0</v>
      </c>
    </row>
    <row r="3387" spans="1:4" x14ac:dyDescent="0.25">
      <c r="A3387" s="947">
        <v>104184</v>
      </c>
      <c r="B3387" s="945" t="s">
        <v>28305</v>
      </c>
      <c r="C3387" s="947" t="s">
        <v>5</v>
      </c>
      <c r="D3387" s="948">
        <v>44.41</v>
      </c>
    </row>
    <row r="3388" spans="1:4" x14ac:dyDescent="0.25">
      <c r="A3388" s="947">
        <v>104190</v>
      </c>
      <c r="B3388" s="945" t="s">
        <v>28308</v>
      </c>
      <c r="C3388" s="947" t="s">
        <v>5</v>
      </c>
      <c r="D3388" s="948">
        <v>906.76</v>
      </c>
    </row>
    <row r="3389" spans="1:4" x14ac:dyDescent="0.25">
      <c r="A3389" s="947">
        <v>104463</v>
      </c>
      <c r="B3389" s="945" t="s">
        <v>50879</v>
      </c>
      <c r="C3389" s="947" t="s">
        <v>5</v>
      </c>
      <c r="D3389" s="948">
        <v>0</v>
      </c>
    </row>
    <row r="3390" spans="1:4" x14ac:dyDescent="0.25">
      <c r="A3390" s="947">
        <v>104464</v>
      </c>
      <c r="B3390" s="945" t="s">
        <v>50880</v>
      </c>
      <c r="C3390" s="947" t="s">
        <v>5</v>
      </c>
      <c r="D3390" s="948">
        <v>0</v>
      </c>
    </row>
    <row r="3391" spans="1:4" x14ac:dyDescent="0.25">
      <c r="A3391" s="947">
        <v>104183</v>
      </c>
      <c r="B3391" s="945" t="s">
        <v>50881</v>
      </c>
      <c r="C3391" s="947" t="s">
        <v>4</v>
      </c>
      <c r="D3391" s="948">
        <v>0</v>
      </c>
    </row>
    <row r="3392" spans="1:4" x14ac:dyDescent="0.25">
      <c r="A3392" s="947">
        <v>104187</v>
      </c>
      <c r="B3392" s="945" t="s">
        <v>50882</v>
      </c>
      <c r="C3392" s="947" t="s">
        <v>4</v>
      </c>
      <c r="D3392" s="948">
        <v>1573.33</v>
      </c>
    </row>
    <row r="3393" spans="1:4" x14ac:dyDescent="0.25">
      <c r="A3393" s="947">
        <v>104186</v>
      </c>
      <c r="B3393" s="945" t="s">
        <v>50883</v>
      </c>
      <c r="C3393" s="947" t="s">
        <v>4</v>
      </c>
      <c r="D3393" s="948">
        <v>321.39999999999998</v>
      </c>
    </row>
    <row r="3394" spans="1:4" x14ac:dyDescent="0.25">
      <c r="A3394" s="947">
        <v>104180</v>
      </c>
      <c r="B3394" s="945" t="s">
        <v>50884</v>
      </c>
      <c r="C3394" s="947" t="s">
        <v>4</v>
      </c>
      <c r="D3394" s="948">
        <v>0</v>
      </c>
    </row>
    <row r="3395" spans="1:4" x14ac:dyDescent="0.25">
      <c r="A3395" s="947">
        <v>104181</v>
      </c>
      <c r="B3395" s="945" t="s">
        <v>50885</v>
      </c>
      <c r="C3395" s="947" t="s">
        <v>4</v>
      </c>
      <c r="D3395" s="948">
        <v>0</v>
      </c>
    </row>
    <row r="3396" spans="1:4" x14ac:dyDescent="0.25">
      <c r="A3396" s="947">
        <v>100674</v>
      </c>
      <c r="B3396" s="945" t="s">
        <v>52077</v>
      </c>
      <c r="C3396" s="947" t="s">
        <v>3</v>
      </c>
      <c r="D3396" s="948">
        <v>1068.44</v>
      </c>
    </row>
    <row r="3397" spans="1:4" x14ac:dyDescent="0.25">
      <c r="A3397" s="947">
        <v>100664</v>
      </c>
      <c r="B3397" s="945" t="s">
        <v>52078</v>
      </c>
      <c r="C3397" s="947" t="s">
        <v>3</v>
      </c>
      <c r="D3397" s="948">
        <v>0</v>
      </c>
    </row>
    <row r="3398" spans="1:4" x14ac:dyDescent="0.25">
      <c r="A3398" s="947">
        <v>94589</v>
      </c>
      <c r="B3398" s="945" t="s">
        <v>50886</v>
      </c>
      <c r="C3398" s="947" t="s">
        <v>4</v>
      </c>
      <c r="D3398" s="948">
        <v>28.19</v>
      </c>
    </row>
    <row r="3399" spans="1:4" x14ac:dyDescent="0.25">
      <c r="A3399" s="947">
        <v>94590</v>
      </c>
      <c r="B3399" s="945" t="s">
        <v>50887</v>
      </c>
      <c r="C3399" s="947" t="s">
        <v>4</v>
      </c>
      <c r="D3399" s="948">
        <v>37.49</v>
      </c>
    </row>
    <row r="3400" spans="1:4" x14ac:dyDescent="0.25">
      <c r="A3400" s="947">
        <v>94587</v>
      </c>
      <c r="B3400" s="945" t="s">
        <v>50888</v>
      </c>
      <c r="C3400" s="947" t="s">
        <v>4</v>
      </c>
      <c r="D3400" s="948">
        <v>75.64</v>
      </c>
    </row>
    <row r="3401" spans="1:4" x14ac:dyDescent="0.25">
      <c r="A3401" s="947">
        <v>94588</v>
      </c>
      <c r="B3401" s="945" t="s">
        <v>50889</v>
      </c>
      <c r="C3401" s="947" t="s">
        <v>4</v>
      </c>
      <c r="D3401" s="948">
        <v>90.94</v>
      </c>
    </row>
    <row r="3402" spans="1:4" x14ac:dyDescent="0.25">
      <c r="A3402" s="947">
        <v>105812</v>
      </c>
      <c r="B3402" s="945" t="s">
        <v>52079</v>
      </c>
      <c r="C3402" s="947" t="s">
        <v>4</v>
      </c>
      <c r="D3402" s="948">
        <v>43.42</v>
      </c>
    </row>
    <row r="3403" spans="1:4" x14ac:dyDescent="0.25">
      <c r="A3403" s="947">
        <v>94571</v>
      </c>
      <c r="B3403" s="945" t="s">
        <v>52080</v>
      </c>
      <c r="C3403" s="947" t="s">
        <v>3</v>
      </c>
      <c r="D3403" s="948">
        <v>0</v>
      </c>
    </row>
    <row r="3404" spans="1:4" x14ac:dyDescent="0.25">
      <c r="A3404" s="947">
        <v>94570</v>
      </c>
      <c r="B3404" s="945" t="s">
        <v>52081</v>
      </c>
      <c r="C3404" s="947" t="s">
        <v>3</v>
      </c>
      <c r="D3404" s="948">
        <v>490.56</v>
      </c>
    </row>
    <row r="3405" spans="1:4" x14ac:dyDescent="0.25">
      <c r="A3405" s="947">
        <v>105811</v>
      </c>
      <c r="B3405" s="945" t="s">
        <v>52082</v>
      </c>
      <c r="C3405" s="947" t="s">
        <v>3</v>
      </c>
      <c r="D3405" s="948">
        <v>0</v>
      </c>
    </row>
    <row r="3406" spans="1:4" x14ac:dyDescent="0.25">
      <c r="A3406" s="947">
        <v>94572</v>
      </c>
      <c r="B3406" s="945" t="s">
        <v>52083</v>
      </c>
      <c r="C3406" s="947" t="s">
        <v>3</v>
      </c>
      <c r="D3406" s="948">
        <v>703.6</v>
      </c>
    </row>
    <row r="3407" spans="1:4" x14ac:dyDescent="0.25">
      <c r="A3407" s="947">
        <v>94573</v>
      </c>
      <c r="B3407" s="945" t="s">
        <v>52084</v>
      </c>
      <c r="C3407" s="947" t="s">
        <v>3</v>
      </c>
      <c r="D3407" s="948">
        <v>547.44000000000005</v>
      </c>
    </row>
    <row r="3408" spans="1:4" x14ac:dyDescent="0.25">
      <c r="A3408" s="947">
        <v>105809</v>
      </c>
      <c r="B3408" s="945" t="s">
        <v>52085</v>
      </c>
      <c r="C3408" s="947" t="s">
        <v>3</v>
      </c>
      <c r="D3408" s="948">
        <v>0</v>
      </c>
    </row>
    <row r="3409" spans="1:4" x14ac:dyDescent="0.25">
      <c r="A3409" s="947">
        <v>94569</v>
      </c>
      <c r="B3409" s="945" t="s">
        <v>52086</v>
      </c>
      <c r="C3409" s="947" t="s">
        <v>3</v>
      </c>
      <c r="D3409" s="948">
        <v>927.04</v>
      </c>
    </row>
    <row r="3410" spans="1:4" x14ac:dyDescent="0.25">
      <c r="A3410" s="947">
        <v>105810</v>
      </c>
      <c r="B3410" s="945" t="s">
        <v>52087</v>
      </c>
      <c r="C3410" s="947" t="s">
        <v>3</v>
      </c>
      <c r="D3410" s="948">
        <v>0</v>
      </c>
    </row>
    <row r="3411" spans="1:4" x14ac:dyDescent="0.25">
      <c r="A3411" s="947">
        <v>94561</v>
      </c>
      <c r="B3411" s="945" t="s">
        <v>52088</v>
      </c>
      <c r="C3411" s="947" t="s">
        <v>3</v>
      </c>
      <c r="D3411" s="948">
        <v>0</v>
      </c>
    </row>
    <row r="3412" spans="1:4" x14ac:dyDescent="0.25">
      <c r="A3412" s="947">
        <v>94562</v>
      </c>
      <c r="B3412" s="945" t="s">
        <v>52089</v>
      </c>
      <c r="C3412" s="947" t="s">
        <v>3</v>
      </c>
      <c r="D3412" s="948">
        <v>665.24</v>
      </c>
    </row>
    <row r="3413" spans="1:4" x14ac:dyDescent="0.25">
      <c r="A3413" s="947">
        <v>105813</v>
      </c>
      <c r="B3413" s="945" t="s">
        <v>52090</v>
      </c>
      <c r="C3413" s="947" t="s">
        <v>3</v>
      </c>
      <c r="D3413" s="948">
        <v>1155.1500000000001</v>
      </c>
    </row>
    <row r="3414" spans="1:4" x14ac:dyDescent="0.25">
      <c r="A3414" s="947">
        <v>94559</v>
      </c>
      <c r="B3414" s="945" t="s">
        <v>52091</v>
      </c>
      <c r="C3414" s="947" t="s">
        <v>3</v>
      </c>
      <c r="D3414" s="948">
        <v>821.98</v>
      </c>
    </row>
    <row r="3415" spans="1:4" x14ac:dyDescent="0.25">
      <c r="A3415" s="947">
        <v>100668</v>
      </c>
      <c r="B3415" s="945" t="s">
        <v>52092</v>
      </c>
      <c r="C3415" s="947" t="s">
        <v>3</v>
      </c>
      <c r="D3415" s="948">
        <v>1380.43</v>
      </c>
    </row>
    <row r="3416" spans="1:4" x14ac:dyDescent="0.25">
      <c r="A3416" s="947">
        <v>100670</v>
      </c>
      <c r="B3416" s="945" t="s">
        <v>52093</v>
      </c>
      <c r="C3416" s="947" t="s">
        <v>3</v>
      </c>
      <c r="D3416" s="948">
        <v>1014</v>
      </c>
    </row>
    <row r="3417" spans="1:4" x14ac:dyDescent="0.25">
      <c r="A3417" s="947">
        <v>100665</v>
      </c>
      <c r="B3417" s="945" t="s">
        <v>52094</v>
      </c>
      <c r="C3417" s="947" t="s">
        <v>3</v>
      </c>
      <c r="D3417" s="948">
        <v>857.19</v>
      </c>
    </row>
    <row r="3418" spans="1:4" x14ac:dyDescent="0.25">
      <c r="A3418" s="947">
        <v>100924</v>
      </c>
      <c r="B3418" s="945" t="s">
        <v>52095</v>
      </c>
      <c r="C3418" s="947" t="s">
        <v>3</v>
      </c>
      <c r="D3418" s="948">
        <v>0</v>
      </c>
    </row>
    <row r="3419" spans="1:4" x14ac:dyDescent="0.25">
      <c r="A3419" s="947">
        <v>100671</v>
      </c>
      <c r="B3419" s="945" t="s">
        <v>52096</v>
      </c>
      <c r="C3419" s="947" t="s">
        <v>3</v>
      </c>
      <c r="D3419" s="948">
        <v>1241.4100000000001</v>
      </c>
    </row>
    <row r="3420" spans="1:4" x14ac:dyDescent="0.25">
      <c r="A3420" s="947">
        <v>100667</v>
      </c>
      <c r="B3420" s="945" t="s">
        <v>52097</v>
      </c>
      <c r="C3420" s="947" t="s">
        <v>3</v>
      </c>
      <c r="D3420" s="948">
        <v>1081.06</v>
      </c>
    </row>
    <row r="3421" spans="1:4" x14ac:dyDescent="0.25">
      <c r="A3421" s="947">
        <v>100669</v>
      </c>
      <c r="B3421" s="945" t="s">
        <v>52098</v>
      </c>
      <c r="C3421" s="947" t="s">
        <v>3</v>
      </c>
      <c r="D3421" s="948">
        <v>1039.8</v>
      </c>
    </row>
    <row r="3422" spans="1:4" x14ac:dyDescent="0.25">
      <c r="A3422" s="947">
        <v>100672</v>
      </c>
      <c r="B3422" s="945" t="s">
        <v>52099</v>
      </c>
      <c r="C3422" s="947" t="s">
        <v>3</v>
      </c>
      <c r="D3422" s="948">
        <v>826.22</v>
      </c>
    </row>
    <row r="3423" spans="1:4" x14ac:dyDescent="0.25">
      <c r="A3423" s="947">
        <v>100666</v>
      </c>
      <c r="B3423" s="945" t="s">
        <v>52100</v>
      </c>
      <c r="C3423" s="947" t="s">
        <v>3</v>
      </c>
      <c r="D3423" s="948">
        <v>698.84</v>
      </c>
    </row>
    <row r="3424" spans="1:4" x14ac:dyDescent="0.25">
      <c r="A3424" s="947">
        <v>100663</v>
      </c>
      <c r="B3424" s="945" t="s">
        <v>52101</v>
      </c>
      <c r="C3424" s="947" t="s">
        <v>3</v>
      </c>
      <c r="D3424" s="948">
        <v>0</v>
      </c>
    </row>
    <row r="3425" spans="1:4" x14ac:dyDescent="0.25">
      <c r="A3425" s="947">
        <v>100662</v>
      </c>
      <c r="B3425" s="945" t="s">
        <v>52102</v>
      </c>
      <c r="C3425" s="947" t="s">
        <v>3</v>
      </c>
      <c r="D3425" s="948">
        <v>0</v>
      </c>
    </row>
    <row r="3426" spans="1:4" x14ac:dyDescent="0.25">
      <c r="A3426" s="947">
        <v>100661</v>
      </c>
      <c r="B3426" s="945" t="s">
        <v>52103</v>
      </c>
      <c r="C3426" s="947" t="s">
        <v>3</v>
      </c>
      <c r="D3426" s="948">
        <v>0</v>
      </c>
    </row>
    <row r="3427" spans="1:4" x14ac:dyDescent="0.25">
      <c r="A3427" s="947">
        <v>100659</v>
      </c>
      <c r="B3427" s="945" t="s">
        <v>24083</v>
      </c>
      <c r="C3427" s="947" t="s">
        <v>4</v>
      </c>
      <c r="D3427" s="948">
        <v>14.05</v>
      </c>
    </row>
    <row r="3428" spans="1:4" x14ac:dyDescent="0.25">
      <c r="A3428" s="947">
        <v>100660</v>
      </c>
      <c r="B3428" s="945" t="s">
        <v>24084</v>
      </c>
      <c r="C3428" s="947" t="s">
        <v>4</v>
      </c>
      <c r="D3428" s="948">
        <v>9.98</v>
      </c>
    </row>
    <row r="3429" spans="1:4" x14ac:dyDescent="0.25">
      <c r="A3429" s="947">
        <v>100711</v>
      </c>
      <c r="B3429" s="945" t="s">
        <v>50890</v>
      </c>
      <c r="C3429" s="947" t="s">
        <v>4</v>
      </c>
      <c r="D3429" s="948">
        <v>0</v>
      </c>
    </row>
    <row r="3430" spans="1:4" x14ac:dyDescent="0.25">
      <c r="A3430" s="947">
        <v>100676</v>
      </c>
      <c r="B3430" s="945" t="s">
        <v>24086</v>
      </c>
      <c r="C3430" s="947" t="s">
        <v>5</v>
      </c>
      <c r="D3430" s="948">
        <v>253.31</v>
      </c>
    </row>
    <row r="3431" spans="1:4" x14ac:dyDescent="0.25">
      <c r="A3431" s="947">
        <v>90806</v>
      </c>
      <c r="B3431" s="945" t="s">
        <v>28367</v>
      </c>
      <c r="C3431" s="947" t="s">
        <v>5</v>
      </c>
      <c r="D3431" s="948">
        <v>521.97</v>
      </c>
    </row>
    <row r="3432" spans="1:4" x14ac:dyDescent="0.25">
      <c r="A3432" s="947">
        <v>91292</v>
      </c>
      <c r="B3432" s="945" t="s">
        <v>28368</v>
      </c>
      <c r="C3432" s="947" t="s">
        <v>5</v>
      </c>
      <c r="D3432" s="948">
        <v>431.77</v>
      </c>
    </row>
    <row r="3433" spans="1:4" x14ac:dyDescent="0.25">
      <c r="A3433" s="947">
        <v>90801</v>
      </c>
      <c r="B3433" s="945" t="s">
        <v>24018</v>
      </c>
      <c r="C3433" s="947" t="s">
        <v>5</v>
      </c>
      <c r="D3433" s="948">
        <v>394.27</v>
      </c>
    </row>
    <row r="3434" spans="1:4" x14ac:dyDescent="0.25">
      <c r="A3434" s="947">
        <v>91287</v>
      </c>
      <c r="B3434" s="945" t="s">
        <v>24047</v>
      </c>
      <c r="C3434" s="947" t="s">
        <v>5</v>
      </c>
      <c r="D3434" s="948">
        <v>304.07</v>
      </c>
    </row>
    <row r="3435" spans="1:4" x14ac:dyDescent="0.25">
      <c r="A3435" s="947">
        <v>100706</v>
      </c>
      <c r="B3435" s="945" t="s">
        <v>24134</v>
      </c>
      <c r="C3435" s="947" t="s">
        <v>5</v>
      </c>
      <c r="D3435" s="948">
        <v>97.4</v>
      </c>
    </row>
    <row r="3436" spans="1:4" x14ac:dyDescent="0.25">
      <c r="A3436" s="947">
        <v>100709</v>
      </c>
      <c r="B3436" s="945" t="s">
        <v>24137</v>
      </c>
      <c r="C3436" s="947" t="s">
        <v>5</v>
      </c>
      <c r="D3436" s="948">
        <v>68.89</v>
      </c>
    </row>
    <row r="3437" spans="1:4" x14ac:dyDescent="0.25">
      <c r="A3437" s="947">
        <v>100710</v>
      </c>
      <c r="B3437" s="945" t="s">
        <v>24138</v>
      </c>
      <c r="C3437" s="947" t="s">
        <v>5</v>
      </c>
      <c r="D3437" s="948">
        <v>158.97999999999999</v>
      </c>
    </row>
    <row r="3438" spans="1:4" x14ac:dyDescent="0.25">
      <c r="A3438" s="947">
        <v>90830</v>
      </c>
      <c r="B3438" s="945" t="s">
        <v>24025</v>
      </c>
      <c r="C3438" s="947" t="s">
        <v>5</v>
      </c>
      <c r="D3438" s="948">
        <v>209.1</v>
      </c>
    </row>
    <row r="3439" spans="1:4" x14ac:dyDescent="0.25">
      <c r="A3439" s="947">
        <v>91304</v>
      </c>
      <c r="B3439" s="945" t="s">
        <v>24053</v>
      </c>
      <c r="C3439" s="947" t="s">
        <v>5</v>
      </c>
      <c r="D3439" s="948">
        <v>133.81</v>
      </c>
    </row>
    <row r="3440" spans="1:4" x14ac:dyDescent="0.25">
      <c r="A3440" s="947">
        <v>90831</v>
      </c>
      <c r="B3440" s="945" t="s">
        <v>24026</v>
      </c>
      <c r="C3440" s="947" t="s">
        <v>5</v>
      </c>
      <c r="D3440" s="948">
        <v>181.49</v>
      </c>
    </row>
    <row r="3441" spans="1:4" x14ac:dyDescent="0.25">
      <c r="A3441" s="947">
        <v>91305</v>
      </c>
      <c r="B3441" s="945" t="s">
        <v>24054</v>
      </c>
      <c r="C3441" s="947" t="s">
        <v>5</v>
      </c>
      <c r="D3441" s="948">
        <v>129.69999999999999</v>
      </c>
    </row>
    <row r="3442" spans="1:4" x14ac:dyDescent="0.25">
      <c r="A3442" s="947">
        <v>91306</v>
      </c>
      <c r="B3442" s="945" t="s">
        <v>24055</v>
      </c>
      <c r="C3442" s="947" t="s">
        <v>5</v>
      </c>
      <c r="D3442" s="948">
        <v>181.49</v>
      </c>
    </row>
    <row r="3443" spans="1:4" x14ac:dyDescent="0.25">
      <c r="A3443" s="947">
        <v>91307</v>
      </c>
      <c r="B3443" s="945" t="s">
        <v>24056</v>
      </c>
      <c r="C3443" s="947" t="s">
        <v>5</v>
      </c>
      <c r="D3443" s="948">
        <v>112.22</v>
      </c>
    </row>
    <row r="3444" spans="1:4" x14ac:dyDescent="0.25">
      <c r="A3444" s="947">
        <v>100707</v>
      </c>
      <c r="B3444" s="945" t="s">
        <v>24135</v>
      </c>
      <c r="C3444" s="947" t="s">
        <v>5</v>
      </c>
      <c r="D3444" s="948">
        <v>177.8</v>
      </c>
    </row>
    <row r="3445" spans="1:4" x14ac:dyDescent="0.25">
      <c r="A3445" s="947">
        <v>100708</v>
      </c>
      <c r="B3445" s="945" t="s">
        <v>24136</v>
      </c>
      <c r="C3445" s="947" t="s">
        <v>5</v>
      </c>
      <c r="D3445" s="948">
        <v>219.83</v>
      </c>
    </row>
    <row r="3446" spans="1:4" x14ac:dyDescent="0.25">
      <c r="A3446" s="947">
        <v>91328</v>
      </c>
      <c r="B3446" s="945" t="s">
        <v>24073</v>
      </c>
      <c r="C3446" s="947" t="s">
        <v>5</v>
      </c>
      <c r="D3446" s="948">
        <v>1078.21</v>
      </c>
    </row>
    <row r="3447" spans="1:4" x14ac:dyDescent="0.25">
      <c r="A3447" s="947">
        <v>100687</v>
      </c>
      <c r="B3447" s="945" t="s">
        <v>24096</v>
      </c>
      <c r="C3447" s="947" t="s">
        <v>5</v>
      </c>
      <c r="D3447" s="948">
        <v>1259.7</v>
      </c>
    </row>
    <row r="3448" spans="1:4" x14ac:dyDescent="0.25">
      <c r="A3448" s="947">
        <v>100681</v>
      </c>
      <c r="B3448" s="945" t="s">
        <v>24090</v>
      </c>
      <c r="C3448" s="947" t="s">
        <v>5</v>
      </c>
      <c r="D3448" s="948">
        <v>1292.56</v>
      </c>
    </row>
    <row r="3449" spans="1:4" x14ac:dyDescent="0.25">
      <c r="A3449" s="947">
        <v>91330</v>
      </c>
      <c r="B3449" s="945" t="s">
        <v>24075</v>
      </c>
      <c r="C3449" s="947" t="s">
        <v>5</v>
      </c>
      <c r="D3449" s="948">
        <v>1111.07</v>
      </c>
    </row>
    <row r="3450" spans="1:4" x14ac:dyDescent="0.25">
      <c r="A3450" s="947">
        <v>100689</v>
      </c>
      <c r="B3450" s="945" t="s">
        <v>24098</v>
      </c>
      <c r="C3450" s="947" t="s">
        <v>5</v>
      </c>
      <c r="D3450" s="948">
        <v>1366.96</v>
      </c>
    </row>
    <row r="3451" spans="1:4" x14ac:dyDescent="0.25">
      <c r="A3451" s="947">
        <v>91332</v>
      </c>
      <c r="B3451" s="945" t="s">
        <v>24077</v>
      </c>
      <c r="C3451" s="947" t="s">
        <v>5</v>
      </c>
      <c r="D3451" s="948">
        <v>1157.8599999999999</v>
      </c>
    </row>
    <row r="3452" spans="1:4" x14ac:dyDescent="0.25">
      <c r="A3452" s="947">
        <v>100688</v>
      </c>
      <c r="B3452" s="945" t="s">
        <v>24097</v>
      </c>
      <c r="C3452" s="947" t="s">
        <v>5</v>
      </c>
      <c r="D3452" s="948">
        <v>1078.6300000000001</v>
      </c>
    </row>
    <row r="3453" spans="1:4" x14ac:dyDescent="0.25">
      <c r="A3453" s="947">
        <v>91329</v>
      </c>
      <c r="B3453" s="945" t="s">
        <v>24074</v>
      </c>
      <c r="C3453" s="947" t="s">
        <v>5</v>
      </c>
      <c r="D3453" s="948">
        <v>948.93</v>
      </c>
    </row>
    <row r="3454" spans="1:4" x14ac:dyDescent="0.25">
      <c r="A3454" s="947">
        <v>100682</v>
      </c>
      <c r="B3454" s="945" t="s">
        <v>24091</v>
      </c>
      <c r="C3454" s="947" t="s">
        <v>5</v>
      </c>
      <c r="D3454" s="948">
        <v>1093.2</v>
      </c>
    </row>
    <row r="3455" spans="1:4" x14ac:dyDescent="0.25">
      <c r="A3455" s="947">
        <v>91331</v>
      </c>
      <c r="B3455" s="945" t="s">
        <v>24076</v>
      </c>
      <c r="C3455" s="947" t="s">
        <v>5</v>
      </c>
      <c r="D3455" s="948">
        <v>980.98</v>
      </c>
    </row>
    <row r="3456" spans="1:4" x14ac:dyDescent="0.25">
      <c r="A3456" s="947">
        <v>100690</v>
      </c>
      <c r="B3456" s="945" t="s">
        <v>24099</v>
      </c>
      <c r="C3456" s="947" t="s">
        <v>5</v>
      </c>
      <c r="D3456" s="948">
        <v>1160.77</v>
      </c>
    </row>
    <row r="3457" spans="1:4" x14ac:dyDescent="0.25">
      <c r="A3457" s="947">
        <v>91333</v>
      </c>
      <c r="B3457" s="945" t="s">
        <v>24078</v>
      </c>
      <c r="C3457" s="947" t="s">
        <v>5</v>
      </c>
      <c r="D3457" s="948">
        <v>1026.96</v>
      </c>
    </row>
    <row r="3458" spans="1:4" x14ac:dyDescent="0.25">
      <c r="A3458" s="947">
        <v>90841</v>
      </c>
      <c r="B3458" s="945" t="s">
        <v>24027</v>
      </c>
      <c r="C3458" s="947" t="s">
        <v>5</v>
      </c>
      <c r="D3458" s="948">
        <v>1235.8399999999999</v>
      </c>
    </row>
    <row r="3459" spans="1:4" x14ac:dyDescent="0.25">
      <c r="A3459" s="947">
        <v>90847</v>
      </c>
      <c r="B3459" s="945" t="s">
        <v>24033</v>
      </c>
      <c r="C3459" s="947" t="s">
        <v>5</v>
      </c>
      <c r="D3459" s="948">
        <v>1054.3499999999999</v>
      </c>
    </row>
    <row r="3460" spans="1:4" x14ac:dyDescent="0.25">
      <c r="A3460" s="947">
        <v>90842</v>
      </c>
      <c r="B3460" s="945" t="s">
        <v>24028</v>
      </c>
      <c r="C3460" s="947" t="s">
        <v>5</v>
      </c>
      <c r="D3460" s="948">
        <v>1248.22</v>
      </c>
    </row>
    <row r="3461" spans="1:4" x14ac:dyDescent="0.25">
      <c r="A3461" s="947">
        <v>90848</v>
      </c>
      <c r="B3461" s="945" t="s">
        <v>24034</v>
      </c>
      <c r="C3461" s="947" t="s">
        <v>5</v>
      </c>
      <c r="D3461" s="948">
        <v>1066.73</v>
      </c>
    </row>
    <row r="3462" spans="1:4" x14ac:dyDescent="0.25">
      <c r="A3462" s="947">
        <v>90843</v>
      </c>
      <c r="B3462" s="945" t="s">
        <v>24029</v>
      </c>
      <c r="C3462" s="947" t="s">
        <v>5</v>
      </c>
      <c r="D3462" s="948">
        <v>1307.6400000000001</v>
      </c>
    </row>
    <row r="3463" spans="1:4" x14ac:dyDescent="0.25">
      <c r="A3463" s="947">
        <v>90849</v>
      </c>
      <c r="B3463" s="945" t="s">
        <v>24035</v>
      </c>
      <c r="C3463" s="947" t="s">
        <v>5</v>
      </c>
      <c r="D3463" s="948">
        <v>1098.54</v>
      </c>
    </row>
    <row r="3464" spans="1:4" x14ac:dyDescent="0.25">
      <c r="A3464" s="947">
        <v>90844</v>
      </c>
      <c r="B3464" s="945" t="s">
        <v>24030</v>
      </c>
      <c r="C3464" s="947" t="s">
        <v>5</v>
      </c>
      <c r="D3464" s="948">
        <v>1403.35</v>
      </c>
    </row>
    <row r="3465" spans="1:4" x14ac:dyDescent="0.25">
      <c r="A3465" s="947">
        <v>90850</v>
      </c>
      <c r="B3465" s="945" t="s">
        <v>24036</v>
      </c>
      <c r="C3465" s="947" t="s">
        <v>5</v>
      </c>
      <c r="D3465" s="948">
        <v>1194.25</v>
      </c>
    </row>
    <row r="3466" spans="1:4" x14ac:dyDescent="0.25">
      <c r="A3466" s="947">
        <v>91312</v>
      </c>
      <c r="B3466" s="945" t="s">
        <v>24057</v>
      </c>
      <c r="C3466" s="947" t="s">
        <v>5</v>
      </c>
      <c r="D3466" s="948">
        <v>1054.77</v>
      </c>
    </row>
    <row r="3467" spans="1:4" x14ac:dyDescent="0.25">
      <c r="A3467" s="947">
        <v>91318</v>
      </c>
      <c r="B3467" s="945" t="s">
        <v>24063</v>
      </c>
      <c r="C3467" s="947" t="s">
        <v>5</v>
      </c>
      <c r="D3467" s="948">
        <v>925.07</v>
      </c>
    </row>
    <row r="3468" spans="1:4" x14ac:dyDescent="0.25">
      <c r="A3468" s="947">
        <v>91313</v>
      </c>
      <c r="B3468" s="945" t="s">
        <v>24058</v>
      </c>
      <c r="C3468" s="947" t="s">
        <v>5</v>
      </c>
      <c r="D3468" s="948">
        <v>1048.8599999999999</v>
      </c>
    </row>
    <row r="3469" spans="1:4" x14ac:dyDescent="0.25">
      <c r="A3469" s="947">
        <v>91319</v>
      </c>
      <c r="B3469" s="945" t="s">
        <v>24064</v>
      </c>
      <c r="C3469" s="947" t="s">
        <v>5</v>
      </c>
      <c r="D3469" s="948">
        <v>936.64</v>
      </c>
    </row>
    <row r="3470" spans="1:4" x14ac:dyDescent="0.25">
      <c r="A3470" s="947">
        <v>91314</v>
      </c>
      <c r="B3470" s="945" t="s">
        <v>24059</v>
      </c>
      <c r="C3470" s="947" t="s">
        <v>5</v>
      </c>
      <c r="D3470" s="948">
        <v>1101.45</v>
      </c>
    </row>
    <row r="3471" spans="1:4" x14ac:dyDescent="0.25">
      <c r="A3471" s="947">
        <v>91320</v>
      </c>
      <c r="B3471" s="945" t="s">
        <v>24065</v>
      </c>
      <c r="C3471" s="947" t="s">
        <v>5</v>
      </c>
      <c r="D3471" s="948">
        <v>967.64</v>
      </c>
    </row>
    <row r="3472" spans="1:4" x14ac:dyDescent="0.25">
      <c r="A3472" s="947">
        <v>91315</v>
      </c>
      <c r="B3472" s="945" t="s">
        <v>24060</v>
      </c>
      <c r="C3472" s="947" t="s">
        <v>5</v>
      </c>
      <c r="D3472" s="948">
        <v>1196.3399999999999</v>
      </c>
    </row>
    <row r="3473" spans="1:4" x14ac:dyDescent="0.25">
      <c r="A3473" s="947">
        <v>91321</v>
      </c>
      <c r="B3473" s="945" t="s">
        <v>24066</v>
      </c>
      <c r="C3473" s="947" t="s">
        <v>5</v>
      </c>
      <c r="D3473" s="948">
        <v>1062.53</v>
      </c>
    </row>
    <row r="3474" spans="1:4" x14ac:dyDescent="0.25">
      <c r="A3474" s="947">
        <v>90845</v>
      </c>
      <c r="B3474" s="945" t="s">
        <v>24031</v>
      </c>
      <c r="C3474" s="947" t="s">
        <v>5</v>
      </c>
      <c r="D3474" s="948">
        <v>1617.53</v>
      </c>
    </row>
    <row r="3475" spans="1:4" x14ac:dyDescent="0.25">
      <c r="A3475" s="947">
        <v>90851</v>
      </c>
      <c r="B3475" s="945" t="s">
        <v>24037</v>
      </c>
      <c r="C3475" s="947" t="s">
        <v>5</v>
      </c>
      <c r="D3475" s="948">
        <v>1408.43</v>
      </c>
    </row>
    <row r="3476" spans="1:4" x14ac:dyDescent="0.25">
      <c r="A3476" s="947">
        <v>90846</v>
      </c>
      <c r="B3476" s="945" t="s">
        <v>24032</v>
      </c>
      <c r="C3476" s="947" t="s">
        <v>5</v>
      </c>
      <c r="D3476" s="948">
        <v>1702.5</v>
      </c>
    </row>
    <row r="3477" spans="1:4" x14ac:dyDescent="0.25">
      <c r="A3477" s="947">
        <v>90852</v>
      </c>
      <c r="B3477" s="945" t="s">
        <v>24038</v>
      </c>
      <c r="C3477" s="947" t="s">
        <v>5</v>
      </c>
      <c r="D3477" s="948">
        <v>1493.4</v>
      </c>
    </row>
    <row r="3478" spans="1:4" x14ac:dyDescent="0.25">
      <c r="A3478" s="947">
        <v>91316</v>
      </c>
      <c r="B3478" s="945" t="s">
        <v>24061</v>
      </c>
      <c r="C3478" s="947" t="s">
        <v>5</v>
      </c>
      <c r="D3478" s="948">
        <v>1411.34</v>
      </c>
    </row>
    <row r="3479" spans="1:4" x14ac:dyDescent="0.25">
      <c r="A3479" s="947">
        <v>91322</v>
      </c>
      <c r="B3479" s="945" t="s">
        <v>24067</v>
      </c>
      <c r="C3479" s="947" t="s">
        <v>5</v>
      </c>
      <c r="D3479" s="948">
        <v>1277.53</v>
      </c>
    </row>
    <row r="3480" spans="1:4" x14ac:dyDescent="0.25">
      <c r="A3480" s="947">
        <v>91317</v>
      </c>
      <c r="B3480" s="945" t="s">
        <v>24062</v>
      </c>
      <c r="C3480" s="947" t="s">
        <v>5</v>
      </c>
      <c r="D3480" s="948">
        <v>1495.49</v>
      </c>
    </row>
    <row r="3481" spans="1:4" x14ac:dyDescent="0.25">
      <c r="A3481" s="947">
        <v>91323</v>
      </c>
      <c r="B3481" s="945" t="s">
        <v>24068</v>
      </c>
      <c r="C3481" s="947" t="s">
        <v>5</v>
      </c>
      <c r="D3481" s="948">
        <v>1361.68</v>
      </c>
    </row>
    <row r="3482" spans="1:4" x14ac:dyDescent="0.25">
      <c r="A3482" s="947">
        <v>100678</v>
      </c>
      <c r="B3482" s="945" t="s">
        <v>24087</v>
      </c>
      <c r="C3482" s="947" t="s">
        <v>5</v>
      </c>
      <c r="D3482" s="948">
        <v>1248.6300000000001</v>
      </c>
    </row>
    <row r="3483" spans="1:4" x14ac:dyDescent="0.25">
      <c r="A3483" s="947">
        <v>91013</v>
      </c>
      <c r="B3483" s="945" t="s">
        <v>24043</v>
      </c>
      <c r="C3483" s="947" t="s">
        <v>5</v>
      </c>
      <c r="D3483" s="948">
        <v>1067.1400000000001</v>
      </c>
    </row>
    <row r="3484" spans="1:4" x14ac:dyDescent="0.25">
      <c r="A3484" s="947">
        <v>100680</v>
      </c>
      <c r="B3484" s="945" t="s">
        <v>24089</v>
      </c>
      <c r="C3484" s="947" t="s">
        <v>5</v>
      </c>
      <c r="D3484" s="948">
        <v>1261.6199999999999</v>
      </c>
    </row>
    <row r="3485" spans="1:4" x14ac:dyDescent="0.25">
      <c r="A3485" s="947">
        <v>91014</v>
      </c>
      <c r="B3485" s="945" t="s">
        <v>24044</v>
      </c>
      <c r="C3485" s="947" t="s">
        <v>5</v>
      </c>
      <c r="D3485" s="948">
        <v>1080.1300000000001</v>
      </c>
    </row>
    <row r="3486" spans="1:4" x14ac:dyDescent="0.25">
      <c r="A3486" s="947">
        <v>100683</v>
      </c>
      <c r="B3486" s="945" t="s">
        <v>24092</v>
      </c>
      <c r="C3486" s="947" t="s">
        <v>5</v>
      </c>
      <c r="D3486" s="948">
        <v>1359.58</v>
      </c>
    </row>
    <row r="3487" spans="1:4" x14ac:dyDescent="0.25">
      <c r="A3487" s="947">
        <v>91015</v>
      </c>
      <c r="B3487" s="945" t="s">
        <v>24045</v>
      </c>
      <c r="C3487" s="947" t="s">
        <v>5</v>
      </c>
      <c r="D3487" s="948">
        <v>1150.48</v>
      </c>
    </row>
    <row r="3488" spans="1:4" x14ac:dyDescent="0.25">
      <c r="A3488" s="947">
        <v>100685</v>
      </c>
      <c r="B3488" s="945" t="s">
        <v>24094</v>
      </c>
      <c r="C3488" s="947" t="s">
        <v>5</v>
      </c>
      <c r="D3488" s="948">
        <v>1414.69</v>
      </c>
    </row>
    <row r="3489" spans="1:4" x14ac:dyDescent="0.25">
      <c r="A3489" s="947">
        <v>91016</v>
      </c>
      <c r="B3489" s="945" t="s">
        <v>24046</v>
      </c>
      <c r="C3489" s="947" t="s">
        <v>5</v>
      </c>
      <c r="D3489" s="948">
        <v>1205.5899999999999</v>
      </c>
    </row>
    <row r="3490" spans="1:4" x14ac:dyDescent="0.25">
      <c r="A3490" s="947">
        <v>100679</v>
      </c>
      <c r="B3490" s="945" t="s">
        <v>24088</v>
      </c>
      <c r="C3490" s="947" t="s">
        <v>5</v>
      </c>
      <c r="D3490" s="948">
        <v>1067.56</v>
      </c>
    </row>
    <row r="3491" spans="1:4" x14ac:dyDescent="0.25">
      <c r="A3491" s="947">
        <v>91324</v>
      </c>
      <c r="B3491" s="945" t="s">
        <v>24069</v>
      </c>
      <c r="C3491" s="947" t="s">
        <v>5</v>
      </c>
      <c r="D3491" s="948">
        <v>937.86</v>
      </c>
    </row>
    <row r="3492" spans="1:4" x14ac:dyDescent="0.25">
      <c r="A3492" s="947">
        <v>100712</v>
      </c>
      <c r="B3492" s="945" t="s">
        <v>24110</v>
      </c>
      <c r="C3492" s="947" t="s">
        <v>5</v>
      </c>
      <c r="D3492" s="948">
        <v>1062.26</v>
      </c>
    </row>
    <row r="3493" spans="1:4" x14ac:dyDescent="0.25">
      <c r="A3493" s="947">
        <v>91325</v>
      </c>
      <c r="B3493" s="945" t="s">
        <v>24070</v>
      </c>
      <c r="C3493" s="947" t="s">
        <v>5</v>
      </c>
      <c r="D3493" s="948">
        <v>950.04</v>
      </c>
    </row>
    <row r="3494" spans="1:4" x14ac:dyDescent="0.25">
      <c r="A3494" s="947">
        <v>100684</v>
      </c>
      <c r="B3494" s="945" t="s">
        <v>24093</v>
      </c>
      <c r="C3494" s="947" t="s">
        <v>5</v>
      </c>
      <c r="D3494" s="948">
        <v>1153.3900000000001</v>
      </c>
    </row>
    <row r="3495" spans="1:4" x14ac:dyDescent="0.25">
      <c r="A3495" s="947">
        <v>91326</v>
      </c>
      <c r="B3495" s="945" t="s">
        <v>24071</v>
      </c>
      <c r="C3495" s="947" t="s">
        <v>5</v>
      </c>
      <c r="D3495" s="948">
        <v>1019.58</v>
      </c>
    </row>
    <row r="3496" spans="1:4" x14ac:dyDescent="0.25">
      <c r="A3496" s="947">
        <v>91327</v>
      </c>
      <c r="B3496" s="945" t="s">
        <v>24072</v>
      </c>
      <c r="C3496" s="947" t="s">
        <v>5</v>
      </c>
      <c r="D3496" s="948">
        <v>1073.8699999999999</v>
      </c>
    </row>
    <row r="3497" spans="1:4" x14ac:dyDescent="0.25">
      <c r="A3497" s="947">
        <v>100686</v>
      </c>
      <c r="B3497" s="945" t="s">
        <v>24095</v>
      </c>
      <c r="C3497" s="947" t="s">
        <v>5</v>
      </c>
      <c r="D3497" s="948">
        <v>1207.68</v>
      </c>
    </row>
    <row r="3498" spans="1:4" x14ac:dyDescent="0.25">
      <c r="A3498" s="947">
        <v>100693</v>
      </c>
      <c r="B3498" s="945" t="s">
        <v>24102</v>
      </c>
      <c r="C3498" s="947" t="s">
        <v>5</v>
      </c>
      <c r="D3498" s="948">
        <v>2202.48</v>
      </c>
    </row>
    <row r="3499" spans="1:4" x14ac:dyDescent="0.25">
      <c r="A3499" s="947">
        <v>91336</v>
      </c>
      <c r="B3499" s="945" t="s">
        <v>24081</v>
      </c>
      <c r="C3499" s="947" t="s">
        <v>5</v>
      </c>
      <c r="D3499" s="948">
        <v>1993.38</v>
      </c>
    </row>
    <row r="3500" spans="1:4" x14ac:dyDescent="0.25">
      <c r="A3500" s="947">
        <v>100694</v>
      </c>
      <c r="B3500" s="945" t="s">
        <v>24103</v>
      </c>
      <c r="C3500" s="947" t="s">
        <v>5</v>
      </c>
      <c r="D3500" s="948">
        <v>1996.29</v>
      </c>
    </row>
    <row r="3501" spans="1:4" x14ac:dyDescent="0.25">
      <c r="A3501" s="947">
        <v>91337</v>
      </c>
      <c r="B3501" s="945" t="s">
        <v>24082</v>
      </c>
      <c r="C3501" s="947" t="s">
        <v>5</v>
      </c>
      <c r="D3501" s="948">
        <v>1862.48</v>
      </c>
    </row>
    <row r="3502" spans="1:4" x14ac:dyDescent="0.25">
      <c r="A3502" s="947">
        <v>100691</v>
      </c>
      <c r="B3502" s="945" t="s">
        <v>24100</v>
      </c>
      <c r="C3502" s="947" t="s">
        <v>5</v>
      </c>
      <c r="D3502" s="948">
        <v>1827.97</v>
      </c>
    </row>
    <row r="3503" spans="1:4" x14ac:dyDescent="0.25">
      <c r="A3503" s="947">
        <v>100692</v>
      </c>
      <c r="B3503" s="945" t="s">
        <v>24101</v>
      </c>
      <c r="C3503" s="947" t="s">
        <v>5</v>
      </c>
      <c r="D3503" s="948">
        <v>1621.78</v>
      </c>
    </row>
    <row r="3504" spans="1:4" x14ac:dyDescent="0.25">
      <c r="A3504" s="947">
        <v>91334</v>
      </c>
      <c r="B3504" s="945" t="s">
        <v>24079</v>
      </c>
      <c r="C3504" s="947" t="s">
        <v>5</v>
      </c>
      <c r="D3504" s="948">
        <v>1618.87</v>
      </c>
    </row>
    <row r="3505" spans="1:4" x14ac:dyDescent="0.25">
      <c r="A3505" s="947">
        <v>91335</v>
      </c>
      <c r="B3505" s="945" t="s">
        <v>24080</v>
      </c>
      <c r="C3505" s="947" t="s">
        <v>5</v>
      </c>
      <c r="D3505" s="948">
        <v>1487.97</v>
      </c>
    </row>
    <row r="3506" spans="1:4" x14ac:dyDescent="0.25">
      <c r="A3506" s="947">
        <v>90788</v>
      </c>
      <c r="B3506" s="945" t="s">
        <v>24015</v>
      </c>
      <c r="C3506" s="947" t="s">
        <v>5</v>
      </c>
      <c r="D3506" s="948">
        <v>944.24</v>
      </c>
    </row>
    <row r="3507" spans="1:4" x14ac:dyDescent="0.25">
      <c r="A3507" s="947">
        <v>90789</v>
      </c>
      <c r="B3507" s="945" t="s">
        <v>24016</v>
      </c>
      <c r="C3507" s="947" t="s">
        <v>5</v>
      </c>
      <c r="D3507" s="948">
        <v>946.97</v>
      </c>
    </row>
    <row r="3508" spans="1:4" x14ac:dyDescent="0.25">
      <c r="A3508" s="947">
        <v>90790</v>
      </c>
      <c r="B3508" s="945" t="s">
        <v>24017</v>
      </c>
      <c r="C3508" s="947" t="s">
        <v>5</v>
      </c>
      <c r="D3508" s="948">
        <v>977.29</v>
      </c>
    </row>
    <row r="3509" spans="1:4" x14ac:dyDescent="0.25">
      <c r="A3509" s="947">
        <v>100675</v>
      </c>
      <c r="B3509" s="945" t="s">
        <v>24085</v>
      </c>
      <c r="C3509" s="947" t="s">
        <v>5</v>
      </c>
      <c r="D3509" s="948">
        <v>1075.5</v>
      </c>
    </row>
    <row r="3510" spans="1:4" x14ac:dyDescent="0.25">
      <c r="A3510" s="947">
        <v>90794</v>
      </c>
      <c r="B3510" s="945" t="s">
        <v>25402</v>
      </c>
      <c r="C3510" s="947" t="s">
        <v>5</v>
      </c>
      <c r="D3510" s="948">
        <v>833.84</v>
      </c>
    </row>
    <row r="3511" spans="1:4" x14ac:dyDescent="0.25">
      <c r="A3511" s="947">
        <v>90795</v>
      </c>
      <c r="B3511" s="945" t="s">
        <v>25403</v>
      </c>
      <c r="C3511" s="947" t="s">
        <v>5</v>
      </c>
      <c r="D3511" s="948">
        <v>844.64</v>
      </c>
    </row>
    <row r="3512" spans="1:4" x14ac:dyDescent="0.25">
      <c r="A3512" s="947">
        <v>90796</v>
      </c>
      <c r="B3512" s="945" t="s">
        <v>25404</v>
      </c>
      <c r="C3512" s="947" t="s">
        <v>5</v>
      </c>
      <c r="D3512" s="948">
        <v>855.44</v>
      </c>
    </row>
    <row r="3513" spans="1:4" x14ac:dyDescent="0.25">
      <c r="A3513" s="947">
        <v>90797</v>
      </c>
      <c r="B3513" s="945" t="s">
        <v>25405</v>
      </c>
      <c r="C3513" s="947" t="s">
        <v>5</v>
      </c>
      <c r="D3513" s="948">
        <v>866.24</v>
      </c>
    </row>
    <row r="3514" spans="1:4" x14ac:dyDescent="0.25">
      <c r="A3514" s="947">
        <v>90791</v>
      </c>
      <c r="B3514" s="945" t="s">
        <v>25400</v>
      </c>
      <c r="C3514" s="947" t="s">
        <v>5</v>
      </c>
      <c r="D3514" s="948">
        <v>1147.49</v>
      </c>
    </row>
    <row r="3515" spans="1:4" x14ac:dyDescent="0.25">
      <c r="A3515" s="947">
        <v>90793</v>
      </c>
      <c r="B3515" s="945" t="s">
        <v>25401</v>
      </c>
      <c r="C3515" s="947" t="s">
        <v>5</v>
      </c>
      <c r="D3515" s="948">
        <v>1210.43</v>
      </c>
    </row>
    <row r="3516" spans="1:4" x14ac:dyDescent="0.25">
      <c r="A3516" s="947">
        <v>90798</v>
      </c>
      <c r="B3516" s="945" t="s">
        <v>25406</v>
      </c>
      <c r="C3516" s="947" t="s">
        <v>5</v>
      </c>
      <c r="D3516" s="948">
        <v>1243.58</v>
      </c>
    </row>
    <row r="3517" spans="1:4" x14ac:dyDescent="0.25">
      <c r="A3517" s="947">
        <v>90799</v>
      </c>
      <c r="B3517" s="945" t="s">
        <v>25407</v>
      </c>
      <c r="C3517" s="947" t="s">
        <v>5</v>
      </c>
      <c r="D3517" s="948">
        <v>1285.3399999999999</v>
      </c>
    </row>
    <row r="3518" spans="1:4" x14ac:dyDescent="0.25">
      <c r="A3518" s="947">
        <v>100704</v>
      </c>
      <c r="B3518" s="945" t="s">
        <v>24132</v>
      </c>
      <c r="C3518" s="947" t="s">
        <v>5</v>
      </c>
      <c r="D3518" s="948">
        <v>84.02</v>
      </c>
    </row>
    <row r="3519" spans="1:4" x14ac:dyDescent="0.25">
      <c r="A3519" s="947">
        <v>90838</v>
      </c>
      <c r="B3519" s="945" t="s">
        <v>24124</v>
      </c>
      <c r="C3519" s="947" t="s">
        <v>5</v>
      </c>
      <c r="D3519" s="948">
        <v>1802.55</v>
      </c>
    </row>
    <row r="3520" spans="1:4" x14ac:dyDescent="0.25">
      <c r="A3520" s="947">
        <v>91338</v>
      </c>
      <c r="B3520" s="945" t="s">
        <v>24125</v>
      </c>
      <c r="C3520" s="947" t="s">
        <v>3</v>
      </c>
      <c r="D3520" s="948">
        <v>982.1</v>
      </c>
    </row>
    <row r="3521" spans="1:4" x14ac:dyDescent="0.25">
      <c r="A3521" s="947">
        <v>94805</v>
      </c>
      <c r="B3521" s="945" t="s">
        <v>24127</v>
      </c>
      <c r="C3521" s="947" t="s">
        <v>5</v>
      </c>
      <c r="D3521" s="948">
        <v>909.01</v>
      </c>
    </row>
    <row r="3522" spans="1:4" x14ac:dyDescent="0.25">
      <c r="A3522" s="947">
        <v>100702</v>
      </c>
      <c r="B3522" s="945" t="s">
        <v>24130</v>
      </c>
      <c r="C3522" s="947" t="s">
        <v>3</v>
      </c>
      <c r="D3522" s="948">
        <v>526.30999999999995</v>
      </c>
    </row>
    <row r="3523" spans="1:4" x14ac:dyDescent="0.25">
      <c r="A3523" s="947">
        <v>100701</v>
      </c>
      <c r="B3523" s="945" t="s">
        <v>24119</v>
      </c>
      <c r="C3523" s="947" t="s">
        <v>3</v>
      </c>
      <c r="D3523" s="948">
        <v>704.55</v>
      </c>
    </row>
    <row r="3524" spans="1:4" x14ac:dyDescent="0.25">
      <c r="A3524" s="947">
        <v>100700</v>
      </c>
      <c r="B3524" s="945" t="s">
        <v>24109</v>
      </c>
      <c r="C3524" s="947" t="s">
        <v>5</v>
      </c>
      <c r="D3524" s="948">
        <v>1031.45</v>
      </c>
    </row>
    <row r="3525" spans="1:4" x14ac:dyDescent="0.25">
      <c r="A3525" s="947">
        <v>91295</v>
      </c>
      <c r="B3525" s="945" t="s">
        <v>24048</v>
      </c>
      <c r="C3525" s="947" t="s">
        <v>5</v>
      </c>
      <c r="D3525" s="948">
        <v>421.36</v>
      </c>
    </row>
    <row r="3526" spans="1:4" x14ac:dyDescent="0.25">
      <c r="A3526" s="947">
        <v>91296</v>
      </c>
      <c r="B3526" s="945" t="s">
        <v>24049</v>
      </c>
      <c r="C3526" s="947" t="s">
        <v>5</v>
      </c>
      <c r="D3526" s="948">
        <v>451.41</v>
      </c>
    </row>
    <row r="3527" spans="1:4" x14ac:dyDescent="0.25">
      <c r="A3527" s="947">
        <v>91297</v>
      </c>
      <c r="B3527" s="945" t="s">
        <v>24050</v>
      </c>
      <c r="C3527" s="947" t="s">
        <v>5</v>
      </c>
      <c r="D3527" s="948">
        <v>495.39</v>
      </c>
    </row>
    <row r="3528" spans="1:4" x14ac:dyDescent="0.25">
      <c r="A3528" s="947">
        <v>90820</v>
      </c>
      <c r="B3528" s="945" t="s">
        <v>24019</v>
      </c>
      <c r="C3528" s="947" t="s">
        <v>5</v>
      </c>
      <c r="D3528" s="948">
        <v>397.5</v>
      </c>
    </row>
    <row r="3529" spans="1:4" x14ac:dyDescent="0.25">
      <c r="A3529" s="947">
        <v>90821</v>
      </c>
      <c r="B3529" s="945" t="s">
        <v>24020</v>
      </c>
      <c r="C3529" s="947" t="s">
        <v>5</v>
      </c>
      <c r="D3529" s="948">
        <v>407.07</v>
      </c>
    </row>
    <row r="3530" spans="1:4" x14ac:dyDescent="0.25">
      <c r="A3530" s="947">
        <v>90822</v>
      </c>
      <c r="B3530" s="945" t="s">
        <v>24021</v>
      </c>
      <c r="C3530" s="947" t="s">
        <v>5</v>
      </c>
      <c r="D3530" s="948">
        <v>436.07</v>
      </c>
    </row>
    <row r="3531" spans="1:4" x14ac:dyDescent="0.25">
      <c r="A3531" s="947">
        <v>90823</v>
      </c>
      <c r="B3531" s="945" t="s">
        <v>24022</v>
      </c>
      <c r="C3531" s="947" t="s">
        <v>5</v>
      </c>
      <c r="D3531" s="948">
        <v>528.97</v>
      </c>
    </row>
    <row r="3532" spans="1:4" x14ac:dyDescent="0.25">
      <c r="A3532" s="947">
        <v>90824</v>
      </c>
      <c r="B3532" s="945" t="s">
        <v>24023</v>
      </c>
      <c r="C3532" s="947" t="s">
        <v>5</v>
      </c>
      <c r="D3532" s="948">
        <v>745.96</v>
      </c>
    </row>
    <row r="3533" spans="1:4" x14ac:dyDescent="0.25">
      <c r="A3533" s="947">
        <v>91009</v>
      </c>
      <c r="B3533" s="945" t="s">
        <v>24039</v>
      </c>
      <c r="C3533" s="947" t="s">
        <v>5</v>
      </c>
      <c r="D3533" s="948">
        <v>410.29</v>
      </c>
    </row>
    <row r="3534" spans="1:4" x14ac:dyDescent="0.25">
      <c r="A3534" s="947">
        <v>91010</v>
      </c>
      <c r="B3534" s="945" t="s">
        <v>24040</v>
      </c>
      <c r="C3534" s="947" t="s">
        <v>5</v>
      </c>
      <c r="D3534" s="948">
        <v>420.47</v>
      </c>
    </row>
    <row r="3535" spans="1:4" x14ac:dyDescent="0.25">
      <c r="A3535" s="947">
        <v>91011</v>
      </c>
      <c r="B3535" s="945" t="s">
        <v>24041</v>
      </c>
      <c r="C3535" s="947" t="s">
        <v>5</v>
      </c>
      <c r="D3535" s="948">
        <v>488.01</v>
      </c>
    </row>
    <row r="3536" spans="1:4" x14ac:dyDescent="0.25">
      <c r="A3536" s="947">
        <v>91012</v>
      </c>
      <c r="B3536" s="945" t="s">
        <v>24042</v>
      </c>
      <c r="C3536" s="947" t="s">
        <v>5</v>
      </c>
      <c r="D3536" s="948">
        <v>540.30999999999995</v>
      </c>
    </row>
    <row r="3537" spans="1:4" x14ac:dyDescent="0.25">
      <c r="A3537" s="947">
        <v>91298</v>
      </c>
      <c r="B3537" s="945" t="s">
        <v>24051</v>
      </c>
      <c r="C3537" s="947" t="s">
        <v>5</v>
      </c>
      <c r="D3537" s="948">
        <v>956.4</v>
      </c>
    </row>
    <row r="3538" spans="1:4" x14ac:dyDescent="0.25">
      <c r="A3538" s="947">
        <v>90825</v>
      </c>
      <c r="B3538" s="945" t="s">
        <v>24024</v>
      </c>
      <c r="C3538" s="947" t="s">
        <v>5</v>
      </c>
      <c r="D3538" s="948">
        <v>828.12</v>
      </c>
    </row>
    <row r="3539" spans="1:4" x14ac:dyDescent="0.25">
      <c r="A3539" s="947">
        <v>91299</v>
      </c>
      <c r="B3539" s="945" t="s">
        <v>24052</v>
      </c>
      <c r="C3539" s="947" t="s">
        <v>5</v>
      </c>
      <c r="D3539" s="948">
        <v>1330.91</v>
      </c>
    </row>
    <row r="3540" spans="1:4" x14ac:dyDescent="0.25">
      <c r="A3540" s="947">
        <v>91341</v>
      </c>
      <c r="B3540" s="945" t="s">
        <v>24126</v>
      </c>
      <c r="C3540" s="947" t="s">
        <v>3</v>
      </c>
      <c r="D3540" s="948">
        <v>783.53</v>
      </c>
    </row>
    <row r="3541" spans="1:4" x14ac:dyDescent="0.25">
      <c r="A3541" s="947">
        <v>94806</v>
      </c>
      <c r="B3541" s="945" t="s">
        <v>24128</v>
      </c>
      <c r="C3541" s="947" t="s">
        <v>5</v>
      </c>
      <c r="D3541" s="948">
        <v>835.82</v>
      </c>
    </row>
    <row r="3542" spans="1:4" x14ac:dyDescent="0.25">
      <c r="A3542" s="947">
        <v>94807</v>
      </c>
      <c r="B3542" s="945" t="s">
        <v>24129</v>
      </c>
      <c r="C3542" s="947" t="s">
        <v>5</v>
      </c>
      <c r="D3542" s="948">
        <v>764.09</v>
      </c>
    </row>
    <row r="3543" spans="1:4" x14ac:dyDescent="0.25">
      <c r="A3543" s="947">
        <v>100703</v>
      </c>
      <c r="B3543" s="945" t="s">
        <v>24131</v>
      </c>
      <c r="C3543" s="947" t="s">
        <v>5</v>
      </c>
      <c r="D3543" s="948">
        <v>41.04</v>
      </c>
    </row>
    <row r="3544" spans="1:4" x14ac:dyDescent="0.25">
      <c r="A3544" s="947">
        <v>100695</v>
      </c>
      <c r="B3544" s="945" t="s">
        <v>24104</v>
      </c>
      <c r="C3544" s="947" t="s">
        <v>5</v>
      </c>
      <c r="D3544" s="948">
        <v>91.19</v>
      </c>
    </row>
    <row r="3545" spans="1:4" x14ac:dyDescent="0.25">
      <c r="A3545" s="947">
        <v>100696</v>
      </c>
      <c r="B3545" s="945" t="s">
        <v>24105</v>
      </c>
      <c r="C3545" s="947" t="s">
        <v>5</v>
      </c>
      <c r="D3545" s="948">
        <v>101.4</v>
      </c>
    </row>
    <row r="3546" spans="1:4" x14ac:dyDescent="0.25">
      <c r="A3546" s="947">
        <v>100697</v>
      </c>
      <c r="B3546" s="945" t="s">
        <v>24106</v>
      </c>
      <c r="C3546" s="947" t="s">
        <v>5</v>
      </c>
      <c r="D3546" s="948">
        <v>111.68</v>
      </c>
    </row>
    <row r="3547" spans="1:4" x14ac:dyDescent="0.25">
      <c r="A3547" s="947">
        <v>100698</v>
      </c>
      <c r="B3547" s="945" t="s">
        <v>24107</v>
      </c>
      <c r="C3547" s="947" t="s">
        <v>5</v>
      </c>
      <c r="D3547" s="948">
        <v>121.92</v>
      </c>
    </row>
    <row r="3548" spans="1:4" x14ac:dyDescent="0.25">
      <c r="A3548" s="947">
        <v>100699</v>
      </c>
      <c r="B3548" s="945" t="s">
        <v>24108</v>
      </c>
      <c r="C3548" s="947" t="s">
        <v>5</v>
      </c>
      <c r="D3548" s="948">
        <v>145.65</v>
      </c>
    </row>
    <row r="3549" spans="1:4" x14ac:dyDescent="0.25">
      <c r="A3549" s="947">
        <v>100705</v>
      </c>
      <c r="B3549" s="945" t="s">
        <v>24133</v>
      </c>
      <c r="C3549" s="947" t="s">
        <v>5</v>
      </c>
      <c r="D3549" s="948">
        <v>102</v>
      </c>
    </row>
    <row r="3550" spans="1:4" x14ac:dyDescent="0.25">
      <c r="A3550" s="947">
        <v>101173</v>
      </c>
      <c r="B3550" s="945" t="s">
        <v>24154</v>
      </c>
      <c r="C3550" s="947" t="s">
        <v>4</v>
      </c>
      <c r="D3550" s="948">
        <v>73.05</v>
      </c>
    </row>
    <row r="3551" spans="1:4" x14ac:dyDescent="0.25">
      <c r="A3551" s="947">
        <v>101174</v>
      </c>
      <c r="B3551" s="945" t="s">
        <v>24155</v>
      </c>
      <c r="C3551" s="947" t="s">
        <v>4</v>
      </c>
      <c r="D3551" s="948">
        <v>104.35</v>
      </c>
    </row>
    <row r="3552" spans="1:4" x14ac:dyDescent="0.25">
      <c r="A3552" s="947">
        <v>101175</v>
      </c>
      <c r="B3552" s="945" t="s">
        <v>24156</v>
      </c>
      <c r="C3552" s="947" t="s">
        <v>4</v>
      </c>
      <c r="D3552" s="948">
        <v>142.36000000000001</v>
      </c>
    </row>
    <row r="3553" spans="1:4" x14ac:dyDescent="0.25">
      <c r="A3553" s="947">
        <v>101176</v>
      </c>
      <c r="B3553" s="945" t="s">
        <v>43086</v>
      </c>
      <c r="C3553" s="947" t="s">
        <v>4</v>
      </c>
      <c r="D3553" s="948">
        <v>173.75</v>
      </c>
    </row>
    <row r="3554" spans="1:4" x14ac:dyDescent="0.25">
      <c r="A3554" s="947">
        <v>101183</v>
      </c>
      <c r="B3554" s="945" t="s">
        <v>52104</v>
      </c>
      <c r="C3554" s="947" t="s">
        <v>4</v>
      </c>
      <c r="D3554" s="948">
        <v>0</v>
      </c>
    </row>
    <row r="3555" spans="1:4" x14ac:dyDescent="0.25">
      <c r="A3555" s="947">
        <v>101184</v>
      </c>
      <c r="B3555" s="945" t="s">
        <v>52105</v>
      </c>
      <c r="C3555" s="947" t="s">
        <v>4</v>
      </c>
      <c r="D3555" s="948">
        <v>0</v>
      </c>
    </row>
    <row r="3556" spans="1:4" x14ac:dyDescent="0.25">
      <c r="A3556" s="947">
        <v>101182</v>
      </c>
      <c r="B3556" s="945" t="s">
        <v>52106</v>
      </c>
      <c r="C3556" s="947" t="s">
        <v>4</v>
      </c>
      <c r="D3556" s="948">
        <v>0</v>
      </c>
    </row>
    <row r="3557" spans="1:4" x14ac:dyDescent="0.25">
      <c r="A3557" s="947">
        <v>101185</v>
      </c>
      <c r="B3557" s="945" t="s">
        <v>52107</v>
      </c>
      <c r="C3557" s="947" t="s">
        <v>4</v>
      </c>
      <c r="D3557" s="948">
        <v>0</v>
      </c>
    </row>
    <row r="3558" spans="1:4" x14ac:dyDescent="0.25">
      <c r="A3558" s="947">
        <v>101186</v>
      </c>
      <c r="B3558" s="945" t="s">
        <v>52108</v>
      </c>
      <c r="C3558" s="947" t="s">
        <v>4</v>
      </c>
      <c r="D3558" s="948">
        <v>0</v>
      </c>
    </row>
    <row r="3559" spans="1:4" x14ac:dyDescent="0.25">
      <c r="A3559" s="947">
        <v>101187</v>
      </c>
      <c r="B3559" s="945" t="s">
        <v>52109</v>
      </c>
      <c r="C3559" s="947" t="s">
        <v>4</v>
      </c>
      <c r="D3559" s="948">
        <v>0</v>
      </c>
    </row>
    <row r="3560" spans="1:4" x14ac:dyDescent="0.25">
      <c r="A3560" s="947">
        <v>101177</v>
      </c>
      <c r="B3560" s="945" t="s">
        <v>50891</v>
      </c>
      <c r="C3560" s="947" t="s">
        <v>4</v>
      </c>
      <c r="D3560" s="948">
        <v>0</v>
      </c>
    </row>
    <row r="3561" spans="1:4" x14ac:dyDescent="0.25">
      <c r="A3561" s="947">
        <v>101178</v>
      </c>
      <c r="B3561" s="945" t="s">
        <v>50892</v>
      </c>
      <c r="C3561" s="947" t="s">
        <v>4</v>
      </c>
      <c r="D3561" s="948">
        <v>0</v>
      </c>
    </row>
    <row r="3562" spans="1:4" x14ac:dyDescent="0.25">
      <c r="A3562" s="947">
        <v>101180</v>
      </c>
      <c r="B3562" s="945" t="s">
        <v>52110</v>
      </c>
      <c r="C3562" s="947" t="s">
        <v>4</v>
      </c>
      <c r="D3562" s="948">
        <v>0</v>
      </c>
    </row>
    <row r="3563" spans="1:4" x14ac:dyDescent="0.25">
      <c r="A3563" s="947">
        <v>101179</v>
      </c>
      <c r="B3563" s="945" t="s">
        <v>50893</v>
      </c>
      <c r="C3563" s="947" t="s">
        <v>4</v>
      </c>
      <c r="D3563" s="948">
        <v>0</v>
      </c>
    </row>
    <row r="3564" spans="1:4" x14ac:dyDescent="0.25">
      <c r="A3564" s="947">
        <v>101181</v>
      </c>
      <c r="B3564" s="945" t="s">
        <v>52111</v>
      </c>
      <c r="C3564" s="947" t="s">
        <v>4</v>
      </c>
      <c r="D3564" s="948">
        <v>0</v>
      </c>
    </row>
    <row r="3565" spans="1:4" x14ac:dyDescent="0.25">
      <c r="A3565" s="947">
        <v>100899</v>
      </c>
      <c r="B3565" s="945" t="s">
        <v>43080</v>
      </c>
      <c r="C3565" s="947" t="s">
        <v>4</v>
      </c>
      <c r="D3565" s="948">
        <v>101.26</v>
      </c>
    </row>
    <row r="3566" spans="1:4" x14ac:dyDescent="0.25">
      <c r="A3566" s="947">
        <v>100896</v>
      </c>
      <c r="B3566" s="945" t="s">
        <v>43075</v>
      </c>
      <c r="C3566" s="947" t="s">
        <v>4</v>
      </c>
      <c r="D3566" s="948">
        <v>66.2</v>
      </c>
    </row>
    <row r="3567" spans="1:4" x14ac:dyDescent="0.25">
      <c r="A3567" s="947">
        <v>100897</v>
      </c>
      <c r="B3567" s="945" t="s">
        <v>43077</v>
      </c>
      <c r="C3567" s="947" t="s">
        <v>4</v>
      </c>
      <c r="D3567" s="948">
        <v>125.85</v>
      </c>
    </row>
    <row r="3568" spans="1:4" x14ac:dyDescent="0.25">
      <c r="A3568" s="947">
        <v>100900</v>
      </c>
      <c r="B3568" s="945" t="s">
        <v>52112</v>
      </c>
      <c r="C3568" s="947" t="s">
        <v>4</v>
      </c>
      <c r="D3568" s="948">
        <v>274.85000000000002</v>
      </c>
    </row>
    <row r="3569" spans="1:4" x14ac:dyDescent="0.25">
      <c r="A3569" s="947">
        <v>100898</v>
      </c>
      <c r="B3569" s="945" t="s">
        <v>43078</v>
      </c>
      <c r="C3569" s="947" t="s">
        <v>4</v>
      </c>
      <c r="D3569" s="948">
        <v>238.52</v>
      </c>
    </row>
    <row r="3570" spans="1:4" x14ac:dyDescent="0.25">
      <c r="A3570" s="947">
        <v>100892</v>
      </c>
      <c r="B3570" s="945" t="s">
        <v>24151</v>
      </c>
      <c r="C3570" s="947" t="s">
        <v>113</v>
      </c>
      <c r="D3570" s="948">
        <v>12.87</v>
      </c>
    </row>
    <row r="3571" spans="1:4" x14ac:dyDescent="0.25">
      <c r="A3571" s="947">
        <v>100893</v>
      </c>
      <c r="B3571" s="945" t="s">
        <v>24152</v>
      </c>
      <c r="C3571" s="947" t="s">
        <v>113</v>
      </c>
      <c r="D3571" s="948">
        <v>12.61</v>
      </c>
    </row>
    <row r="3572" spans="1:4" x14ac:dyDescent="0.25">
      <c r="A3572" s="947">
        <v>100894</v>
      </c>
      <c r="B3572" s="945" t="s">
        <v>24153</v>
      </c>
      <c r="C3572" s="947" t="s">
        <v>113</v>
      </c>
      <c r="D3572" s="948">
        <v>12.44</v>
      </c>
    </row>
    <row r="3573" spans="1:4" x14ac:dyDescent="0.25">
      <c r="A3573" s="947">
        <v>100889</v>
      </c>
      <c r="B3573" s="945" t="s">
        <v>24149</v>
      </c>
      <c r="C3573" s="947" t="s">
        <v>113</v>
      </c>
      <c r="D3573" s="948">
        <v>12.26</v>
      </c>
    </row>
    <row r="3574" spans="1:4" x14ac:dyDescent="0.25">
      <c r="A3574" s="947">
        <v>100891</v>
      </c>
      <c r="B3574" s="945" t="s">
        <v>50894</v>
      </c>
      <c r="C3574" s="947" t="s">
        <v>113</v>
      </c>
      <c r="D3574" s="948">
        <v>0</v>
      </c>
    </row>
    <row r="3575" spans="1:4" x14ac:dyDescent="0.25">
      <c r="A3575" s="947">
        <v>100890</v>
      </c>
      <c r="B3575" s="945" t="s">
        <v>24150</v>
      </c>
      <c r="C3575" s="947" t="s">
        <v>113</v>
      </c>
      <c r="D3575" s="948">
        <v>12.02</v>
      </c>
    </row>
    <row r="3576" spans="1:4" x14ac:dyDescent="0.25">
      <c r="A3576" s="947">
        <v>100658</v>
      </c>
      <c r="B3576" s="945" t="s">
        <v>24148</v>
      </c>
      <c r="C3576" s="947" t="s">
        <v>4</v>
      </c>
      <c r="D3576" s="948">
        <v>356.72</v>
      </c>
    </row>
    <row r="3577" spans="1:4" x14ac:dyDescent="0.25">
      <c r="A3577" s="947">
        <v>100657</v>
      </c>
      <c r="B3577" s="945" t="s">
        <v>24147</v>
      </c>
      <c r="C3577" s="947" t="s">
        <v>4</v>
      </c>
      <c r="D3577" s="948">
        <v>158.15</v>
      </c>
    </row>
    <row r="3578" spans="1:4" x14ac:dyDescent="0.25">
      <c r="A3578" s="947">
        <v>100656</v>
      </c>
      <c r="B3578" s="945" t="s">
        <v>24146</v>
      </c>
      <c r="C3578" s="947" t="s">
        <v>4</v>
      </c>
      <c r="D3578" s="948">
        <v>123.9</v>
      </c>
    </row>
    <row r="3579" spans="1:4" x14ac:dyDescent="0.25">
      <c r="A3579" s="947">
        <v>102649</v>
      </c>
      <c r="B3579" s="945" t="s">
        <v>52113</v>
      </c>
      <c r="C3579" s="947" t="s">
        <v>4</v>
      </c>
      <c r="D3579" s="948">
        <v>0</v>
      </c>
    </row>
    <row r="3580" spans="1:4" x14ac:dyDescent="0.25">
      <c r="A3580" s="947">
        <v>102645</v>
      </c>
      <c r="B3580" s="945" t="s">
        <v>52114</v>
      </c>
      <c r="C3580" s="947" t="s">
        <v>4</v>
      </c>
      <c r="D3580" s="948">
        <v>0</v>
      </c>
    </row>
    <row r="3581" spans="1:4" x14ac:dyDescent="0.25">
      <c r="A3581" s="947">
        <v>102650</v>
      </c>
      <c r="B3581" s="945" t="s">
        <v>52115</v>
      </c>
      <c r="C3581" s="947" t="s">
        <v>4</v>
      </c>
      <c r="D3581" s="948">
        <v>0</v>
      </c>
    </row>
    <row r="3582" spans="1:4" x14ac:dyDescent="0.25">
      <c r="A3582" s="947">
        <v>102646</v>
      </c>
      <c r="B3582" s="945" t="s">
        <v>52116</v>
      </c>
      <c r="C3582" s="947" t="s">
        <v>4</v>
      </c>
      <c r="D3582" s="948">
        <v>0</v>
      </c>
    </row>
    <row r="3583" spans="1:4" x14ac:dyDescent="0.25">
      <c r="A3583" s="947">
        <v>102651</v>
      </c>
      <c r="B3583" s="945" t="s">
        <v>52117</v>
      </c>
      <c r="C3583" s="947" t="s">
        <v>4</v>
      </c>
      <c r="D3583" s="948">
        <v>0</v>
      </c>
    </row>
    <row r="3584" spans="1:4" x14ac:dyDescent="0.25">
      <c r="A3584" s="947">
        <v>102647</v>
      </c>
      <c r="B3584" s="945" t="s">
        <v>52118</v>
      </c>
      <c r="C3584" s="947" t="s">
        <v>4</v>
      </c>
      <c r="D3584" s="948">
        <v>0</v>
      </c>
    </row>
    <row r="3585" spans="1:4" x14ac:dyDescent="0.25">
      <c r="A3585" s="947">
        <v>102652</v>
      </c>
      <c r="B3585" s="945" t="s">
        <v>52119</v>
      </c>
      <c r="C3585" s="947" t="s">
        <v>4</v>
      </c>
      <c r="D3585" s="948">
        <v>0</v>
      </c>
    </row>
    <row r="3586" spans="1:4" x14ac:dyDescent="0.25">
      <c r="A3586" s="947">
        <v>102648</v>
      </c>
      <c r="B3586" s="945" t="s">
        <v>52120</v>
      </c>
      <c r="C3586" s="947" t="s">
        <v>4</v>
      </c>
      <c r="D3586" s="948">
        <v>0</v>
      </c>
    </row>
    <row r="3587" spans="1:4" x14ac:dyDescent="0.25">
      <c r="A3587" s="947">
        <v>100652</v>
      </c>
      <c r="B3587" s="945" t="s">
        <v>52460</v>
      </c>
      <c r="C3587" s="947" t="s">
        <v>4</v>
      </c>
      <c r="D3587" s="948">
        <v>281.07</v>
      </c>
    </row>
    <row r="3588" spans="1:4" x14ac:dyDescent="0.25">
      <c r="A3588" s="947">
        <v>100651</v>
      </c>
      <c r="B3588" s="945" t="s">
        <v>52121</v>
      </c>
      <c r="C3588" s="947" t="s">
        <v>4</v>
      </c>
      <c r="D3588" s="948">
        <v>151.66999999999999</v>
      </c>
    </row>
    <row r="3589" spans="1:4" x14ac:dyDescent="0.25">
      <c r="A3589" s="947">
        <v>100653</v>
      </c>
      <c r="B3589" s="945" t="s">
        <v>52122</v>
      </c>
      <c r="C3589" s="947" t="s">
        <v>4</v>
      </c>
      <c r="D3589" s="948">
        <v>459.58</v>
      </c>
    </row>
    <row r="3590" spans="1:4" x14ac:dyDescent="0.25">
      <c r="A3590" s="947">
        <v>100654</v>
      </c>
      <c r="B3590" s="945" t="s">
        <v>52123</v>
      </c>
      <c r="C3590" s="947" t="s">
        <v>4</v>
      </c>
      <c r="D3590" s="948">
        <v>612.41999999999996</v>
      </c>
    </row>
    <row r="3591" spans="1:4" x14ac:dyDescent="0.25">
      <c r="A3591" s="947">
        <v>100655</v>
      </c>
      <c r="B3591" s="945" t="s">
        <v>52124</v>
      </c>
      <c r="C3591" s="947" t="s">
        <v>4</v>
      </c>
      <c r="D3591" s="948">
        <v>707.08</v>
      </c>
    </row>
    <row r="3592" spans="1:4" x14ac:dyDescent="0.25">
      <c r="A3592" s="947">
        <v>100364</v>
      </c>
      <c r="B3592" s="945" t="s">
        <v>23183</v>
      </c>
      <c r="C3592" s="947" t="s">
        <v>5</v>
      </c>
      <c r="D3592" s="948">
        <v>3890.35</v>
      </c>
    </row>
    <row r="3593" spans="1:4" x14ac:dyDescent="0.25">
      <c r="A3593" s="947">
        <v>100374</v>
      </c>
      <c r="B3593" s="945" t="s">
        <v>23193</v>
      </c>
      <c r="C3593" s="947" t="s">
        <v>5</v>
      </c>
      <c r="D3593" s="948">
        <v>3642.06</v>
      </c>
    </row>
    <row r="3594" spans="1:4" x14ac:dyDescent="0.25">
      <c r="A3594" s="947">
        <v>100365</v>
      </c>
      <c r="B3594" s="945" t="s">
        <v>23184</v>
      </c>
      <c r="C3594" s="947" t="s">
        <v>5</v>
      </c>
      <c r="D3594" s="948">
        <v>4500.82</v>
      </c>
    </row>
    <row r="3595" spans="1:4" x14ac:dyDescent="0.25">
      <c r="A3595" s="947">
        <v>100375</v>
      </c>
      <c r="B3595" s="945" t="s">
        <v>23194</v>
      </c>
      <c r="C3595" s="947" t="s">
        <v>5</v>
      </c>
      <c r="D3595" s="948">
        <v>4130.4799999999996</v>
      </c>
    </row>
    <row r="3596" spans="1:4" x14ac:dyDescent="0.25">
      <c r="A3596" s="947">
        <v>100366</v>
      </c>
      <c r="B3596" s="945" t="s">
        <v>23185</v>
      </c>
      <c r="C3596" s="947" t="s">
        <v>5</v>
      </c>
      <c r="D3596" s="948">
        <v>4785.8</v>
      </c>
    </row>
    <row r="3597" spans="1:4" x14ac:dyDescent="0.25">
      <c r="A3597" s="947">
        <v>100376</v>
      </c>
      <c r="B3597" s="945" t="s">
        <v>23195</v>
      </c>
      <c r="C3597" s="947" t="s">
        <v>5</v>
      </c>
      <c r="D3597" s="948">
        <v>4048.91</v>
      </c>
    </row>
    <row r="3598" spans="1:4" x14ac:dyDescent="0.25">
      <c r="A3598" s="947">
        <v>100357</v>
      </c>
      <c r="B3598" s="945" t="s">
        <v>23176</v>
      </c>
      <c r="C3598" s="947" t="s">
        <v>5</v>
      </c>
      <c r="D3598" s="948">
        <v>1349.7</v>
      </c>
    </row>
    <row r="3599" spans="1:4" x14ac:dyDescent="0.25">
      <c r="A3599" s="947">
        <v>100367</v>
      </c>
      <c r="B3599" s="945" t="s">
        <v>23186</v>
      </c>
      <c r="C3599" s="947" t="s">
        <v>5</v>
      </c>
      <c r="D3599" s="948">
        <v>1316.28</v>
      </c>
    </row>
    <row r="3600" spans="1:4" x14ac:dyDescent="0.25">
      <c r="A3600" s="947">
        <v>100358</v>
      </c>
      <c r="B3600" s="945" t="s">
        <v>23177</v>
      </c>
      <c r="C3600" s="947" t="s">
        <v>5</v>
      </c>
      <c r="D3600" s="948">
        <v>1859.3</v>
      </c>
    </row>
    <row r="3601" spans="1:4" x14ac:dyDescent="0.25">
      <c r="A3601" s="947">
        <v>100368</v>
      </c>
      <c r="B3601" s="945" t="s">
        <v>23187</v>
      </c>
      <c r="C3601" s="947" t="s">
        <v>5</v>
      </c>
      <c r="D3601" s="948">
        <v>1818.08</v>
      </c>
    </row>
    <row r="3602" spans="1:4" x14ac:dyDescent="0.25">
      <c r="A3602" s="947">
        <v>100359</v>
      </c>
      <c r="B3602" s="945" t="s">
        <v>23178</v>
      </c>
      <c r="C3602" s="947" t="s">
        <v>5</v>
      </c>
      <c r="D3602" s="948">
        <v>1946</v>
      </c>
    </row>
    <row r="3603" spans="1:4" x14ac:dyDescent="0.25">
      <c r="A3603" s="947">
        <v>100369</v>
      </c>
      <c r="B3603" s="945" t="s">
        <v>23188</v>
      </c>
      <c r="C3603" s="947" t="s">
        <v>5</v>
      </c>
      <c r="D3603" s="948">
        <v>1904.78</v>
      </c>
    </row>
    <row r="3604" spans="1:4" x14ac:dyDescent="0.25">
      <c r="A3604" s="947">
        <v>100360</v>
      </c>
      <c r="B3604" s="945" t="s">
        <v>23179</v>
      </c>
      <c r="C3604" s="947" t="s">
        <v>5</v>
      </c>
      <c r="D3604" s="948">
        <v>2157.67</v>
      </c>
    </row>
    <row r="3605" spans="1:4" x14ac:dyDescent="0.25">
      <c r="A3605" s="947">
        <v>100370</v>
      </c>
      <c r="B3605" s="945" t="s">
        <v>23189</v>
      </c>
      <c r="C3605" s="947" t="s">
        <v>5</v>
      </c>
      <c r="D3605" s="948">
        <v>2244.16</v>
      </c>
    </row>
    <row r="3606" spans="1:4" x14ac:dyDescent="0.25">
      <c r="A3606" s="947">
        <v>100361</v>
      </c>
      <c r="B3606" s="945" t="s">
        <v>23180</v>
      </c>
      <c r="C3606" s="947" t="s">
        <v>5</v>
      </c>
      <c r="D3606" s="948">
        <v>2704.31</v>
      </c>
    </row>
    <row r="3607" spans="1:4" x14ac:dyDescent="0.25">
      <c r="A3607" s="947">
        <v>100371</v>
      </c>
      <c r="B3607" s="945" t="s">
        <v>23190</v>
      </c>
      <c r="C3607" s="947" t="s">
        <v>5</v>
      </c>
      <c r="D3607" s="948">
        <v>2594.38</v>
      </c>
    </row>
    <row r="3608" spans="1:4" x14ac:dyDescent="0.25">
      <c r="A3608" s="947">
        <v>100362</v>
      </c>
      <c r="B3608" s="945" t="s">
        <v>23181</v>
      </c>
      <c r="C3608" s="947" t="s">
        <v>5</v>
      </c>
      <c r="D3608" s="948">
        <v>3469.54</v>
      </c>
    </row>
    <row r="3609" spans="1:4" x14ac:dyDescent="0.25">
      <c r="A3609" s="947">
        <v>100372</v>
      </c>
      <c r="B3609" s="945" t="s">
        <v>23191</v>
      </c>
      <c r="C3609" s="947" t="s">
        <v>5</v>
      </c>
      <c r="D3609" s="948">
        <v>3281.2</v>
      </c>
    </row>
    <row r="3610" spans="1:4" x14ac:dyDescent="0.25">
      <c r="A3610" s="947">
        <v>100363</v>
      </c>
      <c r="B3610" s="945" t="s">
        <v>23182</v>
      </c>
      <c r="C3610" s="947" t="s">
        <v>5</v>
      </c>
      <c r="D3610" s="948">
        <v>3575.07</v>
      </c>
    </row>
    <row r="3611" spans="1:4" x14ac:dyDescent="0.25">
      <c r="A3611" s="947">
        <v>100373</v>
      </c>
      <c r="B3611" s="945" t="s">
        <v>23192</v>
      </c>
      <c r="C3611" s="947" t="s">
        <v>5</v>
      </c>
      <c r="D3611" s="948">
        <v>3386.3</v>
      </c>
    </row>
    <row r="3612" spans="1:4" x14ac:dyDescent="0.25">
      <c r="A3612" s="947">
        <v>100381</v>
      </c>
      <c r="B3612" s="945" t="s">
        <v>23104</v>
      </c>
      <c r="C3612" s="947" t="s">
        <v>3</v>
      </c>
      <c r="D3612" s="948">
        <v>73.39</v>
      </c>
    </row>
    <row r="3613" spans="1:4" x14ac:dyDescent="0.25">
      <c r="A3613" s="947">
        <v>100380</v>
      </c>
      <c r="B3613" s="945" t="s">
        <v>23103</v>
      </c>
      <c r="C3613" s="947" t="s">
        <v>3</v>
      </c>
      <c r="D3613" s="948">
        <v>64.599999999999994</v>
      </c>
    </row>
    <row r="3614" spans="1:4" x14ac:dyDescent="0.25">
      <c r="A3614" s="947">
        <v>100379</v>
      </c>
      <c r="B3614" s="945" t="s">
        <v>23102</v>
      </c>
      <c r="C3614" s="947" t="s">
        <v>3</v>
      </c>
      <c r="D3614" s="948">
        <v>48.03</v>
      </c>
    </row>
    <row r="3615" spans="1:4" x14ac:dyDescent="0.25">
      <c r="A3615" s="947">
        <v>100384</v>
      </c>
      <c r="B3615" s="945" t="s">
        <v>23106</v>
      </c>
      <c r="C3615" s="947" t="s">
        <v>3</v>
      </c>
      <c r="D3615" s="948">
        <v>33.479999999999997</v>
      </c>
    </row>
    <row r="3616" spans="1:4" x14ac:dyDescent="0.25">
      <c r="A3616" s="947">
        <v>100383</v>
      </c>
      <c r="B3616" s="945" t="s">
        <v>23105</v>
      </c>
      <c r="C3616" s="947" t="s">
        <v>3</v>
      </c>
      <c r="D3616" s="948">
        <v>31.42</v>
      </c>
    </row>
    <row r="3617" spans="1:4" x14ac:dyDescent="0.25">
      <c r="A3617" s="947">
        <v>100382</v>
      </c>
      <c r="B3617" s="945" t="s">
        <v>23196</v>
      </c>
      <c r="C3617" s="947" t="s">
        <v>3</v>
      </c>
      <c r="D3617" s="948">
        <v>28.92</v>
      </c>
    </row>
    <row r="3618" spans="1:4" x14ac:dyDescent="0.25">
      <c r="A3618" s="947">
        <v>100387</v>
      </c>
      <c r="B3618" s="945" t="s">
        <v>23109</v>
      </c>
      <c r="C3618" s="947" t="s">
        <v>3</v>
      </c>
      <c r="D3618" s="948">
        <v>68.040000000000006</v>
      </c>
    </row>
    <row r="3619" spans="1:4" x14ac:dyDescent="0.25">
      <c r="A3619" s="947">
        <v>100386</v>
      </c>
      <c r="B3619" s="945" t="s">
        <v>23108</v>
      </c>
      <c r="C3619" s="947" t="s">
        <v>3</v>
      </c>
      <c r="D3619" s="948">
        <v>55.2</v>
      </c>
    </row>
    <row r="3620" spans="1:4" x14ac:dyDescent="0.25">
      <c r="A3620" s="947">
        <v>100385</v>
      </c>
      <c r="B3620" s="945" t="s">
        <v>23107</v>
      </c>
      <c r="C3620" s="947" t="s">
        <v>3</v>
      </c>
      <c r="D3620" s="948">
        <v>42.45</v>
      </c>
    </row>
    <row r="3621" spans="1:4" x14ac:dyDescent="0.25">
      <c r="A3621" s="947">
        <v>100377</v>
      </c>
      <c r="B3621" s="945" t="s">
        <v>23652</v>
      </c>
      <c r="C3621" s="947" t="s">
        <v>113</v>
      </c>
      <c r="D3621" s="948">
        <v>12.74</v>
      </c>
    </row>
    <row r="3622" spans="1:4" x14ac:dyDescent="0.25">
      <c r="A3622" s="947">
        <v>100378</v>
      </c>
      <c r="B3622" s="945" t="s">
        <v>23653</v>
      </c>
      <c r="C3622" s="947" t="s">
        <v>113</v>
      </c>
      <c r="D3622" s="948">
        <v>11.77</v>
      </c>
    </row>
    <row r="3623" spans="1:4" x14ac:dyDescent="0.25">
      <c r="A3623" s="947">
        <v>92596</v>
      </c>
      <c r="B3623" s="945" t="s">
        <v>49083</v>
      </c>
      <c r="C3623" s="947" t="s">
        <v>5</v>
      </c>
      <c r="D3623" s="948">
        <v>2101.9299999999998</v>
      </c>
    </row>
    <row r="3624" spans="1:4" x14ac:dyDescent="0.25">
      <c r="A3624" s="947">
        <v>92616</v>
      </c>
      <c r="B3624" s="945" t="s">
        <v>49093</v>
      </c>
      <c r="C3624" s="947" t="s">
        <v>5</v>
      </c>
      <c r="D3624" s="948">
        <v>2013.87</v>
      </c>
    </row>
    <row r="3625" spans="1:4" x14ac:dyDescent="0.25">
      <c r="A3625" s="947">
        <v>92598</v>
      </c>
      <c r="B3625" s="945" t="s">
        <v>49084</v>
      </c>
      <c r="C3625" s="947" t="s">
        <v>5</v>
      </c>
      <c r="D3625" s="948">
        <v>2217.98</v>
      </c>
    </row>
    <row r="3626" spans="1:4" x14ac:dyDescent="0.25">
      <c r="A3626" s="947">
        <v>92618</v>
      </c>
      <c r="B3626" s="945" t="s">
        <v>49094</v>
      </c>
      <c r="C3626" s="947" t="s">
        <v>5</v>
      </c>
      <c r="D3626" s="948">
        <v>2129.92</v>
      </c>
    </row>
    <row r="3627" spans="1:4" x14ac:dyDescent="0.25">
      <c r="A3627" s="947">
        <v>92600</v>
      </c>
      <c r="B3627" s="945" t="s">
        <v>49085</v>
      </c>
      <c r="C3627" s="947" t="s">
        <v>5</v>
      </c>
      <c r="D3627" s="948">
        <v>2363.39</v>
      </c>
    </row>
    <row r="3628" spans="1:4" x14ac:dyDescent="0.25">
      <c r="A3628" s="947">
        <v>92620</v>
      </c>
      <c r="B3628" s="945" t="s">
        <v>49095</v>
      </c>
      <c r="C3628" s="947" t="s">
        <v>5</v>
      </c>
      <c r="D3628" s="948">
        <v>2245.9699999999998</v>
      </c>
    </row>
    <row r="3629" spans="1:4" x14ac:dyDescent="0.25">
      <c r="A3629" s="947">
        <v>92582</v>
      </c>
      <c r="B3629" s="945" t="s">
        <v>49076</v>
      </c>
      <c r="C3629" s="947" t="s">
        <v>5</v>
      </c>
      <c r="D3629" s="948">
        <v>792.28</v>
      </c>
    </row>
    <row r="3630" spans="1:4" x14ac:dyDescent="0.25">
      <c r="A3630" s="947">
        <v>92602</v>
      </c>
      <c r="B3630" s="945" t="s">
        <v>49086</v>
      </c>
      <c r="C3630" s="947" t="s">
        <v>5</v>
      </c>
      <c r="D3630" s="948">
        <v>792.28</v>
      </c>
    </row>
    <row r="3631" spans="1:4" x14ac:dyDescent="0.25">
      <c r="A3631" s="947">
        <v>92584</v>
      </c>
      <c r="B3631" s="945" t="s">
        <v>49077</v>
      </c>
      <c r="C3631" s="947" t="s">
        <v>5</v>
      </c>
      <c r="D3631" s="948">
        <v>908.34</v>
      </c>
    </row>
    <row r="3632" spans="1:4" x14ac:dyDescent="0.25">
      <c r="A3632" s="947">
        <v>92604</v>
      </c>
      <c r="B3632" s="945" t="s">
        <v>49087</v>
      </c>
      <c r="C3632" s="947" t="s">
        <v>5</v>
      </c>
      <c r="D3632" s="948">
        <v>878.98</v>
      </c>
    </row>
    <row r="3633" spans="1:4" x14ac:dyDescent="0.25">
      <c r="A3633" s="947">
        <v>92586</v>
      </c>
      <c r="B3633" s="945" t="s">
        <v>49078</v>
      </c>
      <c r="C3633" s="947" t="s">
        <v>5</v>
      </c>
      <c r="D3633" s="948">
        <v>1024.3900000000001</v>
      </c>
    </row>
    <row r="3634" spans="1:4" x14ac:dyDescent="0.25">
      <c r="A3634" s="947">
        <v>92606</v>
      </c>
      <c r="B3634" s="945" t="s">
        <v>49088</v>
      </c>
      <c r="C3634" s="947" t="s">
        <v>5</v>
      </c>
      <c r="D3634" s="948">
        <v>995.04</v>
      </c>
    </row>
    <row r="3635" spans="1:4" x14ac:dyDescent="0.25">
      <c r="A3635" s="947">
        <v>92588</v>
      </c>
      <c r="B3635" s="945" t="s">
        <v>49079</v>
      </c>
      <c r="C3635" s="947" t="s">
        <v>5</v>
      </c>
      <c r="D3635" s="948">
        <v>1314.03</v>
      </c>
    </row>
    <row r="3636" spans="1:4" x14ac:dyDescent="0.25">
      <c r="A3636" s="947">
        <v>92608</v>
      </c>
      <c r="B3636" s="945" t="s">
        <v>49089</v>
      </c>
      <c r="C3636" s="947" t="s">
        <v>5</v>
      </c>
      <c r="D3636" s="948">
        <v>1255.32</v>
      </c>
    </row>
    <row r="3637" spans="1:4" x14ac:dyDescent="0.25">
      <c r="A3637" s="947">
        <v>92590</v>
      </c>
      <c r="B3637" s="945" t="s">
        <v>49080</v>
      </c>
      <c r="C3637" s="947" t="s">
        <v>5</v>
      </c>
      <c r="D3637" s="948">
        <v>1430.08</v>
      </c>
    </row>
    <row r="3638" spans="1:4" x14ac:dyDescent="0.25">
      <c r="A3638" s="947">
        <v>92610</v>
      </c>
      <c r="B3638" s="945" t="s">
        <v>49090</v>
      </c>
      <c r="C3638" s="947" t="s">
        <v>5</v>
      </c>
      <c r="D3638" s="948">
        <v>1371.38</v>
      </c>
    </row>
    <row r="3639" spans="1:4" x14ac:dyDescent="0.25">
      <c r="A3639" s="947">
        <v>92592</v>
      </c>
      <c r="B3639" s="945" t="s">
        <v>49081</v>
      </c>
      <c r="C3639" s="947" t="s">
        <v>5</v>
      </c>
      <c r="D3639" s="948">
        <v>1618.74</v>
      </c>
    </row>
    <row r="3640" spans="1:4" x14ac:dyDescent="0.25">
      <c r="A3640" s="947">
        <v>92612</v>
      </c>
      <c r="B3640" s="945" t="s">
        <v>49091</v>
      </c>
      <c r="C3640" s="947" t="s">
        <v>5</v>
      </c>
      <c r="D3640" s="948">
        <v>1560.03</v>
      </c>
    </row>
    <row r="3641" spans="1:4" x14ac:dyDescent="0.25">
      <c r="A3641" s="947">
        <v>92594</v>
      </c>
      <c r="B3641" s="945" t="s">
        <v>49082</v>
      </c>
      <c r="C3641" s="947" t="s">
        <v>5</v>
      </c>
      <c r="D3641" s="948">
        <v>1864.13</v>
      </c>
    </row>
    <row r="3642" spans="1:4" x14ac:dyDescent="0.25">
      <c r="A3642" s="947">
        <v>92614</v>
      </c>
      <c r="B3642" s="945" t="s">
        <v>49092</v>
      </c>
      <c r="C3642" s="947" t="s">
        <v>5</v>
      </c>
      <c r="D3642" s="948">
        <v>1746.72</v>
      </c>
    </row>
    <row r="3643" spans="1:4" x14ac:dyDescent="0.25">
      <c r="A3643" s="947">
        <v>92552</v>
      </c>
      <c r="B3643" s="945" t="s">
        <v>23089</v>
      </c>
      <c r="C3643" s="947" t="s">
        <v>5</v>
      </c>
      <c r="D3643" s="948">
        <v>3257.84</v>
      </c>
    </row>
    <row r="3644" spans="1:4" x14ac:dyDescent="0.25">
      <c r="A3644" s="947">
        <v>92562</v>
      </c>
      <c r="B3644" s="945" t="s">
        <v>23099</v>
      </c>
      <c r="C3644" s="947" t="s">
        <v>5</v>
      </c>
      <c r="D3644" s="948">
        <v>3187.34</v>
      </c>
    </row>
    <row r="3645" spans="1:4" x14ac:dyDescent="0.25">
      <c r="A3645" s="947">
        <v>92553</v>
      </c>
      <c r="B3645" s="945" t="s">
        <v>23090</v>
      </c>
      <c r="C3645" s="947" t="s">
        <v>5</v>
      </c>
      <c r="D3645" s="948">
        <v>3771.72</v>
      </c>
    </row>
    <row r="3646" spans="1:4" x14ac:dyDescent="0.25">
      <c r="A3646" s="947">
        <v>92563</v>
      </c>
      <c r="B3646" s="945" t="s">
        <v>23100</v>
      </c>
      <c r="C3646" s="947" t="s">
        <v>5</v>
      </c>
      <c r="D3646" s="948">
        <v>3689.28</v>
      </c>
    </row>
    <row r="3647" spans="1:4" x14ac:dyDescent="0.25">
      <c r="A3647" s="947">
        <v>92554</v>
      </c>
      <c r="B3647" s="945" t="s">
        <v>23091</v>
      </c>
      <c r="C3647" s="947" t="s">
        <v>5</v>
      </c>
      <c r="D3647" s="948">
        <v>3896.8</v>
      </c>
    </row>
    <row r="3648" spans="1:4" x14ac:dyDescent="0.25">
      <c r="A3648" s="947">
        <v>92564</v>
      </c>
      <c r="B3648" s="945" t="s">
        <v>23101</v>
      </c>
      <c r="C3648" s="947" t="s">
        <v>5</v>
      </c>
      <c r="D3648" s="948">
        <v>3795.82</v>
      </c>
    </row>
    <row r="3649" spans="1:4" x14ac:dyDescent="0.25">
      <c r="A3649" s="947">
        <v>92545</v>
      </c>
      <c r="B3649" s="945" t="s">
        <v>23082</v>
      </c>
      <c r="C3649" s="947" t="s">
        <v>5</v>
      </c>
      <c r="D3649" s="948">
        <v>1302.29</v>
      </c>
    </row>
    <row r="3650" spans="1:4" x14ac:dyDescent="0.25">
      <c r="A3650" s="947">
        <v>92555</v>
      </c>
      <c r="B3650" s="945" t="s">
        <v>23092</v>
      </c>
      <c r="C3650" s="947" t="s">
        <v>5</v>
      </c>
      <c r="D3650" s="948">
        <v>1285.58</v>
      </c>
    </row>
    <row r="3651" spans="1:4" x14ac:dyDescent="0.25">
      <c r="A3651" s="947">
        <v>92546</v>
      </c>
      <c r="B3651" s="945" t="s">
        <v>23083</v>
      </c>
      <c r="C3651" s="947" t="s">
        <v>5</v>
      </c>
      <c r="D3651" s="948">
        <v>1611.04</v>
      </c>
    </row>
    <row r="3652" spans="1:4" x14ac:dyDescent="0.25">
      <c r="A3652" s="947">
        <v>92556</v>
      </c>
      <c r="B3652" s="945" t="s">
        <v>23093</v>
      </c>
      <c r="C3652" s="947" t="s">
        <v>5</v>
      </c>
      <c r="D3652" s="948">
        <v>1581.76</v>
      </c>
    </row>
    <row r="3653" spans="1:4" x14ac:dyDescent="0.25">
      <c r="A3653" s="947">
        <v>92547</v>
      </c>
      <c r="B3653" s="945" t="s">
        <v>23084</v>
      </c>
      <c r="C3653" s="947" t="s">
        <v>5</v>
      </c>
      <c r="D3653" s="948">
        <v>1695.72</v>
      </c>
    </row>
    <row r="3654" spans="1:4" x14ac:dyDescent="0.25">
      <c r="A3654" s="947">
        <v>92557</v>
      </c>
      <c r="B3654" s="945" t="s">
        <v>23094</v>
      </c>
      <c r="C3654" s="947" t="s">
        <v>5</v>
      </c>
      <c r="D3654" s="948">
        <v>1666.44</v>
      </c>
    </row>
    <row r="3655" spans="1:4" x14ac:dyDescent="0.25">
      <c r="A3655" s="947">
        <v>92548</v>
      </c>
      <c r="B3655" s="945" t="s">
        <v>23085</v>
      </c>
      <c r="C3655" s="947" t="s">
        <v>5</v>
      </c>
      <c r="D3655" s="948">
        <v>1889.81</v>
      </c>
    </row>
    <row r="3656" spans="1:4" x14ac:dyDescent="0.25">
      <c r="A3656" s="947">
        <v>92558</v>
      </c>
      <c r="B3656" s="945" t="s">
        <v>23095</v>
      </c>
      <c r="C3656" s="947" t="s">
        <v>5</v>
      </c>
      <c r="D3656" s="948">
        <v>1873.1</v>
      </c>
    </row>
    <row r="3657" spans="1:4" x14ac:dyDescent="0.25">
      <c r="A3657" s="947">
        <v>92549</v>
      </c>
      <c r="B3657" s="945" t="s">
        <v>23086</v>
      </c>
      <c r="C3657" s="947" t="s">
        <v>5</v>
      </c>
      <c r="D3657" s="948">
        <v>2393.1999999999998</v>
      </c>
    </row>
    <row r="3658" spans="1:4" x14ac:dyDescent="0.25">
      <c r="A3658" s="947">
        <v>92559</v>
      </c>
      <c r="B3658" s="945" t="s">
        <v>23096</v>
      </c>
      <c r="C3658" s="947" t="s">
        <v>5</v>
      </c>
      <c r="D3658" s="948">
        <v>2362.09</v>
      </c>
    </row>
    <row r="3659" spans="1:4" x14ac:dyDescent="0.25">
      <c r="A3659" s="947">
        <v>92550</v>
      </c>
      <c r="B3659" s="945" t="s">
        <v>23087</v>
      </c>
      <c r="C3659" s="947" t="s">
        <v>5</v>
      </c>
      <c r="D3659" s="948">
        <v>2878.35</v>
      </c>
    </row>
    <row r="3660" spans="1:4" x14ac:dyDescent="0.25">
      <c r="A3660" s="947">
        <v>92560</v>
      </c>
      <c r="B3660" s="945" t="s">
        <v>23097</v>
      </c>
      <c r="C3660" s="947" t="s">
        <v>5</v>
      </c>
      <c r="D3660" s="948">
        <v>2835.97</v>
      </c>
    </row>
    <row r="3661" spans="1:4" x14ac:dyDescent="0.25">
      <c r="A3661" s="947">
        <v>92551</v>
      </c>
      <c r="B3661" s="945" t="s">
        <v>23088</v>
      </c>
      <c r="C3661" s="947" t="s">
        <v>5</v>
      </c>
      <c r="D3661" s="948">
        <v>2987.39</v>
      </c>
    </row>
    <row r="3662" spans="1:4" x14ac:dyDescent="0.25">
      <c r="A3662" s="947">
        <v>92561</v>
      </c>
      <c r="B3662" s="945" t="s">
        <v>23098</v>
      </c>
      <c r="C3662" s="947" t="s">
        <v>5</v>
      </c>
      <c r="D3662" s="948">
        <v>2946.17</v>
      </c>
    </row>
    <row r="3663" spans="1:4" x14ac:dyDescent="0.25">
      <c r="A3663" s="947">
        <v>92262</v>
      </c>
      <c r="B3663" s="945" t="s">
        <v>23075</v>
      </c>
      <c r="C3663" s="947" t="s">
        <v>5</v>
      </c>
      <c r="D3663" s="948">
        <v>904.99</v>
      </c>
    </row>
    <row r="3664" spans="1:4" x14ac:dyDescent="0.25">
      <c r="A3664" s="947">
        <v>92259</v>
      </c>
      <c r="B3664" s="945" t="s">
        <v>23072</v>
      </c>
      <c r="C3664" s="947" t="s">
        <v>5</v>
      </c>
      <c r="D3664" s="948">
        <v>577.72</v>
      </c>
    </row>
    <row r="3665" spans="1:4" x14ac:dyDescent="0.25">
      <c r="A3665" s="947">
        <v>92260</v>
      </c>
      <c r="B3665" s="945" t="s">
        <v>23073</v>
      </c>
      <c r="C3665" s="947" t="s">
        <v>5</v>
      </c>
      <c r="D3665" s="948">
        <v>670.42</v>
      </c>
    </row>
    <row r="3666" spans="1:4" x14ac:dyDescent="0.25">
      <c r="A3666" s="947">
        <v>92261</v>
      </c>
      <c r="B3666" s="945" t="s">
        <v>23074</v>
      </c>
      <c r="C3666" s="947" t="s">
        <v>5</v>
      </c>
      <c r="D3666" s="948">
        <v>760.3</v>
      </c>
    </row>
    <row r="3667" spans="1:4" x14ac:dyDescent="0.25">
      <c r="A3667" s="947">
        <v>92258</v>
      </c>
      <c r="B3667" s="945" t="s">
        <v>23161</v>
      </c>
      <c r="C3667" s="947" t="s">
        <v>5</v>
      </c>
      <c r="D3667" s="948">
        <v>524.28</v>
      </c>
    </row>
    <row r="3668" spans="1:4" x14ac:dyDescent="0.25">
      <c r="A3668" s="947">
        <v>92255</v>
      </c>
      <c r="B3668" s="945" t="s">
        <v>23158</v>
      </c>
      <c r="C3668" s="947" t="s">
        <v>5</v>
      </c>
      <c r="D3668" s="948">
        <v>261.27999999999997</v>
      </c>
    </row>
    <row r="3669" spans="1:4" x14ac:dyDescent="0.25">
      <c r="A3669" s="947">
        <v>92256</v>
      </c>
      <c r="B3669" s="945" t="s">
        <v>23159</v>
      </c>
      <c r="C3669" s="947" t="s">
        <v>5</v>
      </c>
      <c r="D3669" s="948">
        <v>334.9</v>
      </c>
    </row>
    <row r="3670" spans="1:4" x14ac:dyDescent="0.25">
      <c r="A3670" s="947">
        <v>92257</v>
      </c>
      <c r="B3670" s="945" t="s">
        <v>23160</v>
      </c>
      <c r="C3670" s="947" t="s">
        <v>5</v>
      </c>
      <c r="D3670" s="948">
        <v>407.5</v>
      </c>
    </row>
    <row r="3671" spans="1:4" x14ac:dyDescent="0.25">
      <c r="A3671" s="947">
        <v>100393</v>
      </c>
      <c r="B3671" s="945" t="s">
        <v>23115</v>
      </c>
      <c r="C3671" s="947" t="s">
        <v>3</v>
      </c>
      <c r="D3671" s="948">
        <v>26.66</v>
      </c>
    </row>
    <row r="3672" spans="1:4" x14ac:dyDescent="0.25">
      <c r="A3672" s="947">
        <v>100389</v>
      </c>
      <c r="B3672" s="945" t="s">
        <v>23111</v>
      </c>
      <c r="C3672" s="947" t="s">
        <v>3</v>
      </c>
      <c r="D3672" s="948">
        <v>23.21</v>
      </c>
    </row>
    <row r="3673" spans="1:4" x14ac:dyDescent="0.25">
      <c r="A3673" s="947">
        <v>100395</v>
      </c>
      <c r="B3673" s="945" t="s">
        <v>23117</v>
      </c>
      <c r="C3673" s="947" t="s">
        <v>3</v>
      </c>
      <c r="D3673" s="948">
        <v>32.119999999999997</v>
      </c>
    </row>
    <row r="3674" spans="1:4" x14ac:dyDescent="0.25">
      <c r="A3674" s="947">
        <v>100391</v>
      </c>
      <c r="B3674" s="945" t="s">
        <v>23113</v>
      </c>
      <c r="C3674" s="947" t="s">
        <v>3</v>
      </c>
      <c r="D3674" s="948">
        <v>26.89</v>
      </c>
    </row>
    <row r="3675" spans="1:4" x14ac:dyDescent="0.25">
      <c r="A3675" s="947">
        <v>100392</v>
      </c>
      <c r="B3675" s="945" t="s">
        <v>23114</v>
      </c>
      <c r="C3675" s="947" t="s">
        <v>3</v>
      </c>
      <c r="D3675" s="948">
        <v>20.02</v>
      </c>
    </row>
    <row r="3676" spans="1:4" x14ac:dyDescent="0.25">
      <c r="A3676" s="947">
        <v>100388</v>
      </c>
      <c r="B3676" s="945" t="s">
        <v>23110</v>
      </c>
      <c r="C3676" s="947" t="s">
        <v>3</v>
      </c>
      <c r="D3676" s="948">
        <v>25.45</v>
      </c>
    </row>
    <row r="3677" spans="1:4" x14ac:dyDescent="0.25">
      <c r="A3677" s="947">
        <v>100394</v>
      </c>
      <c r="B3677" s="945" t="s">
        <v>23116</v>
      </c>
      <c r="C3677" s="947" t="s">
        <v>3</v>
      </c>
      <c r="D3677" s="948">
        <v>24.3</v>
      </c>
    </row>
    <row r="3678" spans="1:4" x14ac:dyDescent="0.25">
      <c r="A3678" s="947">
        <v>100390</v>
      </c>
      <c r="B3678" s="945" t="s">
        <v>23112</v>
      </c>
      <c r="C3678" s="947" t="s">
        <v>3</v>
      </c>
      <c r="D3678" s="948">
        <v>30.91</v>
      </c>
    </row>
    <row r="3679" spans="1:4" x14ac:dyDescent="0.25">
      <c r="A3679" s="947">
        <v>92575</v>
      </c>
      <c r="B3679" s="945" t="s">
        <v>23169</v>
      </c>
      <c r="C3679" s="947" t="s">
        <v>3</v>
      </c>
      <c r="D3679" s="948">
        <v>67.010000000000005</v>
      </c>
    </row>
    <row r="3680" spans="1:4" x14ac:dyDescent="0.25">
      <c r="A3680" s="947">
        <v>92569</v>
      </c>
      <c r="B3680" s="945" t="s">
        <v>23163</v>
      </c>
      <c r="C3680" s="947" t="s">
        <v>3</v>
      </c>
      <c r="D3680" s="948">
        <v>72.84</v>
      </c>
    </row>
    <row r="3681" spans="1:4" x14ac:dyDescent="0.25">
      <c r="A3681" s="947">
        <v>92578</v>
      </c>
      <c r="B3681" s="945" t="s">
        <v>23172</v>
      </c>
      <c r="C3681" s="947" t="s">
        <v>3</v>
      </c>
      <c r="D3681" s="948">
        <v>74.8</v>
      </c>
    </row>
    <row r="3682" spans="1:4" x14ac:dyDescent="0.25">
      <c r="A3682" s="947">
        <v>92572</v>
      </c>
      <c r="B3682" s="945" t="s">
        <v>23166</v>
      </c>
      <c r="C3682" s="947" t="s">
        <v>3</v>
      </c>
      <c r="D3682" s="948">
        <v>86.37</v>
      </c>
    </row>
    <row r="3683" spans="1:4" x14ac:dyDescent="0.25">
      <c r="A3683" s="947">
        <v>92576</v>
      </c>
      <c r="B3683" s="945" t="s">
        <v>23170</v>
      </c>
      <c r="C3683" s="947" t="s">
        <v>3</v>
      </c>
      <c r="D3683" s="948">
        <v>36.200000000000003</v>
      </c>
    </row>
    <row r="3684" spans="1:4" x14ac:dyDescent="0.25">
      <c r="A3684" s="947">
        <v>92570</v>
      </c>
      <c r="B3684" s="945" t="s">
        <v>23164</v>
      </c>
      <c r="C3684" s="947" t="s">
        <v>3</v>
      </c>
      <c r="D3684" s="948">
        <v>45.67</v>
      </c>
    </row>
    <row r="3685" spans="1:4" x14ac:dyDescent="0.25">
      <c r="A3685" s="947">
        <v>92579</v>
      </c>
      <c r="B3685" s="945" t="s">
        <v>23173</v>
      </c>
      <c r="C3685" s="947" t="s">
        <v>3</v>
      </c>
      <c r="D3685" s="948">
        <v>40.880000000000003</v>
      </c>
    </row>
    <row r="3686" spans="1:4" x14ac:dyDescent="0.25">
      <c r="A3686" s="947">
        <v>92573</v>
      </c>
      <c r="B3686" s="945" t="s">
        <v>23167</v>
      </c>
      <c r="C3686" s="947" t="s">
        <v>3</v>
      </c>
      <c r="D3686" s="948">
        <v>51.53</v>
      </c>
    </row>
    <row r="3687" spans="1:4" x14ac:dyDescent="0.25">
      <c r="A3687" s="947">
        <v>92574</v>
      </c>
      <c r="B3687" s="945" t="s">
        <v>23168</v>
      </c>
      <c r="C3687" s="947" t="s">
        <v>3</v>
      </c>
      <c r="D3687" s="948">
        <v>135.34</v>
      </c>
    </row>
    <row r="3688" spans="1:4" x14ac:dyDescent="0.25">
      <c r="A3688" s="947">
        <v>92568</v>
      </c>
      <c r="B3688" s="945" t="s">
        <v>23162</v>
      </c>
      <c r="C3688" s="947" t="s">
        <v>3</v>
      </c>
      <c r="D3688" s="948">
        <v>132.52000000000001</v>
      </c>
    </row>
    <row r="3689" spans="1:4" x14ac:dyDescent="0.25">
      <c r="A3689" s="947">
        <v>92577</v>
      </c>
      <c r="B3689" s="945" t="s">
        <v>23171</v>
      </c>
      <c r="C3689" s="947" t="s">
        <v>3</v>
      </c>
      <c r="D3689" s="948">
        <v>149.13</v>
      </c>
    </row>
    <row r="3690" spans="1:4" x14ac:dyDescent="0.25">
      <c r="A3690" s="947">
        <v>92571</v>
      </c>
      <c r="B3690" s="945" t="s">
        <v>23165</v>
      </c>
      <c r="C3690" s="947" t="s">
        <v>3</v>
      </c>
      <c r="D3690" s="948">
        <v>145.99</v>
      </c>
    </row>
    <row r="3691" spans="1:4" x14ac:dyDescent="0.25">
      <c r="A3691" s="947">
        <v>92581</v>
      </c>
      <c r="B3691" s="945" t="s">
        <v>23175</v>
      </c>
      <c r="C3691" s="947" t="s">
        <v>3</v>
      </c>
      <c r="D3691" s="948">
        <v>53.42</v>
      </c>
    </row>
    <row r="3692" spans="1:4" x14ac:dyDescent="0.25">
      <c r="A3692" s="947">
        <v>104314</v>
      </c>
      <c r="B3692" s="945" t="s">
        <v>28303</v>
      </c>
      <c r="C3692" s="947" t="s">
        <v>113</v>
      </c>
      <c r="D3692" s="948">
        <v>11.98</v>
      </c>
    </row>
    <row r="3693" spans="1:4" x14ac:dyDescent="0.25">
      <c r="A3693" s="947">
        <v>92580</v>
      </c>
      <c r="B3693" s="945" t="s">
        <v>23174</v>
      </c>
      <c r="C3693" s="947" t="s">
        <v>3</v>
      </c>
      <c r="D3693" s="948">
        <v>51.96</v>
      </c>
    </row>
    <row r="3694" spans="1:4" x14ac:dyDescent="0.25">
      <c r="A3694" s="947">
        <v>92541</v>
      </c>
      <c r="B3694" s="945" t="s">
        <v>23078</v>
      </c>
      <c r="C3694" s="947" t="s">
        <v>3</v>
      </c>
      <c r="D3694" s="948">
        <v>103.9</v>
      </c>
    </row>
    <row r="3695" spans="1:4" x14ac:dyDescent="0.25">
      <c r="A3695" s="947">
        <v>92539</v>
      </c>
      <c r="B3695" s="945" t="s">
        <v>23076</v>
      </c>
      <c r="C3695" s="947" t="s">
        <v>3</v>
      </c>
      <c r="D3695" s="948">
        <v>96.51</v>
      </c>
    </row>
    <row r="3696" spans="1:4" x14ac:dyDescent="0.25">
      <c r="A3696" s="947">
        <v>92542</v>
      </c>
      <c r="B3696" s="945" t="s">
        <v>23079</v>
      </c>
      <c r="C3696" s="947" t="s">
        <v>3</v>
      </c>
      <c r="D3696" s="948">
        <v>127.63</v>
      </c>
    </row>
    <row r="3697" spans="1:4" x14ac:dyDescent="0.25">
      <c r="A3697" s="947">
        <v>92540</v>
      </c>
      <c r="B3697" s="945" t="s">
        <v>23077</v>
      </c>
      <c r="C3697" s="947" t="s">
        <v>3</v>
      </c>
      <c r="D3697" s="948">
        <v>110.23</v>
      </c>
    </row>
    <row r="3698" spans="1:4" x14ac:dyDescent="0.25">
      <c r="A3698" s="947">
        <v>92544</v>
      </c>
      <c r="B3698" s="945" t="s">
        <v>23081</v>
      </c>
      <c r="C3698" s="947" t="s">
        <v>3</v>
      </c>
      <c r="D3698" s="948">
        <v>22.94</v>
      </c>
    </row>
    <row r="3699" spans="1:4" x14ac:dyDescent="0.25">
      <c r="A3699" s="947">
        <v>92543</v>
      </c>
      <c r="B3699" s="945" t="s">
        <v>23080</v>
      </c>
      <c r="C3699" s="947" t="s">
        <v>3</v>
      </c>
      <c r="D3699" s="948">
        <v>28.77</v>
      </c>
    </row>
    <row r="3700" spans="1:4" x14ac:dyDescent="0.25">
      <c r="A3700" s="947">
        <v>97725</v>
      </c>
      <c r="B3700" s="945" t="s">
        <v>50895</v>
      </c>
      <c r="C3700" s="947" t="s">
        <v>20</v>
      </c>
      <c r="D3700" s="948">
        <v>0</v>
      </c>
    </row>
    <row r="3701" spans="1:4" x14ac:dyDescent="0.25">
      <c r="A3701" s="947">
        <v>97721</v>
      </c>
      <c r="B3701" s="945" t="s">
        <v>50896</v>
      </c>
      <c r="C3701" s="947" t="s">
        <v>20</v>
      </c>
      <c r="D3701" s="948">
        <v>0</v>
      </c>
    </row>
    <row r="3702" spans="1:4" x14ac:dyDescent="0.25">
      <c r="A3702" s="947">
        <v>97722</v>
      </c>
      <c r="B3702" s="945" t="s">
        <v>50897</v>
      </c>
      <c r="C3702" s="947" t="s">
        <v>20</v>
      </c>
      <c r="D3702" s="948">
        <v>0</v>
      </c>
    </row>
    <row r="3703" spans="1:4" x14ac:dyDescent="0.25">
      <c r="A3703" s="947">
        <v>97724</v>
      </c>
      <c r="B3703" s="945" t="s">
        <v>50898</v>
      </c>
      <c r="C3703" s="947" t="s">
        <v>20</v>
      </c>
      <c r="D3703" s="948">
        <v>0</v>
      </c>
    </row>
    <row r="3704" spans="1:4" x14ac:dyDescent="0.25">
      <c r="A3704" s="947">
        <v>97719</v>
      </c>
      <c r="B3704" s="945" t="s">
        <v>50899</v>
      </c>
      <c r="C3704" s="947" t="s">
        <v>20</v>
      </c>
      <c r="D3704" s="948">
        <v>0</v>
      </c>
    </row>
    <row r="3705" spans="1:4" x14ac:dyDescent="0.25">
      <c r="A3705" s="947">
        <v>97723</v>
      </c>
      <c r="B3705" s="945" t="s">
        <v>50900</v>
      </c>
      <c r="C3705" s="947" t="s">
        <v>20</v>
      </c>
      <c r="D3705" s="948">
        <v>0</v>
      </c>
    </row>
    <row r="3706" spans="1:4" x14ac:dyDescent="0.25">
      <c r="A3706" s="947">
        <v>104946</v>
      </c>
      <c r="B3706" s="945" t="s">
        <v>50901</v>
      </c>
      <c r="C3706" s="947" t="s">
        <v>20</v>
      </c>
      <c r="D3706" s="948">
        <v>0</v>
      </c>
    </row>
    <row r="3707" spans="1:4" x14ac:dyDescent="0.25">
      <c r="A3707" s="947">
        <v>104944</v>
      </c>
      <c r="B3707" s="945" t="s">
        <v>50902</v>
      </c>
      <c r="C3707" s="947" t="s">
        <v>20</v>
      </c>
      <c r="D3707" s="948">
        <v>0</v>
      </c>
    </row>
    <row r="3708" spans="1:4" x14ac:dyDescent="0.25">
      <c r="A3708" s="947">
        <v>104945</v>
      </c>
      <c r="B3708" s="945" t="s">
        <v>50903</v>
      </c>
      <c r="C3708" s="947" t="s">
        <v>20</v>
      </c>
      <c r="D3708" s="948">
        <v>0</v>
      </c>
    </row>
    <row r="3709" spans="1:4" x14ac:dyDescent="0.25">
      <c r="A3709" s="947">
        <v>97720</v>
      </c>
      <c r="B3709" s="945" t="s">
        <v>50904</v>
      </c>
      <c r="C3709" s="947" t="s">
        <v>20</v>
      </c>
      <c r="D3709" s="948">
        <v>0</v>
      </c>
    </row>
    <row r="3710" spans="1:4" x14ac:dyDescent="0.25">
      <c r="A3710" s="947">
        <v>97740</v>
      </c>
      <c r="B3710" s="945" t="s">
        <v>40476</v>
      </c>
      <c r="C3710" s="947" t="s">
        <v>20</v>
      </c>
      <c r="D3710" s="948">
        <v>2315.15</v>
      </c>
    </row>
    <row r="3711" spans="1:4" x14ac:dyDescent="0.25">
      <c r="A3711" s="947">
        <v>97738</v>
      </c>
      <c r="B3711" s="945" t="s">
        <v>49101</v>
      </c>
      <c r="C3711" s="947" t="s">
        <v>20</v>
      </c>
      <c r="D3711" s="948">
        <v>4918.3999999999996</v>
      </c>
    </row>
    <row r="3712" spans="1:4" x14ac:dyDescent="0.25">
      <c r="A3712" s="947">
        <v>97739</v>
      </c>
      <c r="B3712" s="945" t="s">
        <v>40475</v>
      </c>
      <c r="C3712" s="947" t="s">
        <v>20</v>
      </c>
      <c r="D3712" s="948">
        <v>3472.74</v>
      </c>
    </row>
    <row r="3713" spans="1:4" x14ac:dyDescent="0.25">
      <c r="A3713" s="947">
        <v>97736</v>
      </c>
      <c r="B3713" s="945" t="s">
        <v>40474</v>
      </c>
      <c r="C3713" s="947" t="s">
        <v>20</v>
      </c>
      <c r="D3713" s="948">
        <v>1693.43</v>
      </c>
    </row>
    <row r="3714" spans="1:4" x14ac:dyDescent="0.25">
      <c r="A3714" s="947">
        <v>97734</v>
      </c>
      <c r="B3714" s="945" t="s">
        <v>40472</v>
      </c>
      <c r="C3714" s="947" t="s">
        <v>20</v>
      </c>
      <c r="D3714" s="948">
        <v>3768.63</v>
      </c>
    </row>
    <row r="3715" spans="1:4" x14ac:dyDescent="0.25">
      <c r="A3715" s="947">
        <v>97735</v>
      </c>
      <c r="B3715" s="945" t="s">
        <v>40473</v>
      </c>
      <c r="C3715" s="947" t="s">
        <v>20</v>
      </c>
      <c r="D3715" s="948">
        <v>3017.63</v>
      </c>
    </row>
    <row r="3716" spans="1:4" x14ac:dyDescent="0.25">
      <c r="A3716" s="947">
        <v>97737</v>
      </c>
      <c r="B3716" s="945" t="s">
        <v>49173</v>
      </c>
      <c r="C3716" s="947" t="s">
        <v>20</v>
      </c>
      <c r="D3716" s="948">
        <v>3908.53</v>
      </c>
    </row>
    <row r="3717" spans="1:4" x14ac:dyDescent="0.25">
      <c r="A3717" s="947">
        <v>97733</v>
      </c>
      <c r="B3717" s="945" t="s">
        <v>40471</v>
      </c>
      <c r="C3717" s="947" t="s">
        <v>20</v>
      </c>
      <c r="D3717" s="948">
        <v>4295.6000000000004</v>
      </c>
    </row>
    <row r="3718" spans="1:4" x14ac:dyDescent="0.25">
      <c r="A3718" s="947">
        <v>98616</v>
      </c>
      <c r="B3718" s="945" t="s">
        <v>52125</v>
      </c>
      <c r="C3718" s="947" t="s">
        <v>3</v>
      </c>
      <c r="D3718" s="948">
        <v>282.86</v>
      </c>
    </row>
    <row r="3719" spans="1:4" x14ac:dyDescent="0.25">
      <c r="A3719" s="947">
        <v>98619</v>
      </c>
      <c r="B3719" s="945" t="s">
        <v>52126</v>
      </c>
      <c r="C3719" s="947" t="s">
        <v>3</v>
      </c>
      <c r="D3719" s="948">
        <v>303.5</v>
      </c>
    </row>
    <row r="3720" spans="1:4" x14ac:dyDescent="0.25">
      <c r="A3720" s="947">
        <v>98622</v>
      </c>
      <c r="B3720" s="945" t="s">
        <v>52127</v>
      </c>
      <c r="C3720" s="947" t="s">
        <v>3</v>
      </c>
      <c r="D3720" s="948">
        <v>474.59</v>
      </c>
    </row>
    <row r="3721" spans="1:4" x14ac:dyDescent="0.25">
      <c r="A3721" s="947">
        <v>98625</v>
      </c>
      <c r="B3721" s="945" t="s">
        <v>52128</v>
      </c>
      <c r="C3721" s="947" t="s">
        <v>3</v>
      </c>
      <c r="D3721" s="948">
        <v>492.44</v>
      </c>
    </row>
    <row r="3722" spans="1:4" x14ac:dyDescent="0.25">
      <c r="A3722" s="947">
        <v>105918</v>
      </c>
      <c r="B3722" s="945" t="s">
        <v>52129</v>
      </c>
      <c r="C3722" s="947" t="s">
        <v>3</v>
      </c>
      <c r="D3722" s="948">
        <v>0</v>
      </c>
    </row>
    <row r="3723" spans="1:4" x14ac:dyDescent="0.25">
      <c r="A3723" s="947">
        <v>98631</v>
      </c>
      <c r="B3723" s="945" t="s">
        <v>52130</v>
      </c>
      <c r="C3723" s="947" t="s">
        <v>3</v>
      </c>
      <c r="D3723" s="948">
        <v>0</v>
      </c>
    </row>
    <row r="3724" spans="1:4" x14ac:dyDescent="0.25">
      <c r="A3724" s="947">
        <v>98637</v>
      </c>
      <c r="B3724" s="945" t="s">
        <v>52131</v>
      </c>
      <c r="C3724" s="947" t="s">
        <v>20</v>
      </c>
      <c r="D3724" s="948">
        <v>0</v>
      </c>
    </row>
    <row r="3725" spans="1:4" x14ac:dyDescent="0.25">
      <c r="A3725" s="947">
        <v>98641</v>
      </c>
      <c r="B3725" s="945" t="s">
        <v>52132</v>
      </c>
      <c r="C3725" s="947" t="s">
        <v>20</v>
      </c>
      <c r="D3725" s="948">
        <v>0</v>
      </c>
    </row>
    <row r="3726" spans="1:4" x14ac:dyDescent="0.25">
      <c r="A3726" s="947">
        <v>98645</v>
      </c>
      <c r="B3726" s="945" t="s">
        <v>52133</v>
      </c>
      <c r="C3726" s="947" t="s">
        <v>20</v>
      </c>
      <c r="D3726" s="948">
        <v>0</v>
      </c>
    </row>
    <row r="3727" spans="1:4" x14ac:dyDescent="0.25">
      <c r="A3727" s="947">
        <v>98649</v>
      </c>
      <c r="B3727" s="945" t="s">
        <v>52134</v>
      </c>
      <c r="C3727" s="947" t="s">
        <v>20</v>
      </c>
      <c r="D3727" s="948">
        <v>0</v>
      </c>
    </row>
    <row r="3728" spans="1:4" x14ac:dyDescent="0.25">
      <c r="A3728" s="947">
        <v>98653</v>
      </c>
      <c r="B3728" s="945" t="s">
        <v>52135</v>
      </c>
      <c r="C3728" s="947" t="s">
        <v>20</v>
      </c>
      <c r="D3728" s="948">
        <v>0</v>
      </c>
    </row>
    <row r="3729" spans="1:4" x14ac:dyDescent="0.25">
      <c r="A3729" s="947">
        <v>98657</v>
      </c>
      <c r="B3729" s="945" t="s">
        <v>52136</v>
      </c>
      <c r="C3729" s="947" t="s">
        <v>4</v>
      </c>
      <c r="D3729" s="948">
        <v>792.83</v>
      </c>
    </row>
    <row r="3730" spans="1:4" x14ac:dyDescent="0.25">
      <c r="A3730" s="947">
        <v>100344</v>
      </c>
      <c r="B3730" s="945" t="s">
        <v>50905</v>
      </c>
      <c r="C3730" s="947" t="s">
        <v>113</v>
      </c>
      <c r="D3730" s="948">
        <v>14</v>
      </c>
    </row>
    <row r="3731" spans="1:4" x14ac:dyDescent="0.25">
      <c r="A3731" s="947">
        <v>100345</v>
      </c>
      <c r="B3731" s="945" t="s">
        <v>50906</v>
      </c>
      <c r="C3731" s="947" t="s">
        <v>113</v>
      </c>
      <c r="D3731" s="948">
        <v>10.68</v>
      </c>
    </row>
    <row r="3732" spans="1:4" x14ac:dyDescent="0.25">
      <c r="A3732" s="947">
        <v>100346</v>
      </c>
      <c r="B3732" s="945" t="s">
        <v>50907</v>
      </c>
      <c r="C3732" s="947" t="s">
        <v>113</v>
      </c>
      <c r="D3732" s="948">
        <v>10.119999999999999</v>
      </c>
    </row>
    <row r="3733" spans="1:4" x14ac:dyDescent="0.25">
      <c r="A3733" s="947">
        <v>100347</v>
      </c>
      <c r="B3733" s="945" t="s">
        <v>50908</v>
      </c>
      <c r="C3733" s="947" t="s">
        <v>113</v>
      </c>
      <c r="D3733" s="948">
        <v>11.27</v>
      </c>
    </row>
    <row r="3734" spans="1:4" x14ac:dyDescent="0.25">
      <c r="A3734" s="947">
        <v>100348</v>
      </c>
      <c r="B3734" s="945" t="s">
        <v>50909</v>
      </c>
      <c r="C3734" s="947" t="s">
        <v>113</v>
      </c>
      <c r="D3734" s="948">
        <v>11.05</v>
      </c>
    </row>
    <row r="3735" spans="1:4" x14ac:dyDescent="0.25">
      <c r="A3735" s="947">
        <v>100342</v>
      </c>
      <c r="B3735" s="945" t="s">
        <v>50910</v>
      </c>
      <c r="C3735" s="947" t="s">
        <v>113</v>
      </c>
      <c r="D3735" s="948">
        <v>20.149999999999999</v>
      </c>
    </row>
    <row r="3736" spans="1:4" x14ac:dyDescent="0.25">
      <c r="A3736" s="947">
        <v>100343</v>
      </c>
      <c r="B3736" s="945" t="s">
        <v>50911</v>
      </c>
      <c r="C3736" s="947" t="s">
        <v>113</v>
      </c>
      <c r="D3736" s="948">
        <v>17.420000000000002</v>
      </c>
    </row>
    <row r="3737" spans="1:4" x14ac:dyDescent="0.25">
      <c r="A3737" s="947">
        <v>100349</v>
      </c>
      <c r="B3737" s="945" t="s">
        <v>50912</v>
      </c>
      <c r="C3737" s="947" t="s">
        <v>20</v>
      </c>
      <c r="D3737" s="948">
        <v>662.45</v>
      </c>
    </row>
    <row r="3738" spans="1:4" x14ac:dyDescent="0.25">
      <c r="A3738" s="947">
        <v>100336</v>
      </c>
      <c r="B3738" s="945" t="s">
        <v>50913</v>
      </c>
      <c r="C3738" s="947" t="s">
        <v>3</v>
      </c>
      <c r="D3738" s="948">
        <v>0</v>
      </c>
    </row>
    <row r="3739" spans="1:4" x14ac:dyDescent="0.25">
      <c r="A3739" s="947">
        <v>100337</v>
      </c>
      <c r="B3739" s="945" t="s">
        <v>50914</v>
      </c>
      <c r="C3739" s="947" t="s">
        <v>3</v>
      </c>
      <c r="D3739" s="948">
        <v>0</v>
      </c>
    </row>
    <row r="3740" spans="1:4" x14ac:dyDescent="0.25">
      <c r="A3740" s="947">
        <v>100339</v>
      </c>
      <c r="B3740" s="945" t="s">
        <v>50915</v>
      </c>
      <c r="C3740" s="947" t="s">
        <v>3</v>
      </c>
      <c r="D3740" s="948">
        <v>0</v>
      </c>
    </row>
    <row r="3741" spans="1:4" x14ac:dyDescent="0.25">
      <c r="A3741" s="947">
        <v>100340</v>
      </c>
      <c r="B3741" s="945" t="s">
        <v>50916</v>
      </c>
      <c r="C3741" s="947" t="s">
        <v>3</v>
      </c>
      <c r="D3741" s="948">
        <v>0</v>
      </c>
    </row>
    <row r="3742" spans="1:4" x14ac:dyDescent="0.25">
      <c r="A3742" s="947">
        <v>105805</v>
      </c>
      <c r="B3742" s="945" t="s">
        <v>50917</v>
      </c>
      <c r="C3742" s="947" t="s">
        <v>3</v>
      </c>
      <c r="D3742" s="948">
        <v>0</v>
      </c>
    </row>
    <row r="3743" spans="1:4" x14ac:dyDescent="0.25">
      <c r="A3743" s="947">
        <v>105806</v>
      </c>
      <c r="B3743" s="945" t="s">
        <v>50918</v>
      </c>
      <c r="C3743" s="947" t="s">
        <v>3</v>
      </c>
      <c r="D3743" s="948">
        <v>0</v>
      </c>
    </row>
    <row r="3744" spans="1:4" x14ac:dyDescent="0.25">
      <c r="A3744" s="947">
        <v>105807</v>
      </c>
      <c r="B3744" s="945" t="s">
        <v>50919</v>
      </c>
      <c r="C3744" s="947" t="s">
        <v>3</v>
      </c>
      <c r="D3744" s="948">
        <v>0</v>
      </c>
    </row>
    <row r="3745" spans="1:4" x14ac:dyDescent="0.25">
      <c r="A3745" s="947">
        <v>105808</v>
      </c>
      <c r="B3745" s="945" t="s">
        <v>50920</v>
      </c>
      <c r="C3745" s="947" t="s">
        <v>3</v>
      </c>
      <c r="D3745" s="948">
        <v>0</v>
      </c>
    </row>
    <row r="3746" spans="1:4" x14ac:dyDescent="0.25">
      <c r="A3746" s="947">
        <v>100341</v>
      </c>
      <c r="B3746" s="945" t="s">
        <v>50921</v>
      </c>
      <c r="C3746" s="947" t="s">
        <v>3</v>
      </c>
      <c r="D3746" s="948">
        <v>50.32</v>
      </c>
    </row>
    <row r="3747" spans="1:4" x14ac:dyDescent="0.25">
      <c r="A3747" s="947">
        <v>100351</v>
      </c>
      <c r="B3747" s="945" t="s">
        <v>52137</v>
      </c>
      <c r="C3747" s="947" t="s">
        <v>3</v>
      </c>
      <c r="D3747" s="948">
        <v>0</v>
      </c>
    </row>
    <row r="3748" spans="1:4" x14ac:dyDescent="0.25">
      <c r="A3748" s="947">
        <v>100353</v>
      </c>
      <c r="B3748" s="945" t="s">
        <v>52138</v>
      </c>
      <c r="C3748" s="947" t="s">
        <v>3</v>
      </c>
      <c r="D3748" s="948">
        <v>0</v>
      </c>
    </row>
    <row r="3749" spans="1:4" x14ac:dyDescent="0.25">
      <c r="A3749" s="947">
        <v>100350</v>
      </c>
      <c r="B3749" s="945" t="s">
        <v>50922</v>
      </c>
      <c r="C3749" s="947" t="s">
        <v>3</v>
      </c>
      <c r="D3749" s="948">
        <v>0</v>
      </c>
    </row>
    <row r="3750" spans="1:4" x14ac:dyDescent="0.25">
      <c r="A3750" s="947">
        <v>105043</v>
      </c>
      <c r="B3750" s="945" t="s">
        <v>50923</v>
      </c>
      <c r="C3750" s="947" t="s">
        <v>4</v>
      </c>
      <c r="D3750" s="948">
        <v>0</v>
      </c>
    </row>
    <row r="3751" spans="1:4" x14ac:dyDescent="0.25">
      <c r="A3751" s="947">
        <v>105047</v>
      </c>
      <c r="B3751" s="945" t="s">
        <v>50924</v>
      </c>
      <c r="C3751" s="947" t="s">
        <v>4</v>
      </c>
      <c r="D3751" s="948">
        <v>0</v>
      </c>
    </row>
    <row r="3752" spans="1:4" x14ac:dyDescent="0.25">
      <c r="A3752" s="947">
        <v>105044</v>
      </c>
      <c r="B3752" s="945" t="s">
        <v>50925</v>
      </c>
      <c r="C3752" s="947" t="s">
        <v>4</v>
      </c>
      <c r="D3752" s="948">
        <v>0</v>
      </c>
    </row>
    <row r="3753" spans="1:4" x14ac:dyDescent="0.25">
      <c r="A3753" s="947">
        <v>105094</v>
      </c>
      <c r="B3753" s="945" t="s">
        <v>50926</v>
      </c>
      <c r="C3753" s="947" t="s">
        <v>4</v>
      </c>
      <c r="D3753" s="948">
        <v>0</v>
      </c>
    </row>
    <row r="3754" spans="1:4" x14ac:dyDescent="0.25">
      <c r="A3754" s="947">
        <v>105096</v>
      </c>
      <c r="B3754" s="945" t="s">
        <v>50927</v>
      </c>
      <c r="C3754" s="947" t="s">
        <v>4</v>
      </c>
      <c r="D3754" s="948">
        <v>0</v>
      </c>
    </row>
    <row r="3755" spans="1:4" x14ac:dyDescent="0.25">
      <c r="A3755" s="947">
        <v>105048</v>
      </c>
      <c r="B3755" s="945" t="s">
        <v>50928</v>
      </c>
      <c r="C3755" s="947" t="s">
        <v>4</v>
      </c>
      <c r="D3755" s="948">
        <v>0</v>
      </c>
    </row>
    <row r="3756" spans="1:4" x14ac:dyDescent="0.25">
      <c r="A3756" s="947">
        <v>105097</v>
      </c>
      <c r="B3756" s="945" t="s">
        <v>50929</v>
      </c>
      <c r="C3756" s="947" t="s">
        <v>4</v>
      </c>
      <c r="D3756" s="948">
        <v>0</v>
      </c>
    </row>
    <row r="3757" spans="1:4" x14ac:dyDescent="0.25">
      <c r="A3757" s="947">
        <v>105049</v>
      </c>
      <c r="B3757" s="945" t="s">
        <v>50930</v>
      </c>
      <c r="C3757" s="947" t="s">
        <v>4</v>
      </c>
      <c r="D3757" s="948">
        <v>0</v>
      </c>
    </row>
    <row r="3758" spans="1:4" x14ac:dyDescent="0.25">
      <c r="A3758" s="947">
        <v>105051</v>
      </c>
      <c r="B3758" s="945" t="s">
        <v>50931</v>
      </c>
      <c r="C3758" s="947" t="s">
        <v>4</v>
      </c>
      <c r="D3758" s="948">
        <v>0</v>
      </c>
    </row>
    <row r="3759" spans="1:4" x14ac:dyDescent="0.25">
      <c r="A3759" s="947">
        <v>105054</v>
      </c>
      <c r="B3759" s="945" t="s">
        <v>50932</v>
      </c>
      <c r="C3759" s="947" t="s">
        <v>4</v>
      </c>
      <c r="D3759" s="948">
        <v>0</v>
      </c>
    </row>
    <row r="3760" spans="1:4" x14ac:dyDescent="0.25">
      <c r="A3760" s="947">
        <v>105052</v>
      </c>
      <c r="B3760" s="945" t="s">
        <v>50933</v>
      </c>
      <c r="C3760" s="947" t="s">
        <v>4</v>
      </c>
      <c r="D3760" s="948">
        <v>0</v>
      </c>
    </row>
    <row r="3761" spans="1:4" x14ac:dyDescent="0.25">
      <c r="A3761" s="947">
        <v>105055</v>
      </c>
      <c r="B3761" s="945" t="s">
        <v>50934</v>
      </c>
      <c r="C3761" s="947" t="s">
        <v>4</v>
      </c>
      <c r="D3761" s="948">
        <v>0</v>
      </c>
    </row>
    <row r="3762" spans="1:4" x14ac:dyDescent="0.25">
      <c r="A3762" s="947">
        <v>105065</v>
      </c>
      <c r="B3762" s="945" t="s">
        <v>50935</v>
      </c>
      <c r="C3762" s="947" t="s">
        <v>4</v>
      </c>
      <c r="D3762" s="948">
        <v>0</v>
      </c>
    </row>
    <row r="3763" spans="1:4" x14ac:dyDescent="0.25">
      <c r="A3763" s="947">
        <v>105059</v>
      </c>
      <c r="B3763" s="945" t="s">
        <v>50936</v>
      </c>
      <c r="C3763" s="947" t="s">
        <v>4</v>
      </c>
      <c r="D3763" s="948">
        <v>0</v>
      </c>
    </row>
    <row r="3764" spans="1:4" x14ac:dyDescent="0.25">
      <c r="A3764" s="947">
        <v>105057</v>
      </c>
      <c r="B3764" s="945" t="s">
        <v>50937</v>
      </c>
      <c r="C3764" s="947" t="s">
        <v>4</v>
      </c>
      <c r="D3764" s="948">
        <v>0</v>
      </c>
    </row>
    <row r="3765" spans="1:4" x14ac:dyDescent="0.25">
      <c r="A3765" s="947">
        <v>105060</v>
      </c>
      <c r="B3765" s="945" t="s">
        <v>50938</v>
      </c>
      <c r="C3765" s="947" t="s">
        <v>4</v>
      </c>
      <c r="D3765" s="948">
        <v>0</v>
      </c>
    </row>
    <row r="3766" spans="1:4" x14ac:dyDescent="0.25">
      <c r="A3766" s="947">
        <v>105042</v>
      </c>
      <c r="B3766" s="945" t="s">
        <v>40481</v>
      </c>
      <c r="C3766" s="947" t="s">
        <v>4</v>
      </c>
      <c r="D3766" s="948">
        <v>81.47</v>
      </c>
    </row>
    <row r="3767" spans="1:4" x14ac:dyDescent="0.25">
      <c r="A3767" s="947">
        <v>105046</v>
      </c>
      <c r="B3767" s="945" t="s">
        <v>40483</v>
      </c>
      <c r="C3767" s="947" t="s">
        <v>4</v>
      </c>
      <c r="D3767" s="948">
        <v>67.66</v>
      </c>
    </row>
    <row r="3768" spans="1:4" x14ac:dyDescent="0.25">
      <c r="A3768" s="947">
        <v>105095</v>
      </c>
      <c r="B3768" s="945" t="s">
        <v>40508</v>
      </c>
      <c r="C3768" s="947" t="s">
        <v>4</v>
      </c>
      <c r="D3768" s="948">
        <v>119.88</v>
      </c>
    </row>
    <row r="3769" spans="1:4" x14ac:dyDescent="0.25">
      <c r="A3769" s="947">
        <v>105098</v>
      </c>
      <c r="B3769" s="945" t="s">
        <v>40509</v>
      </c>
      <c r="C3769" s="947" t="s">
        <v>4</v>
      </c>
      <c r="D3769" s="948">
        <v>106.11</v>
      </c>
    </row>
    <row r="3770" spans="1:4" x14ac:dyDescent="0.25">
      <c r="A3770" s="947">
        <v>105050</v>
      </c>
      <c r="B3770" s="945" t="s">
        <v>40484</v>
      </c>
      <c r="C3770" s="947" t="s">
        <v>4</v>
      </c>
      <c r="D3770" s="948">
        <v>245.58</v>
      </c>
    </row>
    <row r="3771" spans="1:4" x14ac:dyDescent="0.25">
      <c r="A3771" s="947">
        <v>105053</v>
      </c>
      <c r="B3771" s="945" t="s">
        <v>40485</v>
      </c>
      <c r="C3771" s="947" t="s">
        <v>4</v>
      </c>
      <c r="D3771" s="948">
        <v>231.97</v>
      </c>
    </row>
    <row r="3772" spans="1:4" x14ac:dyDescent="0.25">
      <c r="A3772" s="947">
        <v>105056</v>
      </c>
      <c r="B3772" s="945" t="s">
        <v>40486</v>
      </c>
      <c r="C3772" s="947" t="s">
        <v>4</v>
      </c>
      <c r="D3772" s="948">
        <v>338.07</v>
      </c>
    </row>
    <row r="3773" spans="1:4" x14ac:dyDescent="0.25">
      <c r="A3773" s="947">
        <v>105058</v>
      </c>
      <c r="B3773" s="945" t="s">
        <v>40487</v>
      </c>
      <c r="C3773" s="947" t="s">
        <v>4</v>
      </c>
      <c r="D3773" s="948">
        <v>325.44</v>
      </c>
    </row>
    <row r="3774" spans="1:4" x14ac:dyDescent="0.25">
      <c r="A3774" s="947">
        <v>105062</v>
      </c>
      <c r="B3774" s="945" t="s">
        <v>50939</v>
      </c>
      <c r="C3774" s="947" t="s">
        <v>4</v>
      </c>
      <c r="D3774" s="948">
        <v>0</v>
      </c>
    </row>
    <row r="3775" spans="1:4" x14ac:dyDescent="0.25">
      <c r="A3775" s="947">
        <v>105066</v>
      </c>
      <c r="B3775" s="945" t="s">
        <v>50940</v>
      </c>
      <c r="C3775" s="947" t="s">
        <v>4</v>
      </c>
      <c r="D3775" s="948">
        <v>0</v>
      </c>
    </row>
    <row r="3776" spans="1:4" x14ac:dyDescent="0.25">
      <c r="A3776" s="947">
        <v>105063</v>
      </c>
      <c r="B3776" s="945" t="s">
        <v>50941</v>
      </c>
      <c r="C3776" s="947" t="s">
        <v>4</v>
      </c>
      <c r="D3776" s="948">
        <v>0</v>
      </c>
    </row>
    <row r="3777" spans="1:4" x14ac:dyDescent="0.25">
      <c r="A3777" s="947">
        <v>105067</v>
      </c>
      <c r="B3777" s="945" t="s">
        <v>50942</v>
      </c>
      <c r="C3777" s="947" t="s">
        <v>4</v>
      </c>
      <c r="D3777" s="948">
        <v>0</v>
      </c>
    </row>
    <row r="3778" spans="1:4" x14ac:dyDescent="0.25">
      <c r="A3778" s="947">
        <v>105069</v>
      </c>
      <c r="B3778" s="945" t="s">
        <v>50943</v>
      </c>
      <c r="C3778" s="947" t="s">
        <v>4</v>
      </c>
      <c r="D3778" s="948">
        <v>0</v>
      </c>
    </row>
    <row r="3779" spans="1:4" x14ac:dyDescent="0.25">
      <c r="A3779" s="947">
        <v>105072</v>
      </c>
      <c r="B3779" s="945" t="s">
        <v>50944</v>
      </c>
      <c r="C3779" s="947" t="s">
        <v>4</v>
      </c>
      <c r="D3779" s="948">
        <v>0</v>
      </c>
    </row>
    <row r="3780" spans="1:4" x14ac:dyDescent="0.25">
      <c r="A3780" s="947">
        <v>105070</v>
      </c>
      <c r="B3780" s="945" t="s">
        <v>50945</v>
      </c>
      <c r="C3780" s="947" t="s">
        <v>4</v>
      </c>
      <c r="D3780" s="948">
        <v>0</v>
      </c>
    </row>
    <row r="3781" spans="1:4" x14ac:dyDescent="0.25">
      <c r="A3781" s="947">
        <v>105073</v>
      </c>
      <c r="B3781" s="945" t="s">
        <v>50946</v>
      </c>
      <c r="C3781" s="947" t="s">
        <v>4</v>
      </c>
      <c r="D3781" s="948">
        <v>0</v>
      </c>
    </row>
    <row r="3782" spans="1:4" x14ac:dyDescent="0.25">
      <c r="A3782" s="947">
        <v>105075</v>
      </c>
      <c r="B3782" s="945" t="s">
        <v>50947</v>
      </c>
      <c r="C3782" s="947" t="s">
        <v>4</v>
      </c>
      <c r="D3782" s="948">
        <v>0</v>
      </c>
    </row>
    <row r="3783" spans="1:4" x14ac:dyDescent="0.25">
      <c r="A3783" s="947">
        <v>105078</v>
      </c>
      <c r="B3783" s="945" t="s">
        <v>50948</v>
      </c>
      <c r="C3783" s="947" t="s">
        <v>4</v>
      </c>
      <c r="D3783" s="948">
        <v>0</v>
      </c>
    </row>
    <row r="3784" spans="1:4" x14ac:dyDescent="0.25">
      <c r="A3784" s="947">
        <v>105076</v>
      </c>
      <c r="B3784" s="945" t="s">
        <v>50949</v>
      </c>
      <c r="C3784" s="947" t="s">
        <v>4</v>
      </c>
      <c r="D3784" s="948">
        <v>0</v>
      </c>
    </row>
    <row r="3785" spans="1:4" x14ac:dyDescent="0.25">
      <c r="A3785" s="947">
        <v>105079</v>
      </c>
      <c r="B3785" s="945" t="s">
        <v>50950</v>
      </c>
      <c r="C3785" s="947" t="s">
        <v>4</v>
      </c>
      <c r="D3785" s="948">
        <v>0</v>
      </c>
    </row>
    <row r="3786" spans="1:4" x14ac:dyDescent="0.25">
      <c r="A3786" s="947">
        <v>105061</v>
      </c>
      <c r="B3786" s="945" t="s">
        <v>40488</v>
      </c>
      <c r="C3786" s="947" t="s">
        <v>4</v>
      </c>
      <c r="D3786" s="948">
        <v>117.36</v>
      </c>
    </row>
    <row r="3787" spans="1:4" x14ac:dyDescent="0.25">
      <c r="A3787" s="947">
        <v>105064</v>
      </c>
      <c r="B3787" s="945" t="s">
        <v>40489</v>
      </c>
      <c r="C3787" s="947" t="s">
        <v>4</v>
      </c>
      <c r="D3787" s="948">
        <v>99.62</v>
      </c>
    </row>
    <row r="3788" spans="1:4" x14ac:dyDescent="0.25">
      <c r="A3788" s="947">
        <v>105068</v>
      </c>
      <c r="B3788" s="945" t="s">
        <v>40490</v>
      </c>
      <c r="C3788" s="947" t="s">
        <v>4</v>
      </c>
      <c r="D3788" s="948">
        <v>191.2</v>
      </c>
    </row>
    <row r="3789" spans="1:4" x14ac:dyDescent="0.25">
      <c r="A3789" s="947">
        <v>105071</v>
      </c>
      <c r="B3789" s="945" t="s">
        <v>40491</v>
      </c>
      <c r="C3789" s="947" t="s">
        <v>4</v>
      </c>
      <c r="D3789" s="948">
        <v>173.49</v>
      </c>
    </row>
    <row r="3790" spans="1:4" x14ac:dyDescent="0.25">
      <c r="A3790" s="947">
        <v>105074</v>
      </c>
      <c r="B3790" s="945" t="s">
        <v>40492</v>
      </c>
      <c r="C3790" s="947" t="s">
        <v>4</v>
      </c>
      <c r="D3790" s="948">
        <v>294.54000000000002</v>
      </c>
    </row>
    <row r="3791" spans="1:4" x14ac:dyDescent="0.25">
      <c r="A3791" s="947">
        <v>105077</v>
      </c>
      <c r="B3791" s="945" t="s">
        <v>40493</v>
      </c>
      <c r="C3791" s="947" t="s">
        <v>4</v>
      </c>
      <c r="D3791" s="948">
        <v>276.91000000000003</v>
      </c>
    </row>
    <row r="3792" spans="1:4" x14ac:dyDescent="0.25">
      <c r="A3792" s="947">
        <v>105090</v>
      </c>
      <c r="B3792" s="945" t="s">
        <v>40504</v>
      </c>
      <c r="C3792" s="947" t="s">
        <v>3</v>
      </c>
      <c r="D3792" s="948">
        <v>404.24</v>
      </c>
    </row>
    <row r="3793" spans="1:4" x14ac:dyDescent="0.25">
      <c r="A3793" s="947">
        <v>105099</v>
      </c>
      <c r="B3793" s="945" t="s">
        <v>40510</v>
      </c>
      <c r="C3793" s="947" t="s">
        <v>4</v>
      </c>
      <c r="D3793" s="948">
        <v>102.05</v>
      </c>
    </row>
    <row r="3794" spans="1:4" x14ac:dyDescent="0.25">
      <c r="A3794" s="947">
        <v>105100</v>
      </c>
      <c r="B3794" s="945" t="s">
        <v>40511</v>
      </c>
      <c r="C3794" s="947" t="s">
        <v>4</v>
      </c>
      <c r="D3794" s="948">
        <v>144.27000000000001</v>
      </c>
    </row>
    <row r="3795" spans="1:4" x14ac:dyDescent="0.25">
      <c r="A3795" s="947">
        <v>105101</v>
      </c>
      <c r="B3795" s="945" t="s">
        <v>40512</v>
      </c>
      <c r="C3795" s="947" t="s">
        <v>4</v>
      </c>
      <c r="D3795" s="948">
        <v>277.89999999999998</v>
      </c>
    </row>
    <row r="3796" spans="1:4" x14ac:dyDescent="0.25">
      <c r="A3796" s="947">
        <v>105102</v>
      </c>
      <c r="B3796" s="945" t="s">
        <v>40513</v>
      </c>
      <c r="C3796" s="947" t="s">
        <v>4</v>
      </c>
      <c r="D3796" s="948">
        <v>380.75</v>
      </c>
    </row>
    <row r="3797" spans="1:4" x14ac:dyDescent="0.25">
      <c r="A3797" s="947">
        <v>105080</v>
      </c>
      <c r="B3797" s="945" t="s">
        <v>40494</v>
      </c>
      <c r="C3797" s="947" t="s">
        <v>4</v>
      </c>
      <c r="D3797" s="948">
        <v>79.489999999999995</v>
      </c>
    </row>
    <row r="3798" spans="1:4" x14ac:dyDescent="0.25">
      <c r="A3798" s="947">
        <v>105081</v>
      </c>
      <c r="B3798" s="945" t="s">
        <v>40495</v>
      </c>
      <c r="C3798" s="947" t="s">
        <v>4</v>
      </c>
      <c r="D3798" s="948">
        <v>91.31</v>
      </c>
    </row>
    <row r="3799" spans="1:4" x14ac:dyDescent="0.25">
      <c r="A3799" s="947">
        <v>105091</v>
      </c>
      <c r="B3799" s="945" t="s">
        <v>40505</v>
      </c>
      <c r="C3799" s="947" t="s">
        <v>4</v>
      </c>
      <c r="D3799" s="948">
        <v>155.76</v>
      </c>
    </row>
    <row r="3800" spans="1:4" x14ac:dyDescent="0.25">
      <c r="A3800" s="947">
        <v>105089</v>
      </c>
      <c r="B3800" s="945" t="s">
        <v>40503</v>
      </c>
      <c r="C3800" s="947" t="s">
        <v>4</v>
      </c>
      <c r="D3800" s="948">
        <v>195.41</v>
      </c>
    </row>
    <row r="3801" spans="1:4" x14ac:dyDescent="0.25">
      <c r="A3801" s="947">
        <v>105082</v>
      </c>
      <c r="B3801" s="945" t="s">
        <v>40496</v>
      </c>
      <c r="C3801" s="947" t="s">
        <v>4</v>
      </c>
      <c r="D3801" s="948">
        <v>82.65</v>
      </c>
    </row>
    <row r="3802" spans="1:4" x14ac:dyDescent="0.25">
      <c r="A3802" s="947">
        <v>105083</v>
      </c>
      <c r="B3802" s="945" t="s">
        <v>40497</v>
      </c>
      <c r="C3802" s="947" t="s">
        <v>4</v>
      </c>
      <c r="D3802" s="948">
        <v>92.75</v>
      </c>
    </row>
    <row r="3803" spans="1:4" x14ac:dyDescent="0.25">
      <c r="A3803" s="947">
        <v>105084</v>
      </c>
      <c r="B3803" s="945" t="s">
        <v>40498</v>
      </c>
      <c r="C3803" s="947" t="s">
        <v>4</v>
      </c>
      <c r="D3803" s="948">
        <v>114.06</v>
      </c>
    </row>
    <row r="3804" spans="1:4" x14ac:dyDescent="0.25">
      <c r="A3804" s="947">
        <v>105086</v>
      </c>
      <c r="B3804" s="945" t="s">
        <v>40500</v>
      </c>
      <c r="C3804" s="947" t="s">
        <v>4</v>
      </c>
      <c r="D3804" s="948">
        <v>106.55</v>
      </c>
    </row>
    <row r="3805" spans="1:4" x14ac:dyDescent="0.25">
      <c r="A3805" s="947">
        <v>105087</v>
      </c>
      <c r="B3805" s="945" t="s">
        <v>40501</v>
      </c>
      <c r="C3805" s="947" t="s">
        <v>4</v>
      </c>
      <c r="D3805" s="948">
        <v>119.16</v>
      </c>
    </row>
    <row r="3806" spans="1:4" x14ac:dyDescent="0.25">
      <c r="A3806" s="947">
        <v>105088</v>
      </c>
      <c r="B3806" s="945" t="s">
        <v>40502</v>
      </c>
      <c r="C3806" s="947" t="s">
        <v>4</v>
      </c>
      <c r="D3806" s="948">
        <v>211.23</v>
      </c>
    </row>
    <row r="3807" spans="1:4" x14ac:dyDescent="0.25">
      <c r="A3807" s="947">
        <v>105092</v>
      </c>
      <c r="B3807" s="945" t="s">
        <v>40506</v>
      </c>
      <c r="C3807" s="947" t="s">
        <v>4</v>
      </c>
      <c r="D3807" s="948">
        <v>168.93</v>
      </c>
    </row>
    <row r="3808" spans="1:4" x14ac:dyDescent="0.25">
      <c r="A3808" s="947">
        <v>105085</v>
      </c>
      <c r="B3808" s="945" t="s">
        <v>40499</v>
      </c>
      <c r="C3808" s="947" t="s">
        <v>4</v>
      </c>
      <c r="D3808" s="948">
        <v>119.03</v>
      </c>
    </row>
    <row r="3809" spans="1:4" x14ac:dyDescent="0.25">
      <c r="A3809" s="947">
        <v>105093</v>
      </c>
      <c r="B3809" s="945" t="s">
        <v>40507</v>
      </c>
      <c r="C3809" s="947" t="s">
        <v>4</v>
      </c>
      <c r="D3809" s="948">
        <v>171.7</v>
      </c>
    </row>
    <row r="3810" spans="1:4" x14ac:dyDescent="0.25">
      <c r="A3810" s="947">
        <v>105041</v>
      </c>
      <c r="B3810" s="945" t="s">
        <v>40480</v>
      </c>
      <c r="C3810" s="947" t="s">
        <v>4</v>
      </c>
      <c r="D3810" s="948">
        <v>64.02</v>
      </c>
    </row>
    <row r="3811" spans="1:4" x14ac:dyDescent="0.25">
      <c r="A3811" s="947">
        <v>105045</v>
      </c>
      <c r="B3811" s="945" t="s">
        <v>40482</v>
      </c>
      <c r="C3811" s="947" t="s">
        <v>4</v>
      </c>
      <c r="D3811" s="948">
        <v>72.22</v>
      </c>
    </row>
    <row r="3812" spans="1:4" x14ac:dyDescent="0.25">
      <c r="A3812" s="947">
        <v>93961</v>
      </c>
      <c r="B3812" s="945" t="s">
        <v>49158</v>
      </c>
      <c r="C3812" s="947" t="s">
        <v>4</v>
      </c>
      <c r="D3812" s="948">
        <v>316.39999999999998</v>
      </c>
    </row>
    <row r="3813" spans="1:4" x14ac:dyDescent="0.25">
      <c r="A3813" s="947">
        <v>93971</v>
      </c>
      <c r="B3813" s="945" t="s">
        <v>50951</v>
      </c>
      <c r="C3813" s="947" t="s">
        <v>4</v>
      </c>
      <c r="D3813" s="948">
        <v>263.38</v>
      </c>
    </row>
    <row r="3814" spans="1:4" x14ac:dyDescent="0.25">
      <c r="A3814" s="947">
        <v>93959</v>
      </c>
      <c r="B3814" s="945" t="s">
        <v>49157</v>
      </c>
      <c r="C3814" s="947" t="s">
        <v>4</v>
      </c>
      <c r="D3814" s="948">
        <v>352.93</v>
      </c>
    </row>
    <row r="3815" spans="1:4" x14ac:dyDescent="0.25">
      <c r="A3815" s="947">
        <v>93969</v>
      </c>
      <c r="B3815" s="945" t="s">
        <v>49160</v>
      </c>
      <c r="C3815" s="947" t="s">
        <v>4</v>
      </c>
      <c r="D3815" s="948">
        <v>292.74</v>
      </c>
    </row>
    <row r="3816" spans="1:4" x14ac:dyDescent="0.25">
      <c r="A3816" s="947">
        <v>93957</v>
      </c>
      <c r="B3816" s="945" t="s">
        <v>49156</v>
      </c>
      <c r="C3816" s="947" t="s">
        <v>4</v>
      </c>
      <c r="D3816" s="948">
        <v>439.55</v>
      </c>
    </row>
    <row r="3817" spans="1:4" x14ac:dyDescent="0.25">
      <c r="A3817" s="947">
        <v>93967</v>
      </c>
      <c r="B3817" s="945" t="s">
        <v>49159</v>
      </c>
      <c r="C3817" s="947" t="s">
        <v>4</v>
      </c>
      <c r="D3817" s="948">
        <v>364.71</v>
      </c>
    </row>
    <row r="3818" spans="1:4" x14ac:dyDescent="0.25">
      <c r="A3818" s="947">
        <v>104878</v>
      </c>
      <c r="B3818" s="945" t="s">
        <v>28343</v>
      </c>
      <c r="C3818" s="947" t="s">
        <v>5</v>
      </c>
      <c r="D3818" s="948">
        <v>2378.02</v>
      </c>
    </row>
    <row r="3819" spans="1:4" x14ac:dyDescent="0.25">
      <c r="A3819" s="947">
        <v>104877</v>
      </c>
      <c r="B3819" s="945" t="s">
        <v>28342</v>
      </c>
      <c r="C3819" s="947" t="s">
        <v>5</v>
      </c>
      <c r="D3819" s="948">
        <v>675.62</v>
      </c>
    </row>
    <row r="3820" spans="1:4" x14ac:dyDescent="0.25">
      <c r="A3820" s="947">
        <v>104841</v>
      </c>
      <c r="B3820" s="945" t="s">
        <v>28326</v>
      </c>
      <c r="C3820" s="947" t="s">
        <v>4</v>
      </c>
      <c r="D3820" s="948">
        <v>103.1</v>
      </c>
    </row>
    <row r="3821" spans="1:4" x14ac:dyDescent="0.25">
      <c r="A3821" s="947">
        <v>104849</v>
      </c>
      <c r="B3821" s="945" t="s">
        <v>28334</v>
      </c>
      <c r="C3821" s="947" t="s">
        <v>4</v>
      </c>
      <c r="D3821" s="948">
        <v>70.77</v>
      </c>
    </row>
    <row r="3822" spans="1:4" x14ac:dyDescent="0.25">
      <c r="A3822" s="947">
        <v>104887</v>
      </c>
      <c r="B3822" s="945" t="s">
        <v>28347</v>
      </c>
      <c r="C3822" s="947" t="s">
        <v>4</v>
      </c>
      <c r="D3822" s="948">
        <v>54.81</v>
      </c>
    </row>
    <row r="3823" spans="1:4" x14ac:dyDescent="0.25">
      <c r="A3823" s="947">
        <v>104844</v>
      </c>
      <c r="B3823" s="945" t="s">
        <v>28329</v>
      </c>
      <c r="C3823" s="947" t="s">
        <v>4</v>
      </c>
      <c r="D3823" s="948">
        <v>113.82</v>
      </c>
    </row>
    <row r="3824" spans="1:4" x14ac:dyDescent="0.25">
      <c r="A3824" s="947">
        <v>104852</v>
      </c>
      <c r="B3824" s="945" t="s">
        <v>28337</v>
      </c>
      <c r="C3824" s="947" t="s">
        <v>4</v>
      </c>
      <c r="D3824" s="948">
        <v>77.930000000000007</v>
      </c>
    </row>
    <row r="3825" spans="1:4" x14ac:dyDescent="0.25">
      <c r="A3825" s="947">
        <v>104846</v>
      </c>
      <c r="B3825" s="945" t="s">
        <v>28331</v>
      </c>
      <c r="C3825" s="947" t="s">
        <v>4</v>
      </c>
      <c r="D3825" s="948">
        <v>129.72</v>
      </c>
    </row>
    <row r="3826" spans="1:4" x14ac:dyDescent="0.25">
      <c r="A3826" s="947">
        <v>104854</v>
      </c>
      <c r="B3826" s="945" t="s">
        <v>28339</v>
      </c>
      <c r="C3826" s="947" t="s">
        <v>4</v>
      </c>
      <c r="D3826" s="948">
        <v>88.56</v>
      </c>
    </row>
    <row r="3827" spans="1:4" x14ac:dyDescent="0.25">
      <c r="A3827" s="947">
        <v>104890</v>
      </c>
      <c r="B3827" s="945" t="s">
        <v>28350</v>
      </c>
      <c r="C3827" s="947" t="s">
        <v>4</v>
      </c>
      <c r="D3827" s="948">
        <v>62.87</v>
      </c>
    </row>
    <row r="3828" spans="1:4" x14ac:dyDescent="0.25">
      <c r="A3828" s="947">
        <v>104842</v>
      </c>
      <c r="B3828" s="945" t="s">
        <v>28327</v>
      </c>
      <c r="C3828" s="947" t="s">
        <v>4</v>
      </c>
      <c r="D3828" s="948">
        <v>88.1</v>
      </c>
    </row>
    <row r="3829" spans="1:4" x14ac:dyDescent="0.25">
      <c r="A3829" s="947">
        <v>104850</v>
      </c>
      <c r="B3829" s="945" t="s">
        <v>28335</v>
      </c>
      <c r="C3829" s="947" t="s">
        <v>4</v>
      </c>
      <c r="D3829" s="948">
        <v>63.01</v>
      </c>
    </row>
    <row r="3830" spans="1:4" x14ac:dyDescent="0.25">
      <c r="A3830" s="947">
        <v>104888</v>
      </c>
      <c r="B3830" s="945" t="s">
        <v>28348</v>
      </c>
      <c r="C3830" s="947" t="s">
        <v>4</v>
      </c>
      <c r="D3830" s="948">
        <v>49.77</v>
      </c>
    </row>
    <row r="3831" spans="1:4" x14ac:dyDescent="0.25">
      <c r="A3831" s="947">
        <v>104879</v>
      </c>
      <c r="B3831" s="945" t="s">
        <v>28344</v>
      </c>
      <c r="C3831" s="947" t="s">
        <v>4</v>
      </c>
      <c r="D3831" s="948">
        <v>97.05</v>
      </c>
    </row>
    <row r="3832" spans="1:4" x14ac:dyDescent="0.25">
      <c r="A3832" s="947">
        <v>104853</v>
      </c>
      <c r="B3832" s="945" t="s">
        <v>28338</v>
      </c>
      <c r="C3832" s="947" t="s">
        <v>4</v>
      </c>
      <c r="D3832" s="948">
        <v>69.040000000000006</v>
      </c>
    </row>
    <row r="3833" spans="1:4" x14ac:dyDescent="0.25">
      <c r="A3833" s="947">
        <v>104847</v>
      </c>
      <c r="B3833" s="945" t="s">
        <v>28332</v>
      </c>
      <c r="C3833" s="947" t="s">
        <v>4</v>
      </c>
      <c r="D3833" s="948">
        <v>110.29</v>
      </c>
    </row>
    <row r="3834" spans="1:4" x14ac:dyDescent="0.25">
      <c r="A3834" s="947">
        <v>104855</v>
      </c>
      <c r="B3834" s="945" t="s">
        <v>28340</v>
      </c>
      <c r="C3834" s="947" t="s">
        <v>4</v>
      </c>
      <c r="D3834" s="948">
        <v>77.87</v>
      </c>
    </row>
    <row r="3835" spans="1:4" x14ac:dyDescent="0.25">
      <c r="A3835" s="947">
        <v>104891</v>
      </c>
      <c r="B3835" s="945" t="s">
        <v>28351</v>
      </c>
      <c r="C3835" s="947" t="s">
        <v>4</v>
      </c>
      <c r="D3835" s="948">
        <v>56.58</v>
      </c>
    </row>
    <row r="3836" spans="1:4" x14ac:dyDescent="0.25">
      <c r="A3836" s="947">
        <v>104892</v>
      </c>
      <c r="B3836" s="945" t="s">
        <v>28352</v>
      </c>
      <c r="C3836" s="947" t="s">
        <v>4</v>
      </c>
      <c r="D3836" s="948">
        <v>128.16999999999999</v>
      </c>
    </row>
    <row r="3837" spans="1:4" x14ac:dyDescent="0.25">
      <c r="A3837" s="947">
        <v>104848</v>
      </c>
      <c r="B3837" s="945" t="s">
        <v>28333</v>
      </c>
      <c r="C3837" s="947" t="s">
        <v>4</v>
      </c>
      <c r="D3837" s="948">
        <v>82.29</v>
      </c>
    </row>
    <row r="3838" spans="1:4" x14ac:dyDescent="0.25">
      <c r="A3838" s="947">
        <v>104886</v>
      </c>
      <c r="B3838" s="945" t="s">
        <v>28346</v>
      </c>
      <c r="C3838" s="947" t="s">
        <v>4</v>
      </c>
      <c r="D3838" s="948">
        <v>62.29</v>
      </c>
    </row>
    <row r="3839" spans="1:4" x14ac:dyDescent="0.25">
      <c r="A3839" s="947">
        <v>104843</v>
      </c>
      <c r="B3839" s="945" t="s">
        <v>28328</v>
      </c>
      <c r="C3839" s="947" t="s">
        <v>4</v>
      </c>
      <c r="D3839" s="948">
        <v>141.52000000000001</v>
      </c>
    </row>
    <row r="3840" spans="1:4" x14ac:dyDescent="0.25">
      <c r="A3840" s="947">
        <v>104851</v>
      </c>
      <c r="B3840" s="945" t="s">
        <v>28336</v>
      </c>
      <c r="C3840" s="947" t="s">
        <v>4</v>
      </c>
      <c r="D3840" s="948">
        <v>91.25</v>
      </c>
    </row>
    <row r="3841" spans="1:4" x14ac:dyDescent="0.25">
      <c r="A3841" s="947">
        <v>104845</v>
      </c>
      <c r="B3841" s="945" t="s">
        <v>28330</v>
      </c>
      <c r="C3841" s="947" t="s">
        <v>4</v>
      </c>
      <c r="D3841" s="948">
        <v>161.32</v>
      </c>
    </row>
    <row r="3842" spans="1:4" x14ac:dyDescent="0.25">
      <c r="A3842" s="947">
        <v>104880</v>
      </c>
      <c r="B3842" s="945" t="s">
        <v>28345</v>
      </c>
      <c r="C3842" s="947" t="s">
        <v>4</v>
      </c>
      <c r="D3842" s="948">
        <v>104.5</v>
      </c>
    </row>
    <row r="3843" spans="1:4" x14ac:dyDescent="0.25">
      <c r="A3843" s="947">
        <v>104889</v>
      </c>
      <c r="B3843" s="945" t="s">
        <v>28349</v>
      </c>
      <c r="C3843" s="947" t="s">
        <v>4</v>
      </c>
      <c r="D3843" s="948">
        <v>72.290000000000006</v>
      </c>
    </row>
    <row r="3844" spans="1:4" x14ac:dyDescent="0.25">
      <c r="A3844" s="947">
        <v>95108</v>
      </c>
      <c r="B3844" s="945" t="s">
        <v>28325</v>
      </c>
      <c r="C3844" s="947" t="s">
        <v>5</v>
      </c>
      <c r="D3844" s="948">
        <v>48.85</v>
      </c>
    </row>
    <row r="3845" spans="1:4" x14ac:dyDescent="0.25">
      <c r="A3845" s="947">
        <v>104857</v>
      </c>
      <c r="B3845" s="945" t="s">
        <v>50952</v>
      </c>
      <c r="C3845" s="947" t="s">
        <v>4</v>
      </c>
      <c r="D3845" s="948">
        <v>0</v>
      </c>
    </row>
    <row r="3846" spans="1:4" x14ac:dyDescent="0.25">
      <c r="A3846" s="947">
        <v>104859</v>
      </c>
      <c r="B3846" s="945" t="s">
        <v>50953</v>
      </c>
      <c r="C3846" s="947" t="s">
        <v>4</v>
      </c>
      <c r="D3846" s="948">
        <v>0</v>
      </c>
    </row>
    <row r="3847" spans="1:4" x14ac:dyDescent="0.25">
      <c r="A3847" s="947">
        <v>104861</v>
      </c>
      <c r="B3847" s="945" t="s">
        <v>50954</v>
      </c>
      <c r="C3847" s="947" t="s">
        <v>4</v>
      </c>
      <c r="D3847" s="948">
        <v>0</v>
      </c>
    </row>
    <row r="3848" spans="1:4" x14ac:dyDescent="0.25">
      <c r="A3848" s="947">
        <v>104856</v>
      </c>
      <c r="B3848" s="945" t="s">
        <v>50955</v>
      </c>
      <c r="C3848" s="947" t="s">
        <v>4</v>
      </c>
      <c r="D3848" s="948">
        <v>0</v>
      </c>
    </row>
    <row r="3849" spans="1:4" x14ac:dyDescent="0.25">
      <c r="A3849" s="947">
        <v>104858</v>
      </c>
      <c r="B3849" s="945" t="s">
        <v>50956</v>
      </c>
      <c r="C3849" s="947" t="s">
        <v>4</v>
      </c>
      <c r="D3849" s="948">
        <v>0</v>
      </c>
    </row>
    <row r="3850" spans="1:4" x14ac:dyDescent="0.25">
      <c r="A3850" s="947">
        <v>104860</v>
      </c>
      <c r="B3850" s="945" t="s">
        <v>50957</v>
      </c>
      <c r="C3850" s="947" t="s">
        <v>4</v>
      </c>
      <c r="D3850" s="948">
        <v>0</v>
      </c>
    </row>
    <row r="3851" spans="1:4" x14ac:dyDescent="0.25">
      <c r="A3851" s="947">
        <v>104871</v>
      </c>
      <c r="B3851" s="945" t="s">
        <v>50958</v>
      </c>
      <c r="C3851" s="947" t="s">
        <v>4</v>
      </c>
      <c r="D3851" s="948">
        <v>0</v>
      </c>
    </row>
    <row r="3852" spans="1:4" x14ac:dyDescent="0.25">
      <c r="A3852" s="947">
        <v>104883</v>
      </c>
      <c r="B3852" s="945" t="s">
        <v>50959</v>
      </c>
      <c r="C3852" s="947" t="s">
        <v>4</v>
      </c>
      <c r="D3852" s="948">
        <v>0</v>
      </c>
    </row>
    <row r="3853" spans="1:4" x14ac:dyDescent="0.25">
      <c r="A3853" s="947">
        <v>104865</v>
      </c>
      <c r="B3853" s="945" t="s">
        <v>50960</v>
      </c>
      <c r="C3853" s="947" t="s">
        <v>4</v>
      </c>
      <c r="D3853" s="948">
        <v>0</v>
      </c>
    </row>
    <row r="3854" spans="1:4" x14ac:dyDescent="0.25">
      <c r="A3854" s="947">
        <v>104872</v>
      </c>
      <c r="B3854" s="945" t="s">
        <v>50961</v>
      </c>
      <c r="C3854" s="947" t="s">
        <v>4</v>
      </c>
      <c r="D3854" s="948">
        <v>0</v>
      </c>
    </row>
    <row r="3855" spans="1:4" x14ac:dyDescent="0.25">
      <c r="A3855" s="947">
        <v>104884</v>
      </c>
      <c r="B3855" s="945" t="s">
        <v>50962</v>
      </c>
      <c r="C3855" s="947" t="s">
        <v>4</v>
      </c>
      <c r="D3855" s="948">
        <v>0</v>
      </c>
    </row>
    <row r="3856" spans="1:4" x14ac:dyDescent="0.25">
      <c r="A3856" s="947">
        <v>104866</v>
      </c>
      <c r="B3856" s="945" t="s">
        <v>50963</v>
      </c>
      <c r="C3856" s="947" t="s">
        <v>4</v>
      </c>
      <c r="D3856" s="948">
        <v>0</v>
      </c>
    </row>
    <row r="3857" spans="1:4" x14ac:dyDescent="0.25">
      <c r="A3857" s="947">
        <v>104873</v>
      </c>
      <c r="B3857" s="945" t="s">
        <v>50964</v>
      </c>
      <c r="C3857" s="947" t="s">
        <v>4</v>
      </c>
      <c r="D3857" s="948">
        <v>0</v>
      </c>
    </row>
    <row r="3858" spans="1:4" x14ac:dyDescent="0.25">
      <c r="A3858" s="947">
        <v>104885</v>
      </c>
      <c r="B3858" s="945" t="s">
        <v>50965</v>
      </c>
      <c r="C3858" s="947" t="s">
        <v>4</v>
      </c>
      <c r="D3858" s="948">
        <v>0</v>
      </c>
    </row>
    <row r="3859" spans="1:4" x14ac:dyDescent="0.25">
      <c r="A3859" s="947">
        <v>104867</v>
      </c>
      <c r="B3859" s="945" t="s">
        <v>50966</v>
      </c>
      <c r="C3859" s="947" t="s">
        <v>4</v>
      </c>
      <c r="D3859" s="948">
        <v>0</v>
      </c>
    </row>
    <row r="3860" spans="1:4" x14ac:dyDescent="0.25">
      <c r="A3860" s="947">
        <v>104868</v>
      </c>
      <c r="B3860" s="945" t="s">
        <v>50967</v>
      </c>
      <c r="C3860" s="947" t="s">
        <v>4</v>
      </c>
      <c r="D3860" s="948">
        <v>0</v>
      </c>
    </row>
    <row r="3861" spans="1:4" x14ac:dyDescent="0.25">
      <c r="A3861" s="947">
        <v>104874</v>
      </c>
      <c r="B3861" s="945" t="s">
        <v>50968</v>
      </c>
      <c r="C3861" s="947" t="s">
        <v>4</v>
      </c>
      <c r="D3861" s="948">
        <v>0</v>
      </c>
    </row>
    <row r="3862" spans="1:4" x14ac:dyDescent="0.25">
      <c r="A3862" s="947">
        <v>104862</v>
      </c>
      <c r="B3862" s="945" t="s">
        <v>50969</v>
      </c>
      <c r="C3862" s="947" t="s">
        <v>4</v>
      </c>
      <c r="D3862" s="948">
        <v>0</v>
      </c>
    </row>
    <row r="3863" spans="1:4" x14ac:dyDescent="0.25">
      <c r="A3863" s="947">
        <v>104869</v>
      </c>
      <c r="B3863" s="945" t="s">
        <v>50970</v>
      </c>
      <c r="C3863" s="947" t="s">
        <v>4</v>
      </c>
      <c r="D3863" s="948">
        <v>0</v>
      </c>
    </row>
    <row r="3864" spans="1:4" x14ac:dyDescent="0.25">
      <c r="A3864" s="947">
        <v>104881</v>
      </c>
      <c r="B3864" s="945" t="s">
        <v>50971</v>
      </c>
      <c r="C3864" s="947" t="s">
        <v>4</v>
      </c>
      <c r="D3864" s="948">
        <v>0</v>
      </c>
    </row>
    <row r="3865" spans="1:4" x14ac:dyDescent="0.25">
      <c r="A3865" s="947">
        <v>104863</v>
      </c>
      <c r="B3865" s="945" t="s">
        <v>50972</v>
      </c>
      <c r="C3865" s="947" t="s">
        <v>4</v>
      </c>
      <c r="D3865" s="948">
        <v>0</v>
      </c>
    </row>
    <row r="3866" spans="1:4" x14ac:dyDescent="0.25">
      <c r="A3866" s="947">
        <v>104870</v>
      </c>
      <c r="B3866" s="945" t="s">
        <v>50973</v>
      </c>
      <c r="C3866" s="947" t="s">
        <v>4</v>
      </c>
      <c r="D3866" s="948">
        <v>0</v>
      </c>
    </row>
    <row r="3867" spans="1:4" x14ac:dyDescent="0.25">
      <c r="A3867" s="947">
        <v>104882</v>
      </c>
      <c r="B3867" s="945" t="s">
        <v>50974</v>
      </c>
      <c r="C3867" s="947" t="s">
        <v>4</v>
      </c>
      <c r="D3867" s="948">
        <v>0</v>
      </c>
    </row>
    <row r="3868" spans="1:4" x14ac:dyDescent="0.25">
      <c r="A3868" s="947">
        <v>104864</v>
      </c>
      <c r="B3868" s="945" t="s">
        <v>50975</v>
      </c>
      <c r="C3868" s="947" t="s">
        <v>4</v>
      </c>
      <c r="D3868" s="948">
        <v>0</v>
      </c>
    </row>
    <row r="3869" spans="1:4" x14ac:dyDescent="0.25">
      <c r="A3869" s="947">
        <v>104876</v>
      </c>
      <c r="B3869" s="945" t="s">
        <v>28341</v>
      </c>
      <c r="C3869" s="947" t="s">
        <v>5</v>
      </c>
      <c r="D3869" s="948">
        <v>35.75</v>
      </c>
    </row>
    <row r="3870" spans="1:4" x14ac:dyDescent="0.25">
      <c r="A3870" s="947">
        <v>104875</v>
      </c>
      <c r="B3870" s="945" t="s">
        <v>50976</v>
      </c>
      <c r="C3870" s="947" t="s">
        <v>4</v>
      </c>
      <c r="D3870" s="948">
        <v>176.84</v>
      </c>
    </row>
    <row r="3871" spans="1:4" x14ac:dyDescent="0.25">
      <c r="A3871" s="947">
        <v>105942</v>
      </c>
      <c r="B3871" s="945" t="s">
        <v>52139</v>
      </c>
      <c r="C3871" s="947" t="s">
        <v>4</v>
      </c>
      <c r="D3871" s="948">
        <v>0</v>
      </c>
    </row>
    <row r="3872" spans="1:4" x14ac:dyDescent="0.25">
      <c r="A3872" s="947">
        <v>105943</v>
      </c>
      <c r="B3872" s="945" t="s">
        <v>52140</v>
      </c>
      <c r="C3872" s="947" t="s">
        <v>4</v>
      </c>
      <c r="D3872" s="948">
        <v>0</v>
      </c>
    </row>
    <row r="3873" spans="1:4" x14ac:dyDescent="0.25">
      <c r="A3873" s="947">
        <v>105941</v>
      </c>
      <c r="B3873" s="945" t="s">
        <v>52141</v>
      </c>
      <c r="C3873" s="947" t="s">
        <v>3</v>
      </c>
      <c r="D3873" s="948">
        <v>0</v>
      </c>
    </row>
    <row r="3874" spans="1:4" x14ac:dyDescent="0.25">
      <c r="A3874" s="947">
        <v>105940</v>
      </c>
      <c r="B3874" s="945" t="s">
        <v>52142</v>
      </c>
      <c r="C3874" s="947" t="s">
        <v>3</v>
      </c>
      <c r="D3874" s="948">
        <v>0</v>
      </c>
    </row>
    <row r="3875" spans="1:4" x14ac:dyDescent="0.25">
      <c r="A3875" s="947">
        <v>105938</v>
      </c>
      <c r="B3875" s="945" t="s">
        <v>52143</v>
      </c>
      <c r="C3875" s="947" t="s">
        <v>3</v>
      </c>
      <c r="D3875" s="948">
        <v>0</v>
      </c>
    </row>
    <row r="3876" spans="1:4" x14ac:dyDescent="0.25">
      <c r="A3876" s="947">
        <v>105939</v>
      </c>
      <c r="B3876" s="945" t="s">
        <v>52144</v>
      </c>
      <c r="C3876" s="947" t="s">
        <v>3</v>
      </c>
      <c r="D3876" s="948">
        <v>0</v>
      </c>
    </row>
    <row r="3877" spans="1:4" x14ac:dyDescent="0.25">
      <c r="A3877" s="947">
        <v>96120</v>
      </c>
      <c r="B3877" s="945" t="s">
        <v>30230</v>
      </c>
      <c r="C3877" s="947" t="s">
        <v>4</v>
      </c>
      <c r="D3877" s="948">
        <v>3.75</v>
      </c>
    </row>
    <row r="3878" spans="1:4" x14ac:dyDescent="0.25">
      <c r="A3878" s="947">
        <v>96123</v>
      </c>
      <c r="B3878" s="945" t="s">
        <v>30231</v>
      </c>
      <c r="C3878" s="947" t="s">
        <v>4</v>
      </c>
      <c r="D3878" s="948">
        <v>34.1</v>
      </c>
    </row>
    <row r="3879" spans="1:4" x14ac:dyDescent="0.25">
      <c r="A3879" s="947">
        <v>96122</v>
      </c>
      <c r="B3879" s="945" t="s">
        <v>30224</v>
      </c>
      <c r="C3879" s="947" t="s">
        <v>4</v>
      </c>
      <c r="D3879" s="948">
        <v>54.3</v>
      </c>
    </row>
    <row r="3880" spans="1:4" x14ac:dyDescent="0.25">
      <c r="A3880" s="947">
        <v>96121</v>
      </c>
      <c r="B3880" s="945" t="s">
        <v>30235</v>
      </c>
      <c r="C3880" s="947" t="s">
        <v>4</v>
      </c>
      <c r="D3880" s="948">
        <v>17.7</v>
      </c>
    </row>
    <row r="3881" spans="1:4" x14ac:dyDescent="0.25">
      <c r="A3881" s="947">
        <v>99054</v>
      </c>
      <c r="B3881" s="945" t="s">
        <v>30232</v>
      </c>
      <c r="C3881" s="947" t="s">
        <v>3</v>
      </c>
      <c r="D3881" s="948">
        <v>76.88</v>
      </c>
    </row>
    <row r="3882" spans="1:4" x14ac:dyDescent="0.25">
      <c r="A3882" s="947">
        <v>96110</v>
      </c>
      <c r="B3882" s="945" t="s">
        <v>30227</v>
      </c>
      <c r="C3882" s="947" t="s">
        <v>3</v>
      </c>
      <c r="D3882" s="948">
        <v>88.12</v>
      </c>
    </row>
    <row r="3883" spans="1:4" x14ac:dyDescent="0.25">
      <c r="A3883" s="947">
        <v>96114</v>
      </c>
      <c r="B3883" s="945" t="s">
        <v>30229</v>
      </c>
      <c r="C3883" s="947" t="s">
        <v>3</v>
      </c>
      <c r="D3883" s="948">
        <v>87.01</v>
      </c>
    </row>
    <row r="3884" spans="1:4" x14ac:dyDescent="0.25">
      <c r="A3884" s="947">
        <v>104757</v>
      </c>
      <c r="B3884" s="945" t="s">
        <v>50977</v>
      </c>
      <c r="C3884" s="947" t="s">
        <v>3</v>
      </c>
      <c r="D3884" s="948">
        <v>0</v>
      </c>
    </row>
    <row r="3885" spans="1:4" x14ac:dyDescent="0.25">
      <c r="A3885" s="947">
        <v>104756</v>
      </c>
      <c r="B3885" s="945" t="s">
        <v>30225</v>
      </c>
      <c r="C3885" s="947" t="s">
        <v>3</v>
      </c>
      <c r="D3885" s="948">
        <v>225.98</v>
      </c>
    </row>
    <row r="3886" spans="1:4" x14ac:dyDescent="0.25">
      <c r="A3886" s="947">
        <v>96112</v>
      </c>
      <c r="B3886" s="945" t="s">
        <v>30223</v>
      </c>
      <c r="C3886" s="947" t="s">
        <v>3</v>
      </c>
      <c r="D3886" s="948">
        <v>170.65</v>
      </c>
    </row>
    <row r="3887" spans="1:4" x14ac:dyDescent="0.25">
      <c r="A3887" s="947">
        <v>96113</v>
      </c>
      <c r="B3887" s="945" t="s">
        <v>30228</v>
      </c>
      <c r="C3887" s="947" t="s">
        <v>3</v>
      </c>
      <c r="D3887" s="948">
        <v>59.56</v>
      </c>
    </row>
    <row r="3888" spans="1:4" x14ac:dyDescent="0.25">
      <c r="A3888" s="947">
        <v>96109</v>
      </c>
      <c r="B3888" s="945" t="s">
        <v>30226</v>
      </c>
      <c r="C3888" s="947" t="s">
        <v>3</v>
      </c>
      <c r="D3888" s="948">
        <v>66.569999999999993</v>
      </c>
    </row>
    <row r="3889" spans="1:4" x14ac:dyDescent="0.25">
      <c r="A3889" s="947">
        <v>96116</v>
      </c>
      <c r="B3889" s="945" t="s">
        <v>30234</v>
      </c>
      <c r="C3889" s="947" t="s">
        <v>3</v>
      </c>
      <c r="D3889" s="948">
        <v>84.5</v>
      </c>
    </row>
    <row r="3890" spans="1:4" x14ac:dyDescent="0.25">
      <c r="A3890" s="947">
        <v>96111</v>
      </c>
      <c r="B3890" s="945" t="s">
        <v>30233</v>
      </c>
      <c r="C3890" s="947" t="s">
        <v>3</v>
      </c>
      <c r="D3890" s="948">
        <v>83.85</v>
      </c>
    </row>
    <row r="3891" spans="1:4" x14ac:dyDescent="0.25">
      <c r="A3891" s="947">
        <v>96486</v>
      </c>
      <c r="B3891" s="945" t="s">
        <v>30237</v>
      </c>
      <c r="C3891" s="947" t="s">
        <v>3</v>
      </c>
      <c r="D3891" s="948">
        <v>98.52</v>
      </c>
    </row>
    <row r="3892" spans="1:4" x14ac:dyDescent="0.25">
      <c r="A3892" s="947">
        <v>96485</v>
      </c>
      <c r="B3892" s="945" t="s">
        <v>30236</v>
      </c>
      <c r="C3892" s="947" t="s">
        <v>3</v>
      </c>
      <c r="D3892" s="948">
        <v>97.87</v>
      </c>
    </row>
    <row r="3893" spans="1:4" x14ac:dyDescent="0.25">
      <c r="A3893" s="947">
        <v>97557</v>
      </c>
      <c r="B3893" s="945" t="s">
        <v>50978</v>
      </c>
      <c r="C3893" s="947" t="s">
        <v>3</v>
      </c>
      <c r="D3893" s="948">
        <v>0</v>
      </c>
    </row>
    <row r="3894" spans="1:4" x14ac:dyDescent="0.25">
      <c r="A3894" s="947">
        <v>101807</v>
      </c>
      <c r="B3894" s="945" t="s">
        <v>28355</v>
      </c>
      <c r="C3894" s="947" t="s">
        <v>5</v>
      </c>
      <c r="D3894" s="948">
        <v>603.92999999999995</v>
      </c>
    </row>
    <row r="3895" spans="1:4" x14ac:dyDescent="0.25">
      <c r="A3895" s="947">
        <v>101806</v>
      </c>
      <c r="B3895" s="945" t="s">
        <v>28354</v>
      </c>
      <c r="C3895" s="947" t="s">
        <v>5</v>
      </c>
      <c r="D3895" s="948">
        <v>662.17</v>
      </c>
    </row>
    <row r="3896" spans="1:4" x14ac:dyDescent="0.25">
      <c r="A3896" s="947">
        <v>101808</v>
      </c>
      <c r="B3896" s="945" t="s">
        <v>28356</v>
      </c>
      <c r="C3896" s="947" t="s">
        <v>5</v>
      </c>
      <c r="D3896" s="948">
        <v>673.3</v>
      </c>
    </row>
    <row r="3897" spans="1:4" x14ac:dyDescent="0.25">
      <c r="A3897" s="947">
        <v>98058</v>
      </c>
      <c r="B3897" s="945" t="s">
        <v>46554</v>
      </c>
      <c r="C3897" s="947" t="s">
        <v>5</v>
      </c>
      <c r="D3897" s="948">
        <v>2125.02</v>
      </c>
    </row>
    <row r="3898" spans="1:4" x14ac:dyDescent="0.25">
      <c r="A3898" s="947">
        <v>98059</v>
      </c>
      <c r="B3898" s="945" t="s">
        <v>46556</v>
      </c>
      <c r="C3898" s="947" t="s">
        <v>5</v>
      </c>
      <c r="D3898" s="948">
        <v>4510.3</v>
      </c>
    </row>
    <row r="3899" spans="1:4" x14ac:dyDescent="0.25">
      <c r="A3899" s="947">
        <v>98060</v>
      </c>
      <c r="B3899" s="945" t="s">
        <v>46558</v>
      </c>
      <c r="C3899" s="947" t="s">
        <v>5</v>
      </c>
      <c r="D3899" s="948">
        <v>6270.97</v>
      </c>
    </row>
    <row r="3900" spans="1:4" x14ac:dyDescent="0.25">
      <c r="A3900" s="947">
        <v>98061</v>
      </c>
      <c r="B3900" s="945" t="s">
        <v>46560</v>
      </c>
      <c r="C3900" s="947" t="s">
        <v>5</v>
      </c>
      <c r="D3900" s="948">
        <v>8736.7099999999991</v>
      </c>
    </row>
    <row r="3901" spans="1:4" x14ac:dyDescent="0.25">
      <c r="A3901" s="947">
        <v>98088</v>
      </c>
      <c r="B3901" s="945" t="s">
        <v>29735</v>
      </c>
      <c r="C3901" s="947" t="s">
        <v>5</v>
      </c>
      <c r="D3901" s="948">
        <v>3638.27</v>
      </c>
    </row>
    <row r="3902" spans="1:4" x14ac:dyDescent="0.25">
      <c r="A3902" s="947">
        <v>98089</v>
      </c>
      <c r="B3902" s="945" t="s">
        <v>29736</v>
      </c>
      <c r="C3902" s="947" t="s">
        <v>5</v>
      </c>
      <c r="D3902" s="948">
        <v>5783.2</v>
      </c>
    </row>
    <row r="3903" spans="1:4" x14ac:dyDescent="0.25">
      <c r="A3903" s="947">
        <v>98090</v>
      </c>
      <c r="B3903" s="945" t="s">
        <v>29737</v>
      </c>
      <c r="C3903" s="947" t="s">
        <v>5</v>
      </c>
      <c r="D3903" s="948">
        <v>9123.3799999999992</v>
      </c>
    </row>
    <row r="3904" spans="1:4" x14ac:dyDescent="0.25">
      <c r="A3904" s="947">
        <v>98091</v>
      </c>
      <c r="B3904" s="945" t="s">
        <v>29738</v>
      </c>
      <c r="C3904" s="947" t="s">
        <v>5</v>
      </c>
      <c r="D3904" s="948">
        <v>11936.68</v>
      </c>
    </row>
    <row r="3905" spans="1:4" x14ac:dyDescent="0.25">
      <c r="A3905" s="947">
        <v>98092</v>
      </c>
      <c r="B3905" s="945" t="s">
        <v>29739</v>
      </c>
      <c r="C3905" s="947" t="s">
        <v>5</v>
      </c>
      <c r="D3905" s="948">
        <v>13887.91</v>
      </c>
    </row>
    <row r="3906" spans="1:4" x14ac:dyDescent="0.25">
      <c r="A3906" s="947">
        <v>98093</v>
      </c>
      <c r="B3906" s="945" t="s">
        <v>29740</v>
      </c>
      <c r="C3906" s="947" t="s">
        <v>5</v>
      </c>
      <c r="D3906" s="948">
        <v>16406.5</v>
      </c>
    </row>
    <row r="3907" spans="1:4" x14ac:dyDescent="0.25">
      <c r="A3907" s="947">
        <v>98072</v>
      </c>
      <c r="B3907" s="945" t="s">
        <v>29719</v>
      </c>
      <c r="C3907" s="947" t="s">
        <v>5</v>
      </c>
      <c r="D3907" s="948">
        <v>4472.68</v>
      </c>
    </row>
    <row r="3908" spans="1:4" x14ac:dyDescent="0.25">
      <c r="A3908" s="947">
        <v>98073</v>
      </c>
      <c r="B3908" s="945" t="s">
        <v>29720</v>
      </c>
      <c r="C3908" s="947" t="s">
        <v>5</v>
      </c>
      <c r="D3908" s="948">
        <v>7049.42</v>
      </c>
    </row>
    <row r="3909" spans="1:4" x14ac:dyDescent="0.25">
      <c r="A3909" s="947">
        <v>98074</v>
      </c>
      <c r="B3909" s="945" t="s">
        <v>29721</v>
      </c>
      <c r="C3909" s="947" t="s">
        <v>5</v>
      </c>
      <c r="D3909" s="948">
        <v>11014.08</v>
      </c>
    </row>
    <row r="3910" spans="1:4" x14ac:dyDescent="0.25">
      <c r="A3910" s="947">
        <v>98075</v>
      </c>
      <c r="B3910" s="945" t="s">
        <v>29722</v>
      </c>
      <c r="C3910" s="947" t="s">
        <v>5</v>
      </c>
      <c r="D3910" s="948">
        <v>14355.8</v>
      </c>
    </row>
    <row r="3911" spans="1:4" x14ac:dyDescent="0.25">
      <c r="A3911" s="947">
        <v>98076</v>
      </c>
      <c r="B3911" s="945" t="s">
        <v>29723</v>
      </c>
      <c r="C3911" s="947" t="s">
        <v>5</v>
      </c>
      <c r="D3911" s="948">
        <v>16586.96</v>
      </c>
    </row>
    <row r="3912" spans="1:4" x14ac:dyDescent="0.25">
      <c r="A3912" s="947">
        <v>98077</v>
      </c>
      <c r="B3912" s="945" t="s">
        <v>29724</v>
      </c>
      <c r="C3912" s="947" t="s">
        <v>5</v>
      </c>
      <c r="D3912" s="948">
        <v>19551.16</v>
      </c>
    </row>
    <row r="3913" spans="1:4" x14ac:dyDescent="0.25">
      <c r="A3913" s="947">
        <v>98062</v>
      </c>
      <c r="B3913" s="945" t="s">
        <v>46562</v>
      </c>
      <c r="C3913" s="947" t="s">
        <v>5</v>
      </c>
      <c r="D3913" s="948">
        <v>3674.96</v>
      </c>
    </row>
    <row r="3914" spans="1:4" x14ac:dyDescent="0.25">
      <c r="A3914" s="947">
        <v>98063</v>
      </c>
      <c r="B3914" s="945" t="s">
        <v>46564</v>
      </c>
      <c r="C3914" s="947" t="s">
        <v>5</v>
      </c>
      <c r="D3914" s="948">
        <v>5613.59</v>
      </c>
    </row>
    <row r="3915" spans="1:4" x14ac:dyDescent="0.25">
      <c r="A3915" s="947">
        <v>98064</v>
      </c>
      <c r="B3915" s="945" t="s">
        <v>46566</v>
      </c>
      <c r="C3915" s="947" t="s">
        <v>5</v>
      </c>
      <c r="D3915" s="948">
        <v>6516.13</v>
      </c>
    </row>
    <row r="3916" spans="1:4" x14ac:dyDescent="0.25">
      <c r="A3916" s="947">
        <v>98065</v>
      </c>
      <c r="B3916" s="945" t="s">
        <v>46568</v>
      </c>
      <c r="C3916" s="947" t="s">
        <v>5</v>
      </c>
      <c r="D3916" s="948">
        <v>9054.5</v>
      </c>
    </row>
    <row r="3917" spans="1:4" x14ac:dyDescent="0.25">
      <c r="A3917" s="947">
        <v>98094</v>
      </c>
      <c r="B3917" s="945" t="s">
        <v>29741</v>
      </c>
      <c r="C3917" s="947" t="s">
        <v>5</v>
      </c>
      <c r="D3917" s="948">
        <v>2971.47</v>
      </c>
    </row>
    <row r="3918" spans="1:4" x14ac:dyDescent="0.25">
      <c r="A3918" s="947">
        <v>98099</v>
      </c>
      <c r="B3918" s="945" t="s">
        <v>29742</v>
      </c>
      <c r="C3918" s="947" t="s">
        <v>5</v>
      </c>
      <c r="D3918" s="948">
        <v>5080.6000000000004</v>
      </c>
    </row>
    <row r="3919" spans="1:4" x14ac:dyDescent="0.25">
      <c r="A3919" s="947">
        <v>98100</v>
      </c>
      <c r="B3919" s="945" t="s">
        <v>29743</v>
      </c>
      <c r="C3919" s="947" t="s">
        <v>5</v>
      </c>
      <c r="D3919" s="948">
        <v>6679.58</v>
      </c>
    </row>
    <row r="3920" spans="1:4" x14ac:dyDescent="0.25">
      <c r="A3920" s="947">
        <v>98101</v>
      </c>
      <c r="B3920" s="945" t="s">
        <v>29744</v>
      </c>
      <c r="C3920" s="947" t="s">
        <v>5</v>
      </c>
      <c r="D3920" s="948">
        <v>9891.08</v>
      </c>
    </row>
    <row r="3921" spans="1:4" x14ac:dyDescent="0.25">
      <c r="A3921" s="947">
        <v>98078</v>
      </c>
      <c r="B3921" s="945" t="s">
        <v>29725</v>
      </c>
      <c r="C3921" s="947" t="s">
        <v>5</v>
      </c>
      <c r="D3921" s="948">
        <v>4785.18</v>
      </c>
    </row>
    <row r="3922" spans="1:4" x14ac:dyDescent="0.25">
      <c r="A3922" s="947">
        <v>98079</v>
      </c>
      <c r="B3922" s="945" t="s">
        <v>29726</v>
      </c>
      <c r="C3922" s="947" t="s">
        <v>5</v>
      </c>
      <c r="D3922" s="948">
        <v>8398.6</v>
      </c>
    </row>
    <row r="3923" spans="1:4" x14ac:dyDescent="0.25">
      <c r="A3923" s="947">
        <v>98080</v>
      </c>
      <c r="B3923" s="945" t="s">
        <v>29727</v>
      </c>
      <c r="C3923" s="947" t="s">
        <v>5</v>
      </c>
      <c r="D3923" s="948">
        <v>10833.38</v>
      </c>
    </row>
    <row r="3924" spans="1:4" x14ac:dyDescent="0.25">
      <c r="A3924" s="947">
        <v>98081</v>
      </c>
      <c r="B3924" s="945" t="s">
        <v>29728</v>
      </c>
      <c r="C3924" s="947" t="s">
        <v>5</v>
      </c>
      <c r="D3924" s="948">
        <v>16075.49</v>
      </c>
    </row>
    <row r="3925" spans="1:4" x14ac:dyDescent="0.25">
      <c r="A3925" s="947">
        <v>98052</v>
      </c>
      <c r="B3925" s="945" t="s">
        <v>46542</v>
      </c>
      <c r="C3925" s="947" t="s">
        <v>5</v>
      </c>
      <c r="D3925" s="948">
        <v>2511</v>
      </c>
    </row>
    <row r="3926" spans="1:4" x14ac:dyDescent="0.25">
      <c r="A3926" s="947">
        <v>98053</v>
      </c>
      <c r="B3926" s="945" t="s">
        <v>46544</v>
      </c>
      <c r="C3926" s="947" t="s">
        <v>5</v>
      </c>
      <c r="D3926" s="948">
        <v>3455.22</v>
      </c>
    </row>
    <row r="3927" spans="1:4" x14ac:dyDescent="0.25">
      <c r="A3927" s="947">
        <v>98054</v>
      </c>
      <c r="B3927" s="945" t="s">
        <v>46546</v>
      </c>
      <c r="C3927" s="947" t="s">
        <v>5</v>
      </c>
      <c r="D3927" s="948">
        <v>5586.8</v>
      </c>
    </row>
    <row r="3928" spans="1:4" x14ac:dyDescent="0.25">
      <c r="A3928" s="947">
        <v>98055</v>
      </c>
      <c r="B3928" s="945" t="s">
        <v>46548</v>
      </c>
      <c r="C3928" s="947" t="s">
        <v>5</v>
      </c>
      <c r="D3928" s="948">
        <v>7582.23</v>
      </c>
    </row>
    <row r="3929" spans="1:4" x14ac:dyDescent="0.25">
      <c r="A3929" s="947">
        <v>98056</v>
      </c>
      <c r="B3929" s="945" t="s">
        <v>46550</v>
      </c>
      <c r="C3929" s="947" t="s">
        <v>5</v>
      </c>
      <c r="D3929" s="948">
        <v>8877.42</v>
      </c>
    </row>
    <row r="3930" spans="1:4" x14ac:dyDescent="0.25">
      <c r="A3930" s="947">
        <v>98057</v>
      </c>
      <c r="B3930" s="945" t="s">
        <v>46552</v>
      </c>
      <c r="C3930" s="947" t="s">
        <v>5</v>
      </c>
      <c r="D3930" s="948">
        <v>10537.17</v>
      </c>
    </row>
    <row r="3931" spans="1:4" x14ac:dyDescent="0.25">
      <c r="A3931" s="947">
        <v>98082</v>
      </c>
      <c r="B3931" s="945" t="s">
        <v>29729</v>
      </c>
      <c r="C3931" s="947" t="s">
        <v>5</v>
      </c>
      <c r="D3931" s="948">
        <v>4200.84</v>
      </c>
    </row>
    <row r="3932" spans="1:4" x14ac:dyDescent="0.25">
      <c r="A3932" s="947">
        <v>98083</v>
      </c>
      <c r="B3932" s="945" t="s">
        <v>29730</v>
      </c>
      <c r="C3932" s="947" t="s">
        <v>5</v>
      </c>
      <c r="D3932" s="948">
        <v>5542.72</v>
      </c>
    </row>
    <row r="3933" spans="1:4" x14ac:dyDescent="0.25">
      <c r="A3933" s="947">
        <v>98084</v>
      </c>
      <c r="B3933" s="945" t="s">
        <v>29731</v>
      </c>
      <c r="C3933" s="947" t="s">
        <v>5</v>
      </c>
      <c r="D3933" s="948">
        <v>7779.51</v>
      </c>
    </row>
    <row r="3934" spans="1:4" x14ac:dyDescent="0.25">
      <c r="A3934" s="947">
        <v>98085</v>
      </c>
      <c r="B3934" s="945" t="s">
        <v>29732</v>
      </c>
      <c r="C3934" s="947" t="s">
        <v>5</v>
      </c>
      <c r="D3934" s="948">
        <v>10576.32</v>
      </c>
    </row>
    <row r="3935" spans="1:4" x14ac:dyDescent="0.25">
      <c r="A3935" s="947">
        <v>98087</v>
      </c>
      <c r="B3935" s="945" t="s">
        <v>29734</v>
      </c>
      <c r="C3935" s="947" t="s">
        <v>5</v>
      </c>
      <c r="D3935" s="948">
        <v>12691.83</v>
      </c>
    </row>
    <row r="3936" spans="1:4" x14ac:dyDescent="0.25">
      <c r="A3936" s="947">
        <v>98086</v>
      </c>
      <c r="B3936" s="945" t="s">
        <v>29733</v>
      </c>
      <c r="C3936" s="947" t="s">
        <v>5</v>
      </c>
      <c r="D3936" s="948">
        <v>11924.73</v>
      </c>
    </row>
    <row r="3937" spans="1:4" x14ac:dyDescent="0.25">
      <c r="A3937" s="947">
        <v>98066</v>
      </c>
      <c r="B3937" s="945" t="s">
        <v>29713</v>
      </c>
      <c r="C3937" s="947" t="s">
        <v>5</v>
      </c>
      <c r="D3937" s="948">
        <v>5289.74</v>
      </c>
    </row>
    <row r="3938" spans="1:4" x14ac:dyDescent="0.25">
      <c r="A3938" s="947">
        <v>98067</v>
      </c>
      <c r="B3938" s="945" t="s">
        <v>29714</v>
      </c>
      <c r="C3938" s="947" t="s">
        <v>5</v>
      </c>
      <c r="D3938" s="948">
        <v>7050.66</v>
      </c>
    </row>
    <row r="3939" spans="1:4" x14ac:dyDescent="0.25">
      <c r="A3939" s="947">
        <v>98068</v>
      </c>
      <c r="B3939" s="945" t="s">
        <v>29715</v>
      </c>
      <c r="C3939" s="947" t="s">
        <v>5</v>
      </c>
      <c r="D3939" s="948">
        <v>9965.27</v>
      </c>
    </row>
    <row r="3940" spans="1:4" x14ac:dyDescent="0.25">
      <c r="A3940" s="947">
        <v>98069</v>
      </c>
      <c r="B3940" s="945" t="s">
        <v>29716</v>
      </c>
      <c r="C3940" s="947" t="s">
        <v>5</v>
      </c>
      <c r="D3940" s="948">
        <v>13434.86</v>
      </c>
    </row>
    <row r="3941" spans="1:4" x14ac:dyDescent="0.25">
      <c r="A3941" s="947">
        <v>98071</v>
      </c>
      <c r="B3941" s="945" t="s">
        <v>29718</v>
      </c>
      <c r="C3941" s="947" t="s">
        <v>5</v>
      </c>
      <c r="D3941" s="948">
        <v>16668.61</v>
      </c>
    </row>
    <row r="3942" spans="1:4" x14ac:dyDescent="0.25">
      <c r="A3942" s="947">
        <v>98070</v>
      </c>
      <c r="B3942" s="945" t="s">
        <v>29717</v>
      </c>
      <c r="C3942" s="947" t="s">
        <v>5</v>
      </c>
      <c r="D3942" s="948">
        <v>15327.21</v>
      </c>
    </row>
    <row r="3943" spans="1:4" x14ac:dyDescent="0.25">
      <c r="A3943" s="947">
        <v>104915</v>
      </c>
      <c r="B3943" s="945" t="s">
        <v>28531</v>
      </c>
      <c r="C3943" s="947" t="s">
        <v>113</v>
      </c>
      <c r="D3943" s="948">
        <v>10.86</v>
      </c>
    </row>
    <row r="3944" spans="1:4" x14ac:dyDescent="0.25">
      <c r="A3944" s="947">
        <v>96546</v>
      </c>
      <c r="B3944" s="945" t="s">
        <v>28517</v>
      </c>
      <c r="C3944" s="947" t="s">
        <v>113</v>
      </c>
      <c r="D3944" s="948">
        <v>16.260000000000002</v>
      </c>
    </row>
    <row r="3945" spans="1:4" x14ac:dyDescent="0.25">
      <c r="A3945" s="947">
        <v>96544</v>
      </c>
      <c r="B3945" s="945" t="s">
        <v>28515</v>
      </c>
      <c r="C3945" s="947" t="s">
        <v>113</v>
      </c>
      <c r="D3945" s="948">
        <v>21.49</v>
      </c>
    </row>
    <row r="3946" spans="1:4" x14ac:dyDescent="0.25">
      <c r="A3946" s="947">
        <v>96545</v>
      </c>
      <c r="B3946" s="945" t="s">
        <v>28516</v>
      </c>
      <c r="C3946" s="947" t="s">
        <v>113</v>
      </c>
      <c r="D3946" s="948">
        <v>18.89</v>
      </c>
    </row>
    <row r="3947" spans="1:4" x14ac:dyDescent="0.25">
      <c r="A3947" s="947">
        <v>96543</v>
      </c>
      <c r="B3947" s="945" t="s">
        <v>28442</v>
      </c>
      <c r="C3947" s="947" t="s">
        <v>113</v>
      </c>
      <c r="D3947" s="948">
        <v>24.58</v>
      </c>
    </row>
    <row r="3948" spans="1:4" x14ac:dyDescent="0.25">
      <c r="A3948" s="947">
        <v>104922</v>
      </c>
      <c r="B3948" s="945" t="s">
        <v>28537</v>
      </c>
      <c r="C3948" s="947" t="s">
        <v>113</v>
      </c>
      <c r="D3948" s="948">
        <v>12.24</v>
      </c>
    </row>
    <row r="3949" spans="1:4" x14ac:dyDescent="0.25">
      <c r="A3949" s="947">
        <v>104920</v>
      </c>
      <c r="B3949" s="945" t="s">
        <v>28535</v>
      </c>
      <c r="C3949" s="947" t="s">
        <v>113</v>
      </c>
      <c r="D3949" s="948">
        <v>12.2</v>
      </c>
    </row>
    <row r="3950" spans="1:4" x14ac:dyDescent="0.25">
      <c r="A3950" s="947">
        <v>104921</v>
      </c>
      <c r="B3950" s="945" t="s">
        <v>28536</v>
      </c>
      <c r="C3950" s="947" t="s">
        <v>113</v>
      </c>
      <c r="D3950" s="948">
        <v>11.31</v>
      </c>
    </row>
    <row r="3951" spans="1:4" x14ac:dyDescent="0.25">
      <c r="A3951" s="947">
        <v>104919</v>
      </c>
      <c r="B3951" s="945" t="s">
        <v>28534</v>
      </c>
      <c r="C3951" s="947" t="s">
        <v>113</v>
      </c>
      <c r="D3951" s="948">
        <v>14.49</v>
      </c>
    </row>
    <row r="3952" spans="1:4" x14ac:dyDescent="0.25">
      <c r="A3952" s="947">
        <v>104917</v>
      </c>
      <c r="B3952" s="945" t="s">
        <v>28532</v>
      </c>
      <c r="C3952" s="947" t="s">
        <v>113</v>
      </c>
      <c r="D3952" s="948">
        <v>18.18</v>
      </c>
    </row>
    <row r="3953" spans="1:4" x14ac:dyDescent="0.25">
      <c r="A3953" s="947">
        <v>104918</v>
      </c>
      <c r="B3953" s="945" t="s">
        <v>28533</v>
      </c>
      <c r="C3953" s="947" t="s">
        <v>113</v>
      </c>
      <c r="D3953" s="948">
        <v>16.47</v>
      </c>
    </row>
    <row r="3954" spans="1:4" x14ac:dyDescent="0.25">
      <c r="A3954" s="947">
        <v>104916</v>
      </c>
      <c r="B3954" s="945" t="s">
        <v>28570</v>
      </c>
      <c r="C3954" s="947" t="s">
        <v>113</v>
      </c>
      <c r="D3954" s="948">
        <v>20.190000000000001</v>
      </c>
    </row>
    <row r="3955" spans="1:4" x14ac:dyDescent="0.25">
      <c r="A3955" s="947">
        <v>96557</v>
      </c>
      <c r="B3955" s="945" t="s">
        <v>28551</v>
      </c>
      <c r="C3955" s="947" t="s">
        <v>20</v>
      </c>
      <c r="D3955" s="948">
        <v>720.57</v>
      </c>
    </row>
    <row r="3956" spans="1:4" x14ac:dyDescent="0.25">
      <c r="A3956" s="947">
        <v>96555</v>
      </c>
      <c r="B3956" s="945" t="s">
        <v>28549</v>
      </c>
      <c r="C3956" s="947" t="s">
        <v>20</v>
      </c>
      <c r="D3956" s="948">
        <v>777.89</v>
      </c>
    </row>
    <row r="3957" spans="1:4" x14ac:dyDescent="0.25">
      <c r="A3957" s="947">
        <v>104924</v>
      </c>
      <c r="B3957" s="945" t="s">
        <v>28572</v>
      </c>
      <c r="C3957" s="947" t="s">
        <v>20</v>
      </c>
      <c r="D3957" s="948">
        <v>746.55</v>
      </c>
    </row>
    <row r="3958" spans="1:4" x14ac:dyDescent="0.25">
      <c r="A3958" s="947">
        <v>104923</v>
      </c>
      <c r="B3958" s="945" t="s">
        <v>28571</v>
      </c>
      <c r="C3958" s="947" t="s">
        <v>20</v>
      </c>
      <c r="D3958" s="948">
        <v>849.23</v>
      </c>
    </row>
    <row r="3959" spans="1:4" x14ac:dyDescent="0.25">
      <c r="A3959" s="947">
        <v>96558</v>
      </c>
      <c r="B3959" s="945" t="s">
        <v>28552</v>
      </c>
      <c r="C3959" s="947" t="s">
        <v>20</v>
      </c>
      <c r="D3959" s="948">
        <v>759.16</v>
      </c>
    </row>
    <row r="3960" spans="1:4" x14ac:dyDescent="0.25">
      <c r="A3960" s="947">
        <v>96556</v>
      </c>
      <c r="B3960" s="945" t="s">
        <v>28550</v>
      </c>
      <c r="C3960" s="947" t="s">
        <v>20</v>
      </c>
      <c r="D3960" s="948">
        <v>985.64</v>
      </c>
    </row>
    <row r="3961" spans="1:4" x14ac:dyDescent="0.25">
      <c r="A3961" s="947">
        <v>96523</v>
      </c>
      <c r="B3961" s="945" t="s">
        <v>29848</v>
      </c>
      <c r="C3961" s="947" t="s">
        <v>20</v>
      </c>
      <c r="D3961" s="948">
        <v>133.65</v>
      </c>
    </row>
    <row r="3962" spans="1:4" x14ac:dyDescent="0.25">
      <c r="A3962" s="947">
        <v>96522</v>
      </c>
      <c r="B3962" s="945" t="s">
        <v>29847</v>
      </c>
      <c r="C3962" s="947" t="s">
        <v>20</v>
      </c>
      <c r="D3962" s="948">
        <v>202.07</v>
      </c>
    </row>
    <row r="3963" spans="1:4" x14ac:dyDescent="0.25">
      <c r="A3963" s="947">
        <v>96527</v>
      </c>
      <c r="B3963" s="945" t="s">
        <v>29852</v>
      </c>
      <c r="C3963" s="947" t="s">
        <v>20</v>
      </c>
      <c r="D3963" s="948">
        <v>147.06</v>
      </c>
    </row>
    <row r="3964" spans="1:4" x14ac:dyDescent="0.25">
      <c r="A3964" s="947">
        <v>96526</v>
      </c>
      <c r="B3964" s="945" t="s">
        <v>29851</v>
      </c>
      <c r="C3964" s="947" t="s">
        <v>20</v>
      </c>
      <c r="D3964" s="948">
        <v>289.08999999999997</v>
      </c>
    </row>
    <row r="3965" spans="1:4" x14ac:dyDescent="0.25">
      <c r="A3965" s="947">
        <v>96521</v>
      </c>
      <c r="B3965" s="945" t="s">
        <v>29846</v>
      </c>
      <c r="C3965" s="947" t="s">
        <v>20</v>
      </c>
      <c r="D3965" s="948">
        <v>47.65</v>
      </c>
    </row>
    <row r="3966" spans="1:4" x14ac:dyDescent="0.25">
      <c r="A3966" s="947">
        <v>96520</v>
      </c>
      <c r="B3966" s="945" t="s">
        <v>29845</v>
      </c>
      <c r="C3966" s="947" t="s">
        <v>20</v>
      </c>
      <c r="D3966" s="948">
        <v>114.85</v>
      </c>
    </row>
    <row r="3967" spans="1:4" x14ac:dyDescent="0.25">
      <c r="A3967" s="947">
        <v>96525</v>
      </c>
      <c r="B3967" s="945" t="s">
        <v>29850</v>
      </c>
      <c r="C3967" s="947" t="s">
        <v>20</v>
      </c>
      <c r="D3967" s="948">
        <v>66.47</v>
      </c>
    </row>
    <row r="3968" spans="1:4" x14ac:dyDescent="0.25">
      <c r="A3968" s="947">
        <v>96524</v>
      </c>
      <c r="B3968" s="945" t="s">
        <v>29849</v>
      </c>
      <c r="C3968" s="947" t="s">
        <v>20</v>
      </c>
      <c r="D3968" s="948">
        <v>199.84</v>
      </c>
    </row>
    <row r="3969" spans="1:4" x14ac:dyDescent="0.25">
      <c r="A3969" s="947">
        <v>96537</v>
      </c>
      <c r="B3969" s="945" t="s">
        <v>28436</v>
      </c>
      <c r="C3969" s="947" t="s">
        <v>3</v>
      </c>
      <c r="D3969" s="948">
        <v>219.17</v>
      </c>
    </row>
    <row r="3970" spans="1:4" x14ac:dyDescent="0.25">
      <c r="A3970" s="947">
        <v>96540</v>
      </c>
      <c r="B3970" s="945" t="s">
        <v>28439</v>
      </c>
      <c r="C3970" s="947" t="s">
        <v>3</v>
      </c>
      <c r="D3970" s="948">
        <v>160.6</v>
      </c>
    </row>
    <row r="3971" spans="1:4" x14ac:dyDescent="0.25">
      <c r="A3971" s="947">
        <v>96528</v>
      </c>
      <c r="B3971" s="945" t="s">
        <v>29853</v>
      </c>
      <c r="C3971" s="947" t="s">
        <v>3</v>
      </c>
      <c r="D3971" s="948">
        <v>184.54</v>
      </c>
    </row>
    <row r="3972" spans="1:4" x14ac:dyDescent="0.25">
      <c r="A3972" s="947">
        <v>96531</v>
      </c>
      <c r="B3972" s="945" t="s">
        <v>28430</v>
      </c>
      <c r="C3972" s="947" t="s">
        <v>3</v>
      </c>
      <c r="D3972" s="948">
        <v>128.02000000000001</v>
      </c>
    </row>
    <row r="3973" spans="1:4" x14ac:dyDescent="0.25">
      <c r="A3973" s="947">
        <v>96534</v>
      </c>
      <c r="B3973" s="945" t="s">
        <v>28433</v>
      </c>
      <c r="C3973" s="947" t="s">
        <v>3</v>
      </c>
      <c r="D3973" s="948">
        <v>98.59</v>
      </c>
    </row>
    <row r="3974" spans="1:4" x14ac:dyDescent="0.25">
      <c r="A3974" s="947">
        <v>104928</v>
      </c>
      <c r="B3974" s="945" t="s">
        <v>28450</v>
      </c>
      <c r="C3974" s="947" t="s">
        <v>3</v>
      </c>
      <c r="D3974" s="948">
        <v>180.04</v>
      </c>
    </row>
    <row r="3975" spans="1:4" x14ac:dyDescent="0.25">
      <c r="A3975" s="947">
        <v>104929</v>
      </c>
      <c r="B3975" s="945" t="s">
        <v>28451</v>
      </c>
      <c r="C3975" s="947" t="s">
        <v>3</v>
      </c>
      <c r="D3975" s="948">
        <v>112.45</v>
      </c>
    </row>
    <row r="3976" spans="1:4" x14ac:dyDescent="0.25">
      <c r="A3976" s="947">
        <v>104925</v>
      </c>
      <c r="B3976" s="945" t="s">
        <v>28447</v>
      </c>
      <c r="C3976" s="947" t="s">
        <v>3</v>
      </c>
      <c r="D3976" s="948">
        <v>187.61</v>
      </c>
    </row>
    <row r="3977" spans="1:4" x14ac:dyDescent="0.25">
      <c r="A3977" s="947">
        <v>104926</v>
      </c>
      <c r="B3977" s="945" t="s">
        <v>28448</v>
      </c>
      <c r="C3977" s="947" t="s">
        <v>3</v>
      </c>
      <c r="D3977" s="948">
        <v>123.84</v>
      </c>
    </row>
    <row r="3978" spans="1:4" x14ac:dyDescent="0.25">
      <c r="A3978" s="947">
        <v>104927</v>
      </c>
      <c r="B3978" s="945" t="s">
        <v>28449</v>
      </c>
      <c r="C3978" s="947" t="s">
        <v>3</v>
      </c>
      <c r="D3978" s="948">
        <v>90.7</v>
      </c>
    </row>
    <row r="3979" spans="1:4" x14ac:dyDescent="0.25">
      <c r="A3979" s="947">
        <v>96538</v>
      </c>
      <c r="B3979" s="945" t="s">
        <v>28437</v>
      </c>
      <c r="C3979" s="947" t="s">
        <v>3</v>
      </c>
      <c r="D3979" s="948">
        <v>306.56</v>
      </c>
    </row>
    <row r="3980" spans="1:4" x14ac:dyDescent="0.25">
      <c r="A3980" s="947">
        <v>96541</v>
      </c>
      <c r="B3980" s="945" t="s">
        <v>28440</v>
      </c>
      <c r="C3980" s="947" t="s">
        <v>3</v>
      </c>
      <c r="D3980" s="948">
        <v>231.28</v>
      </c>
    </row>
    <row r="3981" spans="1:4" x14ac:dyDescent="0.25">
      <c r="A3981" s="947">
        <v>96529</v>
      </c>
      <c r="B3981" s="945" t="s">
        <v>28428</v>
      </c>
      <c r="C3981" s="947" t="s">
        <v>3</v>
      </c>
      <c r="D3981" s="948">
        <v>322.98</v>
      </c>
    </row>
    <row r="3982" spans="1:4" x14ac:dyDescent="0.25">
      <c r="A3982" s="947">
        <v>96532</v>
      </c>
      <c r="B3982" s="945" t="s">
        <v>28431</v>
      </c>
      <c r="C3982" s="947" t="s">
        <v>3</v>
      </c>
      <c r="D3982" s="948">
        <v>224.02</v>
      </c>
    </row>
    <row r="3983" spans="1:4" x14ac:dyDescent="0.25">
      <c r="A3983" s="947">
        <v>96535</v>
      </c>
      <c r="B3983" s="945" t="s">
        <v>28434</v>
      </c>
      <c r="C3983" s="947" t="s">
        <v>3</v>
      </c>
      <c r="D3983" s="948">
        <v>172.55</v>
      </c>
    </row>
    <row r="3984" spans="1:4" x14ac:dyDescent="0.25">
      <c r="A3984" s="947">
        <v>96539</v>
      </c>
      <c r="B3984" s="945" t="s">
        <v>28438</v>
      </c>
      <c r="C3984" s="947" t="s">
        <v>3</v>
      </c>
      <c r="D3984" s="948">
        <v>156.25</v>
      </c>
    </row>
    <row r="3985" spans="1:4" x14ac:dyDescent="0.25">
      <c r="A3985" s="947">
        <v>96542</v>
      </c>
      <c r="B3985" s="945" t="s">
        <v>28441</v>
      </c>
      <c r="C3985" s="947" t="s">
        <v>3</v>
      </c>
      <c r="D3985" s="948">
        <v>120.77</v>
      </c>
    </row>
    <row r="3986" spans="1:4" x14ac:dyDescent="0.25">
      <c r="A3986" s="947">
        <v>96530</v>
      </c>
      <c r="B3986" s="945" t="s">
        <v>28429</v>
      </c>
      <c r="C3986" s="947" t="s">
        <v>3</v>
      </c>
      <c r="D3986" s="948">
        <v>167.84</v>
      </c>
    </row>
    <row r="3987" spans="1:4" x14ac:dyDescent="0.25">
      <c r="A3987" s="947">
        <v>96533</v>
      </c>
      <c r="B3987" s="945" t="s">
        <v>28432</v>
      </c>
      <c r="C3987" s="947" t="s">
        <v>3</v>
      </c>
      <c r="D3987" s="948">
        <v>113.24</v>
      </c>
    </row>
    <row r="3988" spans="1:4" x14ac:dyDescent="0.25">
      <c r="A3988" s="947">
        <v>96536</v>
      </c>
      <c r="B3988" s="945" t="s">
        <v>28435</v>
      </c>
      <c r="C3988" s="947" t="s">
        <v>3</v>
      </c>
      <c r="D3988" s="948">
        <v>84.8</v>
      </c>
    </row>
    <row r="3989" spans="1:4" x14ac:dyDescent="0.25">
      <c r="A3989" s="947">
        <v>105518</v>
      </c>
      <c r="B3989" s="945" t="s">
        <v>50979</v>
      </c>
      <c r="C3989" s="947" t="s">
        <v>3</v>
      </c>
      <c r="D3989" s="948">
        <v>0</v>
      </c>
    </row>
    <row r="3990" spans="1:4" x14ac:dyDescent="0.25">
      <c r="A3990" s="947">
        <v>105517</v>
      </c>
      <c r="B3990" s="945" t="s">
        <v>50980</v>
      </c>
      <c r="C3990" s="947" t="s">
        <v>3</v>
      </c>
      <c r="D3990" s="948">
        <v>0</v>
      </c>
    </row>
    <row r="3991" spans="1:4" x14ac:dyDescent="0.25">
      <c r="A3991" s="947">
        <v>105520</v>
      </c>
      <c r="B3991" s="945" t="s">
        <v>50981</v>
      </c>
      <c r="C3991" s="947" t="s">
        <v>3</v>
      </c>
      <c r="D3991" s="948">
        <v>0</v>
      </c>
    </row>
    <row r="3992" spans="1:4" x14ac:dyDescent="0.25">
      <c r="A3992" s="947">
        <v>105519</v>
      </c>
      <c r="B3992" s="945" t="s">
        <v>50982</v>
      </c>
      <c r="C3992" s="947" t="s">
        <v>3</v>
      </c>
      <c r="D3992" s="948">
        <v>0</v>
      </c>
    </row>
    <row r="3993" spans="1:4" x14ac:dyDescent="0.25">
      <c r="A3993" s="947">
        <v>101793</v>
      </c>
      <c r="B3993" s="945" t="s">
        <v>25543</v>
      </c>
      <c r="C3993" s="947" t="s">
        <v>20</v>
      </c>
      <c r="D3993" s="948">
        <v>30.64</v>
      </c>
    </row>
    <row r="3994" spans="1:4" x14ac:dyDescent="0.25">
      <c r="A3994" s="947">
        <v>101792</v>
      </c>
      <c r="B3994" s="945" t="s">
        <v>25542</v>
      </c>
      <c r="C3994" s="947" t="s">
        <v>20</v>
      </c>
      <c r="D3994" s="948">
        <v>20.65</v>
      </c>
    </row>
    <row r="3995" spans="1:4" x14ac:dyDescent="0.25">
      <c r="A3995" s="947">
        <v>92272</v>
      </c>
      <c r="B3995" s="945" t="s">
        <v>25455</v>
      </c>
      <c r="C3995" s="947" t="s">
        <v>4</v>
      </c>
      <c r="D3995" s="948">
        <v>39.479999999999997</v>
      </c>
    </row>
    <row r="3996" spans="1:4" x14ac:dyDescent="0.25">
      <c r="A3996" s="947">
        <v>101791</v>
      </c>
      <c r="B3996" s="945" t="s">
        <v>25541</v>
      </c>
      <c r="C3996" s="947" t="s">
        <v>4</v>
      </c>
      <c r="D3996" s="948">
        <v>27.58</v>
      </c>
    </row>
    <row r="3997" spans="1:4" x14ac:dyDescent="0.25">
      <c r="A3997" s="947">
        <v>92273</v>
      </c>
      <c r="B3997" s="945" t="s">
        <v>25456</v>
      </c>
      <c r="C3997" s="947" t="s">
        <v>4</v>
      </c>
      <c r="D3997" s="948">
        <v>17.27</v>
      </c>
    </row>
    <row r="3998" spans="1:4" x14ac:dyDescent="0.25">
      <c r="A3998" s="947">
        <v>92268</v>
      </c>
      <c r="B3998" s="945" t="s">
        <v>25451</v>
      </c>
      <c r="C3998" s="947" t="s">
        <v>3</v>
      </c>
      <c r="D3998" s="948">
        <v>83.11</v>
      </c>
    </row>
    <row r="3999" spans="1:4" x14ac:dyDescent="0.25">
      <c r="A3999" s="947">
        <v>92267</v>
      </c>
      <c r="B3999" s="945" t="s">
        <v>25450</v>
      </c>
      <c r="C3999" s="947" t="s">
        <v>3</v>
      </c>
      <c r="D3999" s="948">
        <v>49.69</v>
      </c>
    </row>
    <row r="4000" spans="1:4" x14ac:dyDescent="0.25">
      <c r="A4000" s="947">
        <v>92271</v>
      </c>
      <c r="B4000" s="945" t="s">
        <v>25454</v>
      </c>
      <c r="C4000" s="947" t="s">
        <v>3</v>
      </c>
      <c r="D4000" s="948">
        <v>126.36</v>
      </c>
    </row>
    <row r="4001" spans="1:4" x14ac:dyDescent="0.25">
      <c r="A4001" s="947">
        <v>92264</v>
      </c>
      <c r="B4001" s="945" t="s">
        <v>25447</v>
      </c>
      <c r="C4001" s="947" t="s">
        <v>3</v>
      </c>
      <c r="D4001" s="948">
        <v>222.11</v>
      </c>
    </row>
    <row r="4002" spans="1:4" x14ac:dyDescent="0.25">
      <c r="A4002" s="947">
        <v>92263</v>
      </c>
      <c r="B4002" s="945" t="s">
        <v>25446</v>
      </c>
      <c r="C4002" s="947" t="s">
        <v>3</v>
      </c>
      <c r="D4002" s="948">
        <v>179.59</v>
      </c>
    </row>
    <row r="4003" spans="1:4" x14ac:dyDescent="0.25">
      <c r="A4003" s="947">
        <v>92269</v>
      </c>
      <c r="B4003" s="945" t="s">
        <v>25452</v>
      </c>
      <c r="C4003" s="947" t="s">
        <v>3</v>
      </c>
      <c r="D4003" s="948">
        <v>144.91999999999999</v>
      </c>
    </row>
    <row r="4004" spans="1:4" x14ac:dyDescent="0.25">
      <c r="A4004" s="947">
        <v>92270</v>
      </c>
      <c r="B4004" s="945" t="s">
        <v>25453</v>
      </c>
      <c r="C4004" s="947" t="s">
        <v>3</v>
      </c>
      <c r="D4004" s="948">
        <v>208.45</v>
      </c>
    </row>
    <row r="4005" spans="1:4" x14ac:dyDescent="0.25">
      <c r="A4005" s="947">
        <v>92266</v>
      </c>
      <c r="B4005" s="945" t="s">
        <v>25449</v>
      </c>
      <c r="C4005" s="947" t="s">
        <v>3</v>
      </c>
      <c r="D4005" s="948">
        <v>168.25</v>
      </c>
    </row>
    <row r="4006" spans="1:4" x14ac:dyDescent="0.25">
      <c r="A4006" s="947">
        <v>92265</v>
      </c>
      <c r="B4006" s="945" t="s">
        <v>25448</v>
      </c>
      <c r="C4006" s="947" t="s">
        <v>3</v>
      </c>
      <c r="D4006" s="948">
        <v>131.78</v>
      </c>
    </row>
    <row r="4007" spans="1:4" x14ac:dyDescent="0.25">
      <c r="A4007" s="947">
        <v>92524</v>
      </c>
      <c r="B4007" s="945" t="s">
        <v>28427</v>
      </c>
      <c r="C4007" s="947" t="s">
        <v>3</v>
      </c>
      <c r="D4007" s="948">
        <v>97.26</v>
      </c>
    </row>
    <row r="4008" spans="1:4" x14ac:dyDescent="0.25">
      <c r="A4008" s="947">
        <v>92528</v>
      </c>
      <c r="B4008" s="945" t="s">
        <v>25533</v>
      </c>
      <c r="C4008" s="947" t="s">
        <v>3</v>
      </c>
      <c r="D4008" s="948">
        <v>93.13</v>
      </c>
    </row>
    <row r="4009" spans="1:4" x14ac:dyDescent="0.25">
      <c r="A4009" s="947">
        <v>92532</v>
      </c>
      <c r="B4009" s="945" t="s">
        <v>25536</v>
      </c>
      <c r="C4009" s="947" t="s">
        <v>3</v>
      </c>
      <c r="D4009" s="948">
        <v>89.52</v>
      </c>
    </row>
    <row r="4010" spans="1:4" x14ac:dyDescent="0.25">
      <c r="A4010" s="947">
        <v>92536</v>
      </c>
      <c r="B4010" s="945" t="s">
        <v>25538</v>
      </c>
      <c r="C4010" s="947" t="s">
        <v>3</v>
      </c>
      <c r="D4010" s="948">
        <v>82.68</v>
      </c>
    </row>
    <row r="4011" spans="1:4" x14ac:dyDescent="0.25">
      <c r="A4011" s="947">
        <v>92508</v>
      </c>
      <c r="B4011" s="945" t="s">
        <v>25523</v>
      </c>
      <c r="C4011" s="947" t="s">
        <v>3</v>
      </c>
      <c r="D4011" s="948">
        <v>129.04</v>
      </c>
    </row>
    <row r="4012" spans="1:4" x14ac:dyDescent="0.25">
      <c r="A4012" s="947">
        <v>92512</v>
      </c>
      <c r="B4012" s="945" t="s">
        <v>25525</v>
      </c>
      <c r="C4012" s="947" t="s">
        <v>3</v>
      </c>
      <c r="D4012" s="948">
        <v>113.3</v>
      </c>
    </row>
    <row r="4013" spans="1:4" x14ac:dyDescent="0.25">
      <c r="A4013" s="947">
        <v>92515</v>
      </c>
      <c r="B4013" s="945" t="s">
        <v>25527</v>
      </c>
      <c r="C4013" s="947" t="s">
        <v>3</v>
      </c>
      <c r="D4013" s="948">
        <v>104.8</v>
      </c>
    </row>
    <row r="4014" spans="1:4" x14ac:dyDescent="0.25">
      <c r="A4014" s="947">
        <v>92520</v>
      </c>
      <c r="B4014" s="945" t="s">
        <v>25529</v>
      </c>
      <c r="C4014" s="947" t="s">
        <v>3</v>
      </c>
      <c r="D4014" s="948">
        <v>98.86</v>
      </c>
    </row>
    <row r="4015" spans="1:4" x14ac:dyDescent="0.25">
      <c r="A4015" s="947">
        <v>92526</v>
      </c>
      <c r="B4015" s="945" t="s">
        <v>25531</v>
      </c>
      <c r="C4015" s="947" t="s">
        <v>3</v>
      </c>
      <c r="D4015" s="948">
        <v>50.3</v>
      </c>
    </row>
    <row r="4016" spans="1:4" x14ac:dyDescent="0.25">
      <c r="A4016" s="947">
        <v>92530</v>
      </c>
      <c r="B4016" s="945" t="s">
        <v>25534</v>
      </c>
      <c r="C4016" s="947" t="s">
        <v>3</v>
      </c>
      <c r="D4016" s="948">
        <v>47.43</v>
      </c>
    </row>
    <row r="4017" spans="1:4" x14ac:dyDescent="0.25">
      <c r="A4017" s="947">
        <v>92534</v>
      </c>
      <c r="B4017" s="945" t="s">
        <v>25537</v>
      </c>
      <c r="C4017" s="947" t="s">
        <v>3</v>
      </c>
      <c r="D4017" s="948">
        <v>44.96</v>
      </c>
    </row>
    <row r="4018" spans="1:4" x14ac:dyDescent="0.25">
      <c r="A4018" s="947">
        <v>92538</v>
      </c>
      <c r="B4018" s="945" t="s">
        <v>25539</v>
      </c>
      <c r="C4018" s="947" t="s">
        <v>3</v>
      </c>
      <c r="D4018" s="948">
        <v>40.119999999999997</v>
      </c>
    </row>
    <row r="4019" spans="1:4" x14ac:dyDescent="0.25">
      <c r="A4019" s="947">
        <v>103760</v>
      </c>
      <c r="B4019" s="945" t="s">
        <v>28443</v>
      </c>
      <c r="C4019" s="947" t="s">
        <v>3</v>
      </c>
      <c r="D4019" s="948">
        <v>136.59</v>
      </c>
    </row>
    <row r="4020" spans="1:4" x14ac:dyDescent="0.25">
      <c r="A4020" s="947">
        <v>103761</v>
      </c>
      <c r="B4020" s="945" t="s">
        <v>28444</v>
      </c>
      <c r="C4020" s="947" t="s">
        <v>3</v>
      </c>
      <c r="D4020" s="948">
        <v>95.23</v>
      </c>
    </row>
    <row r="4021" spans="1:4" x14ac:dyDescent="0.25">
      <c r="A4021" s="947">
        <v>103762</v>
      </c>
      <c r="B4021" s="945" t="s">
        <v>28445</v>
      </c>
      <c r="C4021" s="947" t="s">
        <v>3</v>
      </c>
      <c r="D4021" s="948">
        <v>82.36</v>
      </c>
    </row>
    <row r="4022" spans="1:4" x14ac:dyDescent="0.25">
      <c r="A4022" s="947">
        <v>103763</v>
      </c>
      <c r="B4022" s="945" t="s">
        <v>28446</v>
      </c>
      <c r="C4022" s="947" t="s">
        <v>3</v>
      </c>
      <c r="D4022" s="948">
        <v>73.09</v>
      </c>
    </row>
    <row r="4023" spans="1:4" x14ac:dyDescent="0.25">
      <c r="A4023" s="947">
        <v>92510</v>
      </c>
      <c r="B4023" s="945" t="s">
        <v>25524</v>
      </c>
      <c r="C4023" s="947" t="s">
        <v>3</v>
      </c>
      <c r="D4023" s="948">
        <v>76.02</v>
      </c>
    </row>
    <row r="4024" spans="1:4" x14ac:dyDescent="0.25">
      <c r="A4024" s="947">
        <v>92514</v>
      </c>
      <c r="B4024" s="945" t="s">
        <v>25526</v>
      </c>
      <c r="C4024" s="947" t="s">
        <v>3</v>
      </c>
      <c r="D4024" s="948">
        <v>61.94</v>
      </c>
    </row>
    <row r="4025" spans="1:4" x14ac:dyDescent="0.25">
      <c r="A4025" s="947">
        <v>92518</v>
      </c>
      <c r="B4025" s="945" t="s">
        <v>25528</v>
      </c>
      <c r="C4025" s="947" t="s">
        <v>3</v>
      </c>
      <c r="D4025" s="948">
        <v>55.04</v>
      </c>
    </row>
    <row r="4026" spans="1:4" x14ac:dyDescent="0.25">
      <c r="A4026" s="947">
        <v>92522</v>
      </c>
      <c r="B4026" s="945" t="s">
        <v>25530</v>
      </c>
      <c r="C4026" s="947" t="s">
        <v>3</v>
      </c>
      <c r="D4026" s="948">
        <v>50.55</v>
      </c>
    </row>
    <row r="4027" spans="1:4" x14ac:dyDescent="0.25">
      <c r="A4027" s="947">
        <v>92482</v>
      </c>
      <c r="B4027" s="945" t="s">
        <v>25510</v>
      </c>
      <c r="C4027" s="947" t="s">
        <v>3</v>
      </c>
      <c r="D4027" s="948">
        <v>418.22</v>
      </c>
    </row>
    <row r="4028" spans="1:4" x14ac:dyDescent="0.25">
      <c r="A4028" s="947">
        <v>92484</v>
      </c>
      <c r="B4028" s="945" t="s">
        <v>25511</v>
      </c>
      <c r="C4028" s="947" t="s">
        <v>3</v>
      </c>
      <c r="D4028" s="948">
        <v>292.86</v>
      </c>
    </row>
    <row r="4029" spans="1:4" x14ac:dyDescent="0.25">
      <c r="A4029" s="947">
        <v>92486</v>
      </c>
      <c r="B4029" s="945" t="s">
        <v>25512</v>
      </c>
      <c r="C4029" s="947" t="s">
        <v>3</v>
      </c>
      <c r="D4029" s="948">
        <v>211.81</v>
      </c>
    </row>
    <row r="4030" spans="1:4" x14ac:dyDescent="0.25">
      <c r="A4030" s="947">
        <v>92492</v>
      </c>
      <c r="B4030" s="945" t="s">
        <v>25515</v>
      </c>
      <c r="C4030" s="947" t="s">
        <v>3</v>
      </c>
      <c r="D4030" s="948">
        <v>135.08000000000001</v>
      </c>
    </row>
    <row r="4031" spans="1:4" x14ac:dyDescent="0.25">
      <c r="A4031" s="947">
        <v>92496</v>
      </c>
      <c r="B4031" s="945" t="s">
        <v>25517</v>
      </c>
      <c r="C4031" s="947" t="s">
        <v>3</v>
      </c>
      <c r="D4031" s="948">
        <v>129.07</v>
      </c>
    </row>
    <row r="4032" spans="1:4" x14ac:dyDescent="0.25">
      <c r="A4032" s="947">
        <v>92500</v>
      </c>
      <c r="B4032" s="945" t="s">
        <v>25519</v>
      </c>
      <c r="C4032" s="947" t="s">
        <v>3</v>
      </c>
      <c r="D4032" s="948">
        <v>124</v>
      </c>
    </row>
    <row r="4033" spans="1:4" x14ac:dyDescent="0.25">
      <c r="A4033" s="947">
        <v>92504</v>
      </c>
      <c r="B4033" s="945" t="s">
        <v>25521</v>
      </c>
      <c r="C4033" s="947" t="s">
        <v>3</v>
      </c>
      <c r="D4033" s="948">
        <v>114.88</v>
      </c>
    </row>
    <row r="4034" spans="1:4" x14ac:dyDescent="0.25">
      <c r="A4034" s="947">
        <v>92488</v>
      </c>
      <c r="B4034" s="945" t="s">
        <v>25513</v>
      </c>
      <c r="C4034" s="947" t="s">
        <v>3</v>
      </c>
      <c r="D4034" s="948">
        <v>142.15</v>
      </c>
    </row>
    <row r="4035" spans="1:4" x14ac:dyDescent="0.25">
      <c r="A4035" s="947">
        <v>92494</v>
      </c>
      <c r="B4035" s="945" t="s">
        <v>25516</v>
      </c>
      <c r="C4035" s="947" t="s">
        <v>3</v>
      </c>
      <c r="D4035" s="948">
        <v>86.31</v>
      </c>
    </row>
    <row r="4036" spans="1:4" x14ac:dyDescent="0.25">
      <c r="A4036" s="947">
        <v>92498</v>
      </c>
      <c r="B4036" s="945" t="s">
        <v>25518</v>
      </c>
      <c r="C4036" s="947" t="s">
        <v>3</v>
      </c>
      <c r="D4036" s="948">
        <v>81.62</v>
      </c>
    </row>
    <row r="4037" spans="1:4" x14ac:dyDescent="0.25">
      <c r="A4037" s="947">
        <v>92502</v>
      </c>
      <c r="B4037" s="945" t="s">
        <v>25520</v>
      </c>
      <c r="C4037" s="947" t="s">
        <v>3</v>
      </c>
      <c r="D4037" s="948">
        <v>77.849999999999994</v>
      </c>
    </row>
    <row r="4038" spans="1:4" x14ac:dyDescent="0.25">
      <c r="A4038" s="947">
        <v>92506</v>
      </c>
      <c r="B4038" s="945" t="s">
        <v>25522</v>
      </c>
      <c r="C4038" s="947" t="s">
        <v>3</v>
      </c>
      <c r="D4038" s="948">
        <v>70.959999999999994</v>
      </c>
    </row>
    <row r="4039" spans="1:4" x14ac:dyDescent="0.25">
      <c r="A4039" s="947">
        <v>92490</v>
      </c>
      <c r="B4039" s="945" t="s">
        <v>25514</v>
      </c>
      <c r="C4039" s="947" t="s">
        <v>3</v>
      </c>
      <c r="D4039" s="948">
        <v>91.82</v>
      </c>
    </row>
    <row r="4040" spans="1:4" x14ac:dyDescent="0.25">
      <c r="A4040" s="947">
        <v>92433</v>
      </c>
      <c r="B4040" s="945" t="s">
        <v>25469</v>
      </c>
      <c r="C4040" s="947" t="s">
        <v>3</v>
      </c>
      <c r="D4040" s="948">
        <v>96.23</v>
      </c>
    </row>
    <row r="4041" spans="1:4" x14ac:dyDescent="0.25">
      <c r="A4041" s="947">
        <v>92437</v>
      </c>
      <c r="B4041" s="945" t="s">
        <v>25471</v>
      </c>
      <c r="C4041" s="947" t="s">
        <v>3</v>
      </c>
      <c r="D4041" s="948">
        <v>92.1</v>
      </c>
    </row>
    <row r="4042" spans="1:4" x14ac:dyDescent="0.25">
      <c r="A4042" s="947">
        <v>92441</v>
      </c>
      <c r="B4042" s="945" t="s">
        <v>25473</v>
      </c>
      <c r="C4042" s="947" t="s">
        <v>3</v>
      </c>
      <c r="D4042" s="948">
        <v>89.16</v>
      </c>
    </row>
    <row r="4043" spans="1:4" x14ac:dyDescent="0.25">
      <c r="A4043" s="947">
        <v>92445</v>
      </c>
      <c r="B4043" s="945" t="s">
        <v>25475</v>
      </c>
      <c r="C4043" s="947" t="s">
        <v>3</v>
      </c>
      <c r="D4043" s="948">
        <v>83.32</v>
      </c>
    </row>
    <row r="4044" spans="1:4" x14ac:dyDescent="0.25">
      <c r="A4044" s="947">
        <v>92417</v>
      </c>
      <c r="B4044" s="945" t="s">
        <v>25461</v>
      </c>
      <c r="C4044" s="947" t="s">
        <v>3</v>
      </c>
      <c r="D4044" s="948">
        <v>201.56</v>
      </c>
    </row>
    <row r="4045" spans="1:4" x14ac:dyDescent="0.25">
      <c r="A4045" s="947">
        <v>92421</v>
      </c>
      <c r="B4045" s="945" t="s">
        <v>25463</v>
      </c>
      <c r="C4045" s="947" t="s">
        <v>3</v>
      </c>
      <c r="D4045" s="948">
        <v>135.27000000000001</v>
      </c>
    </row>
    <row r="4046" spans="1:4" x14ac:dyDescent="0.25">
      <c r="A4046" s="947">
        <v>92425</v>
      </c>
      <c r="B4046" s="945" t="s">
        <v>25465</v>
      </c>
      <c r="C4046" s="947" t="s">
        <v>3</v>
      </c>
      <c r="D4046" s="948">
        <v>113.42</v>
      </c>
    </row>
    <row r="4047" spans="1:4" x14ac:dyDescent="0.25">
      <c r="A4047" s="947">
        <v>92429</v>
      </c>
      <c r="B4047" s="945" t="s">
        <v>25467</v>
      </c>
      <c r="C4047" s="947" t="s">
        <v>3</v>
      </c>
      <c r="D4047" s="948">
        <v>102.42</v>
      </c>
    </row>
    <row r="4048" spans="1:4" x14ac:dyDescent="0.25">
      <c r="A4048" s="947">
        <v>92431</v>
      </c>
      <c r="B4048" s="945" t="s">
        <v>25468</v>
      </c>
      <c r="C4048" s="947" t="s">
        <v>3</v>
      </c>
      <c r="D4048" s="948">
        <v>77.069999999999993</v>
      </c>
    </row>
    <row r="4049" spans="1:4" x14ac:dyDescent="0.25">
      <c r="A4049" s="947">
        <v>92435</v>
      </c>
      <c r="B4049" s="945" t="s">
        <v>25470</v>
      </c>
      <c r="C4049" s="947" t="s">
        <v>3</v>
      </c>
      <c r="D4049" s="948">
        <v>73.59</v>
      </c>
    </row>
    <row r="4050" spans="1:4" x14ac:dyDescent="0.25">
      <c r="A4050" s="947">
        <v>92439</v>
      </c>
      <c r="B4050" s="945" t="s">
        <v>25472</v>
      </c>
      <c r="C4050" s="947" t="s">
        <v>3</v>
      </c>
      <c r="D4050" s="948">
        <v>71.11</v>
      </c>
    </row>
    <row r="4051" spans="1:4" x14ac:dyDescent="0.25">
      <c r="A4051" s="947">
        <v>92443</v>
      </c>
      <c r="B4051" s="945" t="s">
        <v>25474</v>
      </c>
      <c r="C4051" s="947" t="s">
        <v>3</v>
      </c>
      <c r="D4051" s="948">
        <v>65.900000000000006</v>
      </c>
    </row>
    <row r="4052" spans="1:4" x14ac:dyDescent="0.25">
      <c r="A4052" s="947">
        <v>92415</v>
      </c>
      <c r="B4052" s="945" t="s">
        <v>25460</v>
      </c>
      <c r="C4052" s="947" t="s">
        <v>3</v>
      </c>
      <c r="D4052" s="948">
        <v>168.9</v>
      </c>
    </row>
    <row r="4053" spans="1:4" x14ac:dyDescent="0.25">
      <c r="A4053" s="947">
        <v>92419</v>
      </c>
      <c r="B4053" s="945" t="s">
        <v>25462</v>
      </c>
      <c r="C4053" s="947" t="s">
        <v>3</v>
      </c>
      <c r="D4053" s="948">
        <v>110.24</v>
      </c>
    </row>
    <row r="4054" spans="1:4" x14ac:dyDescent="0.25">
      <c r="A4054" s="947">
        <v>92423</v>
      </c>
      <c r="B4054" s="945" t="s">
        <v>25464</v>
      </c>
      <c r="C4054" s="947" t="s">
        <v>3</v>
      </c>
      <c r="D4054" s="948">
        <v>91.65</v>
      </c>
    </row>
    <row r="4055" spans="1:4" x14ac:dyDescent="0.25">
      <c r="A4055" s="947">
        <v>92427</v>
      </c>
      <c r="B4055" s="945" t="s">
        <v>25466</v>
      </c>
      <c r="C4055" s="947" t="s">
        <v>3</v>
      </c>
      <c r="D4055" s="948">
        <v>82.24</v>
      </c>
    </row>
    <row r="4056" spans="1:4" x14ac:dyDescent="0.25">
      <c r="A4056" s="947">
        <v>92409</v>
      </c>
      <c r="B4056" s="945" t="s">
        <v>25457</v>
      </c>
      <c r="C4056" s="947" t="s">
        <v>3</v>
      </c>
      <c r="D4056" s="948">
        <v>284.24</v>
      </c>
    </row>
    <row r="4057" spans="1:4" x14ac:dyDescent="0.25">
      <c r="A4057" s="947">
        <v>92411</v>
      </c>
      <c r="B4057" s="945" t="s">
        <v>25458</v>
      </c>
      <c r="C4057" s="947" t="s">
        <v>3</v>
      </c>
      <c r="D4057" s="948">
        <v>197.3</v>
      </c>
    </row>
    <row r="4058" spans="1:4" x14ac:dyDescent="0.25">
      <c r="A4058" s="947">
        <v>92413</v>
      </c>
      <c r="B4058" s="945" t="s">
        <v>25459</v>
      </c>
      <c r="C4058" s="947" t="s">
        <v>3</v>
      </c>
      <c r="D4058" s="948">
        <v>132.69999999999999</v>
      </c>
    </row>
    <row r="4059" spans="1:4" x14ac:dyDescent="0.25">
      <c r="A4059" s="947">
        <v>92465</v>
      </c>
      <c r="B4059" s="945" t="s">
        <v>25494</v>
      </c>
      <c r="C4059" s="947" t="s">
        <v>3</v>
      </c>
      <c r="D4059" s="948">
        <v>175.96</v>
      </c>
    </row>
    <row r="4060" spans="1:4" x14ac:dyDescent="0.25">
      <c r="A4060" s="947">
        <v>92469</v>
      </c>
      <c r="B4060" s="945" t="s">
        <v>25498</v>
      </c>
      <c r="C4060" s="947" t="s">
        <v>3</v>
      </c>
      <c r="D4060" s="948">
        <v>160.51</v>
      </c>
    </row>
    <row r="4061" spans="1:4" x14ac:dyDescent="0.25">
      <c r="A4061" s="947">
        <v>92473</v>
      </c>
      <c r="B4061" s="945" t="s">
        <v>25502</v>
      </c>
      <c r="C4061" s="947" t="s">
        <v>3</v>
      </c>
      <c r="D4061" s="948">
        <v>147.9</v>
      </c>
    </row>
    <row r="4062" spans="1:4" x14ac:dyDescent="0.25">
      <c r="A4062" s="947">
        <v>92477</v>
      </c>
      <c r="B4062" s="945" t="s">
        <v>25506</v>
      </c>
      <c r="C4062" s="947" t="s">
        <v>3</v>
      </c>
      <c r="D4062" s="948">
        <v>121.29</v>
      </c>
    </row>
    <row r="4063" spans="1:4" x14ac:dyDescent="0.25">
      <c r="A4063" s="947">
        <v>92449</v>
      </c>
      <c r="B4063" s="945" t="s">
        <v>25479</v>
      </c>
      <c r="C4063" s="947" t="s">
        <v>3</v>
      </c>
      <c r="D4063" s="948">
        <v>317.05</v>
      </c>
    </row>
    <row r="4064" spans="1:4" x14ac:dyDescent="0.25">
      <c r="A4064" s="947">
        <v>92453</v>
      </c>
      <c r="B4064" s="945" t="s">
        <v>25483</v>
      </c>
      <c r="C4064" s="947" t="s">
        <v>3</v>
      </c>
      <c r="D4064" s="948">
        <v>271.83999999999997</v>
      </c>
    </row>
    <row r="4065" spans="1:4" x14ac:dyDescent="0.25">
      <c r="A4065" s="947">
        <v>92457</v>
      </c>
      <c r="B4065" s="945" t="s">
        <v>25487</v>
      </c>
      <c r="C4065" s="947" t="s">
        <v>3</v>
      </c>
      <c r="D4065" s="948">
        <v>237.13</v>
      </c>
    </row>
    <row r="4066" spans="1:4" x14ac:dyDescent="0.25">
      <c r="A4066" s="947">
        <v>92461</v>
      </c>
      <c r="B4066" s="945" t="s">
        <v>25490</v>
      </c>
      <c r="C4066" s="947" t="s">
        <v>3</v>
      </c>
      <c r="D4066" s="948">
        <v>218.86</v>
      </c>
    </row>
    <row r="4067" spans="1:4" x14ac:dyDescent="0.25">
      <c r="A4067" s="947">
        <v>92467</v>
      </c>
      <c r="B4067" s="945" t="s">
        <v>25496</v>
      </c>
      <c r="C4067" s="947" t="s">
        <v>3</v>
      </c>
      <c r="D4067" s="948">
        <v>113.91</v>
      </c>
    </row>
    <row r="4068" spans="1:4" x14ac:dyDescent="0.25">
      <c r="A4068" s="947">
        <v>92471</v>
      </c>
      <c r="B4068" s="945" t="s">
        <v>25500</v>
      </c>
      <c r="C4068" s="947" t="s">
        <v>3</v>
      </c>
      <c r="D4068" s="948">
        <v>104.05</v>
      </c>
    </row>
    <row r="4069" spans="1:4" x14ac:dyDescent="0.25">
      <c r="A4069" s="947">
        <v>92475</v>
      </c>
      <c r="B4069" s="945" t="s">
        <v>25504</v>
      </c>
      <c r="C4069" s="947" t="s">
        <v>3</v>
      </c>
      <c r="D4069" s="948">
        <v>95.96</v>
      </c>
    </row>
    <row r="4070" spans="1:4" x14ac:dyDescent="0.25">
      <c r="A4070" s="947">
        <v>92479</v>
      </c>
      <c r="B4070" s="945" t="s">
        <v>25508</v>
      </c>
      <c r="C4070" s="947" t="s">
        <v>3</v>
      </c>
      <c r="D4070" s="948">
        <v>78.900000000000006</v>
      </c>
    </row>
    <row r="4071" spans="1:4" x14ac:dyDescent="0.25">
      <c r="A4071" s="947">
        <v>92451</v>
      </c>
      <c r="B4071" s="945" t="s">
        <v>25481</v>
      </c>
      <c r="C4071" s="947" t="s">
        <v>3</v>
      </c>
      <c r="D4071" s="948">
        <v>216.23</v>
      </c>
    </row>
    <row r="4072" spans="1:4" x14ac:dyDescent="0.25">
      <c r="A4072" s="947">
        <v>92455</v>
      </c>
      <c r="B4072" s="945" t="s">
        <v>25485</v>
      </c>
      <c r="C4072" s="947" t="s">
        <v>3</v>
      </c>
      <c r="D4072" s="948">
        <v>177.8</v>
      </c>
    </row>
    <row r="4073" spans="1:4" x14ac:dyDescent="0.25">
      <c r="A4073" s="947">
        <v>92459</v>
      </c>
      <c r="B4073" s="945" t="s">
        <v>25488</v>
      </c>
      <c r="C4073" s="947" t="s">
        <v>3</v>
      </c>
      <c r="D4073" s="948">
        <v>151.83000000000001</v>
      </c>
    </row>
    <row r="4074" spans="1:4" x14ac:dyDescent="0.25">
      <c r="A4074" s="947">
        <v>92463</v>
      </c>
      <c r="B4074" s="945" t="s">
        <v>25492</v>
      </c>
      <c r="C4074" s="947" t="s">
        <v>3</v>
      </c>
      <c r="D4074" s="948">
        <v>137.81</v>
      </c>
    </row>
    <row r="4075" spans="1:4" x14ac:dyDescent="0.25">
      <c r="A4075" s="947">
        <v>92446</v>
      </c>
      <c r="B4075" s="945" t="s">
        <v>25476</v>
      </c>
      <c r="C4075" s="947" t="s">
        <v>3</v>
      </c>
      <c r="D4075" s="948">
        <v>375.08</v>
      </c>
    </row>
    <row r="4076" spans="1:4" x14ac:dyDescent="0.25">
      <c r="A4076" s="947">
        <v>92447</v>
      </c>
      <c r="B4076" s="945" t="s">
        <v>25477</v>
      </c>
      <c r="C4076" s="947" t="s">
        <v>3</v>
      </c>
      <c r="D4076" s="948">
        <v>262.20999999999998</v>
      </c>
    </row>
    <row r="4077" spans="1:4" x14ac:dyDescent="0.25">
      <c r="A4077" s="947">
        <v>92448</v>
      </c>
      <c r="B4077" s="945" t="s">
        <v>25478</v>
      </c>
      <c r="C4077" s="947" t="s">
        <v>3</v>
      </c>
      <c r="D4077" s="948">
        <v>204.46</v>
      </c>
    </row>
    <row r="4078" spans="1:4" x14ac:dyDescent="0.25">
      <c r="A4078" s="947">
        <v>92466</v>
      </c>
      <c r="B4078" s="945" t="s">
        <v>25495</v>
      </c>
      <c r="C4078" s="947" t="s">
        <v>3</v>
      </c>
      <c r="D4078" s="948">
        <v>326.12</v>
      </c>
    </row>
    <row r="4079" spans="1:4" x14ac:dyDescent="0.25">
      <c r="A4079" s="947">
        <v>92470</v>
      </c>
      <c r="B4079" s="945" t="s">
        <v>25499</v>
      </c>
      <c r="C4079" s="947" t="s">
        <v>3</v>
      </c>
      <c r="D4079" s="948">
        <v>317.43</v>
      </c>
    </row>
    <row r="4080" spans="1:4" x14ac:dyDescent="0.25">
      <c r="A4080" s="947">
        <v>92474</v>
      </c>
      <c r="B4080" s="945" t="s">
        <v>25503</v>
      </c>
      <c r="C4080" s="947" t="s">
        <v>3</v>
      </c>
      <c r="D4080" s="948">
        <v>309.85000000000002</v>
      </c>
    </row>
    <row r="4081" spans="1:4" x14ac:dyDescent="0.25">
      <c r="A4081" s="947">
        <v>92478</v>
      </c>
      <c r="B4081" s="945" t="s">
        <v>25507</v>
      </c>
      <c r="C4081" s="947" t="s">
        <v>3</v>
      </c>
      <c r="D4081" s="948">
        <v>295.13</v>
      </c>
    </row>
    <row r="4082" spans="1:4" x14ac:dyDescent="0.25">
      <c r="A4082" s="947">
        <v>92450</v>
      </c>
      <c r="B4082" s="945" t="s">
        <v>25480</v>
      </c>
      <c r="C4082" s="947" t="s">
        <v>3</v>
      </c>
      <c r="D4082" s="948">
        <v>409.46</v>
      </c>
    </row>
    <row r="4083" spans="1:4" x14ac:dyDescent="0.25">
      <c r="A4083" s="947">
        <v>92454</v>
      </c>
      <c r="B4083" s="945" t="s">
        <v>25484</v>
      </c>
      <c r="C4083" s="947" t="s">
        <v>3</v>
      </c>
      <c r="D4083" s="948">
        <v>373.56</v>
      </c>
    </row>
    <row r="4084" spans="1:4" x14ac:dyDescent="0.25">
      <c r="A4084" s="947">
        <v>92458</v>
      </c>
      <c r="B4084" s="945" t="s">
        <v>49096</v>
      </c>
      <c r="C4084" s="947" t="s">
        <v>3</v>
      </c>
      <c r="D4084" s="948">
        <v>350.7</v>
      </c>
    </row>
    <row r="4085" spans="1:4" x14ac:dyDescent="0.25">
      <c r="A4085" s="947">
        <v>92462</v>
      </c>
      <c r="B4085" s="945" t="s">
        <v>25491</v>
      </c>
      <c r="C4085" s="947" t="s">
        <v>3</v>
      </c>
      <c r="D4085" s="948">
        <v>335.81</v>
      </c>
    </row>
    <row r="4086" spans="1:4" x14ac:dyDescent="0.25">
      <c r="A4086" s="947">
        <v>92468</v>
      </c>
      <c r="B4086" s="945" t="s">
        <v>25497</v>
      </c>
      <c r="C4086" s="947" t="s">
        <v>3</v>
      </c>
      <c r="D4086" s="948">
        <v>149.28</v>
      </c>
    </row>
    <row r="4087" spans="1:4" x14ac:dyDescent="0.25">
      <c r="A4087" s="947">
        <v>92472</v>
      </c>
      <c r="B4087" s="945" t="s">
        <v>25501</v>
      </c>
      <c r="C4087" s="947" t="s">
        <v>3</v>
      </c>
      <c r="D4087" s="948">
        <v>141.83000000000001</v>
      </c>
    </row>
    <row r="4088" spans="1:4" x14ac:dyDescent="0.25">
      <c r="A4088" s="947">
        <v>92476</v>
      </c>
      <c r="B4088" s="945" t="s">
        <v>25505</v>
      </c>
      <c r="C4088" s="947" t="s">
        <v>3</v>
      </c>
      <c r="D4088" s="948">
        <v>135.44</v>
      </c>
    </row>
    <row r="4089" spans="1:4" x14ac:dyDescent="0.25">
      <c r="A4089" s="947">
        <v>92480</v>
      </c>
      <c r="B4089" s="945" t="s">
        <v>25509</v>
      </c>
      <c r="C4089" s="947" t="s">
        <v>3</v>
      </c>
      <c r="D4089" s="948">
        <v>122.88</v>
      </c>
    </row>
    <row r="4090" spans="1:4" x14ac:dyDescent="0.25">
      <c r="A4090" s="947">
        <v>92452</v>
      </c>
      <c r="B4090" s="945" t="s">
        <v>25482</v>
      </c>
      <c r="C4090" s="947" t="s">
        <v>3</v>
      </c>
      <c r="D4090" s="948">
        <v>229.84</v>
      </c>
    </row>
    <row r="4091" spans="1:4" x14ac:dyDescent="0.25">
      <c r="A4091" s="947">
        <v>92456</v>
      </c>
      <c r="B4091" s="945" t="s">
        <v>25486</v>
      </c>
      <c r="C4091" s="947" t="s">
        <v>3</v>
      </c>
      <c r="D4091" s="948">
        <v>194.16</v>
      </c>
    </row>
    <row r="4092" spans="1:4" x14ac:dyDescent="0.25">
      <c r="A4092" s="947">
        <v>92460</v>
      </c>
      <c r="B4092" s="945" t="s">
        <v>25489</v>
      </c>
      <c r="C4092" s="947" t="s">
        <v>3</v>
      </c>
      <c r="D4092" s="948">
        <v>164.72</v>
      </c>
    </row>
    <row r="4093" spans="1:4" x14ac:dyDescent="0.25">
      <c r="A4093" s="947">
        <v>92464</v>
      </c>
      <c r="B4093" s="945" t="s">
        <v>25493</v>
      </c>
      <c r="C4093" s="947" t="s">
        <v>3</v>
      </c>
      <c r="D4093" s="948">
        <v>158.15</v>
      </c>
    </row>
    <row r="4094" spans="1:4" x14ac:dyDescent="0.25">
      <c r="A4094" s="947">
        <v>105403</v>
      </c>
      <c r="B4094" s="945" t="s">
        <v>49099</v>
      </c>
      <c r="C4094" s="947" t="s">
        <v>3</v>
      </c>
      <c r="D4094" s="948">
        <v>192.9</v>
      </c>
    </row>
    <row r="4095" spans="1:4" x14ac:dyDescent="0.25">
      <c r="A4095" s="947">
        <v>96252</v>
      </c>
      <c r="B4095" s="945" t="s">
        <v>49097</v>
      </c>
      <c r="C4095" s="947" t="s">
        <v>3</v>
      </c>
      <c r="D4095" s="948">
        <v>160.65</v>
      </c>
    </row>
    <row r="4096" spans="1:4" x14ac:dyDescent="0.25">
      <c r="A4096" s="947">
        <v>96254</v>
      </c>
      <c r="B4096" s="945" t="s">
        <v>50983</v>
      </c>
      <c r="C4096" s="947" t="s">
        <v>4</v>
      </c>
      <c r="D4096" s="948">
        <v>0</v>
      </c>
    </row>
    <row r="4097" spans="1:4" x14ac:dyDescent="0.25">
      <c r="A4097" s="947">
        <v>96253</v>
      </c>
      <c r="B4097" s="945" t="s">
        <v>50984</v>
      </c>
      <c r="C4097" s="947" t="s">
        <v>4</v>
      </c>
      <c r="D4097" s="948">
        <v>0</v>
      </c>
    </row>
    <row r="4098" spans="1:4" x14ac:dyDescent="0.25">
      <c r="A4098" s="947">
        <v>105406</v>
      </c>
      <c r="B4098" s="945" t="s">
        <v>49100</v>
      </c>
      <c r="C4098" s="947" t="s">
        <v>3</v>
      </c>
      <c r="D4098" s="948">
        <v>235.88</v>
      </c>
    </row>
    <row r="4099" spans="1:4" x14ac:dyDescent="0.25">
      <c r="A4099" s="947">
        <v>96264</v>
      </c>
      <c r="B4099" s="945" t="s">
        <v>50985</v>
      </c>
      <c r="C4099" s="947" t="s">
        <v>3</v>
      </c>
      <c r="D4099" s="948">
        <v>0</v>
      </c>
    </row>
    <row r="4100" spans="1:4" x14ac:dyDescent="0.25">
      <c r="A4100" s="947">
        <v>105405</v>
      </c>
      <c r="B4100" s="945" t="s">
        <v>50986</v>
      </c>
      <c r="C4100" s="947" t="s">
        <v>3</v>
      </c>
      <c r="D4100" s="948">
        <v>0</v>
      </c>
    </row>
    <row r="4101" spans="1:4" x14ac:dyDescent="0.25">
      <c r="A4101" s="947">
        <v>96258</v>
      </c>
      <c r="B4101" s="945" t="s">
        <v>49098</v>
      </c>
      <c r="C4101" s="947" t="s">
        <v>3</v>
      </c>
      <c r="D4101" s="948">
        <v>169.5</v>
      </c>
    </row>
    <row r="4102" spans="1:4" x14ac:dyDescent="0.25">
      <c r="A4102" s="947">
        <v>96262</v>
      </c>
      <c r="B4102" s="945" t="s">
        <v>50987</v>
      </c>
      <c r="C4102" s="947" t="s">
        <v>3</v>
      </c>
      <c r="D4102" s="948">
        <v>0</v>
      </c>
    </row>
    <row r="4103" spans="1:4" x14ac:dyDescent="0.25">
      <c r="A4103" s="947">
        <v>105404</v>
      </c>
      <c r="B4103" s="945" t="s">
        <v>50988</v>
      </c>
      <c r="C4103" s="947" t="s">
        <v>3</v>
      </c>
      <c r="D4103" s="948">
        <v>0</v>
      </c>
    </row>
    <row r="4104" spans="1:4" x14ac:dyDescent="0.25">
      <c r="A4104" s="947">
        <v>92751</v>
      </c>
      <c r="B4104" s="945" t="s">
        <v>40428</v>
      </c>
      <c r="C4104" s="947" t="s">
        <v>20</v>
      </c>
      <c r="D4104" s="948">
        <v>2090.62</v>
      </c>
    </row>
    <row r="4105" spans="1:4" x14ac:dyDescent="0.25">
      <c r="A4105" s="947">
        <v>92752</v>
      </c>
      <c r="B4105" s="945" t="s">
        <v>40429</v>
      </c>
      <c r="C4105" s="947" t="s">
        <v>20</v>
      </c>
      <c r="D4105" s="948">
        <v>2474.5100000000002</v>
      </c>
    </row>
    <row r="4106" spans="1:4" x14ac:dyDescent="0.25">
      <c r="A4106" s="947">
        <v>92750</v>
      </c>
      <c r="B4106" s="945" t="s">
        <v>40427</v>
      </c>
      <c r="C4106" s="947" t="s">
        <v>20</v>
      </c>
      <c r="D4106" s="948">
        <v>1703.52</v>
      </c>
    </row>
    <row r="4107" spans="1:4" x14ac:dyDescent="0.25">
      <c r="A4107" s="947">
        <v>92749</v>
      </c>
      <c r="B4107" s="945" t="s">
        <v>40426</v>
      </c>
      <c r="C4107" s="947" t="s">
        <v>20</v>
      </c>
      <c r="D4107" s="948">
        <v>1041.54</v>
      </c>
    </row>
    <row r="4108" spans="1:4" x14ac:dyDescent="0.25">
      <c r="A4108" s="947">
        <v>92745</v>
      </c>
      <c r="B4108" s="945" t="s">
        <v>40422</v>
      </c>
      <c r="C4108" s="947" t="s">
        <v>20</v>
      </c>
      <c r="D4108" s="948">
        <v>900.14</v>
      </c>
    </row>
    <row r="4109" spans="1:4" x14ac:dyDescent="0.25">
      <c r="A4109" s="947">
        <v>92747</v>
      </c>
      <c r="B4109" s="945" t="s">
        <v>40424</v>
      </c>
      <c r="C4109" s="947" t="s">
        <v>20</v>
      </c>
      <c r="D4109" s="948">
        <v>997.1</v>
      </c>
    </row>
    <row r="4110" spans="1:4" x14ac:dyDescent="0.25">
      <c r="A4110" s="947">
        <v>92743</v>
      </c>
      <c r="B4110" s="945" t="s">
        <v>40420</v>
      </c>
      <c r="C4110" s="947" t="s">
        <v>20</v>
      </c>
      <c r="D4110" s="948">
        <v>747.03</v>
      </c>
    </row>
    <row r="4111" spans="1:4" x14ac:dyDescent="0.25">
      <c r="A4111" s="947">
        <v>92746</v>
      </c>
      <c r="B4111" s="945" t="s">
        <v>40423</v>
      </c>
      <c r="C4111" s="947" t="s">
        <v>20</v>
      </c>
      <c r="D4111" s="948">
        <v>797.29</v>
      </c>
    </row>
    <row r="4112" spans="1:4" x14ac:dyDescent="0.25">
      <c r="A4112" s="947">
        <v>92748</v>
      </c>
      <c r="B4112" s="945" t="s">
        <v>40425</v>
      </c>
      <c r="C4112" s="947" t="s">
        <v>20</v>
      </c>
      <c r="D4112" s="948">
        <v>875.42</v>
      </c>
    </row>
    <row r="4113" spans="1:4" x14ac:dyDescent="0.25">
      <c r="A4113" s="947">
        <v>92744</v>
      </c>
      <c r="B4113" s="945" t="s">
        <v>40421</v>
      </c>
      <c r="C4113" s="947" t="s">
        <v>20</v>
      </c>
      <c r="D4113" s="948">
        <v>669.01</v>
      </c>
    </row>
    <row r="4114" spans="1:4" x14ac:dyDescent="0.25">
      <c r="A4114" s="947">
        <v>92754</v>
      </c>
      <c r="B4114" s="945" t="s">
        <v>40431</v>
      </c>
      <c r="C4114" s="947" t="s">
        <v>20</v>
      </c>
      <c r="D4114" s="948">
        <v>683.89</v>
      </c>
    </row>
    <row r="4115" spans="1:4" x14ac:dyDescent="0.25">
      <c r="A4115" s="947">
        <v>92753</v>
      </c>
      <c r="B4115" s="945" t="s">
        <v>40430</v>
      </c>
      <c r="C4115" s="947" t="s">
        <v>20</v>
      </c>
      <c r="D4115" s="948">
        <v>693.24</v>
      </c>
    </row>
    <row r="4116" spans="1:4" x14ac:dyDescent="0.25">
      <c r="A4116" s="947">
        <v>92755</v>
      </c>
      <c r="B4116" s="945" t="s">
        <v>40432</v>
      </c>
      <c r="C4116" s="947" t="s">
        <v>3</v>
      </c>
      <c r="D4116" s="948">
        <v>271.66000000000003</v>
      </c>
    </row>
    <row r="4117" spans="1:4" x14ac:dyDescent="0.25">
      <c r="A4117" s="947">
        <v>92756</v>
      </c>
      <c r="B4117" s="945" t="s">
        <v>40433</v>
      </c>
      <c r="C4117" s="947" t="s">
        <v>3</v>
      </c>
      <c r="D4117" s="948">
        <v>313.16000000000003</v>
      </c>
    </row>
    <row r="4118" spans="1:4" x14ac:dyDescent="0.25">
      <c r="A4118" s="947">
        <v>92757</v>
      </c>
      <c r="B4118" s="945" t="s">
        <v>40434</v>
      </c>
      <c r="C4118" s="947" t="s">
        <v>3</v>
      </c>
      <c r="D4118" s="948">
        <v>362.76</v>
      </c>
    </row>
    <row r="4119" spans="1:4" x14ac:dyDescent="0.25">
      <c r="A4119" s="947">
        <v>92758</v>
      </c>
      <c r="B4119" s="945" t="s">
        <v>40435</v>
      </c>
      <c r="C4119" s="947" t="s">
        <v>20</v>
      </c>
      <c r="D4119" s="948">
        <v>724.55</v>
      </c>
    </row>
    <row r="4120" spans="1:4" x14ac:dyDescent="0.25">
      <c r="A4120" s="947">
        <v>104500</v>
      </c>
      <c r="B4120" s="945" t="s">
        <v>52461</v>
      </c>
      <c r="C4120" s="947" t="s">
        <v>4</v>
      </c>
      <c r="D4120" s="948">
        <v>0</v>
      </c>
    </row>
    <row r="4121" spans="1:4" x14ac:dyDescent="0.25">
      <c r="A4121" s="947">
        <v>104503</v>
      </c>
      <c r="B4121" s="945" t="s">
        <v>52462</v>
      </c>
      <c r="C4121" s="947" t="s">
        <v>4</v>
      </c>
      <c r="D4121" s="948">
        <v>0</v>
      </c>
    </row>
    <row r="4122" spans="1:4" x14ac:dyDescent="0.25">
      <c r="A4122" s="947">
        <v>104504</v>
      </c>
      <c r="B4122" s="945" t="s">
        <v>52463</v>
      </c>
      <c r="C4122" s="947" t="s">
        <v>4</v>
      </c>
      <c r="D4122" s="948">
        <v>0</v>
      </c>
    </row>
    <row r="4123" spans="1:4" x14ac:dyDescent="0.25">
      <c r="A4123" s="947">
        <v>104507</v>
      </c>
      <c r="B4123" s="945" t="s">
        <v>52464</v>
      </c>
      <c r="C4123" s="947" t="s">
        <v>4</v>
      </c>
      <c r="D4123" s="948">
        <v>0</v>
      </c>
    </row>
    <row r="4124" spans="1:4" x14ac:dyDescent="0.25">
      <c r="A4124" s="947">
        <v>104508</v>
      </c>
      <c r="B4124" s="945" t="s">
        <v>52465</v>
      </c>
      <c r="C4124" s="947" t="s">
        <v>4</v>
      </c>
      <c r="D4124" s="948">
        <v>0</v>
      </c>
    </row>
    <row r="4125" spans="1:4" x14ac:dyDescent="0.25">
      <c r="A4125" s="947">
        <v>104509</v>
      </c>
      <c r="B4125" s="945" t="s">
        <v>52466</v>
      </c>
      <c r="C4125" s="947" t="s">
        <v>4</v>
      </c>
      <c r="D4125" s="948">
        <v>0</v>
      </c>
    </row>
    <row r="4126" spans="1:4" x14ac:dyDescent="0.25">
      <c r="A4126" s="947">
        <v>104512</v>
      </c>
      <c r="B4126" s="945" t="s">
        <v>52467</v>
      </c>
      <c r="C4126" s="947" t="s">
        <v>4</v>
      </c>
      <c r="D4126" s="948">
        <v>0</v>
      </c>
    </row>
    <row r="4127" spans="1:4" x14ac:dyDescent="0.25">
      <c r="A4127" s="947">
        <v>104513</v>
      </c>
      <c r="B4127" s="945" t="s">
        <v>52468</v>
      </c>
      <c r="C4127" s="947" t="s">
        <v>4</v>
      </c>
      <c r="D4127" s="948">
        <v>0</v>
      </c>
    </row>
    <row r="4128" spans="1:4" x14ac:dyDescent="0.25">
      <c r="A4128" s="947">
        <v>104514</v>
      </c>
      <c r="B4128" s="945" t="s">
        <v>52469</v>
      </c>
      <c r="C4128" s="947" t="s">
        <v>4</v>
      </c>
      <c r="D4128" s="948">
        <v>0</v>
      </c>
    </row>
    <row r="4129" spans="1:4" x14ac:dyDescent="0.25">
      <c r="A4129" s="947">
        <v>104501</v>
      </c>
      <c r="B4129" s="945" t="s">
        <v>52470</v>
      </c>
      <c r="C4129" s="947" t="s">
        <v>4</v>
      </c>
      <c r="D4129" s="948">
        <v>0</v>
      </c>
    </row>
    <row r="4130" spans="1:4" x14ac:dyDescent="0.25">
      <c r="A4130" s="947">
        <v>104502</v>
      </c>
      <c r="B4130" s="945" t="s">
        <v>52471</v>
      </c>
      <c r="C4130" s="947" t="s">
        <v>4</v>
      </c>
      <c r="D4130" s="948">
        <v>0</v>
      </c>
    </row>
    <row r="4131" spans="1:4" x14ac:dyDescent="0.25">
      <c r="A4131" s="947">
        <v>104505</v>
      </c>
      <c r="B4131" s="945" t="s">
        <v>52472</v>
      </c>
      <c r="C4131" s="947" t="s">
        <v>4</v>
      </c>
      <c r="D4131" s="948">
        <v>0</v>
      </c>
    </row>
    <row r="4132" spans="1:4" x14ac:dyDescent="0.25">
      <c r="A4132" s="947">
        <v>104506</v>
      </c>
      <c r="B4132" s="945" t="s">
        <v>52473</v>
      </c>
      <c r="C4132" s="947" t="s">
        <v>4</v>
      </c>
      <c r="D4132" s="948">
        <v>0</v>
      </c>
    </row>
    <row r="4133" spans="1:4" x14ac:dyDescent="0.25">
      <c r="A4133" s="947">
        <v>104510</v>
      </c>
      <c r="B4133" s="945" t="s">
        <v>52474</v>
      </c>
      <c r="C4133" s="947" t="s">
        <v>4</v>
      </c>
      <c r="D4133" s="948">
        <v>0</v>
      </c>
    </row>
    <row r="4134" spans="1:4" x14ac:dyDescent="0.25">
      <c r="A4134" s="947">
        <v>104511</v>
      </c>
      <c r="B4134" s="945" t="s">
        <v>52475</v>
      </c>
      <c r="C4134" s="947" t="s">
        <v>4</v>
      </c>
      <c r="D4134" s="948">
        <v>0</v>
      </c>
    </row>
    <row r="4135" spans="1:4" x14ac:dyDescent="0.25">
      <c r="A4135" s="947">
        <v>104491</v>
      </c>
      <c r="B4135" s="945" t="s">
        <v>52476</v>
      </c>
      <c r="C4135" s="947" t="s">
        <v>4</v>
      </c>
      <c r="D4135" s="948">
        <v>4945.63</v>
      </c>
    </row>
    <row r="4136" spans="1:4" x14ac:dyDescent="0.25">
      <c r="A4136" s="947">
        <v>104492</v>
      </c>
      <c r="B4136" s="945" t="s">
        <v>52477</v>
      </c>
      <c r="C4136" s="947" t="s">
        <v>4</v>
      </c>
      <c r="D4136" s="948">
        <v>6184.4</v>
      </c>
    </row>
    <row r="4137" spans="1:4" x14ac:dyDescent="0.25">
      <c r="A4137" s="947">
        <v>104493</v>
      </c>
      <c r="B4137" s="945" t="s">
        <v>52478</v>
      </c>
      <c r="C4137" s="947" t="s">
        <v>4</v>
      </c>
      <c r="D4137" s="948">
        <v>0</v>
      </c>
    </row>
    <row r="4138" spans="1:4" x14ac:dyDescent="0.25">
      <c r="A4138" s="947">
        <v>104494</v>
      </c>
      <c r="B4138" s="945" t="s">
        <v>52479</v>
      </c>
      <c r="C4138" s="947" t="s">
        <v>4</v>
      </c>
      <c r="D4138" s="948">
        <v>8352.91</v>
      </c>
    </row>
    <row r="4139" spans="1:4" x14ac:dyDescent="0.25">
      <c r="A4139" s="947">
        <v>104495</v>
      </c>
      <c r="B4139" s="945" t="s">
        <v>52480</v>
      </c>
      <c r="C4139" s="947" t="s">
        <v>4</v>
      </c>
      <c r="D4139" s="948">
        <v>0</v>
      </c>
    </row>
    <row r="4140" spans="1:4" x14ac:dyDescent="0.25">
      <c r="A4140" s="947">
        <v>104496</v>
      </c>
      <c r="B4140" s="945" t="s">
        <v>52481</v>
      </c>
      <c r="C4140" s="947" t="s">
        <v>4</v>
      </c>
      <c r="D4140" s="948">
        <v>0</v>
      </c>
    </row>
    <row r="4141" spans="1:4" x14ac:dyDescent="0.25">
      <c r="A4141" s="947">
        <v>104497</v>
      </c>
      <c r="B4141" s="945" t="s">
        <v>52482</v>
      </c>
      <c r="C4141" s="947" t="s">
        <v>4</v>
      </c>
      <c r="D4141" s="948">
        <v>9995.65</v>
      </c>
    </row>
    <row r="4142" spans="1:4" x14ac:dyDescent="0.25">
      <c r="A4142" s="947">
        <v>104498</v>
      </c>
      <c r="B4142" s="945" t="s">
        <v>52483</v>
      </c>
      <c r="C4142" s="947" t="s">
        <v>4</v>
      </c>
      <c r="D4142" s="948">
        <v>0</v>
      </c>
    </row>
    <row r="4143" spans="1:4" x14ac:dyDescent="0.25">
      <c r="A4143" s="947">
        <v>104499</v>
      </c>
      <c r="B4143" s="945" t="s">
        <v>52484</v>
      </c>
      <c r="C4143" s="947" t="s">
        <v>4</v>
      </c>
      <c r="D4143" s="948">
        <v>0</v>
      </c>
    </row>
    <row r="4144" spans="1:4" x14ac:dyDescent="0.25">
      <c r="A4144" s="947">
        <v>104515</v>
      </c>
      <c r="B4144" s="945" t="s">
        <v>28366</v>
      </c>
      <c r="C4144" s="947" t="s">
        <v>3</v>
      </c>
      <c r="D4144" s="948">
        <v>28.58</v>
      </c>
    </row>
    <row r="4145" spans="1:4" x14ac:dyDescent="0.25">
      <c r="A4145" s="947">
        <v>87430</v>
      </c>
      <c r="B4145" s="945" t="s">
        <v>30103</v>
      </c>
      <c r="C4145" s="947" t="s">
        <v>3</v>
      </c>
      <c r="D4145" s="948">
        <v>24.1</v>
      </c>
    </row>
    <row r="4146" spans="1:4" x14ac:dyDescent="0.25">
      <c r="A4146" s="947">
        <v>87433</v>
      </c>
      <c r="B4146" s="945" t="s">
        <v>30104</v>
      </c>
      <c r="C4146" s="947" t="s">
        <v>3</v>
      </c>
      <c r="D4146" s="948">
        <v>34.14</v>
      </c>
    </row>
    <row r="4147" spans="1:4" x14ac:dyDescent="0.25">
      <c r="A4147" s="947">
        <v>87436</v>
      </c>
      <c r="B4147" s="945" t="s">
        <v>30105</v>
      </c>
      <c r="C4147" s="947" t="s">
        <v>3</v>
      </c>
      <c r="D4147" s="948">
        <v>39.340000000000003</v>
      </c>
    </row>
    <row r="4148" spans="1:4" x14ac:dyDescent="0.25">
      <c r="A4148" s="947">
        <v>87439</v>
      </c>
      <c r="B4148" s="945" t="s">
        <v>30106</v>
      </c>
      <c r="C4148" s="947" t="s">
        <v>3</v>
      </c>
      <c r="D4148" s="948">
        <v>47.9</v>
      </c>
    </row>
    <row r="4149" spans="1:4" x14ac:dyDescent="0.25">
      <c r="A4149" s="947">
        <v>104633</v>
      </c>
      <c r="B4149" s="945" t="s">
        <v>30211</v>
      </c>
      <c r="C4149" s="947" t="s">
        <v>3</v>
      </c>
      <c r="D4149" s="948">
        <v>33.9</v>
      </c>
    </row>
    <row r="4150" spans="1:4" x14ac:dyDescent="0.25">
      <c r="A4150" s="947">
        <v>104634</v>
      </c>
      <c r="B4150" s="945" t="s">
        <v>30212</v>
      </c>
      <c r="C4150" s="947" t="s">
        <v>3</v>
      </c>
      <c r="D4150" s="948">
        <v>49.24</v>
      </c>
    </row>
    <row r="4151" spans="1:4" x14ac:dyDescent="0.25">
      <c r="A4151" s="947">
        <v>87418</v>
      </c>
      <c r="B4151" s="945" t="s">
        <v>30099</v>
      </c>
      <c r="C4151" s="947" t="s">
        <v>3</v>
      </c>
      <c r="D4151" s="948">
        <v>23.9</v>
      </c>
    </row>
    <row r="4152" spans="1:4" x14ac:dyDescent="0.25">
      <c r="A4152" s="947">
        <v>87421</v>
      </c>
      <c r="B4152" s="945" t="s">
        <v>30100</v>
      </c>
      <c r="C4152" s="947" t="s">
        <v>3</v>
      </c>
      <c r="D4152" s="948">
        <v>35.94</v>
      </c>
    </row>
    <row r="4153" spans="1:4" x14ac:dyDescent="0.25">
      <c r="A4153" s="947">
        <v>104628</v>
      </c>
      <c r="B4153" s="945" t="s">
        <v>30206</v>
      </c>
      <c r="C4153" s="947" t="s">
        <v>3</v>
      </c>
      <c r="D4153" s="948">
        <v>38.79</v>
      </c>
    </row>
    <row r="4154" spans="1:4" x14ac:dyDescent="0.25">
      <c r="A4154" s="947">
        <v>104631</v>
      </c>
      <c r="B4154" s="945" t="s">
        <v>30209</v>
      </c>
      <c r="C4154" s="947" t="s">
        <v>3</v>
      </c>
      <c r="D4154" s="948">
        <v>51.87</v>
      </c>
    </row>
    <row r="4155" spans="1:4" x14ac:dyDescent="0.25">
      <c r="A4155" s="947">
        <v>104627</v>
      </c>
      <c r="B4155" s="945" t="s">
        <v>30205</v>
      </c>
      <c r="C4155" s="947" t="s">
        <v>3</v>
      </c>
      <c r="D4155" s="948">
        <v>23.88</v>
      </c>
    </row>
    <row r="4156" spans="1:4" x14ac:dyDescent="0.25">
      <c r="A4156" s="947">
        <v>104630</v>
      </c>
      <c r="B4156" s="945" t="s">
        <v>30208</v>
      </c>
      <c r="C4156" s="947" t="s">
        <v>3</v>
      </c>
      <c r="D4156" s="948">
        <v>36.97</v>
      </c>
    </row>
    <row r="4157" spans="1:4" x14ac:dyDescent="0.25">
      <c r="A4157" s="947">
        <v>104629</v>
      </c>
      <c r="B4157" s="945" t="s">
        <v>30207</v>
      </c>
      <c r="C4157" s="947" t="s">
        <v>3</v>
      </c>
      <c r="D4157" s="948">
        <v>47.35</v>
      </c>
    </row>
    <row r="4158" spans="1:4" x14ac:dyDescent="0.25">
      <c r="A4158" s="947">
        <v>104632</v>
      </c>
      <c r="B4158" s="945" t="s">
        <v>30210</v>
      </c>
      <c r="C4158" s="947" t="s">
        <v>3</v>
      </c>
      <c r="D4158" s="948">
        <v>60.43</v>
      </c>
    </row>
    <row r="4159" spans="1:4" x14ac:dyDescent="0.25">
      <c r="A4159" s="947">
        <v>87412</v>
      </c>
      <c r="B4159" s="945" t="s">
        <v>30094</v>
      </c>
      <c r="C4159" s="947" t="s">
        <v>3</v>
      </c>
      <c r="D4159" s="948">
        <v>31.75</v>
      </c>
    </row>
    <row r="4160" spans="1:4" x14ac:dyDescent="0.25">
      <c r="A4160" s="947">
        <v>87415</v>
      </c>
      <c r="B4160" s="945" t="s">
        <v>30097</v>
      </c>
      <c r="C4160" s="947" t="s">
        <v>3</v>
      </c>
      <c r="D4160" s="948">
        <v>43.26</v>
      </c>
    </row>
    <row r="4161" spans="1:4" x14ac:dyDescent="0.25">
      <c r="A4161" s="947">
        <v>87411</v>
      </c>
      <c r="B4161" s="945" t="s">
        <v>30093</v>
      </c>
      <c r="C4161" s="947" t="s">
        <v>3</v>
      </c>
      <c r="D4161" s="948">
        <v>20.27</v>
      </c>
    </row>
    <row r="4162" spans="1:4" x14ac:dyDescent="0.25">
      <c r="A4162" s="947">
        <v>87414</v>
      </c>
      <c r="B4162" s="945" t="s">
        <v>30096</v>
      </c>
      <c r="C4162" s="947" t="s">
        <v>3</v>
      </c>
      <c r="D4162" s="948">
        <v>31.78</v>
      </c>
    </row>
    <row r="4163" spans="1:4" x14ac:dyDescent="0.25">
      <c r="A4163" s="947">
        <v>87413</v>
      </c>
      <c r="B4163" s="945" t="s">
        <v>30095</v>
      </c>
      <c r="C4163" s="947" t="s">
        <v>3</v>
      </c>
      <c r="D4163" s="948">
        <v>38.35</v>
      </c>
    </row>
    <row r="4164" spans="1:4" x14ac:dyDescent="0.25">
      <c r="A4164" s="947">
        <v>87416</v>
      </c>
      <c r="B4164" s="945" t="s">
        <v>30098</v>
      </c>
      <c r="C4164" s="947" t="s">
        <v>3</v>
      </c>
      <c r="D4164" s="948">
        <v>49.86</v>
      </c>
    </row>
    <row r="4165" spans="1:4" x14ac:dyDescent="0.25">
      <c r="A4165" s="947">
        <v>104635</v>
      </c>
      <c r="B4165" s="945" t="s">
        <v>30213</v>
      </c>
      <c r="C4165" s="947" t="s">
        <v>3</v>
      </c>
      <c r="D4165" s="948">
        <v>69.989999999999995</v>
      </c>
    </row>
    <row r="4166" spans="1:4" x14ac:dyDescent="0.25">
      <c r="A4166" s="947">
        <v>104636</v>
      </c>
      <c r="B4166" s="945" t="s">
        <v>30214</v>
      </c>
      <c r="C4166" s="947" t="s">
        <v>3</v>
      </c>
      <c r="D4166" s="948">
        <v>80.66</v>
      </c>
    </row>
    <row r="4167" spans="1:4" x14ac:dyDescent="0.25">
      <c r="A4167" s="947">
        <v>87424</v>
      </c>
      <c r="B4167" s="945" t="s">
        <v>30101</v>
      </c>
      <c r="C4167" s="947" t="s">
        <v>3</v>
      </c>
      <c r="D4167" s="948">
        <v>48.77</v>
      </c>
    </row>
    <row r="4168" spans="1:4" x14ac:dyDescent="0.25">
      <c r="A4168" s="947">
        <v>87427</v>
      </c>
      <c r="B4168" s="945" t="s">
        <v>30102</v>
      </c>
      <c r="C4168" s="947" t="s">
        <v>3</v>
      </c>
      <c r="D4168" s="948">
        <v>57.14</v>
      </c>
    </row>
    <row r="4169" spans="1:4" x14ac:dyDescent="0.25">
      <c r="A4169" s="947">
        <v>89998</v>
      </c>
      <c r="B4169" s="945" t="s">
        <v>28454</v>
      </c>
      <c r="C4169" s="947" t="s">
        <v>113</v>
      </c>
      <c r="D4169" s="948">
        <v>11.38</v>
      </c>
    </row>
    <row r="4170" spans="1:4" x14ac:dyDescent="0.25">
      <c r="A4170" s="947">
        <v>102920</v>
      </c>
      <c r="B4170" s="945" t="s">
        <v>28518</v>
      </c>
      <c r="C4170" s="947" t="s">
        <v>113</v>
      </c>
      <c r="D4170" s="948">
        <v>9.2100000000000009</v>
      </c>
    </row>
    <row r="4171" spans="1:4" x14ac:dyDescent="0.25">
      <c r="A4171" s="947">
        <v>102923</v>
      </c>
      <c r="B4171" s="945" t="s">
        <v>28521</v>
      </c>
      <c r="C4171" s="947" t="s">
        <v>113</v>
      </c>
      <c r="D4171" s="948">
        <v>8.48</v>
      </c>
    </row>
    <row r="4172" spans="1:4" x14ac:dyDescent="0.25">
      <c r="A4172" s="947">
        <v>90000</v>
      </c>
      <c r="B4172" s="945" t="s">
        <v>28456</v>
      </c>
      <c r="C4172" s="947" t="s">
        <v>113</v>
      </c>
      <c r="D4172" s="948">
        <v>15.28</v>
      </c>
    </row>
    <row r="4173" spans="1:4" x14ac:dyDescent="0.25">
      <c r="A4173" s="947">
        <v>103088</v>
      </c>
      <c r="B4173" s="945" t="s">
        <v>28522</v>
      </c>
      <c r="C4173" s="947" t="s">
        <v>113</v>
      </c>
      <c r="D4173" s="948">
        <v>11.7</v>
      </c>
    </row>
    <row r="4174" spans="1:4" x14ac:dyDescent="0.25">
      <c r="A4174" s="947">
        <v>102922</v>
      </c>
      <c r="B4174" s="945" t="s">
        <v>28520</v>
      </c>
      <c r="C4174" s="947" t="s">
        <v>113</v>
      </c>
      <c r="D4174" s="948">
        <v>10.01</v>
      </c>
    </row>
    <row r="4175" spans="1:4" x14ac:dyDescent="0.25">
      <c r="A4175" s="947">
        <v>89999</v>
      </c>
      <c r="B4175" s="945" t="s">
        <v>28455</v>
      </c>
      <c r="C4175" s="947" t="s">
        <v>113</v>
      </c>
      <c r="D4175" s="948">
        <v>19.61</v>
      </c>
    </row>
    <row r="4176" spans="1:4" x14ac:dyDescent="0.25">
      <c r="A4176" s="947">
        <v>89996</v>
      </c>
      <c r="B4176" s="945" t="s">
        <v>28452</v>
      </c>
      <c r="C4176" s="947" t="s">
        <v>113</v>
      </c>
      <c r="D4176" s="948">
        <v>12.13</v>
      </c>
    </row>
    <row r="4177" spans="1:4" x14ac:dyDescent="0.25">
      <c r="A4177" s="947">
        <v>89997</v>
      </c>
      <c r="B4177" s="945" t="s">
        <v>28453</v>
      </c>
      <c r="C4177" s="947" t="s">
        <v>113</v>
      </c>
      <c r="D4177" s="948">
        <v>9.69</v>
      </c>
    </row>
    <row r="4178" spans="1:4" x14ac:dyDescent="0.25">
      <c r="A4178" s="947">
        <v>102921</v>
      </c>
      <c r="B4178" s="945" t="s">
        <v>28519</v>
      </c>
      <c r="C4178" s="947" t="s">
        <v>113</v>
      </c>
      <c r="D4178" s="948">
        <v>8.77</v>
      </c>
    </row>
    <row r="4179" spans="1:4" x14ac:dyDescent="0.25">
      <c r="A4179" s="947">
        <v>90278</v>
      </c>
      <c r="B4179" s="945" t="s">
        <v>28541</v>
      </c>
      <c r="C4179" s="947" t="s">
        <v>20</v>
      </c>
      <c r="D4179" s="948">
        <v>530.52</v>
      </c>
    </row>
    <row r="4180" spans="1:4" x14ac:dyDescent="0.25">
      <c r="A4180" s="947">
        <v>90282</v>
      </c>
      <c r="B4180" s="945" t="s">
        <v>28545</v>
      </c>
      <c r="C4180" s="947" t="s">
        <v>20</v>
      </c>
      <c r="D4180" s="948">
        <v>513.47</v>
      </c>
    </row>
    <row r="4181" spans="1:4" x14ac:dyDescent="0.25">
      <c r="A4181" s="947">
        <v>90279</v>
      </c>
      <c r="B4181" s="945" t="s">
        <v>28542</v>
      </c>
      <c r="C4181" s="947" t="s">
        <v>20</v>
      </c>
      <c r="D4181" s="948">
        <v>586.08000000000004</v>
      </c>
    </row>
    <row r="4182" spans="1:4" x14ac:dyDescent="0.25">
      <c r="A4182" s="947">
        <v>90283</v>
      </c>
      <c r="B4182" s="945" t="s">
        <v>28546</v>
      </c>
      <c r="C4182" s="947" t="s">
        <v>20</v>
      </c>
      <c r="D4182" s="948">
        <v>568.22</v>
      </c>
    </row>
    <row r="4183" spans="1:4" x14ac:dyDescent="0.25">
      <c r="A4183" s="947">
        <v>90280</v>
      </c>
      <c r="B4183" s="945" t="s">
        <v>28543</v>
      </c>
      <c r="C4183" s="947" t="s">
        <v>20</v>
      </c>
      <c r="D4183" s="948">
        <v>642.49</v>
      </c>
    </row>
    <row r="4184" spans="1:4" x14ac:dyDescent="0.25">
      <c r="A4184" s="947">
        <v>90284</v>
      </c>
      <c r="B4184" s="945" t="s">
        <v>28547</v>
      </c>
      <c r="C4184" s="947" t="s">
        <v>20</v>
      </c>
      <c r="D4184" s="948">
        <v>630.22</v>
      </c>
    </row>
    <row r="4185" spans="1:4" x14ac:dyDescent="0.25">
      <c r="A4185" s="947">
        <v>90281</v>
      </c>
      <c r="B4185" s="945" t="s">
        <v>28544</v>
      </c>
      <c r="C4185" s="947" t="s">
        <v>20</v>
      </c>
      <c r="D4185" s="948">
        <v>739</v>
      </c>
    </row>
    <row r="4186" spans="1:4" x14ac:dyDescent="0.25">
      <c r="A4186" s="947">
        <v>90285</v>
      </c>
      <c r="B4186" s="945" t="s">
        <v>28548</v>
      </c>
      <c r="C4186" s="947" t="s">
        <v>20</v>
      </c>
      <c r="D4186" s="948">
        <v>732.66</v>
      </c>
    </row>
    <row r="4187" spans="1:4" x14ac:dyDescent="0.25">
      <c r="A4187" s="947">
        <v>89994</v>
      </c>
      <c r="B4187" s="945" t="s">
        <v>28539</v>
      </c>
      <c r="C4187" s="947" t="s">
        <v>20</v>
      </c>
      <c r="D4187" s="948">
        <v>994.26</v>
      </c>
    </row>
    <row r="4188" spans="1:4" x14ac:dyDescent="0.25">
      <c r="A4188" s="947">
        <v>89995</v>
      </c>
      <c r="B4188" s="945" t="s">
        <v>28540</v>
      </c>
      <c r="C4188" s="947" t="s">
        <v>20</v>
      </c>
      <c r="D4188" s="948">
        <v>1147.49</v>
      </c>
    </row>
    <row r="4189" spans="1:4" x14ac:dyDescent="0.25">
      <c r="A4189" s="947">
        <v>89993</v>
      </c>
      <c r="B4189" s="945" t="s">
        <v>28538</v>
      </c>
      <c r="C4189" s="947" t="s">
        <v>20</v>
      </c>
      <c r="D4189" s="948">
        <v>1200.1300000000001</v>
      </c>
    </row>
    <row r="4190" spans="1:4" x14ac:dyDescent="0.25">
      <c r="A4190" s="947">
        <v>99860</v>
      </c>
      <c r="B4190" s="945" t="s">
        <v>50989</v>
      </c>
      <c r="C4190" s="947" t="s">
        <v>4</v>
      </c>
      <c r="D4190" s="948">
        <v>0</v>
      </c>
    </row>
    <row r="4191" spans="1:4" x14ac:dyDescent="0.25">
      <c r="A4191" s="947">
        <v>99858</v>
      </c>
      <c r="B4191" s="945" t="s">
        <v>50990</v>
      </c>
      <c r="C4191" s="947" t="s">
        <v>4</v>
      </c>
      <c r="D4191" s="948">
        <v>0</v>
      </c>
    </row>
    <row r="4192" spans="1:4" x14ac:dyDescent="0.25">
      <c r="A4192" s="947">
        <v>99859</v>
      </c>
      <c r="B4192" s="945" t="s">
        <v>50991</v>
      </c>
      <c r="C4192" s="947" t="s">
        <v>4</v>
      </c>
      <c r="D4192" s="948">
        <v>0</v>
      </c>
    </row>
    <row r="4193" spans="1:4" x14ac:dyDescent="0.25">
      <c r="A4193" s="947">
        <v>99857</v>
      </c>
      <c r="B4193" s="945" t="s">
        <v>40438</v>
      </c>
      <c r="C4193" s="947" t="s">
        <v>4</v>
      </c>
      <c r="D4193" s="948">
        <v>120.8</v>
      </c>
    </row>
    <row r="4194" spans="1:4" x14ac:dyDescent="0.25">
      <c r="A4194" s="947">
        <v>99855</v>
      </c>
      <c r="B4194" s="945" t="s">
        <v>40437</v>
      </c>
      <c r="C4194" s="947" t="s">
        <v>4</v>
      </c>
      <c r="D4194" s="948">
        <v>132.12</v>
      </c>
    </row>
    <row r="4195" spans="1:4" x14ac:dyDescent="0.25">
      <c r="A4195" s="947">
        <v>99856</v>
      </c>
      <c r="B4195" s="945" t="s">
        <v>50992</v>
      </c>
      <c r="C4195" s="947" t="s">
        <v>4</v>
      </c>
      <c r="D4195" s="948">
        <v>0</v>
      </c>
    </row>
    <row r="4196" spans="1:4" x14ac:dyDescent="0.25">
      <c r="A4196" s="947">
        <v>99862</v>
      </c>
      <c r="B4196" s="945" t="s">
        <v>22745</v>
      </c>
      <c r="C4196" s="947" t="s">
        <v>3</v>
      </c>
      <c r="D4196" s="948">
        <v>780.69</v>
      </c>
    </row>
    <row r="4197" spans="1:4" x14ac:dyDescent="0.25">
      <c r="A4197" s="947">
        <v>99861</v>
      </c>
      <c r="B4197" s="945" t="s">
        <v>22744</v>
      </c>
      <c r="C4197" s="947" t="s">
        <v>3</v>
      </c>
      <c r="D4197" s="948">
        <v>770.23</v>
      </c>
    </row>
    <row r="4198" spans="1:4" x14ac:dyDescent="0.25">
      <c r="A4198" s="947">
        <v>99839</v>
      </c>
      <c r="B4198" s="945" t="s">
        <v>52485</v>
      </c>
      <c r="C4198" s="947" t="s">
        <v>4</v>
      </c>
      <c r="D4198" s="948">
        <v>607.29999999999995</v>
      </c>
    </row>
    <row r="4199" spans="1:4" x14ac:dyDescent="0.25">
      <c r="A4199" s="947">
        <v>99849</v>
      </c>
      <c r="B4199" s="945" t="s">
        <v>50993</v>
      </c>
      <c r="C4199" s="947" t="s">
        <v>4</v>
      </c>
      <c r="D4199" s="948">
        <v>0</v>
      </c>
    </row>
    <row r="4200" spans="1:4" x14ac:dyDescent="0.25">
      <c r="A4200" s="947">
        <v>99853</v>
      </c>
      <c r="B4200" s="945" t="s">
        <v>50994</v>
      </c>
      <c r="C4200" s="947" t="s">
        <v>4</v>
      </c>
      <c r="D4200" s="948">
        <v>0</v>
      </c>
    </row>
    <row r="4201" spans="1:4" x14ac:dyDescent="0.25">
      <c r="A4201" s="947">
        <v>99847</v>
      </c>
      <c r="B4201" s="945" t="s">
        <v>50995</v>
      </c>
      <c r="C4201" s="947" t="s">
        <v>4</v>
      </c>
      <c r="D4201" s="948">
        <v>0</v>
      </c>
    </row>
    <row r="4202" spans="1:4" x14ac:dyDescent="0.25">
      <c r="A4202" s="947">
        <v>99851</v>
      </c>
      <c r="B4202" s="945" t="s">
        <v>50996</v>
      </c>
      <c r="C4202" s="947" t="s">
        <v>4</v>
      </c>
      <c r="D4202" s="948">
        <v>0</v>
      </c>
    </row>
    <row r="4203" spans="1:4" x14ac:dyDescent="0.25">
      <c r="A4203" s="947">
        <v>99850</v>
      </c>
      <c r="B4203" s="945" t="s">
        <v>50997</v>
      </c>
      <c r="C4203" s="947" t="s">
        <v>4</v>
      </c>
      <c r="D4203" s="948">
        <v>0</v>
      </c>
    </row>
    <row r="4204" spans="1:4" x14ac:dyDescent="0.25">
      <c r="A4204" s="947">
        <v>99854</v>
      </c>
      <c r="B4204" s="945" t="s">
        <v>50998</v>
      </c>
      <c r="C4204" s="947" t="s">
        <v>4</v>
      </c>
      <c r="D4204" s="948">
        <v>0</v>
      </c>
    </row>
    <row r="4205" spans="1:4" x14ac:dyDescent="0.25">
      <c r="A4205" s="947">
        <v>99848</v>
      </c>
      <c r="B4205" s="945" t="s">
        <v>50999</v>
      </c>
      <c r="C4205" s="947" t="s">
        <v>4</v>
      </c>
      <c r="D4205" s="948">
        <v>0</v>
      </c>
    </row>
    <row r="4206" spans="1:4" x14ac:dyDescent="0.25">
      <c r="A4206" s="947">
        <v>99852</v>
      </c>
      <c r="B4206" s="945" t="s">
        <v>51000</v>
      </c>
      <c r="C4206" s="947" t="s">
        <v>4</v>
      </c>
      <c r="D4206" s="948">
        <v>0</v>
      </c>
    </row>
    <row r="4207" spans="1:4" x14ac:dyDescent="0.25">
      <c r="A4207" s="947">
        <v>99844</v>
      </c>
      <c r="B4207" s="945" t="s">
        <v>51001</v>
      </c>
      <c r="C4207" s="947" t="s">
        <v>4</v>
      </c>
      <c r="D4207" s="948">
        <v>0</v>
      </c>
    </row>
    <row r="4208" spans="1:4" x14ac:dyDescent="0.25">
      <c r="A4208" s="947">
        <v>99842</v>
      </c>
      <c r="B4208" s="945" t="s">
        <v>51002</v>
      </c>
      <c r="C4208" s="947" t="s">
        <v>4</v>
      </c>
      <c r="D4208" s="948">
        <v>0</v>
      </c>
    </row>
    <row r="4209" spans="1:4" x14ac:dyDescent="0.25">
      <c r="A4209" s="947">
        <v>99837</v>
      </c>
      <c r="B4209" s="945" t="s">
        <v>40436</v>
      </c>
      <c r="C4209" s="947" t="s">
        <v>4</v>
      </c>
      <c r="D4209" s="948">
        <v>711.38</v>
      </c>
    </row>
    <row r="4210" spans="1:4" x14ac:dyDescent="0.25">
      <c r="A4210" s="947">
        <v>99840</v>
      </c>
      <c r="B4210" s="945" t="s">
        <v>51003</v>
      </c>
      <c r="C4210" s="947" t="s">
        <v>4</v>
      </c>
      <c r="D4210" s="948">
        <v>0</v>
      </c>
    </row>
    <row r="4211" spans="1:4" x14ac:dyDescent="0.25">
      <c r="A4211" s="947">
        <v>99845</v>
      </c>
      <c r="B4211" s="945" t="s">
        <v>52486</v>
      </c>
      <c r="C4211" s="947" t="s">
        <v>4</v>
      </c>
      <c r="D4211" s="948">
        <v>0</v>
      </c>
    </row>
    <row r="4212" spans="1:4" x14ac:dyDescent="0.25">
      <c r="A4212" s="947">
        <v>99843</v>
      </c>
      <c r="B4212" s="945" t="s">
        <v>51004</v>
      </c>
      <c r="C4212" s="947" t="s">
        <v>4</v>
      </c>
      <c r="D4212" s="948">
        <v>0</v>
      </c>
    </row>
    <row r="4213" spans="1:4" x14ac:dyDescent="0.25">
      <c r="A4213" s="947">
        <v>99838</v>
      </c>
      <c r="B4213" s="945" t="s">
        <v>51005</v>
      </c>
      <c r="C4213" s="947" t="s">
        <v>4</v>
      </c>
      <c r="D4213" s="948">
        <v>0</v>
      </c>
    </row>
    <row r="4214" spans="1:4" x14ac:dyDescent="0.25">
      <c r="A4214" s="947">
        <v>99846</v>
      </c>
      <c r="B4214" s="945" t="s">
        <v>51006</v>
      </c>
      <c r="C4214" s="947" t="s">
        <v>4</v>
      </c>
      <c r="D4214" s="948">
        <v>0</v>
      </c>
    </row>
    <row r="4215" spans="1:4" x14ac:dyDescent="0.25">
      <c r="A4215" s="947">
        <v>99841</v>
      </c>
      <c r="B4215" s="945" t="s">
        <v>28369</v>
      </c>
      <c r="C4215" s="947" t="s">
        <v>4</v>
      </c>
      <c r="D4215" s="948">
        <v>1248.8399999999999</v>
      </c>
    </row>
    <row r="4216" spans="1:4" x14ac:dyDescent="0.25">
      <c r="A4216" s="947">
        <v>94276</v>
      </c>
      <c r="B4216" s="945" t="s">
        <v>28360</v>
      </c>
      <c r="C4216" s="947" t="s">
        <v>4</v>
      </c>
      <c r="D4216" s="948">
        <v>56.71</v>
      </c>
    </row>
    <row r="4217" spans="1:4" x14ac:dyDescent="0.25">
      <c r="A4217" s="947">
        <v>94274</v>
      </c>
      <c r="B4217" s="945" t="s">
        <v>28358</v>
      </c>
      <c r="C4217" s="947" t="s">
        <v>4</v>
      </c>
      <c r="D4217" s="948">
        <v>61.93</v>
      </c>
    </row>
    <row r="4218" spans="1:4" x14ac:dyDescent="0.25">
      <c r="A4218" s="947">
        <v>94280</v>
      </c>
      <c r="B4218" s="945" t="s">
        <v>28364</v>
      </c>
      <c r="C4218" s="947" t="s">
        <v>4</v>
      </c>
      <c r="D4218" s="948">
        <v>59.6</v>
      </c>
    </row>
    <row r="4219" spans="1:4" x14ac:dyDescent="0.25">
      <c r="A4219" s="947">
        <v>94278</v>
      </c>
      <c r="B4219" s="945" t="s">
        <v>28362</v>
      </c>
      <c r="C4219" s="947" t="s">
        <v>4</v>
      </c>
      <c r="D4219" s="948">
        <v>50.51</v>
      </c>
    </row>
    <row r="4220" spans="1:4" x14ac:dyDescent="0.25">
      <c r="A4220" s="947">
        <v>94275</v>
      </c>
      <c r="B4220" s="945" t="s">
        <v>28359</v>
      </c>
      <c r="C4220" s="947" t="s">
        <v>4</v>
      </c>
      <c r="D4220" s="948">
        <v>52.77</v>
      </c>
    </row>
    <row r="4221" spans="1:4" x14ac:dyDescent="0.25">
      <c r="A4221" s="947">
        <v>94273</v>
      </c>
      <c r="B4221" s="945" t="s">
        <v>28357</v>
      </c>
      <c r="C4221" s="947" t="s">
        <v>4</v>
      </c>
      <c r="D4221" s="948">
        <v>57.99</v>
      </c>
    </row>
    <row r="4222" spans="1:4" x14ac:dyDescent="0.25">
      <c r="A4222" s="947">
        <v>94279</v>
      </c>
      <c r="B4222" s="945" t="s">
        <v>28363</v>
      </c>
      <c r="C4222" s="947" t="s">
        <v>4</v>
      </c>
      <c r="D4222" s="948">
        <v>55.67</v>
      </c>
    </row>
    <row r="4223" spans="1:4" x14ac:dyDescent="0.25">
      <c r="A4223" s="947">
        <v>94277</v>
      </c>
      <c r="B4223" s="945" t="s">
        <v>28361</v>
      </c>
      <c r="C4223" s="947" t="s">
        <v>4</v>
      </c>
      <c r="D4223" s="948">
        <v>46.57</v>
      </c>
    </row>
    <row r="4224" spans="1:4" x14ac:dyDescent="0.25">
      <c r="A4224" s="947">
        <v>104930</v>
      </c>
      <c r="B4224" s="945" t="s">
        <v>51007</v>
      </c>
      <c r="C4224" s="947" t="s">
        <v>4</v>
      </c>
      <c r="D4224" s="948">
        <v>0</v>
      </c>
    </row>
    <row r="4225" spans="1:4" x14ac:dyDescent="0.25">
      <c r="A4225" s="947">
        <v>104931</v>
      </c>
      <c r="B4225" s="945" t="s">
        <v>51008</v>
      </c>
      <c r="C4225" s="947" t="s">
        <v>4</v>
      </c>
      <c r="D4225" s="948">
        <v>0</v>
      </c>
    </row>
    <row r="4226" spans="1:4" x14ac:dyDescent="0.25">
      <c r="A4226" s="947">
        <v>94294</v>
      </c>
      <c r="B4226" s="945" t="s">
        <v>28365</v>
      </c>
      <c r="C4226" s="947" t="s">
        <v>4</v>
      </c>
      <c r="D4226" s="948">
        <v>8.6199999999999992</v>
      </c>
    </row>
    <row r="4227" spans="1:4" x14ac:dyDescent="0.25">
      <c r="A4227" s="947">
        <v>94288</v>
      </c>
      <c r="B4227" s="945" t="s">
        <v>52487</v>
      </c>
      <c r="C4227" s="947" t="s">
        <v>4</v>
      </c>
      <c r="D4227" s="948">
        <v>46.51</v>
      </c>
    </row>
    <row r="4228" spans="1:4" x14ac:dyDescent="0.25">
      <c r="A4228" s="947">
        <v>94282</v>
      </c>
      <c r="B4228" s="945" t="s">
        <v>52488</v>
      </c>
      <c r="C4228" s="947" t="s">
        <v>4</v>
      </c>
      <c r="D4228" s="948">
        <v>58.64</v>
      </c>
    </row>
    <row r="4229" spans="1:4" x14ac:dyDescent="0.25">
      <c r="A4229" s="947">
        <v>94290</v>
      </c>
      <c r="B4229" s="945" t="s">
        <v>52489</v>
      </c>
      <c r="C4229" s="947" t="s">
        <v>4</v>
      </c>
      <c r="D4229" s="948">
        <v>56.5</v>
      </c>
    </row>
    <row r="4230" spans="1:4" x14ac:dyDescent="0.25">
      <c r="A4230" s="947">
        <v>94284</v>
      </c>
      <c r="B4230" s="945" t="s">
        <v>52490</v>
      </c>
      <c r="C4230" s="947" t="s">
        <v>4</v>
      </c>
      <c r="D4230" s="948">
        <v>74.819999999999993</v>
      </c>
    </row>
    <row r="4231" spans="1:4" x14ac:dyDescent="0.25">
      <c r="A4231" s="947">
        <v>94292</v>
      </c>
      <c r="B4231" s="945" t="s">
        <v>52491</v>
      </c>
      <c r="C4231" s="947" t="s">
        <v>4</v>
      </c>
      <c r="D4231" s="948">
        <v>67.16</v>
      </c>
    </row>
    <row r="4232" spans="1:4" x14ac:dyDescent="0.25">
      <c r="A4232" s="947">
        <v>94286</v>
      </c>
      <c r="B4232" s="945" t="s">
        <v>52492</v>
      </c>
      <c r="C4232" s="947" t="s">
        <v>4</v>
      </c>
      <c r="D4232" s="948">
        <v>94.24</v>
      </c>
    </row>
    <row r="4233" spans="1:4" x14ac:dyDescent="0.25">
      <c r="A4233" s="947">
        <v>94287</v>
      </c>
      <c r="B4233" s="945" t="s">
        <v>52493</v>
      </c>
      <c r="C4233" s="947" t="s">
        <v>4</v>
      </c>
      <c r="D4233" s="948">
        <v>37.26</v>
      </c>
    </row>
    <row r="4234" spans="1:4" x14ac:dyDescent="0.25">
      <c r="A4234" s="947">
        <v>94281</v>
      </c>
      <c r="B4234" s="945" t="s">
        <v>52494</v>
      </c>
      <c r="C4234" s="947" t="s">
        <v>4</v>
      </c>
      <c r="D4234" s="948">
        <v>48.24</v>
      </c>
    </row>
    <row r="4235" spans="1:4" x14ac:dyDescent="0.25">
      <c r="A4235" s="947">
        <v>94289</v>
      </c>
      <c r="B4235" s="945" t="s">
        <v>52495</v>
      </c>
      <c r="C4235" s="947" t="s">
        <v>4</v>
      </c>
      <c r="D4235" s="948">
        <v>47.24</v>
      </c>
    </row>
    <row r="4236" spans="1:4" x14ac:dyDescent="0.25">
      <c r="A4236" s="947">
        <v>94283</v>
      </c>
      <c r="B4236" s="945" t="s">
        <v>52496</v>
      </c>
      <c r="C4236" s="947" t="s">
        <v>4</v>
      </c>
      <c r="D4236" s="948">
        <v>64.41</v>
      </c>
    </row>
    <row r="4237" spans="1:4" x14ac:dyDescent="0.25">
      <c r="A4237" s="947">
        <v>94291</v>
      </c>
      <c r="B4237" s="945" t="s">
        <v>52497</v>
      </c>
      <c r="C4237" s="947" t="s">
        <v>4</v>
      </c>
      <c r="D4237" s="948">
        <v>57.9</v>
      </c>
    </row>
    <row r="4238" spans="1:4" x14ac:dyDescent="0.25">
      <c r="A4238" s="947">
        <v>94285</v>
      </c>
      <c r="B4238" s="945" t="s">
        <v>52498</v>
      </c>
      <c r="C4238" s="947" t="s">
        <v>4</v>
      </c>
      <c r="D4238" s="948">
        <v>83.82</v>
      </c>
    </row>
    <row r="4239" spans="1:4" x14ac:dyDescent="0.25">
      <c r="A4239" s="947">
        <v>94293</v>
      </c>
      <c r="B4239" s="945" t="s">
        <v>52499</v>
      </c>
      <c r="C4239" s="947" t="s">
        <v>4</v>
      </c>
      <c r="D4239" s="948">
        <v>187.79</v>
      </c>
    </row>
    <row r="4240" spans="1:4" x14ac:dyDescent="0.25">
      <c r="A4240" s="947">
        <v>94264</v>
      </c>
      <c r="B4240" s="945" t="s">
        <v>52500</v>
      </c>
      <c r="C4240" s="947" t="s">
        <v>4</v>
      </c>
      <c r="D4240" s="948">
        <v>47.16</v>
      </c>
    </row>
    <row r="4241" spans="1:4" x14ac:dyDescent="0.25">
      <c r="A4241" s="947">
        <v>94266</v>
      </c>
      <c r="B4241" s="945" t="s">
        <v>52501</v>
      </c>
      <c r="C4241" s="947" t="s">
        <v>4</v>
      </c>
      <c r="D4241" s="948">
        <v>60.96</v>
      </c>
    </row>
    <row r="4242" spans="1:4" x14ac:dyDescent="0.25">
      <c r="A4242" s="947">
        <v>94263</v>
      </c>
      <c r="B4242" s="945" t="s">
        <v>52502</v>
      </c>
      <c r="C4242" s="947" t="s">
        <v>4</v>
      </c>
      <c r="D4242" s="948">
        <v>40.869999999999997</v>
      </c>
    </row>
    <row r="4243" spans="1:4" x14ac:dyDescent="0.25">
      <c r="A4243" s="947">
        <v>94265</v>
      </c>
      <c r="B4243" s="945" t="s">
        <v>52503</v>
      </c>
      <c r="C4243" s="947" t="s">
        <v>4</v>
      </c>
      <c r="D4243" s="948">
        <v>53.73</v>
      </c>
    </row>
    <row r="4244" spans="1:4" x14ac:dyDescent="0.25">
      <c r="A4244" s="947">
        <v>94268</v>
      </c>
      <c r="B4244" s="945" t="s">
        <v>52504</v>
      </c>
      <c r="C4244" s="947" t="s">
        <v>4</v>
      </c>
      <c r="D4244" s="948">
        <v>71.39</v>
      </c>
    </row>
    <row r="4245" spans="1:4" x14ac:dyDescent="0.25">
      <c r="A4245" s="947">
        <v>94272</v>
      </c>
      <c r="B4245" s="945" t="s">
        <v>52505</v>
      </c>
      <c r="C4245" s="947" t="s">
        <v>4</v>
      </c>
      <c r="D4245" s="948">
        <v>124.01</v>
      </c>
    </row>
    <row r="4246" spans="1:4" x14ac:dyDescent="0.25">
      <c r="A4246" s="947">
        <v>94267</v>
      </c>
      <c r="B4246" s="945" t="s">
        <v>52506</v>
      </c>
      <c r="C4246" s="947" t="s">
        <v>4</v>
      </c>
      <c r="D4246" s="948">
        <v>63.44</v>
      </c>
    </row>
    <row r="4247" spans="1:4" x14ac:dyDescent="0.25">
      <c r="A4247" s="947">
        <v>94269</v>
      </c>
      <c r="B4247" s="945" t="s">
        <v>52507</v>
      </c>
      <c r="C4247" s="947" t="s">
        <v>4</v>
      </c>
      <c r="D4247" s="948">
        <v>89.47</v>
      </c>
    </row>
    <row r="4248" spans="1:4" x14ac:dyDescent="0.25">
      <c r="A4248" s="947">
        <v>94271</v>
      </c>
      <c r="B4248" s="945" t="s">
        <v>52508</v>
      </c>
      <c r="C4248" s="947" t="s">
        <v>4</v>
      </c>
      <c r="D4248" s="948">
        <v>109.23</v>
      </c>
    </row>
    <row r="4249" spans="1:4" x14ac:dyDescent="0.25">
      <c r="A4249" s="947">
        <v>94270</v>
      </c>
      <c r="B4249" s="945" t="s">
        <v>52509</v>
      </c>
      <c r="C4249" s="947" t="s">
        <v>4</v>
      </c>
      <c r="D4249" s="948">
        <v>100.55</v>
      </c>
    </row>
    <row r="4250" spans="1:4" x14ac:dyDescent="0.25">
      <c r="A4250" s="947">
        <v>105555</v>
      </c>
      <c r="B4250" s="945" t="s">
        <v>51009</v>
      </c>
      <c r="C4250" s="947" t="s">
        <v>5</v>
      </c>
      <c r="D4250" s="948">
        <v>0</v>
      </c>
    </row>
    <row r="4251" spans="1:4" x14ac:dyDescent="0.25">
      <c r="A4251" s="947">
        <v>97603</v>
      </c>
      <c r="B4251" s="945" t="s">
        <v>51010</v>
      </c>
      <c r="C4251" s="947" t="s">
        <v>5</v>
      </c>
      <c r="D4251" s="948">
        <v>0</v>
      </c>
    </row>
    <row r="4252" spans="1:4" x14ac:dyDescent="0.25">
      <c r="A4252" s="947">
        <v>97602</v>
      </c>
      <c r="B4252" s="945" t="s">
        <v>51011</v>
      </c>
      <c r="C4252" s="947" t="s">
        <v>5</v>
      </c>
      <c r="D4252" s="948">
        <v>0</v>
      </c>
    </row>
    <row r="4253" spans="1:4" x14ac:dyDescent="0.25">
      <c r="A4253" s="947">
        <v>97604</v>
      </c>
      <c r="B4253" s="945" t="s">
        <v>51012</v>
      </c>
      <c r="C4253" s="947" t="s">
        <v>5</v>
      </c>
      <c r="D4253" s="948">
        <v>0</v>
      </c>
    </row>
    <row r="4254" spans="1:4" x14ac:dyDescent="0.25">
      <c r="A4254" s="947">
        <v>105553</v>
      </c>
      <c r="B4254" s="945" t="s">
        <v>51013</v>
      </c>
      <c r="C4254" s="947" t="s">
        <v>5</v>
      </c>
      <c r="D4254" s="948">
        <v>0</v>
      </c>
    </row>
    <row r="4255" spans="1:4" x14ac:dyDescent="0.25">
      <c r="A4255" s="947">
        <v>105552</v>
      </c>
      <c r="B4255" s="945" t="s">
        <v>51014</v>
      </c>
      <c r="C4255" s="947" t="s">
        <v>5</v>
      </c>
      <c r="D4255" s="948">
        <v>0</v>
      </c>
    </row>
    <row r="4256" spans="1:4" x14ac:dyDescent="0.25">
      <c r="A4256" s="947">
        <v>105550</v>
      </c>
      <c r="B4256" s="945" t="s">
        <v>51015</v>
      </c>
      <c r="C4256" s="947" t="s">
        <v>5</v>
      </c>
      <c r="D4256" s="948">
        <v>0</v>
      </c>
    </row>
    <row r="4257" spans="1:4" x14ac:dyDescent="0.25">
      <c r="A4257" s="947">
        <v>105551</v>
      </c>
      <c r="B4257" s="945" t="s">
        <v>51016</v>
      </c>
      <c r="C4257" s="947" t="s">
        <v>5</v>
      </c>
      <c r="D4257" s="948">
        <v>0</v>
      </c>
    </row>
    <row r="4258" spans="1:4" x14ac:dyDescent="0.25">
      <c r="A4258" s="947">
        <v>105549</v>
      </c>
      <c r="B4258" s="945" t="s">
        <v>51017</v>
      </c>
      <c r="C4258" s="947" t="s">
        <v>5</v>
      </c>
      <c r="D4258" s="948">
        <v>0</v>
      </c>
    </row>
    <row r="4259" spans="1:4" x14ac:dyDescent="0.25">
      <c r="A4259" s="947">
        <v>105547</v>
      </c>
      <c r="B4259" s="945" t="s">
        <v>51018</v>
      </c>
      <c r="C4259" s="947" t="s">
        <v>4</v>
      </c>
      <c r="D4259" s="948">
        <v>0</v>
      </c>
    </row>
    <row r="4260" spans="1:4" x14ac:dyDescent="0.25">
      <c r="A4260" s="947">
        <v>97605</v>
      </c>
      <c r="B4260" s="945" t="s">
        <v>49186</v>
      </c>
      <c r="C4260" s="947" t="s">
        <v>5</v>
      </c>
      <c r="D4260" s="948">
        <v>63.21</v>
      </c>
    </row>
    <row r="4261" spans="1:4" x14ac:dyDescent="0.25">
      <c r="A4261" s="947">
        <v>97607</v>
      </c>
      <c r="B4261" s="945" t="s">
        <v>49187</v>
      </c>
      <c r="C4261" s="947" t="s">
        <v>5</v>
      </c>
      <c r="D4261" s="948">
        <v>82.33</v>
      </c>
    </row>
    <row r="4262" spans="1:4" x14ac:dyDescent="0.25">
      <c r="A4262" s="947">
        <v>97599</v>
      </c>
      <c r="B4262" s="945" t="s">
        <v>49179</v>
      </c>
      <c r="C4262" s="947" t="s">
        <v>5</v>
      </c>
      <c r="D4262" s="948">
        <v>18.559999999999999</v>
      </c>
    </row>
    <row r="4263" spans="1:4" x14ac:dyDescent="0.25">
      <c r="A4263" s="947">
        <v>105542</v>
      </c>
      <c r="B4263" s="945" t="s">
        <v>51019</v>
      </c>
      <c r="C4263" s="947" t="s">
        <v>5</v>
      </c>
      <c r="D4263" s="948">
        <v>0</v>
      </c>
    </row>
    <row r="4264" spans="1:4" x14ac:dyDescent="0.25">
      <c r="A4264" s="947">
        <v>105543</v>
      </c>
      <c r="B4264" s="945" t="s">
        <v>51020</v>
      </c>
      <c r="C4264" s="947" t="s">
        <v>5</v>
      </c>
      <c r="D4264" s="948">
        <v>0</v>
      </c>
    </row>
    <row r="4265" spans="1:4" x14ac:dyDescent="0.25">
      <c r="A4265" s="947">
        <v>105544</v>
      </c>
      <c r="B4265" s="945" t="s">
        <v>51021</v>
      </c>
      <c r="C4265" s="947" t="s">
        <v>5</v>
      </c>
      <c r="D4265" s="948">
        <v>0</v>
      </c>
    </row>
    <row r="4266" spans="1:4" x14ac:dyDescent="0.25">
      <c r="A4266" s="947">
        <v>100913</v>
      </c>
      <c r="B4266" s="945" t="s">
        <v>51022</v>
      </c>
      <c r="C4266" s="947" t="s">
        <v>5</v>
      </c>
      <c r="D4266" s="948">
        <v>0</v>
      </c>
    </row>
    <row r="4267" spans="1:4" x14ac:dyDescent="0.25">
      <c r="A4267" s="947">
        <v>100916</v>
      </c>
      <c r="B4267" s="945" t="s">
        <v>51023</v>
      </c>
      <c r="C4267" s="947" t="s">
        <v>5</v>
      </c>
      <c r="D4267" s="948">
        <v>0</v>
      </c>
    </row>
    <row r="4268" spans="1:4" x14ac:dyDescent="0.25">
      <c r="A4268" s="947">
        <v>100918</v>
      </c>
      <c r="B4268" s="945" t="s">
        <v>51024</v>
      </c>
      <c r="C4268" s="947" t="s">
        <v>5</v>
      </c>
      <c r="D4268" s="948">
        <v>0</v>
      </c>
    </row>
    <row r="4269" spans="1:4" x14ac:dyDescent="0.25">
      <c r="A4269" s="947">
        <v>100914</v>
      </c>
      <c r="B4269" s="945" t="s">
        <v>51025</v>
      </c>
      <c r="C4269" s="947" t="s">
        <v>5</v>
      </c>
      <c r="D4269" s="948">
        <v>0</v>
      </c>
    </row>
    <row r="4270" spans="1:4" x14ac:dyDescent="0.25">
      <c r="A4270" s="947">
        <v>100917</v>
      </c>
      <c r="B4270" s="945" t="s">
        <v>51026</v>
      </c>
      <c r="C4270" s="947" t="s">
        <v>5</v>
      </c>
      <c r="D4270" s="948">
        <v>0</v>
      </c>
    </row>
    <row r="4271" spans="1:4" x14ac:dyDescent="0.25">
      <c r="A4271" s="947">
        <v>100907</v>
      </c>
      <c r="B4271" s="945" t="s">
        <v>51027</v>
      </c>
      <c r="C4271" s="947" t="s">
        <v>5</v>
      </c>
      <c r="D4271" s="948">
        <v>0</v>
      </c>
    </row>
    <row r="4272" spans="1:4" x14ac:dyDescent="0.25">
      <c r="A4272" s="947">
        <v>102467</v>
      </c>
      <c r="B4272" s="945" t="s">
        <v>51028</v>
      </c>
      <c r="C4272" s="947" t="s">
        <v>5</v>
      </c>
      <c r="D4272" s="948">
        <v>0</v>
      </c>
    </row>
    <row r="4273" spans="1:4" x14ac:dyDescent="0.25">
      <c r="A4273" s="947">
        <v>100910</v>
      </c>
      <c r="B4273" s="945" t="s">
        <v>51029</v>
      </c>
      <c r="C4273" s="947" t="s">
        <v>5</v>
      </c>
      <c r="D4273" s="948">
        <v>0</v>
      </c>
    </row>
    <row r="4274" spans="1:4" x14ac:dyDescent="0.25">
      <c r="A4274" s="947">
        <v>105541</v>
      </c>
      <c r="B4274" s="945" t="s">
        <v>51030</v>
      </c>
      <c r="C4274" s="947" t="s">
        <v>5</v>
      </c>
      <c r="D4274" s="948">
        <v>0</v>
      </c>
    </row>
    <row r="4275" spans="1:4" x14ac:dyDescent="0.25">
      <c r="A4275" s="947">
        <v>100908</v>
      </c>
      <c r="B4275" s="945" t="s">
        <v>51031</v>
      </c>
      <c r="C4275" s="947" t="s">
        <v>5</v>
      </c>
      <c r="D4275" s="948">
        <v>0</v>
      </c>
    </row>
    <row r="4276" spans="1:4" x14ac:dyDescent="0.25">
      <c r="A4276" s="947">
        <v>100911</v>
      </c>
      <c r="B4276" s="945" t="s">
        <v>51032</v>
      </c>
      <c r="C4276" s="947" t="s">
        <v>5</v>
      </c>
      <c r="D4276" s="948">
        <v>0</v>
      </c>
    </row>
    <row r="4277" spans="1:4" x14ac:dyDescent="0.25">
      <c r="A4277" s="947">
        <v>103782</v>
      </c>
      <c r="B4277" s="945" t="s">
        <v>49184</v>
      </c>
      <c r="C4277" s="947" t="s">
        <v>5</v>
      </c>
      <c r="D4277" s="948">
        <v>32.5</v>
      </c>
    </row>
    <row r="4278" spans="1:4" x14ac:dyDescent="0.25">
      <c r="A4278" s="947">
        <v>103786</v>
      </c>
      <c r="B4278" s="945" t="s">
        <v>51033</v>
      </c>
      <c r="C4278" s="947" t="s">
        <v>5</v>
      </c>
      <c r="D4278" s="948">
        <v>0</v>
      </c>
    </row>
    <row r="4279" spans="1:4" x14ac:dyDescent="0.25">
      <c r="A4279" s="947">
        <v>103787</v>
      </c>
      <c r="B4279" s="945" t="s">
        <v>51034</v>
      </c>
      <c r="C4279" s="947" t="s">
        <v>5</v>
      </c>
      <c r="D4279" s="948">
        <v>0</v>
      </c>
    </row>
    <row r="4280" spans="1:4" x14ac:dyDescent="0.25">
      <c r="A4280" s="947">
        <v>103788</v>
      </c>
      <c r="B4280" s="945" t="s">
        <v>51035</v>
      </c>
      <c r="C4280" s="947" t="s">
        <v>5</v>
      </c>
      <c r="D4280" s="948">
        <v>0</v>
      </c>
    </row>
    <row r="4281" spans="1:4" x14ac:dyDescent="0.25">
      <c r="A4281" s="947">
        <v>103783</v>
      </c>
      <c r="B4281" s="945" t="s">
        <v>51036</v>
      </c>
      <c r="C4281" s="947" t="s">
        <v>5</v>
      </c>
      <c r="D4281" s="948">
        <v>0</v>
      </c>
    </row>
    <row r="4282" spans="1:4" x14ac:dyDescent="0.25">
      <c r="A4282" s="947">
        <v>103784</v>
      </c>
      <c r="B4282" s="945" t="s">
        <v>51037</v>
      </c>
      <c r="C4282" s="947" t="s">
        <v>5</v>
      </c>
      <c r="D4282" s="948">
        <v>0</v>
      </c>
    </row>
    <row r="4283" spans="1:4" x14ac:dyDescent="0.25">
      <c r="A4283" s="947">
        <v>103785</v>
      </c>
      <c r="B4283" s="945" t="s">
        <v>51038</v>
      </c>
      <c r="C4283" s="947" t="s">
        <v>5</v>
      </c>
      <c r="D4283" s="948">
        <v>0</v>
      </c>
    </row>
    <row r="4284" spans="1:4" x14ac:dyDescent="0.25">
      <c r="A4284" s="947">
        <v>105546</v>
      </c>
      <c r="B4284" s="945" t="s">
        <v>51039</v>
      </c>
      <c r="C4284" s="947" t="s">
        <v>5</v>
      </c>
      <c r="D4284" s="948">
        <v>0</v>
      </c>
    </row>
    <row r="4285" spans="1:4" x14ac:dyDescent="0.25">
      <c r="A4285" s="947">
        <v>105545</v>
      </c>
      <c r="B4285" s="945" t="s">
        <v>51040</v>
      </c>
      <c r="C4285" s="947" t="s">
        <v>5</v>
      </c>
      <c r="D4285" s="948">
        <v>0</v>
      </c>
    </row>
    <row r="4286" spans="1:4" x14ac:dyDescent="0.25">
      <c r="A4286" s="947">
        <v>97610</v>
      </c>
      <c r="B4286" s="945" t="s">
        <v>49181</v>
      </c>
      <c r="C4286" s="947" t="s">
        <v>5</v>
      </c>
      <c r="D4286" s="948">
        <v>14.61</v>
      </c>
    </row>
    <row r="4287" spans="1:4" x14ac:dyDescent="0.25">
      <c r="A4287" s="947">
        <v>97609</v>
      </c>
      <c r="B4287" s="945" t="s">
        <v>49180</v>
      </c>
      <c r="C4287" s="947" t="s">
        <v>5</v>
      </c>
      <c r="D4287" s="948">
        <v>14.08</v>
      </c>
    </row>
    <row r="4288" spans="1:4" x14ac:dyDescent="0.25">
      <c r="A4288" s="947">
        <v>105554</v>
      </c>
      <c r="B4288" s="945" t="s">
        <v>49185</v>
      </c>
      <c r="C4288" s="947" t="s">
        <v>5</v>
      </c>
      <c r="D4288" s="948">
        <v>16.89</v>
      </c>
    </row>
    <row r="4289" spans="1:4" x14ac:dyDescent="0.25">
      <c r="A4289" s="947">
        <v>100903</v>
      </c>
      <c r="B4289" s="945" t="s">
        <v>49183</v>
      </c>
      <c r="C4289" s="947" t="s">
        <v>5</v>
      </c>
      <c r="D4289" s="948">
        <v>32.5</v>
      </c>
    </row>
    <row r="4290" spans="1:4" x14ac:dyDescent="0.25">
      <c r="A4290" s="947">
        <v>100902</v>
      </c>
      <c r="B4290" s="945" t="s">
        <v>49182</v>
      </c>
      <c r="C4290" s="947" t="s">
        <v>5</v>
      </c>
      <c r="D4290" s="948">
        <v>30.17</v>
      </c>
    </row>
    <row r="4291" spans="1:4" x14ac:dyDescent="0.25">
      <c r="A4291" s="947">
        <v>105548</v>
      </c>
      <c r="B4291" s="945" t="s">
        <v>51041</v>
      </c>
      <c r="C4291" s="947" t="s">
        <v>4</v>
      </c>
      <c r="D4291" s="948">
        <v>0</v>
      </c>
    </row>
    <row r="4292" spans="1:4" x14ac:dyDescent="0.25">
      <c r="A4292" s="947">
        <v>97595</v>
      </c>
      <c r="B4292" s="945" t="s">
        <v>49175</v>
      </c>
      <c r="C4292" s="947" t="s">
        <v>5</v>
      </c>
      <c r="D4292" s="948">
        <v>79.8</v>
      </c>
    </row>
    <row r="4293" spans="1:4" x14ac:dyDescent="0.25">
      <c r="A4293" s="947">
        <v>97597</v>
      </c>
      <c r="B4293" s="945" t="s">
        <v>49177</v>
      </c>
      <c r="C4293" s="947" t="s">
        <v>5</v>
      </c>
      <c r="D4293" s="948">
        <v>56.69</v>
      </c>
    </row>
    <row r="4294" spans="1:4" x14ac:dyDescent="0.25">
      <c r="A4294" s="947">
        <v>97596</v>
      </c>
      <c r="B4294" s="945" t="s">
        <v>49176</v>
      </c>
      <c r="C4294" s="947" t="s">
        <v>5</v>
      </c>
      <c r="D4294" s="948">
        <v>60.92</v>
      </c>
    </row>
    <row r="4295" spans="1:4" x14ac:dyDescent="0.25">
      <c r="A4295" s="947">
        <v>97598</v>
      </c>
      <c r="B4295" s="945" t="s">
        <v>49178</v>
      </c>
      <c r="C4295" s="947" t="s">
        <v>5</v>
      </c>
      <c r="D4295" s="948">
        <v>54.28</v>
      </c>
    </row>
    <row r="4296" spans="1:4" x14ac:dyDescent="0.25">
      <c r="A4296" s="947">
        <v>98549</v>
      </c>
      <c r="B4296" s="945" t="s">
        <v>51042</v>
      </c>
      <c r="C4296" s="947" t="s">
        <v>3</v>
      </c>
      <c r="D4296" s="948">
        <v>0</v>
      </c>
    </row>
    <row r="4297" spans="1:4" x14ac:dyDescent="0.25">
      <c r="A4297" s="947">
        <v>98562</v>
      </c>
      <c r="B4297" s="945" t="s">
        <v>28588</v>
      </c>
      <c r="C4297" s="947" t="s">
        <v>3</v>
      </c>
      <c r="D4297" s="948">
        <v>62.78</v>
      </c>
    </row>
    <row r="4298" spans="1:4" x14ac:dyDescent="0.25">
      <c r="A4298" s="947">
        <v>98555</v>
      </c>
      <c r="B4298" s="945" t="s">
        <v>28589</v>
      </c>
      <c r="C4298" s="947" t="s">
        <v>3</v>
      </c>
      <c r="D4298" s="948">
        <v>41.25</v>
      </c>
    </row>
    <row r="4299" spans="1:4" x14ac:dyDescent="0.25">
      <c r="A4299" s="947">
        <v>98556</v>
      </c>
      <c r="B4299" s="945" t="s">
        <v>49174</v>
      </c>
      <c r="C4299" s="947" t="s">
        <v>3</v>
      </c>
      <c r="D4299" s="948">
        <v>74.67</v>
      </c>
    </row>
    <row r="4300" spans="1:4" x14ac:dyDescent="0.25">
      <c r="A4300" s="947">
        <v>98557</v>
      </c>
      <c r="B4300" s="945" t="s">
        <v>28596</v>
      </c>
      <c r="C4300" s="947" t="s">
        <v>3</v>
      </c>
      <c r="D4300" s="948">
        <v>57.52</v>
      </c>
    </row>
    <row r="4301" spans="1:4" x14ac:dyDescent="0.25">
      <c r="A4301" s="947">
        <v>98548</v>
      </c>
      <c r="B4301" s="945" t="s">
        <v>51043</v>
      </c>
      <c r="C4301" s="947" t="s">
        <v>3</v>
      </c>
      <c r="D4301" s="948">
        <v>0</v>
      </c>
    </row>
    <row r="4302" spans="1:4" x14ac:dyDescent="0.25">
      <c r="A4302" s="947">
        <v>98547</v>
      </c>
      <c r="B4302" s="945" t="s">
        <v>28593</v>
      </c>
      <c r="C4302" s="947" t="s">
        <v>3</v>
      </c>
      <c r="D4302" s="948">
        <v>243.06</v>
      </c>
    </row>
    <row r="4303" spans="1:4" x14ac:dyDescent="0.25">
      <c r="A4303" s="947">
        <v>98546</v>
      </c>
      <c r="B4303" s="945" t="s">
        <v>28592</v>
      </c>
      <c r="C4303" s="947" t="s">
        <v>3</v>
      </c>
      <c r="D4303" s="948">
        <v>144.07</v>
      </c>
    </row>
    <row r="4304" spans="1:4" x14ac:dyDescent="0.25">
      <c r="A4304" s="947">
        <v>98552</v>
      </c>
      <c r="B4304" s="945" t="s">
        <v>51044</v>
      </c>
      <c r="C4304" s="947" t="s">
        <v>3</v>
      </c>
      <c r="D4304" s="948">
        <v>0</v>
      </c>
    </row>
    <row r="4305" spans="1:4" x14ac:dyDescent="0.25">
      <c r="A4305" s="947">
        <v>98553</v>
      </c>
      <c r="B4305" s="945" t="s">
        <v>28594</v>
      </c>
      <c r="C4305" s="947" t="s">
        <v>3</v>
      </c>
      <c r="D4305" s="948">
        <v>205.24</v>
      </c>
    </row>
    <row r="4306" spans="1:4" x14ac:dyDescent="0.25">
      <c r="A4306" s="947">
        <v>98554</v>
      </c>
      <c r="B4306" s="945" t="s">
        <v>28595</v>
      </c>
      <c r="C4306" s="947" t="s">
        <v>3</v>
      </c>
      <c r="D4306" s="948">
        <v>58.61</v>
      </c>
    </row>
    <row r="4307" spans="1:4" x14ac:dyDescent="0.25">
      <c r="A4307" s="947">
        <v>98565</v>
      </c>
      <c r="B4307" s="945" t="s">
        <v>28599</v>
      </c>
      <c r="C4307" s="947" t="s">
        <v>3</v>
      </c>
      <c r="D4307" s="948">
        <v>64.739999999999995</v>
      </c>
    </row>
    <row r="4308" spans="1:4" x14ac:dyDescent="0.25">
      <c r="A4308" s="947">
        <v>98567</v>
      </c>
      <c r="B4308" s="945" t="s">
        <v>28601</v>
      </c>
      <c r="C4308" s="947" t="s">
        <v>3</v>
      </c>
      <c r="D4308" s="948">
        <v>83.48</v>
      </c>
    </row>
    <row r="4309" spans="1:4" x14ac:dyDescent="0.25">
      <c r="A4309" s="947">
        <v>98569</v>
      </c>
      <c r="B4309" s="945" t="s">
        <v>28603</v>
      </c>
      <c r="C4309" s="947" t="s">
        <v>3</v>
      </c>
      <c r="D4309" s="948">
        <v>103.08</v>
      </c>
    </row>
    <row r="4310" spans="1:4" x14ac:dyDescent="0.25">
      <c r="A4310" s="947">
        <v>98571</v>
      </c>
      <c r="B4310" s="945" t="s">
        <v>28605</v>
      </c>
      <c r="C4310" s="947" t="s">
        <v>3</v>
      </c>
      <c r="D4310" s="948">
        <v>53.95</v>
      </c>
    </row>
    <row r="4311" spans="1:4" x14ac:dyDescent="0.25">
      <c r="A4311" s="947">
        <v>98572</v>
      </c>
      <c r="B4311" s="945" t="s">
        <v>28606</v>
      </c>
      <c r="C4311" s="947" t="s">
        <v>3</v>
      </c>
      <c r="D4311" s="948">
        <v>66.319999999999993</v>
      </c>
    </row>
    <row r="4312" spans="1:4" x14ac:dyDescent="0.25">
      <c r="A4312" s="947">
        <v>98563</v>
      </c>
      <c r="B4312" s="945" t="s">
        <v>28597</v>
      </c>
      <c r="C4312" s="947" t="s">
        <v>3</v>
      </c>
      <c r="D4312" s="948">
        <v>45.13</v>
      </c>
    </row>
    <row r="4313" spans="1:4" x14ac:dyDescent="0.25">
      <c r="A4313" s="947">
        <v>98564</v>
      </c>
      <c r="B4313" s="945" t="s">
        <v>28598</v>
      </c>
      <c r="C4313" s="947" t="s">
        <v>3</v>
      </c>
      <c r="D4313" s="948">
        <v>62.87</v>
      </c>
    </row>
    <row r="4314" spans="1:4" x14ac:dyDescent="0.25">
      <c r="A4314" s="947">
        <v>98566</v>
      </c>
      <c r="B4314" s="945" t="s">
        <v>28600</v>
      </c>
      <c r="C4314" s="947" t="s">
        <v>3</v>
      </c>
      <c r="D4314" s="948">
        <v>82.49</v>
      </c>
    </row>
    <row r="4315" spans="1:4" x14ac:dyDescent="0.25">
      <c r="A4315" s="947">
        <v>98568</v>
      </c>
      <c r="B4315" s="945" t="s">
        <v>28602</v>
      </c>
      <c r="C4315" s="947" t="s">
        <v>3</v>
      </c>
      <c r="D4315" s="948">
        <v>101.23</v>
      </c>
    </row>
    <row r="4316" spans="1:4" x14ac:dyDescent="0.25">
      <c r="A4316" s="947">
        <v>98570</v>
      </c>
      <c r="B4316" s="945" t="s">
        <v>28604</v>
      </c>
      <c r="C4316" s="947" t="s">
        <v>3</v>
      </c>
      <c r="D4316" s="948">
        <v>120.84</v>
      </c>
    </row>
    <row r="4317" spans="1:4" x14ac:dyDescent="0.25">
      <c r="A4317" s="947">
        <v>98573</v>
      </c>
      <c r="B4317" s="945" t="s">
        <v>28607</v>
      </c>
      <c r="C4317" s="947" t="s">
        <v>3</v>
      </c>
      <c r="D4317" s="948">
        <v>83.28</v>
      </c>
    </row>
    <row r="4318" spans="1:4" x14ac:dyDescent="0.25">
      <c r="A4318" s="947">
        <v>98576</v>
      </c>
      <c r="B4318" s="945" t="s">
        <v>28574</v>
      </c>
      <c r="C4318" s="947" t="s">
        <v>4</v>
      </c>
      <c r="D4318" s="948">
        <v>25.92</v>
      </c>
    </row>
    <row r="4319" spans="1:4" x14ac:dyDescent="0.25">
      <c r="A4319" s="947">
        <v>98575</v>
      </c>
      <c r="B4319" s="945" t="s">
        <v>28573</v>
      </c>
      <c r="C4319" s="947" t="s">
        <v>4</v>
      </c>
      <c r="D4319" s="948">
        <v>90.71</v>
      </c>
    </row>
    <row r="4320" spans="1:4" x14ac:dyDescent="0.25">
      <c r="A4320" s="947">
        <v>98577</v>
      </c>
      <c r="B4320" s="945" t="s">
        <v>28575</v>
      </c>
      <c r="C4320" s="947" t="s">
        <v>4</v>
      </c>
      <c r="D4320" s="948">
        <v>63.56</v>
      </c>
    </row>
    <row r="4321" spans="1:4" x14ac:dyDescent="0.25">
      <c r="A4321" s="947">
        <v>98558</v>
      </c>
      <c r="B4321" s="945" t="s">
        <v>28590</v>
      </c>
      <c r="C4321" s="947" t="s">
        <v>5</v>
      </c>
      <c r="D4321" s="948">
        <v>12.06</v>
      </c>
    </row>
    <row r="4322" spans="1:4" x14ac:dyDescent="0.25">
      <c r="A4322" s="947">
        <v>98550</v>
      </c>
      <c r="B4322" s="945" t="s">
        <v>51045</v>
      </c>
      <c r="C4322" s="947" t="s">
        <v>3</v>
      </c>
      <c r="D4322" s="948">
        <v>0</v>
      </c>
    </row>
    <row r="4323" spans="1:4" x14ac:dyDescent="0.25">
      <c r="A4323" s="947">
        <v>98551</v>
      </c>
      <c r="B4323" s="945" t="s">
        <v>51046</v>
      </c>
      <c r="C4323" s="947" t="s">
        <v>4</v>
      </c>
      <c r="D4323" s="948">
        <v>0</v>
      </c>
    </row>
    <row r="4324" spans="1:4" x14ac:dyDescent="0.25">
      <c r="A4324" s="947">
        <v>98559</v>
      </c>
      <c r="B4324" s="945" t="s">
        <v>28591</v>
      </c>
      <c r="C4324" s="947" t="s">
        <v>4</v>
      </c>
      <c r="D4324" s="948">
        <v>6.14</v>
      </c>
    </row>
    <row r="4325" spans="1:4" x14ac:dyDescent="0.25">
      <c r="A4325" s="947">
        <v>91925</v>
      </c>
      <c r="B4325" s="945" t="s">
        <v>28695</v>
      </c>
      <c r="C4325" s="947" t="s">
        <v>4</v>
      </c>
      <c r="D4325" s="948">
        <v>4.01</v>
      </c>
    </row>
    <row r="4326" spans="1:4" x14ac:dyDescent="0.25">
      <c r="A4326" s="947">
        <v>91924</v>
      </c>
      <c r="B4326" s="945" t="s">
        <v>28694</v>
      </c>
      <c r="C4326" s="947" t="s">
        <v>4</v>
      </c>
      <c r="D4326" s="948">
        <v>3.41</v>
      </c>
    </row>
    <row r="4327" spans="1:4" x14ac:dyDescent="0.25">
      <c r="A4327" s="947">
        <v>91933</v>
      </c>
      <c r="B4327" s="945" t="s">
        <v>28703</v>
      </c>
      <c r="C4327" s="947" t="s">
        <v>4</v>
      </c>
      <c r="D4327" s="948">
        <v>17.16</v>
      </c>
    </row>
    <row r="4328" spans="1:4" x14ac:dyDescent="0.25">
      <c r="A4328" s="947">
        <v>91932</v>
      </c>
      <c r="B4328" s="945" t="s">
        <v>28702</v>
      </c>
      <c r="C4328" s="947" t="s">
        <v>4</v>
      </c>
      <c r="D4328" s="948">
        <v>17.73</v>
      </c>
    </row>
    <row r="4329" spans="1:4" x14ac:dyDescent="0.25">
      <c r="A4329" s="947">
        <v>91935</v>
      </c>
      <c r="B4329" s="945" t="s">
        <v>28705</v>
      </c>
      <c r="C4329" s="947" t="s">
        <v>4</v>
      </c>
      <c r="D4329" s="948">
        <v>26.77</v>
      </c>
    </row>
    <row r="4330" spans="1:4" x14ac:dyDescent="0.25">
      <c r="A4330" s="947">
        <v>91934</v>
      </c>
      <c r="B4330" s="945" t="s">
        <v>28704</v>
      </c>
      <c r="C4330" s="947" t="s">
        <v>4</v>
      </c>
      <c r="D4330" s="948">
        <v>25.67</v>
      </c>
    </row>
    <row r="4331" spans="1:4" x14ac:dyDescent="0.25">
      <c r="A4331" s="947">
        <v>91927</v>
      </c>
      <c r="B4331" s="945" t="s">
        <v>28697</v>
      </c>
      <c r="C4331" s="947" t="s">
        <v>4</v>
      </c>
      <c r="D4331" s="948">
        <v>5.33</v>
      </c>
    </row>
    <row r="4332" spans="1:4" x14ac:dyDescent="0.25">
      <c r="A4332" s="947">
        <v>91926</v>
      </c>
      <c r="B4332" s="945" t="s">
        <v>28696</v>
      </c>
      <c r="C4332" s="947" t="s">
        <v>4</v>
      </c>
      <c r="D4332" s="948">
        <v>4.82</v>
      </c>
    </row>
    <row r="4333" spans="1:4" x14ac:dyDescent="0.25">
      <c r="A4333" s="947">
        <v>91929</v>
      </c>
      <c r="B4333" s="945" t="s">
        <v>28699</v>
      </c>
      <c r="C4333" s="947" t="s">
        <v>4</v>
      </c>
      <c r="D4333" s="948">
        <v>7.75</v>
      </c>
    </row>
    <row r="4334" spans="1:4" x14ac:dyDescent="0.25">
      <c r="A4334" s="947">
        <v>91928</v>
      </c>
      <c r="B4334" s="945" t="s">
        <v>28698</v>
      </c>
      <c r="C4334" s="947" t="s">
        <v>4</v>
      </c>
      <c r="D4334" s="948">
        <v>7.31</v>
      </c>
    </row>
    <row r="4335" spans="1:4" x14ac:dyDescent="0.25">
      <c r="A4335" s="947">
        <v>91931</v>
      </c>
      <c r="B4335" s="945" t="s">
        <v>28701</v>
      </c>
      <c r="C4335" s="947" t="s">
        <v>4</v>
      </c>
      <c r="D4335" s="948">
        <v>10.83</v>
      </c>
    </row>
    <row r="4336" spans="1:4" x14ac:dyDescent="0.25">
      <c r="A4336" s="947">
        <v>91930</v>
      </c>
      <c r="B4336" s="945" t="s">
        <v>28700</v>
      </c>
      <c r="C4336" s="947" t="s">
        <v>4</v>
      </c>
      <c r="D4336" s="948">
        <v>10.11</v>
      </c>
    </row>
    <row r="4337" spans="1:4" x14ac:dyDescent="0.25">
      <c r="A4337" s="947">
        <v>104620</v>
      </c>
      <c r="B4337" s="945" t="s">
        <v>51047</v>
      </c>
      <c r="C4337" s="947" t="s">
        <v>5</v>
      </c>
      <c r="D4337" s="948">
        <v>0</v>
      </c>
    </row>
    <row r="4338" spans="1:4" x14ac:dyDescent="0.25">
      <c r="A4338" s="947">
        <v>104624</v>
      </c>
      <c r="B4338" s="945" t="s">
        <v>51048</v>
      </c>
      <c r="C4338" s="947" t="s">
        <v>5</v>
      </c>
      <c r="D4338" s="948">
        <v>0</v>
      </c>
    </row>
    <row r="4339" spans="1:4" x14ac:dyDescent="0.25">
      <c r="A4339" s="947">
        <v>104622</v>
      </c>
      <c r="B4339" s="945" t="s">
        <v>51049</v>
      </c>
      <c r="C4339" s="947" t="s">
        <v>5</v>
      </c>
      <c r="D4339" s="948">
        <v>0</v>
      </c>
    </row>
    <row r="4340" spans="1:4" x14ac:dyDescent="0.25">
      <c r="A4340" s="947">
        <v>104621</v>
      </c>
      <c r="B4340" s="945" t="s">
        <v>51050</v>
      </c>
      <c r="C4340" s="947" t="s">
        <v>5</v>
      </c>
      <c r="D4340" s="948">
        <v>0</v>
      </c>
    </row>
    <row r="4341" spans="1:4" x14ac:dyDescent="0.25">
      <c r="A4341" s="947">
        <v>104625</v>
      </c>
      <c r="B4341" s="945" t="s">
        <v>51051</v>
      </c>
      <c r="C4341" s="947" t="s">
        <v>5</v>
      </c>
      <c r="D4341" s="948">
        <v>0</v>
      </c>
    </row>
    <row r="4342" spans="1:4" x14ac:dyDescent="0.25">
      <c r="A4342" s="947">
        <v>104623</v>
      </c>
      <c r="B4342" s="945" t="s">
        <v>51052</v>
      </c>
      <c r="C4342" s="947" t="s">
        <v>5</v>
      </c>
      <c r="D4342" s="948">
        <v>0</v>
      </c>
    </row>
    <row r="4343" spans="1:4" x14ac:dyDescent="0.25">
      <c r="A4343" s="947">
        <v>91937</v>
      </c>
      <c r="B4343" s="945" t="s">
        <v>28717</v>
      </c>
      <c r="C4343" s="947" t="s">
        <v>5</v>
      </c>
      <c r="D4343" s="948">
        <v>21.27</v>
      </c>
    </row>
    <row r="4344" spans="1:4" x14ac:dyDescent="0.25">
      <c r="A4344" s="947">
        <v>92865</v>
      </c>
      <c r="B4344" s="945" t="s">
        <v>28724</v>
      </c>
      <c r="C4344" s="947" t="s">
        <v>5</v>
      </c>
      <c r="D4344" s="948">
        <v>18.809999999999999</v>
      </c>
    </row>
    <row r="4345" spans="1:4" x14ac:dyDescent="0.25">
      <c r="A4345" s="947">
        <v>91936</v>
      </c>
      <c r="B4345" s="945" t="s">
        <v>28716</v>
      </c>
      <c r="C4345" s="947" t="s">
        <v>5</v>
      </c>
      <c r="D4345" s="948">
        <v>23.78</v>
      </c>
    </row>
    <row r="4346" spans="1:4" x14ac:dyDescent="0.25">
      <c r="A4346" s="947">
        <v>92867</v>
      </c>
      <c r="B4346" s="945" t="s">
        <v>28726</v>
      </c>
      <c r="C4346" s="947" t="s">
        <v>5</v>
      </c>
      <c r="D4346" s="948">
        <v>40.85</v>
      </c>
    </row>
    <row r="4347" spans="1:4" x14ac:dyDescent="0.25">
      <c r="A4347" s="947">
        <v>91939</v>
      </c>
      <c r="B4347" s="945" t="s">
        <v>28718</v>
      </c>
      <c r="C4347" s="947" t="s">
        <v>5</v>
      </c>
      <c r="D4347" s="948">
        <v>42.5</v>
      </c>
    </row>
    <row r="4348" spans="1:4" x14ac:dyDescent="0.25">
      <c r="A4348" s="947">
        <v>92869</v>
      </c>
      <c r="B4348" s="945" t="s">
        <v>28728</v>
      </c>
      <c r="C4348" s="947" t="s">
        <v>5</v>
      </c>
      <c r="D4348" s="948">
        <v>13.67</v>
      </c>
    </row>
    <row r="4349" spans="1:4" x14ac:dyDescent="0.25">
      <c r="A4349" s="947">
        <v>91941</v>
      </c>
      <c r="B4349" s="945" t="s">
        <v>28720</v>
      </c>
      <c r="C4349" s="947" t="s">
        <v>5</v>
      </c>
      <c r="D4349" s="948">
        <v>15.32</v>
      </c>
    </row>
    <row r="4350" spans="1:4" x14ac:dyDescent="0.25">
      <c r="A4350" s="947">
        <v>92868</v>
      </c>
      <c r="B4350" s="945" t="s">
        <v>28727</v>
      </c>
      <c r="C4350" s="947" t="s">
        <v>5</v>
      </c>
      <c r="D4350" s="948">
        <v>22.61</v>
      </c>
    </row>
    <row r="4351" spans="1:4" x14ac:dyDescent="0.25">
      <c r="A4351" s="947">
        <v>91940</v>
      </c>
      <c r="B4351" s="945" t="s">
        <v>28719</v>
      </c>
      <c r="C4351" s="947" t="s">
        <v>5</v>
      </c>
      <c r="D4351" s="948">
        <v>24.26</v>
      </c>
    </row>
    <row r="4352" spans="1:4" x14ac:dyDescent="0.25">
      <c r="A4352" s="947">
        <v>92870</v>
      </c>
      <c r="B4352" s="945" t="s">
        <v>28729</v>
      </c>
      <c r="C4352" s="947" t="s">
        <v>5</v>
      </c>
      <c r="D4352" s="948">
        <v>44.08</v>
      </c>
    </row>
    <row r="4353" spans="1:4" x14ac:dyDescent="0.25">
      <c r="A4353" s="947">
        <v>91942</v>
      </c>
      <c r="B4353" s="945" t="s">
        <v>28721</v>
      </c>
      <c r="C4353" s="947" t="s">
        <v>5</v>
      </c>
      <c r="D4353" s="948">
        <v>47.16</v>
      </c>
    </row>
    <row r="4354" spans="1:4" x14ac:dyDescent="0.25">
      <c r="A4354" s="947">
        <v>92872</v>
      </c>
      <c r="B4354" s="945" t="s">
        <v>28731</v>
      </c>
      <c r="C4354" s="947" t="s">
        <v>5</v>
      </c>
      <c r="D4354" s="948">
        <v>15.91</v>
      </c>
    </row>
    <row r="4355" spans="1:4" x14ac:dyDescent="0.25">
      <c r="A4355" s="947">
        <v>91944</v>
      </c>
      <c r="B4355" s="945" t="s">
        <v>28723</v>
      </c>
      <c r="C4355" s="947" t="s">
        <v>5</v>
      </c>
      <c r="D4355" s="948">
        <v>18.989999999999998</v>
      </c>
    </row>
    <row r="4356" spans="1:4" x14ac:dyDescent="0.25">
      <c r="A4356" s="947">
        <v>92871</v>
      </c>
      <c r="B4356" s="945" t="s">
        <v>28730</v>
      </c>
      <c r="C4356" s="947" t="s">
        <v>5</v>
      </c>
      <c r="D4356" s="948">
        <v>25.21</v>
      </c>
    </row>
    <row r="4357" spans="1:4" x14ac:dyDescent="0.25">
      <c r="A4357" s="947">
        <v>91943</v>
      </c>
      <c r="B4357" s="945" t="s">
        <v>28722</v>
      </c>
      <c r="C4357" s="947" t="s">
        <v>5</v>
      </c>
      <c r="D4357" s="948">
        <v>28.29</v>
      </c>
    </row>
    <row r="4358" spans="1:4" x14ac:dyDescent="0.25">
      <c r="A4358" s="947">
        <v>92866</v>
      </c>
      <c r="B4358" s="945" t="s">
        <v>28725</v>
      </c>
      <c r="C4358" s="947" t="s">
        <v>5</v>
      </c>
      <c r="D4358" s="948">
        <v>17.079999999999998</v>
      </c>
    </row>
    <row r="4359" spans="1:4" x14ac:dyDescent="0.25">
      <c r="A4359" s="947">
        <v>91987</v>
      </c>
      <c r="B4359" s="945" t="s">
        <v>28813</v>
      </c>
      <c r="C4359" s="947" t="s">
        <v>5</v>
      </c>
      <c r="D4359" s="948">
        <v>53.04</v>
      </c>
    </row>
    <row r="4360" spans="1:4" x14ac:dyDescent="0.25">
      <c r="A4360" s="947">
        <v>91986</v>
      </c>
      <c r="B4360" s="945" t="s">
        <v>28812</v>
      </c>
      <c r="C4360" s="947" t="s">
        <v>5</v>
      </c>
      <c r="D4360" s="948">
        <v>40.44</v>
      </c>
    </row>
    <row r="4361" spans="1:4" x14ac:dyDescent="0.25">
      <c r="A4361" s="947">
        <v>97559</v>
      </c>
      <c r="B4361" s="945" t="s">
        <v>28690</v>
      </c>
      <c r="C4361" s="947" t="s">
        <v>5</v>
      </c>
      <c r="D4361" s="948">
        <v>17.850000000000001</v>
      </c>
    </row>
    <row r="4362" spans="1:4" x14ac:dyDescent="0.25">
      <c r="A4362" s="947">
        <v>97562</v>
      </c>
      <c r="B4362" s="945" t="s">
        <v>28691</v>
      </c>
      <c r="C4362" s="947" t="s">
        <v>5</v>
      </c>
      <c r="D4362" s="948">
        <v>14.76</v>
      </c>
    </row>
    <row r="4363" spans="1:4" x14ac:dyDescent="0.25">
      <c r="A4363" s="947">
        <v>97564</v>
      </c>
      <c r="B4363" s="945" t="s">
        <v>28692</v>
      </c>
      <c r="C4363" s="947" t="s">
        <v>5</v>
      </c>
      <c r="D4363" s="948">
        <v>24.13</v>
      </c>
    </row>
    <row r="4364" spans="1:4" x14ac:dyDescent="0.25">
      <c r="A4364" s="947">
        <v>91889</v>
      </c>
      <c r="B4364" s="945" t="s">
        <v>28657</v>
      </c>
      <c r="C4364" s="947" t="s">
        <v>5</v>
      </c>
      <c r="D4364" s="948">
        <v>16.02</v>
      </c>
    </row>
    <row r="4365" spans="1:4" x14ac:dyDescent="0.25">
      <c r="A4365" s="947">
        <v>91901</v>
      </c>
      <c r="B4365" s="945" t="s">
        <v>28665</v>
      </c>
      <c r="C4365" s="947" t="s">
        <v>5</v>
      </c>
      <c r="D4365" s="948">
        <v>12.93</v>
      </c>
    </row>
    <row r="4366" spans="1:4" x14ac:dyDescent="0.25">
      <c r="A4366" s="947">
        <v>91913</v>
      </c>
      <c r="B4366" s="945" t="s">
        <v>28673</v>
      </c>
      <c r="C4366" s="947" t="s">
        <v>5</v>
      </c>
      <c r="D4366" s="948">
        <v>22.37</v>
      </c>
    </row>
    <row r="4367" spans="1:4" x14ac:dyDescent="0.25">
      <c r="A4367" s="947">
        <v>91892</v>
      </c>
      <c r="B4367" s="945" t="s">
        <v>28659</v>
      </c>
      <c r="C4367" s="947" t="s">
        <v>5</v>
      </c>
      <c r="D4367" s="948">
        <v>20.76</v>
      </c>
    </row>
    <row r="4368" spans="1:4" x14ac:dyDescent="0.25">
      <c r="A4368" s="947">
        <v>91904</v>
      </c>
      <c r="B4368" s="945" t="s">
        <v>28667</v>
      </c>
      <c r="C4368" s="947" t="s">
        <v>5</v>
      </c>
      <c r="D4368" s="948">
        <v>17.670000000000002</v>
      </c>
    </row>
    <row r="4369" spans="1:4" x14ac:dyDescent="0.25">
      <c r="A4369" s="947">
        <v>91916</v>
      </c>
      <c r="B4369" s="945" t="s">
        <v>28675</v>
      </c>
      <c r="C4369" s="947" t="s">
        <v>5</v>
      </c>
      <c r="D4369" s="948">
        <v>27.04</v>
      </c>
    </row>
    <row r="4370" spans="1:4" x14ac:dyDescent="0.25">
      <c r="A4370" s="947">
        <v>91895</v>
      </c>
      <c r="B4370" s="945" t="s">
        <v>28661</v>
      </c>
      <c r="C4370" s="947" t="s">
        <v>5</v>
      </c>
      <c r="D4370" s="948">
        <v>25.09</v>
      </c>
    </row>
    <row r="4371" spans="1:4" x14ac:dyDescent="0.25">
      <c r="A4371" s="947">
        <v>91907</v>
      </c>
      <c r="B4371" s="945" t="s">
        <v>28669</v>
      </c>
      <c r="C4371" s="947" t="s">
        <v>5</v>
      </c>
      <c r="D4371" s="948">
        <v>21.99</v>
      </c>
    </row>
    <row r="4372" spans="1:4" x14ac:dyDescent="0.25">
      <c r="A4372" s="947">
        <v>91919</v>
      </c>
      <c r="B4372" s="945" t="s">
        <v>28677</v>
      </c>
      <c r="C4372" s="947" t="s">
        <v>5</v>
      </c>
      <c r="D4372" s="948">
        <v>31.29</v>
      </c>
    </row>
    <row r="4373" spans="1:4" x14ac:dyDescent="0.25">
      <c r="A4373" s="947">
        <v>91898</v>
      </c>
      <c r="B4373" s="945" t="s">
        <v>28663</v>
      </c>
      <c r="C4373" s="947" t="s">
        <v>5</v>
      </c>
      <c r="D4373" s="948">
        <v>28.67</v>
      </c>
    </row>
    <row r="4374" spans="1:4" x14ac:dyDescent="0.25">
      <c r="A4374" s="947">
        <v>91910</v>
      </c>
      <c r="B4374" s="945" t="s">
        <v>28671</v>
      </c>
      <c r="C4374" s="947" t="s">
        <v>5</v>
      </c>
      <c r="D4374" s="948">
        <v>25.64</v>
      </c>
    </row>
    <row r="4375" spans="1:4" x14ac:dyDescent="0.25">
      <c r="A4375" s="947">
        <v>91922</v>
      </c>
      <c r="B4375" s="945" t="s">
        <v>28679</v>
      </c>
      <c r="C4375" s="947" t="s">
        <v>5</v>
      </c>
      <c r="D4375" s="948">
        <v>34.79</v>
      </c>
    </row>
    <row r="4376" spans="1:4" x14ac:dyDescent="0.25">
      <c r="A4376" s="947">
        <v>91887</v>
      </c>
      <c r="B4376" s="945" t="s">
        <v>28656</v>
      </c>
      <c r="C4376" s="947" t="s">
        <v>5</v>
      </c>
      <c r="D4376" s="948">
        <v>16.41</v>
      </c>
    </row>
    <row r="4377" spans="1:4" x14ac:dyDescent="0.25">
      <c r="A4377" s="947">
        <v>91899</v>
      </c>
      <c r="B4377" s="945" t="s">
        <v>28664</v>
      </c>
      <c r="C4377" s="947" t="s">
        <v>5</v>
      </c>
      <c r="D4377" s="948">
        <v>13.32</v>
      </c>
    </row>
    <row r="4378" spans="1:4" x14ac:dyDescent="0.25">
      <c r="A4378" s="947">
        <v>91911</v>
      </c>
      <c r="B4378" s="945" t="s">
        <v>28672</v>
      </c>
      <c r="C4378" s="947" t="s">
        <v>5</v>
      </c>
      <c r="D4378" s="948">
        <v>22.76</v>
      </c>
    </row>
    <row r="4379" spans="1:4" x14ac:dyDescent="0.25">
      <c r="A4379" s="947">
        <v>91890</v>
      </c>
      <c r="B4379" s="945" t="s">
        <v>28658</v>
      </c>
      <c r="C4379" s="947" t="s">
        <v>5</v>
      </c>
      <c r="D4379" s="948">
        <v>18.149999999999999</v>
      </c>
    </row>
    <row r="4380" spans="1:4" x14ac:dyDescent="0.25">
      <c r="A4380" s="947">
        <v>91902</v>
      </c>
      <c r="B4380" s="945" t="s">
        <v>28666</v>
      </c>
      <c r="C4380" s="947" t="s">
        <v>5</v>
      </c>
      <c r="D4380" s="948">
        <v>15.06</v>
      </c>
    </row>
    <row r="4381" spans="1:4" x14ac:dyDescent="0.25">
      <c r="A4381" s="947">
        <v>91914</v>
      </c>
      <c r="B4381" s="945" t="s">
        <v>28674</v>
      </c>
      <c r="C4381" s="947" t="s">
        <v>5</v>
      </c>
      <c r="D4381" s="948">
        <v>24.43</v>
      </c>
    </row>
    <row r="4382" spans="1:4" x14ac:dyDescent="0.25">
      <c r="A4382" s="947">
        <v>91893</v>
      </c>
      <c r="B4382" s="945" t="s">
        <v>28660</v>
      </c>
      <c r="C4382" s="947" t="s">
        <v>5</v>
      </c>
      <c r="D4382" s="948">
        <v>22.43</v>
      </c>
    </row>
    <row r="4383" spans="1:4" x14ac:dyDescent="0.25">
      <c r="A4383" s="947">
        <v>91905</v>
      </c>
      <c r="B4383" s="945" t="s">
        <v>28668</v>
      </c>
      <c r="C4383" s="947" t="s">
        <v>5</v>
      </c>
      <c r="D4383" s="948">
        <v>19.329999999999998</v>
      </c>
    </row>
    <row r="4384" spans="1:4" x14ac:dyDescent="0.25">
      <c r="A4384" s="947">
        <v>91917</v>
      </c>
      <c r="B4384" s="945" t="s">
        <v>28676</v>
      </c>
      <c r="C4384" s="947" t="s">
        <v>5</v>
      </c>
      <c r="D4384" s="948">
        <v>28.63</v>
      </c>
    </row>
    <row r="4385" spans="1:4" x14ac:dyDescent="0.25">
      <c r="A4385" s="947">
        <v>91896</v>
      </c>
      <c r="B4385" s="945" t="s">
        <v>28662</v>
      </c>
      <c r="C4385" s="947" t="s">
        <v>5</v>
      </c>
      <c r="D4385" s="948">
        <v>25.82</v>
      </c>
    </row>
    <row r="4386" spans="1:4" x14ac:dyDescent="0.25">
      <c r="A4386" s="947">
        <v>91908</v>
      </c>
      <c r="B4386" s="945" t="s">
        <v>28670</v>
      </c>
      <c r="C4386" s="947" t="s">
        <v>5</v>
      </c>
      <c r="D4386" s="948">
        <v>22.79</v>
      </c>
    </row>
    <row r="4387" spans="1:4" x14ac:dyDescent="0.25">
      <c r="A4387" s="947">
        <v>91920</v>
      </c>
      <c r="B4387" s="945" t="s">
        <v>28678</v>
      </c>
      <c r="C4387" s="947" t="s">
        <v>5</v>
      </c>
      <c r="D4387" s="948">
        <v>31.94</v>
      </c>
    </row>
    <row r="4388" spans="1:4" x14ac:dyDescent="0.25">
      <c r="A4388" s="947">
        <v>91983</v>
      </c>
      <c r="B4388" s="945" t="s">
        <v>28809</v>
      </c>
      <c r="C4388" s="947" t="s">
        <v>5</v>
      </c>
      <c r="D4388" s="948">
        <v>91.35</v>
      </c>
    </row>
    <row r="4389" spans="1:4" x14ac:dyDescent="0.25">
      <c r="A4389" s="947">
        <v>91982</v>
      </c>
      <c r="B4389" s="945" t="s">
        <v>28808</v>
      </c>
      <c r="C4389" s="947" t="s">
        <v>5</v>
      </c>
      <c r="D4389" s="948">
        <v>78.75</v>
      </c>
    </row>
    <row r="4390" spans="1:4" x14ac:dyDescent="0.25">
      <c r="A4390" s="947">
        <v>91833</v>
      </c>
      <c r="B4390" s="945" t="s">
        <v>52145</v>
      </c>
      <c r="C4390" s="947" t="s">
        <v>4</v>
      </c>
      <c r="D4390" s="948">
        <v>22.15</v>
      </c>
    </row>
    <row r="4391" spans="1:4" x14ac:dyDescent="0.25">
      <c r="A4391" s="947">
        <v>91843</v>
      </c>
      <c r="B4391" s="945" t="s">
        <v>28608</v>
      </c>
      <c r="C4391" s="947" t="s">
        <v>4</v>
      </c>
      <c r="D4391" s="948">
        <v>7.36</v>
      </c>
    </row>
    <row r="4392" spans="1:4" x14ac:dyDescent="0.25">
      <c r="A4392" s="947">
        <v>91853</v>
      </c>
      <c r="B4392" s="945" t="s">
        <v>28615</v>
      </c>
      <c r="C4392" s="947" t="s">
        <v>4</v>
      </c>
      <c r="D4392" s="948">
        <v>11.54</v>
      </c>
    </row>
    <row r="4393" spans="1:4" x14ac:dyDescent="0.25">
      <c r="A4393" s="947">
        <v>91835</v>
      </c>
      <c r="B4393" s="945" t="s">
        <v>52146</v>
      </c>
      <c r="C4393" s="947" t="s">
        <v>4</v>
      </c>
      <c r="D4393" s="948">
        <v>23.99</v>
      </c>
    </row>
    <row r="4394" spans="1:4" x14ac:dyDescent="0.25">
      <c r="A4394" s="947">
        <v>91845</v>
      </c>
      <c r="B4394" s="945" t="s">
        <v>28609</v>
      </c>
      <c r="C4394" s="947" t="s">
        <v>4</v>
      </c>
      <c r="D4394" s="948">
        <v>9.1300000000000008</v>
      </c>
    </row>
    <row r="4395" spans="1:4" x14ac:dyDescent="0.25">
      <c r="A4395" s="947">
        <v>91855</v>
      </c>
      <c r="B4395" s="945" t="s">
        <v>28617</v>
      </c>
      <c r="C4395" s="947" t="s">
        <v>4</v>
      </c>
      <c r="D4395" s="948">
        <v>13.23</v>
      </c>
    </row>
    <row r="4396" spans="1:4" x14ac:dyDescent="0.25">
      <c r="A4396" s="947">
        <v>91837</v>
      </c>
      <c r="B4396" s="945" t="s">
        <v>52147</v>
      </c>
      <c r="C4396" s="947" t="s">
        <v>4</v>
      </c>
      <c r="D4396" s="948">
        <v>28.79</v>
      </c>
    </row>
    <row r="4397" spans="1:4" x14ac:dyDescent="0.25">
      <c r="A4397" s="947">
        <v>91847</v>
      </c>
      <c r="B4397" s="945" t="s">
        <v>28610</v>
      </c>
      <c r="C4397" s="947" t="s">
        <v>4</v>
      </c>
      <c r="D4397" s="948">
        <v>14</v>
      </c>
    </row>
    <row r="4398" spans="1:4" x14ac:dyDescent="0.25">
      <c r="A4398" s="947">
        <v>91857</v>
      </c>
      <c r="B4398" s="945" t="s">
        <v>28619</v>
      </c>
      <c r="C4398" s="947" t="s">
        <v>4</v>
      </c>
      <c r="D4398" s="948">
        <v>17.8</v>
      </c>
    </row>
    <row r="4399" spans="1:4" x14ac:dyDescent="0.25">
      <c r="A4399" s="947">
        <v>91838</v>
      </c>
      <c r="B4399" s="945" t="s">
        <v>52148</v>
      </c>
      <c r="C4399" s="947" t="s">
        <v>4</v>
      </c>
      <c r="D4399" s="948">
        <v>0</v>
      </c>
    </row>
    <row r="4400" spans="1:4" x14ac:dyDescent="0.25">
      <c r="A4400" s="947">
        <v>91848</v>
      </c>
      <c r="B4400" s="945" t="s">
        <v>51053</v>
      </c>
      <c r="C4400" s="947" t="s">
        <v>4</v>
      </c>
      <c r="D4400" s="948">
        <v>0</v>
      </c>
    </row>
    <row r="4401" spans="1:4" x14ac:dyDescent="0.25">
      <c r="A4401" s="947">
        <v>91858</v>
      </c>
      <c r="B4401" s="945" t="s">
        <v>51054</v>
      </c>
      <c r="C4401" s="947" t="s">
        <v>4</v>
      </c>
      <c r="D4401" s="948">
        <v>0</v>
      </c>
    </row>
    <row r="4402" spans="1:4" x14ac:dyDescent="0.25">
      <c r="A4402" s="947">
        <v>91840</v>
      </c>
      <c r="B4402" s="945" t="s">
        <v>52149</v>
      </c>
      <c r="C4402" s="947" t="s">
        <v>4</v>
      </c>
      <c r="D4402" s="948">
        <v>27.71</v>
      </c>
    </row>
    <row r="4403" spans="1:4" x14ac:dyDescent="0.25">
      <c r="A4403" s="947">
        <v>91850</v>
      </c>
      <c r="B4403" s="945" t="s">
        <v>28612</v>
      </c>
      <c r="C4403" s="947" t="s">
        <v>4</v>
      </c>
      <c r="D4403" s="948">
        <v>12.86</v>
      </c>
    </row>
    <row r="4404" spans="1:4" x14ac:dyDescent="0.25">
      <c r="A4404" s="947">
        <v>91860</v>
      </c>
      <c r="B4404" s="945" t="s">
        <v>28621</v>
      </c>
      <c r="C4404" s="947" t="s">
        <v>4</v>
      </c>
      <c r="D4404" s="948">
        <v>16.829999999999998</v>
      </c>
    </row>
    <row r="4405" spans="1:4" x14ac:dyDescent="0.25">
      <c r="A4405" s="947">
        <v>91831</v>
      </c>
      <c r="B4405" s="945" t="s">
        <v>52150</v>
      </c>
      <c r="C4405" s="947" t="s">
        <v>4</v>
      </c>
      <c r="D4405" s="948">
        <v>21.59</v>
      </c>
    </row>
    <row r="4406" spans="1:4" x14ac:dyDescent="0.25">
      <c r="A4406" s="947">
        <v>91852</v>
      </c>
      <c r="B4406" s="945" t="s">
        <v>28614</v>
      </c>
      <c r="C4406" s="947" t="s">
        <v>4</v>
      </c>
      <c r="D4406" s="948">
        <v>11.02</v>
      </c>
    </row>
    <row r="4407" spans="1:4" x14ac:dyDescent="0.25">
      <c r="A4407" s="947">
        <v>91834</v>
      </c>
      <c r="B4407" s="945" t="s">
        <v>52151</v>
      </c>
      <c r="C4407" s="947" t="s">
        <v>4</v>
      </c>
      <c r="D4407" s="948">
        <v>22.57</v>
      </c>
    </row>
    <row r="4408" spans="1:4" x14ac:dyDescent="0.25">
      <c r="A4408" s="947">
        <v>91854</v>
      </c>
      <c r="B4408" s="945" t="s">
        <v>28616</v>
      </c>
      <c r="C4408" s="947" t="s">
        <v>4</v>
      </c>
      <c r="D4408" s="948">
        <v>11.92</v>
      </c>
    </row>
    <row r="4409" spans="1:4" x14ac:dyDescent="0.25">
      <c r="A4409" s="947">
        <v>91836</v>
      </c>
      <c r="B4409" s="945" t="s">
        <v>52152</v>
      </c>
      <c r="C4409" s="947" t="s">
        <v>4</v>
      </c>
      <c r="D4409" s="948">
        <v>25.49</v>
      </c>
    </row>
    <row r="4410" spans="1:4" x14ac:dyDescent="0.25">
      <c r="A4410" s="947">
        <v>91856</v>
      </c>
      <c r="B4410" s="945" t="s">
        <v>28618</v>
      </c>
      <c r="C4410" s="947" t="s">
        <v>4</v>
      </c>
      <c r="D4410" s="948">
        <v>14.75</v>
      </c>
    </row>
    <row r="4411" spans="1:4" x14ac:dyDescent="0.25">
      <c r="A4411" s="947">
        <v>91839</v>
      </c>
      <c r="B4411" s="945" t="s">
        <v>52153</v>
      </c>
      <c r="C4411" s="947" t="s">
        <v>4</v>
      </c>
      <c r="D4411" s="948">
        <v>24.55</v>
      </c>
    </row>
    <row r="4412" spans="1:4" x14ac:dyDescent="0.25">
      <c r="A4412" s="947">
        <v>91849</v>
      </c>
      <c r="B4412" s="945" t="s">
        <v>28611</v>
      </c>
      <c r="C4412" s="947" t="s">
        <v>4</v>
      </c>
      <c r="D4412" s="948">
        <v>9.76</v>
      </c>
    </row>
    <row r="4413" spans="1:4" x14ac:dyDescent="0.25">
      <c r="A4413" s="947">
        <v>91859</v>
      </c>
      <c r="B4413" s="945" t="s">
        <v>28620</v>
      </c>
      <c r="C4413" s="947" t="s">
        <v>4</v>
      </c>
      <c r="D4413" s="948">
        <v>13.88</v>
      </c>
    </row>
    <row r="4414" spans="1:4" x14ac:dyDescent="0.25">
      <c r="A4414" s="947">
        <v>91841</v>
      </c>
      <c r="B4414" s="945" t="s">
        <v>52154</v>
      </c>
      <c r="C4414" s="947" t="s">
        <v>4</v>
      </c>
      <c r="D4414" s="948">
        <v>26.85</v>
      </c>
    </row>
    <row r="4415" spans="1:4" x14ac:dyDescent="0.25">
      <c r="A4415" s="947">
        <v>91851</v>
      </c>
      <c r="B4415" s="945" t="s">
        <v>28613</v>
      </c>
      <c r="C4415" s="947" t="s">
        <v>4</v>
      </c>
      <c r="D4415" s="948">
        <v>12</v>
      </c>
    </row>
    <row r="4416" spans="1:4" x14ac:dyDescent="0.25">
      <c r="A4416" s="947">
        <v>91861</v>
      </c>
      <c r="B4416" s="945" t="s">
        <v>28622</v>
      </c>
      <c r="C4416" s="947" t="s">
        <v>4</v>
      </c>
      <c r="D4416" s="948">
        <v>16.04</v>
      </c>
    </row>
    <row r="4417" spans="1:4" x14ac:dyDescent="0.25">
      <c r="A4417" s="947">
        <v>91862</v>
      </c>
      <c r="B4417" s="945" t="s">
        <v>28623</v>
      </c>
      <c r="C4417" s="947" t="s">
        <v>4</v>
      </c>
      <c r="D4417" s="948">
        <v>11.19</v>
      </c>
    </row>
    <row r="4418" spans="1:4" x14ac:dyDescent="0.25">
      <c r="A4418" s="947">
        <v>91866</v>
      </c>
      <c r="B4418" s="945" t="s">
        <v>28627</v>
      </c>
      <c r="C4418" s="947" t="s">
        <v>4</v>
      </c>
      <c r="D4418" s="948">
        <v>9.4600000000000009</v>
      </c>
    </row>
    <row r="4419" spans="1:4" x14ac:dyDescent="0.25">
      <c r="A4419" s="947">
        <v>91870</v>
      </c>
      <c r="B4419" s="945" t="s">
        <v>28631</v>
      </c>
      <c r="C4419" s="947" t="s">
        <v>4</v>
      </c>
      <c r="D4419" s="948">
        <v>15.28</v>
      </c>
    </row>
    <row r="4420" spans="1:4" x14ac:dyDescent="0.25">
      <c r="A4420" s="947">
        <v>91863</v>
      </c>
      <c r="B4420" s="945" t="s">
        <v>28624</v>
      </c>
      <c r="C4420" s="947" t="s">
        <v>4</v>
      </c>
      <c r="D4420" s="948">
        <v>13.11</v>
      </c>
    </row>
    <row r="4421" spans="1:4" x14ac:dyDescent="0.25">
      <c r="A4421" s="947">
        <v>91867</v>
      </c>
      <c r="B4421" s="945" t="s">
        <v>28628</v>
      </c>
      <c r="C4421" s="947" t="s">
        <v>4</v>
      </c>
      <c r="D4421" s="948">
        <v>11.38</v>
      </c>
    </row>
    <row r="4422" spans="1:4" x14ac:dyDescent="0.25">
      <c r="A4422" s="947">
        <v>91871</v>
      </c>
      <c r="B4422" s="945" t="s">
        <v>28632</v>
      </c>
      <c r="C4422" s="947" t="s">
        <v>4</v>
      </c>
      <c r="D4422" s="948">
        <v>17.190000000000001</v>
      </c>
    </row>
    <row r="4423" spans="1:4" x14ac:dyDescent="0.25">
      <c r="A4423" s="947">
        <v>91864</v>
      </c>
      <c r="B4423" s="945" t="s">
        <v>28625</v>
      </c>
      <c r="C4423" s="947" t="s">
        <v>4</v>
      </c>
      <c r="D4423" s="948">
        <v>17.190000000000001</v>
      </c>
    </row>
    <row r="4424" spans="1:4" x14ac:dyDescent="0.25">
      <c r="A4424" s="947">
        <v>91868</v>
      </c>
      <c r="B4424" s="945" t="s">
        <v>28629</v>
      </c>
      <c r="C4424" s="947" t="s">
        <v>4</v>
      </c>
      <c r="D4424" s="948">
        <v>15.46</v>
      </c>
    </row>
    <row r="4425" spans="1:4" x14ac:dyDescent="0.25">
      <c r="A4425" s="947">
        <v>91872</v>
      </c>
      <c r="B4425" s="945" t="s">
        <v>28633</v>
      </c>
      <c r="C4425" s="947" t="s">
        <v>4</v>
      </c>
      <c r="D4425" s="948">
        <v>21.27</v>
      </c>
    </row>
    <row r="4426" spans="1:4" x14ac:dyDescent="0.25">
      <c r="A4426" s="947">
        <v>91865</v>
      </c>
      <c r="B4426" s="945" t="s">
        <v>28626</v>
      </c>
      <c r="C4426" s="947" t="s">
        <v>4</v>
      </c>
      <c r="D4426" s="948">
        <v>21.27</v>
      </c>
    </row>
    <row r="4427" spans="1:4" x14ac:dyDescent="0.25">
      <c r="A4427" s="947">
        <v>91869</v>
      </c>
      <c r="B4427" s="945" t="s">
        <v>28630</v>
      </c>
      <c r="C4427" s="947" t="s">
        <v>4</v>
      </c>
      <c r="D4427" s="948">
        <v>19.489999999999998</v>
      </c>
    </row>
    <row r="4428" spans="1:4" x14ac:dyDescent="0.25">
      <c r="A4428" s="947">
        <v>91873</v>
      </c>
      <c r="B4428" s="945" t="s">
        <v>28634</v>
      </c>
      <c r="C4428" s="947" t="s">
        <v>4</v>
      </c>
      <c r="D4428" s="948">
        <v>25.28</v>
      </c>
    </row>
    <row r="4429" spans="1:4" x14ac:dyDescent="0.25">
      <c r="A4429" s="947">
        <v>91981</v>
      </c>
      <c r="B4429" s="945" t="s">
        <v>28807</v>
      </c>
      <c r="C4429" s="947" t="s">
        <v>5</v>
      </c>
      <c r="D4429" s="948">
        <v>55.43</v>
      </c>
    </row>
    <row r="4430" spans="1:4" x14ac:dyDescent="0.25">
      <c r="A4430" s="947">
        <v>91980</v>
      </c>
      <c r="B4430" s="945" t="s">
        <v>28806</v>
      </c>
      <c r="C4430" s="947" t="s">
        <v>5</v>
      </c>
      <c r="D4430" s="948">
        <v>42.83</v>
      </c>
    </row>
    <row r="4431" spans="1:4" x14ac:dyDescent="0.25">
      <c r="A4431" s="947">
        <v>91979</v>
      </c>
      <c r="B4431" s="945" t="s">
        <v>28805</v>
      </c>
      <c r="C4431" s="947" t="s">
        <v>5</v>
      </c>
      <c r="D4431" s="948">
        <v>56.41</v>
      </c>
    </row>
    <row r="4432" spans="1:4" x14ac:dyDescent="0.25">
      <c r="A4432" s="947">
        <v>91978</v>
      </c>
      <c r="B4432" s="945" t="s">
        <v>28804</v>
      </c>
      <c r="C4432" s="947" t="s">
        <v>5</v>
      </c>
      <c r="D4432" s="948">
        <v>43.81</v>
      </c>
    </row>
    <row r="4433" spans="1:4" x14ac:dyDescent="0.25">
      <c r="A4433" s="947">
        <v>92029</v>
      </c>
      <c r="B4433" s="945" t="s">
        <v>28855</v>
      </c>
      <c r="C4433" s="947" t="s">
        <v>5</v>
      </c>
      <c r="D4433" s="948">
        <v>66.55</v>
      </c>
    </row>
    <row r="4434" spans="1:4" x14ac:dyDescent="0.25">
      <c r="A4434" s="947">
        <v>92028</v>
      </c>
      <c r="B4434" s="945" t="s">
        <v>28854</v>
      </c>
      <c r="C4434" s="947" t="s">
        <v>5</v>
      </c>
      <c r="D4434" s="948">
        <v>53.95</v>
      </c>
    </row>
    <row r="4435" spans="1:4" x14ac:dyDescent="0.25">
      <c r="A4435" s="947">
        <v>92031</v>
      </c>
      <c r="B4435" s="945" t="s">
        <v>28857</v>
      </c>
      <c r="C4435" s="947" t="s">
        <v>5</v>
      </c>
      <c r="D4435" s="948">
        <v>90.82</v>
      </c>
    </row>
    <row r="4436" spans="1:4" x14ac:dyDescent="0.25">
      <c r="A4436" s="947">
        <v>92030</v>
      </c>
      <c r="B4436" s="945" t="s">
        <v>28856</v>
      </c>
      <c r="C4436" s="947" t="s">
        <v>5</v>
      </c>
      <c r="D4436" s="948">
        <v>78.22</v>
      </c>
    </row>
    <row r="4437" spans="1:4" x14ac:dyDescent="0.25">
      <c r="A4437" s="947">
        <v>91955</v>
      </c>
      <c r="B4437" s="945" t="s">
        <v>28781</v>
      </c>
      <c r="C4437" s="947" t="s">
        <v>5</v>
      </c>
      <c r="D4437" s="948">
        <v>42.22</v>
      </c>
    </row>
    <row r="4438" spans="1:4" x14ac:dyDescent="0.25">
      <c r="A4438" s="947">
        <v>91954</v>
      </c>
      <c r="B4438" s="945" t="s">
        <v>28780</v>
      </c>
      <c r="C4438" s="947" t="s">
        <v>5</v>
      </c>
      <c r="D4438" s="948">
        <v>29.62</v>
      </c>
    </row>
    <row r="4439" spans="1:4" x14ac:dyDescent="0.25">
      <c r="A4439" s="947">
        <v>92033</v>
      </c>
      <c r="B4439" s="945" t="s">
        <v>28859</v>
      </c>
      <c r="C4439" s="947" t="s">
        <v>5</v>
      </c>
      <c r="D4439" s="948">
        <v>91.74</v>
      </c>
    </row>
    <row r="4440" spans="1:4" x14ac:dyDescent="0.25">
      <c r="A4440" s="947">
        <v>92032</v>
      </c>
      <c r="B4440" s="945" t="s">
        <v>28858</v>
      </c>
      <c r="C4440" s="947" t="s">
        <v>5</v>
      </c>
      <c r="D4440" s="948">
        <v>79.14</v>
      </c>
    </row>
    <row r="4441" spans="1:4" x14ac:dyDescent="0.25">
      <c r="A4441" s="947">
        <v>91961</v>
      </c>
      <c r="B4441" s="945" t="s">
        <v>28787</v>
      </c>
      <c r="C4441" s="947" t="s">
        <v>5</v>
      </c>
      <c r="D4441" s="948">
        <v>67.47</v>
      </c>
    </row>
    <row r="4442" spans="1:4" x14ac:dyDescent="0.25">
      <c r="A4442" s="947">
        <v>91960</v>
      </c>
      <c r="B4442" s="945" t="s">
        <v>28786</v>
      </c>
      <c r="C4442" s="947" t="s">
        <v>5</v>
      </c>
      <c r="D4442" s="948">
        <v>54.87</v>
      </c>
    </row>
    <row r="4443" spans="1:4" x14ac:dyDescent="0.25">
      <c r="A4443" s="947">
        <v>91969</v>
      </c>
      <c r="B4443" s="945" t="s">
        <v>28795</v>
      </c>
      <c r="C4443" s="947" t="s">
        <v>5</v>
      </c>
      <c r="D4443" s="948">
        <v>92.66</v>
      </c>
    </row>
    <row r="4444" spans="1:4" x14ac:dyDescent="0.25">
      <c r="A4444" s="947">
        <v>91968</v>
      </c>
      <c r="B4444" s="945" t="s">
        <v>28794</v>
      </c>
      <c r="C4444" s="947" t="s">
        <v>5</v>
      </c>
      <c r="D4444" s="948">
        <v>80.06</v>
      </c>
    </row>
    <row r="4445" spans="1:4" x14ac:dyDescent="0.25">
      <c r="A4445" s="947">
        <v>91985</v>
      </c>
      <c r="B4445" s="945" t="s">
        <v>28811</v>
      </c>
      <c r="C4445" s="947" t="s">
        <v>5</v>
      </c>
      <c r="D4445" s="948">
        <v>33.630000000000003</v>
      </c>
    </row>
    <row r="4446" spans="1:4" x14ac:dyDescent="0.25">
      <c r="A4446" s="947">
        <v>91984</v>
      </c>
      <c r="B4446" s="945" t="s">
        <v>28810</v>
      </c>
      <c r="C4446" s="947" t="s">
        <v>5</v>
      </c>
      <c r="D4446" s="948">
        <v>21.03</v>
      </c>
    </row>
    <row r="4447" spans="1:4" x14ac:dyDescent="0.25">
      <c r="A4447" s="947">
        <v>91989</v>
      </c>
      <c r="B4447" s="945" t="s">
        <v>28815</v>
      </c>
      <c r="C4447" s="947" t="s">
        <v>5</v>
      </c>
      <c r="D4447" s="948">
        <v>36.93</v>
      </c>
    </row>
    <row r="4448" spans="1:4" x14ac:dyDescent="0.25">
      <c r="A4448" s="947">
        <v>91988</v>
      </c>
      <c r="B4448" s="945" t="s">
        <v>28814</v>
      </c>
      <c r="C4448" s="947" t="s">
        <v>5</v>
      </c>
      <c r="D4448" s="948">
        <v>24.33</v>
      </c>
    </row>
    <row r="4449" spans="1:4" x14ac:dyDescent="0.25">
      <c r="A4449" s="947">
        <v>92023</v>
      </c>
      <c r="B4449" s="945" t="s">
        <v>28849</v>
      </c>
      <c r="C4449" s="947" t="s">
        <v>5</v>
      </c>
      <c r="D4449" s="948">
        <v>58.8</v>
      </c>
    </row>
    <row r="4450" spans="1:4" x14ac:dyDescent="0.25">
      <c r="A4450" s="947">
        <v>92022</v>
      </c>
      <c r="B4450" s="945" t="s">
        <v>28848</v>
      </c>
      <c r="C4450" s="947" t="s">
        <v>5</v>
      </c>
      <c r="D4450" s="948">
        <v>46.2</v>
      </c>
    </row>
    <row r="4451" spans="1:4" x14ac:dyDescent="0.25">
      <c r="A4451" s="947">
        <v>92025</v>
      </c>
      <c r="B4451" s="945" t="s">
        <v>28851</v>
      </c>
      <c r="C4451" s="947" t="s">
        <v>5</v>
      </c>
      <c r="D4451" s="948">
        <v>83.14</v>
      </c>
    </row>
    <row r="4452" spans="1:4" x14ac:dyDescent="0.25">
      <c r="A4452" s="947">
        <v>92024</v>
      </c>
      <c r="B4452" s="945" t="s">
        <v>28850</v>
      </c>
      <c r="C4452" s="947" t="s">
        <v>5</v>
      </c>
      <c r="D4452" s="948">
        <v>70.540000000000006</v>
      </c>
    </row>
    <row r="4453" spans="1:4" x14ac:dyDescent="0.25">
      <c r="A4453" s="947">
        <v>91957</v>
      </c>
      <c r="B4453" s="945" t="s">
        <v>28783</v>
      </c>
      <c r="C4453" s="947" t="s">
        <v>5</v>
      </c>
      <c r="D4453" s="948">
        <v>59.72</v>
      </c>
    </row>
    <row r="4454" spans="1:4" x14ac:dyDescent="0.25">
      <c r="A4454" s="947">
        <v>91956</v>
      </c>
      <c r="B4454" s="945" t="s">
        <v>28782</v>
      </c>
      <c r="C4454" s="947" t="s">
        <v>5</v>
      </c>
      <c r="D4454" s="948">
        <v>47.12</v>
      </c>
    </row>
    <row r="4455" spans="1:4" x14ac:dyDescent="0.25">
      <c r="A4455" s="947">
        <v>91963</v>
      </c>
      <c r="B4455" s="945" t="s">
        <v>28789</v>
      </c>
      <c r="C4455" s="947" t="s">
        <v>5</v>
      </c>
      <c r="D4455" s="948">
        <v>84.98</v>
      </c>
    </row>
    <row r="4456" spans="1:4" x14ac:dyDescent="0.25">
      <c r="A4456" s="947">
        <v>91962</v>
      </c>
      <c r="B4456" s="945" t="s">
        <v>28788</v>
      </c>
      <c r="C4456" s="947" t="s">
        <v>5</v>
      </c>
      <c r="D4456" s="948">
        <v>72.38</v>
      </c>
    </row>
    <row r="4457" spans="1:4" x14ac:dyDescent="0.25">
      <c r="A4457" s="947">
        <v>91953</v>
      </c>
      <c r="B4457" s="945" t="s">
        <v>28779</v>
      </c>
      <c r="C4457" s="947" t="s">
        <v>5</v>
      </c>
      <c r="D4457" s="948">
        <v>34.54</v>
      </c>
    </row>
    <row r="4458" spans="1:4" x14ac:dyDescent="0.25">
      <c r="A4458" s="947">
        <v>91952</v>
      </c>
      <c r="B4458" s="945" t="s">
        <v>28778</v>
      </c>
      <c r="C4458" s="947" t="s">
        <v>5</v>
      </c>
      <c r="D4458" s="948">
        <v>21.94</v>
      </c>
    </row>
    <row r="4459" spans="1:4" x14ac:dyDescent="0.25">
      <c r="A4459" s="947">
        <v>92035</v>
      </c>
      <c r="B4459" s="945" t="s">
        <v>28861</v>
      </c>
      <c r="C4459" s="947" t="s">
        <v>5</v>
      </c>
      <c r="D4459" s="948">
        <v>84.06</v>
      </c>
    </row>
    <row r="4460" spans="1:4" x14ac:dyDescent="0.25">
      <c r="A4460" s="947">
        <v>92034</v>
      </c>
      <c r="B4460" s="945" t="s">
        <v>28860</v>
      </c>
      <c r="C4460" s="947" t="s">
        <v>5</v>
      </c>
      <c r="D4460" s="948">
        <v>71.459999999999994</v>
      </c>
    </row>
    <row r="4461" spans="1:4" x14ac:dyDescent="0.25">
      <c r="A4461" s="947">
        <v>92027</v>
      </c>
      <c r="B4461" s="945" t="s">
        <v>28853</v>
      </c>
      <c r="C4461" s="947" t="s">
        <v>5</v>
      </c>
      <c r="D4461" s="948">
        <v>76.39</v>
      </c>
    </row>
    <row r="4462" spans="1:4" x14ac:dyDescent="0.25">
      <c r="A4462" s="947">
        <v>92026</v>
      </c>
      <c r="B4462" s="945" t="s">
        <v>28852</v>
      </c>
      <c r="C4462" s="947" t="s">
        <v>5</v>
      </c>
      <c r="D4462" s="948">
        <v>63.79</v>
      </c>
    </row>
    <row r="4463" spans="1:4" x14ac:dyDescent="0.25">
      <c r="A4463" s="947">
        <v>91965</v>
      </c>
      <c r="B4463" s="945" t="s">
        <v>28791</v>
      </c>
      <c r="C4463" s="947" t="s">
        <v>5</v>
      </c>
      <c r="D4463" s="948">
        <v>77.31</v>
      </c>
    </row>
    <row r="4464" spans="1:4" x14ac:dyDescent="0.25">
      <c r="A4464" s="947">
        <v>91964</v>
      </c>
      <c r="B4464" s="945" t="s">
        <v>28790</v>
      </c>
      <c r="C4464" s="947" t="s">
        <v>5</v>
      </c>
      <c r="D4464" s="948">
        <v>64.709999999999994</v>
      </c>
    </row>
    <row r="4465" spans="1:4" x14ac:dyDescent="0.25">
      <c r="A4465" s="947">
        <v>91973</v>
      </c>
      <c r="B4465" s="945" t="s">
        <v>28799</v>
      </c>
      <c r="C4465" s="947" t="s">
        <v>5</v>
      </c>
      <c r="D4465" s="948">
        <v>107.92</v>
      </c>
    </row>
    <row r="4466" spans="1:4" x14ac:dyDescent="0.25">
      <c r="A4466" s="947">
        <v>91972</v>
      </c>
      <c r="B4466" s="945" t="s">
        <v>28798</v>
      </c>
      <c r="C4466" s="947" t="s">
        <v>5</v>
      </c>
      <c r="D4466" s="948">
        <v>90.53</v>
      </c>
    </row>
    <row r="4467" spans="1:4" x14ac:dyDescent="0.25">
      <c r="A4467" s="947">
        <v>91959</v>
      </c>
      <c r="B4467" s="945" t="s">
        <v>28785</v>
      </c>
      <c r="C4467" s="947" t="s">
        <v>5</v>
      </c>
      <c r="D4467" s="948">
        <v>52.12</v>
      </c>
    </row>
    <row r="4468" spans="1:4" x14ac:dyDescent="0.25">
      <c r="A4468" s="947">
        <v>91958</v>
      </c>
      <c r="B4468" s="945" t="s">
        <v>28784</v>
      </c>
      <c r="C4468" s="947" t="s">
        <v>5</v>
      </c>
      <c r="D4468" s="948">
        <v>39.520000000000003</v>
      </c>
    </row>
    <row r="4469" spans="1:4" x14ac:dyDescent="0.25">
      <c r="A4469" s="947">
        <v>91971</v>
      </c>
      <c r="B4469" s="945" t="s">
        <v>28797</v>
      </c>
      <c r="C4469" s="947" t="s">
        <v>5</v>
      </c>
      <c r="D4469" s="948">
        <v>100.17</v>
      </c>
    </row>
    <row r="4470" spans="1:4" x14ac:dyDescent="0.25">
      <c r="A4470" s="947">
        <v>91970</v>
      </c>
      <c r="B4470" s="945" t="s">
        <v>28796</v>
      </c>
      <c r="C4470" s="947" t="s">
        <v>5</v>
      </c>
      <c r="D4470" s="948">
        <v>82.78</v>
      </c>
    </row>
    <row r="4471" spans="1:4" x14ac:dyDescent="0.25">
      <c r="A4471" s="947">
        <v>91967</v>
      </c>
      <c r="B4471" s="945" t="s">
        <v>28793</v>
      </c>
      <c r="C4471" s="947" t="s">
        <v>5</v>
      </c>
      <c r="D4471" s="948">
        <v>69.7</v>
      </c>
    </row>
    <row r="4472" spans="1:4" x14ac:dyDescent="0.25">
      <c r="A4472" s="947">
        <v>91966</v>
      </c>
      <c r="B4472" s="945" t="s">
        <v>28792</v>
      </c>
      <c r="C4472" s="947" t="s">
        <v>5</v>
      </c>
      <c r="D4472" s="948">
        <v>57.1</v>
      </c>
    </row>
    <row r="4473" spans="1:4" x14ac:dyDescent="0.25">
      <c r="A4473" s="947">
        <v>91975</v>
      </c>
      <c r="B4473" s="945" t="s">
        <v>28801</v>
      </c>
      <c r="C4473" s="947" t="s">
        <v>5</v>
      </c>
      <c r="D4473" s="948">
        <v>92.5</v>
      </c>
    </row>
    <row r="4474" spans="1:4" x14ac:dyDescent="0.25">
      <c r="A4474" s="947">
        <v>91974</v>
      </c>
      <c r="B4474" s="945" t="s">
        <v>28800</v>
      </c>
      <c r="C4474" s="947" t="s">
        <v>5</v>
      </c>
      <c r="D4474" s="948">
        <v>75.11</v>
      </c>
    </row>
    <row r="4475" spans="1:4" x14ac:dyDescent="0.25">
      <c r="A4475" s="947">
        <v>91977</v>
      </c>
      <c r="B4475" s="945" t="s">
        <v>28803</v>
      </c>
      <c r="C4475" s="947" t="s">
        <v>5</v>
      </c>
      <c r="D4475" s="948">
        <v>127.73</v>
      </c>
    </row>
    <row r="4476" spans="1:4" x14ac:dyDescent="0.25">
      <c r="A4476" s="947">
        <v>91976</v>
      </c>
      <c r="B4476" s="945" t="s">
        <v>28802</v>
      </c>
      <c r="C4476" s="947" t="s">
        <v>5</v>
      </c>
      <c r="D4476" s="948">
        <v>110.34</v>
      </c>
    </row>
    <row r="4477" spans="1:4" x14ac:dyDescent="0.25">
      <c r="A4477" s="947">
        <v>91874</v>
      </c>
      <c r="B4477" s="945" t="s">
        <v>28644</v>
      </c>
      <c r="C4477" s="947" t="s">
        <v>5</v>
      </c>
      <c r="D4477" s="948">
        <v>9.58</v>
      </c>
    </row>
    <row r="4478" spans="1:4" x14ac:dyDescent="0.25">
      <c r="A4478" s="947">
        <v>91878</v>
      </c>
      <c r="B4478" s="945" t="s">
        <v>28648</v>
      </c>
      <c r="C4478" s="947" t="s">
        <v>5</v>
      </c>
      <c r="D4478" s="948">
        <v>7.54</v>
      </c>
    </row>
    <row r="4479" spans="1:4" x14ac:dyDescent="0.25">
      <c r="A4479" s="947">
        <v>91882</v>
      </c>
      <c r="B4479" s="945" t="s">
        <v>28652</v>
      </c>
      <c r="C4479" s="947" t="s">
        <v>5</v>
      </c>
      <c r="D4479" s="948">
        <v>13.81</v>
      </c>
    </row>
    <row r="4480" spans="1:4" x14ac:dyDescent="0.25">
      <c r="A4480" s="947">
        <v>91875</v>
      </c>
      <c r="B4480" s="945" t="s">
        <v>28645</v>
      </c>
      <c r="C4480" s="947" t="s">
        <v>5</v>
      </c>
      <c r="D4480" s="948">
        <v>11.22</v>
      </c>
    </row>
    <row r="4481" spans="1:4" x14ac:dyDescent="0.25">
      <c r="A4481" s="947">
        <v>91879</v>
      </c>
      <c r="B4481" s="945" t="s">
        <v>28649</v>
      </c>
      <c r="C4481" s="947" t="s">
        <v>5</v>
      </c>
      <c r="D4481" s="948">
        <v>9.18</v>
      </c>
    </row>
    <row r="4482" spans="1:4" x14ac:dyDescent="0.25">
      <c r="A4482" s="947">
        <v>91884</v>
      </c>
      <c r="B4482" s="945" t="s">
        <v>28653</v>
      </c>
      <c r="C4482" s="947" t="s">
        <v>5</v>
      </c>
      <c r="D4482" s="948">
        <v>15.45</v>
      </c>
    </row>
    <row r="4483" spans="1:4" x14ac:dyDescent="0.25">
      <c r="A4483" s="947">
        <v>91876</v>
      </c>
      <c r="B4483" s="945" t="s">
        <v>28646</v>
      </c>
      <c r="C4483" s="947" t="s">
        <v>5</v>
      </c>
      <c r="D4483" s="948">
        <v>13.46</v>
      </c>
    </row>
    <row r="4484" spans="1:4" x14ac:dyDescent="0.25">
      <c r="A4484" s="947">
        <v>91880</v>
      </c>
      <c r="B4484" s="945" t="s">
        <v>28650</v>
      </c>
      <c r="C4484" s="947" t="s">
        <v>5</v>
      </c>
      <c r="D4484" s="948">
        <v>11.42</v>
      </c>
    </row>
    <row r="4485" spans="1:4" x14ac:dyDescent="0.25">
      <c r="A4485" s="947">
        <v>91885</v>
      </c>
      <c r="B4485" s="945" t="s">
        <v>28654</v>
      </c>
      <c r="C4485" s="947" t="s">
        <v>5</v>
      </c>
      <c r="D4485" s="948">
        <v>17.62</v>
      </c>
    </row>
    <row r="4486" spans="1:4" x14ac:dyDescent="0.25">
      <c r="A4486" s="947">
        <v>91877</v>
      </c>
      <c r="B4486" s="945" t="s">
        <v>28647</v>
      </c>
      <c r="C4486" s="947" t="s">
        <v>5</v>
      </c>
      <c r="D4486" s="948">
        <v>16.53</v>
      </c>
    </row>
    <row r="4487" spans="1:4" x14ac:dyDescent="0.25">
      <c r="A4487" s="947">
        <v>91881</v>
      </c>
      <c r="B4487" s="945" t="s">
        <v>28651</v>
      </c>
      <c r="C4487" s="947" t="s">
        <v>5</v>
      </c>
      <c r="D4487" s="948">
        <v>14.49</v>
      </c>
    </row>
    <row r="4488" spans="1:4" x14ac:dyDescent="0.25">
      <c r="A4488" s="947">
        <v>91886</v>
      </c>
      <c r="B4488" s="945" t="s">
        <v>28655</v>
      </c>
      <c r="C4488" s="947" t="s">
        <v>5</v>
      </c>
      <c r="D4488" s="948">
        <v>20.62</v>
      </c>
    </row>
    <row r="4489" spans="1:4" x14ac:dyDescent="0.25">
      <c r="A4489" s="947">
        <v>91945</v>
      </c>
      <c r="B4489" s="945" t="s">
        <v>28772</v>
      </c>
      <c r="C4489" s="947" t="s">
        <v>5</v>
      </c>
      <c r="D4489" s="948">
        <v>16.760000000000002</v>
      </c>
    </row>
    <row r="4490" spans="1:4" x14ac:dyDescent="0.25">
      <c r="A4490" s="947">
        <v>91947</v>
      </c>
      <c r="B4490" s="945" t="s">
        <v>28774</v>
      </c>
      <c r="C4490" s="947" t="s">
        <v>5</v>
      </c>
      <c r="D4490" s="948">
        <v>9.99</v>
      </c>
    </row>
    <row r="4491" spans="1:4" x14ac:dyDescent="0.25">
      <c r="A4491" s="947">
        <v>91946</v>
      </c>
      <c r="B4491" s="945" t="s">
        <v>28773</v>
      </c>
      <c r="C4491" s="947" t="s">
        <v>5</v>
      </c>
      <c r="D4491" s="948">
        <v>12.6</v>
      </c>
    </row>
    <row r="4492" spans="1:4" x14ac:dyDescent="0.25">
      <c r="A4492" s="947">
        <v>91949</v>
      </c>
      <c r="B4492" s="945" t="s">
        <v>28775</v>
      </c>
      <c r="C4492" s="947" t="s">
        <v>5</v>
      </c>
      <c r="D4492" s="948">
        <v>22.46</v>
      </c>
    </row>
    <row r="4493" spans="1:4" x14ac:dyDescent="0.25">
      <c r="A4493" s="947">
        <v>91951</v>
      </c>
      <c r="B4493" s="945" t="s">
        <v>28777</v>
      </c>
      <c r="C4493" s="947" t="s">
        <v>5</v>
      </c>
      <c r="D4493" s="948">
        <v>14.37</v>
      </c>
    </row>
    <row r="4494" spans="1:4" x14ac:dyDescent="0.25">
      <c r="A4494" s="947">
        <v>91950</v>
      </c>
      <c r="B4494" s="945" t="s">
        <v>28776</v>
      </c>
      <c r="C4494" s="947" t="s">
        <v>5</v>
      </c>
      <c r="D4494" s="948">
        <v>17.39</v>
      </c>
    </row>
    <row r="4495" spans="1:4" x14ac:dyDescent="0.25">
      <c r="A4495" s="947">
        <v>91992</v>
      </c>
      <c r="B4495" s="945" t="s">
        <v>28818</v>
      </c>
      <c r="C4495" s="947" t="s">
        <v>5</v>
      </c>
      <c r="D4495" s="948">
        <v>54.96</v>
      </c>
    </row>
    <row r="4496" spans="1:4" x14ac:dyDescent="0.25">
      <c r="A4496" s="947">
        <v>91990</v>
      </c>
      <c r="B4496" s="945" t="s">
        <v>28816</v>
      </c>
      <c r="C4496" s="947" t="s">
        <v>5</v>
      </c>
      <c r="D4496" s="948">
        <v>42.36</v>
      </c>
    </row>
    <row r="4497" spans="1:4" x14ac:dyDescent="0.25">
      <c r="A4497" s="947">
        <v>91993</v>
      </c>
      <c r="B4497" s="945" t="s">
        <v>28819</v>
      </c>
      <c r="C4497" s="947" t="s">
        <v>5</v>
      </c>
      <c r="D4497" s="948">
        <v>56.74</v>
      </c>
    </row>
    <row r="4498" spans="1:4" x14ac:dyDescent="0.25">
      <c r="A4498" s="947">
        <v>91991</v>
      </c>
      <c r="B4498" s="945" t="s">
        <v>28817</v>
      </c>
      <c r="C4498" s="947" t="s">
        <v>5</v>
      </c>
      <c r="D4498" s="948">
        <v>44.14</v>
      </c>
    </row>
    <row r="4499" spans="1:4" x14ac:dyDescent="0.25">
      <c r="A4499" s="947">
        <v>92000</v>
      </c>
      <c r="B4499" s="945" t="s">
        <v>28826</v>
      </c>
      <c r="C4499" s="947" t="s">
        <v>5</v>
      </c>
      <c r="D4499" s="948">
        <v>36.01</v>
      </c>
    </row>
    <row r="4500" spans="1:4" x14ac:dyDescent="0.25">
      <c r="A4500" s="947">
        <v>91998</v>
      </c>
      <c r="B4500" s="945" t="s">
        <v>28824</v>
      </c>
      <c r="C4500" s="947" t="s">
        <v>5</v>
      </c>
      <c r="D4500" s="948">
        <v>23.41</v>
      </c>
    </row>
    <row r="4501" spans="1:4" x14ac:dyDescent="0.25">
      <c r="A4501" s="947">
        <v>92001</v>
      </c>
      <c r="B4501" s="945" t="s">
        <v>28827</v>
      </c>
      <c r="C4501" s="947" t="s">
        <v>5</v>
      </c>
      <c r="D4501" s="948">
        <v>37.79</v>
      </c>
    </row>
    <row r="4502" spans="1:4" x14ac:dyDescent="0.25">
      <c r="A4502" s="947">
        <v>91999</v>
      </c>
      <c r="B4502" s="945" t="s">
        <v>28825</v>
      </c>
      <c r="C4502" s="947" t="s">
        <v>5</v>
      </c>
      <c r="D4502" s="948">
        <v>25.19</v>
      </c>
    </row>
    <row r="4503" spans="1:4" x14ac:dyDescent="0.25">
      <c r="A4503" s="947">
        <v>92008</v>
      </c>
      <c r="B4503" s="945" t="s">
        <v>28834</v>
      </c>
      <c r="C4503" s="947" t="s">
        <v>5</v>
      </c>
      <c r="D4503" s="948">
        <v>54.99</v>
      </c>
    </row>
    <row r="4504" spans="1:4" x14ac:dyDescent="0.25">
      <c r="A4504" s="947">
        <v>92006</v>
      </c>
      <c r="B4504" s="945" t="s">
        <v>28832</v>
      </c>
      <c r="C4504" s="947" t="s">
        <v>5</v>
      </c>
      <c r="D4504" s="948">
        <v>42.39</v>
      </c>
    </row>
    <row r="4505" spans="1:4" x14ac:dyDescent="0.25">
      <c r="A4505" s="947">
        <v>92009</v>
      </c>
      <c r="B4505" s="945" t="s">
        <v>28835</v>
      </c>
      <c r="C4505" s="947" t="s">
        <v>5</v>
      </c>
      <c r="D4505" s="948">
        <v>58.55</v>
      </c>
    </row>
    <row r="4506" spans="1:4" x14ac:dyDescent="0.25">
      <c r="A4506" s="947">
        <v>92007</v>
      </c>
      <c r="B4506" s="945" t="s">
        <v>28833</v>
      </c>
      <c r="C4506" s="947" t="s">
        <v>5</v>
      </c>
      <c r="D4506" s="948">
        <v>45.95</v>
      </c>
    </row>
    <row r="4507" spans="1:4" x14ac:dyDescent="0.25">
      <c r="A4507" s="947">
        <v>92016</v>
      </c>
      <c r="B4507" s="945" t="s">
        <v>28842</v>
      </c>
      <c r="C4507" s="947" t="s">
        <v>5</v>
      </c>
      <c r="D4507" s="948">
        <v>73.98</v>
      </c>
    </row>
    <row r="4508" spans="1:4" x14ac:dyDescent="0.25">
      <c r="A4508" s="947">
        <v>92014</v>
      </c>
      <c r="B4508" s="945" t="s">
        <v>28840</v>
      </c>
      <c r="C4508" s="947" t="s">
        <v>5</v>
      </c>
      <c r="D4508" s="948">
        <v>61.38</v>
      </c>
    </row>
    <row r="4509" spans="1:4" x14ac:dyDescent="0.25">
      <c r="A4509" s="947">
        <v>92017</v>
      </c>
      <c r="B4509" s="945" t="s">
        <v>28843</v>
      </c>
      <c r="C4509" s="947" t="s">
        <v>5</v>
      </c>
      <c r="D4509" s="948">
        <v>79.319999999999993</v>
      </c>
    </row>
    <row r="4510" spans="1:4" x14ac:dyDescent="0.25">
      <c r="A4510" s="947">
        <v>92015</v>
      </c>
      <c r="B4510" s="945" t="s">
        <v>28841</v>
      </c>
      <c r="C4510" s="947" t="s">
        <v>5</v>
      </c>
      <c r="D4510" s="948">
        <v>66.72</v>
      </c>
    </row>
    <row r="4511" spans="1:4" x14ac:dyDescent="0.25">
      <c r="A4511" s="947">
        <v>92019</v>
      </c>
      <c r="B4511" s="945" t="s">
        <v>28845</v>
      </c>
      <c r="C4511" s="947" t="s">
        <v>5</v>
      </c>
      <c r="D4511" s="948">
        <v>98.53</v>
      </c>
    </row>
    <row r="4512" spans="1:4" x14ac:dyDescent="0.25">
      <c r="A4512" s="947">
        <v>92018</v>
      </c>
      <c r="B4512" s="945" t="s">
        <v>28844</v>
      </c>
      <c r="C4512" s="947" t="s">
        <v>5</v>
      </c>
      <c r="D4512" s="948">
        <v>81.14</v>
      </c>
    </row>
    <row r="4513" spans="1:4" x14ac:dyDescent="0.25">
      <c r="A4513" s="947">
        <v>92021</v>
      </c>
      <c r="B4513" s="945" t="s">
        <v>28847</v>
      </c>
      <c r="C4513" s="947" t="s">
        <v>5</v>
      </c>
      <c r="D4513" s="948">
        <v>136.86000000000001</v>
      </c>
    </row>
    <row r="4514" spans="1:4" x14ac:dyDescent="0.25">
      <c r="A4514" s="947">
        <v>92020</v>
      </c>
      <c r="B4514" s="945" t="s">
        <v>28846</v>
      </c>
      <c r="C4514" s="947" t="s">
        <v>5</v>
      </c>
      <c r="D4514" s="948">
        <v>119.47</v>
      </c>
    </row>
    <row r="4515" spans="1:4" x14ac:dyDescent="0.25">
      <c r="A4515" s="947">
        <v>91996</v>
      </c>
      <c r="B4515" s="945" t="s">
        <v>28822</v>
      </c>
      <c r="C4515" s="947" t="s">
        <v>5</v>
      </c>
      <c r="D4515" s="948">
        <v>41.3</v>
      </c>
    </row>
    <row r="4516" spans="1:4" x14ac:dyDescent="0.25">
      <c r="A4516" s="947">
        <v>91994</v>
      </c>
      <c r="B4516" s="945" t="s">
        <v>28820</v>
      </c>
      <c r="C4516" s="947" t="s">
        <v>5</v>
      </c>
      <c r="D4516" s="948">
        <v>28.7</v>
      </c>
    </row>
    <row r="4517" spans="1:4" x14ac:dyDescent="0.25">
      <c r="A4517" s="947">
        <v>91997</v>
      </c>
      <c r="B4517" s="945" t="s">
        <v>28823</v>
      </c>
      <c r="C4517" s="947" t="s">
        <v>5</v>
      </c>
      <c r="D4517" s="948">
        <v>43.08</v>
      </c>
    </row>
    <row r="4518" spans="1:4" x14ac:dyDescent="0.25">
      <c r="A4518" s="947">
        <v>91995</v>
      </c>
      <c r="B4518" s="945" t="s">
        <v>28821</v>
      </c>
      <c r="C4518" s="947" t="s">
        <v>5</v>
      </c>
      <c r="D4518" s="948">
        <v>30.48</v>
      </c>
    </row>
    <row r="4519" spans="1:4" x14ac:dyDescent="0.25">
      <c r="A4519" s="947">
        <v>92004</v>
      </c>
      <c r="B4519" s="945" t="s">
        <v>28830</v>
      </c>
      <c r="C4519" s="947" t="s">
        <v>5</v>
      </c>
      <c r="D4519" s="948">
        <v>65.63</v>
      </c>
    </row>
    <row r="4520" spans="1:4" x14ac:dyDescent="0.25">
      <c r="A4520" s="947">
        <v>92002</v>
      </c>
      <c r="B4520" s="945" t="s">
        <v>28828</v>
      </c>
      <c r="C4520" s="947" t="s">
        <v>5</v>
      </c>
      <c r="D4520" s="948">
        <v>53.03</v>
      </c>
    </row>
    <row r="4521" spans="1:4" x14ac:dyDescent="0.25">
      <c r="A4521" s="947">
        <v>92005</v>
      </c>
      <c r="B4521" s="945" t="s">
        <v>28831</v>
      </c>
      <c r="C4521" s="947" t="s">
        <v>5</v>
      </c>
      <c r="D4521" s="948">
        <v>69.19</v>
      </c>
    </row>
    <row r="4522" spans="1:4" x14ac:dyDescent="0.25">
      <c r="A4522" s="947">
        <v>92003</v>
      </c>
      <c r="B4522" s="945" t="s">
        <v>28829</v>
      </c>
      <c r="C4522" s="947" t="s">
        <v>5</v>
      </c>
      <c r="D4522" s="948">
        <v>56.59</v>
      </c>
    </row>
    <row r="4523" spans="1:4" x14ac:dyDescent="0.25">
      <c r="A4523" s="947">
        <v>92012</v>
      </c>
      <c r="B4523" s="945" t="s">
        <v>28838</v>
      </c>
      <c r="C4523" s="947" t="s">
        <v>5</v>
      </c>
      <c r="D4523" s="948">
        <v>89.9</v>
      </c>
    </row>
    <row r="4524" spans="1:4" x14ac:dyDescent="0.25">
      <c r="A4524" s="947">
        <v>92010</v>
      </c>
      <c r="B4524" s="945" t="s">
        <v>28836</v>
      </c>
      <c r="C4524" s="947" t="s">
        <v>5</v>
      </c>
      <c r="D4524" s="948">
        <v>77.3</v>
      </c>
    </row>
    <row r="4525" spans="1:4" x14ac:dyDescent="0.25">
      <c r="A4525" s="947">
        <v>92013</v>
      </c>
      <c r="B4525" s="945" t="s">
        <v>28839</v>
      </c>
      <c r="C4525" s="947" t="s">
        <v>5</v>
      </c>
      <c r="D4525" s="948">
        <v>95.24</v>
      </c>
    </row>
    <row r="4526" spans="1:4" x14ac:dyDescent="0.25">
      <c r="A4526" s="947">
        <v>92011</v>
      </c>
      <c r="B4526" s="945" t="s">
        <v>28837</v>
      </c>
      <c r="C4526" s="947" t="s">
        <v>5</v>
      </c>
      <c r="D4526" s="948">
        <v>82.64</v>
      </c>
    </row>
    <row r="4527" spans="1:4" x14ac:dyDescent="0.25">
      <c r="A4527" s="947">
        <v>95777</v>
      </c>
      <c r="B4527" s="945" t="s">
        <v>28732</v>
      </c>
      <c r="C4527" s="947" t="s">
        <v>5</v>
      </c>
      <c r="D4527" s="948">
        <v>28.39</v>
      </c>
    </row>
    <row r="4528" spans="1:4" x14ac:dyDescent="0.25">
      <c r="A4528" s="947">
        <v>95780</v>
      </c>
      <c r="B4528" s="945" t="s">
        <v>28735</v>
      </c>
      <c r="C4528" s="947" t="s">
        <v>5</v>
      </c>
      <c r="D4528" s="948">
        <v>33.39</v>
      </c>
    </row>
    <row r="4529" spans="1:4" x14ac:dyDescent="0.25">
      <c r="A4529" s="947">
        <v>95783</v>
      </c>
      <c r="B4529" s="945" t="s">
        <v>51055</v>
      </c>
      <c r="C4529" s="947" t="s">
        <v>5</v>
      </c>
      <c r="D4529" s="948">
        <v>0</v>
      </c>
    </row>
    <row r="4530" spans="1:4" x14ac:dyDescent="0.25">
      <c r="A4530" s="947">
        <v>95778</v>
      </c>
      <c r="B4530" s="945" t="s">
        <v>28733</v>
      </c>
      <c r="C4530" s="947" t="s">
        <v>5</v>
      </c>
      <c r="D4530" s="948">
        <v>32.08</v>
      </c>
    </row>
    <row r="4531" spans="1:4" x14ac:dyDescent="0.25">
      <c r="A4531" s="947">
        <v>95781</v>
      </c>
      <c r="B4531" s="945" t="s">
        <v>28736</v>
      </c>
      <c r="C4531" s="947" t="s">
        <v>5</v>
      </c>
      <c r="D4531" s="948">
        <v>38.67</v>
      </c>
    </row>
    <row r="4532" spans="1:4" x14ac:dyDescent="0.25">
      <c r="A4532" s="947">
        <v>95784</v>
      </c>
      <c r="B4532" s="945" t="s">
        <v>51056</v>
      </c>
      <c r="C4532" s="947" t="s">
        <v>5</v>
      </c>
      <c r="D4532" s="948">
        <v>0</v>
      </c>
    </row>
    <row r="4533" spans="1:4" x14ac:dyDescent="0.25">
      <c r="A4533" s="947">
        <v>95782</v>
      </c>
      <c r="B4533" s="945" t="s">
        <v>28737</v>
      </c>
      <c r="C4533" s="947" t="s">
        <v>5</v>
      </c>
      <c r="D4533" s="948">
        <v>35.26</v>
      </c>
    </row>
    <row r="4534" spans="1:4" x14ac:dyDescent="0.25">
      <c r="A4534" s="947">
        <v>95779</v>
      </c>
      <c r="B4534" s="945" t="s">
        <v>28734</v>
      </c>
      <c r="C4534" s="947" t="s">
        <v>5</v>
      </c>
      <c r="D4534" s="948">
        <v>26.75</v>
      </c>
    </row>
    <row r="4535" spans="1:4" x14ac:dyDescent="0.25">
      <c r="A4535" s="947">
        <v>95785</v>
      </c>
      <c r="B4535" s="945" t="s">
        <v>28738</v>
      </c>
      <c r="C4535" s="947" t="s">
        <v>5</v>
      </c>
      <c r="D4535" s="948">
        <v>41.49</v>
      </c>
    </row>
    <row r="4536" spans="1:4" x14ac:dyDescent="0.25">
      <c r="A4536" s="947">
        <v>95792</v>
      </c>
      <c r="B4536" s="945" t="s">
        <v>51057</v>
      </c>
      <c r="C4536" s="947" t="s">
        <v>5</v>
      </c>
      <c r="D4536" s="948">
        <v>0</v>
      </c>
    </row>
    <row r="4537" spans="1:4" x14ac:dyDescent="0.25">
      <c r="A4537" s="947">
        <v>95793</v>
      </c>
      <c r="B4537" s="945" t="s">
        <v>51058</v>
      </c>
      <c r="C4537" s="947" t="s">
        <v>5</v>
      </c>
      <c r="D4537" s="948">
        <v>0</v>
      </c>
    </row>
    <row r="4538" spans="1:4" x14ac:dyDescent="0.25">
      <c r="A4538" s="947">
        <v>95794</v>
      </c>
      <c r="B4538" s="945" t="s">
        <v>51059</v>
      </c>
      <c r="C4538" s="947" t="s">
        <v>5</v>
      </c>
      <c r="D4538" s="948">
        <v>0</v>
      </c>
    </row>
    <row r="4539" spans="1:4" x14ac:dyDescent="0.25">
      <c r="A4539" s="947">
        <v>95786</v>
      </c>
      <c r="B4539" s="945" t="s">
        <v>51060</v>
      </c>
      <c r="C4539" s="947" t="s">
        <v>5</v>
      </c>
      <c r="D4539" s="948">
        <v>0</v>
      </c>
    </row>
    <row r="4540" spans="1:4" x14ac:dyDescent="0.25">
      <c r="A4540" s="947">
        <v>95788</v>
      </c>
      <c r="B4540" s="945" t="s">
        <v>51061</v>
      </c>
      <c r="C4540" s="947" t="s">
        <v>5</v>
      </c>
      <c r="D4540" s="948">
        <v>0</v>
      </c>
    </row>
    <row r="4541" spans="1:4" x14ac:dyDescent="0.25">
      <c r="A4541" s="947">
        <v>95790</v>
      </c>
      <c r="B4541" s="945" t="s">
        <v>51062</v>
      </c>
      <c r="C4541" s="947" t="s">
        <v>5</v>
      </c>
      <c r="D4541" s="948">
        <v>0</v>
      </c>
    </row>
    <row r="4542" spans="1:4" x14ac:dyDescent="0.25">
      <c r="A4542" s="947">
        <v>95787</v>
      </c>
      <c r="B4542" s="945" t="s">
        <v>28739</v>
      </c>
      <c r="C4542" s="947" t="s">
        <v>5</v>
      </c>
      <c r="D4542" s="948">
        <v>33.090000000000003</v>
      </c>
    </row>
    <row r="4543" spans="1:4" x14ac:dyDescent="0.25">
      <c r="A4543" s="947">
        <v>95789</v>
      </c>
      <c r="B4543" s="945" t="s">
        <v>28740</v>
      </c>
      <c r="C4543" s="947" t="s">
        <v>5</v>
      </c>
      <c r="D4543" s="948">
        <v>44.23</v>
      </c>
    </row>
    <row r="4544" spans="1:4" x14ac:dyDescent="0.25">
      <c r="A4544" s="947">
        <v>95791</v>
      </c>
      <c r="B4544" s="945" t="s">
        <v>28741</v>
      </c>
      <c r="C4544" s="947" t="s">
        <v>5</v>
      </c>
      <c r="D4544" s="948">
        <v>60.45</v>
      </c>
    </row>
    <row r="4545" spans="1:4" x14ac:dyDescent="0.25">
      <c r="A4545" s="947">
        <v>95795</v>
      </c>
      <c r="B4545" s="945" t="s">
        <v>28742</v>
      </c>
      <c r="C4545" s="947" t="s">
        <v>5</v>
      </c>
      <c r="D4545" s="948">
        <v>37.67</v>
      </c>
    </row>
    <row r="4546" spans="1:4" x14ac:dyDescent="0.25">
      <c r="A4546" s="947">
        <v>95796</v>
      </c>
      <c r="B4546" s="945" t="s">
        <v>28743</v>
      </c>
      <c r="C4546" s="947" t="s">
        <v>5</v>
      </c>
      <c r="D4546" s="948">
        <v>51.92</v>
      </c>
    </row>
    <row r="4547" spans="1:4" x14ac:dyDescent="0.25">
      <c r="A4547" s="947">
        <v>95797</v>
      </c>
      <c r="B4547" s="945" t="s">
        <v>28744</v>
      </c>
      <c r="C4547" s="947" t="s">
        <v>5</v>
      </c>
      <c r="D4547" s="948">
        <v>71.010000000000005</v>
      </c>
    </row>
    <row r="4548" spans="1:4" x14ac:dyDescent="0.25">
      <c r="A4548" s="947">
        <v>95798</v>
      </c>
      <c r="B4548" s="945" t="s">
        <v>51063</v>
      </c>
      <c r="C4548" s="947" t="s">
        <v>5</v>
      </c>
      <c r="D4548" s="948">
        <v>0</v>
      </c>
    </row>
    <row r="4549" spans="1:4" x14ac:dyDescent="0.25">
      <c r="A4549" s="947">
        <v>95799</v>
      </c>
      <c r="B4549" s="945" t="s">
        <v>51064</v>
      </c>
      <c r="C4549" s="947" t="s">
        <v>5</v>
      </c>
      <c r="D4549" s="948">
        <v>0</v>
      </c>
    </row>
    <row r="4550" spans="1:4" x14ac:dyDescent="0.25">
      <c r="A4550" s="947">
        <v>95800</v>
      </c>
      <c r="B4550" s="945" t="s">
        <v>51065</v>
      </c>
      <c r="C4550" s="947" t="s">
        <v>5</v>
      </c>
      <c r="D4550" s="948">
        <v>0</v>
      </c>
    </row>
    <row r="4551" spans="1:4" x14ac:dyDescent="0.25">
      <c r="A4551" s="947">
        <v>95801</v>
      </c>
      <c r="B4551" s="945" t="s">
        <v>28745</v>
      </c>
      <c r="C4551" s="947" t="s">
        <v>5</v>
      </c>
      <c r="D4551" s="948">
        <v>44.46</v>
      </c>
    </row>
    <row r="4552" spans="1:4" x14ac:dyDescent="0.25">
      <c r="A4552" s="947">
        <v>95802</v>
      </c>
      <c r="B4552" s="945" t="s">
        <v>28746</v>
      </c>
      <c r="C4552" s="947" t="s">
        <v>5</v>
      </c>
      <c r="D4552" s="948">
        <v>55.86</v>
      </c>
    </row>
    <row r="4553" spans="1:4" x14ac:dyDescent="0.25">
      <c r="A4553" s="947">
        <v>95803</v>
      </c>
      <c r="B4553" s="945" t="s">
        <v>28747</v>
      </c>
      <c r="C4553" s="947" t="s">
        <v>5</v>
      </c>
      <c r="D4553" s="948">
        <v>79.849999999999994</v>
      </c>
    </row>
    <row r="4554" spans="1:4" x14ac:dyDescent="0.25">
      <c r="A4554" s="947">
        <v>95804</v>
      </c>
      <c r="B4554" s="945" t="s">
        <v>28748</v>
      </c>
      <c r="C4554" s="947" t="s">
        <v>5</v>
      </c>
      <c r="D4554" s="948">
        <v>29</v>
      </c>
    </row>
    <row r="4555" spans="1:4" x14ac:dyDescent="0.25">
      <c r="A4555" s="947">
        <v>95805</v>
      </c>
      <c r="B4555" s="945" t="s">
        <v>28749</v>
      </c>
      <c r="C4555" s="947" t="s">
        <v>5</v>
      </c>
      <c r="D4555" s="948">
        <v>30.75</v>
      </c>
    </row>
    <row r="4556" spans="1:4" x14ac:dyDescent="0.25">
      <c r="A4556" s="947">
        <v>95806</v>
      </c>
      <c r="B4556" s="945" t="s">
        <v>28750</v>
      </c>
      <c r="C4556" s="947" t="s">
        <v>5</v>
      </c>
      <c r="D4556" s="948">
        <v>33.82</v>
      </c>
    </row>
    <row r="4557" spans="1:4" x14ac:dyDescent="0.25">
      <c r="A4557" s="947">
        <v>104401</v>
      </c>
      <c r="B4557" s="945" t="s">
        <v>28767</v>
      </c>
      <c r="C4557" s="947" t="s">
        <v>5</v>
      </c>
      <c r="D4557" s="948">
        <v>32.26</v>
      </c>
    </row>
    <row r="4558" spans="1:4" x14ac:dyDescent="0.25">
      <c r="A4558" s="947">
        <v>104402</v>
      </c>
      <c r="B4558" s="945" t="s">
        <v>28768</v>
      </c>
      <c r="C4558" s="947" t="s">
        <v>5</v>
      </c>
      <c r="D4558" s="948">
        <v>34.15</v>
      </c>
    </row>
    <row r="4559" spans="1:4" x14ac:dyDescent="0.25">
      <c r="A4559" s="947">
        <v>104403</v>
      </c>
      <c r="B4559" s="945" t="s">
        <v>28769</v>
      </c>
      <c r="C4559" s="947" t="s">
        <v>5</v>
      </c>
      <c r="D4559" s="948">
        <v>42.4</v>
      </c>
    </row>
    <row r="4560" spans="1:4" x14ac:dyDescent="0.25">
      <c r="A4560" s="947">
        <v>104395</v>
      </c>
      <c r="B4560" s="945" t="s">
        <v>28693</v>
      </c>
      <c r="C4560" s="947" t="s">
        <v>5</v>
      </c>
      <c r="D4560" s="948">
        <v>28.4</v>
      </c>
    </row>
    <row r="4561" spans="1:4" x14ac:dyDescent="0.25">
      <c r="A4561" s="947">
        <v>104396</v>
      </c>
      <c r="B4561" s="945" t="s">
        <v>28762</v>
      </c>
      <c r="C4561" s="947" t="s">
        <v>5</v>
      </c>
      <c r="D4561" s="948">
        <v>29.13</v>
      </c>
    </row>
    <row r="4562" spans="1:4" x14ac:dyDescent="0.25">
      <c r="A4562" s="947">
        <v>104397</v>
      </c>
      <c r="B4562" s="945" t="s">
        <v>28763</v>
      </c>
      <c r="C4562" s="947" t="s">
        <v>5</v>
      </c>
      <c r="D4562" s="948">
        <v>34.590000000000003</v>
      </c>
    </row>
    <row r="4563" spans="1:4" x14ac:dyDescent="0.25">
      <c r="A4563" s="947">
        <v>95810</v>
      </c>
      <c r="B4563" s="945" t="s">
        <v>28754</v>
      </c>
      <c r="C4563" s="947" t="s">
        <v>5</v>
      </c>
      <c r="D4563" s="948">
        <v>20.39</v>
      </c>
    </row>
    <row r="4564" spans="1:4" x14ac:dyDescent="0.25">
      <c r="A4564" s="947">
        <v>95811</v>
      </c>
      <c r="B4564" s="945" t="s">
        <v>28755</v>
      </c>
      <c r="C4564" s="947" t="s">
        <v>5</v>
      </c>
      <c r="D4564" s="948">
        <v>25.66</v>
      </c>
    </row>
    <row r="4565" spans="1:4" x14ac:dyDescent="0.25">
      <c r="A4565" s="947">
        <v>95812</v>
      </c>
      <c r="B4565" s="945" t="s">
        <v>28756</v>
      </c>
      <c r="C4565" s="947" t="s">
        <v>5</v>
      </c>
      <c r="D4565" s="948">
        <v>35.42</v>
      </c>
    </row>
    <row r="4566" spans="1:4" x14ac:dyDescent="0.25">
      <c r="A4566" s="947">
        <v>95807</v>
      </c>
      <c r="B4566" s="945" t="s">
        <v>28751</v>
      </c>
      <c r="C4566" s="947" t="s">
        <v>5</v>
      </c>
      <c r="D4566" s="948">
        <v>34.200000000000003</v>
      </c>
    </row>
    <row r="4567" spans="1:4" x14ac:dyDescent="0.25">
      <c r="A4567" s="947">
        <v>95808</v>
      </c>
      <c r="B4567" s="945" t="s">
        <v>28752</v>
      </c>
      <c r="C4567" s="947" t="s">
        <v>5</v>
      </c>
      <c r="D4567" s="948">
        <v>39.46</v>
      </c>
    </row>
    <row r="4568" spans="1:4" x14ac:dyDescent="0.25">
      <c r="A4568" s="947">
        <v>95809</v>
      </c>
      <c r="B4568" s="945" t="s">
        <v>28753</v>
      </c>
      <c r="C4568" s="947" t="s">
        <v>5</v>
      </c>
      <c r="D4568" s="948">
        <v>49.23</v>
      </c>
    </row>
    <row r="4569" spans="1:4" x14ac:dyDescent="0.25">
      <c r="A4569" s="947">
        <v>104398</v>
      </c>
      <c r="B4569" s="945" t="s">
        <v>28764</v>
      </c>
      <c r="C4569" s="947" t="s">
        <v>5</v>
      </c>
      <c r="D4569" s="948">
        <v>34.18</v>
      </c>
    </row>
    <row r="4570" spans="1:4" x14ac:dyDescent="0.25">
      <c r="A4570" s="947">
        <v>104399</v>
      </c>
      <c r="B4570" s="945" t="s">
        <v>28765</v>
      </c>
      <c r="C4570" s="947" t="s">
        <v>5</v>
      </c>
      <c r="D4570" s="948">
        <v>37.83</v>
      </c>
    </row>
    <row r="4571" spans="1:4" x14ac:dyDescent="0.25">
      <c r="A4571" s="947">
        <v>104400</v>
      </c>
      <c r="B4571" s="945" t="s">
        <v>28766</v>
      </c>
      <c r="C4571" s="947" t="s">
        <v>5</v>
      </c>
      <c r="D4571" s="948">
        <v>48.53</v>
      </c>
    </row>
    <row r="4572" spans="1:4" x14ac:dyDescent="0.25">
      <c r="A4572" s="947">
        <v>104404</v>
      </c>
      <c r="B4572" s="945" t="s">
        <v>28770</v>
      </c>
      <c r="C4572" s="947" t="s">
        <v>5</v>
      </c>
      <c r="D4572" s="948">
        <v>44.15</v>
      </c>
    </row>
    <row r="4573" spans="1:4" x14ac:dyDescent="0.25">
      <c r="A4573" s="947">
        <v>104405</v>
      </c>
      <c r="B4573" s="945" t="s">
        <v>28771</v>
      </c>
      <c r="C4573" s="947" t="s">
        <v>5</v>
      </c>
      <c r="D4573" s="948">
        <v>59.63</v>
      </c>
    </row>
    <row r="4574" spans="1:4" x14ac:dyDescent="0.25">
      <c r="A4574" s="947">
        <v>95813</v>
      </c>
      <c r="B4574" s="945" t="s">
        <v>28757</v>
      </c>
      <c r="C4574" s="947" t="s">
        <v>5</v>
      </c>
      <c r="D4574" s="948">
        <v>23.83</v>
      </c>
    </row>
    <row r="4575" spans="1:4" x14ac:dyDescent="0.25">
      <c r="A4575" s="947">
        <v>95814</v>
      </c>
      <c r="B4575" s="945" t="s">
        <v>28758</v>
      </c>
      <c r="C4575" s="947" t="s">
        <v>5</v>
      </c>
      <c r="D4575" s="948">
        <v>30.85</v>
      </c>
    </row>
    <row r="4576" spans="1:4" x14ac:dyDescent="0.25">
      <c r="A4576" s="947">
        <v>95815</v>
      </c>
      <c r="B4576" s="945" t="s">
        <v>28759</v>
      </c>
      <c r="C4576" s="947" t="s">
        <v>5</v>
      </c>
      <c r="D4576" s="948">
        <v>45.81</v>
      </c>
    </row>
    <row r="4577" spans="1:4" x14ac:dyDescent="0.25">
      <c r="A4577" s="947">
        <v>95816</v>
      </c>
      <c r="B4577" s="945" t="s">
        <v>28760</v>
      </c>
      <c r="C4577" s="947" t="s">
        <v>5</v>
      </c>
      <c r="D4577" s="948">
        <v>41.4</v>
      </c>
    </row>
    <row r="4578" spans="1:4" x14ac:dyDescent="0.25">
      <c r="A4578" s="947">
        <v>95817</v>
      </c>
      <c r="B4578" s="945" t="s">
        <v>40518</v>
      </c>
      <c r="C4578" s="947" t="s">
        <v>5</v>
      </c>
      <c r="D4578" s="948">
        <v>49.57</v>
      </c>
    </row>
    <row r="4579" spans="1:4" x14ac:dyDescent="0.25">
      <c r="A4579" s="947">
        <v>95818</v>
      </c>
      <c r="B4579" s="945" t="s">
        <v>28761</v>
      </c>
      <c r="C4579" s="947" t="s">
        <v>5</v>
      </c>
      <c r="D4579" s="948">
        <v>68.8</v>
      </c>
    </row>
    <row r="4580" spans="1:4" x14ac:dyDescent="0.25">
      <c r="A4580" s="947">
        <v>104391</v>
      </c>
      <c r="B4580" s="945" t="s">
        <v>51066</v>
      </c>
      <c r="C4580" s="947" t="s">
        <v>5</v>
      </c>
      <c r="D4580" s="948">
        <v>0</v>
      </c>
    </row>
    <row r="4581" spans="1:4" x14ac:dyDescent="0.25">
      <c r="A4581" s="947">
        <v>104392</v>
      </c>
      <c r="B4581" s="945" t="s">
        <v>51067</v>
      </c>
      <c r="C4581" s="947" t="s">
        <v>5</v>
      </c>
      <c r="D4581" s="948">
        <v>0</v>
      </c>
    </row>
    <row r="4582" spans="1:4" x14ac:dyDescent="0.25">
      <c r="A4582" s="947">
        <v>104393</v>
      </c>
      <c r="B4582" s="945" t="s">
        <v>51068</v>
      </c>
      <c r="C4582" s="947" t="s">
        <v>5</v>
      </c>
      <c r="D4582" s="948">
        <v>0</v>
      </c>
    </row>
    <row r="4583" spans="1:4" x14ac:dyDescent="0.25">
      <c r="A4583" s="947">
        <v>104394</v>
      </c>
      <c r="B4583" s="945" t="s">
        <v>51069</v>
      </c>
      <c r="C4583" s="947" t="s">
        <v>5</v>
      </c>
      <c r="D4583" s="948">
        <v>0</v>
      </c>
    </row>
    <row r="4584" spans="1:4" x14ac:dyDescent="0.25">
      <c r="A4584" s="947">
        <v>95761</v>
      </c>
      <c r="B4584" s="945" t="s">
        <v>51070</v>
      </c>
      <c r="C4584" s="947" t="s">
        <v>5</v>
      </c>
      <c r="D4584" s="948">
        <v>0</v>
      </c>
    </row>
    <row r="4585" spans="1:4" x14ac:dyDescent="0.25">
      <c r="A4585" s="947">
        <v>95763</v>
      </c>
      <c r="B4585" s="945" t="s">
        <v>51071</v>
      </c>
      <c r="C4585" s="947" t="s">
        <v>5</v>
      </c>
      <c r="D4585" s="948">
        <v>0</v>
      </c>
    </row>
    <row r="4586" spans="1:4" x14ac:dyDescent="0.25">
      <c r="A4586" s="947">
        <v>95765</v>
      </c>
      <c r="B4586" s="945" t="s">
        <v>51072</v>
      </c>
      <c r="C4586" s="947" t="s">
        <v>5</v>
      </c>
      <c r="D4586" s="948">
        <v>0</v>
      </c>
    </row>
    <row r="4587" spans="1:4" x14ac:dyDescent="0.25">
      <c r="A4587" s="947">
        <v>95767</v>
      </c>
      <c r="B4587" s="945" t="s">
        <v>51073</v>
      </c>
      <c r="C4587" s="947" t="s">
        <v>5</v>
      </c>
      <c r="D4587" s="948">
        <v>0</v>
      </c>
    </row>
    <row r="4588" spans="1:4" x14ac:dyDescent="0.25">
      <c r="A4588" s="947">
        <v>95762</v>
      </c>
      <c r="B4588" s="945" t="s">
        <v>51074</v>
      </c>
      <c r="C4588" s="947" t="s">
        <v>5</v>
      </c>
      <c r="D4588" s="948">
        <v>0</v>
      </c>
    </row>
    <row r="4589" spans="1:4" x14ac:dyDescent="0.25">
      <c r="A4589" s="947">
        <v>95764</v>
      </c>
      <c r="B4589" s="945" t="s">
        <v>51075</v>
      </c>
      <c r="C4589" s="947" t="s">
        <v>5</v>
      </c>
      <c r="D4589" s="948">
        <v>0</v>
      </c>
    </row>
    <row r="4590" spans="1:4" x14ac:dyDescent="0.25">
      <c r="A4590" s="947">
        <v>95766</v>
      </c>
      <c r="B4590" s="945" t="s">
        <v>51076</v>
      </c>
      <c r="C4590" s="947" t="s">
        <v>5</v>
      </c>
      <c r="D4590" s="948">
        <v>0</v>
      </c>
    </row>
    <row r="4591" spans="1:4" x14ac:dyDescent="0.25">
      <c r="A4591" s="947">
        <v>95768</v>
      </c>
      <c r="B4591" s="945" t="s">
        <v>51077</v>
      </c>
      <c r="C4591" s="947" t="s">
        <v>5</v>
      </c>
      <c r="D4591" s="948">
        <v>0</v>
      </c>
    </row>
    <row r="4592" spans="1:4" x14ac:dyDescent="0.25">
      <c r="A4592" s="947">
        <v>95739</v>
      </c>
      <c r="B4592" s="945" t="s">
        <v>51078</v>
      </c>
      <c r="C4592" s="947" t="s">
        <v>5</v>
      </c>
      <c r="D4592" s="948">
        <v>0</v>
      </c>
    </row>
    <row r="4593" spans="1:4" x14ac:dyDescent="0.25">
      <c r="A4593" s="947">
        <v>95740</v>
      </c>
      <c r="B4593" s="945" t="s">
        <v>51079</v>
      </c>
      <c r="C4593" s="947" t="s">
        <v>5</v>
      </c>
      <c r="D4593" s="948">
        <v>0</v>
      </c>
    </row>
    <row r="4594" spans="1:4" x14ac:dyDescent="0.25">
      <c r="A4594" s="947">
        <v>95741</v>
      </c>
      <c r="B4594" s="945" t="s">
        <v>51080</v>
      </c>
      <c r="C4594" s="947" t="s">
        <v>5</v>
      </c>
      <c r="D4594" s="948">
        <v>0</v>
      </c>
    </row>
    <row r="4595" spans="1:4" x14ac:dyDescent="0.25">
      <c r="A4595" s="947">
        <v>104409</v>
      </c>
      <c r="B4595" s="945" t="s">
        <v>52155</v>
      </c>
      <c r="C4595" s="947" t="s">
        <v>4</v>
      </c>
      <c r="D4595" s="948">
        <v>0</v>
      </c>
    </row>
    <row r="4596" spans="1:4" x14ac:dyDescent="0.25">
      <c r="A4596" s="947">
        <v>104408</v>
      </c>
      <c r="B4596" s="945" t="s">
        <v>52156</v>
      </c>
      <c r="C4596" s="947" t="s">
        <v>4</v>
      </c>
      <c r="D4596" s="948">
        <v>0</v>
      </c>
    </row>
    <row r="4597" spans="1:4" x14ac:dyDescent="0.25">
      <c r="A4597" s="947">
        <v>104407</v>
      </c>
      <c r="B4597" s="945" t="s">
        <v>52157</v>
      </c>
      <c r="C4597" s="947" t="s">
        <v>4</v>
      </c>
      <c r="D4597" s="948">
        <v>0</v>
      </c>
    </row>
    <row r="4598" spans="1:4" x14ac:dyDescent="0.25">
      <c r="A4598" s="947">
        <v>104406</v>
      </c>
      <c r="B4598" s="945" t="s">
        <v>52158</v>
      </c>
      <c r="C4598" s="947" t="s">
        <v>4</v>
      </c>
      <c r="D4598" s="948">
        <v>0</v>
      </c>
    </row>
    <row r="4599" spans="1:4" x14ac:dyDescent="0.25">
      <c r="A4599" s="947">
        <v>95726</v>
      </c>
      <c r="B4599" s="945" t="s">
        <v>52159</v>
      </c>
      <c r="C4599" s="947" t="s">
        <v>4</v>
      </c>
      <c r="D4599" s="948">
        <v>20.27</v>
      </c>
    </row>
    <row r="4600" spans="1:4" x14ac:dyDescent="0.25">
      <c r="A4600" s="947">
        <v>95727</v>
      </c>
      <c r="B4600" s="945" t="s">
        <v>52160</v>
      </c>
      <c r="C4600" s="947" t="s">
        <v>4</v>
      </c>
      <c r="D4600" s="948">
        <v>24.94</v>
      </c>
    </row>
    <row r="4601" spans="1:4" x14ac:dyDescent="0.25">
      <c r="A4601" s="947">
        <v>95728</v>
      </c>
      <c r="B4601" s="945" t="s">
        <v>52161</v>
      </c>
      <c r="C4601" s="947" t="s">
        <v>4</v>
      </c>
      <c r="D4601" s="948">
        <v>32.21</v>
      </c>
    </row>
    <row r="4602" spans="1:4" x14ac:dyDescent="0.25">
      <c r="A4602" s="947">
        <v>104452</v>
      </c>
      <c r="B4602" s="945" t="s">
        <v>51081</v>
      </c>
      <c r="C4602" s="947" t="s">
        <v>5</v>
      </c>
      <c r="D4602" s="948">
        <v>0</v>
      </c>
    </row>
    <row r="4603" spans="1:4" x14ac:dyDescent="0.25">
      <c r="A4603" s="947">
        <v>104448</v>
      </c>
      <c r="B4603" s="945" t="s">
        <v>51082</v>
      </c>
      <c r="C4603" s="947" t="s">
        <v>5</v>
      </c>
      <c r="D4603" s="948">
        <v>0</v>
      </c>
    </row>
    <row r="4604" spans="1:4" x14ac:dyDescent="0.25">
      <c r="A4604" s="947">
        <v>104449</v>
      </c>
      <c r="B4604" s="945" t="s">
        <v>51083</v>
      </c>
      <c r="C4604" s="947" t="s">
        <v>5</v>
      </c>
      <c r="D4604" s="948">
        <v>0</v>
      </c>
    </row>
    <row r="4605" spans="1:4" x14ac:dyDescent="0.25">
      <c r="A4605" s="947">
        <v>104450</v>
      </c>
      <c r="B4605" s="945" t="s">
        <v>51084</v>
      </c>
      <c r="C4605" s="947" t="s">
        <v>5</v>
      </c>
      <c r="D4605" s="948">
        <v>0</v>
      </c>
    </row>
    <row r="4606" spans="1:4" x14ac:dyDescent="0.25">
      <c r="A4606" s="947">
        <v>104445</v>
      </c>
      <c r="B4606" s="945" t="s">
        <v>51085</v>
      </c>
      <c r="C4606" s="947" t="s">
        <v>5</v>
      </c>
      <c r="D4606" s="948">
        <v>0</v>
      </c>
    </row>
    <row r="4607" spans="1:4" x14ac:dyDescent="0.25">
      <c r="A4607" s="947">
        <v>104446</v>
      </c>
      <c r="B4607" s="945" t="s">
        <v>51086</v>
      </c>
      <c r="C4607" s="947" t="s">
        <v>5</v>
      </c>
      <c r="D4607" s="948">
        <v>0</v>
      </c>
    </row>
    <row r="4608" spans="1:4" x14ac:dyDescent="0.25">
      <c r="A4608" s="947">
        <v>104447</v>
      </c>
      <c r="B4608" s="945" t="s">
        <v>51087</v>
      </c>
      <c r="C4608" s="947" t="s">
        <v>5</v>
      </c>
      <c r="D4608" s="948">
        <v>0</v>
      </c>
    </row>
    <row r="4609" spans="1:4" x14ac:dyDescent="0.25">
      <c r="A4609" s="947">
        <v>92980</v>
      </c>
      <c r="B4609" s="945" t="s">
        <v>40515</v>
      </c>
      <c r="C4609" s="947" t="s">
        <v>4</v>
      </c>
      <c r="D4609" s="948">
        <v>10.4</v>
      </c>
    </row>
    <row r="4610" spans="1:4" x14ac:dyDescent="0.25">
      <c r="A4610" s="947">
        <v>92979</v>
      </c>
      <c r="B4610" s="945" t="s">
        <v>40514</v>
      </c>
      <c r="C4610" s="947" t="s">
        <v>4</v>
      </c>
      <c r="D4610" s="948">
        <v>10.87</v>
      </c>
    </row>
    <row r="4611" spans="1:4" x14ac:dyDescent="0.25">
      <c r="A4611" s="947">
        <v>92982</v>
      </c>
      <c r="B4611" s="945" t="s">
        <v>40517</v>
      </c>
      <c r="C4611" s="947" t="s">
        <v>4</v>
      </c>
      <c r="D4611" s="948">
        <v>16.41</v>
      </c>
    </row>
    <row r="4612" spans="1:4" x14ac:dyDescent="0.25">
      <c r="A4612" s="947">
        <v>92981</v>
      </c>
      <c r="B4612" s="945" t="s">
        <v>40516</v>
      </c>
      <c r="C4612" s="947" t="s">
        <v>4</v>
      </c>
      <c r="D4612" s="948">
        <v>15.51</v>
      </c>
    </row>
    <row r="4613" spans="1:4" x14ac:dyDescent="0.25">
      <c r="A4613" s="947">
        <v>101885</v>
      </c>
      <c r="B4613" s="945" t="s">
        <v>25697</v>
      </c>
      <c r="C4613" s="947" t="s">
        <v>4</v>
      </c>
      <c r="D4613" s="948">
        <v>10.039999999999999</v>
      </c>
    </row>
    <row r="4614" spans="1:4" x14ac:dyDescent="0.25">
      <c r="A4614" s="947">
        <v>101884</v>
      </c>
      <c r="B4614" s="945" t="s">
        <v>25696</v>
      </c>
      <c r="C4614" s="947" t="s">
        <v>4</v>
      </c>
      <c r="D4614" s="948">
        <v>10.51</v>
      </c>
    </row>
    <row r="4615" spans="1:4" x14ac:dyDescent="0.25">
      <c r="A4615" s="947">
        <v>101887</v>
      </c>
      <c r="B4615" s="945" t="s">
        <v>25699</v>
      </c>
      <c r="C4615" s="947" t="s">
        <v>4</v>
      </c>
      <c r="D4615" s="948">
        <v>16</v>
      </c>
    </row>
    <row r="4616" spans="1:4" x14ac:dyDescent="0.25">
      <c r="A4616" s="947">
        <v>101886</v>
      </c>
      <c r="B4616" s="945" t="s">
        <v>25698</v>
      </c>
      <c r="C4616" s="947" t="s">
        <v>4</v>
      </c>
      <c r="D4616" s="948">
        <v>15.1</v>
      </c>
    </row>
    <row r="4617" spans="1:4" x14ac:dyDescent="0.25">
      <c r="A4617" s="947">
        <v>101889</v>
      </c>
      <c r="B4617" s="945" t="s">
        <v>25701</v>
      </c>
      <c r="C4617" s="947" t="s">
        <v>4</v>
      </c>
      <c r="D4617" s="948">
        <v>24.83</v>
      </c>
    </row>
    <row r="4618" spans="1:4" x14ac:dyDescent="0.25">
      <c r="A4618" s="947">
        <v>101888</v>
      </c>
      <c r="B4618" s="945" t="s">
        <v>25700</v>
      </c>
      <c r="C4618" s="947" t="s">
        <v>4</v>
      </c>
      <c r="D4618" s="948">
        <v>23.65</v>
      </c>
    </row>
    <row r="4619" spans="1:4" x14ac:dyDescent="0.25">
      <c r="A4619" s="947">
        <v>101938</v>
      </c>
      <c r="B4619" s="945" t="s">
        <v>25769</v>
      </c>
      <c r="C4619" s="947" t="s">
        <v>5</v>
      </c>
      <c r="D4619" s="948">
        <v>145.30000000000001</v>
      </c>
    </row>
    <row r="4620" spans="1:4" x14ac:dyDescent="0.25">
      <c r="A4620" s="947">
        <v>101904</v>
      </c>
      <c r="B4620" s="945" t="s">
        <v>25768</v>
      </c>
      <c r="C4620" s="947" t="s">
        <v>5</v>
      </c>
      <c r="D4620" s="948">
        <v>1044.6300000000001</v>
      </c>
    </row>
    <row r="4621" spans="1:4" x14ac:dyDescent="0.25">
      <c r="A4621" s="947">
        <v>101901</v>
      </c>
      <c r="B4621" s="945" t="s">
        <v>25765</v>
      </c>
      <c r="C4621" s="947" t="s">
        <v>5</v>
      </c>
      <c r="D4621" s="948">
        <v>112.9</v>
      </c>
    </row>
    <row r="4622" spans="1:4" x14ac:dyDescent="0.25">
      <c r="A4622" s="947">
        <v>101902</v>
      </c>
      <c r="B4622" s="945" t="s">
        <v>25766</v>
      </c>
      <c r="C4622" s="947" t="s">
        <v>5</v>
      </c>
      <c r="D4622" s="948">
        <v>140.33000000000001</v>
      </c>
    </row>
    <row r="4623" spans="1:4" x14ac:dyDescent="0.25">
      <c r="A4623" s="947">
        <v>101903</v>
      </c>
      <c r="B4623" s="945" t="s">
        <v>25767</v>
      </c>
      <c r="C4623" s="947" t="s">
        <v>5</v>
      </c>
      <c r="D4623" s="948">
        <v>291.52999999999997</v>
      </c>
    </row>
    <row r="4624" spans="1:4" x14ac:dyDescent="0.25">
      <c r="A4624" s="947">
        <v>97400</v>
      </c>
      <c r="B4624" s="945" t="s">
        <v>51088</v>
      </c>
      <c r="C4624" s="947" t="s">
        <v>5</v>
      </c>
      <c r="D4624" s="948">
        <v>0</v>
      </c>
    </row>
    <row r="4625" spans="1:4" x14ac:dyDescent="0.25">
      <c r="A4625" s="947">
        <v>97401</v>
      </c>
      <c r="B4625" s="945" t="s">
        <v>51089</v>
      </c>
      <c r="C4625" s="947" t="s">
        <v>5</v>
      </c>
      <c r="D4625" s="948">
        <v>0</v>
      </c>
    </row>
    <row r="4626" spans="1:4" x14ac:dyDescent="0.25">
      <c r="A4626" s="947">
        <v>97403</v>
      </c>
      <c r="B4626" s="945" t="s">
        <v>51090</v>
      </c>
      <c r="C4626" s="947" t="s">
        <v>5</v>
      </c>
      <c r="D4626" s="948">
        <v>0</v>
      </c>
    </row>
    <row r="4627" spans="1:4" x14ac:dyDescent="0.25">
      <c r="A4627" s="947">
        <v>97404</v>
      </c>
      <c r="B4627" s="945" t="s">
        <v>51091</v>
      </c>
      <c r="C4627" s="947" t="s">
        <v>5</v>
      </c>
      <c r="D4627" s="948">
        <v>0</v>
      </c>
    </row>
    <row r="4628" spans="1:4" x14ac:dyDescent="0.25">
      <c r="A4628" s="947">
        <v>97406</v>
      </c>
      <c r="B4628" s="945" t="s">
        <v>51092</v>
      </c>
      <c r="C4628" s="947" t="s">
        <v>5</v>
      </c>
      <c r="D4628" s="948">
        <v>0</v>
      </c>
    </row>
    <row r="4629" spans="1:4" x14ac:dyDescent="0.25">
      <c r="A4629" s="947">
        <v>97393</v>
      </c>
      <c r="B4629" s="945" t="s">
        <v>51093</v>
      </c>
      <c r="C4629" s="947" t="s">
        <v>5</v>
      </c>
      <c r="D4629" s="948">
        <v>0</v>
      </c>
    </row>
    <row r="4630" spans="1:4" x14ac:dyDescent="0.25">
      <c r="A4630" s="947">
        <v>97407</v>
      </c>
      <c r="B4630" s="945" t="s">
        <v>51094</v>
      </c>
      <c r="C4630" s="947" t="s">
        <v>5</v>
      </c>
      <c r="D4630" s="948">
        <v>0</v>
      </c>
    </row>
    <row r="4631" spans="1:4" x14ac:dyDescent="0.25">
      <c r="A4631" s="947">
        <v>97408</v>
      </c>
      <c r="B4631" s="945" t="s">
        <v>51095</v>
      </c>
      <c r="C4631" s="947" t="s">
        <v>5</v>
      </c>
      <c r="D4631" s="948">
        <v>0</v>
      </c>
    </row>
    <row r="4632" spans="1:4" x14ac:dyDescent="0.25">
      <c r="A4632" s="947">
        <v>97394</v>
      </c>
      <c r="B4632" s="945" t="s">
        <v>51096</v>
      </c>
      <c r="C4632" s="947" t="s">
        <v>5</v>
      </c>
      <c r="D4632" s="948">
        <v>0</v>
      </c>
    </row>
    <row r="4633" spans="1:4" x14ac:dyDescent="0.25">
      <c r="A4633" s="947">
        <v>97395</v>
      </c>
      <c r="B4633" s="945" t="s">
        <v>51097</v>
      </c>
      <c r="C4633" s="947" t="s">
        <v>5</v>
      </c>
      <c r="D4633" s="948">
        <v>0</v>
      </c>
    </row>
    <row r="4634" spans="1:4" x14ac:dyDescent="0.25">
      <c r="A4634" s="947">
        <v>97398</v>
      </c>
      <c r="B4634" s="945" t="s">
        <v>51098</v>
      </c>
      <c r="C4634" s="947" t="s">
        <v>5</v>
      </c>
      <c r="D4634" s="948">
        <v>0</v>
      </c>
    </row>
    <row r="4635" spans="1:4" x14ac:dyDescent="0.25">
      <c r="A4635" s="947">
        <v>97399</v>
      </c>
      <c r="B4635" s="945" t="s">
        <v>51099</v>
      </c>
      <c r="C4635" s="947" t="s">
        <v>5</v>
      </c>
      <c r="D4635" s="948">
        <v>0</v>
      </c>
    </row>
    <row r="4636" spans="1:4" x14ac:dyDescent="0.25">
      <c r="A4636" s="947">
        <v>97414</v>
      </c>
      <c r="B4636" s="945" t="s">
        <v>51100</v>
      </c>
      <c r="C4636" s="947" t="s">
        <v>5</v>
      </c>
      <c r="D4636" s="948">
        <v>0</v>
      </c>
    </row>
    <row r="4637" spans="1:4" x14ac:dyDescent="0.25">
      <c r="A4637" s="947">
        <v>97415</v>
      </c>
      <c r="B4637" s="945" t="s">
        <v>51101</v>
      </c>
      <c r="C4637" s="947" t="s">
        <v>5</v>
      </c>
      <c r="D4637" s="948">
        <v>0</v>
      </c>
    </row>
    <row r="4638" spans="1:4" x14ac:dyDescent="0.25">
      <c r="A4638" s="947">
        <v>97416</v>
      </c>
      <c r="B4638" s="945" t="s">
        <v>51102</v>
      </c>
      <c r="C4638" s="947" t="s">
        <v>5</v>
      </c>
      <c r="D4638" s="948">
        <v>0</v>
      </c>
    </row>
    <row r="4639" spans="1:4" x14ac:dyDescent="0.25">
      <c r="A4639" s="947">
        <v>97417</v>
      </c>
      <c r="B4639" s="945" t="s">
        <v>51103</v>
      </c>
      <c r="C4639" s="947" t="s">
        <v>5</v>
      </c>
      <c r="D4639" s="948">
        <v>0</v>
      </c>
    </row>
    <row r="4640" spans="1:4" x14ac:dyDescent="0.25">
      <c r="A4640" s="947">
        <v>97418</v>
      </c>
      <c r="B4640" s="945" t="s">
        <v>51104</v>
      </c>
      <c r="C4640" s="947" t="s">
        <v>5</v>
      </c>
      <c r="D4640" s="948">
        <v>0</v>
      </c>
    </row>
    <row r="4641" spans="1:4" x14ac:dyDescent="0.25">
      <c r="A4641" s="947">
        <v>97409</v>
      </c>
      <c r="B4641" s="945" t="s">
        <v>51105</v>
      </c>
      <c r="C4641" s="947" t="s">
        <v>5</v>
      </c>
      <c r="D4641" s="948">
        <v>0</v>
      </c>
    </row>
    <row r="4642" spans="1:4" x14ac:dyDescent="0.25">
      <c r="A4642" s="947">
        <v>97419</v>
      </c>
      <c r="B4642" s="945" t="s">
        <v>51106</v>
      </c>
      <c r="C4642" s="947" t="s">
        <v>5</v>
      </c>
      <c r="D4642" s="948">
        <v>0</v>
      </c>
    </row>
    <row r="4643" spans="1:4" x14ac:dyDescent="0.25">
      <c r="A4643" s="947">
        <v>97420</v>
      </c>
      <c r="B4643" s="945" t="s">
        <v>51107</v>
      </c>
      <c r="C4643" s="947" t="s">
        <v>5</v>
      </c>
      <c r="D4643" s="948">
        <v>0</v>
      </c>
    </row>
    <row r="4644" spans="1:4" x14ac:dyDescent="0.25">
      <c r="A4644" s="947">
        <v>97410</v>
      </c>
      <c r="B4644" s="945" t="s">
        <v>51108</v>
      </c>
      <c r="C4644" s="947" t="s">
        <v>5</v>
      </c>
      <c r="D4644" s="948">
        <v>0</v>
      </c>
    </row>
    <row r="4645" spans="1:4" x14ac:dyDescent="0.25">
      <c r="A4645" s="947">
        <v>97411</v>
      </c>
      <c r="B4645" s="945" t="s">
        <v>51109</v>
      </c>
      <c r="C4645" s="947" t="s">
        <v>5</v>
      </c>
      <c r="D4645" s="948">
        <v>0</v>
      </c>
    </row>
    <row r="4646" spans="1:4" x14ac:dyDescent="0.25">
      <c r="A4646" s="947">
        <v>97412</v>
      </c>
      <c r="B4646" s="945" t="s">
        <v>51110</v>
      </c>
      <c r="C4646" s="947" t="s">
        <v>5</v>
      </c>
      <c r="D4646" s="948">
        <v>0</v>
      </c>
    </row>
    <row r="4647" spans="1:4" x14ac:dyDescent="0.25">
      <c r="A4647" s="947">
        <v>97413</v>
      </c>
      <c r="B4647" s="945" t="s">
        <v>51111</v>
      </c>
      <c r="C4647" s="947" t="s">
        <v>5</v>
      </c>
      <c r="D4647" s="948">
        <v>0</v>
      </c>
    </row>
    <row r="4648" spans="1:4" x14ac:dyDescent="0.25">
      <c r="A4648" s="947">
        <v>101900</v>
      </c>
      <c r="B4648" s="945" t="s">
        <v>25764</v>
      </c>
      <c r="C4648" s="947" t="s">
        <v>5</v>
      </c>
      <c r="D4648" s="948">
        <v>3587.07</v>
      </c>
    </row>
    <row r="4649" spans="1:4" x14ac:dyDescent="0.25">
      <c r="A4649" s="947">
        <v>93660</v>
      </c>
      <c r="B4649" s="945" t="s">
        <v>25727</v>
      </c>
      <c r="C4649" s="947" t="s">
        <v>5</v>
      </c>
      <c r="D4649" s="948">
        <v>47.06</v>
      </c>
    </row>
    <row r="4650" spans="1:4" x14ac:dyDescent="0.25">
      <c r="A4650" s="947">
        <v>93661</v>
      </c>
      <c r="B4650" s="945" t="s">
        <v>25728</v>
      </c>
      <c r="C4650" s="947" t="s">
        <v>5</v>
      </c>
      <c r="D4650" s="948">
        <v>48.82</v>
      </c>
    </row>
    <row r="4651" spans="1:4" x14ac:dyDescent="0.25">
      <c r="A4651" s="947">
        <v>93662</v>
      </c>
      <c r="B4651" s="945" t="s">
        <v>25729</v>
      </c>
      <c r="C4651" s="947" t="s">
        <v>5</v>
      </c>
      <c r="D4651" s="948">
        <v>52.04</v>
      </c>
    </row>
    <row r="4652" spans="1:4" x14ac:dyDescent="0.25">
      <c r="A4652" s="947">
        <v>93663</v>
      </c>
      <c r="B4652" s="945" t="s">
        <v>25730</v>
      </c>
      <c r="C4652" s="947" t="s">
        <v>5</v>
      </c>
      <c r="D4652" s="948">
        <v>52.04</v>
      </c>
    </row>
    <row r="4653" spans="1:4" x14ac:dyDescent="0.25">
      <c r="A4653" s="947">
        <v>93664</v>
      </c>
      <c r="B4653" s="945" t="s">
        <v>25731</v>
      </c>
      <c r="C4653" s="947" t="s">
        <v>5</v>
      </c>
      <c r="D4653" s="948">
        <v>56.03</v>
      </c>
    </row>
    <row r="4654" spans="1:4" x14ac:dyDescent="0.25">
      <c r="A4654" s="947">
        <v>93665</v>
      </c>
      <c r="B4654" s="945" t="s">
        <v>25732</v>
      </c>
      <c r="C4654" s="947" t="s">
        <v>5</v>
      </c>
      <c r="D4654" s="948">
        <v>61.88</v>
      </c>
    </row>
    <row r="4655" spans="1:4" x14ac:dyDescent="0.25">
      <c r="A4655" s="947">
        <v>93666</v>
      </c>
      <c r="B4655" s="945" t="s">
        <v>25733</v>
      </c>
      <c r="C4655" s="947" t="s">
        <v>5</v>
      </c>
      <c r="D4655" s="948">
        <v>70.099999999999994</v>
      </c>
    </row>
    <row r="4656" spans="1:4" x14ac:dyDescent="0.25">
      <c r="A4656" s="947">
        <v>93674</v>
      </c>
      <c r="B4656" s="945" t="s">
        <v>51112</v>
      </c>
      <c r="C4656" s="947" t="s">
        <v>5</v>
      </c>
      <c r="D4656" s="948">
        <v>0</v>
      </c>
    </row>
    <row r="4657" spans="1:4" x14ac:dyDescent="0.25">
      <c r="A4657" s="947">
        <v>93675</v>
      </c>
      <c r="B4657" s="945" t="s">
        <v>51113</v>
      </c>
      <c r="C4657" s="947" t="s">
        <v>5</v>
      </c>
      <c r="D4657" s="948">
        <v>0</v>
      </c>
    </row>
    <row r="4658" spans="1:4" x14ac:dyDescent="0.25">
      <c r="A4658" s="947">
        <v>101892</v>
      </c>
      <c r="B4658" s="945" t="s">
        <v>25756</v>
      </c>
      <c r="C4658" s="947" t="s">
        <v>5</v>
      </c>
      <c r="D4658" s="948">
        <v>60.71</v>
      </c>
    </row>
    <row r="4659" spans="1:4" x14ac:dyDescent="0.25">
      <c r="A4659" s="947">
        <v>93653</v>
      </c>
      <c r="B4659" s="945" t="s">
        <v>25720</v>
      </c>
      <c r="C4659" s="947" t="s">
        <v>5</v>
      </c>
      <c r="D4659" s="948">
        <v>10.46</v>
      </c>
    </row>
    <row r="4660" spans="1:4" x14ac:dyDescent="0.25">
      <c r="A4660" s="947">
        <v>93654</v>
      </c>
      <c r="B4660" s="945" t="s">
        <v>25721</v>
      </c>
      <c r="C4660" s="947" t="s">
        <v>5</v>
      </c>
      <c r="D4660" s="948">
        <v>11.34</v>
      </c>
    </row>
    <row r="4661" spans="1:4" x14ac:dyDescent="0.25">
      <c r="A4661" s="947">
        <v>93655</v>
      </c>
      <c r="B4661" s="945" t="s">
        <v>25722</v>
      </c>
      <c r="C4661" s="947" t="s">
        <v>5</v>
      </c>
      <c r="D4661" s="948">
        <v>12.95</v>
      </c>
    </row>
    <row r="4662" spans="1:4" x14ac:dyDescent="0.25">
      <c r="A4662" s="947">
        <v>93656</v>
      </c>
      <c r="B4662" s="945" t="s">
        <v>25723</v>
      </c>
      <c r="C4662" s="947" t="s">
        <v>5</v>
      </c>
      <c r="D4662" s="948">
        <v>12.95</v>
      </c>
    </row>
    <row r="4663" spans="1:4" x14ac:dyDescent="0.25">
      <c r="A4663" s="947">
        <v>93657</v>
      </c>
      <c r="B4663" s="945" t="s">
        <v>25724</v>
      </c>
      <c r="C4663" s="947" t="s">
        <v>5</v>
      </c>
      <c r="D4663" s="948">
        <v>14.94</v>
      </c>
    </row>
    <row r="4664" spans="1:4" x14ac:dyDescent="0.25">
      <c r="A4664" s="947">
        <v>93658</v>
      </c>
      <c r="B4664" s="945" t="s">
        <v>25725</v>
      </c>
      <c r="C4664" s="947" t="s">
        <v>5</v>
      </c>
      <c r="D4664" s="948">
        <v>21.56</v>
      </c>
    </row>
    <row r="4665" spans="1:4" x14ac:dyDescent="0.25">
      <c r="A4665" s="947">
        <v>93659</v>
      </c>
      <c r="B4665" s="945" t="s">
        <v>25726</v>
      </c>
      <c r="C4665" s="947" t="s">
        <v>5</v>
      </c>
      <c r="D4665" s="948">
        <v>25.66</v>
      </c>
    </row>
    <row r="4666" spans="1:4" x14ac:dyDescent="0.25">
      <c r="A4666" s="947">
        <v>101890</v>
      </c>
      <c r="B4666" s="945" t="s">
        <v>25754</v>
      </c>
      <c r="C4666" s="947" t="s">
        <v>5</v>
      </c>
      <c r="D4666" s="948">
        <v>15.02</v>
      </c>
    </row>
    <row r="4667" spans="1:4" x14ac:dyDescent="0.25">
      <c r="A4667" s="947">
        <v>101891</v>
      </c>
      <c r="B4667" s="945" t="s">
        <v>25755</v>
      </c>
      <c r="C4667" s="947" t="s">
        <v>5</v>
      </c>
      <c r="D4667" s="948">
        <v>26.39</v>
      </c>
    </row>
    <row r="4668" spans="1:4" x14ac:dyDescent="0.25">
      <c r="A4668" s="947">
        <v>101895</v>
      </c>
      <c r="B4668" s="945" t="s">
        <v>25759</v>
      </c>
      <c r="C4668" s="947" t="s">
        <v>5</v>
      </c>
      <c r="D4668" s="948">
        <v>377.43</v>
      </c>
    </row>
    <row r="4669" spans="1:4" x14ac:dyDescent="0.25">
      <c r="A4669" s="947">
        <v>101896</v>
      </c>
      <c r="B4669" s="945" t="s">
        <v>25760</v>
      </c>
      <c r="C4669" s="947" t="s">
        <v>5</v>
      </c>
      <c r="D4669" s="948">
        <v>544.82000000000005</v>
      </c>
    </row>
    <row r="4670" spans="1:4" x14ac:dyDescent="0.25">
      <c r="A4670" s="947">
        <v>101897</v>
      </c>
      <c r="B4670" s="945" t="s">
        <v>25761</v>
      </c>
      <c r="C4670" s="947" t="s">
        <v>5</v>
      </c>
      <c r="D4670" s="948">
        <v>842.96</v>
      </c>
    </row>
    <row r="4671" spans="1:4" x14ac:dyDescent="0.25">
      <c r="A4671" s="947">
        <v>101898</v>
      </c>
      <c r="B4671" s="945" t="s">
        <v>25762</v>
      </c>
      <c r="C4671" s="947" t="s">
        <v>5</v>
      </c>
      <c r="D4671" s="948">
        <v>1110.2</v>
      </c>
    </row>
    <row r="4672" spans="1:4" x14ac:dyDescent="0.25">
      <c r="A4672" s="947">
        <v>101899</v>
      </c>
      <c r="B4672" s="945" t="s">
        <v>25763</v>
      </c>
      <c r="C4672" s="947" t="s">
        <v>5</v>
      </c>
      <c r="D4672" s="948">
        <v>1745.87</v>
      </c>
    </row>
    <row r="4673" spans="1:4" x14ac:dyDescent="0.25">
      <c r="A4673" s="947">
        <v>93676</v>
      </c>
      <c r="B4673" s="945" t="s">
        <v>51114</v>
      </c>
      <c r="C4673" s="947" t="s">
        <v>5</v>
      </c>
      <c r="D4673" s="948">
        <v>0</v>
      </c>
    </row>
    <row r="4674" spans="1:4" x14ac:dyDescent="0.25">
      <c r="A4674" s="947">
        <v>97711</v>
      </c>
      <c r="B4674" s="945" t="s">
        <v>51115</v>
      </c>
      <c r="C4674" s="947" t="s">
        <v>5</v>
      </c>
      <c r="D4674" s="948">
        <v>0</v>
      </c>
    </row>
    <row r="4675" spans="1:4" x14ac:dyDescent="0.25">
      <c r="A4675" s="947">
        <v>93667</v>
      </c>
      <c r="B4675" s="945" t="s">
        <v>25734</v>
      </c>
      <c r="C4675" s="947" t="s">
        <v>5</v>
      </c>
      <c r="D4675" s="948">
        <v>59.57</v>
      </c>
    </row>
    <row r="4676" spans="1:4" x14ac:dyDescent="0.25">
      <c r="A4676" s="947">
        <v>93668</v>
      </c>
      <c r="B4676" s="945" t="s">
        <v>25735</v>
      </c>
      <c r="C4676" s="947" t="s">
        <v>5</v>
      </c>
      <c r="D4676" s="948">
        <v>62.2</v>
      </c>
    </row>
    <row r="4677" spans="1:4" x14ac:dyDescent="0.25">
      <c r="A4677" s="947">
        <v>93669</v>
      </c>
      <c r="B4677" s="945" t="s">
        <v>25736</v>
      </c>
      <c r="C4677" s="947" t="s">
        <v>5</v>
      </c>
      <c r="D4677" s="948">
        <v>67.040000000000006</v>
      </c>
    </row>
    <row r="4678" spans="1:4" x14ac:dyDescent="0.25">
      <c r="A4678" s="947">
        <v>93670</v>
      </c>
      <c r="B4678" s="945" t="s">
        <v>25737</v>
      </c>
      <c r="C4678" s="947" t="s">
        <v>5</v>
      </c>
      <c r="D4678" s="948">
        <v>67.040000000000006</v>
      </c>
    </row>
    <row r="4679" spans="1:4" x14ac:dyDescent="0.25">
      <c r="A4679" s="947">
        <v>93671</v>
      </c>
      <c r="B4679" s="945" t="s">
        <v>25738</v>
      </c>
      <c r="C4679" s="947" t="s">
        <v>5</v>
      </c>
      <c r="D4679" s="948">
        <v>73.010000000000005</v>
      </c>
    </row>
    <row r="4680" spans="1:4" x14ac:dyDescent="0.25">
      <c r="A4680" s="947">
        <v>93672</v>
      </c>
      <c r="B4680" s="945" t="s">
        <v>25739</v>
      </c>
      <c r="C4680" s="947" t="s">
        <v>5</v>
      </c>
      <c r="D4680" s="948">
        <v>82.72</v>
      </c>
    </row>
    <row r="4681" spans="1:4" x14ac:dyDescent="0.25">
      <c r="A4681" s="947">
        <v>93673</v>
      </c>
      <c r="B4681" s="945" t="s">
        <v>25740</v>
      </c>
      <c r="C4681" s="947" t="s">
        <v>5</v>
      </c>
      <c r="D4681" s="948">
        <v>95.05</v>
      </c>
    </row>
    <row r="4682" spans="1:4" x14ac:dyDescent="0.25">
      <c r="A4682" s="947">
        <v>101893</v>
      </c>
      <c r="B4682" s="945" t="s">
        <v>25757</v>
      </c>
      <c r="C4682" s="947" t="s">
        <v>5</v>
      </c>
      <c r="D4682" s="948">
        <v>78.739999999999995</v>
      </c>
    </row>
    <row r="4683" spans="1:4" x14ac:dyDescent="0.25">
      <c r="A4683" s="947">
        <v>101894</v>
      </c>
      <c r="B4683" s="945" t="s">
        <v>25758</v>
      </c>
      <c r="C4683" s="947" t="s">
        <v>5</v>
      </c>
      <c r="D4683" s="948">
        <v>149.07</v>
      </c>
    </row>
    <row r="4684" spans="1:4" x14ac:dyDescent="0.25">
      <c r="A4684" s="947">
        <v>97421</v>
      </c>
      <c r="B4684" s="945" t="s">
        <v>51116</v>
      </c>
      <c r="C4684" s="947" t="s">
        <v>5</v>
      </c>
      <c r="D4684" s="948">
        <v>0</v>
      </c>
    </row>
    <row r="4685" spans="1:4" x14ac:dyDescent="0.25">
      <c r="A4685" s="947">
        <v>97373</v>
      </c>
      <c r="B4685" s="945" t="s">
        <v>51117</v>
      </c>
      <c r="C4685" s="947" t="s">
        <v>4</v>
      </c>
      <c r="D4685" s="948">
        <v>0</v>
      </c>
    </row>
    <row r="4686" spans="1:4" x14ac:dyDescent="0.25">
      <c r="A4686" s="947">
        <v>97374</v>
      </c>
      <c r="B4686" s="945" t="s">
        <v>51118</v>
      </c>
      <c r="C4686" s="947" t="s">
        <v>4</v>
      </c>
      <c r="D4686" s="948">
        <v>0</v>
      </c>
    </row>
    <row r="4687" spans="1:4" x14ac:dyDescent="0.25">
      <c r="A4687" s="947">
        <v>97375</v>
      </c>
      <c r="B4687" s="945" t="s">
        <v>51119</v>
      </c>
      <c r="C4687" s="947" t="s">
        <v>4</v>
      </c>
      <c r="D4687" s="948">
        <v>0</v>
      </c>
    </row>
    <row r="4688" spans="1:4" x14ac:dyDescent="0.25">
      <c r="A4688" s="947">
        <v>97376</v>
      </c>
      <c r="B4688" s="945" t="s">
        <v>51120</v>
      </c>
      <c r="C4688" s="947" t="s">
        <v>4</v>
      </c>
      <c r="D4688" s="948">
        <v>0</v>
      </c>
    </row>
    <row r="4689" spans="1:4" x14ac:dyDescent="0.25">
      <c r="A4689" s="947">
        <v>97377</v>
      </c>
      <c r="B4689" s="945" t="s">
        <v>51121</v>
      </c>
      <c r="C4689" s="947" t="s">
        <v>4</v>
      </c>
      <c r="D4689" s="948">
        <v>0</v>
      </c>
    </row>
    <row r="4690" spans="1:4" x14ac:dyDescent="0.25">
      <c r="A4690" s="947">
        <v>97368</v>
      </c>
      <c r="B4690" s="945" t="s">
        <v>51122</v>
      </c>
      <c r="C4690" s="947" t="s">
        <v>4</v>
      </c>
      <c r="D4690" s="948">
        <v>0</v>
      </c>
    </row>
    <row r="4691" spans="1:4" x14ac:dyDescent="0.25">
      <c r="A4691" s="947">
        <v>97369</v>
      </c>
      <c r="B4691" s="945" t="s">
        <v>51123</v>
      </c>
      <c r="C4691" s="947" t="s">
        <v>4</v>
      </c>
      <c r="D4691" s="948">
        <v>0</v>
      </c>
    </row>
    <row r="4692" spans="1:4" x14ac:dyDescent="0.25">
      <c r="A4692" s="947">
        <v>97370</v>
      </c>
      <c r="B4692" s="945" t="s">
        <v>51124</v>
      </c>
      <c r="C4692" s="947" t="s">
        <v>4</v>
      </c>
      <c r="D4692" s="948">
        <v>0</v>
      </c>
    </row>
    <row r="4693" spans="1:4" x14ac:dyDescent="0.25">
      <c r="A4693" s="947">
        <v>97371</v>
      </c>
      <c r="B4693" s="945" t="s">
        <v>51125</v>
      </c>
      <c r="C4693" s="947" t="s">
        <v>4</v>
      </c>
      <c r="D4693" s="948">
        <v>0</v>
      </c>
    </row>
    <row r="4694" spans="1:4" x14ac:dyDescent="0.25">
      <c r="A4694" s="947">
        <v>97372</v>
      </c>
      <c r="B4694" s="945" t="s">
        <v>51126</v>
      </c>
      <c r="C4694" s="947" t="s">
        <v>4</v>
      </c>
      <c r="D4694" s="948">
        <v>0</v>
      </c>
    </row>
    <row r="4695" spans="1:4" x14ac:dyDescent="0.25">
      <c r="A4695" s="947">
        <v>101875</v>
      </c>
      <c r="B4695" s="945" t="s">
        <v>25745</v>
      </c>
      <c r="C4695" s="947" t="s">
        <v>5</v>
      </c>
      <c r="D4695" s="948">
        <v>385.54</v>
      </c>
    </row>
    <row r="4696" spans="1:4" x14ac:dyDescent="0.25">
      <c r="A4696" s="947">
        <v>101883</v>
      </c>
      <c r="B4696" s="945" t="s">
        <v>25753</v>
      </c>
      <c r="C4696" s="947" t="s">
        <v>5</v>
      </c>
      <c r="D4696" s="948">
        <v>527.97</v>
      </c>
    </row>
    <row r="4697" spans="1:4" x14ac:dyDescent="0.25">
      <c r="A4697" s="947">
        <v>101879</v>
      </c>
      <c r="B4697" s="945" t="s">
        <v>25749</v>
      </c>
      <c r="C4697" s="947" t="s">
        <v>5</v>
      </c>
      <c r="D4697" s="948">
        <v>553.26</v>
      </c>
    </row>
    <row r="4698" spans="1:4" x14ac:dyDescent="0.25">
      <c r="A4698" s="947">
        <v>101880</v>
      </c>
      <c r="B4698" s="945" t="s">
        <v>25750</v>
      </c>
      <c r="C4698" s="947" t="s">
        <v>5</v>
      </c>
      <c r="D4698" s="948">
        <v>638.1</v>
      </c>
    </row>
    <row r="4699" spans="1:4" x14ac:dyDescent="0.25">
      <c r="A4699" s="947">
        <v>101882</v>
      </c>
      <c r="B4699" s="945" t="s">
        <v>25752</v>
      </c>
      <c r="C4699" s="947" t="s">
        <v>5</v>
      </c>
      <c r="D4699" s="948">
        <v>1280.67</v>
      </c>
    </row>
    <row r="4700" spans="1:4" x14ac:dyDescent="0.25">
      <c r="A4700" s="947">
        <v>101881</v>
      </c>
      <c r="B4700" s="945" t="s">
        <v>25751</v>
      </c>
      <c r="C4700" s="947" t="s">
        <v>5</v>
      </c>
      <c r="D4700" s="948">
        <v>908.33</v>
      </c>
    </row>
    <row r="4701" spans="1:4" x14ac:dyDescent="0.25">
      <c r="A4701" s="947">
        <v>101878</v>
      </c>
      <c r="B4701" s="945" t="s">
        <v>25748</v>
      </c>
      <c r="C4701" s="947" t="s">
        <v>5</v>
      </c>
      <c r="D4701" s="948">
        <v>551.15</v>
      </c>
    </row>
    <row r="4702" spans="1:4" x14ac:dyDescent="0.25">
      <c r="A4702" s="947">
        <v>101877</v>
      </c>
      <c r="B4702" s="945" t="s">
        <v>25747</v>
      </c>
      <c r="C4702" s="947" t="s">
        <v>5</v>
      </c>
      <c r="D4702" s="948">
        <v>75.209999999999994</v>
      </c>
    </row>
    <row r="4703" spans="1:4" x14ac:dyDescent="0.25">
      <c r="A4703" s="947">
        <v>101876</v>
      </c>
      <c r="B4703" s="945" t="s">
        <v>25746</v>
      </c>
      <c r="C4703" s="947" t="s">
        <v>5</v>
      </c>
      <c r="D4703" s="948">
        <v>108.56</v>
      </c>
    </row>
    <row r="4704" spans="1:4" x14ac:dyDescent="0.25">
      <c r="A4704" s="947">
        <v>101873</v>
      </c>
      <c r="B4704" s="945" t="s">
        <v>51127</v>
      </c>
      <c r="C4704" s="947" t="s">
        <v>5</v>
      </c>
      <c r="D4704" s="948">
        <v>0</v>
      </c>
    </row>
    <row r="4705" spans="1:4" x14ac:dyDescent="0.25">
      <c r="A4705" s="947">
        <v>101874</v>
      </c>
      <c r="B4705" s="945" t="s">
        <v>51128</v>
      </c>
      <c r="C4705" s="947" t="s">
        <v>5</v>
      </c>
      <c r="D4705" s="948">
        <v>0</v>
      </c>
    </row>
    <row r="4706" spans="1:4" x14ac:dyDescent="0.25">
      <c r="A4706" s="947">
        <v>101871</v>
      </c>
      <c r="B4706" s="945" t="s">
        <v>51129</v>
      </c>
      <c r="C4706" s="947" t="s">
        <v>5</v>
      </c>
      <c r="D4706" s="948">
        <v>0</v>
      </c>
    </row>
    <row r="4707" spans="1:4" x14ac:dyDescent="0.25">
      <c r="A4707" s="947">
        <v>101872</v>
      </c>
      <c r="B4707" s="945" t="s">
        <v>51130</v>
      </c>
      <c r="C4707" s="947" t="s">
        <v>5</v>
      </c>
      <c r="D4707" s="948">
        <v>0</v>
      </c>
    </row>
    <row r="4708" spans="1:4" x14ac:dyDescent="0.25">
      <c r="A4708" s="947">
        <v>97360</v>
      </c>
      <c r="B4708" s="945" t="s">
        <v>25742</v>
      </c>
      <c r="C4708" s="947" t="s">
        <v>5</v>
      </c>
      <c r="D4708" s="948">
        <v>9233.49</v>
      </c>
    </row>
    <row r="4709" spans="1:4" x14ac:dyDescent="0.25">
      <c r="A4709" s="947">
        <v>97361</v>
      </c>
      <c r="B4709" s="945" t="s">
        <v>25743</v>
      </c>
      <c r="C4709" s="947" t="s">
        <v>5</v>
      </c>
      <c r="D4709" s="948">
        <v>12311.32</v>
      </c>
    </row>
    <row r="4710" spans="1:4" x14ac:dyDescent="0.25">
      <c r="A4710" s="947">
        <v>97359</v>
      </c>
      <c r="B4710" s="945" t="s">
        <v>25741</v>
      </c>
      <c r="C4710" s="947" t="s">
        <v>5</v>
      </c>
      <c r="D4710" s="948">
        <v>4794.59</v>
      </c>
    </row>
    <row r="4711" spans="1:4" x14ac:dyDescent="0.25">
      <c r="A4711" s="947">
        <v>101946</v>
      </c>
      <c r="B4711" s="945" t="s">
        <v>25770</v>
      </c>
      <c r="C4711" s="947" t="s">
        <v>5</v>
      </c>
      <c r="D4711" s="948">
        <v>219.08</v>
      </c>
    </row>
    <row r="4712" spans="1:4" x14ac:dyDescent="0.25">
      <c r="A4712" s="947">
        <v>97362</v>
      </c>
      <c r="B4712" s="945" t="s">
        <v>25744</v>
      </c>
      <c r="C4712" s="947" t="s">
        <v>5</v>
      </c>
      <c r="D4712" s="948">
        <v>1748.94</v>
      </c>
    </row>
    <row r="4713" spans="1:4" x14ac:dyDescent="0.25">
      <c r="A4713" s="947">
        <v>101553</v>
      </c>
      <c r="B4713" s="945" t="s">
        <v>24209</v>
      </c>
      <c r="C4713" s="947" t="s">
        <v>5</v>
      </c>
      <c r="D4713" s="948">
        <v>23.19</v>
      </c>
    </row>
    <row r="4714" spans="1:4" x14ac:dyDescent="0.25">
      <c r="A4714" s="947">
        <v>101554</v>
      </c>
      <c r="B4714" s="945" t="s">
        <v>24210</v>
      </c>
      <c r="C4714" s="947" t="s">
        <v>5</v>
      </c>
      <c r="D4714" s="948">
        <v>16.600000000000001</v>
      </c>
    </row>
    <row r="4715" spans="1:4" x14ac:dyDescent="0.25">
      <c r="A4715" s="947">
        <v>101555</v>
      </c>
      <c r="B4715" s="945" t="s">
        <v>24211</v>
      </c>
      <c r="C4715" s="947" t="s">
        <v>5</v>
      </c>
      <c r="D4715" s="948">
        <v>10.58</v>
      </c>
    </row>
    <row r="4716" spans="1:4" x14ac:dyDescent="0.25">
      <c r="A4716" s="947">
        <v>101556</v>
      </c>
      <c r="B4716" s="945" t="s">
        <v>24212</v>
      </c>
      <c r="C4716" s="947" t="s">
        <v>5</v>
      </c>
      <c r="D4716" s="948">
        <v>9.6300000000000008</v>
      </c>
    </row>
    <row r="4717" spans="1:4" x14ac:dyDescent="0.25">
      <c r="A4717" s="947">
        <v>101537</v>
      </c>
      <c r="B4717" s="945" t="s">
        <v>24196</v>
      </c>
      <c r="C4717" s="947" t="s">
        <v>5</v>
      </c>
      <c r="D4717" s="948">
        <v>99.91</v>
      </c>
    </row>
    <row r="4718" spans="1:4" x14ac:dyDescent="0.25">
      <c r="A4718" s="947">
        <v>101538</v>
      </c>
      <c r="B4718" s="945" t="s">
        <v>24197</v>
      </c>
      <c r="C4718" s="947" t="s">
        <v>5</v>
      </c>
      <c r="D4718" s="948">
        <v>65.05</v>
      </c>
    </row>
    <row r="4719" spans="1:4" x14ac:dyDescent="0.25">
      <c r="A4719" s="947">
        <v>101542</v>
      </c>
      <c r="B4719" s="945" t="s">
        <v>24201</v>
      </c>
      <c r="C4719" s="947" t="s">
        <v>5</v>
      </c>
      <c r="D4719" s="948">
        <v>48.86</v>
      </c>
    </row>
    <row r="4720" spans="1:4" x14ac:dyDescent="0.25">
      <c r="A4720" s="947">
        <v>101539</v>
      </c>
      <c r="B4720" s="945" t="s">
        <v>24198</v>
      </c>
      <c r="C4720" s="947" t="s">
        <v>5</v>
      </c>
      <c r="D4720" s="948">
        <v>106.86</v>
      </c>
    </row>
    <row r="4721" spans="1:4" x14ac:dyDescent="0.25">
      <c r="A4721" s="947">
        <v>101543</v>
      </c>
      <c r="B4721" s="945" t="s">
        <v>24202</v>
      </c>
      <c r="C4721" s="947" t="s">
        <v>5</v>
      </c>
      <c r="D4721" s="948">
        <v>86.46</v>
      </c>
    </row>
    <row r="4722" spans="1:4" x14ac:dyDescent="0.25">
      <c r="A4722" s="947">
        <v>101540</v>
      </c>
      <c r="B4722" s="945" t="s">
        <v>24199</v>
      </c>
      <c r="C4722" s="947" t="s">
        <v>5</v>
      </c>
      <c r="D4722" s="948">
        <v>180.97</v>
      </c>
    </row>
    <row r="4723" spans="1:4" x14ac:dyDescent="0.25">
      <c r="A4723" s="947">
        <v>101544</v>
      </c>
      <c r="B4723" s="945" t="s">
        <v>24203</v>
      </c>
      <c r="C4723" s="947" t="s">
        <v>5</v>
      </c>
      <c r="D4723" s="948">
        <v>138.66999999999999</v>
      </c>
    </row>
    <row r="4724" spans="1:4" x14ac:dyDescent="0.25">
      <c r="A4724" s="947">
        <v>101541</v>
      </c>
      <c r="B4724" s="945" t="s">
        <v>24200</v>
      </c>
      <c r="C4724" s="947" t="s">
        <v>5</v>
      </c>
      <c r="D4724" s="948">
        <v>235.84</v>
      </c>
    </row>
    <row r="4725" spans="1:4" x14ac:dyDescent="0.25">
      <c r="A4725" s="947">
        <v>101545</v>
      </c>
      <c r="B4725" s="945" t="s">
        <v>24204</v>
      </c>
      <c r="C4725" s="947" t="s">
        <v>5</v>
      </c>
      <c r="D4725" s="948">
        <v>201.82</v>
      </c>
    </row>
    <row r="4726" spans="1:4" x14ac:dyDescent="0.25">
      <c r="A4726" s="947">
        <v>101560</v>
      </c>
      <c r="B4726" s="945" t="s">
        <v>24213</v>
      </c>
      <c r="C4726" s="947" t="s">
        <v>4</v>
      </c>
      <c r="D4726" s="948">
        <v>9.91</v>
      </c>
    </row>
    <row r="4727" spans="1:4" x14ac:dyDescent="0.25">
      <c r="A4727" s="947">
        <v>101568</v>
      </c>
      <c r="B4727" s="945" t="s">
        <v>24220</v>
      </c>
      <c r="C4727" s="947" t="s">
        <v>4</v>
      </c>
      <c r="D4727" s="948">
        <v>120.32</v>
      </c>
    </row>
    <row r="4728" spans="1:4" x14ac:dyDescent="0.25">
      <c r="A4728" s="947">
        <v>101561</v>
      </c>
      <c r="B4728" s="945" t="s">
        <v>24214</v>
      </c>
      <c r="C4728" s="947" t="s">
        <v>4</v>
      </c>
      <c r="D4728" s="948">
        <v>15.72</v>
      </c>
    </row>
    <row r="4729" spans="1:4" x14ac:dyDescent="0.25">
      <c r="A4729" s="947">
        <v>101562</v>
      </c>
      <c r="B4729" s="945" t="s">
        <v>24215</v>
      </c>
      <c r="C4729" s="947" t="s">
        <v>4</v>
      </c>
      <c r="D4729" s="948">
        <v>24.32</v>
      </c>
    </row>
    <row r="4730" spans="1:4" x14ac:dyDescent="0.25">
      <c r="A4730" s="947">
        <v>101563</v>
      </c>
      <c r="B4730" s="945" t="s">
        <v>24216</v>
      </c>
      <c r="C4730" s="947" t="s">
        <v>4</v>
      </c>
      <c r="D4730" s="948">
        <v>34.32</v>
      </c>
    </row>
    <row r="4731" spans="1:4" x14ac:dyDescent="0.25">
      <c r="A4731" s="947">
        <v>101564</v>
      </c>
      <c r="B4731" s="945" t="s">
        <v>24217</v>
      </c>
      <c r="C4731" s="947" t="s">
        <v>4</v>
      </c>
      <c r="D4731" s="948">
        <v>50.72</v>
      </c>
    </row>
    <row r="4732" spans="1:4" x14ac:dyDescent="0.25">
      <c r="A4732" s="947">
        <v>101565</v>
      </c>
      <c r="B4732" s="945" t="s">
        <v>24218</v>
      </c>
      <c r="C4732" s="947" t="s">
        <v>4</v>
      </c>
      <c r="D4732" s="948">
        <v>70.900000000000006</v>
      </c>
    </row>
    <row r="4733" spans="1:4" x14ac:dyDescent="0.25">
      <c r="A4733" s="947">
        <v>101567</v>
      </c>
      <c r="B4733" s="945" t="s">
        <v>24219</v>
      </c>
      <c r="C4733" s="947" t="s">
        <v>4</v>
      </c>
      <c r="D4733" s="948">
        <v>92.04</v>
      </c>
    </row>
    <row r="4734" spans="1:4" x14ac:dyDescent="0.25">
      <c r="A4734" s="947">
        <v>101551</v>
      </c>
      <c r="B4734" s="945" t="s">
        <v>51131</v>
      </c>
      <c r="C4734" s="947" t="s">
        <v>5</v>
      </c>
      <c r="D4734" s="948">
        <v>0</v>
      </c>
    </row>
    <row r="4735" spans="1:4" x14ac:dyDescent="0.25">
      <c r="A4735" s="947">
        <v>101552</v>
      </c>
      <c r="B4735" s="945" t="s">
        <v>51132</v>
      </c>
      <c r="C4735" s="947" t="s">
        <v>5</v>
      </c>
      <c r="D4735" s="948">
        <v>0</v>
      </c>
    </row>
    <row r="4736" spans="1:4" x14ac:dyDescent="0.25">
      <c r="A4736" s="947">
        <v>101550</v>
      </c>
      <c r="B4736" s="945" t="s">
        <v>51133</v>
      </c>
      <c r="C4736" s="947" t="s">
        <v>5</v>
      </c>
      <c r="D4736" s="948">
        <v>0</v>
      </c>
    </row>
    <row r="4737" spans="1:4" x14ac:dyDescent="0.25">
      <c r="A4737" s="947">
        <v>101501</v>
      </c>
      <c r="B4737" s="945" t="s">
        <v>28874</v>
      </c>
      <c r="C4737" s="947" t="s">
        <v>5</v>
      </c>
      <c r="D4737" s="948">
        <v>1893.45</v>
      </c>
    </row>
    <row r="4738" spans="1:4" x14ac:dyDescent="0.25">
      <c r="A4738" s="947">
        <v>101502</v>
      </c>
      <c r="B4738" s="945" t="s">
        <v>28875</v>
      </c>
      <c r="C4738" s="947" t="s">
        <v>5</v>
      </c>
      <c r="D4738" s="948">
        <v>2053.46</v>
      </c>
    </row>
    <row r="4739" spans="1:4" x14ac:dyDescent="0.25">
      <c r="A4739" s="947">
        <v>101503</v>
      </c>
      <c r="B4739" s="945" t="s">
        <v>28876</v>
      </c>
      <c r="C4739" s="947" t="s">
        <v>5</v>
      </c>
      <c r="D4739" s="948">
        <v>2073.6</v>
      </c>
    </row>
    <row r="4740" spans="1:4" x14ac:dyDescent="0.25">
      <c r="A4740" s="947">
        <v>101504</v>
      </c>
      <c r="B4740" s="945" t="s">
        <v>28877</v>
      </c>
      <c r="C4740" s="947" t="s">
        <v>5</v>
      </c>
      <c r="D4740" s="948">
        <v>2280.83</v>
      </c>
    </row>
    <row r="4741" spans="1:4" x14ac:dyDescent="0.25">
      <c r="A4741" s="947">
        <v>101497</v>
      </c>
      <c r="B4741" s="945" t="s">
        <v>28870</v>
      </c>
      <c r="C4741" s="947" t="s">
        <v>5</v>
      </c>
      <c r="D4741" s="948">
        <v>1906.31</v>
      </c>
    </row>
    <row r="4742" spans="1:4" x14ac:dyDescent="0.25">
      <c r="A4742" s="947">
        <v>101498</v>
      </c>
      <c r="B4742" s="945" t="s">
        <v>28871</v>
      </c>
      <c r="C4742" s="947" t="s">
        <v>5</v>
      </c>
      <c r="D4742" s="948">
        <v>2066.3200000000002</v>
      </c>
    </row>
    <row r="4743" spans="1:4" x14ac:dyDescent="0.25">
      <c r="A4743" s="947">
        <v>101499</v>
      </c>
      <c r="B4743" s="945" t="s">
        <v>28872</v>
      </c>
      <c r="C4743" s="947" t="s">
        <v>5</v>
      </c>
      <c r="D4743" s="948">
        <v>2086.46</v>
      </c>
    </row>
    <row r="4744" spans="1:4" x14ac:dyDescent="0.25">
      <c r="A4744" s="947">
        <v>101500</v>
      </c>
      <c r="B4744" s="945" t="s">
        <v>28873</v>
      </c>
      <c r="C4744" s="947" t="s">
        <v>5</v>
      </c>
      <c r="D4744" s="948">
        <v>2293.69</v>
      </c>
    </row>
    <row r="4745" spans="1:4" x14ac:dyDescent="0.25">
      <c r="A4745" s="947">
        <v>101493</v>
      </c>
      <c r="B4745" s="945" t="s">
        <v>28866</v>
      </c>
      <c r="C4745" s="947" t="s">
        <v>5</v>
      </c>
      <c r="D4745" s="948">
        <v>1590.76</v>
      </c>
    </row>
    <row r="4746" spans="1:4" x14ac:dyDescent="0.25">
      <c r="A4746" s="947">
        <v>101494</v>
      </c>
      <c r="B4746" s="945" t="s">
        <v>28867</v>
      </c>
      <c r="C4746" s="947" t="s">
        <v>5</v>
      </c>
      <c r="D4746" s="948">
        <v>1696.47</v>
      </c>
    </row>
    <row r="4747" spans="1:4" x14ac:dyDescent="0.25">
      <c r="A4747" s="947">
        <v>101495</v>
      </c>
      <c r="B4747" s="945" t="s">
        <v>28868</v>
      </c>
      <c r="C4747" s="947" t="s">
        <v>5</v>
      </c>
      <c r="D4747" s="948">
        <v>1709.78</v>
      </c>
    </row>
    <row r="4748" spans="1:4" x14ac:dyDescent="0.25">
      <c r="A4748" s="947">
        <v>101496</v>
      </c>
      <c r="B4748" s="945" t="s">
        <v>28869</v>
      </c>
      <c r="C4748" s="947" t="s">
        <v>5</v>
      </c>
      <c r="D4748" s="948">
        <v>1858.25</v>
      </c>
    </row>
    <row r="4749" spans="1:4" x14ac:dyDescent="0.25">
      <c r="A4749" s="947">
        <v>101489</v>
      </c>
      <c r="B4749" s="945" t="s">
        <v>28862</v>
      </c>
      <c r="C4749" s="947" t="s">
        <v>5</v>
      </c>
      <c r="D4749" s="948">
        <v>1613.22</v>
      </c>
    </row>
    <row r="4750" spans="1:4" x14ac:dyDescent="0.25">
      <c r="A4750" s="947">
        <v>101490</v>
      </c>
      <c r="B4750" s="945" t="s">
        <v>28863</v>
      </c>
      <c r="C4750" s="947" t="s">
        <v>5</v>
      </c>
      <c r="D4750" s="948">
        <v>1718.93</v>
      </c>
    </row>
    <row r="4751" spans="1:4" x14ac:dyDescent="0.25">
      <c r="A4751" s="947">
        <v>101491</v>
      </c>
      <c r="B4751" s="945" t="s">
        <v>28864</v>
      </c>
      <c r="C4751" s="947" t="s">
        <v>5</v>
      </c>
      <c r="D4751" s="948">
        <v>1732.24</v>
      </c>
    </row>
    <row r="4752" spans="1:4" x14ac:dyDescent="0.25">
      <c r="A4752" s="947">
        <v>101492</v>
      </c>
      <c r="B4752" s="945" t="s">
        <v>28865</v>
      </c>
      <c r="C4752" s="947" t="s">
        <v>5</v>
      </c>
      <c r="D4752" s="948">
        <v>1880.71</v>
      </c>
    </row>
    <row r="4753" spans="1:4" x14ac:dyDescent="0.25">
      <c r="A4753" s="947">
        <v>101509</v>
      </c>
      <c r="B4753" s="945" t="s">
        <v>44349</v>
      </c>
      <c r="C4753" s="947" t="s">
        <v>5</v>
      </c>
      <c r="D4753" s="948">
        <v>2009.71</v>
      </c>
    </row>
    <row r="4754" spans="1:4" x14ac:dyDescent="0.25">
      <c r="A4754" s="947">
        <v>101510</v>
      </c>
      <c r="B4754" s="945" t="s">
        <v>44351</v>
      </c>
      <c r="C4754" s="947" t="s">
        <v>5</v>
      </c>
      <c r="D4754" s="948">
        <v>2223.0500000000002</v>
      </c>
    </row>
    <row r="4755" spans="1:4" x14ac:dyDescent="0.25">
      <c r="A4755" s="947">
        <v>101511</v>
      </c>
      <c r="B4755" s="945" t="s">
        <v>44353</v>
      </c>
      <c r="C4755" s="947" t="s">
        <v>5</v>
      </c>
      <c r="D4755" s="948">
        <v>2249.91</v>
      </c>
    </row>
    <row r="4756" spans="1:4" x14ac:dyDescent="0.25">
      <c r="A4756" s="947">
        <v>101512</v>
      </c>
      <c r="B4756" s="945" t="s">
        <v>44355</v>
      </c>
      <c r="C4756" s="947" t="s">
        <v>5</v>
      </c>
      <c r="D4756" s="948">
        <v>2514.86</v>
      </c>
    </row>
    <row r="4757" spans="1:4" x14ac:dyDescent="0.25">
      <c r="A4757" s="947">
        <v>101505</v>
      </c>
      <c r="B4757" s="945" t="s">
        <v>28878</v>
      </c>
      <c r="C4757" s="947" t="s">
        <v>5</v>
      </c>
      <c r="D4757" s="948">
        <v>2026.5</v>
      </c>
    </row>
    <row r="4758" spans="1:4" x14ac:dyDescent="0.25">
      <c r="A4758" s="947">
        <v>101506</v>
      </c>
      <c r="B4758" s="945" t="s">
        <v>28879</v>
      </c>
      <c r="C4758" s="947" t="s">
        <v>5</v>
      </c>
      <c r="D4758" s="948">
        <v>2239.84</v>
      </c>
    </row>
    <row r="4759" spans="1:4" x14ac:dyDescent="0.25">
      <c r="A4759" s="947">
        <v>101507</v>
      </c>
      <c r="B4759" s="945" t="s">
        <v>28880</v>
      </c>
      <c r="C4759" s="947" t="s">
        <v>5</v>
      </c>
      <c r="D4759" s="948">
        <v>2266.6999999999998</v>
      </c>
    </row>
    <row r="4760" spans="1:4" x14ac:dyDescent="0.25">
      <c r="A4760" s="947">
        <v>101508</v>
      </c>
      <c r="B4760" s="945" t="s">
        <v>28881</v>
      </c>
      <c r="C4760" s="947" t="s">
        <v>5</v>
      </c>
      <c r="D4760" s="948">
        <v>2531.65</v>
      </c>
    </row>
    <row r="4761" spans="1:4" x14ac:dyDescent="0.25">
      <c r="A4761" s="947">
        <v>101525</v>
      </c>
      <c r="B4761" s="945" t="s">
        <v>28894</v>
      </c>
      <c r="C4761" s="947" t="s">
        <v>5</v>
      </c>
      <c r="D4761" s="948">
        <v>1174.95</v>
      </c>
    </row>
    <row r="4762" spans="1:4" x14ac:dyDescent="0.25">
      <c r="A4762" s="947">
        <v>101526</v>
      </c>
      <c r="B4762" s="945" t="s">
        <v>28895</v>
      </c>
      <c r="C4762" s="947" t="s">
        <v>5</v>
      </c>
      <c r="D4762" s="948">
        <v>1365.23</v>
      </c>
    </row>
    <row r="4763" spans="1:4" x14ac:dyDescent="0.25">
      <c r="A4763" s="947">
        <v>101527</v>
      </c>
      <c r="B4763" s="945" t="s">
        <v>28896</v>
      </c>
      <c r="C4763" s="947" t="s">
        <v>5</v>
      </c>
      <c r="D4763" s="948">
        <v>1389.19</v>
      </c>
    </row>
    <row r="4764" spans="1:4" x14ac:dyDescent="0.25">
      <c r="A4764" s="947">
        <v>101528</v>
      </c>
      <c r="B4764" s="945" t="s">
        <v>28897</v>
      </c>
      <c r="C4764" s="947" t="s">
        <v>5</v>
      </c>
      <c r="D4764" s="948">
        <v>1595.11</v>
      </c>
    </row>
    <row r="4765" spans="1:4" x14ac:dyDescent="0.25">
      <c r="A4765" s="947">
        <v>101521</v>
      </c>
      <c r="B4765" s="945" t="s">
        <v>28890</v>
      </c>
      <c r="C4765" s="947" t="s">
        <v>5</v>
      </c>
      <c r="D4765" s="948">
        <v>1187.8</v>
      </c>
    </row>
    <row r="4766" spans="1:4" x14ac:dyDescent="0.25">
      <c r="A4766" s="947">
        <v>101522</v>
      </c>
      <c r="B4766" s="945" t="s">
        <v>28891</v>
      </c>
      <c r="C4766" s="947" t="s">
        <v>5</v>
      </c>
      <c r="D4766" s="948">
        <v>1378.08</v>
      </c>
    </row>
    <row r="4767" spans="1:4" x14ac:dyDescent="0.25">
      <c r="A4767" s="947">
        <v>101523</v>
      </c>
      <c r="B4767" s="945" t="s">
        <v>28892</v>
      </c>
      <c r="C4767" s="947" t="s">
        <v>5</v>
      </c>
      <c r="D4767" s="948">
        <v>1402.04</v>
      </c>
    </row>
    <row r="4768" spans="1:4" x14ac:dyDescent="0.25">
      <c r="A4768" s="947">
        <v>101524</v>
      </c>
      <c r="B4768" s="945" t="s">
        <v>28893</v>
      </c>
      <c r="C4768" s="947" t="s">
        <v>5</v>
      </c>
      <c r="D4768" s="948">
        <v>1607.96</v>
      </c>
    </row>
    <row r="4769" spans="1:4" x14ac:dyDescent="0.25">
      <c r="A4769" s="947">
        <v>101517</v>
      </c>
      <c r="B4769" s="945" t="s">
        <v>28886</v>
      </c>
      <c r="C4769" s="947" t="s">
        <v>5</v>
      </c>
      <c r="D4769" s="948">
        <v>855.95</v>
      </c>
    </row>
    <row r="4770" spans="1:4" x14ac:dyDescent="0.25">
      <c r="A4770" s="947">
        <v>101518</v>
      </c>
      <c r="B4770" s="945" t="s">
        <v>28887</v>
      </c>
      <c r="C4770" s="947" t="s">
        <v>5</v>
      </c>
      <c r="D4770" s="948">
        <v>982.8</v>
      </c>
    </row>
    <row r="4771" spans="1:4" x14ac:dyDescent="0.25">
      <c r="A4771" s="947">
        <v>101519</v>
      </c>
      <c r="B4771" s="945" t="s">
        <v>28888</v>
      </c>
      <c r="C4771" s="947" t="s">
        <v>5</v>
      </c>
      <c r="D4771" s="948">
        <v>998.77</v>
      </c>
    </row>
    <row r="4772" spans="1:4" x14ac:dyDescent="0.25">
      <c r="A4772" s="947">
        <v>101520</v>
      </c>
      <c r="B4772" s="945" t="s">
        <v>28889</v>
      </c>
      <c r="C4772" s="947" t="s">
        <v>5</v>
      </c>
      <c r="D4772" s="948">
        <v>1136.05</v>
      </c>
    </row>
    <row r="4773" spans="1:4" x14ac:dyDescent="0.25">
      <c r="A4773" s="947">
        <v>101513</v>
      </c>
      <c r="B4773" s="945" t="s">
        <v>28882</v>
      </c>
      <c r="C4773" s="947" t="s">
        <v>5</v>
      </c>
      <c r="D4773" s="948">
        <v>878.41</v>
      </c>
    </row>
    <row r="4774" spans="1:4" x14ac:dyDescent="0.25">
      <c r="A4774" s="947">
        <v>101514</v>
      </c>
      <c r="B4774" s="945" t="s">
        <v>28883</v>
      </c>
      <c r="C4774" s="947" t="s">
        <v>5</v>
      </c>
      <c r="D4774" s="948">
        <v>1005.26</v>
      </c>
    </row>
    <row r="4775" spans="1:4" x14ac:dyDescent="0.25">
      <c r="A4775" s="947">
        <v>101515</v>
      </c>
      <c r="B4775" s="945" t="s">
        <v>28884</v>
      </c>
      <c r="C4775" s="947" t="s">
        <v>5</v>
      </c>
      <c r="D4775" s="948">
        <v>1021.23</v>
      </c>
    </row>
    <row r="4776" spans="1:4" x14ac:dyDescent="0.25">
      <c r="A4776" s="947">
        <v>101516</v>
      </c>
      <c r="B4776" s="945" t="s">
        <v>28885</v>
      </c>
      <c r="C4776" s="947" t="s">
        <v>5</v>
      </c>
      <c r="D4776" s="948">
        <v>1158.51</v>
      </c>
    </row>
    <row r="4777" spans="1:4" x14ac:dyDescent="0.25">
      <c r="A4777" s="947">
        <v>101533</v>
      </c>
      <c r="B4777" s="945" t="s">
        <v>44396</v>
      </c>
      <c r="C4777" s="947" t="s">
        <v>5</v>
      </c>
      <c r="D4777" s="948">
        <v>1309.23</v>
      </c>
    </row>
    <row r="4778" spans="1:4" x14ac:dyDescent="0.25">
      <c r="A4778" s="947">
        <v>101534</v>
      </c>
      <c r="B4778" s="945" t="s">
        <v>44398</v>
      </c>
      <c r="C4778" s="947" t="s">
        <v>5</v>
      </c>
      <c r="D4778" s="948">
        <v>1562.93</v>
      </c>
    </row>
    <row r="4779" spans="1:4" x14ac:dyDescent="0.25">
      <c r="A4779" s="947">
        <v>101535</v>
      </c>
      <c r="B4779" s="945" t="s">
        <v>44400</v>
      </c>
      <c r="C4779" s="947" t="s">
        <v>5</v>
      </c>
      <c r="D4779" s="948">
        <v>1594.88</v>
      </c>
    </row>
    <row r="4780" spans="1:4" x14ac:dyDescent="0.25">
      <c r="A4780" s="947">
        <v>101536</v>
      </c>
      <c r="B4780" s="945" t="s">
        <v>44402</v>
      </c>
      <c r="C4780" s="947" t="s">
        <v>5</v>
      </c>
      <c r="D4780" s="948">
        <v>1869.44</v>
      </c>
    </row>
    <row r="4781" spans="1:4" x14ac:dyDescent="0.25">
      <c r="A4781" s="947">
        <v>101529</v>
      </c>
      <c r="B4781" s="945" t="s">
        <v>28898</v>
      </c>
      <c r="C4781" s="947" t="s">
        <v>5</v>
      </c>
      <c r="D4781" s="948">
        <v>1326.01</v>
      </c>
    </row>
    <row r="4782" spans="1:4" x14ac:dyDescent="0.25">
      <c r="A4782" s="947">
        <v>101530</v>
      </c>
      <c r="B4782" s="945" t="s">
        <v>28899</v>
      </c>
      <c r="C4782" s="947" t="s">
        <v>5</v>
      </c>
      <c r="D4782" s="948">
        <v>1579.71</v>
      </c>
    </row>
    <row r="4783" spans="1:4" x14ac:dyDescent="0.25">
      <c r="A4783" s="947">
        <v>101531</v>
      </c>
      <c r="B4783" s="945" t="s">
        <v>28900</v>
      </c>
      <c r="C4783" s="947" t="s">
        <v>5</v>
      </c>
      <c r="D4783" s="948">
        <v>1611.66</v>
      </c>
    </row>
    <row r="4784" spans="1:4" x14ac:dyDescent="0.25">
      <c r="A4784" s="947">
        <v>101532</v>
      </c>
      <c r="B4784" s="945" t="s">
        <v>28901</v>
      </c>
      <c r="C4784" s="947" t="s">
        <v>5</v>
      </c>
      <c r="D4784" s="948">
        <v>1886.22</v>
      </c>
    </row>
    <row r="4785" spans="1:4" x14ac:dyDescent="0.25">
      <c r="A4785" s="947">
        <v>101549</v>
      </c>
      <c r="B4785" s="945" t="s">
        <v>24208</v>
      </c>
      <c r="C4785" s="947" t="s">
        <v>5</v>
      </c>
      <c r="D4785" s="948">
        <v>19.97</v>
      </c>
    </row>
    <row r="4786" spans="1:4" x14ac:dyDescent="0.25">
      <c r="A4786" s="947">
        <v>101547</v>
      </c>
      <c r="B4786" s="945" t="s">
        <v>24206</v>
      </c>
      <c r="C4786" s="947" t="s">
        <v>5</v>
      </c>
      <c r="D4786" s="948">
        <v>91.44</v>
      </c>
    </row>
    <row r="4787" spans="1:4" x14ac:dyDescent="0.25">
      <c r="A4787" s="947">
        <v>101546</v>
      </c>
      <c r="B4787" s="945" t="s">
        <v>24205</v>
      </c>
      <c r="C4787" s="947" t="s">
        <v>5</v>
      </c>
      <c r="D4787" s="948">
        <v>29.78</v>
      </c>
    </row>
    <row r="4788" spans="1:4" x14ac:dyDescent="0.25">
      <c r="A4788" s="947">
        <v>101548</v>
      </c>
      <c r="B4788" s="945" t="s">
        <v>24207</v>
      </c>
      <c r="C4788" s="947" t="s">
        <v>5</v>
      </c>
      <c r="D4788" s="948">
        <v>8.0299999999999994</v>
      </c>
    </row>
    <row r="4789" spans="1:4" x14ac:dyDescent="0.25">
      <c r="A4789" s="947">
        <v>94764</v>
      </c>
      <c r="B4789" s="945" t="s">
        <v>40668</v>
      </c>
      <c r="C4789" s="947" t="s">
        <v>5</v>
      </c>
      <c r="D4789" s="948">
        <v>38.72</v>
      </c>
    </row>
    <row r="4790" spans="1:4" x14ac:dyDescent="0.25">
      <c r="A4790" s="947">
        <v>94765</v>
      </c>
      <c r="B4790" s="945" t="s">
        <v>40669</v>
      </c>
      <c r="C4790" s="947" t="s">
        <v>5</v>
      </c>
      <c r="D4790" s="948">
        <v>42.51</v>
      </c>
    </row>
    <row r="4791" spans="1:4" x14ac:dyDescent="0.25">
      <c r="A4791" s="947">
        <v>94766</v>
      </c>
      <c r="B4791" s="945" t="s">
        <v>40670</v>
      </c>
      <c r="C4791" s="947" t="s">
        <v>5</v>
      </c>
      <c r="D4791" s="948">
        <v>47.32</v>
      </c>
    </row>
    <row r="4792" spans="1:4" x14ac:dyDescent="0.25">
      <c r="A4792" s="947">
        <v>94767</v>
      </c>
      <c r="B4792" s="945" t="s">
        <v>40671</v>
      </c>
      <c r="C4792" s="947" t="s">
        <v>5</v>
      </c>
      <c r="D4792" s="948">
        <v>69.180000000000007</v>
      </c>
    </row>
    <row r="4793" spans="1:4" x14ac:dyDescent="0.25">
      <c r="A4793" s="947">
        <v>94768</v>
      </c>
      <c r="B4793" s="945" t="s">
        <v>40672</v>
      </c>
      <c r="C4793" s="947" t="s">
        <v>5</v>
      </c>
      <c r="D4793" s="948">
        <v>78.16</v>
      </c>
    </row>
    <row r="4794" spans="1:4" x14ac:dyDescent="0.25">
      <c r="A4794" s="947">
        <v>94769</v>
      </c>
      <c r="B4794" s="945" t="s">
        <v>40673</v>
      </c>
      <c r="C4794" s="947" t="s">
        <v>5</v>
      </c>
      <c r="D4794" s="948">
        <v>103.7</v>
      </c>
    </row>
    <row r="4795" spans="1:4" x14ac:dyDescent="0.25">
      <c r="A4795" s="947">
        <v>94783</v>
      </c>
      <c r="B4795" s="945" t="s">
        <v>52510</v>
      </c>
      <c r="C4795" s="947" t="s">
        <v>5</v>
      </c>
      <c r="D4795" s="948">
        <v>21.15</v>
      </c>
    </row>
    <row r="4796" spans="1:4" x14ac:dyDescent="0.25">
      <c r="A4796" s="947">
        <v>94703</v>
      </c>
      <c r="B4796" s="945" t="s">
        <v>52511</v>
      </c>
      <c r="C4796" s="947" t="s">
        <v>5</v>
      </c>
      <c r="D4796" s="948">
        <v>22.52</v>
      </c>
    </row>
    <row r="4797" spans="1:4" x14ac:dyDescent="0.25">
      <c r="A4797" s="947">
        <v>94704</v>
      </c>
      <c r="B4797" s="945" t="s">
        <v>40628</v>
      </c>
      <c r="C4797" s="947" t="s">
        <v>5</v>
      </c>
      <c r="D4797" s="948">
        <v>29.46</v>
      </c>
    </row>
    <row r="4798" spans="1:4" x14ac:dyDescent="0.25">
      <c r="A4798" s="947">
        <v>94705</v>
      </c>
      <c r="B4798" s="945" t="s">
        <v>40629</v>
      </c>
      <c r="C4798" s="947" t="s">
        <v>5</v>
      </c>
      <c r="D4798" s="948">
        <v>39.56</v>
      </c>
    </row>
    <row r="4799" spans="1:4" x14ac:dyDescent="0.25">
      <c r="A4799" s="947">
        <v>94706</v>
      </c>
      <c r="B4799" s="945" t="s">
        <v>40630</v>
      </c>
      <c r="C4799" s="947" t="s">
        <v>5</v>
      </c>
      <c r="D4799" s="948">
        <v>38.82</v>
      </c>
    </row>
    <row r="4800" spans="1:4" x14ac:dyDescent="0.25">
      <c r="A4800" s="947">
        <v>94707</v>
      </c>
      <c r="B4800" s="945" t="s">
        <v>40631</v>
      </c>
      <c r="C4800" s="947" t="s">
        <v>5</v>
      </c>
      <c r="D4800" s="948">
        <v>60.11</v>
      </c>
    </row>
    <row r="4801" spans="1:4" x14ac:dyDescent="0.25">
      <c r="A4801" s="947">
        <v>94715</v>
      </c>
      <c r="B4801" s="945" t="s">
        <v>40634</v>
      </c>
      <c r="C4801" s="947" t="s">
        <v>5</v>
      </c>
      <c r="D4801" s="948">
        <v>304.14</v>
      </c>
    </row>
    <row r="4802" spans="1:4" x14ac:dyDescent="0.25">
      <c r="A4802" s="947">
        <v>94713</v>
      </c>
      <c r="B4802" s="945" t="s">
        <v>40632</v>
      </c>
      <c r="C4802" s="947" t="s">
        <v>5</v>
      </c>
      <c r="D4802" s="948">
        <v>244.17</v>
      </c>
    </row>
    <row r="4803" spans="1:4" x14ac:dyDescent="0.25">
      <c r="A4803" s="947">
        <v>94714</v>
      </c>
      <c r="B4803" s="945" t="s">
        <v>40633</v>
      </c>
      <c r="C4803" s="947" t="s">
        <v>5</v>
      </c>
      <c r="D4803" s="948">
        <v>341.19</v>
      </c>
    </row>
    <row r="4804" spans="1:4" x14ac:dyDescent="0.25">
      <c r="A4804" s="947">
        <v>94656</v>
      </c>
      <c r="B4804" s="945" t="s">
        <v>52512</v>
      </c>
      <c r="C4804" s="947" t="s">
        <v>5</v>
      </c>
      <c r="D4804" s="948">
        <v>4.16</v>
      </c>
    </row>
    <row r="4805" spans="1:4" x14ac:dyDescent="0.25">
      <c r="A4805" s="947">
        <v>94670</v>
      </c>
      <c r="B4805" s="945" t="s">
        <v>40600</v>
      </c>
      <c r="C4805" s="947" t="s">
        <v>5</v>
      </c>
      <c r="D4805" s="948">
        <v>75.84</v>
      </c>
    </row>
    <row r="4806" spans="1:4" x14ac:dyDescent="0.25">
      <c r="A4806" s="947">
        <v>94658</v>
      </c>
      <c r="B4806" s="945" t="s">
        <v>40588</v>
      </c>
      <c r="C4806" s="947" t="s">
        <v>5</v>
      </c>
      <c r="D4806" s="948">
        <v>6.11</v>
      </c>
    </row>
    <row r="4807" spans="1:4" x14ac:dyDescent="0.25">
      <c r="A4807" s="947">
        <v>94660</v>
      </c>
      <c r="B4807" s="945" t="s">
        <v>40590</v>
      </c>
      <c r="C4807" s="947" t="s">
        <v>5</v>
      </c>
      <c r="D4807" s="948">
        <v>9.48</v>
      </c>
    </row>
    <row r="4808" spans="1:4" x14ac:dyDescent="0.25">
      <c r="A4808" s="947">
        <v>94662</v>
      </c>
      <c r="B4808" s="945" t="s">
        <v>40592</v>
      </c>
      <c r="C4808" s="947" t="s">
        <v>5</v>
      </c>
      <c r="D4808" s="948">
        <v>12.58</v>
      </c>
    </row>
    <row r="4809" spans="1:4" x14ac:dyDescent="0.25">
      <c r="A4809" s="947">
        <v>94664</v>
      </c>
      <c r="B4809" s="945" t="s">
        <v>40594</v>
      </c>
      <c r="C4809" s="947" t="s">
        <v>5</v>
      </c>
      <c r="D4809" s="948">
        <v>22.3</v>
      </c>
    </row>
    <row r="4810" spans="1:4" x14ac:dyDescent="0.25">
      <c r="A4810" s="947">
        <v>94666</v>
      </c>
      <c r="B4810" s="945" t="s">
        <v>40596</v>
      </c>
      <c r="C4810" s="947" t="s">
        <v>5</v>
      </c>
      <c r="D4810" s="948">
        <v>35.979999999999997</v>
      </c>
    </row>
    <row r="4811" spans="1:4" x14ac:dyDescent="0.25">
      <c r="A4811" s="947">
        <v>94668</v>
      </c>
      <c r="B4811" s="945" t="s">
        <v>40598</v>
      </c>
      <c r="C4811" s="947" t="s">
        <v>5</v>
      </c>
      <c r="D4811" s="948">
        <v>47.62</v>
      </c>
    </row>
    <row r="4812" spans="1:4" x14ac:dyDescent="0.25">
      <c r="A4812" s="947">
        <v>105215</v>
      </c>
      <c r="B4812" s="945" t="s">
        <v>40788</v>
      </c>
      <c r="C4812" s="947" t="s">
        <v>5</v>
      </c>
      <c r="D4812" s="948">
        <v>10.07</v>
      </c>
    </row>
    <row r="4813" spans="1:4" x14ac:dyDescent="0.25">
      <c r="A4813" s="947">
        <v>105216</v>
      </c>
      <c r="B4813" s="945" t="s">
        <v>40789</v>
      </c>
      <c r="C4813" s="947" t="s">
        <v>5</v>
      </c>
      <c r="D4813" s="948">
        <v>35.869999999999997</v>
      </c>
    </row>
    <row r="4814" spans="1:4" x14ac:dyDescent="0.25">
      <c r="A4814" s="947">
        <v>105217</v>
      </c>
      <c r="B4814" s="945" t="s">
        <v>40790</v>
      </c>
      <c r="C4814" s="947" t="s">
        <v>5</v>
      </c>
      <c r="D4814" s="948">
        <v>40.340000000000003</v>
      </c>
    </row>
    <row r="4815" spans="1:4" x14ac:dyDescent="0.25">
      <c r="A4815" s="947">
        <v>105214</v>
      </c>
      <c r="B4815" s="945" t="s">
        <v>40787</v>
      </c>
      <c r="C4815" s="947" t="s">
        <v>5</v>
      </c>
      <c r="D4815" s="948">
        <v>42.53</v>
      </c>
    </row>
    <row r="4816" spans="1:4" x14ac:dyDescent="0.25">
      <c r="A4816" s="947">
        <v>105218</v>
      </c>
      <c r="B4816" s="945" t="s">
        <v>40791</v>
      </c>
      <c r="C4816" s="947" t="s">
        <v>5</v>
      </c>
      <c r="D4816" s="948">
        <v>69.73</v>
      </c>
    </row>
    <row r="4817" spans="1:4" x14ac:dyDescent="0.25">
      <c r="A4817" s="947">
        <v>105213</v>
      </c>
      <c r="B4817" s="945" t="s">
        <v>40786</v>
      </c>
      <c r="C4817" s="947" t="s">
        <v>5</v>
      </c>
      <c r="D4817" s="948">
        <v>199.68</v>
      </c>
    </row>
    <row r="4818" spans="1:4" x14ac:dyDescent="0.25">
      <c r="A4818" s="947">
        <v>105233</v>
      </c>
      <c r="B4818" s="945" t="s">
        <v>40806</v>
      </c>
      <c r="C4818" s="947" t="s">
        <v>5</v>
      </c>
      <c r="D4818" s="948">
        <v>8.92</v>
      </c>
    </row>
    <row r="4819" spans="1:4" x14ac:dyDescent="0.25">
      <c r="A4819" s="947">
        <v>105234</v>
      </c>
      <c r="B4819" s="945" t="s">
        <v>40807</v>
      </c>
      <c r="C4819" s="947" t="s">
        <v>5</v>
      </c>
      <c r="D4819" s="948">
        <v>10.91</v>
      </c>
    </row>
    <row r="4820" spans="1:4" x14ac:dyDescent="0.25">
      <c r="A4820" s="947">
        <v>105228</v>
      </c>
      <c r="B4820" s="945" t="s">
        <v>40801</v>
      </c>
      <c r="C4820" s="947" t="s">
        <v>5</v>
      </c>
      <c r="D4820" s="948">
        <v>13.06</v>
      </c>
    </row>
    <row r="4821" spans="1:4" x14ac:dyDescent="0.25">
      <c r="A4821" s="947">
        <v>105138</v>
      </c>
      <c r="B4821" s="945" t="s">
        <v>40543</v>
      </c>
      <c r="C4821" s="947" t="s">
        <v>5</v>
      </c>
      <c r="D4821" s="948">
        <v>18.7</v>
      </c>
    </row>
    <row r="4822" spans="1:4" x14ac:dyDescent="0.25">
      <c r="A4822" s="947">
        <v>105139</v>
      </c>
      <c r="B4822" s="945" t="s">
        <v>40544</v>
      </c>
      <c r="C4822" s="947" t="s">
        <v>5</v>
      </c>
      <c r="D4822" s="948">
        <v>21.86</v>
      </c>
    </row>
    <row r="4823" spans="1:4" x14ac:dyDescent="0.25">
      <c r="A4823" s="947">
        <v>105140</v>
      </c>
      <c r="B4823" s="945" t="s">
        <v>40545</v>
      </c>
      <c r="C4823" s="947" t="s">
        <v>5</v>
      </c>
      <c r="D4823" s="948">
        <v>28.05</v>
      </c>
    </row>
    <row r="4824" spans="1:4" x14ac:dyDescent="0.25">
      <c r="A4824" s="947">
        <v>105141</v>
      </c>
      <c r="B4824" s="945" t="s">
        <v>40546</v>
      </c>
      <c r="C4824" s="947" t="s">
        <v>5</v>
      </c>
      <c r="D4824" s="948">
        <v>33.520000000000003</v>
      </c>
    </row>
    <row r="4825" spans="1:4" x14ac:dyDescent="0.25">
      <c r="A4825" s="947">
        <v>105172</v>
      </c>
      <c r="B4825" s="945" t="s">
        <v>40751</v>
      </c>
      <c r="C4825" s="947" t="s">
        <v>5</v>
      </c>
      <c r="D4825" s="948">
        <v>99.75</v>
      </c>
    </row>
    <row r="4826" spans="1:4" x14ac:dyDescent="0.25">
      <c r="A4826" s="947">
        <v>105169</v>
      </c>
      <c r="B4826" s="945" t="s">
        <v>40749</v>
      </c>
      <c r="C4826" s="947" t="s">
        <v>5</v>
      </c>
      <c r="D4826" s="948">
        <v>99.94</v>
      </c>
    </row>
    <row r="4827" spans="1:4" x14ac:dyDescent="0.25">
      <c r="A4827" s="947">
        <v>105230</v>
      </c>
      <c r="B4827" s="945" t="s">
        <v>40803</v>
      </c>
      <c r="C4827" s="947" t="s">
        <v>5</v>
      </c>
      <c r="D4827" s="948">
        <v>8.6</v>
      </c>
    </row>
    <row r="4828" spans="1:4" x14ac:dyDescent="0.25">
      <c r="A4828" s="947">
        <v>105231</v>
      </c>
      <c r="B4828" s="945" t="s">
        <v>40804</v>
      </c>
      <c r="C4828" s="947" t="s">
        <v>5</v>
      </c>
      <c r="D4828" s="948">
        <v>10.050000000000001</v>
      </c>
    </row>
    <row r="4829" spans="1:4" x14ac:dyDescent="0.25">
      <c r="A4829" s="947">
        <v>105232</v>
      </c>
      <c r="B4829" s="945" t="s">
        <v>40805</v>
      </c>
      <c r="C4829" s="947" t="s">
        <v>5</v>
      </c>
      <c r="D4829" s="948">
        <v>17.91</v>
      </c>
    </row>
    <row r="4830" spans="1:4" x14ac:dyDescent="0.25">
      <c r="A4830" s="947">
        <v>105229</v>
      </c>
      <c r="B4830" s="945" t="s">
        <v>40802</v>
      </c>
      <c r="C4830" s="947" t="s">
        <v>5</v>
      </c>
      <c r="D4830" s="948">
        <v>27.65</v>
      </c>
    </row>
    <row r="4831" spans="1:4" x14ac:dyDescent="0.25">
      <c r="A4831" s="947">
        <v>105146</v>
      </c>
      <c r="B4831" s="945" t="s">
        <v>40728</v>
      </c>
      <c r="C4831" s="947" t="s">
        <v>5</v>
      </c>
      <c r="D4831" s="948">
        <v>22.83</v>
      </c>
    </row>
    <row r="4832" spans="1:4" x14ac:dyDescent="0.25">
      <c r="A4832" s="947">
        <v>94613</v>
      </c>
      <c r="B4832" s="945" t="s">
        <v>51134</v>
      </c>
      <c r="C4832" s="947" t="s">
        <v>5</v>
      </c>
      <c r="D4832" s="948">
        <v>0</v>
      </c>
    </row>
    <row r="4833" spans="1:4" x14ac:dyDescent="0.25">
      <c r="A4833" s="947">
        <v>94607</v>
      </c>
      <c r="B4833" s="945" t="s">
        <v>51135</v>
      </c>
      <c r="C4833" s="947" t="s">
        <v>5</v>
      </c>
      <c r="D4833" s="948">
        <v>0</v>
      </c>
    </row>
    <row r="4834" spans="1:4" x14ac:dyDescent="0.25">
      <c r="A4834" s="947">
        <v>94609</v>
      </c>
      <c r="B4834" s="945" t="s">
        <v>51136</v>
      </c>
      <c r="C4834" s="947" t="s">
        <v>5</v>
      </c>
      <c r="D4834" s="948">
        <v>0</v>
      </c>
    </row>
    <row r="4835" spans="1:4" x14ac:dyDescent="0.25">
      <c r="A4835" s="947">
        <v>94611</v>
      </c>
      <c r="B4835" s="945" t="s">
        <v>51137</v>
      </c>
      <c r="C4835" s="947" t="s">
        <v>5</v>
      </c>
      <c r="D4835" s="948">
        <v>0</v>
      </c>
    </row>
    <row r="4836" spans="1:4" x14ac:dyDescent="0.25">
      <c r="A4836" s="947">
        <v>96738</v>
      </c>
      <c r="B4836" s="945" t="s">
        <v>40677</v>
      </c>
      <c r="C4836" s="947" t="s">
        <v>5</v>
      </c>
      <c r="D4836" s="948">
        <v>22.92</v>
      </c>
    </row>
    <row r="4837" spans="1:4" x14ac:dyDescent="0.25">
      <c r="A4837" s="947">
        <v>96740</v>
      </c>
      <c r="B4837" s="945" t="s">
        <v>40679</v>
      </c>
      <c r="C4837" s="947" t="s">
        <v>5</v>
      </c>
      <c r="D4837" s="948">
        <v>31.39</v>
      </c>
    </row>
    <row r="4838" spans="1:4" x14ac:dyDescent="0.25">
      <c r="A4838" s="947">
        <v>94738</v>
      </c>
      <c r="B4838" s="945" t="s">
        <v>40648</v>
      </c>
      <c r="C4838" s="947" t="s">
        <v>5</v>
      </c>
      <c r="D4838" s="948">
        <v>1632.26</v>
      </c>
    </row>
    <row r="4839" spans="1:4" x14ac:dyDescent="0.25">
      <c r="A4839" s="947">
        <v>94724</v>
      </c>
      <c r="B4839" s="945" t="s">
        <v>40635</v>
      </c>
      <c r="C4839" s="947" t="s">
        <v>5</v>
      </c>
      <c r="D4839" s="948">
        <v>26.35</v>
      </c>
    </row>
    <row r="4840" spans="1:4" x14ac:dyDescent="0.25">
      <c r="A4840" s="947">
        <v>94726</v>
      </c>
      <c r="B4840" s="945" t="s">
        <v>40637</v>
      </c>
      <c r="C4840" s="947" t="s">
        <v>5</v>
      </c>
      <c r="D4840" s="948">
        <v>33.93</v>
      </c>
    </row>
    <row r="4841" spans="1:4" x14ac:dyDescent="0.25">
      <c r="A4841" s="947">
        <v>94728</v>
      </c>
      <c r="B4841" s="945" t="s">
        <v>40639</v>
      </c>
      <c r="C4841" s="947" t="s">
        <v>5</v>
      </c>
      <c r="D4841" s="948">
        <v>52.74</v>
      </c>
    </row>
    <row r="4842" spans="1:4" x14ac:dyDescent="0.25">
      <c r="A4842" s="947">
        <v>94730</v>
      </c>
      <c r="B4842" s="945" t="s">
        <v>40641</v>
      </c>
      <c r="C4842" s="947" t="s">
        <v>5</v>
      </c>
      <c r="D4842" s="948">
        <v>64.739999999999995</v>
      </c>
    </row>
    <row r="4843" spans="1:4" x14ac:dyDescent="0.25">
      <c r="A4843" s="947">
        <v>94732</v>
      </c>
      <c r="B4843" s="945" t="s">
        <v>40643</v>
      </c>
      <c r="C4843" s="947" t="s">
        <v>5</v>
      </c>
      <c r="D4843" s="948">
        <v>103.62</v>
      </c>
    </row>
    <row r="4844" spans="1:4" x14ac:dyDescent="0.25">
      <c r="A4844" s="947">
        <v>94734</v>
      </c>
      <c r="B4844" s="945" t="s">
        <v>40645</v>
      </c>
      <c r="C4844" s="947" t="s">
        <v>5</v>
      </c>
      <c r="D4844" s="948">
        <v>374.2</v>
      </c>
    </row>
    <row r="4845" spans="1:4" x14ac:dyDescent="0.25">
      <c r="A4845" s="947">
        <v>94736</v>
      </c>
      <c r="B4845" s="945" t="s">
        <v>40646</v>
      </c>
      <c r="C4845" s="947" t="s">
        <v>5</v>
      </c>
      <c r="D4845" s="948">
        <v>544.03</v>
      </c>
    </row>
    <row r="4846" spans="1:4" x14ac:dyDescent="0.25">
      <c r="A4846" s="947">
        <v>94483</v>
      </c>
      <c r="B4846" s="945" t="s">
        <v>40873</v>
      </c>
      <c r="C4846" s="947" t="s">
        <v>5</v>
      </c>
      <c r="D4846" s="948">
        <v>1448.16</v>
      </c>
    </row>
    <row r="4847" spans="1:4" x14ac:dyDescent="0.25">
      <c r="A4847" s="947">
        <v>94482</v>
      </c>
      <c r="B4847" s="945" t="s">
        <v>40872</v>
      </c>
      <c r="C4847" s="947" t="s">
        <v>5</v>
      </c>
      <c r="D4847" s="948">
        <v>1711.3</v>
      </c>
    </row>
    <row r="4848" spans="1:4" x14ac:dyDescent="0.25">
      <c r="A4848" s="947">
        <v>94481</v>
      </c>
      <c r="B4848" s="945" t="s">
        <v>40871</v>
      </c>
      <c r="C4848" s="947" t="s">
        <v>5</v>
      </c>
      <c r="D4848" s="948">
        <v>2159.96</v>
      </c>
    </row>
    <row r="4849" spans="1:4" x14ac:dyDescent="0.25">
      <c r="A4849" s="947">
        <v>94480</v>
      </c>
      <c r="B4849" s="945" t="s">
        <v>40870</v>
      </c>
      <c r="C4849" s="947" t="s">
        <v>5</v>
      </c>
      <c r="D4849" s="948">
        <v>2999.17</v>
      </c>
    </row>
    <row r="4850" spans="1:4" x14ac:dyDescent="0.25">
      <c r="A4850" s="947">
        <v>94472</v>
      </c>
      <c r="B4850" s="945" t="s">
        <v>40566</v>
      </c>
      <c r="C4850" s="947" t="s">
        <v>5</v>
      </c>
      <c r="D4850" s="948">
        <v>90.95</v>
      </c>
    </row>
    <row r="4851" spans="1:4" x14ac:dyDescent="0.25">
      <c r="A4851" s="947">
        <v>94474</v>
      </c>
      <c r="B4851" s="945" t="s">
        <v>40568</v>
      </c>
      <c r="C4851" s="947" t="s">
        <v>5</v>
      </c>
      <c r="D4851" s="948">
        <v>150.87</v>
      </c>
    </row>
    <row r="4852" spans="1:4" x14ac:dyDescent="0.25">
      <c r="A4852" s="947">
        <v>94476</v>
      </c>
      <c r="B4852" s="945" t="s">
        <v>40570</v>
      </c>
      <c r="C4852" s="947" t="s">
        <v>5</v>
      </c>
      <c r="D4852" s="948">
        <v>209.78</v>
      </c>
    </row>
    <row r="4853" spans="1:4" x14ac:dyDescent="0.25">
      <c r="A4853" s="947">
        <v>94471</v>
      </c>
      <c r="B4853" s="945" t="s">
        <v>40565</v>
      </c>
      <c r="C4853" s="947" t="s">
        <v>5</v>
      </c>
      <c r="D4853" s="948">
        <v>88.4</v>
      </c>
    </row>
    <row r="4854" spans="1:4" x14ac:dyDescent="0.25">
      <c r="A4854" s="947">
        <v>94473</v>
      </c>
      <c r="B4854" s="945" t="s">
        <v>40567</v>
      </c>
      <c r="C4854" s="947" t="s">
        <v>5</v>
      </c>
      <c r="D4854" s="948">
        <v>139.63999999999999</v>
      </c>
    </row>
    <row r="4855" spans="1:4" x14ac:dyDescent="0.25">
      <c r="A4855" s="947">
        <v>94475</v>
      </c>
      <c r="B4855" s="945" t="s">
        <v>40569</v>
      </c>
      <c r="C4855" s="947" t="s">
        <v>5</v>
      </c>
      <c r="D4855" s="948">
        <v>188.14</v>
      </c>
    </row>
    <row r="4856" spans="1:4" x14ac:dyDescent="0.25">
      <c r="A4856" s="947">
        <v>105194</v>
      </c>
      <c r="B4856" s="945" t="s">
        <v>40767</v>
      </c>
      <c r="C4856" s="947" t="s">
        <v>5</v>
      </c>
      <c r="D4856" s="948">
        <v>97.95</v>
      </c>
    </row>
    <row r="4857" spans="1:4" x14ac:dyDescent="0.25">
      <c r="A4857" s="947">
        <v>105195</v>
      </c>
      <c r="B4857" s="945" t="s">
        <v>40768</v>
      </c>
      <c r="C4857" s="947" t="s">
        <v>5</v>
      </c>
      <c r="D4857" s="948">
        <v>246.23</v>
      </c>
    </row>
    <row r="4858" spans="1:4" x14ac:dyDescent="0.25">
      <c r="A4858" s="947">
        <v>105178</v>
      </c>
      <c r="B4858" s="945" t="s">
        <v>40757</v>
      </c>
      <c r="C4858" s="947" t="s">
        <v>5</v>
      </c>
      <c r="D4858" s="948">
        <v>155.80000000000001</v>
      </c>
    </row>
    <row r="4859" spans="1:4" x14ac:dyDescent="0.25">
      <c r="A4859" s="947">
        <v>94620</v>
      </c>
      <c r="B4859" s="945" t="s">
        <v>40583</v>
      </c>
      <c r="C4859" s="947" t="s">
        <v>5</v>
      </c>
      <c r="D4859" s="948">
        <v>903.77</v>
      </c>
    </row>
    <row r="4860" spans="1:4" x14ac:dyDescent="0.25">
      <c r="A4860" s="947">
        <v>94614</v>
      </c>
      <c r="B4860" s="945" t="s">
        <v>40578</v>
      </c>
      <c r="C4860" s="947" t="s">
        <v>5</v>
      </c>
      <c r="D4860" s="948">
        <v>151.53</v>
      </c>
    </row>
    <row r="4861" spans="1:4" x14ac:dyDescent="0.25">
      <c r="A4861" s="947">
        <v>94616</v>
      </c>
      <c r="B4861" s="945" t="s">
        <v>40580</v>
      </c>
      <c r="C4861" s="947" t="s">
        <v>5</v>
      </c>
      <c r="D4861" s="948">
        <v>407.87</v>
      </c>
    </row>
    <row r="4862" spans="1:4" x14ac:dyDescent="0.25">
      <c r="A4862" s="947">
        <v>94618</v>
      </c>
      <c r="B4862" s="945" t="s">
        <v>40582</v>
      </c>
      <c r="C4862" s="947" t="s">
        <v>5</v>
      </c>
      <c r="D4862" s="948">
        <v>397.17</v>
      </c>
    </row>
    <row r="4863" spans="1:4" x14ac:dyDescent="0.25">
      <c r="A4863" s="947">
        <v>105193</v>
      </c>
      <c r="B4863" s="945" t="s">
        <v>40766</v>
      </c>
      <c r="C4863" s="947" t="s">
        <v>5</v>
      </c>
      <c r="D4863" s="948">
        <v>170.47</v>
      </c>
    </row>
    <row r="4864" spans="1:4" x14ac:dyDescent="0.25">
      <c r="A4864" s="947">
        <v>105197</v>
      </c>
      <c r="B4864" s="945" t="s">
        <v>40770</v>
      </c>
      <c r="C4864" s="947" t="s">
        <v>5</v>
      </c>
      <c r="D4864" s="948">
        <v>181.02</v>
      </c>
    </row>
    <row r="4865" spans="1:4" x14ac:dyDescent="0.25">
      <c r="A4865" s="947">
        <v>105196</v>
      </c>
      <c r="B4865" s="945" t="s">
        <v>40769</v>
      </c>
      <c r="C4865" s="947" t="s">
        <v>5</v>
      </c>
      <c r="D4865" s="948">
        <v>261.70999999999998</v>
      </c>
    </row>
    <row r="4866" spans="1:4" x14ac:dyDescent="0.25">
      <c r="A4866" s="947">
        <v>105198</v>
      </c>
      <c r="B4866" s="945" t="s">
        <v>40771</v>
      </c>
      <c r="C4866" s="947" t="s">
        <v>5</v>
      </c>
      <c r="D4866" s="948">
        <v>370.12</v>
      </c>
    </row>
    <row r="4867" spans="1:4" x14ac:dyDescent="0.25">
      <c r="A4867" s="947">
        <v>105200</v>
      </c>
      <c r="B4867" s="945" t="s">
        <v>40773</v>
      </c>
      <c r="C4867" s="947" t="s">
        <v>5</v>
      </c>
      <c r="D4867" s="948">
        <v>143.63999999999999</v>
      </c>
    </row>
    <row r="4868" spans="1:4" x14ac:dyDescent="0.25">
      <c r="A4868" s="947">
        <v>105199</v>
      </c>
      <c r="B4868" s="945" t="s">
        <v>40772</v>
      </c>
      <c r="C4868" s="947" t="s">
        <v>5</v>
      </c>
      <c r="D4868" s="948">
        <v>238.28</v>
      </c>
    </row>
    <row r="4869" spans="1:4" x14ac:dyDescent="0.25">
      <c r="A4869" s="947">
        <v>105201</v>
      </c>
      <c r="B4869" s="945" t="s">
        <v>40774</v>
      </c>
      <c r="C4869" s="947" t="s">
        <v>5</v>
      </c>
      <c r="D4869" s="948">
        <v>325.20999999999998</v>
      </c>
    </row>
    <row r="4870" spans="1:4" x14ac:dyDescent="0.25">
      <c r="A4870" s="947">
        <v>94755</v>
      </c>
      <c r="B4870" s="945" t="s">
        <v>51138</v>
      </c>
      <c r="C4870" s="947" t="s">
        <v>5</v>
      </c>
      <c r="D4870" s="948">
        <v>0</v>
      </c>
    </row>
    <row r="4871" spans="1:4" x14ac:dyDescent="0.25">
      <c r="A4871" s="947">
        <v>94741</v>
      </c>
      <c r="B4871" s="945" t="s">
        <v>40651</v>
      </c>
      <c r="C4871" s="947" t="s">
        <v>5</v>
      </c>
      <c r="D4871" s="948">
        <v>13.64</v>
      </c>
    </row>
    <row r="4872" spans="1:4" x14ac:dyDescent="0.25">
      <c r="A4872" s="947">
        <v>94743</v>
      </c>
      <c r="B4872" s="945" t="s">
        <v>40653</v>
      </c>
      <c r="C4872" s="947" t="s">
        <v>5</v>
      </c>
      <c r="D4872" s="948">
        <v>21.9</v>
      </c>
    </row>
    <row r="4873" spans="1:4" x14ac:dyDescent="0.25">
      <c r="A4873" s="947">
        <v>94745</v>
      </c>
      <c r="B4873" s="945" t="s">
        <v>51139</v>
      </c>
      <c r="C4873" s="947" t="s">
        <v>5</v>
      </c>
      <c r="D4873" s="948">
        <v>0</v>
      </c>
    </row>
    <row r="4874" spans="1:4" x14ac:dyDescent="0.25">
      <c r="A4874" s="947">
        <v>94747</v>
      </c>
      <c r="B4874" s="945" t="s">
        <v>51140</v>
      </c>
      <c r="C4874" s="947" t="s">
        <v>5</v>
      </c>
      <c r="D4874" s="948">
        <v>0</v>
      </c>
    </row>
    <row r="4875" spans="1:4" x14ac:dyDescent="0.25">
      <c r="A4875" s="947">
        <v>94749</v>
      </c>
      <c r="B4875" s="945" t="s">
        <v>51141</v>
      </c>
      <c r="C4875" s="947" t="s">
        <v>5</v>
      </c>
      <c r="D4875" s="948">
        <v>0</v>
      </c>
    </row>
    <row r="4876" spans="1:4" x14ac:dyDescent="0.25">
      <c r="A4876" s="947">
        <v>94751</v>
      </c>
      <c r="B4876" s="945" t="s">
        <v>51142</v>
      </c>
      <c r="C4876" s="947" t="s">
        <v>5</v>
      </c>
      <c r="D4876" s="948">
        <v>0</v>
      </c>
    </row>
    <row r="4877" spans="1:4" x14ac:dyDescent="0.25">
      <c r="A4877" s="947">
        <v>94753</v>
      </c>
      <c r="B4877" s="945" t="s">
        <v>51143</v>
      </c>
      <c r="C4877" s="947" t="s">
        <v>5</v>
      </c>
      <c r="D4877" s="948">
        <v>0</v>
      </c>
    </row>
    <row r="4878" spans="1:4" x14ac:dyDescent="0.25">
      <c r="A4878" s="947">
        <v>105209</v>
      </c>
      <c r="B4878" s="945" t="s">
        <v>40782</v>
      </c>
      <c r="C4878" s="947" t="s">
        <v>5</v>
      </c>
      <c r="D4878" s="948">
        <v>175.42</v>
      </c>
    </row>
    <row r="4879" spans="1:4" x14ac:dyDescent="0.25">
      <c r="A4879" s="947">
        <v>105208</v>
      </c>
      <c r="B4879" s="945" t="s">
        <v>40781</v>
      </c>
      <c r="C4879" s="947" t="s">
        <v>5</v>
      </c>
      <c r="D4879" s="948">
        <v>357.23</v>
      </c>
    </row>
    <row r="4880" spans="1:4" x14ac:dyDescent="0.25">
      <c r="A4880" s="947">
        <v>105210</v>
      </c>
      <c r="B4880" s="945" t="s">
        <v>40783</v>
      </c>
      <c r="C4880" s="947" t="s">
        <v>5</v>
      </c>
      <c r="D4880" s="948">
        <v>460.58</v>
      </c>
    </row>
    <row r="4881" spans="1:4" x14ac:dyDescent="0.25">
      <c r="A4881" s="947">
        <v>105203</v>
      </c>
      <c r="B4881" s="945" t="s">
        <v>40776</v>
      </c>
      <c r="C4881" s="947" t="s">
        <v>5</v>
      </c>
      <c r="D4881" s="948">
        <v>180.24</v>
      </c>
    </row>
    <row r="4882" spans="1:4" x14ac:dyDescent="0.25">
      <c r="A4882" s="947">
        <v>105202</v>
      </c>
      <c r="B4882" s="945" t="s">
        <v>40775</v>
      </c>
      <c r="C4882" s="947" t="s">
        <v>5</v>
      </c>
      <c r="D4882" s="948">
        <v>294.31</v>
      </c>
    </row>
    <row r="4883" spans="1:4" x14ac:dyDescent="0.25">
      <c r="A4883" s="947">
        <v>105204</v>
      </c>
      <c r="B4883" s="945" t="s">
        <v>40777</v>
      </c>
      <c r="C4883" s="947" t="s">
        <v>5</v>
      </c>
      <c r="D4883" s="948">
        <v>390.78</v>
      </c>
    </row>
    <row r="4884" spans="1:4" x14ac:dyDescent="0.25">
      <c r="A4884" s="947">
        <v>105206</v>
      </c>
      <c r="B4884" s="945" t="s">
        <v>40779</v>
      </c>
      <c r="C4884" s="947" t="s">
        <v>5</v>
      </c>
      <c r="D4884" s="948">
        <v>171.94</v>
      </c>
    </row>
    <row r="4885" spans="1:4" x14ac:dyDescent="0.25">
      <c r="A4885" s="947">
        <v>105205</v>
      </c>
      <c r="B4885" s="945" t="s">
        <v>40778</v>
      </c>
      <c r="C4885" s="947" t="s">
        <v>5</v>
      </c>
      <c r="D4885" s="948">
        <v>272.2</v>
      </c>
    </row>
    <row r="4886" spans="1:4" x14ac:dyDescent="0.25">
      <c r="A4886" s="947">
        <v>105207</v>
      </c>
      <c r="B4886" s="945" t="s">
        <v>40780</v>
      </c>
      <c r="C4886" s="947" t="s">
        <v>5</v>
      </c>
      <c r="D4886" s="948">
        <v>379.72</v>
      </c>
    </row>
    <row r="4887" spans="1:4" x14ac:dyDescent="0.25">
      <c r="A4887" s="947">
        <v>94673</v>
      </c>
      <c r="B4887" s="945" t="s">
        <v>52513</v>
      </c>
      <c r="C4887" s="947" t="s">
        <v>5</v>
      </c>
      <c r="D4887" s="948">
        <v>8.16</v>
      </c>
    </row>
    <row r="4888" spans="1:4" x14ac:dyDescent="0.25">
      <c r="A4888" s="947">
        <v>94687</v>
      </c>
      <c r="B4888" s="945" t="s">
        <v>40615</v>
      </c>
      <c r="C4888" s="947" t="s">
        <v>5</v>
      </c>
      <c r="D4888" s="948">
        <v>239.53</v>
      </c>
    </row>
    <row r="4889" spans="1:4" x14ac:dyDescent="0.25">
      <c r="A4889" s="947">
        <v>94675</v>
      </c>
      <c r="B4889" s="945" t="s">
        <v>40603</v>
      </c>
      <c r="C4889" s="947" t="s">
        <v>5</v>
      </c>
      <c r="D4889" s="948">
        <v>13.38</v>
      </c>
    </row>
    <row r="4890" spans="1:4" x14ac:dyDescent="0.25">
      <c r="A4890" s="947">
        <v>94677</v>
      </c>
      <c r="B4890" s="945" t="s">
        <v>40605</v>
      </c>
      <c r="C4890" s="947" t="s">
        <v>5</v>
      </c>
      <c r="D4890" s="948">
        <v>21.31</v>
      </c>
    </row>
    <row r="4891" spans="1:4" x14ac:dyDescent="0.25">
      <c r="A4891" s="947">
        <v>94679</v>
      </c>
      <c r="B4891" s="945" t="s">
        <v>40607</v>
      </c>
      <c r="C4891" s="947" t="s">
        <v>5</v>
      </c>
      <c r="D4891" s="948">
        <v>26.06</v>
      </c>
    </row>
    <row r="4892" spans="1:4" x14ac:dyDescent="0.25">
      <c r="A4892" s="947">
        <v>94681</v>
      </c>
      <c r="B4892" s="945" t="s">
        <v>40609</v>
      </c>
      <c r="C4892" s="947" t="s">
        <v>5</v>
      </c>
      <c r="D4892" s="948">
        <v>52.28</v>
      </c>
    </row>
    <row r="4893" spans="1:4" x14ac:dyDescent="0.25">
      <c r="A4893" s="947">
        <v>94683</v>
      </c>
      <c r="B4893" s="945" t="s">
        <v>40611</v>
      </c>
      <c r="C4893" s="947" t="s">
        <v>5</v>
      </c>
      <c r="D4893" s="948">
        <v>79.34</v>
      </c>
    </row>
    <row r="4894" spans="1:4" x14ac:dyDescent="0.25">
      <c r="A4894" s="947">
        <v>94685</v>
      </c>
      <c r="B4894" s="945" t="s">
        <v>40613</v>
      </c>
      <c r="C4894" s="947" t="s">
        <v>5</v>
      </c>
      <c r="D4894" s="948">
        <v>100.94</v>
      </c>
    </row>
    <row r="4895" spans="1:4" x14ac:dyDescent="0.25">
      <c r="A4895" s="947">
        <v>94621</v>
      </c>
      <c r="B4895" s="945" t="s">
        <v>51144</v>
      </c>
      <c r="C4895" s="947" t="s">
        <v>5</v>
      </c>
      <c r="D4895" s="948">
        <v>0</v>
      </c>
    </row>
    <row r="4896" spans="1:4" x14ac:dyDescent="0.25">
      <c r="A4896" s="947">
        <v>94615</v>
      </c>
      <c r="B4896" s="945" t="s">
        <v>40579</v>
      </c>
      <c r="C4896" s="947" t="s">
        <v>5</v>
      </c>
      <c r="D4896" s="948">
        <v>170.75</v>
      </c>
    </row>
    <row r="4897" spans="1:4" x14ac:dyDescent="0.25">
      <c r="A4897" s="947">
        <v>94617</v>
      </c>
      <c r="B4897" s="945" t="s">
        <v>40581</v>
      </c>
      <c r="C4897" s="947" t="s">
        <v>5</v>
      </c>
      <c r="D4897" s="948">
        <v>341.04</v>
      </c>
    </row>
    <row r="4898" spans="1:4" x14ac:dyDescent="0.25">
      <c r="A4898" s="947">
        <v>94619</v>
      </c>
      <c r="B4898" s="945" t="s">
        <v>51145</v>
      </c>
      <c r="C4898" s="947" t="s">
        <v>5</v>
      </c>
      <c r="D4898" s="948">
        <v>0</v>
      </c>
    </row>
    <row r="4899" spans="1:4" x14ac:dyDescent="0.25">
      <c r="A4899" s="947">
        <v>105147</v>
      </c>
      <c r="B4899" s="945" t="s">
        <v>40729</v>
      </c>
      <c r="C4899" s="947" t="s">
        <v>5</v>
      </c>
      <c r="D4899" s="948">
        <v>16.41</v>
      </c>
    </row>
    <row r="4900" spans="1:4" x14ac:dyDescent="0.25">
      <c r="A4900" s="947">
        <v>105148</v>
      </c>
      <c r="B4900" s="945" t="s">
        <v>40730</v>
      </c>
      <c r="C4900" s="947" t="s">
        <v>5</v>
      </c>
      <c r="D4900" s="948">
        <v>22.86</v>
      </c>
    </row>
    <row r="4901" spans="1:4" x14ac:dyDescent="0.25">
      <c r="A4901" s="947">
        <v>105154</v>
      </c>
      <c r="B4901" s="945" t="s">
        <v>40735</v>
      </c>
      <c r="C4901" s="947" t="s">
        <v>5</v>
      </c>
      <c r="D4901" s="948">
        <v>7.61</v>
      </c>
    </row>
    <row r="4902" spans="1:4" x14ac:dyDescent="0.25">
      <c r="A4902" s="947">
        <v>105155</v>
      </c>
      <c r="B4902" s="945" t="s">
        <v>40736</v>
      </c>
      <c r="C4902" s="947" t="s">
        <v>5</v>
      </c>
      <c r="D4902" s="948">
        <v>11.31</v>
      </c>
    </row>
    <row r="4903" spans="1:4" x14ac:dyDescent="0.25">
      <c r="A4903" s="947">
        <v>105156</v>
      </c>
      <c r="B4903" s="945" t="s">
        <v>40737</v>
      </c>
      <c r="C4903" s="947" t="s">
        <v>5</v>
      </c>
      <c r="D4903" s="948">
        <v>14.43</v>
      </c>
    </row>
    <row r="4904" spans="1:4" x14ac:dyDescent="0.25">
      <c r="A4904" s="947">
        <v>105157</v>
      </c>
      <c r="B4904" s="945" t="s">
        <v>40738</v>
      </c>
      <c r="C4904" s="947" t="s">
        <v>5</v>
      </c>
      <c r="D4904" s="948">
        <v>22.13</v>
      </c>
    </row>
    <row r="4905" spans="1:4" x14ac:dyDescent="0.25">
      <c r="A4905" s="947">
        <v>105158</v>
      </c>
      <c r="B4905" s="945" t="s">
        <v>40739</v>
      </c>
      <c r="C4905" s="947" t="s">
        <v>5</v>
      </c>
      <c r="D4905" s="948">
        <v>32.340000000000003</v>
      </c>
    </row>
    <row r="4906" spans="1:4" x14ac:dyDescent="0.25">
      <c r="A4906" s="947">
        <v>105159</v>
      </c>
      <c r="B4906" s="945" t="s">
        <v>40740</v>
      </c>
      <c r="C4906" s="947" t="s">
        <v>5</v>
      </c>
      <c r="D4906" s="948">
        <v>57.03</v>
      </c>
    </row>
    <row r="4907" spans="1:4" x14ac:dyDescent="0.25">
      <c r="A4907" s="947">
        <v>105160</v>
      </c>
      <c r="B4907" s="945" t="s">
        <v>40741</v>
      </c>
      <c r="C4907" s="947" t="s">
        <v>5</v>
      </c>
      <c r="D4907" s="948">
        <v>70.41</v>
      </c>
    </row>
    <row r="4908" spans="1:4" x14ac:dyDescent="0.25">
      <c r="A4908" s="947">
        <v>94634</v>
      </c>
      <c r="B4908" s="945" t="s">
        <v>51146</v>
      </c>
      <c r="C4908" s="947" t="s">
        <v>5</v>
      </c>
      <c r="D4908" s="948">
        <v>0</v>
      </c>
    </row>
    <row r="4909" spans="1:4" x14ac:dyDescent="0.25">
      <c r="A4909" s="947">
        <v>94631</v>
      </c>
      <c r="B4909" s="945" t="s">
        <v>51147</v>
      </c>
      <c r="C4909" s="947" t="s">
        <v>5</v>
      </c>
      <c r="D4909" s="948">
        <v>0</v>
      </c>
    </row>
    <row r="4910" spans="1:4" x14ac:dyDescent="0.25">
      <c r="A4910" s="947">
        <v>94632</v>
      </c>
      <c r="B4910" s="945" t="s">
        <v>51148</v>
      </c>
      <c r="C4910" s="947" t="s">
        <v>5</v>
      </c>
      <c r="D4910" s="948">
        <v>0</v>
      </c>
    </row>
    <row r="4911" spans="1:4" x14ac:dyDescent="0.25">
      <c r="A4911" s="947">
        <v>94633</v>
      </c>
      <c r="B4911" s="945" t="s">
        <v>51149</v>
      </c>
      <c r="C4911" s="947" t="s">
        <v>5</v>
      </c>
      <c r="D4911" s="948">
        <v>0</v>
      </c>
    </row>
    <row r="4912" spans="1:4" x14ac:dyDescent="0.25">
      <c r="A4912" s="947">
        <v>94672</v>
      </c>
      <c r="B4912" s="945" t="s">
        <v>52514</v>
      </c>
      <c r="C4912" s="947" t="s">
        <v>5</v>
      </c>
      <c r="D4912" s="948">
        <v>7.07</v>
      </c>
    </row>
    <row r="4913" spans="1:4" x14ac:dyDescent="0.25">
      <c r="A4913" s="947">
        <v>94754</v>
      </c>
      <c r="B4913" s="945" t="s">
        <v>40659</v>
      </c>
      <c r="C4913" s="947" t="s">
        <v>5</v>
      </c>
      <c r="D4913" s="948">
        <v>294.10000000000002</v>
      </c>
    </row>
    <row r="4914" spans="1:4" x14ac:dyDescent="0.25">
      <c r="A4914" s="947">
        <v>94740</v>
      </c>
      <c r="B4914" s="945" t="s">
        <v>40650</v>
      </c>
      <c r="C4914" s="947" t="s">
        <v>5</v>
      </c>
      <c r="D4914" s="948">
        <v>10.73</v>
      </c>
    </row>
    <row r="4915" spans="1:4" x14ac:dyDescent="0.25">
      <c r="A4915" s="947">
        <v>94742</v>
      </c>
      <c r="B4915" s="945" t="s">
        <v>40652</v>
      </c>
      <c r="C4915" s="947" t="s">
        <v>5</v>
      </c>
      <c r="D4915" s="948">
        <v>17.52</v>
      </c>
    </row>
    <row r="4916" spans="1:4" x14ac:dyDescent="0.25">
      <c r="A4916" s="947">
        <v>94744</v>
      </c>
      <c r="B4916" s="945" t="s">
        <v>40654</v>
      </c>
      <c r="C4916" s="947" t="s">
        <v>5</v>
      </c>
      <c r="D4916" s="948">
        <v>27.35</v>
      </c>
    </row>
    <row r="4917" spans="1:4" x14ac:dyDescent="0.25">
      <c r="A4917" s="947">
        <v>94746</v>
      </c>
      <c r="B4917" s="945" t="s">
        <v>40655</v>
      </c>
      <c r="C4917" s="947" t="s">
        <v>5</v>
      </c>
      <c r="D4917" s="948">
        <v>39.01</v>
      </c>
    </row>
    <row r="4918" spans="1:4" x14ac:dyDescent="0.25">
      <c r="A4918" s="947">
        <v>94748</v>
      </c>
      <c r="B4918" s="945" t="s">
        <v>40656</v>
      </c>
      <c r="C4918" s="947" t="s">
        <v>5</v>
      </c>
      <c r="D4918" s="948">
        <v>84.3</v>
      </c>
    </row>
    <row r="4919" spans="1:4" x14ac:dyDescent="0.25">
      <c r="A4919" s="947">
        <v>94750</v>
      </c>
      <c r="B4919" s="945" t="s">
        <v>40657</v>
      </c>
      <c r="C4919" s="947" t="s">
        <v>5</v>
      </c>
      <c r="D4919" s="948">
        <v>169.27</v>
      </c>
    </row>
    <row r="4920" spans="1:4" x14ac:dyDescent="0.25">
      <c r="A4920" s="947">
        <v>94752</v>
      </c>
      <c r="B4920" s="945" t="s">
        <v>40658</v>
      </c>
      <c r="C4920" s="947" t="s">
        <v>5</v>
      </c>
      <c r="D4920" s="948">
        <v>204.56</v>
      </c>
    </row>
    <row r="4921" spans="1:4" x14ac:dyDescent="0.25">
      <c r="A4921" s="947">
        <v>96755</v>
      </c>
      <c r="B4921" s="945" t="s">
        <v>40694</v>
      </c>
      <c r="C4921" s="947" t="s">
        <v>5</v>
      </c>
      <c r="D4921" s="948">
        <v>321.55</v>
      </c>
    </row>
    <row r="4922" spans="1:4" x14ac:dyDescent="0.25">
      <c r="A4922" s="947">
        <v>96747</v>
      </c>
      <c r="B4922" s="945" t="s">
        <v>40686</v>
      </c>
      <c r="C4922" s="947" t="s">
        <v>5</v>
      </c>
      <c r="D4922" s="948">
        <v>8.69</v>
      </c>
    </row>
    <row r="4923" spans="1:4" x14ac:dyDescent="0.25">
      <c r="A4923" s="947">
        <v>96748</v>
      </c>
      <c r="B4923" s="945" t="s">
        <v>40687</v>
      </c>
      <c r="C4923" s="947" t="s">
        <v>5</v>
      </c>
      <c r="D4923" s="948">
        <v>9.98</v>
      </c>
    </row>
    <row r="4924" spans="1:4" x14ac:dyDescent="0.25">
      <c r="A4924" s="947">
        <v>96749</v>
      </c>
      <c r="B4924" s="945" t="s">
        <v>40688</v>
      </c>
      <c r="C4924" s="947" t="s">
        <v>5</v>
      </c>
      <c r="D4924" s="948">
        <v>12.4</v>
      </c>
    </row>
    <row r="4925" spans="1:4" x14ac:dyDescent="0.25">
      <c r="A4925" s="947">
        <v>96750</v>
      </c>
      <c r="B4925" s="945" t="s">
        <v>40689</v>
      </c>
      <c r="C4925" s="947" t="s">
        <v>5</v>
      </c>
      <c r="D4925" s="948">
        <v>18.61</v>
      </c>
    </row>
    <row r="4926" spans="1:4" x14ac:dyDescent="0.25">
      <c r="A4926" s="947">
        <v>96751</v>
      </c>
      <c r="B4926" s="945" t="s">
        <v>40690</v>
      </c>
      <c r="C4926" s="947" t="s">
        <v>5</v>
      </c>
      <c r="D4926" s="948">
        <v>26.62</v>
      </c>
    </row>
    <row r="4927" spans="1:4" x14ac:dyDescent="0.25">
      <c r="A4927" s="947">
        <v>96752</v>
      </c>
      <c r="B4927" s="945" t="s">
        <v>40691</v>
      </c>
      <c r="C4927" s="947" t="s">
        <v>5</v>
      </c>
      <c r="D4927" s="948">
        <v>39.35</v>
      </c>
    </row>
    <row r="4928" spans="1:4" x14ac:dyDescent="0.25">
      <c r="A4928" s="947">
        <v>96753</v>
      </c>
      <c r="B4928" s="945" t="s">
        <v>40692</v>
      </c>
      <c r="C4928" s="947" t="s">
        <v>5</v>
      </c>
      <c r="D4928" s="948">
        <v>85.48</v>
      </c>
    </row>
    <row r="4929" spans="1:4" x14ac:dyDescent="0.25">
      <c r="A4929" s="947">
        <v>96754</v>
      </c>
      <c r="B4929" s="945" t="s">
        <v>40693</v>
      </c>
      <c r="C4929" s="947" t="s">
        <v>5</v>
      </c>
      <c r="D4929" s="948">
        <v>109.96</v>
      </c>
    </row>
    <row r="4930" spans="1:4" x14ac:dyDescent="0.25">
      <c r="A4930" s="947">
        <v>94686</v>
      </c>
      <c r="B4930" s="945" t="s">
        <v>40614</v>
      </c>
      <c r="C4930" s="947" t="s">
        <v>5</v>
      </c>
      <c r="D4930" s="948">
        <v>263.75</v>
      </c>
    </row>
    <row r="4931" spans="1:4" x14ac:dyDescent="0.25">
      <c r="A4931" s="947">
        <v>94674</v>
      </c>
      <c r="B4931" s="945" t="s">
        <v>40602</v>
      </c>
      <c r="C4931" s="947" t="s">
        <v>5</v>
      </c>
      <c r="D4931" s="948">
        <v>9.18</v>
      </c>
    </row>
    <row r="4932" spans="1:4" x14ac:dyDescent="0.25">
      <c r="A4932" s="947">
        <v>94676</v>
      </c>
      <c r="B4932" s="945" t="s">
        <v>40604</v>
      </c>
      <c r="C4932" s="947" t="s">
        <v>5</v>
      </c>
      <c r="D4932" s="948">
        <v>14.93</v>
      </c>
    </row>
    <row r="4933" spans="1:4" x14ac:dyDescent="0.25">
      <c r="A4933" s="947">
        <v>94678</v>
      </c>
      <c r="B4933" s="945" t="s">
        <v>40606</v>
      </c>
      <c r="C4933" s="947" t="s">
        <v>5</v>
      </c>
      <c r="D4933" s="948">
        <v>17.670000000000002</v>
      </c>
    </row>
    <row r="4934" spans="1:4" x14ac:dyDescent="0.25">
      <c r="A4934" s="947">
        <v>94680</v>
      </c>
      <c r="B4934" s="945" t="s">
        <v>40608</v>
      </c>
      <c r="C4934" s="947" t="s">
        <v>5</v>
      </c>
      <c r="D4934" s="948">
        <v>46.91</v>
      </c>
    </row>
    <row r="4935" spans="1:4" x14ac:dyDescent="0.25">
      <c r="A4935" s="947">
        <v>94682</v>
      </c>
      <c r="B4935" s="945" t="s">
        <v>40610</v>
      </c>
      <c r="C4935" s="947" t="s">
        <v>5</v>
      </c>
      <c r="D4935" s="948">
        <v>113.77</v>
      </c>
    </row>
    <row r="4936" spans="1:4" x14ac:dyDescent="0.25">
      <c r="A4936" s="947">
        <v>94684</v>
      </c>
      <c r="B4936" s="945" t="s">
        <v>40612</v>
      </c>
      <c r="C4936" s="947" t="s">
        <v>5</v>
      </c>
      <c r="D4936" s="948">
        <v>137.43</v>
      </c>
    </row>
    <row r="4937" spans="1:4" x14ac:dyDescent="0.25">
      <c r="A4937" s="947">
        <v>105219</v>
      </c>
      <c r="B4937" s="945" t="s">
        <v>40792</v>
      </c>
      <c r="C4937" s="947" t="s">
        <v>5</v>
      </c>
      <c r="D4937" s="948">
        <v>12.35</v>
      </c>
    </row>
    <row r="4938" spans="1:4" x14ac:dyDescent="0.25">
      <c r="A4938" s="947">
        <v>105220</v>
      </c>
      <c r="B4938" s="945" t="s">
        <v>40793</v>
      </c>
      <c r="C4938" s="947" t="s">
        <v>5</v>
      </c>
      <c r="D4938" s="948">
        <v>16.850000000000001</v>
      </c>
    </row>
    <row r="4939" spans="1:4" x14ac:dyDescent="0.25">
      <c r="A4939" s="947">
        <v>105221</v>
      </c>
      <c r="B4939" s="945" t="s">
        <v>40794</v>
      </c>
      <c r="C4939" s="947" t="s">
        <v>5</v>
      </c>
      <c r="D4939" s="948">
        <v>25.69</v>
      </c>
    </row>
    <row r="4940" spans="1:4" x14ac:dyDescent="0.25">
      <c r="A4940" s="947">
        <v>105166</v>
      </c>
      <c r="B4940" s="945" t="s">
        <v>40747</v>
      </c>
      <c r="C4940" s="947" t="s">
        <v>5</v>
      </c>
      <c r="D4940" s="948">
        <v>38.6</v>
      </c>
    </row>
    <row r="4941" spans="1:4" x14ac:dyDescent="0.25">
      <c r="A4941" s="947">
        <v>105222</v>
      </c>
      <c r="B4941" s="945" t="s">
        <v>40795</v>
      </c>
      <c r="C4941" s="947" t="s">
        <v>5</v>
      </c>
      <c r="D4941" s="948">
        <v>72.22</v>
      </c>
    </row>
    <row r="4942" spans="1:4" x14ac:dyDescent="0.25">
      <c r="A4942" s="947">
        <v>105223</v>
      </c>
      <c r="B4942" s="945" t="s">
        <v>40796</v>
      </c>
      <c r="C4942" s="947" t="s">
        <v>5</v>
      </c>
      <c r="D4942" s="948">
        <v>163.80000000000001</v>
      </c>
    </row>
    <row r="4943" spans="1:4" x14ac:dyDescent="0.25">
      <c r="A4943" s="947">
        <v>105224</v>
      </c>
      <c r="B4943" s="945" t="s">
        <v>40797</v>
      </c>
      <c r="C4943" s="947" t="s">
        <v>5</v>
      </c>
      <c r="D4943" s="948">
        <v>238.58</v>
      </c>
    </row>
    <row r="4944" spans="1:4" x14ac:dyDescent="0.25">
      <c r="A4944" s="947">
        <v>105149</v>
      </c>
      <c r="B4944" s="945" t="s">
        <v>40731</v>
      </c>
      <c r="C4944" s="947" t="s">
        <v>5</v>
      </c>
      <c r="D4944" s="948">
        <v>8.91</v>
      </c>
    </row>
    <row r="4945" spans="1:4" x14ac:dyDescent="0.25">
      <c r="A4945" s="947">
        <v>105150</v>
      </c>
      <c r="B4945" s="945" t="s">
        <v>40732</v>
      </c>
      <c r="C4945" s="947" t="s">
        <v>5</v>
      </c>
      <c r="D4945" s="948">
        <v>10.34</v>
      </c>
    </row>
    <row r="4946" spans="1:4" x14ac:dyDescent="0.25">
      <c r="A4946" s="947">
        <v>105151</v>
      </c>
      <c r="B4946" s="945" t="s">
        <v>40733</v>
      </c>
      <c r="C4946" s="947" t="s">
        <v>5</v>
      </c>
      <c r="D4946" s="948">
        <v>23.57</v>
      </c>
    </row>
    <row r="4947" spans="1:4" x14ac:dyDescent="0.25">
      <c r="A4947" s="947">
        <v>105152</v>
      </c>
      <c r="B4947" s="945" t="s">
        <v>40734</v>
      </c>
      <c r="C4947" s="947" t="s">
        <v>5</v>
      </c>
      <c r="D4947" s="948">
        <v>34.47</v>
      </c>
    </row>
    <row r="4948" spans="1:4" x14ac:dyDescent="0.25">
      <c r="A4948" s="947">
        <v>105153</v>
      </c>
      <c r="B4948" s="945" t="s">
        <v>40551</v>
      </c>
      <c r="C4948" s="947" t="s">
        <v>5</v>
      </c>
      <c r="D4948" s="948">
        <v>53.37</v>
      </c>
    </row>
    <row r="4949" spans="1:4" x14ac:dyDescent="0.25">
      <c r="A4949" s="947">
        <v>105161</v>
      </c>
      <c r="B4949" s="945" t="s">
        <v>40742</v>
      </c>
      <c r="C4949" s="947" t="s">
        <v>5</v>
      </c>
      <c r="D4949" s="948">
        <v>94.03</v>
      </c>
    </row>
    <row r="4950" spans="1:4" x14ac:dyDescent="0.25">
      <c r="A4950" s="947">
        <v>105162</v>
      </c>
      <c r="B4950" s="945" t="s">
        <v>40743</v>
      </c>
      <c r="C4950" s="947" t="s">
        <v>5</v>
      </c>
      <c r="D4950" s="948">
        <v>158.43</v>
      </c>
    </row>
    <row r="4951" spans="1:4" x14ac:dyDescent="0.25">
      <c r="A4951" s="947">
        <v>105163</v>
      </c>
      <c r="B4951" s="945" t="s">
        <v>40744</v>
      </c>
      <c r="C4951" s="947" t="s">
        <v>5</v>
      </c>
      <c r="D4951" s="948">
        <v>15.45</v>
      </c>
    </row>
    <row r="4952" spans="1:4" x14ac:dyDescent="0.25">
      <c r="A4952" s="947">
        <v>105170</v>
      </c>
      <c r="B4952" s="945" t="s">
        <v>40750</v>
      </c>
      <c r="C4952" s="947" t="s">
        <v>5</v>
      </c>
      <c r="D4952" s="948">
        <v>6.61</v>
      </c>
    </row>
    <row r="4953" spans="1:4" x14ac:dyDescent="0.25">
      <c r="A4953" s="947">
        <v>105179</v>
      </c>
      <c r="B4953" s="945" t="s">
        <v>40758</v>
      </c>
      <c r="C4953" s="947" t="s">
        <v>5</v>
      </c>
      <c r="D4953" s="948">
        <v>10.97</v>
      </c>
    </row>
    <row r="4954" spans="1:4" x14ac:dyDescent="0.25">
      <c r="A4954" s="947">
        <v>105180</v>
      </c>
      <c r="B4954" s="945" t="s">
        <v>40759</v>
      </c>
      <c r="C4954" s="947" t="s">
        <v>5</v>
      </c>
      <c r="D4954" s="948">
        <v>14.99</v>
      </c>
    </row>
    <row r="4955" spans="1:4" x14ac:dyDescent="0.25">
      <c r="A4955" s="947">
        <v>105181</v>
      </c>
      <c r="B4955" s="945" t="s">
        <v>40760</v>
      </c>
      <c r="C4955" s="947" t="s">
        <v>5</v>
      </c>
      <c r="D4955" s="948">
        <v>20.260000000000002</v>
      </c>
    </row>
    <row r="4956" spans="1:4" x14ac:dyDescent="0.25">
      <c r="A4956" s="947">
        <v>105182</v>
      </c>
      <c r="B4956" s="945" t="s">
        <v>40761</v>
      </c>
      <c r="C4956" s="947" t="s">
        <v>5</v>
      </c>
      <c r="D4956" s="948">
        <v>45.09</v>
      </c>
    </row>
    <row r="4957" spans="1:4" x14ac:dyDescent="0.25">
      <c r="A4957" s="947">
        <v>105183</v>
      </c>
      <c r="B4957" s="945" t="s">
        <v>40762</v>
      </c>
      <c r="C4957" s="947" t="s">
        <v>5</v>
      </c>
      <c r="D4957" s="948">
        <v>92.75</v>
      </c>
    </row>
    <row r="4958" spans="1:4" x14ac:dyDescent="0.25">
      <c r="A4958" s="947">
        <v>105184</v>
      </c>
      <c r="B4958" s="945" t="s">
        <v>40763</v>
      </c>
      <c r="C4958" s="947" t="s">
        <v>5</v>
      </c>
      <c r="D4958" s="948">
        <v>114.93</v>
      </c>
    </row>
    <row r="4959" spans="1:4" x14ac:dyDescent="0.25">
      <c r="A4959" s="947">
        <v>94612</v>
      </c>
      <c r="B4959" s="945" t="s">
        <v>40577</v>
      </c>
      <c r="C4959" s="947" t="s">
        <v>5</v>
      </c>
      <c r="D4959" s="948">
        <v>440.95</v>
      </c>
    </row>
    <row r="4960" spans="1:4" x14ac:dyDescent="0.25">
      <c r="A4960" s="947">
        <v>105142</v>
      </c>
      <c r="B4960" s="945" t="s">
        <v>40547</v>
      </c>
      <c r="C4960" s="947" t="s">
        <v>5</v>
      </c>
      <c r="D4960" s="948">
        <v>7.58</v>
      </c>
    </row>
    <row r="4961" spans="1:4" x14ac:dyDescent="0.25">
      <c r="A4961" s="947">
        <v>105143</v>
      </c>
      <c r="B4961" s="945" t="s">
        <v>40548</v>
      </c>
      <c r="C4961" s="947" t="s">
        <v>5</v>
      </c>
      <c r="D4961" s="948">
        <v>11.25</v>
      </c>
    </row>
    <row r="4962" spans="1:4" x14ac:dyDescent="0.25">
      <c r="A4962" s="947">
        <v>105144</v>
      </c>
      <c r="B4962" s="945" t="s">
        <v>40549</v>
      </c>
      <c r="C4962" s="947" t="s">
        <v>5</v>
      </c>
      <c r="D4962" s="948">
        <v>23.6</v>
      </c>
    </row>
    <row r="4963" spans="1:4" x14ac:dyDescent="0.25">
      <c r="A4963" s="947">
        <v>105173</v>
      </c>
      <c r="B4963" s="945" t="s">
        <v>40752</v>
      </c>
      <c r="C4963" s="947" t="s">
        <v>5</v>
      </c>
      <c r="D4963" s="948">
        <v>100.26</v>
      </c>
    </row>
    <row r="4964" spans="1:4" x14ac:dyDescent="0.25">
      <c r="A4964" s="947">
        <v>105175</v>
      </c>
      <c r="B4964" s="945" t="s">
        <v>40754</v>
      </c>
      <c r="C4964" s="947" t="s">
        <v>5</v>
      </c>
      <c r="D4964" s="948">
        <v>142.57</v>
      </c>
    </row>
    <row r="4965" spans="1:4" x14ac:dyDescent="0.25">
      <c r="A4965" s="947">
        <v>105174</v>
      </c>
      <c r="B4965" s="945" t="s">
        <v>40753</v>
      </c>
      <c r="C4965" s="947" t="s">
        <v>5</v>
      </c>
      <c r="D4965" s="948">
        <v>144.44999999999999</v>
      </c>
    </row>
    <row r="4966" spans="1:4" x14ac:dyDescent="0.25">
      <c r="A4966" s="947">
        <v>105145</v>
      </c>
      <c r="B4966" s="945" t="s">
        <v>40550</v>
      </c>
      <c r="C4966" s="947" t="s">
        <v>5</v>
      </c>
      <c r="D4966" s="948">
        <v>12.98</v>
      </c>
    </row>
    <row r="4967" spans="1:4" x14ac:dyDescent="0.25">
      <c r="A4967" s="947">
        <v>94606</v>
      </c>
      <c r="B4967" s="945" t="s">
        <v>40574</v>
      </c>
      <c r="C4967" s="947" t="s">
        <v>5</v>
      </c>
      <c r="D4967" s="948">
        <v>89.57</v>
      </c>
    </row>
    <row r="4968" spans="1:4" x14ac:dyDescent="0.25">
      <c r="A4968" s="947">
        <v>94608</v>
      </c>
      <c r="B4968" s="945" t="s">
        <v>40575</v>
      </c>
      <c r="C4968" s="947" t="s">
        <v>5</v>
      </c>
      <c r="D4968" s="948">
        <v>215.14</v>
      </c>
    </row>
    <row r="4969" spans="1:4" x14ac:dyDescent="0.25">
      <c r="A4969" s="947">
        <v>94610</v>
      </c>
      <c r="B4969" s="945" t="s">
        <v>40576</v>
      </c>
      <c r="C4969" s="947" t="s">
        <v>5</v>
      </c>
      <c r="D4969" s="948">
        <v>311.91000000000003</v>
      </c>
    </row>
    <row r="4970" spans="1:4" x14ac:dyDescent="0.25">
      <c r="A4970" s="947">
        <v>94657</v>
      </c>
      <c r="B4970" s="945" t="s">
        <v>52515</v>
      </c>
      <c r="C4970" s="947" t="s">
        <v>5</v>
      </c>
      <c r="D4970" s="948">
        <v>4.59</v>
      </c>
    </row>
    <row r="4971" spans="1:4" x14ac:dyDescent="0.25">
      <c r="A4971" s="947">
        <v>94659</v>
      </c>
      <c r="B4971" s="945" t="s">
        <v>40589</v>
      </c>
      <c r="C4971" s="947" t="s">
        <v>5</v>
      </c>
      <c r="D4971" s="948">
        <v>7.01</v>
      </c>
    </row>
    <row r="4972" spans="1:4" x14ac:dyDescent="0.25">
      <c r="A4972" s="947">
        <v>94739</v>
      </c>
      <c r="B4972" s="945" t="s">
        <v>40649</v>
      </c>
      <c r="C4972" s="947" t="s">
        <v>5</v>
      </c>
      <c r="D4972" s="948">
        <v>238.74</v>
      </c>
    </row>
    <row r="4973" spans="1:4" x14ac:dyDescent="0.25">
      <c r="A4973" s="947">
        <v>94725</v>
      </c>
      <c r="B4973" s="945" t="s">
        <v>40636</v>
      </c>
      <c r="C4973" s="947" t="s">
        <v>5</v>
      </c>
      <c r="D4973" s="948">
        <v>7.6</v>
      </c>
    </row>
    <row r="4974" spans="1:4" x14ac:dyDescent="0.25">
      <c r="A4974" s="947">
        <v>94727</v>
      </c>
      <c r="B4974" s="945" t="s">
        <v>40638</v>
      </c>
      <c r="C4974" s="947" t="s">
        <v>5</v>
      </c>
      <c r="D4974" s="948">
        <v>12.13</v>
      </c>
    </row>
    <row r="4975" spans="1:4" x14ac:dyDescent="0.25">
      <c r="A4975" s="947">
        <v>94729</v>
      </c>
      <c r="B4975" s="945" t="s">
        <v>40640</v>
      </c>
      <c r="C4975" s="947" t="s">
        <v>5</v>
      </c>
      <c r="D4975" s="948">
        <v>20.61</v>
      </c>
    </row>
    <row r="4976" spans="1:4" x14ac:dyDescent="0.25">
      <c r="A4976" s="947">
        <v>94731</v>
      </c>
      <c r="B4976" s="945" t="s">
        <v>40642</v>
      </c>
      <c r="C4976" s="947" t="s">
        <v>5</v>
      </c>
      <c r="D4976" s="948">
        <v>27.27</v>
      </c>
    </row>
    <row r="4977" spans="1:4" x14ac:dyDescent="0.25">
      <c r="A4977" s="947">
        <v>94733</v>
      </c>
      <c r="B4977" s="945" t="s">
        <v>40644</v>
      </c>
      <c r="C4977" s="947" t="s">
        <v>5</v>
      </c>
      <c r="D4977" s="948">
        <v>47.41</v>
      </c>
    </row>
    <row r="4978" spans="1:4" x14ac:dyDescent="0.25">
      <c r="A4978" s="947">
        <v>94863</v>
      </c>
      <c r="B4978" s="945" t="s">
        <v>40674</v>
      </c>
      <c r="C4978" s="947" t="s">
        <v>5</v>
      </c>
      <c r="D4978" s="948">
        <v>161.05000000000001</v>
      </c>
    </row>
    <row r="4979" spans="1:4" x14ac:dyDescent="0.25">
      <c r="A4979" s="947">
        <v>94737</v>
      </c>
      <c r="B4979" s="945" t="s">
        <v>40647</v>
      </c>
      <c r="C4979" s="947" t="s">
        <v>5</v>
      </c>
      <c r="D4979" s="948">
        <v>192.82</v>
      </c>
    </row>
    <row r="4980" spans="1:4" x14ac:dyDescent="0.25">
      <c r="A4980" s="947">
        <v>94465</v>
      </c>
      <c r="B4980" s="945" t="s">
        <v>40559</v>
      </c>
      <c r="C4980" s="947" t="s">
        <v>5</v>
      </c>
      <c r="D4980" s="948">
        <v>61.2</v>
      </c>
    </row>
    <row r="4981" spans="1:4" x14ac:dyDescent="0.25">
      <c r="A4981" s="947">
        <v>94467</v>
      </c>
      <c r="B4981" s="945" t="s">
        <v>40561</v>
      </c>
      <c r="C4981" s="947" t="s">
        <v>5</v>
      </c>
      <c r="D4981" s="948">
        <v>97.29</v>
      </c>
    </row>
    <row r="4982" spans="1:4" x14ac:dyDescent="0.25">
      <c r="A4982" s="947">
        <v>94469</v>
      </c>
      <c r="B4982" s="945" t="s">
        <v>40563</v>
      </c>
      <c r="C4982" s="947" t="s">
        <v>5</v>
      </c>
      <c r="D4982" s="948">
        <v>138.30000000000001</v>
      </c>
    </row>
    <row r="4983" spans="1:4" x14ac:dyDescent="0.25">
      <c r="A4983" s="947">
        <v>96746</v>
      </c>
      <c r="B4983" s="945" t="s">
        <v>40685</v>
      </c>
      <c r="C4983" s="947" t="s">
        <v>5</v>
      </c>
      <c r="D4983" s="948">
        <v>110.08</v>
      </c>
    </row>
    <row r="4984" spans="1:4" x14ac:dyDescent="0.25">
      <c r="A4984" s="947">
        <v>96736</v>
      </c>
      <c r="B4984" s="945" t="s">
        <v>40675</v>
      </c>
      <c r="C4984" s="947" t="s">
        <v>5</v>
      </c>
      <c r="D4984" s="948">
        <v>6.81</v>
      </c>
    </row>
    <row r="4985" spans="1:4" x14ac:dyDescent="0.25">
      <c r="A4985" s="947">
        <v>96737</v>
      </c>
      <c r="B4985" s="945" t="s">
        <v>40676</v>
      </c>
      <c r="C4985" s="947" t="s">
        <v>5</v>
      </c>
      <c r="D4985" s="948">
        <v>7.08</v>
      </c>
    </row>
    <row r="4986" spans="1:4" x14ac:dyDescent="0.25">
      <c r="A4986" s="947">
        <v>96739</v>
      </c>
      <c r="B4986" s="945" t="s">
        <v>40678</v>
      </c>
      <c r="C4986" s="947" t="s">
        <v>5</v>
      </c>
      <c r="D4986" s="948">
        <v>9.4700000000000006</v>
      </c>
    </row>
    <row r="4987" spans="1:4" x14ac:dyDescent="0.25">
      <c r="A4987" s="947">
        <v>96741</v>
      </c>
      <c r="B4987" s="945" t="s">
        <v>40680</v>
      </c>
      <c r="C4987" s="947" t="s">
        <v>5</v>
      </c>
      <c r="D4987" s="948">
        <v>17.25</v>
      </c>
    </row>
    <row r="4988" spans="1:4" x14ac:dyDescent="0.25">
      <c r="A4988" s="947">
        <v>96742</v>
      </c>
      <c r="B4988" s="945" t="s">
        <v>40681</v>
      </c>
      <c r="C4988" s="947" t="s">
        <v>5</v>
      </c>
      <c r="D4988" s="948">
        <v>21.26</v>
      </c>
    </row>
    <row r="4989" spans="1:4" x14ac:dyDescent="0.25">
      <c r="A4989" s="947">
        <v>96743</v>
      </c>
      <c r="B4989" s="945" t="s">
        <v>40682</v>
      </c>
      <c r="C4989" s="947" t="s">
        <v>5</v>
      </c>
      <c r="D4989" s="948">
        <v>32.64</v>
      </c>
    </row>
    <row r="4990" spans="1:4" x14ac:dyDescent="0.25">
      <c r="A4990" s="947">
        <v>96744</v>
      </c>
      <c r="B4990" s="945" t="s">
        <v>40683</v>
      </c>
      <c r="C4990" s="947" t="s">
        <v>5</v>
      </c>
      <c r="D4990" s="948">
        <v>53.8</v>
      </c>
    </row>
    <row r="4991" spans="1:4" x14ac:dyDescent="0.25">
      <c r="A4991" s="947">
        <v>96745</v>
      </c>
      <c r="B4991" s="945" t="s">
        <v>40684</v>
      </c>
      <c r="C4991" s="947" t="s">
        <v>5</v>
      </c>
      <c r="D4991" s="948">
        <v>83.38</v>
      </c>
    </row>
    <row r="4992" spans="1:4" x14ac:dyDescent="0.25">
      <c r="A4992" s="947">
        <v>94671</v>
      </c>
      <c r="B4992" s="945" t="s">
        <v>40601</v>
      </c>
      <c r="C4992" s="947" t="s">
        <v>5</v>
      </c>
      <c r="D4992" s="948">
        <v>112.94</v>
      </c>
    </row>
    <row r="4993" spans="1:4" x14ac:dyDescent="0.25">
      <c r="A4993" s="947">
        <v>94661</v>
      </c>
      <c r="B4993" s="945" t="s">
        <v>40591</v>
      </c>
      <c r="C4993" s="947" t="s">
        <v>5</v>
      </c>
      <c r="D4993" s="948">
        <v>10.93</v>
      </c>
    </row>
    <row r="4994" spans="1:4" x14ac:dyDescent="0.25">
      <c r="A4994" s="947">
        <v>94663</v>
      </c>
      <c r="B4994" s="945" t="s">
        <v>40593</v>
      </c>
      <c r="C4994" s="947" t="s">
        <v>5</v>
      </c>
      <c r="D4994" s="948">
        <v>13.82</v>
      </c>
    </row>
    <row r="4995" spans="1:4" x14ac:dyDescent="0.25">
      <c r="A4995" s="947">
        <v>94665</v>
      </c>
      <c r="B4995" s="945" t="s">
        <v>40595</v>
      </c>
      <c r="C4995" s="947" t="s">
        <v>5</v>
      </c>
      <c r="D4995" s="948">
        <v>26.36</v>
      </c>
    </row>
    <row r="4996" spans="1:4" x14ac:dyDescent="0.25">
      <c r="A4996" s="947">
        <v>94667</v>
      </c>
      <c r="B4996" s="945" t="s">
        <v>40597</v>
      </c>
      <c r="C4996" s="947" t="s">
        <v>5</v>
      </c>
      <c r="D4996" s="948">
        <v>38.78</v>
      </c>
    </row>
    <row r="4997" spans="1:4" x14ac:dyDescent="0.25">
      <c r="A4997" s="947">
        <v>94669</v>
      </c>
      <c r="B4997" s="945" t="s">
        <v>40599</v>
      </c>
      <c r="C4997" s="947" t="s">
        <v>5</v>
      </c>
      <c r="D4997" s="948">
        <v>68.81</v>
      </c>
    </row>
    <row r="4998" spans="1:4" x14ac:dyDescent="0.25">
      <c r="A4998" s="947">
        <v>105177</v>
      </c>
      <c r="B4998" s="945" t="s">
        <v>40756</v>
      </c>
      <c r="C4998" s="947" t="s">
        <v>5</v>
      </c>
      <c r="D4998" s="948">
        <v>160.38</v>
      </c>
    </row>
    <row r="4999" spans="1:4" x14ac:dyDescent="0.25">
      <c r="A4999" s="947">
        <v>105176</v>
      </c>
      <c r="B4999" s="945" t="s">
        <v>40755</v>
      </c>
      <c r="C4999" s="947" t="s">
        <v>5</v>
      </c>
      <c r="D4999" s="948">
        <v>180.01</v>
      </c>
    </row>
    <row r="5000" spans="1:4" x14ac:dyDescent="0.25">
      <c r="A5000" s="947">
        <v>94466</v>
      </c>
      <c r="B5000" s="945" t="s">
        <v>40560</v>
      </c>
      <c r="C5000" s="947" t="s">
        <v>5</v>
      </c>
      <c r="D5000" s="948">
        <v>61.23</v>
      </c>
    </row>
    <row r="5001" spans="1:4" x14ac:dyDescent="0.25">
      <c r="A5001" s="947">
        <v>94468</v>
      </c>
      <c r="B5001" s="945" t="s">
        <v>40562</v>
      </c>
      <c r="C5001" s="947" t="s">
        <v>5</v>
      </c>
      <c r="D5001" s="948">
        <v>85.82</v>
      </c>
    </row>
    <row r="5002" spans="1:4" x14ac:dyDescent="0.25">
      <c r="A5002" s="947">
        <v>94470</v>
      </c>
      <c r="B5002" s="945" t="s">
        <v>40564</v>
      </c>
      <c r="C5002" s="947" t="s">
        <v>5</v>
      </c>
      <c r="D5002" s="948">
        <v>128.09</v>
      </c>
    </row>
    <row r="5003" spans="1:4" x14ac:dyDescent="0.25">
      <c r="A5003" s="947">
        <v>105225</v>
      </c>
      <c r="B5003" s="945" t="s">
        <v>40798</v>
      </c>
      <c r="C5003" s="947" t="s">
        <v>5</v>
      </c>
      <c r="D5003" s="948">
        <v>18.48</v>
      </c>
    </row>
    <row r="5004" spans="1:4" x14ac:dyDescent="0.25">
      <c r="A5004" s="947">
        <v>105226</v>
      </c>
      <c r="B5004" s="945" t="s">
        <v>40799</v>
      </c>
      <c r="C5004" s="947" t="s">
        <v>5</v>
      </c>
      <c r="D5004" s="948">
        <v>41.66</v>
      </c>
    </row>
    <row r="5005" spans="1:4" x14ac:dyDescent="0.25">
      <c r="A5005" s="947">
        <v>105227</v>
      </c>
      <c r="B5005" s="945" t="s">
        <v>40800</v>
      </c>
      <c r="C5005" s="947" t="s">
        <v>5</v>
      </c>
      <c r="D5005" s="948">
        <v>59.35</v>
      </c>
    </row>
    <row r="5006" spans="1:4" x14ac:dyDescent="0.25">
      <c r="A5006" s="947">
        <v>105212</v>
      </c>
      <c r="B5006" s="945" t="s">
        <v>40785</v>
      </c>
      <c r="C5006" s="947" t="s">
        <v>5</v>
      </c>
      <c r="D5006" s="948">
        <v>273.44</v>
      </c>
    </row>
    <row r="5007" spans="1:4" x14ac:dyDescent="0.25">
      <c r="A5007" s="947">
        <v>105211</v>
      </c>
      <c r="B5007" s="945" t="s">
        <v>40784</v>
      </c>
      <c r="C5007" s="947" t="s">
        <v>5</v>
      </c>
      <c r="D5007" s="948">
        <v>275.93</v>
      </c>
    </row>
    <row r="5008" spans="1:4" x14ac:dyDescent="0.25">
      <c r="A5008" s="947">
        <v>105189</v>
      </c>
      <c r="B5008" s="945" t="s">
        <v>40764</v>
      </c>
      <c r="C5008" s="947" t="s">
        <v>5</v>
      </c>
      <c r="D5008" s="948">
        <v>24.31</v>
      </c>
    </row>
    <row r="5009" spans="1:4" x14ac:dyDescent="0.25">
      <c r="A5009" s="947">
        <v>105190</v>
      </c>
      <c r="B5009" s="945" t="s">
        <v>40765</v>
      </c>
      <c r="C5009" s="947" t="s">
        <v>5</v>
      </c>
      <c r="D5009" s="948">
        <v>29.85</v>
      </c>
    </row>
    <row r="5010" spans="1:4" x14ac:dyDescent="0.25">
      <c r="A5010" s="947">
        <v>94625</v>
      </c>
      <c r="B5010" s="945" t="s">
        <v>40587</v>
      </c>
      <c r="C5010" s="947" t="s">
        <v>5</v>
      </c>
      <c r="D5010" s="948">
        <v>1569.6</v>
      </c>
    </row>
    <row r="5011" spans="1:4" x14ac:dyDescent="0.25">
      <c r="A5011" s="947">
        <v>94622</v>
      </c>
      <c r="B5011" s="945" t="s">
        <v>40584</v>
      </c>
      <c r="C5011" s="947" t="s">
        <v>5</v>
      </c>
      <c r="D5011" s="948">
        <v>219.83</v>
      </c>
    </row>
    <row r="5012" spans="1:4" x14ac:dyDescent="0.25">
      <c r="A5012" s="947">
        <v>94623</v>
      </c>
      <c r="B5012" s="945" t="s">
        <v>40585</v>
      </c>
      <c r="C5012" s="947" t="s">
        <v>5</v>
      </c>
      <c r="D5012" s="948">
        <v>506.11</v>
      </c>
    </row>
    <row r="5013" spans="1:4" x14ac:dyDescent="0.25">
      <c r="A5013" s="947">
        <v>94624</v>
      </c>
      <c r="B5013" s="945" t="s">
        <v>40586</v>
      </c>
      <c r="C5013" s="947" t="s">
        <v>5</v>
      </c>
      <c r="D5013" s="948">
        <v>756.13</v>
      </c>
    </row>
    <row r="5014" spans="1:4" x14ac:dyDescent="0.25">
      <c r="A5014" s="947">
        <v>94763</v>
      </c>
      <c r="B5014" s="945" t="s">
        <v>40667</v>
      </c>
      <c r="C5014" s="947" t="s">
        <v>5</v>
      </c>
      <c r="D5014" s="948">
        <v>367.56</v>
      </c>
    </row>
    <row r="5015" spans="1:4" x14ac:dyDescent="0.25">
      <c r="A5015" s="947">
        <v>94756</v>
      </c>
      <c r="B5015" s="945" t="s">
        <v>40660</v>
      </c>
      <c r="C5015" s="947" t="s">
        <v>5</v>
      </c>
      <c r="D5015" s="948">
        <v>13.88</v>
      </c>
    </row>
    <row r="5016" spans="1:4" x14ac:dyDescent="0.25">
      <c r="A5016" s="947">
        <v>94757</v>
      </c>
      <c r="B5016" s="945" t="s">
        <v>40661</v>
      </c>
      <c r="C5016" s="947" t="s">
        <v>5</v>
      </c>
      <c r="D5016" s="948">
        <v>21.48</v>
      </c>
    </row>
    <row r="5017" spans="1:4" x14ac:dyDescent="0.25">
      <c r="A5017" s="947">
        <v>94758</v>
      </c>
      <c r="B5017" s="945" t="s">
        <v>40662</v>
      </c>
      <c r="C5017" s="947" t="s">
        <v>5</v>
      </c>
      <c r="D5017" s="948">
        <v>52.58</v>
      </c>
    </row>
    <row r="5018" spans="1:4" x14ac:dyDescent="0.25">
      <c r="A5018" s="947">
        <v>94759</v>
      </c>
      <c r="B5018" s="945" t="s">
        <v>40663</v>
      </c>
      <c r="C5018" s="947" t="s">
        <v>5</v>
      </c>
      <c r="D5018" s="948">
        <v>66.94</v>
      </c>
    </row>
    <row r="5019" spans="1:4" x14ac:dyDescent="0.25">
      <c r="A5019" s="947">
        <v>94760</v>
      </c>
      <c r="B5019" s="945" t="s">
        <v>40664</v>
      </c>
      <c r="C5019" s="947" t="s">
        <v>5</v>
      </c>
      <c r="D5019" s="948">
        <v>106.26</v>
      </c>
    </row>
    <row r="5020" spans="1:4" x14ac:dyDescent="0.25">
      <c r="A5020" s="947">
        <v>94761</v>
      </c>
      <c r="B5020" s="945" t="s">
        <v>40665</v>
      </c>
      <c r="C5020" s="947" t="s">
        <v>5</v>
      </c>
      <c r="D5020" s="948">
        <v>227.73</v>
      </c>
    </row>
    <row r="5021" spans="1:4" x14ac:dyDescent="0.25">
      <c r="A5021" s="947">
        <v>94762</v>
      </c>
      <c r="B5021" s="945" t="s">
        <v>40666</v>
      </c>
      <c r="C5021" s="947" t="s">
        <v>5</v>
      </c>
      <c r="D5021" s="948">
        <v>277.74</v>
      </c>
    </row>
    <row r="5022" spans="1:4" x14ac:dyDescent="0.25">
      <c r="A5022" s="947">
        <v>94462</v>
      </c>
      <c r="B5022" s="945" t="s">
        <v>40522</v>
      </c>
      <c r="C5022" s="947" t="s">
        <v>4</v>
      </c>
      <c r="D5022" s="948">
        <v>108.7</v>
      </c>
    </row>
    <row r="5023" spans="1:4" x14ac:dyDescent="0.25">
      <c r="A5023" s="947">
        <v>94463</v>
      </c>
      <c r="B5023" s="945" t="s">
        <v>40523</v>
      </c>
      <c r="C5023" s="947" t="s">
        <v>4</v>
      </c>
      <c r="D5023" s="948">
        <v>133.02000000000001</v>
      </c>
    </row>
    <row r="5024" spans="1:4" x14ac:dyDescent="0.25">
      <c r="A5024" s="947">
        <v>94464</v>
      </c>
      <c r="B5024" s="945" t="s">
        <v>40524</v>
      </c>
      <c r="C5024" s="947" t="s">
        <v>4</v>
      </c>
      <c r="D5024" s="948">
        <v>174.02</v>
      </c>
    </row>
    <row r="5025" spans="1:4" x14ac:dyDescent="0.25">
      <c r="A5025" s="947">
        <v>94605</v>
      </c>
      <c r="B5025" s="945" t="s">
        <v>40528</v>
      </c>
      <c r="C5025" s="947" t="s">
        <v>4</v>
      </c>
      <c r="D5025" s="948">
        <v>669.19</v>
      </c>
    </row>
    <row r="5026" spans="1:4" x14ac:dyDescent="0.25">
      <c r="A5026" s="947">
        <v>94602</v>
      </c>
      <c r="B5026" s="945" t="s">
        <v>40525</v>
      </c>
      <c r="C5026" s="947" t="s">
        <v>4</v>
      </c>
      <c r="D5026" s="948">
        <v>241.03</v>
      </c>
    </row>
    <row r="5027" spans="1:4" x14ac:dyDescent="0.25">
      <c r="A5027" s="947">
        <v>94603</v>
      </c>
      <c r="B5027" s="945" t="s">
        <v>40526</v>
      </c>
      <c r="C5027" s="947" t="s">
        <v>4</v>
      </c>
      <c r="D5027" s="948">
        <v>327.2</v>
      </c>
    </row>
    <row r="5028" spans="1:4" x14ac:dyDescent="0.25">
      <c r="A5028" s="947">
        <v>94604</v>
      </c>
      <c r="B5028" s="945" t="s">
        <v>40527</v>
      </c>
      <c r="C5028" s="947" t="s">
        <v>4</v>
      </c>
      <c r="D5028" s="948">
        <v>463.61</v>
      </c>
    </row>
    <row r="5029" spans="1:4" x14ac:dyDescent="0.25">
      <c r="A5029" s="947">
        <v>94723</v>
      </c>
      <c r="B5029" s="945" t="s">
        <v>40536</v>
      </c>
      <c r="C5029" s="947" t="s">
        <v>4</v>
      </c>
      <c r="D5029" s="948">
        <v>461.38</v>
      </c>
    </row>
    <row r="5030" spans="1:4" x14ac:dyDescent="0.25">
      <c r="A5030" s="947">
        <v>94716</v>
      </c>
      <c r="B5030" s="945" t="s">
        <v>40529</v>
      </c>
      <c r="C5030" s="947" t="s">
        <v>4</v>
      </c>
      <c r="D5030" s="948">
        <v>22.93</v>
      </c>
    </row>
    <row r="5031" spans="1:4" x14ac:dyDescent="0.25">
      <c r="A5031" s="947">
        <v>94717</v>
      </c>
      <c r="B5031" s="945" t="s">
        <v>40530</v>
      </c>
      <c r="C5031" s="947" t="s">
        <v>4</v>
      </c>
      <c r="D5031" s="948">
        <v>38.18</v>
      </c>
    </row>
    <row r="5032" spans="1:4" x14ac:dyDescent="0.25">
      <c r="A5032" s="947">
        <v>94718</v>
      </c>
      <c r="B5032" s="945" t="s">
        <v>40531</v>
      </c>
      <c r="C5032" s="947" t="s">
        <v>4</v>
      </c>
      <c r="D5032" s="948">
        <v>49.86</v>
      </c>
    </row>
    <row r="5033" spans="1:4" x14ac:dyDescent="0.25">
      <c r="A5033" s="947">
        <v>94719</v>
      </c>
      <c r="B5033" s="945" t="s">
        <v>40532</v>
      </c>
      <c r="C5033" s="947" t="s">
        <v>4</v>
      </c>
      <c r="D5033" s="948">
        <v>66.489999999999995</v>
      </c>
    </row>
    <row r="5034" spans="1:4" x14ac:dyDescent="0.25">
      <c r="A5034" s="947">
        <v>94720</v>
      </c>
      <c r="B5034" s="945" t="s">
        <v>40533</v>
      </c>
      <c r="C5034" s="947" t="s">
        <v>4</v>
      </c>
      <c r="D5034" s="948">
        <v>97.36</v>
      </c>
    </row>
    <row r="5035" spans="1:4" x14ac:dyDescent="0.25">
      <c r="A5035" s="947">
        <v>94721</v>
      </c>
      <c r="B5035" s="945" t="s">
        <v>40534</v>
      </c>
      <c r="C5035" s="947" t="s">
        <v>4</v>
      </c>
      <c r="D5035" s="948">
        <v>157.91999999999999</v>
      </c>
    </row>
    <row r="5036" spans="1:4" x14ac:dyDescent="0.25">
      <c r="A5036" s="947">
        <v>94722</v>
      </c>
      <c r="B5036" s="945" t="s">
        <v>40535</v>
      </c>
      <c r="C5036" s="947" t="s">
        <v>4</v>
      </c>
      <c r="D5036" s="948">
        <v>245.85</v>
      </c>
    </row>
    <row r="5037" spans="1:4" x14ac:dyDescent="0.25">
      <c r="A5037" s="947">
        <v>96726</v>
      </c>
      <c r="B5037" s="945" t="s">
        <v>52516</v>
      </c>
      <c r="C5037" s="947" t="s">
        <v>4</v>
      </c>
      <c r="D5037" s="948">
        <v>160.85</v>
      </c>
    </row>
    <row r="5038" spans="1:4" x14ac:dyDescent="0.25">
      <c r="A5038" s="947">
        <v>96735</v>
      </c>
      <c r="B5038" s="945" t="s">
        <v>52517</v>
      </c>
      <c r="C5038" s="947" t="s">
        <v>4</v>
      </c>
      <c r="D5038" s="948">
        <v>297.81</v>
      </c>
    </row>
    <row r="5039" spans="1:4" x14ac:dyDescent="0.25">
      <c r="A5039" s="947">
        <v>96718</v>
      </c>
      <c r="B5039" s="945" t="s">
        <v>52518</v>
      </c>
      <c r="C5039" s="947" t="s">
        <v>4</v>
      </c>
      <c r="D5039" s="948">
        <v>15.12</v>
      </c>
    </row>
    <row r="5040" spans="1:4" x14ac:dyDescent="0.25">
      <c r="A5040" s="947">
        <v>96727</v>
      </c>
      <c r="B5040" s="945" t="s">
        <v>52519</v>
      </c>
      <c r="C5040" s="947" t="s">
        <v>4</v>
      </c>
      <c r="D5040" s="948">
        <v>17.36</v>
      </c>
    </row>
    <row r="5041" spans="1:4" x14ac:dyDescent="0.25">
      <c r="A5041" s="947">
        <v>96719</v>
      </c>
      <c r="B5041" s="945" t="s">
        <v>52520</v>
      </c>
      <c r="C5041" s="947" t="s">
        <v>4</v>
      </c>
      <c r="D5041" s="948">
        <v>19.059999999999999</v>
      </c>
    </row>
    <row r="5042" spans="1:4" x14ac:dyDescent="0.25">
      <c r="A5042" s="947">
        <v>96728</v>
      </c>
      <c r="B5042" s="945" t="s">
        <v>52521</v>
      </c>
      <c r="C5042" s="947" t="s">
        <v>4</v>
      </c>
      <c r="D5042" s="948">
        <v>22.03</v>
      </c>
    </row>
    <row r="5043" spans="1:4" x14ac:dyDescent="0.25">
      <c r="A5043" s="947">
        <v>96720</v>
      </c>
      <c r="B5043" s="945" t="s">
        <v>52522</v>
      </c>
      <c r="C5043" s="947" t="s">
        <v>4</v>
      </c>
      <c r="D5043" s="948">
        <v>17.73</v>
      </c>
    </row>
    <row r="5044" spans="1:4" x14ac:dyDescent="0.25">
      <c r="A5044" s="947">
        <v>96729</v>
      </c>
      <c r="B5044" s="945" t="s">
        <v>52523</v>
      </c>
      <c r="C5044" s="947" t="s">
        <v>4</v>
      </c>
      <c r="D5044" s="948">
        <v>28.15</v>
      </c>
    </row>
    <row r="5045" spans="1:4" x14ac:dyDescent="0.25">
      <c r="A5045" s="947">
        <v>96721</v>
      </c>
      <c r="B5045" s="945" t="s">
        <v>52524</v>
      </c>
      <c r="C5045" s="947" t="s">
        <v>4</v>
      </c>
      <c r="D5045" s="948">
        <v>22.83</v>
      </c>
    </row>
    <row r="5046" spans="1:4" x14ac:dyDescent="0.25">
      <c r="A5046" s="947">
        <v>96730</v>
      </c>
      <c r="B5046" s="945" t="s">
        <v>52525</v>
      </c>
      <c r="C5046" s="947" t="s">
        <v>4</v>
      </c>
      <c r="D5046" s="948">
        <v>38.46</v>
      </c>
    </row>
    <row r="5047" spans="1:4" x14ac:dyDescent="0.25">
      <c r="A5047" s="947">
        <v>96722</v>
      </c>
      <c r="B5047" s="945" t="s">
        <v>52526</v>
      </c>
      <c r="C5047" s="947" t="s">
        <v>4</v>
      </c>
      <c r="D5047" s="948">
        <v>34.36</v>
      </c>
    </row>
    <row r="5048" spans="1:4" x14ac:dyDescent="0.25">
      <c r="A5048" s="947">
        <v>96731</v>
      </c>
      <c r="B5048" s="945" t="s">
        <v>52527</v>
      </c>
      <c r="C5048" s="947" t="s">
        <v>4</v>
      </c>
      <c r="D5048" s="948">
        <v>57.4</v>
      </c>
    </row>
    <row r="5049" spans="1:4" x14ac:dyDescent="0.25">
      <c r="A5049" s="947">
        <v>96723</v>
      </c>
      <c r="B5049" s="945" t="s">
        <v>52528</v>
      </c>
      <c r="C5049" s="947" t="s">
        <v>4</v>
      </c>
      <c r="D5049" s="948">
        <v>52.73</v>
      </c>
    </row>
    <row r="5050" spans="1:4" x14ac:dyDescent="0.25">
      <c r="A5050" s="947">
        <v>96732</v>
      </c>
      <c r="B5050" s="945" t="s">
        <v>52529</v>
      </c>
      <c r="C5050" s="947" t="s">
        <v>4</v>
      </c>
      <c r="D5050" s="948">
        <v>95.42</v>
      </c>
    </row>
    <row r="5051" spans="1:4" x14ac:dyDescent="0.25">
      <c r="A5051" s="947">
        <v>96724</v>
      </c>
      <c r="B5051" s="945" t="s">
        <v>52530</v>
      </c>
      <c r="C5051" s="947" t="s">
        <v>4</v>
      </c>
      <c r="D5051" s="948">
        <v>67.67</v>
      </c>
    </row>
    <row r="5052" spans="1:4" x14ac:dyDescent="0.25">
      <c r="A5052" s="947">
        <v>96733</v>
      </c>
      <c r="B5052" s="945" t="s">
        <v>52531</v>
      </c>
      <c r="C5052" s="947" t="s">
        <v>4</v>
      </c>
      <c r="D5052" s="948">
        <v>129.66</v>
      </c>
    </row>
    <row r="5053" spans="1:4" x14ac:dyDescent="0.25">
      <c r="A5053" s="947">
        <v>96725</v>
      </c>
      <c r="B5053" s="945" t="s">
        <v>52532</v>
      </c>
      <c r="C5053" s="947" t="s">
        <v>4</v>
      </c>
      <c r="D5053" s="948">
        <v>109.19</v>
      </c>
    </row>
    <row r="5054" spans="1:4" x14ac:dyDescent="0.25">
      <c r="A5054" s="947">
        <v>96734</v>
      </c>
      <c r="B5054" s="945" t="s">
        <v>52533</v>
      </c>
      <c r="C5054" s="947" t="s">
        <v>4</v>
      </c>
      <c r="D5054" s="948">
        <v>214.07</v>
      </c>
    </row>
    <row r="5055" spans="1:4" x14ac:dyDescent="0.25">
      <c r="A5055" s="947">
        <v>94648</v>
      </c>
      <c r="B5055" s="945" t="s">
        <v>52534</v>
      </c>
      <c r="C5055" s="947" t="s">
        <v>4</v>
      </c>
      <c r="D5055" s="948">
        <v>7.7</v>
      </c>
    </row>
    <row r="5056" spans="1:4" x14ac:dyDescent="0.25">
      <c r="A5056" s="947">
        <v>94655</v>
      </c>
      <c r="B5056" s="945" t="s">
        <v>49208</v>
      </c>
      <c r="C5056" s="947" t="s">
        <v>4</v>
      </c>
      <c r="D5056" s="948">
        <v>131.28</v>
      </c>
    </row>
    <row r="5057" spans="1:4" x14ac:dyDescent="0.25">
      <c r="A5057" s="947">
        <v>94649</v>
      </c>
      <c r="B5057" s="945" t="s">
        <v>49202</v>
      </c>
      <c r="C5057" s="947" t="s">
        <v>4</v>
      </c>
      <c r="D5057" s="948">
        <v>13.94</v>
      </c>
    </row>
    <row r="5058" spans="1:4" x14ac:dyDescent="0.25">
      <c r="A5058" s="947">
        <v>94650</v>
      </c>
      <c r="B5058" s="945" t="s">
        <v>49203</v>
      </c>
      <c r="C5058" s="947" t="s">
        <v>4</v>
      </c>
      <c r="D5058" s="948">
        <v>20.93</v>
      </c>
    </row>
    <row r="5059" spans="1:4" x14ac:dyDescent="0.25">
      <c r="A5059" s="947">
        <v>94651</v>
      </c>
      <c r="B5059" s="945" t="s">
        <v>49204</v>
      </c>
      <c r="C5059" s="947" t="s">
        <v>4</v>
      </c>
      <c r="D5059" s="948">
        <v>24.6</v>
      </c>
    </row>
    <row r="5060" spans="1:4" x14ac:dyDescent="0.25">
      <c r="A5060" s="947">
        <v>94652</v>
      </c>
      <c r="B5060" s="945" t="s">
        <v>49205</v>
      </c>
      <c r="C5060" s="947" t="s">
        <v>4</v>
      </c>
      <c r="D5060" s="948">
        <v>38.17</v>
      </c>
    </row>
    <row r="5061" spans="1:4" x14ac:dyDescent="0.25">
      <c r="A5061" s="947">
        <v>94653</v>
      </c>
      <c r="B5061" s="945" t="s">
        <v>49206</v>
      </c>
      <c r="C5061" s="947" t="s">
        <v>4</v>
      </c>
      <c r="D5061" s="948">
        <v>61.36</v>
      </c>
    </row>
    <row r="5062" spans="1:4" x14ac:dyDescent="0.25">
      <c r="A5062" s="947">
        <v>94654</v>
      </c>
      <c r="B5062" s="945" t="s">
        <v>49207</v>
      </c>
      <c r="C5062" s="947" t="s">
        <v>4</v>
      </c>
      <c r="D5062" s="948">
        <v>83.25</v>
      </c>
    </row>
    <row r="5063" spans="1:4" x14ac:dyDescent="0.25">
      <c r="A5063" s="947">
        <v>94689</v>
      </c>
      <c r="B5063" s="945" t="s">
        <v>52535</v>
      </c>
      <c r="C5063" s="947" t="s">
        <v>5</v>
      </c>
      <c r="D5063" s="948">
        <v>10.83</v>
      </c>
    </row>
    <row r="5064" spans="1:4" x14ac:dyDescent="0.25">
      <c r="A5064" s="947">
        <v>94702</v>
      </c>
      <c r="B5064" s="945" t="s">
        <v>40627</v>
      </c>
      <c r="C5064" s="947" t="s">
        <v>5</v>
      </c>
      <c r="D5064" s="948">
        <v>199.97</v>
      </c>
    </row>
    <row r="5065" spans="1:4" x14ac:dyDescent="0.25">
      <c r="A5065" s="947">
        <v>94691</v>
      </c>
      <c r="B5065" s="945" t="s">
        <v>52536</v>
      </c>
      <c r="C5065" s="947" t="s">
        <v>5</v>
      </c>
      <c r="D5065" s="948">
        <v>15.27</v>
      </c>
    </row>
    <row r="5066" spans="1:4" x14ac:dyDescent="0.25">
      <c r="A5066" s="947">
        <v>94693</v>
      </c>
      <c r="B5066" s="945" t="s">
        <v>40618</v>
      </c>
      <c r="C5066" s="947" t="s">
        <v>5</v>
      </c>
      <c r="D5066" s="948">
        <v>20.02</v>
      </c>
    </row>
    <row r="5067" spans="1:4" x14ac:dyDescent="0.25">
      <c r="A5067" s="947">
        <v>94695</v>
      </c>
      <c r="B5067" s="945" t="s">
        <v>40620</v>
      </c>
      <c r="C5067" s="947" t="s">
        <v>5</v>
      </c>
      <c r="D5067" s="948">
        <v>34.26</v>
      </c>
    </row>
    <row r="5068" spans="1:4" x14ac:dyDescent="0.25">
      <c r="A5068" s="947">
        <v>94698</v>
      </c>
      <c r="B5068" s="945" t="s">
        <v>40623</v>
      </c>
      <c r="C5068" s="947" t="s">
        <v>5</v>
      </c>
      <c r="D5068" s="948">
        <v>72.75</v>
      </c>
    </row>
    <row r="5069" spans="1:4" x14ac:dyDescent="0.25">
      <c r="A5069" s="947">
        <v>94700</v>
      </c>
      <c r="B5069" s="945" t="s">
        <v>40625</v>
      </c>
      <c r="C5069" s="947" t="s">
        <v>5</v>
      </c>
      <c r="D5069" s="948">
        <v>138.63999999999999</v>
      </c>
    </row>
    <row r="5070" spans="1:4" x14ac:dyDescent="0.25">
      <c r="A5070" s="947">
        <v>94477</v>
      </c>
      <c r="B5070" s="945" t="s">
        <v>40571</v>
      </c>
      <c r="C5070" s="947" t="s">
        <v>5</v>
      </c>
      <c r="D5070" s="948">
        <v>117.76</v>
      </c>
    </row>
    <row r="5071" spans="1:4" x14ac:dyDescent="0.25">
      <c r="A5071" s="947">
        <v>94478</v>
      </c>
      <c r="B5071" s="945" t="s">
        <v>40572</v>
      </c>
      <c r="C5071" s="947" t="s">
        <v>5</v>
      </c>
      <c r="D5071" s="948">
        <v>191.78</v>
      </c>
    </row>
    <row r="5072" spans="1:4" x14ac:dyDescent="0.25">
      <c r="A5072" s="947">
        <v>94479</v>
      </c>
      <c r="B5072" s="945" t="s">
        <v>40573</v>
      </c>
      <c r="C5072" s="947" t="s">
        <v>5</v>
      </c>
      <c r="D5072" s="948">
        <v>248.71</v>
      </c>
    </row>
    <row r="5073" spans="1:4" x14ac:dyDescent="0.25">
      <c r="A5073" s="947">
        <v>96764</v>
      </c>
      <c r="B5073" s="945" t="s">
        <v>40701</v>
      </c>
      <c r="C5073" s="947" t="s">
        <v>5</v>
      </c>
      <c r="D5073" s="948">
        <v>297.95999999999998</v>
      </c>
    </row>
    <row r="5074" spans="1:4" x14ac:dyDescent="0.25">
      <c r="A5074" s="947">
        <v>105164</v>
      </c>
      <c r="B5074" s="945" t="s">
        <v>40745</v>
      </c>
      <c r="C5074" s="947" t="s">
        <v>5</v>
      </c>
      <c r="D5074" s="948">
        <v>12.6</v>
      </c>
    </row>
    <row r="5075" spans="1:4" x14ac:dyDescent="0.25">
      <c r="A5075" s="947">
        <v>105165</v>
      </c>
      <c r="B5075" s="945" t="s">
        <v>40746</v>
      </c>
      <c r="C5075" s="947" t="s">
        <v>5</v>
      </c>
      <c r="D5075" s="948">
        <v>13.04</v>
      </c>
    </row>
    <row r="5076" spans="1:4" x14ac:dyDescent="0.25">
      <c r="A5076" s="947">
        <v>96758</v>
      </c>
      <c r="B5076" s="945" t="s">
        <v>40695</v>
      </c>
      <c r="C5076" s="947" t="s">
        <v>5</v>
      </c>
      <c r="D5076" s="948">
        <v>18.920000000000002</v>
      </c>
    </row>
    <row r="5077" spans="1:4" x14ac:dyDescent="0.25">
      <c r="A5077" s="947">
        <v>96759</v>
      </c>
      <c r="B5077" s="945" t="s">
        <v>40696</v>
      </c>
      <c r="C5077" s="947" t="s">
        <v>5</v>
      </c>
      <c r="D5077" s="948">
        <v>27.13</v>
      </c>
    </row>
    <row r="5078" spans="1:4" x14ac:dyDescent="0.25">
      <c r="A5078" s="947">
        <v>96760</v>
      </c>
      <c r="B5078" s="945" t="s">
        <v>40697</v>
      </c>
      <c r="C5078" s="947" t="s">
        <v>5</v>
      </c>
      <c r="D5078" s="948">
        <v>42.79</v>
      </c>
    </row>
    <row r="5079" spans="1:4" x14ac:dyDescent="0.25">
      <c r="A5079" s="947">
        <v>96761</v>
      </c>
      <c r="B5079" s="945" t="s">
        <v>40698</v>
      </c>
      <c r="C5079" s="947" t="s">
        <v>5</v>
      </c>
      <c r="D5079" s="948">
        <v>63.06</v>
      </c>
    </row>
    <row r="5080" spans="1:4" x14ac:dyDescent="0.25">
      <c r="A5080" s="947">
        <v>96762</v>
      </c>
      <c r="B5080" s="945" t="s">
        <v>40699</v>
      </c>
      <c r="C5080" s="947" t="s">
        <v>5</v>
      </c>
      <c r="D5080" s="948">
        <v>114.94</v>
      </c>
    </row>
    <row r="5081" spans="1:4" x14ac:dyDescent="0.25">
      <c r="A5081" s="947">
        <v>96763</v>
      </c>
      <c r="B5081" s="945" t="s">
        <v>40700</v>
      </c>
      <c r="C5081" s="947" t="s">
        <v>5</v>
      </c>
      <c r="D5081" s="948">
        <v>153.86000000000001</v>
      </c>
    </row>
    <row r="5082" spans="1:4" x14ac:dyDescent="0.25">
      <c r="A5082" s="947">
        <v>94688</v>
      </c>
      <c r="B5082" s="945" t="s">
        <v>52537</v>
      </c>
      <c r="C5082" s="947" t="s">
        <v>5</v>
      </c>
      <c r="D5082" s="948">
        <v>8.18</v>
      </c>
    </row>
    <row r="5083" spans="1:4" x14ac:dyDescent="0.25">
      <c r="A5083" s="947">
        <v>94701</v>
      </c>
      <c r="B5083" s="945" t="s">
        <v>40626</v>
      </c>
      <c r="C5083" s="947" t="s">
        <v>5</v>
      </c>
      <c r="D5083" s="948">
        <v>240.59</v>
      </c>
    </row>
    <row r="5084" spans="1:4" x14ac:dyDescent="0.25">
      <c r="A5084" s="947">
        <v>94690</v>
      </c>
      <c r="B5084" s="945" t="s">
        <v>40616</v>
      </c>
      <c r="C5084" s="947" t="s">
        <v>5</v>
      </c>
      <c r="D5084" s="948">
        <v>13.05</v>
      </c>
    </row>
    <row r="5085" spans="1:4" x14ac:dyDescent="0.25">
      <c r="A5085" s="947">
        <v>94692</v>
      </c>
      <c r="B5085" s="945" t="s">
        <v>40617</v>
      </c>
      <c r="C5085" s="947" t="s">
        <v>5</v>
      </c>
      <c r="D5085" s="948">
        <v>21.65</v>
      </c>
    </row>
    <row r="5086" spans="1:4" x14ac:dyDescent="0.25">
      <c r="A5086" s="947">
        <v>94694</v>
      </c>
      <c r="B5086" s="945" t="s">
        <v>40619</v>
      </c>
      <c r="C5086" s="947" t="s">
        <v>5</v>
      </c>
      <c r="D5086" s="948">
        <v>27.15</v>
      </c>
    </row>
    <row r="5087" spans="1:4" x14ac:dyDescent="0.25">
      <c r="A5087" s="947">
        <v>94696</v>
      </c>
      <c r="B5087" s="945" t="s">
        <v>40621</v>
      </c>
      <c r="C5087" s="947" t="s">
        <v>5</v>
      </c>
      <c r="D5087" s="948">
        <v>55.25</v>
      </c>
    </row>
    <row r="5088" spans="1:4" x14ac:dyDescent="0.25">
      <c r="A5088" s="947">
        <v>94697</v>
      </c>
      <c r="B5088" s="945" t="s">
        <v>40622</v>
      </c>
      <c r="C5088" s="947" t="s">
        <v>5</v>
      </c>
      <c r="D5088" s="948">
        <v>93.83</v>
      </c>
    </row>
    <row r="5089" spans="1:4" x14ac:dyDescent="0.25">
      <c r="A5089" s="947">
        <v>94699</v>
      </c>
      <c r="B5089" s="945" t="s">
        <v>40624</v>
      </c>
      <c r="C5089" s="947" t="s">
        <v>5</v>
      </c>
      <c r="D5089" s="948">
        <v>123.98</v>
      </c>
    </row>
    <row r="5090" spans="1:4" x14ac:dyDescent="0.25">
      <c r="A5090" s="947">
        <v>105167</v>
      </c>
      <c r="B5090" s="945" t="s">
        <v>40748</v>
      </c>
      <c r="C5090" s="947" t="s">
        <v>5</v>
      </c>
      <c r="D5090" s="948">
        <v>224.78</v>
      </c>
    </row>
    <row r="5091" spans="1:4" x14ac:dyDescent="0.25">
      <c r="A5091" s="947">
        <v>105168</v>
      </c>
      <c r="B5091" s="945" t="s">
        <v>51150</v>
      </c>
      <c r="C5091" s="947" t="s">
        <v>5</v>
      </c>
      <c r="D5091" s="948">
        <v>0</v>
      </c>
    </row>
    <row r="5092" spans="1:4" x14ac:dyDescent="0.25">
      <c r="A5092" s="947">
        <v>105171</v>
      </c>
      <c r="B5092" s="945" t="s">
        <v>51151</v>
      </c>
      <c r="C5092" s="947" t="s">
        <v>5</v>
      </c>
      <c r="D5092" s="948">
        <v>0</v>
      </c>
    </row>
    <row r="5093" spans="1:4" x14ac:dyDescent="0.25">
      <c r="A5093" s="947">
        <v>105191</v>
      </c>
      <c r="B5093" s="945" t="s">
        <v>51152</v>
      </c>
      <c r="C5093" s="947" t="s">
        <v>5</v>
      </c>
      <c r="D5093" s="948">
        <v>0</v>
      </c>
    </row>
    <row r="5094" spans="1:4" x14ac:dyDescent="0.25">
      <c r="A5094" s="947">
        <v>105192</v>
      </c>
      <c r="B5094" s="945" t="s">
        <v>51153</v>
      </c>
      <c r="C5094" s="947" t="s">
        <v>5</v>
      </c>
      <c r="D5094" s="948">
        <v>0</v>
      </c>
    </row>
    <row r="5095" spans="1:4" x14ac:dyDescent="0.25">
      <c r="A5095" s="947">
        <v>96809</v>
      </c>
      <c r="B5095" s="945" t="s">
        <v>29449</v>
      </c>
      <c r="C5095" s="947" t="s">
        <v>5</v>
      </c>
      <c r="D5095" s="948">
        <v>21.63</v>
      </c>
    </row>
    <row r="5096" spans="1:4" x14ac:dyDescent="0.25">
      <c r="A5096" s="947">
        <v>96812</v>
      </c>
      <c r="B5096" s="945" t="s">
        <v>29452</v>
      </c>
      <c r="C5096" s="947" t="s">
        <v>5</v>
      </c>
      <c r="D5096" s="948">
        <v>22.62</v>
      </c>
    </row>
    <row r="5097" spans="1:4" x14ac:dyDescent="0.25">
      <c r="A5097" s="947">
        <v>96813</v>
      </c>
      <c r="B5097" s="945" t="s">
        <v>29453</v>
      </c>
      <c r="C5097" s="947" t="s">
        <v>5</v>
      </c>
      <c r="D5097" s="948">
        <v>25.71</v>
      </c>
    </row>
    <row r="5098" spans="1:4" x14ac:dyDescent="0.25">
      <c r="A5098" s="947">
        <v>96817</v>
      </c>
      <c r="B5098" s="945" t="s">
        <v>29457</v>
      </c>
      <c r="C5098" s="947" t="s">
        <v>5</v>
      </c>
      <c r="D5098" s="948">
        <v>37.869999999999997</v>
      </c>
    </row>
    <row r="5099" spans="1:4" x14ac:dyDescent="0.25">
      <c r="A5099" s="947">
        <v>96816</v>
      </c>
      <c r="B5099" s="945" t="s">
        <v>29456</v>
      </c>
      <c r="C5099" s="947" t="s">
        <v>5</v>
      </c>
      <c r="D5099" s="948">
        <v>28.88</v>
      </c>
    </row>
    <row r="5100" spans="1:4" x14ac:dyDescent="0.25">
      <c r="A5100" s="947">
        <v>96821</v>
      </c>
      <c r="B5100" s="945" t="s">
        <v>29461</v>
      </c>
      <c r="C5100" s="947" t="s">
        <v>5</v>
      </c>
      <c r="D5100" s="948">
        <v>42.06</v>
      </c>
    </row>
    <row r="5101" spans="1:4" x14ac:dyDescent="0.25">
      <c r="A5101" s="947">
        <v>96824</v>
      </c>
      <c r="B5101" s="945" t="s">
        <v>29464</v>
      </c>
      <c r="C5101" s="947" t="s">
        <v>5</v>
      </c>
      <c r="D5101" s="948">
        <v>20.16</v>
      </c>
    </row>
    <row r="5102" spans="1:4" x14ac:dyDescent="0.25">
      <c r="A5102" s="947">
        <v>96827</v>
      </c>
      <c r="B5102" s="945" t="s">
        <v>29466</v>
      </c>
      <c r="C5102" s="947" t="s">
        <v>5</v>
      </c>
      <c r="D5102" s="948">
        <v>21.9</v>
      </c>
    </row>
    <row r="5103" spans="1:4" x14ac:dyDescent="0.25">
      <c r="A5103" s="947">
        <v>96828</v>
      </c>
      <c r="B5103" s="945" t="s">
        <v>29467</v>
      </c>
      <c r="C5103" s="947" t="s">
        <v>5</v>
      </c>
      <c r="D5103" s="948">
        <v>26.77</v>
      </c>
    </row>
    <row r="5104" spans="1:4" x14ac:dyDescent="0.25">
      <c r="A5104" s="947">
        <v>96832</v>
      </c>
      <c r="B5104" s="945" t="s">
        <v>29470</v>
      </c>
      <c r="C5104" s="947" t="s">
        <v>5</v>
      </c>
      <c r="D5104" s="948">
        <v>33.14</v>
      </c>
    </row>
    <row r="5105" spans="1:4" x14ac:dyDescent="0.25">
      <c r="A5105" s="947">
        <v>104525</v>
      </c>
      <c r="B5105" s="945" t="s">
        <v>51154</v>
      </c>
      <c r="C5105" s="947" t="s">
        <v>5</v>
      </c>
      <c r="D5105" s="948">
        <v>0</v>
      </c>
    </row>
    <row r="5106" spans="1:4" x14ac:dyDescent="0.25">
      <c r="A5106" s="947">
        <v>104563</v>
      </c>
      <c r="B5106" s="945" t="s">
        <v>51155</v>
      </c>
      <c r="C5106" s="947" t="s">
        <v>5</v>
      </c>
      <c r="D5106" s="948">
        <v>0</v>
      </c>
    </row>
    <row r="5107" spans="1:4" x14ac:dyDescent="0.25">
      <c r="A5107" s="947">
        <v>104531</v>
      </c>
      <c r="B5107" s="945" t="s">
        <v>51156</v>
      </c>
      <c r="C5107" s="947" t="s">
        <v>5</v>
      </c>
      <c r="D5107" s="948">
        <v>0</v>
      </c>
    </row>
    <row r="5108" spans="1:4" x14ac:dyDescent="0.25">
      <c r="A5108" s="947">
        <v>104527</v>
      </c>
      <c r="B5108" s="945" t="s">
        <v>51157</v>
      </c>
      <c r="C5108" s="947" t="s">
        <v>5</v>
      </c>
      <c r="D5108" s="948">
        <v>0</v>
      </c>
    </row>
    <row r="5109" spans="1:4" x14ac:dyDescent="0.25">
      <c r="A5109" s="947">
        <v>104529</v>
      </c>
      <c r="B5109" s="945" t="s">
        <v>51158</v>
      </c>
      <c r="C5109" s="947" t="s">
        <v>5</v>
      </c>
      <c r="D5109" s="948">
        <v>0</v>
      </c>
    </row>
    <row r="5110" spans="1:4" x14ac:dyDescent="0.25">
      <c r="A5110" s="947">
        <v>104564</v>
      </c>
      <c r="B5110" s="945" t="s">
        <v>51159</v>
      </c>
      <c r="C5110" s="947" t="s">
        <v>5</v>
      </c>
      <c r="D5110" s="948">
        <v>0</v>
      </c>
    </row>
    <row r="5111" spans="1:4" x14ac:dyDescent="0.25">
      <c r="A5111" s="947">
        <v>104533</v>
      </c>
      <c r="B5111" s="945" t="s">
        <v>51160</v>
      </c>
      <c r="C5111" s="947" t="s">
        <v>5</v>
      </c>
      <c r="D5111" s="948">
        <v>0</v>
      </c>
    </row>
    <row r="5112" spans="1:4" x14ac:dyDescent="0.25">
      <c r="A5112" s="947">
        <v>104535</v>
      </c>
      <c r="B5112" s="945" t="s">
        <v>51161</v>
      </c>
      <c r="C5112" s="947" t="s">
        <v>5</v>
      </c>
      <c r="D5112" s="948">
        <v>0</v>
      </c>
    </row>
    <row r="5113" spans="1:4" x14ac:dyDescent="0.25">
      <c r="A5113" s="947">
        <v>96810</v>
      </c>
      <c r="B5113" s="945" t="s">
        <v>29450</v>
      </c>
      <c r="C5113" s="947" t="s">
        <v>5</v>
      </c>
      <c r="D5113" s="948">
        <v>23.57</v>
      </c>
    </row>
    <row r="5114" spans="1:4" x14ac:dyDescent="0.25">
      <c r="A5114" s="947">
        <v>104524</v>
      </c>
      <c r="B5114" s="945" t="s">
        <v>51162</v>
      </c>
      <c r="C5114" s="947" t="s">
        <v>5</v>
      </c>
      <c r="D5114" s="948">
        <v>0</v>
      </c>
    </row>
    <row r="5115" spans="1:4" x14ac:dyDescent="0.25">
      <c r="A5115" s="947">
        <v>104530</v>
      </c>
      <c r="B5115" s="945" t="s">
        <v>51163</v>
      </c>
      <c r="C5115" s="947" t="s">
        <v>5</v>
      </c>
      <c r="D5115" s="948">
        <v>0</v>
      </c>
    </row>
    <row r="5116" spans="1:4" x14ac:dyDescent="0.25">
      <c r="A5116" s="947">
        <v>104526</v>
      </c>
      <c r="B5116" s="945" t="s">
        <v>51164</v>
      </c>
      <c r="C5116" s="947" t="s">
        <v>5</v>
      </c>
      <c r="D5116" s="948">
        <v>0</v>
      </c>
    </row>
    <row r="5117" spans="1:4" x14ac:dyDescent="0.25">
      <c r="A5117" s="947">
        <v>104528</v>
      </c>
      <c r="B5117" s="945" t="s">
        <v>51165</v>
      </c>
      <c r="C5117" s="947" t="s">
        <v>5</v>
      </c>
      <c r="D5117" s="948">
        <v>0</v>
      </c>
    </row>
    <row r="5118" spans="1:4" x14ac:dyDescent="0.25">
      <c r="A5118" s="947">
        <v>104532</v>
      </c>
      <c r="B5118" s="945" t="s">
        <v>51166</v>
      </c>
      <c r="C5118" s="947" t="s">
        <v>5</v>
      </c>
      <c r="D5118" s="948">
        <v>0</v>
      </c>
    </row>
    <row r="5119" spans="1:4" x14ac:dyDescent="0.25">
      <c r="A5119" s="947">
        <v>104534</v>
      </c>
      <c r="B5119" s="945" t="s">
        <v>51167</v>
      </c>
      <c r="C5119" s="947" t="s">
        <v>5</v>
      </c>
      <c r="D5119" s="948">
        <v>0</v>
      </c>
    </row>
    <row r="5120" spans="1:4" x14ac:dyDescent="0.25">
      <c r="A5120" s="947">
        <v>96873</v>
      </c>
      <c r="B5120" s="945" t="s">
        <v>29504</v>
      </c>
      <c r="C5120" s="947" t="s">
        <v>5</v>
      </c>
      <c r="D5120" s="948">
        <v>70.61</v>
      </c>
    </row>
    <row r="5121" spans="1:4" x14ac:dyDescent="0.25">
      <c r="A5121" s="947">
        <v>96872</v>
      </c>
      <c r="B5121" s="945" t="s">
        <v>29503</v>
      </c>
      <c r="C5121" s="947" t="s">
        <v>5</v>
      </c>
      <c r="D5121" s="948">
        <v>53.79</v>
      </c>
    </row>
    <row r="5122" spans="1:4" x14ac:dyDescent="0.25">
      <c r="A5122" s="947">
        <v>96876</v>
      </c>
      <c r="B5122" s="945" t="s">
        <v>29507</v>
      </c>
      <c r="C5122" s="947" t="s">
        <v>5</v>
      </c>
      <c r="D5122" s="948">
        <v>187.67</v>
      </c>
    </row>
    <row r="5123" spans="1:4" x14ac:dyDescent="0.25">
      <c r="A5123" s="947">
        <v>96878</v>
      </c>
      <c r="B5123" s="945" t="s">
        <v>29508</v>
      </c>
      <c r="C5123" s="947" t="s">
        <v>5</v>
      </c>
      <c r="D5123" s="948">
        <v>210.36</v>
      </c>
    </row>
    <row r="5124" spans="1:4" x14ac:dyDescent="0.25">
      <c r="A5124" s="947">
        <v>96875</v>
      </c>
      <c r="B5124" s="945" t="s">
        <v>29506</v>
      </c>
      <c r="C5124" s="947" t="s">
        <v>5</v>
      </c>
      <c r="D5124" s="948">
        <v>84.39</v>
      </c>
    </row>
    <row r="5125" spans="1:4" x14ac:dyDescent="0.25">
      <c r="A5125" s="947">
        <v>96874</v>
      </c>
      <c r="B5125" s="945" t="s">
        <v>29505</v>
      </c>
      <c r="C5125" s="947" t="s">
        <v>5</v>
      </c>
      <c r="D5125" s="948">
        <v>65.239999999999995</v>
      </c>
    </row>
    <row r="5126" spans="1:4" x14ac:dyDescent="0.25">
      <c r="A5126" s="947">
        <v>96879</v>
      </c>
      <c r="B5126" s="945" t="s">
        <v>29509</v>
      </c>
      <c r="C5126" s="947" t="s">
        <v>5</v>
      </c>
      <c r="D5126" s="948">
        <v>204.19</v>
      </c>
    </row>
    <row r="5127" spans="1:4" x14ac:dyDescent="0.25">
      <c r="A5127" s="947">
        <v>96881</v>
      </c>
      <c r="B5127" s="945" t="s">
        <v>29510</v>
      </c>
      <c r="C5127" s="947" t="s">
        <v>5</v>
      </c>
      <c r="D5127" s="948">
        <v>241.55</v>
      </c>
    </row>
    <row r="5128" spans="1:4" x14ac:dyDescent="0.25">
      <c r="A5128" s="947">
        <v>96837</v>
      </c>
      <c r="B5128" s="945" t="s">
        <v>29474</v>
      </c>
      <c r="C5128" s="947" t="s">
        <v>5</v>
      </c>
      <c r="D5128" s="948">
        <v>24.14</v>
      </c>
    </row>
    <row r="5129" spans="1:4" x14ac:dyDescent="0.25">
      <c r="A5129" s="947">
        <v>96840</v>
      </c>
      <c r="B5129" s="945" t="s">
        <v>29477</v>
      </c>
      <c r="C5129" s="947" t="s">
        <v>5</v>
      </c>
      <c r="D5129" s="948">
        <v>29.07</v>
      </c>
    </row>
    <row r="5130" spans="1:4" x14ac:dyDescent="0.25">
      <c r="A5130" s="947">
        <v>96845</v>
      </c>
      <c r="B5130" s="945" t="s">
        <v>29482</v>
      </c>
      <c r="C5130" s="947" t="s">
        <v>5</v>
      </c>
      <c r="D5130" s="948">
        <v>44.54</v>
      </c>
    </row>
    <row r="5131" spans="1:4" x14ac:dyDescent="0.25">
      <c r="A5131" s="947">
        <v>96848</v>
      </c>
      <c r="B5131" s="945" t="s">
        <v>29485</v>
      </c>
      <c r="C5131" s="947" t="s">
        <v>5</v>
      </c>
      <c r="D5131" s="948">
        <v>58.75</v>
      </c>
    </row>
    <row r="5132" spans="1:4" x14ac:dyDescent="0.25">
      <c r="A5132" s="947">
        <v>96849</v>
      </c>
      <c r="B5132" s="945" t="s">
        <v>29486</v>
      </c>
      <c r="C5132" s="947" t="s">
        <v>5</v>
      </c>
      <c r="D5132" s="948">
        <v>18.97</v>
      </c>
    </row>
    <row r="5133" spans="1:4" x14ac:dyDescent="0.25">
      <c r="A5133" s="947">
        <v>96852</v>
      </c>
      <c r="B5133" s="945" t="s">
        <v>29488</v>
      </c>
      <c r="C5133" s="947" t="s">
        <v>5</v>
      </c>
      <c r="D5133" s="948">
        <v>23.98</v>
      </c>
    </row>
    <row r="5134" spans="1:4" x14ac:dyDescent="0.25">
      <c r="A5134" s="947">
        <v>96855</v>
      </c>
      <c r="B5134" s="945" t="s">
        <v>29491</v>
      </c>
      <c r="C5134" s="947" t="s">
        <v>5</v>
      </c>
      <c r="D5134" s="948">
        <v>36.78</v>
      </c>
    </row>
    <row r="5135" spans="1:4" x14ac:dyDescent="0.25">
      <c r="A5135" s="947">
        <v>96838</v>
      </c>
      <c r="B5135" s="945" t="s">
        <v>29475</v>
      </c>
      <c r="C5135" s="947" t="s">
        <v>5</v>
      </c>
      <c r="D5135" s="948">
        <v>29.41</v>
      </c>
    </row>
    <row r="5136" spans="1:4" x14ac:dyDescent="0.25">
      <c r="A5136" s="947">
        <v>96841</v>
      </c>
      <c r="B5136" s="945" t="s">
        <v>29478</v>
      </c>
      <c r="C5136" s="947" t="s">
        <v>5</v>
      </c>
      <c r="D5136" s="948">
        <v>32.51</v>
      </c>
    </row>
    <row r="5137" spans="1:4" x14ac:dyDescent="0.25">
      <c r="A5137" s="947">
        <v>96842</v>
      </c>
      <c r="B5137" s="945" t="s">
        <v>29479</v>
      </c>
      <c r="C5137" s="947" t="s">
        <v>5</v>
      </c>
      <c r="D5137" s="948">
        <v>37.090000000000003</v>
      </c>
    </row>
    <row r="5138" spans="1:4" x14ac:dyDescent="0.25">
      <c r="A5138" s="947">
        <v>96846</v>
      </c>
      <c r="B5138" s="945" t="s">
        <v>29483</v>
      </c>
      <c r="C5138" s="947" t="s">
        <v>5</v>
      </c>
      <c r="D5138" s="948">
        <v>42.84</v>
      </c>
    </row>
    <row r="5139" spans="1:4" x14ac:dyDescent="0.25">
      <c r="A5139" s="947">
        <v>96850</v>
      </c>
      <c r="B5139" s="945" t="s">
        <v>29487</v>
      </c>
      <c r="C5139" s="947" t="s">
        <v>5</v>
      </c>
      <c r="D5139" s="948">
        <v>27.27</v>
      </c>
    </row>
    <row r="5140" spans="1:4" x14ac:dyDescent="0.25">
      <c r="A5140" s="947">
        <v>96853</v>
      </c>
      <c r="B5140" s="945" t="s">
        <v>29489</v>
      </c>
      <c r="C5140" s="947" t="s">
        <v>5</v>
      </c>
      <c r="D5140" s="948">
        <v>29.23</v>
      </c>
    </row>
    <row r="5141" spans="1:4" x14ac:dyDescent="0.25">
      <c r="A5141" s="947">
        <v>96854</v>
      </c>
      <c r="B5141" s="945" t="s">
        <v>29490</v>
      </c>
      <c r="C5141" s="947" t="s">
        <v>5</v>
      </c>
      <c r="D5141" s="948">
        <v>35.65</v>
      </c>
    </row>
    <row r="5142" spans="1:4" x14ac:dyDescent="0.25">
      <c r="A5142" s="947">
        <v>104571</v>
      </c>
      <c r="B5142" s="945" t="s">
        <v>51168</v>
      </c>
      <c r="C5142" s="947" t="s">
        <v>5</v>
      </c>
      <c r="D5142" s="948">
        <v>0</v>
      </c>
    </row>
    <row r="5143" spans="1:4" x14ac:dyDescent="0.25">
      <c r="A5143" s="947">
        <v>96856</v>
      </c>
      <c r="B5143" s="945" t="s">
        <v>29492</v>
      </c>
      <c r="C5143" s="947" t="s">
        <v>5</v>
      </c>
      <c r="D5143" s="948">
        <v>40.11</v>
      </c>
    </row>
    <row r="5144" spans="1:4" x14ac:dyDescent="0.25">
      <c r="A5144" s="947">
        <v>104566</v>
      </c>
      <c r="B5144" s="945" t="s">
        <v>51169</v>
      </c>
      <c r="C5144" s="947" t="s">
        <v>5</v>
      </c>
      <c r="D5144" s="948">
        <v>0</v>
      </c>
    </row>
    <row r="5145" spans="1:4" x14ac:dyDescent="0.25">
      <c r="A5145" s="947">
        <v>104536</v>
      </c>
      <c r="B5145" s="945" t="s">
        <v>51170</v>
      </c>
      <c r="C5145" s="947" t="s">
        <v>5</v>
      </c>
      <c r="D5145" s="948">
        <v>0</v>
      </c>
    </row>
    <row r="5146" spans="1:4" x14ac:dyDescent="0.25">
      <c r="A5146" s="947">
        <v>104537</v>
      </c>
      <c r="B5146" s="945" t="s">
        <v>51171</v>
      </c>
      <c r="C5146" s="947" t="s">
        <v>5</v>
      </c>
      <c r="D5146" s="948">
        <v>0</v>
      </c>
    </row>
    <row r="5147" spans="1:4" x14ac:dyDescent="0.25">
      <c r="A5147" s="947">
        <v>104572</v>
      </c>
      <c r="B5147" s="945" t="s">
        <v>51172</v>
      </c>
      <c r="C5147" s="947" t="s">
        <v>5</v>
      </c>
      <c r="D5147" s="948">
        <v>0</v>
      </c>
    </row>
    <row r="5148" spans="1:4" x14ac:dyDescent="0.25">
      <c r="A5148" s="947">
        <v>104568</v>
      </c>
      <c r="B5148" s="945" t="s">
        <v>51173</v>
      </c>
      <c r="C5148" s="947" t="s">
        <v>5</v>
      </c>
      <c r="D5148" s="948">
        <v>0</v>
      </c>
    </row>
    <row r="5149" spans="1:4" x14ac:dyDescent="0.25">
      <c r="A5149" s="947">
        <v>104538</v>
      </c>
      <c r="B5149" s="945" t="s">
        <v>51174</v>
      </c>
      <c r="C5149" s="947" t="s">
        <v>5</v>
      </c>
      <c r="D5149" s="948">
        <v>0</v>
      </c>
    </row>
    <row r="5150" spans="1:4" x14ac:dyDescent="0.25">
      <c r="A5150" s="947">
        <v>104570</v>
      </c>
      <c r="B5150" s="945" t="s">
        <v>51175</v>
      </c>
      <c r="C5150" s="947" t="s">
        <v>5</v>
      </c>
      <c r="D5150" s="948">
        <v>0</v>
      </c>
    </row>
    <row r="5151" spans="1:4" x14ac:dyDescent="0.25">
      <c r="A5151" s="947">
        <v>104565</v>
      </c>
      <c r="B5151" s="945" t="s">
        <v>51176</v>
      </c>
      <c r="C5151" s="947" t="s">
        <v>5</v>
      </c>
      <c r="D5151" s="948">
        <v>0</v>
      </c>
    </row>
    <row r="5152" spans="1:4" x14ac:dyDescent="0.25">
      <c r="A5152" s="947">
        <v>104567</v>
      </c>
      <c r="B5152" s="945" t="s">
        <v>51177</v>
      </c>
      <c r="C5152" s="947" t="s">
        <v>5</v>
      </c>
      <c r="D5152" s="948">
        <v>0</v>
      </c>
    </row>
    <row r="5153" spans="1:4" x14ac:dyDescent="0.25">
      <c r="A5153" s="947">
        <v>104569</v>
      </c>
      <c r="B5153" s="945" t="s">
        <v>51178</v>
      </c>
      <c r="C5153" s="947" t="s">
        <v>5</v>
      </c>
      <c r="D5153" s="948">
        <v>0</v>
      </c>
    </row>
    <row r="5154" spans="1:4" x14ac:dyDescent="0.25">
      <c r="A5154" s="947">
        <v>96843</v>
      </c>
      <c r="B5154" s="945" t="s">
        <v>29480</v>
      </c>
      <c r="C5154" s="947" t="s">
        <v>5</v>
      </c>
      <c r="D5154" s="948">
        <v>33.69</v>
      </c>
    </row>
    <row r="5155" spans="1:4" x14ac:dyDescent="0.25">
      <c r="A5155" s="947">
        <v>96847</v>
      </c>
      <c r="B5155" s="945" t="s">
        <v>29484</v>
      </c>
      <c r="C5155" s="947" t="s">
        <v>5</v>
      </c>
      <c r="D5155" s="948">
        <v>42.32</v>
      </c>
    </row>
    <row r="5156" spans="1:4" x14ac:dyDescent="0.25">
      <c r="A5156" s="947">
        <v>96844</v>
      </c>
      <c r="B5156" s="945" t="s">
        <v>29481</v>
      </c>
      <c r="C5156" s="947" t="s">
        <v>5</v>
      </c>
      <c r="D5156" s="948">
        <v>38.630000000000003</v>
      </c>
    </row>
    <row r="5157" spans="1:4" x14ac:dyDescent="0.25">
      <c r="A5157" s="947">
        <v>96839</v>
      </c>
      <c r="B5157" s="945" t="s">
        <v>29476</v>
      </c>
      <c r="C5157" s="947" t="s">
        <v>5</v>
      </c>
      <c r="D5157" s="948">
        <v>30.28</v>
      </c>
    </row>
    <row r="5158" spans="1:4" x14ac:dyDescent="0.25">
      <c r="A5158" s="947">
        <v>104574</v>
      </c>
      <c r="B5158" s="945" t="s">
        <v>51179</v>
      </c>
      <c r="C5158" s="947" t="s">
        <v>5</v>
      </c>
      <c r="D5158" s="948">
        <v>0</v>
      </c>
    </row>
    <row r="5159" spans="1:4" x14ac:dyDescent="0.25">
      <c r="A5159" s="947">
        <v>104575</v>
      </c>
      <c r="B5159" s="945" t="s">
        <v>51180</v>
      </c>
      <c r="C5159" s="947" t="s">
        <v>5</v>
      </c>
      <c r="D5159" s="948">
        <v>0</v>
      </c>
    </row>
    <row r="5160" spans="1:4" x14ac:dyDescent="0.25">
      <c r="A5160" s="947">
        <v>104573</v>
      </c>
      <c r="B5160" s="945" t="s">
        <v>51181</v>
      </c>
      <c r="C5160" s="947" t="s">
        <v>5</v>
      </c>
      <c r="D5160" s="948">
        <v>0</v>
      </c>
    </row>
    <row r="5161" spans="1:4" x14ac:dyDescent="0.25">
      <c r="A5161" s="947">
        <v>96805</v>
      </c>
      <c r="B5161" s="945" t="s">
        <v>29445</v>
      </c>
      <c r="C5161" s="947" t="s">
        <v>5</v>
      </c>
      <c r="D5161" s="948">
        <v>228.44</v>
      </c>
    </row>
    <row r="5162" spans="1:4" x14ac:dyDescent="0.25">
      <c r="A5162" s="947">
        <v>96802</v>
      </c>
      <c r="B5162" s="945" t="s">
        <v>29442</v>
      </c>
      <c r="C5162" s="947" t="s">
        <v>5</v>
      </c>
      <c r="D5162" s="948">
        <v>433.44</v>
      </c>
    </row>
    <row r="5163" spans="1:4" x14ac:dyDescent="0.25">
      <c r="A5163" s="947">
        <v>96806</v>
      </c>
      <c r="B5163" s="945" t="s">
        <v>29446</v>
      </c>
      <c r="C5163" s="947" t="s">
        <v>5</v>
      </c>
      <c r="D5163" s="948">
        <v>91.44</v>
      </c>
    </row>
    <row r="5164" spans="1:4" x14ac:dyDescent="0.25">
      <c r="A5164" s="947">
        <v>96803</v>
      </c>
      <c r="B5164" s="945" t="s">
        <v>29443</v>
      </c>
      <c r="C5164" s="947" t="s">
        <v>5</v>
      </c>
      <c r="D5164" s="948">
        <v>82.42</v>
      </c>
    </row>
    <row r="5165" spans="1:4" x14ac:dyDescent="0.25">
      <c r="A5165" s="947">
        <v>96807</v>
      </c>
      <c r="B5165" s="945" t="s">
        <v>29447</v>
      </c>
      <c r="C5165" s="947" t="s">
        <v>5</v>
      </c>
      <c r="D5165" s="948">
        <v>149.11000000000001</v>
      </c>
    </row>
    <row r="5166" spans="1:4" x14ac:dyDescent="0.25">
      <c r="A5166" s="947">
        <v>96804</v>
      </c>
      <c r="B5166" s="945" t="s">
        <v>29444</v>
      </c>
      <c r="C5166" s="947" t="s">
        <v>5</v>
      </c>
      <c r="D5166" s="948">
        <v>136.07</v>
      </c>
    </row>
    <row r="5167" spans="1:4" x14ac:dyDescent="0.25">
      <c r="A5167" s="947">
        <v>104581</v>
      </c>
      <c r="B5167" s="945" t="s">
        <v>52538</v>
      </c>
      <c r="C5167" s="947" t="s">
        <v>5</v>
      </c>
      <c r="D5167" s="948">
        <v>16.82</v>
      </c>
    </row>
    <row r="5168" spans="1:4" x14ac:dyDescent="0.25">
      <c r="A5168" s="947">
        <v>104582</v>
      </c>
      <c r="B5168" s="945" t="s">
        <v>52539</v>
      </c>
      <c r="C5168" s="947" t="s">
        <v>5</v>
      </c>
      <c r="D5168" s="948">
        <v>21.3</v>
      </c>
    </row>
    <row r="5169" spans="1:4" x14ac:dyDescent="0.25">
      <c r="A5169" s="947">
        <v>104583</v>
      </c>
      <c r="B5169" s="945" t="s">
        <v>52540</v>
      </c>
      <c r="C5169" s="947" t="s">
        <v>5</v>
      </c>
      <c r="D5169" s="948">
        <v>33.31</v>
      </c>
    </row>
    <row r="5170" spans="1:4" x14ac:dyDescent="0.25">
      <c r="A5170" s="947">
        <v>104584</v>
      </c>
      <c r="B5170" s="945" t="s">
        <v>52541</v>
      </c>
      <c r="C5170" s="947" t="s">
        <v>5</v>
      </c>
      <c r="D5170" s="948">
        <v>40.04</v>
      </c>
    </row>
    <row r="5171" spans="1:4" x14ac:dyDescent="0.25">
      <c r="A5171" s="947">
        <v>96829</v>
      </c>
      <c r="B5171" s="945" t="s">
        <v>29468</v>
      </c>
      <c r="C5171" s="947" t="s">
        <v>5</v>
      </c>
      <c r="D5171" s="948">
        <v>20.170000000000002</v>
      </c>
    </row>
    <row r="5172" spans="1:4" x14ac:dyDescent="0.25">
      <c r="A5172" s="947">
        <v>96833</v>
      </c>
      <c r="B5172" s="945" t="s">
        <v>29471</v>
      </c>
      <c r="C5172" s="947" t="s">
        <v>5</v>
      </c>
      <c r="D5172" s="948">
        <v>25.5</v>
      </c>
    </row>
    <row r="5173" spans="1:4" x14ac:dyDescent="0.25">
      <c r="A5173" s="947">
        <v>96836</v>
      </c>
      <c r="B5173" s="945" t="s">
        <v>29473</v>
      </c>
      <c r="C5173" s="947" t="s">
        <v>5</v>
      </c>
      <c r="D5173" s="948">
        <v>36.299999999999997</v>
      </c>
    </row>
    <row r="5174" spans="1:4" x14ac:dyDescent="0.25">
      <c r="A5174" s="947">
        <v>104576</v>
      </c>
      <c r="B5174" s="945" t="s">
        <v>29691</v>
      </c>
      <c r="C5174" s="947" t="s">
        <v>5</v>
      </c>
      <c r="D5174" s="948">
        <v>18.41</v>
      </c>
    </row>
    <row r="5175" spans="1:4" x14ac:dyDescent="0.25">
      <c r="A5175" s="947">
        <v>104577</v>
      </c>
      <c r="B5175" s="945" t="s">
        <v>29692</v>
      </c>
      <c r="C5175" s="947" t="s">
        <v>5</v>
      </c>
      <c r="D5175" s="948">
        <v>24.29</v>
      </c>
    </row>
    <row r="5176" spans="1:4" x14ac:dyDescent="0.25">
      <c r="A5176" s="947">
        <v>104578</v>
      </c>
      <c r="B5176" s="945" t="s">
        <v>29693</v>
      </c>
      <c r="C5176" s="947" t="s">
        <v>5</v>
      </c>
      <c r="D5176" s="948">
        <v>26.05</v>
      </c>
    </row>
    <row r="5177" spans="1:4" x14ac:dyDescent="0.25">
      <c r="A5177" s="947">
        <v>104580</v>
      </c>
      <c r="B5177" s="945" t="s">
        <v>51182</v>
      </c>
      <c r="C5177" s="947" t="s">
        <v>5</v>
      </c>
      <c r="D5177" s="948">
        <v>0</v>
      </c>
    </row>
    <row r="5178" spans="1:4" x14ac:dyDescent="0.25">
      <c r="A5178" s="947">
        <v>104579</v>
      </c>
      <c r="B5178" s="945" t="s">
        <v>29694</v>
      </c>
      <c r="C5178" s="947" t="s">
        <v>5</v>
      </c>
      <c r="D5178" s="948">
        <v>33.979999999999997</v>
      </c>
    </row>
    <row r="5179" spans="1:4" x14ac:dyDescent="0.25">
      <c r="A5179" s="947">
        <v>96823</v>
      </c>
      <c r="B5179" s="945" t="s">
        <v>29463</v>
      </c>
      <c r="C5179" s="947" t="s">
        <v>5</v>
      </c>
      <c r="D5179" s="948">
        <v>12.83</v>
      </c>
    </row>
    <row r="5180" spans="1:4" x14ac:dyDescent="0.25">
      <c r="A5180" s="947">
        <v>96826</v>
      </c>
      <c r="B5180" s="945" t="s">
        <v>29465</v>
      </c>
      <c r="C5180" s="947" t="s">
        <v>5</v>
      </c>
      <c r="D5180" s="948">
        <v>14.9</v>
      </c>
    </row>
    <row r="5181" spans="1:4" x14ac:dyDescent="0.25">
      <c r="A5181" s="947">
        <v>96830</v>
      </c>
      <c r="B5181" s="945" t="s">
        <v>29469</v>
      </c>
      <c r="C5181" s="947" t="s">
        <v>5</v>
      </c>
      <c r="D5181" s="948">
        <v>22.92</v>
      </c>
    </row>
    <row r="5182" spans="1:4" x14ac:dyDescent="0.25">
      <c r="A5182" s="947">
        <v>96834</v>
      </c>
      <c r="B5182" s="945" t="s">
        <v>29472</v>
      </c>
      <c r="C5182" s="947" t="s">
        <v>5</v>
      </c>
      <c r="D5182" s="948">
        <v>30.82</v>
      </c>
    </row>
    <row r="5183" spans="1:4" x14ac:dyDescent="0.25">
      <c r="A5183" s="947">
        <v>104585</v>
      </c>
      <c r="B5183" s="945" t="s">
        <v>51183</v>
      </c>
      <c r="C5183" s="947" t="s">
        <v>5</v>
      </c>
      <c r="D5183" s="948">
        <v>0</v>
      </c>
    </row>
    <row r="5184" spans="1:4" x14ac:dyDescent="0.25">
      <c r="A5184" s="947">
        <v>104587</v>
      </c>
      <c r="B5184" s="945" t="s">
        <v>51184</v>
      </c>
      <c r="C5184" s="947" t="s">
        <v>5</v>
      </c>
      <c r="D5184" s="948">
        <v>0</v>
      </c>
    </row>
    <row r="5185" spans="1:4" x14ac:dyDescent="0.25">
      <c r="A5185" s="947">
        <v>104586</v>
      </c>
      <c r="B5185" s="945" t="s">
        <v>51185</v>
      </c>
      <c r="C5185" s="947" t="s">
        <v>5</v>
      </c>
      <c r="D5185" s="948">
        <v>0</v>
      </c>
    </row>
    <row r="5186" spans="1:4" x14ac:dyDescent="0.25">
      <c r="A5186" s="947">
        <v>96798</v>
      </c>
      <c r="B5186" s="945" t="s">
        <v>29034</v>
      </c>
      <c r="C5186" s="947" t="s">
        <v>4</v>
      </c>
      <c r="D5186" s="948">
        <v>8.8000000000000007</v>
      </c>
    </row>
    <row r="5187" spans="1:4" x14ac:dyDescent="0.25">
      <c r="A5187" s="947">
        <v>96799</v>
      </c>
      <c r="B5187" s="945" t="s">
        <v>29035</v>
      </c>
      <c r="C5187" s="947" t="s">
        <v>4</v>
      </c>
      <c r="D5187" s="948">
        <v>11.25</v>
      </c>
    </row>
    <row r="5188" spans="1:4" x14ac:dyDescent="0.25">
      <c r="A5188" s="947">
        <v>96800</v>
      </c>
      <c r="B5188" s="945" t="s">
        <v>29036</v>
      </c>
      <c r="C5188" s="947" t="s">
        <v>4</v>
      </c>
      <c r="D5188" s="948">
        <v>15.17</v>
      </c>
    </row>
    <row r="5189" spans="1:4" x14ac:dyDescent="0.25">
      <c r="A5189" s="947">
        <v>96801</v>
      </c>
      <c r="B5189" s="945" t="s">
        <v>29037</v>
      </c>
      <c r="C5189" s="947" t="s">
        <v>4</v>
      </c>
      <c r="D5189" s="948">
        <v>22.6</v>
      </c>
    </row>
    <row r="5190" spans="1:4" x14ac:dyDescent="0.25">
      <c r="A5190" s="947">
        <v>104539</v>
      </c>
      <c r="B5190" s="945" t="s">
        <v>51186</v>
      </c>
      <c r="C5190" s="947" t="s">
        <v>5</v>
      </c>
      <c r="D5190" s="948">
        <v>0</v>
      </c>
    </row>
    <row r="5191" spans="1:4" x14ac:dyDescent="0.25">
      <c r="A5191" s="947">
        <v>104541</v>
      </c>
      <c r="B5191" s="945" t="s">
        <v>51187</v>
      </c>
      <c r="C5191" s="947" t="s">
        <v>5</v>
      </c>
      <c r="D5191" s="948">
        <v>0</v>
      </c>
    </row>
    <row r="5192" spans="1:4" x14ac:dyDescent="0.25">
      <c r="A5192" s="947">
        <v>104540</v>
      </c>
      <c r="B5192" s="945" t="s">
        <v>51188</v>
      </c>
      <c r="C5192" s="947" t="s">
        <v>5</v>
      </c>
      <c r="D5192" s="948">
        <v>0</v>
      </c>
    </row>
    <row r="5193" spans="1:4" x14ac:dyDescent="0.25">
      <c r="A5193" s="947">
        <v>104543</v>
      </c>
      <c r="B5193" s="945" t="s">
        <v>51189</v>
      </c>
      <c r="C5193" s="947" t="s">
        <v>5</v>
      </c>
      <c r="D5193" s="948">
        <v>0</v>
      </c>
    </row>
    <row r="5194" spans="1:4" x14ac:dyDescent="0.25">
      <c r="A5194" s="947">
        <v>104544</v>
      </c>
      <c r="B5194" s="945" t="s">
        <v>51190</v>
      </c>
      <c r="C5194" s="947" t="s">
        <v>5</v>
      </c>
      <c r="D5194" s="948">
        <v>0</v>
      </c>
    </row>
    <row r="5195" spans="1:4" x14ac:dyDescent="0.25">
      <c r="A5195" s="947">
        <v>104545</v>
      </c>
      <c r="B5195" s="945" t="s">
        <v>51191</v>
      </c>
      <c r="C5195" s="947" t="s">
        <v>5</v>
      </c>
      <c r="D5195" s="948">
        <v>0</v>
      </c>
    </row>
    <row r="5196" spans="1:4" x14ac:dyDescent="0.25">
      <c r="A5196" s="947">
        <v>104542</v>
      </c>
      <c r="B5196" s="945" t="s">
        <v>51192</v>
      </c>
      <c r="C5196" s="947" t="s">
        <v>5</v>
      </c>
      <c r="D5196" s="948">
        <v>0</v>
      </c>
    </row>
    <row r="5197" spans="1:4" x14ac:dyDescent="0.25">
      <c r="A5197" s="947">
        <v>104592</v>
      </c>
      <c r="B5197" s="945" t="s">
        <v>51193</v>
      </c>
      <c r="C5197" s="947" t="s">
        <v>5</v>
      </c>
      <c r="D5197" s="948">
        <v>0</v>
      </c>
    </row>
    <row r="5198" spans="1:4" x14ac:dyDescent="0.25">
      <c r="A5198" s="947">
        <v>104548</v>
      </c>
      <c r="B5198" s="945" t="s">
        <v>51194</v>
      </c>
      <c r="C5198" s="947" t="s">
        <v>5</v>
      </c>
      <c r="D5198" s="948">
        <v>0</v>
      </c>
    </row>
    <row r="5199" spans="1:4" x14ac:dyDescent="0.25">
      <c r="A5199" s="947">
        <v>104546</v>
      </c>
      <c r="B5199" s="945" t="s">
        <v>51195</v>
      </c>
      <c r="C5199" s="947" t="s">
        <v>5</v>
      </c>
      <c r="D5199" s="948">
        <v>0</v>
      </c>
    </row>
    <row r="5200" spans="1:4" x14ac:dyDescent="0.25">
      <c r="A5200" s="947">
        <v>104549</v>
      </c>
      <c r="B5200" s="945" t="s">
        <v>51196</v>
      </c>
      <c r="C5200" s="947" t="s">
        <v>5</v>
      </c>
      <c r="D5200" s="948">
        <v>0</v>
      </c>
    </row>
    <row r="5201" spans="1:4" x14ac:dyDescent="0.25">
      <c r="A5201" s="947">
        <v>104550</v>
      </c>
      <c r="B5201" s="945" t="s">
        <v>51197</v>
      </c>
      <c r="C5201" s="947" t="s">
        <v>5</v>
      </c>
      <c r="D5201" s="948">
        <v>0</v>
      </c>
    </row>
    <row r="5202" spans="1:4" x14ac:dyDescent="0.25">
      <c r="A5202" s="947">
        <v>104552</v>
      </c>
      <c r="B5202" s="945" t="s">
        <v>51198</v>
      </c>
      <c r="C5202" s="947" t="s">
        <v>5</v>
      </c>
      <c r="D5202" s="948">
        <v>0</v>
      </c>
    </row>
    <row r="5203" spans="1:4" x14ac:dyDescent="0.25">
      <c r="A5203" s="947">
        <v>104551</v>
      </c>
      <c r="B5203" s="945" t="s">
        <v>51199</v>
      </c>
      <c r="C5203" s="947" t="s">
        <v>5</v>
      </c>
      <c r="D5203" s="948">
        <v>0</v>
      </c>
    </row>
    <row r="5204" spans="1:4" x14ac:dyDescent="0.25">
      <c r="A5204" s="947">
        <v>104553</v>
      </c>
      <c r="B5204" s="945" t="s">
        <v>51200</v>
      </c>
      <c r="C5204" s="947" t="s">
        <v>5</v>
      </c>
      <c r="D5204" s="948">
        <v>0</v>
      </c>
    </row>
    <row r="5205" spans="1:4" x14ac:dyDescent="0.25">
      <c r="A5205" s="947">
        <v>104554</v>
      </c>
      <c r="B5205" s="945" t="s">
        <v>51201</v>
      </c>
      <c r="C5205" s="947" t="s">
        <v>5</v>
      </c>
      <c r="D5205" s="948">
        <v>0</v>
      </c>
    </row>
    <row r="5206" spans="1:4" x14ac:dyDescent="0.25">
      <c r="A5206" s="947">
        <v>104555</v>
      </c>
      <c r="B5206" s="945" t="s">
        <v>51202</v>
      </c>
      <c r="C5206" s="947" t="s">
        <v>5</v>
      </c>
      <c r="D5206" s="948">
        <v>0</v>
      </c>
    </row>
    <row r="5207" spans="1:4" x14ac:dyDescent="0.25">
      <c r="A5207" s="947">
        <v>104556</v>
      </c>
      <c r="B5207" s="945" t="s">
        <v>51203</v>
      </c>
      <c r="C5207" s="947" t="s">
        <v>5</v>
      </c>
      <c r="D5207" s="948">
        <v>0</v>
      </c>
    </row>
    <row r="5208" spans="1:4" x14ac:dyDescent="0.25">
      <c r="A5208" s="947">
        <v>104558</v>
      </c>
      <c r="B5208" s="945" t="s">
        <v>51204</v>
      </c>
      <c r="C5208" s="947" t="s">
        <v>5</v>
      </c>
      <c r="D5208" s="948">
        <v>0</v>
      </c>
    </row>
    <row r="5209" spans="1:4" x14ac:dyDescent="0.25">
      <c r="A5209" s="947">
        <v>104559</v>
      </c>
      <c r="B5209" s="945" t="s">
        <v>51205</v>
      </c>
      <c r="C5209" s="947" t="s">
        <v>5</v>
      </c>
      <c r="D5209" s="948">
        <v>0</v>
      </c>
    </row>
    <row r="5210" spans="1:4" x14ac:dyDescent="0.25">
      <c r="A5210" s="947">
        <v>104560</v>
      </c>
      <c r="B5210" s="945" t="s">
        <v>51206</v>
      </c>
      <c r="C5210" s="947" t="s">
        <v>5</v>
      </c>
      <c r="D5210" s="948">
        <v>0</v>
      </c>
    </row>
    <row r="5211" spans="1:4" x14ac:dyDescent="0.25">
      <c r="A5211" s="947">
        <v>104557</v>
      </c>
      <c r="B5211" s="945" t="s">
        <v>51207</v>
      </c>
      <c r="C5211" s="947" t="s">
        <v>5</v>
      </c>
      <c r="D5211" s="948">
        <v>0</v>
      </c>
    </row>
    <row r="5212" spans="1:4" x14ac:dyDescent="0.25">
      <c r="A5212" s="947">
        <v>104561</v>
      </c>
      <c r="B5212" s="945" t="s">
        <v>51208</v>
      </c>
      <c r="C5212" s="947" t="s">
        <v>5</v>
      </c>
      <c r="D5212" s="948">
        <v>0</v>
      </c>
    </row>
    <row r="5213" spans="1:4" x14ac:dyDescent="0.25">
      <c r="A5213" s="947">
        <v>104562</v>
      </c>
      <c r="B5213" s="945" t="s">
        <v>51209</v>
      </c>
      <c r="C5213" s="947" t="s">
        <v>5</v>
      </c>
      <c r="D5213" s="948">
        <v>0</v>
      </c>
    </row>
    <row r="5214" spans="1:4" x14ac:dyDescent="0.25">
      <c r="A5214" s="947">
        <v>96860</v>
      </c>
      <c r="B5214" s="945" t="s">
        <v>29493</v>
      </c>
      <c r="C5214" s="947" t="s">
        <v>5</v>
      </c>
      <c r="D5214" s="948">
        <v>34.25</v>
      </c>
    </row>
    <row r="5215" spans="1:4" x14ac:dyDescent="0.25">
      <c r="A5215" s="947">
        <v>96862</v>
      </c>
      <c r="B5215" s="945" t="s">
        <v>29494</v>
      </c>
      <c r="C5215" s="947" t="s">
        <v>5</v>
      </c>
      <c r="D5215" s="948">
        <v>41.94</v>
      </c>
    </row>
    <row r="5216" spans="1:4" x14ac:dyDescent="0.25">
      <c r="A5216" s="947">
        <v>96864</v>
      </c>
      <c r="B5216" s="945" t="s">
        <v>29496</v>
      </c>
      <c r="C5216" s="947" t="s">
        <v>5</v>
      </c>
      <c r="D5216" s="948">
        <v>58.32</v>
      </c>
    </row>
    <row r="5217" spans="1:4" x14ac:dyDescent="0.25">
      <c r="A5217" s="947">
        <v>96866</v>
      </c>
      <c r="B5217" s="945" t="s">
        <v>29498</v>
      </c>
      <c r="C5217" s="947" t="s">
        <v>5</v>
      </c>
      <c r="D5217" s="948">
        <v>75.510000000000005</v>
      </c>
    </row>
    <row r="5218" spans="1:4" x14ac:dyDescent="0.25">
      <c r="A5218" s="947">
        <v>96868</v>
      </c>
      <c r="B5218" s="945" t="s">
        <v>29499</v>
      </c>
      <c r="C5218" s="947" t="s">
        <v>5</v>
      </c>
      <c r="D5218" s="948">
        <v>22.54</v>
      </c>
    </row>
    <row r="5219" spans="1:4" x14ac:dyDescent="0.25">
      <c r="A5219" s="947">
        <v>96869</v>
      </c>
      <c r="B5219" s="945" t="s">
        <v>29500</v>
      </c>
      <c r="C5219" s="947" t="s">
        <v>5</v>
      </c>
      <c r="D5219" s="948">
        <v>33.659999999999997</v>
      </c>
    </row>
    <row r="5220" spans="1:4" x14ac:dyDescent="0.25">
      <c r="A5220" s="947">
        <v>96870</v>
      </c>
      <c r="B5220" s="945" t="s">
        <v>29501</v>
      </c>
      <c r="C5220" s="947" t="s">
        <v>5</v>
      </c>
      <c r="D5220" s="948">
        <v>49.61</v>
      </c>
    </row>
    <row r="5221" spans="1:4" x14ac:dyDescent="0.25">
      <c r="A5221" s="947">
        <v>96871</v>
      </c>
      <c r="B5221" s="945" t="s">
        <v>29502</v>
      </c>
      <c r="C5221" s="947" t="s">
        <v>5</v>
      </c>
      <c r="D5221" s="948">
        <v>57.02</v>
      </c>
    </row>
    <row r="5222" spans="1:4" x14ac:dyDescent="0.25">
      <c r="A5222" s="947">
        <v>96861</v>
      </c>
      <c r="B5222" s="945" t="s">
        <v>40702</v>
      </c>
      <c r="C5222" s="947" t="s">
        <v>5</v>
      </c>
      <c r="D5222" s="948">
        <v>43.14</v>
      </c>
    </row>
    <row r="5223" spans="1:4" x14ac:dyDescent="0.25">
      <c r="A5223" s="947">
        <v>96863</v>
      </c>
      <c r="B5223" s="945" t="s">
        <v>29495</v>
      </c>
      <c r="C5223" s="947" t="s">
        <v>5</v>
      </c>
      <c r="D5223" s="948">
        <v>44.55</v>
      </c>
    </row>
    <row r="5224" spans="1:4" x14ac:dyDescent="0.25">
      <c r="A5224" s="947">
        <v>96865</v>
      </c>
      <c r="B5224" s="945" t="s">
        <v>29497</v>
      </c>
      <c r="C5224" s="947" t="s">
        <v>5</v>
      </c>
      <c r="D5224" s="948">
        <v>52.62</v>
      </c>
    </row>
    <row r="5225" spans="1:4" x14ac:dyDescent="0.25">
      <c r="A5225" s="947">
        <v>96814</v>
      </c>
      <c r="B5225" s="945" t="s">
        <v>29454</v>
      </c>
      <c r="C5225" s="947" t="s">
        <v>5</v>
      </c>
      <c r="D5225" s="948">
        <v>18.41</v>
      </c>
    </row>
    <row r="5226" spans="1:4" x14ac:dyDescent="0.25">
      <c r="A5226" s="947">
        <v>96818</v>
      </c>
      <c r="B5226" s="945" t="s">
        <v>29458</v>
      </c>
      <c r="C5226" s="947" t="s">
        <v>5</v>
      </c>
      <c r="D5226" s="948">
        <v>24.29</v>
      </c>
    </row>
    <row r="5227" spans="1:4" x14ac:dyDescent="0.25">
      <c r="A5227" s="947">
        <v>96819</v>
      </c>
      <c r="B5227" s="945" t="s">
        <v>29459</v>
      </c>
      <c r="C5227" s="947" t="s">
        <v>5</v>
      </c>
      <c r="D5227" s="948">
        <v>26.05</v>
      </c>
    </row>
    <row r="5228" spans="1:4" x14ac:dyDescent="0.25">
      <c r="A5228" s="947">
        <v>96822</v>
      </c>
      <c r="B5228" s="945" t="s">
        <v>29462</v>
      </c>
      <c r="C5228" s="947" t="s">
        <v>5</v>
      </c>
      <c r="D5228" s="948">
        <v>33.979999999999997</v>
      </c>
    </row>
    <row r="5229" spans="1:4" x14ac:dyDescent="0.25">
      <c r="A5229" s="947">
        <v>96808</v>
      </c>
      <c r="B5229" s="945" t="s">
        <v>29448</v>
      </c>
      <c r="C5229" s="947" t="s">
        <v>5</v>
      </c>
      <c r="D5229" s="948">
        <v>19.829999999999998</v>
      </c>
    </row>
    <row r="5230" spans="1:4" x14ac:dyDescent="0.25">
      <c r="A5230" s="947">
        <v>96811</v>
      </c>
      <c r="B5230" s="945" t="s">
        <v>29451</v>
      </c>
      <c r="C5230" s="947" t="s">
        <v>5</v>
      </c>
      <c r="D5230" s="948">
        <v>24.87</v>
      </c>
    </row>
    <row r="5231" spans="1:4" x14ac:dyDescent="0.25">
      <c r="A5231" s="947">
        <v>96815</v>
      </c>
      <c r="B5231" s="945" t="s">
        <v>29455</v>
      </c>
      <c r="C5231" s="947" t="s">
        <v>5</v>
      </c>
      <c r="D5231" s="948">
        <v>37.6</v>
      </c>
    </row>
    <row r="5232" spans="1:4" x14ac:dyDescent="0.25">
      <c r="A5232" s="947">
        <v>96820</v>
      </c>
      <c r="B5232" s="945" t="s">
        <v>29460</v>
      </c>
      <c r="C5232" s="947" t="s">
        <v>5</v>
      </c>
      <c r="D5232" s="948">
        <v>45.3</v>
      </c>
    </row>
    <row r="5233" spans="1:4" x14ac:dyDescent="0.25">
      <c r="A5233" s="947">
        <v>96702</v>
      </c>
      <c r="B5233" s="945" t="s">
        <v>52542</v>
      </c>
      <c r="C5233" s="947" t="s">
        <v>5</v>
      </c>
      <c r="D5233" s="948">
        <v>13.4</v>
      </c>
    </row>
    <row r="5234" spans="1:4" x14ac:dyDescent="0.25">
      <c r="A5234" s="947">
        <v>96662</v>
      </c>
      <c r="B5234" s="945" t="s">
        <v>52543</v>
      </c>
      <c r="C5234" s="947" t="s">
        <v>5</v>
      </c>
      <c r="D5234" s="948">
        <v>10.4</v>
      </c>
    </row>
    <row r="5235" spans="1:4" x14ac:dyDescent="0.25">
      <c r="A5235" s="947">
        <v>96704</v>
      </c>
      <c r="B5235" s="945" t="s">
        <v>52544</v>
      </c>
      <c r="C5235" s="947" t="s">
        <v>5</v>
      </c>
      <c r="D5235" s="948">
        <v>21.68</v>
      </c>
    </row>
    <row r="5236" spans="1:4" x14ac:dyDescent="0.25">
      <c r="A5236" s="947">
        <v>96664</v>
      </c>
      <c r="B5236" s="945" t="s">
        <v>52545</v>
      </c>
      <c r="C5236" s="947" t="s">
        <v>5</v>
      </c>
      <c r="D5236" s="948">
        <v>17.86</v>
      </c>
    </row>
    <row r="5237" spans="1:4" x14ac:dyDescent="0.25">
      <c r="A5237" s="947">
        <v>104191</v>
      </c>
      <c r="B5237" s="945" t="s">
        <v>29658</v>
      </c>
      <c r="C5237" s="947" t="s">
        <v>5</v>
      </c>
      <c r="D5237" s="948">
        <v>12.24</v>
      </c>
    </row>
    <row r="5238" spans="1:4" x14ac:dyDescent="0.25">
      <c r="A5238" s="947">
        <v>96658</v>
      </c>
      <c r="B5238" s="945" t="s">
        <v>52546</v>
      </c>
      <c r="C5238" s="947" t="s">
        <v>5</v>
      </c>
      <c r="D5238" s="948">
        <v>15.67</v>
      </c>
    </row>
    <row r="5239" spans="1:4" x14ac:dyDescent="0.25">
      <c r="A5239" s="947">
        <v>96641</v>
      </c>
      <c r="B5239" s="945" t="s">
        <v>52547</v>
      </c>
      <c r="C5239" s="947" t="s">
        <v>5</v>
      </c>
      <c r="D5239" s="948">
        <v>18.46</v>
      </c>
    </row>
    <row r="5240" spans="1:4" x14ac:dyDescent="0.25">
      <c r="A5240" s="947">
        <v>96700</v>
      </c>
      <c r="B5240" s="945" t="s">
        <v>52548</v>
      </c>
      <c r="C5240" s="947" t="s">
        <v>5</v>
      </c>
      <c r="D5240" s="948">
        <v>17.93</v>
      </c>
    </row>
    <row r="5241" spans="1:4" x14ac:dyDescent="0.25">
      <c r="A5241" s="947">
        <v>96661</v>
      </c>
      <c r="B5241" s="945" t="s">
        <v>52549</v>
      </c>
      <c r="C5241" s="947" t="s">
        <v>5</v>
      </c>
      <c r="D5241" s="948">
        <v>31.04</v>
      </c>
    </row>
    <row r="5242" spans="1:4" x14ac:dyDescent="0.25">
      <c r="A5242" s="947">
        <v>96640</v>
      </c>
      <c r="B5242" s="945" t="s">
        <v>52550</v>
      </c>
      <c r="C5242" s="947" t="s">
        <v>5</v>
      </c>
      <c r="D5242" s="948">
        <v>26.3</v>
      </c>
    </row>
    <row r="5243" spans="1:4" x14ac:dyDescent="0.25">
      <c r="A5243" s="947">
        <v>96699</v>
      </c>
      <c r="B5243" s="945" t="s">
        <v>52551</v>
      </c>
      <c r="C5243" s="947" t="s">
        <v>5</v>
      </c>
      <c r="D5243" s="948">
        <v>25.77</v>
      </c>
    </row>
    <row r="5244" spans="1:4" x14ac:dyDescent="0.25">
      <c r="A5244" s="947">
        <v>96657</v>
      </c>
      <c r="B5244" s="945" t="s">
        <v>52552</v>
      </c>
      <c r="C5244" s="947" t="s">
        <v>5</v>
      </c>
      <c r="D5244" s="948">
        <v>23.51</v>
      </c>
    </row>
    <row r="5245" spans="1:4" x14ac:dyDescent="0.25">
      <c r="A5245" s="947">
        <v>96660</v>
      </c>
      <c r="B5245" s="945" t="s">
        <v>52553</v>
      </c>
      <c r="C5245" s="947" t="s">
        <v>5</v>
      </c>
      <c r="D5245" s="948">
        <v>31.32</v>
      </c>
    </row>
    <row r="5246" spans="1:4" x14ac:dyDescent="0.25">
      <c r="A5246" s="947">
        <v>104196</v>
      </c>
      <c r="B5246" s="945" t="s">
        <v>29661</v>
      </c>
      <c r="C5246" s="947" t="s">
        <v>5</v>
      </c>
      <c r="D5246" s="948">
        <v>16.98</v>
      </c>
    </row>
    <row r="5247" spans="1:4" x14ac:dyDescent="0.25">
      <c r="A5247" s="947">
        <v>104197</v>
      </c>
      <c r="B5247" s="945" t="s">
        <v>29662</v>
      </c>
      <c r="C5247" s="947" t="s">
        <v>5</v>
      </c>
      <c r="D5247" s="948">
        <v>33.17</v>
      </c>
    </row>
    <row r="5248" spans="1:4" x14ac:dyDescent="0.25">
      <c r="A5248" s="947">
        <v>104198</v>
      </c>
      <c r="B5248" s="945" t="s">
        <v>29663</v>
      </c>
      <c r="C5248" s="947" t="s">
        <v>5</v>
      </c>
      <c r="D5248" s="948">
        <v>9.48</v>
      </c>
    </row>
    <row r="5249" spans="1:4" x14ac:dyDescent="0.25">
      <c r="A5249" s="947">
        <v>96685</v>
      </c>
      <c r="B5249" s="945" t="s">
        <v>52554</v>
      </c>
      <c r="C5249" s="947" t="s">
        <v>5</v>
      </c>
      <c r="D5249" s="948">
        <v>14.64</v>
      </c>
    </row>
    <row r="5250" spans="1:4" x14ac:dyDescent="0.25">
      <c r="A5250" s="947">
        <v>96651</v>
      </c>
      <c r="B5250" s="945" t="s">
        <v>52555</v>
      </c>
      <c r="C5250" s="947" t="s">
        <v>5</v>
      </c>
      <c r="D5250" s="948">
        <v>11.24</v>
      </c>
    </row>
    <row r="5251" spans="1:4" x14ac:dyDescent="0.25">
      <c r="A5251" s="947">
        <v>96638</v>
      </c>
      <c r="B5251" s="945" t="s">
        <v>52556</v>
      </c>
      <c r="C5251" s="947" t="s">
        <v>5</v>
      </c>
      <c r="D5251" s="948">
        <v>20.65</v>
      </c>
    </row>
    <row r="5252" spans="1:4" x14ac:dyDescent="0.25">
      <c r="A5252" s="947">
        <v>96687</v>
      </c>
      <c r="B5252" s="945" t="s">
        <v>52557</v>
      </c>
      <c r="C5252" s="947" t="s">
        <v>5</v>
      </c>
      <c r="D5252" s="948">
        <v>21.17</v>
      </c>
    </row>
    <row r="5253" spans="1:4" x14ac:dyDescent="0.25">
      <c r="A5253" s="947">
        <v>96653</v>
      </c>
      <c r="B5253" s="945" t="s">
        <v>29439</v>
      </c>
      <c r="C5253" s="947" t="s">
        <v>5</v>
      </c>
      <c r="D5253" s="948">
        <v>15.6</v>
      </c>
    </row>
    <row r="5254" spans="1:4" x14ac:dyDescent="0.25">
      <c r="A5254" s="947">
        <v>96689</v>
      </c>
      <c r="B5254" s="945" t="s">
        <v>52558</v>
      </c>
      <c r="C5254" s="947" t="s">
        <v>5</v>
      </c>
      <c r="D5254" s="948">
        <v>30.54</v>
      </c>
    </row>
    <row r="5255" spans="1:4" x14ac:dyDescent="0.25">
      <c r="A5255" s="947">
        <v>96655</v>
      </c>
      <c r="B5255" s="945" t="s">
        <v>29441</v>
      </c>
      <c r="C5255" s="947" t="s">
        <v>5</v>
      </c>
      <c r="D5255" s="948">
        <v>22.48</v>
      </c>
    </row>
    <row r="5256" spans="1:4" x14ac:dyDescent="0.25">
      <c r="A5256" s="947">
        <v>96691</v>
      </c>
      <c r="B5256" s="945" t="s">
        <v>52559</v>
      </c>
      <c r="C5256" s="947" t="s">
        <v>5</v>
      </c>
      <c r="D5256" s="948">
        <v>42.45</v>
      </c>
    </row>
    <row r="5257" spans="1:4" x14ac:dyDescent="0.25">
      <c r="A5257" s="947">
        <v>96693</v>
      </c>
      <c r="B5257" s="945" t="s">
        <v>52560</v>
      </c>
      <c r="C5257" s="947" t="s">
        <v>5</v>
      </c>
      <c r="D5257" s="948">
        <v>61.76</v>
      </c>
    </row>
    <row r="5258" spans="1:4" x14ac:dyDescent="0.25">
      <c r="A5258" s="947">
        <v>96695</v>
      </c>
      <c r="B5258" s="945" t="s">
        <v>52561</v>
      </c>
      <c r="C5258" s="947" t="s">
        <v>5</v>
      </c>
      <c r="D5258" s="948">
        <v>101.9</v>
      </c>
    </row>
    <row r="5259" spans="1:4" x14ac:dyDescent="0.25">
      <c r="A5259" s="947">
        <v>104193</v>
      </c>
      <c r="B5259" s="945" t="s">
        <v>29660</v>
      </c>
      <c r="C5259" s="947" t="s">
        <v>5</v>
      </c>
      <c r="D5259" s="948">
        <v>164.4</v>
      </c>
    </row>
    <row r="5260" spans="1:4" x14ac:dyDescent="0.25">
      <c r="A5260" s="947">
        <v>96697</v>
      </c>
      <c r="B5260" s="945" t="s">
        <v>52562</v>
      </c>
      <c r="C5260" s="947" t="s">
        <v>5</v>
      </c>
      <c r="D5260" s="948">
        <v>322.86</v>
      </c>
    </row>
    <row r="5261" spans="1:4" x14ac:dyDescent="0.25">
      <c r="A5261" s="947">
        <v>104199</v>
      </c>
      <c r="B5261" s="945" t="s">
        <v>29664</v>
      </c>
      <c r="C5261" s="947" t="s">
        <v>5</v>
      </c>
      <c r="D5261" s="948">
        <v>9.26</v>
      </c>
    </row>
    <row r="5262" spans="1:4" x14ac:dyDescent="0.25">
      <c r="A5262" s="947">
        <v>96684</v>
      </c>
      <c r="B5262" s="945" t="s">
        <v>52563</v>
      </c>
      <c r="C5262" s="947" t="s">
        <v>5</v>
      </c>
      <c r="D5262" s="948">
        <v>14.28</v>
      </c>
    </row>
    <row r="5263" spans="1:4" x14ac:dyDescent="0.25">
      <c r="A5263" s="947">
        <v>96650</v>
      </c>
      <c r="B5263" s="945" t="s">
        <v>52564</v>
      </c>
      <c r="C5263" s="947" t="s">
        <v>5</v>
      </c>
      <c r="D5263" s="948">
        <v>10.88</v>
      </c>
    </row>
    <row r="5264" spans="1:4" x14ac:dyDescent="0.25">
      <c r="A5264" s="947">
        <v>96637</v>
      </c>
      <c r="B5264" s="945" t="s">
        <v>52565</v>
      </c>
      <c r="C5264" s="947" t="s">
        <v>5</v>
      </c>
      <c r="D5264" s="948">
        <v>20.29</v>
      </c>
    </row>
    <row r="5265" spans="1:4" x14ac:dyDescent="0.25">
      <c r="A5265" s="947">
        <v>96686</v>
      </c>
      <c r="B5265" s="945" t="s">
        <v>52566</v>
      </c>
      <c r="C5265" s="947" t="s">
        <v>5</v>
      </c>
      <c r="D5265" s="948">
        <v>18.12</v>
      </c>
    </row>
    <row r="5266" spans="1:4" x14ac:dyDescent="0.25">
      <c r="A5266" s="947">
        <v>96652</v>
      </c>
      <c r="B5266" s="945" t="s">
        <v>29438</v>
      </c>
      <c r="C5266" s="947" t="s">
        <v>5</v>
      </c>
      <c r="D5266" s="948">
        <v>12.55</v>
      </c>
    </row>
    <row r="5267" spans="1:4" x14ac:dyDescent="0.25">
      <c r="A5267" s="947">
        <v>96688</v>
      </c>
      <c r="B5267" s="945" t="s">
        <v>52567</v>
      </c>
      <c r="C5267" s="947" t="s">
        <v>5</v>
      </c>
      <c r="D5267" s="948">
        <v>25.58</v>
      </c>
    </row>
    <row r="5268" spans="1:4" x14ac:dyDescent="0.25">
      <c r="A5268" s="947">
        <v>96654</v>
      </c>
      <c r="B5268" s="945" t="s">
        <v>29440</v>
      </c>
      <c r="C5268" s="947" t="s">
        <v>5</v>
      </c>
      <c r="D5268" s="948">
        <v>17.52</v>
      </c>
    </row>
    <row r="5269" spans="1:4" x14ac:dyDescent="0.25">
      <c r="A5269" s="947">
        <v>96690</v>
      </c>
      <c r="B5269" s="945" t="s">
        <v>52568</v>
      </c>
      <c r="C5269" s="947" t="s">
        <v>5</v>
      </c>
      <c r="D5269" s="948">
        <v>34.6</v>
      </c>
    </row>
    <row r="5270" spans="1:4" x14ac:dyDescent="0.25">
      <c r="A5270" s="947">
        <v>96692</v>
      </c>
      <c r="B5270" s="945" t="s">
        <v>52569</v>
      </c>
      <c r="C5270" s="947" t="s">
        <v>5</v>
      </c>
      <c r="D5270" s="948">
        <v>47.74</v>
      </c>
    </row>
    <row r="5271" spans="1:4" x14ac:dyDescent="0.25">
      <c r="A5271" s="947">
        <v>96694</v>
      </c>
      <c r="B5271" s="945" t="s">
        <v>52570</v>
      </c>
      <c r="C5271" s="947" t="s">
        <v>5</v>
      </c>
      <c r="D5271" s="948">
        <v>93.35</v>
      </c>
    </row>
    <row r="5272" spans="1:4" x14ac:dyDescent="0.25">
      <c r="A5272" s="947">
        <v>96696</v>
      </c>
      <c r="B5272" s="945" t="s">
        <v>52571</v>
      </c>
      <c r="C5272" s="947" t="s">
        <v>5</v>
      </c>
      <c r="D5272" s="948">
        <v>115.93</v>
      </c>
    </row>
    <row r="5273" spans="1:4" x14ac:dyDescent="0.25">
      <c r="A5273" s="947">
        <v>96709</v>
      </c>
      <c r="B5273" s="945" t="s">
        <v>52572</v>
      </c>
      <c r="C5273" s="947" t="s">
        <v>5</v>
      </c>
      <c r="D5273" s="948">
        <v>110.95</v>
      </c>
    </row>
    <row r="5274" spans="1:4" x14ac:dyDescent="0.25">
      <c r="A5274" s="947">
        <v>104200</v>
      </c>
      <c r="B5274" s="945" t="s">
        <v>29665</v>
      </c>
      <c r="C5274" s="947" t="s">
        <v>5</v>
      </c>
      <c r="D5274" s="948">
        <v>7.2</v>
      </c>
    </row>
    <row r="5275" spans="1:4" x14ac:dyDescent="0.25">
      <c r="A5275" s="947">
        <v>96698</v>
      </c>
      <c r="B5275" s="945" t="s">
        <v>52573</v>
      </c>
      <c r="C5275" s="947" t="s">
        <v>5</v>
      </c>
      <c r="D5275" s="948">
        <v>9.9600000000000009</v>
      </c>
    </row>
    <row r="5276" spans="1:4" x14ac:dyDescent="0.25">
      <c r="A5276" s="947">
        <v>96656</v>
      </c>
      <c r="B5276" s="945" t="s">
        <v>52574</v>
      </c>
      <c r="C5276" s="947" t="s">
        <v>5</v>
      </c>
      <c r="D5276" s="948">
        <v>7.7</v>
      </c>
    </row>
    <row r="5277" spans="1:4" x14ac:dyDescent="0.25">
      <c r="A5277" s="947">
        <v>96639</v>
      </c>
      <c r="B5277" s="945" t="s">
        <v>52575</v>
      </c>
      <c r="C5277" s="947" t="s">
        <v>5</v>
      </c>
      <c r="D5277" s="948">
        <v>13.96</v>
      </c>
    </row>
    <row r="5278" spans="1:4" x14ac:dyDescent="0.25">
      <c r="A5278" s="947">
        <v>96701</v>
      </c>
      <c r="B5278" s="945" t="s">
        <v>52576</v>
      </c>
      <c r="C5278" s="947" t="s">
        <v>5</v>
      </c>
      <c r="D5278" s="948">
        <v>13.29</v>
      </c>
    </row>
    <row r="5279" spans="1:4" x14ac:dyDescent="0.25">
      <c r="A5279" s="947">
        <v>96659</v>
      </c>
      <c r="B5279" s="945" t="s">
        <v>52577</v>
      </c>
      <c r="C5279" s="947" t="s">
        <v>5</v>
      </c>
      <c r="D5279" s="948">
        <v>9.58</v>
      </c>
    </row>
    <row r="5280" spans="1:4" x14ac:dyDescent="0.25">
      <c r="A5280" s="947">
        <v>96703</v>
      </c>
      <c r="B5280" s="945" t="s">
        <v>52578</v>
      </c>
      <c r="C5280" s="947" t="s">
        <v>5</v>
      </c>
      <c r="D5280" s="948">
        <v>21.89</v>
      </c>
    </row>
    <row r="5281" spans="1:4" x14ac:dyDescent="0.25">
      <c r="A5281" s="947">
        <v>96663</v>
      </c>
      <c r="B5281" s="945" t="s">
        <v>52579</v>
      </c>
      <c r="C5281" s="947" t="s">
        <v>5</v>
      </c>
      <c r="D5281" s="948">
        <v>16.52</v>
      </c>
    </row>
    <row r="5282" spans="1:4" x14ac:dyDescent="0.25">
      <c r="A5282" s="947">
        <v>96705</v>
      </c>
      <c r="B5282" s="945" t="s">
        <v>52580</v>
      </c>
      <c r="C5282" s="947" t="s">
        <v>5</v>
      </c>
      <c r="D5282" s="948">
        <v>26.58</v>
      </c>
    </row>
    <row r="5283" spans="1:4" x14ac:dyDescent="0.25">
      <c r="A5283" s="947">
        <v>96706</v>
      </c>
      <c r="B5283" s="945" t="s">
        <v>52581</v>
      </c>
      <c r="C5283" s="947" t="s">
        <v>5</v>
      </c>
      <c r="D5283" s="948">
        <v>38.24</v>
      </c>
    </row>
    <row r="5284" spans="1:4" x14ac:dyDescent="0.25">
      <c r="A5284" s="947">
        <v>96707</v>
      </c>
      <c r="B5284" s="945" t="s">
        <v>52582</v>
      </c>
      <c r="C5284" s="947" t="s">
        <v>5</v>
      </c>
      <c r="D5284" s="948">
        <v>59.06</v>
      </c>
    </row>
    <row r="5285" spans="1:4" x14ac:dyDescent="0.25">
      <c r="A5285" s="947">
        <v>96708</v>
      </c>
      <c r="B5285" s="945" t="s">
        <v>52583</v>
      </c>
      <c r="C5285" s="947" t="s">
        <v>5</v>
      </c>
      <c r="D5285" s="948">
        <v>87.37</v>
      </c>
    </row>
    <row r="5286" spans="1:4" x14ac:dyDescent="0.25">
      <c r="A5286" s="947">
        <v>96675</v>
      </c>
      <c r="B5286" s="945" t="s">
        <v>52584</v>
      </c>
      <c r="C5286" s="947" t="s">
        <v>4</v>
      </c>
      <c r="D5286" s="948">
        <v>150.91999999999999</v>
      </c>
    </row>
    <row r="5287" spans="1:4" x14ac:dyDescent="0.25">
      <c r="A5287" s="947">
        <v>96683</v>
      </c>
      <c r="B5287" s="945" t="s">
        <v>52585</v>
      </c>
      <c r="C5287" s="947" t="s">
        <v>4</v>
      </c>
      <c r="D5287" s="948">
        <v>288.91000000000003</v>
      </c>
    </row>
    <row r="5288" spans="1:4" x14ac:dyDescent="0.25">
      <c r="A5288" s="947">
        <v>104194</v>
      </c>
      <c r="B5288" s="945" t="s">
        <v>29058</v>
      </c>
      <c r="C5288" s="947" t="s">
        <v>4</v>
      </c>
      <c r="D5288" s="948">
        <v>25.11</v>
      </c>
    </row>
    <row r="5289" spans="1:4" x14ac:dyDescent="0.25">
      <c r="A5289" s="947">
        <v>104195</v>
      </c>
      <c r="B5289" s="945" t="s">
        <v>29059</v>
      </c>
      <c r="C5289" s="947" t="s">
        <v>4</v>
      </c>
      <c r="D5289" s="948">
        <v>26.52</v>
      </c>
    </row>
    <row r="5290" spans="1:4" x14ac:dyDescent="0.25">
      <c r="A5290" s="947">
        <v>96668</v>
      </c>
      <c r="B5290" s="945" t="s">
        <v>52586</v>
      </c>
      <c r="C5290" s="947" t="s">
        <v>4</v>
      </c>
      <c r="D5290" s="948">
        <v>17.96</v>
      </c>
    </row>
    <row r="5291" spans="1:4" x14ac:dyDescent="0.25">
      <c r="A5291" s="947">
        <v>96644</v>
      </c>
      <c r="B5291" s="945" t="s">
        <v>52587</v>
      </c>
      <c r="C5291" s="947" t="s">
        <v>4</v>
      </c>
      <c r="D5291" s="948">
        <v>24.7</v>
      </c>
    </row>
    <row r="5292" spans="1:4" x14ac:dyDescent="0.25">
      <c r="A5292" s="947">
        <v>96635</v>
      </c>
      <c r="B5292" s="945" t="s">
        <v>52588</v>
      </c>
      <c r="C5292" s="947" t="s">
        <v>4</v>
      </c>
      <c r="D5292" s="948">
        <v>50.05</v>
      </c>
    </row>
    <row r="5293" spans="1:4" x14ac:dyDescent="0.25">
      <c r="A5293" s="947">
        <v>96636</v>
      </c>
      <c r="B5293" s="945" t="s">
        <v>52589</v>
      </c>
      <c r="C5293" s="947" t="s">
        <v>4</v>
      </c>
      <c r="D5293" s="948">
        <v>52.72</v>
      </c>
    </row>
    <row r="5294" spans="1:4" x14ac:dyDescent="0.25">
      <c r="A5294" s="947">
        <v>96676</v>
      </c>
      <c r="B5294" s="945" t="s">
        <v>52590</v>
      </c>
      <c r="C5294" s="947" t="s">
        <v>4</v>
      </c>
      <c r="D5294" s="948">
        <v>23.54</v>
      </c>
    </row>
    <row r="5295" spans="1:4" x14ac:dyDescent="0.25">
      <c r="A5295" s="947">
        <v>96647</v>
      </c>
      <c r="B5295" s="945" t="s">
        <v>52591</v>
      </c>
      <c r="C5295" s="947" t="s">
        <v>4</v>
      </c>
      <c r="D5295" s="948">
        <v>26.63</v>
      </c>
    </row>
    <row r="5296" spans="1:4" x14ac:dyDescent="0.25">
      <c r="A5296" s="947">
        <v>96669</v>
      </c>
      <c r="B5296" s="945" t="s">
        <v>52592</v>
      </c>
      <c r="C5296" s="947" t="s">
        <v>4</v>
      </c>
      <c r="D5296" s="948">
        <v>18.690000000000001</v>
      </c>
    </row>
    <row r="5297" spans="1:4" x14ac:dyDescent="0.25">
      <c r="A5297" s="947">
        <v>96645</v>
      </c>
      <c r="B5297" s="945" t="s">
        <v>52593</v>
      </c>
      <c r="C5297" s="947" t="s">
        <v>4</v>
      </c>
      <c r="D5297" s="948">
        <v>22.28</v>
      </c>
    </row>
    <row r="5298" spans="1:4" x14ac:dyDescent="0.25">
      <c r="A5298" s="947">
        <v>96677</v>
      </c>
      <c r="B5298" s="945" t="s">
        <v>52594</v>
      </c>
      <c r="C5298" s="947" t="s">
        <v>4</v>
      </c>
      <c r="D5298" s="948">
        <v>30.44</v>
      </c>
    </row>
    <row r="5299" spans="1:4" x14ac:dyDescent="0.25">
      <c r="A5299" s="947">
        <v>96648</v>
      </c>
      <c r="B5299" s="945" t="s">
        <v>52595</v>
      </c>
      <c r="C5299" s="947" t="s">
        <v>4</v>
      </c>
      <c r="D5299" s="948">
        <v>32.159999999999997</v>
      </c>
    </row>
    <row r="5300" spans="1:4" x14ac:dyDescent="0.25">
      <c r="A5300" s="947">
        <v>96670</v>
      </c>
      <c r="B5300" s="945" t="s">
        <v>52596</v>
      </c>
      <c r="C5300" s="947" t="s">
        <v>4</v>
      </c>
      <c r="D5300" s="948">
        <v>24.06</v>
      </c>
    </row>
    <row r="5301" spans="1:4" x14ac:dyDescent="0.25">
      <c r="A5301" s="947">
        <v>96646</v>
      </c>
      <c r="B5301" s="945" t="s">
        <v>52597</v>
      </c>
      <c r="C5301" s="947" t="s">
        <v>4</v>
      </c>
      <c r="D5301" s="948">
        <v>26.65</v>
      </c>
    </row>
    <row r="5302" spans="1:4" x14ac:dyDescent="0.25">
      <c r="A5302" s="947">
        <v>96678</v>
      </c>
      <c r="B5302" s="945" t="s">
        <v>52598</v>
      </c>
      <c r="C5302" s="947" t="s">
        <v>4</v>
      </c>
      <c r="D5302" s="948">
        <v>41.3</v>
      </c>
    </row>
    <row r="5303" spans="1:4" x14ac:dyDescent="0.25">
      <c r="A5303" s="947">
        <v>96649</v>
      </c>
      <c r="B5303" s="945" t="s">
        <v>52599</v>
      </c>
      <c r="C5303" s="947" t="s">
        <v>4</v>
      </c>
      <c r="D5303" s="948">
        <v>41.48</v>
      </c>
    </row>
    <row r="5304" spans="1:4" x14ac:dyDescent="0.25">
      <c r="A5304" s="947">
        <v>96671</v>
      </c>
      <c r="B5304" s="945" t="s">
        <v>52600</v>
      </c>
      <c r="C5304" s="947" t="s">
        <v>4</v>
      </c>
      <c r="D5304" s="948">
        <v>35.46</v>
      </c>
    </row>
    <row r="5305" spans="1:4" x14ac:dyDescent="0.25">
      <c r="A5305" s="947">
        <v>96679</v>
      </c>
      <c r="B5305" s="945" t="s">
        <v>52601</v>
      </c>
      <c r="C5305" s="947" t="s">
        <v>4</v>
      </c>
      <c r="D5305" s="948">
        <v>60.35</v>
      </c>
    </row>
    <row r="5306" spans="1:4" x14ac:dyDescent="0.25">
      <c r="A5306" s="947">
        <v>96672</v>
      </c>
      <c r="B5306" s="945" t="s">
        <v>52602</v>
      </c>
      <c r="C5306" s="947" t="s">
        <v>4</v>
      </c>
      <c r="D5306" s="948">
        <v>52.94</v>
      </c>
    </row>
    <row r="5307" spans="1:4" x14ac:dyDescent="0.25">
      <c r="A5307" s="947">
        <v>96680</v>
      </c>
      <c r="B5307" s="945" t="s">
        <v>52603</v>
      </c>
      <c r="C5307" s="947" t="s">
        <v>4</v>
      </c>
      <c r="D5307" s="948">
        <v>97.66</v>
      </c>
    </row>
    <row r="5308" spans="1:4" x14ac:dyDescent="0.25">
      <c r="A5308" s="947">
        <v>96673</v>
      </c>
      <c r="B5308" s="945" t="s">
        <v>52604</v>
      </c>
      <c r="C5308" s="947" t="s">
        <v>4</v>
      </c>
      <c r="D5308" s="948">
        <v>66.319999999999993</v>
      </c>
    </row>
    <row r="5309" spans="1:4" x14ac:dyDescent="0.25">
      <c r="A5309" s="947">
        <v>96681</v>
      </c>
      <c r="B5309" s="945" t="s">
        <v>52605</v>
      </c>
      <c r="C5309" s="947" t="s">
        <v>4</v>
      </c>
      <c r="D5309" s="948">
        <v>130.32</v>
      </c>
    </row>
    <row r="5310" spans="1:4" x14ac:dyDescent="0.25">
      <c r="A5310" s="947">
        <v>96674</v>
      </c>
      <c r="B5310" s="945" t="s">
        <v>52606</v>
      </c>
      <c r="C5310" s="947" t="s">
        <v>4</v>
      </c>
      <c r="D5310" s="948">
        <v>104.91</v>
      </c>
    </row>
    <row r="5311" spans="1:4" x14ac:dyDescent="0.25">
      <c r="A5311" s="947">
        <v>96682</v>
      </c>
      <c r="B5311" s="945" t="s">
        <v>52607</v>
      </c>
      <c r="C5311" s="947" t="s">
        <v>4</v>
      </c>
      <c r="D5311" s="948">
        <v>211.55</v>
      </c>
    </row>
    <row r="5312" spans="1:4" x14ac:dyDescent="0.25">
      <c r="A5312" s="947">
        <v>96643</v>
      </c>
      <c r="B5312" s="945" t="s">
        <v>52608</v>
      </c>
      <c r="C5312" s="947" t="s">
        <v>5</v>
      </c>
      <c r="D5312" s="948">
        <v>46.79</v>
      </c>
    </row>
    <row r="5313" spans="1:4" x14ac:dyDescent="0.25">
      <c r="A5313" s="947">
        <v>104201</v>
      </c>
      <c r="B5313" s="945" t="s">
        <v>29666</v>
      </c>
      <c r="C5313" s="947" t="s">
        <v>5</v>
      </c>
      <c r="D5313" s="948">
        <v>21.22</v>
      </c>
    </row>
    <row r="5314" spans="1:4" x14ac:dyDescent="0.25">
      <c r="A5314" s="947">
        <v>104192</v>
      </c>
      <c r="B5314" s="945" t="s">
        <v>29659</v>
      </c>
      <c r="C5314" s="947" t="s">
        <v>5</v>
      </c>
      <c r="D5314" s="948">
        <v>31.95</v>
      </c>
    </row>
    <row r="5315" spans="1:4" x14ac:dyDescent="0.25">
      <c r="A5315" s="947">
        <v>104202</v>
      </c>
      <c r="B5315" s="945" t="s">
        <v>29667</v>
      </c>
      <c r="C5315" s="947" t="s">
        <v>5</v>
      </c>
      <c r="D5315" s="948">
        <v>13.38</v>
      </c>
    </row>
    <row r="5316" spans="1:4" x14ac:dyDescent="0.25">
      <c r="A5316" s="947">
        <v>96717</v>
      </c>
      <c r="B5316" s="945" t="s">
        <v>52609</v>
      </c>
      <c r="C5316" s="947" t="s">
        <v>5</v>
      </c>
      <c r="D5316" s="948">
        <v>299.68</v>
      </c>
    </row>
    <row r="5317" spans="1:4" x14ac:dyDescent="0.25">
      <c r="A5317" s="947">
        <v>96710</v>
      </c>
      <c r="B5317" s="945" t="s">
        <v>52610</v>
      </c>
      <c r="C5317" s="947" t="s">
        <v>5</v>
      </c>
      <c r="D5317" s="948">
        <v>18.78</v>
      </c>
    </row>
    <row r="5318" spans="1:4" x14ac:dyDescent="0.25">
      <c r="A5318" s="947">
        <v>96665</v>
      </c>
      <c r="B5318" s="945" t="s">
        <v>52611</v>
      </c>
      <c r="C5318" s="947" t="s">
        <v>5</v>
      </c>
      <c r="D5318" s="948">
        <v>14.26</v>
      </c>
    </row>
    <row r="5319" spans="1:4" x14ac:dyDescent="0.25">
      <c r="A5319" s="947">
        <v>96642</v>
      </c>
      <c r="B5319" s="945" t="s">
        <v>52612</v>
      </c>
      <c r="C5319" s="947" t="s">
        <v>5</v>
      </c>
      <c r="D5319" s="948">
        <v>26.81</v>
      </c>
    </row>
    <row r="5320" spans="1:4" x14ac:dyDescent="0.25">
      <c r="A5320" s="947">
        <v>96711</v>
      </c>
      <c r="B5320" s="945" t="s">
        <v>52613</v>
      </c>
      <c r="C5320" s="947" t="s">
        <v>5</v>
      </c>
      <c r="D5320" s="948">
        <v>26.55</v>
      </c>
    </row>
    <row r="5321" spans="1:4" x14ac:dyDescent="0.25">
      <c r="A5321" s="947">
        <v>96666</v>
      </c>
      <c r="B5321" s="945" t="s">
        <v>52614</v>
      </c>
      <c r="C5321" s="947" t="s">
        <v>5</v>
      </c>
      <c r="D5321" s="948">
        <v>19.12</v>
      </c>
    </row>
    <row r="5322" spans="1:4" x14ac:dyDescent="0.25">
      <c r="A5322" s="947">
        <v>96712</v>
      </c>
      <c r="B5322" s="945" t="s">
        <v>52615</v>
      </c>
      <c r="C5322" s="947" t="s">
        <v>5</v>
      </c>
      <c r="D5322" s="948">
        <v>36.4</v>
      </c>
    </row>
    <row r="5323" spans="1:4" x14ac:dyDescent="0.25">
      <c r="A5323" s="947">
        <v>96667</v>
      </c>
      <c r="B5323" s="945" t="s">
        <v>52616</v>
      </c>
      <c r="C5323" s="947" t="s">
        <v>5</v>
      </c>
      <c r="D5323" s="948">
        <v>25.66</v>
      </c>
    </row>
    <row r="5324" spans="1:4" x14ac:dyDescent="0.25">
      <c r="A5324" s="947">
        <v>96713</v>
      </c>
      <c r="B5324" s="945" t="s">
        <v>52617</v>
      </c>
      <c r="C5324" s="947" t="s">
        <v>5</v>
      </c>
      <c r="D5324" s="948">
        <v>53.43</v>
      </c>
    </row>
    <row r="5325" spans="1:4" x14ac:dyDescent="0.25">
      <c r="A5325" s="947">
        <v>96714</v>
      </c>
      <c r="B5325" s="945" t="s">
        <v>52618</v>
      </c>
      <c r="C5325" s="947" t="s">
        <v>5</v>
      </c>
      <c r="D5325" s="948">
        <v>74.25</v>
      </c>
    </row>
    <row r="5326" spans="1:4" x14ac:dyDescent="0.25">
      <c r="A5326" s="947">
        <v>96715</v>
      </c>
      <c r="B5326" s="945" t="s">
        <v>52619</v>
      </c>
      <c r="C5326" s="947" t="s">
        <v>5</v>
      </c>
      <c r="D5326" s="948">
        <v>125.45</v>
      </c>
    </row>
    <row r="5327" spans="1:4" x14ac:dyDescent="0.25">
      <c r="A5327" s="947">
        <v>96716</v>
      </c>
      <c r="B5327" s="945" t="s">
        <v>52620</v>
      </c>
      <c r="C5327" s="947" t="s">
        <v>5</v>
      </c>
      <c r="D5327" s="948">
        <v>161.83000000000001</v>
      </c>
    </row>
    <row r="5328" spans="1:4" x14ac:dyDescent="0.25">
      <c r="A5328" s="947">
        <v>104328</v>
      </c>
      <c r="B5328" s="945" t="s">
        <v>29710</v>
      </c>
      <c r="C5328" s="947" t="s">
        <v>5</v>
      </c>
      <c r="D5328" s="948">
        <v>95.22</v>
      </c>
    </row>
    <row r="5329" spans="1:4" x14ac:dyDescent="0.25">
      <c r="A5329" s="947">
        <v>104329</v>
      </c>
      <c r="B5329" s="945" t="s">
        <v>29711</v>
      </c>
      <c r="C5329" s="947" t="s">
        <v>5</v>
      </c>
      <c r="D5329" s="948">
        <v>107.71</v>
      </c>
    </row>
    <row r="5330" spans="1:4" x14ac:dyDescent="0.25">
      <c r="A5330" s="947">
        <v>89707</v>
      </c>
      <c r="B5330" s="945" t="s">
        <v>29704</v>
      </c>
      <c r="C5330" s="947" t="s">
        <v>5</v>
      </c>
      <c r="D5330" s="948">
        <v>65.239999999999995</v>
      </c>
    </row>
    <row r="5331" spans="1:4" x14ac:dyDescent="0.25">
      <c r="A5331" s="947">
        <v>89708</v>
      </c>
      <c r="B5331" s="945" t="s">
        <v>29705</v>
      </c>
      <c r="C5331" s="947" t="s">
        <v>5</v>
      </c>
      <c r="D5331" s="948">
        <v>138.58000000000001</v>
      </c>
    </row>
    <row r="5332" spans="1:4" x14ac:dyDescent="0.25">
      <c r="A5332" s="947">
        <v>104330</v>
      </c>
      <c r="B5332" s="945" t="s">
        <v>51210</v>
      </c>
      <c r="C5332" s="947" t="s">
        <v>5</v>
      </c>
      <c r="D5332" s="948">
        <v>0</v>
      </c>
    </row>
    <row r="5333" spans="1:4" x14ac:dyDescent="0.25">
      <c r="A5333" s="947">
        <v>104326</v>
      </c>
      <c r="B5333" s="945" t="s">
        <v>29708</v>
      </c>
      <c r="C5333" s="947" t="s">
        <v>5</v>
      </c>
      <c r="D5333" s="948">
        <v>27.25</v>
      </c>
    </row>
    <row r="5334" spans="1:4" x14ac:dyDescent="0.25">
      <c r="A5334" s="947">
        <v>89710</v>
      </c>
      <c r="B5334" s="945" t="s">
        <v>29707</v>
      </c>
      <c r="C5334" s="947" t="s">
        <v>5</v>
      </c>
      <c r="D5334" s="948">
        <v>25.08</v>
      </c>
    </row>
    <row r="5335" spans="1:4" x14ac:dyDescent="0.25">
      <c r="A5335" s="947">
        <v>104327</v>
      </c>
      <c r="B5335" s="945" t="s">
        <v>29709</v>
      </c>
      <c r="C5335" s="947" t="s">
        <v>5</v>
      </c>
      <c r="D5335" s="948">
        <v>25.96</v>
      </c>
    </row>
    <row r="5336" spans="1:4" x14ac:dyDescent="0.25">
      <c r="A5336" s="947">
        <v>89709</v>
      </c>
      <c r="B5336" s="945" t="s">
        <v>29706</v>
      </c>
      <c r="C5336" s="947" t="s">
        <v>5</v>
      </c>
      <c r="D5336" s="948">
        <v>28.58</v>
      </c>
    </row>
    <row r="5337" spans="1:4" x14ac:dyDescent="0.25">
      <c r="A5337" s="947">
        <v>104341</v>
      </c>
      <c r="B5337" s="945" t="s">
        <v>29676</v>
      </c>
      <c r="C5337" s="947" t="s">
        <v>5</v>
      </c>
      <c r="D5337" s="948">
        <v>12.69</v>
      </c>
    </row>
    <row r="5338" spans="1:4" x14ac:dyDescent="0.25">
      <c r="A5338" s="947">
        <v>104357</v>
      </c>
      <c r="B5338" s="945" t="s">
        <v>29690</v>
      </c>
      <c r="C5338" s="947" t="s">
        <v>5</v>
      </c>
      <c r="D5338" s="948">
        <v>21.4</v>
      </c>
    </row>
    <row r="5339" spans="1:4" x14ac:dyDescent="0.25">
      <c r="A5339" s="947">
        <v>89811</v>
      </c>
      <c r="B5339" s="945" t="s">
        <v>29300</v>
      </c>
      <c r="C5339" s="947" t="s">
        <v>5</v>
      </c>
      <c r="D5339" s="948">
        <v>49.37</v>
      </c>
    </row>
    <row r="5340" spans="1:4" x14ac:dyDescent="0.25">
      <c r="A5340" s="947">
        <v>89748</v>
      </c>
      <c r="B5340" s="945" t="s">
        <v>29263</v>
      </c>
      <c r="C5340" s="947" t="s">
        <v>5</v>
      </c>
      <c r="D5340" s="948">
        <v>47.69</v>
      </c>
    </row>
    <row r="5341" spans="1:4" x14ac:dyDescent="0.25">
      <c r="A5341" s="947">
        <v>89852</v>
      </c>
      <c r="B5341" s="945" t="s">
        <v>29317</v>
      </c>
      <c r="C5341" s="947" t="s">
        <v>5</v>
      </c>
      <c r="D5341" s="948">
        <v>53.49</v>
      </c>
    </row>
    <row r="5342" spans="1:4" x14ac:dyDescent="0.25">
      <c r="A5342" s="947">
        <v>89728</v>
      </c>
      <c r="B5342" s="945" t="s">
        <v>29251</v>
      </c>
      <c r="C5342" s="947" t="s">
        <v>5</v>
      </c>
      <c r="D5342" s="948">
        <v>15.97</v>
      </c>
    </row>
    <row r="5343" spans="1:4" x14ac:dyDescent="0.25">
      <c r="A5343" s="947">
        <v>89803</v>
      </c>
      <c r="B5343" s="945" t="s">
        <v>29292</v>
      </c>
      <c r="C5343" s="947" t="s">
        <v>5</v>
      </c>
      <c r="D5343" s="948">
        <v>19.59</v>
      </c>
    </row>
    <row r="5344" spans="1:4" x14ac:dyDescent="0.25">
      <c r="A5344" s="947">
        <v>89733</v>
      </c>
      <c r="B5344" s="945" t="s">
        <v>29255</v>
      </c>
      <c r="C5344" s="947" t="s">
        <v>5</v>
      </c>
      <c r="D5344" s="948">
        <v>26.68</v>
      </c>
    </row>
    <row r="5345" spans="1:4" x14ac:dyDescent="0.25">
      <c r="A5345" s="947">
        <v>89807</v>
      </c>
      <c r="B5345" s="945" t="s">
        <v>29296</v>
      </c>
      <c r="C5345" s="947" t="s">
        <v>5</v>
      </c>
      <c r="D5345" s="948">
        <v>41.68</v>
      </c>
    </row>
    <row r="5346" spans="1:4" x14ac:dyDescent="0.25">
      <c r="A5346" s="947">
        <v>89742</v>
      </c>
      <c r="B5346" s="945" t="s">
        <v>29259</v>
      </c>
      <c r="C5346" s="947" t="s">
        <v>5</v>
      </c>
      <c r="D5346" s="948">
        <v>44.39</v>
      </c>
    </row>
    <row r="5347" spans="1:4" x14ac:dyDescent="0.25">
      <c r="A5347" s="947">
        <v>89812</v>
      </c>
      <c r="B5347" s="945" t="s">
        <v>29301</v>
      </c>
      <c r="C5347" s="947" t="s">
        <v>5</v>
      </c>
      <c r="D5347" s="948">
        <v>87.26</v>
      </c>
    </row>
    <row r="5348" spans="1:4" x14ac:dyDescent="0.25">
      <c r="A5348" s="947">
        <v>89750</v>
      </c>
      <c r="B5348" s="945" t="s">
        <v>29264</v>
      </c>
      <c r="C5348" s="947" t="s">
        <v>5</v>
      </c>
      <c r="D5348" s="948">
        <v>85.58</v>
      </c>
    </row>
    <row r="5349" spans="1:4" x14ac:dyDescent="0.25">
      <c r="A5349" s="947">
        <v>89853</v>
      </c>
      <c r="B5349" s="945" t="s">
        <v>29318</v>
      </c>
      <c r="C5349" s="947" t="s">
        <v>5</v>
      </c>
      <c r="D5349" s="948">
        <v>91.38</v>
      </c>
    </row>
    <row r="5350" spans="1:4" x14ac:dyDescent="0.25">
      <c r="A5350" s="947">
        <v>89730</v>
      </c>
      <c r="B5350" s="945" t="s">
        <v>29252</v>
      </c>
      <c r="C5350" s="947" t="s">
        <v>5</v>
      </c>
      <c r="D5350" s="948">
        <v>18.03</v>
      </c>
    </row>
    <row r="5351" spans="1:4" x14ac:dyDescent="0.25">
      <c r="A5351" s="947">
        <v>89804</v>
      </c>
      <c r="B5351" s="945" t="s">
        <v>29293</v>
      </c>
      <c r="C5351" s="947" t="s">
        <v>5</v>
      </c>
      <c r="D5351" s="948">
        <v>21.95</v>
      </c>
    </row>
    <row r="5352" spans="1:4" x14ac:dyDescent="0.25">
      <c r="A5352" s="947">
        <v>89735</v>
      </c>
      <c r="B5352" s="945" t="s">
        <v>29256</v>
      </c>
      <c r="C5352" s="947" t="s">
        <v>5</v>
      </c>
      <c r="D5352" s="948">
        <v>29.04</v>
      </c>
    </row>
    <row r="5353" spans="1:4" x14ac:dyDescent="0.25">
      <c r="A5353" s="947">
        <v>89808</v>
      </c>
      <c r="B5353" s="945" t="s">
        <v>29297</v>
      </c>
      <c r="C5353" s="947" t="s">
        <v>5</v>
      </c>
      <c r="D5353" s="948">
        <v>63.94</v>
      </c>
    </row>
    <row r="5354" spans="1:4" x14ac:dyDescent="0.25">
      <c r="A5354" s="947">
        <v>89743</v>
      </c>
      <c r="B5354" s="945" t="s">
        <v>29260</v>
      </c>
      <c r="C5354" s="947" t="s">
        <v>5</v>
      </c>
      <c r="D5354" s="948">
        <v>66.650000000000006</v>
      </c>
    </row>
    <row r="5355" spans="1:4" x14ac:dyDescent="0.25">
      <c r="A5355" s="947">
        <v>89810</v>
      </c>
      <c r="B5355" s="945" t="s">
        <v>29299</v>
      </c>
      <c r="C5355" s="947" t="s">
        <v>5</v>
      </c>
      <c r="D5355" s="948">
        <v>34.01</v>
      </c>
    </row>
    <row r="5356" spans="1:4" x14ac:dyDescent="0.25">
      <c r="A5356" s="947">
        <v>89746</v>
      </c>
      <c r="B5356" s="945" t="s">
        <v>29262</v>
      </c>
      <c r="C5356" s="947" t="s">
        <v>5</v>
      </c>
      <c r="D5356" s="948">
        <v>32.33</v>
      </c>
    </row>
    <row r="5357" spans="1:4" x14ac:dyDescent="0.25">
      <c r="A5357" s="947">
        <v>89851</v>
      </c>
      <c r="B5357" s="945" t="s">
        <v>29316</v>
      </c>
      <c r="C5357" s="947" t="s">
        <v>5</v>
      </c>
      <c r="D5357" s="948">
        <v>38.130000000000003</v>
      </c>
    </row>
    <row r="5358" spans="1:4" x14ac:dyDescent="0.25">
      <c r="A5358" s="947">
        <v>89855</v>
      </c>
      <c r="B5358" s="945" t="s">
        <v>29320</v>
      </c>
      <c r="C5358" s="947" t="s">
        <v>5</v>
      </c>
      <c r="D5358" s="948">
        <v>121.48</v>
      </c>
    </row>
    <row r="5359" spans="1:4" x14ac:dyDescent="0.25">
      <c r="A5359" s="947">
        <v>89726</v>
      </c>
      <c r="B5359" s="945" t="s">
        <v>29250</v>
      </c>
      <c r="C5359" s="947" t="s">
        <v>5</v>
      </c>
      <c r="D5359" s="948">
        <v>13.07</v>
      </c>
    </row>
    <row r="5360" spans="1:4" x14ac:dyDescent="0.25">
      <c r="A5360" s="947">
        <v>89802</v>
      </c>
      <c r="B5360" s="945" t="s">
        <v>29291</v>
      </c>
      <c r="C5360" s="947" t="s">
        <v>5</v>
      </c>
      <c r="D5360" s="948">
        <v>11.23</v>
      </c>
    </row>
    <row r="5361" spans="1:4" x14ac:dyDescent="0.25">
      <c r="A5361" s="947">
        <v>89732</v>
      </c>
      <c r="B5361" s="945" t="s">
        <v>29254</v>
      </c>
      <c r="C5361" s="947" t="s">
        <v>5</v>
      </c>
      <c r="D5361" s="948">
        <v>18.32</v>
      </c>
    </row>
    <row r="5362" spans="1:4" x14ac:dyDescent="0.25">
      <c r="A5362" s="947">
        <v>89806</v>
      </c>
      <c r="B5362" s="945" t="s">
        <v>29295</v>
      </c>
      <c r="C5362" s="947" t="s">
        <v>5</v>
      </c>
      <c r="D5362" s="948">
        <v>24.27</v>
      </c>
    </row>
    <row r="5363" spans="1:4" x14ac:dyDescent="0.25">
      <c r="A5363" s="947">
        <v>89739</v>
      </c>
      <c r="B5363" s="945" t="s">
        <v>29258</v>
      </c>
      <c r="C5363" s="947" t="s">
        <v>5</v>
      </c>
      <c r="D5363" s="948">
        <v>26.98</v>
      </c>
    </row>
    <row r="5364" spans="1:4" x14ac:dyDescent="0.25">
      <c r="A5364" s="947">
        <v>89809</v>
      </c>
      <c r="B5364" s="945" t="s">
        <v>29298</v>
      </c>
      <c r="C5364" s="947" t="s">
        <v>5</v>
      </c>
      <c r="D5364" s="948">
        <v>33.1</v>
      </c>
    </row>
    <row r="5365" spans="1:4" x14ac:dyDescent="0.25">
      <c r="A5365" s="947">
        <v>89744</v>
      </c>
      <c r="B5365" s="945" t="s">
        <v>29261</v>
      </c>
      <c r="C5365" s="947" t="s">
        <v>5</v>
      </c>
      <c r="D5365" s="948">
        <v>31.42</v>
      </c>
    </row>
    <row r="5366" spans="1:4" x14ac:dyDescent="0.25">
      <c r="A5366" s="947">
        <v>89850</v>
      </c>
      <c r="B5366" s="945" t="s">
        <v>29315</v>
      </c>
      <c r="C5366" s="947" t="s">
        <v>5</v>
      </c>
      <c r="D5366" s="948">
        <v>37.22</v>
      </c>
    </row>
    <row r="5367" spans="1:4" x14ac:dyDescent="0.25">
      <c r="A5367" s="947">
        <v>89854</v>
      </c>
      <c r="B5367" s="945" t="s">
        <v>29319</v>
      </c>
      <c r="C5367" s="947" t="s">
        <v>5</v>
      </c>
      <c r="D5367" s="948">
        <v>115.84</v>
      </c>
    </row>
    <row r="5368" spans="1:4" x14ac:dyDescent="0.25">
      <c r="A5368" s="947">
        <v>89724</v>
      </c>
      <c r="B5368" s="945" t="s">
        <v>29249</v>
      </c>
      <c r="C5368" s="947" t="s">
        <v>5</v>
      </c>
      <c r="D5368" s="948">
        <v>12.82</v>
      </c>
    </row>
    <row r="5369" spans="1:4" x14ac:dyDescent="0.25">
      <c r="A5369" s="947">
        <v>89801</v>
      </c>
      <c r="B5369" s="945" t="s">
        <v>29290</v>
      </c>
      <c r="C5369" s="947" t="s">
        <v>5</v>
      </c>
      <c r="D5369" s="948">
        <v>10.45</v>
      </c>
    </row>
    <row r="5370" spans="1:4" x14ac:dyDescent="0.25">
      <c r="A5370" s="947">
        <v>89731</v>
      </c>
      <c r="B5370" s="945" t="s">
        <v>29253</v>
      </c>
      <c r="C5370" s="947" t="s">
        <v>5</v>
      </c>
      <c r="D5370" s="948">
        <v>17.54</v>
      </c>
    </row>
    <row r="5371" spans="1:4" x14ac:dyDescent="0.25">
      <c r="A5371" s="947">
        <v>89805</v>
      </c>
      <c r="B5371" s="945" t="s">
        <v>29294</v>
      </c>
      <c r="C5371" s="947" t="s">
        <v>5</v>
      </c>
      <c r="D5371" s="948">
        <v>23.22</v>
      </c>
    </row>
    <row r="5372" spans="1:4" x14ac:dyDescent="0.25">
      <c r="A5372" s="947">
        <v>89737</v>
      </c>
      <c r="B5372" s="945" t="s">
        <v>29257</v>
      </c>
      <c r="C5372" s="947" t="s">
        <v>5</v>
      </c>
      <c r="D5372" s="948">
        <v>25.93</v>
      </c>
    </row>
    <row r="5373" spans="1:4" x14ac:dyDescent="0.25">
      <c r="A5373" s="947">
        <v>104355</v>
      </c>
      <c r="B5373" s="945" t="s">
        <v>29688</v>
      </c>
      <c r="C5373" s="947" t="s">
        <v>5</v>
      </c>
      <c r="D5373" s="948">
        <v>53.87</v>
      </c>
    </row>
    <row r="5374" spans="1:4" x14ac:dyDescent="0.25">
      <c r="A5374" s="947">
        <v>104347</v>
      </c>
      <c r="B5374" s="945" t="s">
        <v>29681</v>
      </c>
      <c r="C5374" s="947" t="s">
        <v>5</v>
      </c>
      <c r="D5374" s="948">
        <v>53.58</v>
      </c>
    </row>
    <row r="5375" spans="1:4" x14ac:dyDescent="0.25">
      <c r="A5375" s="947">
        <v>104353</v>
      </c>
      <c r="B5375" s="945" t="s">
        <v>29686</v>
      </c>
      <c r="C5375" s="947" t="s">
        <v>5</v>
      </c>
      <c r="D5375" s="948">
        <v>46.57</v>
      </c>
    </row>
    <row r="5376" spans="1:4" x14ac:dyDescent="0.25">
      <c r="A5376" s="947">
        <v>104345</v>
      </c>
      <c r="B5376" s="945" t="s">
        <v>29679</v>
      </c>
      <c r="C5376" s="947" t="s">
        <v>5</v>
      </c>
      <c r="D5376" s="948">
        <v>48.22</v>
      </c>
    </row>
    <row r="5377" spans="1:4" x14ac:dyDescent="0.25">
      <c r="A5377" s="947">
        <v>104350</v>
      </c>
      <c r="B5377" s="945" t="s">
        <v>29683</v>
      </c>
      <c r="C5377" s="947" t="s">
        <v>5</v>
      </c>
      <c r="D5377" s="948">
        <v>32.94</v>
      </c>
    </row>
    <row r="5378" spans="1:4" x14ac:dyDescent="0.25">
      <c r="A5378" s="947">
        <v>104343</v>
      </c>
      <c r="B5378" s="945" t="s">
        <v>29677</v>
      </c>
      <c r="C5378" s="947" t="s">
        <v>5</v>
      </c>
      <c r="D5378" s="948">
        <v>38.5</v>
      </c>
    </row>
    <row r="5379" spans="1:4" x14ac:dyDescent="0.25">
      <c r="A5379" s="947">
        <v>89834</v>
      </c>
      <c r="B5379" s="945" t="s">
        <v>29314</v>
      </c>
      <c r="C5379" s="947" t="s">
        <v>5</v>
      </c>
      <c r="D5379" s="948">
        <v>59.72</v>
      </c>
    </row>
    <row r="5380" spans="1:4" x14ac:dyDescent="0.25">
      <c r="A5380" s="947">
        <v>89797</v>
      </c>
      <c r="B5380" s="945" t="s">
        <v>29289</v>
      </c>
      <c r="C5380" s="947" t="s">
        <v>5</v>
      </c>
      <c r="D5380" s="948">
        <v>57.48</v>
      </c>
    </row>
    <row r="5381" spans="1:4" x14ac:dyDescent="0.25">
      <c r="A5381" s="947">
        <v>89861</v>
      </c>
      <c r="B5381" s="945" t="s">
        <v>29324</v>
      </c>
      <c r="C5381" s="947" t="s">
        <v>5</v>
      </c>
      <c r="D5381" s="948">
        <v>65.2</v>
      </c>
    </row>
    <row r="5382" spans="1:4" x14ac:dyDescent="0.25">
      <c r="A5382" s="947">
        <v>89783</v>
      </c>
      <c r="B5382" s="945" t="s">
        <v>29283</v>
      </c>
      <c r="C5382" s="947" t="s">
        <v>5</v>
      </c>
      <c r="D5382" s="948">
        <v>18.47</v>
      </c>
    </row>
    <row r="5383" spans="1:4" x14ac:dyDescent="0.25">
      <c r="A5383" s="947">
        <v>89827</v>
      </c>
      <c r="B5383" s="945" t="s">
        <v>29309</v>
      </c>
      <c r="C5383" s="947" t="s">
        <v>5</v>
      </c>
      <c r="D5383" s="948">
        <v>21.01</v>
      </c>
    </row>
    <row r="5384" spans="1:4" x14ac:dyDescent="0.25">
      <c r="A5384" s="947">
        <v>89785</v>
      </c>
      <c r="B5384" s="945" t="s">
        <v>29285</v>
      </c>
      <c r="C5384" s="947" t="s">
        <v>5</v>
      </c>
      <c r="D5384" s="948">
        <v>30.45</v>
      </c>
    </row>
    <row r="5385" spans="1:4" x14ac:dyDescent="0.25">
      <c r="A5385" s="947">
        <v>89830</v>
      </c>
      <c r="B5385" s="945" t="s">
        <v>29311</v>
      </c>
      <c r="C5385" s="947" t="s">
        <v>5</v>
      </c>
      <c r="D5385" s="948">
        <v>42.34</v>
      </c>
    </row>
    <row r="5386" spans="1:4" x14ac:dyDescent="0.25">
      <c r="A5386" s="947">
        <v>89795</v>
      </c>
      <c r="B5386" s="945" t="s">
        <v>29287</v>
      </c>
      <c r="C5386" s="947" t="s">
        <v>5</v>
      </c>
      <c r="D5386" s="948">
        <v>45.94</v>
      </c>
    </row>
    <row r="5387" spans="1:4" x14ac:dyDescent="0.25">
      <c r="A5387" s="947">
        <v>89823</v>
      </c>
      <c r="B5387" s="945" t="s">
        <v>29307</v>
      </c>
      <c r="C5387" s="947" t="s">
        <v>5</v>
      </c>
      <c r="D5387" s="948">
        <v>39.14</v>
      </c>
    </row>
    <row r="5388" spans="1:4" x14ac:dyDescent="0.25">
      <c r="A5388" s="947">
        <v>89779</v>
      </c>
      <c r="B5388" s="945" t="s">
        <v>29280</v>
      </c>
      <c r="C5388" s="947" t="s">
        <v>5</v>
      </c>
      <c r="D5388" s="948">
        <v>38.020000000000003</v>
      </c>
    </row>
    <row r="5389" spans="1:4" x14ac:dyDescent="0.25">
      <c r="A5389" s="947">
        <v>89857</v>
      </c>
      <c r="B5389" s="945" t="s">
        <v>29322</v>
      </c>
      <c r="C5389" s="947" t="s">
        <v>5</v>
      </c>
      <c r="D5389" s="948">
        <v>41.88</v>
      </c>
    </row>
    <row r="5390" spans="1:4" x14ac:dyDescent="0.25">
      <c r="A5390" s="947">
        <v>89814</v>
      </c>
      <c r="B5390" s="945" t="s">
        <v>29303</v>
      </c>
      <c r="C5390" s="947" t="s">
        <v>5</v>
      </c>
      <c r="D5390" s="948">
        <v>18.54</v>
      </c>
    </row>
    <row r="5391" spans="1:4" x14ac:dyDescent="0.25">
      <c r="A5391" s="947">
        <v>89754</v>
      </c>
      <c r="B5391" s="945" t="s">
        <v>29267</v>
      </c>
      <c r="C5391" s="947" t="s">
        <v>5</v>
      </c>
      <c r="D5391" s="948">
        <v>23.26</v>
      </c>
    </row>
    <row r="5392" spans="1:4" x14ac:dyDescent="0.25">
      <c r="A5392" s="947">
        <v>89819</v>
      </c>
      <c r="B5392" s="945" t="s">
        <v>29305</v>
      </c>
      <c r="C5392" s="947" t="s">
        <v>5</v>
      </c>
      <c r="D5392" s="948">
        <v>26.36</v>
      </c>
    </row>
    <row r="5393" spans="1:4" x14ac:dyDescent="0.25">
      <c r="A5393" s="947">
        <v>89776</v>
      </c>
      <c r="B5393" s="945" t="s">
        <v>29278</v>
      </c>
      <c r="C5393" s="947" t="s">
        <v>5</v>
      </c>
      <c r="D5393" s="948">
        <v>28.16</v>
      </c>
    </row>
    <row r="5394" spans="1:4" x14ac:dyDescent="0.25">
      <c r="A5394" s="947">
        <v>89821</v>
      </c>
      <c r="B5394" s="945" t="s">
        <v>29306</v>
      </c>
      <c r="C5394" s="947" t="s">
        <v>5</v>
      </c>
      <c r="D5394" s="948">
        <v>21.82</v>
      </c>
    </row>
    <row r="5395" spans="1:4" x14ac:dyDescent="0.25">
      <c r="A5395" s="947">
        <v>89778</v>
      </c>
      <c r="B5395" s="945" t="s">
        <v>29279</v>
      </c>
      <c r="C5395" s="947" t="s">
        <v>5</v>
      </c>
      <c r="D5395" s="948">
        <v>20.7</v>
      </c>
    </row>
    <row r="5396" spans="1:4" x14ac:dyDescent="0.25">
      <c r="A5396" s="947">
        <v>89856</v>
      </c>
      <c r="B5396" s="945" t="s">
        <v>29321</v>
      </c>
      <c r="C5396" s="947" t="s">
        <v>5</v>
      </c>
      <c r="D5396" s="948">
        <v>24.56</v>
      </c>
    </row>
    <row r="5397" spans="1:4" x14ac:dyDescent="0.25">
      <c r="A5397" s="947">
        <v>89752</v>
      </c>
      <c r="B5397" s="945" t="s">
        <v>29265</v>
      </c>
      <c r="C5397" s="947" t="s">
        <v>5</v>
      </c>
      <c r="D5397" s="948">
        <v>9.3699999999999992</v>
      </c>
    </row>
    <row r="5398" spans="1:4" x14ac:dyDescent="0.25">
      <c r="A5398" s="947">
        <v>89813</v>
      </c>
      <c r="B5398" s="945" t="s">
        <v>29302</v>
      </c>
      <c r="C5398" s="947" t="s">
        <v>5</v>
      </c>
      <c r="D5398" s="948">
        <v>6.5</v>
      </c>
    </row>
    <row r="5399" spans="1:4" x14ac:dyDescent="0.25">
      <c r="A5399" s="947">
        <v>89753</v>
      </c>
      <c r="B5399" s="945" t="s">
        <v>29266</v>
      </c>
      <c r="C5399" s="947" t="s">
        <v>5</v>
      </c>
      <c r="D5399" s="948">
        <v>11.3</v>
      </c>
    </row>
    <row r="5400" spans="1:4" x14ac:dyDescent="0.25">
      <c r="A5400" s="947">
        <v>89817</v>
      </c>
      <c r="B5400" s="945" t="s">
        <v>29304</v>
      </c>
      <c r="C5400" s="947" t="s">
        <v>5</v>
      </c>
      <c r="D5400" s="948">
        <v>16.239999999999998</v>
      </c>
    </row>
    <row r="5401" spans="1:4" x14ac:dyDescent="0.25">
      <c r="A5401" s="947">
        <v>89774</v>
      </c>
      <c r="B5401" s="945" t="s">
        <v>29277</v>
      </c>
      <c r="C5401" s="947" t="s">
        <v>5</v>
      </c>
      <c r="D5401" s="948">
        <v>18.07</v>
      </c>
    </row>
    <row r="5402" spans="1:4" x14ac:dyDescent="0.25">
      <c r="A5402" s="947">
        <v>95693</v>
      </c>
      <c r="B5402" s="945" t="s">
        <v>29435</v>
      </c>
      <c r="C5402" s="947" t="s">
        <v>5</v>
      </c>
      <c r="D5402" s="948">
        <v>58.02</v>
      </c>
    </row>
    <row r="5403" spans="1:4" x14ac:dyDescent="0.25">
      <c r="A5403" s="947">
        <v>89833</v>
      </c>
      <c r="B5403" s="945" t="s">
        <v>29313</v>
      </c>
      <c r="C5403" s="947" t="s">
        <v>5</v>
      </c>
      <c r="D5403" s="948">
        <v>51.02</v>
      </c>
    </row>
    <row r="5404" spans="1:4" x14ac:dyDescent="0.25">
      <c r="A5404" s="947">
        <v>89796</v>
      </c>
      <c r="B5404" s="945" t="s">
        <v>29288</v>
      </c>
      <c r="C5404" s="947" t="s">
        <v>5</v>
      </c>
      <c r="D5404" s="948">
        <v>48.78</v>
      </c>
    </row>
    <row r="5405" spans="1:4" x14ac:dyDescent="0.25">
      <c r="A5405" s="947">
        <v>89860</v>
      </c>
      <c r="B5405" s="945" t="s">
        <v>29323</v>
      </c>
      <c r="C5405" s="947" t="s">
        <v>5</v>
      </c>
      <c r="D5405" s="948">
        <v>56.5</v>
      </c>
    </row>
    <row r="5406" spans="1:4" x14ac:dyDescent="0.25">
      <c r="A5406" s="947">
        <v>89782</v>
      </c>
      <c r="B5406" s="945" t="s">
        <v>29282</v>
      </c>
      <c r="C5406" s="947" t="s">
        <v>5</v>
      </c>
      <c r="D5406" s="948">
        <v>18.36</v>
      </c>
    </row>
    <row r="5407" spans="1:4" x14ac:dyDescent="0.25">
      <c r="A5407" s="947">
        <v>89825</v>
      </c>
      <c r="B5407" s="945" t="s">
        <v>29308</v>
      </c>
      <c r="C5407" s="947" t="s">
        <v>5</v>
      </c>
      <c r="D5407" s="948">
        <v>18.47</v>
      </c>
    </row>
    <row r="5408" spans="1:4" x14ac:dyDescent="0.25">
      <c r="A5408" s="947">
        <v>89784</v>
      </c>
      <c r="B5408" s="945" t="s">
        <v>29284</v>
      </c>
      <c r="C5408" s="947" t="s">
        <v>5</v>
      </c>
      <c r="D5408" s="948">
        <v>27.91</v>
      </c>
    </row>
    <row r="5409" spans="1:4" x14ac:dyDescent="0.25">
      <c r="A5409" s="947">
        <v>89829</v>
      </c>
      <c r="B5409" s="945" t="s">
        <v>29310</v>
      </c>
      <c r="C5409" s="947" t="s">
        <v>5</v>
      </c>
      <c r="D5409" s="948">
        <v>40.090000000000003</v>
      </c>
    </row>
    <row r="5410" spans="1:4" x14ac:dyDescent="0.25">
      <c r="A5410" s="947">
        <v>89786</v>
      </c>
      <c r="B5410" s="945" t="s">
        <v>29286</v>
      </c>
      <c r="C5410" s="947" t="s">
        <v>5</v>
      </c>
      <c r="D5410" s="948">
        <v>43.69</v>
      </c>
    </row>
    <row r="5411" spans="1:4" x14ac:dyDescent="0.25">
      <c r="A5411" s="947">
        <v>104352</v>
      </c>
      <c r="B5411" s="945" t="s">
        <v>29685</v>
      </c>
      <c r="C5411" s="947" t="s">
        <v>5</v>
      </c>
      <c r="D5411" s="948">
        <v>44.33</v>
      </c>
    </row>
    <row r="5412" spans="1:4" x14ac:dyDescent="0.25">
      <c r="A5412" s="947">
        <v>104344</v>
      </c>
      <c r="B5412" s="945" t="s">
        <v>29678</v>
      </c>
      <c r="C5412" s="947" t="s">
        <v>5</v>
      </c>
      <c r="D5412" s="948">
        <v>45.98</v>
      </c>
    </row>
    <row r="5413" spans="1:4" x14ac:dyDescent="0.25">
      <c r="A5413" s="947">
        <v>104354</v>
      </c>
      <c r="B5413" s="945" t="s">
        <v>29687</v>
      </c>
      <c r="C5413" s="947" t="s">
        <v>5</v>
      </c>
      <c r="D5413" s="948">
        <v>50.98</v>
      </c>
    </row>
    <row r="5414" spans="1:4" x14ac:dyDescent="0.25">
      <c r="A5414" s="947">
        <v>104346</v>
      </c>
      <c r="B5414" s="945" t="s">
        <v>29680</v>
      </c>
      <c r="C5414" s="947" t="s">
        <v>5</v>
      </c>
      <c r="D5414" s="948">
        <v>50.69</v>
      </c>
    </row>
    <row r="5415" spans="1:4" x14ac:dyDescent="0.25">
      <c r="A5415" s="947">
        <v>104356</v>
      </c>
      <c r="B5415" s="945" t="s">
        <v>29689</v>
      </c>
      <c r="C5415" s="947" t="s">
        <v>5</v>
      </c>
      <c r="D5415" s="948">
        <v>33.53</v>
      </c>
    </row>
    <row r="5416" spans="1:4" x14ac:dyDescent="0.25">
      <c r="A5416" s="947">
        <v>104348</v>
      </c>
      <c r="B5416" s="945" t="s">
        <v>29682</v>
      </c>
      <c r="C5416" s="947" t="s">
        <v>5</v>
      </c>
      <c r="D5416" s="948">
        <v>12.03</v>
      </c>
    </row>
    <row r="5417" spans="1:4" x14ac:dyDescent="0.25">
      <c r="A5417" s="947">
        <v>104351</v>
      </c>
      <c r="B5417" s="945" t="s">
        <v>29684</v>
      </c>
      <c r="C5417" s="947" t="s">
        <v>5</v>
      </c>
      <c r="D5417" s="948">
        <v>25.12</v>
      </c>
    </row>
    <row r="5418" spans="1:4" x14ac:dyDescent="0.25">
      <c r="A5418" s="947">
        <v>89800</v>
      </c>
      <c r="B5418" s="945" t="s">
        <v>29007</v>
      </c>
      <c r="C5418" s="947" t="s">
        <v>4</v>
      </c>
      <c r="D5418" s="948">
        <v>35.049999999999997</v>
      </c>
    </row>
    <row r="5419" spans="1:4" x14ac:dyDescent="0.25">
      <c r="A5419" s="947">
        <v>89714</v>
      </c>
      <c r="B5419" s="945" t="s">
        <v>29002</v>
      </c>
      <c r="C5419" s="947" t="s">
        <v>4</v>
      </c>
      <c r="D5419" s="948">
        <v>47.46</v>
      </c>
    </row>
    <row r="5420" spans="1:4" x14ac:dyDescent="0.25">
      <c r="A5420" s="947">
        <v>89848</v>
      </c>
      <c r="B5420" s="945" t="s">
        <v>29008</v>
      </c>
      <c r="C5420" s="947" t="s">
        <v>4</v>
      </c>
      <c r="D5420" s="948">
        <v>33.43</v>
      </c>
    </row>
    <row r="5421" spans="1:4" x14ac:dyDescent="0.25">
      <c r="A5421" s="947">
        <v>89849</v>
      </c>
      <c r="B5421" s="945" t="s">
        <v>29009</v>
      </c>
      <c r="C5421" s="947" t="s">
        <v>4</v>
      </c>
      <c r="D5421" s="948">
        <v>65.849999999999994</v>
      </c>
    </row>
    <row r="5422" spans="1:4" x14ac:dyDescent="0.25">
      <c r="A5422" s="947">
        <v>89711</v>
      </c>
      <c r="B5422" s="945" t="s">
        <v>28999</v>
      </c>
      <c r="C5422" s="947" t="s">
        <v>4</v>
      </c>
      <c r="D5422" s="948">
        <v>27.48</v>
      </c>
    </row>
    <row r="5423" spans="1:4" x14ac:dyDescent="0.25">
      <c r="A5423" s="947">
        <v>89798</v>
      </c>
      <c r="B5423" s="945" t="s">
        <v>29005</v>
      </c>
      <c r="C5423" s="947" t="s">
        <v>4</v>
      </c>
      <c r="D5423" s="948">
        <v>15.16</v>
      </c>
    </row>
    <row r="5424" spans="1:4" x14ac:dyDescent="0.25">
      <c r="A5424" s="947">
        <v>89712</v>
      </c>
      <c r="B5424" s="945" t="s">
        <v>29000</v>
      </c>
      <c r="C5424" s="947" t="s">
        <v>4</v>
      </c>
      <c r="D5424" s="948">
        <v>34.07</v>
      </c>
    </row>
    <row r="5425" spans="1:4" x14ac:dyDescent="0.25">
      <c r="A5425" s="947">
        <v>89799</v>
      </c>
      <c r="B5425" s="945" t="s">
        <v>29006</v>
      </c>
      <c r="C5425" s="947" t="s">
        <v>4</v>
      </c>
      <c r="D5425" s="948">
        <v>26.54</v>
      </c>
    </row>
    <row r="5426" spans="1:4" x14ac:dyDescent="0.25">
      <c r="A5426" s="947">
        <v>89713</v>
      </c>
      <c r="B5426" s="945" t="s">
        <v>29001</v>
      </c>
      <c r="C5426" s="947" t="s">
        <v>4</v>
      </c>
      <c r="D5426" s="948">
        <v>42.22</v>
      </c>
    </row>
    <row r="5427" spans="1:4" x14ac:dyDescent="0.25">
      <c r="A5427" s="947">
        <v>89376</v>
      </c>
      <c r="B5427" s="945" t="s">
        <v>52621</v>
      </c>
      <c r="C5427" s="947" t="s">
        <v>5</v>
      </c>
      <c r="D5427" s="948">
        <v>7.2</v>
      </c>
    </row>
    <row r="5428" spans="1:4" x14ac:dyDescent="0.25">
      <c r="A5428" s="947">
        <v>89429</v>
      </c>
      <c r="B5428" s="945" t="s">
        <v>52622</v>
      </c>
      <c r="C5428" s="947" t="s">
        <v>5</v>
      </c>
      <c r="D5428" s="948">
        <v>7.69</v>
      </c>
    </row>
    <row r="5429" spans="1:4" x14ac:dyDescent="0.25">
      <c r="A5429" s="947">
        <v>89383</v>
      </c>
      <c r="B5429" s="945" t="s">
        <v>52623</v>
      </c>
      <c r="C5429" s="947" t="s">
        <v>5</v>
      </c>
      <c r="D5429" s="948">
        <v>8.39</v>
      </c>
    </row>
    <row r="5430" spans="1:4" x14ac:dyDescent="0.25">
      <c r="A5430" s="947">
        <v>89553</v>
      </c>
      <c r="B5430" s="945" t="s">
        <v>52624</v>
      </c>
      <c r="C5430" s="947" t="s">
        <v>5</v>
      </c>
      <c r="D5430" s="948">
        <v>6.76</v>
      </c>
    </row>
    <row r="5431" spans="1:4" x14ac:dyDescent="0.25">
      <c r="A5431" s="947">
        <v>89436</v>
      </c>
      <c r="B5431" s="945" t="s">
        <v>52625</v>
      </c>
      <c r="C5431" s="947" t="s">
        <v>5</v>
      </c>
      <c r="D5431" s="948">
        <v>10.029999999999999</v>
      </c>
    </row>
    <row r="5432" spans="1:4" x14ac:dyDescent="0.25">
      <c r="A5432" s="947">
        <v>89391</v>
      </c>
      <c r="B5432" s="945" t="s">
        <v>52626</v>
      </c>
      <c r="C5432" s="947" t="s">
        <v>5</v>
      </c>
      <c r="D5432" s="948">
        <v>10.84</v>
      </c>
    </row>
    <row r="5433" spans="1:4" x14ac:dyDescent="0.25">
      <c r="A5433" s="947">
        <v>89570</v>
      </c>
      <c r="B5433" s="945" t="s">
        <v>52627</v>
      </c>
      <c r="C5433" s="947" t="s">
        <v>5</v>
      </c>
      <c r="D5433" s="948">
        <v>12.72</v>
      </c>
    </row>
    <row r="5434" spans="1:4" x14ac:dyDescent="0.25">
      <c r="A5434" s="947">
        <v>103994</v>
      </c>
      <c r="B5434" s="945" t="s">
        <v>40717</v>
      </c>
      <c r="C5434" s="947" t="s">
        <v>5</v>
      </c>
      <c r="D5434" s="948">
        <v>16.37</v>
      </c>
    </row>
    <row r="5435" spans="1:4" x14ac:dyDescent="0.25">
      <c r="A5435" s="947">
        <v>89572</v>
      </c>
      <c r="B5435" s="945" t="s">
        <v>52628</v>
      </c>
      <c r="C5435" s="947" t="s">
        <v>5</v>
      </c>
      <c r="D5435" s="948">
        <v>9.93</v>
      </c>
    </row>
    <row r="5436" spans="1:4" x14ac:dyDescent="0.25">
      <c r="A5436" s="947">
        <v>103992</v>
      </c>
      <c r="B5436" s="945" t="s">
        <v>40716</v>
      </c>
      <c r="C5436" s="947" t="s">
        <v>5</v>
      </c>
      <c r="D5436" s="948">
        <v>13.73</v>
      </c>
    </row>
    <row r="5437" spans="1:4" x14ac:dyDescent="0.25">
      <c r="A5437" s="947">
        <v>89596</v>
      </c>
      <c r="B5437" s="945" t="s">
        <v>52629</v>
      </c>
      <c r="C5437" s="947" t="s">
        <v>5</v>
      </c>
      <c r="D5437" s="948">
        <v>11.88</v>
      </c>
    </row>
    <row r="5438" spans="1:4" x14ac:dyDescent="0.25">
      <c r="A5438" s="947">
        <v>104001</v>
      </c>
      <c r="B5438" s="945" t="s">
        <v>40719</v>
      </c>
      <c r="C5438" s="947" t="s">
        <v>5</v>
      </c>
      <c r="D5438" s="948">
        <v>16.3</v>
      </c>
    </row>
    <row r="5439" spans="1:4" x14ac:dyDescent="0.25">
      <c r="A5439" s="947">
        <v>89595</v>
      </c>
      <c r="B5439" s="945" t="s">
        <v>52630</v>
      </c>
      <c r="C5439" s="947" t="s">
        <v>5</v>
      </c>
      <c r="D5439" s="948">
        <v>15.85</v>
      </c>
    </row>
    <row r="5440" spans="1:4" x14ac:dyDescent="0.25">
      <c r="A5440" s="947">
        <v>104002</v>
      </c>
      <c r="B5440" s="945" t="s">
        <v>40720</v>
      </c>
      <c r="C5440" s="947" t="s">
        <v>5</v>
      </c>
      <c r="D5440" s="948">
        <v>19.989999999999998</v>
      </c>
    </row>
    <row r="5441" spans="1:4" x14ac:dyDescent="0.25">
      <c r="A5441" s="947">
        <v>89610</v>
      </c>
      <c r="B5441" s="945" t="s">
        <v>52631</v>
      </c>
      <c r="C5441" s="947" t="s">
        <v>5</v>
      </c>
      <c r="D5441" s="948">
        <v>21.33</v>
      </c>
    </row>
    <row r="5442" spans="1:4" x14ac:dyDescent="0.25">
      <c r="A5442" s="947">
        <v>89613</v>
      </c>
      <c r="B5442" s="945" t="s">
        <v>40552</v>
      </c>
      <c r="C5442" s="947" t="s">
        <v>5</v>
      </c>
      <c r="D5442" s="948">
        <v>32.659999999999997</v>
      </c>
    </row>
    <row r="5443" spans="1:4" x14ac:dyDescent="0.25">
      <c r="A5443" s="947">
        <v>89616</v>
      </c>
      <c r="B5443" s="945" t="s">
        <v>52632</v>
      </c>
      <c r="C5443" s="947" t="s">
        <v>5</v>
      </c>
      <c r="D5443" s="948">
        <v>43.3</v>
      </c>
    </row>
    <row r="5444" spans="1:4" x14ac:dyDescent="0.25">
      <c r="A5444" s="947">
        <v>103967</v>
      </c>
      <c r="B5444" s="945" t="s">
        <v>52633</v>
      </c>
      <c r="C5444" s="947" t="s">
        <v>5</v>
      </c>
      <c r="D5444" s="948">
        <v>13.02</v>
      </c>
    </row>
    <row r="5445" spans="1:4" x14ac:dyDescent="0.25">
      <c r="A5445" s="947">
        <v>104003</v>
      </c>
      <c r="B5445" s="945" t="s">
        <v>52634</v>
      </c>
      <c r="C5445" s="947" t="s">
        <v>5</v>
      </c>
      <c r="D5445" s="948">
        <v>17.16</v>
      </c>
    </row>
    <row r="5446" spans="1:4" x14ac:dyDescent="0.25">
      <c r="A5446" s="947">
        <v>103952</v>
      </c>
      <c r="B5446" s="945" t="s">
        <v>29596</v>
      </c>
      <c r="C5446" s="947" t="s">
        <v>5</v>
      </c>
      <c r="D5446" s="948">
        <v>7.38</v>
      </c>
    </row>
    <row r="5447" spans="1:4" x14ac:dyDescent="0.25">
      <c r="A5447" s="947">
        <v>103947</v>
      </c>
      <c r="B5447" s="945" t="s">
        <v>29591</v>
      </c>
      <c r="C5447" s="947" t="s">
        <v>5</v>
      </c>
      <c r="D5447" s="948">
        <v>8.08</v>
      </c>
    </row>
    <row r="5448" spans="1:4" x14ac:dyDescent="0.25">
      <c r="A5448" s="947">
        <v>103957</v>
      </c>
      <c r="B5448" s="945" t="s">
        <v>29601</v>
      </c>
      <c r="C5448" s="947" t="s">
        <v>5</v>
      </c>
      <c r="D5448" s="948">
        <v>5.88</v>
      </c>
    </row>
    <row r="5449" spans="1:4" x14ac:dyDescent="0.25">
      <c r="A5449" s="947">
        <v>103953</v>
      </c>
      <c r="B5449" s="945" t="s">
        <v>29597</v>
      </c>
      <c r="C5449" s="947" t="s">
        <v>5</v>
      </c>
      <c r="D5449" s="948">
        <v>9.15</v>
      </c>
    </row>
    <row r="5450" spans="1:4" x14ac:dyDescent="0.25">
      <c r="A5450" s="947">
        <v>103948</v>
      </c>
      <c r="B5450" s="945" t="s">
        <v>29592</v>
      </c>
      <c r="C5450" s="947" t="s">
        <v>5</v>
      </c>
      <c r="D5450" s="948">
        <v>9.9600000000000009</v>
      </c>
    </row>
    <row r="5451" spans="1:4" x14ac:dyDescent="0.25">
      <c r="A5451" s="947">
        <v>103958</v>
      </c>
      <c r="B5451" s="945" t="s">
        <v>29602</v>
      </c>
      <c r="C5451" s="947" t="s">
        <v>5</v>
      </c>
      <c r="D5451" s="948">
        <v>11.49</v>
      </c>
    </row>
    <row r="5452" spans="1:4" x14ac:dyDescent="0.25">
      <c r="A5452" s="947">
        <v>104009</v>
      </c>
      <c r="B5452" s="945" t="s">
        <v>29634</v>
      </c>
      <c r="C5452" s="947" t="s">
        <v>5</v>
      </c>
      <c r="D5452" s="948">
        <v>15.88</v>
      </c>
    </row>
    <row r="5453" spans="1:4" x14ac:dyDescent="0.25">
      <c r="A5453" s="947">
        <v>103959</v>
      </c>
      <c r="B5453" s="945" t="s">
        <v>29603</v>
      </c>
      <c r="C5453" s="947" t="s">
        <v>5</v>
      </c>
      <c r="D5453" s="948">
        <v>16.79</v>
      </c>
    </row>
    <row r="5454" spans="1:4" x14ac:dyDescent="0.25">
      <c r="A5454" s="947">
        <v>103962</v>
      </c>
      <c r="B5454" s="945" t="s">
        <v>29604</v>
      </c>
      <c r="C5454" s="947" t="s">
        <v>5</v>
      </c>
      <c r="D5454" s="948">
        <v>7.35</v>
      </c>
    </row>
    <row r="5455" spans="1:4" x14ac:dyDescent="0.25">
      <c r="A5455" s="947">
        <v>103954</v>
      </c>
      <c r="B5455" s="945" t="s">
        <v>29598</v>
      </c>
      <c r="C5455" s="947" t="s">
        <v>5</v>
      </c>
      <c r="D5455" s="948">
        <v>10.5</v>
      </c>
    </row>
    <row r="5456" spans="1:4" x14ac:dyDescent="0.25">
      <c r="A5456" s="947">
        <v>103949</v>
      </c>
      <c r="B5456" s="945" t="s">
        <v>29593</v>
      </c>
      <c r="C5456" s="947" t="s">
        <v>5</v>
      </c>
      <c r="D5456" s="948">
        <v>11.27</v>
      </c>
    </row>
    <row r="5457" spans="1:4" x14ac:dyDescent="0.25">
      <c r="A5457" s="947">
        <v>103964</v>
      </c>
      <c r="B5457" s="945" t="s">
        <v>29605</v>
      </c>
      <c r="C5457" s="947" t="s">
        <v>5</v>
      </c>
      <c r="D5457" s="948">
        <v>9.31</v>
      </c>
    </row>
    <row r="5458" spans="1:4" x14ac:dyDescent="0.25">
      <c r="A5458" s="947">
        <v>104014</v>
      </c>
      <c r="B5458" s="945" t="s">
        <v>29637</v>
      </c>
      <c r="C5458" s="947" t="s">
        <v>5</v>
      </c>
      <c r="D5458" s="948">
        <v>12.85</v>
      </c>
    </row>
    <row r="5459" spans="1:4" x14ac:dyDescent="0.25">
      <c r="A5459" s="947">
        <v>103966</v>
      </c>
      <c r="B5459" s="945" t="s">
        <v>29606</v>
      </c>
      <c r="C5459" s="947" t="s">
        <v>5</v>
      </c>
      <c r="D5459" s="948">
        <v>10.92</v>
      </c>
    </row>
    <row r="5460" spans="1:4" x14ac:dyDescent="0.25">
      <c r="A5460" s="947">
        <v>103999</v>
      </c>
      <c r="B5460" s="945" t="s">
        <v>29628</v>
      </c>
      <c r="C5460" s="947" t="s">
        <v>5</v>
      </c>
      <c r="D5460" s="948">
        <v>14.81</v>
      </c>
    </row>
    <row r="5461" spans="1:4" x14ac:dyDescent="0.25">
      <c r="A5461" s="947">
        <v>103968</v>
      </c>
      <c r="B5461" s="945" t="s">
        <v>29607</v>
      </c>
      <c r="C5461" s="947" t="s">
        <v>5</v>
      </c>
      <c r="D5461" s="948">
        <v>18.12</v>
      </c>
    </row>
    <row r="5462" spans="1:4" x14ac:dyDescent="0.25">
      <c r="A5462" s="947">
        <v>103969</v>
      </c>
      <c r="B5462" s="945" t="s">
        <v>29608</v>
      </c>
      <c r="C5462" s="947" t="s">
        <v>5</v>
      </c>
      <c r="D5462" s="948">
        <v>21.24</v>
      </c>
    </row>
    <row r="5463" spans="1:4" x14ac:dyDescent="0.25">
      <c r="A5463" s="947">
        <v>103971</v>
      </c>
      <c r="B5463" s="945" t="s">
        <v>29609</v>
      </c>
      <c r="C5463" s="947" t="s">
        <v>5</v>
      </c>
      <c r="D5463" s="948">
        <v>26.88</v>
      </c>
    </row>
    <row r="5464" spans="1:4" x14ac:dyDescent="0.25">
      <c r="A5464" s="947">
        <v>103972</v>
      </c>
      <c r="B5464" s="945" t="s">
        <v>29610</v>
      </c>
      <c r="C5464" s="947" t="s">
        <v>5</v>
      </c>
      <c r="D5464" s="948">
        <v>31.07</v>
      </c>
    </row>
    <row r="5465" spans="1:4" x14ac:dyDescent="0.25">
      <c r="A5465" s="947">
        <v>103993</v>
      </c>
      <c r="B5465" s="945" t="s">
        <v>29624</v>
      </c>
      <c r="C5465" s="947" t="s">
        <v>5</v>
      </c>
      <c r="D5465" s="948">
        <v>12.06</v>
      </c>
    </row>
    <row r="5466" spans="1:4" x14ac:dyDescent="0.25">
      <c r="A5466" s="947">
        <v>89407</v>
      </c>
      <c r="B5466" s="945" t="s">
        <v>29091</v>
      </c>
      <c r="C5466" s="947" t="s">
        <v>5</v>
      </c>
      <c r="D5466" s="948">
        <v>11.14</v>
      </c>
    </row>
    <row r="5467" spans="1:4" x14ac:dyDescent="0.25">
      <c r="A5467" s="947">
        <v>89361</v>
      </c>
      <c r="B5467" s="945" t="s">
        <v>29063</v>
      </c>
      <c r="C5467" s="947" t="s">
        <v>5</v>
      </c>
      <c r="D5467" s="948">
        <v>12.08</v>
      </c>
    </row>
    <row r="5468" spans="1:4" x14ac:dyDescent="0.25">
      <c r="A5468" s="947">
        <v>89490</v>
      </c>
      <c r="B5468" s="945" t="s">
        <v>29119</v>
      </c>
      <c r="C5468" s="947" t="s">
        <v>5</v>
      </c>
      <c r="D5468" s="948">
        <v>8.51</v>
      </c>
    </row>
    <row r="5469" spans="1:4" x14ac:dyDescent="0.25">
      <c r="A5469" s="947">
        <v>89411</v>
      </c>
      <c r="B5469" s="945" t="s">
        <v>29095</v>
      </c>
      <c r="C5469" s="947" t="s">
        <v>5</v>
      </c>
      <c r="D5469" s="948">
        <v>13.02</v>
      </c>
    </row>
    <row r="5470" spans="1:4" x14ac:dyDescent="0.25">
      <c r="A5470" s="947">
        <v>89365</v>
      </c>
      <c r="B5470" s="945" t="s">
        <v>29067</v>
      </c>
      <c r="C5470" s="947" t="s">
        <v>5</v>
      </c>
      <c r="D5470" s="948">
        <v>14.12</v>
      </c>
    </row>
    <row r="5471" spans="1:4" x14ac:dyDescent="0.25">
      <c r="A5471" s="947">
        <v>89496</v>
      </c>
      <c r="B5471" s="945" t="s">
        <v>29123</v>
      </c>
      <c r="C5471" s="947" t="s">
        <v>5</v>
      </c>
      <c r="D5471" s="948">
        <v>12.07</v>
      </c>
    </row>
    <row r="5472" spans="1:4" x14ac:dyDescent="0.25">
      <c r="A5472" s="947">
        <v>89416</v>
      </c>
      <c r="B5472" s="945" t="s">
        <v>29099</v>
      </c>
      <c r="C5472" s="947" t="s">
        <v>5</v>
      </c>
      <c r="D5472" s="948">
        <v>17.32</v>
      </c>
    </row>
    <row r="5473" spans="1:4" x14ac:dyDescent="0.25">
      <c r="A5473" s="947">
        <v>89370</v>
      </c>
      <c r="B5473" s="945" t="s">
        <v>29071</v>
      </c>
      <c r="C5473" s="947" t="s">
        <v>5</v>
      </c>
      <c r="D5473" s="948">
        <v>18.64</v>
      </c>
    </row>
    <row r="5474" spans="1:4" x14ac:dyDescent="0.25">
      <c r="A5474" s="947">
        <v>89500</v>
      </c>
      <c r="B5474" s="945" t="s">
        <v>29127</v>
      </c>
      <c r="C5474" s="947" t="s">
        <v>5</v>
      </c>
      <c r="D5474" s="948">
        <v>14.73</v>
      </c>
    </row>
    <row r="5475" spans="1:4" x14ac:dyDescent="0.25">
      <c r="A5475" s="947">
        <v>103983</v>
      </c>
      <c r="B5475" s="945" t="s">
        <v>29617</v>
      </c>
      <c r="C5475" s="947" t="s">
        <v>5</v>
      </c>
      <c r="D5475" s="948">
        <v>20.75</v>
      </c>
    </row>
    <row r="5476" spans="1:4" x14ac:dyDescent="0.25">
      <c r="A5476" s="947">
        <v>89504</v>
      </c>
      <c r="B5476" s="945" t="s">
        <v>29131</v>
      </c>
      <c r="C5476" s="947" t="s">
        <v>5</v>
      </c>
      <c r="D5476" s="948">
        <v>21.25</v>
      </c>
    </row>
    <row r="5477" spans="1:4" x14ac:dyDescent="0.25">
      <c r="A5477" s="947">
        <v>103987</v>
      </c>
      <c r="B5477" s="945" t="s">
        <v>29621</v>
      </c>
      <c r="C5477" s="947" t="s">
        <v>5</v>
      </c>
      <c r="D5477" s="948">
        <v>28.32</v>
      </c>
    </row>
    <row r="5478" spans="1:4" x14ac:dyDescent="0.25">
      <c r="A5478" s="947">
        <v>89510</v>
      </c>
      <c r="B5478" s="945" t="s">
        <v>29135</v>
      </c>
      <c r="C5478" s="947" t="s">
        <v>5</v>
      </c>
      <c r="D5478" s="948">
        <v>29.76</v>
      </c>
    </row>
    <row r="5479" spans="1:4" x14ac:dyDescent="0.25">
      <c r="A5479" s="947">
        <v>89519</v>
      </c>
      <c r="B5479" s="945" t="s">
        <v>29142</v>
      </c>
      <c r="C5479" s="947" t="s">
        <v>5</v>
      </c>
      <c r="D5479" s="948">
        <v>50.66</v>
      </c>
    </row>
    <row r="5480" spans="1:4" x14ac:dyDescent="0.25">
      <c r="A5480" s="947">
        <v>89527</v>
      </c>
      <c r="B5480" s="945" t="s">
        <v>29150</v>
      </c>
      <c r="C5480" s="947" t="s">
        <v>5</v>
      </c>
      <c r="D5480" s="948">
        <v>60.76</v>
      </c>
    </row>
    <row r="5481" spans="1:4" x14ac:dyDescent="0.25">
      <c r="A5481" s="947">
        <v>89406</v>
      </c>
      <c r="B5481" s="945" t="s">
        <v>29090</v>
      </c>
      <c r="C5481" s="947" t="s">
        <v>5</v>
      </c>
      <c r="D5481" s="948">
        <v>11.06</v>
      </c>
    </row>
    <row r="5482" spans="1:4" x14ac:dyDescent="0.25">
      <c r="A5482" s="947">
        <v>89360</v>
      </c>
      <c r="B5482" s="945" t="s">
        <v>29062</v>
      </c>
      <c r="C5482" s="947" t="s">
        <v>5</v>
      </c>
      <c r="D5482" s="948">
        <v>12</v>
      </c>
    </row>
    <row r="5483" spans="1:4" x14ac:dyDescent="0.25">
      <c r="A5483" s="947">
        <v>89489</v>
      </c>
      <c r="B5483" s="945" t="s">
        <v>29118</v>
      </c>
      <c r="C5483" s="947" t="s">
        <v>5</v>
      </c>
      <c r="D5483" s="948">
        <v>9.06</v>
      </c>
    </row>
    <row r="5484" spans="1:4" x14ac:dyDescent="0.25">
      <c r="A5484" s="947">
        <v>89410</v>
      </c>
      <c r="B5484" s="945" t="s">
        <v>29094</v>
      </c>
      <c r="C5484" s="947" t="s">
        <v>5</v>
      </c>
      <c r="D5484" s="948">
        <v>13.57</v>
      </c>
    </row>
    <row r="5485" spans="1:4" x14ac:dyDescent="0.25">
      <c r="A5485" s="947">
        <v>89364</v>
      </c>
      <c r="B5485" s="945" t="s">
        <v>29066</v>
      </c>
      <c r="C5485" s="947" t="s">
        <v>5</v>
      </c>
      <c r="D5485" s="948">
        <v>14.67</v>
      </c>
    </row>
    <row r="5486" spans="1:4" x14ac:dyDescent="0.25">
      <c r="A5486" s="947">
        <v>89494</v>
      </c>
      <c r="B5486" s="945" t="s">
        <v>29122</v>
      </c>
      <c r="C5486" s="947" t="s">
        <v>5</v>
      </c>
      <c r="D5486" s="948">
        <v>14.14</v>
      </c>
    </row>
    <row r="5487" spans="1:4" x14ac:dyDescent="0.25">
      <c r="A5487" s="947">
        <v>89415</v>
      </c>
      <c r="B5487" s="945" t="s">
        <v>29098</v>
      </c>
      <c r="C5487" s="947" t="s">
        <v>5</v>
      </c>
      <c r="D5487" s="948">
        <v>19.39</v>
      </c>
    </row>
    <row r="5488" spans="1:4" x14ac:dyDescent="0.25">
      <c r="A5488" s="947">
        <v>89369</v>
      </c>
      <c r="B5488" s="945" t="s">
        <v>29070</v>
      </c>
      <c r="C5488" s="947" t="s">
        <v>5</v>
      </c>
      <c r="D5488" s="948">
        <v>20.71</v>
      </c>
    </row>
    <row r="5489" spans="1:4" x14ac:dyDescent="0.25">
      <c r="A5489" s="947">
        <v>89499</v>
      </c>
      <c r="B5489" s="945" t="s">
        <v>29126</v>
      </c>
      <c r="C5489" s="947" t="s">
        <v>5</v>
      </c>
      <c r="D5489" s="948">
        <v>21.61</v>
      </c>
    </row>
    <row r="5490" spans="1:4" x14ac:dyDescent="0.25">
      <c r="A5490" s="947">
        <v>103982</v>
      </c>
      <c r="B5490" s="945" t="s">
        <v>29616</v>
      </c>
      <c r="C5490" s="947" t="s">
        <v>5</v>
      </c>
      <c r="D5490" s="948">
        <v>27.63</v>
      </c>
    </row>
    <row r="5491" spans="1:4" x14ac:dyDescent="0.25">
      <c r="A5491" s="947">
        <v>89503</v>
      </c>
      <c r="B5491" s="945" t="s">
        <v>29130</v>
      </c>
      <c r="C5491" s="947" t="s">
        <v>5</v>
      </c>
      <c r="D5491" s="948">
        <v>25.18</v>
      </c>
    </row>
    <row r="5492" spans="1:4" x14ac:dyDescent="0.25">
      <c r="A5492" s="947">
        <v>103986</v>
      </c>
      <c r="B5492" s="945" t="s">
        <v>29620</v>
      </c>
      <c r="C5492" s="947" t="s">
        <v>5</v>
      </c>
      <c r="D5492" s="948">
        <v>32.25</v>
      </c>
    </row>
    <row r="5493" spans="1:4" x14ac:dyDescent="0.25">
      <c r="A5493" s="947">
        <v>89507</v>
      </c>
      <c r="B5493" s="945" t="s">
        <v>29134</v>
      </c>
      <c r="C5493" s="947" t="s">
        <v>5</v>
      </c>
      <c r="D5493" s="948">
        <v>49.7</v>
      </c>
    </row>
    <row r="5494" spans="1:4" x14ac:dyDescent="0.25">
      <c r="A5494" s="947">
        <v>89517</v>
      </c>
      <c r="B5494" s="945" t="s">
        <v>29140</v>
      </c>
      <c r="C5494" s="947" t="s">
        <v>5</v>
      </c>
      <c r="D5494" s="948">
        <v>72.97</v>
      </c>
    </row>
    <row r="5495" spans="1:4" x14ac:dyDescent="0.25">
      <c r="A5495" s="947">
        <v>89525</v>
      </c>
      <c r="B5495" s="945" t="s">
        <v>29148</v>
      </c>
      <c r="C5495" s="947" t="s">
        <v>5</v>
      </c>
      <c r="D5495" s="948">
        <v>91.29</v>
      </c>
    </row>
    <row r="5496" spans="1:4" x14ac:dyDescent="0.25">
      <c r="A5496" s="947">
        <v>89423</v>
      </c>
      <c r="B5496" s="945" t="s">
        <v>52635</v>
      </c>
      <c r="C5496" s="947" t="s">
        <v>5</v>
      </c>
      <c r="D5496" s="948">
        <v>11.31</v>
      </c>
    </row>
    <row r="5497" spans="1:4" x14ac:dyDescent="0.25">
      <c r="A5497" s="947">
        <v>89377</v>
      </c>
      <c r="B5497" s="945" t="s">
        <v>29077</v>
      </c>
      <c r="C5497" s="947" t="s">
        <v>5</v>
      </c>
      <c r="D5497" s="948">
        <v>11.94</v>
      </c>
    </row>
    <row r="5498" spans="1:4" x14ac:dyDescent="0.25">
      <c r="A5498" s="947">
        <v>89540</v>
      </c>
      <c r="B5498" s="945" t="s">
        <v>52636</v>
      </c>
      <c r="C5498" s="947" t="s">
        <v>5</v>
      </c>
      <c r="D5498" s="948">
        <v>11.31</v>
      </c>
    </row>
    <row r="5499" spans="1:4" x14ac:dyDescent="0.25">
      <c r="A5499" s="947">
        <v>89430</v>
      </c>
      <c r="B5499" s="945" t="s">
        <v>52637</v>
      </c>
      <c r="C5499" s="947" t="s">
        <v>5</v>
      </c>
      <c r="D5499" s="948">
        <v>14.33</v>
      </c>
    </row>
    <row r="5500" spans="1:4" x14ac:dyDescent="0.25">
      <c r="A5500" s="947">
        <v>89384</v>
      </c>
      <c r="B5500" s="945" t="s">
        <v>52638</v>
      </c>
      <c r="C5500" s="947" t="s">
        <v>5</v>
      </c>
      <c r="D5500" s="948">
        <v>15.06</v>
      </c>
    </row>
    <row r="5501" spans="1:4" x14ac:dyDescent="0.25">
      <c r="A5501" s="947">
        <v>89555</v>
      </c>
      <c r="B5501" s="945" t="s">
        <v>52639</v>
      </c>
      <c r="C5501" s="947" t="s">
        <v>5</v>
      </c>
      <c r="D5501" s="948">
        <v>22.68</v>
      </c>
    </row>
    <row r="5502" spans="1:4" x14ac:dyDescent="0.25">
      <c r="A5502" s="947">
        <v>89437</v>
      </c>
      <c r="B5502" s="945" t="s">
        <v>52640</v>
      </c>
      <c r="C5502" s="947" t="s">
        <v>5</v>
      </c>
      <c r="D5502" s="948">
        <v>26.18</v>
      </c>
    </row>
    <row r="5503" spans="1:4" x14ac:dyDescent="0.25">
      <c r="A5503" s="947">
        <v>89392</v>
      </c>
      <c r="B5503" s="945" t="s">
        <v>52641</v>
      </c>
      <c r="C5503" s="947" t="s">
        <v>5</v>
      </c>
      <c r="D5503" s="948">
        <v>27.05</v>
      </c>
    </row>
    <row r="5504" spans="1:4" x14ac:dyDescent="0.25">
      <c r="A5504" s="947">
        <v>89405</v>
      </c>
      <c r="B5504" s="945" t="s">
        <v>29089</v>
      </c>
      <c r="C5504" s="947" t="s">
        <v>5</v>
      </c>
      <c r="D5504" s="948">
        <v>10.039999999999999</v>
      </c>
    </row>
    <row r="5505" spans="1:4" x14ac:dyDescent="0.25">
      <c r="A5505" s="947">
        <v>89359</v>
      </c>
      <c r="B5505" s="945" t="s">
        <v>29061</v>
      </c>
      <c r="C5505" s="947" t="s">
        <v>5</v>
      </c>
      <c r="D5505" s="948">
        <v>10.98</v>
      </c>
    </row>
    <row r="5506" spans="1:4" x14ac:dyDescent="0.25">
      <c r="A5506" s="947">
        <v>89485</v>
      </c>
      <c r="B5506" s="945" t="s">
        <v>29117</v>
      </c>
      <c r="C5506" s="947" t="s">
        <v>5</v>
      </c>
      <c r="D5506" s="948">
        <v>7.51</v>
      </c>
    </row>
    <row r="5507" spans="1:4" x14ac:dyDescent="0.25">
      <c r="A5507" s="947">
        <v>89409</v>
      </c>
      <c r="B5507" s="945" t="s">
        <v>29093</v>
      </c>
      <c r="C5507" s="947" t="s">
        <v>5</v>
      </c>
      <c r="D5507" s="948">
        <v>12.02</v>
      </c>
    </row>
    <row r="5508" spans="1:4" x14ac:dyDescent="0.25">
      <c r="A5508" s="947">
        <v>89363</v>
      </c>
      <c r="B5508" s="945" t="s">
        <v>29065</v>
      </c>
      <c r="C5508" s="947" t="s">
        <v>5</v>
      </c>
      <c r="D5508" s="948">
        <v>13.12</v>
      </c>
    </row>
    <row r="5509" spans="1:4" x14ac:dyDescent="0.25">
      <c r="A5509" s="947">
        <v>89493</v>
      </c>
      <c r="B5509" s="945" t="s">
        <v>29121</v>
      </c>
      <c r="C5509" s="947" t="s">
        <v>5</v>
      </c>
      <c r="D5509" s="948">
        <v>11.73</v>
      </c>
    </row>
    <row r="5510" spans="1:4" x14ac:dyDescent="0.25">
      <c r="A5510" s="947">
        <v>89414</v>
      </c>
      <c r="B5510" s="945" t="s">
        <v>29097</v>
      </c>
      <c r="C5510" s="947" t="s">
        <v>5</v>
      </c>
      <c r="D5510" s="948">
        <v>16.98</v>
      </c>
    </row>
    <row r="5511" spans="1:4" x14ac:dyDescent="0.25">
      <c r="A5511" s="947">
        <v>89368</v>
      </c>
      <c r="B5511" s="945" t="s">
        <v>29069</v>
      </c>
      <c r="C5511" s="947" t="s">
        <v>5</v>
      </c>
      <c r="D5511" s="948">
        <v>18.3</v>
      </c>
    </row>
    <row r="5512" spans="1:4" x14ac:dyDescent="0.25">
      <c r="A5512" s="947">
        <v>89498</v>
      </c>
      <c r="B5512" s="945" t="s">
        <v>29125</v>
      </c>
      <c r="C5512" s="947" t="s">
        <v>5</v>
      </c>
      <c r="D5512" s="948">
        <v>15.29</v>
      </c>
    </row>
    <row r="5513" spans="1:4" x14ac:dyDescent="0.25">
      <c r="A5513" s="947">
        <v>103981</v>
      </c>
      <c r="B5513" s="945" t="s">
        <v>29615</v>
      </c>
      <c r="C5513" s="947" t="s">
        <v>5</v>
      </c>
      <c r="D5513" s="948">
        <v>21.31</v>
      </c>
    </row>
    <row r="5514" spans="1:4" x14ac:dyDescent="0.25">
      <c r="A5514" s="947">
        <v>89502</v>
      </c>
      <c r="B5514" s="945" t="s">
        <v>29129</v>
      </c>
      <c r="C5514" s="947" t="s">
        <v>5</v>
      </c>
      <c r="D5514" s="948">
        <v>19.38</v>
      </c>
    </row>
    <row r="5515" spans="1:4" x14ac:dyDescent="0.25">
      <c r="A5515" s="947">
        <v>103985</v>
      </c>
      <c r="B5515" s="945" t="s">
        <v>29619</v>
      </c>
      <c r="C5515" s="947" t="s">
        <v>5</v>
      </c>
      <c r="D5515" s="948">
        <v>26.45</v>
      </c>
    </row>
    <row r="5516" spans="1:4" x14ac:dyDescent="0.25">
      <c r="A5516" s="947">
        <v>89506</v>
      </c>
      <c r="B5516" s="945" t="s">
        <v>29133</v>
      </c>
      <c r="C5516" s="947" t="s">
        <v>5</v>
      </c>
      <c r="D5516" s="948">
        <v>42.51</v>
      </c>
    </row>
    <row r="5517" spans="1:4" x14ac:dyDescent="0.25">
      <c r="A5517" s="947">
        <v>89515</v>
      </c>
      <c r="B5517" s="945" t="s">
        <v>29138</v>
      </c>
      <c r="C5517" s="947" t="s">
        <v>5</v>
      </c>
      <c r="D5517" s="948">
        <v>86.38</v>
      </c>
    </row>
    <row r="5518" spans="1:4" x14ac:dyDescent="0.25">
      <c r="A5518" s="947">
        <v>89523</v>
      </c>
      <c r="B5518" s="945" t="s">
        <v>29146</v>
      </c>
      <c r="C5518" s="947" t="s">
        <v>5</v>
      </c>
      <c r="D5518" s="948">
        <v>105.28</v>
      </c>
    </row>
    <row r="5519" spans="1:4" x14ac:dyDescent="0.25">
      <c r="A5519" s="947">
        <v>90373</v>
      </c>
      <c r="B5519" s="945" t="s">
        <v>52642</v>
      </c>
      <c r="C5519" s="947" t="s">
        <v>5</v>
      </c>
      <c r="D5519" s="948">
        <v>15.55</v>
      </c>
    </row>
    <row r="5520" spans="1:4" x14ac:dyDescent="0.25">
      <c r="A5520" s="947">
        <v>89366</v>
      </c>
      <c r="B5520" s="945" t="s">
        <v>52643</v>
      </c>
      <c r="C5520" s="947" t="s">
        <v>5</v>
      </c>
      <c r="D5520" s="948">
        <v>19.09</v>
      </c>
    </row>
    <row r="5521" spans="1:4" x14ac:dyDescent="0.25">
      <c r="A5521" s="947">
        <v>89404</v>
      </c>
      <c r="B5521" s="945" t="s">
        <v>29088</v>
      </c>
      <c r="C5521" s="947" t="s">
        <v>5</v>
      </c>
      <c r="D5521" s="948">
        <v>9.48</v>
      </c>
    </row>
    <row r="5522" spans="1:4" x14ac:dyDescent="0.25">
      <c r="A5522" s="947">
        <v>89358</v>
      </c>
      <c r="B5522" s="945" t="s">
        <v>29060</v>
      </c>
      <c r="C5522" s="947" t="s">
        <v>5</v>
      </c>
      <c r="D5522" s="948">
        <v>10.42</v>
      </c>
    </row>
    <row r="5523" spans="1:4" x14ac:dyDescent="0.25">
      <c r="A5523" s="947">
        <v>89481</v>
      </c>
      <c r="B5523" s="945" t="s">
        <v>29116</v>
      </c>
      <c r="C5523" s="947" t="s">
        <v>5</v>
      </c>
      <c r="D5523" s="948">
        <v>6.71</v>
      </c>
    </row>
    <row r="5524" spans="1:4" x14ac:dyDescent="0.25">
      <c r="A5524" s="947">
        <v>89408</v>
      </c>
      <c r="B5524" s="945" t="s">
        <v>29092</v>
      </c>
      <c r="C5524" s="947" t="s">
        <v>5</v>
      </c>
      <c r="D5524" s="948">
        <v>11.22</v>
      </c>
    </row>
    <row r="5525" spans="1:4" x14ac:dyDescent="0.25">
      <c r="A5525" s="947">
        <v>89362</v>
      </c>
      <c r="B5525" s="945" t="s">
        <v>29064</v>
      </c>
      <c r="C5525" s="947" t="s">
        <v>5</v>
      </c>
      <c r="D5525" s="948">
        <v>12.32</v>
      </c>
    </row>
    <row r="5526" spans="1:4" x14ac:dyDescent="0.25">
      <c r="A5526" s="947">
        <v>89412</v>
      </c>
      <c r="B5526" s="945" t="s">
        <v>52644</v>
      </c>
      <c r="C5526" s="947" t="s">
        <v>5</v>
      </c>
      <c r="D5526" s="948">
        <v>12.18</v>
      </c>
    </row>
    <row r="5527" spans="1:4" x14ac:dyDescent="0.25">
      <c r="A5527" s="947">
        <v>89492</v>
      </c>
      <c r="B5527" s="945" t="s">
        <v>29120</v>
      </c>
      <c r="C5527" s="947" t="s">
        <v>5</v>
      </c>
      <c r="D5527" s="948">
        <v>9.94</v>
      </c>
    </row>
    <row r="5528" spans="1:4" x14ac:dyDescent="0.25">
      <c r="A5528" s="947">
        <v>89413</v>
      </c>
      <c r="B5528" s="945" t="s">
        <v>29096</v>
      </c>
      <c r="C5528" s="947" t="s">
        <v>5</v>
      </c>
      <c r="D5528" s="948">
        <v>15.19</v>
      </c>
    </row>
    <row r="5529" spans="1:4" x14ac:dyDescent="0.25">
      <c r="A5529" s="947">
        <v>89367</v>
      </c>
      <c r="B5529" s="945" t="s">
        <v>29068</v>
      </c>
      <c r="C5529" s="947" t="s">
        <v>5</v>
      </c>
      <c r="D5529" s="948">
        <v>16.510000000000002</v>
      </c>
    </row>
    <row r="5530" spans="1:4" x14ac:dyDescent="0.25">
      <c r="A5530" s="947">
        <v>89497</v>
      </c>
      <c r="B5530" s="945" t="s">
        <v>29124</v>
      </c>
      <c r="C5530" s="947" t="s">
        <v>5</v>
      </c>
      <c r="D5530" s="948">
        <v>15.23</v>
      </c>
    </row>
    <row r="5531" spans="1:4" x14ac:dyDescent="0.25">
      <c r="A5531" s="947">
        <v>103980</v>
      </c>
      <c r="B5531" s="945" t="s">
        <v>29614</v>
      </c>
      <c r="C5531" s="947" t="s">
        <v>5</v>
      </c>
      <c r="D5531" s="948">
        <v>21.25</v>
      </c>
    </row>
    <row r="5532" spans="1:4" x14ac:dyDescent="0.25">
      <c r="A5532" s="947">
        <v>89501</v>
      </c>
      <c r="B5532" s="945" t="s">
        <v>29128</v>
      </c>
      <c r="C5532" s="947" t="s">
        <v>5</v>
      </c>
      <c r="D5532" s="948">
        <v>16.79</v>
      </c>
    </row>
    <row r="5533" spans="1:4" x14ac:dyDescent="0.25">
      <c r="A5533" s="947">
        <v>103984</v>
      </c>
      <c r="B5533" s="945" t="s">
        <v>29618</v>
      </c>
      <c r="C5533" s="947" t="s">
        <v>5</v>
      </c>
      <c r="D5533" s="948">
        <v>23.86</v>
      </c>
    </row>
    <row r="5534" spans="1:4" x14ac:dyDescent="0.25">
      <c r="A5534" s="947">
        <v>89505</v>
      </c>
      <c r="B5534" s="945" t="s">
        <v>29132</v>
      </c>
      <c r="C5534" s="947" t="s">
        <v>5</v>
      </c>
      <c r="D5534" s="948">
        <v>44.33</v>
      </c>
    </row>
    <row r="5535" spans="1:4" x14ac:dyDescent="0.25">
      <c r="A5535" s="947">
        <v>89513</v>
      </c>
      <c r="B5535" s="945" t="s">
        <v>29136</v>
      </c>
      <c r="C5535" s="947" t="s">
        <v>5</v>
      </c>
      <c r="D5535" s="948">
        <v>107.4</v>
      </c>
    </row>
    <row r="5536" spans="1:4" x14ac:dyDescent="0.25">
      <c r="A5536" s="947">
        <v>89521</v>
      </c>
      <c r="B5536" s="945" t="s">
        <v>29144</v>
      </c>
      <c r="C5536" s="947" t="s">
        <v>5</v>
      </c>
      <c r="D5536" s="948">
        <v>127.78</v>
      </c>
    </row>
    <row r="5537" spans="1:4" x14ac:dyDescent="0.25">
      <c r="A5537" s="947">
        <v>103955</v>
      </c>
      <c r="B5537" s="945" t="s">
        <v>29599</v>
      </c>
      <c r="C5537" s="947" t="s">
        <v>5</v>
      </c>
      <c r="D5537" s="948">
        <v>12.5</v>
      </c>
    </row>
    <row r="5538" spans="1:4" x14ac:dyDescent="0.25">
      <c r="A5538" s="947">
        <v>103950</v>
      </c>
      <c r="B5538" s="945" t="s">
        <v>29594</v>
      </c>
      <c r="C5538" s="947" t="s">
        <v>5</v>
      </c>
      <c r="D5538" s="948">
        <v>13.54</v>
      </c>
    </row>
    <row r="5539" spans="1:4" x14ac:dyDescent="0.25">
      <c r="A5539" s="947">
        <v>103974</v>
      </c>
      <c r="B5539" s="945" t="s">
        <v>29611</v>
      </c>
      <c r="C5539" s="947" t="s">
        <v>5</v>
      </c>
      <c r="D5539" s="948">
        <v>12.06</v>
      </c>
    </row>
    <row r="5540" spans="1:4" x14ac:dyDescent="0.25">
      <c r="A5540" s="947">
        <v>103956</v>
      </c>
      <c r="B5540" s="945" t="s">
        <v>29600</v>
      </c>
      <c r="C5540" s="947" t="s">
        <v>5</v>
      </c>
      <c r="D5540" s="948">
        <v>16.95</v>
      </c>
    </row>
    <row r="5541" spans="1:4" x14ac:dyDescent="0.25">
      <c r="A5541" s="947">
        <v>103951</v>
      </c>
      <c r="B5541" s="945" t="s">
        <v>29595</v>
      </c>
      <c r="C5541" s="947" t="s">
        <v>5</v>
      </c>
      <c r="D5541" s="948">
        <v>18.16</v>
      </c>
    </row>
    <row r="5542" spans="1:4" x14ac:dyDescent="0.25">
      <c r="A5542" s="947">
        <v>89374</v>
      </c>
      <c r="B5542" s="945" t="s">
        <v>29075</v>
      </c>
      <c r="C5542" s="947" t="s">
        <v>5</v>
      </c>
      <c r="D5542" s="948">
        <v>11.73</v>
      </c>
    </row>
    <row r="5543" spans="1:4" x14ac:dyDescent="0.25">
      <c r="A5543" s="947">
        <v>89427</v>
      </c>
      <c r="B5543" s="945" t="s">
        <v>52645</v>
      </c>
      <c r="C5543" s="947" t="s">
        <v>5</v>
      </c>
      <c r="D5543" s="948">
        <v>13.61</v>
      </c>
    </row>
    <row r="5544" spans="1:4" x14ac:dyDescent="0.25">
      <c r="A5544" s="947">
        <v>89381</v>
      </c>
      <c r="B5544" s="945" t="s">
        <v>52646</v>
      </c>
      <c r="C5544" s="947" t="s">
        <v>5</v>
      </c>
      <c r="D5544" s="948">
        <v>14.31</v>
      </c>
    </row>
    <row r="5545" spans="1:4" x14ac:dyDescent="0.25">
      <c r="A5545" s="947">
        <v>95237</v>
      </c>
      <c r="B5545" s="945" t="s">
        <v>52647</v>
      </c>
      <c r="C5545" s="947" t="s">
        <v>5</v>
      </c>
      <c r="D5545" s="948">
        <v>26.27</v>
      </c>
    </row>
    <row r="5546" spans="1:4" x14ac:dyDescent="0.25">
      <c r="A5546" s="947">
        <v>89979</v>
      </c>
      <c r="B5546" s="945" t="s">
        <v>52648</v>
      </c>
      <c r="C5546" s="947" t="s">
        <v>5</v>
      </c>
      <c r="D5546" s="948">
        <v>27.08</v>
      </c>
    </row>
    <row r="5547" spans="1:4" x14ac:dyDescent="0.25">
      <c r="A5547" s="947">
        <v>89564</v>
      </c>
      <c r="B5547" s="945" t="s">
        <v>52649</v>
      </c>
      <c r="C5547" s="947" t="s">
        <v>5</v>
      </c>
      <c r="D5547" s="948">
        <v>16.829999999999998</v>
      </c>
    </row>
    <row r="5548" spans="1:4" x14ac:dyDescent="0.25">
      <c r="A5548" s="947">
        <v>103991</v>
      </c>
      <c r="B5548" s="945" t="s">
        <v>40715</v>
      </c>
      <c r="C5548" s="947" t="s">
        <v>5</v>
      </c>
      <c r="D5548" s="948">
        <v>20.63</v>
      </c>
    </row>
    <row r="5549" spans="1:4" x14ac:dyDescent="0.25">
      <c r="A5549" s="947">
        <v>89593</v>
      </c>
      <c r="B5549" s="945" t="s">
        <v>52650</v>
      </c>
      <c r="C5549" s="947" t="s">
        <v>5</v>
      </c>
      <c r="D5549" s="948">
        <v>26.28</v>
      </c>
    </row>
    <row r="5550" spans="1:4" x14ac:dyDescent="0.25">
      <c r="A5550" s="947">
        <v>104000</v>
      </c>
      <c r="B5550" s="945" t="s">
        <v>40718</v>
      </c>
      <c r="C5550" s="947" t="s">
        <v>5</v>
      </c>
      <c r="D5550" s="948">
        <v>30.7</v>
      </c>
    </row>
    <row r="5551" spans="1:4" x14ac:dyDescent="0.25">
      <c r="A5551" s="947">
        <v>89418</v>
      </c>
      <c r="B5551" s="945" t="s">
        <v>29101</v>
      </c>
      <c r="C5551" s="947" t="s">
        <v>5</v>
      </c>
      <c r="D5551" s="948">
        <v>17.23</v>
      </c>
    </row>
    <row r="5552" spans="1:4" x14ac:dyDescent="0.25">
      <c r="A5552" s="947">
        <v>89372</v>
      </c>
      <c r="B5552" s="945" t="s">
        <v>29073</v>
      </c>
      <c r="C5552" s="947" t="s">
        <v>5</v>
      </c>
      <c r="D5552" s="948">
        <v>17.86</v>
      </c>
    </row>
    <row r="5553" spans="1:4" x14ac:dyDescent="0.25">
      <c r="A5553" s="947">
        <v>89530</v>
      </c>
      <c r="B5553" s="945" t="s">
        <v>29153</v>
      </c>
      <c r="C5553" s="947" t="s">
        <v>5</v>
      </c>
      <c r="D5553" s="948">
        <v>17.21</v>
      </c>
    </row>
    <row r="5554" spans="1:4" x14ac:dyDescent="0.25">
      <c r="A5554" s="947">
        <v>89425</v>
      </c>
      <c r="B5554" s="945" t="s">
        <v>29105</v>
      </c>
      <c r="C5554" s="947" t="s">
        <v>5</v>
      </c>
      <c r="D5554" s="948">
        <v>20.23</v>
      </c>
    </row>
    <row r="5555" spans="1:4" x14ac:dyDescent="0.25">
      <c r="A5555" s="947">
        <v>89379</v>
      </c>
      <c r="B5555" s="945" t="s">
        <v>22797</v>
      </c>
      <c r="C5555" s="947" t="s">
        <v>5</v>
      </c>
      <c r="D5555" s="948">
        <v>20.96</v>
      </c>
    </row>
    <row r="5556" spans="1:4" x14ac:dyDescent="0.25">
      <c r="A5556" s="947">
        <v>89542</v>
      </c>
      <c r="B5556" s="945" t="s">
        <v>29159</v>
      </c>
      <c r="C5556" s="947" t="s">
        <v>5</v>
      </c>
      <c r="D5556" s="948">
        <v>28.32</v>
      </c>
    </row>
    <row r="5557" spans="1:4" x14ac:dyDescent="0.25">
      <c r="A5557" s="947">
        <v>89432</v>
      </c>
      <c r="B5557" s="945" t="s">
        <v>52651</v>
      </c>
      <c r="C5557" s="947" t="s">
        <v>5</v>
      </c>
      <c r="D5557" s="948">
        <v>31.82</v>
      </c>
    </row>
    <row r="5558" spans="1:4" x14ac:dyDescent="0.25">
      <c r="A5558" s="947">
        <v>89387</v>
      </c>
      <c r="B5558" s="945" t="s">
        <v>52652</v>
      </c>
      <c r="C5558" s="947" t="s">
        <v>5</v>
      </c>
      <c r="D5558" s="948">
        <v>32.69</v>
      </c>
    </row>
    <row r="5559" spans="1:4" x14ac:dyDescent="0.25">
      <c r="A5559" s="947">
        <v>89560</v>
      </c>
      <c r="B5559" s="945" t="s">
        <v>52653</v>
      </c>
      <c r="C5559" s="947" t="s">
        <v>5</v>
      </c>
      <c r="D5559" s="948">
        <v>36.19</v>
      </c>
    </row>
    <row r="5560" spans="1:4" x14ac:dyDescent="0.25">
      <c r="A5560" s="947">
        <v>104159</v>
      </c>
      <c r="B5560" s="945" t="s">
        <v>40727</v>
      </c>
      <c r="C5560" s="947" t="s">
        <v>5</v>
      </c>
      <c r="D5560" s="948">
        <v>40.26</v>
      </c>
    </row>
    <row r="5561" spans="1:4" x14ac:dyDescent="0.25">
      <c r="A5561" s="947">
        <v>89577</v>
      </c>
      <c r="B5561" s="945" t="s">
        <v>29185</v>
      </c>
      <c r="C5561" s="947" t="s">
        <v>5</v>
      </c>
      <c r="D5561" s="948">
        <v>38.46</v>
      </c>
    </row>
    <row r="5562" spans="1:4" x14ac:dyDescent="0.25">
      <c r="A5562" s="947">
        <v>103996</v>
      </c>
      <c r="B5562" s="945" t="s">
        <v>29626</v>
      </c>
      <c r="C5562" s="947" t="s">
        <v>5</v>
      </c>
      <c r="D5562" s="948">
        <v>43.2</v>
      </c>
    </row>
    <row r="5563" spans="1:4" x14ac:dyDescent="0.25">
      <c r="A5563" s="947">
        <v>89598</v>
      </c>
      <c r="B5563" s="945" t="s">
        <v>52654</v>
      </c>
      <c r="C5563" s="947" t="s">
        <v>5</v>
      </c>
      <c r="D5563" s="948">
        <v>51.61</v>
      </c>
    </row>
    <row r="5564" spans="1:4" x14ac:dyDescent="0.25">
      <c r="A5564" s="947">
        <v>89419</v>
      </c>
      <c r="B5564" s="945" t="s">
        <v>29102</v>
      </c>
      <c r="C5564" s="947" t="s">
        <v>5</v>
      </c>
      <c r="D5564" s="948">
        <v>8.2200000000000006</v>
      </c>
    </row>
    <row r="5565" spans="1:4" x14ac:dyDescent="0.25">
      <c r="A5565" s="947">
        <v>89373</v>
      </c>
      <c r="B5565" s="945" t="s">
        <v>29074</v>
      </c>
      <c r="C5565" s="947" t="s">
        <v>5</v>
      </c>
      <c r="D5565" s="948">
        <v>8.92</v>
      </c>
    </row>
    <row r="5566" spans="1:4" x14ac:dyDescent="0.25">
      <c r="A5566" s="947">
        <v>89532</v>
      </c>
      <c r="B5566" s="945" t="s">
        <v>29155</v>
      </c>
      <c r="C5566" s="947" t="s">
        <v>5</v>
      </c>
      <c r="D5566" s="948">
        <v>8.1300000000000008</v>
      </c>
    </row>
    <row r="5567" spans="1:4" x14ac:dyDescent="0.25">
      <c r="A5567" s="947">
        <v>89426</v>
      </c>
      <c r="B5567" s="945" t="s">
        <v>29106</v>
      </c>
      <c r="C5567" s="947" t="s">
        <v>5</v>
      </c>
      <c r="D5567" s="948">
        <v>11.4</v>
      </c>
    </row>
    <row r="5568" spans="1:4" x14ac:dyDescent="0.25">
      <c r="A5568" s="947">
        <v>89380</v>
      </c>
      <c r="B5568" s="945" t="s">
        <v>29079</v>
      </c>
      <c r="C5568" s="947" t="s">
        <v>5</v>
      </c>
      <c r="D5568" s="948">
        <v>12.21</v>
      </c>
    </row>
    <row r="5569" spans="1:4" x14ac:dyDescent="0.25">
      <c r="A5569" s="947">
        <v>89562</v>
      </c>
      <c r="B5569" s="945" t="s">
        <v>29174</v>
      </c>
      <c r="C5569" s="947" t="s">
        <v>5</v>
      </c>
      <c r="D5569" s="948">
        <v>11.59</v>
      </c>
    </row>
    <row r="5570" spans="1:4" x14ac:dyDescent="0.25">
      <c r="A5570" s="947">
        <v>89433</v>
      </c>
      <c r="B5570" s="945" t="s">
        <v>29109</v>
      </c>
      <c r="C5570" s="947" t="s">
        <v>5</v>
      </c>
      <c r="D5570" s="948">
        <v>15.39</v>
      </c>
    </row>
    <row r="5571" spans="1:4" x14ac:dyDescent="0.25">
      <c r="A5571" s="947">
        <v>89579</v>
      </c>
      <c r="B5571" s="945" t="s">
        <v>52655</v>
      </c>
      <c r="C5571" s="947" t="s">
        <v>5</v>
      </c>
      <c r="D5571" s="948">
        <v>12.99</v>
      </c>
    </row>
    <row r="5572" spans="1:4" x14ac:dyDescent="0.25">
      <c r="A5572" s="947">
        <v>103998</v>
      </c>
      <c r="B5572" s="945" t="s">
        <v>52656</v>
      </c>
      <c r="C5572" s="947" t="s">
        <v>5</v>
      </c>
      <c r="D5572" s="948">
        <v>16.88</v>
      </c>
    </row>
    <row r="5573" spans="1:4" x14ac:dyDescent="0.25">
      <c r="A5573" s="947">
        <v>89605</v>
      </c>
      <c r="B5573" s="945" t="s">
        <v>29199</v>
      </c>
      <c r="C5573" s="947" t="s">
        <v>5</v>
      </c>
      <c r="D5573" s="948">
        <v>22.43</v>
      </c>
    </row>
    <row r="5574" spans="1:4" x14ac:dyDescent="0.25">
      <c r="A5574" s="947">
        <v>89981</v>
      </c>
      <c r="B5574" s="945" t="s">
        <v>52657</v>
      </c>
      <c r="C5574" s="947" t="s">
        <v>5</v>
      </c>
      <c r="D5574" s="948">
        <v>23</v>
      </c>
    </row>
    <row r="5575" spans="1:4" x14ac:dyDescent="0.25">
      <c r="A5575" s="947">
        <v>89385</v>
      </c>
      <c r="B5575" s="945" t="s">
        <v>52658</v>
      </c>
      <c r="C5575" s="947" t="s">
        <v>5</v>
      </c>
      <c r="D5575" s="948">
        <v>9.0399999999999991</v>
      </c>
    </row>
    <row r="5576" spans="1:4" x14ac:dyDescent="0.25">
      <c r="A5576" s="947">
        <v>89551</v>
      </c>
      <c r="B5576" s="945" t="s">
        <v>52659</v>
      </c>
      <c r="C5576" s="947" t="s">
        <v>5</v>
      </c>
      <c r="D5576" s="948">
        <v>9.59</v>
      </c>
    </row>
    <row r="5577" spans="1:4" x14ac:dyDescent="0.25">
      <c r="A5577" s="947">
        <v>89434</v>
      </c>
      <c r="B5577" s="945" t="s">
        <v>52660</v>
      </c>
      <c r="C5577" s="947" t="s">
        <v>5</v>
      </c>
      <c r="D5577" s="948">
        <v>12.86</v>
      </c>
    </row>
    <row r="5578" spans="1:4" x14ac:dyDescent="0.25">
      <c r="A5578" s="947">
        <v>89389</v>
      </c>
      <c r="B5578" s="945" t="s">
        <v>52661</v>
      </c>
      <c r="C5578" s="947" t="s">
        <v>5</v>
      </c>
      <c r="D5578" s="948">
        <v>13.67</v>
      </c>
    </row>
    <row r="5579" spans="1:4" x14ac:dyDescent="0.25">
      <c r="A5579" s="947">
        <v>89417</v>
      </c>
      <c r="B5579" s="945" t="s">
        <v>29100</v>
      </c>
      <c r="C5579" s="947" t="s">
        <v>5</v>
      </c>
      <c r="D5579" s="948">
        <v>6.98</v>
      </c>
    </row>
    <row r="5580" spans="1:4" x14ac:dyDescent="0.25">
      <c r="A5580" s="947">
        <v>89371</v>
      </c>
      <c r="B5580" s="945" t="s">
        <v>29072</v>
      </c>
      <c r="C5580" s="947" t="s">
        <v>5</v>
      </c>
      <c r="D5580" s="948">
        <v>7.61</v>
      </c>
    </row>
    <row r="5581" spans="1:4" x14ac:dyDescent="0.25">
      <c r="A5581" s="947">
        <v>89528</v>
      </c>
      <c r="B5581" s="945" t="s">
        <v>29151</v>
      </c>
      <c r="C5581" s="947" t="s">
        <v>5</v>
      </c>
      <c r="D5581" s="948">
        <v>5.19</v>
      </c>
    </row>
    <row r="5582" spans="1:4" x14ac:dyDescent="0.25">
      <c r="A5582" s="947">
        <v>89424</v>
      </c>
      <c r="B5582" s="945" t="s">
        <v>29104</v>
      </c>
      <c r="C5582" s="947" t="s">
        <v>5</v>
      </c>
      <c r="D5582" s="948">
        <v>8.2100000000000009</v>
      </c>
    </row>
    <row r="5583" spans="1:4" x14ac:dyDescent="0.25">
      <c r="A5583" s="947">
        <v>89378</v>
      </c>
      <c r="B5583" s="945" t="s">
        <v>29078</v>
      </c>
      <c r="C5583" s="947" t="s">
        <v>5</v>
      </c>
      <c r="D5583" s="948">
        <v>8.94</v>
      </c>
    </row>
    <row r="5584" spans="1:4" x14ac:dyDescent="0.25">
      <c r="A5584" s="947">
        <v>89541</v>
      </c>
      <c r="B5584" s="945" t="s">
        <v>29158</v>
      </c>
      <c r="C5584" s="947" t="s">
        <v>5</v>
      </c>
      <c r="D5584" s="948">
        <v>7.56</v>
      </c>
    </row>
    <row r="5585" spans="1:4" x14ac:dyDescent="0.25">
      <c r="A5585" s="947">
        <v>89431</v>
      </c>
      <c r="B5585" s="945" t="s">
        <v>29108</v>
      </c>
      <c r="C5585" s="947" t="s">
        <v>5</v>
      </c>
      <c r="D5585" s="948">
        <v>11.06</v>
      </c>
    </row>
    <row r="5586" spans="1:4" x14ac:dyDescent="0.25">
      <c r="A5586" s="947">
        <v>89386</v>
      </c>
      <c r="B5586" s="945" t="s">
        <v>29081</v>
      </c>
      <c r="C5586" s="947" t="s">
        <v>5</v>
      </c>
      <c r="D5586" s="948">
        <v>11.93</v>
      </c>
    </row>
    <row r="5587" spans="1:4" x14ac:dyDescent="0.25">
      <c r="A5587" s="947">
        <v>89558</v>
      </c>
      <c r="B5587" s="945" t="s">
        <v>29171</v>
      </c>
      <c r="C5587" s="947" t="s">
        <v>5</v>
      </c>
      <c r="D5587" s="948">
        <v>11.1</v>
      </c>
    </row>
    <row r="5588" spans="1:4" x14ac:dyDescent="0.25">
      <c r="A5588" s="947">
        <v>103988</v>
      </c>
      <c r="B5588" s="945" t="s">
        <v>29622</v>
      </c>
      <c r="C5588" s="947" t="s">
        <v>5</v>
      </c>
      <c r="D5588" s="948">
        <v>15.17</v>
      </c>
    </row>
    <row r="5589" spans="1:4" x14ac:dyDescent="0.25">
      <c r="A5589" s="947">
        <v>89575</v>
      </c>
      <c r="B5589" s="945" t="s">
        <v>29184</v>
      </c>
      <c r="C5589" s="947" t="s">
        <v>5</v>
      </c>
      <c r="D5589" s="948">
        <v>13.23</v>
      </c>
    </row>
    <row r="5590" spans="1:4" x14ac:dyDescent="0.25">
      <c r="A5590" s="947">
        <v>103995</v>
      </c>
      <c r="B5590" s="945" t="s">
        <v>29625</v>
      </c>
      <c r="C5590" s="947" t="s">
        <v>5</v>
      </c>
      <c r="D5590" s="948">
        <v>17.97</v>
      </c>
    </row>
    <row r="5591" spans="1:4" x14ac:dyDescent="0.25">
      <c r="A5591" s="947">
        <v>89597</v>
      </c>
      <c r="B5591" s="945" t="s">
        <v>29196</v>
      </c>
      <c r="C5591" s="947" t="s">
        <v>5</v>
      </c>
      <c r="D5591" s="948">
        <v>24.61</v>
      </c>
    </row>
    <row r="5592" spans="1:4" x14ac:dyDescent="0.25">
      <c r="A5592" s="947">
        <v>89611</v>
      </c>
      <c r="B5592" s="945" t="s">
        <v>29201</v>
      </c>
      <c r="C5592" s="947" t="s">
        <v>5</v>
      </c>
      <c r="D5592" s="948">
        <v>34.49</v>
      </c>
    </row>
    <row r="5593" spans="1:4" x14ac:dyDescent="0.25">
      <c r="A5593" s="947">
        <v>89614</v>
      </c>
      <c r="B5593" s="945" t="s">
        <v>29203</v>
      </c>
      <c r="C5593" s="947" t="s">
        <v>5</v>
      </c>
      <c r="D5593" s="948">
        <v>62.34</v>
      </c>
    </row>
    <row r="5594" spans="1:4" x14ac:dyDescent="0.25">
      <c r="A5594" s="947">
        <v>103975</v>
      </c>
      <c r="B5594" s="945" t="s">
        <v>29612</v>
      </c>
      <c r="C5594" s="947" t="s">
        <v>5</v>
      </c>
      <c r="D5594" s="948">
        <v>20.14</v>
      </c>
    </row>
    <row r="5595" spans="1:4" x14ac:dyDescent="0.25">
      <c r="A5595" s="947">
        <v>104007</v>
      </c>
      <c r="B5595" s="945" t="s">
        <v>29632</v>
      </c>
      <c r="C5595" s="947" t="s">
        <v>5</v>
      </c>
      <c r="D5595" s="948">
        <v>25.88</v>
      </c>
    </row>
    <row r="5596" spans="1:4" x14ac:dyDescent="0.25">
      <c r="A5596" s="947">
        <v>103976</v>
      </c>
      <c r="B5596" s="945" t="s">
        <v>29613</v>
      </c>
      <c r="C5596" s="947" t="s">
        <v>5</v>
      </c>
      <c r="D5596" s="948">
        <v>28.48</v>
      </c>
    </row>
    <row r="5597" spans="1:4" x14ac:dyDescent="0.25">
      <c r="A5597" s="947">
        <v>104008</v>
      </c>
      <c r="B5597" s="945" t="s">
        <v>29633</v>
      </c>
      <c r="C5597" s="947" t="s">
        <v>5</v>
      </c>
      <c r="D5597" s="948">
        <v>36.700000000000003</v>
      </c>
    </row>
    <row r="5598" spans="1:4" x14ac:dyDescent="0.25">
      <c r="A5598" s="947">
        <v>89630</v>
      </c>
      <c r="B5598" s="945" t="s">
        <v>29215</v>
      </c>
      <c r="C5598" s="947" t="s">
        <v>5</v>
      </c>
      <c r="D5598" s="948">
        <v>65.11</v>
      </c>
    </row>
    <row r="5599" spans="1:4" x14ac:dyDescent="0.25">
      <c r="A5599" s="947">
        <v>89632</v>
      </c>
      <c r="B5599" s="945" t="s">
        <v>29217</v>
      </c>
      <c r="C5599" s="947" t="s">
        <v>5</v>
      </c>
      <c r="D5599" s="948">
        <v>127.2</v>
      </c>
    </row>
    <row r="5600" spans="1:4" x14ac:dyDescent="0.25">
      <c r="A5600" s="947">
        <v>89438</v>
      </c>
      <c r="B5600" s="945" t="s">
        <v>29111</v>
      </c>
      <c r="C5600" s="947" t="s">
        <v>5</v>
      </c>
      <c r="D5600" s="948">
        <v>13.06</v>
      </c>
    </row>
    <row r="5601" spans="1:4" x14ac:dyDescent="0.25">
      <c r="A5601" s="947">
        <v>89393</v>
      </c>
      <c r="B5601" s="945" t="s">
        <v>29083</v>
      </c>
      <c r="C5601" s="947" t="s">
        <v>5</v>
      </c>
      <c r="D5601" s="948">
        <v>14.34</v>
      </c>
    </row>
    <row r="5602" spans="1:4" x14ac:dyDescent="0.25">
      <c r="A5602" s="947">
        <v>89617</v>
      </c>
      <c r="B5602" s="945" t="s">
        <v>29205</v>
      </c>
      <c r="C5602" s="947" t="s">
        <v>5</v>
      </c>
      <c r="D5602" s="948">
        <v>9.3699999999999992</v>
      </c>
    </row>
    <row r="5603" spans="1:4" x14ac:dyDescent="0.25">
      <c r="A5603" s="947">
        <v>89440</v>
      </c>
      <c r="B5603" s="945" t="s">
        <v>29112</v>
      </c>
      <c r="C5603" s="947" t="s">
        <v>5</v>
      </c>
      <c r="D5603" s="948">
        <v>15.4</v>
      </c>
    </row>
    <row r="5604" spans="1:4" x14ac:dyDescent="0.25">
      <c r="A5604" s="947">
        <v>89395</v>
      </c>
      <c r="B5604" s="945" t="s">
        <v>29084</v>
      </c>
      <c r="C5604" s="947" t="s">
        <v>5</v>
      </c>
      <c r="D5604" s="948">
        <v>16.87</v>
      </c>
    </row>
    <row r="5605" spans="1:4" x14ac:dyDescent="0.25">
      <c r="A5605" s="947">
        <v>89620</v>
      </c>
      <c r="B5605" s="945" t="s">
        <v>29206</v>
      </c>
      <c r="C5605" s="947" t="s">
        <v>5</v>
      </c>
      <c r="D5605" s="948">
        <v>14.1</v>
      </c>
    </row>
    <row r="5606" spans="1:4" x14ac:dyDescent="0.25">
      <c r="A5606" s="947">
        <v>89443</v>
      </c>
      <c r="B5606" s="945" t="s">
        <v>29114</v>
      </c>
      <c r="C5606" s="947" t="s">
        <v>5</v>
      </c>
      <c r="D5606" s="948">
        <v>21.07</v>
      </c>
    </row>
    <row r="5607" spans="1:4" x14ac:dyDescent="0.25">
      <c r="A5607" s="947">
        <v>89398</v>
      </c>
      <c r="B5607" s="945" t="s">
        <v>29086</v>
      </c>
      <c r="C5607" s="947" t="s">
        <v>5</v>
      </c>
      <c r="D5607" s="948">
        <v>22.84</v>
      </c>
    </row>
    <row r="5608" spans="1:4" x14ac:dyDescent="0.25">
      <c r="A5608" s="947">
        <v>89623</v>
      </c>
      <c r="B5608" s="945" t="s">
        <v>29208</v>
      </c>
      <c r="C5608" s="947" t="s">
        <v>5</v>
      </c>
      <c r="D5608" s="948">
        <v>22.09</v>
      </c>
    </row>
    <row r="5609" spans="1:4" x14ac:dyDescent="0.25">
      <c r="A5609" s="947">
        <v>104011</v>
      </c>
      <c r="B5609" s="945" t="s">
        <v>29635</v>
      </c>
      <c r="C5609" s="947" t="s">
        <v>5</v>
      </c>
      <c r="D5609" s="948">
        <v>30.1</v>
      </c>
    </row>
    <row r="5610" spans="1:4" x14ac:dyDescent="0.25">
      <c r="A5610" s="947">
        <v>89625</v>
      </c>
      <c r="B5610" s="945" t="s">
        <v>29210</v>
      </c>
      <c r="C5610" s="947" t="s">
        <v>5</v>
      </c>
      <c r="D5610" s="948">
        <v>25.97</v>
      </c>
    </row>
    <row r="5611" spans="1:4" x14ac:dyDescent="0.25">
      <c r="A5611" s="947">
        <v>104004</v>
      </c>
      <c r="B5611" s="945" t="s">
        <v>29629</v>
      </c>
      <c r="C5611" s="947" t="s">
        <v>5</v>
      </c>
      <c r="D5611" s="948">
        <v>35.42</v>
      </c>
    </row>
    <row r="5612" spans="1:4" x14ac:dyDescent="0.25">
      <c r="A5612" s="947">
        <v>89628</v>
      </c>
      <c r="B5612" s="945" t="s">
        <v>29213</v>
      </c>
      <c r="C5612" s="947" t="s">
        <v>5</v>
      </c>
      <c r="D5612" s="948">
        <v>51.73</v>
      </c>
    </row>
    <row r="5613" spans="1:4" x14ac:dyDescent="0.25">
      <c r="A5613" s="947">
        <v>89629</v>
      </c>
      <c r="B5613" s="945" t="s">
        <v>29214</v>
      </c>
      <c r="C5613" s="947" t="s">
        <v>5</v>
      </c>
      <c r="D5613" s="948">
        <v>85.32</v>
      </c>
    </row>
    <row r="5614" spans="1:4" x14ac:dyDescent="0.25">
      <c r="A5614" s="947">
        <v>89631</v>
      </c>
      <c r="B5614" s="945" t="s">
        <v>29216</v>
      </c>
      <c r="C5614" s="947" t="s">
        <v>5</v>
      </c>
      <c r="D5614" s="948">
        <v>111.13</v>
      </c>
    </row>
    <row r="5615" spans="1:4" x14ac:dyDescent="0.25">
      <c r="A5615" s="947">
        <v>89401</v>
      </c>
      <c r="B5615" s="945" t="s">
        <v>49191</v>
      </c>
      <c r="C5615" s="947" t="s">
        <v>4</v>
      </c>
      <c r="D5615" s="948">
        <v>13.43</v>
      </c>
    </row>
    <row r="5616" spans="1:4" x14ac:dyDescent="0.25">
      <c r="A5616" s="947">
        <v>89355</v>
      </c>
      <c r="B5616" s="945" t="s">
        <v>49188</v>
      </c>
      <c r="C5616" s="947" t="s">
        <v>4</v>
      </c>
      <c r="D5616" s="948">
        <v>26.6</v>
      </c>
    </row>
    <row r="5617" spans="1:4" x14ac:dyDescent="0.25">
      <c r="A5617" s="947">
        <v>89446</v>
      </c>
      <c r="B5617" s="945" t="s">
        <v>49194</v>
      </c>
      <c r="C5617" s="947" t="s">
        <v>4</v>
      </c>
      <c r="D5617" s="948">
        <v>5.87</v>
      </c>
    </row>
    <row r="5618" spans="1:4" x14ac:dyDescent="0.25">
      <c r="A5618" s="947">
        <v>89402</v>
      </c>
      <c r="B5618" s="945" t="s">
        <v>49192</v>
      </c>
      <c r="C5618" s="947" t="s">
        <v>4</v>
      </c>
      <c r="D5618" s="948">
        <v>15.46</v>
      </c>
    </row>
    <row r="5619" spans="1:4" x14ac:dyDescent="0.25">
      <c r="A5619" s="947">
        <v>89356</v>
      </c>
      <c r="B5619" s="945" t="s">
        <v>49189</v>
      </c>
      <c r="C5619" s="947" t="s">
        <v>4</v>
      </c>
      <c r="D5619" s="948">
        <v>30.72</v>
      </c>
    </row>
    <row r="5620" spans="1:4" x14ac:dyDescent="0.25">
      <c r="A5620" s="947">
        <v>89447</v>
      </c>
      <c r="B5620" s="945" t="s">
        <v>49195</v>
      </c>
      <c r="C5620" s="947" t="s">
        <v>4</v>
      </c>
      <c r="D5620" s="948">
        <v>11.41</v>
      </c>
    </row>
    <row r="5621" spans="1:4" x14ac:dyDescent="0.25">
      <c r="A5621" s="947">
        <v>89403</v>
      </c>
      <c r="B5621" s="945" t="s">
        <v>49193</v>
      </c>
      <c r="C5621" s="947" t="s">
        <v>4</v>
      </c>
      <c r="D5621" s="948">
        <v>22.82</v>
      </c>
    </row>
    <row r="5622" spans="1:4" x14ac:dyDescent="0.25">
      <c r="A5622" s="947">
        <v>89357</v>
      </c>
      <c r="B5622" s="945" t="s">
        <v>49190</v>
      </c>
      <c r="C5622" s="947" t="s">
        <v>4</v>
      </c>
      <c r="D5622" s="948">
        <v>41.01</v>
      </c>
    </row>
    <row r="5623" spans="1:4" x14ac:dyDescent="0.25">
      <c r="A5623" s="947">
        <v>89448</v>
      </c>
      <c r="B5623" s="945" t="s">
        <v>49196</v>
      </c>
      <c r="C5623" s="947" t="s">
        <v>4</v>
      </c>
      <c r="D5623" s="948">
        <v>17.32</v>
      </c>
    </row>
    <row r="5624" spans="1:4" x14ac:dyDescent="0.25">
      <c r="A5624" s="947">
        <v>103978</v>
      </c>
      <c r="B5624" s="945" t="s">
        <v>49209</v>
      </c>
      <c r="C5624" s="947" t="s">
        <v>4</v>
      </c>
      <c r="D5624" s="948">
        <v>30.76</v>
      </c>
    </row>
    <row r="5625" spans="1:4" x14ac:dyDescent="0.25">
      <c r="A5625" s="947">
        <v>89449</v>
      </c>
      <c r="B5625" s="945" t="s">
        <v>49197</v>
      </c>
      <c r="C5625" s="947" t="s">
        <v>4</v>
      </c>
      <c r="D5625" s="948">
        <v>19.22</v>
      </c>
    </row>
    <row r="5626" spans="1:4" x14ac:dyDescent="0.25">
      <c r="A5626" s="947">
        <v>103979</v>
      </c>
      <c r="B5626" s="945" t="s">
        <v>49210</v>
      </c>
      <c r="C5626" s="947" t="s">
        <v>4</v>
      </c>
      <c r="D5626" s="948">
        <v>35.25</v>
      </c>
    </row>
    <row r="5627" spans="1:4" x14ac:dyDescent="0.25">
      <c r="A5627" s="947">
        <v>89450</v>
      </c>
      <c r="B5627" s="945" t="s">
        <v>49198</v>
      </c>
      <c r="C5627" s="947" t="s">
        <v>4</v>
      </c>
      <c r="D5627" s="948">
        <v>30.53</v>
      </c>
    </row>
    <row r="5628" spans="1:4" x14ac:dyDescent="0.25">
      <c r="A5628" s="947">
        <v>89451</v>
      </c>
      <c r="B5628" s="945" t="s">
        <v>49199</v>
      </c>
      <c r="C5628" s="947" t="s">
        <v>4</v>
      </c>
      <c r="D5628" s="948">
        <v>49.43</v>
      </c>
    </row>
    <row r="5629" spans="1:4" x14ac:dyDescent="0.25">
      <c r="A5629" s="947">
        <v>89452</v>
      </c>
      <c r="B5629" s="945" t="s">
        <v>49200</v>
      </c>
      <c r="C5629" s="947" t="s">
        <v>4</v>
      </c>
      <c r="D5629" s="948">
        <v>67.84</v>
      </c>
    </row>
    <row r="5630" spans="1:4" x14ac:dyDescent="0.25">
      <c r="A5630" s="947">
        <v>89394</v>
      </c>
      <c r="B5630" s="945" t="s">
        <v>52662</v>
      </c>
      <c r="C5630" s="947" t="s">
        <v>5</v>
      </c>
      <c r="D5630" s="948">
        <v>21.83</v>
      </c>
    </row>
    <row r="5631" spans="1:4" x14ac:dyDescent="0.25">
      <c r="A5631" s="947">
        <v>89396</v>
      </c>
      <c r="B5631" s="945" t="s">
        <v>52663</v>
      </c>
      <c r="C5631" s="947" t="s">
        <v>5</v>
      </c>
      <c r="D5631" s="948">
        <v>23.9</v>
      </c>
    </row>
    <row r="5632" spans="1:4" x14ac:dyDescent="0.25">
      <c r="A5632" s="947">
        <v>90374</v>
      </c>
      <c r="B5632" s="945" t="s">
        <v>52664</v>
      </c>
      <c r="C5632" s="947" t="s">
        <v>5</v>
      </c>
      <c r="D5632" s="948">
        <v>25.9</v>
      </c>
    </row>
    <row r="5633" spans="1:4" x14ac:dyDescent="0.25">
      <c r="A5633" s="947">
        <v>89444</v>
      </c>
      <c r="B5633" s="945" t="s">
        <v>52665</v>
      </c>
      <c r="C5633" s="947" t="s">
        <v>5</v>
      </c>
      <c r="D5633" s="948">
        <v>27.92</v>
      </c>
    </row>
    <row r="5634" spans="1:4" x14ac:dyDescent="0.25">
      <c r="A5634" s="947">
        <v>89399</v>
      </c>
      <c r="B5634" s="945" t="s">
        <v>52666</v>
      </c>
      <c r="C5634" s="947" t="s">
        <v>5</v>
      </c>
      <c r="D5634" s="948">
        <v>28.78</v>
      </c>
    </row>
    <row r="5635" spans="1:4" x14ac:dyDescent="0.25">
      <c r="A5635" s="947">
        <v>89442</v>
      </c>
      <c r="B5635" s="945" t="s">
        <v>29113</v>
      </c>
      <c r="C5635" s="947" t="s">
        <v>5</v>
      </c>
      <c r="D5635" s="948">
        <v>17.05</v>
      </c>
    </row>
    <row r="5636" spans="1:4" x14ac:dyDescent="0.25">
      <c r="A5636" s="947">
        <v>89397</v>
      </c>
      <c r="B5636" s="945" t="s">
        <v>29085</v>
      </c>
      <c r="C5636" s="947" t="s">
        <v>5</v>
      </c>
      <c r="D5636" s="948">
        <v>18.420000000000002</v>
      </c>
    </row>
    <row r="5637" spans="1:4" x14ac:dyDescent="0.25">
      <c r="A5637" s="947">
        <v>89622</v>
      </c>
      <c r="B5637" s="945" t="s">
        <v>29207</v>
      </c>
      <c r="C5637" s="947" t="s">
        <v>5</v>
      </c>
      <c r="D5637" s="948">
        <v>16.13</v>
      </c>
    </row>
    <row r="5638" spans="1:4" x14ac:dyDescent="0.25">
      <c r="A5638" s="947">
        <v>89445</v>
      </c>
      <c r="B5638" s="945" t="s">
        <v>29115</v>
      </c>
      <c r="C5638" s="947" t="s">
        <v>5</v>
      </c>
      <c r="D5638" s="948">
        <v>22.62</v>
      </c>
    </row>
    <row r="5639" spans="1:4" x14ac:dyDescent="0.25">
      <c r="A5639" s="947">
        <v>89400</v>
      </c>
      <c r="B5639" s="945" t="s">
        <v>29087</v>
      </c>
      <c r="C5639" s="947" t="s">
        <v>5</v>
      </c>
      <c r="D5639" s="948">
        <v>24.25</v>
      </c>
    </row>
    <row r="5640" spans="1:4" x14ac:dyDescent="0.25">
      <c r="A5640" s="947">
        <v>89624</v>
      </c>
      <c r="B5640" s="945" t="s">
        <v>29209</v>
      </c>
      <c r="C5640" s="947" t="s">
        <v>5</v>
      </c>
      <c r="D5640" s="948">
        <v>20.39</v>
      </c>
    </row>
    <row r="5641" spans="1:4" x14ac:dyDescent="0.25">
      <c r="A5641" s="947">
        <v>104012</v>
      </c>
      <c r="B5641" s="945" t="s">
        <v>29636</v>
      </c>
      <c r="C5641" s="947" t="s">
        <v>5</v>
      </c>
      <c r="D5641" s="948">
        <v>27.89</v>
      </c>
    </row>
    <row r="5642" spans="1:4" x14ac:dyDescent="0.25">
      <c r="A5642" s="947">
        <v>89627</v>
      </c>
      <c r="B5642" s="945" t="s">
        <v>29212</v>
      </c>
      <c r="C5642" s="947" t="s">
        <v>5</v>
      </c>
      <c r="D5642" s="948">
        <v>22.63</v>
      </c>
    </row>
    <row r="5643" spans="1:4" x14ac:dyDescent="0.25">
      <c r="A5643" s="947">
        <v>104006</v>
      </c>
      <c r="B5643" s="945" t="s">
        <v>29631</v>
      </c>
      <c r="C5643" s="947" t="s">
        <v>5</v>
      </c>
      <c r="D5643" s="948">
        <v>29.52</v>
      </c>
    </row>
    <row r="5644" spans="1:4" x14ac:dyDescent="0.25">
      <c r="A5644" s="947">
        <v>89626</v>
      </c>
      <c r="B5644" s="945" t="s">
        <v>29211</v>
      </c>
      <c r="C5644" s="947" t="s">
        <v>5</v>
      </c>
      <c r="D5644" s="948">
        <v>33.049999999999997</v>
      </c>
    </row>
    <row r="5645" spans="1:4" x14ac:dyDescent="0.25">
      <c r="A5645" s="947">
        <v>104005</v>
      </c>
      <c r="B5645" s="945" t="s">
        <v>29630</v>
      </c>
      <c r="C5645" s="947" t="s">
        <v>5</v>
      </c>
      <c r="D5645" s="948">
        <v>41.79</v>
      </c>
    </row>
    <row r="5646" spans="1:4" x14ac:dyDescent="0.25">
      <c r="A5646" s="947">
        <v>89439</v>
      </c>
      <c r="B5646" s="945" t="s">
        <v>52667</v>
      </c>
      <c r="C5646" s="947" t="s">
        <v>5</v>
      </c>
      <c r="D5646" s="948">
        <v>14.59</v>
      </c>
    </row>
    <row r="5647" spans="1:4" x14ac:dyDescent="0.25">
      <c r="A5647" s="947">
        <v>89421</v>
      </c>
      <c r="B5647" s="945" t="s">
        <v>29103</v>
      </c>
      <c r="C5647" s="947" t="s">
        <v>5</v>
      </c>
      <c r="D5647" s="948">
        <v>13.09</v>
      </c>
    </row>
    <row r="5648" spans="1:4" x14ac:dyDescent="0.25">
      <c r="A5648" s="947">
        <v>89375</v>
      </c>
      <c r="B5648" s="945" t="s">
        <v>29076</v>
      </c>
      <c r="C5648" s="947" t="s">
        <v>5</v>
      </c>
      <c r="D5648" s="948">
        <v>13.72</v>
      </c>
    </row>
    <row r="5649" spans="1:4" x14ac:dyDescent="0.25">
      <c r="A5649" s="947">
        <v>89536</v>
      </c>
      <c r="B5649" s="945" t="s">
        <v>29157</v>
      </c>
      <c r="C5649" s="947" t="s">
        <v>5</v>
      </c>
      <c r="D5649" s="948">
        <v>12.67</v>
      </c>
    </row>
    <row r="5650" spans="1:4" x14ac:dyDescent="0.25">
      <c r="A5650" s="947">
        <v>89428</v>
      </c>
      <c r="B5650" s="945" t="s">
        <v>29107</v>
      </c>
      <c r="C5650" s="947" t="s">
        <v>5</v>
      </c>
      <c r="D5650" s="948">
        <v>15.69</v>
      </c>
    </row>
    <row r="5651" spans="1:4" x14ac:dyDescent="0.25">
      <c r="A5651" s="947">
        <v>89382</v>
      </c>
      <c r="B5651" s="945" t="s">
        <v>29080</v>
      </c>
      <c r="C5651" s="947" t="s">
        <v>5</v>
      </c>
      <c r="D5651" s="948">
        <v>16.420000000000002</v>
      </c>
    </row>
    <row r="5652" spans="1:4" x14ac:dyDescent="0.25">
      <c r="A5652" s="947">
        <v>89552</v>
      </c>
      <c r="B5652" s="945" t="s">
        <v>29167</v>
      </c>
      <c r="C5652" s="947" t="s">
        <v>5</v>
      </c>
      <c r="D5652" s="948">
        <v>19.510000000000002</v>
      </c>
    </row>
    <row r="5653" spans="1:4" x14ac:dyDescent="0.25">
      <c r="A5653" s="947">
        <v>89435</v>
      </c>
      <c r="B5653" s="945" t="s">
        <v>29110</v>
      </c>
      <c r="C5653" s="947" t="s">
        <v>5</v>
      </c>
      <c r="D5653" s="948">
        <v>23.01</v>
      </c>
    </row>
    <row r="5654" spans="1:4" x14ac:dyDescent="0.25">
      <c r="A5654" s="947">
        <v>89390</v>
      </c>
      <c r="B5654" s="945" t="s">
        <v>29082</v>
      </c>
      <c r="C5654" s="947" t="s">
        <v>5</v>
      </c>
      <c r="D5654" s="948">
        <v>23.88</v>
      </c>
    </row>
    <row r="5655" spans="1:4" x14ac:dyDescent="0.25">
      <c r="A5655" s="947">
        <v>89568</v>
      </c>
      <c r="B5655" s="945" t="s">
        <v>29179</v>
      </c>
      <c r="C5655" s="947" t="s">
        <v>5</v>
      </c>
      <c r="D5655" s="948">
        <v>33.64</v>
      </c>
    </row>
    <row r="5656" spans="1:4" x14ac:dyDescent="0.25">
      <c r="A5656" s="947">
        <v>103990</v>
      </c>
      <c r="B5656" s="945" t="s">
        <v>29623</v>
      </c>
      <c r="C5656" s="947" t="s">
        <v>5</v>
      </c>
      <c r="D5656" s="948">
        <v>37.71</v>
      </c>
    </row>
    <row r="5657" spans="1:4" x14ac:dyDescent="0.25">
      <c r="A5657" s="947">
        <v>89594</v>
      </c>
      <c r="B5657" s="945" t="s">
        <v>29195</v>
      </c>
      <c r="C5657" s="947" t="s">
        <v>5</v>
      </c>
      <c r="D5657" s="948">
        <v>37.49</v>
      </c>
    </row>
    <row r="5658" spans="1:4" x14ac:dyDescent="0.25">
      <c r="A5658" s="947">
        <v>103997</v>
      </c>
      <c r="B5658" s="945" t="s">
        <v>29627</v>
      </c>
      <c r="C5658" s="947" t="s">
        <v>5</v>
      </c>
      <c r="D5658" s="948">
        <v>42.23</v>
      </c>
    </row>
    <row r="5659" spans="1:4" x14ac:dyDescent="0.25">
      <c r="A5659" s="947">
        <v>89609</v>
      </c>
      <c r="B5659" s="945" t="s">
        <v>29200</v>
      </c>
      <c r="C5659" s="947" t="s">
        <v>5</v>
      </c>
      <c r="D5659" s="948">
        <v>85.64</v>
      </c>
    </row>
    <row r="5660" spans="1:4" x14ac:dyDescent="0.25">
      <c r="A5660" s="947">
        <v>89612</v>
      </c>
      <c r="B5660" s="945" t="s">
        <v>29202</v>
      </c>
      <c r="C5660" s="947" t="s">
        <v>5</v>
      </c>
      <c r="D5660" s="948">
        <v>166.79</v>
      </c>
    </row>
    <row r="5661" spans="1:4" x14ac:dyDescent="0.25">
      <c r="A5661" s="947">
        <v>89615</v>
      </c>
      <c r="B5661" s="945" t="s">
        <v>29204</v>
      </c>
      <c r="C5661" s="947" t="s">
        <v>5</v>
      </c>
      <c r="D5661" s="948">
        <v>196.87</v>
      </c>
    </row>
    <row r="5662" spans="1:4" x14ac:dyDescent="0.25">
      <c r="A5662" s="947">
        <v>89747</v>
      </c>
      <c r="B5662" s="945" t="s">
        <v>52668</v>
      </c>
      <c r="C5662" s="947" t="s">
        <v>5</v>
      </c>
      <c r="D5662" s="948">
        <v>31.64</v>
      </c>
    </row>
    <row r="5663" spans="1:4" x14ac:dyDescent="0.25">
      <c r="A5663" s="947">
        <v>89656</v>
      </c>
      <c r="B5663" s="945" t="s">
        <v>52669</v>
      </c>
      <c r="C5663" s="947" t="s">
        <v>5</v>
      </c>
      <c r="D5663" s="948">
        <v>24.19</v>
      </c>
    </row>
    <row r="5664" spans="1:4" x14ac:dyDescent="0.25">
      <c r="A5664" s="947">
        <v>89663</v>
      </c>
      <c r="B5664" s="945" t="s">
        <v>52670</v>
      </c>
      <c r="C5664" s="947" t="s">
        <v>5</v>
      </c>
      <c r="D5664" s="948">
        <v>32.32</v>
      </c>
    </row>
    <row r="5665" spans="1:4" x14ac:dyDescent="0.25">
      <c r="A5665" s="947">
        <v>89759</v>
      </c>
      <c r="B5665" s="945" t="s">
        <v>29268</v>
      </c>
      <c r="C5665" s="947" t="s">
        <v>5</v>
      </c>
      <c r="D5665" s="948">
        <v>13.62</v>
      </c>
    </row>
    <row r="5666" spans="1:4" x14ac:dyDescent="0.25">
      <c r="A5666" s="947">
        <v>89832</v>
      </c>
      <c r="B5666" s="945" t="s">
        <v>29312</v>
      </c>
      <c r="C5666" s="947" t="s">
        <v>5</v>
      </c>
      <c r="D5666" s="948">
        <v>44.12</v>
      </c>
    </row>
    <row r="5667" spans="1:4" x14ac:dyDescent="0.25">
      <c r="A5667" s="947">
        <v>89666</v>
      </c>
      <c r="B5667" s="945" t="s">
        <v>52671</v>
      </c>
      <c r="C5667" s="947" t="s">
        <v>5</v>
      </c>
      <c r="D5667" s="948">
        <v>9.2200000000000006</v>
      </c>
    </row>
    <row r="5668" spans="1:4" x14ac:dyDescent="0.25">
      <c r="A5668" s="947">
        <v>89678</v>
      </c>
      <c r="B5668" s="945" t="s">
        <v>52672</v>
      </c>
      <c r="C5668" s="947" t="s">
        <v>5</v>
      </c>
      <c r="D5668" s="948">
        <v>14.37</v>
      </c>
    </row>
    <row r="5669" spans="1:4" x14ac:dyDescent="0.25">
      <c r="A5669" s="947">
        <v>89764</v>
      </c>
      <c r="B5669" s="945" t="s">
        <v>29272</v>
      </c>
      <c r="C5669" s="947" t="s">
        <v>5</v>
      </c>
      <c r="D5669" s="948">
        <v>39.799999999999997</v>
      </c>
    </row>
    <row r="5670" spans="1:4" x14ac:dyDescent="0.25">
      <c r="A5670" s="947">
        <v>89689</v>
      </c>
      <c r="B5670" s="945" t="s">
        <v>52673</v>
      </c>
      <c r="C5670" s="947" t="s">
        <v>5</v>
      </c>
      <c r="D5670" s="948">
        <v>40.659999999999997</v>
      </c>
    </row>
    <row r="5671" spans="1:4" x14ac:dyDescent="0.25">
      <c r="A5671" s="947">
        <v>89655</v>
      </c>
      <c r="B5671" s="945" t="s">
        <v>52674</v>
      </c>
      <c r="C5671" s="947" t="s">
        <v>5</v>
      </c>
      <c r="D5671" s="948">
        <v>25.85</v>
      </c>
    </row>
    <row r="5672" spans="1:4" x14ac:dyDescent="0.25">
      <c r="A5672" s="947">
        <v>89662</v>
      </c>
      <c r="B5672" s="945" t="s">
        <v>52675</v>
      </c>
      <c r="C5672" s="947" t="s">
        <v>5</v>
      </c>
      <c r="D5672" s="948">
        <v>33.200000000000003</v>
      </c>
    </row>
    <row r="5673" spans="1:4" x14ac:dyDescent="0.25">
      <c r="A5673" s="947">
        <v>89758</v>
      </c>
      <c r="B5673" s="945" t="s">
        <v>52676</v>
      </c>
      <c r="C5673" s="947" t="s">
        <v>5</v>
      </c>
      <c r="D5673" s="948">
        <v>39.26</v>
      </c>
    </row>
    <row r="5674" spans="1:4" x14ac:dyDescent="0.25">
      <c r="A5674" s="947">
        <v>89676</v>
      </c>
      <c r="B5674" s="945" t="s">
        <v>52677</v>
      </c>
      <c r="C5674" s="947" t="s">
        <v>5</v>
      </c>
      <c r="D5674" s="948">
        <v>39.54</v>
      </c>
    </row>
    <row r="5675" spans="1:4" x14ac:dyDescent="0.25">
      <c r="A5675" s="947">
        <v>89818</v>
      </c>
      <c r="B5675" s="945" t="s">
        <v>52678</v>
      </c>
      <c r="C5675" s="947" t="s">
        <v>5</v>
      </c>
      <c r="D5675" s="948">
        <v>55.28</v>
      </c>
    </row>
    <row r="5676" spans="1:4" x14ac:dyDescent="0.25">
      <c r="A5676" s="947">
        <v>89763</v>
      </c>
      <c r="B5676" s="945" t="s">
        <v>52679</v>
      </c>
      <c r="C5676" s="947" t="s">
        <v>5</v>
      </c>
      <c r="D5676" s="948">
        <v>58.82</v>
      </c>
    </row>
    <row r="5677" spans="1:4" x14ac:dyDescent="0.25">
      <c r="A5677" s="947">
        <v>89686</v>
      </c>
      <c r="B5677" s="945" t="s">
        <v>52680</v>
      </c>
      <c r="C5677" s="947" t="s">
        <v>5</v>
      </c>
      <c r="D5677" s="948">
        <v>59.73</v>
      </c>
    </row>
    <row r="5678" spans="1:4" x14ac:dyDescent="0.25">
      <c r="A5678" s="947">
        <v>89831</v>
      </c>
      <c r="B5678" s="945" t="s">
        <v>52681</v>
      </c>
      <c r="C5678" s="947" t="s">
        <v>5</v>
      </c>
      <c r="D5678" s="948">
        <v>66.7</v>
      </c>
    </row>
    <row r="5679" spans="1:4" x14ac:dyDescent="0.25">
      <c r="A5679" s="947">
        <v>104029</v>
      </c>
      <c r="B5679" s="945" t="s">
        <v>40726</v>
      </c>
      <c r="C5679" s="947" t="s">
        <v>5</v>
      </c>
      <c r="D5679" s="948">
        <v>70.569999999999993</v>
      </c>
    </row>
    <row r="5680" spans="1:4" x14ac:dyDescent="0.25">
      <c r="A5680" s="947">
        <v>89668</v>
      </c>
      <c r="B5680" s="945" t="s">
        <v>40557</v>
      </c>
      <c r="C5680" s="947" t="s">
        <v>5</v>
      </c>
      <c r="D5680" s="948">
        <v>31.54</v>
      </c>
    </row>
    <row r="5681" spans="1:4" x14ac:dyDescent="0.25">
      <c r="A5681" s="947">
        <v>89639</v>
      </c>
      <c r="B5681" s="945" t="s">
        <v>29220</v>
      </c>
      <c r="C5681" s="947" t="s">
        <v>5</v>
      </c>
      <c r="D5681" s="948">
        <v>14.56</v>
      </c>
    </row>
    <row r="5682" spans="1:4" x14ac:dyDescent="0.25">
      <c r="A5682" s="947">
        <v>89721</v>
      </c>
      <c r="B5682" s="945" t="s">
        <v>29248</v>
      </c>
      <c r="C5682" s="947" t="s">
        <v>5</v>
      </c>
      <c r="D5682" s="948">
        <v>18.66</v>
      </c>
    </row>
    <row r="5683" spans="1:4" x14ac:dyDescent="0.25">
      <c r="A5683" s="947">
        <v>89643</v>
      </c>
      <c r="B5683" s="945" t="s">
        <v>29223</v>
      </c>
      <c r="C5683" s="947" t="s">
        <v>5</v>
      </c>
      <c r="D5683" s="948">
        <v>19.670000000000002</v>
      </c>
    </row>
    <row r="5684" spans="1:4" x14ac:dyDescent="0.25">
      <c r="A5684" s="947">
        <v>89727</v>
      </c>
      <c r="B5684" s="945" t="s">
        <v>52682</v>
      </c>
      <c r="C5684" s="947" t="s">
        <v>5</v>
      </c>
      <c r="D5684" s="948">
        <v>27.55</v>
      </c>
    </row>
    <row r="5685" spans="1:4" x14ac:dyDescent="0.25">
      <c r="A5685" s="947">
        <v>89648</v>
      </c>
      <c r="B5685" s="945" t="s">
        <v>52683</v>
      </c>
      <c r="C5685" s="947" t="s">
        <v>5</v>
      </c>
      <c r="D5685" s="948">
        <v>28.74</v>
      </c>
    </row>
    <row r="5686" spans="1:4" x14ac:dyDescent="0.25">
      <c r="A5686" s="947">
        <v>89749</v>
      </c>
      <c r="B5686" s="945" t="s">
        <v>52684</v>
      </c>
      <c r="C5686" s="947" t="s">
        <v>5</v>
      </c>
      <c r="D5686" s="948">
        <v>18.64</v>
      </c>
    </row>
    <row r="5687" spans="1:4" x14ac:dyDescent="0.25">
      <c r="A5687" s="947">
        <v>89657</v>
      </c>
      <c r="B5687" s="945" t="s">
        <v>52685</v>
      </c>
      <c r="C5687" s="947" t="s">
        <v>5</v>
      </c>
      <c r="D5687" s="948">
        <v>15.58</v>
      </c>
    </row>
    <row r="5688" spans="1:4" x14ac:dyDescent="0.25">
      <c r="A5688" s="947">
        <v>89664</v>
      </c>
      <c r="B5688" s="945" t="s">
        <v>52686</v>
      </c>
      <c r="C5688" s="947" t="s">
        <v>5</v>
      </c>
      <c r="D5688" s="948">
        <v>19.32</v>
      </c>
    </row>
    <row r="5689" spans="1:4" x14ac:dyDescent="0.25">
      <c r="A5689" s="947">
        <v>89638</v>
      </c>
      <c r="B5689" s="945" t="s">
        <v>29219</v>
      </c>
      <c r="C5689" s="947" t="s">
        <v>5</v>
      </c>
      <c r="D5689" s="948">
        <v>13.91</v>
      </c>
    </row>
    <row r="5690" spans="1:4" x14ac:dyDescent="0.25">
      <c r="A5690" s="947">
        <v>89720</v>
      </c>
      <c r="B5690" s="945" t="s">
        <v>52687</v>
      </c>
      <c r="C5690" s="947" t="s">
        <v>5</v>
      </c>
      <c r="D5690" s="948">
        <v>17.37</v>
      </c>
    </row>
    <row r="5691" spans="1:4" x14ac:dyDescent="0.25">
      <c r="A5691" s="947">
        <v>89642</v>
      </c>
      <c r="B5691" s="945" t="s">
        <v>29222</v>
      </c>
      <c r="C5691" s="947" t="s">
        <v>5</v>
      </c>
      <c r="D5691" s="948">
        <v>18.38</v>
      </c>
    </row>
    <row r="5692" spans="1:4" x14ac:dyDescent="0.25">
      <c r="A5692" s="947">
        <v>89725</v>
      </c>
      <c r="B5692" s="945" t="s">
        <v>52688</v>
      </c>
      <c r="C5692" s="947" t="s">
        <v>5</v>
      </c>
      <c r="D5692" s="948">
        <v>22.5</v>
      </c>
    </row>
    <row r="5693" spans="1:4" x14ac:dyDescent="0.25">
      <c r="A5693" s="947">
        <v>89647</v>
      </c>
      <c r="B5693" s="945" t="s">
        <v>52689</v>
      </c>
      <c r="C5693" s="947" t="s">
        <v>5</v>
      </c>
      <c r="D5693" s="948">
        <v>23.69</v>
      </c>
    </row>
    <row r="5694" spans="1:4" x14ac:dyDescent="0.25">
      <c r="A5694" s="947">
        <v>89780</v>
      </c>
      <c r="B5694" s="945" t="s">
        <v>29281</v>
      </c>
      <c r="C5694" s="947" t="s">
        <v>5</v>
      </c>
      <c r="D5694" s="948">
        <v>26.29</v>
      </c>
    </row>
    <row r="5695" spans="1:4" x14ac:dyDescent="0.25">
      <c r="A5695" s="947">
        <v>89734</v>
      </c>
      <c r="B5695" s="945" t="s">
        <v>52690</v>
      </c>
      <c r="C5695" s="947" t="s">
        <v>5</v>
      </c>
      <c r="D5695" s="948">
        <v>31.79</v>
      </c>
    </row>
    <row r="5696" spans="1:4" x14ac:dyDescent="0.25">
      <c r="A5696" s="947">
        <v>89650</v>
      </c>
      <c r="B5696" s="945" t="s">
        <v>52691</v>
      </c>
      <c r="C5696" s="947" t="s">
        <v>5</v>
      </c>
      <c r="D5696" s="948">
        <v>33.19</v>
      </c>
    </row>
    <row r="5697" spans="1:4" x14ac:dyDescent="0.25">
      <c r="A5697" s="947">
        <v>89787</v>
      </c>
      <c r="B5697" s="945" t="s">
        <v>52692</v>
      </c>
      <c r="C5697" s="947" t="s">
        <v>5</v>
      </c>
      <c r="D5697" s="948">
        <v>38.72</v>
      </c>
    </row>
    <row r="5698" spans="1:4" x14ac:dyDescent="0.25">
      <c r="A5698" s="947">
        <v>104024</v>
      </c>
      <c r="B5698" s="945" t="s">
        <v>40722</v>
      </c>
      <c r="C5698" s="947" t="s">
        <v>5</v>
      </c>
      <c r="D5698" s="948">
        <v>44.88</v>
      </c>
    </row>
    <row r="5699" spans="1:4" x14ac:dyDescent="0.25">
      <c r="A5699" s="947">
        <v>89789</v>
      </c>
      <c r="B5699" s="945" t="s">
        <v>52693</v>
      </c>
      <c r="C5699" s="947" t="s">
        <v>5</v>
      </c>
      <c r="D5699" s="948">
        <v>70.73</v>
      </c>
    </row>
    <row r="5700" spans="1:4" x14ac:dyDescent="0.25">
      <c r="A5700" s="947">
        <v>89791</v>
      </c>
      <c r="B5700" s="945" t="s">
        <v>52694</v>
      </c>
      <c r="C5700" s="947" t="s">
        <v>5</v>
      </c>
      <c r="D5700" s="948">
        <v>158.02000000000001</v>
      </c>
    </row>
    <row r="5701" spans="1:4" x14ac:dyDescent="0.25">
      <c r="A5701" s="947">
        <v>89793</v>
      </c>
      <c r="B5701" s="945" t="s">
        <v>52695</v>
      </c>
      <c r="C5701" s="947" t="s">
        <v>5</v>
      </c>
      <c r="D5701" s="948">
        <v>227.5</v>
      </c>
    </row>
    <row r="5702" spans="1:4" x14ac:dyDescent="0.25">
      <c r="A5702" s="947">
        <v>89637</v>
      </c>
      <c r="B5702" s="945" t="s">
        <v>29218</v>
      </c>
      <c r="C5702" s="947" t="s">
        <v>5</v>
      </c>
      <c r="D5702" s="948">
        <v>12.99</v>
      </c>
    </row>
    <row r="5703" spans="1:4" x14ac:dyDescent="0.25">
      <c r="A5703" s="947">
        <v>89719</v>
      </c>
      <c r="B5703" s="945" t="s">
        <v>52696</v>
      </c>
      <c r="C5703" s="947" t="s">
        <v>5</v>
      </c>
      <c r="D5703" s="948">
        <v>15.75</v>
      </c>
    </row>
    <row r="5704" spans="1:4" x14ac:dyDescent="0.25">
      <c r="A5704" s="947">
        <v>89641</v>
      </c>
      <c r="B5704" s="945" t="s">
        <v>29221</v>
      </c>
      <c r="C5704" s="947" t="s">
        <v>5</v>
      </c>
      <c r="D5704" s="948">
        <v>16.760000000000002</v>
      </c>
    </row>
    <row r="5705" spans="1:4" x14ac:dyDescent="0.25">
      <c r="A5705" s="947">
        <v>89723</v>
      </c>
      <c r="B5705" s="945" t="s">
        <v>52697</v>
      </c>
      <c r="C5705" s="947" t="s">
        <v>5</v>
      </c>
      <c r="D5705" s="948">
        <v>23.17</v>
      </c>
    </row>
    <row r="5706" spans="1:4" x14ac:dyDescent="0.25">
      <c r="A5706" s="947">
        <v>89646</v>
      </c>
      <c r="B5706" s="945" t="s">
        <v>29224</v>
      </c>
      <c r="C5706" s="947" t="s">
        <v>5</v>
      </c>
      <c r="D5706" s="948">
        <v>24.36</v>
      </c>
    </row>
    <row r="5707" spans="1:4" x14ac:dyDescent="0.25">
      <c r="A5707" s="947">
        <v>89777</v>
      </c>
      <c r="B5707" s="945" t="s">
        <v>52698</v>
      </c>
      <c r="C5707" s="947" t="s">
        <v>5</v>
      </c>
      <c r="D5707" s="948">
        <v>27.95</v>
      </c>
    </row>
    <row r="5708" spans="1:4" x14ac:dyDescent="0.25">
      <c r="A5708" s="947">
        <v>89729</v>
      </c>
      <c r="B5708" s="945" t="s">
        <v>52699</v>
      </c>
      <c r="C5708" s="947" t="s">
        <v>5</v>
      </c>
      <c r="D5708" s="948">
        <v>33.450000000000003</v>
      </c>
    </row>
    <row r="5709" spans="1:4" x14ac:dyDescent="0.25">
      <c r="A5709" s="947">
        <v>89649</v>
      </c>
      <c r="B5709" s="945" t="s">
        <v>52700</v>
      </c>
      <c r="C5709" s="947" t="s">
        <v>5</v>
      </c>
      <c r="D5709" s="948">
        <v>34.85</v>
      </c>
    </row>
    <row r="5710" spans="1:4" x14ac:dyDescent="0.25">
      <c r="A5710" s="947">
        <v>89781</v>
      </c>
      <c r="B5710" s="945" t="s">
        <v>52701</v>
      </c>
      <c r="C5710" s="947" t="s">
        <v>5</v>
      </c>
      <c r="D5710" s="948">
        <v>39.130000000000003</v>
      </c>
    </row>
    <row r="5711" spans="1:4" x14ac:dyDescent="0.25">
      <c r="A5711" s="947">
        <v>104023</v>
      </c>
      <c r="B5711" s="945" t="s">
        <v>40721</v>
      </c>
      <c r="C5711" s="947" t="s">
        <v>5</v>
      </c>
      <c r="D5711" s="948">
        <v>45.29</v>
      </c>
    </row>
    <row r="5712" spans="1:4" x14ac:dyDescent="0.25">
      <c r="A5712" s="947">
        <v>89788</v>
      </c>
      <c r="B5712" s="945" t="s">
        <v>52702</v>
      </c>
      <c r="C5712" s="947" t="s">
        <v>5</v>
      </c>
      <c r="D5712" s="948">
        <v>82.81</v>
      </c>
    </row>
    <row r="5713" spans="1:4" x14ac:dyDescent="0.25">
      <c r="A5713" s="947">
        <v>89790</v>
      </c>
      <c r="B5713" s="945" t="s">
        <v>52703</v>
      </c>
      <c r="C5713" s="947" t="s">
        <v>5</v>
      </c>
      <c r="D5713" s="948">
        <v>163.49</v>
      </c>
    </row>
    <row r="5714" spans="1:4" x14ac:dyDescent="0.25">
      <c r="A5714" s="947">
        <v>89792</v>
      </c>
      <c r="B5714" s="945" t="s">
        <v>52704</v>
      </c>
      <c r="C5714" s="947" t="s">
        <v>5</v>
      </c>
      <c r="D5714" s="948">
        <v>193.48</v>
      </c>
    </row>
    <row r="5715" spans="1:4" x14ac:dyDescent="0.25">
      <c r="A5715" s="947">
        <v>89640</v>
      </c>
      <c r="B5715" s="945" t="s">
        <v>40553</v>
      </c>
      <c r="C5715" s="947" t="s">
        <v>5</v>
      </c>
      <c r="D5715" s="948">
        <v>21.57</v>
      </c>
    </row>
    <row r="5716" spans="1:4" x14ac:dyDescent="0.25">
      <c r="A5716" s="947">
        <v>89644</v>
      </c>
      <c r="B5716" s="945" t="s">
        <v>40554</v>
      </c>
      <c r="C5716" s="947" t="s">
        <v>5</v>
      </c>
      <c r="D5716" s="948">
        <v>26.13</v>
      </c>
    </row>
    <row r="5717" spans="1:4" x14ac:dyDescent="0.25">
      <c r="A5717" s="947">
        <v>89645</v>
      </c>
      <c r="B5717" s="945" t="s">
        <v>40555</v>
      </c>
      <c r="C5717" s="947" t="s">
        <v>5</v>
      </c>
      <c r="D5717" s="948">
        <v>35.700000000000003</v>
      </c>
    </row>
    <row r="5718" spans="1:4" x14ac:dyDescent="0.25">
      <c r="A5718" s="947">
        <v>89652</v>
      </c>
      <c r="B5718" s="945" t="s">
        <v>52705</v>
      </c>
      <c r="C5718" s="947" t="s">
        <v>5</v>
      </c>
      <c r="D5718" s="948">
        <v>13.94</v>
      </c>
    </row>
    <row r="5719" spans="1:4" x14ac:dyDescent="0.25">
      <c r="A5719" s="947">
        <v>89738</v>
      </c>
      <c r="B5719" s="945" t="s">
        <v>22801</v>
      </c>
      <c r="C5719" s="947" t="s">
        <v>5</v>
      </c>
      <c r="D5719" s="948">
        <v>18.71</v>
      </c>
    </row>
    <row r="5720" spans="1:4" x14ac:dyDescent="0.25">
      <c r="A5720" s="947">
        <v>89659</v>
      </c>
      <c r="B5720" s="945" t="s">
        <v>52706</v>
      </c>
      <c r="C5720" s="947" t="s">
        <v>5</v>
      </c>
      <c r="D5720" s="948">
        <v>19.39</v>
      </c>
    </row>
    <row r="5721" spans="1:4" x14ac:dyDescent="0.25">
      <c r="A5721" s="947">
        <v>89756</v>
      </c>
      <c r="B5721" s="945" t="s">
        <v>52707</v>
      </c>
      <c r="C5721" s="947" t="s">
        <v>5</v>
      </c>
      <c r="D5721" s="948">
        <v>25.55</v>
      </c>
    </row>
    <row r="5722" spans="1:4" x14ac:dyDescent="0.25">
      <c r="A5722" s="947">
        <v>89672</v>
      </c>
      <c r="B5722" s="945" t="s">
        <v>52708</v>
      </c>
      <c r="C5722" s="947" t="s">
        <v>5</v>
      </c>
      <c r="D5722" s="948">
        <v>26.36</v>
      </c>
    </row>
    <row r="5723" spans="1:4" x14ac:dyDescent="0.25">
      <c r="A5723" s="947">
        <v>89815</v>
      </c>
      <c r="B5723" s="945" t="s">
        <v>52709</v>
      </c>
      <c r="C5723" s="947" t="s">
        <v>5</v>
      </c>
      <c r="D5723" s="948">
        <v>30.17</v>
      </c>
    </row>
    <row r="5724" spans="1:4" x14ac:dyDescent="0.25">
      <c r="A5724" s="947">
        <v>89761</v>
      </c>
      <c r="B5724" s="945" t="s">
        <v>29270</v>
      </c>
      <c r="C5724" s="947" t="s">
        <v>5</v>
      </c>
      <c r="D5724" s="948">
        <v>33.799999999999997</v>
      </c>
    </row>
    <row r="5725" spans="1:4" x14ac:dyDescent="0.25">
      <c r="A5725" s="947">
        <v>89682</v>
      </c>
      <c r="B5725" s="945" t="s">
        <v>52710</v>
      </c>
      <c r="C5725" s="947" t="s">
        <v>5</v>
      </c>
      <c r="D5725" s="948">
        <v>34.729999999999997</v>
      </c>
    </row>
    <row r="5726" spans="1:4" x14ac:dyDescent="0.25">
      <c r="A5726" s="947">
        <v>89824</v>
      </c>
      <c r="B5726" s="945" t="s">
        <v>52711</v>
      </c>
      <c r="C5726" s="947" t="s">
        <v>5</v>
      </c>
      <c r="D5726" s="948">
        <v>40.74</v>
      </c>
    </row>
    <row r="5727" spans="1:4" x14ac:dyDescent="0.25">
      <c r="A5727" s="947">
        <v>104026</v>
      </c>
      <c r="B5727" s="945" t="s">
        <v>40724</v>
      </c>
      <c r="C5727" s="947" t="s">
        <v>5</v>
      </c>
      <c r="D5727" s="948">
        <v>44.85</v>
      </c>
    </row>
    <row r="5728" spans="1:4" x14ac:dyDescent="0.25">
      <c r="A5728" s="947">
        <v>89740</v>
      </c>
      <c r="B5728" s="945" t="s">
        <v>52712</v>
      </c>
      <c r="C5728" s="947" t="s">
        <v>5</v>
      </c>
      <c r="D5728" s="948">
        <v>11.18</v>
      </c>
    </row>
    <row r="5729" spans="1:4" x14ac:dyDescent="0.25">
      <c r="A5729" s="947">
        <v>89836</v>
      </c>
      <c r="B5729" s="945" t="s">
        <v>52713</v>
      </c>
      <c r="C5729" s="947" t="s">
        <v>5</v>
      </c>
      <c r="D5729" s="948">
        <v>203.3</v>
      </c>
    </row>
    <row r="5730" spans="1:4" x14ac:dyDescent="0.25">
      <c r="A5730" s="947">
        <v>89653</v>
      </c>
      <c r="B5730" s="945" t="s">
        <v>40556</v>
      </c>
      <c r="C5730" s="947" t="s">
        <v>5</v>
      </c>
      <c r="D5730" s="948">
        <v>19.149999999999999</v>
      </c>
    </row>
    <row r="5731" spans="1:4" x14ac:dyDescent="0.25">
      <c r="A5731" s="947">
        <v>89660</v>
      </c>
      <c r="B5731" s="945" t="s">
        <v>29226</v>
      </c>
      <c r="C5731" s="947" t="s">
        <v>5</v>
      </c>
      <c r="D5731" s="948">
        <v>11.88</v>
      </c>
    </row>
    <row r="5732" spans="1:4" x14ac:dyDescent="0.25">
      <c r="A5732" s="947">
        <v>89826</v>
      </c>
      <c r="B5732" s="945" t="s">
        <v>52714</v>
      </c>
      <c r="C5732" s="947" t="s">
        <v>5</v>
      </c>
      <c r="D5732" s="948">
        <v>129.52000000000001</v>
      </c>
    </row>
    <row r="5733" spans="1:4" x14ac:dyDescent="0.25">
      <c r="A5733" s="947">
        <v>104028</v>
      </c>
      <c r="B5733" s="945" t="s">
        <v>40725</v>
      </c>
      <c r="C5733" s="947" t="s">
        <v>5</v>
      </c>
      <c r="D5733" s="948">
        <v>133.38999999999999</v>
      </c>
    </row>
    <row r="5734" spans="1:4" x14ac:dyDescent="0.25">
      <c r="A5734" s="947">
        <v>89651</v>
      </c>
      <c r="B5734" s="945" t="s">
        <v>29225</v>
      </c>
      <c r="C5734" s="947" t="s">
        <v>5</v>
      </c>
      <c r="D5734" s="948">
        <v>8.7899999999999991</v>
      </c>
    </row>
    <row r="5735" spans="1:4" x14ac:dyDescent="0.25">
      <c r="A5735" s="947">
        <v>89736</v>
      </c>
      <c r="B5735" s="945" t="s">
        <v>52715</v>
      </c>
      <c r="C5735" s="947" t="s">
        <v>5</v>
      </c>
      <c r="D5735" s="948">
        <v>10.94</v>
      </c>
    </row>
    <row r="5736" spans="1:4" x14ac:dyDescent="0.25">
      <c r="A5736" s="947">
        <v>89658</v>
      </c>
      <c r="B5736" s="945" t="s">
        <v>52716</v>
      </c>
      <c r="C5736" s="947" t="s">
        <v>5</v>
      </c>
      <c r="D5736" s="948">
        <v>11.62</v>
      </c>
    </row>
    <row r="5737" spans="1:4" x14ac:dyDescent="0.25">
      <c r="A5737" s="947">
        <v>89755</v>
      </c>
      <c r="B5737" s="945" t="s">
        <v>52717</v>
      </c>
      <c r="C5737" s="947" t="s">
        <v>5</v>
      </c>
      <c r="D5737" s="948">
        <v>15.89</v>
      </c>
    </row>
    <row r="5738" spans="1:4" x14ac:dyDescent="0.25">
      <c r="A5738" s="947">
        <v>89670</v>
      </c>
      <c r="B5738" s="945" t="s">
        <v>52718</v>
      </c>
      <c r="C5738" s="947" t="s">
        <v>5</v>
      </c>
      <c r="D5738" s="948">
        <v>16.7</v>
      </c>
    </row>
    <row r="5739" spans="1:4" x14ac:dyDescent="0.25">
      <c r="A5739" s="947">
        <v>89794</v>
      </c>
      <c r="B5739" s="945" t="s">
        <v>52719</v>
      </c>
      <c r="C5739" s="947" t="s">
        <v>5</v>
      </c>
      <c r="D5739" s="948">
        <v>21.05</v>
      </c>
    </row>
    <row r="5740" spans="1:4" x14ac:dyDescent="0.25">
      <c r="A5740" s="947">
        <v>89760</v>
      </c>
      <c r="B5740" s="945" t="s">
        <v>29269</v>
      </c>
      <c r="C5740" s="947" t="s">
        <v>5</v>
      </c>
      <c r="D5740" s="948">
        <v>24.68</v>
      </c>
    </row>
    <row r="5741" spans="1:4" x14ac:dyDescent="0.25">
      <c r="A5741" s="947">
        <v>89680</v>
      </c>
      <c r="B5741" s="945" t="s">
        <v>52720</v>
      </c>
      <c r="C5741" s="947" t="s">
        <v>5</v>
      </c>
      <c r="D5741" s="948">
        <v>25.61</v>
      </c>
    </row>
    <row r="5742" spans="1:4" x14ac:dyDescent="0.25">
      <c r="A5742" s="947">
        <v>89822</v>
      </c>
      <c r="B5742" s="945" t="s">
        <v>52721</v>
      </c>
      <c r="C5742" s="947" t="s">
        <v>5</v>
      </c>
      <c r="D5742" s="948">
        <v>27.34</v>
      </c>
    </row>
    <row r="5743" spans="1:4" x14ac:dyDescent="0.25">
      <c r="A5743" s="947">
        <v>104025</v>
      </c>
      <c r="B5743" s="945" t="s">
        <v>40723</v>
      </c>
      <c r="C5743" s="947" t="s">
        <v>5</v>
      </c>
      <c r="D5743" s="948">
        <v>31.45</v>
      </c>
    </row>
    <row r="5744" spans="1:4" x14ac:dyDescent="0.25">
      <c r="A5744" s="947">
        <v>89835</v>
      </c>
      <c r="B5744" s="945" t="s">
        <v>52722</v>
      </c>
      <c r="C5744" s="947" t="s">
        <v>5</v>
      </c>
      <c r="D5744" s="948">
        <v>46.38</v>
      </c>
    </row>
    <row r="5745" spans="1:4" x14ac:dyDescent="0.25">
      <c r="A5745" s="947">
        <v>89838</v>
      </c>
      <c r="B5745" s="945" t="s">
        <v>52723</v>
      </c>
      <c r="C5745" s="947" t="s">
        <v>5</v>
      </c>
      <c r="D5745" s="948">
        <v>157.19999999999999</v>
      </c>
    </row>
    <row r="5746" spans="1:4" x14ac:dyDescent="0.25">
      <c r="A5746" s="947">
        <v>89840</v>
      </c>
      <c r="B5746" s="945" t="s">
        <v>52724</v>
      </c>
      <c r="C5746" s="947" t="s">
        <v>5</v>
      </c>
      <c r="D5746" s="948">
        <v>185.45</v>
      </c>
    </row>
    <row r="5747" spans="1:4" x14ac:dyDescent="0.25">
      <c r="A5747" s="947">
        <v>104015</v>
      </c>
      <c r="B5747" s="945" t="s">
        <v>29638</v>
      </c>
      <c r="C5747" s="947" t="s">
        <v>5</v>
      </c>
      <c r="D5747" s="948">
        <v>20.09</v>
      </c>
    </row>
    <row r="5748" spans="1:4" x14ac:dyDescent="0.25">
      <c r="A5748" s="947">
        <v>104018</v>
      </c>
      <c r="B5748" s="945" t="s">
        <v>29641</v>
      </c>
      <c r="C5748" s="947" t="s">
        <v>5</v>
      </c>
      <c r="D5748" s="948">
        <v>25.15</v>
      </c>
    </row>
    <row r="5749" spans="1:4" x14ac:dyDescent="0.25">
      <c r="A5749" s="947">
        <v>104016</v>
      </c>
      <c r="B5749" s="945" t="s">
        <v>29639</v>
      </c>
      <c r="C5749" s="947" t="s">
        <v>5</v>
      </c>
      <c r="D5749" s="948">
        <v>26.62</v>
      </c>
    </row>
    <row r="5750" spans="1:4" x14ac:dyDescent="0.25">
      <c r="A5750" s="947">
        <v>104019</v>
      </c>
      <c r="B5750" s="945" t="s">
        <v>29642</v>
      </c>
      <c r="C5750" s="947" t="s">
        <v>5</v>
      </c>
      <c r="D5750" s="948">
        <v>48.97</v>
      </c>
    </row>
    <row r="5751" spans="1:4" x14ac:dyDescent="0.25">
      <c r="A5751" s="947">
        <v>104017</v>
      </c>
      <c r="B5751" s="945" t="s">
        <v>29640</v>
      </c>
      <c r="C5751" s="947" t="s">
        <v>5</v>
      </c>
      <c r="D5751" s="948">
        <v>50.69</v>
      </c>
    </row>
    <row r="5752" spans="1:4" x14ac:dyDescent="0.25">
      <c r="A5752" s="947">
        <v>104020</v>
      </c>
      <c r="B5752" s="945" t="s">
        <v>29643</v>
      </c>
      <c r="C5752" s="947" t="s">
        <v>5</v>
      </c>
      <c r="D5752" s="948">
        <v>59.27</v>
      </c>
    </row>
    <row r="5753" spans="1:4" x14ac:dyDescent="0.25">
      <c r="A5753" s="947">
        <v>104030</v>
      </c>
      <c r="B5753" s="945" t="s">
        <v>29644</v>
      </c>
      <c r="C5753" s="947" t="s">
        <v>5</v>
      </c>
      <c r="D5753" s="948">
        <v>67.02</v>
      </c>
    </row>
    <row r="5754" spans="1:4" x14ac:dyDescent="0.25">
      <c r="A5754" s="947">
        <v>89694</v>
      </c>
      <c r="B5754" s="945" t="s">
        <v>52725</v>
      </c>
      <c r="C5754" s="947" t="s">
        <v>5</v>
      </c>
      <c r="D5754" s="948">
        <v>23.47</v>
      </c>
    </row>
    <row r="5755" spans="1:4" x14ac:dyDescent="0.25">
      <c r="A5755" s="947">
        <v>89700</v>
      </c>
      <c r="B5755" s="945" t="s">
        <v>52726</v>
      </c>
      <c r="C5755" s="947" t="s">
        <v>5</v>
      </c>
      <c r="D5755" s="948">
        <v>26.81</v>
      </c>
    </row>
    <row r="5756" spans="1:4" x14ac:dyDescent="0.25">
      <c r="A5756" s="947">
        <v>89703</v>
      </c>
      <c r="B5756" s="945" t="s">
        <v>40558</v>
      </c>
      <c r="C5756" s="947" t="s">
        <v>5</v>
      </c>
      <c r="D5756" s="948">
        <v>52.18</v>
      </c>
    </row>
    <row r="5757" spans="1:4" x14ac:dyDescent="0.25">
      <c r="A5757" s="947">
        <v>89844</v>
      </c>
      <c r="B5757" s="945" t="s">
        <v>52727</v>
      </c>
      <c r="C5757" s="947" t="s">
        <v>5</v>
      </c>
      <c r="D5757" s="948">
        <v>67.099999999999994</v>
      </c>
    </row>
    <row r="5758" spans="1:4" x14ac:dyDescent="0.25">
      <c r="A5758" s="947">
        <v>104022</v>
      </c>
      <c r="B5758" s="945" t="s">
        <v>52728</v>
      </c>
      <c r="C5758" s="947" t="s">
        <v>5</v>
      </c>
      <c r="D5758" s="948">
        <v>75.3</v>
      </c>
    </row>
    <row r="5759" spans="1:4" x14ac:dyDescent="0.25">
      <c r="A5759" s="947">
        <v>89691</v>
      </c>
      <c r="B5759" s="945" t="s">
        <v>29239</v>
      </c>
      <c r="C5759" s="947" t="s">
        <v>5</v>
      </c>
      <c r="D5759" s="948">
        <v>16.86</v>
      </c>
    </row>
    <row r="5760" spans="1:4" x14ac:dyDescent="0.25">
      <c r="A5760" s="947">
        <v>89765</v>
      </c>
      <c r="B5760" s="945" t="s">
        <v>29273</v>
      </c>
      <c r="C5760" s="947" t="s">
        <v>5</v>
      </c>
      <c r="D5760" s="948">
        <v>20.56</v>
      </c>
    </row>
    <row r="5761" spans="1:4" x14ac:dyDescent="0.25">
      <c r="A5761" s="947">
        <v>89697</v>
      </c>
      <c r="B5761" s="945" t="s">
        <v>29243</v>
      </c>
      <c r="C5761" s="947" t="s">
        <v>5</v>
      </c>
      <c r="D5761" s="948">
        <v>21.92</v>
      </c>
    </row>
    <row r="5762" spans="1:4" x14ac:dyDescent="0.25">
      <c r="A5762" s="947">
        <v>89633</v>
      </c>
      <c r="B5762" s="945" t="s">
        <v>28996</v>
      </c>
      <c r="C5762" s="947" t="s">
        <v>4</v>
      </c>
      <c r="D5762" s="948">
        <v>31.44</v>
      </c>
    </row>
    <row r="5763" spans="1:4" x14ac:dyDescent="0.25">
      <c r="A5763" s="947">
        <v>89716</v>
      </c>
      <c r="B5763" s="945" t="s">
        <v>29003</v>
      </c>
      <c r="C5763" s="947" t="s">
        <v>4</v>
      </c>
      <c r="D5763" s="948">
        <v>30.05</v>
      </c>
    </row>
    <row r="5764" spans="1:4" x14ac:dyDescent="0.25">
      <c r="A5764" s="947">
        <v>89634</v>
      </c>
      <c r="B5764" s="945" t="s">
        <v>28997</v>
      </c>
      <c r="C5764" s="947" t="s">
        <v>4</v>
      </c>
      <c r="D5764" s="948">
        <v>43.95</v>
      </c>
    </row>
    <row r="5765" spans="1:4" x14ac:dyDescent="0.25">
      <c r="A5765" s="947">
        <v>89717</v>
      </c>
      <c r="B5765" s="945" t="s">
        <v>29004</v>
      </c>
      <c r="C5765" s="947" t="s">
        <v>4</v>
      </c>
      <c r="D5765" s="948">
        <v>46.36</v>
      </c>
    </row>
    <row r="5766" spans="1:4" x14ac:dyDescent="0.25">
      <c r="A5766" s="947">
        <v>89635</v>
      </c>
      <c r="B5766" s="945" t="s">
        <v>28998</v>
      </c>
      <c r="C5766" s="947" t="s">
        <v>4</v>
      </c>
      <c r="D5766" s="948">
        <v>62.75</v>
      </c>
    </row>
    <row r="5767" spans="1:4" x14ac:dyDescent="0.25">
      <c r="A5767" s="947">
        <v>89770</v>
      </c>
      <c r="B5767" s="945" t="s">
        <v>52729</v>
      </c>
      <c r="C5767" s="947" t="s">
        <v>4</v>
      </c>
      <c r="D5767" s="948">
        <v>46.92</v>
      </c>
    </row>
    <row r="5768" spans="1:4" x14ac:dyDescent="0.25">
      <c r="A5768" s="947">
        <v>89718</v>
      </c>
      <c r="B5768" s="945" t="s">
        <v>52730</v>
      </c>
      <c r="C5768" s="947" t="s">
        <v>4</v>
      </c>
      <c r="D5768" s="948">
        <v>59.06</v>
      </c>
    </row>
    <row r="5769" spans="1:4" x14ac:dyDescent="0.25">
      <c r="A5769" s="947">
        <v>89636</v>
      </c>
      <c r="B5769" s="945" t="s">
        <v>52731</v>
      </c>
      <c r="C5769" s="947" t="s">
        <v>4</v>
      </c>
      <c r="D5769" s="948">
        <v>78.34</v>
      </c>
    </row>
    <row r="5770" spans="1:4" x14ac:dyDescent="0.25">
      <c r="A5770" s="947">
        <v>89771</v>
      </c>
      <c r="B5770" s="945" t="s">
        <v>52732</v>
      </c>
      <c r="C5770" s="947" t="s">
        <v>4</v>
      </c>
      <c r="D5770" s="948">
        <v>62.57</v>
      </c>
    </row>
    <row r="5771" spans="1:4" x14ac:dyDescent="0.25">
      <c r="A5771" s="947">
        <v>104021</v>
      </c>
      <c r="B5771" s="945" t="s">
        <v>29056</v>
      </c>
      <c r="C5771" s="947" t="s">
        <v>4</v>
      </c>
      <c r="D5771" s="948">
        <v>76.48</v>
      </c>
    </row>
    <row r="5772" spans="1:4" x14ac:dyDescent="0.25">
      <c r="A5772" s="947">
        <v>89772</v>
      </c>
      <c r="B5772" s="945" t="s">
        <v>52733</v>
      </c>
      <c r="C5772" s="947" t="s">
        <v>4</v>
      </c>
      <c r="D5772" s="948">
        <v>91.14</v>
      </c>
    </row>
    <row r="5773" spans="1:4" x14ac:dyDescent="0.25">
      <c r="A5773" s="947">
        <v>89773</v>
      </c>
      <c r="B5773" s="945" t="s">
        <v>52734</v>
      </c>
      <c r="C5773" s="947" t="s">
        <v>4</v>
      </c>
      <c r="D5773" s="948">
        <v>146.63999999999999</v>
      </c>
    </row>
    <row r="5774" spans="1:4" x14ac:dyDescent="0.25">
      <c r="A5774" s="947">
        <v>89775</v>
      </c>
      <c r="B5774" s="945" t="s">
        <v>52735</v>
      </c>
      <c r="C5774" s="947" t="s">
        <v>4</v>
      </c>
      <c r="D5774" s="948">
        <v>228.96</v>
      </c>
    </row>
    <row r="5775" spans="1:4" x14ac:dyDescent="0.25">
      <c r="A5775" s="947">
        <v>89767</v>
      </c>
      <c r="B5775" s="945" t="s">
        <v>29274</v>
      </c>
      <c r="C5775" s="947" t="s">
        <v>5</v>
      </c>
      <c r="D5775" s="948">
        <v>24.89</v>
      </c>
    </row>
    <row r="5776" spans="1:4" x14ac:dyDescent="0.25">
      <c r="A5776" s="947">
        <v>89695</v>
      </c>
      <c r="B5776" s="945" t="s">
        <v>52736</v>
      </c>
      <c r="C5776" s="947" t="s">
        <v>5</v>
      </c>
      <c r="D5776" s="948">
        <v>20.420000000000002</v>
      </c>
    </row>
    <row r="5777" spans="1:4" x14ac:dyDescent="0.25">
      <c r="A5777" s="947">
        <v>89702</v>
      </c>
      <c r="B5777" s="945" t="s">
        <v>52737</v>
      </c>
      <c r="C5777" s="947" t="s">
        <v>5</v>
      </c>
      <c r="D5777" s="948">
        <v>26.25</v>
      </c>
    </row>
    <row r="5778" spans="1:4" x14ac:dyDescent="0.25">
      <c r="A5778" s="947">
        <v>89768</v>
      </c>
      <c r="B5778" s="945" t="s">
        <v>29275</v>
      </c>
      <c r="C5778" s="947" t="s">
        <v>5</v>
      </c>
      <c r="D5778" s="948">
        <v>29</v>
      </c>
    </row>
    <row r="5779" spans="1:4" x14ac:dyDescent="0.25">
      <c r="A5779" s="947">
        <v>89842</v>
      </c>
      <c r="B5779" s="945" t="s">
        <v>52738</v>
      </c>
      <c r="C5779" s="947" t="s">
        <v>5</v>
      </c>
      <c r="D5779" s="948">
        <v>53.46</v>
      </c>
    </row>
    <row r="5780" spans="1:4" x14ac:dyDescent="0.25">
      <c r="A5780" s="947">
        <v>89845</v>
      </c>
      <c r="B5780" s="945" t="s">
        <v>52739</v>
      </c>
      <c r="C5780" s="947" t="s">
        <v>5</v>
      </c>
      <c r="D5780" s="948">
        <v>104.3</v>
      </c>
    </row>
    <row r="5781" spans="1:4" x14ac:dyDescent="0.25">
      <c r="A5781" s="947">
        <v>89846</v>
      </c>
      <c r="B5781" s="945" t="s">
        <v>52740</v>
      </c>
      <c r="C5781" s="947" t="s">
        <v>5</v>
      </c>
      <c r="D5781" s="948">
        <v>220.02</v>
      </c>
    </row>
    <row r="5782" spans="1:4" x14ac:dyDescent="0.25">
      <c r="A5782" s="947">
        <v>89847</v>
      </c>
      <c r="B5782" s="945" t="s">
        <v>52741</v>
      </c>
      <c r="C5782" s="947" t="s">
        <v>5</v>
      </c>
      <c r="D5782" s="948">
        <v>262.94</v>
      </c>
    </row>
    <row r="5783" spans="1:4" x14ac:dyDescent="0.25">
      <c r="A5783" s="947">
        <v>89705</v>
      </c>
      <c r="B5783" s="945" t="s">
        <v>52742</v>
      </c>
      <c r="C5783" s="947" t="s">
        <v>5</v>
      </c>
      <c r="D5783" s="948">
        <v>30.58</v>
      </c>
    </row>
    <row r="5784" spans="1:4" x14ac:dyDescent="0.25">
      <c r="A5784" s="947">
        <v>89769</v>
      </c>
      <c r="B5784" s="945" t="s">
        <v>29276</v>
      </c>
      <c r="C5784" s="947" t="s">
        <v>5</v>
      </c>
      <c r="D5784" s="948">
        <v>60.73</v>
      </c>
    </row>
    <row r="5785" spans="1:4" x14ac:dyDescent="0.25">
      <c r="A5785" s="947">
        <v>89706</v>
      </c>
      <c r="B5785" s="945" t="s">
        <v>52743</v>
      </c>
      <c r="C5785" s="947" t="s">
        <v>5</v>
      </c>
      <c r="D5785" s="948">
        <v>62.6</v>
      </c>
    </row>
    <row r="5786" spans="1:4" x14ac:dyDescent="0.25">
      <c r="A5786" s="947">
        <v>89741</v>
      </c>
      <c r="B5786" s="945" t="s">
        <v>52744</v>
      </c>
      <c r="C5786" s="947" t="s">
        <v>5</v>
      </c>
      <c r="D5786" s="948">
        <v>25.08</v>
      </c>
    </row>
    <row r="5787" spans="1:4" x14ac:dyDescent="0.25">
      <c r="A5787" s="947">
        <v>89757</v>
      </c>
      <c r="B5787" s="945" t="s">
        <v>52745</v>
      </c>
      <c r="C5787" s="947" t="s">
        <v>5</v>
      </c>
      <c r="D5787" s="948">
        <v>32.53</v>
      </c>
    </row>
    <row r="5788" spans="1:4" x14ac:dyDescent="0.25">
      <c r="A5788" s="947">
        <v>104027</v>
      </c>
      <c r="B5788" s="945" t="s">
        <v>52746</v>
      </c>
      <c r="C5788" s="947" t="s">
        <v>5</v>
      </c>
      <c r="D5788" s="948">
        <v>66.7</v>
      </c>
    </row>
    <row r="5789" spans="1:4" x14ac:dyDescent="0.25">
      <c r="A5789" s="947">
        <v>89837</v>
      </c>
      <c r="B5789" s="945" t="s">
        <v>52747</v>
      </c>
      <c r="C5789" s="947" t="s">
        <v>5</v>
      </c>
      <c r="D5789" s="948">
        <v>136.96</v>
      </c>
    </row>
    <row r="5790" spans="1:4" x14ac:dyDescent="0.25">
      <c r="A5790" s="947">
        <v>89839</v>
      </c>
      <c r="B5790" s="945" t="s">
        <v>52748</v>
      </c>
      <c r="C5790" s="947" t="s">
        <v>5</v>
      </c>
      <c r="D5790" s="948">
        <v>177.94</v>
      </c>
    </row>
    <row r="5791" spans="1:4" x14ac:dyDescent="0.25">
      <c r="A5791" s="947">
        <v>89841</v>
      </c>
      <c r="B5791" s="945" t="s">
        <v>52749</v>
      </c>
      <c r="C5791" s="947" t="s">
        <v>5</v>
      </c>
      <c r="D5791" s="948">
        <v>269.57</v>
      </c>
    </row>
    <row r="5792" spans="1:4" x14ac:dyDescent="0.25">
      <c r="A5792" s="947">
        <v>89654</v>
      </c>
      <c r="B5792" s="945" t="s">
        <v>52750</v>
      </c>
      <c r="C5792" s="947" t="s">
        <v>5</v>
      </c>
      <c r="D5792" s="948">
        <v>21.94</v>
      </c>
    </row>
    <row r="5793" spans="1:4" x14ac:dyDescent="0.25">
      <c r="A5793" s="947">
        <v>89661</v>
      </c>
      <c r="B5793" s="945" t="s">
        <v>52751</v>
      </c>
      <c r="C5793" s="947" t="s">
        <v>5</v>
      </c>
      <c r="D5793" s="948">
        <v>25.76</v>
      </c>
    </row>
    <row r="5794" spans="1:4" x14ac:dyDescent="0.25">
      <c r="A5794" s="947">
        <v>89674</v>
      </c>
      <c r="B5794" s="945" t="s">
        <v>52752</v>
      </c>
      <c r="C5794" s="947" t="s">
        <v>5</v>
      </c>
      <c r="D5794" s="948">
        <v>33.340000000000003</v>
      </c>
    </row>
    <row r="5795" spans="1:4" x14ac:dyDescent="0.25">
      <c r="A5795" s="947">
        <v>89816</v>
      </c>
      <c r="B5795" s="945" t="s">
        <v>52753</v>
      </c>
      <c r="C5795" s="947" t="s">
        <v>5</v>
      </c>
      <c r="D5795" s="948">
        <v>43.22</v>
      </c>
    </row>
    <row r="5796" spans="1:4" x14ac:dyDescent="0.25">
      <c r="A5796" s="947">
        <v>89762</v>
      </c>
      <c r="B5796" s="945" t="s">
        <v>29271</v>
      </c>
      <c r="C5796" s="947" t="s">
        <v>5</v>
      </c>
      <c r="D5796" s="948">
        <v>46.85</v>
      </c>
    </row>
    <row r="5797" spans="1:4" x14ac:dyDescent="0.25">
      <c r="A5797" s="947">
        <v>89684</v>
      </c>
      <c r="B5797" s="945" t="s">
        <v>52754</v>
      </c>
      <c r="C5797" s="947" t="s">
        <v>5</v>
      </c>
      <c r="D5797" s="948">
        <v>47.78</v>
      </c>
    </row>
    <row r="5798" spans="1:4" x14ac:dyDescent="0.25">
      <c r="A5798" s="947">
        <v>89828</v>
      </c>
      <c r="B5798" s="945" t="s">
        <v>52755</v>
      </c>
      <c r="C5798" s="947" t="s">
        <v>5</v>
      </c>
      <c r="D5798" s="948">
        <v>62.59</v>
      </c>
    </row>
    <row r="5799" spans="1:4" x14ac:dyDescent="0.25">
      <c r="A5799" s="947">
        <v>89546</v>
      </c>
      <c r="B5799" s="945" t="s">
        <v>29162</v>
      </c>
      <c r="C5799" s="947" t="s">
        <v>5</v>
      </c>
      <c r="D5799" s="948">
        <v>12.08</v>
      </c>
    </row>
    <row r="5800" spans="1:4" x14ac:dyDescent="0.25">
      <c r="A5800" s="947">
        <v>89482</v>
      </c>
      <c r="B5800" s="945" t="s">
        <v>29701</v>
      </c>
      <c r="C5800" s="947" t="s">
        <v>5</v>
      </c>
      <c r="D5800" s="948">
        <v>52.84</v>
      </c>
    </row>
    <row r="5801" spans="1:4" x14ac:dyDescent="0.25">
      <c r="A5801" s="947">
        <v>89491</v>
      </c>
      <c r="B5801" s="945" t="s">
        <v>29702</v>
      </c>
      <c r="C5801" s="947" t="s">
        <v>5</v>
      </c>
      <c r="D5801" s="948">
        <v>132.47</v>
      </c>
    </row>
    <row r="5802" spans="1:4" x14ac:dyDescent="0.25">
      <c r="A5802" s="947">
        <v>104178</v>
      </c>
      <c r="B5802" s="945" t="s">
        <v>29656</v>
      </c>
      <c r="C5802" s="947" t="s">
        <v>5</v>
      </c>
      <c r="D5802" s="948">
        <v>23.51</v>
      </c>
    </row>
    <row r="5803" spans="1:4" x14ac:dyDescent="0.25">
      <c r="A5803" s="947">
        <v>104179</v>
      </c>
      <c r="B5803" s="945" t="s">
        <v>29657</v>
      </c>
      <c r="C5803" s="947" t="s">
        <v>5</v>
      </c>
      <c r="D5803" s="948">
        <v>87.94</v>
      </c>
    </row>
    <row r="5804" spans="1:4" x14ac:dyDescent="0.25">
      <c r="A5804" s="947">
        <v>89587</v>
      </c>
      <c r="B5804" s="945" t="s">
        <v>29191</v>
      </c>
      <c r="C5804" s="947" t="s">
        <v>5</v>
      </c>
      <c r="D5804" s="948">
        <v>55.86</v>
      </c>
    </row>
    <row r="5805" spans="1:4" x14ac:dyDescent="0.25">
      <c r="A5805" s="947">
        <v>89535</v>
      </c>
      <c r="B5805" s="945" t="s">
        <v>29156</v>
      </c>
      <c r="C5805" s="947" t="s">
        <v>5</v>
      </c>
      <c r="D5805" s="948">
        <v>46.01</v>
      </c>
    </row>
    <row r="5806" spans="1:4" x14ac:dyDescent="0.25">
      <c r="A5806" s="947">
        <v>89592</v>
      </c>
      <c r="B5806" s="945" t="s">
        <v>29194</v>
      </c>
      <c r="C5806" s="947" t="s">
        <v>5</v>
      </c>
      <c r="D5806" s="948">
        <v>171.47</v>
      </c>
    </row>
    <row r="5807" spans="1:4" x14ac:dyDescent="0.25">
      <c r="A5807" s="947">
        <v>104169</v>
      </c>
      <c r="B5807" s="945" t="s">
        <v>29647</v>
      </c>
      <c r="C5807" s="947" t="s">
        <v>5</v>
      </c>
      <c r="D5807" s="948">
        <v>157.02000000000001</v>
      </c>
    </row>
    <row r="5808" spans="1:4" x14ac:dyDescent="0.25">
      <c r="A5808" s="947">
        <v>89583</v>
      </c>
      <c r="B5808" s="945" t="s">
        <v>29188</v>
      </c>
      <c r="C5808" s="947" t="s">
        <v>5</v>
      </c>
      <c r="D5808" s="948">
        <v>47.24</v>
      </c>
    </row>
    <row r="5809" spans="1:4" x14ac:dyDescent="0.25">
      <c r="A5809" s="947">
        <v>89526</v>
      </c>
      <c r="B5809" s="945" t="s">
        <v>29149</v>
      </c>
      <c r="C5809" s="947" t="s">
        <v>5</v>
      </c>
      <c r="D5809" s="948">
        <v>41.79</v>
      </c>
    </row>
    <row r="5810" spans="1:4" x14ac:dyDescent="0.25">
      <c r="A5810" s="947">
        <v>95695</v>
      </c>
      <c r="B5810" s="945" t="s">
        <v>29437</v>
      </c>
      <c r="C5810" s="947" t="s">
        <v>5</v>
      </c>
      <c r="D5810" s="948">
        <v>67.38</v>
      </c>
    </row>
    <row r="5811" spans="1:4" x14ac:dyDescent="0.25">
      <c r="A5811" s="947">
        <v>95694</v>
      </c>
      <c r="B5811" s="945" t="s">
        <v>29436</v>
      </c>
      <c r="C5811" s="947" t="s">
        <v>5</v>
      </c>
      <c r="D5811" s="948">
        <v>57.53</v>
      </c>
    </row>
    <row r="5812" spans="1:4" x14ac:dyDescent="0.25">
      <c r="A5812" s="947">
        <v>89585</v>
      </c>
      <c r="B5812" s="945" t="s">
        <v>29190</v>
      </c>
      <c r="C5812" s="947" t="s">
        <v>5</v>
      </c>
      <c r="D5812" s="948">
        <v>51.09</v>
      </c>
    </row>
    <row r="5813" spans="1:4" x14ac:dyDescent="0.25">
      <c r="A5813" s="947">
        <v>89531</v>
      </c>
      <c r="B5813" s="945" t="s">
        <v>29154</v>
      </c>
      <c r="C5813" s="947" t="s">
        <v>5</v>
      </c>
      <c r="D5813" s="948">
        <v>41.24</v>
      </c>
    </row>
    <row r="5814" spans="1:4" x14ac:dyDescent="0.25">
      <c r="A5814" s="947">
        <v>89591</v>
      </c>
      <c r="B5814" s="945" t="s">
        <v>29193</v>
      </c>
      <c r="C5814" s="947" t="s">
        <v>5</v>
      </c>
      <c r="D5814" s="948">
        <v>141.6</v>
      </c>
    </row>
    <row r="5815" spans="1:4" x14ac:dyDescent="0.25">
      <c r="A5815" s="947">
        <v>104168</v>
      </c>
      <c r="B5815" s="945" t="s">
        <v>29646</v>
      </c>
      <c r="C5815" s="947" t="s">
        <v>5</v>
      </c>
      <c r="D5815" s="948">
        <v>127.15</v>
      </c>
    </row>
    <row r="5816" spans="1:4" x14ac:dyDescent="0.25">
      <c r="A5816" s="947">
        <v>89516</v>
      </c>
      <c r="B5816" s="945" t="s">
        <v>29139</v>
      </c>
      <c r="C5816" s="947" t="s">
        <v>5</v>
      </c>
      <c r="D5816" s="948">
        <v>9.5</v>
      </c>
    </row>
    <row r="5817" spans="1:4" x14ac:dyDescent="0.25">
      <c r="A5817" s="947">
        <v>89520</v>
      </c>
      <c r="B5817" s="945" t="s">
        <v>29143</v>
      </c>
      <c r="C5817" s="947" t="s">
        <v>5</v>
      </c>
      <c r="D5817" s="948">
        <v>17.27</v>
      </c>
    </row>
    <row r="5818" spans="1:4" x14ac:dyDescent="0.25">
      <c r="A5818" s="947">
        <v>89582</v>
      </c>
      <c r="B5818" s="945" t="s">
        <v>29187</v>
      </c>
      <c r="C5818" s="947" t="s">
        <v>5</v>
      </c>
      <c r="D5818" s="948">
        <v>38.130000000000003</v>
      </c>
    </row>
    <row r="5819" spans="1:4" x14ac:dyDescent="0.25">
      <c r="A5819" s="947">
        <v>89524</v>
      </c>
      <c r="B5819" s="945" t="s">
        <v>29147</v>
      </c>
      <c r="C5819" s="947" t="s">
        <v>5</v>
      </c>
      <c r="D5819" s="948">
        <v>32.68</v>
      </c>
    </row>
    <row r="5820" spans="1:4" x14ac:dyDescent="0.25">
      <c r="A5820" s="947">
        <v>89584</v>
      </c>
      <c r="B5820" s="945" t="s">
        <v>29189</v>
      </c>
      <c r="C5820" s="947" t="s">
        <v>5</v>
      </c>
      <c r="D5820" s="948">
        <v>49.98</v>
      </c>
    </row>
    <row r="5821" spans="1:4" x14ac:dyDescent="0.25">
      <c r="A5821" s="947">
        <v>89529</v>
      </c>
      <c r="B5821" s="945" t="s">
        <v>29152</v>
      </c>
      <c r="C5821" s="947" t="s">
        <v>5</v>
      </c>
      <c r="D5821" s="948">
        <v>40.130000000000003</v>
      </c>
    </row>
    <row r="5822" spans="1:4" x14ac:dyDescent="0.25">
      <c r="A5822" s="947">
        <v>89590</v>
      </c>
      <c r="B5822" s="945" t="s">
        <v>29192</v>
      </c>
      <c r="C5822" s="947" t="s">
        <v>5</v>
      </c>
      <c r="D5822" s="948">
        <v>145</v>
      </c>
    </row>
    <row r="5823" spans="1:4" x14ac:dyDescent="0.25">
      <c r="A5823" s="947">
        <v>104167</v>
      </c>
      <c r="B5823" s="945" t="s">
        <v>29645</v>
      </c>
      <c r="C5823" s="947" t="s">
        <v>5</v>
      </c>
      <c r="D5823" s="948">
        <v>130.55000000000001</v>
      </c>
    </row>
    <row r="5824" spans="1:4" x14ac:dyDescent="0.25">
      <c r="A5824" s="947">
        <v>89514</v>
      </c>
      <c r="B5824" s="945" t="s">
        <v>29137</v>
      </c>
      <c r="C5824" s="947" t="s">
        <v>5</v>
      </c>
      <c r="D5824" s="948">
        <v>9.41</v>
      </c>
    </row>
    <row r="5825" spans="1:4" x14ac:dyDescent="0.25">
      <c r="A5825" s="947">
        <v>89518</v>
      </c>
      <c r="B5825" s="945" t="s">
        <v>29141</v>
      </c>
      <c r="C5825" s="947" t="s">
        <v>5</v>
      </c>
      <c r="D5825" s="948">
        <v>16.489999999999998</v>
      </c>
    </row>
    <row r="5826" spans="1:4" x14ac:dyDescent="0.25">
      <c r="A5826" s="947">
        <v>89581</v>
      </c>
      <c r="B5826" s="945" t="s">
        <v>29186</v>
      </c>
      <c r="C5826" s="947" t="s">
        <v>5</v>
      </c>
      <c r="D5826" s="948">
        <v>37.630000000000003</v>
      </c>
    </row>
    <row r="5827" spans="1:4" x14ac:dyDescent="0.25">
      <c r="A5827" s="947">
        <v>89522</v>
      </c>
      <c r="B5827" s="945" t="s">
        <v>29145</v>
      </c>
      <c r="C5827" s="947" t="s">
        <v>5</v>
      </c>
      <c r="D5827" s="948">
        <v>32.18</v>
      </c>
    </row>
    <row r="5828" spans="1:4" x14ac:dyDescent="0.25">
      <c r="A5828" s="947">
        <v>89574</v>
      </c>
      <c r="B5828" s="945" t="s">
        <v>29183</v>
      </c>
      <c r="C5828" s="947" t="s">
        <v>5</v>
      </c>
      <c r="D5828" s="948">
        <v>165.27</v>
      </c>
    </row>
    <row r="5829" spans="1:4" x14ac:dyDescent="0.25">
      <c r="A5829" s="947">
        <v>89690</v>
      </c>
      <c r="B5829" s="945" t="s">
        <v>29238</v>
      </c>
      <c r="C5829" s="947" t="s">
        <v>5</v>
      </c>
      <c r="D5829" s="948">
        <v>99.04</v>
      </c>
    </row>
    <row r="5830" spans="1:4" x14ac:dyDescent="0.25">
      <c r="A5830" s="947">
        <v>89567</v>
      </c>
      <c r="B5830" s="945" t="s">
        <v>29178</v>
      </c>
      <c r="C5830" s="947" t="s">
        <v>5</v>
      </c>
      <c r="D5830" s="948">
        <v>85.9</v>
      </c>
    </row>
    <row r="5831" spans="1:4" x14ac:dyDescent="0.25">
      <c r="A5831" s="947">
        <v>89692</v>
      </c>
      <c r="B5831" s="945" t="s">
        <v>29240</v>
      </c>
      <c r="C5831" s="947" t="s">
        <v>5</v>
      </c>
      <c r="D5831" s="948">
        <v>111.02</v>
      </c>
    </row>
    <row r="5832" spans="1:4" x14ac:dyDescent="0.25">
      <c r="A5832" s="947">
        <v>89569</v>
      </c>
      <c r="B5832" s="945" t="s">
        <v>29180</v>
      </c>
      <c r="C5832" s="947" t="s">
        <v>5</v>
      </c>
      <c r="D5832" s="948">
        <v>99.84</v>
      </c>
    </row>
    <row r="5833" spans="1:4" x14ac:dyDescent="0.25">
      <c r="A5833" s="947">
        <v>89699</v>
      </c>
      <c r="B5833" s="945" t="s">
        <v>29245</v>
      </c>
      <c r="C5833" s="947" t="s">
        <v>5</v>
      </c>
      <c r="D5833" s="948">
        <v>216.22</v>
      </c>
    </row>
    <row r="5834" spans="1:4" x14ac:dyDescent="0.25">
      <c r="A5834" s="947">
        <v>104174</v>
      </c>
      <c r="B5834" s="945" t="s">
        <v>29652</v>
      </c>
      <c r="C5834" s="947" t="s">
        <v>5</v>
      </c>
      <c r="D5834" s="948">
        <v>201.02</v>
      </c>
    </row>
    <row r="5835" spans="1:4" x14ac:dyDescent="0.25">
      <c r="A5835" s="947">
        <v>89698</v>
      </c>
      <c r="B5835" s="945" t="s">
        <v>29244</v>
      </c>
      <c r="C5835" s="947" t="s">
        <v>5</v>
      </c>
      <c r="D5835" s="948">
        <v>284.89999999999998</v>
      </c>
    </row>
    <row r="5836" spans="1:4" x14ac:dyDescent="0.25">
      <c r="A5836" s="947">
        <v>104176</v>
      </c>
      <c r="B5836" s="945" t="s">
        <v>29654</v>
      </c>
      <c r="C5836" s="947" t="s">
        <v>5</v>
      </c>
      <c r="D5836" s="948">
        <v>265.64999999999998</v>
      </c>
    </row>
    <row r="5837" spans="1:4" x14ac:dyDescent="0.25">
      <c r="A5837" s="947">
        <v>89561</v>
      </c>
      <c r="B5837" s="945" t="s">
        <v>29173</v>
      </c>
      <c r="C5837" s="947" t="s">
        <v>5</v>
      </c>
      <c r="D5837" s="948">
        <v>16.48</v>
      </c>
    </row>
    <row r="5838" spans="1:4" x14ac:dyDescent="0.25">
      <c r="A5838" s="947">
        <v>89563</v>
      </c>
      <c r="B5838" s="945" t="s">
        <v>29175</v>
      </c>
      <c r="C5838" s="947" t="s">
        <v>5</v>
      </c>
      <c r="D5838" s="948">
        <v>37.07</v>
      </c>
    </row>
    <row r="5839" spans="1:4" x14ac:dyDescent="0.25">
      <c r="A5839" s="947">
        <v>89685</v>
      </c>
      <c r="B5839" s="945" t="s">
        <v>29236</v>
      </c>
      <c r="C5839" s="947" t="s">
        <v>5</v>
      </c>
      <c r="D5839" s="948">
        <v>67.14</v>
      </c>
    </row>
    <row r="5840" spans="1:4" x14ac:dyDescent="0.25">
      <c r="A5840" s="947">
        <v>89565</v>
      </c>
      <c r="B5840" s="945" t="s">
        <v>29176</v>
      </c>
      <c r="C5840" s="947" t="s">
        <v>5</v>
      </c>
      <c r="D5840" s="948">
        <v>59.87</v>
      </c>
    </row>
    <row r="5841" spans="1:4" x14ac:dyDescent="0.25">
      <c r="A5841" s="947">
        <v>89671</v>
      </c>
      <c r="B5841" s="945" t="s">
        <v>29229</v>
      </c>
      <c r="C5841" s="947" t="s">
        <v>5</v>
      </c>
      <c r="D5841" s="948">
        <v>49.28</v>
      </c>
    </row>
    <row r="5842" spans="1:4" x14ac:dyDescent="0.25">
      <c r="A5842" s="947">
        <v>89556</v>
      </c>
      <c r="B5842" s="945" t="s">
        <v>29169</v>
      </c>
      <c r="C5842" s="947" t="s">
        <v>5</v>
      </c>
      <c r="D5842" s="948">
        <v>42.7</v>
      </c>
    </row>
    <row r="5843" spans="1:4" x14ac:dyDescent="0.25">
      <c r="A5843" s="947">
        <v>89679</v>
      </c>
      <c r="B5843" s="945" t="s">
        <v>29233</v>
      </c>
      <c r="C5843" s="947" t="s">
        <v>5</v>
      </c>
      <c r="D5843" s="948">
        <v>131.83000000000001</v>
      </c>
    </row>
    <row r="5844" spans="1:4" x14ac:dyDescent="0.25">
      <c r="A5844" s="947">
        <v>104171</v>
      </c>
      <c r="B5844" s="945" t="s">
        <v>29649</v>
      </c>
      <c r="C5844" s="947" t="s">
        <v>5</v>
      </c>
      <c r="D5844" s="948">
        <v>103.25</v>
      </c>
    </row>
    <row r="5845" spans="1:4" x14ac:dyDescent="0.25">
      <c r="A5845" s="947">
        <v>89600</v>
      </c>
      <c r="B5845" s="945" t="s">
        <v>29198</v>
      </c>
      <c r="C5845" s="947" t="s">
        <v>5</v>
      </c>
      <c r="D5845" s="948">
        <v>28.19</v>
      </c>
    </row>
    <row r="5846" spans="1:4" x14ac:dyDescent="0.25">
      <c r="A5846" s="947">
        <v>89548</v>
      </c>
      <c r="B5846" s="945" t="s">
        <v>29164</v>
      </c>
      <c r="C5846" s="947" t="s">
        <v>5</v>
      </c>
      <c r="D5846" s="948">
        <v>24.55</v>
      </c>
    </row>
    <row r="5847" spans="1:4" x14ac:dyDescent="0.25">
      <c r="A5847" s="947">
        <v>89669</v>
      </c>
      <c r="B5847" s="945" t="s">
        <v>29228</v>
      </c>
      <c r="C5847" s="947" t="s">
        <v>5</v>
      </c>
      <c r="D5847" s="948">
        <v>37.22</v>
      </c>
    </row>
    <row r="5848" spans="1:4" x14ac:dyDescent="0.25">
      <c r="A5848" s="947">
        <v>89554</v>
      </c>
      <c r="B5848" s="945" t="s">
        <v>29168</v>
      </c>
      <c r="C5848" s="947" t="s">
        <v>5</v>
      </c>
      <c r="D5848" s="948">
        <v>30.61</v>
      </c>
    </row>
    <row r="5849" spans="1:4" x14ac:dyDescent="0.25">
      <c r="A5849" s="947">
        <v>89677</v>
      </c>
      <c r="B5849" s="945" t="s">
        <v>29232</v>
      </c>
      <c r="C5849" s="947" t="s">
        <v>5</v>
      </c>
      <c r="D5849" s="948">
        <v>84.74</v>
      </c>
    </row>
    <row r="5850" spans="1:4" x14ac:dyDescent="0.25">
      <c r="A5850" s="947">
        <v>104170</v>
      </c>
      <c r="B5850" s="945" t="s">
        <v>29648</v>
      </c>
      <c r="C5850" s="947" t="s">
        <v>5</v>
      </c>
      <c r="D5850" s="948">
        <v>74.92</v>
      </c>
    </row>
    <row r="5851" spans="1:4" x14ac:dyDescent="0.25">
      <c r="A5851" s="947">
        <v>89544</v>
      </c>
      <c r="B5851" s="945" t="s">
        <v>29160</v>
      </c>
      <c r="C5851" s="947" t="s">
        <v>5</v>
      </c>
      <c r="D5851" s="948">
        <v>9.39</v>
      </c>
    </row>
    <row r="5852" spans="1:4" x14ac:dyDescent="0.25">
      <c r="A5852" s="947">
        <v>89545</v>
      </c>
      <c r="B5852" s="945" t="s">
        <v>29161</v>
      </c>
      <c r="C5852" s="947" t="s">
        <v>5</v>
      </c>
      <c r="D5852" s="948">
        <v>18.059999999999999</v>
      </c>
    </row>
    <row r="5853" spans="1:4" x14ac:dyDescent="0.25">
      <c r="A5853" s="947">
        <v>89599</v>
      </c>
      <c r="B5853" s="945" t="s">
        <v>29197</v>
      </c>
      <c r="C5853" s="947" t="s">
        <v>5</v>
      </c>
      <c r="D5853" s="948">
        <v>27.73</v>
      </c>
    </row>
    <row r="5854" spans="1:4" x14ac:dyDescent="0.25">
      <c r="A5854" s="947">
        <v>89547</v>
      </c>
      <c r="B5854" s="945" t="s">
        <v>29163</v>
      </c>
      <c r="C5854" s="947" t="s">
        <v>5</v>
      </c>
      <c r="D5854" s="948">
        <v>24.08</v>
      </c>
    </row>
    <row r="5855" spans="1:4" x14ac:dyDescent="0.25">
      <c r="A5855" s="947">
        <v>89495</v>
      </c>
      <c r="B5855" s="945" t="s">
        <v>29703</v>
      </c>
      <c r="C5855" s="947" t="s">
        <v>5</v>
      </c>
      <c r="D5855" s="948">
        <v>24.88</v>
      </c>
    </row>
    <row r="5856" spans="1:4" x14ac:dyDescent="0.25">
      <c r="A5856" s="947">
        <v>89673</v>
      </c>
      <c r="B5856" s="945" t="s">
        <v>29230</v>
      </c>
      <c r="C5856" s="947" t="s">
        <v>5</v>
      </c>
      <c r="D5856" s="948">
        <v>39.049999999999997</v>
      </c>
    </row>
    <row r="5857" spans="1:4" x14ac:dyDescent="0.25">
      <c r="A5857" s="947">
        <v>89557</v>
      </c>
      <c r="B5857" s="945" t="s">
        <v>29170</v>
      </c>
      <c r="C5857" s="947" t="s">
        <v>5</v>
      </c>
      <c r="D5857" s="948">
        <v>33.950000000000003</v>
      </c>
    </row>
    <row r="5858" spans="1:4" x14ac:dyDescent="0.25">
      <c r="A5858" s="947">
        <v>89681</v>
      </c>
      <c r="B5858" s="945" t="s">
        <v>29234</v>
      </c>
      <c r="C5858" s="947" t="s">
        <v>5</v>
      </c>
      <c r="D5858" s="948">
        <v>96.61</v>
      </c>
    </row>
    <row r="5859" spans="1:4" x14ac:dyDescent="0.25">
      <c r="A5859" s="947">
        <v>104173</v>
      </c>
      <c r="B5859" s="945" t="s">
        <v>29651</v>
      </c>
      <c r="C5859" s="947" t="s">
        <v>5</v>
      </c>
      <c r="D5859" s="948">
        <v>90.02</v>
      </c>
    </row>
    <row r="5860" spans="1:4" x14ac:dyDescent="0.25">
      <c r="A5860" s="947">
        <v>89549</v>
      </c>
      <c r="B5860" s="945" t="s">
        <v>29165</v>
      </c>
      <c r="C5860" s="947" t="s">
        <v>5</v>
      </c>
      <c r="D5860" s="948">
        <v>20.309999999999999</v>
      </c>
    </row>
    <row r="5861" spans="1:4" x14ac:dyDescent="0.25">
      <c r="A5861" s="947">
        <v>89578</v>
      </c>
      <c r="B5861" s="945" t="s">
        <v>28994</v>
      </c>
      <c r="C5861" s="947" t="s">
        <v>4</v>
      </c>
      <c r="D5861" s="948">
        <v>36.74</v>
      </c>
    </row>
    <row r="5862" spans="1:4" x14ac:dyDescent="0.25">
      <c r="A5862" s="947">
        <v>89512</v>
      </c>
      <c r="B5862" s="945" t="s">
        <v>28992</v>
      </c>
      <c r="C5862" s="947" t="s">
        <v>4</v>
      </c>
      <c r="D5862" s="948">
        <v>59.04</v>
      </c>
    </row>
    <row r="5863" spans="1:4" x14ac:dyDescent="0.25">
      <c r="A5863" s="947">
        <v>89580</v>
      </c>
      <c r="B5863" s="945" t="s">
        <v>28995</v>
      </c>
      <c r="C5863" s="947" t="s">
        <v>4</v>
      </c>
      <c r="D5863" s="948">
        <v>75.61</v>
      </c>
    </row>
    <row r="5864" spans="1:4" x14ac:dyDescent="0.25">
      <c r="A5864" s="947">
        <v>104166</v>
      </c>
      <c r="B5864" s="945" t="s">
        <v>29057</v>
      </c>
      <c r="C5864" s="947" t="s">
        <v>4</v>
      </c>
      <c r="D5864" s="948">
        <v>83.84</v>
      </c>
    </row>
    <row r="5865" spans="1:4" x14ac:dyDescent="0.25">
      <c r="A5865" s="947">
        <v>89508</v>
      </c>
      <c r="B5865" s="945" t="s">
        <v>28989</v>
      </c>
      <c r="C5865" s="947" t="s">
        <v>4</v>
      </c>
      <c r="D5865" s="948">
        <v>20.350000000000001</v>
      </c>
    </row>
    <row r="5866" spans="1:4" x14ac:dyDescent="0.25">
      <c r="A5866" s="947">
        <v>89509</v>
      </c>
      <c r="B5866" s="945" t="s">
        <v>28990</v>
      </c>
      <c r="C5866" s="947" t="s">
        <v>4</v>
      </c>
      <c r="D5866" s="948">
        <v>27.36</v>
      </c>
    </row>
    <row r="5867" spans="1:4" x14ac:dyDescent="0.25">
      <c r="A5867" s="947">
        <v>89576</v>
      </c>
      <c r="B5867" s="945" t="s">
        <v>28993</v>
      </c>
      <c r="C5867" s="947" t="s">
        <v>4</v>
      </c>
      <c r="D5867" s="948">
        <v>29.41</v>
      </c>
    </row>
    <row r="5868" spans="1:4" x14ac:dyDescent="0.25">
      <c r="A5868" s="947">
        <v>89511</v>
      </c>
      <c r="B5868" s="945" t="s">
        <v>28991</v>
      </c>
      <c r="C5868" s="947" t="s">
        <v>4</v>
      </c>
      <c r="D5868" s="948">
        <v>46.18</v>
      </c>
    </row>
    <row r="5869" spans="1:4" x14ac:dyDescent="0.25">
      <c r="A5869" s="947">
        <v>89675</v>
      </c>
      <c r="B5869" s="945" t="s">
        <v>29231</v>
      </c>
      <c r="C5869" s="947" t="s">
        <v>5</v>
      </c>
      <c r="D5869" s="948">
        <v>77.52</v>
      </c>
    </row>
    <row r="5870" spans="1:4" x14ac:dyDescent="0.25">
      <c r="A5870" s="947">
        <v>89559</v>
      </c>
      <c r="B5870" s="945" t="s">
        <v>29172</v>
      </c>
      <c r="C5870" s="947" t="s">
        <v>5</v>
      </c>
      <c r="D5870" s="948">
        <v>70.94</v>
      </c>
    </row>
    <row r="5871" spans="1:4" x14ac:dyDescent="0.25">
      <c r="A5871" s="947">
        <v>104172</v>
      </c>
      <c r="B5871" s="945" t="s">
        <v>29650</v>
      </c>
      <c r="C5871" s="947" t="s">
        <v>5</v>
      </c>
      <c r="D5871" s="948">
        <v>289.73</v>
      </c>
    </row>
    <row r="5872" spans="1:4" x14ac:dyDescent="0.25">
      <c r="A5872" s="947">
        <v>89683</v>
      </c>
      <c r="B5872" s="945" t="s">
        <v>29235</v>
      </c>
      <c r="C5872" s="947" t="s">
        <v>5</v>
      </c>
      <c r="D5872" s="948">
        <v>299.35000000000002</v>
      </c>
    </row>
    <row r="5873" spans="1:4" x14ac:dyDescent="0.25">
      <c r="A5873" s="947">
        <v>89667</v>
      </c>
      <c r="B5873" s="945" t="s">
        <v>29227</v>
      </c>
      <c r="C5873" s="947" t="s">
        <v>5</v>
      </c>
      <c r="D5873" s="948">
        <v>47.28</v>
      </c>
    </row>
    <row r="5874" spans="1:4" x14ac:dyDescent="0.25">
      <c r="A5874" s="947">
        <v>89550</v>
      </c>
      <c r="B5874" s="945" t="s">
        <v>29166</v>
      </c>
      <c r="C5874" s="947" t="s">
        <v>5</v>
      </c>
      <c r="D5874" s="948">
        <v>43.64</v>
      </c>
    </row>
    <row r="5875" spans="1:4" x14ac:dyDescent="0.25">
      <c r="A5875" s="947">
        <v>89693</v>
      </c>
      <c r="B5875" s="945" t="s">
        <v>29241</v>
      </c>
      <c r="C5875" s="947" t="s">
        <v>5</v>
      </c>
      <c r="D5875" s="948">
        <v>87.76</v>
      </c>
    </row>
    <row r="5876" spans="1:4" x14ac:dyDescent="0.25">
      <c r="A5876" s="947">
        <v>89571</v>
      </c>
      <c r="B5876" s="945" t="s">
        <v>29181</v>
      </c>
      <c r="C5876" s="947" t="s">
        <v>5</v>
      </c>
      <c r="D5876" s="948">
        <v>74.62</v>
      </c>
    </row>
    <row r="5877" spans="1:4" x14ac:dyDescent="0.25">
      <c r="A5877" s="947">
        <v>89696</v>
      </c>
      <c r="B5877" s="945" t="s">
        <v>29242</v>
      </c>
      <c r="C5877" s="947" t="s">
        <v>5</v>
      </c>
      <c r="D5877" s="948">
        <v>92.76</v>
      </c>
    </row>
    <row r="5878" spans="1:4" x14ac:dyDescent="0.25">
      <c r="A5878" s="947">
        <v>89573</v>
      </c>
      <c r="B5878" s="945" t="s">
        <v>29182</v>
      </c>
      <c r="C5878" s="947" t="s">
        <v>5</v>
      </c>
      <c r="D5878" s="948">
        <v>81.58</v>
      </c>
    </row>
    <row r="5879" spans="1:4" x14ac:dyDescent="0.25">
      <c r="A5879" s="947">
        <v>89704</v>
      </c>
      <c r="B5879" s="945" t="s">
        <v>29247</v>
      </c>
      <c r="C5879" s="947" t="s">
        <v>5</v>
      </c>
      <c r="D5879" s="948">
        <v>165.17</v>
      </c>
    </row>
    <row r="5880" spans="1:4" x14ac:dyDescent="0.25">
      <c r="A5880" s="947">
        <v>104175</v>
      </c>
      <c r="B5880" s="945" t="s">
        <v>29653</v>
      </c>
      <c r="C5880" s="947" t="s">
        <v>5</v>
      </c>
      <c r="D5880" s="948">
        <v>149.97</v>
      </c>
    </row>
    <row r="5881" spans="1:4" x14ac:dyDescent="0.25">
      <c r="A5881" s="947">
        <v>89701</v>
      </c>
      <c r="B5881" s="945" t="s">
        <v>29246</v>
      </c>
      <c r="C5881" s="947" t="s">
        <v>5</v>
      </c>
      <c r="D5881" s="948">
        <v>212.49</v>
      </c>
    </row>
    <row r="5882" spans="1:4" x14ac:dyDescent="0.25">
      <c r="A5882" s="947">
        <v>104177</v>
      </c>
      <c r="B5882" s="945" t="s">
        <v>29655</v>
      </c>
      <c r="C5882" s="947" t="s">
        <v>5</v>
      </c>
      <c r="D5882" s="948">
        <v>193.24</v>
      </c>
    </row>
    <row r="5883" spans="1:4" x14ac:dyDescent="0.25">
      <c r="A5883" s="947">
        <v>89566</v>
      </c>
      <c r="B5883" s="945" t="s">
        <v>29177</v>
      </c>
      <c r="C5883" s="947" t="s">
        <v>5</v>
      </c>
      <c r="D5883" s="948">
        <v>50.91</v>
      </c>
    </row>
    <row r="5884" spans="1:4" x14ac:dyDescent="0.25">
      <c r="A5884" s="947">
        <v>89687</v>
      </c>
      <c r="B5884" s="945" t="s">
        <v>29237</v>
      </c>
      <c r="C5884" s="947" t="s">
        <v>5</v>
      </c>
      <c r="D5884" s="948">
        <v>58.18</v>
      </c>
    </row>
    <row r="5885" spans="1:4" x14ac:dyDescent="0.25">
      <c r="A5885" s="947">
        <v>102237</v>
      </c>
      <c r="B5885" s="945" t="s">
        <v>51211</v>
      </c>
      <c r="C5885" s="947" t="s">
        <v>3</v>
      </c>
      <c r="D5885" s="948">
        <v>0</v>
      </c>
    </row>
    <row r="5886" spans="1:4" x14ac:dyDescent="0.25">
      <c r="A5886" s="947">
        <v>102450</v>
      </c>
      <c r="B5886" s="945" t="s">
        <v>51212</v>
      </c>
      <c r="C5886" s="947" t="s">
        <v>3</v>
      </c>
      <c r="D5886" s="948">
        <v>0</v>
      </c>
    </row>
    <row r="5887" spans="1:4" x14ac:dyDescent="0.25">
      <c r="A5887" s="947">
        <v>102250</v>
      </c>
      <c r="B5887" s="945" t="s">
        <v>51213</v>
      </c>
      <c r="C5887" s="947" t="s">
        <v>3</v>
      </c>
      <c r="D5887" s="948">
        <v>0</v>
      </c>
    </row>
    <row r="5888" spans="1:4" x14ac:dyDescent="0.25">
      <c r="A5888" s="947">
        <v>102240</v>
      </c>
      <c r="B5888" s="945" t="s">
        <v>51214</v>
      </c>
      <c r="C5888" s="947" t="s">
        <v>3</v>
      </c>
      <c r="D5888" s="948">
        <v>0</v>
      </c>
    </row>
    <row r="5889" spans="1:4" x14ac:dyDescent="0.25">
      <c r="A5889" s="947">
        <v>102449</v>
      </c>
      <c r="B5889" s="945" t="s">
        <v>51215</v>
      </c>
      <c r="C5889" s="947" t="s">
        <v>3</v>
      </c>
      <c r="D5889" s="948">
        <v>0</v>
      </c>
    </row>
    <row r="5890" spans="1:4" x14ac:dyDescent="0.25">
      <c r="A5890" s="947">
        <v>102249</v>
      </c>
      <c r="B5890" s="945" t="s">
        <v>51216</v>
      </c>
      <c r="C5890" s="947" t="s">
        <v>3</v>
      </c>
      <c r="D5890" s="948">
        <v>0</v>
      </c>
    </row>
    <row r="5891" spans="1:4" x14ac:dyDescent="0.25">
      <c r="A5891" s="947">
        <v>102238</v>
      </c>
      <c r="B5891" s="945" t="s">
        <v>51217</v>
      </c>
      <c r="C5891" s="947" t="s">
        <v>3</v>
      </c>
      <c r="D5891" s="948">
        <v>0</v>
      </c>
    </row>
    <row r="5892" spans="1:4" x14ac:dyDescent="0.25">
      <c r="A5892" s="947">
        <v>102448</v>
      </c>
      <c r="B5892" s="945" t="s">
        <v>51218</v>
      </c>
      <c r="C5892" s="947" t="s">
        <v>3</v>
      </c>
      <c r="D5892" s="948">
        <v>0</v>
      </c>
    </row>
    <row r="5893" spans="1:4" x14ac:dyDescent="0.25">
      <c r="A5893" s="947">
        <v>102248</v>
      </c>
      <c r="B5893" s="945" t="s">
        <v>51219</v>
      </c>
      <c r="C5893" s="947" t="s">
        <v>3</v>
      </c>
      <c r="D5893" s="948">
        <v>0</v>
      </c>
    </row>
    <row r="5894" spans="1:4" x14ac:dyDescent="0.25">
      <c r="A5894" s="947">
        <v>102253</v>
      </c>
      <c r="B5894" s="945" t="s">
        <v>26304</v>
      </c>
      <c r="C5894" s="947" t="s">
        <v>3</v>
      </c>
      <c r="D5894" s="948">
        <v>1153.07</v>
      </c>
    </row>
    <row r="5895" spans="1:4" x14ac:dyDescent="0.25">
      <c r="A5895" s="947">
        <v>102254</v>
      </c>
      <c r="B5895" s="945" t="s">
        <v>26305</v>
      </c>
      <c r="C5895" s="947" t="s">
        <v>3</v>
      </c>
      <c r="D5895" s="948">
        <v>958.22</v>
      </c>
    </row>
    <row r="5896" spans="1:4" x14ac:dyDescent="0.25">
      <c r="A5896" s="947">
        <v>102257</v>
      </c>
      <c r="B5896" s="945" t="s">
        <v>26308</v>
      </c>
      <c r="C5896" s="947" t="s">
        <v>3</v>
      </c>
      <c r="D5896" s="948">
        <v>363.16</v>
      </c>
    </row>
    <row r="5897" spans="1:4" x14ac:dyDescent="0.25">
      <c r="A5897" s="947">
        <v>102239</v>
      </c>
      <c r="B5897" s="945" t="s">
        <v>51220</v>
      </c>
      <c r="C5897" s="947" t="s">
        <v>3</v>
      </c>
      <c r="D5897" s="948">
        <v>0</v>
      </c>
    </row>
    <row r="5898" spans="1:4" x14ac:dyDescent="0.25">
      <c r="A5898" s="947">
        <v>102236</v>
      </c>
      <c r="B5898" s="945" t="s">
        <v>51221</v>
      </c>
      <c r="C5898" s="947" t="s">
        <v>3</v>
      </c>
      <c r="D5898" s="948">
        <v>0</v>
      </c>
    </row>
    <row r="5899" spans="1:4" x14ac:dyDescent="0.25">
      <c r="A5899" s="947">
        <v>102235</v>
      </c>
      <c r="B5899" s="945" t="s">
        <v>29976</v>
      </c>
      <c r="C5899" s="947" t="s">
        <v>3</v>
      </c>
      <c r="D5899" s="948">
        <v>627.46</v>
      </c>
    </row>
    <row r="5900" spans="1:4" x14ac:dyDescent="0.25">
      <c r="A5900" s="947">
        <v>102260</v>
      </c>
      <c r="B5900" s="945" t="s">
        <v>51222</v>
      </c>
      <c r="C5900" s="947" t="s">
        <v>3</v>
      </c>
      <c r="D5900" s="948">
        <v>0</v>
      </c>
    </row>
    <row r="5901" spans="1:4" x14ac:dyDescent="0.25">
      <c r="A5901" s="947">
        <v>102259</v>
      </c>
      <c r="B5901" s="945" t="s">
        <v>51223</v>
      </c>
      <c r="C5901" s="947" t="s">
        <v>3</v>
      </c>
      <c r="D5901" s="948">
        <v>0</v>
      </c>
    </row>
    <row r="5902" spans="1:4" x14ac:dyDescent="0.25">
      <c r="A5902" s="947">
        <v>102262</v>
      </c>
      <c r="B5902" s="945" t="s">
        <v>51224</v>
      </c>
      <c r="C5902" s="947" t="s">
        <v>5</v>
      </c>
      <c r="D5902" s="948">
        <v>0</v>
      </c>
    </row>
    <row r="5903" spans="1:4" x14ac:dyDescent="0.25">
      <c r="A5903" s="947">
        <v>102242</v>
      </c>
      <c r="B5903" s="945" t="s">
        <v>51225</v>
      </c>
      <c r="C5903" s="947" t="s">
        <v>3</v>
      </c>
      <c r="D5903" s="948">
        <v>0</v>
      </c>
    </row>
    <row r="5904" spans="1:4" x14ac:dyDescent="0.25">
      <c r="A5904" s="947">
        <v>102246</v>
      </c>
      <c r="B5904" s="945" t="s">
        <v>52756</v>
      </c>
      <c r="C5904" s="947" t="s">
        <v>3</v>
      </c>
      <c r="D5904" s="948">
        <v>0</v>
      </c>
    </row>
    <row r="5905" spans="1:4" x14ac:dyDescent="0.25">
      <c r="A5905" s="947">
        <v>102251</v>
      </c>
      <c r="B5905" s="945" t="s">
        <v>52757</v>
      </c>
      <c r="C5905" s="947" t="s">
        <v>3</v>
      </c>
      <c r="D5905" s="948">
        <v>0</v>
      </c>
    </row>
    <row r="5906" spans="1:4" x14ac:dyDescent="0.25">
      <c r="A5906" s="947">
        <v>102241</v>
      </c>
      <c r="B5906" s="945" t="s">
        <v>51226</v>
      </c>
      <c r="C5906" s="947" t="s">
        <v>3</v>
      </c>
      <c r="D5906" s="948">
        <v>0</v>
      </c>
    </row>
    <row r="5907" spans="1:4" x14ac:dyDescent="0.25">
      <c r="A5907" s="947">
        <v>102247</v>
      </c>
      <c r="B5907" s="945" t="s">
        <v>52758</v>
      </c>
      <c r="C5907" s="947" t="s">
        <v>3</v>
      </c>
      <c r="D5907" s="948">
        <v>0</v>
      </c>
    </row>
    <row r="5908" spans="1:4" x14ac:dyDescent="0.25">
      <c r="A5908" s="947">
        <v>102252</v>
      </c>
      <c r="B5908" s="945" t="s">
        <v>51227</v>
      </c>
      <c r="C5908" s="947" t="s">
        <v>3</v>
      </c>
      <c r="D5908" s="948">
        <v>0</v>
      </c>
    </row>
    <row r="5909" spans="1:4" x14ac:dyDescent="0.25">
      <c r="A5909" s="947">
        <v>102255</v>
      </c>
      <c r="B5909" s="945" t="s">
        <v>26306</v>
      </c>
      <c r="C5909" s="947" t="s">
        <v>3</v>
      </c>
      <c r="D5909" s="948">
        <v>1196.52</v>
      </c>
    </row>
    <row r="5910" spans="1:4" x14ac:dyDescent="0.25">
      <c r="A5910" s="947">
        <v>102256</v>
      </c>
      <c r="B5910" s="945" t="s">
        <v>26307</v>
      </c>
      <c r="C5910" s="947" t="s">
        <v>3</v>
      </c>
      <c r="D5910" s="948">
        <v>1010.95</v>
      </c>
    </row>
    <row r="5911" spans="1:4" x14ac:dyDescent="0.25">
      <c r="A5911" s="947">
        <v>102258</v>
      </c>
      <c r="B5911" s="945" t="s">
        <v>26309</v>
      </c>
      <c r="C5911" s="947" t="s">
        <v>3</v>
      </c>
      <c r="D5911" s="948">
        <v>433.7</v>
      </c>
    </row>
    <row r="5912" spans="1:4" x14ac:dyDescent="0.25">
      <c r="A5912" s="947">
        <v>101912</v>
      </c>
      <c r="B5912" s="945" t="s">
        <v>25805</v>
      </c>
      <c r="C5912" s="947" t="s">
        <v>5</v>
      </c>
      <c r="D5912" s="948">
        <v>2136.34</v>
      </c>
    </row>
    <row r="5913" spans="1:4" x14ac:dyDescent="0.25">
      <c r="A5913" s="947">
        <v>96765</v>
      </c>
      <c r="B5913" s="945" t="s">
        <v>25804</v>
      </c>
      <c r="C5913" s="947" t="s">
        <v>5</v>
      </c>
      <c r="D5913" s="948">
        <v>1720.88</v>
      </c>
    </row>
    <row r="5914" spans="1:4" x14ac:dyDescent="0.25">
      <c r="A5914" s="947">
        <v>97430</v>
      </c>
      <c r="B5914" s="945" t="s">
        <v>26106</v>
      </c>
      <c r="C5914" s="947" t="s">
        <v>5</v>
      </c>
      <c r="D5914" s="948">
        <v>45.82</v>
      </c>
    </row>
    <row r="5915" spans="1:4" x14ac:dyDescent="0.25">
      <c r="A5915" s="947">
        <v>97431</v>
      </c>
      <c r="B5915" s="945" t="s">
        <v>26107</v>
      </c>
      <c r="C5915" s="947" t="s">
        <v>5</v>
      </c>
      <c r="D5915" s="948">
        <v>51.45</v>
      </c>
    </row>
    <row r="5916" spans="1:4" x14ac:dyDescent="0.25">
      <c r="A5916" s="947">
        <v>97432</v>
      </c>
      <c r="B5916" s="945" t="s">
        <v>26108</v>
      </c>
      <c r="C5916" s="947" t="s">
        <v>5</v>
      </c>
      <c r="D5916" s="948">
        <v>58.07</v>
      </c>
    </row>
    <row r="5917" spans="1:4" x14ac:dyDescent="0.25">
      <c r="A5917" s="947">
        <v>101913</v>
      </c>
      <c r="B5917" s="945" t="s">
        <v>25806</v>
      </c>
      <c r="C5917" s="947" t="s">
        <v>5</v>
      </c>
      <c r="D5917" s="948">
        <v>444.13</v>
      </c>
    </row>
    <row r="5918" spans="1:4" x14ac:dyDescent="0.25">
      <c r="A5918" s="947">
        <v>101914</v>
      </c>
      <c r="B5918" s="945" t="s">
        <v>25807</v>
      </c>
      <c r="C5918" s="947" t="s">
        <v>5</v>
      </c>
      <c r="D5918" s="948">
        <v>564.6</v>
      </c>
    </row>
    <row r="5919" spans="1:4" x14ac:dyDescent="0.25">
      <c r="A5919" s="947">
        <v>101915</v>
      </c>
      <c r="B5919" s="945" t="s">
        <v>25808</v>
      </c>
      <c r="C5919" s="947" t="s">
        <v>5</v>
      </c>
      <c r="D5919" s="948">
        <v>380.08</v>
      </c>
    </row>
    <row r="5920" spans="1:4" x14ac:dyDescent="0.25">
      <c r="A5920" s="947">
        <v>97433</v>
      </c>
      <c r="B5920" s="945" t="s">
        <v>26109</v>
      </c>
      <c r="C5920" s="947" t="s">
        <v>5</v>
      </c>
      <c r="D5920" s="948">
        <v>97.93</v>
      </c>
    </row>
    <row r="5921" spans="1:4" x14ac:dyDescent="0.25">
      <c r="A5921" s="947">
        <v>97435</v>
      </c>
      <c r="B5921" s="945" t="s">
        <v>26111</v>
      </c>
      <c r="C5921" s="947" t="s">
        <v>5</v>
      </c>
      <c r="D5921" s="948">
        <v>114.36</v>
      </c>
    </row>
    <row r="5922" spans="1:4" x14ac:dyDescent="0.25">
      <c r="A5922" s="947">
        <v>97437</v>
      </c>
      <c r="B5922" s="945" t="s">
        <v>40703</v>
      </c>
      <c r="C5922" s="947" t="s">
        <v>5</v>
      </c>
      <c r="D5922" s="948">
        <v>130.71</v>
      </c>
    </row>
    <row r="5923" spans="1:4" x14ac:dyDescent="0.25">
      <c r="A5923" s="947">
        <v>97546</v>
      </c>
      <c r="B5923" s="945" t="s">
        <v>26198</v>
      </c>
      <c r="C5923" s="947" t="s">
        <v>5</v>
      </c>
      <c r="D5923" s="948">
        <v>43.71</v>
      </c>
    </row>
    <row r="5924" spans="1:4" x14ac:dyDescent="0.25">
      <c r="A5924" s="947">
        <v>97548</v>
      </c>
      <c r="B5924" s="945" t="s">
        <v>26201</v>
      </c>
      <c r="C5924" s="947" t="s">
        <v>5</v>
      </c>
      <c r="D5924" s="948">
        <v>65.67</v>
      </c>
    </row>
    <row r="5925" spans="1:4" x14ac:dyDescent="0.25">
      <c r="A5925" s="947">
        <v>97550</v>
      </c>
      <c r="B5925" s="945" t="s">
        <v>26203</v>
      </c>
      <c r="C5925" s="947" t="s">
        <v>5</v>
      </c>
      <c r="D5925" s="948">
        <v>110.89</v>
      </c>
    </row>
    <row r="5926" spans="1:4" x14ac:dyDescent="0.25">
      <c r="A5926" s="947">
        <v>97479</v>
      </c>
      <c r="B5926" s="945" t="s">
        <v>26144</v>
      </c>
      <c r="C5926" s="947" t="s">
        <v>5</v>
      </c>
      <c r="D5926" s="948">
        <v>71.31</v>
      </c>
    </row>
    <row r="5927" spans="1:4" x14ac:dyDescent="0.25">
      <c r="A5927" s="947">
        <v>97517</v>
      </c>
      <c r="B5927" s="945" t="s">
        <v>26175</v>
      </c>
      <c r="C5927" s="947" t="s">
        <v>5</v>
      </c>
      <c r="D5927" s="948">
        <v>65.48</v>
      </c>
    </row>
    <row r="5928" spans="1:4" x14ac:dyDescent="0.25">
      <c r="A5928" s="947">
        <v>97481</v>
      </c>
      <c r="B5928" s="945" t="s">
        <v>26146</v>
      </c>
      <c r="C5928" s="947" t="s">
        <v>5</v>
      </c>
      <c r="D5928" s="948">
        <v>102.47</v>
      </c>
    </row>
    <row r="5929" spans="1:4" x14ac:dyDescent="0.25">
      <c r="A5929" s="947">
        <v>97519</v>
      </c>
      <c r="B5929" s="945" t="s">
        <v>26177</v>
      </c>
      <c r="C5929" s="947" t="s">
        <v>5</v>
      </c>
      <c r="D5929" s="948">
        <v>92.21</v>
      </c>
    </row>
    <row r="5930" spans="1:4" x14ac:dyDescent="0.25">
      <c r="A5930" s="947">
        <v>97483</v>
      </c>
      <c r="B5930" s="945" t="s">
        <v>26148</v>
      </c>
      <c r="C5930" s="947" t="s">
        <v>5</v>
      </c>
      <c r="D5930" s="948">
        <v>142.51</v>
      </c>
    </row>
    <row r="5931" spans="1:4" x14ac:dyDescent="0.25">
      <c r="A5931" s="947">
        <v>97521</v>
      </c>
      <c r="B5931" s="945" t="s">
        <v>26179</v>
      </c>
      <c r="C5931" s="947" t="s">
        <v>5</v>
      </c>
      <c r="D5931" s="948">
        <v>127.22</v>
      </c>
    </row>
    <row r="5932" spans="1:4" x14ac:dyDescent="0.25">
      <c r="A5932" s="947">
        <v>97452</v>
      </c>
      <c r="B5932" s="945" t="s">
        <v>26123</v>
      </c>
      <c r="C5932" s="947" t="s">
        <v>5</v>
      </c>
      <c r="D5932" s="948">
        <v>231.53</v>
      </c>
    </row>
    <row r="5933" spans="1:4" x14ac:dyDescent="0.25">
      <c r="A5933" s="947">
        <v>97485</v>
      </c>
      <c r="B5933" s="945" t="s">
        <v>26150</v>
      </c>
      <c r="C5933" s="947" t="s">
        <v>5</v>
      </c>
      <c r="D5933" s="948">
        <v>195.48</v>
      </c>
    </row>
    <row r="5934" spans="1:4" x14ac:dyDescent="0.25">
      <c r="A5934" s="947">
        <v>97523</v>
      </c>
      <c r="B5934" s="945" t="s">
        <v>26181</v>
      </c>
      <c r="C5934" s="947" t="s">
        <v>5</v>
      </c>
      <c r="D5934" s="948">
        <v>173.92</v>
      </c>
    </row>
    <row r="5935" spans="1:4" x14ac:dyDescent="0.25">
      <c r="A5935" s="947">
        <v>97454</v>
      </c>
      <c r="B5935" s="945" t="s">
        <v>26125</v>
      </c>
      <c r="C5935" s="947" t="s">
        <v>5</v>
      </c>
      <c r="D5935" s="948">
        <v>384.25</v>
      </c>
    </row>
    <row r="5936" spans="1:4" x14ac:dyDescent="0.25">
      <c r="A5936" s="947">
        <v>97487</v>
      </c>
      <c r="B5936" s="945" t="s">
        <v>26152</v>
      </c>
      <c r="C5936" s="947" t="s">
        <v>5</v>
      </c>
      <c r="D5936" s="948">
        <v>354.35</v>
      </c>
    </row>
    <row r="5937" spans="1:4" x14ac:dyDescent="0.25">
      <c r="A5937" s="947">
        <v>97525</v>
      </c>
      <c r="B5937" s="945" t="s">
        <v>26183</v>
      </c>
      <c r="C5937" s="947" t="s">
        <v>5</v>
      </c>
      <c r="D5937" s="948">
        <v>323.20999999999998</v>
      </c>
    </row>
    <row r="5938" spans="1:4" x14ac:dyDescent="0.25">
      <c r="A5938" s="947">
        <v>97456</v>
      </c>
      <c r="B5938" s="945" t="s">
        <v>26127</v>
      </c>
      <c r="C5938" s="947" t="s">
        <v>5</v>
      </c>
      <c r="D5938" s="948">
        <v>848.73</v>
      </c>
    </row>
    <row r="5939" spans="1:4" x14ac:dyDescent="0.25">
      <c r="A5939" s="947">
        <v>97489</v>
      </c>
      <c r="B5939" s="945" t="s">
        <v>26154</v>
      </c>
      <c r="C5939" s="947" t="s">
        <v>5</v>
      </c>
      <c r="D5939" s="948">
        <v>824.88</v>
      </c>
    </row>
    <row r="5940" spans="1:4" x14ac:dyDescent="0.25">
      <c r="A5940" s="947">
        <v>97527</v>
      </c>
      <c r="B5940" s="945" t="s">
        <v>26185</v>
      </c>
      <c r="C5940" s="947" t="s">
        <v>5</v>
      </c>
      <c r="D5940" s="948">
        <v>784.27</v>
      </c>
    </row>
    <row r="5941" spans="1:4" x14ac:dyDescent="0.25">
      <c r="A5941" s="947">
        <v>97434</v>
      </c>
      <c r="B5941" s="945" t="s">
        <v>26110</v>
      </c>
      <c r="C5941" s="947" t="s">
        <v>5</v>
      </c>
      <c r="D5941" s="948">
        <v>99.53</v>
      </c>
    </row>
    <row r="5942" spans="1:4" x14ac:dyDescent="0.25">
      <c r="A5942" s="947">
        <v>97436</v>
      </c>
      <c r="B5942" s="945" t="s">
        <v>26112</v>
      </c>
      <c r="C5942" s="947" t="s">
        <v>5</v>
      </c>
      <c r="D5942" s="948">
        <v>117.42</v>
      </c>
    </row>
    <row r="5943" spans="1:4" x14ac:dyDescent="0.25">
      <c r="A5943" s="947">
        <v>97438</v>
      </c>
      <c r="B5943" s="945" t="s">
        <v>26113</v>
      </c>
      <c r="C5943" s="947" t="s">
        <v>5</v>
      </c>
      <c r="D5943" s="948">
        <v>134</v>
      </c>
    </row>
    <row r="5944" spans="1:4" x14ac:dyDescent="0.25">
      <c r="A5944" s="947">
        <v>97547</v>
      </c>
      <c r="B5944" s="945" t="s">
        <v>26200</v>
      </c>
      <c r="C5944" s="947" t="s">
        <v>5</v>
      </c>
      <c r="D5944" s="948">
        <v>43.71</v>
      </c>
    </row>
    <row r="5945" spans="1:4" x14ac:dyDescent="0.25">
      <c r="A5945" s="947">
        <v>97549</v>
      </c>
      <c r="B5945" s="945" t="s">
        <v>26202</v>
      </c>
      <c r="C5945" s="947" t="s">
        <v>5</v>
      </c>
      <c r="D5945" s="948">
        <v>65.67</v>
      </c>
    </row>
    <row r="5946" spans="1:4" x14ac:dyDescent="0.25">
      <c r="A5946" s="947">
        <v>97551</v>
      </c>
      <c r="B5946" s="945" t="s">
        <v>26204</v>
      </c>
      <c r="C5946" s="947" t="s">
        <v>5</v>
      </c>
      <c r="D5946" s="948">
        <v>110.89</v>
      </c>
    </row>
    <row r="5947" spans="1:4" x14ac:dyDescent="0.25">
      <c r="A5947" s="947">
        <v>97480</v>
      </c>
      <c r="B5947" s="945" t="s">
        <v>26145</v>
      </c>
      <c r="C5947" s="947" t="s">
        <v>5</v>
      </c>
      <c r="D5947" s="948">
        <v>71.31</v>
      </c>
    </row>
    <row r="5948" spans="1:4" x14ac:dyDescent="0.25">
      <c r="A5948" s="947">
        <v>97518</v>
      </c>
      <c r="B5948" s="945" t="s">
        <v>26176</v>
      </c>
      <c r="C5948" s="947" t="s">
        <v>5</v>
      </c>
      <c r="D5948" s="948">
        <v>65.48</v>
      </c>
    </row>
    <row r="5949" spans="1:4" x14ac:dyDescent="0.25">
      <c r="A5949" s="947">
        <v>97482</v>
      </c>
      <c r="B5949" s="945" t="s">
        <v>26147</v>
      </c>
      <c r="C5949" s="947" t="s">
        <v>5</v>
      </c>
      <c r="D5949" s="948">
        <v>102.47</v>
      </c>
    </row>
    <row r="5950" spans="1:4" x14ac:dyDescent="0.25">
      <c r="A5950" s="947">
        <v>97520</v>
      </c>
      <c r="B5950" s="945" t="s">
        <v>26178</v>
      </c>
      <c r="C5950" s="947" t="s">
        <v>5</v>
      </c>
      <c r="D5950" s="948">
        <v>92.21</v>
      </c>
    </row>
    <row r="5951" spans="1:4" x14ac:dyDescent="0.25">
      <c r="A5951" s="947">
        <v>97484</v>
      </c>
      <c r="B5951" s="945" t="s">
        <v>26149</v>
      </c>
      <c r="C5951" s="947" t="s">
        <v>5</v>
      </c>
      <c r="D5951" s="948">
        <v>142.51</v>
      </c>
    </row>
    <row r="5952" spans="1:4" x14ac:dyDescent="0.25">
      <c r="A5952" s="947">
        <v>97522</v>
      </c>
      <c r="B5952" s="945" t="s">
        <v>26180</v>
      </c>
      <c r="C5952" s="947" t="s">
        <v>5</v>
      </c>
      <c r="D5952" s="948">
        <v>127.22</v>
      </c>
    </row>
    <row r="5953" spans="1:4" x14ac:dyDescent="0.25">
      <c r="A5953" s="947">
        <v>97453</v>
      </c>
      <c r="B5953" s="945" t="s">
        <v>26124</v>
      </c>
      <c r="C5953" s="947" t="s">
        <v>5</v>
      </c>
      <c r="D5953" s="948">
        <v>244.74</v>
      </c>
    </row>
    <row r="5954" spans="1:4" x14ac:dyDescent="0.25">
      <c r="A5954" s="947">
        <v>97486</v>
      </c>
      <c r="B5954" s="945" t="s">
        <v>26151</v>
      </c>
      <c r="C5954" s="947" t="s">
        <v>5</v>
      </c>
      <c r="D5954" s="948">
        <v>208.69</v>
      </c>
    </row>
    <row r="5955" spans="1:4" x14ac:dyDescent="0.25">
      <c r="A5955" s="947">
        <v>97524</v>
      </c>
      <c r="B5955" s="945" t="s">
        <v>26182</v>
      </c>
      <c r="C5955" s="947" t="s">
        <v>5</v>
      </c>
      <c r="D5955" s="948">
        <v>187.13</v>
      </c>
    </row>
    <row r="5956" spans="1:4" x14ac:dyDescent="0.25">
      <c r="A5956" s="947">
        <v>97455</v>
      </c>
      <c r="B5956" s="945" t="s">
        <v>26126</v>
      </c>
      <c r="C5956" s="947" t="s">
        <v>5</v>
      </c>
      <c r="D5956" s="948">
        <v>405.39</v>
      </c>
    </row>
    <row r="5957" spans="1:4" x14ac:dyDescent="0.25">
      <c r="A5957" s="947">
        <v>97488</v>
      </c>
      <c r="B5957" s="945" t="s">
        <v>26153</v>
      </c>
      <c r="C5957" s="947" t="s">
        <v>5</v>
      </c>
      <c r="D5957" s="948">
        <v>375.49</v>
      </c>
    </row>
    <row r="5958" spans="1:4" x14ac:dyDescent="0.25">
      <c r="A5958" s="947">
        <v>97526</v>
      </c>
      <c r="B5958" s="945" t="s">
        <v>26184</v>
      </c>
      <c r="C5958" s="947" t="s">
        <v>5</v>
      </c>
      <c r="D5958" s="948">
        <v>344.35</v>
      </c>
    </row>
    <row r="5959" spans="1:4" x14ac:dyDescent="0.25">
      <c r="A5959" s="947">
        <v>97457</v>
      </c>
      <c r="B5959" s="945" t="s">
        <v>26128</v>
      </c>
      <c r="C5959" s="947" t="s">
        <v>5</v>
      </c>
      <c r="D5959" s="948">
        <v>753.92</v>
      </c>
    </row>
    <row r="5960" spans="1:4" x14ac:dyDescent="0.25">
      <c r="A5960" s="947">
        <v>97490</v>
      </c>
      <c r="B5960" s="945" t="s">
        <v>26155</v>
      </c>
      <c r="C5960" s="947" t="s">
        <v>5</v>
      </c>
      <c r="D5960" s="948">
        <v>730.07</v>
      </c>
    </row>
    <row r="5961" spans="1:4" x14ac:dyDescent="0.25">
      <c r="A5961" s="947">
        <v>97528</v>
      </c>
      <c r="B5961" s="945" t="s">
        <v>26186</v>
      </c>
      <c r="C5961" s="947" t="s">
        <v>5</v>
      </c>
      <c r="D5961" s="948">
        <v>689.46</v>
      </c>
    </row>
    <row r="5962" spans="1:4" x14ac:dyDescent="0.25">
      <c r="A5962" s="947">
        <v>101906</v>
      </c>
      <c r="B5962" s="945" t="s">
        <v>28946</v>
      </c>
      <c r="C5962" s="947" t="s">
        <v>5</v>
      </c>
      <c r="D5962" s="948">
        <v>769.01</v>
      </c>
    </row>
    <row r="5963" spans="1:4" x14ac:dyDescent="0.25">
      <c r="A5963" s="947">
        <v>101907</v>
      </c>
      <c r="B5963" s="945" t="s">
        <v>28947</v>
      </c>
      <c r="C5963" s="947" t="s">
        <v>5</v>
      </c>
      <c r="D5963" s="948">
        <v>830.35</v>
      </c>
    </row>
    <row r="5964" spans="1:4" x14ac:dyDescent="0.25">
      <c r="A5964" s="947">
        <v>101911</v>
      </c>
      <c r="B5964" s="945" t="s">
        <v>28951</v>
      </c>
      <c r="C5964" s="947" t="s">
        <v>5</v>
      </c>
      <c r="D5964" s="948">
        <v>400.98</v>
      </c>
    </row>
    <row r="5965" spans="1:4" x14ac:dyDescent="0.25">
      <c r="A5965" s="947">
        <v>101908</v>
      </c>
      <c r="B5965" s="945" t="s">
        <v>28948</v>
      </c>
      <c r="C5965" s="947" t="s">
        <v>5</v>
      </c>
      <c r="D5965" s="948">
        <v>257.85000000000002</v>
      </c>
    </row>
    <row r="5966" spans="1:4" x14ac:dyDescent="0.25">
      <c r="A5966" s="947">
        <v>101909</v>
      </c>
      <c r="B5966" s="945" t="s">
        <v>28949</v>
      </c>
      <c r="C5966" s="947" t="s">
        <v>5</v>
      </c>
      <c r="D5966" s="948">
        <v>298.75</v>
      </c>
    </row>
    <row r="5967" spans="1:4" x14ac:dyDescent="0.25">
      <c r="A5967" s="947">
        <v>101910</v>
      </c>
      <c r="B5967" s="945" t="s">
        <v>28950</v>
      </c>
      <c r="C5967" s="947" t="s">
        <v>5</v>
      </c>
      <c r="D5967" s="948">
        <v>349.86</v>
      </c>
    </row>
    <row r="5968" spans="1:4" x14ac:dyDescent="0.25">
      <c r="A5968" s="947">
        <v>101905</v>
      </c>
      <c r="B5968" s="945" t="s">
        <v>28945</v>
      </c>
      <c r="C5968" s="947" t="s">
        <v>5</v>
      </c>
      <c r="D5968" s="948">
        <v>265.52</v>
      </c>
    </row>
    <row r="5969" spans="1:4" x14ac:dyDescent="0.25">
      <c r="A5969" s="947">
        <v>101916</v>
      </c>
      <c r="B5969" s="945" t="s">
        <v>25809</v>
      </c>
      <c r="C5969" s="947" t="s">
        <v>5</v>
      </c>
      <c r="D5969" s="948">
        <v>3470.87</v>
      </c>
    </row>
    <row r="5970" spans="1:4" x14ac:dyDescent="0.25">
      <c r="A5970" s="947">
        <v>101936</v>
      </c>
      <c r="B5970" s="945" t="s">
        <v>40520</v>
      </c>
      <c r="C5970" s="947" t="s">
        <v>5</v>
      </c>
      <c r="D5970" s="948">
        <v>8956.41</v>
      </c>
    </row>
    <row r="5971" spans="1:4" x14ac:dyDescent="0.25">
      <c r="A5971" s="947">
        <v>101937</v>
      </c>
      <c r="B5971" s="945" t="s">
        <v>40521</v>
      </c>
      <c r="C5971" s="947" t="s">
        <v>5</v>
      </c>
      <c r="D5971" s="948">
        <v>16887.849999999999</v>
      </c>
    </row>
    <row r="5972" spans="1:4" x14ac:dyDescent="0.25">
      <c r="A5972" s="947">
        <v>92698</v>
      </c>
      <c r="B5972" s="945" t="s">
        <v>26016</v>
      </c>
      <c r="C5972" s="947" t="s">
        <v>5</v>
      </c>
      <c r="D5972" s="948">
        <v>27.13</v>
      </c>
    </row>
    <row r="5973" spans="1:4" x14ac:dyDescent="0.25">
      <c r="A5973" s="947">
        <v>92700</v>
      </c>
      <c r="B5973" s="945" t="s">
        <v>26018</v>
      </c>
      <c r="C5973" s="947" t="s">
        <v>5</v>
      </c>
      <c r="D5973" s="948">
        <v>44.51</v>
      </c>
    </row>
    <row r="5974" spans="1:4" x14ac:dyDescent="0.25">
      <c r="A5974" s="947">
        <v>92702</v>
      </c>
      <c r="B5974" s="945" t="s">
        <v>26020</v>
      </c>
      <c r="C5974" s="947" t="s">
        <v>5</v>
      </c>
      <c r="D5974" s="948">
        <v>69.930000000000007</v>
      </c>
    </row>
    <row r="5975" spans="1:4" x14ac:dyDescent="0.25">
      <c r="A5975" s="947">
        <v>92669</v>
      </c>
      <c r="B5975" s="945" t="s">
        <v>25989</v>
      </c>
      <c r="C5975" s="947" t="s">
        <v>5</v>
      </c>
      <c r="D5975" s="948">
        <v>51.27</v>
      </c>
    </row>
    <row r="5976" spans="1:4" x14ac:dyDescent="0.25">
      <c r="A5976" s="947">
        <v>92671</v>
      </c>
      <c r="B5976" s="945" t="s">
        <v>25991</v>
      </c>
      <c r="C5976" s="947" t="s">
        <v>5</v>
      </c>
      <c r="D5976" s="948">
        <v>65.72</v>
      </c>
    </row>
    <row r="5977" spans="1:4" x14ac:dyDescent="0.25">
      <c r="A5977" s="947">
        <v>92673</v>
      </c>
      <c r="B5977" s="945" t="s">
        <v>25993</v>
      </c>
      <c r="C5977" s="947" t="s">
        <v>5</v>
      </c>
      <c r="D5977" s="948">
        <v>75.069999999999993</v>
      </c>
    </row>
    <row r="5978" spans="1:4" x14ac:dyDescent="0.25">
      <c r="A5978" s="947">
        <v>92675</v>
      </c>
      <c r="B5978" s="945" t="s">
        <v>25995</v>
      </c>
      <c r="C5978" s="947" t="s">
        <v>5</v>
      </c>
      <c r="D5978" s="948">
        <v>95.98</v>
      </c>
    </row>
    <row r="5979" spans="1:4" x14ac:dyDescent="0.25">
      <c r="A5979" s="947">
        <v>92677</v>
      </c>
      <c r="B5979" s="945" t="s">
        <v>25997</v>
      </c>
      <c r="C5979" s="947" t="s">
        <v>5</v>
      </c>
      <c r="D5979" s="948">
        <v>154.21</v>
      </c>
    </row>
    <row r="5980" spans="1:4" x14ac:dyDescent="0.25">
      <c r="A5980" s="947">
        <v>92635</v>
      </c>
      <c r="B5980" s="945" t="s">
        <v>25967</v>
      </c>
      <c r="C5980" s="947" t="s">
        <v>5</v>
      </c>
      <c r="D5980" s="948">
        <v>250.39</v>
      </c>
    </row>
    <row r="5981" spans="1:4" x14ac:dyDescent="0.25">
      <c r="A5981" s="947">
        <v>92679</v>
      </c>
      <c r="B5981" s="945" t="s">
        <v>26000</v>
      </c>
      <c r="C5981" s="947" t="s">
        <v>5</v>
      </c>
      <c r="D5981" s="948">
        <v>210.12</v>
      </c>
    </row>
    <row r="5982" spans="1:4" x14ac:dyDescent="0.25">
      <c r="A5982" s="947">
        <v>92381</v>
      </c>
      <c r="B5982" s="945" t="s">
        <v>25957</v>
      </c>
      <c r="C5982" s="947" t="s">
        <v>5</v>
      </c>
      <c r="D5982" s="948">
        <v>70.69</v>
      </c>
    </row>
    <row r="5983" spans="1:4" x14ac:dyDescent="0.25">
      <c r="A5983" s="947">
        <v>92383</v>
      </c>
      <c r="B5983" s="945" t="s">
        <v>25959</v>
      </c>
      <c r="C5983" s="947" t="s">
        <v>5</v>
      </c>
      <c r="D5983" s="948">
        <v>87.75</v>
      </c>
    </row>
    <row r="5984" spans="1:4" x14ac:dyDescent="0.25">
      <c r="A5984" s="947">
        <v>92385</v>
      </c>
      <c r="B5984" s="945" t="s">
        <v>25961</v>
      </c>
      <c r="C5984" s="947" t="s">
        <v>5</v>
      </c>
      <c r="D5984" s="948">
        <v>100.17</v>
      </c>
    </row>
    <row r="5985" spans="1:4" x14ac:dyDescent="0.25">
      <c r="A5985" s="947">
        <v>92350</v>
      </c>
      <c r="B5985" s="945" t="s">
        <v>25936</v>
      </c>
      <c r="C5985" s="947" t="s">
        <v>5</v>
      </c>
      <c r="D5985" s="948">
        <v>124.97</v>
      </c>
    </row>
    <row r="5986" spans="1:4" x14ac:dyDescent="0.25">
      <c r="A5986" s="947">
        <v>92387</v>
      </c>
      <c r="B5986" s="945" t="s">
        <v>25963</v>
      </c>
      <c r="C5986" s="947" t="s">
        <v>5</v>
      </c>
      <c r="D5986" s="948">
        <v>124.84</v>
      </c>
    </row>
    <row r="5987" spans="1:4" x14ac:dyDescent="0.25">
      <c r="A5987" s="947">
        <v>92352</v>
      </c>
      <c r="B5987" s="945" t="s">
        <v>25938</v>
      </c>
      <c r="C5987" s="947" t="s">
        <v>5</v>
      </c>
      <c r="D5987" s="948">
        <v>185.25</v>
      </c>
    </row>
    <row r="5988" spans="1:4" x14ac:dyDescent="0.25">
      <c r="A5988" s="947">
        <v>92389</v>
      </c>
      <c r="B5988" s="945" t="s">
        <v>25965</v>
      </c>
      <c r="C5988" s="947" t="s">
        <v>5</v>
      </c>
      <c r="D5988" s="948">
        <v>188.81</v>
      </c>
    </row>
    <row r="5989" spans="1:4" x14ac:dyDescent="0.25">
      <c r="A5989" s="947">
        <v>92354</v>
      </c>
      <c r="B5989" s="945" t="s">
        <v>25940</v>
      </c>
      <c r="C5989" s="947" t="s">
        <v>5</v>
      </c>
      <c r="D5989" s="948">
        <v>243.2</v>
      </c>
    </row>
    <row r="5990" spans="1:4" x14ac:dyDescent="0.25">
      <c r="A5990" s="947">
        <v>92699</v>
      </c>
      <c r="B5990" s="945" t="s">
        <v>26017</v>
      </c>
      <c r="C5990" s="947" t="s">
        <v>5</v>
      </c>
      <c r="D5990" s="948">
        <v>25.64</v>
      </c>
    </row>
    <row r="5991" spans="1:4" x14ac:dyDescent="0.25">
      <c r="A5991" s="947">
        <v>92701</v>
      </c>
      <c r="B5991" s="945" t="s">
        <v>26019</v>
      </c>
      <c r="C5991" s="947" t="s">
        <v>5</v>
      </c>
      <c r="D5991" s="948">
        <v>42.29</v>
      </c>
    </row>
    <row r="5992" spans="1:4" x14ac:dyDescent="0.25">
      <c r="A5992" s="947">
        <v>92703</v>
      </c>
      <c r="B5992" s="945" t="s">
        <v>26021</v>
      </c>
      <c r="C5992" s="947" t="s">
        <v>5</v>
      </c>
      <c r="D5992" s="948">
        <v>67.19</v>
      </c>
    </row>
    <row r="5993" spans="1:4" x14ac:dyDescent="0.25">
      <c r="A5993" s="947">
        <v>92670</v>
      </c>
      <c r="B5993" s="945" t="s">
        <v>25990</v>
      </c>
      <c r="C5993" s="947" t="s">
        <v>5</v>
      </c>
      <c r="D5993" s="948">
        <v>48.53</v>
      </c>
    </row>
    <row r="5994" spans="1:4" x14ac:dyDescent="0.25">
      <c r="A5994" s="947">
        <v>92672</v>
      </c>
      <c r="B5994" s="945" t="s">
        <v>25992</v>
      </c>
      <c r="C5994" s="947" t="s">
        <v>5</v>
      </c>
      <c r="D5994" s="948">
        <v>60.27</v>
      </c>
    </row>
    <row r="5995" spans="1:4" x14ac:dyDescent="0.25">
      <c r="A5995" s="947">
        <v>92674</v>
      </c>
      <c r="B5995" s="945" t="s">
        <v>25994</v>
      </c>
      <c r="C5995" s="947" t="s">
        <v>5</v>
      </c>
      <c r="D5995" s="948">
        <v>71.31</v>
      </c>
    </row>
    <row r="5996" spans="1:4" x14ac:dyDescent="0.25">
      <c r="A5996" s="947">
        <v>92676</v>
      </c>
      <c r="B5996" s="945" t="s">
        <v>25996</v>
      </c>
      <c r="C5996" s="947" t="s">
        <v>5</v>
      </c>
      <c r="D5996" s="948">
        <v>93.43</v>
      </c>
    </row>
    <row r="5997" spans="1:4" x14ac:dyDescent="0.25">
      <c r="A5997" s="947">
        <v>92678</v>
      </c>
      <c r="B5997" s="945" t="s">
        <v>25999</v>
      </c>
      <c r="C5997" s="947" t="s">
        <v>5</v>
      </c>
      <c r="D5997" s="948">
        <v>142.97999999999999</v>
      </c>
    </row>
    <row r="5998" spans="1:4" x14ac:dyDescent="0.25">
      <c r="A5998" s="947">
        <v>92636</v>
      </c>
      <c r="B5998" s="945" t="s">
        <v>25969</v>
      </c>
      <c r="C5998" s="947" t="s">
        <v>5</v>
      </c>
      <c r="D5998" s="948">
        <v>228.75</v>
      </c>
    </row>
    <row r="5999" spans="1:4" x14ac:dyDescent="0.25">
      <c r="A5999" s="947">
        <v>92680</v>
      </c>
      <c r="B5999" s="945" t="s">
        <v>26001</v>
      </c>
      <c r="C5999" s="947" t="s">
        <v>5</v>
      </c>
      <c r="D5999" s="948">
        <v>188.48</v>
      </c>
    </row>
    <row r="6000" spans="1:4" x14ac:dyDescent="0.25">
      <c r="A6000" s="947">
        <v>92382</v>
      </c>
      <c r="B6000" s="945" t="s">
        <v>25958</v>
      </c>
      <c r="C6000" s="947" t="s">
        <v>5</v>
      </c>
      <c r="D6000" s="948">
        <v>67.95</v>
      </c>
    </row>
    <row r="6001" spans="1:4" x14ac:dyDescent="0.25">
      <c r="A6001" s="947">
        <v>92384</v>
      </c>
      <c r="B6001" s="945" t="s">
        <v>25960</v>
      </c>
      <c r="C6001" s="947" t="s">
        <v>5</v>
      </c>
      <c r="D6001" s="948">
        <v>82.3</v>
      </c>
    </row>
    <row r="6002" spans="1:4" x14ac:dyDescent="0.25">
      <c r="A6002" s="947">
        <v>92386</v>
      </c>
      <c r="B6002" s="945" t="s">
        <v>25962</v>
      </c>
      <c r="C6002" s="947" t="s">
        <v>5</v>
      </c>
      <c r="D6002" s="948">
        <v>96.41</v>
      </c>
    </row>
    <row r="6003" spans="1:4" x14ac:dyDescent="0.25">
      <c r="A6003" s="947">
        <v>92351</v>
      </c>
      <c r="B6003" s="945" t="s">
        <v>25937</v>
      </c>
      <c r="C6003" s="947" t="s">
        <v>5</v>
      </c>
      <c r="D6003" s="948">
        <v>122.42</v>
      </c>
    </row>
    <row r="6004" spans="1:4" x14ac:dyDescent="0.25">
      <c r="A6004" s="947">
        <v>92388</v>
      </c>
      <c r="B6004" s="945" t="s">
        <v>25964</v>
      </c>
      <c r="C6004" s="947" t="s">
        <v>5</v>
      </c>
      <c r="D6004" s="948">
        <v>122.29</v>
      </c>
    </row>
    <row r="6005" spans="1:4" x14ac:dyDescent="0.25">
      <c r="A6005" s="947">
        <v>92353</v>
      </c>
      <c r="B6005" s="945" t="s">
        <v>25939</v>
      </c>
      <c r="C6005" s="947" t="s">
        <v>5</v>
      </c>
      <c r="D6005" s="948">
        <v>174.02</v>
      </c>
    </row>
    <row r="6006" spans="1:4" x14ac:dyDescent="0.25">
      <c r="A6006" s="947">
        <v>92390</v>
      </c>
      <c r="B6006" s="945" t="s">
        <v>25966</v>
      </c>
      <c r="C6006" s="947" t="s">
        <v>5</v>
      </c>
      <c r="D6006" s="948">
        <v>177.58</v>
      </c>
    </row>
    <row r="6007" spans="1:4" x14ac:dyDescent="0.25">
      <c r="A6007" s="947">
        <v>92355</v>
      </c>
      <c r="B6007" s="945" t="s">
        <v>25941</v>
      </c>
      <c r="C6007" s="947" t="s">
        <v>5</v>
      </c>
      <c r="D6007" s="948">
        <v>221.56</v>
      </c>
    </row>
    <row r="6008" spans="1:4" x14ac:dyDescent="0.25">
      <c r="A6008" s="947">
        <v>101925</v>
      </c>
      <c r="B6008" s="945" t="s">
        <v>25883</v>
      </c>
      <c r="C6008" s="947" t="s">
        <v>5</v>
      </c>
      <c r="D6008" s="948">
        <v>359.05</v>
      </c>
    </row>
    <row r="6009" spans="1:4" x14ac:dyDescent="0.25">
      <c r="A6009" s="947">
        <v>101934</v>
      </c>
      <c r="B6009" s="945" t="s">
        <v>25892</v>
      </c>
      <c r="C6009" s="947" t="s">
        <v>5</v>
      </c>
      <c r="D6009" s="948">
        <v>370.93</v>
      </c>
    </row>
    <row r="6010" spans="1:4" x14ac:dyDescent="0.25">
      <c r="A6010" s="947">
        <v>97541</v>
      </c>
      <c r="B6010" s="945" t="s">
        <v>26195</v>
      </c>
      <c r="C6010" s="947" t="s">
        <v>5</v>
      </c>
      <c r="D6010" s="948">
        <v>37.06</v>
      </c>
    </row>
    <row r="6011" spans="1:4" x14ac:dyDescent="0.25">
      <c r="A6011" s="947">
        <v>97462</v>
      </c>
      <c r="B6011" s="945" t="s">
        <v>26133</v>
      </c>
      <c r="C6011" s="947" t="s">
        <v>5</v>
      </c>
      <c r="D6011" s="948">
        <v>37.700000000000003</v>
      </c>
    </row>
    <row r="6012" spans="1:4" x14ac:dyDescent="0.25">
      <c r="A6012" s="947">
        <v>97544</v>
      </c>
      <c r="B6012" s="945" t="s">
        <v>26197</v>
      </c>
      <c r="C6012" s="947" t="s">
        <v>5</v>
      </c>
      <c r="D6012" s="948">
        <v>64.05</v>
      </c>
    </row>
    <row r="6013" spans="1:4" x14ac:dyDescent="0.25">
      <c r="A6013" s="947">
        <v>97500</v>
      </c>
      <c r="B6013" s="945" t="s">
        <v>26163</v>
      </c>
      <c r="C6013" s="947" t="s">
        <v>5</v>
      </c>
      <c r="D6013" s="948">
        <v>33.82</v>
      </c>
    </row>
    <row r="6014" spans="1:4" x14ac:dyDescent="0.25">
      <c r="A6014" s="947">
        <v>97465</v>
      </c>
      <c r="B6014" s="945" t="s">
        <v>26135</v>
      </c>
      <c r="C6014" s="947" t="s">
        <v>5</v>
      </c>
      <c r="D6014" s="948">
        <v>74.95</v>
      </c>
    </row>
    <row r="6015" spans="1:4" x14ac:dyDescent="0.25">
      <c r="A6015" s="947">
        <v>97503</v>
      </c>
      <c r="B6015" s="945" t="s">
        <v>26166</v>
      </c>
      <c r="C6015" s="947" t="s">
        <v>5</v>
      </c>
      <c r="D6015" s="948">
        <v>68.12</v>
      </c>
    </row>
    <row r="6016" spans="1:4" x14ac:dyDescent="0.25">
      <c r="A6016" s="947">
        <v>97468</v>
      </c>
      <c r="B6016" s="945" t="s">
        <v>26137</v>
      </c>
      <c r="C6016" s="947" t="s">
        <v>5</v>
      </c>
      <c r="D6016" s="948">
        <v>95.16</v>
      </c>
    </row>
    <row r="6017" spans="1:4" x14ac:dyDescent="0.25">
      <c r="A6017" s="947">
        <v>97506</v>
      </c>
      <c r="B6017" s="945" t="s">
        <v>26168</v>
      </c>
      <c r="C6017" s="947" t="s">
        <v>5</v>
      </c>
      <c r="D6017" s="948">
        <v>85.01</v>
      </c>
    </row>
    <row r="6018" spans="1:4" x14ac:dyDescent="0.25">
      <c r="A6018" s="947">
        <v>97444</v>
      </c>
      <c r="B6018" s="945" t="s">
        <v>26118</v>
      </c>
      <c r="C6018" s="947" t="s">
        <v>5</v>
      </c>
      <c r="D6018" s="948">
        <v>164.91</v>
      </c>
    </row>
    <row r="6019" spans="1:4" x14ac:dyDescent="0.25">
      <c r="A6019" s="947">
        <v>97471</v>
      </c>
      <c r="B6019" s="945" t="s">
        <v>26139</v>
      </c>
      <c r="C6019" s="947" t="s">
        <v>5</v>
      </c>
      <c r="D6019" s="948">
        <v>140.84</v>
      </c>
    </row>
    <row r="6020" spans="1:4" x14ac:dyDescent="0.25">
      <c r="A6020" s="947">
        <v>97509</v>
      </c>
      <c r="B6020" s="945" t="s">
        <v>26170</v>
      </c>
      <c r="C6020" s="947" t="s">
        <v>5</v>
      </c>
      <c r="D6020" s="948">
        <v>126.46</v>
      </c>
    </row>
    <row r="6021" spans="1:4" x14ac:dyDescent="0.25">
      <c r="A6021" s="947">
        <v>97447</v>
      </c>
      <c r="B6021" s="945" t="s">
        <v>26120</v>
      </c>
      <c r="C6021" s="947" t="s">
        <v>5</v>
      </c>
      <c r="D6021" s="948">
        <v>278.49</v>
      </c>
    </row>
    <row r="6022" spans="1:4" x14ac:dyDescent="0.25">
      <c r="A6022" s="947">
        <v>97475</v>
      </c>
      <c r="B6022" s="945" t="s">
        <v>26141</v>
      </c>
      <c r="C6022" s="947" t="s">
        <v>5</v>
      </c>
      <c r="D6022" s="948">
        <v>258.52999999999997</v>
      </c>
    </row>
    <row r="6023" spans="1:4" x14ac:dyDescent="0.25">
      <c r="A6023" s="947">
        <v>97512</v>
      </c>
      <c r="B6023" s="945" t="s">
        <v>26172</v>
      </c>
      <c r="C6023" s="947" t="s">
        <v>5</v>
      </c>
      <c r="D6023" s="948">
        <v>237.88</v>
      </c>
    </row>
    <row r="6024" spans="1:4" x14ac:dyDescent="0.25">
      <c r="A6024" s="947">
        <v>97450</v>
      </c>
      <c r="B6024" s="945" t="s">
        <v>26122</v>
      </c>
      <c r="C6024" s="947" t="s">
        <v>5</v>
      </c>
      <c r="D6024" s="948">
        <v>360.11</v>
      </c>
    </row>
    <row r="6025" spans="1:4" x14ac:dyDescent="0.25">
      <c r="A6025" s="947">
        <v>97478</v>
      </c>
      <c r="B6025" s="945" t="s">
        <v>26143</v>
      </c>
      <c r="C6025" s="947" t="s">
        <v>5</v>
      </c>
      <c r="D6025" s="948">
        <v>344.25</v>
      </c>
    </row>
    <row r="6026" spans="1:4" x14ac:dyDescent="0.25">
      <c r="A6026" s="947">
        <v>97515</v>
      </c>
      <c r="B6026" s="945" t="s">
        <v>26174</v>
      </c>
      <c r="C6026" s="947" t="s">
        <v>5</v>
      </c>
      <c r="D6026" s="948">
        <v>317.10000000000002</v>
      </c>
    </row>
    <row r="6027" spans="1:4" x14ac:dyDescent="0.25">
      <c r="A6027" s="947">
        <v>92928</v>
      </c>
      <c r="B6027" s="945" t="s">
        <v>26058</v>
      </c>
      <c r="C6027" s="947" t="s">
        <v>5</v>
      </c>
      <c r="D6027" s="948">
        <v>67.48</v>
      </c>
    </row>
    <row r="6028" spans="1:4" x14ac:dyDescent="0.25">
      <c r="A6028" s="947">
        <v>92943</v>
      </c>
      <c r="B6028" s="945" t="s">
        <v>26073</v>
      </c>
      <c r="C6028" s="947" t="s">
        <v>5</v>
      </c>
      <c r="D6028" s="948">
        <v>50.72</v>
      </c>
    </row>
    <row r="6029" spans="1:4" x14ac:dyDescent="0.25">
      <c r="A6029" s="947">
        <v>92929</v>
      </c>
      <c r="B6029" s="945" t="s">
        <v>26059</v>
      </c>
      <c r="C6029" s="947" t="s">
        <v>5</v>
      </c>
      <c r="D6029" s="948">
        <v>67.48</v>
      </c>
    </row>
    <row r="6030" spans="1:4" x14ac:dyDescent="0.25">
      <c r="A6030" s="947">
        <v>92944</v>
      </c>
      <c r="B6030" s="945" t="s">
        <v>26074</v>
      </c>
      <c r="C6030" s="947" t="s">
        <v>5</v>
      </c>
      <c r="D6030" s="948">
        <v>50.72</v>
      </c>
    </row>
    <row r="6031" spans="1:4" x14ac:dyDescent="0.25">
      <c r="A6031" s="947">
        <v>92930</v>
      </c>
      <c r="B6031" s="945" t="s">
        <v>26060</v>
      </c>
      <c r="C6031" s="947" t="s">
        <v>5</v>
      </c>
      <c r="D6031" s="948">
        <v>67.48</v>
      </c>
    </row>
    <row r="6032" spans="1:4" x14ac:dyDescent="0.25">
      <c r="A6032" s="947">
        <v>92945</v>
      </c>
      <c r="B6032" s="945" t="s">
        <v>26075</v>
      </c>
      <c r="C6032" s="947" t="s">
        <v>5</v>
      </c>
      <c r="D6032" s="948">
        <v>50.72</v>
      </c>
    </row>
    <row r="6033" spans="1:4" x14ac:dyDescent="0.25">
      <c r="A6033" s="947">
        <v>92925</v>
      </c>
      <c r="B6033" s="945" t="s">
        <v>26055</v>
      </c>
      <c r="C6033" s="947" t="s">
        <v>5</v>
      </c>
      <c r="D6033" s="948">
        <v>59.31</v>
      </c>
    </row>
    <row r="6034" spans="1:4" x14ac:dyDescent="0.25">
      <c r="A6034" s="947">
        <v>92940</v>
      </c>
      <c r="B6034" s="945" t="s">
        <v>26070</v>
      </c>
      <c r="C6034" s="947" t="s">
        <v>5</v>
      </c>
      <c r="D6034" s="948">
        <v>44.6</v>
      </c>
    </row>
    <row r="6035" spans="1:4" x14ac:dyDescent="0.25">
      <c r="A6035" s="947">
        <v>92926</v>
      </c>
      <c r="B6035" s="945" t="s">
        <v>26056</v>
      </c>
      <c r="C6035" s="947" t="s">
        <v>5</v>
      </c>
      <c r="D6035" s="948">
        <v>59.3</v>
      </c>
    </row>
    <row r="6036" spans="1:4" x14ac:dyDescent="0.25">
      <c r="A6036" s="947">
        <v>92941</v>
      </c>
      <c r="B6036" s="945" t="s">
        <v>26071</v>
      </c>
      <c r="C6036" s="947" t="s">
        <v>5</v>
      </c>
      <c r="D6036" s="948">
        <v>44.59</v>
      </c>
    </row>
    <row r="6037" spans="1:4" x14ac:dyDescent="0.25">
      <c r="A6037" s="947">
        <v>92927</v>
      </c>
      <c r="B6037" s="945" t="s">
        <v>26057</v>
      </c>
      <c r="C6037" s="947" t="s">
        <v>5</v>
      </c>
      <c r="D6037" s="948">
        <v>59.3</v>
      </c>
    </row>
    <row r="6038" spans="1:4" x14ac:dyDescent="0.25">
      <c r="A6038" s="947">
        <v>92942</v>
      </c>
      <c r="B6038" s="945" t="s">
        <v>26072</v>
      </c>
      <c r="C6038" s="947" t="s">
        <v>5</v>
      </c>
      <c r="D6038" s="948">
        <v>44.59</v>
      </c>
    </row>
    <row r="6039" spans="1:4" x14ac:dyDescent="0.25">
      <c r="A6039" s="947">
        <v>92918</v>
      </c>
      <c r="B6039" s="945" t="s">
        <v>26053</v>
      </c>
      <c r="C6039" s="947" t="s">
        <v>5</v>
      </c>
      <c r="D6039" s="948">
        <v>48.6</v>
      </c>
    </row>
    <row r="6040" spans="1:4" x14ac:dyDescent="0.25">
      <c r="A6040" s="947">
        <v>92938</v>
      </c>
      <c r="B6040" s="945" t="s">
        <v>26068</v>
      </c>
      <c r="C6040" s="947" t="s">
        <v>5</v>
      </c>
      <c r="D6040" s="948">
        <v>35.67</v>
      </c>
    </row>
    <row r="6041" spans="1:4" x14ac:dyDescent="0.25">
      <c r="A6041" s="947">
        <v>92920</v>
      </c>
      <c r="B6041" s="945" t="s">
        <v>26054</v>
      </c>
      <c r="C6041" s="947" t="s">
        <v>5</v>
      </c>
      <c r="D6041" s="948">
        <v>48.89</v>
      </c>
    </row>
    <row r="6042" spans="1:4" x14ac:dyDescent="0.25">
      <c r="A6042" s="947">
        <v>92939</v>
      </c>
      <c r="B6042" s="945" t="s">
        <v>26069</v>
      </c>
      <c r="C6042" s="947" t="s">
        <v>5</v>
      </c>
      <c r="D6042" s="948">
        <v>35.96</v>
      </c>
    </row>
    <row r="6043" spans="1:4" x14ac:dyDescent="0.25">
      <c r="A6043" s="947">
        <v>92910</v>
      </c>
      <c r="B6043" s="945" t="s">
        <v>26047</v>
      </c>
      <c r="C6043" s="947" t="s">
        <v>5</v>
      </c>
      <c r="D6043" s="948">
        <v>125.1</v>
      </c>
    </row>
    <row r="6044" spans="1:4" x14ac:dyDescent="0.25">
      <c r="A6044" s="947">
        <v>92934</v>
      </c>
      <c r="B6044" s="945" t="s">
        <v>26064</v>
      </c>
      <c r="C6044" s="947" t="s">
        <v>5</v>
      </c>
      <c r="D6044" s="948">
        <v>127.43</v>
      </c>
    </row>
    <row r="6045" spans="1:4" x14ac:dyDescent="0.25">
      <c r="A6045" s="947">
        <v>92949</v>
      </c>
      <c r="B6045" s="945" t="s">
        <v>26079</v>
      </c>
      <c r="C6045" s="947" t="s">
        <v>5</v>
      </c>
      <c r="D6045" s="948">
        <v>104.32</v>
      </c>
    </row>
    <row r="6046" spans="1:4" x14ac:dyDescent="0.25">
      <c r="A6046" s="947">
        <v>92911</v>
      </c>
      <c r="B6046" s="945" t="s">
        <v>26049</v>
      </c>
      <c r="C6046" s="947" t="s">
        <v>5</v>
      </c>
      <c r="D6046" s="948">
        <v>125.1</v>
      </c>
    </row>
    <row r="6047" spans="1:4" x14ac:dyDescent="0.25">
      <c r="A6047" s="947">
        <v>92935</v>
      </c>
      <c r="B6047" s="945" t="s">
        <v>26065</v>
      </c>
      <c r="C6047" s="947" t="s">
        <v>5</v>
      </c>
      <c r="D6047" s="948">
        <v>127.43</v>
      </c>
    </row>
    <row r="6048" spans="1:4" x14ac:dyDescent="0.25">
      <c r="A6048" s="947">
        <v>92950</v>
      </c>
      <c r="B6048" s="945" t="s">
        <v>26080</v>
      </c>
      <c r="C6048" s="947" t="s">
        <v>5</v>
      </c>
      <c r="D6048" s="948">
        <v>104.32</v>
      </c>
    </row>
    <row r="6049" spans="1:4" x14ac:dyDescent="0.25">
      <c r="A6049" s="947">
        <v>92907</v>
      </c>
      <c r="B6049" s="945" t="s">
        <v>26044</v>
      </c>
      <c r="C6049" s="947" t="s">
        <v>5</v>
      </c>
      <c r="D6049" s="948">
        <v>88.25</v>
      </c>
    </row>
    <row r="6050" spans="1:4" x14ac:dyDescent="0.25">
      <c r="A6050" s="947">
        <v>92931</v>
      </c>
      <c r="B6050" s="945" t="s">
        <v>26061</v>
      </c>
      <c r="C6050" s="947" t="s">
        <v>5</v>
      </c>
      <c r="D6050" s="948">
        <v>88.18</v>
      </c>
    </row>
    <row r="6051" spans="1:4" x14ac:dyDescent="0.25">
      <c r="A6051" s="947">
        <v>92946</v>
      </c>
      <c r="B6051" s="945" t="s">
        <v>26076</v>
      </c>
      <c r="C6051" s="947" t="s">
        <v>5</v>
      </c>
      <c r="D6051" s="948">
        <v>68.89</v>
      </c>
    </row>
    <row r="6052" spans="1:4" x14ac:dyDescent="0.25">
      <c r="A6052" s="947">
        <v>92908</v>
      </c>
      <c r="B6052" s="945" t="s">
        <v>26045</v>
      </c>
      <c r="C6052" s="947" t="s">
        <v>5</v>
      </c>
      <c r="D6052" s="948">
        <v>88.25</v>
      </c>
    </row>
    <row r="6053" spans="1:4" x14ac:dyDescent="0.25">
      <c r="A6053" s="947">
        <v>92932</v>
      </c>
      <c r="B6053" s="945" t="s">
        <v>26062</v>
      </c>
      <c r="C6053" s="947" t="s">
        <v>5</v>
      </c>
      <c r="D6053" s="948">
        <v>88.18</v>
      </c>
    </row>
    <row r="6054" spans="1:4" x14ac:dyDescent="0.25">
      <c r="A6054" s="947">
        <v>92947</v>
      </c>
      <c r="B6054" s="945" t="s">
        <v>26077</v>
      </c>
      <c r="C6054" s="947" t="s">
        <v>5</v>
      </c>
      <c r="D6054" s="948">
        <v>68.89</v>
      </c>
    </row>
    <row r="6055" spans="1:4" x14ac:dyDescent="0.25">
      <c r="A6055" s="947">
        <v>92909</v>
      </c>
      <c r="B6055" s="945" t="s">
        <v>26046</v>
      </c>
      <c r="C6055" s="947" t="s">
        <v>5</v>
      </c>
      <c r="D6055" s="948">
        <v>88.25</v>
      </c>
    </row>
    <row r="6056" spans="1:4" x14ac:dyDescent="0.25">
      <c r="A6056" s="947">
        <v>92933</v>
      </c>
      <c r="B6056" s="945" t="s">
        <v>26063</v>
      </c>
      <c r="C6056" s="947" t="s">
        <v>5</v>
      </c>
      <c r="D6056" s="948">
        <v>88.18</v>
      </c>
    </row>
    <row r="6057" spans="1:4" x14ac:dyDescent="0.25">
      <c r="A6057" s="947">
        <v>92948</v>
      </c>
      <c r="B6057" s="945" t="s">
        <v>26078</v>
      </c>
      <c r="C6057" s="947" t="s">
        <v>5</v>
      </c>
      <c r="D6057" s="948">
        <v>68.89</v>
      </c>
    </row>
    <row r="6058" spans="1:4" x14ac:dyDescent="0.25">
      <c r="A6058" s="947">
        <v>92912</v>
      </c>
      <c r="B6058" s="945" t="s">
        <v>26050</v>
      </c>
      <c r="C6058" s="947" t="s">
        <v>5</v>
      </c>
      <c r="D6058" s="948">
        <v>165.09</v>
      </c>
    </row>
    <row r="6059" spans="1:4" x14ac:dyDescent="0.25">
      <c r="A6059" s="947">
        <v>92913</v>
      </c>
      <c r="B6059" s="945" t="s">
        <v>26051</v>
      </c>
      <c r="C6059" s="947" t="s">
        <v>5</v>
      </c>
      <c r="D6059" s="948">
        <v>169.04</v>
      </c>
    </row>
    <row r="6060" spans="1:4" x14ac:dyDescent="0.25">
      <c r="A6060" s="947">
        <v>92936</v>
      </c>
      <c r="B6060" s="945" t="s">
        <v>26066</v>
      </c>
      <c r="C6060" s="947" t="s">
        <v>5</v>
      </c>
      <c r="D6060" s="948">
        <v>173.83</v>
      </c>
    </row>
    <row r="6061" spans="1:4" x14ac:dyDescent="0.25">
      <c r="A6061" s="947">
        <v>92951</v>
      </c>
      <c r="B6061" s="945" t="s">
        <v>26081</v>
      </c>
      <c r="C6061" s="947" t="s">
        <v>5</v>
      </c>
      <c r="D6061" s="948">
        <v>146.96</v>
      </c>
    </row>
    <row r="6062" spans="1:4" x14ac:dyDescent="0.25">
      <c r="A6062" s="947">
        <v>92914</v>
      </c>
      <c r="B6062" s="945" t="s">
        <v>26052</v>
      </c>
      <c r="C6062" s="947" t="s">
        <v>5</v>
      </c>
      <c r="D6062" s="948">
        <v>169.04</v>
      </c>
    </row>
    <row r="6063" spans="1:4" x14ac:dyDescent="0.25">
      <c r="A6063" s="947">
        <v>92937</v>
      </c>
      <c r="B6063" s="945" t="s">
        <v>26067</v>
      </c>
      <c r="C6063" s="947" t="s">
        <v>5</v>
      </c>
      <c r="D6063" s="948">
        <v>173.83</v>
      </c>
    </row>
    <row r="6064" spans="1:4" x14ac:dyDescent="0.25">
      <c r="A6064" s="947">
        <v>92952</v>
      </c>
      <c r="B6064" s="945" t="s">
        <v>26082</v>
      </c>
      <c r="C6064" s="947" t="s">
        <v>5</v>
      </c>
      <c r="D6064" s="948">
        <v>146.96</v>
      </c>
    </row>
    <row r="6065" spans="1:4" x14ac:dyDescent="0.25">
      <c r="A6065" s="947">
        <v>92953</v>
      </c>
      <c r="B6065" s="945" t="s">
        <v>26083</v>
      </c>
      <c r="C6065" s="947" t="s">
        <v>5</v>
      </c>
      <c r="D6065" s="948">
        <v>31.28</v>
      </c>
    </row>
    <row r="6066" spans="1:4" x14ac:dyDescent="0.25">
      <c r="A6066" s="947">
        <v>101921</v>
      </c>
      <c r="B6066" s="945" t="s">
        <v>25879</v>
      </c>
      <c r="C6066" s="947" t="s">
        <v>5</v>
      </c>
      <c r="D6066" s="948">
        <v>259.39</v>
      </c>
    </row>
    <row r="6067" spans="1:4" x14ac:dyDescent="0.25">
      <c r="A6067" s="947">
        <v>101930</v>
      </c>
      <c r="B6067" s="945" t="s">
        <v>25888</v>
      </c>
      <c r="C6067" s="947" t="s">
        <v>5</v>
      </c>
      <c r="D6067" s="948">
        <v>267.31</v>
      </c>
    </row>
    <row r="6068" spans="1:4" x14ac:dyDescent="0.25">
      <c r="A6068" s="947">
        <v>101922</v>
      </c>
      <c r="B6068" s="945" t="s">
        <v>25880</v>
      </c>
      <c r="C6068" s="947" t="s">
        <v>5</v>
      </c>
      <c r="D6068" s="948">
        <v>259.39</v>
      </c>
    </row>
    <row r="6069" spans="1:4" x14ac:dyDescent="0.25">
      <c r="A6069" s="947">
        <v>101931</v>
      </c>
      <c r="B6069" s="945" t="s">
        <v>25889</v>
      </c>
      <c r="C6069" s="947" t="s">
        <v>5</v>
      </c>
      <c r="D6069" s="948">
        <v>267.31</v>
      </c>
    </row>
    <row r="6070" spans="1:4" x14ac:dyDescent="0.25">
      <c r="A6070" s="947">
        <v>101923</v>
      </c>
      <c r="B6070" s="945" t="s">
        <v>25881</v>
      </c>
      <c r="C6070" s="947" t="s">
        <v>5</v>
      </c>
      <c r="D6070" s="948">
        <v>259.39</v>
      </c>
    </row>
    <row r="6071" spans="1:4" x14ac:dyDescent="0.25">
      <c r="A6071" s="947">
        <v>101932</v>
      </c>
      <c r="B6071" s="945" t="s">
        <v>25890</v>
      </c>
      <c r="C6071" s="947" t="s">
        <v>5</v>
      </c>
      <c r="D6071" s="948">
        <v>267.31</v>
      </c>
    </row>
    <row r="6072" spans="1:4" x14ac:dyDescent="0.25">
      <c r="A6072" s="947">
        <v>97537</v>
      </c>
      <c r="B6072" s="945" t="s">
        <v>26193</v>
      </c>
      <c r="C6072" s="947" t="s">
        <v>5</v>
      </c>
      <c r="D6072" s="948">
        <v>31.06</v>
      </c>
    </row>
    <row r="6073" spans="1:4" x14ac:dyDescent="0.25">
      <c r="A6073" s="947">
        <v>97540</v>
      </c>
      <c r="B6073" s="945" t="s">
        <v>26194</v>
      </c>
      <c r="C6073" s="947" t="s">
        <v>5</v>
      </c>
      <c r="D6073" s="948">
        <v>42.69</v>
      </c>
    </row>
    <row r="6074" spans="1:4" x14ac:dyDescent="0.25">
      <c r="A6074" s="947">
        <v>97543</v>
      </c>
      <c r="B6074" s="945" t="s">
        <v>26196</v>
      </c>
      <c r="C6074" s="947" t="s">
        <v>5</v>
      </c>
      <c r="D6074" s="948">
        <v>70.83</v>
      </c>
    </row>
    <row r="6075" spans="1:4" x14ac:dyDescent="0.25">
      <c r="A6075" s="947">
        <v>97461</v>
      </c>
      <c r="B6075" s="945" t="s">
        <v>26132</v>
      </c>
      <c r="C6075" s="947" t="s">
        <v>5</v>
      </c>
      <c r="D6075" s="948">
        <v>44.48</v>
      </c>
    </row>
    <row r="6076" spans="1:4" x14ac:dyDescent="0.25">
      <c r="A6076" s="947">
        <v>97499</v>
      </c>
      <c r="B6076" s="945" t="s">
        <v>26162</v>
      </c>
      <c r="C6076" s="947" t="s">
        <v>5</v>
      </c>
      <c r="D6076" s="948">
        <v>40.6</v>
      </c>
    </row>
    <row r="6077" spans="1:4" x14ac:dyDescent="0.25">
      <c r="A6077" s="947">
        <v>97464</v>
      </c>
      <c r="B6077" s="945" t="s">
        <v>26134</v>
      </c>
      <c r="C6077" s="947" t="s">
        <v>5</v>
      </c>
      <c r="D6077" s="948">
        <v>63.51</v>
      </c>
    </row>
    <row r="6078" spans="1:4" x14ac:dyDescent="0.25">
      <c r="A6078" s="947">
        <v>97502</v>
      </c>
      <c r="B6078" s="945" t="s">
        <v>26164</v>
      </c>
      <c r="C6078" s="947" t="s">
        <v>5</v>
      </c>
      <c r="D6078" s="948">
        <v>56.34</v>
      </c>
    </row>
    <row r="6079" spans="1:4" x14ac:dyDescent="0.25">
      <c r="A6079" s="947">
        <v>97467</v>
      </c>
      <c r="B6079" s="945" t="s">
        <v>26136</v>
      </c>
      <c r="C6079" s="947" t="s">
        <v>5</v>
      </c>
      <c r="D6079" s="948">
        <v>80.52</v>
      </c>
    </row>
    <row r="6080" spans="1:4" x14ac:dyDescent="0.25">
      <c r="A6080" s="947">
        <v>97505</v>
      </c>
      <c r="B6080" s="945" t="s">
        <v>26167</v>
      </c>
      <c r="C6080" s="947" t="s">
        <v>5</v>
      </c>
      <c r="D6080" s="948">
        <v>70.37</v>
      </c>
    </row>
    <row r="6081" spans="1:4" x14ac:dyDescent="0.25">
      <c r="A6081" s="947">
        <v>97443</v>
      </c>
      <c r="B6081" s="945" t="s">
        <v>26117</v>
      </c>
      <c r="C6081" s="947" t="s">
        <v>5</v>
      </c>
      <c r="D6081" s="948">
        <v>141.77000000000001</v>
      </c>
    </row>
    <row r="6082" spans="1:4" x14ac:dyDescent="0.25">
      <c r="A6082" s="947">
        <v>97470</v>
      </c>
      <c r="B6082" s="945" t="s">
        <v>26138</v>
      </c>
      <c r="C6082" s="947" t="s">
        <v>5</v>
      </c>
      <c r="D6082" s="948">
        <v>117.7</v>
      </c>
    </row>
    <row r="6083" spans="1:4" x14ac:dyDescent="0.25">
      <c r="A6083" s="947">
        <v>97508</v>
      </c>
      <c r="B6083" s="945" t="s">
        <v>26169</v>
      </c>
      <c r="C6083" s="947" t="s">
        <v>5</v>
      </c>
      <c r="D6083" s="948">
        <v>103.32</v>
      </c>
    </row>
    <row r="6084" spans="1:4" x14ac:dyDescent="0.25">
      <c r="A6084" s="947">
        <v>97446</v>
      </c>
      <c r="B6084" s="945" t="s">
        <v>26119</v>
      </c>
      <c r="C6084" s="947" t="s">
        <v>5</v>
      </c>
      <c r="D6084" s="948">
        <v>278.49</v>
      </c>
    </row>
    <row r="6085" spans="1:4" x14ac:dyDescent="0.25">
      <c r="A6085" s="947">
        <v>97474</v>
      </c>
      <c r="B6085" s="945" t="s">
        <v>26140</v>
      </c>
      <c r="C6085" s="947" t="s">
        <v>5</v>
      </c>
      <c r="D6085" s="948">
        <v>211.74</v>
      </c>
    </row>
    <row r="6086" spans="1:4" x14ac:dyDescent="0.25">
      <c r="A6086" s="947">
        <v>97511</v>
      </c>
      <c r="B6086" s="945" t="s">
        <v>26171</v>
      </c>
      <c r="C6086" s="947" t="s">
        <v>5</v>
      </c>
      <c r="D6086" s="948">
        <v>191.09</v>
      </c>
    </row>
    <row r="6087" spans="1:4" x14ac:dyDescent="0.25">
      <c r="A6087" s="947">
        <v>97449</v>
      </c>
      <c r="B6087" s="945" t="s">
        <v>26121</v>
      </c>
      <c r="C6087" s="947" t="s">
        <v>5</v>
      </c>
      <c r="D6087" s="948">
        <v>297.08</v>
      </c>
    </row>
    <row r="6088" spans="1:4" x14ac:dyDescent="0.25">
      <c r="A6088" s="947">
        <v>97477</v>
      </c>
      <c r="B6088" s="945" t="s">
        <v>26142</v>
      </c>
      <c r="C6088" s="947" t="s">
        <v>5</v>
      </c>
      <c r="D6088" s="948">
        <v>281.22000000000003</v>
      </c>
    </row>
    <row r="6089" spans="1:4" x14ac:dyDescent="0.25">
      <c r="A6089" s="947">
        <v>97514</v>
      </c>
      <c r="B6089" s="945" t="s">
        <v>26173</v>
      </c>
      <c r="C6089" s="947" t="s">
        <v>5</v>
      </c>
      <c r="D6089" s="948">
        <v>254.07</v>
      </c>
    </row>
    <row r="6090" spans="1:4" x14ac:dyDescent="0.25">
      <c r="A6090" s="947">
        <v>101920</v>
      </c>
      <c r="B6090" s="945" t="s">
        <v>25878</v>
      </c>
      <c r="C6090" s="947" t="s">
        <v>5</v>
      </c>
      <c r="D6090" s="948">
        <v>228.62</v>
      </c>
    </row>
    <row r="6091" spans="1:4" x14ac:dyDescent="0.25">
      <c r="A6091" s="947">
        <v>101929</v>
      </c>
      <c r="B6091" s="945" t="s">
        <v>25887</v>
      </c>
      <c r="C6091" s="947" t="s">
        <v>5</v>
      </c>
      <c r="D6091" s="948">
        <v>236.54</v>
      </c>
    </row>
    <row r="6092" spans="1:4" x14ac:dyDescent="0.25">
      <c r="A6092" s="947">
        <v>92693</v>
      </c>
      <c r="B6092" s="945" t="s">
        <v>26010</v>
      </c>
      <c r="C6092" s="947" t="s">
        <v>5</v>
      </c>
      <c r="D6092" s="948">
        <v>18.78</v>
      </c>
    </row>
    <row r="6093" spans="1:4" x14ac:dyDescent="0.25">
      <c r="A6093" s="947">
        <v>92695</v>
      </c>
      <c r="B6093" s="945" t="s">
        <v>26012</v>
      </c>
      <c r="C6093" s="947" t="s">
        <v>5</v>
      </c>
      <c r="D6093" s="948">
        <v>29.79</v>
      </c>
    </row>
    <row r="6094" spans="1:4" x14ac:dyDescent="0.25">
      <c r="A6094" s="947">
        <v>92697</v>
      </c>
      <c r="B6094" s="945" t="s">
        <v>26015</v>
      </c>
      <c r="C6094" s="947" t="s">
        <v>5</v>
      </c>
      <c r="D6094" s="948">
        <v>48.22</v>
      </c>
    </row>
    <row r="6095" spans="1:4" x14ac:dyDescent="0.25">
      <c r="A6095" s="947">
        <v>92658</v>
      </c>
      <c r="B6095" s="945" t="s">
        <v>25977</v>
      </c>
      <c r="C6095" s="947" t="s">
        <v>5</v>
      </c>
      <c r="D6095" s="948">
        <v>35.840000000000003</v>
      </c>
    </row>
    <row r="6096" spans="1:4" x14ac:dyDescent="0.25">
      <c r="A6096" s="947">
        <v>92660</v>
      </c>
      <c r="B6096" s="945" t="s">
        <v>25980</v>
      </c>
      <c r="C6096" s="947" t="s">
        <v>5</v>
      </c>
      <c r="D6096" s="948">
        <v>43.07</v>
      </c>
    </row>
    <row r="6097" spans="1:4" x14ac:dyDescent="0.25">
      <c r="A6097" s="947">
        <v>92662</v>
      </c>
      <c r="B6097" s="945" t="s">
        <v>25982</v>
      </c>
      <c r="C6097" s="947" t="s">
        <v>5</v>
      </c>
      <c r="D6097" s="948">
        <v>49.12</v>
      </c>
    </row>
    <row r="6098" spans="1:4" x14ac:dyDescent="0.25">
      <c r="A6098" s="947">
        <v>92664</v>
      </c>
      <c r="B6098" s="945" t="s">
        <v>25984</v>
      </c>
      <c r="C6098" s="947" t="s">
        <v>5</v>
      </c>
      <c r="D6098" s="948">
        <v>64.56</v>
      </c>
    </row>
    <row r="6099" spans="1:4" x14ac:dyDescent="0.25">
      <c r="A6099" s="947">
        <v>92666</v>
      </c>
      <c r="B6099" s="945" t="s">
        <v>25986</v>
      </c>
      <c r="C6099" s="947" t="s">
        <v>5</v>
      </c>
      <c r="D6099" s="948">
        <v>99.47</v>
      </c>
    </row>
    <row r="6100" spans="1:4" x14ac:dyDescent="0.25">
      <c r="A6100" s="947">
        <v>92668</v>
      </c>
      <c r="B6100" s="945" t="s">
        <v>25988</v>
      </c>
      <c r="C6100" s="947" t="s">
        <v>5</v>
      </c>
      <c r="D6100" s="948">
        <v>138.5</v>
      </c>
    </row>
    <row r="6101" spans="1:4" x14ac:dyDescent="0.25">
      <c r="A6101" s="947">
        <v>92370</v>
      </c>
      <c r="B6101" s="945" t="s">
        <v>25946</v>
      </c>
      <c r="C6101" s="947" t="s">
        <v>5</v>
      </c>
      <c r="D6101" s="948">
        <v>48.77</v>
      </c>
    </row>
    <row r="6102" spans="1:4" x14ac:dyDescent="0.25">
      <c r="A6102" s="947">
        <v>92372</v>
      </c>
      <c r="B6102" s="945" t="s">
        <v>25948</v>
      </c>
      <c r="C6102" s="947" t="s">
        <v>5</v>
      </c>
      <c r="D6102" s="948">
        <v>57.78</v>
      </c>
    </row>
    <row r="6103" spans="1:4" x14ac:dyDescent="0.25">
      <c r="A6103" s="947">
        <v>92374</v>
      </c>
      <c r="B6103" s="945" t="s">
        <v>25950</v>
      </c>
      <c r="C6103" s="947" t="s">
        <v>5</v>
      </c>
      <c r="D6103" s="948">
        <v>65.88</v>
      </c>
    </row>
    <row r="6104" spans="1:4" x14ac:dyDescent="0.25">
      <c r="A6104" s="947">
        <v>92345</v>
      </c>
      <c r="B6104" s="945" t="s">
        <v>25931</v>
      </c>
      <c r="C6104" s="947" t="s">
        <v>5</v>
      </c>
      <c r="D6104" s="948">
        <v>83.92</v>
      </c>
    </row>
    <row r="6105" spans="1:4" x14ac:dyDescent="0.25">
      <c r="A6105" s="947">
        <v>92376</v>
      </c>
      <c r="B6105" s="945" t="s">
        <v>25952</v>
      </c>
      <c r="C6105" s="947" t="s">
        <v>5</v>
      </c>
      <c r="D6105" s="948">
        <v>83.85</v>
      </c>
    </row>
    <row r="6106" spans="1:4" x14ac:dyDescent="0.25">
      <c r="A6106" s="947">
        <v>92347</v>
      </c>
      <c r="B6106" s="945" t="s">
        <v>25933</v>
      </c>
      <c r="C6106" s="947" t="s">
        <v>5</v>
      </c>
      <c r="D6106" s="948">
        <v>120.25</v>
      </c>
    </row>
    <row r="6107" spans="1:4" x14ac:dyDescent="0.25">
      <c r="A6107" s="947">
        <v>92378</v>
      </c>
      <c r="B6107" s="945" t="s">
        <v>25954</v>
      </c>
      <c r="C6107" s="947" t="s">
        <v>5</v>
      </c>
      <c r="D6107" s="948">
        <v>122.58</v>
      </c>
    </row>
    <row r="6108" spans="1:4" x14ac:dyDescent="0.25">
      <c r="A6108" s="947">
        <v>92349</v>
      </c>
      <c r="B6108" s="945" t="s">
        <v>25935</v>
      </c>
      <c r="C6108" s="947" t="s">
        <v>5</v>
      </c>
      <c r="D6108" s="948">
        <v>160.58000000000001</v>
      </c>
    </row>
    <row r="6109" spans="1:4" x14ac:dyDescent="0.25">
      <c r="A6109" s="947">
        <v>92380</v>
      </c>
      <c r="B6109" s="945" t="s">
        <v>25956</v>
      </c>
      <c r="C6109" s="947" t="s">
        <v>5</v>
      </c>
      <c r="D6109" s="948">
        <v>165.37</v>
      </c>
    </row>
    <row r="6110" spans="1:4" x14ac:dyDescent="0.25">
      <c r="A6110" s="947">
        <v>101917</v>
      </c>
      <c r="B6110" s="945" t="s">
        <v>25810</v>
      </c>
      <c r="C6110" s="947" t="s">
        <v>5</v>
      </c>
      <c r="D6110" s="948">
        <v>191.32</v>
      </c>
    </row>
    <row r="6111" spans="1:4" x14ac:dyDescent="0.25">
      <c r="A6111" s="947">
        <v>101924</v>
      </c>
      <c r="B6111" s="945" t="s">
        <v>25882</v>
      </c>
      <c r="C6111" s="947" t="s">
        <v>5</v>
      </c>
      <c r="D6111" s="948">
        <v>215.74</v>
      </c>
    </row>
    <row r="6112" spans="1:4" x14ac:dyDescent="0.25">
      <c r="A6112" s="947">
        <v>101933</v>
      </c>
      <c r="B6112" s="945" t="s">
        <v>25891</v>
      </c>
      <c r="C6112" s="947" t="s">
        <v>5</v>
      </c>
      <c r="D6112" s="948">
        <v>223.66</v>
      </c>
    </row>
    <row r="6113" spans="1:4" x14ac:dyDescent="0.25">
      <c r="A6113" s="947">
        <v>92692</v>
      </c>
      <c r="B6113" s="945" t="s">
        <v>26008</v>
      </c>
      <c r="C6113" s="947" t="s">
        <v>5</v>
      </c>
      <c r="D6113" s="948">
        <v>18.32</v>
      </c>
    </row>
    <row r="6114" spans="1:4" x14ac:dyDescent="0.25">
      <c r="A6114" s="947">
        <v>92694</v>
      </c>
      <c r="B6114" s="945" t="s">
        <v>26011</v>
      </c>
      <c r="C6114" s="947" t="s">
        <v>5</v>
      </c>
      <c r="D6114" s="948">
        <v>29.33</v>
      </c>
    </row>
    <row r="6115" spans="1:4" x14ac:dyDescent="0.25">
      <c r="A6115" s="947">
        <v>92696</v>
      </c>
      <c r="B6115" s="945" t="s">
        <v>26014</v>
      </c>
      <c r="C6115" s="947" t="s">
        <v>5</v>
      </c>
      <c r="D6115" s="948">
        <v>46.16</v>
      </c>
    </row>
    <row r="6116" spans="1:4" x14ac:dyDescent="0.25">
      <c r="A6116" s="947">
        <v>92657</v>
      </c>
      <c r="B6116" s="945" t="s">
        <v>25976</v>
      </c>
      <c r="C6116" s="947" t="s">
        <v>5</v>
      </c>
      <c r="D6116" s="948">
        <v>33.78</v>
      </c>
    </row>
    <row r="6117" spans="1:4" x14ac:dyDescent="0.25">
      <c r="A6117" s="947">
        <v>92659</v>
      </c>
      <c r="B6117" s="945" t="s">
        <v>25978</v>
      </c>
      <c r="C6117" s="947" t="s">
        <v>5</v>
      </c>
      <c r="D6117" s="948">
        <v>41.14</v>
      </c>
    </row>
    <row r="6118" spans="1:4" x14ac:dyDescent="0.25">
      <c r="A6118" s="947">
        <v>92661</v>
      </c>
      <c r="B6118" s="945" t="s">
        <v>25981</v>
      </c>
      <c r="C6118" s="947" t="s">
        <v>5</v>
      </c>
      <c r="D6118" s="948">
        <v>48.75</v>
      </c>
    </row>
    <row r="6119" spans="1:4" x14ac:dyDescent="0.25">
      <c r="A6119" s="947">
        <v>92663</v>
      </c>
      <c r="B6119" s="945" t="s">
        <v>25983</v>
      </c>
      <c r="C6119" s="947" t="s">
        <v>5</v>
      </c>
      <c r="D6119" s="948">
        <v>64.59</v>
      </c>
    </row>
    <row r="6120" spans="1:4" x14ac:dyDescent="0.25">
      <c r="A6120" s="947">
        <v>92665</v>
      </c>
      <c r="B6120" s="945" t="s">
        <v>25985</v>
      </c>
      <c r="C6120" s="947" t="s">
        <v>5</v>
      </c>
      <c r="D6120" s="948">
        <v>88</v>
      </c>
    </row>
    <row r="6121" spans="1:4" x14ac:dyDescent="0.25">
      <c r="A6121" s="947">
        <v>92667</v>
      </c>
      <c r="B6121" s="945" t="s">
        <v>25987</v>
      </c>
      <c r="C6121" s="947" t="s">
        <v>5</v>
      </c>
      <c r="D6121" s="948">
        <v>128.29</v>
      </c>
    </row>
    <row r="6122" spans="1:4" x14ac:dyDescent="0.25">
      <c r="A6122" s="947">
        <v>92369</v>
      </c>
      <c r="B6122" s="945" t="s">
        <v>25945</v>
      </c>
      <c r="C6122" s="947" t="s">
        <v>5</v>
      </c>
      <c r="D6122" s="948">
        <v>46.71</v>
      </c>
    </row>
    <row r="6123" spans="1:4" x14ac:dyDescent="0.25">
      <c r="A6123" s="947">
        <v>92371</v>
      </c>
      <c r="B6123" s="945" t="s">
        <v>25947</v>
      </c>
      <c r="C6123" s="947" t="s">
        <v>5</v>
      </c>
      <c r="D6123" s="948">
        <v>55.85</v>
      </c>
    </row>
    <row r="6124" spans="1:4" x14ac:dyDescent="0.25">
      <c r="A6124" s="947">
        <v>92373</v>
      </c>
      <c r="B6124" s="945" t="s">
        <v>25949</v>
      </c>
      <c r="C6124" s="947" t="s">
        <v>5</v>
      </c>
      <c r="D6124" s="948">
        <v>65.510000000000005</v>
      </c>
    </row>
    <row r="6125" spans="1:4" x14ac:dyDescent="0.25">
      <c r="A6125" s="947">
        <v>92344</v>
      </c>
      <c r="B6125" s="945" t="s">
        <v>25930</v>
      </c>
      <c r="C6125" s="947" t="s">
        <v>5</v>
      </c>
      <c r="D6125" s="948">
        <v>83.95</v>
      </c>
    </row>
    <row r="6126" spans="1:4" x14ac:dyDescent="0.25">
      <c r="A6126" s="947">
        <v>92375</v>
      </c>
      <c r="B6126" s="945" t="s">
        <v>25951</v>
      </c>
      <c r="C6126" s="947" t="s">
        <v>5</v>
      </c>
      <c r="D6126" s="948">
        <v>83.88</v>
      </c>
    </row>
    <row r="6127" spans="1:4" x14ac:dyDescent="0.25">
      <c r="A6127" s="947">
        <v>92346</v>
      </c>
      <c r="B6127" s="945" t="s">
        <v>25932</v>
      </c>
      <c r="C6127" s="947" t="s">
        <v>5</v>
      </c>
      <c r="D6127" s="948">
        <v>108.78</v>
      </c>
    </row>
    <row r="6128" spans="1:4" x14ac:dyDescent="0.25">
      <c r="A6128" s="947">
        <v>92377</v>
      </c>
      <c r="B6128" s="945" t="s">
        <v>25953</v>
      </c>
      <c r="C6128" s="947" t="s">
        <v>5</v>
      </c>
      <c r="D6128" s="948">
        <v>111.11</v>
      </c>
    </row>
    <row r="6129" spans="1:4" x14ac:dyDescent="0.25">
      <c r="A6129" s="947">
        <v>92348</v>
      </c>
      <c r="B6129" s="945" t="s">
        <v>25934</v>
      </c>
      <c r="C6129" s="947" t="s">
        <v>5</v>
      </c>
      <c r="D6129" s="948">
        <v>150.37</v>
      </c>
    </row>
    <row r="6130" spans="1:4" x14ac:dyDescent="0.25">
      <c r="A6130" s="947">
        <v>92379</v>
      </c>
      <c r="B6130" s="945" t="s">
        <v>25955</v>
      </c>
      <c r="C6130" s="947" t="s">
        <v>5</v>
      </c>
      <c r="D6130" s="948">
        <v>155.16</v>
      </c>
    </row>
    <row r="6131" spans="1:4" x14ac:dyDescent="0.25">
      <c r="A6131" s="947">
        <v>95696</v>
      </c>
      <c r="B6131" s="945" t="s">
        <v>26094</v>
      </c>
      <c r="C6131" s="947" t="s">
        <v>5</v>
      </c>
      <c r="D6131" s="948">
        <v>53.11</v>
      </c>
    </row>
    <row r="6132" spans="1:4" x14ac:dyDescent="0.25">
      <c r="A6132" s="947">
        <v>92335</v>
      </c>
      <c r="B6132" s="945" t="s">
        <v>25826</v>
      </c>
      <c r="C6132" s="947" t="s">
        <v>4</v>
      </c>
      <c r="D6132" s="948">
        <v>100.98</v>
      </c>
    </row>
    <row r="6133" spans="1:4" x14ac:dyDescent="0.25">
      <c r="A6133" s="947">
        <v>92336</v>
      </c>
      <c r="B6133" s="945" t="s">
        <v>25827</v>
      </c>
      <c r="C6133" s="947" t="s">
        <v>4</v>
      </c>
      <c r="D6133" s="948">
        <v>123.73</v>
      </c>
    </row>
    <row r="6134" spans="1:4" x14ac:dyDescent="0.25">
      <c r="A6134" s="947">
        <v>92337</v>
      </c>
      <c r="B6134" s="945" t="s">
        <v>25828</v>
      </c>
      <c r="C6134" s="947" t="s">
        <v>4</v>
      </c>
      <c r="D6134" s="948">
        <v>162.01</v>
      </c>
    </row>
    <row r="6135" spans="1:4" x14ac:dyDescent="0.25">
      <c r="A6135" s="947">
        <v>92687</v>
      </c>
      <c r="B6135" s="945" t="s">
        <v>25853</v>
      </c>
      <c r="C6135" s="947" t="s">
        <v>4</v>
      </c>
      <c r="D6135" s="948">
        <v>32.71</v>
      </c>
    </row>
    <row r="6136" spans="1:4" x14ac:dyDescent="0.25">
      <c r="A6136" s="947">
        <v>92688</v>
      </c>
      <c r="B6136" s="945" t="s">
        <v>25854</v>
      </c>
      <c r="C6136" s="947" t="s">
        <v>4</v>
      </c>
      <c r="D6136" s="948">
        <v>46.73</v>
      </c>
    </row>
    <row r="6137" spans="1:4" x14ac:dyDescent="0.25">
      <c r="A6137" s="947">
        <v>97536</v>
      </c>
      <c r="B6137" s="945" t="s">
        <v>25866</v>
      </c>
      <c r="C6137" s="947" t="s">
        <v>4</v>
      </c>
      <c r="D6137" s="948">
        <v>72.239999999999995</v>
      </c>
    </row>
    <row r="6138" spans="1:4" x14ac:dyDescent="0.25">
      <c r="A6138" s="947">
        <v>97535</v>
      </c>
      <c r="B6138" s="945" t="s">
        <v>25865</v>
      </c>
      <c r="C6138" s="947" t="s">
        <v>4</v>
      </c>
      <c r="D6138" s="948">
        <v>56.99</v>
      </c>
    </row>
    <row r="6139" spans="1:4" x14ac:dyDescent="0.25">
      <c r="A6139" s="947">
        <v>92652</v>
      </c>
      <c r="B6139" s="945" t="s">
        <v>25848</v>
      </c>
      <c r="C6139" s="947" t="s">
        <v>4</v>
      </c>
      <c r="D6139" s="948">
        <v>68.239999999999995</v>
      </c>
    </row>
    <row r="6140" spans="1:4" x14ac:dyDescent="0.25">
      <c r="A6140" s="947">
        <v>92653</v>
      </c>
      <c r="B6140" s="945" t="s">
        <v>25849</v>
      </c>
      <c r="C6140" s="947" t="s">
        <v>4</v>
      </c>
      <c r="D6140" s="948">
        <v>77.400000000000006</v>
      </c>
    </row>
    <row r="6141" spans="1:4" x14ac:dyDescent="0.25">
      <c r="A6141" s="947">
        <v>92654</v>
      </c>
      <c r="B6141" s="945" t="s">
        <v>25850</v>
      </c>
      <c r="C6141" s="947" t="s">
        <v>4</v>
      </c>
      <c r="D6141" s="948">
        <v>104.24</v>
      </c>
    </row>
    <row r="6142" spans="1:4" x14ac:dyDescent="0.25">
      <c r="A6142" s="947">
        <v>92655</v>
      </c>
      <c r="B6142" s="945" t="s">
        <v>25851</v>
      </c>
      <c r="C6142" s="947" t="s">
        <v>4</v>
      </c>
      <c r="D6142" s="948">
        <v>126.39</v>
      </c>
    </row>
    <row r="6143" spans="1:4" x14ac:dyDescent="0.25">
      <c r="A6143" s="947">
        <v>92656</v>
      </c>
      <c r="B6143" s="945" t="s">
        <v>25852</v>
      </c>
      <c r="C6143" s="947" t="s">
        <v>4</v>
      </c>
      <c r="D6143" s="948">
        <v>164.06</v>
      </c>
    </row>
    <row r="6144" spans="1:4" x14ac:dyDescent="0.25">
      <c r="A6144" s="947">
        <v>101918</v>
      </c>
      <c r="B6144" s="945" t="s">
        <v>25876</v>
      </c>
      <c r="C6144" s="947" t="s">
        <v>4</v>
      </c>
      <c r="D6144" s="948">
        <v>233.04</v>
      </c>
    </row>
    <row r="6145" spans="1:4" x14ac:dyDescent="0.25">
      <c r="A6145" s="947">
        <v>101927</v>
      </c>
      <c r="B6145" s="945" t="s">
        <v>25885</v>
      </c>
      <c r="C6145" s="947" t="s">
        <v>4</v>
      </c>
      <c r="D6145" s="948">
        <v>212.36</v>
      </c>
    </row>
    <row r="6146" spans="1:4" x14ac:dyDescent="0.25">
      <c r="A6146" s="947">
        <v>97498</v>
      </c>
      <c r="B6146" s="945" t="s">
        <v>25864</v>
      </c>
      <c r="C6146" s="947" t="s">
        <v>4</v>
      </c>
      <c r="D6146" s="948">
        <v>50.35</v>
      </c>
    </row>
    <row r="6147" spans="1:4" x14ac:dyDescent="0.25">
      <c r="A6147" s="947">
        <v>92364</v>
      </c>
      <c r="B6147" s="945" t="s">
        <v>25838</v>
      </c>
      <c r="C6147" s="947" t="s">
        <v>4</v>
      </c>
      <c r="D6147" s="948">
        <v>61.61</v>
      </c>
    </row>
    <row r="6148" spans="1:4" x14ac:dyDescent="0.25">
      <c r="A6148" s="947">
        <v>92365</v>
      </c>
      <c r="B6148" s="945" t="s">
        <v>25839</v>
      </c>
      <c r="C6148" s="947" t="s">
        <v>4</v>
      </c>
      <c r="D6148" s="948">
        <v>70.709999999999994</v>
      </c>
    </row>
    <row r="6149" spans="1:4" x14ac:dyDescent="0.25">
      <c r="A6149" s="947">
        <v>92341</v>
      </c>
      <c r="B6149" s="945" t="s">
        <v>25831</v>
      </c>
      <c r="C6149" s="947" t="s">
        <v>4</v>
      </c>
      <c r="D6149" s="948">
        <v>115.52</v>
      </c>
    </row>
    <row r="6150" spans="1:4" x14ac:dyDescent="0.25">
      <c r="A6150" s="947">
        <v>92366</v>
      </c>
      <c r="B6150" s="945" t="s">
        <v>25840</v>
      </c>
      <c r="C6150" s="947" t="s">
        <v>4</v>
      </c>
      <c r="D6150" s="948">
        <v>97.53</v>
      </c>
    </row>
    <row r="6151" spans="1:4" x14ac:dyDescent="0.25">
      <c r="A6151" s="947">
        <v>92342</v>
      </c>
      <c r="B6151" s="945" t="s">
        <v>25832</v>
      </c>
      <c r="C6151" s="947" t="s">
        <v>4</v>
      </c>
      <c r="D6151" s="948">
        <v>138.36000000000001</v>
      </c>
    </row>
    <row r="6152" spans="1:4" x14ac:dyDescent="0.25">
      <c r="A6152" s="947">
        <v>92367</v>
      </c>
      <c r="B6152" s="945" t="s">
        <v>25841</v>
      </c>
      <c r="C6152" s="947" t="s">
        <v>4</v>
      </c>
      <c r="D6152" s="948">
        <v>119.55</v>
      </c>
    </row>
    <row r="6153" spans="1:4" x14ac:dyDescent="0.25">
      <c r="A6153" s="947">
        <v>92343</v>
      </c>
      <c r="B6153" s="945" t="s">
        <v>25833</v>
      </c>
      <c r="C6153" s="947" t="s">
        <v>4</v>
      </c>
      <c r="D6153" s="948">
        <v>176.78</v>
      </c>
    </row>
    <row r="6154" spans="1:4" x14ac:dyDescent="0.25">
      <c r="A6154" s="947">
        <v>92368</v>
      </c>
      <c r="B6154" s="945" t="s">
        <v>25842</v>
      </c>
      <c r="C6154" s="947" t="s">
        <v>4</v>
      </c>
      <c r="D6154" s="948">
        <v>157.22999999999999</v>
      </c>
    </row>
    <row r="6155" spans="1:4" x14ac:dyDescent="0.25">
      <c r="A6155" s="947">
        <v>92689</v>
      </c>
      <c r="B6155" s="945" t="s">
        <v>25855</v>
      </c>
      <c r="C6155" s="947" t="s">
        <v>4</v>
      </c>
      <c r="D6155" s="948">
        <v>54.89</v>
      </c>
    </row>
    <row r="6156" spans="1:4" x14ac:dyDescent="0.25">
      <c r="A6156" s="947">
        <v>92690</v>
      </c>
      <c r="B6156" s="945" t="s">
        <v>25856</v>
      </c>
      <c r="C6156" s="947" t="s">
        <v>4</v>
      </c>
      <c r="D6156" s="948">
        <v>79.48</v>
      </c>
    </row>
    <row r="6157" spans="1:4" x14ac:dyDescent="0.25">
      <c r="A6157" s="947">
        <v>92691</v>
      </c>
      <c r="B6157" s="945" t="s">
        <v>25857</v>
      </c>
      <c r="C6157" s="947" t="s">
        <v>4</v>
      </c>
      <c r="D6157" s="948">
        <v>107.88</v>
      </c>
    </row>
    <row r="6158" spans="1:4" x14ac:dyDescent="0.25">
      <c r="A6158" s="947">
        <v>92359</v>
      </c>
      <c r="B6158" s="945" t="s">
        <v>25834</v>
      </c>
      <c r="C6158" s="947" t="s">
        <v>4</v>
      </c>
      <c r="D6158" s="948">
        <v>70</v>
      </c>
    </row>
    <row r="6159" spans="1:4" x14ac:dyDescent="0.25">
      <c r="A6159" s="947">
        <v>92645</v>
      </c>
      <c r="B6159" s="945" t="s">
        <v>25843</v>
      </c>
      <c r="C6159" s="947" t="s">
        <v>4</v>
      </c>
      <c r="D6159" s="948">
        <v>75.7</v>
      </c>
    </row>
    <row r="6160" spans="1:4" x14ac:dyDescent="0.25">
      <c r="A6160" s="947">
        <v>92360</v>
      </c>
      <c r="B6160" s="945" t="s">
        <v>25835</v>
      </c>
      <c r="C6160" s="947" t="s">
        <v>4</v>
      </c>
      <c r="D6160" s="948">
        <v>93.46</v>
      </c>
    </row>
    <row r="6161" spans="1:4" x14ac:dyDescent="0.25">
      <c r="A6161" s="947">
        <v>92646</v>
      </c>
      <c r="B6161" s="945" t="s">
        <v>25844</v>
      </c>
      <c r="C6161" s="947" t="s">
        <v>4</v>
      </c>
      <c r="D6161" s="948">
        <v>99.18</v>
      </c>
    </row>
    <row r="6162" spans="1:4" x14ac:dyDescent="0.25">
      <c r="A6162" s="947">
        <v>95697</v>
      </c>
      <c r="B6162" s="945" t="s">
        <v>25859</v>
      </c>
      <c r="C6162" s="947" t="s">
        <v>4</v>
      </c>
      <c r="D6162" s="948">
        <v>103.03</v>
      </c>
    </row>
    <row r="6163" spans="1:4" x14ac:dyDescent="0.25">
      <c r="A6163" s="947">
        <v>92648</v>
      </c>
      <c r="B6163" s="945" t="s">
        <v>25845</v>
      </c>
      <c r="C6163" s="947" t="s">
        <v>4</v>
      </c>
      <c r="D6163" s="948">
        <v>108.74</v>
      </c>
    </row>
    <row r="6164" spans="1:4" x14ac:dyDescent="0.25">
      <c r="A6164" s="947">
        <v>92338</v>
      </c>
      <c r="B6164" s="945" t="s">
        <v>25829</v>
      </c>
      <c r="C6164" s="947" t="s">
        <v>4</v>
      </c>
      <c r="D6164" s="948">
        <v>158.36000000000001</v>
      </c>
    </row>
    <row r="6165" spans="1:4" x14ac:dyDescent="0.25">
      <c r="A6165" s="947">
        <v>92361</v>
      </c>
      <c r="B6165" s="945" t="s">
        <v>25836</v>
      </c>
      <c r="C6165" s="947" t="s">
        <v>4</v>
      </c>
      <c r="D6165" s="948">
        <v>126.64</v>
      </c>
    </row>
    <row r="6166" spans="1:4" x14ac:dyDescent="0.25">
      <c r="A6166" s="947">
        <v>92649</v>
      </c>
      <c r="B6166" s="945" t="s">
        <v>25846</v>
      </c>
      <c r="C6166" s="947" t="s">
        <v>4</v>
      </c>
      <c r="D6166" s="948">
        <v>132.35</v>
      </c>
    </row>
    <row r="6167" spans="1:4" x14ac:dyDescent="0.25">
      <c r="A6167" s="947">
        <v>92339</v>
      </c>
      <c r="B6167" s="945" t="s">
        <v>25830</v>
      </c>
      <c r="C6167" s="947" t="s">
        <v>4</v>
      </c>
      <c r="D6167" s="948">
        <v>234.52</v>
      </c>
    </row>
    <row r="6168" spans="1:4" x14ac:dyDescent="0.25">
      <c r="A6168" s="947">
        <v>92362</v>
      </c>
      <c r="B6168" s="945" t="s">
        <v>25837</v>
      </c>
      <c r="C6168" s="947" t="s">
        <v>4</v>
      </c>
      <c r="D6168" s="948">
        <v>201.55</v>
      </c>
    </row>
    <row r="6169" spans="1:4" x14ac:dyDescent="0.25">
      <c r="A6169" s="947">
        <v>92650</v>
      </c>
      <c r="B6169" s="945" t="s">
        <v>25847</v>
      </c>
      <c r="C6169" s="947" t="s">
        <v>4</v>
      </c>
      <c r="D6169" s="948">
        <v>207.25</v>
      </c>
    </row>
    <row r="6170" spans="1:4" x14ac:dyDescent="0.25">
      <c r="A6170" s="947">
        <v>97439</v>
      </c>
      <c r="B6170" s="945" t="s">
        <v>26114</v>
      </c>
      <c r="C6170" s="947" t="s">
        <v>5</v>
      </c>
      <c r="D6170" s="948">
        <v>145.9</v>
      </c>
    </row>
    <row r="6171" spans="1:4" x14ac:dyDescent="0.25">
      <c r="A6171" s="947">
        <v>97440</v>
      </c>
      <c r="B6171" s="945" t="s">
        <v>26115</v>
      </c>
      <c r="C6171" s="947" t="s">
        <v>5</v>
      </c>
      <c r="D6171" s="948">
        <v>174.14</v>
      </c>
    </row>
    <row r="6172" spans="1:4" x14ac:dyDescent="0.25">
      <c r="A6172" s="947">
        <v>97442</v>
      </c>
      <c r="B6172" s="945" t="s">
        <v>26116</v>
      </c>
      <c r="C6172" s="947" t="s">
        <v>5</v>
      </c>
      <c r="D6172" s="948">
        <v>192.83</v>
      </c>
    </row>
    <row r="6173" spans="1:4" x14ac:dyDescent="0.25">
      <c r="A6173" s="947">
        <v>97552</v>
      </c>
      <c r="B6173" s="945" t="s">
        <v>26205</v>
      </c>
      <c r="C6173" s="947" t="s">
        <v>5</v>
      </c>
      <c r="D6173" s="948">
        <v>63.17</v>
      </c>
    </row>
    <row r="6174" spans="1:4" x14ac:dyDescent="0.25">
      <c r="A6174" s="947">
        <v>97553</v>
      </c>
      <c r="B6174" s="945" t="s">
        <v>26206</v>
      </c>
      <c r="C6174" s="947" t="s">
        <v>5</v>
      </c>
      <c r="D6174" s="948">
        <v>92.45</v>
      </c>
    </row>
    <row r="6175" spans="1:4" x14ac:dyDescent="0.25">
      <c r="A6175" s="947">
        <v>97554</v>
      </c>
      <c r="B6175" s="945" t="s">
        <v>26207</v>
      </c>
      <c r="C6175" s="947" t="s">
        <v>5</v>
      </c>
      <c r="D6175" s="948">
        <v>162.01</v>
      </c>
    </row>
    <row r="6176" spans="1:4" x14ac:dyDescent="0.25">
      <c r="A6176" s="947">
        <v>97491</v>
      </c>
      <c r="B6176" s="945" t="s">
        <v>26156</v>
      </c>
      <c r="C6176" s="947" t="s">
        <v>5</v>
      </c>
      <c r="D6176" s="948">
        <v>109.06</v>
      </c>
    </row>
    <row r="6177" spans="1:4" x14ac:dyDescent="0.25">
      <c r="A6177" s="947">
        <v>97529</v>
      </c>
      <c r="B6177" s="945" t="s">
        <v>26187</v>
      </c>
      <c r="C6177" s="947" t="s">
        <v>5</v>
      </c>
      <c r="D6177" s="948">
        <v>101.43</v>
      </c>
    </row>
    <row r="6178" spans="1:4" x14ac:dyDescent="0.25">
      <c r="A6178" s="947">
        <v>97492</v>
      </c>
      <c r="B6178" s="945" t="s">
        <v>26157</v>
      </c>
      <c r="C6178" s="947" t="s">
        <v>5</v>
      </c>
      <c r="D6178" s="948">
        <v>158.74</v>
      </c>
    </row>
    <row r="6179" spans="1:4" x14ac:dyDescent="0.25">
      <c r="A6179" s="947">
        <v>97530</v>
      </c>
      <c r="B6179" s="945" t="s">
        <v>26188</v>
      </c>
      <c r="C6179" s="947" t="s">
        <v>5</v>
      </c>
      <c r="D6179" s="948">
        <v>145.05000000000001</v>
      </c>
    </row>
    <row r="6180" spans="1:4" x14ac:dyDescent="0.25">
      <c r="A6180" s="947">
        <v>97493</v>
      </c>
      <c r="B6180" s="945" t="s">
        <v>26158</v>
      </c>
      <c r="C6180" s="947" t="s">
        <v>5</v>
      </c>
      <c r="D6180" s="948">
        <v>204.36</v>
      </c>
    </row>
    <row r="6181" spans="1:4" x14ac:dyDescent="0.25">
      <c r="A6181" s="947">
        <v>97531</v>
      </c>
      <c r="B6181" s="945" t="s">
        <v>26189</v>
      </c>
      <c r="C6181" s="947" t="s">
        <v>5</v>
      </c>
      <c r="D6181" s="948">
        <v>183.93</v>
      </c>
    </row>
    <row r="6182" spans="1:4" x14ac:dyDescent="0.25">
      <c r="A6182" s="947">
        <v>97458</v>
      </c>
      <c r="B6182" s="945" t="s">
        <v>26129</v>
      </c>
      <c r="C6182" s="947" t="s">
        <v>5</v>
      </c>
      <c r="D6182" s="948">
        <v>361.84</v>
      </c>
    </row>
    <row r="6183" spans="1:4" x14ac:dyDescent="0.25">
      <c r="A6183" s="947">
        <v>97494</v>
      </c>
      <c r="B6183" s="945" t="s">
        <v>26159</v>
      </c>
      <c r="C6183" s="947" t="s">
        <v>5</v>
      </c>
      <c r="D6183" s="948">
        <v>313.69</v>
      </c>
    </row>
    <row r="6184" spans="1:4" x14ac:dyDescent="0.25">
      <c r="A6184" s="947">
        <v>97532</v>
      </c>
      <c r="B6184" s="945" t="s">
        <v>26190</v>
      </c>
      <c r="C6184" s="947" t="s">
        <v>5</v>
      </c>
      <c r="D6184" s="948">
        <v>284.93</v>
      </c>
    </row>
    <row r="6185" spans="1:4" x14ac:dyDescent="0.25">
      <c r="A6185" s="947">
        <v>97459</v>
      </c>
      <c r="B6185" s="945" t="s">
        <v>26130</v>
      </c>
      <c r="C6185" s="947" t="s">
        <v>5</v>
      </c>
      <c r="D6185" s="948">
        <v>607.32000000000005</v>
      </c>
    </row>
    <row r="6186" spans="1:4" x14ac:dyDescent="0.25">
      <c r="A6186" s="947">
        <v>97495</v>
      </c>
      <c r="B6186" s="945" t="s">
        <v>26160</v>
      </c>
      <c r="C6186" s="947" t="s">
        <v>5</v>
      </c>
      <c r="D6186" s="948">
        <v>567.39</v>
      </c>
    </row>
    <row r="6187" spans="1:4" x14ac:dyDescent="0.25">
      <c r="A6187" s="947">
        <v>97533</v>
      </c>
      <c r="B6187" s="945" t="s">
        <v>26191</v>
      </c>
      <c r="C6187" s="947" t="s">
        <v>5</v>
      </c>
      <c r="D6187" s="948">
        <v>532.02</v>
      </c>
    </row>
    <row r="6188" spans="1:4" x14ac:dyDescent="0.25">
      <c r="A6188" s="947">
        <v>97460</v>
      </c>
      <c r="B6188" s="945" t="s">
        <v>26131</v>
      </c>
      <c r="C6188" s="947" t="s">
        <v>5</v>
      </c>
      <c r="D6188" s="948">
        <v>922.57</v>
      </c>
    </row>
    <row r="6189" spans="1:4" x14ac:dyDescent="0.25">
      <c r="A6189" s="947">
        <v>97496</v>
      </c>
      <c r="B6189" s="945" t="s">
        <v>26161</v>
      </c>
      <c r="C6189" s="947" t="s">
        <v>5</v>
      </c>
      <c r="D6189" s="948">
        <v>890.85</v>
      </c>
    </row>
    <row r="6190" spans="1:4" x14ac:dyDescent="0.25">
      <c r="A6190" s="947">
        <v>97534</v>
      </c>
      <c r="B6190" s="945" t="s">
        <v>26192</v>
      </c>
      <c r="C6190" s="947" t="s">
        <v>5</v>
      </c>
      <c r="D6190" s="948">
        <v>836.67</v>
      </c>
    </row>
    <row r="6191" spans="1:4" x14ac:dyDescent="0.25">
      <c r="A6191" s="947">
        <v>101926</v>
      </c>
      <c r="B6191" s="945" t="s">
        <v>25884</v>
      </c>
      <c r="C6191" s="947" t="s">
        <v>5</v>
      </c>
      <c r="D6191" s="948">
        <v>463.59</v>
      </c>
    </row>
    <row r="6192" spans="1:4" x14ac:dyDescent="0.25">
      <c r="A6192" s="947">
        <v>101935</v>
      </c>
      <c r="B6192" s="945" t="s">
        <v>25893</v>
      </c>
      <c r="C6192" s="947" t="s">
        <v>5</v>
      </c>
      <c r="D6192" s="948">
        <v>479.44</v>
      </c>
    </row>
    <row r="6193" spans="1:4" x14ac:dyDescent="0.25">
      <c r="A6193" s="947">
        <v>92704</v>
      </c>
      <c r="B6193" s="945" t="s">
        <v>26022</v>
      </c>
      <c r="C6193" s="947" t="s">
        <v>5</v>
      </c>
      <c r="D6193" s="948">
        <v>34.479999999999997</v>
      </c>
    </row>
    <row r="6194" spans="1:4" x14ac:dyDescent="0.25">
      <c r="A6194" s="947">
        <v>92705</v>
      </c>
      <c r="B6194" s="945" t="s">
        <v>26023</v>
      </c>
      <c r="C6194" s="947" t="s">
        <v>5</v>
      </c>
      <c r="D6194" s="948">
        <v>55.92</v>
      </c>
    </row>
    <row r="6195" spans="1:4" x14ac:dyDescent="0.25">
      <c r="A6195" s="947">
        <v>92706</v>
      </c>
      <c r="B6195" s="945" t="s">
        <v>26024</v>
      </c>
      <c r="C6195" s="947" t="s">
        <v>5</v>
      </c>
      <c r="D6195" s="948">
        <v>90.59</v>
      </c>
    </row>
    <row r="6196" spans="1:4" x14ac:dyDescent="0.25">
      <c r="A6196" s="947">
        <v>92637</v>
      </c>
      <c r="B6196" s="945" t="s">
        <v>25970</v>
      </c>
      <c r="C6196" s="947" t="s">
        <v>5</v>
      </c>
      <c r="D6196" s="948">
        <v>91.61</v>
      </c>
    </row>
    <row r="6197" spans="1:4" x14ac:dyDescent="0.25">
      <c r="A6197" s="947">
        <v>92681</v>
      </c>
      <c r="B6197" s="945" t="s">
        <v>26002</v>
      </c>
      <c r="C6197" s="947" t="s">
        <v>5</v>
      </c>
      <c r="D6197" s="948">
        <v>65.7</v>
      </c>
    </row>
    <row r="6198" spans="1:4" x14ac:dyDescent="0.25">
      <c r="A6198" s="947">
        <v>92638</v>
      </c>
      <c r="B6198" s="945" t="s">
        <v>25971</v>
      </c>
      <c r="C6198" s="947" t="s">
        <v>5</v>
      </c>
      <c r="D6198" s="948">
        <v>110.41</v>
      </c>
    </row>
    <row r="6199" spans="1:4" x14ac:dyDescent="0.25">
      <c r="A6199" s="947">
        <v>92682</v>
      </c>
      <c r="B6199" s="945" t="s">
        <v>26003</v>
      </c>
      <c r="C6199" s="947" t="s">
        <v>5</v>
      </c>
      <c r="D6199" s="948">
        <v>80.930000000000007</v>
      </c>
    </row>
    <row r="6200" spans="1:4" x14ac:dyDescent="0.25">
      <c r="A6200" s="947">
        <v>92639</v>
      </c>
      <c r="B6200" s="945" t="s">
        <v>25972</v>
      </c>
      <c r="C6200" s="947" t="s">
        <v>5</v>
      </c>
      <c r="D6200" s="948">
        <v>127.05</v>
      </c>
    </row>
    <row r="6201" spans="1:4" x14ac:dyDescent="0.25">
      <c r="A6201" s="947">
        <v>92683</v>
      </c>
      <c r="B6201" s="945" t="s">
        <v>26004</v>
      </c>
      <c r="C6201" s="947" t="s">
        <v>5</v>
      </c>
      <c r="D6201" s="948">
        <v>93.62</v>
      </c>
    </row>
    <row r="6202" spans="1:4" x14ac:dyDescent="0.25">
      <c r="A6202" s="947">
        <v>92640</v>
      </c>
      <c r="B6202" s="945" t="s">
        <v>25973</v>
      </c>
      <c r="C6202" s="947" t="s">
        <v>5</v>
      </c>
      <c r="D6202" s="948">
        <v>162.97</v>
      </c>
    </row>
    <row r="6203" spans="1:4" x14ac:dyDescent="0.25">
      <c r="A6203" s="947">
        <v>92684</v>
      </c>
      <c r="B6203" s="945" t="s">
        <v>26005</v>
      </c>
      <c r="C6203" s="947" t="s">
        <v>5</v>
      </c>
      <c r="D6203" s="948">
        <v>124.46</v>
      </c>
    </row>
    <row r="6204" spans="1:4" x14ac:dyDescent="0.25">
      <c r="A6204" s="947">
        <v>92642</v>
      </c>
      <c r="B6204" s="945" t="s">
        <v>25974</v>
      </c>
      <c r="C6204" s="947" t="s">
        <v>5</v>
      </c>
      <c r="D6204" s="948">
        <v>242.34</v>
      </c>
    </row>
    <row r="6205" spans="1:4" x14ac:dyDescent="0.25">
      <c r="A6205" s="947">
        <v>92685</v>
      </c>
      <c r="B6205" s="945" t="s">
        <v>26006</v>
      </c>
      <c r="C6205" s="947" t="s">
        <v>5</v>
      </c>
      <c r="D6205" s="948">
        <v>196.25</v>
      </c>
    </row>
    <row r="6206" spans="1:4" x14ac:dyDescent="0.25">
      <c r="A6206" s="947">
        <v>92644</v>
      </c>
      <c r="B6206" s="945" t="s">
        <v>25975</v>
      </c>
      <c r="C6206" s="947" t="s">
        <v>5</v>
      </c>
      <c r="D6206" s="948">
        <v>302.91000000000003</v>
      </c>
    </row>
    <row r="6207" spans="1:4" x14ac:dyDescent="0.25">
      <c r="A6207" s="947">
        <v>92686</v>
      </c>
      <c r="B6207" s="945" t="s">
        <v>26007</v>
      </c>
      <c r="C6207" s="947" t="s">
        <v>5</v>
      </c>
      <c r="D6207" s="948">
        <v>249.16</v>
      </c>
    </row>
    <row r="6208" spans="1:4" x14ac:dyDescent="0.25">
      <c r="A6208" s="947">
        <v>92356</v>
      </c>
      <c r="B6208" s="945" t="s">
        <v>25942</v>
      </c>
      <c r="C6208" s="947" t="s">
        <v>5</v>
      </c>
      <c r="D6208" s="948">
        <v>163.16999999999999</v>
      </c>
    </row>
    <row r="6209" spans="1:4" x14ac:dyDescent="0.25">
      <c r="A6209" s="947">
        <v>92357</v>
      </c>
      <c r="B6209" s="945" t="s">
        <v>25943</v>
      </c>
      <c r="C6209" s="947" t="s">
        <v>5</v>
      </c>
      <c r="D6209" s="948">
        <v>237.68</v>
      </c>
    </row>
    <row r="6210" spans="1:4" x14ac:dyDescent="0.25">
      <c r="A6210" s="947">
        <v>92358</v>
      </c>
      <c r="B6210" s="945" t="s">
        <v>25944</v>
      </c>
      <c r="C6210" s="947" t="s">
        <v>5</v>
      </c>
      <c r="D6210" s="948">
        <v>293.33999999999997</v>
      </c>
    </row>
    <row r="6211" spans="1:4" x14ac:dyDescent="0.25">
      <c r="A6211" s="947">
        <v>101919</v>
      </c>
      <c r="B6211" s="945" t="s">
        <v>25877</v>
      </c>
      <c r="C6211" s="947" t="s">
        <v>5</v>
      </c>
      <c r="D6211" s="948">
        <v>467.59</v>
      </c>
    </row>
    <row r="6212" spans="1:4" x14ac:dyDescent="0.25">
      <c r="A6212" s="947">
        <v>101928</v>
      </c>
      <c r="B6212" s="945" t="s">
        <v>25886</v>
      </c>
      <c r="C6212" s="947" t="s">
        <v>5</v>
      </c>
      <c r="D6212" s="948">
        <v>475.51</v>
      </c>
    </row>
    <row r="6213" spans="1:4" x14ac:dyDescent="0.25">
      <c r="A6213" s="947">
        <v>92904</v>
      </c>
      <c r="B6213" s="945" t="s">
        <v>26040</v>
      </c>
      <c r="C6213" s="947" t="s">
        <v>5</v>
      </c>
      <c r="D6213" s="948">
        <v>39.130000000000003</v>
      </c>
    </row>
    <row r="6214" spans="1:4" x14ac:dyDescent="0.25">
      <c r="A6214" s="947">
        <v>92905</v>
      </c>
      <c r="B6214" s="945" t="s">
        <v>26041</v>
      </c>
      <c r="C6214" s="947" t="s">
        <v>5</v>
      </c>
      <c r="D6214" s="948">
        <v>56.49</v>
      </c>
    </row>
    <row r="6215" spans="1:4" x14ac:dyDescent="0.25">
      <c r="A6215" s="947">
        <v>92906</v>
      </c>
      <c r="B6215" s="945" t="s">
        <v>26042</v>
      </c>
      <c r="C6215" s="947" t="s">
        <v>5</v>
      </c>
      <c r="D6215" s="948">
        <v>70.39</v>
      </c>
    </row>
    <row r="6216" spans="1:4" x14ac:dyDescent="0.25">
      <c r="A6216" s="947">
        <v>92898</v>
      </c>
      <c r="B6216" s="945" t="s">
        <v>26034</v>
      </c>
      <c r="C6216" s="947" t="s">
        <v>5</v>
      </c>
      <c r="D6216" s="948">
        <v>58.01</v>
      </c>
    </row>
    <row r="6217" spans="1:4" x14ac:dyDescent="0.25">
      <c r="A6217" s="947">
        <v>92899</v>
      </c>
      <c r="B6217" s="945" t="s">
        <v>26035</v>
      </c>
      <c r="C6217" s="947" t="s">
        <v>5</v>
      </c>
      <c r="D6217" s="948">
        <v>84.28</v>
      </c>
    </row>
    <row r="6218" spans="1:4" x14ac:dyDescent="0.25">
      <c r="A6218" s="947">
        <v>92900</v>
      </c>
      <c r="B6218" s="945" t="s">
        <v>26036</v>
      </c>
      <c r="C6218" s="947" t="s">
        <v>5</v>
      </c>
      <c r="D6218" s="948">
        <v>100.84</v>
      </c>
    </row>
    <row r="6219" spans="1:4" x14ac:dyDescent="0.25">
      <c r="A6219" s="947">
        <v>92901</v>
      </c>
      <c r="B6219" s="945" t="s">
        <v>26037</v>
      </c>
      <c r="C6219" s="947" t="s">
        <v>5</v>
      </c>
      <c r="D6219" s="948">
        <v>139.05000000000001</v>
      </c>
    </row>
    <row r="6220" spans="1:4" x14ac:dyDescent="0.25">
      <c r="A6220" s="947">
        <v>92902</v>
      </c>
      <c r="B6220" s="945" t="s">
        <v>26038</v>
      </c>
      <c r="C6220" s="947" t="s">
        <v>5</v>
      </c>
      <c r="D6220" s="948">
        <v>216.06</v>
      </c>
    </row>
    <row r="6221" spans="1:4" x14ac:dyDescent="0.25">
      <c r="A6221" s="947">
        <v>92903</v>
      </c>
      <c r="B6221" s="945" t="s">
        <v>26039</v>
      </c>
      <c r="C6221" s="947" t="s">
        <v>5</v>
      </c>
      <c r="D6221" s="948">
        <v>322.04000000000002</v>
      </c>
    </row>
    <row r="6222" spans="1:4" x14ac:dyDescent="0.25">
      <c r="A6222" s="947">
        <v>92892</v>
      </c>
      <c r="B6222" s="945" t="s">
        <v>26028</v>
      </c>
      <c r="C6222" s="947" t="s">
        <v>5</v>
      </c>
      <c r="D6222" s="948">
        <v>70.94</v>
      </c>
    </row>
    <row r="6223" spans="1:4" x14ac:dyDescent="0.25">
      <c r="A6223" s="947">
        <v>92893</v>
      </c>
      <c r="B6223" s="945" t="s">
        <v>26029</v>
      </c>
      <c r="C6223" s="947" t="s">
        <v>5</v>
      </c>
      <c r="D6223" s="948">
        <v>98.99</v>
      </c>
    </row>
    <row r="6224" spans="1:4" x14ac:dyDescent="0.25">
      <c r="A6224" s="947">
        <v>92894</v>
      </c>
      <c r="B6224" s="945" t="s">
        <v>26030</v>
      </c>
      <c r="C6224" s="947" t="s">
        <v>5</v>
      </c>
      <c r="D6224" s="948">
        <v>117.6</v>
      </c>
    </row>
    <row r="6225" spans="1:4" x14ac:dyDescent="0.25">
      <c r="A6225" s="947">
        <v>92889</v>
      </c>
      <c r="B6225" s="945" t="s">
        <v>26025</v>
      </c>
      <c r="C6225" s="947" t="s">
        <v>5</v>
      </c>
      <c r="D6225" s="948">
        <v>158.41</v>
      </c>
    </row>
    <row r="6226" spans="1:4" x14ac:dyDescent="0.25">
      <c r="A6226" s="947">
        <v>92895</v>
      </c>
      <c r="B6226" s="945" t="s">
        <v>26031</v>
      </c>
      <c r="C6226" s="947" t="s">
        <v>5</v>
      </c>
      <c r="D6226" s="948">
        <v>158.34</v>
      </c>
    </row>
    <row r="6227" spans="1:4" x14ac:dyDescent="0.25">
      <c r="A6227" s="947">
        <v>92890</v>
      </c>
      <c r="B6227" s="945" t="s">
        <v>26026</v>
      </c>
      <c r="C6227" s="947" t="s">
        <v>5</v>
      </c>
      <c r="D6227" s="948">
        <v>236.84</v>
      </c>
    </row>
    <row r="6228" spans="1:4" x14ac:dyDescent="0.25">
      <c r="A6228" s="947">
        <v>92896</v>
      </c>
      <c r="B6228" s="945" t="s">
        <v>26032</v>
      </c>
      <c r="C6228" s="947" t="s">
        <v>5</v>
      </c>
      <c r="D6228" s="948">
        <v>239.17</v>
      </c>
    </row>
    <row r="6229" spans="1:4" x14ac:dyDescent="0.25">
      <c r="A6229" s="947">
        <v>92891</v>
      </c>
      <c r="B6229" s="945" t="s">
        <v>26027</v>
      </c>
      <c r="C6229" s="947" t="s">
        <v>5</v>
      </c>
      <c r="D6229" s="948">
        <v>344.12</v>
      </c>
    </row>
    <row r="6230" spans="1:4" x14ac:dyDescent="0.25">
      <c r="A6230" s="947">
        <v>92897</v>
      </c>
      <c r="B6230" s="945" t="s">
        <v>26033</v>
      </c>
      <c r="C6230" s="947" t="s">
        <v>5</v>
      </c>
      <c r="D6230" s="948">
        <v>348.91</v>
      </c>
    </row>
    <row r="6231" spans="1:4" x14ac:dyDescent="0.25">
      <c r="A6231" s="947">
        <v>100822</v>
      </c>
      <c r="B6231" s="945" t="s">
        <v>52759</v>
      </c>
      <c r="C6231" s="947" t="s">
        <v>5</v>
      </c>
      <c r="D6231" s="948">
        <v>0</v>
      </c>
    </row>
    <row r="6232" spans="1:4" x14ac:dyDescent="0.25">
      <c r="A6232" s="947">
        <v>100823</v>
      </c>
      <c r="B6232" s="945" t="s">
        <v>52760</v>
      </c>
      <c r="C6232" s="947" t="s">
        <v>5</v>
      </c>
      <c r="D6232" s="948">
        <v>0</v>
      </c>
    </row>
    <row r="6233" spans="1:4" x14ac:dyDescent="0.25">
      <c r="A6233" s="947">
        <v>100824</v>
      </c>
      <c r="B6233" s="945" t="s">
        <v>52761</v>
      </c>
      <c r="C6233" s="947" t="s">
        <v>5</v>
      </c>
      <c r="D6233" s="948">
        <v>0</v>
      </c>
    </row>
    <row r="6234" spans="1:4" x14ac:dyDescent="0.25">
      <c r="A6234" s="947">
        <v>100825</v>
      </c>
      <c r="B6234" s="945" t="s">
        <v>52762</v>
      </c>
      <c r="C6234" s="947" t="s">
        <v>5</v>
      </c>
      <c r="D6234" s="948">
        <v>0</v>
      </c>
    </row>
    <row r="6235" spans="1:4" x14ac:dyDescent="0.25">
      <c r="A6235" s="947">
        <v>100819</v>
      </c>
      <c r="B6235" s="945" t="s">
        <v>52763</v>
      </c>
      <c r="C6235" s="947" t="s">
        <v>5</v>
      </c>
      <c r="D6235" s="948">
        <v>0</v>
      </c>
    </row>
    <row r="6236" spans="1:4" x14ac:dyDescent="0.25">
      <c r="A6236" s="947">
        <v>100820</v>
      </c>
      <c r="B6236" s="945" t="s">
        <v>52764</v>
      </c>
      <c r="C6236" s="947" t="s">
        <v>5</v>
      </c>
      <c r="D6236" s="948">
        <v>0</v>
      </c>
    </row>
    <row r="6237" spans="1:4" x14ac:dyDescent="0.25">
      <c r="A6237" s="947">
        <v>100821</v>
      </c>
      <c r="B6237" s="945" t="s">
        <v>52765</v>
      </c>
      <c r="C6237" s="947" t="s">
        <v>5</v>
      </c>
      <c r="D6237" s="948">
        <v>0</v>
      </c>
    </row>
    <row r="6238" spans="1:4" x14ac:dyDescent="0.25">
      <c r="A6238" s="947">
        <v>100818</v>
      </c>
      <c r="B6238" s="945" t="s">
        <v>51228</v>
      </c>
      <c r="C6238" s="947" t="s">
        <v>5</v>
      </c>
      <c r="D6238" s="948">
        <v>0</v>
      </c>
    </row>
    <row r="6239" spans="1:4" x14ac:dyDescent="0.25">
      <c r="A6239" s="947">
        <v>100846</v>
      </c>
      <c r="B6239" s="945" t="s">
        <v>51229</v>
      </c>
      <c r="C6239" s="947" t="s">
        <v>5</v>
      </c>
      <c r="D6239" s="948">
        <v>0</v>
      </c>
    </row>
    <row r="6240" spans="1:4" x14ac:dyDescent="0.25">
      <c r="A6240" s="947">
        <v>100834</v>
      </c>
      <c r="B6240" s="945" t="s">
        <v>51230</v>
      </c>
      <c r="C6240" s="947" t="s">
        <v>5</v>
      </c>
      <c r="D6240" s="948">
        <v>0</v>
      </c>
    </row>
    <row r="6241" spans="1:4" x14ac:dyDescent="0.25">
      <c r="A6241" s="947">
        <v>100835</v>
      </c>
      <c r="B6241" s="945" t="s">
        <v>51231</v>
      </c>
      <c r="C6241" s="947" t="s">
        <v>5</v>
      </c>
      <c r="D6241" s="948">
        <v>0</v>
      </c>
    </row>
    <row r="6242" spans="1:4" x14ac:dyDescent="0.25">
      <c r="A6242" s="947">
        <v>100836</v>
      </c>
      <c r="B6242" s="945" t="s">
        <v>51232</v>
      </c>
      <c r="C6242" s="947" t="s">
        <v>5</v>
      </c>
      <c r="D6242" s="948">
        <v>0</v>
      </c>
    </row>
    <row r="6243" spans="1:4" x14ac:dyDescent="0.25">
      <c r="A6243" s="947">
        <v>100837</v>
      </c>
      <c r="B6243" s="945" t="s">
        <v>51233</v>
      </c>
      <c r="C6243" s="947" t="s">
        <v>5</v>
      </c>
      <c r="D6243" s="948">
        <v>0</v>
      </c>
    </row>
    <row r="6244" spans="1:4" x14ac:dyDescent="0.25">
      <c r="A6244" s="947">
        <v>100826</v>
      </c>
      <c r="B6244" s="945" t="s">
        <v>51234</v>
      </c>
      <c r="C6244" s="947" t="s">
        <v>5</v>
      </c>
      <c r="D6244" s="948">
        <v>0</v>
      </c>
    </row>
    <row r="6245" spans="1:4" x14ac:dyDescent="0.25">
      <c r="A6245" s="947">
        <v>100827</v>
      </c>
      <c r="B6245" s="945" t="s">
        <v>51235</v>
      </c>
      <c r="C6245" s="947" t="s">
        <v>5</v>
      </c>
      <c r="D6245" s="948">
        <v>0</v>
      </c>
    </row>
    <row r="6246" spans="1:4" x14ac:dyDescent="0.25">
      <c r="A6246" s="947">
        <v>100828</v>
      </c>
      <c r="B6246" s="945" t="s">
        <v>51236</v>
      </c>
      <c r="C6246" s="947" t="s">
        <v>5</v>
      </c>
      <c r="D6246" s="948">
        <v>0</v>
      </c>
    </row>
    <row r="6247" spans="1:4" x14ac:dyDescent="0.25">
      <c r="A6247" s="947">
        <v>100829</v>
      </c>
      <c r="B6247" s="945" t="s">
        <v>51237</v>
      </c>
      <c r="C6247" s="947" t="s">
        <v>5</v>
      </c>
      <c r="D6247" s="948">
        <v>0</v>
      </c>
    </row>
    <row r="6248" spans="1:4" x14ac:dyDescent="0.25">
      <c r="A6248" s="947">
        <v>100830</v>
      </c>
      <c r="B6248" s="945" t="s">
        <v>51238</v>
      </c>
      <c r="C6248" s="947" t="s">
        <v>5</v>
      </c>
      <c r="D6248" s="948">
        <v>0</v>
      </c>
    </row>
    <row r="6249" spans="1:4" x14ac:dyDescent="0.25">
      <c r="A6249" s="947">
        <v>100831</v>
      </c>
      <c r="B6249" s="945" t="s">
        <v>51239</v>
      </c>
      <c r="C6249" s="947" t="s">
        <v>5</v>
      </c>
      <c r="D6249" s="948">
        <v>0</v>
      </c>
    </row>
    <row r="6250" spans="1:4" x14ac:dyDescent="0.25">
      <c r="A6250" s="947">
        <v>100832</v>
      </c>
      <c r="B6250" s="945" t="s">
        <v>51240</v>
      </c>
      <c r="C6250" s="947" t="s">
        <v>5</v>
      </c>
      <c r="D6250" s="948">
        <v>0</v>
      </c>
    </row>
    <row r="6251" spans="1:4" x14ac:dyDescent="0.25">
      <c r="A6251" s="947">
        <v>100833</v>
      </c>
      <c r="B6251" s="945" t="s">
        <v>51241</v>
      </c>
      <c r="C6251" s="947" t="s">
        <v>5</v>
      </c>
      <c r="D6251" s="948">
        <v>0</v>
      </c>
    </row>
    <row r="6252" spans="1:4" x14ac:dyDescent="0.25">
      <c r="A6252" s="947">
        <v>100790</v>
      </c>
      <c r="B6252" s="945" t="s">
        <v>51242</v>
      </c>
      <c r="C6252" s="947" t="s">
        <v>5</v>
      </c>
      <c r="D6252" s="948">
        <v>0</v>
      </c>
    </row>
    <row r="6253" spans="1:4" x14ac:dyDescent="0.25">
      <c r="A6253" s="947">
        <v>100789</v>
      </c>
      <c r="B6253" s="945" t="s">
        <v>51243</v>
      </c>
      <c r="C6253" s="947" t="s">
        <v>5</v>
      </c>
      <c r="D6253" s="948">
        <v>0</v>
      </c>
    </row>
    <row r="6254" spans="1:4" x14ac:dyDescent="0.25">
      <c r="A6254" s="947">
        <v>100788</v>
      </c>
      <c r="B6254" s="945" t="s">
        <v>24228</v>
      </c>
      <c r="C6254" s="947" t="s">
        <v>5</v>
      </c>
      <c r="D6254" s="948">
        <v>685.25</v>
      </c>
    </row>
    <row r="6255" spans="1:4" x14ac:dyDescent="0.25">
      <c r="A6255" s="947">
        <v>100811</v>
      </c>
      <c r="B6255" s="945" t="s">
        <v>51244</v>
      </c>
      <c r="C6255" s="947" t="s">
        <v>5</v>
      </c>
      <c r="D6255" s="948">
        <v>0</v>
      </c>
    </row>
    <row r="6256" spans="1:4" x14ac:dyDescent="0.25">
      <c r="A6256" s="947">
        <v>100812</v>
      </c>
      <c r="B6256" s="945" t="s">
        <v>51245</v>
      </c>
      <c r="C6256" s="947" t="s">
        <v>5</v>
      </c>
      <c r="D6256" s="948">
        <v>0</v>
      </c>
    </row>
    <row r="6257" spans="1:4" x14ac:dyDescent="0.25">
      <c r="A6257" s="947">
        <v>100813</v>
      </c>
      <c r="B6257" s="945" t="s">
        <v>51246</v>
      </c>
      <c r="C6257" s="947" t="s">
        <v>5</v>
      </c>
      <c r="D6257" s="948">
        <v>0</v>
      </c>
    </row>
    <row r="6258" spans="1:4" x14ac:dyDescent="0.25">
      <c r="A6258" s="947">
        <v>100814</v>
      </c>
      <c r="B6258" s="945" t="s">
        <v>51247</v>
      </c>
      <c r="C6258" s="947" t="s">
        <v>5</v>
      </c>
      <c r="D6258" s="948">
        <v>0</v>
      </c>
    </row>
    <row r="6259" spans="1:4" x14ac:dyDescent="0.25">
      <c r="A6259" s="947">
        <v>100815</v>
      </c>
      <c r="B6259" s="945" t="s">
        <v>51248</v>
      </c>
      <c r="C6259" s="947" t="s">
        <v>5</v>
      </c>
      <c r="D6259" s="948">
        <v>0</v>
      </c>
    </row>
    <row r="6260" spans="1:4" x14ac:dyDescent="0.25">
      <c r="A6260" s="947">
        <v>100816</v>
      </c>
      <c r="B6260" s="945" t="s">
        <v>51249</v>
      </c>
      <c r="C6260" s="947" t="s">
        <v>5</v>
      </c>
      <c r="D6260" s="948">
        <v>0</v>
      </c>
    </row>
    <row r="6261" spans="1:4" x14ac:dyDescent="0.25">
      <c r="A6261" s="947">
        <v>100817</v>
      </c>
      <c r="B6261" s="945" t="s">
        <v>51250</v>
      </c>
      <c r="C6261" s="947" t="s">
        <v>5</v>
      </c>
      <c r="D6261" s="948">
        <v>0</v>
      </c>
    </row>
    <row r="6262" spans="1:4" x14ac:dyDescent="0.25">
      <c r="A6262" s="947">
        <v>100795</v>
      </c>
      <c r="B6262" s="945" t="s">
        <v>51251</v>
      </c>
      <c r="C6262" s="947" t="s">
        <v>4</v>
      </c>
      <c r="D6262" s="948">
        <v>0</v>
      </c>
    </row>
    <row r="6263" spans="1:4" x14ac:dyDescent="0.25">
      <c r="A6263" s="947">
        <v>100842</v>
      </c>
      <c r="B6263" s="945" t="s">
        <v>51252</v>
      </c>
      <c r="C6263" s="947" t="s">
        <v>4</v>
      </c>
      <c r="D6263" s="948">
        <v>0</v>
      </c>
    </row>
    <row r="6264" spans="1:4" x14ac:dyDescent="0.25">
      <c r="A6264" s="947">
        <v>100796</v>
      </c>
      <c r="B6264" s="945" t="s">
        <v>51253</v>
      </c>
      <c r="C6264" s="947" t="s">
        <v>4</v>
      </c>
      <c r="D6264" s="948">
        <v>0</v>
      </c>
    </row>
    <row r="6265" spans="1:4" x14ac:dyDescent="0.25">
      <c r="A6265" s="947">
        <v>100843</v>
      </c>
      <c r="B6265" s="945" t="s">
        <v>51254</v>
      </c>
      <c r="C6265" s="947" t="s">
        <v>4</v>
      </c>
      <c r="D6265" s="948">
        <v>0</v>
      </c>
    </row>
    <row r="6266" spans="1:4" x14ac:dyDescent="0.25">
      <c r="A6266" s="947">
        <v>100844</v>
      </c>
      <c r="B6266" s="945" t="s">
        <v>51255</v>
      </c>
      <c r="C6266" s="947" t="s">
        <v>4</v>
      </c>
      <c r="D6266" s="948">
        <v>0</v>
      </c>
    </row>
    <row r="6267" spans="1:4" x14ac:dyDescent="0.25">
      <c r="A6267" s="947">
        <v>100797</v>
      </c>
      <c r="B6267" s="945" t="s">
        <v>51256</v>
      </c>
      <c r="C6267" s="947" t="s">
        <v>4</v>
      </c>
      <c r="D6267" s="948">
        <v>0</v>
      </c>
    </row>
    <row r="6268" spans="1:4" x14ac:dyDescent="0.25">
      <c r="A6268" s="947">
        <v>100798</v>
      </c>
      <c r="B6268" s="945" t="s">
        <v>51257</v>
      </c>
      <c r="C6268" s="947" t="s">
        <v>4</v>
      </c>
      <c r="D6268" s="948">
        <v>0</v>
      </c>
    </row>
    <row r="6269" spans="1:4" x14ac:dyDescent="0.25">
      <c r="A6269" s="947">
        <v>100845</v>
      </c>
      <c r="B6269" s="945" t="s">
        <v>51258</v>
      </c>
      <c r="C6269" s="947" t="s">
        <v>4</v>
      </c>
      <c r="D6269" s="948">
        <v>0</v>
      </c>
    </row>
    <row r="6270" spans="1:4" x14ac:dyDescent="0.25">
      <c r="A6270" s="947">
        <v>100799</v>
      </c>
      <c r="B6270" s="945" t="s">
        <v>25867</v>
      </c>
      <c r="C6270" s="947" t="s">
        <v>4</v>
      </c>
      <c r="D6270" s="948">
        <v>20.309999999999999</v>
      </c>
    </row>
    <row r="6271" spans="1:4" x14ac:dyDescent="0.25">
      <c r="A6271" s="947">
        <v>100807</v>
      </c>
      <c r="B6271" s="945" t="s">
        <v>25871</v>
      </c>
      <c r="C6271" s="947" t="s">
        <v>4</v>
      </c>
      <c r="D6271" s="948">
        <v>28.17</v>
      </c>
    </row>
    <row r="6272" spans="1:4" x14ac:dyDescent="0.25">
      <c r="A6272" s="947">
        <v>100800</v>
      </c>
      <c r="B6272" s="945" t="s">
        <v>25868</v>
      </c>
      <c r="C6272" s="947" t="s">
        <v>4</v>
      </c>
      <c r="D6272" s="948">
        <v>28.03</v>
      </c>
    </row>
    <row r="6273" spans="1:4" x14ac:dyDescent="0.25">
      <c r="A6273" s="947">
        <v>100808</v>
      </c>
      <c r="B6273" s="945" t="s">
        <v>25872</v>
      </c>
      <c r="C6273" s="947" t="s">
        <v>4</v>
      </c>
      <c r="D6273" s="948">
        <v>37.369999999999997</v>
      </c>
    </row>
    <row r="6274" spans="1:4" x14ac:dyDescent="0.25">
      <c r="A6274" s="947">
        <v>100801</v>
      </c>
      <c r="B6274" s="945" t="s">
        <v>25869</v>
      </c>
      <c r="C6274" s="947" t="s">
        <v>4</v>
      </c>
      <c r="D6274" s="948">
        <v>36.19</v>
      </c>
    </row>
    <row r="6275" spans="1:4" x14ac:dyDescent="0.25">
      <c r="A6275" s="947">
        <v>100809</v>
      </c>
      <c r="B6275" s="945" t="s">
        <v>25874</v>
      </c>
      <c r="C6275" s="947" t="s">
        <v>4</v>
      </c>
      <c r="D6275" s="948">
        <v>47.35</v>
      </c>
    </row>
    <row r="6276" spans="1:4" x14ac:dyDescent="0.25">
      <c r="A6276" s="947">
        <v>100802</v>
      </c>
      <c r="B6276" s="945" t="s">
        <v>25870</v>
      </c>
      <c r="C6276" s="947" t="s">
        <v>4</v>
      </c>
      <c r="D6276" s="948">
        <v>47.71</v>
      </c>
    </row>
    <row r="6277" spans="1:4" x14ac:dyDescent="0.25">
      <c r="A6277" s="947">
        <v>100810</v>
      </c>
      <c r="B6277" s="945" t="s">
        <v>25875</v>
      </c>
      <c r="C6277" s="947" t="s">
        <v>4</v>
      </c>
      <c r="D6277" s="948">
        <v>61.44</v>
      </c>
    </row>
    <row r="6278" spans="1:4" x14ac:dyDescent="0.25">
      <c r="A6278" s="947">
        <v>100791</v>
      </c>
      <c r="B6278" s="945" t="s">
        <v>24229</v>
      </c>
      <c r="C6278" s="947" t="s">
        <v>4</v>
      </c>
      <c r="D6278" s="948">
        <v>19.63</v>
      </c>
    </row>
    <row r="6279" spans="1:4" x14ac:dyDescent="0.25">
      <c r="A6279" s="947">
        <v>100803</v>
      </c>
      <c r="B6279" s="945" t="s">
        <v>24233</v>
      </c>
      <c r="C6279" s="947" t="s">
        <v>4</v>
      </c>
      <c r="D6279" s="948">
        <v>18.25</v>
      </c>
    </row>
    <row r="6280" spans="1:4" x14ac:dyDescent="0.25">
      <c r="A6280" s="947">
        <v>100792</v>
      </c>
      <c r="B6280" s="945" t="s">
        <v>24230</v>
      </c>
      <c r="C6280" s="947" t="s">
        <v>4</v>
      </c>
      <c r="D6280" s="948">
        <v>27.36</v>
      </c>
    </row>
    <row r="6281" spans="1:4" x14ac:dyDescent="0.25">
      <c r="A6281" s="947">
        <v>100804</v>
      </c>
      <c r="B6281" s="945" t="s">
        <v>24235</v>
      </c>
      <c r="C6281" s="947" t="s">
        <v>4</v>
      </c>
      <c r="D6281" s="948">
        <v>25.72</v>
      </c>
    </row>
    <row r="6282" spans="1:4" x14ac:dyDescent="0.25">
      <c r="A6282" s="947">
        <v>100793</v>
      </c>
      <c r="B6282" s="945" t="s">
        <v>24231</v>
      </c>
      <c r="C6282" s="947" t="s">
        <v>4</v>
      </c>
      <c r="D6282" s="948">
        <v>35.51</v>
      </c>
    </row>
    <row r="6283" spans="1:4" x14ac:dyDescent="0.25">
      <c r="A6283" s="947">
        <v>100805</v>
      </c>
      <c r="B6283" s="945" t="s">
        <v>24236</v>
      </c>
      <c r="C6283" s="947" t="s">
        <v>4</v>
      </c>
      <c r="D6283" s="948">
        <v>33.54</v>
      </c>
    </row>
    <row r="6284" spans="1:4" x14ac:dyDescent="0.25">
      <c r="A6284" s="947">
        <v>100794</v>
      </c>
      <c r="B6284" s="945" t="s">
        <v>24232</v>
      </c>
      <c r="C6284" s="947" t="s">
        <v>4</v>
      </c>
      <c r="D6284" s="948">
        <v>47.04</v>
      </c>
    </row>
    <row r="6285" spans="1:4" x14ac:dyDescent="0.25">
      <c r="A6285" s="947">
        <v>100806</v>
      </c>
      <c r="B6285" s="945" t="s">
        <v>24237</v>
      </c>
      <c r="C6285" s="947" t="s">
        <v>4</v>
      </c>
      <c r="D6285" s="948">
        <v>44.63</v>
      </c>
    </row>
    <row r="6286" spans="1:4" x14ac:dyDescent="0.25">
      <c r="A6286" s="947">
        <v>100838</v>
      </c>
      <c r="B6286" s="945" t="s">
        <v>51259</v>
      </c>
      <c r="C6286" s="947" t="s">
        <v>5</v>
      </c>
      <c r="D6286" s="948">
        <v>0</v>
      </c>
    </row>
    <row r="6287" spans="1:4" x14ac:dyDescent="0.25">
      <c r="A6287" s="947">
        <v>100839</v>
      </c>
      <c r="B6287" s="945" t="s">
        <v>51260</v>
      </c>
      <c r="C6287" s="947" t="s">
        <v>5</v>
      </c>
      <c r="D6287" s="948">
        <v>0</v>
      </c>
    </row>
    <row r="6288" spans="1:4" x14ac:dyDescent="0.25">
      <c r="A6288" s="947">
        <v>100840</v>
      </c>
      <c r="B6288" s="945" t="s">
        <v>51261</v>
      </c>
      <c r="C6288" s="947" t="s">
        <v>5</v>
      </c>
      <c r="D6288" s="948">
        <v>0</v>
      </c>
    </row>
    <row r="6289" spans="1:4" x14ac:dyDescent="0.25">
      <c r="A6289" s="947">
        <v>100841</v>
      </c>
      <c r="B6289" s="945" t="s">
        <v>51262</v>
      </c>
      <c r="C6289" s="947" t="s">
        <v>5</v>
      </c>
      <c r="D6289" s="948">
        <v>0</v>
      </c>
    </row>
    <row r="6290" spans="1:4" x14ac:dyDescent="0.25">
      <c r="A6290" s="947">
        <v>103283</v>
      </c>
      <c r="B6290" s="945" t="s">
        <v>51263</v>
      </c>
      <c r="C6290" s="947" t="s">
        <v>5</v>
      </c>
      <c r="D6290" s="948">
        <v>0</v>
      </c>
    </row>
    <row r="6291" spans="1:4" x14ac:dyDescent="0.25">
      <c r="A6291" s="947">
        <v>103284</v>
      </c>
      <c r="B6291" s="945" t="s">
        <v>51264</v>
      </c>
      <c r="C6291" s="947" t="s">
        <v>5</v>
      </c>
      <c r="D6291" s="948">
        <v>0</v>
      </c>
    </row>
    <row r="6292" spans="1:4" x14ac:dyDescent="0.25">
      <c r="A6292" s="947">
        <v>103282</v>
      </c>
      <c r="B6292" s="945" t="s">
        <v>51265</v>
      </c>
      <c r="C6292" s="947" t="s">
        <v>5</v>
      </c>
      <c r="D6292" s="948">
        <v>0</v>
      </c>
    </row>
    <row r="6293" spans="1:4" x14ac:dyDescent="0.25">
      <c r="A6293" s="947">
        <v>103279</v>
      </c>
      <c r="B6293" s="945" t="s">
        <v>51266</v>
      </c>
      <c r="C6293" s="947" t="s">
        <v>5</v>
      </c>
      <c r="D6293" s="948">
        <v>0</v>
      </c>
    </row>
    <row r="6294" spans="1:4" x14ac:dyDescent="0.25">
      <c r="A6294" s="947">
        <v>103280</v>
      </c>
      <c r="B6294" s="945" t="s">
        <v>51267</v>
      </c>
      <c r="C6294" s="947" t="s">
        <v>5</v>
      </c>
      <c r="D6294" s="948">
        <v>0</v>
      </c>
    </row>
    <row r="6295" spans="1:4" x14ac:dyDescent="0.25">
      <c r="A6295" s="947">
        <v>103281</v>
      </c>
      <c r="B6295" s="945" t="s">
        <v>51268</v>
      </c>
      <c r="C6295" s="947" t="s">
        <v>5</v>
      </c>
      <c r="D6295" s="948">
        <v>0</v>
      </c>
    </row>
    <row r="6296" spans="1:4" x14ac:dyDescent="0.25">
      <c r="A6296" s="947">
        <v>103247</v>
      </c>
      <c r="B6296" s="945" t="s">
        <v>28955</v>
      </c>
      <c r="C6296" s="947" t="s">
        <v>5</v>
      </c>
      <c r="D6296" s="948">
        <v>3323.52</v>
      </c>
    </row>
    <row r="6297" spans="1:4" x14ac:dyDescent="0.25">
      <c r="A6297" s="947">
        <v>103250</v>
      </c>
      <c r="B6297" s="945" t="s">
        <v>28958</v>
      </c>
      <c r="C6297" s="947" t="s">
        <v>5</v>
      </c>
      <c r="D6297" s="948">
        <v>4837.18</v>
      </c>
    </row>
    <row r="6298" spans="1:4" x14ac:dyDescent="0.25">
      <c r="A6298" s="947">
        <v>103253</v>
      </c>
      <c r="B6298" s="945" t="s">
        <v>28961</v>
      </c>
      <c r="C6298" s="947" t="s">
        <v>5</v>
      </c>
      <c r="D6298" s="948">
        <v>6601.78</v>
      </c>
    </row>
    <row r="6299" spans="1:4" x14ac:dyDescent="0.25">
      <c r="A6299" s="947">
        <v>103244</v>
      </c>
      <c r="B6299" s="945" t="s">
        <v>28952</v>
      </c>
      <c r="C6299" s="947" t="s">
        <v>5</v>
      </c>
      <c r="D6299" s="948">
        <v>2992.31</v>
      </c>
    </row>
    <row r="6300" spans="1:4" x14ac:dyDescent="0.25">
      <c r="A6300" s="947">
        <v>103256</v>
      </c>
      <c r="B6300" s="945" t="s">
        <v>49102</v>
      </c>
      <c r="C6300" s="947" t="s">
        <v>5</v>
      </c>
      <c r="D6300" s="948">
        <v>12273.78</v>
      </c>
    </row>
    <row r="6301" spans="1:4" x14ac:dyDescent="0.25">
      <c r="A6301" s="947">
        <v>103258</v>
      </c>
      <c r="B6301" s="945" t="s">
        <v>49104</v>
      </c>
      <c r="C6301" s="947" t="s">
        <v>5</v>
      </c>
      <c r="D6301" s="948">
        <v>13724.76</v>
      </c>
    </row>
    <row r="6302" spans="1:4" x14ac:dyDescent="0.25">
      <c r="A6302" s="947">
        <v>103260</v>
      </c>
      <c r="B6302" s="945" t="s">
        <v>49106</v>
      </c>
      <c r="C6302" s="947" t="s">
        <v>5</v>
      </c>
      <c r="D6302" s="948">
        <v>7585.46</v>
      </c>
    </row>
    <row r="6303" spans="1:4" x14ac:dyDescent="0.25">
      <c r="A6303" s="947">
        <v>103261</v>
      </c>
      <c r="B6303" s="945" t="s">
        <v>49107</v>
      </c>
      <c r="C6303" s="947" t="s">
        <v>5</v>
      </c>
      <c r="D6303" s="948">
        <v>15486.03</v>
      </c>
    </row>
    <row r="6304" spans="1:4" x14ac:dyDescent="0.25">
      <c r="A6304" s="947">
        <v>103263</v>
      </c>
      <c r="B6304" s="945" t="s">
        <v>28964</v>
      </c>
      <c r="C6304" s="947" t="s">
        <v>5</v>
      </c>
      <c r="D6304" s="948">
        <v>21474.71</v>
      </c>
    </row>
    <row r="6305" spans="1:4" x14ac:dyDescent="0.25">
      <c r="A6305" s="947">
        <v>103265</v>
      </c>
      <c r="B6305" s="945" t="s">
        <v>28966</v>
      </c>
      <c r="C6305" s="947" t="s">
        <v>5</v>
      </c>
      <c r="D6305" s="948">
        <v>25902.560000000001</v>
      </c>
    </row>
    <row r="6306" spans="1:4" x14ac:dyDescent="0.25">
      <c r="A6306" s="947">
        <v>103268</v>
      </c>
      <c r="B6306" s="945" t="s">
        <v>28969</v>
      </c>
      <c r="C6306" s="947" t="s">
        <v>5</v>
      </c>
      <c r="D6306" s="948">
        <v>9094.2999999999993</v>
      </c>
    </row>
    <row r="6307" spans="1:4" x14ac:dyDescent="0.25">
      <c r="A6307" s="947">
        <v>103270</v>
      </c>
      <c r="B6307" s="945" t="s">
        <v>28971</v>
      </c>
      <c r="C6307" s="947" t="s">
        <v>5</v>
      </c>
      <c r="D6307" s="948">
        <v>9776.4599999999991</v>
      </c>
    </row>
    <row r="6308" spans="1:4" x14ac:dyDescent="0.25">
      <c r="A6308" s="947">
        <v>103272</v>
      </c>
      <c r="B6308" s="945" t="s">
        <v>28973</v>
      </c>
      <c r="C6308" s="947" t="s">
        <v>5</v>
      </c>
      <c r="D6308" s="948">
        <v>14318.83</v>
      </c>
    </row>
    <row r="6309" spans="1:4" x14ac:dyDescent="0.25">
      <c r="A6309" s="947">
        <v>103274</v>
      </c>
      <c r="B6309" s="945" t="s">
        <v>28975</v>
      </c>
      <c r="C6309" s="947" t="s">
        <v>5</v>
      </c>
      <c r="D6309" s="948">
        <v>16838.3</v>
      </c>
    </row>
    <row r="6310" spans="1:4" x14ac:dyDescent="0.25">
      <c r="A6310" s="947">
        <v>103276</v>
      </c>
      <c r="B6310" s="945" t="s">
        <v>28977</v>
      </c>
      <c r="C6310" s="947" t="s">
        <v>5</v>
      </c>
      <c r="D6310" s="948">
        <v>17581.189999999999</v>
      </c>
    </row>
    <row r="6311" spans="1:4" x14ac:dyDescent="0.25">
      <c r="A6311" s="947">
        <v>103267</v>
      </c>
      <c r="B6311" s="945" t="s">
        <v>28968</v>
      </c>
      <c r="C6311" s="947" t="s">
        <v>5</v>
      </c>
      <c r="D6311" s="948">
        <v>7657.03</v>
      </c>
    </row>
    <row r="6312" spans="1:4" x14ac:dyDescent="0.25">
      <c r="A6312" s="947">
        <v>103269</v>
      </c>
      <c r="B6312" s="945" t="s">
        <v>28970</v>
      </c>
      <c r="C6312" s="947" t="s">
        <v>5</v>
      </c>
      <c r="D6312" s="948">
        <v>9417.41</v>
      </c>
    </row>
    <row r="6313" spans="1:4" x14ac:dyDescent="0.25">
      <c r="A6313" s="947">
        <v>103271</v>
      </c>
      <c r="B6313" s="945" t="s">
        <v>28972</v>
      </c>
      <c r="C6313" s="947" t="s">
        <v>5</v>
      </c>
      <c r="D6313" s="948">
        <v>13862.24</v>
      </c>
    </row>
    <row r="6314" spans="1:4" x14ac:dyDescent="0.25">
      <c r="A6314" s="947">
        <v>103273</v>
      </c>
      <c r="B6314" s="945" t="s">
        <v>28974</v>
      </c>
      <c r="C6314" s="947" t="s">
        <v>5</v>
      </c>
      <c r="D6314" s="948">
        <v>14690.87</v>
      </c>
    </row>
    <row r="6315" spans="1:4" x14ac:dyDescent="0.25">
      <c r="A6315" s="947">
        <v>103275</v>
      </c>
      <c r="B6315" s="945" t="s">
        <v>28976</v>
      </c>
      <c r="C6315" s="947" t="s">
        <v>5</v>
      </c>
      <c r="D6315" s="948">
        <v>16750.63</v>
      </c>
    </row>
    <row r="6316" spans="1:4" x14ac:dyDescent="0.25">
      <c r="A6316" s="947">
        <v>103248</v>
      </c>
      <c r="B6316" s="945" t="s">
        <v>28956</v>
      </c>
      <c r="C6316" s="947" t="s">
        <v>5</v>
      </c>
      <c r="D6316" s="948">
        <v>2711.88</v>
      </c>
    </row>
    <row r="6317" spans="1:4" x14ac:dyDescent="0.25">
      <c r="A6317" s="947">
        <v>103249</v>
      </c>
      <c r="B6317" s="945" t="s">
        <v>28957</v>
      </c>
      <c r="C6317" s="947" t="s">
        <v>5</v>
      </c>
      <c r="D6317" s="948">
        <v>2915.12</v>
      </c>
    </row>
    <row r="6318" spans="1:4" x14ac:dyDescent="0.25">
      <c r="A6318" s="947">
        <v>103251</v>
      </c>
      <c r="B6318" s="945" t="s">
        <v>28959</v>
      </c>
      <c r="C6318" s="947" t="s">
        <v>5</v>
      </c>
      <c r="D6318" s="948">
        <v>3815.64</v>
      </c>
    </row>
    <row r="6319" spans="1:4" x14ac:dyDescent="0.25">
      <c r="A6319" s="947">
        <v>103252</v>
      </c>
      <c r="B6319" s="945" t="s">
        <v>28960</v>
      </c>
      <c r="C6319" s="947" t="s">
        <v>5</v>
      </c>
      <c r="D6319" s="948">
        <v>4227.6000000000004</v>
      </c>
    </row>
    <row r="6320" spans="1:4" x14ac:dyDescent="0.25">
      <c r="A6320" s="947">
        <v>103254</v>
      </c>
      <c r="B6320" s="945" t="s">
        <v>28962</v>
      </c>
      <c r="C6320" s="947" t="s">
        <v>5</v>
      </c>
      <c r="D6320" s="948">
        <v>4931.67</v>
      </c>
    </row>
    <row r="6321" spans="1:4" x14ac:dyDescent="0.25">
      <c r="A6321" s="947">
        <v>103255</v>
      </c>
      <c r="B6321" s="945" t="s">
        <v>28963</v>
      </c>
      <c r="C6321" s="947" t="s">
        <v>5</v>
      </c>
      <c r="D6321" s="948">
        <v>5520.93</v>
      </c>
    </row>
    <row r="6322" spans="1:4" x14ac:dyDescent="0.25">
      <c r="A6322" s="947">
        <v>103245</v>
      </c>
      <c r="B6322" s="945" t="s">
        <v>28953</v>
      </c>
      <c r="C6322" s="947" t="s">
        <v>5</v>
      </c>
      <c r="D6322" s="948">
        <v>2355.52</v>
      </c>
    </row>
    <row r="6323" spans="1:4" x14ac:dyDescent="0.25">
      <c r="A6323" s="947">
        <v>103246</v>
      </c>
      <c r="B6323" s="945" t="s">
        <v>28954</v>
      </c>
      <c r="C6323" s="947" t="s">
        <v>5</v>
      </c>
      <c r="D6323" s="948">
        <v>2570.87</v>
      </c>
    </row>
    <row r="6324" spans="1:4" x14ac:dyDescent="0.25">
      <c r="A6324" s="947">
        <v>103257</v>
      </c>
      <c r="B6324" s="945" t="s">
        <v>49103</v>
      </c>
      <c r="C6324" s="947" t="s">
        <v>5</v>
      </c>
      <c r="D6324" s="948">
        <v>7001.71</v>
      </c>
    </row>
    <row r="6325" spans="1:4" x14ac:dyDescent="0.25">
      <c r="A6325" s="947">
        <v>103259</v>
      </c>
      <c r="B6325" s="945" t="s">
        <v>49105</v>
      </c>
      <c r="C6325" s="947" t="s">
        <v>5</v>
      </c>
      <c r="D6325" s="948">
        <v>7383.67</v>
      </c>
    </row>
    <row r="6326" spans="1:4" x14ac:dyDescent="0.25">
      <c r="A6326" s="947">
        <v>103262</v>
      </c>
      <c r="B6326" s="945" t="s">
        <v>49108</v>
      </c>
      <c r="C6326" s="947" t="s">
        <v>5</v>
      </c>
      <c r="D6326" s="948">
        <v>9708.44</v>
      </c>
    </row>
    <row r="6327" spans="1:4" x14ac:dyDescent="0.25">
      <c r="A6327" s="947">
        <v>103264</v>
      </c>
      <c r="B6327" s="945" t="s">
        <v>28965</v>
      </c>
      <c r="C6327" s="947" t="s">
        <v>5</v>
      </c>
      <c r="D6327" s="948">
        <v>12015.14</v>
      </c>
    </row>
    <row r="6328" spans="1:4" x14ac:dyDescent="0.25">
      <c r="A6328" s="947">
        <v>103266</v>
      </c>
      <c r="B6328" s="945" t="s">
        <v>28967</v>
      </c>
      <c r="C6328" s="947" t="s">
        <v>5</v>
      </c>
      <c r="D6328" s="948">
        <v>13426.18</v>
      </c>
    </row>
    <row r="6329" spans="1:4" x14ac:dyDescent="0.25">
      <c r="A6329" s="947">
        <v>103277</v>
      </c>
      <c r="B6329" s="945" t="s">
        <v>28978</v>
      </c>
      <c r="C6329" s="947" t="s">
        <v>5</v>
      </c>
      <c r="D6329" s="948">
        <v>32467.99</v>
      </c>
    </row>
    <row r="6330" spans="1:4" x14ac:dyDescent="0.25">
      <c r="A6330" s="947">
        <v>103278</v>
      </c>
      <c r="B6330" s="945" t="s">
        <v>28979</v>
      </c>
      <c r="C6330" s="947" t="s">
        <v>5</v>
      </c>
      <c r="D6330" s="948">
        <v>41592.57</v>
      </c>
    </row>
    <row r="6331" spans="1:4" x14ac:dyDescent="0.25">
      <c r="A6331" s="947">
        <v>103285</v>
      </c>
      <c r="B6331" s="945" t="s">
        <v>51269</v>
      </c>
      <c r="C6331" s="947" t="s">
        <v>5</v>
      </c>
      <c r="D6331" s="948">
        <v>0</v>
      </c>
    </row>
    <row r="6332" spans="1:4" x14ac:dyDescent="0.25">
      <c r="A6332" s="947">
        <v>103286</v>
      </c>
      <c r="B6332" s="945" t="s">
        <v>51270</v>
      </c>
      <c r="C6332" s="947" t="s">
        <v>5</v>
      </c>
      <c r="D6332" s="948">
        <v>0</v>
      </c>
    </row>
    <row r="6333" spans="1:4" x14ac:dyDescent="0.25">
      <c r="A6333" s="947">
        <v>103287</v>
      </c>
      <c r="B6333" s="945" t="s">
        <v>51271</v>
      </c>
      <c r="C6333" s="947" t="s">
        <v>5</v>
      </c>
      <c r="D6333" s="948">
        <v>0</v>
      </c>
    </row>
    <row r="6334" spans="1:4" x14ac:dyDescent="0.25">
      <c r="A6334" s="947">
        <v>103288</v>
      </c>
      <c r="B6334" s="945" t="s">
        <v>28980</v>
      </c>
      <c r="C6334" s="947" t="s">
        <v>5</v>
      </c>
      <c r="D6334" s="948">
        <v>19.850000000000001</v>
      </c>
    </row>
    <row r="6335" spans="1:4" x14ac:dyDescent="0.25">
      <c r="A6335" s="947">
        <v>103291</v>
      </c>
      <c r="B6335" s="945" t="s">
        <v>52162</v>
      </c>
      <c r="C6335" s="947" t="s">
        <v>4</v>
      </c>
      <c r="D6335" s="948">
        <v>64.959999999999994</v>
      </c>
    </row>
    <row r="6336" spans="1:4" x14ac:dyDescent="0.25">
      <c r="A6336" s="947">
        <v>103289</v>
      </c>
      <c r="B6336" s="945" t="s">
        <v>52163</v>
      </c>
      <c r="C6336" s="947" t="s">
        <v>4</v>
      </c>
      <c r="D6336" s="948">
        <v>34</v>
      </c>
    </row>
    <row r="6337" spans="1:4" x14ac:dyDescent="0.25">
      <c r="A6337" s="947">
        <v>103290</v>
      </c>
      <c r="B6337" s="945" t="s">
        <v>52164</v>
      </c>
      <c r="C6337" s="947" t="s">
        <v>4</v>
      </c>
      <c r="D6337" s="948">
        <v>51.99</v>
      </c>
    </row>
    <row r="6338" spans="1:4" x14ac:dyDescent="0.25">
      <c r="A6338" s="947">
        <v>103292</v>
      </c>
      <c r="B6338" s="945" t="s">
        <v>52165</v>
      </c>
      <c r="C6338" s="947" t="s">
        <v>4</v>
      </c>
      <c r="D6338" s="948">
        <v>78.19</v>
      </c>
    </row>
    <row r="6339" spans="1:4" x14ac:dyDescent="0.25">
      <c r="A6339" s="947">
        <v>97333</v>
      </c>
      <c r="B6339" s="945" t="s">
        <v>40542</v>
      </c>
      <c r="C6339" s="947" t="s">
        <v>4</v>
      </c>
      <c r="D6339" s="948">
        <v>60.16</v>
      </c>
    </row>
    <row r="6340" spans="1:4" x14ac:dyDescent="0.25">
      <c r="A6340" s="947">
        <v>97329</v>
      </c>
      <c r="B6340" s="945" t="s">
        <v>40538</v>
      </c>
      <c r="C6340" s="947" t="s">
        <v>4</v>
      </c>
      <c r="D6340" s="948">
        <v>59.48</v>
      </c>
    </row>
    <row r="6341" spans="1:4" x14ac:dyDescent="0.25">
      <c r="A6341" s="947">
        <v>97331</v>
      </c>
      <c r="B6341" s="945" t="s">
        <v>40540</v>
      </c>
      <c r="C6341" s="947" t="s">
        <v>4</v>
      </c>
      <c r="D6341" s="948">
        <v>29.2</v>
      </c>
    </row>
    <row r="6342" spans="1:4" x14ac:dyDescent="0.25">
      <c r="A6342" s="947">
        <v>97327</v>
      </c>
      <c r="B6342" s="945" t="s">
        <v>52766</v>
      </c>
      <c r="C6342" s="947" t="s">
        <v>4</v>
      </c>
      <c r="D6342" s="948">
        <v>28.71</v>
      </c>
    </row>
    <row r="6343" spans="1:4" x14ac:dyDescent="0.25">
      <c r="A6343" s="947">
        <v>97332</v>
      </c>
      <c r="B6343" s="945" t="s">
        <v>40541</v>
      </c>
      <c r="C6343" s="947" t="s">
        <v>4</v>
      </c>
      <c r="D6343" s="948">
        <v>47.19</v>
      </c>
    </row>
    <row r="6344" spans="1:4" x14ac:dyDescent="0.25">
      <c r="A6344" s="947">
        <v>97328</v>
      </c>
      <c r="B6344" s="945" t="s">
        <v>40537</v>
      </c>
      <c r="C6344" s="947" t="s">
        <v>4</v>
      </c>
      <c r="D6344" s="948">
        <v>46.64</v>
      </c>
    </row>
    <row r="6345" spans="1:4" x14ac:dyDescent="0.25">
      <c r="A6345" s="947">
        <v>97334</v>
      </c>
      <c r="B6345" s="945" t="s">
        <v>52767</v>
      </c>
      <c r="C6345" s="947" t="s">
        <v>4</v>
      </c>
      <c r="D6345" s="948">
        <v>73.39</v>
      </c>
    </row>
    <row r="6346" spans="1:4" x14ac:dyDescent="0.25">
      <c r="A6346" s="947">
        <v>97330</v>
      </c>
      <c r="B6346" s="945" t="s">
        <v>40539</v>
      </c>
      <c r="C6346" s="947" t="s">
        <v>4</v>
      </c>
      <c r="D6346" s="948">
        <v>72.63</v>
      </c>
    </row>
    <row r="6347" spans="1:4" x14ac:dyDescent="0.25">
      <c r="A6347" s="947">
        <v>93085</v>
      </c>
      <c r="B6347" s="945" t="s">
        <v>29396</v>
      </c>
      <c r="C6347" s="947" t="s">
        <v>5</v>
      </c>
      <c r="D6347" s="948">
        <v>18.64</v>
      </c>
    </row>
    <row r="6348" spans="1:4" x14ac:dyDescent="0.25">
      <c r="A6348" s="947">
        <v>103892</v>
      </c>
      <c r="B6348" s="945" t="s">
        <v>29579</v>
      </c>
      <c r="C6348" s="947" t="s">
        <v>5</v>
      </c>
      <c r="D6348" s="948">
        <v>19.989999999999998</v>
      </c>
    </row>
    <row r="6349" spans="1:4" x14ac:dyDescent="0.25">
      <c r="A6349" s="947">
        <v>103823</v>
      </c>
      <c r="B6349" s="945" t="s">
        <v>29526</v>
      </c>
      <c r="C6349" s="947" t="s">
        <v>5</v>
      </c>
      <c r="D6349" s="948">
        <v>22.79</v>
      </c>
    </row>
    <row r="6350" spans="1:4" x14ac:dyDescent="0.25">
      <c r="A6350" s="947">
        <v>103856</v>
      </c>
      <c r="B6350" s="945" t="s">
        <v>29549</v>
      </c>
      <c r="C6350" s="947" t="s">
        <v>5</v>
      </c>
      <c r="D6350" s="948">
        <v>19.97</v>
      </c>
    </row>
    <row r="6351" spans="1:4" x14ac:dyDescent="0.25">
      <c r="A6351" s="947">
        <v>93108</v>
      </c>
      <c r="B6351" s="945" t="s">
        <v>29417</v>
      </c>
      <c r="C6351" s="947" t="s">
        <v>5</v>
      </c>
      <c r="D6351" s="948">
        <v>16.510000000000002</v>
      </c>
    </row>
    <row r="6352" spans="1:4" x14ac:dyDescent="0.25">
      <c r="A6352" s="947">
        <v>93091</v>
      </c>
      <c r="B6352" s="945" t="s">
        <v>29402</v>
      </c>
      <c r="C6352" s="947" t="s">
        <v>5</v>
      </c>
      <c r="D6352" s="948">
        <v>19.690000000000001</v>
      </c>
    </row>
    <row r="6353" spans="1:4" x14ac:dyDescent="0.25">
      <c r="A6353" s="947">
        <v>103900</v>
      </c>
      <c r="B6353" s="945" t="s">
        <v>29587</v>
      </c>
      <c r="C6353" s="947" t="s">
        <v>5</v>
      </c>
      <c r="D6353" s="948">
        <v>25.46</v>
      </c>
    </row>
    <row r="6354" spans="1:4" x14ac:dyDescent="0.25">
      <c r="A6354" s="947">
        <v>103831</v>
      </c>
      <c r="B6354" s="945" t="s">
        <v>29531</v>
      </c>
      <c r="C6354" s="947" t="s">
        <v>5</v>
      </c>
      <c r="D6354" s="948">
        <v>33.979999999999997</v>
      </c>
    </row>
    <row r="6355" spans="1:4" x14ac:dyDescent="0.25">
      <c r="A6355" s="947">
        <v>103864</v>
      </c>
      <c r="B6355" s="945" t="s">
        <v>29557</v>
      </c>
      <c r="C6355" s="947" t="s">
        <v>5</v>
      </c>
      <c r="D6355" s="948">
        <v>27</v>
      </c>
    </row>
    <row r="6356" spans="1:4" x14ac:dyDescent="0.25">
      <c r="A6356" s="947">
        <v>93133</v>
      </c>
      <c r="B6356" s="945" t="s">
        <v>29434</v>
      </c>
      <c r="C6356" s="947" t="s">
        <v>5</v>
      </c>
      <c r="D6356" s="948">
        <v>23.65</v>
      </c>
    </row>
    <row r="6357" spans="1:4" x14ac:dyDescent="0.25">
      <c r="A6357" s="947">
        <v>93057</v>
      </c>
      <c r="B6357" s="945" t="s">
        <v>29369</v>
      </c>
      <c r="C6357" s="947" t="s">
        <v>5</v>
      </c>
      <c r="D6357" s="948">
        <v>15.99</v>
      </c>
    </row>
    <row r="6358" spans="1:4" x14ac:dyDescent="0.25">
      <c r="A6358" s="947">
        <v>93062</v>
      </c>
      <c r="B6358" s="945" t="s">
        <v>29374</v>
      </c>
      <c r="C6358" s="947" t="s">
        <v>5</v>
      </c>
      <c r="D6358" s="948">
        <v>30.05</v>
      </c>
    </row>
    <row r="6359" spans="1:4" x14ac:dyDescent="0.25">
      <c r="A6359" s="947">
        <v>93065</v>
      </c>
      <c r="B6359" s="945" t="s">
        <v>29377</v>
      </c>
      <c r="C6359" s="947" t="s">
        <v>5</v>
      </c>
      <c r="D6359" s="948">
        <v>48.55</v>
      </c>
    </row>
    <row r="6360" spans="1:4" x14ac:dyDescent="0.25">
      <c r="A6360" s="947">
        <v>93068</v>
      </c>
      <c r="B6360" s="945" t="s">
        <v>29380</v>
      </c>
      <c r="C6360" s="947" t="s">
        <v>5</v>
      </c>
      <c r="D6360" s="948">
        <v>68.09</v>
      </c>
    </row>
    <row r="6361" spans="1:4" x14ac:dyDescent="0.25">
      <c r="A6361" s="947">
        <v>93071</v>
      </c>
      <c r="B6361" s="945" t="s">
        <v>29383</v>
      </c>
      <c r="C6361" s="947" t="s">
        <v>5</v>
      </c>
      <c r="D6361" s="948">
        <v>182.73</v>
      </c>
    </row>
    <row r="6362" spans="1:4" x14ac:dyDescent="0.25">
      <c r="A6362" s="947">
        <v>93081</v>
      </c>
      <c r="B6362" s="945" t="s">
        <v>29392</v>
      </c>
      <c r="C6362" s="947" t="s">
        <v>5</v>
      </c>
      <c r="D6362" s="948">
        <v>21.13</v>
      </c>
    </row>
    <row r="6363" spans="1:4" x14ac:dyDescent="0.25">
      <c r="A6363" s="947">
        <v>103887</v>
      </c>
      <c r="B6363" s="945" t="s">
        <v>29574</v>
      </c>
      <c r="C6363" s="947" t="s">
        <v>5</v>
      </c>
      <c r="D6363" s="948">
        <v>23.32</v>
      </c>
    </row>
    <row r="6364" spans="1:4" x14ac:dyDescent="0.25">
      <c r="A6364" s="947">
        <v>103818</v>
      </c>
      <c r="B6364" s="945" t="s">
        <v>40707</v>
      </c>
      <c r="C6364" s="947" t="s">
        <v>5</v>
      </c>
      <c r="D6364" s="948">
        <v>23.3</v>
      </c>
    </row>
    <row r="6365" spans="1:4" x14ac:dyDescent="0.25">
      <c r="A6365" s="947">
        <v>103851</v>
      </c>
      <c r="B6365" s="945" t="s">
        <v>40714</v>
      </c>
      <c r="C6365" s="947" t="s">
        <v>5</v>
      </c>
      <c r="D6365" s="948">
        <v>22.97</v>
      </c>
    </row>
    <row r="6366" spans="1:4" x14ac:dyDescent="0.25">
      <c r="A6366" s="947">
        <v>93104</v>
      </c>
      <c r="B6366" s="945" t="s">
        <v>29413</v>
      </c>
      <c r="C6366" s="947" t="s">
        <v>5</v>
      </c>
      <c r="D6366" s="948">
        <v>21.26</v>
      </c>
    </row>
    <row r="6367" spans="1:4" x14ac:dyDescent="0.25">
      <c r="A6367" s="947">
        <v>98602</v>
      </c>
      <c r="B6367" s="945" t="s">
        <v>29511</v>
      </c>
      <c r="C6367" s="947" t="s">
        <v>5</v>
      </c>
      <c r="D6367" s="948">
        <v>20.28</v>
      </c>
    </row>
    <row r="6368" spans="1:4" x14ac:dyDescent="0.25">
      <c r="A6368" s="947">
        <v>93087</v>
      </c>
      <c r="B6368" s="945" t="s">
        <v>29398</v>
      </c>
      <c r="C6368" s="947" t="s">
        <v>5</v>
      </c>
      <c r="D6368" s="948">
        <v>22.21</v>
      </c>
    </row>
    <row r="6369" spans="1:4" x14ac:dyDescent="0.25">
      <c r="A6369" s="947">
        <v>103893</v>
      </c>
      <c r="B6369" s="945" t="s">
        <v>29580</v>
      </c>
      <c r="C6369" s="947" t="s">
        <v>5</v>
      </c>
      <c r="D6369" s="948">
        <v>24.89</v>
      </c>
    </row>
    <row r="6370" spans="1:4" x14ac:dyDescent="0.25">
      <c r="A6370" s="947">
        <v>103824</v>
      </c>
      <c r="B6370" s="945" t="s">
        <v>40708</v>
      </c>
      <c r="C6370" s="947" t="s">
        <v>5</v>
      </c>
      <c r="D6370" s="948">
        <v>27.87</v>
      </c>
    </row>
    <row r="6371" spans="1:4" x14ac:dyDescent="0.25">
      <c r="A6371" s="947">
        <v>103857</v>
      </c>
      <c r="B6371" s="945" t="s">
        <v>29550</v>
      </c>
      <c r="C6371" s="947" t="s">
        <v>5</v>
      </c>
      <c r="D6371" s="948">
        <v>25.27</v>
      </c>
    </row>
    <row r="6372" spans="1:4" x14ac:dyDescent="0.25">
      <c r="A6372" s="947">
        <v>93110</v>
      </c>
      <c r="B6372" s="945" t="s">
        <v>29419</v>
      </c>
      <c r="C6372" s="947" t="s">
        <v>5</v>
      </c>
      <c r="D6372" s="948">
        <v>23.64</v>
      </c>
    </row>
    <row r="6373" spans="1:4" x14ac:dyDescent="0.25">
      <c r="A6373" s="947">
        <v>93054</v>
      </c>
      <c r="B6373" s="945" t="s">
        <v>29366</v>
      </c>
      <c r="C6373" s="947" t="s">
        <v>5</v>
      </c>
      <c r="D6373" s="948">
        <v>25.21</v>
      </c>
    </row>
    <row r="6374" spans="1:4" x14ac:dyDescent="0.25">
      <c r="A6374" s="947">
        <v>93088</v>
      </c>
      <c r="B6374" s="945" t="s">
        <v>29399</v>
      </c>
      <c r="C6374" s="947" t="s">
        <v>5</v>
      </c>
      <c r="D6374" s="948">
        <v>27.46</v>
      </c>
    </row>
    <row r="6375" spans="1:4" x14ac:dyDescent="0.25">
      <c r="A6375" s="947">
        <v>103894</v>
      </c>
      <c r="B6375" s="945" t="s">
        <v>29581</v>
      </c>
      <c r="C6375" s="947" t="s">
        <v>5</v>
      </c>
      <c r="D6375" s="948">
        <v>29.81</v>
      </c>
    </row>
    <row r="6376" spans="1:4" x14ac:dyDescent="0.25">
      <c r="A6376" s="947">
        <v>103825</v>
      </c>
      <c r="B6376" s="945" t="s">
        <v>40709</v>
      </c>
      <c r="C6376" s="947" t="s">
        <v>5</v>
      </c>
      <c r="D6376" s="948">
        <v>32.79</v>
      </c>
    </row>
    <row r="6377" spans="1:4" x14ac:dyDescent="0.25">
      <c r="A6377" s="947">
        <v>103858</v>
      </c>
      <c r="B6377" s="945" t="s">
        <v>29551</v>
      </c>
      <c r="C6377" s="947" t="s">
        <v>5</v>
      </c>
      <c r="D6377" s="948">
        <v>30.2</v>
      </c>
    </row>
    <row r="6378" spans="1:4" x14ac:dyDescent="0.25">
      <c r="A6378" s="947">
        <v>93111</v>
      </c>
      <c r="B6378" s="945" t="s">
        <v>29420</v>
      </c>
      <c r="C6378" s="947" t="s">
        <v>5</v>
      </c>
      <c r="D6378" s="948">
        <v>28.56</v>
      </c>
    </row>
    <row r="6379" spans="1:4" x14ac:dyDescent="0.25">
      <c r="A6379" s="947">
        <v>93059</v>
      </c>
      <c r="B6379" s="945" t="s">
        <v>29371</v>
      </c>
      <c r="C6379" s="947" t="s">
        <v>5</v>
      </c>
      <c r="D6379" s="948">
        <v>32.32</v>
      </c>
    </row>
    <row r="6380" spans="1:4" x14ac:dyDescent="0.25">
      <c r="A6380" s="947">
        <v>93093</v>
      </c>
      <c r="B6380" s="945" t="s">
        <v>29404</v>
      </c>
      <c r="C6380" s="947" t="s">
        <v>5</v>
      </c>
      <c r="D6380" s="948">
        <v>34.1</v>
      </c>
    </row>
    <row r="6381" spans="1:4" x14ac:dyDescent="0.25">
      <c r="A6381" s="947">
        <v>103899</v>
      </c>
      <c r="B6381" s="945" t="s">
        <v>29586</v>
      </c>
      <c r="C6381" s="947" t="s">
        <v>5</v>
      </c>
      <c r="D6381" s="948">
        <v>37.21</v>
      </c>
    </row>
    <row r="6382" spans="1:4" x14ac:dyDescent="0.25">
      <c r="A6382" s="947">
        <v>103830</v>
      </c>
      <c r="B6382" s="945" t="s">
        <v>40710</v>
      </c>
      <c r="C6382" s="947" t="s">
        <v>5</v>
      </c>
      <c r="D6382" s="948">
        <v>42.5</v>
      </c>
    </row>
    <row r="6383" spans="1:4" x14ac:dyDescent="0.25">
      <c r="A6383" s="947">
        <v>103863</v>
      </c>
      <c r="B6383" s="945" t="s">
        <v>29556</v>
      </c>
      <c r="C6383" s="947" t="s">
        <v>5</v>
      </c>
      <c r="D6383" s="948">
        <v>38.22</v>
      </c>
    </row>
    <row r="6384" spans="1:4" x14ac:dyDescent="0.25">
      <c r="A6384" s="947">
        <v>93114</v>
      </c>
      <c r="B6384" s="945" t="s">
        <v>29422</v>
      </c>
      <c r="C6384" s="947" t="s">
        <v>5</v>
      </c>
      <c r="D6384" s="948">
        <v>36.65</v>
      </c>
    </row>
    <row r="6385" spans="1:4" x14ac:dyDescent="0.25">
      <c r="A6385" s="947">
        <v>93075</v>
      </c>
      <c r="B6385" s="945" t="s">
        <v>29386</v>
      </c>
      <c r="C6385" s="947" t="s">
        <v>5</v>
      </c>
      <c r="D6385" s="948">
        <v>22.74</v>
      </c>
    </row>
    <row r="6386" spans="1:4" x14ac:dyDescent="0.25">
      <c r="A6386" s="947">
        <v>103876</v>
      </c>
      <c r="B6386" s="945" t="s">
        <v>29563</v>
      </c>
      <c r="C6386" s="947" t="s">
        <v>5</v>
      </c>
      <c r="D6386" s="948">
        <v>26.03</v>
      </c>
    </row>
    <row r="6387" spans="1:4" x14ac:dyDescent="0.25">
      <c r="A6387" s="947">
        <v>103807</v>
      </c>
      <c r="B6387" s="945" t="s">
        <v>40704</v>
      </c>
      <c r="C6387" s="947" t="s">
        <v>5</v>
      </c>
      <c r="D6387" s="948">
        <v>25.97</v>
      </c>
    </row>
    <row r="6388" spans="1:4" x14ac:dyDescent="0.25">
      <c r="A6388" s="947">
        <v>103840</v>
      </c>
      <c r="B6388" s="945" t="s">
        <v>40711</v>
      </c>
      <c r="C6388" s="947" t="s">
        <v>5</v>
      </c>
      <c r="D6388" s="948">
        <v>25.48</v>
      </c>
    </row>
    <row r="6389" spans="1:4" x14ac:dyDescent="0.25">
      <c r="A6389" s="947">
        <v>93098</v>
      </c>
      <c r="B6389" s="945" t="s">
        <v>29407</v>
      </c>
      <c r="C6389" s="947" t="s">
        <v>5</v>
      </c>
      <c r="D6389" s="948">
        <v>22.92</v>
      </c>
    </row>
    <row r="6390" spans="1:4" x14ac:dyDescent="0.25">
      <c r="A6390" s="947">
        <v>93120</v>
      </c>
      <c r="B6390" s="945" t="s">
        <v>29428</v>
      </c>
      <c r="C6390" s="947" t="s">
        <v>5</v>
      </c>
      <c r="D6390" s="948">
        <v>28.75</v>
      </c>
    </row>
    <row r="6391" spans="1:4" x14ac:dyDescent="0.25">
      <c r="A6391" s="947">
        <v>93077</v>
      </c>
      <c r="B6391" s="945" t="s">
        <v>29388</v>
      </c>
      <c r="C6391" s="947" t="s">
        <v>5</v>
      </c>
      <c r="D6391" s="948">
        <v>31.61</v>
      </c>
    </row>
    <row r="6392" spans="1:4" x14ac:dyDescent="0.25">
      <c r="A6392" s="947">
        <v>103879</v>
      </c>
      <c r="B6392" s="945" t="s">
        <v>29566</v>
      </c>
      <c r="C6392" s="947" t="s">
        <v>5</v>
      </c>
      <c r="D6392" s="948">
        <v>35.64</v>
      </c>
    </row>
    <row r="6393" spans="1:4" x14ac:dyDescent="0.25">
      <c r="A6393" s="947">
        <v>103810</v>
      </c>
      <c r="B6393" s="945" t="s">
        <v>40705</v>
      </c>
      <c r="C6393" s="947" t="s">
        <v>5</v>
      </c>
      <c r="D6393" s="948">
        <v>40.049999999999997</v>
      </c>
    </row>
    <row r="6394" spans="1:4" x14ac:dyDescent="0.25">
      <c r="A6394" s="947">
        <v>103843</v>
      </c>
      <c r="B6394" s="945" t="s">
        <v>40712</v>
      </c>
      <c r="C6394" s="947" t="s">
        <v>5</v>
      </c>
      <c r="D6394" s="948">
        <v>36.19</v>
      </c>
    </row>
    <row r="6395" spans="1:4" x14ac:dyDescent="0.25">
      <c r="A6395" s="947">
        <v>93100</v>
      </c>
      <c r="B6395" s="945" t="s">
        <v>29409</v>
      </c>
      <c r="C6395" s="947" t="s">
        <v>5</v>
      </c>
      <c r="D6395" s="948">
        <v>33.75</v>
      </c>
    </row>
    <row r="6396" spans="1:4" x14ac:dyDescent="0.25">
      <c r="A6396" s="947">
        <v>93121</v>
      </c>
      <c r="B6396" s="945" t="s">
        <v>29429</v>
      </c>
      <c r="C6396" s="947" t="s">
        <v>5</v>
      </c>
      <c r="D6396" s="948">
        <v>32.76</v>
      </c>
    </row>
    <row r="6397" spans="1:4" x14ac:dyDescent="0.25">
      <c r="A6397" s="947">
        <v>93078</v>
      </c>
      <c r="B6397" s="945" t="s">
        <v>29389</v>
      </c>
      <c r="C6397" s="947" t="s">
        <v>5</v>
      </c>
      <c r="D6397" s="948">
        <v>35.630000000000003</v>
      </c>
    </row>
    <row r="6398" spans="1:4" x14ac:dyDescent="0.25">
      <c r="A6398" s="947">
        <v>103880</v>
      </c>
      <c r="B6398" s="945" t="s">
        <v>29567</v>
      </c>
      <c r="C6398" s="947" t="s">
        <v>5</v>
      </c>
      <c r="D6398" s="948">
        <v>39.65</v>
      </c>
    </row>
    <row r="6399" spans="1:4" x14ac:dyDescent="0.25">
      <c r="A6399" s="947">
        <v>103811</v>
      </c>
      <c r="B6399" s="945" t="s">
        <v>40706</v>
      </c>
      <c r="C6399" s="947" t="s">
        <v>5</v>
      </c>
      <c r="D6399" s="948">
        <v>44.07</v>
      </c>
    </row>
    <row r="6400" spans="1:4" x14ac:dyDescent="0.25">
      <c r="A6400" s="947">
        <v>103844</v>
      </c>
      <c r="B6400" s="945" t="s">
        <v>40713</v>
      </c>
      <c r="C6400" s="947" t="s">
        <v>5</v>
      </c>
      <c r="D6400" s="948">
        <v>40.200000000000003</v>
      </c>
    </row>
    <row r="6401" spans="1:4" x14ac:dyDescent="0.25">
      <c r="A6401" s="947">
        <v>93101</v>
      </c>
      <c r="B6401" s="945" t="s">
        <v>29410</v>
      </c>
      <c r="C6401" s="947" t="s">
        <v>5</v>
      </c>
      <c r="D6401" s="948">
        <v>37.770000000000003</v>
      </c>
    </row>
    <row r="6402" spans="1:4" x14ac:dyDescent="0.25">
      <c r="A6402" s="947">
        <v>92311</v>
      </c>
      <c r="B6402" s="945" t="s">
        <v>52768</v>
      </c>
      <c r="C6402" s="947" t="s">
        <v>5</v>
      </c>
      <c r="D6402" s="948">
        <v>16</v>
      </c>
    </row>
    <row r="6403" spans="1:4" x14ac:dyDescent="0.25">
      <c r="A6403" s="947">
        <v>103874</v>
      </c>
      <c r="B6403" s="945" t="s">
        <v>29561</v>
      </c>
      <c r="C6403" s="947" t="s">
        <v>5</v>
      </c>
      <c r="D6403" s="948">
        <v>23.25</v>
      </c>
    </row>
    <row r="6404" spans="1:4" x14ac:dyDescent="0.25">
      <c r="A6404" s="947">
        <v>103805</v>
      </c>
      <c r="B6404" s="945" t="s">
        <v>29512</v>
      </c>
      <c r="C6404" s="947" t="s">
        <v>5</v>
      </c>
      <c r="D6404" s="948">
        <v>23.14</v>
      </c>
    </row>
    <row r="6405" spans="1:4" x14ac:dyDescent="0.25">
      <c r="A6405" s="947">
        <v>103838</v>
      </c>
      <c r="B6405" s="945" t="s">
        <v>29535</v>
      </c>
      <c r="C6405" s="947" t="s">
        <v>5</v>
      </c>
      <c r="D6405" s="948">
        <v>22.16</v>
      </c>
    </row>
    <row r="6406" spans="1:4" x14ac:dyDescent="0.25">
      <c r="A6406" s="947">
        <v>92326</v>
      </c>
      <c r="B6406" s="945" t="s">
        <v>29355</v>
      </c>
      <c r="C6406" s="947" t="s">
        <v>5</v>
      </c>
      <c r="D6406" s="948">
        <v>17.03</v>
      </c>
    </row>
    <row r="6407" spans="1:4" x14ac:dyDescent="0.25">
      <c r="A6407" s="947">
        <v>92287</v>
      </c>
      <c r="B6407" s="945" t="s">
        <v>29329</v>
      </c>
      <c r="C6407" s="947" t="s">
        <v>5</v>
      </c>
      <c r="D6407" s="948">
        <v>20.07</v>
      </c>
    </row>
    <row r="6408" spans="1:4" x14ac:dyDescent="0.25">
      <c r="A6408" s="947">
        <v>92312</v>
      </c>
      <c r="B6408" s="945" t="s">
        <v>29347</v>
      </c>
      <c r="C6408" s="947" t="s">
        <v>5</v>
      </c>
      <c r="D6408" s="948">
        <v>25.81</v>
      </c>
    </row>
    <row r="6409" spans="1:4" x14ac:dyDescent="0.25">
      <c r="A6409" s="947">
        <v>103877</v>
      </c>
      <c r="B6409" s="945" t="s">
        <v>29564</v>
      </c>
      <c r="C6409" s="947" t="s">
        <v>5</v>
      </c>
      <c r="D6409" s="948">
        <v>33.85</v>
      </c>
    </row>
    <row r="6410" spans="1:4" x14ac:dyDescent="0.25">
      <c r="A6410" s="947">
        <v>103808</v>
      </c>
      <c r="B6410" s="945" t="s">
        <v>29514</v>
      </c>
      <c r="C6410" s="947" t="s">
        <v>5</v>
      </c>
      <c r="D6410" s="948">
        <v>42.69</v>
      </c>
    </row>
    <row r="6411" spans="1:4" x14ac:dyDescent="0.25">
      <c r="A6411" s="947">
        <v>103841</v>
      </c>
      <c r="B6411" s="945" t="s">
        <v>29537</v>
      </c>
      <c r="C6411" s="947" t="s">
        <v>5</v>
      </c>
      <c r="D6411" s="948">
        <v>34.96</v>
      </c>
    </row>
    <row r="6412" spans="1:4" x14ac:dyDescent="0.25">
      <c r="A6412" s="947">
        <v>92327</v>
      </c>
      <c r="B6412" s="945" t="s">
        <v>29356</v>
      </c>
      <c r="C6412" s="947" t="s">
        <v>5</v>
      </c>
      <c r="D6412" s="948">
        <v>30.08</v>
      </c>
    </row>
    <row r="6413" spans="1:4" x14ac:dyDescent="0.25">
      <c r="A6413" s="947">
        <v>92288</v>
      </c>
      <c r="B6413" s="945" t="s">
        <v>29330</v>
      </c>
      <c r="C6413" s="947" t="s">
        <v>5</v>
      </c>
      <c r="D6413" s="948">
        <v>31.26</v>
      </c>
    </row>
    <row r="6414" spans="1:4" x14ac:dyDescent="0.25">
      <c r="A6414" s="947">
        <v>92313</v>
      </c>
      <c r="B6414" s="945" t="s">
        <v>29348</v>
      </c>
      <c r="C6414" s="947" t="s">
        <v>5</v>
      </c>
      <c r="D6414" s="948">
        <v>36.58</v>
      </c>
    </row>
    <row r="6415" spans="1:4" x14ac:dyDescent="0.25">
      <c r="A6415" s="947">
        <v>103881</v>
      </c>
      <c r="B6415" s="945" t="s">
        <v>29568</v>
      </c>
      <c r="C6415" s="947" t="s">
        <v>5</v>
      </c>
      <c r="D6415" s="948">
        <v>45.86</v>
      </c>
    </row>
    <row r="6416" spans="1:4" x14ac:dyDescent="0.25">
      <c r="A6416" s="947">
        <v>103812</v>
      </c>
      <c r="B6416" s="945" t="s">
        <v>29516</v>
      </c>
      <c r="C6416" s="947" t="s">
        <v>5</v>
      </c>
      <c r="D6416" s="948">
        <v>62.36</v>
      </c>
    </row>
    <row r="6417" spans="1:4" x14ac:dyDescent="0.25">
      <c r="A6417" s="947">
        <v>103845</v>
      </c>
      <c r="B6417" s="945" t="s">
        <v>29539</v>
      </c>
      <c r="C6417" s="947" t="s">
        <v>5</v>
      </c>
      <c r="D6417" s="948">
        <v>48.86</v>
      </c>
    </row>
    <row r="6418" spans="1:4" x14ac:dyDescent="0.25">
      <c r="A6418" s="947">
        <v>92328</v>
      </c>
      <c r="B6418" s="945" t="s">
        <v>29357</v>
      </c>
      <c r="C6418" s="947" t="s">
        <v>5</v>
      </c>
      <c r="D6418" s="948">
        <v>44.17</v>
      </c>
    </row>
    <row r="6419" spans="1:4" x14ac:dyDescent="0.25">
      <c r="A6419" s="947">
        <v>92289</v>
      </c>
      <c r="B6419" s="945" t="s">
        <v>29331</v>
      </c>
      <c r="C6419" s="947" t="s">
        <v>5</v>
      </c>
      <c r="D6419" s="948">
        <v>54.52</v>
      </c>
    </row>
    <row r="6420" spans="1:4" x14ac:dyDescent="0.25">
      <c r="A6420" s="947">
        <v>92290</v>
      </c>
      <c r="B6420" s="945" t="s">
        <v>29332</v>
      </c>
      <c r="C6420" s="947" t="s">
        <v>5</v>
      </c>
      <c r="D6420" s="948">
        <v>81.92</v>
      </c>
    </row>
    <row r="6421" spans="1:4" x14ac:dyDescent="0.25">
      <c r="A6421" s="947">
        <v>92291</v>
      </c>
      <c r="B6421" s="945" t="s">
        <v>29333</v>
      </c>
      <c r="C6421" s="947" t="s">
        <v>5</v>
      </c>
      <c r="D6421" s="948">
        <v>126.24</v>
      </c>
    </row>
    <row r="6422" spans="1:4" x14ac:dyDescent="0.25">
      <c r="A6422" s="947">
        <v>92292</v>
      </c>
      <c r="B6422" s="945" t="s">
        <v>29334</v>
      </c>
      <c r="C6422" s="947" t="s">
        <v>5</v>
      </c>
      <c r="D6422" s="948">
        <v>384.64</v>
      </c>
    </row>
    <row r="6423" spans="1:4" x14ac:dyDescent="0.25">
      <c r="A6423" s="947">
        <v>93082</v>
      </c>
      <c r="B6423" s="945" t="s">
        <v>29393</v>
      </c>
      <c r="C6423" s="947" t="s">
        <v>5</v>
      </c>
      <c r="D6423" s="948">
        <v>27.19</v>
      </c>
    </row>
    <row r="6424" spans="1:4" x14ac:dyDescent="0.25">
      <c r="A6424" s="947">
        <v>103885</v>
      </c>
      <c r="B6424" s="945" t="s">
        <v>29572</v>
      </c>
      <c r="C6424" s="947" t="s">
        <v>5</v>
      </c>
      <c r="D6424" s="948">
        <v>31.57</v>
      </c>
    </row>
    <row r="6425" spans="1:4" x14ac:dyDescent="0.25">
      <c r="A6425" s="947">
        <v>103816</v>
      </c>
      <c r="B6425" s="945" t="s">
        <v>29520</v>
      </c>
      <c r="C6425" s="947" t="s">
        <v>5</v>
      </c>
      <c r="D6425" s="948">
        <v>31.52</v>
      </c>
    </row>
    <row r="6426" spans="1:4" x14ac:dyDescent="0.25">
      <c r="A6426" s="947">
        <v>103849</v>
      </c>
      <c r="B6426" s="945" t="s">
        <v>29543</v>
      </c>
      <c r="C6426" s="947" t="s">
        <v>5</v>
      </c>
      <c r="D6426" s="948">
        <v>30.86</v>
      </c>
    </row>
    <row r="6427" spans="1:4" x14ac:dyDescent="0.25">
      <c r="A6427" s="947">
        <v>93105</v>
      </c>
      <c r="B6427" s="945" t="s">
        <v>29414</v>
      </c>
      <c r="C6427" s="947" t="s">
        <v>5</v>
      </c>
      <c r="D6427" s="948">
        <v>27.43</v>
      </c>
    </row>
    <row r="6428" spans="1:4" x14ac:dyDescent="0.25">
      <c r="A6428" s="947">
        <v>93055</v>
      </c>
      <c r="B6428" s="945" t="s">
        <v>29367</v>
      </c>
      <c r="C6428" s="947" t="s">
        <v>5</v>
      </c>
      <c r="D6428" s="948">
        <v>48.78</v>
      </c>
    </row>
    <row r="6429" spans="1:4" x14ac:dyDescent="0.25">
      <c r="A6429" s="947">
        <v>93089</v>
      </c>
      <c r="B6429" s="945" t="s">
        <v>29400</v>
      </c>
      <c r="C6429" s="947" t="s">
        <v>5</v>
      </c>
      <c r="D6429" s="948">
        <v>52.62</v>
      </c>
    </row>
    <row r="6430" spans="1:4" x14ac:dyDescent="0.25">
      <c r="A6430" s="947">
        <v>103891</v>
      </c>
      <c r="B6430" s="945" t="s">
        <v>29578</v>
      </c>
      <c r="C6430" s="947" t="s">
        <v>5</v>
      </c>
      <c r="D6430" s="948">
        <v>57.99</v>
      </c>
    </row>
    <row r="6431" spans="1:4" x14ac:dyDescent="0.25">
      <c r="A6431" s="947">
        <v>103822</v>
      </c>
      <c r="B6431" s="945" t="s">
        <v>29525</v>
      </c>
      <c r="C6431" s="947" t="s">
        <v>5</v>
      </c>
      <c r="D6431" s="948">
        <v>63.92</v>
      </c>
    </row>
    <row r="6432" spans="1:4" x14ac:dyDescent="0.25">
      <c r="A6432" s="947">
        <v>103855</v>
      </c>
      <c r="B6432" s="945" t="s">
        <v>29548</v>
      </c>
      <c r="C6432" s="947" t="s">
        <v>5</v>
      </c>
      <c r="D6432" s="948">
        <v>58.75</v>
      </c>
    </row>
    <row r="6433" spans="1:4" x14ac:dyDescent="0.25">
      <c r="A6433" s="947">
        <v>93112</v>
      </c>
      <c r="B6433" s="945" t="s">
        <v>29421</v>
      </c>
      <c r="C6433" s="947" t="s">
        <v>5</v>
      </c>
      <c r="D6433" s="948">
        <v>55.47</v>
      </c>
    </row>
    <row r="6434" spans="1:4" x14ac:dyDescent="0.25">
      <c r="A6434" s="947">
        <v>93060</v>
      </c>
      <c r="B6434" s="945" t="s">
        <v>29372</v>
      </c>
      <c r="C6434" s="947" t="s">
        <v>5</v>
      </c>
      <c r="D6434" s="948">
        <v>85.03</v>
      </c>
    </row>
    <row r="6435" spans="1:4" x14ac:dyDescent="0.25">
      <c r="A6435" s="947">
        <v>93094</v>
      </c>
      <c r="B6435" s="945" t="s">
        <v>29405</v>
      </c>
      <c r="C6435" s="947" t="s">
        <v>5</v>
      </c>
      <c r="D6435" s="948">
        <v>88.59</v>
      </c>
    </row>
    <row r="6436" spans="1:4" x14ac:dyDescent="0.25">
      <c r="A6436" s="947">
        <v>103897</v>
      </c>
      <c r="B6436" s="945" t="s">
        <v>29584</v>
      </c>
      <c r="C6436" s="947" t="s">
        <v>5</v>
      </c>
      <c r="D6436" s="948">
        <v>94.79</v>
      </c>
    </row>
    <row r="6437" spans="1:4" x14ac:dyDescent="0.25">
      <c r="A6437" s="947">
        <v>103828</v>
      </c>
      <c r="B6437" s="945" t="s">
        <v>29529</v>
      </c>
      <c r="C6437" s="947" t="s">
        <v>5</v>
      </c>
      <c r="D6437" s="948">
        <v>105.35</v>
      </c>
    </row>
    <row r="6438" spans="1:4" x14ac:dyDescent="0.25">
      <c r="A6438" s="947">
        <v>103861</v>
      </c>
      <c r="B6438" s="945" t="s">
        <v>29554</v>
      </c>
      <c r="C6438" s="947" t="s">
        <v>5</v>
      </c>
      <c r="D6438" s="948">
        <v>96.83</v>
      </c>
    </row>
    <row r="6439" spans="1:4" x14ac:dyDescent="0.25">
      <c r="A6439" s="947">
        <v>93115</v>
      </c>
      <c r="B6439" s="945" t="s">
        <v>29423</v>
      </c>
      <c r="C6439" s="947" t="s">
        <v>5</v>
      </c>
      <c r="D6439" s="948">
        <v>93.68</v>
      </c>
    </row>
    <row r="6440" spans="1:4" x14ac:dyDescent="0.25">
      <c r="A6440" s="947">
        <v>93074</v>
      </c>
      <c r="B6440" s="945" t="s">
        <v>29385</v>
      </c>
      <c r="C6440" s="947" t="s">
        <v>5</v>
      </c>
      <c r="D6440" s="948">
        <v>16.66</v>
      </c>
    </row>
    <row r="6441" spans="1:4" x14ac:dyDescent="0.25">
      <c r="A6441" s="947">
        <v>103875</v>
      </c>
      <c r="B6441" s="945" t="s">
        <v>29562</v>
      </c>
      <c r="C6441" s="947" t="s">
        <v>5</v>
      </c>
      <c r="D6441" s="948">
        <v>23.22</v>
      </c>
    </row>
    <row r="6442" spans="1:4" x14ac:dyDescent="0.25">
      <c r="A6442" s="947">
        <v>103806</v>
      </c>
      <c r="B6442" s="945" t="s">
        <v>29513</v>
      </c>
      <c r="C6442" s="947" t="s">
        <v>5</v>
      </c>
      <c r="D6442" s="948">
        <v>23.11</v>
      </c>
    </row>
    <row r="6443" spans="1:4" x14ac:dyDescent="0.25">
      <c r="A6443" s="947">
        <v>103839</v>
      </c>
      <c r="B6443" s="945" t="s">
        <v>29536</v>
      </c>
      <c r="C6443" s="947" t="s">
        <v>5</v>
      </c>
      <c r="D6443" s="948">
        <v>22.13</v>
      </c>
    </row>
    <row r="6444" spans="1:4" x14ac:dyDescent="0.25">
      <c r="A6444" s="947">
        <v>93097</v>
      </c>
      <c r="B6444" s="945" t="s">
        <v>29406</v>
      </c>
      <c r="C6444" s="947" t="s">
        <v>5</v>
      </c>
      <c r="D6444" s="948">
        <v>17.010000000000002</v>
      </c>
    </row>
    <row r="6445" spans="1:4" x14ac:dyDescent="0.25">
      <c r="A6445" s="947">
        <v>93119</v>
      </c>
      <c r="B6445" s="945" t="s">
        <v>29427</v>
      </c>
      <c r="C6445" s="947" t="s">
        <v>5</v>
      </c>
      <c r="D6445" s="948">
        <v>19.760000000000002</v>
      </c>
    </row>
    <row r="6446" spans="1:4" x14ac:dyDescent="0.25">
      <c r="A6446" s="947">
        <v>93076</v>
      </c>
      <c r="B6446" s="945" t="s">
        <v>29387</v>
      </c>
      <c r="C6446" s="947" t="s">
        <v>5</v>
      </c>
      <c r="D6446" s="948">
        <v>25.5</v>
      </c>
    </row>
    <row r="6447" spans="1:4" x14ac:dyDescent="0.25">
      <c r="A6447" s="947">
        <v>103878</v>
      </c>
      <c r="B6447" s="945" t="s">
        <v>29565</v>
      </c>
      <c r="C6447" s="947" t="s">
        <v>5</v>
      </c>
      <c r="D6447" s="948">
        <v>33.54</v>
      </c>
    </row>
    <row r="6448" spans="1:4" x14ac:dyDescent="0.25">
      <c r="A6448" s="947">
        <v>103809</v>
      </c>
      <c r="B6448" s="945" t="s">
        <v>29515</v>
      </c>
      <c r="C6448" s="947" t="s">
        <v>5</v>
      </c>
      <c r="D6448" s="948">
        <v>42.38</v>
      </c>
    </row>
    <row r="6449" spans="1:4" x14ac:dyDescent="0.25">
      <c r="A6449" s="947">
        <v>103842</v>
      </c>
      <c r="B6449" s="945" t="s">
        <v>29538</v>
      </c>
      <c r="C6449" s="947" t="s">
        <v>5</v>
      </c>
      <c r="D6449" s="948">
        <v>34.65</v>
      </c>
    </row>
    <row r="6450" spans="1:4" x14ac:dyDescent="0.25">
      <c r="A6450" s="947">
        <v>93099</v>
      </c>
      <c r="B6450" s="945" t="s">
        <v>29408</v>
      </c>
      <c r="C6450" s="947" t="s">
        <v>5</v>
      </c>
      <c r="D6450" s="948">
        <v>29.77</v>
      </c>
    </row>
    <row r="6451" spans="1:4" x14ac:dyDescent="0.25">
      <c r="A6451" s="947">
        <v>93122</v>
      </c>
      <c r="B6451" s="945" t="s">
        <v>29430</v>
      </c>
      <c r="C6451" s="947" t="s">
        <v>5</v>
      </c>
      <c r="D6451" s="948">
        <v>29.38</v>
      </c>
    </row>
    <row r="6452" spans="1:4" x14ac:dyDescent="0.25">
      <c r="A6452" s="947">
        <v>93079</v>
      </c>
      <c r="B6452" s="945" t="s">
        <v>29390</v>
      </c>
      <c r="C6452" s="947" t="s">
        <v>5</v>
      </c>
      <c r="D6452" s="948">
        <v>34.700000000000003</v>
      </c>
    </row>
    <row r="6453" spans="1:4" x14ac:dyDescent="0.25">
      <c r="A6453" s="947">
        <v>103882</v>
      </c>
      <c r="B6453" s="945" t="s">
        <v>29569</v>
      </c>
      <c r="C6453" s="947" t="s">
        <v>5</v>
      </c>
      <c r="D6453" s="948">
        <v>43.98</v>
      </c>
    </row>
    <row r="6454" spans="1:4" x14ac:dyDescent="0.25">
      <c r="A6454" s="947">
        <v>103813</v>
      </c>
      <c r="B6454" s="945" t="s">
        <v>29517</v>
      </c>
      <c r="C6454" s="947" t="s">
        <v>5</v>
      </c>
      <c r="D6454" s="948">
        <v>60.48</v>
      </c>
    </row>
    <row r="6455" spans="1:4" x14ac:dyDescent="0.25">
      <c r="A6455" s="947">
        <v>103846</v>
      </c>
      <c r="B6455" s="945" t="s">
        <v>29540</v>
      </c>
      <c r="C6455" s="947" t="s">
        <v>5</v>
      </c>
      <c r="D6455" s="948">
        <v>46.98</v>
      </c>
    </row>
    <row r="6456" spans="1:4" x14ac:dyDescent="0.25">
      <c r="A6456" s="947">
        <v>93102</v>
      </c>
      <c r="B6456" s="945" t="s">
        <v>29411</v>
      </c>
      <c r="C6456" s="947" t="s">
        <v>5</v>
      </c>
      <c r="D6456" s="948">
        <v>42.29</v>
      </c>
    </row>
    <row r="6457" spans="1:4" x14ac:dyDescent="0.25">
      <c r="A6457" s="947">
        <v>93123</v>
      </c>
      <c r="B6457" s="945" t="s">
        <v>52769</v>
      </c>
      <c r="C6457" s="947" t="s">
        <v>5</v>
      </c>
      <c r="D6457" s="948">
        <v>63.76</v>
      </c>
    </row>
    <row r="6458" spans="1:4" x14ac:dyDescent="0.25">
      <c r="A6458" s="947">
        <v>93124</v>
      </c>
      <c r="B6458" s="945" t="s">
        <v>29431</v>
      </c>
      <c r="C6458" s="947" t="s">
        <v>5</v>
      </c>
      <c r="D6458" s="948">
        <v>99.27</v>
      </c>
    </row>
    <row r="6459" spans="1:4" x14ac:dyDescent="0.25">
      <c r="A6459" s="947">
        <v>93125</v>
      </c>
      <c r="B6459" s="945" t="s">
        <v>29432</v>
      </c>
      <c r="C6459" s="947" t="s">
        <v>5</v>
      </c>
      <c r="D6459" s="948">
        <v>145.46</v>
      </c>
    </row>
    <row r="6460" spans="1:4" x14ac:dyDescent="0.25">
      <c r="A6460" s="947">
        <v>93126</v>
      </c>
      <c r="B6460" s="945" t="s">
        <v>29433</v>
      </c>
      <c r="C6460" s="947" t="s">
        <v>5</v>
      </c>
      <c r="D6460" s="948">
        <v>317.81</v>
      </c>
    </row>
    <row r="6461" spans="1:4" x14ac:dyDescent="0.25">
      <c r="A6461" s="947">
        <v>93063</v>
      </c>
      <c r="B6461" s="945" t="s">
        <v>29375</v>
      </c>
      <c r="C6461" s="947" t="s">
        <v>5</v>
      </c>
      <c r="D6461" s="948">
        <v>698.78</v>
      </c>
    </row>
    <row r="6462" spans="1:4" x14ac:dyDescent="0.25">
      <c r="A6462" s="947">
        <v>93066</v>
      </c>
      <c r="B6462" s="945" t="s">
        <v>29378</v>
      </c>
      <c r="C6462" s="947" t="s">
        <v>5</v>
      </c>
      <c r="D6462" s="948">
        <v>876.85</v>
      </c>
    </row>
    <row r="6463" spans="1:4" x14ac:dyDescent="0.25">
      <c r="A6463" s="947">
        <v>93069</v>
      </c>
      <c r="B6463" s="945" t="s">
        <v>29381</v>
      </c>
      <c r="C6463" s="947" t="s">
        <v>5</v>
      </c>
      <c r="D6463" s="948">
        <v>1215.28</v>
      </c>
    </row>
    <row r="6464" spans="1:4" x14ac:dyDescent="0.25">
      <c r="A6464" s="947">
        <v>93072</v>
      </c>
      <c r="B6464" s="945" t="s">
        <v>29384</v>
      </c>
      <c r="C6464" s="947" t="s">
        <v>5</v>
      </c>
      <c r="D6464" s="948">
        <v>1603.62</v>
      </c>
    </row>
    <row r="6465" spans="1:4" x14ac:dyDescent="0.25">
      <c r="A6465" s="947">
        <v>93083</v>
      </c>
      <c r="B6465" s="945" t="s">
        <v>29394</v>
      </c>
      <c r="C6465" s="947" t="s">
        <v>5</v>
      </c>
      <c r="D6465" s="948">
        <v>480.52</v>
      </c>
    </row>
    <row r="6466" spans="1:4" x14ac:dyDescent="0.25">
      <c r="A6466" s="947">
        <v>103886</v>
      </c>
      <c r="B6466" s="945" t="s">
        <v>29573</v>
      </c>
      <c r="C6466" s="947" t="s">
        <v>5</v>
      </c>
      <c r="D6466" s="948">
        <v>484.9</v>
      </c>
    </row>
    <row r="6467" spans="1:4" x14ac:dyDescent="0.25">
      <c r="A6467" s="947">
        <v>103817</v>
      </c>
      <c r="B6467" s="945" t="s">
        <v>29521</v>
      </c>
      <c r="C6467" s="947" t="s">
        <v>5</v>
      </c>
      <c r="D6467" s="948">
        <v>484.85</v>
      </c>
    </row>
    <row r="6468" spans="1:4" x14ac:dyDescent="0.25">
      <c r="A6468" s="947">
        <v>103850</v>
      </c>
      <c r="B6468" s="945" t="s">
        <v>29544</v>
      </c>
      <c r="C6468" s="947" t="s">
        <v>5</v>
      </c>
      <c r="D6468" s="948">
        <v>484.19</v>
      </c>
    </row>
    <row r="6469" spans="1:4" x14ac:dyDescent="0.25">
      <c r="A6469" s="947">
        <v>93106</v>
      </c>
      <c r="B6469" s="945" t="s">
        <v>29415</v>
      </c>
      <c r="C6469" s="947" t="s">
        <v>5</v>
      </c>
      <c r="D6469" s="948">
        <v>480.76</v>
      </c>
    </row>
    <row r="6470" spans="1:4" x14ac:dyDescent="0.25">
      <c r="A6470" s="947">
        <v>93052</v>
      </c>
      <c r="B6470" s="945" t="s">
        <v>29365</v>
      </c>
      <c r="C6470" s="947" t="s">
        <v>5</v>
      </c>
      <c r="D6470" s="948">
        <v>554.01</v>
      </c>
    </row>
    <row r="6471" spans="1:4" x14ac:dyDescent="0.25">
      <c r="A6471" s="947">
        <v>93086</v>
      </c>
      <c r="B6471" s="945" t="s">
        <v>29397</v>
      </c>
      <c r="C6471" s="947" t="s">
        <v>5</v>
      </c>
      <c r="D6471" s="948">
        <v>557.85</v>
      </c>
    </row>
    <row r="6472" spans="1:4" x14ac:dyDescent="0.25">
      <c r="A6472" s="947">
        <v>103890</v>
      </c>
      <c r="B6472" s="945" t="s">
        <v>29577</v>
      </c>
      <c r="C6472" s="947" t="s">
        <v>5</v>
      </c>
      <c r="D6472" s="948">
        <v>563.22</v>
      </c>
    </row>
    <row r="6473" spans="1:4" x14ac:dyDescent="0.25">
      <c r="A6473" s="947">
        <v>103821</v>
      </c>
      <c r="B6473" s="945" t="s">
        <v>29524</v>
      </c>
      <c r="C6473" s="947" t="s">
        <v>5</v>
      </c>
      <c r="D6473" s="948">
        <v>569.15</v>
      </c>
    </row>
    <row r="6474" spans="1:4" x14ac:dyDescent="0.25">
      <c r="A6474" s="947">
        <v>103854</v>
      </c>
      <c r="B6474" s="945" t="s">
        <v>29547</v>
      </c>
      <c r="C6474" s="947" t="s">
        <v>5</v>
      </c>
      <c r="D6474" s="948">
        <v>563.98</v>
      </c>
    </row>
    <row r="6475" spans="1:4" x14ac:dyDescent="0.25">
      <c r="A6475" s="947">
        <v>93109</v>
      </c>
      <c r="B6475" s="945" t="s">
        <v>29418</v>
      </c>
      <c r="C6475" s="947" t="s">
        <v>5</v>
      </c>
      <c r="D6475" s="948">
        <v>560.70000000000005</v>
      </c>
    </row>
    <row r="6476" spans="1:4" x14ac:dyDescent="0.25">
      <c r="A6476" s="947">
        <v>93058</v>
      </c>
      <c r="B6476" s="945" t="s">
        <v>29370</v>
      </c>
      <c r="C6476" s="947" t="s">
        <v>5</v>
      </c>
      <c r="D6476" s="948">
        <v>609.66</v>
      </c>
    </row>
    <row r="6477" spans="1:4" x14ac:dyDescent="0.25">
      <c r="A6477" s="947">
        <v>93092</v>
      </c>
      <c r="B6477" s="945" t="s">
        <v>29403</v>
      </c>
      <c r="C6477" s="947" t="s">
        <v>5</v>
      </c>
      <c r="D6477" s="948">
        <v>613.22</v>
      </c>
    </row>
    <row r="6478" spans="1:4" x14ac:dyDescent="0.25">
      <c r="A6478" s="947">
        <v>103898</v>
      </c>
      <c r="B6478" s="945" t="s">
        <v>29585</v>
      </c>
      <c r="C6478" s="947" t="s">
        <v>5</v>
      </c>
      <c r="D6478" s="948">
        <v>619.41999999999996</v>
      </c>
    </row>
    <row r="6479" spans="1:4" x14ac:dyDescent="0.25">
      <c r="A6479" s="947">
        <v>103829</v>
      </c>
      <c r="B6479" s="945" t="s">
        <v>29530</v>
      </c>
      <c r="C6479" s="947" t="s">
        <v>5</v>
      </c>
      <c r="D6479" s="948">
        <v>629.98</v>
      </c>
    </row>
    <row r="6480" spans="1:4" x14ac:dyDescent="0.25">
      <c r="A6480" s="947">
        <v>103862</v>
      </c>
      <c r="B6480" s="945" t="s">
        <v>29555</v>
      </c>
      <c r="C6480" s="947" t="s">
        <v>5</v>
      </c>
      <c r="D6480" s="948">
        <v>621.46</v>
      </c>
    </row>
    <row r="6481" spans="1:4" x14ac:dyDescent="0.25">
      <c r="A6481" s="947">
        <v>93116</v>
      </c>
      <c r="B6481" s="945" t="s">
        <v>29424</v>
      </c>
      <c r="C6481" s="947" t="s">
        <v>5</v>
      </c>
      <c r="D6481" s="948">
        <v>618.30999999999995</v>
      </c>
    </row>
    <row r="6482" spans="1:4" x14ac:dyDescent="0.25">
      <c r="A6482" s="947">
        <v>92314</v>
      </c>
      <c r="B6482" s="945" t="s">
        <v>29349</v>
      </c>
      <c r="C6482" s="947" t="s">
        <v>5</v>
      </c>
      <c r="D6482" s="948">
        <v>10.85</v>
      </c>
    </row>
    <row r="6483" spans="1:4" x14ac:dyDescent="0.25">
      <c r="A6483" s="947">
        <v>103883</v>
      </c>
      <c r="B6483" s="945" t="s">
        <v>29570</v>
      </c>
      <c r="C6483" s="947" t="s">
        <v>5</v>
      </c>
      <c r="D6483" s="948">
        <v>15.23</v>
      </c>
    </row>
    <row r="6484" spans="1:4" x14ac:dyDescent="0.25">
      <c r="A6484" s="947">
        <v>103814</v>
      </c>
      <c r="B6484" s="945" t="s">
        <v>29518</v>
      </c>
      <c r="C6484" s="947" t="s">
        <v>5</v>
      </c>
      <c r="D6484" s="948">
        <v>15.18</v>
      </c>
    </row>
    <row r="6485" spans="1:4" x14ac:dyDescent="0.25">
      <c r="A6485" s="947">
        <v>103847</v>
      </c>
      <c r="B6485" s="945" t="s">
        <v>29541</v>
      </c>
      <c r="C6485" s="947" t="s">
        <v>5</v>
      </c>
      <c r="D6485" s="948">
        <v>14.52</v>
      </c>
    </row>
    <row r="6486" spans="1:4" x14ac:dyDescent="0.25">
      <c r="A6486" s="947">
        <v>92329</v>
      </c>
      <c r="B6486" s="945" t="s">
        <v>29358</v>
      </c>
      <c r="C6486" s="947" t="s">
        <v>5</v>
      </c>
      <c r="D6486" s="948">
        <v>11.09</v>
      </c>
    </row>
    <row r="6487" spans="1:4" x14ac:dyDescent="0.25">
      <c r="A6487" s="947">
        <v>92293</v>
      </c>
      <c r="B6487" s="945" t="s">
        <v>29335</v>
      </c>
      <c r="C6487" s="947" t="s">
        <v>5</v>
      </c>
      <c r="D6487" s="948">
        <v>11.54</v>
      </c>
    </row>
    <row r="6488" spans="1:4" x14ac:dyDescent="0.25">
      <c r="A6488" s="947">
        <v>92315</v>
      </c>
      <c r="B6488" s="945" t="s">
        <v>29350</v>
      </c>
      <c r="C6488" s="947" t="s">
        <v>5</v>
      </c>
      <c r="D6488" s="948">
        <v>15.38</v>
      </c>
    </row>
    <row r="6489" spans="1:4" x14ac:dyDescent="0.25">
      <c r="A6489" s="947">
        <v>103888</v>
      </c>
      <c r="B6489" s="945" t="s">
        <v>29575</v>
      </c>
      <c r="C6489" s="947" t="s">
        <v>5</v>
      </c>
      <c r="D6489" s="948">
        <v>20.75</v>
      </c>
    </row>
    <row r="6490" spans="1:4" x14ac:dyDescent="0.25">
      <c r="A6490" s="947">
        <v>103819</v>
      </c>
      <c r="B6490" s="945" t="s">
        <v>29522</v>
      </c>
      <c r="C6490" s="947" t="s">
        <v>5</v>
      </c>
      <c r="D6490" s="948">
        <v>26.68</v>
      </c>
    </row>
    <row r="6491" spans="1:4" x14ac:dyDescent="0.25">
      <c r="A6491" s="947">
        <v>103852</v>
      </c>
      <c r="B6491" s="945" t="s">
        <v>29545</v>
      </c>
      <c r="C6491" s="947" t="s">
        <v>5</v>
      </c>
      <c r="D6491" s="948">
        <v>21.51</v>
      </c>
    </row>
    <row r="6492" spans="1:4" x14ac:dyDescent="0.25">
      <c r="A6492" s="947">
        <v>92330</v>
      </c>
      <c r="B6492" s="945" t="s">
        <v>29359</v>
      </c>
      <c r="C6492" s="947" t="s">
        <v>5</v>
      </c>
      <c r="D6492" s="948">
        <v>18.23</v>
      </c>
    </row>
    <row r="6493" spans="1:4" x14ac:dyDescent="0.25">
      <c r="A6493" s="947">
        <v>92294</v>
      </c>
      <c r="B6493" s="945" t="s">
        <v>29336</v>
      </c>
      <c r="C6493" s="947" t="s">
        <v>5</v>
      </c>
      <c r="D6493" s="948">
        <v>19.149999999999999</v>
      </c>
    </row>
    <row r="6494" spans="1:4" x14ac:dyDescent="0.25">
      <c r="A6494" s="947">
        <v>92316</v>
      </c>
      <c r="B6494" s="945" t="s">
        <v>29351</v>
      </c>
      <c r="C6494" s="947" t="s">
        <v>5</v>
      </c>
      <c r="D6494" s="948">
        <v>22.71</v>
      </c>
    </row>
    <row r="6495" spans="1:4" x14ac:dyDescent="0.25">
      <c r="A6495" s="947">
        <v>103895</v>
      </c>
      <c r="B6495" s="945" t="s">
        <v>29582</v>
      </c>
      <c r="C6495" s="947" t="s">
        <v>5</v>
      </c>
      <c r="D6495" s="948">
        <v>28.91</v>
      </c>
    </row>
    <row r="6496" spans="1:4" x14ac:dyDescent="0.25">
      <c r="A6496" s="947">
        <v>103826</v>
      </c>
      <c r="B6496" s="945" t="s">
        <v>29527</v>
      </c>
      <c r="C6496" s="947" t="s">
        <v>5</v>
      </c>
      <c r="D6496" s="948">
        <v>39.47</v>
      </c>
    </row>
    <row r="6497" spans="1:4" x14ac:dyDescent="0.25">
      <c r="A6497" s="947">
        <v>103859</v>
      </c>
      <c r="B6497" s="945" t="s">
        <v>29552</v>
      </c>
      <c r="C6497" s="947" t="s">
        <v>5</v>
      </c>
      <c r="D6497" s="948">
        <v>30.95</v>
      </c>
    </row>
    <row r="6498" spans="1:4" x14ac:dyDescent="0.25">
      <c r="A6498" s="947">
        <v>92331</v>
      </c>
      <c r="B6498" s="945" t="s">
        <v>29360</v>
      </c>
      <c r="C6498" s="947" t="s">
        <v>5</v>
      </c>
      <c r="D6498" s="948">
        <v>27.8</v>
      </c>
    </row>
    <row r="6499" spans="1:4" x14ac:dyDescent="0.25">
      <c r="A6499" s="947">
        <v>92295</v>
      </c>
      <c r="B6499" s="945" t="s">
        <v>29337</v>
      </c>
      <c r="C6499" s="947" t="s">
        <v>5</v>
      </c>
      <c r="D6499" s="948">
        <v>35.4</v>
      </c>
    </row>
    <row r="6500" spans="1:4" x14ac:dyDescent="0.25">
      <c r="A6500" s="947">
        <v>92296</v>
      </c>
      <c r="B6500" s="945" t="s">
        <v>29338</v>
      </c>
      <c r="C6500" s="947" t="s">
        <v>5</v>
      </c>
      <c r="D6500" s="948">
        <v>46.72</v>
      </c>
    </row>
    <row r="6501" spans="1:4" x14ac:dyDescent="0.25">
      <c r="A6501" s="947">
        <v>92297</v>
      </c>
      <c r="B6501" s="945" t="s">
        <v>29339</v>
      </c>
      <c r="C6501" s="947" t="s">
        <v>5</v>
      </c>
      <c r="D6501" s="948">
        <v>72.040000000000006</v>
      </c>
    </row>
    <row r="6502" spans="1:4" x14ac:dyDescent="0.25">
      <c r="A6502" s="947">
        <v>92298</v>
      </c>
      <c r="B6502" s="945" t="s">
        <v>29340</v>
      </c>
      <c r="C6502" s="947" t="s">
        <v>5</v>
      </c>
      <c r="D6502" s="948">
        <v>198.79</v>
      </c>
    </row>
    <row r="6503" spans="1:4" x14ac:dyDescent="0.25">
      <c r="A6503" s="947">
        <v>93080</v>
      </c>
      <c r="B6503" s="945" t="s">
        <v>29391</v>
      </c>
      <c r="C6503" s="947" t="s">
        <v>5</v>
      </c>
      <c r="D6503" s="948">
        <v>10.88</v>
      </c>
    </row>
    <row r="6504" spans="1:4" x14ac:dyDescent="0.25">
      <c r="A6504" s="947">
        <v>103884</v>
      </c>
      <c r="B6504" s="945" t="s">
        <v>29571</v>
      </c>
      <c r="C6504" s="947" t="s">
        <v>5</v>
      </c>
      <c r="D6504" s="948">
        <v>15.26</v>
      </c>
    </row>
    <row r="6505" spans="1:4" x14ac:dyDescent="0.25">
      <c r="A6505" s="947">
        <v>103815</v>
      </c>
      <c r="B6505" s="945" t="s">
        <v>29519</v>
      </c>
      <c r="C6505" s="947" t="s">
        <v>5</v>
      </c>
      <c r="D6505" s="948">
        <v>15.21</v>
      </c>
    </row>
    <row r="6506" spans="1:4" x14ac:dyDescent="0.25">
      <c r="A6506" s="947">
        <v>103848</v>
      </c>
      <c r="B6506" s="945" t="s">
        <v>29542</v>
      </c>
      <c r="C6506" s="947" t="s">
        <v>5</v>
      </c>
      <c r="D6506" s="948">
        <v>14.55</v>
      </c>
    </row>
    <row r="6507" spans="1:4" x14ac:dyDescent="0.25">
      <c r="A6507" s="947">
        <v>93103</v>
      </c>
      <c r="B6507" s="945" t="s">
        <v>29412</v>
      </c>
      <c r="C6507" s="947" t="s">
        <v>5</v>
      </c>
      <c r="D6507" s="948">
        <v>11.12</v>
      </c>
    </row>
    <row r="6508" spans="1:4" x14ac:dyDescent="0.25">
      <c r="A6508" s="947">
        <v>93050</v>
      </c>
      <c r="B6508" s="945" t="s">
        <v>29364</v>
      </c>
      <c r="C6508" s="947" t="s">
        <v>5</v>
      </c>
      <c r="D6508" s="948">
        <v>12.94</v>
      </c>
    </row>
    <row r="6509" spans="1:4" x14ac:dyDescent="0.25">
      <c r="A6509" s="947">
        <v>93084</v>
      </c>
      <c r="B6509" s="945" t="s">
        <v>29395</v>
      </c>
      <c r="C6509" s="947" t="s">
        <v>5</v>
      </c>
      <c r="D6509" s="948">
        <v>16.78</v>
      </c>
    </row>
    <row r="6510" spans="1:4" x14ac:dyDescent="0.25">
      <c r="A6510" s="947">
        <v>103889</v>
      </c>
      <c r="B6510" s="945" t="s">
        <v>29576</v>
      </c>
      <c r="C6510" s="947" t="s">
        <v>5</v>
      </c>
      <c r="D6510" s="948">
        <v>22.15</v>
      </c>
    </row>
    <row r="6511" spans="1:4" x14ac:dyDescent="0.25">
      <c r="A6511" s="947">
        <v>103820</v>
      </c>
      <c r="B6511" s="945" t="s">
        <v>29523</v>
      </c>
      <c r="C6511" s="947" t="s">
        <v>5</v>
      </c>
      <c r="D6511" s="948">
        <v>28.08</v>
      </c>
    </row>
    <row r="6512" spans="1:4" x14ac:dyDescent="0.25">
      <c r="A6512" s="947">
        <v>103853</v>
      </c>
      <c r="B6512" s="945" t="s">
        <v>29546</v>
      </c>
      <c r="C6512" s="947" t="s">
        <v>5</v>
      </c>
      <c r="D6512" s="948">
        <v>22.91</v>
      </c>
    </row>
    <row r="6513" spans="1:4" x14ac:dyDescent="0.25">
      <c r="A6513" s="947">
        <v>93107</v>
      </c>
      <c r="B6513" s="945" t="s">
        <v>29416</v>
      </c>
      <c r="C6513" s="947" t="s">
        <v>5</v>
      </c>
      <c r="D6513" s="948">
        <v>19.63</v>
      </c>
    </row>
    <row r="6514" spans="1:4" x14ac:dyDescent="0.25">
      <c r="A6514" s="947">
        <v>93056</v>
      </c>
      <c r="B6514" s="945" t="s">
        <v>29368</v>
      </c>
      <c r="C6514" s="947" t="s">
        <v>5</v>
      </c>
      <c r="D6514" s="948">
        <v>19.149999999999999</v>
      </c>
    </row>
    <row r="6515" spans="1:4" x14ac:dyDescent="0.25">
      <c r="A6515" s="947">
        <v>93090</v>
      </c>
      <c r="B6515" s="945" t="s">
        <v>29401</v>
      </c>
      <c r="C6515" s="947" t="s">
        <v>5</v>
      </c>
      <c r="D6515" s="948">
        <v>22.71</v>
      </c>
    </row>
    <row r="6516" spans="1:4" x14ac:dyDescent="0.25">
      <c r="A6516" s="947">
        <v>93113</v>
      </c>
      <c r="B6516" s="945" t="s">
        <v>52770</v>
      </c>
      <c r="C6516" s="947" t="s">
        <v>5</v>
      </c>
      <c r="D6516" s="948">
        <v>27.8</v>
      </c>
    </row>
    <row r="6517" spans="1:4" x14ac:dyDescent="0.25">
      <c r="A6517" s="947">
        <v>103896</v>
      </c>
      <c r="B6517" s="945" t="s">
        <v>29583</v>
      </c>
      <c r="C6517" s="947" t="s">
        <v>5</v>
      </c>
      <c r="D6517" s="948">
        <v>28.91</v>
      </c>
    </row>
    <row r="6518" spans="1:4" x14ac:dyDescent="0.25">
      <c r="A6518" s="947">
        <v>103827</v>
      </c>
      <c r="B6518" s="945" t="s">
        <v>29528</v>
      </c>
      <c r="C6518" s="947" t="s">
        <v>5</v>
      </c>
      <c r="D6518" s="948">
        <v>39.47</v>
      </c>
    </row>
    <row r="6519" spans="1:4" x14ac:dyDescent="0.25">
      <c r="A6519" s="947">
        <v>103860</v>
      </c>
      <c r="B6519" s="945" t="s">
        <v>29553</v>
      </c>
      <c r="C6519" s="947" t="s">
        <v>5</v>
      </c>
      <c r="D6519" s="948">
        <v>30.95</v>
      </c>
    </row>
    <row r="6520" spans="1:4" x14ac:dyDescent="0.25">
      <c r="A6520" s="947">
        <v>93061</v>
      </c>
      <c r="B6520" s="945" t="s">
        <v>29373</v>
      </c>
      <c r="C6520" s="947" t="s">
        <v>5</v>
      </c>
      <c r="D6520" s="948">
        <v>35.54</v>
      </c>
    </row>
    <row r="6521" spans="1:4" x14ac:dyDescent="0.25">
      <c r="A6521" s="947">
        <v>93064</v>
      </c>
      <c r="B6521" s="945" t="s">
        <v>29376</v>
      </c>
      <c r="C6521" s="947" t="s">
        <v>5</v>
      </c>
      <c r="D6521" s="948">
        <v>54.03</v>
      </c>
    </row>
    <row r="6522" spans="1:4" x14ac:dyDescent="0.25">
      <c r="A6522" s="947">
        <v>93067</v>
      </c>
      <c r="B6522" s="945" t="s">
        <v>29379</v>
      </c>
      <c r="C6522" s="947" t="s">
        <v>5</v>
      </c>
      <c r="D6522" s="948">
        <v>80</v>
      </c>
    </row>
    <row r="6523" spans="1:4" x14ac:dyDescent="0.25">
      <c r="A6523" s="947">
        <v>93070</v>
      </c>
      <c r="B6523" s="945" t="s">
        <v>29382</v>
      </c>
      <c r="C6523" s="947" t="s">
        <v>5</v>
      </c>
      <c r="D6523" s="948">
        <v>198.79</v>
      </c>
    </row>
    <row r="6524" spans="1:4" x14ac:dyDescent="0.25">
      <c r="A6524" s="947">
        <v>93117</v>
      </c>
      <c r="B6524" s="945" t="s">
        <v>29425</v>
      </c>
      <c r="C6524" s="947" t="s">
        <v>5</v>
      </c>
      <c r="D6524" s="948">
        <v>64.05</v>
      </c>
    </row>
    <row r="6525" spans="1:4" x14ac:dyDescent="0.25">
      <c r="A6525" s="947">
        <v>93118</v>
      </c>
      <c r="B6525" s="945" t="s">
        <v>29426</v>
      </c>
      <c r="C6525" s="947" t="s">
        <v>5</v>
      </c>
      <c r="D6525" s="948">
        <v>94.51</v>
      </c>
    </row>
    <row r="6526" spans="1:4" x14ac:dyDescent="0.25">
      <c r="A6526" s="947">
        <v>92317</v>
      </c>
      <c r="B6526" s="945" t="s">
        <v>29352</v>
      </c>
      <c r="C6526" s="947" t="s">
        <v>5</v>
      </c>
      <c r="D6526" s="948">
        <v>22.59</v>
      </c>
    </row>
    <row r="6527" spans="1:4" x14ac:dyDescent="0.25">
      <c r="A6527" s="947">
        <v>92332</v>
      </c>
      <c r="B6527" s="945" t="s">
        <v>29361</v>
      </c>
      <c r="C6527" s="947" t="s">
        <v>5</v>
      </c>
      <c r="D6527" s="948">
        <v>23.07</v>
      </c>
    </row>
    <row r="6528" spans="1:4" x14ac:dyDescent="0.25">
      <c r="A6528" s="947">
        <v>92299</v>
      </c>
      <c r="B6528" s="945" t="s">
        <v>29341</v>
      </c>
      <c r="C6528" s="947" t="s">
        <v>5</v>
      </c>
      <c r="D6528" s="948">
        <v>26.44</v>
      </c>
    </row>
    <row r="6529" spans="1:4" x14ac:dyDescent="0.25">
      <c r="A6529" s="947">
        <v>92318</v>
      </c>
      <c r="B6529" s="945" t="s">
        <v>29353</v>
      </c>
      <c r="C6529" s="947" t="s">
        <v>5</v>
      </c>
      <c r="D6529" s="948">
        <v>34.119999999999997</v>
      </c>
    </row>
    <row r="6530" spans="1:4" x14ac:dyDescent="0.25">
      <c r="A6530" s="947">
        <v>103833</v>
      </c>
      <c r="B6530" s="945" t="s">
        <v>29533</v>
      </c>
      <c r="C6530" s="947" t="s">
        <v>5</v>
      </c>
      <c r="D6530" s="948">
        <v>56.63</v>
      </c>
    </row>
    <row r="6531" spans="1:4" x14ac:dyDescent="0.25">
      <c r="A6531" s="947">
        <v>92333</v>
      </c>
      <c r="B6531" s="945" t="s">
        <v>29362</v>
      </c>
      <c r="C6531" s="947" t="s">
        <v>5</v>
      </c>
      <c r="D6531" s="948">
        <v>39.79</v>
      </c>
    </row>
    <row r="6532" spans="1:4" x14ac:dyDescent="0.25">
      <c r="A6532" s="947">
        <v>92300</v>
      </c>
      <c r="B6532" s="945" t="s">
        <v>29342</v>
      </c>
      <c r="C6532" s="947" t="s">
        <v>5</v>
      </c>
      <c r="D6532" s="948">
        <v>39.85</v>
      </c>
    </row>
    <row r="6533" spans="1:4" x14ac:dyDescent="0.25">
      <c r="A6533" s="947">
        <v>92319</v>
      </c>
      <c r="B6533" s="945" t="s">
        <v>29354</v>
      </c>
      <c r="C6533" s="947" t="s">
        <v>5</v>
      </c>
      <c r="D6533" s="948">
        <v>46.95</v>
      </c>
    </row>
    <row r="6534" spans="1:4" x14ac:dyDescent="0.25">
      <c r="A6534" s="947">
        <v>92334</v>
      </c>
      <c r="B6534" s="945" t="s">
        <v>29363</v>
      </c>
      <c r="C6534" s="947" t="s">
        <v>5</v>
      </c>
      <c r="D6534" s="948">
        <v>57.08</v>
      </c>
    </row>
    <row r="6535" spans="1:4" x14ac:dyDescent="0.25">
      <c r="A6535" s="947">
        <v>92301</v>
      </c>
      <c r="B6535" s="945" t="s">
        <v>29343</v>
      </c>
      <c r="C6535" s="947" t="s">
        <v>5</v>
      </c>
      <c r="D6535" s="948">
        <v>77.23</v>
      </c>
    </row>
    <row r="6536" spans="1:4" x14ac:dyDescent="0.25">
      <c r="A6536" s="947">
        <v>92302</v>
      </c>
      <c r="B6536" s="945" t="s">
        <v>29344</v>
      </c>
      <c r="C6536" s="947" t="s">
        <v>5</v>
      </c>
      <c r="D6536" s="948">
        <v>101.71</v>
      </c>
    </row>
    <row r="6537" spans="1:4" x14ac:dyDescent="0.25">
      <c r="A6537" s="947">
        <v>92303</v>
      </c>
      <c r="B6537" s="945" t="s">
        <v>29345</v>
      </c>
      <c r="C6537" s="947" t="s">
        <v>5</v>
      </c>
      <c r="D6537" s="948">
        <v>184.76</v>
      </c>
    </row>
    <row r="6538" spans="1:4" x14ac:dyDescent="0.25">
      <c r="A6538" s="947">
        <v>92304</v>
      </c>
      <c r="B6538" s="945" t="s">
        <v>29346</v>
      </c>
      <c r="C6538" s="947" t="s">
        <v>5</v>
      </c>
      <c r="D6538" s="948">
        <v>473.39</v>
      </c>
    </row>
    <row r="6539" spans="1:4" x14ac:dyDescent="0.25">
      <c r="A6539" s="947">
        <v>103835</v>
      </c>
      <c r="B6539" s="945" t="s">
        <v>29047</v>
      </c>
      <c r="C6539" s="947" t="s">
        <v>4</v>
      </c>
      <c r="D6539" s="948">
        <v>71.540000000000006</v>
      </c>
    </row>
    <row r="6540" spans="1:4" x14ac:dyDescent="0.25">
      <c r="A6540" s="947">
        <v>92308</v>
      </c>
      <c r="B6540" s="945" t="s">
        <v>29025</v>
      </c>
      <c r="C6540" s="947" t="s">
        <v>4</v>
      </c>
      <c r="D6540" s="948">
        <v>59.35</v>
      </c>
    </row>
    <row r="6541" spans="1:4" x14ac:dyDescent="0.25">
      <c r="A6541" s="947">
        <v>103871</v>
      </c>
      <c r="B6541" s="945" t="s">
        <v>29053</v>
      </c>
      <c r="C6541" s="947" t="s">
        <v>4</v>
      </c>
      <c r="D6541" s="948">
        <v>72.099999999999994</v>
      </c>
    </row>
    <row r="6542" spans="1:4" x14ac:dyDescent="0.25">
      <c r="A6542" s="947">
        <v>92323</v>
      </c>
      <c r="B6542" s="945" t="s">
        <v>29031</v>
      </c>
      <c r="C6542" s="947" t="s">
        <v>4</v>
      </c>
      <c r="D6542" s="948">
        <v>71.400000000000006</v>
      </c>
    </row>
    <row r="6543" spans="1:4" x14ac:dyDescent="0.25">
      <c r="A6543" s="947">
        <v>92305</v>
      </c>
      <c r="B6543" s="945" t="s">
        <v>29022</v>
      </c>
      <c r="C6543" s="947" t="s">
        <v>4</v>
      </c>
      <c r="D6543" s="948">
        <v>42.65</v>
      </c>
    </row>
    <row r="6544" spans="1:4" x14ac:dyDescent="0.25">
      <c r="A6544" s="947">
        <v>103868</v>
      </c>
      <c r="B6544" s="945" t="s">
        <v>29050</v>
      </c>
      <c r="C6544" s="947" t="s">
        <v>4</v>
      </c>
      <c r="D6544" s="948">
        <v>59.36</v>
      </c>
    </row>
    <row r="6545" spans="1:4" x14ac:dyDescent="0.25">
      <c r="A6545" s="947">
        <v>103802</v>
      </c>
      <c r="B6545" s="945" t="s">
        <v>29044</v>
      </c>
      <c r="C6545" s="947" t="s">
        <v>4</v>
      </c>
      <c r="D6545" s="948">
        <v>45.69</v>
      </c>
    </row>
    <row r="6546" spans="1:4" x14ac:dyDescent="0.25">
      <c r="A6546" s="947">
        <v>92320</v>
      </c>
      <c r="B6546" s="945" t="s">
        <v>29028</v>
      </c>
      <c r="C6546" s="947" t="s">
        <v>4</v>
      </c>
      <c r="D6546" s="948">
        <v>58.49</v>
      </c>
    </row>
    <row r="6547" spans="1:4" x14ac:dyDescent="0.25">
      <c r="A6547" s="947">
        <v>97335</v>
      </c>
      <c r="B6547" s="945" t="s">
        <v>29038</v>
      </c>
      <c r="C6547" s="947" t="s">
        <v>4</v>
      </c>
      <c r="D6547" s="948">
        <v>86.59</v>
      </c>
    </row>
    <row r="6548" spans="1:4" x14ac:dyDescent="0.25">
      <c r="A6548" s="947">
        <v>103836</v>
      </c>
      <c r="B6548" s="945" t="s">
        <v>29048</v>
      </c>
      <c r="C6548" s="947" t="s">
        <v>4</v>
      </c>
      <c r="D6548" s="948">
        <v>110.1</v>
      </c>
    </row>
    <row r="6549" spans="1:4" x14ac:dyDescent="0.25">
      <c r="A6549" s="947">
        <v>92281</v>
      </c>
      <c r="B6549" s="945" t="s">
        <v>29016</v>
      </c>
      <c r="C6549" s="947" t="s">
        <v>4</v>
      </c>
      <c r="D6549" s="948">
        <v>118.35</v>
      </c>
    </row>
    <row r="6550" spans="1:4" x14ac:dyDescent="0.25">
      <c r="A6550" s="947">
        <v>92309</v>
      </c>
      <c r="B6550" s="945" t="s">
        <v>29026</v>
      </c>
      <c r="C6550" s="947" t="s">
        <v>4</v>
      </c>
      <c r="D6550" s="948">
        <v>129.9</v>
      </c>
    </row>
    <row r="6551" spans="1:4" x14ac:dyDescent="0.25">
      <c r="A6551" s="947">
        <v>103872</v>
      </c>
      <c r="B6551" s="945" t="s">
        <v>29054</v>
      </c>
      <c r="C6551" s="947" t="s">
        <v>4</v>
      </c>
      <c r="D6551" s="948">
        <v>145.93</v>
      </c>
    </row>
    <row r="6552" spans="1:4" x14ac:dyDescent="0.25">
      <c r="A6552" s="947">
        <v>92324</v>
      </c>
      <c r="B6552" s="945" t="s">
        <v>29032</v>
      </c>
      <c r="C6552" s="947" t="s">
        <v>4</v>
      </c>
      <c r="D6552" s="948">
        <v>153.38999999999999</v>
      </c>
    </row>
    <row r="6553" spans="1:4" x14ac:dyDescent="0.25">
      <c r="A6553" s="947">
        <v>92275</v>
      </c>
      <c r="B6553" s="945" t="s">
        <v>29010</v>
      </c>
      <c r="C6553" s="947" t="s">
        <v>4</v>
      </c>
      <c r="D6553" s="948">
        <v>60.4</v>
      </c>
    </row>
    <row r="6554" spans="1:4" x14ac:dyDescent="0.25">
      <c r="A6554" s="947">
        <v>92306</v>
      </c>
      <c r="B6554" s="945" t="s">
        <v>29023</v>
      </c>
      <c r="C6554" s="947" t="s">
        <v>4</v>
      </c>
      <c r="D6554" s="948">
        <v>68.12</v>
      </c>
    </row>
    <row r="6555" spans="1:4" x14ac:dyDescent="0.25">
      <c r="A6555" s="947">
        <v>103869</v>
      </c>
      <c r="B6555" s="945" t="s">
        <v>29051</v>
      </c>
      <c r="C6555" s="947" t="s">
        <v>4</v>
      </c>
      <c r="D6555" s="948">
        <v>88.1</v>
      </c>
    </row>
    <row r="6556" spans="1:4" x14ac:dyDescent="0.25">
      <c r="A6556" s="947">
        <v>103803</v>
      </c>
      <c r="B6556" s="945" t="s">
        <v>29045</v>
      </c>
      <c r="C6556" s="947" t="s">
        <v>4</v>
      </c>
      <c r="D6556" s="948">
        <v>78.53</v>
      </c>
    </row>
    <row r="6557" spans="1:4" x14ac:dyDescent="0.25">
      <c r="A6557" s="947">
        <v>92321</v>
      </c>
      <c r="B6557" s="945" t="s">
        <v>29029</v>
      </c>
      <c r="C6557" s="947" t="s">
        <v>4</v>
      </c>
      <c r="D6557" s="948">
        <v>95.41</v>
      </c>
    </row>
    <row r="6558" spans="1:4" x14ac:dyDescent="0.25">
      <c r="A6558" s="947">
        <v>97336</v>
      </c>
      <c r="B6558" s="945" t="s">
        <v>29039</v>
      </c>
      <c r="C6558" s="947" t="s">
        <v>4</v>
      </c>
      <c r="D6558" s="948">
        <v>110.23</v>
      </c>
    </row>
    <row r="6559" spans="1:4" x14ac:dyDescent="0.25">
      <c r="A6559" s="947">
        <v>103837</v>
      </c>
      <c r="B6559" s="945" t="s">
        <v>29049</v>
      </c>
      <c r="C6559" s="947" t="s">
        <v>4</v>
      </c>
      <c r="D6559" s="948">
        <v>138.53</v>
      </c>
    </row>
    <row r="6560" spans="1:4" x14ac:dyDescent="0.25">
      <c r="A6560" s="947">
        <v>92282</v>
      </c>
      <c r="B6560" s="945" t="s">
        <v>29017</v>
      </c>
      <c r="C6560" s="947" t="s">
        <v>4</v>
      </c>
      <c r="D6560" s="948">
        <v>136.99</v>
      </c>
    </row>
    <row r="6561" spans="1:4" x14ac:dyDescent="0.25">
      <c r="A6561" s="947">
        <v>92310</v>
      </c>
      <c r="B6561" s="945" t="s">
        <v>29027</v>
      </c>
      <c r="C6561" s="947" t="s">
        <v>4</v>
      </c>
      <c r="D6561" s="948">
        <v>148.91</v>
      </c>
    </row>
    <row r="6562" spans="1:4" x14ac:dyDescent="0.25">
      <c r="A6562" s="947">
        <v>103873</v>
      </c>
      <c r="B6562" s="945" t="s">
        <v>29055</v>
      </c>
      <c r="C6562" s="947" t="s">
        <v>4</v>
      </c>
      <c r="D6562" s="948">
        <v>167.74</v>
      </c>
    </row>
    <row r="6563" spans="1:4" x14ac:dyDescent="0.25">
      <c r="A6563" s="947">
        <v>92325</v>
      </c>
      <c r="B6563" s="945" t="s">
        <v>29033</v>
      </c>
      <c r="C6563" s="947" t="s">
        <v>4</v>
      </c>
      <c r="D6563" s="948">
        <v>182.21</v>
      </c>
    </row>
    <row r="6564" spans="1:4" x14ac:dyDescent="0.25">
      <c r="A6564" s="947">
        <v>92276</v>
      </c>
      <c r="B6564" s="945" t="s">
        <v>29011</v>
      </c>
      <c r="C6564" s="947" t="s">
        <v>4</v>
      </c>
      <c r="D6564" s="948">
        <v>76.73</v>
      </c>
    </row>
    <row r="6565" spans="1:4" x14ac:dyDescent="0.25">
      <c r="A6565" s="947">
        <v>92307</v>
      </c>
      <c r="B6565" s="945" t="s">
        <v>29024</v>
      </c>
      <c r="C6565" s="947" t="s">
        <v>4</v>
      </c>
      <c r="D6565" s="948">
        <v>84.79</v>
      </c>
    </row>
    <row r="6566" spans="1:4" x14ac:dyDescent="0.25">
      <c r="A6566" s="947">
        <v>103870</v>
      </c>
      <c r="B6566" s="945" t="s">
        <v>29052</v>
      </c>
      <c r="C6566" s="947" t="s">
        <v>4</v>
      </c>
      <c r="D6566" s="948">
        <v>107.59</v>
      </c>
    </row>
    <row r="6567" spans="1:4" x14ac:dyDescent="0.25">
      <c r="A6567" s="947">
        <v>103804</v>
      </c>
      <c r="B6567" s="945" t="s">
        <v>29046</v>
      </c>
      <c r="C6567" s="947" t="s">
        <v>4</v>
      </c>
      <c r="D6567" s="948">
        <v>93.98</v>
      </c>
    </row>
    <row r="6568" spans="1:4" x14ac:dyDescent="0.25">
      <c r="A6568" s="947">
        <v>92322</v>
      </c>
      <c r="B6568" s="945" t="s">
        <v>29030</v>
      </c>
      <c r="C6568" s="947" t="s">
        <v>4</v>
      </c>
      <c r="D6568" s="948">
        <v>121.9</v>
      </c>
    </row>
    <row r="6569" spans="1:4" x14ac:dyDescent="0.25">
      <c r="A6569" s="947">
        <v>97337</v>
      </c>
      <c r="B6569" s="945" t="s">
        <v>29040</v>
      </c>
      <c r="C6569" s="947" t="s">
        <v>4</v>
      </c>
      <c r="D6569" s="948">
        <v>165.52</v>
      </c>
    </row>
    <row r="6570" spans="1:4" x14ac:dyDescent="0.25">
      <c r="A6570" s="947">
        <v>92283</v>
      </c>
      <c r="B6570" s="945" t="s">
        <v>29018</v>
      </c>
      <c r="C6570" s="947" t="s">
        <v>4</v>
      </c>
      <c r="D6570" s="948">
        <v>186.67</v>
      </c>
    </row>
    <row r="6571" spans="1:4" x14ac:dyDescent="0.25">
      <c r="A6571" s="947">
        <v>92277</v>
      </c>
      <c r="B6571" s="945" t="s">
        <v>29012</v>
      </c>
      <c r="C6571" s="947" t="s">
        <v>4</v>
      </c>
      <c r="D6571" s="948">
        <v>110.68</v>
      </c>
    </row>
    <row r="6572" spans="1:4" x14ac:dyDescent="0.25">
      <c r="A6572" s="947">
        <v>97338</v>
      </c>
      <c r="B6572" s="945" t="s">
        <v>29041</v>
      </c>
      <c r="C6572" s="947" t="s">
        <v>4</v>
      </c>
      <c r="D6572" s="948">
        <v>199.17</v>
      </c>
    </row>
    <row r="6573" spans="1:4" x14ac:dyDescent="0.25">
      <c r="A6573" s="947">
        <v>92284</v>
      </c>
      <c r="B6573" s="945" t="s">
        <v>29019</v>
      </c>
      <c r="C6573" s="947" t="s">
        <v>4</v>
      </c>
      <c r="D6573" s="948">
        <v>235.3</v>
      </c>
    </row>
    <row r="6574" spans="1:4" x14ac:dyDescent="0.25">
      <c r="A6574" s="947">
        <v>92278</v>
      </c>
      <c r="B6574" s="945" t="s">
        <v>29013</v>
      </c>
      <c r="C6574" s="947" t="s">
        <v>4</v>
      </c>
      <c r="D6574" s="948">
        <v>148.78</v>
      </c>
    </row>
    <row r="6575" spans="1:4" x14ac:dyDescent="0.25">
      <c r="A6575" s="947">
        <v>97339</v>
      </c>
      <c r="B6575" s="945" t="s">
        <v>29042</v>
      </c>
      <c r="C6575" s="947" t="s">
        <v>4</v>
      </c>
      <c r="D6575" s="948">
        <v>214.84</v>
      </c>
    </row>
    <row r="6576" spans="1:4" x14ac:dyDescent="0.25">
      <c r="A6576" s="947">
        <v>92285</v>
      </c>
      <c r="B6576" s="945" t="s">
        <v>29020</v>
      </c>
      <c r="C6576" s="947" t="s">
        <v>4</v>
      </c>
      <c r="D6576" s="948">
        <v>318.13</v>
      </c>
    </row>
    <row r="6577" spans="1:4" x14ac:dyDescent="0.25">
      <c r="A6577" s="947">
        <v>92279</v>
      </c>
      <c r="B6577" s="945" t="s">
        <v>29014</v>
      </c>
      <c r="C6577" s="947" t="s">
        <v>4</v>
      </c>
      <c r="D6577" s="948">
        <v>214.84</v>
      </c>
    </row>
    <row r="6578" spans="1:4" x14ac:dyDescent="0.25">
      <c r="A6578" s="947">
        <v>97340</v>
      </c>
      <c r="B6578" s="945" t="s">
        <v>29043</v>
      </c>
      <c r="C6578" s="947" t="s">
        <v>4</v>
      </c>
      <c r="D6578" s="948">
        <v>216.58</v>
      </c>
    </row>
    <row r="6579" spans="1:4" x14ac:dyDescent="0.25">
      <c r="A6579" s="947">
        <v>92286</v>
      </c>
      <c r="B6579" s="945" t="s">
        <v>29021</v>
      </c>
      <c r="C6579" s="947" t="s">
        <v>4</v>
      </c>
      <c r="D6579" s="948">
        <v>406.02</v>
      </c>
    </row>
    <row r="6580" spans="1:4" x14ac:dyDescent="0.25">
      <c r="A6580" s="947">
        <v>92280</v>
      </c>
      <c r="B6580" s="945" t="s">
        <v>29015</v>
      </c>
      <c r="C6580" s="947" t="s">
        <v>4</v>
      </c>
      <c r="D6580" s="948">
        <v>301.29000000000002</v>
      </c>
    </row>
    <row r="6581" spans="1:4" x14ac:dyDescent="0.25">
      <c r="A6581" s="947">
        <v>103901</v>
      </c>
      <c r="B6581" s="945" t="s">
        <v>29588</v>
      </c>
      <c r="C6581" s="947" t="s">
        <v>5</v>
      </c>
      <c r="D6581" s="948">
        <v>31.34</v>
      </c>
    </row>
    <row r="6582" spans="1:4" x14ac:dyDescent="0.25">
      <c r="A6582" s="947">
        <v>103832</v>
      </c>
      <c r="B6582" s="945" t="s">
        <v>29532</v>
      </c>
      <c r="C6582" s="947" t="s">
        <v>5</v>
      </c>
      <c r="D6582" s="948">
        <v>31.21</v>
      </c>
    </row>
    <row r="6583" spans="1:4" x14ac:dyDescent="0.25">
      <c r="A6583" s="947">
        <v>103865</v>
      </c>
      <c r="B6583" s="945" t="s">
        <v>29558</v>
      </c>
      <c r="C6583" s="947" t="s">
        <v>5</v>
      </c>
      <c r="D6583" s="948">
        <v>29.89</v>
      </c>
    </row>
    <row r="6584" spans="1:4" x14ac:dyDescent="0.25">
      <c r="A6584" s="947">
        <v>103902</v>
      </c>
      <c r="B6584" s="945" t="s">
        <v>29589</v>
      </c>
      <c r="C6584" s="947" t="s">
        <v>5</v>
      </c>
      <c r="D6584" s="948">
        <v>44.82</v>
      </c>
    </row>
    <row r="6585" spans="1:4" x14ac:dyDescent="0.25">
      <c r="A6585" s="947">
        <v>103866</v>
      </c>
      <c r="B6585" s="945" t="s">
        <v>29559</v>
      </c>
      <c r="C6585" s="947" t="s">
        <v>5</v>
      </c>
      <c r="D6585" s="948">
        <v>46.32</v>
      </c>
    </row>
    <row r="6586" spans="1:4" x14ac:dyDescent="0.25">
      <c r="A6586" s="947">
        <v>103903</v>
      </c>
      <c r="B6586" s="945" t="s">
        <v>29590</v>
      </c>
      <c r="C6586" s="947" t="s">
        <v>5</v>
      </c>
      <c r="D6586" s="948">
        <v>59.35</v>
      </c>
    </row>
    <row r="6587" spans="1:4" x14ac:dyDescent="0.25">
      <c r="A6587" s="947">
        <v>103834</v>
      </c>
      <c r="B6587" s="945" t="s">
        <v>29534</v>
      </c>
      <c r="C6587" s="947" t="s">
        <v>5</v>
      </c>
      <c r="D6587" s="948">
        <v>81.37</v>
      </c>
    </row>
    <row r="6588" spans="1:4" x14ac:dyDescent="0.25">
      <c r="A6588" s="947">
        <v>103867</v>
      </c>
      <c r="B6588" s="945" t="s">
        <v>29560</v>
      </c>
      <c r="C6588" s="947" t="s">
        <v>5</v>
      </c>
      <c r="D6588" s="948">
        <v>63.36</v>
      </c>
    </row>
    <row r="6589" spans="1:4" x14ac:dyDescent="0.25">
      <c r="A6589" s="947">
        <v>105113</v>
      </c>
      <c r="B6589" s="945" t="s">
        <v>40391</v>
      </c>
      <c r="C6589" s="947" t="s">
        <v>5</v>
      </c>
      <c r="D6589" s="948">
        <v>8932.2800000000007</v>
      </c>
    </row>
    <row r="6590" spans="1:4" x14ac:dyDescent="0.25">
      <c r="A6590" s="947">
        <v>98461</v>
      </c>
      <c r="B6590" s="945" t="s">
        <v>49122</v>
      </c>
      <c r="C6590" s="947" t="s">
        <v>5</v>
      </c>
      <c r="D6590" s="948">
        <v>6762.58</v>
      </c>
    </row>
    <row r="6591" spans="1:4" x14ac:dyDescent="0.25">
      <c r="A6591" s="947">
        <v>98462</v>
      </c>
      <c r="B6591" s="945" t="s">
        <v>49123</v>
      </c>
      <c r="C6591" s="947" t="s">
        <v>5</v>
      </c>
      <c r="D6591" s="948">
        <v>11540.52</v>
      </c>
    </row>
    <row r="6592" spans="1:4" x14ac:dyDescent="0.25">
      <c r="A6592" s="947">
        <v>105130</v>
      </c>
      <c r="B6592" s="945" t="s">
        <v>40398</v>
      </c>
      <c r="C6592" s="947" t="s">
        <v>4</v>
      </c>
      <c r="D6592" s="948">
        <v>35.159999999999997</v>
      </c>
    </row>
    <row r="6593" spans="1:4" x14ac:dyDescent="0.25">
      <c r="A6593" s="947">
        <v>105114</v>
      </c>
      <c r="B6593" s="945" t="s">
        <v>40392</v>
      </c>
      <c r="C6593" s="947" t="s">
        <v>20</v>
      </c>
      <c r="D6593" s="948">
        <v>2137.13</v>
      </c>
    </row>
    <row r="6594" spans="1:4" x14ac:dyDescent="0.25">
      <c r="A6594" s="947">
        <v>105129</v>
      </c>
      <c r="B6594" s="945" t="s">
        <v>51272</v>
      </c>
      <c r="C6594" s="947" t="s">
        <v>5</v>
      </c>
      <c r="D6594" s="948">
        <v>0</v>
      </c>
    </row>
    <row r="6595" spans="1:4" x14ac:dyDescent="0.25">
      <c r="A6595" s="947">
        <v>105127</v>
      </c>
      <c r="B6595" s="945" t="s">
        <v>40396</v>
      </c>
      <c r="C6595" s="947" t="s">
        <v>4</v>
      </c>
      <c r="D6595" s="948">
        <v>30.47</v>
      </c>
    </row>
    <row r="6596" spans="1:4" x14ac:dyDescent="0.25">
      <c r="A6596" s="947">
        <v>105128</v>
      </c>
      <c r="B6596" s="945" t="s">
        <v>40397</v>
      </c>
      <c r="C6596" s="947" t="s">
        <v>4</v>
      </c>
      <c r="D6596" s="948">
        <v>102.02</v>
      </c>
    </row>
    <row r="6597" spans="1:4" x14ac:dyDescent="0.25">
      <c r="A6597" s="947">
        <v>105126</v>
      </c>
      <c r="B6597" s="945" t="s">
        <v>40395</v>
      </c>
      <c r="C6597" s="947" t="s">
        <v>4</v>
      </c>
      <c r="D6597" s="948">
        <v>33.39</v>
      </c>
    </row>
    <row r="6598" spans="1:4" x14ac:dyDescent="0.25">
      <c r="A6598" s="947">
        <v>105116</v>
      </c>
      <c r="B6598" s="945" t="s">
        <v>40394</v>
      </c>
      <c r="C6598" s="947" t="s">
        <v>5</v>
      </c>
      <c r="D6598" s="948">
        <v>16.18</v>
      </c>
    </row>
    <row r="6599" spans="1:4" x14ac:dyDescent="0.25">
      <c r="A6599" s="947">
        <v>105115</v>
      </c>
      <c r="B6599" s="945" t="s">
        <v>40393</v>
      </c>
      <c r="C6599" s="947" t="s">
        <v>5</v>
      </c>
      <c r="D6599" s="948">
        <v>163.78</v>
      </c>
    </row>
    <row r="6600" spans="1:4" x14ac:dyDescent="0.25">
      <c r="A6600" s="947">
        <v>98453</v>
      </c>
      <c r="B6600" s="945" t="s">
        <v>40384</v>
      </c>
      <c r="C6600" s="947" t="s">
        <v>3</v>
      </c>
      <c r="D6600" s="948">
        <v>169.99</v>
      </c>
    </row>
    <row r="6601" spans="1:4" x14ac:dyDescent="0.25">
      <c r="A6601" s="947">
        <v>98454</v>
      </c>
      <c r="B6601" s="945" t="s">
        <v>40385</v>
      </c>
      <c r="C6601" s="947" t="s">
        <v>3</v>
      </c>
      <c r="D6601" s="948">
        <v>218.88</v>
      </c>
    </row>
    <row r="6602" spans="1:4" x14ac:dyDescent="0.25">
      <c r="A6602" s="947">
        <v>98449</v>
      </c>
      <c r="B6602" s="945" t="s">
        <v>40382</v>
      </c>
      <c r="C6602" s="947" t="s">
        <v>3</v>
      </c>
      <c r="D6602" s="948">
        <v>144.33000000000001</v>
      </c>
    </row>
    <row r="6603" spans="1:4" x14ac:dyDescent="0.25">
      <c r="A6603" s="947">
        <v>98455</v>
      </c>
      <c r="B6603" s="945" t="s">
        <v>40386</v>
      </c>
      <c r="C6603" s="947" t="s">
        <v>3</v>
      </c>
      <c r="D6603" s="948">
        <v>133.22999999999999</v>
      </c>
    </row>
    <row r="6604" spans="1:4" x14ac:dyDescent="0.25">
      <c r="A6604" s="947">
        <v>98456</v>
      </c>
      <c r="B6604" s="945" t="s">
        <v>40387</v>
      </c>
      <c r="C6604" s="947" t="s">
        <v>3</v>
      </c>
      <c r="D6604" s="948">
        <v>174.3</v>
      </c>
    </row>
    <row r="6605" spans="1:4" x14ac:dyDescent="0.25">
      <c r="A6605" s="947">
        <v>98451</v>
      </c>
      <c r="B6605" s="945" t="s">
        <v>40383</v>
      </c>
      <c r="C6605" s="947" t="s">
        <v>3</v>
      </c>
      <c r="D6605" s="948">
        <v>113.21</v>
      </c>
    </row>
    <row r="6606" spans="1:4" x14ac:dyDescent="0.25">
      <c r="A6606" s="947">
        <v>98445</v>
      </c>
      <c r="B6606" s="945" t="s">
        <v>40378</v>
      </c>
      <c r="C6606" s="947" t="s">
        <v>3</v>
      </c>
      <c r="D6606" s="948">
        <v>126.82</v>
      </c>
    </row>
    <row r="6607" spans="1:4" x14ac:dyDescent="0.25">
      <c r="A6607" s="947">
        <v>98446</v>
      </c>
      <c r="B6607" s="945" t="s">
        <v>40379</v>
      </c>
      <c r="C6607" s="947" t="s">
        <v>3</v>
      </c>
      <c r="D6607" s="948">
        <v>165.24</v>
      </c>
    </row>
    <row r="6608" spans="1:4" x14ac:dyDescent="0.25">
      <c r="A6608" s="947">
        <v>98441</v>
      </c>
      <c r="B6608" s="945" t="s">
        <v>40376</v>
      </c>
      <c r="C6608" s="947" t="s">
        <v>3</v>
      </c>
      <c r="D6608" s="948">
        <v>106.62</v>
      </c>
    </row>
    <row r="6609" spans="1:4" x14ac:dyDescent="0.25">
      <c r="A6609" s="947">
        <v>98447</v>
      </c>
      <c r="B6609" s="945" t="s">
        <v>40380</v>
      </c>
      <c r="C6609" s="947" t="s">
        <v>3</v>
      </c>
      <c r="D6609" s="948">
        <v>95.02</v>
      </c>
    </row>
    <row r="6610" spans="1:4" x14ac:dyDescent="0.25">
      <c r="A6610" s="947">
        <v>98448</v>
      </c>
      <c r="B6610" s="945" t="s">
        <v>40381</v>
      </c>
      <c r="C6610" s="947" t="s">
        <v>3</v>
      </c>
      <c r="D6610" s="948">
        <v>125.08</v>
      </c>
    </row>
    <row r="6611" spans="1:4" x14ac:dyDescent="0.25">
      <c r="A6611" s="947">
        <v>98443</v>
      </c>
      <c r="B6611" s="945" t="s">
        <v>40377</v>
      </c>
      <c r="C6611" s="947" t="s">
        <v>3</v>
      </c>
      <c r="D6611" s="948">
        <v>79.319999999999993</v>
      </c>
    </row>
    <row r="6612" spans="1:4" x14ac:dyDescent="0.25">
      <c r="A6612" s="947">
        <v>105122</v>
      </c>
      <c r="B6612" s="945" t="s">
        <v>51273</v>
      </c>
      <c r="C6612" s="947" t="s">
        <v>3</v>
      </c>
      <c r="D6612" s="948">
        <v>0</v>
      </c>
    </row>
    <row r="6613" spans="1:4" x14ac:dyDescent="0.25">
      <c r="A6613" s="947">
        <v>105125</v>
      </c>
      <c r="B6613" s="945" t="s">
        <v>51274</v>
      </c>
      <c r="C6613" s="947" t="s">
        <v>3</v>
      </c>
      <c r="D6613" s="948">
        <v>0</v>
      </c>
    </row>
    <row r="6614" spans="1:4" x14ac:dyDescent="0.25">
      <c r="A6614" s="947">
        <v>105133</v>
      </c>
      <c r="B6614" s="945" t="s">
        <v>51275</v>
      </c>
      <c r="C6614" s="947" t="s">
        <v>3</v>
      </c>
      <c r="D6614" s="948">
        <v>0</v>
      </c>
    </row>
    <row r="6615" spans="1:4" x14ac:dyDescent="0.25">
      <c r="A6615" s="947">
        <v>105123</v>
      </c>
      <c r="B6615" s="945" t="s">
        <v>51276</v>
      </c>
      <c r="C6615" s="947" t="s">
        <v>3</v>
      </c>
      <c r="D6615" s="948">
        <v>0</v>
      </c>
    </row>
    <row r="6616" spans="1:4" x14ac:dyDescent="0.25">
      <c r="A6616" s="947">
        <v>105124</v>
      </c>
      <c r="B6616" s="945" t="s">
        <v>51277</v>
      </c>
      <c r="C6616" s="947" t="s">
        <v>3</v>
      </c>
      <c r="D6616" s="948">
        <v>0</v>
      </c>
    </row>
    <row r="6617" spans="1:4" x14ac:dyDescent="0.25">
      <c r="A6617" s="947">
        <v>105134</v>
      </c>
      <c r="B6617" s="945" t="s">
        <v>51278</v>
      </c>
      <c r="C6617" s="947" t="s">
        <v>3</v>
      </c>
      <c r="D6617" s="948">
        <v>0</v>
      </c>
    </row>
    <row r="6618" spans="1:4" x14ac:dyDescent="0.25">
      <c r="A6618" s="947">
        <v>105117</v>
      </c>
      <c r="B6618" s="945" t="s">
        <v>51279</v>
      </c>
      <c r="C6618" s="947" t="s">
        <v>3</v>
      </c>
      <c r="D6618" s="948">
        <v>0</v>
      </c>
    </row>
    <row r="6619" spans="1:4" x14ac:dyDescent="0.25">
      <c r="A6619" s="947">
        <v>105119</v>
      </c>
      <c r="B6619" s="945" t="s">
        <v>51280</v>
      </c>
      <c r="C6619" s="947" t="s">
        <v>3</v>
      </c>
      <c r="D6619" s="948">
        <v>0</v>
      </c>
    </row>
    <row r="6620" spans="1:4" x14ac:dyDescent="0.25">
      <c r="A6620" s="947">
        <v>105131</v>
      </c>
      <c r="B6620" s="945" t="s">
        <v>51281</v>
      </c>
      <c r="C6620" s="947" t="s">
        <v>3</v>
      </c>
      <c r="D6620" s="948">
        <v>0</v>
      </c>
    </row>
    <row r="6621" spans="1:4" x14ac:dyDescent="0.25">
      <c r="A6621" s="947">
        <v>105120</v>
      </c>
      <c r="B6621" s="945" t="s">
        <v>51282</v>
      </c>
      <c r="C6621" s="947" t="s">
        <v>3</v>
      </c>
      <c r="D6621" s="948">
        <v>0</v>
      </c>
    </row>
    <row r="6622" spans="1:4" x14ac:dyDescent="0.25">
      <c r="A6622" s="947">
        <v>105121</v>
      </c>
      <c r="B6622" s="945" t="s">
        <v>51283</v>
      </c>
      <c r="C6622" s="947" t="s">
        <v>3</v>
      </c>
      <c r="D6622" s="948">
        <v>0</v>
      </c>
    </row>
    <row r="6623" spans="1:4" x14ac:dyDescent="0.25">
      <c r="A6623" s="947">
        <v>105132</v>
      </c>
      <c r="B6623" s="945" t="s">
        <v>51284</v>
      </c>
      <c r="C6623" s="947" t="s">
        <v>3</v>
      </c>
      <c r="D6623" s="948">
        <v>0</v>
      </c>
    </row>
    <row r="6624" spans="1:4" x14ac:dyDescent="0.25">
      <c r="A6624" s="947">
        <v>98460</v>
      </c>
      <c r="B6624" s="945" t="s">
        <v>40390</v>
      </c>
      <c r="C6624" s="947" t="s">
        <v>3</v>
      </c>
      <c r="D6624" s="948">
        <v>77.3</v>
      </c>
    </row>
    <row r="6625" spans="1:4" x14ac:dyDescent="0.25">
      <c r="A6625" s="947">
        <v>98457</v>
      </c>
      <c r="B6625" s="945" t="s">
        <v>51285</v>
      </c>
      <c r="C6625" s="947" t="s">
        <v>3</v>
      </c>
      <c r="D6625" s="948">
        <v>0</v>
      </c>
    </row>
    <row r="6626" spans="1:4" x14ac:dyDescent="0.25">
      <c r="A6626" s="947">
        <v>98458</v>
      </c>
      <c r="B6626" s="945" t="s">
        <v>40388</v>
      </c>
      <c r="C6626" s="947" t="s">
        <v>3</v>
      </c>
      <c r="D6626" s="948">
        <v>105.9</v>
      </c>
    </row>
    <row r="6627" spans="1:4" x14ac:dyDescent="0.25">
      <c r="A6627" s="947">
        <v>98459</v>
      </c>
      <c r="B6627" s="945" t="s">
        <v>40389</v>
      </c>
      <c r="C6627" s="947" t="s">
        <v>3</v>
      </c>
      <c r="D6627" s="948">
        <v>99.22</v>
      </c>
    </row>
    <row r="6628" spans="1:4" x14ac:dyDescent="0.25">
      <c r="A6628" s="947">
        <v>105118</v>
      </c>
      <c r="B6628" s="945" t="s">
        <v>51286</v>
      </c>
      <c r="C6628" s="947" t="s">
        <v>3</v>
      </c>
      <c r="D6628" s="948">
        <v>0</v>
      </c>
    </row>
    <row r="6629" spans="1:4" x14ac:dyDescent="0.25">
      <c r="A6629" s="947">
        <v>101956</v>
      </c>
      <c r="B6629" s="945" t="s">
        <v>52166</v>
      </c>
      <c r="C6629" s="947" t="s">
        <v>3</v>
      </c>
      <c r="D6629" s="948">
        <v>0</v>
      </c>
    </row>
    <row r="6630" spans="1:4" x14ac:dyDescent="0.25">
      <c r="A6630" s="947">
        <v>104690</v>
      </c>
      <c r="B6630" s="945" t="s">
        <v>52167</v>
      </c>
      <c r="C6630" s="947" t="s">
        <v>3</v>
      </c>
      <c r="D6630" s="948">
        <v>0</v>
      </c>
    </row>
    <row r="6631" spans="1:4" x14ac:dyDescent="0.25">
      <c r="A6631" s="947">
        <v>101958</v>
      </c>
      <c r="B6631" s="945" t="s">
        <v>52168</v>
      </c>
      <c r="C6631" s="947" t="s">
        <v>3</v>
      </c>
      <c r="D6631" s="948">
        <v>0</v>
      </c>
    </row>
    <row r="6632" spans="1:4" x14ac:dyDescent="0.25">
      <c r="A6632" s="947">
        <v>101955</v>
      </c>
      <c r="B6632" s="945" t="s">
        <v>52169</v>
      </c>
      <c r="C6632" s="947" t="s">
        <v>3</v>
      </c>
      <c r="D6632" s="948">
        <v>0</v>
      </c>
    </row>
    <row r="6633" spans="1:4" x14ac:dyDescent="0.25">
      <c r="A6633" s="947">
        <v>101948</v>
      </c>
      <c r="B6633" s="945" t="s">
        <v>52170</v>
      </c>
      <c r="C6633" s="947" t="s">
        <v>3</v>
      </c>
      <c r="D6633" s="948">
        <v>0</v>
      </c>
    </row>
    <row r="6634" spans="1:4" x14ac:dyDescent="0.25">
      <c r="A6634" s="947">
        <v>101949</v>
      </c>
      <c r="B6634" s="945" t="s">
        <v>52171</v>
      </c>
      <c r="C6634" s="947" t="s">
        <v>3</v>
      </c>
      <c r="D6634" s="948">
        <v>0</v>
      </c>
    </row>
    <row r="6635" spans="1:4" x14ac:dyDescent="0.25">
      <c r="A6635" s="947">
        <v>101950</v>
      </c>
      <c r="B6635" s="945" t="s">
        <v>52172</v>
      </c>
      <c r="C6635" s="947" t="s">
        <v>3</v>
      </c>
      <c r="D6635" s="948">
        <v>0</v>
      </c>
    </row>
    <row r="6636" spans="1:4" x14ac:dyDescent="0.25">
      <c r="A6636" s="947">
        <v>101947</v>
      </c>
      <c r="B6636" s="945" t="s">
        <v>52173</v>
      </c>
      <c r="C6636" s="947" t="s">
        <v>3</v>
      </c>
      <c r="D6636" s="948">
        <v>0</v>
      </c>
    </row>
    <row r="6637" spans="1:4" x14ac:dyDescent="0.25">
      <c r="A6637" s="947">
        <v>101960</v>
      </c>
      <c r="B6637" s="945" t="s">
        <v>52174</v>
      </c>
      <c r="C6637" s="947" t="s">
        <v>3</v>
      </c>
      <c r="D6637" s="948">
        <v>0</v>
      </c>
    </row>
    <row r="6638" spans="1:4" x14ac:dyDescent="0.25">
      <c r="A6638" s="947">
        <v>101961</v>
      </c>
      <c r="B6638" s="945" t="s">
        <v>52175</v>
      </c>
      <c r="C6638" s="947" t="s">
        <v>3</v>
      </c>
      <c r="D6638" s="948">
        <v>0</v>
      </c>
    </row>
    <row r="6639" spans="1:4" x14ac:dyDescent="0.25">
      <c r="A6639" s="947">
        <v>101962</v>
      </c>
      <c r="B6639" s="945" t="s">
        <v>52176</v>
      </c>
      <c r="C6639" s="947" t="s">
        <v>3</v>
      </c>
      <c r="D6639" s="948">
        <v>0</v>
      </c>
    </row>
    <row r="6640" spans="1:4" x14ac:dyDescent="0.25">
      <c r="A6640" s="947">
        <v>101959</v>
      </c>
      <c r="B6640" s="945" t="s">
        <v>52177</v>
      </c>
      <c r="C6640" s="947" t="s">
        <v>3</v>
      </c>
      <c r="D6640" s="948">
        <v>0</v>
      </c>
    </row>
    <row r="6641" spans="1:4" x14ac:dyDescent="0.25">
      <c r="A6641" s="947">
        <v>101952</v>
      </c>
      <c r="B6641" s="945" t="s">
        <v>52178</v>
      </c>
      <c r="C6641" s="947" t="s">
        <v>3</v>
      </c>
      <c r="D6641" s="948">
        <v>0</v>
      </c>
    </row>
    <row r="6642" spans="1:4" x14ac:dyDescent="0.25">
      <c r="A6642" s="947">
        <v>101953</v>
      </c>
      <c r="B6642" s="945" t="s">
        <v>52179</v>
      </c>
      <c r="C6642" s="947" t="s">
        <v>3</v>
      </c>
      <c r="D6642" s="948">
        <v>0</v>
      </c>
    </row>
    <row r="6643" spans="1:4" x14ac:dyDescent="0.25">
      <c r="A6643" s="947">
        <v>101954</v>
      </c>
      <c r="B6643" s="945" t="s">
        <v>52180</v>
      </c>
      <c r="C6643" s="947" t="s">
        <v>3</v>
      </c>
      <c r="D6643" s="948">
        <v>0</v>
      </c>
    </row>
    <row r="6644" spans="1:4" x14ac:dyDescent="0.25">
      <c r="A6644" s="947">
        <v>101951</v>
      </c>
      <c r="B6644" s="945" t="s">
        <v>52181</v>
      </c>
      <c r="C6644" s="947" t="s">
        <v>3</v>
      </c>
      <c r="D6644" s="948">
        <v>0</v>
      </c>
    </row>
    <row r="6645" spans="1:4" x14ac:dyDescent="0.25">
      <c r="A6645" s="947">
        <v>101964</v>
      </c>
      <c r="B6645" s="945" t="s">
        <v>43613</v>
      </c>
      <c r="C6645" s="947" t="s">
        <v>3</v>
      </c>
      <c r="D6645" s="948">
        <v>188.42</v>
      </c>
    </row>
    <row r="6646" spans="1:4" x14ac:dyDescent="0.25">
      <c r="A6646" s="947">
        <v>101963</v>
      </c>
      <c r="B6646" s="945" t="s">
        <v>43611</v>
      </c>
      <c r="C6646" s="947" t="s">
        <v>3</v>
      </c>
      <c r="D6646" s="948">
        <v>201.29</v>
      </c>
    </row>
    <row r="6647" spans="1:4" x14ac:dyDescent="0.25">
      <c r="A6647" s="947">
        <v>100323</v>
      </c>
      <c r="B6647" s="945" t="s">
        <v>28416</v>
      </c>
      <c r="C6647" s="947" t="s">
        <v>20</v>
      </c>
      <c r="D6647" s="948">
        <v>185.85</v>
      </c>
    </row>
    <row r="6648" spans="1:4" x14ac:dyDescent="0.25">
      <c r="A6648" s="947">
        <v>100324</v>
      </c>
      <c r="B6648" s="945" t="s">
        <v>28417</v>
      </c>
      <c r="C6648" s="947" t="s">
        <v>20</v>
      </c>
      <c r="D6648" s="948">
        <v>210.79</v>
      </c>
    </row>
    <row r="6649" spans="1:4" x14ac:dyDescent="0.25">
      <c r="A6649" s="947">
        <v>96624</v>
      </c>
      <c r="B6649" s="945" t="s">
        <v>28398</v>
      </c>
      <c r="C6649" s="947" t="s">
        <v>20</v>
      </c>
      <c r="D6649" s="948">
        <v>211.14</v>
      </c>
    </row>
    <row r="6650" spans="1:4" x14ac:dyDescent="0.25">
      <c r="A6650" s="947">
        <v>100322</v>
      </c>
      <c r="B6650" s="945" t="s">
        <v>28415</v>
      </c>
      <c r="C6650" s="947" t="s">
        <v>20</v>
      </c>
      <c r="D6650" s="948">
        <v>203.32</v>
      </c>
    </row>
    <row r="6651" spans="1:4" x14ac:dyDescent="0.25">
      <c r="A6651" s="947">
        <v>96623</v>
      </c>
      <c r="B6651" s="945" t="s">
        <v>28397</v>
      </c>
      <c r="C6651" s="947" t="s">
        <v>20</v>
      </c>
      <c r="D6651" s="948">
        <v>231.5</v>
      </c>
    </row>
    <row r="6652" spans="1:4" x14ac:dyDescent="0.25">
      <c r="A6652" s="947">
        <v>96622</v>
      </c>
      <c r="B6652" s="945" t="s">
        <v>28396</v>
      </c>
      <c r="C6652" s="947" t="s">
        <v>20</v>
      </c>
      <c r="D6652" s="948">
        <v>250.07</v>
      </c>
    </row>
    <row r="6653" spans="1:4" x14ac:dyDescent="0.25">
      <c r="A6653" s="947">
        <v>96621</v>
      </c>
      <c r="B6653" s="945" t="s">
        <v>28395</v>
      </c>
      <c r="C6653" s="947" t="s">
        <v>20</v>
      </c>
      <c r="D6653" s="948">
        <v>270.42</v>
      </c>
    </row>
    <row r="6654" spans="1:4" x14ac:dyDescent="0.25">
      <c r="A6654" s="947">
        <v>96617</v>
      </c>
      <c r="B6654" s="945" t="s">
        <v>28392</v>
      </c>
      <c r="C6654" s="947" t="s">
        <v>3</v>
      </c>
      <c r="D6654" s="948">
        <v>22.5</v>
      </c>
    </row>
    <row r="6655" spans="1:4" x14ac:dyDescent="0.25">
      <c r="A6655" s="947">
        <v>96619</v>
      </c>
      <c r="B6655" s="945" t="s">
        <v>28393</v>
      </c>
      <c r="C6655" s="947" t="s">
        <v>3</v>
      </c>
      <c r="D6655" s="948">
        <v>44.83</v>
      </c>
    </row>
    <row r="6656" spans="1:4" x14ac:dyDescent="0.25">
      <c r="A6656" s="947">
        <v>96616</v>
      </c>
      <c r="B6656" s="945" t="s">
        <v>28391</v>
      </c>
      <c r="C6656" s="947" t="s">
        <v>20</v>
      </c>
      <c r="D6656" s="948">
        <v>896.9</v>
      </c>
    </row>
    <row r="6657" spans="1:4" x14ac:dyDescent="0.25">
      <c r="A6657" s="947">
        <v>95240</v>
      </c>
      <c r="B6657" s="945" t="s">
        <v>28389</v>
      </c>
      <c r="C6657" s="947" t="s">
        <v>3</v>
      </c>
      <c r="D6657" s="948">
        <v>21.39</v>
      </c>
    </row>
    <row r="6658" spans="1:4" x14ac:dyDescent="0.25">
      <c r="A6658" s="947">
        <v>95241</v>
      </c>
      <c r="B6658" s="945" t="s">
        <v>28390</v>
      </c>
      <c r="C6658" s="947" t="s">
        <v>3</v>
      </c>
      <c r="D6658" s="948">
        <v>40.56</v>
      </c>
    </row>
    <row r="6659" spans="1:4" x14ac:dyDescent="0.25">
      <c r="A6659" s="947">
        <v>96620</v>
      </c>
      <c r="B6659" s="945" t="s">
        <v>28394</v>
      </c>
      <c r="C6659" s="947" t="s">
        <v>20</v>
      </c>
      <c r="D6659" s="948">
        <v>811.41</v>
      </c>
    </row>
    <row r="6660" spans="1:4" x14ac:dyDescent="0.25">
      <c r="A6660" s="947">
        <v>104043</v>
      </c>
      <c r="B6660" s="945" t="s">
        <v>29816</v>
      </c>
      <c r="C6660" s="947" t="s">
        <v>5</v>
      </c>
      <c r="D6660" s="948">
        <v>10.44</v>
      </c>
    </row>
    <row r="6661" spans="1:4" x14ac:dyDescent="0.25">
      <c r="A6661" s="947">
        <v>104044</v>
      </c>
      <c r="B6661" s="945" t="s">
        <v>29817</v>
      </c>
      <c r="C6661" s="947" t="s">
        <v>5</v>
      </c>
      <c r="D6661" s="948">
        <v>11.36</v>
      </c>
    </row>
    <row r="6662" spans="1:4" x14ac:dyDescent="0.25">
      <c r="A6662" s="947">
        <v>104045</v>
      </c>
      <c r="B6662" s="945" t="s">
        <v>29818</v>
      </c>
      <c r="C6662" s="947" t="s">
        <v>5</v>
      </c>
      <c r="D6662" s="948">
        <v>16.73</v>
      </c>
    </row>
    <row r="6663" spans="1:4" x14ac:dyDescent="0.25">
      <c r="A6663" s="947">
        <v>104049</v>
      </c>
      <c r="B6663" s="945" t="s">
        <v>29822</v>
      </c>
      <c r="C6663" s="947" t="s">
        <v>5</v>
      </c>
      <c r="D6663" s="948">
        <v>8.2200000000000006</v>
      </c>
    </row>
    <row r="6664" spans="1:4" x14ac:dyDescent="0.25">
      <c r="A6664" s="947">
        <v>104050</v>
      </c>
      <c r="B6664" s="945" t="s">
        <v>29823</v>
      </c>
      <c r="C6664" s="947" t="s">
        <v>5</v>
      </c>
      <c r="D6664" s="948">
        <v>12.02</v>
      </c>
    </row>
    <row r="6665" spans="1:4" x14ac:dyDescent="0.25">
      <c r="A6665" s="947">
        <v>104084</v>
      </c>
      <c r="B6665" s="945" t="s">
        <v>29842</v>
      </c>
      <c r="C6665" s="947" t="s">
        <v>5</v>
      </c>
      <c r="D6665" s="948">
        <v>88.57</v>
      </c>
    </row>
    <row r="6666" spans="1:4" x14ac:dyDescent="0.25">
      <c r="A6666" s="947">
        <v>104037</v>
      </c>
      <c r="B6666" s="945" t="s">
        <v>51287</v>
      </c>
      <c r="C6666" s="947" t="s">
        <v>5</v>
      </c>
      <c r="D6666" s="948">
        <v>0</v>
      </c>
    </row>
    <row r="6667" spans="1:4" x14ac:dyDescent="0.25">
      <c r="A6667" s="947">
        <v>104035</v>
      </c>
      <c r="B6667" s="945" t="s">
        <v>29813</v>
      </c>
      <c r="C6667" s="947" t="s">
        <v>5</v>
      </c>
      <c r="D6667" s="948">
        <v>48.35</v>
      </c>
    </row>
    <row r="6668" spans="1:4" x14ac:dyDescent="0.25">
      <c r="A6668" s="947">
        <v>104036</v>
      </c>
      <c r="B6668" s="945" t="s">
        <v>29814</v>
      </c>
      <c r="C6668" s="947" t="s">
        <v>5</v>
      </c>
      <c r="D6668" s="948">
        <v>49.94</v>
      </c>
    </row>
    <row r="6669" spans="1:4" x14ac:dyDescent="0.25">
      <c r="A6669" s="947">
        <v>104034</v>
      </c>
      <c r="B6669" s="945" t="s">
        <v>29812</v>
      </c>
      <c r="C6669" s="947" t="s">
        <v>5</v>
      </c>
      <c r="D6669" s="948">
        <v>36.24</v>
      </c>
    </row>
    <row r="6670" spans="1:4" x14ac:dyDescent="0.25">
      <c r="A6670" s="947">
        <v>104031</v>
      </c>
      <c r="B6670" s="945" t="s">
        <v>29809</v>
      </c>
      <c r="C6670" s="947" t="s">
        <v>5</v>
      </c>
      <c r="D6670" s="948">
        <v>25.37</v>
      </c>
    </row>
    <row r="6671" spans="1:4" x14ac:dyDescent="0.25">
      <c r="A6671" s="947">
        <v>104032</v>
      </c>
      <c r="B6671" s="945" t="s">
        <v>29810</v>
      </c>
      <c r="C6671" s="947" t="s">
        <v>5</v>
      </c>
      <c r="D6671" s="948">
        <v>30.99</v>
      </c>
    </row>
    <row r="6672" spans="1:4" x14ac:dyDescent="0.25">
      <c r="A6672" s="947">
        <v>104033</v>
      </c>
      <c r="B6672" s="945" t="s">
        <v>29811</v>
      </c>
      <c r="C6672" s="947" t="s">
        <v>5</v>
      </c>
      <c r="D6672" s="948">
        <v>28.67</v>
      </c>
    </row>
    <row r="6673" spans="1:4" x14ac:dyDescent="0.25">
      <c r="A6673" s="947">
        <v>104038</v>
      </c>
      <c r="B6673" s="945" t="s">
        <v>51288</v>
      </c>
      <c r="C6673" s="947" t="s">
        <v>5</v>
      </c>
      <c r="D6673" s="948">
        <v>0</v>
      </c>
    </row>
    <row r="6674" spans="1:4" x14ac:dyDescent="0.25">
      <c r="A6674" s="947">
        <v>104051</v>
      </c>
      <c r="B6674" s="945" t="s">
        <v>29824</v>
      </c>
      <c r="C6674" s="947" t="s">
        <v>5</v>
      </c>
      <c r="D6674" s="948">
        <v>9.43</v>
      </c>
    </row>
    <row r="6675" spans="1:4" x14ac:dyDescent="0.25">
      <c r="A6675" s="947">
        <v>104052</v>
      </c>
      <c r="B6675" s="945" t="s">
        <v>29825</v>
      </c>
      <c r="C6675" s="947" t="s">
        <v>5</v>
      </c>
      <c r="D6675" s="948">
        <v>13.14</v>
      </c>
    </row>
    <row r="6676" spans="1:4" x14ac:dyDescent="0.25">
      <c r="A6676" s="947">
        <v>104046</v>
      </c>
      <c r="B6676" s="945" t="s">
        <v>29819</v>
      </c>
      <c r="C6676" s="947" t="s">
        <v>5</v>
      </c>
      <c r="D6676" s="948">
        <v>10.07</v>
      </c>
    </row>
    <row r="6677" spans="1:4" x14ac:dyDescent="0.25">
      <c r="A6677" s="947">
        <v>104047</v>
      </c>
      <c r="B6677" s="945" t="s">
        <v>29820</v>
      </c>
      <c r="C6677" s="947" t="s">
        <v>5</v>
      </c>
      <c r="D6677" s="948">
        <v>11.73</v>
      </c>
    </row>
    <row r="6678" spans="1:4" x14ac:dyDescent="0.25">
      <c r="A6678" s="947">
        <v>104048</v>
      </c>
      <c r="B6678" s="945" t="s">
        <v>29821</v>
      </c>
      <c r="C6678" s="947" t="s">
        <v>5</v>
      </c>
      <c r="D6678" s="948">
        <v>16.399999999999999</v>
      </c>
    </row>
    <row r="6679" spans="1:4" x14ac:dyDescent="0.25">
      <c r="A6679" s="947">
        <v>104063</v>
      </c>
      <c r="B6679" s="945" t="s">
        <v>29835</v>
      </c>
      <c r="C6679" s="947" t="s">
        <v>5</v>
      </c>
      <c r="D6679" s="948">
        <v>76.510000000000005</v>
      </c>
    </row>
    <row r="6680" spans="1:4" x14ac:dyDescent="0.25">
      <c r="A6680" s="947">
        <v>104065</v>
      </c>
      <c r="B6680" s="945" t="s">
        <v>29837</v>
      </c>
      <c r="C6680" s="947" t="s">
        <v>5</v>
      </c>
      <c r="D6680" s="948">
        <v>161.66999999999999</v>
      </c>
    </row>
    <row r="6681" spans="1:4" x14ac:dyDescent="0.25">
      <c r="A6681" s="947">
        <v>104062</v>
      </c>
      <c r="B6681" s="945" t="s">
        <v>29834</v>
      </c>
      <c r="C6681" s="947" t="s">
        <v>5</v>
      </c>
      <c r="D6681" s="948">
        <v>80.34</v>
      </c>
    </row>
    <row r="6682" spans="1:4" x14ac:dyDescent="0.25">
      <c r="A6682" s="947">
        <v>104064</v>
      </c>
      <c r="B6682" s="945" t="s">
        <v>29836</v>
      </c>
      <c r="C6682" s="947" t="s">
        <v>5</v>
      </c>
      <c r="D6682" s="948">
        <v>190.4</v>
      </c>
    </row>
    <row r="6683" spans="1:4" x14ac:dyDescent="0.25">
      <c r="A6683" s="947">
        <v>104059</v>
      </c>
      <c r="B6683" s="945" t="s">
        <v>29831</v>
      </c>
      <c r="C6683" s="947" t="s">
        <v>5</v>
      </c>
      <c r="D6683" s="948">
        <v>13.88</v>
      </c>
    </row>
    <row r="6684" spans="1:4" x14ac:dyDescent="0.25">
      <c r="A6684" s="947">
        <v>104058</v>
      </c>
      <c r="B6684" s="945" t="s">
        <v>29830</v>
      </c>
      <c r="C6684" s="947" t="s">
        <v>5</v>
      </c>
      <c r="D6684" s="948">
        <v>8.2799999999999994</v>
      </c>
    </row>
    <row r="6685" spans="1:4" x14ac:dyDescent="0.25">
      <c r="A6685" s="947">
        <v>104082</v>
      </c>
      <c r="B6685" s="945" t="s">
        <v>29840</v>
      </c>
      <c r="C6685" s="947" t="s">
        <v>5</v>
      </c>
      <c r="D6685" s="948">
        <v>33.22</v>
      </c>
    </row>
    <row r="6686" spans="1:4" x14ac:dyDescent="0.25">
      <c r="A6686" s="947">
        <v>104083</v>
      </c>
      <c r="B6686" s="945" t="s">
        <v>29841</v>
      </c>
      <c r="C6686" s="947" t="s">
        <v>5</v>
      </c>
      <c r="D6686" s="948">
        <v>77.739999999999995</v>
      </c>
    </row>
    <row r="6687" spans="1:4" x14ac:dyDescent="0.25">
      <c r="A6687" s="947">
        <v>104057</v>
      </c>
      <c r="B6687" s="945" t="s">
        <v>51289</v>
      </c>
      <c r="C6687" s="947" t="s">
        <v>5</v>
      </c>
      <c r="D6687" s="948">
        <v>0</v>
      </c>
    </row>
    <row r="6688" spans="1:4" x14ac:dyDescent="0.25">
      <c r="A6688" s="947">
        <v>104056</v>
      </c>
      <c r="B6688" s="945" t="s">
        <v>29829</v>
      </c>
      <c r="C6688" s="947" t="s">
        <v>5</v>
      </c>
      <c r="D6688" s="948">
        <v>31.82</v>
      </c>
    </row>
    <row r="6689" spans="1:4" x14ac:dyDescent="0.25">
      <c r="A6689" s="947">
        <v>104055</v>
      </c>
      <c r="B6689" s="945" t="s">
        <v>29828</v>
      </c>
      <c r="C6689" s="947" t="s">
        <v>5</v>
      </c>
      <c r="D6689" s="948">
        <v>21.44</v>
      </c>
    </row>
    <row r="6690" spans="1:4" x14ac:dyDescent="0.25">
      <c r="A6690" s="947">
        <v>104076</v>
      </c>
      <c r="B6690" s="945" t="s">
        <v>29839</v>
      </c>
      <c r="C6690" s="947" t="s">
        <v>5</v>
      </c>
      <c r="D6690" s="948">
        <v>54.44</v>
      </c>
    </row>
    <row r="6691" spans="1:4" x14ac:dyDescent="0.25">
      <c r="A6691" s="947">
        <v>104060</v>
      </c>
      <c r="B6691" s="945" t="s">
        <v>29832</v>
      </c>
      <c r="C6691" s="947" t="s">
        <v>4</v>
      </c>
      <c r="D6691" s="948">
        <v>10.96</v>
      </c>
    </row>
    <row r="6692" spans="1:4" x14ac:dyDescent="0.25">
      <c r="A6692" s="947">
        <v>104061</v>
      </c>
      <c r="B6692" s="945" t="s">
        <v>29833</v>
      </c>
      <c r="C6692" s="947" t="s">
        <v>4</v>
      </c>
      <c r="D6692" s="948">
        <v>19.170000000000002</v>
      </c>
    </row>
    <row r="6693" spans="1:4" x14ac:dyDescent="0.25">
      <c r="A6693" s="947">
        <v>104085</v>
      </c>
      <c r="B6693" s="945" t="s">
        <v>29843</v>
      </c>
      <c r="C6693" s="947" t="s">
        <v>4</v>
      </c>
      <c r="D6693" s="948">
        <v>62.57</v>
      </c>
    </row>
    <row r="6694" spans="1:4" x14ac:dyDescent="0.25">
      <c r="A6694" s="947">
        <v>104086</v>
      </c>
      <c r="B6694" s="945" t="s">
        <v>29844</v>
      </c>
      <c r="C6694" s="947" t="s">
        <v>4</v>
      </c>
      <c r="D6694" s="948">
        <v>108.69</v>
      </c>
    </row>
    <row r="6695" spans="1:4" x14ac:dyDescent="0.25">
      <c r="A6695" s="947">
        <v>104073</v>
      </c>
      <c r="B6695" s="945" t="s">
        <v>51290</v>
      </c>
      <c r="C6695" s="947" t="s">
        <v>5</v>
      </c>
      <c r="D6695" s="948">
        <v>0</v>
      </c>
    </row>
    <row r="6696" spans="1:4" x14ac:dyDescent="0.25">
      <c r="A6696" s="947">
        <v>104074</v>
      </c>
      <c r="B6696" s="945" t="s">
        <v>51291</v>
      </c>
      <c r="C6696" s="947" t="s">
        <v>5</v>
      </c>
      <c r="D6696" s="948">
        <v>0</v>
      </c>
    </row>
    <row r="6697" spans="1:4" x14ac:dyDescent="0.25">
      <c r="A6697" s="947">
        <v>104075</v>
      </c>
      <c r="B6697" s="945" t="s">
        <v>51292</v>
      </c>
      <c r="C6697" s="947" t="s">
        <v>5</v>
      </c>
      <c r="D6697" s="948">
        <v>0</v>
      </c>
    </row>
    <row r="6698" spans="1:4" x14ac:dyDescent="0.25">
      <c r="A6698" s="947">
        <v>104039</v>
      </c>
      <c r="B6698" s="945" t="s">
        <v>29815</v>
      </c>
      <c r="C6698" s="947" t="s">
        <v>5</v>
      </c>
      <c r="D6698" s="948">
        <v>82.66</v>
      </c>
    </row>
    <row r="6699" spans="1:4" x14ac:dyDescent="0.25">
      <c r="A6699" s="947">
        <v>104040</v>
      </c>
      <c r="B6699" s="945" t="s">
        <v>51293</v>
      </c>
      <c r="C6699" s="947" t="s">
        <v>5</v>
      </c>
      <c r="D6699" s="948">
        <v>0</v>
      </c>
    </row>
    <row r="6700" spans="1:4" x14ac:dyDescent="0.25">
      <c r="A6700" s="947">
        <v>104041</v>
      </c>
      <c r="B6700" s="945" t="s">
        <v>51294</v>
      </c>
      <c r="C6700" s="947" t="s">
        <v>5</v>
      </c>
      <c r="D6700" s="948">
        <v>0</v>
      </c>
    </row>
    <row r="6701" spans="1:4" x14ac:dyDescent="0.25">
      <c r="A6701" s="947">
        <v>104042</v>
      </c>
      <c r="B6701" s="945" t="s">
        <v>51295</v>
      </c>
      <c r="C6701" s="947" t="s">
        <v>5</v>
      </c>
      <c r="D6701" s="948">
        <v>0</v>
      </c>
    </row>
    <row r="6702" spans="1:4" x14ac:dyDescent="0.25">
      <c r="A6702" s="947">
        <v>104072</v>
      </c>
      <c r="B6702" s="945" t="s">
        <v>29838</v>
      </c>
      <c r="C6702" s="947" t="s">
        <v>5</v>
      </c>
      <c r="D6702" s="948">
        <v>293.8</v>
      </c>
    </row>
    <row r="6703" spans="1:4" x14ac:dyDescent="0.25">
      <c r="A6703" s="947">
        <v>104053</v>
      </c>
      <c r="B6703" s="945" t="s">
        <v>29826</v>
      </c>
      <c r="C6703" s="947" t="s">
        <v>5</v>
      </c>
      <c r="D6703" s="948">
        <v>10.64</v>
      </c>
    </row>
    <row r="6704" spans="1:4" x14ac:dyDescent="0.25">
      <c r="A6704" s="947">
        <v>104054</v>
      </c>
      <c r="B6704" s="945" t="s">
        <v>29827</v>
      </c>
      <c r="C6704" s="947" t="s">
        <v>5</v>
      </c>
      <c r="D6704" s="948">
        <v>19.79</v>
      </c>
    </row>
    <row r="6705" spans="1:4" x14ac:dyDescent="0.25">
      <c r="A6705" s="947">
        <v>99818</v>
      </c>
      <c r="B6705" s="945" t="s">
        <v>30245</v>
      </c>
      <c r="C6705" s="947" t="s">
        <v>5</v>
      </c>
      <c r="D6705" s="948">
        <v>7.16</v>
      </c>
    </row>
    <row r="6706" spans="1:4" x14ac:dyDescent="0.25">
      <c r="A6706" s="947">
        <v>99819</v>
      </c>
      <c r="B6706" s="945" t="s">
        <v>30246</v>
      </c>
      <c r="C6706" s="947" t="s">
        <v>3</v>
      </c>
      <c r="D6706" s="948">
        <v>24.01</v>
      </c>
    </row>
    <row r="6707" spans="1:4" x14ac:dyDescent="0.25">
      <c r="A6707" s="947">
        <v>99811</v>
      </c>
      <c r="B6707" s="945" t="s">
        <v>22832</v>
      </c>
      <c r="C6707" s="947" t="s">
        <v>3</v>
      </c>
      <c r="D6707" s="948">
        <v>5.05</v>
      </c>
    </row>
    <row r="6708" spans="1:4" x14ac:dyDescent="0.25">
      <c r="A6708" s="947">
        <v>99826</v>
      </c>
      <c r="B6708" s="945" t="s">
        <v>22836</v>
      </c>
      <c r="C6708" s="947" t="s">
        <v>3</v>
      </c>
      <c r="D6708" s="948">
        <v>2.2000000000000002</v>
      </c>
    </row>
    <row r="6709" spans="1:4" x14ac:dyDescent="0.25">
      <c r="A6709" s="947">
        <v>99821</v>
      </c>
      <c r="B6709" s="945" t="s">
        <v>30248</v>
      </c>
      <c r="C6709" s="947" t="s">
        <v>3</v>
      </c>
      <c r="D6709" s="948">
        <v>4.09</v>
      </c>
    </row>
    <row r="6710" spans="1:4" x14ac:dyDescent="0.25">
      <c r="A6710" s="947">
        <v>99820</v>
      </c>
      <c r="B6710" s="945" t="s">
        <v>30247</v>
      </c>
      <c r="C6710" s="947" t="s">
        <v>3</v>
      </c>
      <c r="D6710" s="948">
        <v>2.65</v>
      </c>
    </row>
    <row r="6711" spans="1:4" x14ac:dyDescent="0.25">
      <c r="A6711" s="947">
        <v>99812</v>
      </c>
      <c r="B6711" s="945" t="s">
        <v>22833</v>
      </c>
      <c r="C6711" s="947" t="s">
        <v>3</v>
      </c>
      <c r="D6711" s="948">
        <v>1.62</v>
      </c>
    </row>
    <row r="6712" spans="1:4" x14ac:dyDescent="0.25">
      <c r="A6712" s="947">
        <v>99817</v>
      </c>
      <c r="B6712" s="945" t="s">
        <v>30244</v>
      </c>
      <c r="C6712" s="947" t="s">
        <v>5</v>
      </c>
      <c r="D6712" s="948">
        <v>7.16</v>
      </c>
    </row>
    <row r="6713" spans="1:4" x14ac:dyDescent="0.25">
      <c r="A6713" s="947">
        <v>99813</v>
      </c>
      <c r="B6713" s="945" t="s">
        <v>30241</v>
      </c>
      <c r="C6713" s="947" t="s">
        <v>3</v>
      </c>
      <c r="D6713" s="948">
        <v>1.36</v>
      </c>
    </row>
    <row r="6714" spans="1:4" x14ac:dyDescent="0.25">
      <c r="A6714" s="947">
        <v>99815</v>
      </c>
      <c r="B6714" s="945" t="s">
        <v>30242</v>
      </c>
      <c r="C6714" s="947" t="s">
        <v>5</v>
      </c>
      <c r="D6714" s="948">
        <v>11.73</v>
      </c>
    </row>
    <row r="6715" spans="1:4" x14ac:dyDescent="0.25">
      <c r="A6715" s="947">
        <v>99805</v>
      </c>
      <c r="B6715" s="945" t="s">
        <v>22828</v>
      </c>
      <c r="C6715" s="947" t="s">
        <v>3</v>
      </c>
      <c r="D6715" s="948">
        <v>15.9</v>
      </c>
    </row>
    <row r="6716" spans="1:4" x14ac:dyDescent="0.25">
      <c r="A6716" s="947">
        <v>99803</v>
      </c>
      <c r="B6716" s="945" t="s">
        <v>22827</v>
      </c>
      <c r="C6716" s="947" t="s">
        <v>3</v>
      </c>
      <c r="D6716" s="948">
        <v>2.97</v>
      </c>
    </row>
    <row r="6717" spans="1:4" x14ac:dyDescent="0.25">
      <c r="A6717" s="947">
        <v>99802</v>
      </c>
      <c r="B6717" s="945" t="s">
        <v>22826</v>
      </c>
      <c r="C6717" s="947" t="s">
        <v>3</v>
      </c>
      <c r="D6717" s="948">
        <v>0.76</v>
      </c>
    </row>
    <row r="6718" spans="1:4" x14ac:dyDescent="0.25">
      <c r="A6718" s="947">
        <v>99804</v>
      </c>
      <c r="B6718" s="945" t="s">
        <v>30238</v>
      </c>
      <c r="C6718" s="947" t="s">
        <v>3</v>
      </c>
      <c r="D6718" s="948">
        <v>7.67</v>
      </c>
    </row>
    <row r="6719" spans="1:4" x14ac:dyDescent="0.25">
      <c r="A6719" s="947">
        <v>99809</v>
      </c>
      <c r="B6719" s="945" t="s">
        <v>22831</v>
      </c>
      <c r="C6719" s="947" t="s">
        <v>3</v>
      </c>
      <c r="D6719" s="948">
        <v>8.4499999999999993</v>
      </c>
    </row>
    <row r="6720" spans="1:4" x14ac:dyDescent="0.25">
      <c r="A6720" s="947">
        <v>99810</v>
      </c>
      <c r="B6720" s="945" t="s">
        <v>30240</v>
      </c>
      <c r="C6720" s="947" t="s">
        <v>3</v>
      </c>
      <c r="D6720" s="948">
        <v>10.49</v>
      </c>
    </row>
    <row r="6721" spans="1:4" x14ac:dyDescent="0.25">
      <c r="A6721" s="947">
        <v>99801</v>
      </c>
      <c r="B6721" s="945" t="s">
        <v>51296</v>
      </c>
      <c r="C6721" s="947" t="s">
        <v>3</v>
      </c>
      <c r="D6721" s="948">
        <v>0</v>
      </c>
    </row>
    <row r="6722" spans="1:4" x14ac:dyDescent="0.25">
      <c r="A6722" s="947">
        <v>99822</v>
      </c>
      <c r="B6722" s="945" t="s">
        <v>22835</v>
      </c>
      <c r="C6722" s="947" t="s">
        <v>3</v>
      </c>
      <c r="D6722" s="948">
        <v>1.43</v>
      </c>
    </row>
    <row r="6723" spans="1:4" x14ac:dyDescent="0.25">
      <c r="A6723" s="947">
        <v>99825</v>
      </c>
      <c r="B6723" s="945" t="s">
        <v>30251</v>
      </c>
      <c r="C6723" s="947" t="s">
        <v>3</v>
      </c>
      <c r="D6723" s="948">
        <v>4.83</v>
      </c>
    </row>
    <row r="6724" spans="1:4" x14ac:dyDescent="0.25">
      <c r="A6724" s="947">
        <v>99824</v>
      </c>
      <c r="B6724" s="945" t="s">
        <v>30250</v>
      </c>
      <c r="C6724" s="947" t="s">
        <v>3</v>
      </c>
      <c r="D6724" s="948">
        <v>3.47</v>
      </c>
    </row>
    <row r="6725" spans="1:4" x14ac:dyDescent="0.25">
      <c r="A6725" s="947">
        <v>99823</v>
      </c>
      <c r="B6725" s="945" t="s">
        <v>30249</v>
      </c>
      <c r="C6725" s="947" t="s">
        <v>3</v>
      </c>
      <c r="D6725" s="948">
        <v>3.14</v>
      </c>
    </row>
    <row r="6726" spans="1:4" x14ac:dyDescent="0.25">
      <c r="A6726" s="947">
        <v>99806</v>
      </c>
      <c r="B6726" s="945" t="s">
        <v>22829</v>
      </c>
      <c r="C6726" s="947" t="s">
        <v>3</v>
      </c>
      <c r="D6726" s="948">
        <v>1.22</v>
      </c>
    </row>
    <row r="6727" spans="1:4" x14ac:dyDescent="0.25">
      <c r="A6727" s="947">
        <v>99807</v>
      </c>
      <c r="B6727" s="945" t="s">
        <v>30239</v>
      </c>
      <c r="C6727" s="947" t="s">
        <v>3</v>
      </c>
      <c r="D6727" s="948">
        <v>2.31</v>
      </c>
    </row>
    <row r="6728" spans="1:4" x14ac:dyDescent="0.25">
      <c r="A6728" s="947">
        <v>99808</v>
      </c>
      <c r="B6728" s="945" t="s">
        <v>22830</v>
      </c>
      <c r="C6728" s="947" t="s">
        <v>3</v>
      </c>
      <c r="D6728" s="948">
        <v>5.48</v>
      </c>
    </row>
    <row r="6729" spans="1:4" x14ac:dyDescent="0.25">
      <c r="A6729" s="947">
        <v>99814</v>
      </c>
      <c r="B6729" s="945" t="s">
        <v>22834</v>
      </c>
      <c r="C6729" s="947" t="s">
        <v>3</v>
      </c>
      <c r="D6729" s="948">
        <v>2.8</v>
      </c>
    </row>
    <row r="6730" spans="1:4" x14ac:dyDescent="0.25">
      <c r="A6730" s="947">
        <v>99816</v>
      </c>
      <c r="B6730" s="945" t="s">
        <v>30243</v>
      </c>
      <c r="C6730" s="947" t="s">
        <v>5</v>
      </c>
      <c r="D6730" s="948">
        <v>12.49</v>
      </c>
    </row>
    <row r="6731" spans="1:4" x14ac:dyDescent="0.25">
      <c r="A6731" s="947">
        <v>88238</v>
      </c>
      <c r="B6731" s="945" t="s">
        <v>22850</v>
      </c>
      <c r="C6731" s="947" t="s">
        <v>1877</v>
      </c>
      <c r="D6731" s="948">
        <v>31.6</v>
      </c>
    </row>
    <row r="6732" spans="1:4" x14ac:dyDescent="0.25">
      <c r="A6732" s="947">
        <v>101374</v>
      </c>
      <c r="B6732" s="945" t="s">
        <v>22850</v>
      </c>
      <c r="C6732" s="947" t="s">
        <v>1879</v>
      </c>
      <c r="D6732" s="948">
        <v>5680.76</v>
      </c>
    </row>
    <row r="6733" spans="1:4" x14ac:dyDescent="0.25">
      <c r="A6733" s="947">
        <v>88239</v>
      </c>
      <c r="B6733" s="945" t="s">
        <v>22851</v>
      </c>
      <c r="C6733" s="947" t="s">
        <v>1877</v>
      </c>
      <c r="D6733" s="948">
        <v>31.45</v>
      </c>
    </row>
    <row r="6734" spans="1:4" x14ac:dyDescent="0.25">
      <c r="A6734" s="947">
        <v>101375</v>
      </c>
      <c r="B6734" s="945" t="s">
        <v>24708</v>
      </c>
      <c r="C6734" s="947" t="s">
        <v>1879</v>
      </c>
      <c r="D6734" s="948">
        <v>5758.45</v>
      </c>
    </row>
    <row r="6735" spans="1:4" x14ac:dyDescent="0.25">
      <c r="A6735" s="947">
        <v>88240</v>
      </c>
      <c r="B6735" s="945" t="s">
        <v>22852</v>
      </c>
      <c r="C6735" s="947" t="s">
        <v>1877</v>
      </c>
      <c r="D6735" s="948">
        <v>30.41</v>
      </c>
    </row>
    <row r="6736" spans="1:4" x14ac:dyDescent="0.25">
      <c r="A6736" s="947">
        <v>101376</v>
      </c>
      <c r="B6736" s="945" t="s">
        <v>24709</v>
      </c>
      <c r="C6736" s="947" t="s">
        <v>1879</v>
      </c>
      <c r="D6736" s="948">
        <v>5453.74</v>
      </c>
    </row>
    <row r="6737" spans="1:4" x14ac:dyDescent="0.25">
      <c r="A6737" s="947">
        <v>88241</v>
      </c>
      <c r="B6737" s="945" t="s">
        <v>22853</v>
      </c>
      <c r="C6737" s="947" t="s">
        <v>1877</v>
      </c>
      <c r="D6737" s="948">
        <v>31.97</v>
      </c>
    </row>
    <row r="6738" spans="1:4" x14ac:dyDescent="0.25">
      <c r="A6738" s="947">
        <v>101377</v>
      </c>
      <c r="B6738" s="945" t="s">
        <v>22853</v>
      </c>
      <c r="C6738" s="947" t="s">
        <v>1879</v>
      </c>
      <c r="D6738" s="948">
        <v>5742.95</v>
      </c>
    </row>
    <row r="6739" spans="1:4" x14ac:dyDescent="0.25">
      <c r="A6739" s="947">
        <v>88242</v>
      </c>
      <c r="B6739" s="945" t="s">
        <v>22854</v>
      </c>
      <c r="C6739" s="947" t="s">
        <v>1877</v>
      </c>
      <c r="D6739" s="948">
        <v>31.67</v>
      </c>
    </row>
    <row r="6740" spans="1:4" x14ac:dyDescent="0.25">
      <c r="A6740" s="947">
        <v>100301</v>
      </c>
      <c r="B6740" s="945" t="s">
        <v>23469</v>
      </c>
      <c r="C6740" s="947" t="s">
        <v>1877</v>
      </c>
      <c r="D6740" s="948">
        <v>33.479999999999997</v>
      </c>
    </row>
    <row r="6741" spans="1:4" x14ac:dyDescent="0.25">
      <c r="A6741" s="947">
        <v>101378</v>
      </c>
      <c r="B6741" s="945" t="s">
        <v>23469</v>
      </c>
      <c r="C6741" s="947" t="s">
        <v>1879</v>
      </c>
      <c r="D6741" s="948">
        <v>6030.65</v>
      </c>
    </row>
    <row r="6742" spans="1:4" x14ac:dyDescent="0.25">
      <c r="A6742" s="947">
        <v>101379</v>
      </c>
      <c r="B6742" s="945" t="s">
        <v>24710</v>
      </c>
      <c r="C6742" s="947" t="s">
        <v>1879</v>
      </c>
      <c r="D6742" s="948">
        <v>5680.76</v>
      </c>
    </row>
    <row r="6743" spans="1:4" x14ac:dyDescent="0.25">
      <c r="A6743" s="947">
        <v>88243</v>
      </c>
      <c r="B6743" s="945" t="s">
        <v>22855</v>
      </c>
      <c r="C6743" s="947" t="s">
        <v>1877</v>
      </c>
      <c r="D6743" s="948">
        <v>31.88</v>
      </c>
    </row>
    <row r="6744" spans="1:4" x14ac:dyDescent="0.25">
      <c r="A6744" s="947">
        <v>101380</v>
      </c>
      <c r="B6744" s="945" t="s">
        <v>22855</v>
      </c>
      <c r="C6744" s="947" t="s">
        <v>1879</v>
      </c>
      <c r="D6744" s="948">
        <v>5724.67</v>
      </c>
    </row>
    <row r="6745" spans="1:4" x14ac:dyDescent="0.25">
      <c r="A6745" s="947">
        <v>90766</v>
      </c>
      <c r="B6745" s="945" t="s">
        <v>22924</v>
      </c>
      <c r="C6745" s="947" t="s">
        <v>1877</v>
      </c>
      <c r="D6745" s="948">
        <v>35.43</v>
      </c>
    </row>
    <row r="6746" spans="1:4" x14ac:dyDescent="0.25">
      <c r="A6746" s="947">
        <v>93563</v>
      </c>
      <c r="B6746" s="945" t="s">
        <v>22924</v>
      </c>
      <c r="C6746" s="947" t="s">
        <v>1879</v>
      </c>
      <c r="D6746" s="948">
        <v>6254.48</v>
      </c>
    </row>
    <row r="6747" spans="1:4" x14ac:dyDescent="0.25">
      <c r="A6747" s="947">
        <v>90767</v>
      </c>
      <c r="B6747" s="945" t="s">
        <v>22925</v>
      </c>
      <c r="C6747" s="947" t="s">
        <v>1877</v>
      </c>
      <c r="D6747" s="948">
        <v>36.54</v>
      </c>
    </row>
    <row r="6748" spans="1:4" x14ac:dyDescent="0.25">
      <c r="A6748" s="947">
        <v>93564</v>
      </c>
      <c r="B6748" s="945" t="s">
        <v>22925</v>
      </c>
      <c r="C6748" s="947" t="s">
        <v>1879</v>
      </c>
      <c r="D6748" s="948">
        <v>6428.88</v>
      </c>
    </row>
    <row r="6749" spans="1:4" x14ac:dyDescent="0.25">
      <c r="A6749" s="947">
        <v>88245</v>
      </c>
      <c r="B6749" s="945" t="s">
        <v>22856</v>
      </c>
      <c r="C6749" s="947" t="s">
        <v>1877</v>
      </c>
      <c r="D6749" s="948">
        <v>38.159999999999997</v>
      </c>
    </row>
    <row r="6750" spans="1:4" x14ac:dyDescent="0.25">
      <c r="A6750" s="947">
        <v>101381</v>
      </c>
      <c r="B6750" s="945" t="s">
        <v>22856</v>
      </c>
      <c r="C6750" s="947" t="s">
        <v>1879</v>
      </c>
      <c r="D6750" s="948">
        <v>6827.45</v>
      </c>
    </row>
    <row r="6751" spans="1:4" x14ac:dyDescent="0.25">
      <c r="A6751" s="947">
        <v>90768</v>
      </c>
      <c r="B6751" s="945" t="s">
        <v>22926</v>
      </c>
      <c r="C6751" s="947" t="s">
        <v>1877</v>
      </c>
      <c r="D6751" s="948">
        <v>125.32</v>
      </c>
    </row>
    <row r="6752" spans="1:4" x14ac:dyDescent="0.25">
      <c r="A6752" s="947">
        <v>90769</v>
      </c>
      <c r="B6752" s="945" t="s">
        <v>22927</v>
      </c>
      <c r="C6752" s="947" t="s">
        <v>1877</v>
      </c>
      <c r="D6752" s="948">
        <v>135.44</v>
      </c>
    </row>
    <row r="6753" spans="1:4" x14ac:dyDescent="0.25">
      <c r="A6753" s="947">
        <v>90770</v>
      </c>
      <c r="B6753" s="945" t="s">
        <v>22928</v>
      </c>
      <c r="C6753" s="947" t="s">
        <v>1877</v>
      </c>
      <c r="D6753" s="948">
        <v>136.49</v>
      </c>
    </row>
    <row r="6754" spans="1:4" x14ac:dyDescent="0.25">
      <c r="A6754" s="947">
        <v>93569</v>
      </c>
      <c r="B6754" s="945" t="s">
        <v>22938</v>
      </c>
      <c r="C6754" s="947" t="s">
        <v>1879</v>
      </c>
      <c r="D6754" s="948">
        <v>22017.97</v>
      </c>
    </row>
    <row r="6755" spans="1:4" x14ac:dyDescent="0.25">
      <c r="A6755" s="947">
        <v>93570</v>
      </c>
      <c r="B6755" s="945" t="s">
        <v>22939</v>
      </c>
      <c r="C6755" s="947" t="s">
        <v>1879</v>
      </c>
      <c r="D6755" s="948">
        <v>23792.799999999999</v>
      </c>
    </row>
    <row r="6756" spans="1:4" x14ac:dyDescent="0.25">
      <c r="A6756" s="947">
        <v>93571</v>
      </c>
      <c r="B6756" s="945" t="s">
        <v>22940</v>
      </c>
      <c r="C6756" s="947" t="s">
        <v>1879</v>
      </c>
      <c r="D6756" s="948">
        <v>23978.27</v>
      </c>
    </row>
    <row r="6757" spans="1:4" x14ac:dyDescent="0.25">
      <c r="A6757" s="947">
        <v>101382</v>
      </c>
      <c r="B6757" s="945" t="s">
        <v>24711</v>
      </c>
      <c r="C6757" s="947" t="s">
        <v>1879</v>
      </c>
      <c r="D6757" s="948">
        <v>6652.73</v>
      </c>
    </row>
    <row r="6758" spans="1:4" x14ac:dyDescent="0.25">
      <c r="A6758" s="947">
        <v>88246</v>
      </c>
      <c r="B6758" s="945" t="s">
        <v>22857</v>
      </c>
      <c r="C6758" s="947" t="s">
        <v>1877</v>
      </c>
      <c r="D6758" s="948">
        <v>37.29</v>
      </c>
    </row>
    <row r="6759" spans="1:4" x14ac:dyDescent="0.25">
      <c r="A6759" s="947">
        <v>100303</v>
      </c>
      <c r="B6759" s="945" t="s">
        <v>23470</v>
      </c>
      <c r="C6759" s="947" t="s">
        <v>1877</v>
      </c>
      <c r="D6759" s="948">
        <v>30.57</v>
      </c>
    </row>
    <row r="6760" spans="1:4" x14ac:dyDescent="0.25">
      <c r="A6760" s="947">
        <v>101383</v>
      </c>
      <c r="B6760" s="945" t="s">
        <v>23470</v>
      </c>
      <c r="C6760" s="947" t="s">
        <v>1879</v>
      </c>
      <c r="D6760" s="948">
        <v>5494.89</v>
      </c>
    </row>
    <row r="6761" spans="1:4" x14ac:dyDescent="0.25">
      <c r="A6761" s="947">
        <v>88247</v>
      </c>
      <c r="B6761" s="945" t="s">
        <v>22858</v>
      </c>
      <c r="C6761" s="947" t="s">
        <v>1877</v>
      </c>
      <c r="D6761" s="948">
        <v>32.18</v>
      </c>
    </row>
    <row r="6762" spans="1:4" x14ac:dyDescent="0.25">
      <c r="A6762" s="947">
        <v>88248</v>
      </c>
      <c r="B6762" s="945" t="s">
        <v>22859</v>
      </c>
      <c r="C6762" s="947" t="s">
        <v>1877</v>
      </c>
      <c r="D6762" s="948">
        <v>31.09</v>
      </c>
    </row>
    <row r="6763" spans="1:4" x14ac:dyDescent="0.25">
      <c r="A6763" s="947">
        <v>101384</v>
      </c>
      <c r="B6763" s="945" t="s">
        <v>22859</v>
      </c>
      <c r="C6763" s="947" t="s">
        <v>1879</v>
      </c>
      <c r="D6763" s="948">
        <v>5575.45</v>
      </c>
    </row>
    <row r="6764" spans="1:4" x14ac:dyDescent="0.25">
      <c r="A6764" s="947">
        <v>90772</v>
      </c>
      <c r="B6764" s="945" t="s">
        <v>22929</v>
      </c>
      <c r="C6764" s="947" t="s">
        <v>1877</v>
      </c>
      <c r="D6764" s="948">
        <v>26.95</v>
      </c>
    </row>
    <row r="6765" spans="1:4" x14ac:dyDescent="0.25">
      <c r="A6765" s="947">
        <v>93566</v>
      </c>
      <c r="B6765" s="945" t="s">
        <v>22929</v>
      </c>
      <c r="C6765" s="947" t="s">
        <v>1879</v>
      </c>
      <c r="D6765" s="948">
        <v>4767.78</v>
      </c>
    </row>
    <row r="6766" spans="1:4" x14ac:dyDescent="0.25">
      <c r="A6766" s="947">
        <v>101385</v>
      </c>
      <c r="B6766" s="945" t="s">
        <v>24712</v>
      </c>
      <c r="C6766" s="947" t="s">
        <v>1879</v>
      </c>
      <c r="D6766" s="948">
        <v>6165.92</v>
      </c>
    </row>
    <row r="6767" spans="1:4" x14ac:dyDescent="0.25">
      <c r="A6767" s="947">
        <v>88249</v>
      </c>
      <c r="B6767" s="945" t="s">
        <v>22860</v>
      </c>
      <c r="C6767" s="947" t="s">
        <v>1877</v>
      </c>
      <c r="D6767" s="948">
        <v>34.93</v>
      </c>
    </row>
    <row r="6768" spans="1:4" x14ac:dyDescent="0.25">
      <c r="A6768" s="947">
        <v>88250</v>
      </c>
      <c r="B6768" s="945" t="s">
        <v>22861</v>
      </c>
      <c r="C6768" s="947" t="s">
        <v>1877</v>
      </c>
      <c r="D6768" s="948">
        <v>30.41</v>
      </c>
    </row>
    <row r="6769" spans="1:4" x14ac:dyDescent="0.25">
      <c r="A6769" s="947">
        <v>101386</v>
      </c>
      <c r="B6769" s="945" t="s">
        <v>22861</v>
      </c>
      <c r="C6769" s="947" t="s">
        <v>1879</v>
      </c>
      <c r="D6769" s="948">
        <v>5453.74</v>
      </c>
    </row>
    <row r="6770" spans="1:4" x14ac:dyDescent="0.25">
      <c r="A6770" s="947">
        <v>101387</v>
      </c>
      <c r="B6770" s="945" t="s">
        <v>24713</v>
      </c>
      <c r="C6770" s="947" t="s">
        <v>1879</v>
      </c>
      <c r="D6770" s="948">
        <v>5689.88</v>
      </c>
    </row>
    <row r="6771" spans="1:4" x14ac:dyDescent="0.25">
      <c r="A6771" s="947">
        <v>88251</v>
      </c>
      <c r="B6771" s="945" t="s">
        <v>22862</v>
      </c>
      <c r="C6771" s="947" t="s">
        <v>1877</v>
      </c>
      <c r="D6771" s="948">
        <v>31.6</v>
      </c>
    </row>
    <row r="6772" spans="1:4" x14ac:dyDescent="0.25">
      <c r="A6772" s="947">
        <v>88252</v>
      </c>
      <c r="B6772" s="945" t="s">
        <v>22863</v>
      </c>
      <c r="C6772" s="947" t="s">
        <v>1877</v>
      </c>
      <c r="D6772" s="948">
        <v>30.44</v>
      </c>
    </row>
    <row r="6773" spans="1:4" x14ac:dyDescent="0.25">
      <c r="A6773" s="947">
        <v>101388</v>
      </c>
      <c r="B6773" s="945" t="s">
        <v>22863</v>
      </c>
      <c r="C6773" s="947" t="s">
        <v>1879</v>
      </c>
      <c r="D6773" s="948">
        <v>5470.45</v>
      </c>
    </row>
    <row r="6774" spans="1:4" x14ac:dyDescent="0.25">
      <c r="A6774" s="947">
        <v>88253</v>
      </c>
      <c r="B6774" s="945" t="s">
        <v>22864</v>
      </c>
      <c r="C6774" s="947" t="s">
        <v>1877</v>
      </c>
      <c r="D6774" s="948">
        <v>14.12</v>
      </c>
    </row>
    <row r="6775" spans="1:4" x14ac:dyDescent="0.25">
      <c r="A6775" s="947">
        <v>101389</v>
      </c>
      <c r="B6775" s="945" t="s">
        <v>22864</v>
      </c>
      <c r="C6775" s="947" t="s">
        <v>1879</v>
      </c>
      <c r="D6775" s="948">
        <v>2513.81</v>
      </c>
    </row>
    <row r="6776" spans="1:4" x14ac:dyDescent="0.25">
      <c r="A6776" s="947">
        <v>101390</v>
      </c>
      <c r="B6776" s="945" t="s">
        <v>24714</v>
      </c>
      <c r="C6776" s="947" t="s">
        <v>1879</v>
      </c>
      <c r="D6776" s="948">
        <v>6939.87</v>
      </c>
    </row>
    <row r="6777" spans="1:4" x14ac:dyDescent="0.25">
      <c r="A6777" s="947">
        <v>88255</v>
      </c>
      <c r="B6777" s="945" t="s">
        <v>22865</v>
      </c>
      <c r="C6777" s="947" t="s">
        <v>1877</v>
      </c>
      <c r="D6777" s="948">
        <v>39.36</v>
      </c>
    </row>
    <row r="6778" spans="1:4" x14ac:dyDescent="0.25">
      <c r="A6778" s="947">
        <v>101391</v>
      </c>
      <c r="B6778" s="945" t="s">
        <v>24715</v>
      </c>
      <c r="C6778" s="947" t="s">
        <v>1879</v>
      </c>
      <c r="D6778" s="948">
        <v>7393.78</v>
      </c>
    </row>
    <row r="6779" spans="1:4" x14ac:dyDescent="0.25">
      <c r="A6779" s="947">
        <v>88256</v>
      </c>
      <c r="B6779" s="945" t="s">
        <v>22866</v>
      </c>
      <c r="C6779" s="947" t="s">
        <v>1877</v>
      </c>
      <c r="D6779" s="948">
        <v>41.4</v>
      </c>
    </row>
    <row r="6780" spans="1:4" x14ac:dyDescent="0.25">
      <c r="A6780" s="947">
        <v>88257</v>
      </c>
      <c r="B6780" s="945" t="s">
        <v>22867</v>
      </c>
      <c r="C6780" s="947" t="s">
        <v>1877</v>
      </c>
      <c r="D6780" s="948">
        <v>39.83</v>
      </c>
    </row>
    <row r="6781" spans="1:4" x14ac:dyDescent="0.25">
      <c r="A6781" s="947">
        <v>101392</v>
      </c>
      <c r="B6781" s="945" t="s">
        <v>24716</v>
      </c>
      <c r="C6781" s="947" t="s">
        <v>1879</v>
      </c>
      <c r="D6781" s="948">
        <v>7094.54</v>
      </c>
    </row>
    <row r="6782" spans="1:4" x14ac:dyDescent="0.25">
      <c r="A6782" s="947">
        <v>88260</v>
      </c>
      <c r="B6782" s="945" t="s">
        <v>22868</v>
      </c>
      <c r="C6782" s="947" t="s">
        <v>1877</v>
      </c>
      <c r="D6782" s="948">
        <v>37.869999999999997</v>
      </c>
    </row>
    <row r="6783" spans="1:4" x14ac:dyDescent="0.25">
      <c r="A6783" s="947">
        <v>101394</v>
      </c>
      <c r="B6783" s="945" t="s">
        <v>22868</v>
      </c>
      <c r="C6783" s="947" t="s">
        <v>1879</v>
      </c>
      <c r="D6783" s="948">
        <v>6780.27</v>
      </c>
    </row>
    <row r="6784" spans="1:4" x14ac:dyDescent="0.25">
      <c r="A6784" s="947">
        <v>101395</v>
      </c>
      <c r="B6784" s="945" t="s">
        <v>24717</v>
      </c>
      <c r="C6784" s="947" t="s">
        <v>1879</v>
      </c>
      <c r="D6784" s="948">
        <v>5647.72</v>
      </c>
    </row>
    <row r="6785" spans="1:4" x14ac:dyDescent="0.25">
      <c r="A6785" s="947">
        <v>88261</v>
      </c>
      <c r="B6785" s="945" t="s">
        <v>22869</v>
      </c>
      <c r="C6785" s="947" t="s">
        <v>1877</v>
      </c>
      <c r="D6785" s="948">
        <v>41.44</v>
      </c>
    </row>
    <row r="6786" spans="1:4" x14ac:dyDescent="0.25">
      <c r="A6786" s="947">
        <v>101396</v>
      </c>
      <c r="B6786" s="945" t="s">
        <v>24718</v>
      </c>
      <c r="C6786" s="947" t="s">
        <v>1879</v>
      </c>
      <c r="D6786" s="948">
        <v>7396.51</v>
      </c>
    </row>
    <row r="6787" spans="1:4" x14ac:dyDescent="0.25">
      <c r="A6787" s="947">
        <v>88262</v>
      </c>
      <c r="B6787" s="945" t="s">
        <v>22870</v>
      </c>
      <c r="C6787" s="947" t="s">
        <v>1877</v>
      </c>
      <c r="D6787" s="948">
        <v>39.119999999999997</v>
      </c>
    </row>
    <row r="6788" spans="1:4" x14ac:dyDescent="0.25">
      <c r="A6788" s="947">
        <v>101397</v>
      </c>
      <c r="B6788" s="945" t="s">
        <v>22870</v>
      </c>
      <c r="C6788" s="947" t="s">
        <v>1879</v>
      </c>
      <c r="D6788" s="948">
        <v>6991.43</v>
      </c>
    </row>
    <row r="6789" spans="1:4" x14ac:dyDescent="0.25">
      <c r="A6789" s="947">
        <v>101398</v>
      </c>
      <c r="B6789" s="945" t="s">
        <v>24719</v>
      </c>
      <c r="C6789" s="947" t="s">
        <v>1879</v>
      </c>
      <c r="D6789" s="948">
        <v>6331.99</v>
      </c>
    </row>
    <row r="6790" spans="1:4" x14ac:dyDescent="0.25">
      <c r="A6790" s="947">
        <v>88263</v>
      </c>
      <c r="B6790" s="945" t="s">
        <v>22871</v>
      </c>
      <c r="C6790" s="947" t="s">
        <v>1877</v>
      </c>
      <c r="D6790" s="948">
        <v>35.44</v>
      </c>
    </row>
    <row r="6791" spans="1:4" x14ac:dyDescent="0.25">
      <c r="A6791" s="947">
        <v>95408</v>
      </c>
      <c r="B6791" s="945" t="s">
        <v>23029</v>
      </c>
      <c r="C6791" s="947" t="s">
        <v>1879</v>
      </c>
      <c r="D6791" s="948">
        <v>30.11</v>
      </c>
    </row>
    <row r="6792" spans="1:4" x14ac:dyDescent="0.25">
      <c r="A6792" s="947">
        <v>95308</v>
      </c>
      <c r="B6792" s="945" t="s">
        <v>22942</v>
      </c>
      <c r="C6792" s="947" t="s">
        <v>1877</v>
      </c>
      <c r="D6792" s="948">
        <v>0.24</v>
      </c>
    </row>
    <row r="6793" spans="1:4" x14ac:dyDescent="0.25">
      <c r="A6793" s="947">
        <v>101286</v>
      </c>
      <c r="B6793" s="945" t="s">
        <v>24629</v>
      </c>
      <c r="C6793" s="947" t="s">
        <v>1879</v>
      </c>
      <c r="D6793" s="948">
        <v>32.630000000000003</v>
      </c>
    </row>
    <row r="6794" spans="1:4" x14ac:dyDescent="0.25">
      <c r="A6794" s="947">
        <v>95309</v>
      </c>
      <c r="B6794" s="945" t="s">
        <v>22943</v>
      </c>
      <c r="C6794" s="947" t="s">
        <v>1877</v>
      </c>
      <c r="D6794" s="948">
        <v>0.31</v>
      </c>
    </row>
    <row r="6795" spans="1:4" x14ac:dyDescent="0.25">
      <c r="A6795" s="947">
        <v>101287</v>
      </c>
      <c r="B6795" s="945" t="s">
        <v>24630</v>
      </c>
      <c r="C6795" s="947" t="s">
        <v>1879</v>
      </c>
      <c r="D6795" s="948">
        <v>105.55</v>
      </c>
    </row>
    <row r="6796" spans="1:4" x14ac:dyDescent="0.25">
      <c r="A6796" s="947">
        <v>95310</v>
      </c>
      <c r="B6796" s="945" t="s">
        <v>22944</v>
      </c>
      <c r="C6796" s="947" t="s">
        <v>1877</v>
      </c>
      <c r="D6796" s="948">
        <v>0.24</v>
      </c>
    </row>
    <row r="6797" spans="1:4" x14ac:dyDescent="0.25">
      <c r="A6797" s="947">
        <v>101288</v>
      </c>
      <c r="B6797" s="945" t="s">
        <v>24631</v>
      </c>
      <c r="C6797" s="947" t="s">
        <v>1879</v>
      </c>
      <c r="D6797" s="948">
        <v>32.630000000000003</v>
      </c>
    </row>
    <row r="6798" spans="1:4" x14ac:dyDescent="0.25">
      <c r="A6798" s="947">
        <v>95311</v>
      </c>
      <c r="B6798" s="945" t="s">
        <v>22945</v>
      </c>
      <c r="C6798" s="947" t="s">
        <v>1877</v>
      </c>
      <c r="D6798" s="948">
        <v>0.25</v>
      </c>
    </row>
    <row r="6799" spans="1:4" x14ac:dyDescent="0.25">
      <c r="A6799" s="947">
        <v>101289</v>
      </c>
      <c r="B6799" s="945" t="s">
        <v>24632</v>
      </c>
      <c r="C6799" s="947" t="s">
        <v>1879</v>
      </c>
      <c r="D6799" s="948">
        <v>33.159999999999997</v>
      </c>
    </row>
    <row r="6800" spans="1:4" x14ac:dyDescent="0.25">
      <c r="A6800" s="947">
        <v>95312</v>
      </c>
      <c r="B6800" s="945" t="s">
        <v>22946</v>
      </c>
      <c r="C6800" s="947" t="s">
        <v>1877</v>
      </c>
      <c r="D6800" s="948">
        <v>0.31</v>
      </c>
    </row>
    <row r="6801" spans="1:4" x14ac:dyDescent="0.25">
      <c r="A6801" s="947">
        <v>100291</v>
      </c>
      <c r="B6801" s="945" t="s">
        <v>23464</v>
      </c>
      <c r="C6801" s="947" t="s">
        <v>1877</v>
      </c>
      <c r="D6801" s="948">
        <v>0.31</v>
      </c>
    </row>
    <row r="6802" spans="1:4" x14ac:dyDescent="0.25">
      <c r="A6802" s="947">
        <v>101290</v>
      </c>
      <c r="B6802" s="945" t="s">
        <v>24633</v>
      </c>
      <c r="C6802" s="947" t="s">
        <v>1879</v>
      </c>
      <c r="D6802" s="948">
        <v>41.75</v>
      </c>
    </row>
    <row r="6803" spans="1:4" x14ac:dyDescent="0.25">
      <c r="A6803" s="947">
        <v>101291</v>
      </c>
      <c r="B6803" s="945" t="s">
        <v>24634</v>
      </c>
      <c r="C6803" s="947" t="s">
        <v>1879</v>
      </c>
      <c r="D6803" s="948">
        <v>32.630000000000003</v>
      </c>
    </row>
    <row r="6804" spans="1:4" x14ac:dyDescent="0.25">
      <c r="A6804" s="947">
        <v>95313</v>
      </c>
      <c r="B6804" s="945" t="s">
        <v>22947</v>
      </c>
      <c r="C6804" s="947" t="s">
        <v>1877</v>
      </c>
      <c r="D6804" s="948">
        <v>0.25</v>
      </c>
    </row>
    <row r="6805" spans="1:4" x14ac:dyDescent="0.25">
      <c r="A6805" s="947">
        <v>101292</v>
      </c>
      <c r="B6805" s="945" t="s">
        <v>24635</v>
      </c>
      <c r="C6805" s="947" t="s">
        <v>1879</v>
      </c>
      <c r="D6805" s="948">
        <v>33.159999999999997</v>
      </c>
    </row>
    <row r="6806" spans="1:4" x14ac:dyDescent="0.25">
      <c r="A6806" s="947">
        <v>95392</v>
      </c>
      <c r="B6806" s="945" t="s">
        <v>23016</v>
      </c>
      <c r="C6806" s="947" t="s">
        <v>1877</v>
      </c>
      <c r="D6806" s="948">
        <v>0.16</v>
      </c>
    </row>
    <row r="6807" spans="1:4" x14ac:dyDescent="0.25">
      <c r="A6807" s="947">
        <v>95413</v>
      </c>
      <c r="B6807" s="945" t="s">
        <v>23031</v>
      </c>
      <c r="C6807" s="947" t="s">
        <v>1879</v>
      </c>
      <c r="D6807" s="948">
        <v>22.14</v>
      </c>
    </row>
    <row r="6808" spans="1:4" x14ac:dyDescent="0.25">
      <c r="A6808" s="947">
        <v>95393</v>
      </c>
      <c r="B6808" s="945" t="s">
        <v>23017</v>
      </c>
      <c r="C6808" s="947" t="s">
        <v>1877</v>
      </c>
      <c r="D6808" s="948">
        <v>0.7</v>
      </c>
    </row>
    <row r="6809" spans="1:4" x14ac:dyDescent="0.25">
      <c r="A6809" s="947">
        <v>95414</v>
      </c>
      <c r="B6809" s="945" t="s">
        <v>23032</v>
      </c>
      <c r="C6809" s="947" t="s">
        <v>1879</v>
      </c>
      <c r="D6809" s="948">
        <v>93.97</v>
      </c>
    </row>
    <row r="6810" spans="1:4" x14ac:dyDescent="0.25">
      <c r="A6810" s="947">
        <v>95314</v>
      </c>
      <c r="B6810" s="945" t="s">
        <v>22948</v>
      </c>
      <c r="C6810" s="947" t="s">
        <v>1877</v>
      </c>
      <c r="D6810" s="948">
        <v>0.32</v>
      </c>
    </row>
    <row r="6811" spans="1:4" x14ac:dyDescent="0.25">
      <c r="A6811" s="947">
        <v>101293</v>
      </c>
      <c r="B6811" s="945" t="s">
        <v>24636</v>
      </c>
      <c r="C6811" s="947" t="s">
        <v>1879</v>
      </c>
      <c r="D6811" s="948">
        <v>42.51</v>
      </c>
    </row>
    <row r="6812" spans="1:4" x14ac:dyDescent="0.25">
      <c r="A6812" s="947">
        <v>95394</v>
      </c>
      <c r="B6812" s="945" t="s">
        <v>23018</v>
      </c>
      <c r="C6812" s="947" t="s">
        <v>1877</v>
      </c>
      <c r="D6812" s="948">
        <v>1.01</v>
      </c>
    </row>
    <row r="6813" spans="1:4" x14ac:dyDescent="0.25">
      <c r="A6813" s="947">
        <v>95395</v>
      </c>
      <c r="B6813" s="945" t="s">
        <v>23019</v>
      </c>
      <c r="C6813" s="947" t="s">
        <v>1877</v>
      </c>
      <c r="D6813" s="948">
        <v>1.0900000000000001</v>
      </c>
    </row>
    <row r="6814" spans="1:4" x14ac:dyDescent="0.25">
      <c r="A6814" s="947">
        <v>95396</v>
      </c>
      <c r="B6814" s="945" t="s">
        <v>23020</v>
      </c>
      <c r="C6814" s="947" t="s">
        <v>1877</v>
      </c>
      <c r="D6814" s="948">
        <v>1.1000000000000001</v>
      </c>
    </row>
    <row r="6815" spans="1:4" x14ac:dyDescent="0.25">
      <c r="A6815" s="947">
        <v>95419</v>
      </c>
      <c r="B6815" s="945" t="s">
        <v>23037</v>
      </c>
      <c r="C6815" s="947" t="s">
        <v>1879</v>
      </c>
      <c r="D6815" s="948">
        <v>134.27000000000001</v>
      </c>
    </row>
    <row r="6816" spans="1:4" x14ac:dyDescent="0.25">
      <c r="A6816" s="947">
        <v>95420</v>
      </c>
      <c r="B6816" s="945" t="s">
        <v>23038</v>
      </c>
      <c r="C6816" s="947" t="s">
        <v>1879</v>
      </c>
      <c r="D6816" s="948">
        <v>145.31</v>
      </c>
    </row>
    <row r="6817" spans="1:4" x14ac:dyDescent="0.25">
      <c r="A6817" s="947">
        <v>95421</v>
      </c>
      <c r="B6817" s="945" t="s">
        <v>23039</v>
      </c>
      <c r="C6817" s="947" t="s">
        <v>1879</v>
      </c>
      <c r="D6817" s="948">
        <v>146.46</v>
      </c>
    </row>
    <row r="6818" spans="1:4" x14ac:dyDescent="0.25">
      <c r="A6818" s="947">
        <v>101294</v>
      </c>
      <c r="B6818" s="945" t="s">
        <v>24637</v>
      </c>
      <c r="C6818" s="947" t="s">
        <v>1879</v>
      </c>
      <c r="D6818" s="948">
        <v>54.84</v>
      </c>
    </row>
    <row r="6819" spans="1:4" x14ac:dyDescent="0.25">
      <c r="A6819" s="947">
        <v>95315</v>
      </c>
      <c r="B6819" s="945" t="s">
        <v>22949</v>
      </c>
      <c r="C6819" s="947" t="s">
        <v>1877</v>
      </c>
      <c r="D6819" s="948">
        <v>0.41</v>
      </c>
    </row>
    <row r="6820" spans="1:4" x14ac:dyDescent="0.25">
      <c r="A6820" s="947">
        <v>100293</v>
      </c>
      <c r="B6820" s="945" t="s">
        <v>23465</v>
      </c>
      <c r="C6820" s="947" t="s">
        <v>1877</v>
      </c>
      <c r="D6820" s="948">
        <v>0.28999999999999998</v>
      </c>
    </row>
    <row r="6821" spans="1:4" x14ac:dyDescent="0.25">
      <c r="A6821" s="947">
        <v>101295</v>
      </c>
      <c r="B6821" s="945" t="s">
        <v>24638</v>
      </c>
      <c r="C6821" s="947" t="s">
        <v>1879</v>
      </c>
      <c r="D6821" s="948">
        <v>39.61</v>
      </c>
    </row>
    <row r="6822" spans="1:4" x14ac:dyDescent="0.25">
      <c r="A6822" s="947">
        <v>95316</v>
      </c>
      <c r="B6822" s="945" t="s">
        <v>22950</v>
      </c>
      <c r="C6822" s="947" t="s">
        <v>1877</v>
      </c>
      <c r="D6822" s="948">
        <v>0.79</v>
      </c>
    </row>
    <row r="6823" spans="1:4" x14ac:dyDescent="0.25">
      <c r="A6823" s="947">
        <v>95317</v>
      </c>
      <c r="B6823" s="945" t="s">
        <v>22951</v>
      </c>
      <c r="C6823" s="947" t="s">
        <v>1877</v>
      </c>
      <c r="D6823" s="948">
        <v>0.38</v>
      </c>
    </row>
    <row r="6824" spans="1:4" x14ac:dyDescent="0.25">
      <c r="A6824" s="947">
        <v>101296</v>
      </c>
      <c r="B6824" s="945" t="s">
        <v>24639</v>
      </c>
      <c r="C6824" s="947" t="s">
        <v>1879</v>
      </c>
      <c r="D6824" s="948">
        <v>50.84</v>
      </c>
    </row>
    <row r="6825" spans="1:4" x14ac:dyDescent="0.25">
      <c r="A6825" s="947">
        <v>95398</v>
      </c>
      <c r="B6825" s="945" t="s">
        <v>23021</v>
      </c>
      <c r="C6825" s="947" t="s">
        <v>1877</v>
      </c>
      <c r="D6825" s="948">
        <v>0.12</v>
      </c>
    </row>
    <row r="6826" spans="1:4" x14ac:dyDescent="0.25">
      <c r="A6826" s="947">
        <v>95416</v>
      </c>
      <c r="B6826" s="945" t="s">
        <v>23034</v>
      </c>
      <c r="C6826" s="947" t="s">
        <v>1879</v>
      </c>
      <c r="D6826" s="948">
        <v>16.47</v>
      </c>
    </row>
    <row r="6827" spans="1:4" x14ac:dyDescent="0.25">
      <c r="A6827" s="947">
        <v>101297</v>
      </c>
      <c r="B6827" s="945" t="s">
        <v>24640</v>
      </c>
      <c r="C6827" s="947" t="s">
        <v>1879</v>
      </c>
      <c r="D6827" s="948">
        <v>35.549999999999997</v>
      </c>
    </row>
    <row r="6828" spans="1:4" x14ac:dyDescent="0.25">
      <c r="A6828" s="947">
        <v>95318</v>
      </c>
      <c r="B6828" s="945" t="s">
        <v>22952</v>
      </c>
      <c r="C6828" s="947" t="s">
        <v>1877</v>
      </c>
      <c r="D6828" s="948">
        <v>0.26</v>
      </c>
    </row>
    <row r="6829" spans="1:4" x14ac:dyDescent="0.25">
      <c r="A6829" s="947">
        <v>101298</v>
      </c>
      <c r="B6829" s="945" t="s">
        <v>24641</v>
      </c>
      <c r="C6829" s="947" t="s">
        <v>1879</v>
      </c>
      <c r="D6829" s="948">
        <v>32.630000000000003</v>
      </c>
    </row>
    <row r="6830" spans="1:4" x14ac:dyDescent="0.25">
      <c r="A6830" s="947">
        <v>95319</v>
      </c>
      <c r="B6830" s="945" t="s">
        <v>22953</v>
      </c>
      <c r="C6830" s="947" t="s">
        <v>1877</v>
      </c>
      <c r="D6830" s="948">
        <v>0.24</v>
      </c>
    </row>
    <row r="6831" spans="1:4" x14ac:dyDescent="0.25">
      <c r="A6831" s="947">
        <v>101299</v>
      </c>
      <c r="B6831" s="945" t="s">
        <v>24642</v>
      </c>
      <c r="C6831" s="947" t="s">
        <v>1879</v>
      </c>
      <c r="D6831" s="948">
        <v>41.75</v>
      </c>
    </row>
    <row r="6832" spans="1:4" x14ac:dyDescent="0.25">
      <c r="A6832" s="947">
        <v>95320</v>
      </c>
      <c r="B6832" s="945" t="s">
        <v>22954</v>
      </c>
      <c r="C6832" s="947" t="s">
        <v>1877</v>
      </c>
      <c r="D6832" s="948">
        <v>0.24</v>
      </c>
    </row>
    <row r="6833" spans="1:4" x14ac:dyDescent="0.25">
      <c r="A6833" s="947">
        <v>95321</v>
      </c>
      <c r="B6833" s="945" t="s">
        <v>22955</v>
      </c>
      <c r="C6833" s="947" t="s">
        <v>1877</v>
      </c>
      <c r="D6833" s="948">
        <v>0.23</v>
      </c>
    </row>
    <row r="6834" spans="1:4" x14ac:dyDescent="0.25">
      <c r="A6834" s="947">
        <v>101300</v>
      </c>
      <c r="B6834" s="945" t="s">
        <v>24643</v>
      </c>
      <c r="C6834" s="947" t="s">
        <v>1879</v>
      </c>
      <c r="D6834" s="948">
        <v>30.97</v>
      </c>
    </row>
    <row r="6835" spans="1:4" x14ac:dyDescent="0.25">
      <c r="A6835" s="947">
        <v>95322</v>
      </c>
      <c r="B6835" s="945" t="s">
        <v>22956</v>
      </c>
      <c r="C6835" s="947" t="s">
        <v>1877</v>
      </c>
      <c r="D6835" s="948">
        <v>0.09</v>
      </c>
    </row>
    <row r="6836" spans="1:4" x14ac:dyDescent="0.25">
      <c r="A6836" s="947">
        <v>101301</v>
      </c>
      <c r="B6836" s="945" t="s">
        <v>24644</v>
      </c>
      <c r="C6836" s="947" t="s">
        <v>1879</v>
      </c>
      <c r="D6836" s="948">
        <v>12.93</v>
      </c>
    </row>
    <row r="6837" spans="1:4" x14ac:dyDescent="0.25">
      <c r="A6837" s="947">
        <v>95323</v>
      </c>
      <c r="B6837" s="945" t="s">
        <v>22957</v>
      </c>
      <c r="C6837" s="947" t="s">
        <v>1877</v>
      </c>
      <c r="D6837" s="948">
        <v>0.3</v>
      </c>
    </row>
    <row r="6838" spans="1:4" x14ac:dyDescent="0.25">
      <c r="A6838" s="947">
        <v>101302</v>
      </c>
      <c r="B6838" s="945" t="s">
        <v>24645</v>
      </c>
      <c r="C6838" s="947" t="s">
        <v>1879</v>
      </c>
      <c r="D6838" s="948">
        <v>40.47</v>
      </c>
    </row>
    <row r="6839" spans="1:4" x14ac:dyDescent="0.25">
      <c r="A6839" s="947">
        <v>95324</v>
      </c>
      <c r="B6839" s="945" t="s">
        <v>22958</v>
      </c>
      <c r="C6839" s="947" t="s">
        <v>1877</v>
      </c>
      <c r="D6839" s="948">
        <v>0.45</v>
      </c>
    </row>
    <row r="6840" spans="1:4" x14ac:dyDescent="0.25">
      <c r="A6840" s="947">
        <v>101304</v>
      </c>
      <c r="B6840" s="945" t="s">
        <v>24647</v>
      </c>
      <c r="C6840" s="947" t="s">
        <v>1879</v>
      </c>
      <c r="D6840" s="948">
        <v>60.49</v>
      </c>
    </row>
    <row r="6841" spans="1:4" x14ac:dyDescent="0.25">
      <c r="A6841" s="947">
        <v>95325</v>
      </c>
      <c r="B6841" s="945" t="s">
        <v>22959</v>
      </c>
      <c r="C6841" s="947" t="s">
        <v>1877</v>
      </c>
      <c r="D6841" s="948">
        <v>0.54</v>
      </c>
    </row>
    <row r="6842" spans="1:4" x14ac:dyDescent="0.25">
      <c r="A6842" s="947">
        <v>101305</v>
      </c>
      <c r="B6842" s="945" t="s">
        <v>24648</v>
      </c>
      <c r="C6842" s="947" t="s">
        <v>1879</v>
      </c>
      <c r="D6842" s="948">
        <v>72.52</v>
      </c>
    </row>
    <row r="6843" spans="1:4" x14ac:dyDescent="0.25">
      <c r="A6843" s="947">
        <v>95328</v>
      </c>
      <c r="B6843" s="945" t="s">
        <v>22960</v>
      </c>
      <c r="C6843" s="947" t="s">
        <v>1877</v>
      </c>
      <c r="D6843" s="948">
        <v>0.31</v>
      </c>
    </row>
    <row r="6844" spans="1:4" x14ac:dyDescent="0.25">
      <c r="A6844" s="947">
        <v>101307</v>
      </c>
      <c r="B6844" s="945" t="s">
        <v>24649</v>
      </c>
      <c r="C6844" s="947" t="s">
        <v>1879</v>
      </c>
      <c r="D6844" s="948">
        <v>42.1</v>
      </c>
    </row>
    <row r="6845" spans="1:4" x14ac:dyDescent="0.25">
      <c r="A6845" s="947">
        <v>101309</v>
      </c>
      <c r="B6845" s="945" t="s">
        <v>24651</v>
      </c>
      <c r="C6845" s="947" t="s">
        <v>1879</v>
      </c>
      <c r="D6845" s="948">
        <v>41.75</v>
      </c>
    </row>
    <row r="6846" spans="1:4" x14ac:dyDescent="0.25">
      <c r="A6846" s="947">
        <v>95329</v>
      </c>
      <c r="B6846" s="945" t="s">
        <v>22961</v>
      </c>
      <c r="C6846" s="947" t="s">
        <v>1877</v>
      </c>
      <c r="D6846" s="948">
        <v>0.46</v>
      </c>
    </row>
    <row r="6847" spans="1:4" x14ac:dyDescent="0.25">
      <c r="A6847" s="947">
        <v>101310</v>
      </c>
      <c r="B6847" s="945" t="s">
        <v>24653</v>
      </c>
      <c r="C6847" s="947" t="s">
        <v>1879</v>
      </c>
      <c r="D6847" s="948">
        <v>60.99</v>
      </c>
    </row>
    <row r="6848" spans="1:4" x14ac:dyDescent="0.25">
      <c r="A6848" s="947">
        <v>101311</v>
      </c>
      <c r="B6848" s="945" t="s">
        <v>24654</v>
      </c>
      <c r="C6848" s="947" t="s">
        <v>1879</v>
      </c>
      <c r="D6848" s="948">
        <v>44.28</v>
      </c>
    </row>
    <row r="6849" spans="1:4" x14ac:dyDescent="0.25">
      <c r="A6849" s="947">
        <v>95330</v>
      </c>
      <c r="B6849" s="945" t="s">
        <v>22962</v>
      </c>
      <c r="C6849" s="947" t="s">
        <v>1877</v>
      </c>
      <c r="D6849" s="948">
        <v>0.33</v>
      </c>
    </row>
    <row r="6850" spans="1:4" x14ac:dyDescent="0.25">
      <c r="A6850" s="947">
        <v>101312</v>
      </c>
      <c r="B6850" s="945" t="s">
        <v>24655</v>
      </c>
      <c r="C6850" s="947" t="s">
        <v>1879</v>
      </c>
      <c r="D6850" s="948">
        <v>40.19</v>
      </c>
    </row>
    <row r="6851" spans="1:4" x14ac:dyDescent="0.25">
      <c r="A6851" s="947">
        <v>95331</v>
      </c>
      <c r="B6851" s="945" t="s">
        <v>22963</v>
      </c>
      <c r="C6851" s="947" t="s">
        <v>1877</v>
      </c>
      <c r="D6851" s="948">
        <v>0.3</v>
      </c>
    </row>
    <row r="6852" spans="1:4" x14ac:dyDescent="0.25">
      <c r="A6852" s="947">
        <v>95400</v>
      </c>
      <c r="B6852" s="945" t="s">
        <v>23022</v>
      </c>
      <c r="C6852" s="947" t="s">
        <v>1877</v>
      </c>
      <c r="D6852" s="948">
        <v>0.12</v>
      </c>
    </row>
    <row r="6853" spans="1:4" x14ac:dyDescent="0.25">
      <c r="A6853" s="947">
        <v>95411</v>
      </c>
      <c r="B6853" s="945" t="s">
        <v>23030</v>
      </c>
      <c r="C6853" s="947" t="s">
        <v>1879</v>
      </c>
      <c r="D6853" s="948">
        <v>16.34</v>
      </c>
    </row>
    <row r="6854" spans="1:4" x14ac:dyDescent="0.25">
      <c r="A6854" s="947">
        <v>95332</v>
      </c>
      <c r="B6854" s="945" t="s">
        <v>22964</v>
      </c>
      <c r="C6854" s="947" t="s">
        <v>1877</v>
      </c>
      <c r="D6854" s="948">
        <v>1.01</v>
      </c>
    </row>
    <row r="6855" spans="1:4" x14ac:dyDescent="0.25">
      <c r="A6855" s="947">
        <v>101313</v>
      </c>
      <c r="B6855" s="945" t="s">
        <v>24656</v>
      </c>
      <c r="C6855" s="947" t="s">
        <v>1879</v>
      </c>
      <c r="D6855" s="948">
        <v>134.31</v>
      </c>
    </row>
    <row r="6856" spans="1:4" x14ac:dyDescent="0.25">
      <c r="A6856" s="947">
        <v>95334</v>
      </c>
      <c r="B6856" s="945" t="s">
        <v>22965</v>
      </c>
      <c r="C6856" s="947" t="s">
        <v>1877</v>
      </c>
      <c r="D6856" s="948">
        <v>0.96</v>
      </c>
    </row>
    <row r="6857" spans="1:4" x14ac:dyDescent="0.25">
      <c r="A6857" s="947">
        <v>101315</v>
      </c>
      <c r="B6857" s="945" t="s">
        <v>24657</v>
      </c>
      <c r="C6857" s="947" t="s">
        <v>1879</v>
      </c>
      <c r="D6857" s="948">
        <v>127.79</v>
      </c>
    </row>
    <row r="6858" spans="1:4" x14ac:dyDescent="0.25">
      <c r="A6858" s="947">
        <v>95335</v>
      </c>
      <c r="B6858" s="945" t="s">
        <v>22966</v>
      </c>
      <c r="C6858" s="947" t="s">
        <v>1877</v>
      </c>
      <c r="D6858" s="948">
        <v>0.49</v>
      </c>
    </row>
    <row r="6859" spans="1:4" x14ac:dyDescent="0.25">
      <c r="A6859" s="947">
        <v>101316</v>
      </c>
      <c r="B6859" s="945" t="s">
        <v>24658</v>
      </c>
      <c r="C6859" s="947" t="s">
        <v>1879</v>
      </c>
      <c r="D6859" s="948">
        <v>65.3</v>
      </c>
    </row>
    <row r="6860" spans="1:4" x14ac:dyDescent="0.25">
      <c r="A6860" s="947">
        <v>95401</v>
      </c>
      <c r="B6860" s="945" t="s">
        <v>23023</v>
      </c>
      <c r="C6860" s="947" t="s">
        <v>1877</v>
      </c>
      <c r="D6860" s="948">
        <v>0.98</v>
      </c>
    </row>
    <row r="6861" spans="1:4" x14ac:dyDescent="0.25">
      <c r="A6861" s="947">
        <v>95422</v>
      </c>
      <c r="B6861" s="945" t="s">
        <v>23040</v>
      </c>
      <c r="C6861" s="947" t="s">
        <v>1879</v>
      </c>
      <c r="D6861" s="948">
        <v>130.12</v>
      </c>
    </row>
    <row r="6862" spans="1:4" x14ac:dyDescent="0.25">
      <c r="A6862" s="947">
        <v>95402</v>
      </c>
      <c r="B6862" s="945" t="s">
        <v>23024</v>
      </c>
      <c r="C6862" s="947" t="s">
        <v>1877</v>
      </c>
      <c r="D6862" s="948">
        <v>1.9</v>
      </c>
    </row>
    <row r="6863" spans="1:4" x14ac:dyDescent="0.25">
      <c r="A6863" s="947">
        <v>95415</v>
      </c>
      <c r="B6863" s="945" t="s">
        <v>23033</v>
      </c>
      <c r="C6863" s="947" t="s">
        <v>1879</v>
      </c>
      <c r="D6863" s="948">
        <v>252.54</v>
      </c>
    </row>
    <row r="6864" spans="1:4" x14ac:dyDescent="0.25">
      <c r="A6864" s="947">
        <v>95403</v>
      </c>
      <c r="B6864" s="945" t="s">
        <v>23025</v>
      </c>
      <c r="C6864" s="947" t="s">
        <v>1877</v>
      </c>
      <c r="D6864" s="948">
        <v>2.12</v>
      </c>
    </row>
    <row r="6865" spans="1:4" x14ac:dyDescent="0.25">
      <c r="A6865" s="947">
        <v>95417</v>
      </c>
      <c r="B6865" s="945" t="s">
        <v>23035</v>
      </c>
      <c r="C6865" s="947" t="s">
        <v>1879</v>
      </c>
      <c r="D6865" s="948">
        <v>281.11</v>
      </c>
    </row>
    <row r="6866" spans="1:4" x14ac:dyDescent="0.25">
      <c r="A6866" s="947">
        <v>95404</v>
      </c>
      <c r="B6866" s="945" t="s">
        <v>23026</v>
      </c>
      <c r="C6866" s="947" t="s">
        <v>1877</v>
      </c>
      <c r="D6866" s="948">
        <v>2.36</v>
      </c>
    </row>
    <row r="6867" spans="1:4" x14ac:dyDescent="0.25">
      <c r="A6867" s="947">
        <v>95418</v>
      </c>
      <c r="B6867" s="945" t="s">
        <v>23036</v>
      </c>
      <c r="C6867" s="947" t="s">
        <v>1879</v>
      </c>
      <c r="D6867" s="948">
        <v>313.66000000000003</v>
      </c>
    </row>
    <row r="6868" spans="1:4" x14ac:dyDescent="0.25">
      <c r="A6868" s="947">
        <v>95337</v>
      </c>
      <c r="B6868" s="945" t="s">
        <v>22967</v>
      </c>
      <c r="C6868" s="947" t="s">
        <v>1877</v>
      </c>
      <c r="D6868" s="948">
        <v>0.32</v>
      </c>
    </row>
    <row r="6869" spans="1:4" x14ac:dyDescent="0.25">
      <c r="A6869" s="947">
        <v>101322</v>
      </c>
      <c r="B6869" s="945" t="s">
        <v>24660</v>
      </c>
      <c r="C6869" s="947" t="s">
        <v>1879</v>
      </c>
      <c r="D6869" s="948">
        <v>42.61</v>
      </c>
    </row>
    <row r="6870" spans="1:4" x14ac:dyDescent="0.25">
      <c r="A6870" s="947">
        <v>95338</v>
      </c>
      <c r="B6870" s="945" t="s">
        <v>22968</v>
      </c>
      <c r="C6870" s="947" t="s">
        <v>1877</v>
      </c>
      <c r="D6870" s="948">
        <v>0.6</v>
      </c>
    </row>
    <row r="6871" spans="1:4" x14ac:dyDescent="0.25">
      <c r="A6871" s="947">
        <v>101323</v>
      </c>
      <c r="B6871" s="945" t="s">
        <v>24661</v>
      </c>
      <c r="C6871" s="947" t="s">
        <v>1879</v>
      </c>
      <c r="D6871" s="948">
        <v>80.72</v>
      </c>
    </row>
    <row r="6872" spans="1:4" x14ac:dyDescent="0.25">
      <c r="A6872" s="947">
        <v>102918</v>
      </c>
      <c r="B6872" s="945" t="s">
        <v>51297</v>
      </c>
      <c r="C6872" s="947" t="s">
        <v>1877</v>
      </c>
      <c r="D6872" s="948">
        <v>0</v>
      </c>
    </row>
    <row r="6873" spans="1:4" x14ac:dyDescent="0.25">
      <c r="A6873" s="947">
        <v>101325</v>
      </c>
      <c r="B6873" s="945" t="s">
        <v>24663</v>
      </c>
      <c r="C6873" s="947" t="s">
        <v>1879</v>
      </c>
      <c r="D6873" s="948">
        <v>80.290000000000006</v>
      </c>
    </row>
    <row r="6874" spans="1:4" x14ac:dyDescent="0.25">
      <c r="A6874" s="947">
        <v>95390</v>
      </c>
      <c r="B6874" s="945" t="s">
        <v>23015</v>
      </c>
      <c r="C6874" s="947" t="s">
        <v>1877</v>
      </c>
      <c r="D6874" s="948">
        <v>0.11</v>
      </c>
    </row>
    <row r="6875" spans="1:4" x14ac:dyDescent="0.25">
      <c r="A6875" s="947">
        <v>101326</v>
      </c>
      <c r="B6875" s="945" t="s">
        <v>24664</v>
      </c>
      <c r="C6875" s="947" t="s">
        <v>1879</v>
      </c>
      <c r="D6875" s="948">
        <v>14.63</v>
      </c>
    </row>
    <row r="6876" spans="1:4" x14ac:dyDescent="0.25">
      <c r="A6876" s="947">
        <v>95340</v>
      </c>
      <c r="B6876" s="945" t="s">
        <v>22970</v>
      </c>
      <c r="C6876" s="947" t="s">
        <v>1877</v>
      </c>
      <c r="D6876" s="948">
        <v>0.36</v>
      </c>
    </row>
    <row r="6877" spans="1:4" x14ac:dyDescent="0.25">
      <c r="A6877" s="947">
        <v>101330</v>
      </c>
      <c r="B6877" s="945" t="s">
        <v>24667</v>
      </c>
      <c r="C6877" s="947" t="s">
        <v>1879</v>
      </c>
      <c r="D6877" s="948">
        <v>48.8</v>
      </c>
    </row>
    <row r="6878" spans="1:4" x14ac:dyDescent="0.25">
      <c r="A6878" s="947">
        <v>101331</v>
      </c>
      <c r="B6878" s="945" t="s">
        <v>24668</v>
      </c>
      <c r="C6878" s="947" t="s">
        <v>1879</v>
      </c>
      <c r="D6878" s="948">
        <v>43.42</v>
      </c>
    </row>
    <row r="6879" spans="1:4" x14ac:dyDescent="0.25">
      <c r="A6879" s="947">
        <v>95341</v>
      </c>
      <c r="B6879" s="945" t="s">
        <v>22971</v>
      </c>
      <c r="C6879" s="947" t="s">
        <v>1877</v>
      </c>
      <c r="D6879" s="948">
        <v>0.32</v>
      </c>
    </row>
    <row r="6880" spans="1:4" x14ac:dyDescent="0.25">
      <c r="A6880" s="947">
        <v>95339</v>
      </c>
      <c r="B6880" s="945" t="s">
        <v>22969</v>
      </c>
      <c r="C6880" s="947" t="s">
        <v>1877</v>
      </c>
      <c r="D6880" s="948">
        <v>0.62</v>
      </c>
    </row>
    <row r="6881" spans="1:4" x14ac:dyDescent="0.25">
      <c r="A6881" s="947">
        <v>101329</v>
      </c>
      <c r="B6881" s="945" t="s">
        <v>24666</v>
      </c>
      <c r="C6881" s="947" t="s">
        <v>1879</v>
      </c>
      <c r="D6881" s="948">
        <v>83.02</v>
      </c>
    </row>
    <row r="6882" spans="1:4" x14ac:dyDescent="0.25">
      <c r="A6882" s="947">
        <v>95342</v>
      </c>
      <c r="B6882" s="945" t="s">
        <v>22972</v>
      </c>
      <c r="C6882" s="947" t="s">
        <v>1877</v>
      </c>
      <c r="D6882" s="948">
        <v>0.28999999999999998</v>
      </c>
    </row>
    <row r="6883" spans="1:4" x14ac:dyDescent="0.25">
      <c r="A6883" s="947">
        <v>101333</v>
      </c>
      <c r="B6883" s="945" t="s">
        <v>24670</v>
      </c>
      <c r="C6883" s="947" t="s">
        <v>1879</v>
      </c>
      <c r="D6883" s="948">
        <v>39.619999999999997</v>
      </c>
    </row>
    <row r="6884" spans="1:4" x14ac:dyDescent="0.25">
      <c r="A6884" s="947">
        <v>100298</v>
      </c>
      <c r="B6884" s="945" t="s">
        <v>23467</v>
      </c>
      <c r="C6884" s="947" t="s">
        <v>1877</v>
      </c>
      <c r="D6884" s="948">
        <v>0.65</v>
      </c>
    </row>
    <row r="6885" spans="1:4" x14ac:dyDescent="0.25">
      <c r="A6885" s="947">
        <v>101334</v>
      </c>
      <c r="B6885" s="945" t="s">
        <v>24672</v>
      </c>
      <c r="C6885" s="947" t="s">
        <v>1879</v>
      </c>
      <c r="D6885" s="948">
        <v>87.36</v>
      </c>
    </row>
    <row r="6886" spans="1:4" x14ac:dyDescent="0.25">
      <c r="A6886" s="947">
        <v>95405</v>
      </c>
      <c r="B6886" s="945" t="s">
        <v>23027</v>
      </c>
      <c r="C6886" s="947" t="s">
        <v>1877</v>
      </c>
      <c r="D6886" s="948">
        <v>1.34</v>
      </c>
    </row>
    <row r="6887" spans="1:4" x14ac:dyDescent="0.25">
      <c r="A6887" s="947">
        <v>95423</v>
      </c>
      <c r="B6887" s="945" t="s">
        <v>23041</v>
      </c>
      <c r="C6887" s="947" t="s">
        <v>1879</v>
      </c>
      <c r="D6887" s="948">
        <v>178.79</v>
      </c>
    </row>
    <row r="6888" spans="1:4" x14ac:dyDescent="0.25">
      <c r="A6888" s="947">
        <v>95343</v>
      </c>
      <c r="B6888" s="945" t="s">
        <v>22973</v>
      </c>
      <c r="C6888" s="947" t="s">
        <v>1877</v>
      </c>
      <c r="D6888" s="948">
        <v>0.6</v>
      </c>
    </row>
    <row r="6889" spans="1:4" x14ac:dyDescent="0.25">
      <c r="A6889" s="947">
        <v>100295</v>
      </c>
      <c r="B6889" s="945" t="s">
        <v>23466</v>
      </c>
      <c r="C6889" s="947" t="s">
        <v>1877</v>
      </c>
      <c r="D6889" s="948">
        <v>0.79</v>
      </c>
    </row>
    <row r="6890" spans="1:4" x14ac:dyDescent="0.25">
      <c r="A6890" s="947">
        <v>101303</v>
      </c>
      <c r="B6890" s="945" t="s">
        <v>24646</v>
      </c>
      <c r="C6890" s="947" t="s">
        <v>1879</v>
      </c>
      <c r="D6890" s="948">
        <v>104.78</v>
      </c>
    </row>
    <row r="6891" spans="1:4" x14ac:dyDescent="0.25">
      <c r="A6891" s="947">
        <v>95344</v>
      </c>
      <c r="B6891" s="945" t="s">
        <v>22974</v>
      </c>
      <c r="C6891" s="947" t="s">
        <v>1877</v>
      </c>
      <c r="D6891" s="948">
        <v>0.37</v>
      </c>
    </row>
    <row r="6892" spans="1:4" x14ac:dyDescent="0.25">
      <c r="A6892" s="947">
        <v>101308</v>
      </c>
      <c r="B6892" s="945" t="s">
        <v>24650</v>
      </c>
      <c r="C6892" s="947" t="s">
        <v>1879</v>
      </c>
      <c r="D6892" s="948">
        <v>50.1</v>
      </c>
    </row>
    <row r="6893" spans="1:4" x14ac:dyDescent="0.25">
      <c r="A6893" s="947">
        <v>105536</v>
      </c>
      <c r="B6893" s="945" t="s">
        <v>51298</v>
      </c>
      <c r="C6893" s="947" t="s">
        <v>1877</v>
      </c>
      <c r="D6893" s="948">
        <v>0</v>
      </c>
    </row>
    <row r="6894" spans="1:4" x14ac:dyDescent="0.25">
      <c r="A6894" s="947">
        <v>101320</v>
      </c>
      <c r="B6894" s="945" t="s">
        <v>24659</v>
      </c>
      <c r="C6894" s="947" t="s">
        <v>1879</v>
      </c>
      <c r="D6894" s="948">
        <v>43.12</v>
      </c>
    </row>
    <row r="6895" spans="1:4" x14ac:dyDescent="0.25">
      <c r="A6895" s="947">
        <v>95345</v>
      </c>
      <c r="B6895" s="945" t="s">
        <v>22975</v>
      </c>
      <c r="C6895" s="947" t="s">
        <v>1877</v>
      </c>
      <c r="D6895" s="948">
        <v>1.2</v>
      </c>
    </row>
    <row r="6896" spans="1:4" x14ac:dyDescent="0.25">
      <c r="A6896" s="947">
        <v>95346</v>
      </c>
      <c r="B6896" s="945" t="s">
        <v>22976</v>
      </c>
      <c r="C6896" s="947" t="s">
        <v>1877</v>
      </c>
      <c r="D6896" s="948">
        <v>0.23</v>
      </c>
    </row>
    <row r="6897" spans="1:4" x14ac:dyDescent="0.25">
      <c r="A6897" s="947">
        <v>101324</v>
      </c>
      <c r="B6897" s="945" t="s">
        <v>24662</v>
      </c>
      <c r="C6897" s="947" t="s">
        <v>1879</v>
      </c>
      <c r="D6897" s="948">
        <v>31.29</v>
      </c>
    </row>
    <row r="6898" spans="1:4" x14ac:dyDescent="0.25">
      <c r="A6898" s="947">
        <v>101328</v>
      </c>
      <c r="B6898" s="945" t="s">
        <v>24665</v>
      </c>
      <c r="C6898" s="947" t="s">
        <v>1879</v>
      </c>
      <c r="D6898" s="948">
        <v>37.46</v>
      </c>
    </row>
    <row r="6899" spans="1:4" x14ac:dyDescent="0.25">
      <c r="A6899" s="947">
        <v>95347</v>
      </c>
      <c r="B6899" s="945" t="s">
        <v>22977</v>
      </c>
      <c r="C6899" s="947" t="s">
        <v>1877</v>
      </c>
      <c r="D6899" s="948">
        <v>0.22</v>
      </c>
    </row>
    <row r="6900" spans="1:4" x14ac:dyDescent="0.25">
      <c r="A6900" s="947">
        <v>95348</v>
      </c>
      <c r="B6900" s="945" t="s">
        <v>22978</v>
      </c>
      <c r="C6900" s="947" t="s">
        <v>1877</v>
      </c>
      <c r="D6900" s="948">
        <v>0.28000000000000003</v>
      </c>
    </row>
    <row r="6901" spans="1:4" x14ac:dyDescent="0.25">
      <c r="A6901" s="947">
        <v>101332</v>
      </c>
      <c r="B6901" s="945" t="s">
        <v>24669</v>
      </c>
      <c r="C6901" s="947" t="s">
        <v>1879</v>
      </c>
      <c r="D6901" s="948">
        <v>24.54</v>
      </c>
    </row>
    <row r="6902" spans="1:4" x14ac:dyDescent="0.25">
      <c r="A6902" s="947">
        <v>95349</v>
      </c>
      <c r="B6902" s="945" t="s">
        <v>22979</v>
      </c>
      <c r="C6902" s="947" t="s">
        <v>1877</v>
      </c>
      <c r="D6902" s="948">
        <v>0.18</v>
      </c>
    </row>
    <row r="6903" spans="1:4" x14ac:dyDescent="0.25">
      <c r="A6903" s="947">
        <v>101336</v>
      </c>
      <c r="B6903" s="945" t="s">
        <v>24673</v>
      </c>
      <c r="C6903" s="947" t="s">
        <v>1879</v>
      </c>
      <c r="D6903" s="948">
        <v>106.27</v>
      </c>
    </row>
    <row r="6904" spans="1:4" x14ac:dyDescent="0.25">
      <c r="A6904" s="947">
        <v>95351</v>
      </c>
      <c r="B6904" s="945" t="s">
        <v>22980</v>
      </c>
      <c r="C6904" s="947" t="s">
        <v>1877</v>
      </c>
      <c r="D6904" s="948">
        <v>0.8</v>
      </c>
    </row>
    <row r="6905" spans="1:4" x14ac:dyDescent="0.25">
      <c r="A6905" s="947">
        <v>95352</v>
      </c>
      <c r="B6905" s="945" t="s">
        <v>22981</v>
      </c>
      <c r="C6905" s="947" t="s">
        <v>1877</v>
      </c>
      <c r="D6905" s="948">
        <v>0.17</v>
      </c>
    </row>
    <row r="6906" spans="1:4" x14ac:dyDescent="0.25">
      <c r="A6906" s="947">
        <v>101337</v>
      </c>
      <c r="B6906" s="945" t="s">
        <v>24674</v>
      </c>
      <c r="C6906" s="947" t="s">
        <v>1879</v>
      </c>
      <c r="D6906" s="948">
        <v>23.5</v>
      </c>
    </row>
    <row r="6907" spans="1:4" x14ac:dyDescent="0.25">
      <c r="A6907" s="947">
        <v>101338</v>
      </c>
      <c r="B6907" s="945" t="s">
        <v>24675</v>
      </c>
      <c r="C6907" s="947" t="s">
        <v>1879</v>
      </c>
      <c r="D6907" s="948">
        <v>35.71</v>
      </c>
    </row>
    <row r="6908" spans="1:4" x14ac:dyDescent="0.25">
      <c r="A6908" s="947">
        <v>95354</v>
      </c>
      <c r="B6908" s="945" t="s">
        <v>22982</v>
      </c>
      <c r="C6908" s="947" t="s">
        <v>1877</v>
      </c>
      <c r="D6908" s="948">
        <v>0.24</v>
      </c>
    </row>
    <row r="6909" spans="1:4" x14ac:dyDescent="0.25">
      <c r="A6909" s="947">
        <v>101339</v>
      </c>
      <c r="B6909" s="945" t="s">
        <v>24676</v>
      </c>
      <c r="C6909" s="947" t="s">
        <v>1879</v>
      </c>
      <c r="D6909" s="948">
        <v>32.340000000000003</v>
      </c>
    </row>
    <row r="6910" spans="1:4" x14ac:dyDescent="0.25">
      <c r="A6910" s="947">
        <v>101340</v>
      </c>
      <c r="B6910" s="945" t="s">
        <v>24677</v>
      </c>
      <c r="C6910" s="947" t="s">
        <v>1879</v>
      </c>
      <c r="D6910" s="948">
        <v>27.81</v>
      </c>
    </row>
    <row r="6911" spans="1:4" x14ac:dyDescent="0.25">
      <c r="A6911" s="947">
        <v>95389</v>
      </c>
      <c r="B6911" s="945" t="s">
        <v>23014</v>
      </c>
      <c r="C6911" s="947" t="s">
        <v>1877</v>
      </c>
      <c r="D6911" s="948">
        <v>0.2</v>
      </c>
    </row>
    <row r="6912" spans="1:4" x14ac:dyDescent="0.25">
      <c r="A6912" s="947">
        <v>101341</v>
      </c>
      <c r="B6912" s="945" t="s">
        <v>24678</v>
      </c>
      <c r="C6912" s="947" t="s">
        <v>1879</v>
      </c>
      <c r="D6912" s="948">
        <v>33.520000000000003</v>
      </c>
    </row>
    <row r="6913" spans="1:4" x14ac:dyDescent="0.25">
      <c r="A6913" s="947">
        <v>95355</v>
      </c>
      <c r="B6913" s="945" t="s">
        <v>22983</v>
      </c>
      <c r="C6913" s="947" t="s">
        <v>1877</v>
      </c>
      <c r="D6913" s="948">
        <v>0.25</v>
      </c>
    </row>
    <row r="6914" spans="1:4" x14ac:dyDescent="0.25">
      <c r="A6914" s="947">
        <v>95356</v>
      </c>
      <c r="B6914" s="945" t="s">
        <v>22984</v>
      </c>
      <c r="C6914" s="947" t="s">
        <v>1877</v>
      </c>
      <c r="D6914" s="948">
        <v>0.24</v>
      </c>
    </row>
    <row r="6915" spans="1:4" x14ac:dyDescent="0.25">
      <c r="A6915" s="947">
        <v>101342</v>
      </c>
      <c r="B6915" s="945" t="s">
        <v>24679</v>
      </c>
      <c r="C6915" s="947" t="s">
        <v>1879</v>
      </c>
      <c r="D6915" s="948">
        <v>32.340000000000003</v>
      </c>
    </row>
    <row r="6916" spans="1:4" x14ac:dyDescent="0.25">
      <c r="A6916" s="947">
        <v>95357</v>
      </c>
      <c r="B6916" s="945" t="s">
        <v>22985</v>
      </c>
      <c r="C6916" s="947" t="s">
        <v>1877</v>
      </c>
      <c r="D6916" s="948">
        <v>0.38</v>
      </c>
    </row>
    <row r="6917" spans="1:4" x14ac:dyDescent="0.25">
      <c r="A6917" s="947">
        <v>101343</v>
      </c>
      <c r="B6917" s="945" t="s">
        <v>24680</v>
      </c>
      <c r="C6917" s="947" t="s">
        <v>1879</v>
      </c>
      <c r="D6917" s="948">
        <v>51.41</v>
      </c>
    </row>
    <row r="6918" spans="1:4" x14ac:dyDescent="0.25">
      <c r="A6918" s="947">
        <v>95358</v>
      </c>
      <c r="B6918" s="945" t="s">
        <v>22986</v>
      </c>
      <c r="C6918" s="947" t="s">
        <v>1877</v>
      </c>
      <c r="D6918" s="948">
        <v>0.4</v>
      </c>
    </row>
    <row r="6919" spans="1:4" x14ac:dyDescent="0.25">
      <c r="A6919" s="947">
        <v>101344</v>
      </c>
      <c r="B6919" s="945" t="s">
        <v>24681</v>
      </c>
      <c r="C6919" s="947" t="s">
        <v>1879</v>
      </c>
      <c r="D6919" s="948">
        <v>53.65</v>
      </c>
    </row>
    <row r="6920" spans="1:4" x14ac:dyDescent="0.25">
      <c r="A6920" s="947">
        <v>95359</v>
      </c>
      <c r="B6920" s="945" t="s">
        <v>22987</v>
      </c>
      <c r="C6920" s="947" t="s">
        <v>1877</v>
      </c>
      <c r="D6920" s="948">
        <v>0.57999999999999996</v>
      </c>
    </row>
    <row r="6921" spans="1:4" x14ac:dyDescent="0.25">
      <c r="A6921" s="947">
        <v>101345</v>
      </c>
      <c r="B6921" s="945" t="s">
        <v>24682</v>
      </c>
      <c r="C6921" s="947" t="s">
        <v>1879</v>
      </c>
      <c r="D6921" s="948">
        <v>77.78</v>
      </c>
    </row>
    <row r="6922" spans="1:4" x14ac:dyDescent="0.25">
      <c r="A6922" s="947">
        <v>101346</v>
      </c>
      <c r="B6922" s="945" t="s">
        <v>24683</v>
      </c>
      <c r="C6922" s="947" t="s">
        <v>1879</v>
      </c>
      <c r="D6922" s="948">
        <v>40.01</v>
      </c>
    </row>
    <row r="6923" spans="1:4" x14ac:dyDescent="0.25">
      <c r="A6923" s="947">
        <v>101347</v>
      </c>
      <c r="B6923" s="945" t="s">
        <v>24684</v>
      </c>
      <c r="C6923" s="947" t="s">
        <v>1879</v>
      </c>
      <c r="D6923" s="948">
        <v>51.1</v>
      </c>
    </row>
    <row r="6924" spans="1:4" x14ac:dyDescent="0.25">
      <c r="A6924" s="947">
        <v>95361</v>
      </c>
      <c r="B6924" s="945" t="s">
        <v>22989</v>
      </c>
      <c r="C6924" s="947" t="s">
        <v>1877</v>
      </c>
      <c r="D6924" s="948">
        <v>0.25</v>
      </c>
    </row>
    <row r="6925" spans="1:4" x14ac:dyDescent="0.25">
      <c r="A6925" s="947">
        <v>101348</v>
      </c>
      <c r="B6925" s="945" t="s">
        <v>24685</v>
      </c>
      <c r="C6925" s="947" t="s">
        <v>1879</v>
      </c>
      <c r="D6925" s="948">
        <v>33.520000000000003</v>
      </c>
    </row>
    <row r="6926" spans="1:4" x14ac:dyDescent="0.25">
      <c r="A6926" s="947">
        <v>101349</v>
      </c>
      <c r="B6926" s="945" t="s">
        <v>24686</v>
      </c>
      <c r="C6926" s="947" t="s">
        <v>1879</v>
      </c>
      <c r="D6926" s="948">
        <v>37.799999999999997</v>
      </c>
    </row>
    <row r="6927" spans="1:4" x14ac:dyDescent="0.25">
      <c r="A6927" s="947">
        <v>95362</v>
      </c>
      <c r="B6927" s="945" t="s">
        <v>22990</v>
      </c>
      <c r="C6927" s="947" t="s">
        <v>1877</v>
      </c>
      <c r="D6927" s="948">
        <v>0.28000000000000003</v>
      </c>
    </row>
    <row r="6928" spans="1:4" x14ac:dyDescent="0.25">
      <c r="A6928" s="947">
        <v>95363</v>
      </c>
      <c r="B6928" s="945" t="s">
        <v>22991</v>
      </c>
      <c r="C6928" s="947" t="s">
        <v>1877</v>
      </c>
      <c r="D6928" s="948">
        <v>0.28000000000000003</v>
      </c>
    </row>
    <row r="6929" spans="1:4" x14ac:dyDescent="0.25">
      <c r="A6929" s="947">
        <v>101350</v>
      </c>
      <c r="B6929" s="945" t="s">
        <v>24687</v>
      </c>
      <c r="C6929" s="947" t="s">
        <v>1879</v>
      </c>
      <c r="D6929" s="948">
        <v>37.799999999999997</v>
      </c>
    </row>
    <row r="6930" spans="1:4" x14ac:dyDescent="0.25">
      <c r="A6930" s="947">
        <v>95360</v>
      </c>
      <c r="B6930" s="945" t="s">
        <v>22988</v>
      </c>
      <c r="C6930" s="947" t="s">
        <v>1877</v>
      </c>
      <c r="D6930" s="948">
        <v>0.38</v>
      </c>
    </row>
    <row r="6931" spans="1:4" x14ac:dyDescent="0.25">
      <c r="A6931" s="947">
        <v>101351</v>
      </c>
      <c r="B6931" s="945" t="s">
        <v>24688</v>
      </c>
      <c r="C6931" s="947" t="s">
        <v>1879</v>
      </c>
      <c r="D6931" s="948">
        <v>32.340000000000003</v>
      </c>
    </row>
    <row r="6932" spans="1:4" x14ac:dyDescent="0.25">
      <c r="A6932" s="947">
        <v>95365</v>
      </c>
      <c r="B6932" s="945" t="s">
        <v>22993</v>
      </c>
      <c r="C6932" s="947" t="s">
        <v>1877</v>
      </c>
      <c r="D6932" s="948">
        <v>0.24</v>
      </c>
    </row>
    <row r="6933" spans="1:4" x14ac:dyDescent="0.25">
      <c r="A6933" s="947">
        <v>101352</v>
      </c>
      <c r="B6933" s="945" t="s">
        <v>24690</v>
      </c>
      <c r="C6933" s="947" t="s">
        <v>1879</v>
      </c>
      <c r="D6933" s="948">
        <v>32.340000000000003</v>
      </c>
    </row>
    <row r="6934" spans="1:4" x14ac:dyDescent="0.25">
      <c r="A6934" s="947">
        <v>95364</v>
      </c>
      <c r="B6934" s="945" t="s">
        <v>22992</v>
      </c>
      <c r="C6934" s="947" t="s">
        <v>1877</v>
      </c>
      <c r="D6934" s="948">
        <v>0.24</v>
      </c>
    </row>
    <row r="6935" spans="1:4" x14ac:dyDescent="0.25">
      <c r="A6935" s="947">
        <v>95366</v>
      </c>
      <c r="B6935" s="945" t="s">
        <v>22994</v>
      </c>
      <c r="C6935" s="947" t="s">
        <v>1877</v>
      </c>
      <c r="D6935" s="948">
        <v>0.25</v>
      </c>
    </row>
    <row r="6936" spans="1:4" x14ac:dyDescent="0.25">
      <c r="A6936" s="947">
        <v>101353</v>
      </c>
      <c r="B6936" s="945" t="s">
        <v>24691</v>
      </c>
      <c r="C6936" s="947" t="s">
        <v>1879</v>
      </c>
      <c r="D6936" s="948">
        <v>34.25</v>
      </c>
    </row>
    <row r="6937" spans="1:4" x14ac:dyDescent="0.25">
      <c r="A6937" s="947">
        <v>95367</v>
      </c>
      <c r="B6937" s="945" t="s">
        <v>22995</v>
      </c>
      <c r="C6937" s="947" t="s">
        <v>1877</v>
      </c>
      <c r="D6937" s="948">
        <v>0.28000000000000003</v>
      </c>
    </row>
    <row r="6938" spans="1:4" x14ac:dyDescent="0.25">
      <c r="A6938" s="947">
        <v>101355</v>
      </c>
      <c r="B6938" s="945" t="s">
        <v>24692</v>
      </c>
      <c r="C6938" s="947" t="s">
        <v>1879</v>
      </c>
      <c r="D6938" s="948">
        <v>37.799999999999997</v>
      </c>
    </row>
    <row r="6939" spans="1:4" x14ac:dyDescent="0.25">
      <c r="A6939" s="947">
        <v>95368</v>
      </c>
      <c r="B6939" s="945" t="s">
        <v>22996</v>
      </c>
      <c r="C6939" s="947" t="s">
        <v>1877</v>
      </c>
      <c r="D6939" s="948">
        <v>0.3</v>
      </c>
    </row>
    <row r="6940" spans="1:4" x14ac:dyDescent="0.25">
      <c r="A6940" s="947">
        <v>95369</v>
      </c>
      <c r="B6940" s="945" t="s">
        <v>22997</v>
      </c>
      <c r="C6940" s="947" t="s">
        <v>1877</v>
      </c>
      <c r="D6940" s="948">
        <v>0.26</v>
      </c>
    </row>
    <row r="6941" spans="1:4" x14ac:dyDescent="0.25">
      <c r="A6941" s="947">
        <v>95370</v>
      </c>
      <c r="B6941" s="945" t="s">
        <v>22998</v>
      </c>
      <c r="C6941" s="947" t="s">
        <v>1877</v>
      </c>
      <c r="D6941" s="948">
        <v>0.45</v>
      </c>
    </row>
    <row r="6942" spans="1:4" x14ac:dyDescent="0.25">
      <c r="A6942" s="947">
        <v>101356</v>
      </c>
      <c r="B6942" s="945" t="s">
        <v>24693</v>
      </c>
      <c r="C6942" s="947" t="s">
        <v>1879</v>
      </c>
      <c r="D6942" s="948">
        <v>60.49</v>
      </c>
    </row>
    <row r="6943" spans="1:4" x14ac:dyDescent="0.25">
      <c r="A6943" s="947">
        <v>95371</v>
      </c>
      <c r="B6943" s="945" t="s">
        <v>22999</v>
      </c>
      <c r="C6943" s="947" t="s">
        <v>1877</v>
      </c>
      <c r="D6943" s="948">
        <v>0.6</v>
      </c>
    </row>
    <row r="6944" spans="1:4" x14ac:dyDescent="0.25">
      <c r="A6944" s="947">
        <v>101357</v>
      </c>
      <c r="B6944" s="945" t="s">
        <v>24694</v>
      </c>
      <c r="C6944" s="947" t="s">
        <v>1879</v>
      </c>
      <c r="D6944" s="948">
        <v>80.37</v>
      </c>
    </row>
    <row r="6945" spans="1:4" x14ac:dyDescent="0.25">
      <c r="A6945" s="947">
        <v>95372</v>
      </c>
      <c r="B6945" s="945" t="s">
        <v>23000</v>
      </c>
      <c r="C6945" s="947" t="s">
        <v>1877</v>
      </c>
      <c r="D6945" s="948">
        <v>0.4</v>
      </c>
    </row>
    <row r="6946" spans="1:4" x14ac:dyDescent="0.25">
      <c r="A6946" s="947">
        <v>101358</v>
      </c>
      <c r="B6946" s="945" t="s">
        <v>24695</v>
      </c>
      <c r="C6946" s="947" t="s">
        <v>1879</v>
      </c>
      <c r="D6946" s="948">
        <v>53.13</v>
      </c>
    </row>
    <row r="6947" spans="1:4" x14ac:dyDescent="0.25">
      <c r="A6947" s="947">
        <v>95373</v>
      </c>
      <c r="B6947" s="945" t="s">
        <v>23001</v>
      </c>
      <c r="C6947" s="947" t="s">
        <v>1877</v>
      </c>
      <c r="D6947" s="948">
        <v>0.36</v>
      </c>
    </row>
    <row r="6948" spans="1:4" x14ac:dyDescent="0.25">
      <c r="A6948" s="947">
        <v>101359</v>
      </c>
      <c r="B6948" s="945" t="s">
        <v>24696</v>
      </c>
      <c r="C6948" s="947" t="s">
        <v>1879</v>
      </c>
      <c r="D6948" s="948">
        <v>48.99</v>
      </c>
    </row>
    <row r="6949" spans="1:4" x14ac:dyDescent="0.25">
      <c r="A6949" s="947">
        <v>101360</v>
      </c>
      <c r="B6949" s="945" t="s">
        <v>24697</v>
      </c>
      <c r="C6949" s="947" t="s">
        <v>1879</v>
      </c>
      <c r="D6949" s="948">
        <v>53.13</v>
      </c>
    </row>
    <row r="6950" spans="1:4" x14ac:dyDescent="0.25">
      <c r="A6950" s="947">
        <v>95374</v>
      </c>
      <c r="B6950" s="945" t="s">
        <v>23002</v>
      </c>
      <c r="C6950" s="947" t="s">
        <v>1877</v>
      </c>
      <c r="D6950" s="948">
        <v>0.4</v>
      </c>
    </row>
    <row r="6951" spans="1:4" x14ac:dyDescent="0.25">
      <c r="A6951" s="947">
        <v>95375</v>
      </c>
      <c r="B6951" s="945" t="s">
        <v>23003</v>
      </c>
      <c r="C6951" s="947" t="s">
        <v>1877</v>
      </c>
      <c r="D6951" s="948">
        <v>0.51</v>
      </c>
    </row>
    <row r="6952" spans="1:4" x14ac:dyDescent="0.25">
      <c r="A6952" s="947">
        <v>101361</v>
      </c>
      <c r="B6952" s="945" t="s">
        <v>24698</v>
      </c>
      <c r="C6952" s="947" t="s">
        <v>1879</v>
      </c>
      <c r="D6952" s="948">
        <v>67.92</v>
      </c>
    </row>
    <row r="6953" spans="1:4" x14ac:dyDescent="0.25">
      <c r="A6953" s="947">
        <v>95376</v>
      </c>
      <c r="B6953" s="945" t="s">
        <v>23004</v>
      </c>
      <c r="C6953" s="947" t="s">
        <v>1877</v>
      </c>
      <c r="D6953" s="948">
        <v>0.14000000000000001</v>
      </c>
    </row>
    <row r="6954" spans="1:4" x14ac:dyDescent="0.25">
      <c r="A6954" s="947">
        <v>95377</v>
      </c>
      <c r="B6954" s="945" t="s">
        <v>23005</v>
      </c>
      <c r="C6954" s="947" t="s">
        <v>1877</v>
      </c>
      <c r="D6954" s="948">
        <v>0.33</v>
      </c>
    </row>
    <row r="6955" spans="1:4" x14ac:dyDescent="0.25">
      <c r="A6955" s="947">
        <v>101363</v>
      </c>
      <c r="B6955" s="945" t="s">
        <v>24699</v>
      </c>
      <c r="C6955" s="947" t="s">
        <v>1879</v>
      </c>
      <c r="D6955" s="948">
        <v>43.73</v>
      </c>
    </row>
    <row r="6956" spans="1:4" x14ac:dyDescent="0.25">
      <c r="A6956" s="947">
        <v>95378</v>
      </c>
      <c r="B6956" s="945" t="s">
        <v>23006</v>
      </c>
      <c r="C6956" s="947" t="s">
        <v>1877</v>
      </c>
      <c r="D6956" s="948">
        <v>0.42</v>
      </c>
    </row>
    <row r="6957" spans="1:4" x14ac:dyDescent="0.25">
      <c r="A6957" s="947">
        <v>101364</v>
      </c>
      <c r="B6957" s="945" t="s">
        <v>24700</v>
      </c>
      <c r="C6957" s="947" t="s">
        <v>1879</v>
      </c>
      <c r="D6957" s="948">
        <v>56.93</v>
      </c>
    </row>
    <row r="6958" spans="1:4" x14ac:dyDescent="0.25">
      <c r="A6958" s="947">
        <v>95379</v>
      </c>
      <c r="B6958" s="945" t="s">
        <v>23007</v>
      </c>
      <c r="C6958" s="947" t="s">
        <v>1877</v>
      </c>
      <c r="D6958" s="948">
        <v>0.39</v>
      </c>
    </row>
    <row r="6959" spans="1:4" x14ac:dyDescent="0.25">
      <c r="A6959" s="947">
        <v>101365</v>
      </c>
      <c r="B6959" s="945" t="s">
        <v>24701</v>
      </c>
      <c r="C6959" s="947" t="s">
        <v>1879</v>
      </c>
      <c r="D6959" s="948">
        <v>52.48</v>
      </c>
    </row>
    <row r="6960" spans="1:4" x14ac:dyDescent="0.25">
      <c r="A6960" s="947">
        <v>95380</v>
      </c>
      <c r="B6960" s="945" t="s">
        <v>23008</v>
      </c>
      <c r="C6960" s="947" t="s">
        <v>1877</v>
      </c>
      <c r="D6960" s="948">
        <v>0.75</v>
      </c>
    </row>
    <row r="6961" spans="1:4" x14ac:dyDescent="0.25">
      <c r="A6961" s="947">
        <v>101366</v>
      </c>
      <c r="B6961" s="945" t="s">
        <v>24702</v>
      </c>
      <c r="C6961" s="947" t="s">
        <v>1879</v>
      </c>
      <c r="D6961" s="948">
        <v>99.78</v>
      </c>
    </row>
    <row r="6962" spans="1:4" x14ac:dyDescent="0.25">
      <c r="A6962" s="947">
        <v>100535</v>
      </c>
      <c r="B6962" s="945" t="s">
        <v>23687</v>
      </c>
      <c r="C6962" s="947" t="s">
        <v>1877</v>
      </c>
      <c r="D6962" s="948">
        <v>0.37</v>
      </c>
    </row>
    <row r="6963" spans="1:4" x14ac:dyDescent="0.25">
      <c r="A6963" s="947">
        <v>100536</v>
      </c>
      <c r="B6963" s="945" t="s">
        <v>23688</v>
      </c>
      <c r="C6963" s="947" t="s">
        <v>1879</v>
      </c>
      <c r="D6963" s="948">
        <v>49.11</v>
      </c>
    </row>
    <row r="6964" spans="1:4" x14ac:dyDescent="0.25">
      <c r="A6964" s="947">
        <v>101368</v>
      </c>
      <c r="B6964" s="945" t="s">
        <v>24703</v>
      </c>
      <c r="C6964" s="947" t="s">
        <v>1879</v>
      </c>
      <c r="D6964" s="948">
        <v>50.15</v>
      </c>
    </row>
    <row r="6965" spans="1:4" x14ac:dyDescent="0.25">
      <c r="A6965" s="947">
        <v>101369</v>
      </c>
      <c r="B6965" s="945" t="s">
        <v>24704</v>
      </c>
      <c r="C6965" s="947" t="s">
        <v>1879</v>
      </c>
      <c r="D6965" s="948">
        <v>45.18</v>
      </c>
    </row>
    <row r="6966" spans="1:4" x14ac:dyDescent="0.25">
      <c r="A6966" s="947">
        <v>95385</v>
      </c>
      <c r="B6966" s="945" t="s">
        <v>23011</v>
      </c>
      <c r="C6966" s="947" t="s">
        <v>1877</v>
      </c>
      <c r="D6966" s="948">
        <v>0.33</v>
      </c>
    </row>
    <row r="6967" spans="1:4" x14ac:dyDescent="0.25">
      <c r="A6967" s="947">
        <v>101370</v>
      </c>
      <c r="B6967" s="945" t="s">
        <v>24705</v>
      </c>
      <c r="C6967" s="947" t="s">
        <v>1879</v>
      </c>
      <c r="D6967" s="948">
        <v>43.76</v>
      </c>
    </row>
    <row r="6968" spans="1:4" x14ac:dyDescent="0.25">
      <c r="A6968" s="947">
        <v>95406</v>
      </c>
      <c r="B6968" s="945" t="s">
        <v>23028</v>
      </c>
      <c r="C6968" s="947" t="s">
        <v>1877</v>
      </c>
      <c r="D6968" s="948">
        <v>0.21</v>
      </c>
    </row>
    <row r="6969" spans="1:4" x14ac:dyDescent="0.25">
      <c r="A6969" s="947">
        <v>95424</v>
      </c>
      <c r="B6969" s="945" t="s">
        <v>23042</v>
      </c>
      <c r="C6969" s="947" t="s">
        <v>1879</v>
      </c>
      <c r="D6969" s="948">
        <v>28.73</v>
      </c>
    </row>
    <row r="6970" spans="1:4" x14ac:dyDescent="0.25">
      <c r="A6970" s="947">
        <v>95386</v>
      </c>
      <c r="B6970" s="945" t="s">
        <v>23012</v>
      </c>
      <c r="C6970" s="947" t="s">
        <v>1877</v>
      </c>
      <c r="D6970" s="948">
        <v>0.38</v>
      </c>
    </row>
    <row r="6971" spans="1:4" x14ac:dyDescent="0.25">
      <c r="A6971" s="947">
        <v>95383</v>
      </c>
      <c r="B6971" s="945" t="s">
        <v>23009</v>
      </c>
      <c r="C6971" s="947" t="s">
        <v>1877</v>
      </c>
      <c r="D6971" s="948">
        <v>0.37</v>
      </c>
    </row>
    <row r="6972" spans="1:4" x14ac:dyDescent="0.25">
      <c r="A6972" s="947">
        <v>95384</v>
      </c>
      <c r="B6972" s="945" t="s">
        <v>23010</v>
      </c>
      <c r="C6972" s="947" t="s">
        <v>1877</v>
      </c>
      <c r="D6972" s="948">
        <v>0.34</v>
      </c>
    </row>
    <row r="6973" spans="1:4" x14ac:dyDescent="0.25">
      <c r="A6973" s="947">
        <v>100299</v>
      </c>
      <c r="B6973" s="945" t="s">
        <v>23468</v>
      </c>
      <c r="C6973" s="947" t="s">
        <v>1877</v>
      </c>
      <c r="D6973" s="948">
        <v>0.8</v>
      </c>
    </row>
    <row r="6974" spans="1:4" x14ac:dyDescent="0.25">
      <c r="A6974" s="947">
        <v>100315</v>
      </c>
      <c r="B6974" s="945" t="s">
        <v>23473</v>
      </c>
      <c r="C6974" s="947" t="s">
        <v>1879</v>
      </c>
      <c r="D6974" s="948">
        <v>106.54</v>
      </c>
    </row>
    <row r="6975" spans="1:4" x14ac:dyDescent="0.25">
      <c r="A6975" s="947">
        <v>95387</v>
      </c>
      <c r="B6975" s="945" t="s">
        <v>23013</v>
      </c>
      <c r="C6975" s="947" t="s">
        <v>1877</v>
      </c>
      <c r="D6975" s="948">
        <v>0.36</v>
      </c>
    </row>
    <row r="6976" spans="1:4" x14ac:dyDescent="0.25">
      <c r="A6976" s="947">
        <v>101371</v>
      </c>
      <c r="B6976" s="945" t="s">
        <v>24706</v>
      </c>
      <c r="C6976" s="947" t="s">
        <v>1879</v>
      </c>
      <c r="D6976" s="948">
        <v>48.4</v>
      </c>
    </row>
    <row r="6977" spans="1:4" x14ac:dyDescent="0.25">
      <c r="A6977" s="947">
        <v>100288</v>
      </c>
      <c r="B6977" s="945" t="s">
        <v>23462</v>
      </c>
      <c r="C6977" s="947" t="s">
        <v>1877</v>
      </c>
      <c r="D6977" s="948">
        <v>0.11</v>
      </c>
    </row>
    <row r="6978" spans="1:4" x14ac:dyDescent="0.25">
      <c r="A6978" s="947">
        <v>101372</v>
      </c>
      <c r="B6978" s="945" t="s">
        <v>24707</v>
      </c>
      <c r="C6978" s="947" t="s">
        <v>1879</v>
      </c>
      <c r="D6978" s="948">
        <v>15.28</v>
      </c>
    </row>
    <row r="6979" spans="1:4" x14ac:dyDescent="0.25">
      <c r="A6979" s="947">
        <v>90775</v>
      </c>
      <c r="B6979" s="945" t="s">
        <v>22930</v>
      </c>
      <c r="C6979" s="947" t="s">
        <v>1877</v>
      </c>
      <c r="D6979" s="948">
        <v>26.68</v>
      </c>
    </row>
    <row r="6980" spans="1:4" x14ac:dyDescent="0.25">
      <c r="A6980" s="947">
        <v>93561</v>
      </c>
      <c r="B6980" s="945" t="s">
        <v>22930</v>
      </c>
      <c r="C6980" s="947" t="s">
        <v>1879</v>
      </c>
      <c r="D6980" s="948">
        <v>4717.9799999999996</v>
      </c>
    </row>
    <row r="6981" spans="1:4" x14ac:dyDescent="0.25">
      <c r="A6981" s="947">
        <v>88264</v>
      </c>
      <c r="B6981" s="945" t="s">
        <v>22872</v>
      </c>
      <c r="C6981" s="947" t="s">
        <v>1877</v>
      </c>
      <c r="D6981" s="948">
        <v>38.24</v>
      </c>
    </row>
    <row r="6982" spans="1:4" x14ac:dyDescent="0.25">
      <c r="A6982" s="947">
        <v>101399</v>
      </c>
      <c r="B6982" s="945" t="s">
        <v>22872</v>
      </c>
      <c r="C6982" s="947" t="s">
        <v>1879</v>
      </c>
      <c r="D6982" s="948">
        <v>6810.1</v>
      </c>
    </row>
    <row r="6983" spans="1:4" x14ac:dyDescent="0.25">
      <c r="A6983" s="947">
        <v>88266</v>
      </c>
      <c r="B6983" s="945" t="s">
        <v>22873</v>
      </c>
      <c r="C6983" s="947" t="s">
        <v>1877</v>
      </c>
      <c r="D6983" s="948">
        <v>42.26</v>
      </c>
    </row>
    <row r="6984" spans="1:4" x14ac:dyDescent="0.25">
      <c r="A6984" s="947">
        <v>101401</v>
      </c>
      <c r="B6984" s="945" t="s">
        <v>22873</v>
      </c>
      <c r="C6984" s="947" t="s">
        <v>1879</v>
      </c>
      <c r="D6984" s="948">
        <v>7522.02</v>
      </c>
    </row>
    <row r="6985" spans="1:4" x14ac:dyDescent="0.25">
      <c r="A6985" s="947">
        <v>88267</v>
      </c>
      <c r="B6985" s="945" t="s">
        <v>22874</v>
      </c>
      <c r="C6985" s="947" t="s">
        <v>1877</v>
      </c>
      <c r="D6985" s="948">
        <v>37.29</v>
      </c>
    </row>
    <row r="6986" spans="1:4" x14ac:dyDescent="0.25">
      <c r="A6986" s="947">
        <v>101402</v>
      </c>
      <c r="B6986" s="945" t="s">
        <v>22874</v>
      </c>
      <c r="C6986" s="947" t="s">
        <v>1879</v>
      </c>
      <c r="D6986" s="948">
        <v>6657.74</v>
      </c>
    </row>
    <row r="6987" spans="1:4" x14ac:dyDescent="0.25">
      <c r="A6987" s="947">
        <v>90776</v>
      </c>
      <c r="B6987" s="945" t="s">
        <v>22931</v>
      </c>
      <c r="C6987" s="947" t="s">
        <v>1877</v>
      </c>
      <c r="D6987" s="948">
        <v>50.2</v>
      </c>
    </row>
    <row r="6988" spans="1:4" x14ac:dyDescent="0.25">
      <c r="A6988" s="947">
        <v>93572</v>
      </c>
      <c r="B6988" s="945" t="s">
        <v>22941</v>
      </c>
      <c r="C6988" s="947" t="s">
        <v>1879</v>
      </c>
      <c r="D6988" s="948">
        <v>8821.83</v>
      </c>
    </row>
    <row r="6989" spans="1:4" x14ac:dyDescent="0.25">
      <c r="A6989" s="947">
        <v>90777</v>
      </c>
      <c r="B6989" s="945" t="s">
        <v>22932</v>
      </c>
      <c r="C6989" s="947" t="s">
        <v>1877</v>
      </c>
      <c r="D6989" s="948">
        <v>133.38999999999999</v>
      </c>
    </row>
    <row r="6990" spans="1:4" x14ac:dyDescent="0.25">
      <c r="A6990" s="947">
        <v>93565</v>
      </c>
      <c r="B6990" s="945" t="s">
        <v>22932</v>
      </c>
      <c r="C6990" s="947" t="s">
        <v>1879</v>
      </c>
      <c r="D6990" s="948">
        <v>23397.98</v>
      </c>
    </row>
    <row r="6991" spans="1:4" x14ac:dyDescent="0.25">
      <c r="A6991" s="947">
        <v>90778</v>
      </c>
      <c r="B6991" s="945" t="s">
        <v>22933</v>
      </c>
      <c r="C6991" s="947" t="s">
        <v>1877</v>
      </c>
      <c r="D6991" s="948">
        <v>148.22999999999999</v>
      </c>
    </row>
    <row r="6992" spans="1:4" x14ac:dyDescent="0.25">
      <c r="A6992" s="947">
        <v>93567</v>
      </c>
      <c r="B6992" s="945" t="s">
        <v>22933</v>
      </c>
      <c r="C6992" s="947" t="s">
        <v>1879</v>
      </c>
      <c r="D6992" s="948">
        <v>25995.42</v>
      </c>
    </row>
    <row r="6993" spans="1:4" x14ac:dyDescent="0.25">
      <c r="A6993" s="947">
        <v>90779</v>
      </c>
      <c r="B6993" s="945" t="s">
        <v>22934</v>
      </c>
      <c r="C6993" s="947" t="s">
        <v>1877</v>
      </c>
      <c r="D6993" s="948">
        <v>165.11</v>
      </c>
    </row>
    <row r="6994" spans="1:4" x14ac:dyDescent="0.25">
      <c r="A6994" s="947">
        <v>93568</v>
      </c>
      <c r="B6994" s="945" t="s">
        <v>22934</v>
      </c>
      <c r="C6994" s="947" t="s">
        <v>1879</v>
      </c>
      <c r="D6994" s="948">
        <v>28955.18</v>
      </c>
    </row>
    <row r="6995" spans="1:4" x14ac:dyDescent="0.25">
      <c r="A6995" s="947">
        <v>88269</v>
      </c>
      <c r="B6995" s="945" t="s">
        <v>22875</v>
      </c>
      <c r="C6995" s="947" t="s">
        <v>1877</v>
      </c>
      <c r="D6995" s="948">
        <v>38.22</v>
      </c>
    </row>
    <row r="6996" spans="1:4" x14ac:dyDescent="0.25">
      <c r="A6996" s="947">
        <v>101407</v>
      </c>
      <c r="B6996" s="945" t="s">
        <v>22875</v>
      </c>
      <c r="C6996" s="947" t="s">
        <v>1879</v>
      </c>
      <c r="D6996" s="948">
        <v>6839.74</v>
      </c>
    </row>
    <row r="6997" spans="1:4" x14ac:dyDescent="0.25">
      <c r="A6997" s="947">
        <v>88270</v>
      </c>
      <c r="B6997" s="945" t="s">
        <v>22876</v>
      </c>
      <c r="C6997" s="947" t="s">
        <v>1877</v>
      </c>
      <c r="D6997" s="948">
        <v>39.35</v>
      </c>
    </row>
    <row r="6998" spans="1:4" x14ac:dyDescent="0.25">
      <c r="A6998" s="947">
        <v>101408</v>
      </c>
      <c r="B6998" s="945" t="s">
        <v>22876</v>
      </c>
      <c r="C6998" s="947" t="s">
        <v>1879</v>
      </c>
      <c r="D6998" s="948">
        <v>7028.21</v>
      </c>
    </row>
    <row r="6999" spans="1:4" x14ac:dyDescent="0.25">
      <c r="A6999" s="947">
        <v>102919</v>
      </c>
      <c r="B6999" s="945" t="s">
        <v>51299</v>
      </c>
      <c r="C6999" s="947" t="s">
        <v>1877</v>
      </c>
      <c r="D6999" s="948">
        <v>0</v>
      </c>
    </row>
    <row r="7000" spans="1:4" x14ac:dyDescent="0.25">
      <c r="A7000" s="947">
        <v>101409</v>
      </c>
      <c r="B7000" s="945" t="s">
        <v>24720</v>
      </c>
      <c r="C7000" s="947" t="s">
        <v>1879</v>
      </c>
      <c r="D7000" s="948">
        <v>8966.7999999999993</v>
      </c>
    </row>
    <row r="7001" spans="1:4" x14ac:dyDescent="0.25">
      <c r="A7001" s="947">
        <v>88441</v>
      </c>
      <c r="B7001" s="945" t="s">
        <v>22922</v>
      </c>
      <c r="C7001" s="947" t="s">
        <v>1877</v>
      </c>
      <c r="D7001" s="948">
        <v>31.86</v>
      </c>
    </row>
    <row r="7002" spans="1:4" x14ac:dyDescent="0.25">
      <c r="A7002" s="947">
        <v>101410</v>
      </c>
      <c r="B7002" s="945" t="s">
        <v>22922</v>
      </c>
      <c r="C7002" s="947" t="s">
        <v>1879</v>
      </c>
      <c r="D7002" s="948">
        <v>5729.27</v>
      </c>
    </row>
    <row r="7003" spans="1:4" x14ac:dyDescent="0.25">
      <c r="A7003" s="947">
        <v>88272</v>
      </c>
      <c r="B7003" s="945" t="s">
        <v>22877</v>
      </c>
      <c r="C7003" s="947" t="s">
        <v>1877</v>
      </c>
      <c r="D7003" s="948">
        <v>46.45</v>
      </c>
    </row>
    <row r="7004" spans="1:4" x14ac:dyDescent="0.25">
      <c r="A7004" s="947">
        <v>88273</v>
      </c>
      <c r="B7004" s="945" t="s">
        <v>22878</v>
      </c>
      <c r="C7004" s="947" t="s">
        <v>1877</v>
      </c>
      <c r="D7004" s="948">
        <v>35.119999999999997</v>
      </c>
    </row>
    <row r="7005" spans="1:4" x14ac:dyDescent="0.25">
      <c r="A7005" s="947">
        <v>101413</v>
      </c>
      <c r="B7005" s="945" t="s">
        <v>22878</v>
      </c>
      <c r="C7005" s="947" t="s">
        <v>1879</v>
      </c>
      <c r="D7005" s="948">
        <v>6288.61</v>
      </c>
    </row>
    <row r="7006" spans="1:4" x14ac:dyDescent="0.25">
      <c r="A7006" s="947">
        <v>101414</v>
      </c>
      <c r="B7006" s="945" t="s">
        <v>24722</v>
      </c>
      <c r="C7006" s="947" t="s">
        <v>1879</v>
      </c>
      <c r="D7006" s="948">
        <v>5840.99</v>
      </c>
    </row>
    <row r="7007" spans="1:4" x14ac:dyDescent="0.25">
      <c r="A7007" s="947">
        <v>88274</v>
      </c>
      <c r="B7007" s="945" t="s">
        <v>22879</v>
      </c>
      <c r="C7007" s="947" t="s">
        <v>1877</v>
      </c>
      <c r="D7007" s="948">
        <v>32.53</v>
      </c>
    </row>
    <row r="7008" spans="1:4" x14ac:dyDescent="0.25">
      <c r="A7008" s="947">
        <v>101412</v>
      </c>
      <c r="B7008" s="945" t="s">
        <v>24721</v>
      </c>
      <c r="C7008" s="947" t="s">
        <v>1879</v>
      </c>
      <c r="D7008" s="948">
        <v>8284.32</v>
      </c>
    </row>
    <row r="7009" spans="1:4" x14ac:dyDescent="0.25">
      <c r="A7009" s="947">
        <v>101415</v>
      </c>
      <c r="B7009" s="945" t="s">
        <v>24723</v>
      </c>
      <c r="C7009" s="947" t="s">
        <v>1879</v>
      </c>
      <c r="D7009" s="948">
        <v>8034.83</v>
      </c>
    </row>
    <row r="7010" spans="1:4" x14ac:dyDescent="0.25">
      <c r="A7010" s="947">
        <v>100308</v>
      </c>
      <c r="B7010" s="945" t="s">
        <v>23472</v>
      </c>
      <c r="C7010" s="947" t="s">
        <v>1877</v>
      </c>
      <c r="D7010" s="948">
        <v>34.56</v>
      </c>
    </row>
    <row r="7011" spans="1:4" x14ac:dyDescent="0.25">
      <c r="A7011" s="947">
        <v>101416</v>
      </c>
      <c r="B7011" s="945" t="s">
        <v>23472</v>
      </c>
      <c r="C7011" s="947" t="s">
        <v>1879</v>
      </c>
      <c r="D7011" s="948">
        <v>6181.44</v>
      </c>
    </row>
    <row r="7012" spans="1:4" x14ac:dyDescent="0.25">
      <c r="A7012" s="947">
        <v>88275</v>
      </c>
      <c r="B7012" s="945" t="s">
        <v>22880</v>
      </c>
      <c r="C7012" s="947" t="s">
        <v>1877</v>
      </c>
      <c r="D7012" s="948">
        <v>45.12</v>
      </c>
    </row>
    <row r="7013" spans="1:4" x14ac:dyDescent="0.25">
      <c r="A7013" s="947">
        <v>90780</v>
      </c>
      <c r="B7013" s="945" t="s">
        <v>22935</v>
      </c>
      <c r="C7013" s="947" t="s">
        <v>1877</v>
      </c>
      <c r="D7013" s="948">
        <v>67.88</v>
      </c>
    </row>
    <row r="7014" spans="1:4" x14ac:dyDescent="0.25">
      <c r="A7014" s="947">
        <v>94295</v>
      </c>
      <c r="B7014" s="945" t="s">
        <v>22935</v>
      </c>
      <c r="C7014" s="947" t="s">
        <v>1879</v>
      </c>
      <c r="D7014" s="948">
        <v>11917.82</v>
      </c>
    </row>
    <row r="7015" spans="1:4" x14ac:dyDescent="0.25">
      <c r="A7015" s="947">
        <v>88277</v>
      </c>
      <c r="B7015" s="945" t="s">
        <v>22881</v>
      </c>
      <c r="C7015" s="947" t="s">
        <v>1877</v>
      </c>
      <c r="D7015" s="948">
        <v>50.5</v>
      </c>
    </row>
    <row r="7016" spans="1:4" x14ac:dyDescent="0.25">
      <c r="A7016" s="947">
        <v>101417</v>
      </c>
      <c r="B7016" s="945" t="s">
        <v>24724</v>
      </c>
      <c r="C7016" s="947" t="s">
        <v>1879</v>
      </c>
      <c r="D7016" s="948">
        <v>6509.22</v>
      </c>
    </row>
    <row r="7017" spans="1:4" x14ac:dyDescent="0.25">
      <c r="A7017" s="947">
        <v>100307</v>
      </c>
      <c r="B7017" s="945" t="s">
        <v>23471</v>
      </c>
      <c r="C7017" s="947" t="s">
        <v>1877</v>
      </c>
      <c r="D7017" s="948">
        <v>36.46</v>
      </c>
    </row>
    <row r="7018" spans="1:4" x14ac:dyDescent="0.25">
      <c r="A7018" s="947">
        <v>88278</v>
      </c>
      <c r="B7018" s="945" t="s">
        <v>22882</v>
      </c>
      <c r="C7018" s="947" t="s">
        <v>1877</v>
      </c>
      <c r="D7018" s="948">
        <v>41.98</v>
      </c>
    </row>
    <row r="7019" spans="1:4" x14ac:dyDescent="0.25">
      <c r="A7019" s="947">
        <v>101418</v>
      </c>
      <c r="B7019" s="945" t="s">
        <v>24725</v>
      </c>
      <c r="C7019" s="947" t="s">
        <v>1879</v>
      </c>
      <c r="D7019" s="948">
        <v>7481.62</v>
      </c>
    </row>
    <row r="7020" spans="1:4" x14ac:dyDescent="0.25">
      <c r="A7020" s="947">
        <v>105535</v>
      </c>
      <c r="B7020" s="945" t="s">
        <v>51300</v>
      </c>
      <c r="C7020" s="947" t="s">
        <v>1877</v>
      </c>
      <c r="D7020" s="948">
        <v>0</v>
      </c>
    </row>
    <row r="7021" spans="1:4" x14ac:dyDescent="0.25">
      <c r="A7021" s="947">
        <v>101419</v>
      </c>
      <c r="B7021" s="945" t="s">
        <v>24726</v>
      </c>
      <c r="C7021" s="947" t="s">
        <v>1879</v>
      </c>
      <c r="D7021" s="948">
        <v>8829.24</v>
      </c>
    </row>
    <row r="7022" spans="1:4" x14ac:dyDescent="0.25">
      <c r="A7022" s="947">
        <v>88279</v>
      </c>
      <c r="B7022" s="945" t="s">
        <v>22883</v>
      </c>
      <c r="C7022" s="947" t="s">
        <v>1877</v>
      </c>
      <c r="D7022" s="948">
        <v>50.42</v>
      </c>
    </row>
    <row r="7023" spans="1:4" x14ac:dyDescent="0.25">
      <c r="A7023" s="947">
        <v>88281</v>
      </c>
      <c r="B7023" s="945" t="s">
        <v>22884</v>
      </c>
      <c r="C7023" s="947" t="s">
        <v>1877</v>
      </c>
      <c r="D7023" s="948">
        <v>55.54</v>
      </c>
    </row>
    <row r="7024" spans="1:4" x14ac:dyDescent="0.25">
      <c r="A7024" s="947">
        <v>93558</v>
      </c>
      <c r="B7024" s="945" t="s">
        <v>22937</v>
      </c>
      <c r="C7024" s="947" t="s">
        <v>1879</v>
      </c>
      <c r="D7024" s="948">
        <v>9559.68</v>
      </c>
    </row>
    <row r="7025" spans="1:4" x14ac:dyDescent="0.25">
      <c r="A7025" s="947">
        <v>101420</v>
      </c>
      <c r="B7025" s="945" t="s">
        <v>24727</v>
      </c>
      <c r="C7025" s="947" t="s">
        <v>1879</v>
      </c>
      <c r="D7025" s="948">
        <v>9869.14</v>
      </c>
    </row>
    <row r="7026" spans="1:4" x14ac:dyDescent="0.25">
      <c r="A7026" s="947">
        <v>101421</v>
      </c>
      <c r="B7026" s="945" t="s">
        <v>24728</v>
      </c>
      <c r="C7026" s="947" t="s">
        <v>1879</v>
      </c>
      <c r="D7026" s="948">
        <v>11484.37</v>
      </c>
    </row>
    <row r="7027" spans="1:4" x14ac:dyDescent="0.25">
      <c r="A7027" s="947">
        <v>88282</v>
      </c>
      <c r="B7027" s="945" t="s">
        <v>22885</v>
      </c>
      <c r="C7027" s="947" t="s">
        <v>1877</v>
      </c>
      <c r="D7027" s="948">
        <v>53.78</v>
      </c>
    </row>
    <row r="7028" spans="1:4" x14ac:dyDescent="0.25">
      <c r="A7028" s="947">
        <v>88283</v>
      </c>
      <c r="B7028" s="945" t="s">
        <v>22886</v>
      </c>
      <c r="C7028" s="947" t="s">
        <v>1877</v>
      </c>
      <c r="D7028" s="948">
        <v>64.75</v>
      </c>
    </row>
    <row r="7029" spans="1:4" x14ac:dyDescent="0.25">
      <c r="A7029" s="947">
        <v>101422</v>
      </c>
      <c r="B7029" s="945" t="s">
        <v>24729</v>
      </c>
      <c r="C7029" s="947" t="s">
        <v>1879</v>
      </c>
      <c r="D7029" s="948">
        <v>8097.93</v>
      </c>
    </row>
    <row r="7030" spans="1:4" x14ac:dyDescent="0.25">
      <c r="A7030" s="947">
        <v>88284</v>
      </c>
      <c r="B7030" s="945" t="s">
        <v>30334</v>
      </c>
      <c r="C7030" s="947" t="s">
        <v>1877</v>
      </c>
      <c r="D7030" s="948">
        <v>45.46</v>
      </c>
    </row>
    <row r="7031" spans="1:4" x14ac:dyDescent="0.25">
      <c r="A7031" s="947">
        <v>101424</v>
      </c>
      <c r="B7031" s="945" t="s">
        <v>24730</v>
      </c>
      <c r="C7031" s="947" t="s">
        <v>1879</v>
      </c>
      <c r="D7031" s="948">
        <v>10391.01</v>
      </c>
    </row>
    <row r="7032" spans="1:4" x14ac:dyDescent="0.25">
      <c r="A7032" s="947">
        <v>88286</v>
      </c>
      <c r="B7032" s="945" t="s">
        <v>22887</v>
      </c>
      <c r="C7032" s="947" t="s">
        <v>1877</v>
      </c>
      <c r="D7032" s="948">
        <v>58.65</v>
      </c>
    </row>
    <row r="7033" spans="1:4" x14ac:dyDescent="0.25">
      <c r="A7033" s="947">
        <v>101425</v>
      </c>
      <c r="B7033" s="945" t="s">
        <v>24731</v>
      </c>
      <c r="C7033" s="947" t="s">
        <v>1879</v>
      </c>
      <c r="D7033" s="948">
        <v>4213.58</v>
      </c>
    </row>
    <row r="7034" spans="1:4" x14ac:dyDescent="0.25">
      <c r="A7034" s="947">
        <v>88288</v>
      </c>
      <c r="B7034" s="945" t="s">
        <v>22888</v>
      </c>
      <c r="C7034" s="947" t="s">
        <v>1877</v>
      </c>
      <c r="D7034" s="948">
        <v>23.81</v>
      </c>
    </row>
    <row r="7035" spans="1:4" x14ac:dyDescent="0.25">
      <c r="A7035" s="947">
        <v>101426</v>
      </c>
      <c r="B7035" s="945" t="s">
        <v>24732</v>
      </c>
      <c r="C7035" s="947" t="s">
        <v>1879</v>
      </c>
      <c r="D7035" s="948">
        <v>7406.78</v>
      </c>
    </row>
    <row r="7036" spans="1:4" x14ac:dyDescent="0.25">
      <c r="A7036" s="947">
        <v>88291</v>
      </c>
      <c r="B7036" s="945" t="s">
        <v>22889</v>
      </c>
      <c r="C7036" s="947" t="s">
        <v>1877</v>
      </c>
      <c r="D7036" s="948">
        <v>38.44</v>
      </c>
    </row>
    <row r="7037" spans="1:4" x14ac:dyDescent="0.25">
      <c r="A7037" s="947">
        <v>101427</v>
      </c>
      <c r="B7037" s="945" t="s">
        <v>22889</v>
      </c>
      <c r="C7037" s="947" t="s">
        <v>1879</v>
      </c>
      <c r="D7037" s="948">
        <v>6865.22</v>
      </c>
    </row>
    <row r="7038" spans="1:4" x14ac:dyDescent="0.25">
      <c r="A7038" s="947">
        <v>101428</v>
      </c>
      <c r="B7038" s="945" t="s">
        <v>24733</v>
      </c>
      <c r="C7038" s="947" t="s">
        <v>1879</v>
      </c>
      <c r="D7038" s="948">
        <v>6137.28</v>
      </c>
    </row>
    <row r="7039" spans="1:4" x14ac:dyDescent="0.25">
      <c r="A7039" s="947">
        <v>88377</v>
      </c>
      <c r="B7039" s="945" t="s">
        <v>22921</v>
      </c>
      <c r="C7039" s="947" t="s">
        <v>1877</v>
      </c>
      <c r="D7039" s="948">
        <v>34.29</v>
      </c>
    </row>
    <row r="7040" spans="1:4" x14ac:dyDescent="0.25">
      <c r="A7040" s="947">
        <v>101429</v>
      </c>
      <c r="B7040" s="945" t="s">
        <v>24734</v>
      </c>
      <c r="C7040" s="947" t="s">
        <v>1879</v>
      </c>
      <c r="D7040" s="948">
        <v>7055.54</v>
      </c>
    </row>
    <row r="7041" spans="1:4" x14ac:dyDescent="0.25">
      <c r="A7041" s="947">
        <v>88292</v>
      </c>
      <c r="B7041" s="945" t="s">
        <v>22890</v>
      </c>
      <c r="C7041" s="947" t="s">
        <v>1877</v>
      </c>
      <c r="D7041" s="948">
        <v>39.54</v>
      </c>
    </row>
    <row r="7042" spans="1:4" x14ac:dyDescent="0.25">
      <c r="A7042" s="947">
        <v>88293</v>
      </c>
      <c r="B7042" s="945" t="s">
        <v>22891</v>
      </c>
      <c r="C7042" s="947" t="s">
        <v>1877</v>
      </c>
      <c r="D7042" s="948">
        <v>38.44</v>
      </c>
    </row>
    <row r="7043" spans="1:4" x14ac:dyDescent="0.25">
      <c r="A7043" s="947">
        <v>101430</v>
      </c>
      <c r="B7043" s="945" t="s">
        <v>24735</v>
      </c>
      <c r="C7043" s="947" t="s">
        <v>1879</v>
      </c>
      <c r="D7043" s="948">
        <v>6865.22</v>
      </c>
    </row>
    <row r="7044" spans="1:4" x14ac:dyDescent="0.25">
      <c r="A7044" s="947">
        <v>88294</v>
      </c>
      <c r="B7044" s="945" t="s">
        <v>22892</v>
      </c>
      <c r="C7044" s="947" t="s">
        <v>1877</v>
      </c>
      <c r="D7044" s="948">
        <v>42.87</v>
      </c>
    </row>
    <row r="7045" spans="1:4" x14ac:dyDescent="0.25">
      <c r="A7045" s="947">
        <v>101431</v>
      </c>
      <c r="B7045" s="945" t="s">
        <v>22892</v>
      </c>
      <c r="C7045" s="947" t="s">
        <v>1879</v>
      </c>
      <c r="D7045" s="948">
        <v>7633.77</v>
      </c>
    </row>
    <row r="7046" spans="1:4" x14ac:dyDescent="0.25">
      <c r="A7046" s="947">
        <v>88295</v>
      </c>
      <c r="B7046" s="945" t="s">
        <v>22893</v>
      </c>
      <c r="C7046" s="947" t="s">
        <v>1877</v>
      </c>
      <c r="D7046" s="948">
        <v>33.979999999999997</v>
      </c>
    </row>
    <row r="7047" spans="1:4" x14ac:dyDescent="0.25">
      <c r="A7047" s="947">
        <v>101432</v>
      </c>
      <c r="B7047" s="945" t="s">
        <v>24736</v>
      </c>
      <c r="C7047" s="947" t="s">
        <v>1879</v>
      </c>
      <c r="D7047" s="948">
        <v>6071.43</v>
      </c>
    </row>
    <row r="7048" spans="1:4" x14ac:dyDescent="0.25">
      <c r="A7048" s="947">
        <v>88296</v>
      </c>
      <c r="B7048" s="945" t="s">
        <v>22894</v>
      </c>
      <c r="C7048" s="947" t="s">
        <v>1877</v>
      </c>
      <c r="D7048" s="948">
        <v>45.28</v>
      </c>
    </row>
    <row r="7049" spans="1:4" x14ac:dyDescent="0.25">
      <c r="A7049" s="947">
        <v>101433</v>
      </c>
      <c r="B7049" s="945" t="s">
        <v>22894</v>
      </c>
      <c r="C7049" s="947" t="s">
        <v>1879</v>
      </c>
      <c r="D7049" s="948">
        <v>8052.5</v>
      </c>
    </row>
    <row r="7050" spans="1:4" x14ac:dyDescent="0.25">
      <c r="A7050" s="947">
        <v>101434</v>
      </c>
      <c r="B7050" s="945" t="s">
        <v>24737</v>
      </c>
      <c r="C7050" s="947" t="s">
        <v>1879</v>
      </c>
      <c r="D7050" s="948">
        <v>6310.14</v>
      </c>
    </row>
    <row r="7051" spans="1:4" x14ac:dyDescent="0.25">
      <c r="A7051" s="947">
        <v>88298</v>
      </c>
      <c r="B7051" s="945" t="s">
        <v>22896</v>
      </c>
      <c r="C7051" s="947" t="s">
        <v>1877</v>
      </c>
      <c r="D7051" s="948">
        <v>39.54</v>
      </c>
    </row>
    <row r="7052" spans="1:4" x14ac:dyDescent="0.25">
      <c r="A7052" s="947">
        <v>101436</v>
      </c>
      <c r="B7052" s="945" t="s">
        <v>22896</v>
      </c>
      <c r="C7052" s="947" t="s">
        <v>1879</v>
      </c>
      <c r="D7052" s="948">
        <v>7055.54</v>
      </c>
    </row>
    <row r="7053" spans="1:4" x14ac:dyDescent="0.25">
      <c r="A7053" s="947">
        <v>101437</v>
      </c>
      <c r="B7053" s="945" t="s">
        <v>24739</v>
      </c>
      <c r="C7053" s="947" t="s">
        <v>1879</v>
      </c>
      <c r="D7053" s="948">
        <v>7742.43</v>
      </c>
    </row>
    <row r="7054" spans="1:4" x14ac:dyDescent="0.25">
      <c r="A7054" s="947">
        <v>88299</v>
      </c>
      <c r="B7054" s="945" t="s">
        <v>22897</v>
      </c>
      <c r="C7054" s="947" t="s">
        <v>1877</v>
      </c>
      <c r="D7054" s="948">
        <v>43.45</v>
      </c>
    </row>
    <row r="7055" spans="1:4" x14ac:dyDescent="0.25">
      <c r="A7055" s="947">
        <v>88300</v>
      </c>
      <c r="B7055" s="945" t="s">
        <v>22898</v>
      </c>
      <c r="C7055" s="947" t="s">
        <v>1877</v>
      </c>
      <c r="D7055" s="948">
        <v>43.45</v>
      </c>
    </row>
    <row r="7056" spans="1:4" x14ac:dyDescent="0.25">
      <c r="A7056" s="947">
        <v>101438</v>
      </c>
      <c r="B7056" s="945" t="s">
        <v>22898</v>
      </c>
      <c r="C7056" s="947" t="s">
        <v>1879</v>
      </c>
      <c r="D7056" s="948">
        <v>7742.43</v>
      </c>
    </row>
    <row r="7057" spans="1:4" x14ac:dyDescent="0.25">
      <c r="A7057" s="947">
        <v>88297</v>
      </c>
      <c r="B7057" s="945" t="s">
        <v>22895</v>
      </c>
      <c r="C7057" s="947" t="s">
        <v>1877</v>
      </c>
      <c r="D7057" s="948">
        <v>42.65</v>
      </c>
    </row>
    <row r="7058" spans="1:4" x14ac:dyDescent="0.25">
      <c r="A7058" s="947">
        <v>101435</v>
      </c>
      <c r="B7058" s="945" t="s">
        <v>24738</v>
      </c>
      <c r="C7058" s="947" t="s">
        <v>1879</v>
      </c>
      <c r="D7058" s="948">
        <v>7597.94</v>
      </c>
    </row>
    <row r="7059" spans="1:4" x14ac:dyDescent="0.25">
      <c r="A7059" s="947">
        <v>101440</v>
      </c>
      <c r="B7059" s="945" t="s">
        <v>24740</v>
      </c>
      <c r="C7059" s="947" t="s">
        <v>1879</v>
      </c>
      <c r="D7059" s="948">
        <v>6865.22</v>
      </c>
    </row>
    <row r="7060" spans="1:4" x14ac:dyDescent="0.25">
      <c r="A7060" s="947">
        <v>88302</v>
      </c>
      <c r="B7060" s="945" t="s">
        <v>22900</v>
      </c>
      <c r="C7060" s="947" t="s">
        <v>1877</v>
      </c>
      <c r="D7060" s="948">
        <v>38.44</v>
      </c>
    </row>
    <row r="7061" spans="1:4" x14ac:dyDescent="0.25">
      <c r="A7061" s="947">
        <v>88301</v>
      </c>
      <c r="B7061" s="945" t="s">
        <v>22899</v>
      </c>
      <c r="C7061" s="947" t="s">
        <v>1877</v>
      </c>
      <c r="D7061" s="948">
        <v>38.44</v>
      </c>
    </row>
    <row r="7062" spans="1:4" x14ac:dyDescent="0.25">
      <c r="A7062" s="947">
        <v>101439</v>
      </c>
      <c r="B7062" s="945" t="s">
        <v>22899</v>
      </c>
      <c r="C7062" s="947" t="s">
        <v>1879</v>
      </c>
      <c r="D7062" s="948">
        <v>6865.22</v>
      </c>
    </row>
    <row r="7063" spans="1:4" x14ac:dyDescent="0.25">
      <c r="A7063" s="947">
        <v>88303</v>
      </c>
      <c r="B7063" s="945" t="s">
        <v>22901</v>
      </c>
      <c r="C7063" s="947" t="s">
        <v>1877</v>
      </c>
      <c r="D7063" s="948">
        <v>40.200000000000003</v>
      </c>
    </row>
    <row r="7064" spans="1:4" x14ac:dyDescent="0.25">
      <c r="A7064" s="947">
        <v>101441</v>
      </c>
      <c r="B7064" s="945" t="s">
        <v>22901</v>
      </c>
      <c r="C7064" s="947" t="s">
        <v>1879</v>
      </c>
      <c r="D7064" s="948">
        <v>7171.84</v>
      </c>
    </row>
    <row r="7065" spans="1:4" x14ac:dyDescent="0.25">
      <c r="A7065" s="947">
        <v>88304</v>
      </c>
      <c r="B7065" s="945" t="s">
        <v>22902</v>
      </c>
      <c r="C7065" s="947" t="s">
        <v>1877</v>
      </c>
      <c r="D7065" s="948">
        <v>43.45</v>
      </c>
    </row>
    <row r="7066" spans="1:4" x14ac:dyDescent="0.25">
      <c r="A7066" s="947">
        <v>101443</v>
      </c>
      <c r="B7066" s="945" t="s">
        <v>22902</v>
      </c>
      <c r="C7066" s="947" t="s">
        <v>1879</v>
      </c>
      <c r="D7066" s="948">
        <v>7742.43</v>
      </c>
    </row>
    <row r="7067" spans="1:4" x14ac:dyDescent="0.25">
      <c r="A7067" s="947">
        <v>88306</v>
      </c>
      <c r="B7067" s="945" t="s">
        <v>22903</v>
      </c>
      <c r="C7067" s="947" t="s">
        <v>1877</v>
      </c>
      <c r="D7067" s="948">
        <v>35.31</v>
      </c>
    </row>
    <row r="7068" spans="1:4" x14ac:dyDescent="0.25">
      <c r="A7068" s="947">
        <v>88307</v>
      </c>
      <c r="B7068" s="945" t="s">
        <v>22904</v>
      </c>
      <c r="C7068" s="947" t="s">
        <v>1877</v>
      </c>
      <c r="D7068" s="948">
        <v>41.53</v>
      </c>
    </row>
    <row r="7069" spans="1:4" x14ac:dyDescent="0.25">
      <c r="A7069" s="947">
        <v>88308</v>
      </c>
      <c r="B7069" s="945" t="s">
        <v>22905</v>
      </c>
      <c r="C7069" s="947" t="s">
        <v>1877</v>
      </c>
      <c r="D7069" s="948">
        <v>41.4</v>
      </c>
    </row>
    <row r="7070" spans="1:4" x14ac:dyDescent="0.25">
      <c r="A7070" s="947">
        <v>101444</v>
      </c>
      <c r="B7070" s="945" t="s">
        <v>22905</v>
      </c>
      <c r="C7070" s="947" t="s">
        <v>1879</v>
      </c>
      <c r="D7070" s="948">
        <v>7393.78</v>
      </c>
    </row>
    <row r="7071" spans="1:4" x14ac:dyDescent="0.25">
      <c r="A7071" s="947">
        <v>88309</v>
      </c>
      <c r="B7071" s="945" t="s">
        <v>22906</v>
      </c>
      <c r="C7071" s="947" t="s">
        <v>1877</v>
      </c>
      <c r="D7071" s="948">
        <v>39.25</v>
      </c>
    </row>
    <row r="7072" spans="1:4" x14ac:dyDescent="0.25">
      <c r="A7072" s="947">
        <v>101445</v>
      </c>
      <c r="B7072" s="945" t="s">
        <v>22906</v>
      </c>
      <c r="C7072" s="947" t="s">
        <v>1879</v>
      </c>
      <c r="D7072" s="948">
        <v>7006.02</v>
      </c>
    </row>
    <row r="7073" spans="1:4" x14ac:dyDescent="0.25">
      <c r="A7073" s="947">
        <v>88310</v>
      </c>
      <c r="B7073" s="945" t="s">
        <v>22907</v>
      </c>
      <c r="C7073" s="947" t="s">
        <v>1877</v>
      </c>
      <c r="D7073" s="948">
        <v>39.409999999999997</v>
      </c>
    </row>
    <row r="7074" spans="1:4" x14ac:dyDescent="0.25">
      <c r="A7074" s="947">
        <v>101446</v>
      </c>
      <c r="B7074" s="945" t="s">
        <v>22907</v>
      </c>
      <c r="C7074" s="947" t="s">
        <v>1879</v>
      </c>
      <c r="D7074" s="948">
        <v>7064.92</v>
      </c>
    </row>
    <row r="7075" spans="1:4" x14ac:dyDescent="0.25">
      <c r="A7075" s="947">
        <v>88311</v>
      </c>
      <c r="B7075" s="945" t="s">
        <v>22908</v>
      </c>
      <c r="C7075" s="947" t="s">
        <v>1877</v>
      </c>
      <c r="D7075" s="948">
        <v>37.24</v>
      </c>
    </row>
    <row r="7076" spans="1:4" x14ac:dyDescent="0.25">
      <c r="A7076" s="947">
        <v>101447</v>
      </c>
      <c r="B7076" s="945" t="s">
        <v>22908</v>
      </c>
      <c r="C7076" s="947" t="s">
        <v>1879</v>
      </c>
      <c r="D7076" s="948">
        <v>6689.06</v>
      </c>
    </row>
    <row r="7077" spans="1:4" x14ac:dyDescent="0.25">
      <c r="A7077" s="947">
        <v>88312</v>
      </c>
      <c r="B7077" s="945" t="s">
        <v>22909</v>
      </c>
      <c r="C7077" s="947" t="s">
        <v>1877</v>
      </c>
      <c r="D7077" s="948">
        <v>39.409999999999997</v>
      </c>
    </row>
    <row r="7078" spans="1:4" x14ac:dyDescent="0.25">
      <c r="A7078" s="947">
        <v>101448</v>
      </c>
      <c r="B7078" s="945" t="s">
        <v>22909</v>
      </c>
      <c r="C7078" s="947" t="s">
        <v>1879</v>
      </c>
      <c r="D7078" s="948">
        <v>7064.92</v>
      </c>
    </row>
    <row r="7079" spans="1:4" x14ac:dyDescent="0.25">
      <c r="A7079" s="947">
        <v>101449</v>
      </c>
      <c r="B7079" s="945" t="s">
        <v>24741</v>
      </c>
      <c r="C7079" s="947" t="s">
        <v>1879</v>
      </c>
      <c r="D7079" s="948">
        <v>5987.18</v>
      </c>
    </row>
    <row r="7080" spans="1:4" x14ac:dyDescent="0.25">
      <c r="A7080" s="947">
        <v>88313</v>
      </c>
      <c r="B7080" s="945" t="s">
        <v>22910</v>
      </c>
      <c r="C7080" s="947" t="s">
        <v>1877</v>
      </c>
      <c r="D7080" s="948">
        <v>33.520000000000003</v>
      </c>
    </row>
    <row r="7081" spans="1:4" x14ac:dyDescent="0.25">
      <c r="A7081" s="947">
        <v>88314</v>
      </c>
      <c r="B7081" s="945" t="s">
        <v>22911</v>
      </c>
      <c r="C7081" s="947" t="s">
        <v>1877</v>
      </c>
      <c r="D7081" s="948">
        <v>36.51</v>
      </c>
    </row>
    <row r="7082" spans="1:4" x14ac:dyDescent="0.25">
      <c r="A7082" s="947">
        <v>88315</v>
      </c>
      <c r="B7082" s="945" t="s">
        <v>22912</v>
      </c>
      <c r="C7082" s="947" t="s">
        <v>1877</v>
      </c>
      <c r="D7082" s="948">
        <v>38.979999999999997</v>
      </c>
    </row>
    <row r="7083" spans="1:4" x14ac:dyDescent="0.25">
      <c r="A7083" s="947">
        <v>101451</v>
      </c>
      <c r="B7083" s="945" t="s">
        <v>22912</v>
      </c>
      <c r="C7083" s="947" t="s">
        <v>1879</v>
      </c>
      <c r="D7083" s="948">
        <v>6969.38</v>
      </c>
    </row>
    <row r="7084" spans="1:4" x14ac:dyDescent="0.25">
      <c r="A7084" s="947">
        <v>88316</v>
      </c>
      <c r="B7084" s="945" t="s">
        <v>22913</v>
      </c>
      <c r="C7084" s="947" t="s">
        <v>1877</v>
      </c>
      <c r="D7084" s="948">
        <v>30.63</v>
      </c>
    </row>
    <row r="7085" spans="1:4" x14ac:dyDescent="0.25">
      <c r="A7085" s="947">
        <v>101452</v>
      </c>
      <c r="B7085" s="945" t="s">
        <v>24742</v>
      </c>
      <c r="C7085" s="947" t="s">
        <v>1879</v>
      </c>
      <c r="D7085" s="948">
        <v>5496.41</v>
      </c>
    </row>
    <row r="7086" spans="1:4" x14ac:dyDescent="0.25">
      <c r="A7086" s="947">
        <v>95967</v>
      </c>
      <c r="B7086" s="945" t="s">
        <v>22837</v>
      </c>
      <c r="C7086" s="947" t="s">
        <v>1877</v>
      </c>
      <c r="D7086" s="948">
        <v>198.43</v>
      </c>
    </row>
    <row r="7087" spans="1:4" x14ac:dyDescent="0.25">
      <c r="A7087" s="947">
        <v>88318</v>
      </c>
      <c r="B7087" s="945" t="s">
        <v>22915</v>
      </c>
      <c r="C7087" s="947" t="s">
        <v>1877</v>
      </c>
      <c r="D7087" s="948">
        <v>77.02</v>
      </c>
    </row>
    <row r="7088" spans="1:4" x14ac:dyDescent="0.25">
      <c r="A7088" s="947">
        <v>88317</v>
      </c>
      <c r="B7088" s="945" t="s">
        <v>22914</v>
      </c>
      <c r="C7088" s="947" t="s">
        <v>1877</v>
      </c>
      <c r="D7088" s="948">
        <v>45.71</v>
      </c>
    </row>
    <row r="7089" spans="1:4" x14ac:dyDescent="0.25">
      <c r="A7089" s="947">
        <v>101453</v>
      </c>
      <c r="B7089" s="945" t="s">
        <v>22914</v>
      </c>
      <c r="C7089" s="947" t="s">
        <v>1879</v>
      </c>
      <c r="D7089" s="948">
        <v>8162.21</v>
      </c>
    </row>
    <row r="7090" spans="1:4" x14ac:dyDescent="0.25">
      <c r="A7090" s="947">
        <v>101454</v>
      </c>
      <c r="B7090" s="945" t="s">
        <v>24743</v>
      </c>
      <c r="C7090" s="947" t="s">
        <v>1879</v>
      </c>
      <c r="D7090" s="948">
        <v>13651.61</v>
      </c>
    </row>
    <row r="7091" spans="1:4" x14ac:dyDescent="0.25">
      <c r="A7091" s="947">
        <v>100533</v>
      </c>
      <c r="B7091" s="945" t="s">
        <v>23686</v>
      </c>
      <c r="C7091" s="947" t="s">
        <v>1877</v>
      </c>
      <c r="D7091" s="948">
        <v>23.29</v>
      </c>
    </row>
    <row r="7092" spans="1:4" x14ac:dyDescent="0.25">
      <c r="A7092" s="947">
        <v>100534</v>
      </c>
      <c r="B7092" s="945" t="s">
        <v>23686</v>
      </c>
      <c r="C7092" s="947" t="s">
        <v>1879</v>
      </c>
      <c r="D7092" s="948">
        <v>4127.1499999999996</v>
      </c>
    </row>
    <row r="7093" spans="1:4" x14ac:dyDescent="0.25">
      <c r="A7093" s="947">
        <v>88323</v>
      </c>
      <c r="B7093" s="945" t="s">
        <v>22918</v>
      </c>
      <c r="C7093" s="947" t="s">
        <v>1877</v>
      </c>
      <c r="D7093" s="948">
        <v>38.76</v>
      </c>
    </row>
    <row r="7094" spans="1:4" x14ac:dyDescent="0.25">
      <c r="A7094" s="947">
        <v>101458</v>
      </c>
      <c r="B7094" s="945" t="s">
        <v>24746</v>
      </c>
      <c r="C7094" s="947" t="s">
        <v>1879</v>
      </c>
      <c r="D7094" s="948">
        <v>6930.34</v>
      </c>
    </row>
    <row r="7095" spans="1:4" x14ac:dyDescent="0.25">
      <c r="A7095" s="947">
        <v>90781</v>
      </c>
      <c r="B7095" s="945" t="s">
        <v>22936</v>
      </c>
      <c r="C7095" s="947" t="s">
        <v>1877</v>
      </c>
      <c r="D7095" s="948">
        <v>28.62</v>
      </c>
    </row>
    <row r="7096" spans="1:4" x14ac:dyDescent="0.25">
      <c r="A7096" s="947">
        <v>94296</v>
      </c>
      <c r="B7096" s="945" t="s">
        <v>22936</v>
      </c>
      <c r="C7096" s="947" t="s">
        <v>1879</v>
      </c>
      <c r="D7096" s="948">
        <v>5054.47</v>
      </c>
    </row>
    <row r="7097" spans="1:4" x14ac:dyDescent="0.25">
      <c r="A7097" s="947">
        <v>88324</v>
      </c>
      <c r="B7097" s="945" t="s">
        <v>22919</v>
      </c>
      <c r="C7097" s="947" t="s">
        <v>1877</v>
      </c>
      <c r="D7097" s="948">
        <v>42.65</v>
      </c>
    </row>
    <row r="7098" spans="1:4" x14ac:dyDescent="0.25">
      <c r="A7098" s="947">
        <v>88321</v>
      </c>
      <c r="B7098" s="945" t="s">
        <v>22916</v>
      </c>
      <c r="C7098" s="947" t="s">
        <v>1877</v>
      </c>
      <c r="D7098" s="948">
        <v>48.31</v>
      </c>
    </row>
    <row r="7099" spans="1:4" x14ac:dyDescent="0.25">
      <c r="A7099" s="947">
        <v>101456</v>
      </c>
      <c r="B7099" s="945" t="s">
        <v>24744</v>
      </c>
      <c r="C7099" s="947" t="s">
        <v>1879</v>
      </c>
      <c r="D7099" s="948">
        <v>8513.36</v>
      </c>
    </row>
    <row r="7100" spans="1:4" x14ac:dyDescent="0.25">
      <c r="A7100" s="947">
        <v>88322</v>
      </c>
      <c r="B7100" s="945" t="s">
        <v>22917</v>
      </c>
      <c r="C7100" s="947" t="s">
        <v>1877</v>
      </c>
      <c r="D7100" s="948">
        <v>32.31</v>
      </c>
    </row>
    <row r="7101" spans="1:4" x14ac:dyDescent="0.25">
      <c r="A7101" s="947">
        <v>100309</v>
      </c>
      <c r="B7101" s="945" t="s">
        <v>23474</v>
      </c>
      <c r="C7101" s="947" t="s">
        <v>1877</v>
      </c>
      <c r="D7101" s="948">
        <v>47.93</v>
      </c>
    </row>
    <row r="7102" spans="1:4" x14ac:dyDescent="0.25">
      <c r="A7102" s="947">
        <v>100321</v>
      </c>
      <c r="B7102" s="945" t="s">
        <v>23474</v>
      </c>
      <c r="C7102" s="947" t="s">
        <v>1879</v>
      </c>
      <c r="D7102" s="948">
        <v>8426.33</v>
      </c>
    </row>
    <row r="7103" spans="1:4" x14ac:dyDescent="0.25">
      <c r="A7103" s="947">
        <v>101457</v>
      </c>
      <c r="B7103" s="945" t="s">
        <v>24745</v>
      </c>
      <c r="C7103" s="947" t="s">
        <v>1879</v>
      </c>
      <c r="D7103" s="948">
        <v>6911.01</v>
      </c>
    </row>
    <row r="7104" spans="1:4" x14ac:dyDescent="0.25">
      <c r="A7104" s="947">
        <v>88325</v>
      </c>
      <c r="B7104" s="945" t="s">
        <v>22920</v>
      </c>
      <c r="C7104" s="947" t="s">
        <v>1877</v>
      </c>
      <c r="D7104" s="948">
        <v>35.130000000000003</v>
      </c>
    </row>
    <row r="7105" spans="1:4" x14ac:dyDescent="0.25">
      <c r="A7105" s="947">
        <v>101459</v>
      </c>
      <c r="B7105" s="945" t="s">
        <v>22920</v>
      </c>
      <c r="C7105" s="947" t="s">
        <v>1879</v>
      </c>
      <c r="D7105" s="948">
        <v>6294.34</v>
      </c>
    </row>
    <row r="7106" spans="1:4" x14ac:dyDescent="0.25">
      <c r="A7106" s="947">
        <v>100289</v>
      </c>
      <c r="B7106" s="945" t="s">
        <v>23463</v>
      </c>
      <c r="C7106" s="947" t="s">
        <v>1877</v>
      </c>
      <c r="D7106" s="948">
        <v>32.72</v>
      </c>
    </row>
    <row r="7107" spans="1:4" x14ac:dyDescent="0.25">
      <c r="A7107" s="947">
        <v>101460</v>
      </c>
      <c r="B7107" s="945" t="s">
        <v>23463</v>
      </c>
      <c r="C7107" s="947" t="s">
        <v>1879</v>
      </c>
      <c r="D7107" s="948">
        <v>5880.2</v>
      </c>
    </row>
    <row r="7108" spans="1:4" x14ac:dyDescent="0.25">
      <c r="A7108" s="947">
        <v>105011</v>
      </c>
      <c r="B7108" s="945" t="s">
        <v>41016</v>
      </c>
      <c r="C7108" s="947" t="s">
        <v>4</v>
      </c>
      <c r="D7108" s="948">
        <v>0.7</v>
      </c>
    </row>
    <row r="7109" spans="1:4" x14ac:dyDescent="0.25">
      <c r="A7109" s="947">
        <v>99061</v>
      </c>
      <c r="B7109" s="945" t="s">
        <v>41012</v>
      </c>
      <c r="C7109" s="947" t="s">
        <v>5</v>
      </c>
      <c r="D7109" s="948">
        <v>152.33000000000001</v>
      </c>
    </row>
    <row r="7110" spans="1:4" x14ac:dyDescent="0.25">
      <c r="A7110" s="947">
        <v>99060</v>
      </c>
      <c r="B7110" s="945" t="s">
        <v>41011</v>
      </c>
      <c r="C7110" s="947" t="s">
        <v>5</v>
      </c>
      <c r="D7110" s="948">
        <v>246</v>
      </c>
    </row>
    <row r="7111" spans="1:4" x14ac:dyDescent="0.25">
      <c r="A7111" s="947">
        <v>105008</v>
      </c>
      <c r="B7111" s="945" t="s">
        <v>51301</v>
      </c>
      <c r="C7111" s="947" t="s">
        <v>5</v>
      </c>
      <c r="D7111" s="948">
        <v>0</v>
      </c>
    </row>
    <row r="7112" spans="1:4" x14ac:dyDescent="0.25">
      <c r="A7112" s="947">
        <v>105009</v>
      </c>
      <c r="B7112" s="945" t="s">
        <v>52771</v>
      </c>
      <c r="C7112" s="947" t="s">
        <v>4</v>
      </c>
      <c r="D7112" s="948">
        <v>100.74</v>
      </c>
    </row>
    <row r="7113" spans="1:4" x14ac:dyDescent="0.25">
      <c r="A7113" s="947">
        <v>99059</v>
      </c>
      <c r="B7113" s="945" t="s">
        <v>52772</v>
      </c>
      <c r="C7113" s="947" t="s">
        <v>4</v>
      </c>
      <c r="D7113" s="948">
        <v>81.849999999999994</v>
      </c>
    </row>
    <row r="7114" spans="1:4" x14ac:dyDescent="0.25">
      <c r="A7114" s="947">
        <v>105137</v>
      </c>
      <c r="B7114" s="945" t="s">
        <v>51302</v>
      </c>
      <c r="C7114" s="947" t="s">
        <v>4</v>
      </c>
      <c r="D7114" s="948">
        <v>0</v>
      </c>
    </row>
    <row r="7115" spans="1:4" x14ac:dyDescent="0.25">
      <c r="A7115" s="947">
        <v>105136</v>
      </c>
      <c r="B7115" s="945" t="s">
        <v>51303</v>
      </c>
      <c r="C7115" s="947" t="s">
        <v>5</v>
      </c>
      <c r="D7115" s="948">
        <v>0</v>
      </c>
    </row>
    <row r="7116" spans="1:4" x14ac:dyDescent="0.25">
      <c r="A7116" s="947">
        <v>105007</v>
      </c>
      <c r="B7116" s="945" t="s">
        <v>41015</v>
      </c>
      <c r="C7116" s="947" t="s">
        <v>5</v>
      </c>
      <c r="D7116" s="948">
        <v>52.05</v>
      </c>
    </row>
    <row r="7117" spans="1:4" x14ac:dyDescent="0.25">
      <c r="A7117" s="947">
        <v>99063</v>
      </c>
      <c r="B7117" s="945" t="s">
        <v>41014</v>
      </c>
      <c r="C7117" s="947" t="s">
        <v>4</v>
      </c>
      <c r="D7117" s="948">
        <v>12.25</v>
      </c>
    </row>
    <row r="7118" spans="1:4" x14ac:dyDescent="0.25">
      <c r="A7118" s="947">
        <v>105010</v>
      </c>
      <c r="B7118" s="945" t="s">
        <v>51304</v>
      </c>
      <c r="C7118" s="947" t="s">
        <v>5</v>
      </c>
      <c r="D7118" s="948">
        <v>0</v>
      </c>
    </row>
    <row r="7119" spans="1:4" x14ac:dyDescent="0.25">
      <c r="A7119" s="947">
        <v>99062</v>
      </c>
      <c r="B7119" s="945" t="s">
        <v>41013</v>
      </c>
      <c r="C7119" s="947" t="s">
        <v>5</v>
      </c>
      <c r="D7119" s="948">
        <v>2.82</v>
      </c>
    </row>
    <row r="7120" spans="1:4" x14ac:dyDescent="0.25">
      <c r="A7120" s="947">
        <v>100857</v>
      </c>
      <c r="B7120" s="945" t="s">
        <v>40824</v>
      </c>
      <c r="C7120" s="947" t="s">
        <v>5</v>
      </c>
      <c r="D7120" s="948">
        <v>539.1</v>
      </c>
    </row>
    <row r="7121" spans="1:4" x14ac:dyDescent="0.25">
      <c r="A7121" s="947">
        <v>86905</v>
      </c>
      <c r="B7121" s="945" t="s">
        <v>24294</v>
      </c>
      <c r="C7121" s="947" t="s">
        <v>5</v>
      </c>
      <c r="D7121" s="948">
        <v>418</v>
      </c>
    </row>
    <row r="7122" spans="1:4" x14ac:dyDescent="0.25">
      <c r="A7122" s="947">
        <v>86908</v>
      </c>
      <c r="B7122" s="945" t="s">
        <v>24295</v>
      </c>
      <c r="C7122" s="947" t="s">
        <v>5</v>
      </c>
      <c r="D7122" s="948">
        <v>495.95</v>
      </c>
    </row>
    <row r="7123" spans="1:4" x14ac:dyDescent="0.25">
      <c r="A7123" s="947">
        <v>100849</v>
      </c>
      <c r="B7123" s="945" t="s">
        <v>24333</v>
      </c>
      <c r="C7123" s="947" t="s">
        <v>5</v>
      </c>
      <c r="D7123" s="948">
        <v>45.2</v>
      </c>
    </row>
    <row r="7124" spans="1:4" x14ac:dyDescent="0.25">
      <c r="A7124" s="947">
        <v>100851</v>
      </c>
      <c r="B7124" s="945" t="s">
        <v>24334</v>
      </c>
      <c r="C7124" s="947" t="s">
        <v>5</v>
      </c>
      <c r="D7124" s="948">
        <v>88.06</v>
      </c>
    </row>
    <row r="7125" spans="1:4" x14ac:dyDescent="0.25">
      <c r="A7125" s="947">
        <v>100850</v>
      </c>
      <c r="B7125" s="945" t="s">
        <v>51305</v>
      </c>
      <c r="C7125" s="947" t="s">
        <v>5</v>
      </c>
      <c r="D7125" s="948">
        <v>0</v>
      </c>
    </row>
    <row r="7126" spans="1:4" x14ac:dyDescent="0.25">
      <c r="A7126" s="947">
        <v>86895</v>
      </c>
      <c r="B7126" s="945" t="s">
        <v>24287</v>
      </c>
      <c r="C7126" s="947" t="s">
        <v>5</v>
      </c>
      <c r="D7126" s="948">
        <v>470.28</v>
      </c>
    </row>
    <row r="7127" spans="1:4" x14ac:dyDescent="0.25">
      <c r="A7127" s="947">
        <v>86889</v>
      </c>
      <c r="B7127" s="945" t="s">
        <v>24284</v>
      </c>
      <c r="C7127" s="947" t="s">
        <v>5</v>
      </c>
      <c r="D7127" s="948">
        <v>1006.14</v>
      </c>
    </row>
    <row r="7128" spans="1:4" x14ac:dyDescent="0.25">
      <c r="A7128" s="947">
        <v>86899</v>
      </c>
      <c r="B7128" s="945" t="s">
        <v>24288</v>
      </c>
      <c r="C7128" s="947" t="s">
        <v>5</v>
      </c>
      <c r="D7128" s="948">
        <v>374.65</v>
      </c>
    </row>
    <row r="7129" spans="1:4" x14ac:dyDescent="0.25">
      <c r="A7129" s="947">
        <v>86893</v>
      </c>
      <c r="B7129" s="945" t="s">
        <v>24285</v>
      </c>
      <c r="C7129" s="947" t="s">
        <v>5</v>
      </c>
      <c r="D7129" s="948">
        <v>751.2</v>
      </c>
    </row>
    <row r="7130" spans="1:4" x14ac:dyDescent="0.25">
      <c r="A7130" s="947">
        <v>86934</v>
      </c>
      <c r="B7130" s="945" t="s">
        <v>24311</v>
      </c>
      <c r="C7130" s="947" t="s">
        <v>5</v>
      </c>
      <c r="D7130" s="948">
        <v>562.75</v>
      </c>
    </row>
    <row r="7131" spans="1:4" x14ac:dyDescent="0.25">
      <c r="A7131" s="947">
        <v>86933</v>
      </c>
      <c r="B7131" s="945" t="s">
        <v>24310</v>
      </c>
      <c r="C7131" s="947" t="s">
        <v>5</v>
      </c>
      <c r="D7131" s="948">
        <v>577.58000000000004</v>
      </c>
    </row>
    <row r="7132" spans="1:4" x14ac:dyDescent="0.25">
      <c r="A7132" s="947">
        <v>86894</v>
      </c>
      <c r="B7132" s="945" t="s">
        <v>24286</v>
      </c>
      <c r="C7132" s="947" t="s">
        <v>5</v>
      </c>
      <c r="D7132" s="948">
        <v>416.23</v>
      </c>
    </row>
    <row r="7133" spans="1:4" x14ac:dyDescent="0.25">
      <c r="A7133" s="947">
        <v>93441</v>
      </c>
      <c r="B7133" s="945" t="s">
        <v>52773</v>
      </c>
      <c r="C7133" s="947" t="s">
        <v>5</v>
      </c>
      <c r="D7133" s="948">
        <v>1429.88</v>
      </c>
    </row>
    <row r="7134" spans="1:4" x14ac:dyDescent="0.25">
      <c r="A7134" s="947">
        <v>93396</v>
      </c>
      <c r="B7134" s="945" t="s">
        <v>24322</v>
      </c>
      <c r="C7134" s="947" t="s">
        <v>5</v>
      </c>
      <c r="D7134" s="948">
        <v>818.91</v>
      </c>
    </row>
    <row r="7135" spans="1:4" x14ac:dyDescent="0.25">
      <c r="A7135" s="947">
        <v>93442</v>
      </c>
      <c r="B7135" s="945" t="s">
        <v>52774</v>
      </c>
      <c r="C7135" s="947" t="s">
        <v>5</v>
      </c>
      <c r="D7135" s="948">
        <v>1403.17</v>
      </c>
    </row>
    <row r="7136" spans="1:4" x14ac:dyDescent="0.25">
      <c r="A7136" s="947">
        <v>86947</v>
      </c>
      <c r="B7136" s="945" t="s">
        <v>24321</v>
      </c>
      <c r="C7136" s="947" t="s">
        <v>5</v>
      </c>
      <c r="D7136" s="948">
        <v>1342.2</v>
      </c>
    </row>
    <row r="7137" spans="1:4" x14ac:dyDescent="0.25">
      <c r="A7137" s="947">
        <v>100875</v>
      </c>
      <c r="B7137" s="945" t="s">
        <v>24351</v>
      </c>
      <c r="C7137" s="947" t="s">
        <v>5</v>
      </c>
      <c r="D7137" s="948">
        <v>780.59</v>
      </c>
    </row>
    <row r="7138" spans="1:4" x14ac:dyDescent="0.25">
      <c r="A7138" s="947">
        <v>100863</v>
      </c>
      <c r="B7138" s="945" t="s">
        <v>24339</v>
      </c>
      <c r="C7138" s="947" t="s">
        <v>5</v>
      </c>
      <c r="D7138" s="948">
        <v>506.01</v>
      </c>
    </row>
    <row r="7139" spans="1:4" x14ac:dyDescent="0.25">
      <c r="A7139" s="947">
        <v>100864</v>
      </c>
      <c r="B7139" s="945" t="s">
        <v>24340</v>
      </c>
      <c r="C7139" s="947" t="s">
        <v>5</v>
      </c>
      <c r="D7139" s="948">
        <v>541.69000000000005</v>
      </c>
    </row>
    <row r="7140" spans="1:4" x14ac:dyDescent="0.25">
      <c r="A7140" s="947">
        <v>100865</v>
      </c>
      <c r="B7140" s="945" t="s">
        <v>24341</v>
      </c>
      <c r="C7140" s="947" t="s">
        <v>5</v>
      </c>
      <c r="D7140" s="948">
        <v>417.57</v>
      </c>
    </row>
    <row r="7141" spans="1:4" x14ac:dyDescent="0.25">
      <c r="A7141" s="947">
        <v>100866</v>
      </c>
      <c r="B7141" s="945" t="s">
        <v>24342</v>
      </c>
      <c r="C7141" s="947" t="s">
        <v>5</v>
      </c>
      <c r="D7141" s="948">
        <v>282.61</v>
      </c>
    </row>
    <row r="7142" spans="1:4" x14ac:dyDescent="0.25">
      <c r="A7142" s="947">
        <v>100867</v>
      </c>
      <c r="B7142" s="945" t="s">
        <v>24343</v>
      </c>
      <c r="C7142" s="947" t="s">
        <v>5</v>
      </c>
      <c r="D7142" s="948">
        <v>294.38</v>
      </c>
    </row>
    <row r="7143" spans="1:4" x14ac:dyDescent="0.25">
      <c r="A7143" s="947">
        <v>100868</v>
      </c>
      <c r="B7143" s="945" t="s">
        <v>24344</v>
      </c>
      <c r="C7143" s="947" t="s">
        <v>5</v>
      </c>
      <c r="D7143" s="948">
        <v>302.20999999999998</v>
      </c>
    </row>
    <row r="7144" spans="1:4" x14ac:dyDescent="0.25">
      <c r="A7144" s="947">
        <v>100869</v>
      </c>
      <c r="B7144" s="945" t="s">
        <v>24345</v>
      </c>
      <c r="C7144" s="947" t="s">
        <v>5</v>
      </c>
      <c r="D7144" s="948">
        <v>308.20999999999998</v>
      </c>
    </row>
    <row r="7145" spans="1:4" x14ac:dyDescent="0.25">
      <c r="A7145" s="947">
        <v>100870</v>
      </c>
      <c r="B7145" s="945" t="s">
        <v>24346</v>
      </c>
      <c r="C7145" s="947" t="s">
        <v>5</v>
      </c>
      <c r="D7145" s="948">
        <v>345.44</v>
      </c>
    </row>
    <row r="7146" spans="1:4" x14ac:dyDescent="0.25">
      <c r="A7146" s="947">
        <v>100871</v>
      </c>
      <c r="B7146" s="945" t="s">
        <v>24347</v>
      </c>
      <c r="C7146" s="947" t="s">
        <v>5</v>
      </c>
      <c r="D7146" s="948">
        <v>370.26</v>
      </c>
    </row>
    <row r="7147" spans="1:4" x14ac:dyDescent="0.25">
      <c r="A7147" s="947">
        <v>100872</v>
      </c>
      <c r="B7147" s="945" t="s">
        <v>24348</v>
      </c>
      <c r="C7147" s="947" t="s">
        <v>5</v>
      </c>
      <c r="D7147" s="948">
        <v>386.11</v>
      </c>
    </row>
    <row r="7148" spans="1:4" x14ac:dyDescent="0.25">
      <c r="A7148" s="947">
        <v>100873</v>
      </c>
      <c r="B7148" s="945" t="s">
        <v>24349</v>
      </c>
      <c r="C7148" s="947" t="s">
        <v>5</v>
      </c>
      <c r="D7148" s="948">
        <v>396.01</v>
      </c>
    </row>
    <row r="7149" spans="1:4" x14ac:dyDescent="0.25">
      <c r="A7149" s="947">
        <v>100860</v>
      </c>
      <c r="B7149" s="945" t="s">
        <v>40827</v>
      </c>
      <c r="C7149" s="947" t="s">
        <v>5</v>
      </c>
      <c r="D7149" s="948">
        <v>112.56</v>
      </c>
    </row>
    <row r="7150" spans="1:4" x14ac:dyDescent="0.25">
      <c r="A7150" s="947">
        <v>86936</v>
      </c>
      <c r="B7150" s="945" t="s">
        <v>24313</v>
      </c>
      <c r="C7150" s="947" t="s">
        <v>5</v>
      </c>
      <c r="D7150" s="948">
        <v>502.08</v>
      </c>
    </row>
    <row r="7151" spans="1:4" x14ac:dyDescent="0.25">
      <c r="A7151" s="947">
        <v>86935</v>
      </c>
      <c r="B7151" s="945" t="s">
        <v>24312</v>
      </c>
      <c r="C7151" s="947" t="s">
        <v>5</v>
      </c>
      <c r="D7151" s="948">
        <v>317.66000000000003</v>
      </c>
    </row>
    <row r="7152" spans="1:4" x14ac:dyDescent="0.25">
      <c r="A7152" s="947">
        <v>86901</v>
      </c>
      <c r="B7152" s="945" t="s">
        <v>24290</v>
      </c>
      <c r="C7152" s="947" t="s">
        <v>5</v>
      </c>
      <c r="D7152" s="948">
        <v>170.53</v>
      </c>
    </row>
    <row r="7153" spans="1:4" x14ac:dyDescent="0.25">
      <c r="A7153" s="947">
        <v>86938</v>
      </c>
      <c r="B7153" s="945" t="s">
        <v>24315</v>
      </c>
      <c r="C7153" s="947" t="s">
        <v>5</v>
      </c>
      <c r="D7153" s="948">
        <v>440.23</v>
      </c>
    </row>
    <row r="7154" spans="1:4" x14ac:dyDescent="0.25">
      <c r="A7154" s="947">
        <v>86937</v>
      </c>
      <c r="B7154" s="945" t="s">
        <v>24314</v>
      </c>
      <c r="C7154" s="947" t="s">
        <v>5</v>
      </c>
      <c r="D7154" s="948">
        <v>255.81</v>
      </c>
    </row>
    <row r="7155" spans="1:4" x14ac:dyDescent="0.25">
      <c r="A7155" s="947">
        <v>86900</v>
      </c>
      <c r="B7155" s="945" t="s">
        <v>24289</v>
      </c>
      <c r="C7155" s="947" t="s">
        <v>5</v>
      </c>
      <c r="D7155" s="948">
        <v>227.29</v>
      </c>
    </row>
    <row r="7156" spans="1:4" x14ac:dyDescent="0.25">
      <c r="A7156" s="947">
        <v>100852</v>
      </c>
      <c r="B7156" s="945" t="s">
        <v>24335</v>
      </c>
      <c r="C7156" s="947" t="s">
        <v>5</v>
      </c>
      <c r="D7156" s="948">
        <v>248.62</v>
      </c>
    </row>
    <row r="7157" spans="1:4" x14ac:dyDescent="0.25">
      <c r="A7157" s="947">
        <v>86886</v>
      </c>
      <c r="B7157" s="945" t="s">
        <v>24281</v>
      </c>
      <c r="C7157" s="947" t="s">
        <v>5</v>
      </c>
      <c r="D7157" s="948">
        <v>50.56</v>
      </c>
    </row>
    <row r="7158" spans="1:4" x14ac:dyDescent="0.25">
      <c r="A7158" s="947">
        <v>86887</v>
      </c>
      <c r="B7158" s="945" t="s">
        <v>24282</v>
      </c>
      <c r="C7158" s="947" t="s">
        <v>5</v>
      </c>
      <c r="D7158" s="948">
        <v>54.66</v>
      </c>
    </row>
    <row r="7159" spans="1:4" x14ac:dyDescent="0.25">
      <c r="A7159" s="947">
        <v>86884</v>
      </c>
      <c r="B7159" s="945" t="s">
        <v>40813</v>
      </c>
      <c r="C7159" s="947" t="s">
        <v>5</v>
      </c>
      <c r="D7159" s="948">
        <v>15.36</v>
      </c>
    </row>
    <row r="7160" spans="1:4" x14ac:dyDescent="0.25">
      <c r="A7160" s="947">
        <v>86885</v>
      </c>
      <c r="B7160" s="945" t="s">
        <v>40814</v>
      </c>
      <c r="C7160" s="947" t="s">
        <v>5</v>
      </c>
      <c r="D7160" s="948">
        <v>17.48</v>
      </c>
    </row>
    <row r="7161" spans="1:4" x14ac:dyDescent="0.25">
      <c r="A7161" s="947">
        <v>95546</v>
      </c>
      <c r="B7161" s="945" t="s">
        <v>24330</v>
      </c>
      <c r="C7161" s="947" t="s">
        <v>5</v>
      </c>
      <c r="D7161" s="948">
        <v>220.84</v>
      </c>
    </row>
    <row r="7162" spans="1:4" x14ac:dyDescent="0.25">
      <c r="A7162" s="947">
        <v>86902</v>
      </c>
      <c r="B7162" s="945" t="s">
        <v>24291</v>
      </c>
      <c r="C7162" s="947" t="s">
        <v>5</v>
      </c>
      <c r="D7162" s="948">
        <v>379.82</v>
      </c>
    </row>
    <row r="7163" spans="1:4" x14ac:dyDescent="0.25">
      <c r="A7163" s="947">
        <v>86939</v>
      </c>
      <c r="B7163" s="945" t="s">
        <v>24316</v>
      </c>
      <c r="C7163" s="947" t="s">
        <v>5</v>
      </c>
      <c r="D7163" s="948">
        <v>503.95</v>
      </c>
    </row>
    <row r="7164" spans="1:4" x14ac:dyDescent="0.25">
      <c r="A7164" s="947">
        <v>86903</v>
      </c>
      <c r="B7164" s="945" t="s">
        <v>24292</v>
      </c>
      <c r="C7164" s="947" t="s">
        <v>5</v>
      </c>
      <c r="D7164" s="948">
        <v>432.36</v>
      </c>
    </row>
    <row r="7165" spans="1:4" x14ac:dyDescent="0.25">
      <c r="A7165" s="947">
        <v>86940</v>
      </c>
      <c r="B7165" s="945" t="s">
        <v>24317</v>
      </c>
      <c r="C7165" s="947" t="s">
        <v>5</v>
      </c>
      <c r="D7165" s="948">
        <v>1229.3800000000001</v>
      </c>
    </row>
    <row r="7166" spans="1:4" x14ac:dyDescent="0.25">
      <c r="A7166" s="947">
        <v>86941</v>
      </c>
      <c r="B7166" s="945" t="s">
        <v>24318</v>
      </c>
      <c r="C7166" s="947" t="s">
        <v>5</v>
      </c>
      <c r="D7166" s="948">
        <v>903.78</v>
      </c>
    </row>
    <row r="7167" spans="1:4" x14ac:dyDescent="0.25">
      <c r="A7167" s="947">
        <v>86904</v>
      </c>
      <c r="B7167" s="945" t="s">
        <v>24293</v>
      </c>
      <c r="C7167" s="947" t="s">
        <v>5</v>
      </c>
      <c r="D7167" s="948">
        <v>177.45</v>
      </c>
    </row>
    <row r="7168" spans="1:4" x14ac:dyDescent="0.25">
      <c r="A7168" s="947">
        <v>86943</v>
      </c>
      <c r="B7168" s="945" t="s">
        <v>24320</v>
      </c>
      <c r="C7168" s="947" t="s">
        <v>5</v>
      </c>
      <c r="D7168" s="948">
        <v>301.58</v>
      </c>
    </row>
    <row r="7169" spans="1:4" x14ac:dyDescent="0.25">
      <c r="A7169" s="947">
        <v>86942</v>
      </c>
      <c r="B7169" s="945" t="s">
        <v>24319</v>
      </c>
      <c r="C7169" s="947" t="s">
        <v>5</v>
      </c>
      <c r="D7169" s="948">
        <v>316.41000000000003</v>
      </c>
    </row>
    <row r="7170" spans="1:4" x14ac:dyDescent="0.25">
      <c r="A7170" s="947">
        <v>100856</v>
      </c>
      <c r="B7170" s="945" t="s">
        <v>40823</v>
      </c>
      <c r="C7170" s="947" t="s">
        <v>5</v>
      </c>
      <c r="D7170" s="948">
        <v>39.96</v>
      </c>
    </row>
    <row r="7171" spans="1:4" x14ac:dyDescent="0.25">
      <c r="A7171" s="947">
        <v>100858</v>
      </c>
      <c r="B7171" s="945" t="s">
        <v>40825</v>
      </c>
      <c r="C7171" s="947" t="s">
        <v>5</v>
      </c>
      <c r="D7171" s="948">
        <v>730.08</v>
      </c>
    </row>
    <row r="7172" spans="1:4" x14ac:dyDescent="0.25">
      <c r="A7172" s="947">
        <v>100859</v>
      </c>
      <c r="B7172" s="945" t="s">
        <v>40826</v>
      </c>
      <c r="C7172" s="947" t="s">
        <v>5</v>
      </c>
      <c r="D7172" s="948">
        <v>1201.4100000000001</v>
      </c>
    </row>
    <row r="7173" spans="1:4" x14ac:dyDescent="0.25">
      <c r="A7173" s="947">
        <v>95544</v>
      </c>
      <c r="B7173" s="945" t="s">
        <v>24328</v>
      </c>
      <c r="C7173" s="947" t="s">
        <v>5</v>
      </c>
      <c r="D7173" s="948">
        <v>66.13</v>
      </c>
    </row>
    <row r="7174" spans="1:4" x14ac:dyDescent="0.25">
      <c r="A7174" s="947">
        <v>95543</v>
      </c>
      <c r="B7174" s="945" t="s">
        <v>24327</v>
      </c>
      <c r="C7174" s="947" t="s">
        <v>5</v>
      </c>
      <c r="D7174" s="948">
        <v>90.69</v>
      </c>
    </row>
    <row r="7175" spans="1:4" x14ac:dyDescent="0.25">
      <c r="A7175" s="947">
        <v>95542</v>
      </c>
      <c r="B7175" s="945" t="s">
        <v>24326</v>
      </c>
      <c r="C7175" s="947" t="s">
        <v>5</v>
      </c>
      <c r="D7175" s="948">
        <v>54.02</v>
      </c>
    </row>
    <row r="7176" spans="1:4" x14ac:dyDescent="0.25">
      <c r="A7176" s="947">
        <v>100874</v>
      </c>
      <c r="B7176" s="945" t="s">
        <v>24350</v>
      </c>
      <c r="C7176" s="947" t="s">
        <v>5</v>
      </c>
      <c r="D7176" s="948">
        <v>282.61</v>
      </c>
    </row>
    <row r="7177" spans="1:4" x14ac:dyDescent="0.25">
      <c r="A7177" s="947">
        <v>95545</v>
      </c>
      <c r="B7177" s="945" t="s">
        <v>24329</v>
      </c>
      <c r="C7177" s="947" t="s">
        <v>5</v>
      </c>
      <c r="D7177" s="948">
        <v>64.84</v>
      </c>
    </row>
    <row r="7178" spans="1:4" x14ac:dyDescent="0.25">
      <c r="A7178" s="947">
        <v>95547</v>
      </c>
      <c r="B7178" s="945" t="s">
        <v>24331</v>
      </c>
      <c r="C7178" s="947" t="s">
        <v>5</v>
      </c>
      <c r="D7178" s="948">
        <v>61.75</v>
      </c>
    </row>
    <row r="7179" spans="1:4" x14ac:dyDescent="0.25">
      <c r="A7179" s="947">
        <v>86883</v>
      </c>
      <c r="B7179" s="945" t="s">
        <v>24280</v>
      </c>
      <c r="C7179" s="947" t="s">
        <v>5</v>
      </c>
      <c r="D7179" s="948">
        <v>17.52</v>
      </c>
    </row>
    <row r="7180" spans="1:4" x14ac:dyDescent="0.25">
      <c r="A7180" s="947">
        <v>86881</v>
      </c>
      <c r="B7180" s="945" t="s">
        <v>40812</v>
      </c>
      <c r="C7180" s="947" t="s">
        <v>5</v>
      </c>
      <c r="D7180" s="948">
        <v>201.94</v>
      </c>
    </row>
    <row r="7181" spans="1:4" x14ac:dyDescent="0.25">
      <c r="A7181" s="947">
        <v>86882</v>
      </c>
      <c r="B7181" s="945" t="s">
        <v>52775</v>
      </c>
      <c r="C7181" s="947" t="s">
        <v>5</v>
      </c>
      <c r="D7181" s="948">
        <v>32.35</v>
      </c>
    </row>
    <row r="7182" spans="1:4" x14ac:dyDescent="0.25">
      <c r="A7182" s="947">
        <v>100862</v>
      </c>
      <c r="B7182" s="945" t="s">
        <v>24338</v>
      </c>
      <c r="C7182" s="947" t="s">
        <v>5</v>
      </c>
      <c r="D7182" s="948">
        <v>45.28</v>
      </c>
    </row>
    <row r="7183" spans="1:4" x14ac:dyDescent="0.25">
      <c r="A7183" s="947">
        <v>100861</v>
      </c>
      <c r="B7183" s="945" t="s">
        <v>24337</v>
      </c>
      <c r="C7183" s="947" t="s">
        <v>5</v>
      </c>
      <c r="D7183" s="948">
        <v>41.87</v>
      </c>
    </row>
    <row r="7184" spans="1:4" x14ac:dyDescent="0.25">
      <c r="A7184" s="947">
        <v>86872</v>
      </c>
      <c r="B7184" s="945" t="s">
        <v>24276</v>
      </c>
      <c r="C7184" s="947" t="s">
        <v>5</v>
      </c>
      <c r="D7184" s="948">
        <v>862.45</v>
      </c>
    </row>
    <row r="7185" spans="1:4" x14ac:dyDescent="0.25">
      <c r="A7185" s="947">
        <v>86919</v>
      </c>
      <c r="B7185" s="945" t="s">
        <v>24296</v>
      </c>
      <c r="C7185" s="947" t="s">
        <v>5</v>
      </c>
      <c r="D7185" s="948">
        <v>1049.8900000000001</v>
      </c>
    </row>
    <row r="7186" spans="1:4" x14ac:dyDescent="0.25">
      <c r="A7186" s="947">
        <v>86920</v>
      </c>
      <c r="B7186" s="945" t="s">
        <v>24297</v>
      </c>
      <c r="C7186" s="947" t="s">
        <v>5</v>
      </c>
      <c r="D7186" s="948">
        <v>951.68</v>
      </c>
    </row>
    <row r="7187" spans="1:4" x14ac:dyDescent="0.25">
      <c r="A7187" s="947">
        <v>86921</v>
      </c>
      <c r="B7187" s="945" t="s">
        <v>24298</v>
      </c>
      <c r="C7187" s="947" t="s">
        <v>5</v>
      </c>
      <c r="D7187" s="948">
        <v>926.76</v>
      </c>
    </row>
    <row r="7188" spans="1:4" x14ac:dyDescent="0.25">
      <c r="A7188" s="947">
        <v>86874</v>
      </c>
      <c r="B7188" s="945" t="s">
        <v>24277</v>
      </c>
      <c r="C7188" s="947" t="s">
        <v>5</v>
      </c>
      <c r="D7188" s="948">
        <v>599.92999999999995</v>
      </c>
    </row>
    <row r="7189" spans="1:4" x14ac:dyDescent="0.25">
      <c r="A7189" s="947">
        <v>86922</v>
      </c>
      <c r="B7189" s="945" t="s">
        <v>24299</v>
      </c>
      <c r="C7189" s="947" t="s">
        <v>5</v>
      </c>
      <c r="D7189" s="948">
        <v>971.79</v>
      </c>
    </row>
    <row r="7190" spans="1:4" x14ac:dyDescent="0.25">
      <c r="A7190" s="947">
        <v>86923</v>
      </c>
      <c r="B7190" s="945" t="s">
        <v>24300</v>
      </c>
      <c r="C7190" s="947" t="s">
        <v>5</v>
      </c>
      <c r="D7190" s="948">
        <v>703.99</v>
      </c>
    </row>
    <row r="7191" spans="1:4" x14ac:dyDescent="0.25">
      <c r="A7191" s="947">
        <v>86924</v>
      </c>
      <c r="B7191" s="945" t="s">
        <v>24301</v>
      </c>
      <c r="C7191" s="947" t="s">
        <v>5</v>
      </c>
      <c r="D7191" s="948">
        <v>679.07</v>
      </c>
    </row>
    <row r="7192" spans="1:4" x14ac:dyDescent="0.25">
      <c r="A7192" s="947">
        <v>86875</v>
      </c>
      <c r="B7192" s="945" t="s">
        <v>24278</v>
      </c>
      <c r="C7192" s="947" t="s">
        <v>5</v>
      </c>
      <c r="D7192" s="948">
        <v>761.05</v>
      </c>
    </row>
    <row r="7193" spans="1:4" x14ac:dyDescent="0.25">
      <c r="A7193" s="947">
        <v>86925</v>
      </c>
      <c r="B7193" s="945" t="s">
        <v>24302</v>
      </c>
      <c r="C7193" s="947" t="s">
        <v>5</v>
      </c>
      <c r="D7193" s="948">
        <v>850.28</v>
      </c>
    </row>
    <row r="7194" spans="1:4" x14ac:dyDescent="0.25">
      <c r="A7194" s="947">
        <v>86926</v>
      </c>
      <c r="B7194" s="945" t="s">
        <v>24303</v>
      </c>
      <c r="C7194" s="947" t="s">
        <v>5</v>
      </c>
      <c r="D7194" s="948">
        <v>825.36</v>
      </c>
    </row>
    <row r="7195" spans="1:4" x14ac:dyDescent="0.25">
      <c r="A7195" s="947">
        <v>86876</v>
      </c>
      <c r="B7195" s="945" t="s">
        <v>24279</v>
      </c>
      <c r="C7195" s="947" t="s">
        <v>5</v>
      </c>
      <c r="D7195" s="948">
        <v>432.37</v>
      </c>
    </row>
    <row r="7196" spans="1:4" x14ac:dyDescent="0.25">
      <c r="A7196" s="947">
        <v>86929</v>
      </c>
      <c r="B7196" s="945" t="s">
        <v>24306</v>
      </c>
      <c r="C7196" s="947" t="s">
        <v>5</v>
      </c>
      <c r="D7196" s="948">
        <v>521.6</v>
      </c>
    </row>
    <row r="7197" spans="1:4" x14ac:dyDescent="0.25">
      <c r="A7197" s="947">
        <v>86930</v>
      </c>
      <c r="B7197" s="945" t="s">
        <v>24307</v>
      </c>
      <c r="C7197" s="947" t="s">
        <v>5</v>
      </c>
      <c r="D7197" s="948">
        <v>496.68</v>
      </c>
    </row>
    <row r="7198" spans="1:4" x14ac:dyDescent="0.25">
      <c r="A7198" s="947">
        <v>86927</v>
      </c>
      <c r="B7198" s="945" t="s">
        <v>24304</v>
      </c>
      <c r="C7198" s="947" t="s">
        <v>5</v>
      </c>
      <c r="D7198" s="948">
        <v>536.42999999999995</v>
      </c>
    </row>
    <row r="7199" spans="1:4" x14ac:dyDescent="0.25">
      <c r="A7199" s="947">
        <v>86928</v>
      </c>
      <c r="B7199" s="945" t="s">
        <v>24305</v>
      </c>
      <c r="C7199" s="947" t="s">
        <v>5</v>
      </c>
      <c r="D7199" s="948">
        <v>511.51</v>
      </c>
    </row>
    <row r="7200" spans="1:4" x14ac:dyDescent="0.25">
      <c r="A7200" s="947">
        <v>86914</v>
      </c>
      <c r="B7200" s="945" t="s">
        <v>40820</v>
      </c>
      <c r="C7200" s="947" t="s">
        <v>5</v>
      </c>
      <c r="D7200" s="948">
        <v>102.16</v>
      </c>
    </row>
    <row r="7201" spans="1:4" x14ac:dyDescent="0.25">
      <c r="A7201" s="947">
        <v>86913</v>
      </c>
      <c r="B7201" s="945" t="s">
        <v>40819</v>
      </c>
      <c r="C7201" s="947" t="s">
        <v>5</v>
      </c>
      <c r="D7201" s="948">
        <v>57.92</v>
      </c>
    </row>
    <row r="7202" spans="1:4" x14ac:dyDescent="0.25">
      <c r="A7202" s="947">
        <v>100853</v>
      </c>
      <c r="B7202" s="945" t="s">
        <v>29712</v>
      </c>
      <c r="C7202" s="947" t="s">
        <v>5</v>
      </c>
      <c r="D7202" s="948">
        <v>356.2</v>
      </c>
    </row>
    <row r="7203" spans="1:4" x14ac:dyDescent="0.25">
      <c r="A7203" s="947">
        <v>100854</v>
      </c>
      <c r="B7203" s="945" t="s">
        <v>24336</v>
      </c>
      <c r="C7203" s="947" t="s">
        <v>5</v>
      </c>
      <c r="D7203" s="948">
        <v>1832.06</v>
      </c>
    </row>
    <row r="7204" spans="1:4" x14ac:dyDescent="0.25">
      <c r="A7204" s="947">
        <v>86915</v>
      </c>
      <c r="B7204" s="945" t="s">
        <v>40821</v>
      </c>
      <c r="C7204" s="947" t="s">
        <v>5</v>
      </c>
      <c r="D7204" s="948">
        <v>147.06</v>
      </c>
    </row>
    <row r="7205" spans="1:4" x14ac:dyDescent="0.25">
      <c r="A7205" s="947">
        <v>86906</v>
      </c>
      <c r="B7205" s="945" t="s">
        <v>40815</v>
      </c>
      <c r="C7205" s="947" t="s">
        <v>5</v>
      </c>
      <c r="D7205" s="948">
        <v>77.459999999999994</v>
      </c>
    </row>
    <row r="7206" spans="1:4" x14ac:dyDescent="0.25">
      <c r="A7206" s="947">
        <v>86911</v>
      </c>
      <c r="B7206" s="945" t="s">
        <v>40818</v>
      </c>
      <c r="C7206" s="947" t="s">
        <v>5</v>
      </c>
      <c r="D7206" s="948">
        <v>90.72</v>
      </c>
    </row>
    <row r="7207" spans="1:4" x14ac:dyDescent="0.25">
      <c r="A7207" s="947">
        <v>86909</v>
      </c>
      <c r="B7207" s="945" t="s">
        <v>40816</v>
      </c>
      <c r="C7207" s="947" t="s">
        <v>5</v>
      </c>
      <c r="D7207" s="948">
        <v>134.53</v>
      </c>
    </row>
    <row r="7208" spans="1:4" x14ac:dyDescent="0.25">
      <c r="A7208" s="947">
        <v>86910</v>
      </c>
      <c r="B7208" s="945" t="s">
        <v>40817</v>
      </c>
      <c r="C7208" s="947" t="s">
        <v>5</v>
      </c>
      <c r="D7208" s="948">
        <v>131.78</v>
      </c>
    </row>
    <row r="7209" spans="1:4" x14ac:dyDescent="0.25">
      <c r="A7209" s="947">
        <v>86916</v>
      </c>
      <c r="B7209" s="945" t="s">
        <v>40822</v>
      </c>
      <c r="C7209" s="947" t="s">
        <v>5</v>
      </c>
      <c r="D7209" s="948">
        <v>33</v>
      </c>
    </row>
    <row r="7210" spans="1:4" x14ac:dyDescent="0.25">
      <c r="A7210" s="947">
        <v>95469</v>
      </c>
      <c r="B7210" s="945" t="s">
        <v>24323</v>
      </c>
      <c r="C7210" s="947" t="s">
        <v>5</v>
      </c>
      <c r="D7210" s="948">
        <v>356.47</v>
      </c>
    </row>
    <row r="7211" spans="1:4" x14ac:dyDescent="0.25">
      <c r="A7211" s="947">
        <v>95470</v>
      </c>
      <c r="B7211" s="945" t="s">
        <v>49109</v>
      </c>
      <c r="C7211" s="947" t="s">
        <v>5</v>
      </c>
      <c r="D7211" s="948">
        <v>367.04</v>
      </c>
    </row>
    <row r="7212" spans="1:4" x14ac:dyDescent="0.25">
      <c r="A7212" s="947">
        <v>95471</v>
      </c>
      <c r="B7212" s="945" t="s">
        <v>24324</v>
      </c>
      <c r="C7212" s="947" t="s">
        <v>5</v>
      </c>
      <c r="D7212" s="948">
        <v>910.74</v>
      </c>
    </row>
    <row r="7213" spans="1:4" x14ac:dyDescent="0.25">
      <c r="A7213" s="947">
        <v>95472</v>
      </c>
      <c r="B7213" s="945" t="s">
        <v>24325</v>
      </c>
      <c r="C7213" s="947" t="s">
        <v>5</v>
      </c>
      <c r="D7213" s="948">
        <v>921.31</v>
      </c>
    </row>
    <row r="7214" spans="1:4" x14ac:dyDescent="0.25">
      <c r="A7214" s="947">
        <v>100848</v>
      </c>
      <c r="B7214" s="945" t="s">
        <v>24332</v>
      </c>
      <c r="C7214" s="947" t="s">
        <v>5</v>
      </c>
      <c r="D7214" s="948">
        <v>652.99</v>
      </c>
    </row>
    <row r="7215" spans="1:4" x14ac:dyDescent="0.25">
      <c r="A7215" s="947">
        <v>86888</v>
      </c>
      <c r="B7215" s="945" t="s">
        <v>24283</v>
      </c>
      <c r="C7215" s="947" t="s">
        <v>5</v>
      </c>
      <c r="D7215" s="948">
        <v>581.72</v>
      </c>
    </row>
    <row r="7216" spans="1:4" x14ac:dyDescent="0.25">
      <c r="A7216" s="947">
        <v>86932</v>
      </c>
      <c r="B7216" s="945" t="s">
        <v>24309</v>
      </c>
      <c r="C7216" s="947" t="s">
        <v>5</v>
      </c>
      <c r="D7216" s="948">
        <v>636.38</v>
      </c>
    </row>
    <row r="7217" spans="1:4" x14ac:dyDescent="0.25">
      <c r="A7217" s="947">
        <v>86931</v>
      </c>
      <c r="B7217" s="945" t="s">
        <v>24308</v>
      </c>
      <c r="C7217" s="947" t="s">
        <v>5</v>
      </c>
      <c r="D7217" s="948">
        <v>599.20000000000005</v>
      </c>
    </row>
    <row r="7218" spans="1:4" x14ac:dyDescent="0.25">
      <c r="A7218" s="947">
        <v>100878</v>
      </c>
      <c r="B7218" s="945" t="s">
        <v>27257</v>
      </c>
      <c r="C7218" s="947" t="s">
        <v>5</v>
      </c>
      <c r="D7218" s="948">
        <v>781.91</v>
      </c>
    </row>
    <row r="7219" spans="1:4" x14ac:dyDescent="0.25">
      <c r="A7219" s="947">
        <v>86877</v>
      </c>
      <c r="B7219" s="945" t="s">
        <v>40808</v>
      </c>
      <c r="C7219" s="947" t="s">
        <v>5</v>
      </c>
      <c r="D7219" s="948">
        <v>67.760000000000005</v>
      </c>
    </row>
    <row r="7220" spans="1:4" x14ac:dyDescent="0.25">
      <c r="A7220" s="947">
        <v>86878</v>
      </c>
      <c r="B7220" s="945" t="s">
        <v>40809</v>
      </c>
      <c r="C7220" s="947" t="s">
        <v>5</v>
      </c>
      <c r="D7220" s="948">
        <v>72.849999999999994</v>
      </c>
    </row>
    <row r="7221" spans="1:4" x14ac:dyDescent="0.25">
      <c r="A7221" s="947">
        <v>86879</v>
      </c>
      <c r="B7221" s="945" t="s">
        <v>40810</v>
      </c>
      <c r="C7221" s="947" t="s">
        <v>5</v>
      </c>
      <c r="D7221" s="948">
        <v>13.79</v>
      </c>
    </row>
    <row r="7222" spans="1:4" x14ac:dyDescent="0.25">
      <c r="A7222" s="947">
        <v>86880</v>
      </c>
      <c r="B7222" s="945" t="s">
        <v>40811</v>
      </c>
      <c r="C7222" s="947" t="s">
        <v>5</v>
      </c>
      <c r="D7222" s="948">
        <v>38.28</v>
      </c>
    </row>
    <row r="7223" spans="1:4" x14ac:dyDescent="0.25">
      <c r="A7223" s="947">
        <v>101663</v>
      </c>
      <c r="B7223" s="945" t="s">
        <v>52182</v>
      </c>
      <c r="C7223" s="947" t="s">
        <v>5</v>
      </c>
      <c r="D7223" s="948">
        <v>32.69</v>
      </c>
    </row>
    <row r="7224" spans="1:4" x14ac:dyDescent="0.25">
      <c r="A7224" s="947">
        <v>101664</v>
      </c>
      <c r="B7224" s="945" t="s">
        <v>52183</v>
      </c>
      <c r="C7224" s="947" t="s">
        <v>5</v>
      </c>
      <c r="D7224" s="948">
        <v>34.17</v>
      </c>
    </row>
    <row r="7225" spans="1:4" x14ac:dyDescent="0.25">
      <c r="A7225" s="947">
        <v>101665</v>
      </c>
      <c r="B7225" s="945" t="s">
        <v>52184</v>
      </c>
      <c r="C7225" s="947" t="s">
        <v>5</v>
      </c>
      <c r="D7225" s="948">
        <v>40.57</v>
      </c>
    </row>
    <row r="7226" spans="1:4" x14ac:dyDescent="0.25">
      <c r="A7226" s="947">
        <v>101634</v>
      </c>
      <c r="B7226" s="945" t="s">
        <v>52185</v>
      </c>
      <c r="C7226" s="947" t="s">
        <v>5</v>
      </c>
      <c r="D7226" s="948">
        <v>0</v>
      </c>
    </row>
    <row r="7227" spans="1:4" x14ac:dyDescent="0.25">
      <c r="A7227" s="947">
        <v>101635</v>
      </c>
      <c r="B7227" s="945" t="s">
        <v>52186</v>
      </c>
      <c r="C7227" s="947" t="s">
        <v>5</v>
      </c>
      <c r="D7227" s="948">
        <v>0</v>
      </c>
    </row>
    <row r="7228" spans="1:4" x14ac:dyDescent="0.25">
      <c r="A7228" s="947">
        <v>101636</v>
      </c>
      <c r="B7228" s="945" t="s">
        <v>52187</v>
      </c>
      <c r="C7228" s="947" t="s">
        <v>5</v>
      </c>
      <c r="D7228" s="948">
        <v>146.55000000000001</v>
      </c>
    </row>
    <row r="7229" spans="1:4" x14ac:dyDescent="0.25">
      <c r="A7229" s="947">
        <v>101637</v>
      </c>
      <c r="B7229" s="945" t="s">
        <v>52188</v>
      </c>
      <c r="C7229" s="947" t="s">
        <v>5</v>
      </c>
      <c r="D7229" s="948">
        <v>141.38999999999999</v>
      </c>
    </row>
    <row r="7230" spans="1:4" x14ac:dyDescent="0.25">
      <c r="A7230" s="947">
        <v>101638</v>
      </c>
      <c r="B7230" s="945" t="s">
        <v>52189</v>
      </c>
      <c r="C7230" s="947" t="s">
        <v>5</v>
      </c>
      <c r="D7230" s="948">
        <v>0</v>
      </c>
    </row>
    <row r="7231" spans="1:4" x14ac:dyDescent="0.25">
      <c r="A7231" s="947">
        <v>101639</v>
      </c>
      <c r="B7231" s="945" t="s">
        <v>52190</v>
      </c>
      <c r="C7231" s="947" t="s">
        <v>5</v>
      </c>
      <c r="D7231" s="948">
        <v>0</v>
      </c>
    </row>
    <row r="7232" spans="1:4" x14ac:dyDescent="0.25">
      <c r="A7232" s="947">
        <v>105919</v>
      </c>
      <c r="B7232" s="945" t="s">
        <v>52191</v>
      </c>
      <c r="C7232" s="947" t="s">
        <v>5</v>
      </c>
      <c r="D7232" s="948">
        <v>0</v>
      </c>
    </row>
    <row r="7233" spans="1:4" x14ac:dyDescent="0.25">
      <c r="A7233" s="947">
        <v>101658</v>
      </c>
      <c r="B7233" s="945" t="s">
        <v>52192</v>
      </c>
      <c r="C7233" s="947" t="s">
        <v>5</v>
      </c>
      <c r="D7233" s="948">
        <v>426.28</v>
      </c>
    </row>
    <row r="7234" spans="1:4" x14ac:dyDescent="0.25">
      <c r="A7234" s="947">
        <v>101659</v>
      </c>
      <c r="B7234" s="945" t="s">
        <v>52193</v>
      </c>
      <c r="C7234" s="947" t="s">
        <v>5</v>
      </c>
      <c r="D7234" s="948">
        <v>481.7</v>
      </c>
    </row>
    <row r="7235" spans="1:4" x14ac:dyDescent="0.25">
      <c r="A7235" s="947">
        <v>101660</v>
      </c>
      <c r="B7235" s="945" t="s">
        <v>52194</v>
      </c>
      <c r="C7235" s="947" t="s">
        <v>5</v>
      </c>
      <c r="D7235" s="948">
        <v>743.32</v>
      </c>
    </row>
    <row r="7236" spans="1:4" x14ac:dyDescent="0.25">
      <c r="A7236" s="947">
        <v>101654</v>
      </c>
      <c r="B7236" s="945" t="s">
        <v>52195</v>
      </c>
      <c r="C7236" s="947" t="s">
        <v>5</v>
      </c>
      <c r="D7236" s="948">
        <v>186.36</v>
      </c>
    </row>
    <row r="7237" spans="1:4" x14ac:dyDescent="0.25">
      <c r="A7237" s="947">
        <v>101655</v>
      </c>
      <c r="B7237" s="945" t="s">
        <v>52196</v>
      </c>
      <c r="C7237" s="947" t="s">
        <v>5</v>
      </c>
      <c r="D7237" s="948">
        <v>273.5</v>
      </c>
    </row>
    <row r="7238" spans="1:4" x14ac:dyDescent="0.25">
      <c r="A7238" s="947">
        <v>101656</v>
      </c>
      <c r="B7238" s="945" t="s">
        <v>52197</v>
      </c>
      <c r="C7238" s="947" t="s">
        <v>5</v>
      </c>
      <c r="D7238" s="948">
        <v>293.83999999999997</v>
      </c>
    </row>
    <row r="7239" spans="1:4" x14ac:dyDescent="0.25">
      <c r="A7239" s="947">
        <v>101657</v>
      </c>
      <c r="B7239" s="945" t="s">
        <v>52198</v>
      </c>
      <c r="C7239" s="947" t="s">
        <v>5</v>
      </c>
      <c r="D7239" s="948">
        <v>337.17</v>
      </c>
    </row>
    <row r="7240" spans="1:4" x14ac:dyDescent="0.25">
      <c r="A7240" s="947">
        <v>105923</v>
      </c>
      <c r="B7240" s="945" t="s">
        <v>52199</v>
      </c>
      <c r="C7240" s="947" t="s">
        <v>5</v>
      </c>
      <c r="D7240" s="948">
        <v>0</v>
      </c>
    </row>
    <row r="7241" spans="1:4" x14ac:dyDescent="0.25">
      <c r="A7241" s="947">
        <v>105921</v>
      </c>
      <c r="B7241" s="945" t="s">
        <v>52200</v>
      </c>
      <c r="C7241" s="947" t="s">
        <v>5</v>
      </c>
      <c r="D7241" s="948">
        <v>0</v>
      </c>
    </row>
    <row r="7242" spans="1:4" x14ac:dyDescent="0.25">
      <c r="A7242" s="947">
        <v>105920</v>
      </c>
      <c r="B7242" s="945" t="s">
        <v>52201</v>
      </c>
      <c r="C7242" s="947" t="s">
        <v>5</v>
      </c>
      <c r="D7242" s="948">
        <v>0</v>
      </c>
    </row>
    <row r="7243" spans="1:4" x14ac:dyDescent="0.25">
      <c r="A7243" s="947">
        <v>105922</v>
      </c>
      <c r="B7243" s="945" t="s">
        <v>52202</v>
      </c>
      <c r="C7243" s="947" t="s">
        <v>5</v>
      </c>
      <c r="D7243" s="948">
        <v>0</v>
      </c>
    </row>
    <row r="7244" spans="1:4" x14ac:dyDescent="0.25">
      <c r="A7244" s="947">
        <v>101632</v>
      </c>
      <c r="B7244" s="945" t="s">
        <v>52203</v>
      </c>
      <c r="C7244" s="947" t="s">
        <v>5</v>
      </c>
      <c r="D7244" s="948">
        <v>23.63</v>
      </c>
    </row>
    <row r="7245" spans="1:4" x14ac:dyDescent="0.25">
      <c r="A7245" s="947">
        <v>101661</v>
      </c>
      <c r="B7245" s="945" t="s">
        <v>52204</v>
      </c>
      <c r="C7245" s="947" t="s">
        <v>5</v>
      </c>
      <c r="D7245" s="948">
        <v>154.44</v>
      </c>
    </row>
    <row r="7246" spans="1:4" x14ac:dyDescent="0.25">
      <c r="A7246" s="947">
        <v>105924</v>
      </c>
      <c r="B7246" s="945" t="s">
        <v>52205</v>
      </c>
      <c r="C7246" s="947" t="s">
        <v>5</v>
      </c>
      <c r="D7246" s="948">
        <v>16.579999999999998</v>
      </c>
    </row>
    <row r="7247" spans="1:4" x14ac:dyDescent="0.25">
      <c r="A7247" s="947">
        <v>101651</v>
      </c>
      <c r="B7247" s="945" t="s">
        <v>52206</v>
      </c>
      <c r="C7247" s="947" t="s">
        <v>5</v>
      </c>
      <c r="D7247" s="948">
        <v>72.17</v>
      </c>
    </row>
    <row r="7248" spans="1:4" x14ac:dyDescent="0.25">
      <c r="A7248" s="947">
        <v>101630</v>
      </c>
      <c r="B7248" s="945" t="s">
        <v>52207</v>
      </c>
      <c r="C7248" s="947" t="s">
        <v>5</v>
      </c>
      <c r="D7248" s="948">
        <v>85.59</v>
      </c>
    </row>
    <row r="7249" spans="1:4" x14ac:dyDescent="0.25">
      <c r="A7249" s="947">
        <v>101633</v>
      </c>
      <c r="B7249" s="945" t="s">
        <v>52208</v>
      </c>
      <c r="C7249" s="947" t="s">
        <v>5</v>
      </c>
      <c r="D7249" s="948">
        <v>92.68</v>
      </c>
    </row>
    <row r="7250" spans="1:4" x14ac:dyDescent="0.25">
      <c r="A7250" s="947">
        <v>104219</v>
      </c>
      <c r="B7250" s="945" t="s">
        <v>30163</v>
      </c>
      <c r="C7250" s="947" t="s">
        <v>3</v>
      </c>
      <c r="D7250" s="948">
        <v>95.45</v>
      </c>
    </row>
    <row r="7251" spans="1:4" x14ac:dyDescent="0.25">
      <c r="A7251" s="947">
        <v>104223</v>
      </c>
      <c r="B7251" s="945" t="s">
        <v>30167</v>
      </c>
      <c r="C7251" s="947" t="s">
        <v>3</v>
      </c>
      <c r="D7251" s="948">
        <v>124.95</v>
      </c>
    </row>
    <row r="7252" spans="1:4" x14ac:dyDescent="0.25">
      <c r="A7252" s="947">
        <v>104227</v>
      </c>
      <c r="B7252" s="945" t="s">
        <v>30171</v>
      </c>
      <c r="C7252" s="947" t="s">
        <v>3</v>
      </c>
      <c r="D7252" s="948">
        <v>143.75</v>
      </c>
    </row>
    <row r="7253" spans="1:4" x14ac:dyDescent="0.25">
      <c r="A7253" s="947">
        <v>104231</v>
      </c>
      <c r="B7253" s="945" t="s">
        <v>30175</v>
      </c>
      <c r="C7253" s="947" t="s">
        <v>3</v>
      </c>
      <c r="D7253" s="948">
        <v>158.65</v>
      </c>
    </row>
    <row r="7254" spans="1:4" x14ac:dyDescent="0.25">
      <c r="A7254" s="947">
        <v>104235</v>
      </c>
      <c r="B7254" s="945" t="s">
        <v>30179</v>
      </c>
      <c r="C7254" s="947" t="s">
        <v>3</v>
      </c>
      <c r="D7254" s="948">
        <v>76.819999999999993</v>
      </c>
    </row>
    <row r="7255" spans="1:4" x14ac:dyDescent="0.25">
      <c r="A7255" s="947">
        <v>104239</v>
      </c>
      <c r="B7255" s="945" t="s">
        <v>30183</v>
      </c>
      <c r="C7255" s="947" t="s">
        <v>3</v>
      </c>
      <c r="D7255" s="948">
        <v>105.15</v>
      </c>
    </row>
    <row r="7256" spans="1:4" x14ac:dyDescent="0.25">
      <c r="A7256" s="947">
        <v>104243</v>
      </c>
      <c r="B7256" s="945" t="s">
        <v>30187</v>
      </c>
      <c r="C7256" s="947" t="s">
        <v>3</v>
      </c>
      <c r="D7256" s="948">
        <v>122.72</v>
      </c>
    </row>
    <row r="7257" spans="1:4" x14ac:dyDescent="0.25">
      <c r="A7257" s="947">
        <v>104247</v>
      </c>
      <c r="B7257" s="945" t="s">
        <v>30191</v>
      </c>
      <c r="C7257" s="947" t="s">
        <v>3</v>
      </c>
      <c r="D7257" s="948">
        <v>130.66</v>
      </c>
    </row>
    <row r="7258" spans="1:4" x14ac:dyDescent="0.25">
      <c r="A7258" s="947">
        <v>87795</v>
      </c>
      <c r="B7258" s="945" t="s">
        <v>30120</v>
      </c>
      <c r="C7258" s="947" t="s">
        <v>3</v>
      </c>
      <c r="D7258" s="948">
        <v>79.83</v>
      </c>
    </row>
    <row r="7259" spans="1:4" x14ac:dyDescent="0.25">
      <c r="A7259" s="947">
        <v>87800</v>
      </c>
      <c r="B7259" s="945" t="s">
        <v>30123</v>
      </c>
      <c r="C7259" s="947" t="s">
        <v>3</v>
      </c>
      <c r="D7259" s="948">
        <v>109.49</v>
      </c>
    </row>
    <row r="7260" spans="1:4" x14ac:dyDescent="0.25">
      <c r="A7260" s="947">
        <v>87804</v>
      </c>
      <c r="B7260" s="945" t="s">
        <v>30126</v>
      </c>
      <c r="C7260" s="947" t="s">
        <v>3</v>
      </c>
      <c r="D7260" s="948">
        <v>127.06</v>
      </c>
    </row>
    <row r="7261" spans="1:4" x14ac:dyDescent="0.25">
      <c r="A7261" s="947">
        <v>87808</v>
      </c>
      <c r="B7261" s="945" t="s">
        <v>30129</v>
      </c>
      <c r="C7261" s="947" t="s">
        <v>3</v>
      </c>
      <c r="D7261" s="948">
        <v>134.86000000000001</v>
      </c>
    </row>
    <row r="7262" spans="1:4" x14ac:dyDescent="0.25">
      <c r="A7262" s="947">
        <v>87778</v>
      </c>
      <c r="B7262" s="945" t="s">
        <v>30109</v>
      </c>
      <c r="C7262" s="947" t="s">
        <v>3</v>
      </c>
      <c r="D7262" s="948">
        <v>100.34</v>
      </c>
    </row>
    <row r="7263" spans="1:4" x14ac:dyDescent="0.25">
      <c r="A7263" s="947">
        <v>87783</v>
      </c>
      <c r="B7263" s="945" t="s">
        <v>30112</v>
      </c>
      <c r="C7263" s="947" t="s">
        <v>3</v>
      </c>
      <c r="D7263" s="948">
        <v>131.30000000000001</v>
      </c>
    </row>
    <row r="7264" spans="1:4" x14ac:dyDescent="0.25">
      <c r="A7264" s="947">
        <v>87787</v>
      </c>
      <c r="B7264" s="945" t="s">
        <v>30115</v>
      </c>
      <c r="C7264" s="947" t="s">
        <v>3</v>
      </c>
      <c r="D7264" s="948">
        <v>150.1</v>
      </c>
    </row>
    <row r="7265" spans="1:4" x14ac:dyDescent="0.25">
      <c r="A7265" s="947">
        <v>87791</v>
      </c>
      <c r="B7265" s="945" t="s">
        <v>30117</v>
      </c>
      <c r="C7265" s="947" t="s">
        <v>3</v>
      </c>
      <c r="D7265" s="948">
        <v>165.64</v>
      </c>
    </row>
    <row r="7266" spans="1:4" x14ac:dyDescent="0.25">
      <c r="A7266" s="947">
        <v>87832</v>
      </c>
      <c r="B7266" s="945" t="s">
        <v>30147</v>
      </c>
      <c r="C7266" s="947" t="s">
        <v>3</v>
      </c>
      <c r="D7266" s="948">
        <v>160.81</v>
      </c>
    </row>
    <row r="7267" spans="1:4" x14ac:dyDescent="0.25">
      <c r="A7267" s="947">
        <v>87812</v>
      </c>
      <c r="B7267" s="945" t="s">
        <v>30132</v>
      </c>
      <c r="C7267" s="947" t="s">
        <v>3</v>
      </c>
      <c r="D7267" s="948">
        <v>128.69</v>
      </c>
    </row>
    <row r="7268" spans="1:4" x14ac:dyDescent="0.25">
      <c r="A7268" s="947">
        <v>87816</v>
      </c>
      <c r="B7268" s="945" t="s">
        <v>30135</v>
      </c>
      <c r="C7268" s="947" t="s">
        <v>3</v>
      </c>
      <c r="D7268" s="948">
        <v>158.41999999999999</v>
      </c>
    </row>
    <row r="7269" spans="1:4" x14ac:dyDescent="0.25">
      <c r="A7269" s="947">
        <v>87820</v>
      </c>
      <c r="B7269" s="945" t="s">
        <v>30138</v>
      </c>
      <c r="C7269" s="947" t="s">
        <v>3</v>
      </c>
      <c r="D7269" s="948">
        <v>175.99</v>
      </c>
    </row>
    <row r="7270" spans="1:4" x14ac:dyDescent="0.25">
      <c r="A7270" s="947">
        <v>87824</v>
      </c>
      <c r="B7270" s="945" t="s">
        <v>30141</v>
      </c>
      <c r="C7270" s="947" t="s">
        <v>3</v>
      </c>
      <c r="D7270" s="948">
        <v>205.59</v>
      </c>
    </row>
    <row r="7271" spans="1:4" x14ac:dyDescent="0.25">
      <c r="A7271" s="947">
        <v>87828</v>
      </c>
      <c r="B7271" s="945" t="s">
        <v>30144</v>
      </c>
      <c r="C7271" s="947" t="s">
        <v>3</v>
      </c>
      <c r="D7271" s="948">
        <v>129.03</v>
      </c>
    </row>
    <row r="7272" spans="1:4" x14ac:dyDescent="0.25">
      <c r="A7272" s="947">
        <v>104251</v>
      </c>
      <c r="B7272" s="945" t="s">
        <v>40944</v>
      </c>
      <c r="C7272" s="947" t="s">
        <v>3</v>
      </c>
      <c r="D7272" s="948">
        <v>119.88</v>
      </c>
    </row>
    <row r="7273" spans="1:4" x14ac:dyDescent="0.25">
      <c r="A7273" s="947">
        <v>104255</v>
      </c>
      <c r="B7273" s="945" t="s">
        <v>40945</v>
      </c>
      <c r="C7273" s="947" t="s">
        <v>3</v>
      </c>
      <c r="D7273" s="948">
        <v>148.22</v>
      </c>
    </row>
    <row r="7274" spans="1:4" x14ac:dyDescent="0.25">
      <c r="A7274" s="947">
        <v>104259</v>
      </c>
      <c r="B7274" s="945" t="s">
        <v>40946</v>
      </c>
      <c r="C7274" s="947" t="s">
        <v>3</v>
      </c>
      <c r="D7274" s="948">
        <v>165.79</v>
      </c>
    </row>
    <row r="7275" spans="1:4" x14ac:dyDescent="0.25">
      <c r="A7275" s="947">
        <v>104263</v>
      </c>
      <c r="B7275" s="945" t="s">
        <v>40947</v>
      </c>
      <c r="C7275" s="947" t="s">
        <v>3</v>
      </c>
      <c r="D7275" s="948">
        <v>193.02</v>
      </c>
    </row>
    <row r="7276" spans="1:4" x14ac:dyDescent="0.25">
      <c r="A7276" s="947">
        <v>87794</v>
      </c>
      <c r="B7276" s="945" t="s">
        <v>30119</v>
      </c>
      <c r="C7276" s="947" t="s">
        <v>3</v>
      </c>
      <c r="D7276" s="948">
        <v>55.34</v>
      </c>
    </row>
    <row r="7277" spans="1:4" x14ac:dyDescent="0.25">
      <c r="A7277" s="947">
        <v>87799</v>
      </c>
      <c r="B7277" s="945" t="s">
        <v>30122</v>
      </c>
      <c r="C7277" s="947" t="s">
        <v>3</v>
      </c>
      <c r="D7277" s="948">
        <v>77.02</v>
      </c>
    </row>
    <row r="7278" spans="1:4" x14ac:dyDescent="0.25">
      <c r="A7278" s="947">
        <v>87803</v>
      </c>
      <c r="B7278" s="945" t="s">
        <v>30125</v>
      </c>
      <c r="C7278" s="947" t="s">
        <v>3</v>
      </c>
      <c r="D7278" s="948">
        <v>85.35</v>
      </c>
    </row>
    <row r="7279" spans="1:4" x14ac:dyDescent="0.25">
      <c r="A7279" s="947">
        <v>87807</v>
      </c>
      <c r="B7279" s="945" t="s">
        <v>30128</v>
      </c>
      <c r="C7279" s="947" t="s">
        <v>3</v>
      </c>
      <c r="D7279" s="948">
        <v>93.35</v>
      </c>
    </row>
    <row r="7280" spans="1:4" x14ac:dyDescent="0.25">
      <c r="A7280" s="947">
        <v>104218</v>
      </c>
      <c r="B7280" s="945" t="s">
        <v>30162</v>
      </c>
      <c r="C7280" s="947" t="s">
        <v>3</v>
      </c>
      <c r="D7280" s="948">
        <v>70.2</v>
      </c>
    </row>
    <row r="7281" spans="1:4" x14ac:dyDescent="0.25">
      <c r="A7281" s="947">
        <v>87777</v>
      </c>
      <c r="B7281" s="945" t="s">
        <v>30108</v>
      </c>
      <c r="C7281" s="947" t="s">
        <v>3</v>
      </c>
      <c r="D7281" s="948">
        <v>75.66</v>
      </c>
    </row>
    <row r="7282" spans="1:4" x14ac:dyDescent="0.25">
      <c r="A7282" s="947">
        <v>104222</v>
      </c>
      <c r="B7282" s="945" t="s">
        <v>30166</v>
      </c>
      <c r="C7282" s="947" t="s">
        <v>3</v>
      </c>
      <c r="D7282" s="948">
        <v>90.87</v>
      </c>
    </row>
    <row r="7283" spans="1:4" x14ac:dyDescent="0.25">
      <c r="A7283" s="947">
        <v>87781</v>
      </c>
      <c r="B7283" s="945" t="s">
        <v>30111</v>
      </c>
      <c r="C7283" s="947" t="s">
        <v>3</v>
      </c>
      <c r="D7283" s="948">
        <v>97.85</v>
      </c>
    </row>
    <row r="7284" spans="1:4" x14ac:dyDescent="0.25">
      <c r="A7284" s="947">
        <v>104226</v>
      </c>
      <c r="B7284" s="945" t="s">
        <v>30170</v>
      </c>
      <c r="C7284" s="947" t="s">
        <v>3</v>
      </c>
      <c r="D7284" s="948">
        <v>99.78</v>
      </c>
    </row>
    <row r="7285" spans="1:4" x14ac:dyDescent="0.25">
      <c r="A7285" s="947">
        <v>87786</v>
      </c>
      <c r="B7285" s="945" t="s">
        <v>30114</v>
      </c>
      <c r="C7285" s="947" t="s">
        <v>3</v>
      </c>
      <c r="D7285" s="948">
        <v>106.76</v>
      </c>
    </row>
    <row r="7286" spans="1:4" x14ac:dyDescent="0.25">
      <c r="A7286" s="947">
        <v>104230</v>
      </c>
      <c r="B7286" s="945" t="s">
        <v>30174</v>
      </c>
      <c r="C7286" s="947" t="s">
        <v>3</v>
      </c>
      <c r="D7286" s="948">
        <v>117.61</v>
      </c>
    </row>
    <row r="7287" spans="1:4" x14ac:dyDescent="0.25">
      <c r="A7287" s="947">
        <v>104234</v>
      </c>
      <c r="B7287" s="945" t="s">
        <v>30178</v>
      </c>
      <c r="C7287" s="947" t="s">
        <v>3</v>
      </c>
      <c r="D7287" s="948">
        <v>52.12</v>
      </c>
    </row>
    <row r="7288" spans="1:4" x14ac:dyDescent="0.25">
      <c r="A7288" s="947">
        <v>104238</v>
      </c>
      <c r="B7288" s="945" t="s">
        <v>30182</v>
      </c>
      <c r="C7288" s="947" t="s">
        <v>3</v>
      </c>
      <c r="D7288" s="948">
        <v>72.27</v>
      </c>
    </row>
    <row r="7289" spans="1:4" x14ac:dyDescent="0.25">
      <c r="A7289" s="947">
        <v>104242</v>
      </c>
      <c r="B7289" s="945" t="s">
        <v>30186</v>
      </c>
      <c r="C7289" s="947" t="s">
        <v>3</v>
      </c>
      <c r="D7289" s="948">
        <v>80.599999999999994</v>
      </c>
    </row>
    <row r="7290" spans="1:4" x14ac:dyDescent="0.25">
      <c r="A7290" s="947">
        <v>104246</v>
      </c>
      <c r="B7290" s="945" t="s">
        <v>30190</v>
      </c>
      <c r="C7290" s="947" t="s">
        <v>3</v>
      </c>
      <c r="D7290" s="948">
        <v>88.11</v>
      </c>
    </row>
    <row r="7291" spans="1:4" x14ac:dyDescent="0.25">
      <c r="A7291" s="947">
        <v>104250</v>
      </c>
      <c r="B7291" s="945" t="s">
        <v>30194</v>
      </c>
      <c r="C7291" s="947" t="s">
        <v>3</v>
      </c>
      <c r="D7291" s="948">
        <v>99.59</v>
      </c>
    </row>
    <row r="7292" spans="1:4" x14ac:dyDescent="0.25">
      <c r="A7292" s="947">
        <v>87811</v>
      </c>
      <c r="B7292" s="945" t="s">
        <v>30131</v>
      </c>
      <c r="C7292" s="947" t="s">
        <v>3</v>
      </c>
      <c r="D7292" s="948">
        <v>109.37</v>
      </c>
    </row>
    <row r="7293" spans="1:4" x14ac:dyDescent="0.25">
      <c r="A7293" s="947">
        <v>104254</v>
      </c>
      <c r="B7293" s="945" t="s">
        <v>30197</v>
      </c>
      <c r="C7293" s="947" t="s">
        <v>3</v>
      </c>
      <c r="D7293" s="948">
        <v>119.73</v>
      </c>
    </row>
    <row r="7294" spans="1:4" x14ac:dyDescent="0.25">
      <c r="A7294" s="947">
        <v>87815</v>
      </c>
      <c r="B7294" s="945" t="s">
        <v>30134</v>
      </c>
      <c r="C7294" s="947" t="s">
        <v>3</v>
      </c>
      <c r="D7294" s="948">
        <v>131.05000000000001</v>
      </c>
    </row>
    <row r="7295" spans="1:4" x14ac:dyDescent="0.25">
      <c r="A7295" s="947">
        <v>104258</v>
      </c>
      <c r="B7295" s="945" t="s">
        <v>30200</v>
      </c>
      <c r="C7295" s="947" t="s">
        <v>3</v>
      </c>
      <c r="D7295" s="948">
        <v>128.06</v>
      </c>
    </row>
    <row r="7296" spans="1:4" x14ac:dyDescent="0.25">
      <c r="A7296" s="947">
        <v>87819</v>
      </c>
      <c r="B7296" s="945" t="s">
        <v>30137</v>
      </c>
      <c r="C7296" s="947" t="s">
        <v>3</v>
      </c>
      <c r="D7296" s="948">
        <v>139.38</v>
      </c>
    </row>
    <row r="7297" spans="1:4" x14ac:dyDescent="0.25">
      <c r="A7297" s="947">
        <v>104262</v>
      </c>
      <c r="B7297" s="945" t="s">
        <v>30203</v>
      </c>
      <c r="C7297" s="947" t="s">
        <v>3</v>
      </c>
      <c r="D7297" s="948">
        <v>165.62</v>
      </c>
    </row>
    <row r="7298" spans="1:4" x14ac:dyDescent="0.25">
      <c r="A7298" s="947">
        <v>87823</v>
      </c>
      <c r="B7298" s="945" t="s">
        <v>30140</v>
      </c>
      <c r="C7298" s="947" t="s">
        <v>3</v>
      </c>
      <c r="D7298" s="948">
        <v>181.07</v>
      </c>
    </row>
    <row r="7299" spans="1:4" x14ac:dyDescent="0.25">
      <c r="A7299" s="947">
        <v>87827</v>
      </c>
      <c r="B7299" s="945" t="s">
        <v>30143</v>
      </c>
      <c r="C7299" s="947" t="s">
        <v>3</v>
      </c>
      <c r="D7299" s="948">
        <v>102.36</v>
      </c>
    </row>
    <row r="7300" spans="1:4" x14ac:dyDescent="0.25">
      <c r="A7300" s="947">
        <v>87831</v>
      </c>
      <c r="B7300" s="945" t="s">
        <v>30146</v>
      </c>
      <c r="C7300" s="947" t="s">
        <v>3</v>
      </c>
      <c r="D7300" s="948">
        <v>123.92</v>
      </c>
    </row>
    <row r="7301" spans="1:4" x14ac:dyDescent="0.25">
      <c r="A7301" s="947">
        <v>104220</v>
      </c>
      <c r="B7301" s="945" t="s">
        <v>30164</v>
      </c>
      <c r="C7301" s="947" t="s">
        <v>3</v>
      </c>
      <c r="D7301" s="948">
        <v>67.34</v>
      </c>
    </row>
    <row r="7302" spans="1:4" x14ac:dyDescent="0.25">
      <c r="A7302" s="947">
        <v>104203</v>
      </c>
      <c r="B7302" s="945" t="s">
        <v>30148</v>
      </c>
      <c r="C7302" s="947" t="s">
        <v>3</v>
      </c>
      <c r="D7302" s="948">
        <v>72.819999999999993</v>
      </c>
    </row>
    <row r="7303" spans="1:4" x14ac:dyDescent="0.25">
      <c r="A7303" s="947">
        <v>104224</v>
      </c>
      <c r="B7303" s="945" t="s">
        <v>30168</v>
      </c>
      <c r="C7303" s="947" t="s">
        <v>3</v>
      </c>
      <c r="D7303" s="948">
        <v>87.09</v>
      </c>
    </row>
    <row r="7304" spans="1:4" x14ac:dyDescent="0.25">
      <c r="A7304" s="947">
        <v>104204</v>
      </c>
      <c r="B7304" s="945" t="s">
        <v>30149</v>
      </c>
      <c r="C7304" s="947" t="s">
        <v>3</v>
      </c>
      <c r="D7304" s="948">
        <v>94.21</v>
      </c>
    </row>
    <row r="7305" spans="1:4" x14ac:dyDescent="0.25">
      <c r="A7305" s="947">
        <v>104228</v>
      </c>
      <c r="B7305" s="945" t="s">
        <v>30172</v>
      </c>
      <c r="C7305" s="947" t="s">
        <v>3</v>
      </c>
      <c r="D7305" s="948">
        <v>94.84</v>
      </c>
    </row>
    <row r="7306" spans="1:4" x14ac:dyDescent="0.25">
      <c r="A7306" s="947">
        <v>104205</v>
      </c>
      <c r="B7306" s="945" t="s">
        <v>30150</v>
      </c>
      <c r="C7306" s="947" t="s">
        <v>3</v>
      </c>
      <c r="D7306" s="948">
        <v>101.96</v>
      </c>
    </row>
    <row r="7307" spans="1:4" x14ac:dyDescent="0.25">
      <c r="A7307" s="947">
        <v>104232</v>
      </c>
      <c r="B7307" s="945" t="s">
        <v>30176</v>
      </c>
      <c r="C7307" s="947" t="s">
        <v>3</v>
      </c>
      <c r="D7307" s="948">
        <v>104.95</v>
      </c>
    </row>
    <row r="7308" spans="1:4" x14ac:dyDescent="0.25">
      <c r="A7308" s="947">
        <v>104206</v>
      </c>
      <c r="B7308" s="945" t="s">
        <v>30151</v>
      </c>
      <c r="C7308" s="947" t="s">
        <v>3</v>
      </c>
      <c r="D7308" s="948">
        <v>112.79</v>
      </c>
    </row>
    <row r="7309" spans="1:4" x14ac:dyDescent="0.25">
      <c r="A7309" s="947">
        <v>104236</v>
      </c>
      <c r="B7309" s="945" t="s">
        <v>30180</v>
      </c>
      <c r="C7309" s="947" t="s">
        <v>3</v>
      </c>
      <c r="D7309" s="948">
        <v>49.17</v>
      </c>
    </row>
    <row r="7310" spans="1:4" x14ac:dyDescent="0.25">
      <c r="A7310" s="947">
        <v>104207</v>
      </c>
      <c r="B7310" s="945" t="s">
        <v>30152</v>
      </c>
      <c r="C7310" s="947" t="s">
        <v>3</v>
      </c>
      <c r="D7310" s="948">
        <v>52.54</v>
      </c>
    </row>
    <row r="7311" spans="1:4" x14ac:dyDescent="0.25">
      <c r="A7311" s="947">
        <v>104240</v>
      </c>
      <c r="B7311" s="945" t="s">
        <v>30184</v>
      </c>
      <c r="C7311" s="947" t="s">
        <v>3</v>
      </c>
      <c r="D7311" s="948">
        <v>68.53</v>
      </c>
    </row>
    <row r="7312" spans="1:4" x14ac:dyDescent="0.25">
      <c r="A7312" s="947">
        <v>104208</v>
      </c>
      <c r="B7312" s="945" t="s">
        <v>30153</v>
      </c>
      <c r="C7312" s="947" t="s">
        <v>3</v>
      </c>
      <c r="D7312" s="948">
        <v>73.39</v>
      </c>
    </row>
    <row r="7313" spans="1:4" x14ac:dyDescent="0.25">
      <c r="A7313" s="947">
        <v>104244</v>
      </c>
      <c r="B7313" s="945" t="s">
        <v>30188</v>
      </c>
      <c r="C7313" s="947" t="s">
        <v>3</v>
      </c>
      <c r="D7313" s="948">
        <v>75.81</v>
      </c>
    </row>
    <row r="7314" spans="1:4" x14ac:dyDescent="0.25">
      <c r="A7314" s="947">
        <v>104209</v>
      </c>
      <c r="B7314" s="945" t="s">
        <v>30154</v>
      </c>
      <c r="C7314" s="947" t="s">
        <v>3</v>
      </c>
      <c r="D7314" s="948">
        <v>80.680000000000007</v>
      </c>
    </row>
    <row r="7315" spans="1:4" x14ac:dyDescent="0.25">
      <c r="A7315" s="947">
        <v>104248</v>
      </c>
      <c r="B7315" s="945" t="s">
        <v>30192</v>
      </c>
      <c r="C7315" s="947" t="s">
        <v>3</v>
      </c>
      <c r="D7315" s="948">
        <v>78.52</v>
      </c>
    </row>
    <row r="7316" spans="1:4" x14ac:dyDescent="0.25">
      <c r="A7316" s="947">
        <v>104210</v>
      </c>
      <c r="B7316" s="945" t="s">
        <v>30155</v>
      </c>
      <c r="C7316" s="947" t="s">
        <v>3</v>
      </c>
      <c r="D7316" s="948">
        <v>83.23</v>
      </c>
    </row>
    <row r="7317" spans="1:4" x14ac:dyDescent="0.25">
      <c r="A7317" s="947">
        <v>104252</v>
      </c>
      <c r="B7317" s="945" t="s">
        <v>30195</v>
      </c>
      <c r="C7317" s="947" t="s">
        <v>3</v>
      </c>
      <c r="D7317" s="948">
        <v>97.73</v>
      </c>
    </row>
    <row r="7318" spans="1:4" x14ac:dyDescent="0.25">
      <c r="A7318" s="947">
        <v>104211</v>
      </c>
      <c r="B7318" s="945" t="s">
        <v>30156</v>
      </c>
      <c r="C7318" s="947" t="s">
        <v>3</v>
      </c>
      <c r="D7318" s="948">
        <v>107.6</v>
      </c>
    </row>
    <row r="7319" spans="1:4" x14ac:dyDescent="0.25">
      <c r="A7319" s="947">
        <v>104212</v>
      </c>
      <c r="B7319" s="945" t="s">
        <v>30157</v>
      </c>
      <c r="C7319" s="947" t="s">
        <v>3</v>
      </c>
      <c r="D7319" s="948">
        <v>128.53</v>
      </c>
    </row>
    <row r="7320" spans="1:4" x14ac:dyDescent="0.25">
      <c r="A7320" s="947">
        <v>104213</v>
      </c>
      <c r="B7320" s="945" t="s">
        <v>30158</v>
      </c>
      <c r="C7320" s="947" t="s">
        <v>3</v>
      </c>
      <c r="D7320" s="948">
        <v>135.82</v>
      </c>
    </row>
    <row r="7321" spans="1:4" x14ac:dyDescent="0.25">
      <c r="A7321" s="947">
        <v>104214</v>
      </c>
      <c r="B7321" s="945" t="s">
        <v>30159</v>
      </c>
      <c r="C7321" s="947" t="s">
        <v>3</v>
      </c>
      <c r="D7321" s="948">
        <v>162.81</v>
      </c>
    </row>
    <row r="7322" spans="1:4" x14ac:dyDescent="0.25">
      <c r="A7322" s="947">
        <v>104215</v>
      </c>
      <c r="B7322" s="945" t="s">
        <v>52776</v>
      </c>
      <c r="C7322" s="947" t="s">
        <v>3</v>
      </c>
      <c r="D7322" s="948">
        <v>99.35</v>
      </c>
    </row>
    <row r="7323" spans="1:4" x14ac:dyDescent="0.25">
      <c r="A7323" s="947">
        <v>104216</v>
      </c>
      <c r="B7323" s="945" t="s">
        <v>30160</v>
      </c>
      <c r="C7323" s="947" t="s">
        <v>3</v>
      </c>
      <c r="D7323" s="948">
        <v>119.68</v>
      </c>
    </row>
    <row r="7324" spans="1:4" x14ac:dyDescent="0.25">
      <c r="A7324" s="947">
        <v>104217</v>
      </c>
      <c r="B7324" s="945" t="s">
        <v>30161</v>
      </c>
      <c r="C7324" s="947" t="s">
        <v>3</v>
      </c>
      <c r="D7324" s="948">
        <v>64.760000000000005</v>
      </c>
    </row>
    <row r="7325" spans="1:4" x14ac:dyDescent="0.25">
      <c r="A7325" s="947">
        <v>104221</v>
      </c>
      <c r="B7325" s="945" t="s">
        <v>30165</v>
      </c>
      <c r="C7325" s="947" t="s">
        <v>3</v>
      </c>
      <c r="D7325" s="948">
        <v>83.57</v>
      </c>
    </row>
    <row r="7326" spans="1:4" x14ac:dyDescent="0.25">
      <c r="A7326" s="947">
        <v>104225</v>
      </c>
      <c r="B7326" s="945" t="s">
        <v>30169</v>
      </c>
      <c r="C7326" s="947" t="s">
        <v>3</v>
      </c>
      <c r="D7326" s="948">
        <v>90.62</v>
      </c>
    </row>
    <row r="7327" spans="1:4" x14ac:dyDescent="0.25">
      <c r="A7327" s="947">
        <v>104229</v>
      </c>
      <c r="B7327" s="945" t="s">
        <v>30173</v>
      </c>
      <c r="C7327" s="947" t="s">
        <v>3</v>
      </c>
      <c r="D7327" s="948">
        <v>107.53</v>
      </c>
    </row>
    <row r="7328" spans="1:4" x14ac:dyDescent="0.25">
      <c r="A7328" s="947">
        <v>104233</v>
      </c>
      <c r="B7328" s="945" t="s">
        <v>30177</v>
      </c>
      <c r="C7328" s="947" t="s">
        <v>3</v>
      </c>
      <c r="D7328" s="948">
        <v>47.03</v>
      </c>
    </row>
    <row r="7329" spans="1:4" x14ac:dyDescent="0.25">
      <c r="A7329" s="947">
        <v>104237</v>
      </c>
      <c r="B7329" s="945" t="s">
        <v>30181</v>
      </c>
      <c r="C7329" s="947" t="s">
        <v>3</v>
      </c>
      <c r="D7329" s="948">
        <v>65.45</v>
      </c>
    </row>
    <row r="7330" spans="1:4" x14ac:dyDescent="0.25">
      <c r="A7330" s="947">
        <v>104241</v>
      </c>
      <c r="B7330" s="945" t="s">
        <v>30185</v>
      </c>
      <c r="C7330" s="947" t="s">
        <v>3</v>
      </c>
      <c r="D7330" s="948">
        <v>72.040000000000006</v>
      </c>
    </row>
    <row r="7331" spans="1:4" x14ac:dyDescent="0.25">
      <c r="A7331" s="947">
        <v>104245</v>
      </c>
      <c r="B7331" s="945" t="s">
        <v>30189</v>
      </c>
      <c r="C7331" s="947" t="s">
        <v>3</v>
      </c>
      <c r="D7331" s="948">
        <v>78.69</v>
      </c>
    </row>
    <row r="7332" spans="1:4" x14ac:dyDescent="0.25">
      <c r="A7332" s="947">
        <v>104249</v>
      </c>
      <c r="B7332" s="945" t="s">
        <v>30193</v>
      </c>
      <c r="C7332" s="947" t="s">
        <v>3</v>
      </c>
      <c r="D7332" s="948">
        <v>94.5</v>
      </c>
    </row>
    <row r="7333" spans="1:4" x14ac:dyDescent="0.25">
      <c r="A7333" s="947">
        <v>104253</v>
      </c>
      <c r="B7333" s="945" t="s">
        <v>30196</v>
      </c>
      <c r="C7333" s="947" t="s">
        <v>3</v>
      </c>
      <c r="D7333" s="948">
        <v>112.91</v>
      </c>
    </row>
    <row r="7334" spans="1:4" x14ac:dyDescent="0.25">
      <c r="A7334" s="947">
        <v>104256</v>
      </c>
      <c r="B7334" s="945" t="s">
        <v>30198</v>
      </c>
      <c r="C7334" s="947" t="s">
        <v>3</v>
      </c>
      <c r="D7334" s="948">
        <v>117.1</v>
      </c>
    </row>
    <row r="7335" spans="1:4" x14ac:dyDescent="0.25">
      <c r="A7335" s="947">
        <v>104260</v>
      </c>
      <c r="B7335" s="945" t="s">
        <v>30201</v>
      </c>
      <c r="C7335" s="947" t="s">
        <v>3</v>
      </c>
      <c r="D7335" s="948">
        <v>124.38</v>
      </c>
    </row>
    <row r="7336" spans="1:4" x14ac:dyDescent="0.25">
      <c r="A7336" s="947">
        <v>104264</v>
      </c>
      <c r="B7336" s="945" t="s">
        <v>30204</v>
      </c>
      <c r="C7336" s="947" t="s">
        <v>3</v>
      </c>
      <c r="D7336" s="948">
        <v>148.71</v>
      </c>
    </row>
    <row r="7337" spans="1:4" x14ac:dyDescent="0.25">
      <c r="A7337" s="947">
        <v>87792</v>
      </c>
      <c r="B7337" s="945" t="s">
        <v>30118</v>
      </c>
      <c r="C7337" s="947" t="s">
        <v>3</v>
      </c>
      <c r="D7337" s="948">
        <v>50.25</v>
      </c>
    </row>
    <row r="7338" spans="1:4" x14ac:dyDescent="0.25">
      <c r="A7338" s="947">
        <v>87797</v>
      </c>
      <c r="B7338" s="945" t="s">
        <v>30121</v>
      </c>
      <c r="C7338" s="947" t="s">
        <v>3</v>
      </c>
      <c r="D7338" s="948">
        <v>70.2</v>
      </c>
    </row>
    <row r="7339" spans="1:4" x14ac:dyDescent="0.25">
      <c r="A7339" s="947">
        <v>87801</v>
      </c>
      <c r="B7339" s="945" t="s">
        <v>30124</v>
      </c>
      <c r="C7339" s="947" t="s">
        <v>3</v>
      </c>
      <c r="D7339" s="948">
        <v>76.790000000000006</v>
      </c>
    </row>
    <row r="7340" spans="1:4" x14ac:dyDescent="0.25">
      <c r="A7340" s="947">
        <v>87805</v>
      </c>
      <c r="B7340" s="945" t="s">
        <v>30127</v>
      </c>
      <c r="C7340" s="947" t="s">
        <v>3</v>
      </c>
      <c r="D7340" s="948">
        <v>83.93</v>
      </c>
    </row>
    <row r="7341" spans="1:4" x14ac:dyDescent="0.25">
      <c r="A7341" s="947">
        <v>87775</v>
      </c>
      <c r="B7341" s="945" t="s">
        <v>30107</v>
      </c>
      <c r="C7341" s="947" t="s">
        <v>3</v>
      </c>
      <c r="D7341" s="948">
        <v>70.22</v>
      </c>
    </row>
    <row r="7342" spans="1:4" x14ac:dyDescent="0.25">
      <c r="A7342" s="947">
        <v>87779</v>
      </c>
      <c r="B7342" s="945" t="s">
        <v>30110</v>
      </c>
      <c r="C7342" s="947" t="s">
        <v>3</v>
      </c>
      <c r="D7342" s="948">
        <v>90.55</v>
      </c>
    </row>
    <row r="7343" spans="1:4" x14ac:dyDescent="0.25">
      <c r="A7343" s="947">
        <v>87784</v>
      </c>
      <c r="B7343" s="945" t="s">
        <v>30113</v>
      </c>
      <c r="C7343" s="947" t="s">
        <v>3</v>
      </c>
      <c r="D7343" s="948">
        <v>97.6</v>
      </c>
    </row>
    <row r="7344" spans="1:4" x14ac:dyDescent="0.25">
      <c r="A7344" s="947">
        <v>87788</v>
      </c>
      <c r="B7344" s="945" t="s">
        <v>30116</v>
      </c>
      <c r="C7344" s="947" t="s">
        <v>3</v>
      </c>
      <c r="D7344" s="948">
        <v>116.2</v>
      </c>
    </row>
    <row r="7345" spans="1:4" x14ac:dyDescent="0.25">
      <c r="A7345" s="947">
        <v>87809</v>
      </c>
      <c r="B7345" s="945" t="s">
        <v>30130</v>
      </c>
      <c r="C7345" s="947" t="s">
        <v>3</v>
      </c>
      <c r="D7345" s="948">
        <v>104.28</v>
      </c>
    </row>
    <row r="7346" spans="1:4" x14ac:dyDescent="0.25">
      <c r="A7346" s="947">
        <v>87813</v>
      </c>
      <c r="B7346" s="945" t="s">
        <v>30133</v>
      </c>
      <c r="C7346" s="947" t="s">
        <v>3</v>
      </c>
      <c r="D7346" s="948">
        <v>124.23</v>
      </c>
    </row>
    <row r="7347" spans="1:4" x14ac:dyDescent="0.25">
      <c r="A7347" s="947">
        <v>104257</v>
      </c>
      <c r="B7347" s="945" t="s">
        <v>30199</v>
      </c>
      <c r="C7347" s="947" t="s">
        <v>3</v>
      </c>
      <c r="D7347" s="948">
        <v>119.5</v>
      </c>
    </row>
    <row r="7348" spans="1:4" x14ac:dyDescent="0.25">
      <c r="A7348" s="947">
        <v>87817</v>
      </c>
      <c r="B7348" s="945" t="s">
        <v>30136</v>
      </c>
      <c r="C7348" s="947" t="s">
        <v>3</v>
      </c>
      <c r="D7348" s="948">
        <v>130.82</v>
      </c>
    </row>
    <row r="7349" spans="1:4" x14ac:dyDescent="0.25">
      <c r="A7349" s="947">
        <v>104261</v>
      </c>
      <c r="B7349" s="945" t="s">
        <v>30202</v>
      </c>
      <c r="C7349" s="947" t="s">
        <v>3</v>
      </c>
      <c r="D7349" s="948">
        <v>156.19999999999999</v>
      </c>
    </row>
    <row r="7350" spans="1:4" x14ac:dyDescent="0.25">
      <c r="A7350" s="947">
        <v>87821</v>
      </c>
      <c r="B7350" s="945" t="s">
        <v>30139</v>
      </c>
      <c r="C7350" s="947" t="s">
        <v>3</v>
      </c>
      <c r="D7350" s="948">
        <v>171.65</v>
      </c>
    </row>
    <row r="7351" spans="1:4" x14ac:dyDescent="0.25">
      <c r="A7351" s="947">
        <v>87825</v>
      </c>
      <c r="B7351" s="945" t="s">
        <v>30142</v>
      </c>
      <c r="C7351" s="947" t="s">
        <v>3</v>
      </c>
      <c r="D7351" s="948">
        <v>96.14</v>
      </c>
    </row>
    <row r="7352" spans="1:4" x14ac:dyDescent="0.25">
      <c r="A7352" s="947">
        <v>87829</v>
      </c>
      <c r="B7352" s="945" t="s">
        <v>30145</v>
      </c>
      <c r="C7352" s="947" t="s">
        <v>3</v>
      </c>
      <c r="D7352" s="948">
        <v>115.57</v>
      </c>
    </row>
    <row r="7353" spans="1:4" x14ac:dyDescent="0.25">
      <c r="A7353" s="947">
        <v>87557</v>
      </c>
      <c r="B7353" s="945" t="s">
        <v>40932</v>
      </c>
      <c r="C7353" s="947" t="s">
        <v>3</v>
      </c>
      <c r="D7353" s="948">
        <v>46.88</v>
      </c>
    </row>
    <row r="7354" spans="1:4" x14ac:dyDescent="0.25">
      <c r="A7354" s="947">
        <v>87539</v>
      </c>
      <c r="B7354" s="945" t="s">
        <v>40922</v>
      </c>
      <c r="C7354" s="947" t="s">
        <v>3</v>
      </c>
      <c r="D7354" s="948">
        <v>70.239999999999995</v>
      </c>
    </row>
    <row r="7355" spans="1:4" x14ac:dyDescent="0.25">
      <c r="A7355" s="947">
        <v>104972</v>
      </c>
      <c r="B7355" s="945" t="s">
        <v>40969</v>
      </c>
      <c r="C7355" s="947" t="s">
        <v>3</v>
      </c>
      <c r="D7355" s="948">
        <v>45.46</v>
      </c>
    </row>
    <row r="7356" spans="1:4" x14ac:dyDescent="0.25">
      <c r="A7356" s="947">
        <v>104954</v>
      </c>
      <c r="B7356" s="945" t="s">
        <v>40951</v>
      </c>
      <c r="C7356" s="947" t="s">
        <v>3</v>
      </c>
      <c r="D7356" s="948">
        <v>62.53</v>
      </c>
    </row>
    <row r="7357" spans="1:4" x14ac:dyDescent="0.25">
      <c r="A7357" s="947">
        <v>104976</v>
      </c>
      <c r="B7357" s="945" t="s">
        <v>40973</v>
      </c>
      <c r="C7357" s="947" t="s">
        <v>3</v>
      </c>
      <c r="D7357" s="948">
        <v>39.869999999999997</v>
      </c>
    </row>
    <row r="7358" spans="1:4" x14ac:dyDescent="0.25">
      <c r="A7358" s="947">
        <v>104966</v>
      </c>
      <c r="B7358" s="945" t="s">
        <v>40963</v>
      </c>
      <c r="C7358" s="947" t="s">
        <v>3</v>
      </c>
      <c r="D7358" s="948">
        <v>56.93</v>
      </c>
    </row>
    <row r="7359" spans="1:4" x14ac:dyDescent="0.25">
      <c r="A7359" s="947">
        <v>104968</v>
      </c>
      <c r="B7359" s="945" t="s">
        <v>40965</v>
      </c>
      <c r="C7359" s="947" t="s">
        <v>3</v>
      </c>
      <c r="D7359" s="948">
        <v>54.87</v>
      </c>
    </row>
    <row r="7360" spans="1:4" x14ac:dyDescent="0.25">
      <c r="A7360" s="947">
        <v>104962</v>
      </c>
      <c r="B7360" s="945" t="s">
        <v>40959</v>
      </c>
      <c r="C7360" s="947" t="s">
        <v>3</v>
      </c>
      <c r="D7360" s="948">
        <v>71.930000000000007</v>
      </c>
    </row>
    <row r="7361" spans="1:4" x14ac:dyDescent="0.25">
      <c r="A7361" s="947">
        <v>87550</v>
      </c>
      <c r="B7361" s="945" t="s">
        <v>40929</v>
      </c>
      <c r="C7361" s="947" t="s">
        <v>3</v>
      </c>
      <c r="D7361" s="948">
        <v>35.08</v>
      </c>
    </row>
    <row r="7362" spans="1:4" x14ac:dyDescent="0.25">
      <c r="A7362" s="947">
        <v>87532</v>
      </c>
      <c r="B7362" s="945" t="s">
        <v>40919</v>
      </c>
      <c r="C7362" s="947" t="s">
        <v>3</v>
      </c>
      <c r="D7362" s="948">
        <v>49.33</v>
      </c>
    </row>
    <row r="7363" spans="1:4" x14ac:dyDescent="0.25">
      <c r="A7363" s="947">
        <v>87554</v>
      </c>
      <c r="B7363" s="945" t="s">
        <v>40931</v>
      </c>
      <c r="C7363" s="947" t="s">
        <v>3</v>
      </c>
      <c r="D7363" s="948">
        <v>31.45</v>
      </c>
    </row>
    <row r="7364" spans="1:4" x14ac:dyDescent="0.25">
      <c r="A7364" s="947">
        <v>87536</v>
      </c>
      <c r="B7364" s="945" t="s">
        <v>40921</v>
      </c>
      <c r="C7364" s="947" t="s">
        <v>3</v>
      </c>
      <c r="D7364" s="948">
        <v>45.71</v>
      </c>
    </row>
    <row r="7365" spans="1:4" x14ac:dyDescent="0.25">
      <c r="A7365" s="947">
        <v>87528</v>
      </c>
      <c r="B7365" s="945" t="s">
        <v>40915</v>
      </c>
      <c r="C7365" s="947" t="s">
        <v>3</v>
      </c>
      <c r="D7365" s="948">
        <v>55.4</v>
      </c>
    </row>
    <row r="7366" spans="1:4" x14ac:dyDescent="0.25">
      <c r="A7366" s="947">
        <v>87546</v>
      </c>
      <c r="B7366" s="945" t="s">
        <v>40925</v>
      </c>
      <c r="C7366" s="947" t="s">
        <v>3</v>
      </c>
      <c r="D7366" s="948">
        <v>41.14</v>
      </c>
    </row>
    <row r="7367" spans="1:4" x14ac:dyDescent="0.25">
      <c r="A7367" s="947">
        <v>104971</v>
      </c>
      <c r="B7367" s="945" t="s">
        <v>40968</v>
      </c>
      <c r="C7367" s="947" t="s">
        <v>3</v>
      </c>
      <c r="D7367" s="948">
        <v>42.09</v>
      </c>
    </row>
    <row r="7368" spans="1:4" x14ac:dyDescent="0.25">
      <c r="A7368" s="947">
        <v>104965</v>
      </c>
      <c r="B7368" s="945" t="s">
        <v>40962</v>
      </c>
      <c r="C7368" s="947" t="s">
        <v>3</v>
      </c>
      <c r="D7368" s="948">
        <v>57.26</v>
      </c>
    </row>
    <row r="7369" spans="1:4" x14ac:dyDescent="0.25">
      <c r="A7369" s="947">
        <v>104975</v>
      </c>
      <c r="B7369" s="945" t="s">
        <v>40972</v>
      </c>
      <c r="C7369" s="947" t="s">
        <v>3</v>
      </c>
      <c r="D7369" s="948">
        <v>36.5</v>
      </c>
    </row>
    <row r="7370" spans="1:4" x14ac:dyDescent="0.25">
      <c r="A7370" s="947">
        <v>104957</v>
      </c>
      <c r="B7370" s="945" t="s">
        <v>40954</v>
      </c>
      <c r="C7370" s="947" t="s">
        <v>3</v>
      </c>
      <c r="D7370" s="948">
        <v>51.66</v>
      </c>
    </row>
    <row r="7371" spans="1:4" x14ac:dyDescent="0.25">
      <c r="A7371" s="947">
        <v>104967</v>
      </c>
      <c r="B7371" s="945" t="s">
        <v>40964</v>
      </c>
      <c r="C7371" s="947" t="s">
        <v>3</v>
      </c>
      <c r="D7371" s="948">
        <v>51.5</v>
      </c>
    </row>
    <row r="7372" spans="1:4" x14ac:dyDescent="0.25">
      <c r="A7372" s="947">
        <v>104961</v>
      </c>
      <c r="B7372" s="945" t="s">
        <v>40958</v>
      </c>
      <c r="C7372" s="947" t="s">
        <v>3</v>
      </c>
      <c r="D7372" s="948">
        <v>66.66</v>
      </c>
    </row>
    <row r="7373" spans="1:4" x14ac:dyDescent="0.25">
      <c r="A7373" s="947">
        <v>87549</v>
      </c>
      <c r="B7373" s="945" t="s">
        <v>40928</v>
      </c>
      <c r="C7373" s="947" t="s">
        <v>3</v>
      </c>
      <c r="D7373" s="948">
        <v>31.71</v>
      </c>
    </row>
    <row r="7374" spans="1:4" x14ac:dyDescent="0.25">
      <c r="A7374" s="947">
        <v>87531</v>
      </c>
      <c r="B7374" s="945" t="s">
        <v>40918</v>
      </c>
      <c r="C7374" s="947" t="s">
        <v>3</v>
      </c>
      <c r="D7374" s="948">
        <v>44.06</v>
      </c>
    </row>
    <row r="7375" spans="1:4" x14ac:dyDescent="0.25">
      <c r="A7375" s="947">
        <v>87553</v>
      </c>
      <c r="B7375" s="945" t="s">
        <v>40930</v>
      </c>
      <c r="C7375" s="947" t="s">
        <v>3</v>
      </c>
      <c r="D7375" s="948">
        <v>28.08</v>
      </c>
    </row>
    <row r="7376" spans="1:4" x14ac:dyDescent="0.25">
      <c r="A7376" s="947">
        <v>87535</v>
      </c>
      <c r="B7376" s="945" t="s">
        <v>40920</v>
      </c>
      <c r="C7376" s="947" t="s">
        <v>3</v>
      </c>
      <c r="D7376" s="948">
        <v>40.44</v>
      </c>
    </row>
    <row r="7377" spans="1:4" x14ac:dyDescent="0.25">
      <c r="A7377" s="947">
        <v>87527</v>
      </c>
      <c r="B7377" s="945" t="s">
        <v>40914</v>
      </c>
      <c r="C7377" s="947" t="s">
        <v>3</v>
      </c>
      <c r="D7377" s="948">
        <v>50.13</v>
      </c>
    </row>
    <row r="7378" spans="1:4" x14ac:dyDescent="0.25">
      <c r="A7378" s="947">
        <v>87545</v>
      </c>
      <c r="B7378" s="945" t="s">
        <v>40924</v>
      </c>
      <c r="C7378" s="947" t="s">
        <v>3</v>
      </c>
      <c r="D7378" s="948">
        <v>37.770000000000003</v>
      </c>
    </row>
    <row r="7379" spans="1:4" x14ac:dyDescent="0.25">
      <c r="A7379" s="947">
        <v>104960</v>
      </c>
      <c r="B7379" s="945" t="s">
        <v>40957</v>
      </c>
      <c r="C7379" s="947" t="s">
        <v>3</v>
      </c>
      <c r="D7379" s="948">
        <v>44.74</v>
      </c>
    </row>
    <row r="7380" spans="1:4" x14ac:dyDescent="0.25">
      <c r="A7380" s="947">
        <v>87561</v>
      </c>
      <c r="B7380" s="945" t="s">
        <v>40933</v>
      </c>
      <c r="C7380" s="947" t="s">
        <v>3</v>
      </c>
      <c r="D7380" s="948">
        <v>46.09</v>
      </c>
    </row>
    <row r="7381" spans="1:4" x14ac:dyDescent="0.25">
      <c r="A7381" s="947">
        <v>104953</v>
      </c>
      <c r="B7381" s="945" t="s">
        <v>40950</v>
      </c>
      <c r="C7381" s="947" t="s">
        <v>3</v>
      </c>
      <c r="D7381" s="948">
        <v>68.099999999999994</v>
      </c>
    </row>
    <row r="7382" spans="1:4" x14ac:dyDescent="0.25">
      <c r="A7382" s="947">
        <v>87543</v>
      </c>
      <c r="B7382" s="945" t="s">
        <v>40923</v>
      </c>
      <c r="C7382" s="947" t="s">
        <v>3</v>
      </c>
      <c r="D7382" s="948">
        <v>27.64</v>
      </c>
    </row>
    <row r="7383" spans="1:4" x14ac:dyDescent="0.25">
      <c r="A7383" s="947">
        <v>104959</v>
      </c>
      <c r="B7383" s="945" t="s">
        <v>40956</v>
      </c>
      <c r="C7383" s="947" t="s">
        <v>3</v>
      </c>
      <c r="D7383" s="948">
        <v>32.36</v>
      </c>
    </row>
    <row r="7384" spans="1:4" x14ac:dyDescent="0.25">
      <c r="A7384" s="947">
        <v>104958</v>
      </c>
      <c r="B7384" s="945" t="s">
        <v>40955</v>
      </c>
      <c r="C7384" s="947" t="s">
        <v>3</v>
      </c>
      <c r="D7384" s="948">
        <v>28.99</v>
      </c>
    </row>
    <row r="7385" spans="1:4" x14ac:dyDescent="0.25">
      <c r="A7385" s="947">
        <v>104970</v>
      </c>
      <c r="B7385" s="945" t="s">
        <v>40967</v>
      </c>
      <c r="C7385" s="947" t="s">
        <v>3</v>
      </c>
      <c r="D7385" s="948">
        <v>48.18</v>
      </c>
    </row>
    <row r="7386" spans="1:4" x14ac:dyDescent="0.25">
      <c r="A7386" s="947">
        <v>104964</v>
      </c>
      <c r="B7386" s="945" t="s">
        <v>40961</v>
      </c>
      <c r="C7386" s="947" t="s">
        <v>3</v>
      </c>
      <c r="D7386" s="948">
        <v>65.239999999999995</v>
      </c>
    </row>
    <row r="7387" spans="1:4" x14ac:dyDescent="0.25">
      <c r="A7387" s="947">
        <v>104956</v>
      </c>
      <c r="B7387" s="945" t="s">
        <v>40953</v>
      </c>
      <c r="C7387" s="947" t="s">
        <v>3</v>
      </c>
      <c r="D7387" s="948">
        <v>58.33</v>
      </c>
    </row>
    <row r="7388" spans="1:4" x14ac:dyDescent="0.25">
      <c r="A7388" s="947">
        <v>104974</v>
      </c>
      <c r="B7388" s="945" t="s">
        <v>40971</v>
      </c>
      <c r="C7388" s="947" t="s">
        <v>3</v>
      </c>
      <c r="D7388" s="948">
        <v>41.26</v>
      </c>
    </row>
    <row r="7389" spans="1:4" x14ac:dyDescent="0.25">
      <c r="A7389" s="947">
        <v>87548</v>
      </c>
      <c r="B7389" s="945" t="s">
        <v>40927</v>
      </c>
      <c r="C7389" s="947" t="s">
        <v>3</v>
      </c>
      <c r="D7389" s="948">
        <v>36.83</v>
      </c>
    </row>
    <row r="7390" spans="1:4" x14ac:dyDescent="0.25">
      <c r="A7390" s="947">
        <v>87530</v>
      </c>
      <c r="B7390" s="945" t="s">
        <v>40917</v>
      </c>
      <c r="C7390" s="947" t="s">
        <v>3</v>
      </c>
      <c r="D7390" s="948">
        <v>51.09</v>
      </c>
    </row>
    <row r="7391" spans="1:4" x14ac:dyDescent="0.25">
      <c r="A7391" s="947">
        <v>104952</v>
      </c>
      <c r="B7391" s="945" t="s">
        <v>40949</v>
      </c>
      <c r="C7391" s="947" t="s">
        <v>3</v>
      </c>
      <c r="D7391" s="948">
        <v>46.63</v>
      </c>
    </row>
    <row r="7392" spans="1:4" x14ac:dyDescent="0.25">
      <c r="A7392" s="947">
        <v>104969</v>
      </c>
      <c r="B7392" s="945" t="s">
        <v>40966</v>
      </c>
      <c r="C7392" s="947" t="s">
        <v>3</v>
      </c>
      <c r="D7392" s="948">
        <v>44.81</v>
      </c>
    </row>
    <row r="7393" spans="1:4" x14ac:dyDescent="0.25">
      <c r="A7393" s="947">
        <v>104963</v>
      </c>
      <c r="B7393" s="945" t="s">
        <v>40960</v>
      </c>
      <c r="C7393" s="947" t="s">
        <v>3</v>
      </c>
      <c r="D7393" s="948">
        <v>59.97</v>
      </c>
    </row>
    <row r="7394" spans="1:4" x14ac:dyDescent="0.25">
      <c r="A7394" s="947">
        <v>104955</v>
      </c>
      <c r="B7394" s="945" t="s">
        <v>40952</v>
      </c>
      <c r="C7394" s="947" t="s">
        <v>3</v>
      </c>
      <c r="D7394" s="948">
        <v>53.06</v>
      </c>
    </row>
    <row r="7395" spans="1:4" x14ac:dyDescent="0.25">
      <c r="A7395" s="947">
        <v>104973</v>
      </c>
      <c r="B7395" s="945" t="s">
        <v>40970</v>
      </c>
      <c r="C7395" s="947" t="s">
        <v>3</v>
      </c>
      <c r="D7395" s="948">
        <v>37.89</v>
      </c>
    </row>
    <row r="7396" spans="1:4" x14ac:dyDescent="0.25">
      <c r="A7396" s="947">
        <v>87547</v>
      </c>
      <c r="B7396" s="945" t="s">
        <v>40926</v>
      </c>
      <c r="C7396" s="947" t="s">
        <v>3</v>
      </c>
      <c r="D7396" s="948">
        <v>33.46</v>
      </c>
    </row>
    <row r="7397" spans="1:4" x14ac:dyDescent="0.25">
      <c r="A7397" s="947">
        <v>87529</v>
      </c>
      <c r="B7397" s="945" t="s">
        <v>40916</v>
      </c>
      <c r="C7397" s="947" t="s">
        <v>3</v>
      </c>
      <c r="D7397" s="948">
        <v>45.82</v>
      </c>
    </row>
    <row r="7398" spans="1:4" x14ac:dyDescent="0.25">
      <c r="A7398" s="947">
        <v>104951</v>
      </c>
      <c r="B7398" s="945" t="s">
        <v>40948</v>
      </c>
      <c r="C7398" s="947" t="s">
        <v>3</v>
      </c>
      <c r="D7398" s="948">
        <v>41.36</v>
      </c>
    </row>
    <row r="7399" spans="1:4" x14ac:dyDescent="0.25">
      <c r="A7399" s="947">
        <v>104978</v>
      </c>
      <c r="B7399" s="945" t="s">
        <v>40975</v>
      </c>
      <c r="C7399" s="947" t="s">
        <v>3</v>
      </c>
      <c r="D7399" s="948">
        <v>48.24</v>
      </c>
    </row>
    <row r="7400" spans="1:4" x14ac:dyDescent="0.25">
      <c r="A7400" s="947">
        <v>104977</v>
      </c>
      <c r="B7400" s="945" t="s">
        <v>40974</v>
      </c>
      <c r="C7400" s="947" t="s">
        <v>3</v>
      </c>
      <c r="D7400" s="948">
        <v>63.16</v>
      </c>
    </row>
    <row r="7401" spans="1:4" x14ac:dyDescent="0.25">
      <c r="A7401" s="947">
        <v>90408</v>
      </c>
      <c r="B7401" s="945" t="s">
        <v>40943</v>
      </c>
      <c r="C7401" s="947" t="s">
        <v>3</v>
      </c>
      <c r="D7401" s="948">
        <v>41.84</v>
      </c>
    </row>
    <row r="7402" spans="1:4" x14ac:dyDescent="0.25">
      <c r="A7402" s="947">
        <v>90406</v>
      </c>
      <c r="B7402" s="945" t="s">
        <v>40942</v>
      </c>
      <c r="C7402" s="947" t="s">
        <v>3</v>
      </c>
      <c r="D7402" s="948">
        <v>55.37</v>
      </c>
    </row>
    <row r="7403" spans="1:4" x14ac:dyDescent="0.25">
      <c r="A7403" s="947">
        <v>103313</v>
      </c>
      <c r="B7403" s="945" t="s">
        <v>51306</v>
      </c>
      <c r="C7403" s="947" t="s">
        <v>5</v>
      </c>
      <c r="D7403" s="948">
        <v>0</v>
      </c>
    </row>
    <row r="7404" spans="1:4" x14ac:dyDescent="0.25">
      <c r="A7404" s="947">
        <v>103309</v>
      </c>
      <c r="B7404" s="945" t="s">
        <v>51307</v>
      </c>
      <c r="C7404" s="947" t="s">
        <v>5</v>
      </c>
      <c r="D7404" s="948">
        <v>0</v>
      </c>
    </row>
    <row r="7405" spans="1:4" x14ac:dyDescent="0.25">
      <c r="A7405" s="947">
        <v>103312</v>
      </c>
      <c r="B7405" s="945" t="s">
        <v>51308</v>
      </c>
      <c r="C7405" s="947" t="s">
        <v>5</v>
      </c>
      <c r="D7405" s="948">
        <v>0</v>
      </c>
    </row>
    <row r="7406" spans="1:4" x14ac:dyDescent="0.25">
      <c r="A7406" s="947">
        <v>103296</v>
      </c>
      <c r="B7406" s="945" t="s">
        <v>51309</v>
      </c>
      <c r="C7406" s="947" t="s">
        <v>5</v>
      </c>
      <c r="D7406" s="948">
        <v>0</v>
      </c>
    </row>
    <row r="7407" spans="1:4" x14ac:dyDescent="0.25">
      <c r="A7407" s="947">
        <v>103300</v>
      </c>
      <c r="B7407" s="945" t="s">
        <v>51310</v>
      </c>
      <c r="C7407" s="947" t="s">
        <v>5</v>
      </c>
      <c r="D7407" s="948">
        <v>0</v>
      </c>
    </row>
    <row r="7408" spans="1:4" x14ac:dyDescent="0.25">
      <c r="A7408" s="947">
        <v>103301</v>
      </c>
      <c r="B7408" s="945" t="s">
        <v>51311</v>
      </c>
      <c r="C7408" s="947" t="s">
        <v>5</v>
      </c>
      <c r="D7408" s="948">
        <v>0</v>
      </c>
    </row>
    <row r="7409" spans="1:4" x14ac:dyDescent="0.25">
      <c r="A7409" s="947">
        <v>103304</v>
      </c>
      <c r="B7409" s="945" t="s">
        <v>30328</v>
      </c>
      <c r="C7409" s="947" t="s">
        <v>5</v>
      </c>
      <c r="D7409" s="948">
        <v>1265.7</v>
      </c>
    </row>
    <row r="7410" spans="1:4" x14ac:dyDescent="0.25">
      <c r="A7410" s="947">
        <v>103305</v>
      </c>
      <c r="B7410" s="945" t="s">
        <v>51312</v>
      </c>
      <c r="C7410" s="947" t="s">
        <v>5</v>
      </c>
      <c r="D7410" s="948">
        <v>0</v>
      </c>
    </row>
    <row r="7411" spans="1:4" x14ac:dyDescent="0.25">
      <c r="A7411" s="947">
        <v>103294</v>
      </c>
      <c r="B7411" s="945" t="s">
        <v>51313</v>
      </c>
      <c r="C7411" s="947" t="s">
        <v>5</v>
      </c>
      <c r="D7411" s="948">
        <v>0</v>
      </c>
    </row>
    <row r="7412" spans="1:4" x14ac:dyDescent="0.25">
      <c r="A7412" s="947">
        <v>103298</v>
      </c>
      <c r="B7412" s="945" t="s">
        <v>51314</v>
      </c>
      <c r="C7412" s="947" t="s">
        <v>5</v>
      </c>
      <c r="D7412" s="948">
        <v>0</v>
      </c>
    </row>
    <row r="7413" spans="1:4" x14ac:dyDescent="0.25">
      <c r="A7413" s="947">
        <v>103293</v>
      </c>
      <c r="B7413" s="945" t="s">
        <v>51315</v>
      </c>
      <c r="C7413" s="947" t="s">
        <v>5</v>
      </c>
      <c r="D7413" s="948">
        <v>0</v>
      </c>
    </row>
    <row r="7414" spans="1:4" x14ac:dyDescent="0.25">
      <c r="A7414" s="947">
        <v>103297</v>
      </c>
      <c r="B7414" s="945" t="s">
        <v>51316</v>
      </c>
      <c r="C7414" s="947" t="s">
        <v>5</v>
      </c>
      <c r="D7414" s="948">
        <v>0</v>
      </c>
    </row>
    <row r="7415" spans="1:4" x14ac:dyDescent="0.25">
      <c r="A7415" s="947">
        <v>103311</v>
      </c>
      <c r="B7415" s="945" t="s">
        <v>51317</v>
      </c>
      <c r="C7415" s="947" t="s">
        <v>5</v>
      </c>
      <c r="D7415" s="948">
        <v>0</v>
      </c>
    </row>
    <row r="7416" spans="1:4" x14ac:dyDescent="0.25">
      <c r="A7416" s="947">
        <v>103306</v>
      </c>
      <c r="B7416" s="945" t="s">
        <v>51318</v>
      </c>
      <c r="C7416" s="947" t="s">
        <v>5</v>
      </c>
      <c r="D7416" s="948">
        <v>0</v>
      </c>
    </row>
    <row r="7417" spans="1:4" x14ac:dyDescent="0.25">
      <c r="A7417" s="947">
        <v>103308</v>
      </c>
      <c r="B7417" s="945" t="s">
        <v>51319</v>
      </c>
      <c r="C7417" s="947" t="s">
        <v>5</v>
      </c>
      <c r="D7417" s="948">
        <v>0</v>
      </c>
    </row>
    <row r="7418" spans="1:4" x14ac:dyDescent="0.25">
      <c r="A7418" s="947">
        <v>103295</v>
      </c>
      <c r="B7418" s="945" t="s">
        <v>51320</v>
      </c>
      <c r="C7418" s="947" t="s">
        <v>5</v>
      </c>
      <c r="D7418" s="948">
        <v>0</v>
      </c>
    </row>
    <row r="7419" spans="1:4" x14ac:dyDescent="0.25">
      <c r="A7419" s="947">
        <v>103299</v>
      </c>
      <c r="B7419" s="945" t="s">
        <v>51321</v>
      </c>
      <c r="C7419" s="947" t="s">
        <v>5</v>
      </c>
      <c r="D7419" s="948">
        <v>0</v>
      </c>
    </row>
    <row r="7420" spans="1:4" x14ac:dyDescent="0.25">
      <c r="A7420" s="947">
        <v>103302</v>
      </c>
      <c r="B7420" s="945" t="s">
        <v>51322</v>
      </c>
      <c r="C7420" s="947" t="s">
        <v>5</v>
      </c>
      <c r="D7420" s="948">
        <v>0</v>
      </c>
    </row>
    <row r="7421" spans="1:4" x14ac:dyDescent="0.25">
      <c r="A7421" s="947">
        <v>103307</v>
      </c>
      <c r="B7421" s="945" t="s">
        <v>30329</v>
      </c>
      <c r="C7421" s="947" t="s">
        <v>5</v>
      </c>
      <c r="D7421" s="948">
        <v>1376.38</v>
      </c>
    </row>
    <row r="7422" spans="1:4" x14ac:dyDescent="0.25">
      <c r="A7422" s="947">
        <v>103310</v>
      </c>
      <c r="B7422" s="945" t="s">
        <v>30330</v>
      </c>
      <c r="C7422" s="947" t="s">
        <v>5</v>
      </c>
      <c r="D7422" s="948">
        <v>1302.8399999999999</v>
      </c>
    </row>
    <row r="7423" spans="1:4" x14ac:dyDescent="0.25">
      <c r="A7423" s="947">
        <v>103303</v>
      </c>
      <c r="B7423" s="945" t="s">
        <v>51323</v>
      </c>
      <c r="C7423" s="947" t="s">
        <v>5</v>
      </c>
      <c r="D7423" s="948">
        <v>0</v>
      </c>
    </row>
    <row r="7424" spans="1:4" x14ac:dyDescent="0.25">
      <c r="A7424" s="947">
        <v>103314</v>
      </c>
      <c r="B7424" s="945" t="s">
        <v>30331</v>
      </c>
      <c r="C7424" s="947" t="s">
        <v>3</v>
      </c>
      <c r="D7424" s="948">
        <v>317.72000000000003</v>
      </c>
    </row>
    <row r="7425" spans="1:4" x14ac:dyDescent="0.25">
      <c r="A7425" s="947">
        <v>103315</v>
      </c>
      <c r="B7425" s="945" t="s">
        <v>30332</v>
      </c>
      <c r="C7425" s="947" t="s">
        <v>3</v>
      </c>
      <c r="D7425" s="948">
        <v>305.68</v>
      </c>
    </row>
    <row r="7426" spans="1:4" x14ac:dyDescent="0.25">
      <c r="A7426" s="947">
        <v>105188</v>
      </c>
      <c r="B7426" s="945" t="s">
        <v>40979</v>
      </c>
      <c r="C7426" s="947" t="s">
        <v>3</v>
      </c>
      <c r="D7426" s="948">
        <v>151.76</v>
      </c>
    </row>
    <row r="7427" spans="1:4" x14ac:dyDescent="0.25">
      <c r="A7427" s="947">
        <v>87841</v>
      </c>
      <c r="B7427" s="945" t="s">
        <v>40937</v>
      </c>
      <c r="C7427" s="947" t="s">
        <v>3</v>
      </c>
      <c r="D7427" s="948">
        <v>138.1</v>
      </c>
    </row>
    <row r="7428" spans="1:4" x14ac:dyDescent="0.25">
      <c r="A7428" s="947">
        <v>87853</v>
      </c>
      <c r="B7428" s="945" t="s">
        <v>40941</v>
      </c>
      <c r="C7428" s="947" t="s">
        <v>3</v>
      </c>
      <c r="D7428" s="948">
        <v>154.66</v>
      </c>
    </row>
    <row r="7429" spans="1:4" x14ac:dyDescent="0.25">
      <c r="A7429" s="947">
        <v>105187</v>
      </c>
      <c r="B7429" s="945" t="s">
        <v>40978</v>
      </c>
      <c r="C7429" s="947" t="s">
        <v>3</v>
      </c>
      <c r="D7429" s="948">
        <v>206.3</v>
      </c>
    </row>
    <row r="7430" spans="1:4" x14ac:dyDescent="0.25">
      <c r="A7430" s="947">
        <v>87840</v>
      </c>
      <c r="B7430" s="945" t="s">
        <v>40936</v>
      </c>
      <c r="C7430" s="947" t="s">
        <v>3</v>
      </c>
      <c r="D7430" s="948">
        <v>192.66</v>
      </c>
    </row>
    <row r="7431" spans="1:4" x14ac:dyDescent="0.25">
      <c r="A7431" s="947">
        <v>87852</v>
      </c>
      <c r="B7431" s="945" t="s">
        <v>40940</v>
      </c>
      <c r="C7431" s="947" t="s">
        <v>3</v>
      </c>
      <c r="D7431" s="948">
        <v>209.2</v>
      </c>
    </row>
    <row r="7432" spans="1:4" x14ac:dyDescent="0.25">
      <c r="A7432" s="947">
        <v>105186</v>
      </c>
      <c r="B7432" s="945" t="s">
        <v>40977</v>
      </c>
      <c r="C7432" s="947" t="s">
        <v>3</v>
      </c>
      <c r="D7432" s="948">
        <v>159.86000000000001</v>
      </c>
    </row>
    <row r="7433" spans="1:4" x14ac:dyDescent="0.25">
      <c r="A7433" s="947">
        <v>87839</v>
      </c>
      <c r="B7433" s="945" t="s">
        <v>40935</v>
      </c>
      <c r="C7433" s="947" t="s">
        <v>3</v>
      </c>
      <c r="D7433" s="948">
        <v>146.4</v>
      </c>
    </row>
    <row r="7434" spans="1:4" x14ac:dyDescent="0.25">
      <c r="A7434" s="947">
        <v>87851</v>
      </c>
      <c r="B7434" s="945" t="s">
        <v>40939</v>
      </c>
      <c r="C7434" s="947" t="s">
        <v>3</v>
      </c>
      <c r="D7434" s="948">
        <v>163.66999999999999</v>
      </c>
    </row>
    <row r="7435" spans="1:4" x14ac:dyDescent="0.25">
      <c r="A7435" s="947">
        <v>105185</v>
      </c>
      <c r="B7435" s="945" t="s">
        <v>40976</v>
      </c>
      <c r="C7435" s="947" t="s">
        <v>3</v>
      </c>
      <c r="D7435" s="948">
        <v>214.76</v>
      </c>
    </row>
    <row r="7436" spans="1:4" x14ac:dyDescent="0.25">
      <c r="A7436" s="947">
        <v>87838</v>
      </c>
      <c r="B7436" s="945" t="s">
        <v>40934</v>
      </c>
      <c r="C7436" s="947" t="s">
        <v>3</v>
      </c>
      <c r="D7436" s="948">
        <v>201.37</v>
      </c>
    </row>
    <row r="7437" spans="1:4" x14ac:dyDescent="0.25">
      <c r="A7437" s="947">
        <v>87850</v>
      </c>
      <c r="B7437" s="945" t="s">
        <v>40938</v>
      </c>
      <c r="C7437" s="947" t="s">
        <v>3</v>
      </c>
      <c r="D7437" s="948">
        <v>218.64</v>
      </c>
    </row>
    <row r="7438" spans="1:4" x14ac:dyDescent="0.25">
      <c r="A7438" s="947">
        <v>105110</v>
      </c>
      <c r="B7438" s="945" t="s">
        <v>41008</v>
      </c>
      <c r="C7438" s="947" t="s">
        <v>4</v>
      </c>
      <c r="D7438" s="948">
        <v>284.87</v>
      </c>
    </row>
    <row r="7439" spans="1:4" x14ac:dyDescent="0.25">
      <c r="A7439" s="947">
        <v>105105</v>
      </c>
      <c r="B7439" s="945" t="s">
        <v>41005</v>
      </c>
      <c r="C7439" s="947" t="s">
        <v>4</v>
      </c>
      <c r="D7439" s="948">
        <v>94.41</v>
      </c>
    </row>
    <row r="7440" spans="1:4" x14ac:dyDescent="0.25">
      <c r="A7440" s="947">
        <v>105103</v>
      </c>
      <c r="B7440" s="945" t="s">
        <v>41003</v>
      </c>
      <c r="C7440" s="947" t="s">
        <v>4</v>
      </c>
      <c r="D7440" s="948">
        <v>134.44999999999999</v>
      </c>
    </row>
    <row r="7441" spans="1:4" x14ac:dyDescent="0.25">
      <c r="A7441" s="947">
        <v>105112</v>
      </c>
      <c r="B7441" s="945" t="s">
        <v>41010</v>
      </c>
      <c r="C7441" s="947" t="s">
        <v>4</v>
      </c>
      <c r="D7441" s="948">
        <v>237.91</v>
      </c>
    </row>
    <row r="7442" spans="1:4" x14ac:dyDescent="0.25">
      <c r="A7442" s="947">
        <v>105109</v>
      </c>
      <c r="B7442" s="945" t="s">
        <v>51324</v>
      </c>
      <c r="C7442" s="947" t="s">
        <v>5</v>
      </c>
      <c r="D7442" s="948">
        <v>0</v>
      </c>
    </row>
    <row r="7443" spans="1:4" x14ac:dyDescent="0.25">
      <c r="A7443" s="947">
        <v>105108</v>
      </c>
      <c r="B7443" s="945" t="s">
        <v>51325</v>
      </c>
      <c r="C7443" s="947" t="s">
        <v>5</v>
      </c>
      <c r="D7443" s="948">
        <v>0</v>
      </c>
    </row>
    <row r="7444" spans="1:4" x14ac:dyDescent="0.25">
      <c r="A7444" s="947">
        <v>105104</v>
      </c>
      <c r="B7444" s="945" t="s">
        <v>41004</v>
      </c>
      <c r="C7444" s="947" t="s">
        <v>5</v>
      </c>
      <c r="D7444" s="948">
        <v>5997.05</v>
      </c>
    </row>
    <row r="7445" spans="1:4" x14ac:dyDescent="0.25">
      <c r="A7445" s="947">
        <v>105107</v>
      </c>
      <c r="B7445" s="945" t="s">
        <v>41007</v>
      </c>
      <c r="C7445" s="947" t="s">
        <v>5</v>
      </c>
      <c r="D7445" s="948">
        <v>4519.25</v>
      </c>
    </row>
    <row r="7446" spans="1:4" x14ac:dyDescent="0.25">
      <c r="A7446" s="947">
        <v>105106</v>
      </c>
      <c r="B7446" s="945" t="s">
        <v>41006</v>
      </c>
      <c r="C7446" s="947" t="s">
        <v>5</v>
      </c>
      <c r="D7446" s="948">
        <v>3060.61</v>
      </c>
    </row>
    <row r="7447" spans="1:4" x14ac:dyDescent="0.25">
      <c r="A7447" s="947">
        <v>105111</v>
      </c>
      <c r="B7447" s="945" t="s">
        <v>41009</v>
      </c>
      <c r="C7447" s="947" t="s">
        <v>5</v>
      </c>
      <c r="D7447" s="948">
        <v>20977.59</v>
      </c>
    </row>
    <row r="7448" spans="1:4" x14ac:dyDescent="0.25">
      <c r="A7448" s="947">
        <v>98520</v>
      </c>
      <c r="B7448" s="945" t="s">
        <v>49478</v>
      </c>
      <c r="C7448" s="947" t="s">
        <v>3</v>
      </c>
      <c r="D7448" s="948">
        <v>6</v>
      </c>
    </row>
    <row r="7449" spans="1:4" x14ac:dyDescent="0.25">
      <c r="A7449" s="947">
        <v>98521</v>
      </c>
      <c r="B7449" s="945" t="s">
        <v>49479</v>
      </c>
      <c r="C7449" s="947" t="s">
        <v>3</v>
      </c>
      <c r="D7449" s="948">
        <v>0.46</v>
      </c>
    </row>
    <row r="7450" spans="1:4" x14ac:dyDescent="0.25">
      <c r="A7450" s="947">
        <v>105521</v>
      </c>
      <c r="B7450" s="945" t="s">
        <v>49480</v>
      </c>
      <c r="C7450" s="947" t="s">
        <v>3</v>
      </c>
      <c r="D7450" s="948">
        <v>4.17</v>
      </c>
    </row>
    <row r="7451" spans="1:4" x14ac:dyDescent="0.25">
      <c r="A7451" s="947">
        <v>98509</v>
      </c>
      <c r="B7451" s="945" t="s">
        <v>52777</v>
      </c>
      <c r="C7451" s="947" t="s">
        <v>5</v>
      </c>
      <c r="D7451" s="948">
        <v>18.559999999999999</v>
      </c>
    </row>
    <row r="7452" spans="1:4" x14ac:dyDescent="0.25">
      <c r="A7452" s="947">
        <v>98507</v>
      </c>
      <c r="B7452" s="945" t="s">
        <v>51326</v>
      </c>
      <c r="C7452" s="947" t="s">
        <v>5</v>
      </c>
      <c r="D7452" s="948">
        <v>0</v>
      </c>
    </row>
    <row r="7453" spans="1:4" x14ac:dyDescent="0.25">
      <c r="A7453" s="947">
        <v>98508</v>
      </c>
      <c r="B7453" s="945" t="s">
        <v>51327</v>
      </c>
      <c r="C7453" s="947" t="s">
        <v>5</v>
      </c>
      <c r="D7453" s="948">
        <v>0</v>
      </c>
    </row>
    <row r="7454" spans="1:4" x14ac:dyDescent="0.25">
      <c r="A7454" s="947">
        <v>98506</v>
      </c>
      <c r="B7454" s="945" t="s">
        <v>51328</v>
      </c>
      <c r="C7454" s="947" t="s">
        <v>5</v>
      </c>
      <c r="D7454" s="948">
        <v>0</v>
      </c>
    </row>
    <row r="7455" spans="1:4" x14ac:dyDescent="0.25">
      <c r="A7455" s="947">
        <v>98505</v>
      </c>
      <c r="B7455" s="945" t="s">
        <v>49483</v>
      </c>
      <c r="C7455" s="947" t="s">
        <v>3</v>
      </c>
      <c r="D7455" s="948">
        <v>32.619999999999997</v>
      </c>
    </row>
    <row r="7456" spans="1:4" x14ac:dyDescent="0.25">
      <c r="A7456" s="947">
        <v>98504</v>
      </c>
      <c r="B7456" s="945" t="s">
        <v>49482</v>
      </c>
      <c r="C7456" s="947" t="s">
        <v>3</v>
      </c>
      <c r="D7456" s="948">
        <v>17.61</v>
      </c>
    </row>
    <row r="7457" spans="1:4" x14ac:dyDescent="0.25">
      <c r="A7457" s="947">
        <v>98503</v>
      </c>
      <c r="B7457" s="945" t="s">
        <v>49481</v>
      </c>
      <c r="C7457" s="947" t="s">
        <v>3</v>
      </c>
      <c r="D7457" s="948">
        <v>24.89</v>
      </c>
    </row>
    <row r="7458" spans="1:4" x14ac:dyDescent="0.25">
      <c r="A7458" s="947">
        <v>103946</v>
      </c>
      <c r="B7458" s="945" t="s">
        <v>49484</v>
      </c>
      <c r="C7458" s="947" t="s">
        <v>3</v>
      </c>
      <c r="D7458" s="948">
        <v>22.62</v>
      </c>
    </row>
    <row r="7459" spans="1:4" x14ac:dyDescent="0.25">
      <c r="A7459" s="947">
        <v>98517</v>
      </c>
      <c r="B7459" s="945" t="s">
        <v>51329</v>
      </c>
      <c r="C7459" s="947" t="s">
        <v>5</v>
      </c>
      <c r="D7459" s="948">
        <v>0</v>
      </c>
    </row>
    <row r="7460" spans="1:4" x14ac:dyDescent="0.25">
      <c r="A7460" s="947">
        <v>98518</v>
      </c>
      <c r="B7460" s="945" t="s">
        <v>51330</v>
      </c>
      <c r="C7460" s="947" t="s">
        <v>5</v>
      </c>
      <c r="D7460" s="948">
        <v>0</v>
      </c>
    </row>
    <row r="7461" spans="1:4" x14ac:dyDescent="0.25">
      <c r="A7461" s="947">
        <v>98516</v>
      </c>
      <c r="B7461" s="945" t="s">
        <v>49476</v>
      </c>
      <c r="C7461" s="947" t="s">
        <v>5</v>
      </c>
      <c r="D7461" s="948">
        <v>301.10000000000002</v>
      </c>
    </row>
    <row r="7462" spans="1:4" x14ac:dyDescent="0.25">
      <c r="A7462" s="947">
        <v>98514</v>
      </c>
      <c r="B7462" s="945" t="s">
        <v>51331</v>
      </c>
      <c r="C7462" s="947" t="s">
        <v>5</v>
      </c>
      <c r="D7462" s="948">
        <v>0</v>
      </c>
    </row>
    <row r="7463" spans="1:4" x14ac:dyDescent="0.25">
      <c r="A7463" s="947">
        <v>98515</v>
      </c>
      <c r="B7463" s="945" t="s">
        <v>51332</v>
      </c>
      <c r="C7463" s="947" t="s">
        <v>5</v>
      </c>
      <c r="D7463" s="948">
        <v>0</v>
      </c>
    </row>
    <row r="7464" spans="1:4" x14ac:dyDescent="0.25">
      <c r="A7464" s="947">
        <v>98513</v>
      </c>
      <c r="B7464" s="945" t="s">
        <v>51333</v>
      </c>
      <c r="C7464" s="947" t="s">
        <v>5</v>
      </c>
      <c r="D7464" s="948">
        <v>0</v>
      </c>
    </row>
    <row r="7465" spans="1:4" x14ac:dyDescent="0.25">
      <c r="A7465" s="947">
        <v>98511</v>
      </c>
      <c r="B7465" s="945" t="s">
        <v>49475</v>
      </c>
      <c r="C7465" s="947" t="s">
        <v>5</v>
      </c>
      <c r="D7465" s="948">
        <v>85.4</v>
      </c>
    </row>
    <row r="7466" spans="1:4" x14ac:dyDescent="0.25">
      <c r="A7466" s="947">
        <v>98512</v>
      </c>
      <c r="B7466" s="945" t="s">
        <v>51334</v>
      </c>
      <c r="C7466" s="947" t="s">
        <v>5</v>
      </c>
      <c r="D7466" s="948">
        <v>0</v>
      </c>
    </row>
    <row r="7467" spans="1:4" x14ac:dyDescent="0.25">
      <c r="A7467" s="947">
        <v>98510</v>
      </c>
      <c r="B7467" s="945" t="s">
        <v>49474</v>
      </c>
      <c r="C7467" s="947" t="s">
        <v>5</v>
      </c>
      <c r="D7467" s="948">
        <v>58.92</v>
      </c>
    </row>
    <row r="7468" spans="1:4" x14ac:dyDescent="0.25">
      <c r="A7468" s="947">
        <v>98519</v>
      </c>
      <c r="B7468" s="945" t="s">
        <v>49477</v>
      </c>
      <c r="C7468" s="947" t="s">
        <v>3</v>
      </c>
      <c r="D7468" s="948">
        <v>5.17</v>
      </c>
    </row>
    <row r="7469" spans="1:4" x14ac:dyDescent="0.25">
      <c r="A7469" s="947">
        <v>91599</v>
      </c>
      <c r="B7469" s="945" t="s">
        <v>51335</v>
      </c>
      <c r="C7469" s="947" t="s">
        <v>113</v>
      </c>
      <c r="D7469" s="948">
        <v>7.54</v>
      </c>
    </row>
    <row r="7470" spans="1:4" x14ac:dyDescent="0.25">
      <c r="A7470" s="947">
        <v>100065</v>
      </c>
      <c r="B7470" s="945" t="s">
        <v>51336</v>
      </c>
      <c r="C7470" s="947" t="s">
        <v>113</v>
      </c>
      <c r="D7470" s="948">
        <v>0</v>
      </c>
    </row>
    <row r="7471" spans="1:4" x14ac:dyDescent="0.25">
      <c r="A7471" s="947">
        <v>100069</v>
      </c>
      <c r="B7471" s="945" t="s">
        <v>51337</v>
      </c>
      <c r="C7471" s="947" t="s">
        <v>113</v>
      </c>
      <c r="D7471" s="948">
        <v>0</v>
      </c>
    </row>
    <row r="7472" spans="1:4" x14ac:dyDescent="0.25">
      <c r="A7472" s="947">
        <v>100063</v>
      </c>
      <c r="B7472" s="945" t="s">
        <v>51338</v>
      </c>
      <c r="C7472" s="947" t="s">
        <v>113</v>
      </c>
      <c r="D7472" s="948">
        <v>0</v>
      </c>
    </row>
    <row r="7473" spans="1:4" x14ac:dyDescent="0.25">
      <c r="A7473" s="947">
        <v>91597</v>
      </c>
      <c r="B7473" s="945" t="s">
        <v>51339</v>
      </c>
      <c r="C7473" s="947" t="s">
        <v>113</v>
      </c>
      <c r="D7473" s="948">
        <v>7.15</v>
      </c>
    </row>
    <row r="7474" spans="1:4" x14ac:dyDescent="0.25">
      <c r="A7474" s="947">
        <v>91598</v>
      </c>
      <c r="B7474" s="945" t="s">
        <v>51340</v>
      </c>
      <c r="C7474" s="947" t="s">
        <v>113</v>
      </c>
      <c r="D7474" s="948">
        <v>9.15</v>
      </c>
    </row>
    <row r="7475" spans="1:4" x14ac:dyDescent="0.25">
      <c r="A7475" s="947">
        <v>91596</v>
      </c>
      <c r="B7475" s="945" t="s">
        <v>51341</v>
      </c>
      <c r="C7475" s="947" t="s">
        <v>113</v>
      </c>
      <c r="D7475" s="948">
        <v>9.3800000000000008</v>
      </c>
    </row>
    <row r="7476" spans="1:4" x14ac:dyDescent="0.25">
      <c r="A7476" s="947">
        <v>100064</v>
      </c>
      <c r="B7476" s="945" t="s">
        <v>51342</v>
      </c>
      <c r="C7476" s="947" t="s">
        <v>113</v>
      </c>
      <c r="D7476" s="948">
        <v>9.2799999999999994</v>
      </c>
    </row>
    <row r="7477" spans="1:4" x14ac:dyDescent="0.25">
      <c r="A7477" s="947">
        <v>100066</v>
      </c>
      <c r="B7477" s="945" t="s">
        <v>51343</v>
      </c>
      <c r="C7477" s="947" t="s">
        <v>113</v>
      </c>
      <c r="D7477" s="948">
        <v>9.2799999999999994</v>
      </c>
    </row>
    <row r="7478" spans="1:4" x14ac:dyDescent="0.25">
      <c r="A7478" s="947">
        <v>91603</v>
      </c>
      <c r="B7478" s="945" t="s">
        <v>51344</v>
      </c>
      <c r="C7478" s="947" t="s">
        <v>113</v>
      </c>
      <c r="D7478" s="948">
        <v>11</v>
      </c>
    </row>
    <row r="7479" spans="1:4" x14ac:dyDescent="0.25">
      <c r="A7479" s="947">
        <v>100068</v>
      </c>
      <c r="B7479" s="945" t="s">
        <v>51345</v>
      </c>
      <c r="C7479" s="947" t="s">
        <v>113</v>
      </c>
      <c r="D7479" s="948">
        <v>9.42</v>
      </c>
    </row>
    <row r="7480" spans="1:4" x14ac:dyDescent="0.25">
      <c r="A7480" s="947">
        <v>100067</v>
      </c>
      <c r="B7480" s="945" t="s">
        <v>51346</v>
      </c>
      <c r="C7480" s="947" t="s">
        <v>113</v>
      </c>
      <c r="D7480" s="948">
        <v>13.57</v>
      </c>
    </row>
    <row r="7481" spans="1:4" x14ac:dyDescent="0.25">
      <c r="A7481" s="947">
        <v>91601</v>
      </c>
      <c r="B7481" s="945" t="s">
        <v>51347</v>
      </c>
      <c r="C7481" s="947" t="s">
        <v>113</v>
      </c>
      <c r="D7481" s="948">
        <v>13.72</v>
      </c>
    </row>
    <row r="7482" spans="1:4" x14ac:dyDescent="0.25">
      <c r="A7482" s="947">
        <v>91602</v>
      </c>
      <c r="B7482" s="945" t="s">
        <v>51348</v>
      </c>
      <c r="C7482" s="947" t="s">
        <v>113</v>
      </c>
      <c r="D7482" s="948">
        <v>12.51</v>
      </c>
    </row>
    <row r="7483" spans="1:4" x14ac:dyDescent="0.25">
      <c r="A7483" s="947">
        <v>91593</v>
      </c>
      <c r="B7483" s="945" t="s">
        <v>51349</v>
      </c>
      <c r="C7483" s="947" t="s">
        <v>113</v>
      </c>
      <c r="D7483" s="948">
        <v>9.4700000000000006</v>
      </c>
    </row>
    <row r="7484" spans="1:4" x14ac:dyDescent="0.25">
      <c r="A7484" s="947">
        <v>105814</v>
      </c>
      <c r="B7484" s="945" t="s">
        <v>51350</v>
      </c>
      <c r="C7484" s="947" t="s">
        <v>113</v>
      </c>
      <c r="D7484" s="948">
        <v>9.09</v>
      </c>
    </row>
    <row r="7485" spans="1:4" x14ac:dyDescent="0.25">
      <c r="A7485" s="947">
        <v>91594</v>
      </c>
      <c r="B7485" s="945" t="s">
        <v>51351</v>
      </c>
      <c r="C7485" s="947" t="s">
        <v>113</v>
      </c>
      <c r="D7485" s="948">
        <v>9.49</v>
      </c>
    </row>
    <row r="7486" spans="1:4" x14ac:dyDescent="0.25">
      <c r="A7486" s="947">
        <v>91595</v>
      </c>
      <c r="B7486" s="945" t="s">
        <v>51352</v>
      </c>
      <c r="C7486" s="947" t="s">
        <v>113</v>
      </c>
      <c r="D7486" s="948">
        <v>9.85</v>
      </c>
    </row>
    <row r="7487" spans="1:4" x14ac:dyDescent="0.25">
      <c r="A7487" s="947">
        <v>105815</v>
      </c>
      <c r="B7487" s="945" t="s">
        <v>51353</v>
      </c>
      <c r="C7487" s="947" t="s">
        <v>113</v>
      </c>
      <c r="D7487" s="948">
        <v>0</v>
      </c>
    </row>
    <row r="7488" spans="1:4" x14ac:dyDescent="0.25">
      <c r="A7488" s="947">
        <v>91600</v>
      </c>
      <c r="B7488" s="945" t="s">
        <v>51354</v>
      </c>
      <c r="C7488" s="947" t="s">
        <v>113</v>
      </c>
      <c r="D7488" s="948">
        <v>11.01</v>
      </c>
    </row>
    <row r="7489" spans="1:4" x14ac:dyDescent="0.25">
      <c r="A7489" s="947">
        <v>99235</v>
      </c>
      <c r="B7489" s="945" t="s">
        <v>49161</v>
      </c>
      <c r="C7489" s="947" t="s">
        <v>20</v>
      </c>
      <c r="D7489" s="948">
        <v>657.32</v>
      </c>
    </row>
    <row r="7490" spans="1:4" x14ac:dyDescent="0.25">
      <c r="A7490" s="947">
        <v>105539</v>
      </c>
      <c r="B7490" s="945" t="s">
        <v>51355</v>
      </c>
      <c r="C7490" s="947" t="s">
        <v>20</v>
      </c>
      <c r="D7490" s="948">
        <v>0</v>
      </c>
    </row>
    <row r="7491" spans="1:4" x14ac:dyDescent="0.25">
      <c r="A7491" s="947">
        <v>99439</v>
      </c>
      <c r="B7491" s="945" t="s">
        <v>49170</v>
      </c>
      <c r="C7491" s="947" t="s">
        <v>20</v>
      </c>
      <c r="D7491" s="948">
        <v>727.85</v>
      </c>
    </row>
    <row r="7492" spans="1:4" x14ac:dyDescent="0.25">
      <c r="A7492" s="947">
        <v>105540</v>
      </c>
      <c r="B7492" s="945" t="s">
        <v>51356</v>
      </c>
      <c r="C7492" s="947" t="s">
        <v>20</v>
      </c>
      <c r="D7492" s="948">
        <v>0</v>
      </c>
    </row>
    <row r="7493" spans="1:4" x14ac:dyDescent="0.25">
      <c r="A7493" s="947">
        <v>103184</v>
      </c>
      <c r="B7493" s="945" t="s">
        <v>49172</v>
      </c>
      <c r="C7493" s="947" t="s">
        <v>20</v>
      </c>
      <c r="D7493" s="948">
        <v>686.58</v>
      </c>
    </row>
    <row r="7494" spans="1:4" x14ac:dyDescent="0.25">
      <c r="A7494" s="947">
        <v>103183</v>
      </c>
      <c r="B7494" s="945" t="s">
        <v>49171</v>
      </c>
      <c r="C7494" s="947" t="s">
        <v>20</v>
      </c>
      <c r="D7494" s="948">
        <v>829.25</v>
      </c>
    </row>
    <row r="7495" spans="1:4" x14ac:dyDescent="0.25">
      <c r="A7495" s="947">
        <v>99434</v>
      </c>
      <c r="B7495" s="945" t="s">
        <v>49165</v>
      </c>
      <c r="C7495" s="947" t="s">
        <v>20</v>
      </c>
      <c r="D7495" s="948">
        <v>741.4</v>
      </c>
    </row>
    <row r="7496" spans="1:4" x14ac:dyDescent="0.25">
      <c r="A7496" s="947">
        <v>99431</v>
      </c>
      <c r="B7496" s="945" t="s">
        <v>49162</v>
      </c>
      <c r="C7496" s="947" t="s">
        <v>20</v>
      </c>
      <c r="D7496" s="948">
        <v>736.3</v>
      </c>
    </row>
    <row r="7497" spans="1:4" x14ac:dyDescent="0.25">
      <c r="A7497" s="947">
        <v>99435</v>
      </c>
      <c r="B7497" s="945" t="s">
        <v>49166</v>
      </c>
      <c r="C7497" s="947" t="s">
        <v>20</v>
      </c>
      <c r="D7497" s="948">
        <v>722.86</v>
      </c>
    </row>
    <row r="7498" spans="1:4" x14ac:dyDescent="0.25">
      <c r="A7498" s="947">
        <v>99432</v>
      </c>
      <c r="B7498" s="945" t="s">
        <v>49163</v>
      </c>
      <c r="C7498" s="947" t="s">
        <v>20</v>
      </c>
      <c r="D7498" s="948">
        <v>719.21</v>
      </c>
    </row>
    <row r="7499" spans="1:4" x14ac:dyDescent="0.25">
      <c r="A7499" s="947">
        <v>99438</v>
      </c>
      <c r="B7499" s="945" t="s">
        <v>49169</v>
      </c>
      <c r="C7499" s="947" t="s">
        <v>20</v>
      </c>
      <c r="D7499" s="948">
        <v>710.44</v>
      </c>
    </row>
    <row r="7500" spans="1:4" x14ac:dyDescent="0.25">
      <c r="A7500" s="947">
        <v>105538</v>
      </c>
      <c r="B7500" s="945" t="s">
        <v>51357</v>
      </c>
      <c r="C7500" s="947" t="s">
        <v>20</v>
      </c>
      <c r="D7500" s="948">
        <v>0</v>
      </c>
    </row>
    <row r="7501" spans="1:4" x14ac:dyDescent="0.25">
      <c r="A7501" s="947">
        <v>99436</v>
      </c>
      <c r="B7501" s="945" t="s">
        <v>49167</v>
      </c>
      <c r="C7501" s="947" t="s">
        <v>20</v>
      </c>
      <c r="D7501" s="948">
        <v>815</v>
      </c>
    </row>
    <row r="7502" spans="1:4" x14ac:dyDescent="0.25">
      <c r="A7502" s="947">
        <v>99437</v>
      </c>
      <c r="B7502" s="945" t="s">
        <v>49168</v>
      </c>
      <c r="C7502" s="947" t="s">
        <v>20</v>
      </c>
      <c r="D7502" s="948">
        <v>700.8</v>
      </c>
    </row>
    <row r="7503" spans="1:4" x14ac:dyDescent="0.25">
      <c r="A7503" s="947">
        <v>105537</v>
      </c>
      <c r="B7503" s="945" t="s">
        <v>51358</v>
      </c>
      <c r="C7503" s="947" t="s">
        <v>20</v>
      </c>
      <c r="D7503" s="948">
        <v>0</v>
      </c>
    </row>
    <row r="7504" spans="1:4" x14ac:dyDescent="0.25">
      <c r="A7504" s="947">
        <v>99433</v>
      </c>
      <c r="B7504" s="945" t="s">
        <v>49164</v>
      </c>
      <c r="C7504" s="947" t="s">
        <v>20</v>
      </c>
      <c r="D7504" s="948">
        <v>785.88</v>
      </c>
    </row>
    <row r="7505" spans="1:4" x14ac:dyDescent="0.25">
      <c r="A7505" s="947">
        <v>104422</v>
      </c>
      <c r="B7505" s="945" t="s">
        <v>51359</v>
      </c>
      <c r="C7505" s="947" t="s">
        <v>3</v>
      </c>
      <c r="D7505" s="948">
        <v>12.36</v>
      </c>
    </row>
    <row r="7506" spans="1:4" x14ac:dyDescent="0.25">
      <c r="A7506" s="947">
        <v>105824</v>
      </c>
      <c r="B7506" s="945" t="s">
        <v>51360</v>
      </c>
      <c r="C7506" s="947" t="s">
        <v>3</v>
      </c>
      <c r="D7506" s="948">
        <v>16.420000000000002</v>
      </c>
    </row>
    <row r="7507" spans="1:4" x14ac:dyDescent="0.25">
      <c r="A7507" s="947">
        <v>105825</v>
      </c>
      <c r="B7507" s="945" t="s">
        <v>51361</v>
      </c>
      <c r="C7507" s="947" t="s">
        <v>3</v>
      </c>
      <c r="D7507" s="948">
        <v>8.86</v>
      </c>
    </row>
    <row r="7508" spans="1:4" x14ac:dyDescent="0.25">
      <c r="A7508" s="947">
        <v>104421</v>
      </c>
      <c r="B7508" s="945" t="s">
        <v>51362</v>
      </c>
      <c r="C7508" s="947" t="s">
        <v>3</v>
      </c>
      <c r="D7508" s="948">
        <v>19.59</v>
      </c>
    </row>
    <row r="7509" spans="1:4" x14ac:dyDescent="0.25">
      <c r="A7509" s="947">
        <v>105822</v>
      </c>
      <c r="B7509" s="945" t="s">
        <v>51363</v>
      </c>
      <c r="C7509" s="947" t="s">
        <v>3</v>
      </c>
      <c r="D7509" s="948">
        <v>23.65</v>
      </c>
    </row>
    <row r="7510" spans="1:4" x14ac:dyDescent="0.25">
      <c r="A7510" s="947">
        <v>105823</v>
      </c>
      <c r="B7510" s="945" t="s">
        <v>51364</v>
      </c>
      <c r="C7510" s="947" t="s">
        <v>3</v>
      </c>
      <c r="D7510" s="948">
        <v>16.09</v>
      </c>
    </row>
    <row r="7511" spans="1:4" x14ac:dyDescent="0.25">
      <c r="A7511" s="947">
        <v>104423</v>
      </c>
      <c r="B7511" s="945" t="s">
        <v>51365</v>
      </c>
      <c r="C7511" s="947" t="s">
        <v>3</v>
      </c>
      <c r="D7511" s="948">
        <v>17.43</v>
      </c>
    </row>
    <row r="7512" spans="1:4" x14ac:dyDescent="0.25">
      <c r="A7512" s="947">
        <v>105826</v>
      </c>
      <c r="B7512" s="945" t="s">
        <v>51366</v>
      </c>
      <c r="C7512" s="947" t="s">
        <v>3</v>
      </c>
      <c r="D7512" s="948">
        <v>21.49</v>
      </c>
    </row>
    <row r="7513" spans="1:4" x14ac:dyDescent="0.25">
      <c r="A7513" s="947">
        <v>105827</v>
      </c>
      <c r="B7513" s="945" t="s">
        <v>51367</v>
      </c>
      <c r="C7513" s="947" t="s">
        <v>3</v>
      </c>
      <c r="D7513" s="948">
        <v>13.93</v>
      </c>
    </row>
    <row r="7514" spans="1:4" x14ac:dyDescent="0.25">
      <c r="A7514" s="947">
        <v>104425</v>
      </c>
      <c r="B7514" s="945" t="s">
        <v>51368</v>
      </c>
      <c r="C7514" s="947" t="s">
        <v>3</v>
      </c>
      <c r="D7514" s="948">
        <v>10.15</v>
      </c>
    </row>
    <row r="7515" spans="1:4" x14ac:dyDescent="0.25">
      <c r="A7515" s="947">
        <v>105828</v>
      </c>
      <c r="B7515" s="945" t="s">
        <v>51369</v>
      </c>
      <c r="C7515" s="947" t="s">
        <v>3</v>
      </c>
      <c r="D7515" s="948">
        <v>14.21</v>
      </c>
    </row>
    <row r="7516" spans="1:4" x14ac:dyDescent="0.25">
      <c r="A7516" s="947">
        <v>105829</v>
      </c>
      <c r="B7516" s="945" t="s">
        <v>51370</v>
      </c>
      <c r="C7516" s="947" t="s">
        <v>3</v>
      </c>
      <c r="D7516" s="948">
        <v>6.65</v>
      </c>
    </row>
    <row r="7517" spans="1:4" x14ac:dyDescent="0.25">
      <c r="A7517" s="947">
        <v>91525</v>
      </c>
      <c r="B7517" s="945" t="s">
        <v>51371</v>
      </c>
      <c r="C7517" s="947" t="s">
        <v>3</v>
      </c>
      <c r="D7517" s="948">
        <v>8.8699999999999992</v>
      </c>
    </row>
    <row r="7518" spans="1:4" x14ac:dyDescent="0.25">
      <c r="A7518" s="947">
        <v>105818</v>
      </c>
      <c r="B7518" s="945" t="s">
        <v>51372</v>
      </c>
      <c r="C7518" s="947" t="s">
        <v>3</v>
      </c>
      <c r="D7518" s="948">
        <v>14.56</v>
      </c>
    </row>
    <row r="7519" spans="1:4" x14ac:dyDescent="0.25">
      <c r="A7519" s="947">
        <v>105819</v>
      </c>
      <c r="B7519" s="945" t="s">
        <v>51373</v>
      </c>
      <c r="C7519" s="947" t="s">
        <v>3</v>
      </c>
      <c r="D7519" s="948">
        <v>7.06</v>
      </c>
    </row>
    <row r="7520" spans="1:4" x14ac:dyDescent="0.25">
      <c r="A7520" s="947">
        <v>104414</v>
      </c>
      <c r="B7520" s="945" t="s">
        <v>51374</v>
      </c>
      <c r="C7520" s="947" t="s">
        <v>3</v>
      </c>
      <c r="D7520" s="948">
        <v>7.74</v>
      </c>
    </row>
    <row r="7521" spans="1:4" x14ac:dyDescent="0.25">
      <c r="A7521" s="947">
        <v>105816</v>
      </c>
      <c r="B7521" s="945" t="s">
        <v>51375</v>
      </c>
      <c r="C7521" s="947" t="s">
        <v>3</v>
      </c>
      <c r="D7521" s="948">
        <v>13.43</v>
      </c>
    </row>
    <row r="7522" spans="1:4" x14ac:dyDescent="0.25">
      <c r="A7522" s="947">
        <v>105817</v>
      </c>
      <c r="B7522" s="945" t="s">
        <v>51376</v>
      </c>
      <c r="C7522" s="947" t="s">
        <v>3</v>
      </c>
      <c r="D7522" s="948">
        <v>5.93</v>
      </c>
    </row>
    <row r="7523" spans="1:4" x14ac:dyDescent="0.25">
      <c r="A7523" s="947">
        <v>104415</v>
      </c>
      <c r="B7523" s="945" t="s">
        <v>51377</v>
      </c>
      <c r="C7523" s="947" t="s">
        <v>3</v>
      </c>
      <c r="D7523" s="948">
        <v>14.87</v>
      </c>
    </row>
    <row r="7524" spans="1:4" x14ac:dyDescent="0.25">
      <c r="A7524" s="947">
        <v>105820</v>
      </c>
      <c r="B7524" s="945" t="s">
        <v>51378</v>
      </c>
      <c r="C7524" s="947" t="s">
        <v>3</v>
      </c>
      <c r="D7524" s="948">
        <v>20.56</v>
      </c>
    </row>
    <row r="7525" spans="1:4" x14ac:dyDescent="0.25">
      <c r="A7525" s="947">
        <v>105821</v>
      </c>
      <c r="B7525" s="945" t="s">
        <v>51379</v>
      </c>
      <c r="C7525" s="947" t="s">
        <v>3</v>
      </c>
      <c r="D7525" s="948">
        <v>13.06</v>
      </c>
    </row>
    <row r="7526" spans="1:4" x14ac:dyDescent="0.25">
      <c r="A7526" s="947">
        <v>104418</v>
      </c>
      <c r="B7526" s="945" t="s">
        <v>51380</v>
      </c>
      <c r="C7526" s="947" t="s">
        <v>3</v>
      </c>
      <c r="D7526" s="948">
        <v>3.59</v>
      </c>
    </row>
    <row r="7527" spans="1:4" x14ac:dyDescent="0.25">
      <c r="A7527" s="947">
        <v>91515</v>
      </c>
      <c r="B7527" s="945" t="s">
        <v>51381</v>
      </c>
      <c r="C7527" s="947" t="s">
        <v>3</v>
      </c>
      <c r="D7527" s="948">
        <v>6.61</v>
      </c>
    </row>
    <row r="7528" spans="1:4" x14ac:dyDescent="0.25">
      <c r="A7528" s="947">
        <v>104419</v>
      </c>
      <c r="B7528" s="945" t="s">
        <v>51382</v>
      </c>
      <c r="C7528" s="947" t="s">
        <v>3</v>
      </c>
      <c r="D7528" s="948">
        <v>5.73</v>
      </c>
    </row>
    <row r="7529" spans="1:4" x14ac:dyDescent="0.25">
      <c r="A7529" s="947">
        <v>91519</v>
      </c>
      <c r="B7529" s="945" t="s">
        <v>51383</v>
      </c>
      <c r="C7529" s="947" t="s">
        <v>3</v>
      </c>
      <c r="D7529" s="948">
        <v>2.73</v>
      </c>
    </row>
    <row r="7530" spans="1:4" x14ac:dyDescent="0.25">
      <c r="A7530" s="947">
        <v>91520</v>
      </c>
      <c r="B7530" s="945" t="s">
        <v>51384</v>
      </c>
      <c r="C7530" s="947" t="s">
        <v>3</v>
      </c>
      <c r="D7530" s="948">
        <v>2.78</v>
      </c>
    </row>
    <row r="7531" spans="1:4" x14ac:dyDescent="0.25">
      <c r="A7531" s="947">
        <v>104416</v>
      </c>
      <c r="B7531" s="945" t="s">
        <v>51385</v>
      </c>
      <c r="C7531" s="947" t="s">
        <v>3</v>
      </c>
      <c r="D7531" s="948">
        <v>2.2999999999999998</v>
      </c>
    </row>
    <row r="7532" spans="1:4" x14ac:dyDescent="0.25">
      <c r="A7532" s="947">
        <v>104417</v>
      </c>
      <c r="B7532" s="945" t="s">
        <v>51386</v>
      </c>
      <c r="C7532" s="947" t="s">
        <v>3</v>
      </c>
      <c r="D7532" s="948">
        <v>5.24</v>
      </c>
    </row>
    <row r="7533" spans="1:4" x14ac:dyDescent="0.25">
      <c r="A7533" s="947">
        <v>91522</v>
      </c>
      <c r="B7533" s="945" t="s">
        <v>51387</v>
      </c>
      <c r="C7533" s="947" t="s">
        <v>3</v>
      </c>
      <c r="D7533" s="948">
        <v>4.71</v>
      </c>
    </row>
    <row r="7534" spans="1:4" x14ac:dyDescent="0.25">
      <c r="A7534" s="947">
        <v>104412</v>
      </c>
      <c r="B7534" s="945" t="s">
        <v>51388</v>
      </c>
      <c r="C7534" s="947" t="s">
        <v>3</v>
      </c>
      <c r="D7534" s="948">
        <v>4.2300000000000004</v>
      </c>
    </row>
    <row r="7535" spans="1:4" x14ac:dyDescent="0.25">
      <c r="A7535" s="947">
        <v>104413</v>
      </c>
      <c r="B7535" s="945" t="s">
        <v>51389</v>
      </c>
      <c r="C7535" s="947" t="s">
        <v>3</v>
      </c>
      <c r="D7535" s="948">
        <v>7.21</v>
      </c>
    </row>
    <row r="7536" spans="1:4" x14ac:dyDescent="0.25">
      <c r="A7536" s="947">
        <v>102569</v>
      </c>
      <c r="B7536" s="945" t="s">
        <v>51390</v>
      </c>
      <c r="C7536" s="947" t="s">
        <v>3</v>
      </c>
      <c r="D7536" s="948">
        <v>0</v>
      </c>
    </row>
    <row r="7537" spans="1:4" x14ac:dyDescent="0.25">
      <c r="A7537" s="947">
        <v>102574</v>
      </c>
      <c r="B7537" s="945" t="s">
        <v>51391</v>
      </c>
      <c r="C7537" s="947" t="s">
        <v>3</v>
      </c>
      <c r="D7537" s="948">
        <v>0</v>
      </c>
    </row>
    <row r="7538" spans="1:4" x14ac:dyDescent="0.25">
      <c r="A7538" s="947">
        <v>102573</v>
      </c>
      <c r="B7538" s="945" t="s">
        <v>51392</v>
      </c>
      <c r="C7538" s="947" t="s">
        <v>3</v>
      </c>
      <c r="D7538" s="948">
        <v>0</v>
      </c>
    </row>
    <row r="7539" spans="1:4" x14ac:dyDescent="0.25">
      <c r="A7539" s="947">
        <v>102577</v>
      </c>
      <c r="B7539" s="945" t="s">
        <v>51393</v>
      </c>
      <c r="C7539" s="947" t="s">
        <v>3</v>
      </c>
      <c r="D7539" s="948">
        <v>0</v>
      </c>
    </row>
    <row r="7540" spans="1:4" x14ac:dyDescent="0.25">
      <c r="A7540" s="947">
        <v>102576</v>
      </c>
      <c r="B7540" s="945" t="s">
        <v>51394</v>
      </c>
      <c r="C7540" s="947" t="s">
        <v>3</v>
      </c>
      <c r="D7540" s="948">
        <v>0</v>
      </c>
    </row>
    <row r="7541" spans="1:4" x14ac:dyDescent="0.25">
      <c r="A7541" s="947">
        <v>103083</v>
      </c>
      <c r="B7541" s="945" t="s">
        <v>51395</v>
      </c>
      <c r="C7541" s="947" t="s">
        <v>3</v>
      </c>
      <c r="D7541" s="948">
        <v>0</v>
      </c>
    </row>
    <row r="7542" spans="1:4" x14ac:dyDescent="0.25">
      <c r="A7542" s="947">
        <v>103081</v>
      </c>
      <c r="B7542" s="945" t="s">
        <v>51396</v>
      </c>
      <c r="C7542" s="947" t="s">
        <v>3</v>
      </c>
      <c r="D7542" s="948">
        <v>0</v>
      </c>
    </row>
    <row r="7543" spans="1:4" x14ac:dyDescent="0.25">
      <c r="A7543" s="947">
        <v>103082</v>
      </c>
      <c r="B7543" s="945" t="s">
        <v>51397</v>
      </c>
      <c r="C7543" s="947" t="s">
        <v>3</v>
      </c>
      <c r="D7543" s="948">
        <v>0</v>
      </c>
    </row>
    <row r="7544" spans="1:4" x14ac:dyDescent="0.25">
      <c r="A7544" s="947">
        <v>103086</v>
      </c>
      <c r="B7544" s="945" t="s">
        <v>51398</v>
      </c>
      <c r="C7544" s="947" t="s">
        <v>3</v>
      </c>
      <c r="D7544" s="948">
        <v>0</v>
      </c>
    </row>
    <row r="7545" spans="1:4" x14ac:dyDescent="0.25">
      <c r="A7545" s="947">
        <v>103085</v>
      </c>
      <c r="B7545" s="945" t="s">
        <v>51399</v>
      </c>
      <c r="C7545" s="947" t="s">
        <v>3</v>
      </c>
      <c r="D7545" s="948">
        <v>0</v>
      </c>
    </row>
    <row r="7546" spans="1:4" x14ac:dyDescent="0.25">
      <c r="A7546" s="947">
        <v>104726</v>
      </c>
      <c r="B7546" s="945" t="s">
        <v>51400</v>
      </c>
      <c r="C7546" s="947" t="s">
        <v>3</v>
      </c>
      <c r="D7546" s="948">
        <v>0</v>
      </c>
    </row>
    <row r="7547" spans="1:4" x14ac:dyDescent="0.25">
      <c r="A7547" s="947">
        <v>104725</v>
      </c>
      <c r="B7547" s="945" t="s">
        <v>51401</v>
      </c>
      <c r="C7547" s="947" t="s">
        <v>3</v>
      </c>
      <c r="D7547" s="948">
        <v>0</v>
      </c>
    </row>
    <row r="7548" spans="1:4" x14ac:dyDescent="0.25">
      <c r="A7548" s="947">
        <v>96374</v>
      </c>
      <c r="B7548" s="945" t="s">
        <v>29975</v>
      </c>
      <c r="C7548" s="947" t="s">
        <v>4</v>
      </c>
      <c r="D7548" s="948">
        <v>36.56</v>
      </c>
    </row>
    <row r="7549" spans="1:4" x14ac:dyDescent="0.25">
      <c r="A7549" s="947">
        <v>96373</v>
      </c>
      <c r="B7549" s="945" t="s">
        <v>29974</v>
      </c>
      <c r="C7549" s="947" t="s">
        <v>4</v>
      </c>
      <c r="D7549" s="948">
        <v>12.67</v>
      </c>
    </row>
    <row r="7550" spans="1:4" x14ac:dyDescent="0.25">
      <c r="A7550" s="947">
        <v>96368</v>
      </c>
      <c r="B7550" s="945" t="s">
        <v>29970</v>
      </c>
      <c r="C7550" s="947" t="s">
        <v>3</v>
      </c>
      <c r="D7550" s="948">
        <v>193.64</v>
      </c>
    </row>
    <row r="7551" spans="1:4" x14ac:dyDescent="0.25">
      <c r="A7551" s="947">
        <v>96364</v>
      </c>
      <c r="B7551" s="945" t="s">
        <v>29967</v>
      </c>
      <c r="C7551" s="947" t="s">
        <v>3</v>
      </c>
      <c r="D7551" s="948">
        <v>163.37</v>
      </c>
    </row>
    <row r="7552" spans="1:4" x14ac:dyDescent="0.25">
      <c r="A7552" s="947">
        <v>96369</v>
      </c>
      <c r="B7552" s="945" t="s">
        <v>29971</v>
      </c>
      <c r="C7552" s="947" t="s">
        <v>3</v>
      </c>
      <c r="D7552" s="948">
        <v>218.13</v>
      </c>
    </row>
    <row r="7553" spans="1:4" x14ac:dyDescent="0.25">
      <c r="A7553" s="947">
        <v>104723</v>
      </c>
      <c r="B7553" s="945" t="s">
        <v>29982</v>
      </c>
      <c r="C7553" s="947" t="s">
        <v>3</v>
      </c>
      <c r="D7553" s="948">
        <v>262</v>
      </c>
    </row>
    <row r="7554" spans="1:4" x14ac:dyDescent="0.25">
      <c r="A7554" s="947">
        <v>96367</v>
      </c>
      <c r="B7554" s="945" t="s">
        <v>29969</v>
      </c>
      <c r="C7554" s="947" t="s">
        <v>3</v>
      </c>
      <c r="D7554" s="948">
        <v>178.5</v>
      </c>
    </row>
    <row r="7555" spans="1:4" x14ac:dyDescent="0.25">
      <c r="A7555" s="947">
        <v>104722</v>
      </c>
      <c r="B7555" s="945" t="s">
        <v>29981</v>
      </c>
      <c r="C7555" s="947" t="s">
        <v>3</v>
      </c>
      <c r="D7555" s="948">
        <v>204.7</v>
      </c>
    </row>
    <row r="7556" spans="1:4" x14ac:dyDescent="0.25">
      <c r="A7556" s="947">
        <v>96366</v>
      </c>
      <c r="B7556" s="945" t="s">
        <v>29968</v>
      </c>
      <c r="C7556" s="947" t="s">
        <v>3</v>
      </c>
      <c r="D7556" s="948">
        <v>164.41</v>
      </c>
    </row>
    <row r="7557" spans="1:4" x14ac:dyDescent="0.25">
      <c r="A7557" s="947">
        <v>96361</v>
      </c>
      <c r="B7557" s="945" t="s">
        <v>29964</v>
      </c>
      <c r="C7557" s="947" t="s">
        <v>3</v>
      </c>
      <c r="D7557" s="948">
        <v>155.72999999999999</v>
      </c>
    </row>
    <row r="7558" spans="1:4" x14ac:dyDescent="0.25">
      <c r="A7558" s="947">
        <v>104719</v>
      </c>
      <c r="B7558" s="945" t="s">
        <v>29978</v>
      </c>
      <c r="C7558" s="947" t="s">
        <v>3</v>
      </c>
      <c r="D7558" s="948">
        <v>195.88</v>
      </c>
    </row>
    <row r="7559" spans="1:4" x14ac:dyDescent="0.25">
      <c r="A7559" s="947">
        <v>96360</v>
      </c>
      <c r="B7559" s="945" t="s">
        <v>29963</v>
      </c>
      <c r="C7559" s="947" t="s">
        <v>3</v>
      </c>
      <c r="D7559" s="948">
        <v>133.12</v>
      </c>
    </row>
    <row r="7560" spans="1:4" x14ac:dyDescent="0.25">
      <c r="A7560" s="947">
        <v>96359</v>
      </c>
      <c r="B7560" s="945" t="s">
        <v>29962</v>
      </c>
      <c r="C7560" s="947" t="s">
        <v>3</v>
      </c>
      <c r="D7560" s="948">
        <v>116.14</v>
      </c>
    </row>
    <row r="7561" spans="1:4" x14ac:dyDescent="0.25">
      <c r="A7561" s="947">
        <v>104718</v>
      </c>
      <c r="B7561" s="945" t="s">
        <v>29977</v>
      </c>
      <c r="C7561" s="947" t="s">
        <v>3</v>
      </c>
      <c r="D7561" s="948">
        <v>138.58000000000001</v>
      </c>
    </row>
    <row r="7562" spans="1:4" x14ac:dyDescent="0.25">
      <c r="A7562" s="947">
        <v>96358</v>
      </c>
      <c r="B7562" s="945" t="s">
        <v>29961</v>
      </c>
      <c r="C7562" s="947" t="s">
        <v>3</v>
      </c>
      <c r="D7562" s="948">
        <v>103.92</v>
      </c>
    </row>
    <row r="7563" spans="1:4" x14ac:dyDescent="0.25">
      <c r="A7563" s="947">
        <v>96371</v>
      </c>
      <c r="B7563" s="945" t="s">
        <v>29973</v>
      </c>
      <c r="C7563" s="947" t="s">
        <v>3</v>
      </c>
      <c r="D7563" s="948">
        <v>79.739999999999995</v>
      </c>
    </row>
    <row r="7564" spans="1:4" x14ac:dyDescent="0.25">
      <c r="A7564" s="947">
        <v>104724</v>
      </c>
      <c r="B7564" s="945" t="s">
        <v>29983</v>
      </c>
      <c r="C7564" s="947" t="s">
        <v>3</v>
      </c>
      <c r="D7564" s="948">
        <v>100.3</v>
      </c>
    </row>
    <row r="7565" spans="1:4" x14ac:dyDescent="0.25">
      <c r="A7565" s="947">
        <v>96370</v>
      </c>
      <c r="B7565" s="945" t="s">
        <v>29972</v>
      </c>
      <c r="C7565" s="947" t="s">
        <v>3</v>
      </c>
      <c r="D7565" s="948">
        <v>68.510000000000005</v>
      </c>
    </row>
    <row r="7566" spans="1:4" x14ac:dyDescent="0.25">
      <c r="A7566" s="947">
        <v>96365</v>
      </c>
      <c r="B7566" s="945" t="s">
        <v>52778</v>
      </c>
      <c r="C7566" s="947" t="s">
        <v>3</v>
      </c>
      <c r="D7566" s="948">
        <v>186.95</v>
      </c>
    </row>
    <row r="7567" spans="1:4" x14ac:dyDescent="0.25">
      <c r="A7567" s="947">
        <v>104721</v>
      </c>
      <c r="B7567" s="945" t="s">
        <v>29980</v>
      </c>
      <c r="C7567" s="947" t="s">
        <v>3</v>
      </c>
      <c r="D7567" s="948">
        <v>228.94</v>
      </c>
    </row>
    <row r="7568" spans="1:4" x14ac:dyDescent="0.25">
      <c r="A7568" s="947">
        <v>96363</v>
      </c>
      <c r="B7568" s="945" t="s">
        <v>29966</v>
      </c>
      <c r="C7568" s="947" t="s">
        <v>3</v>
      </c>
      <c r="D7568" s="948">
        <v>147.32</v>
      </c>
    </row>
    <row r="7569" spans="1:4" x14ac:dyDescent="0.25">
      <c r="A7569" s="947">
        <v>104720</v>
      </c>
      <c r="B7569" s="945" t="s">
        <v>29979</v>
      </c>
      <c r="C7569" s="947" t="s">
        <v>3</v>
      </c>
      <c r="D7569" s="948">
        <v>171.64</v>
      </c>
    </row>
    <row r="7570" spans="1:4" x14ac:dyDescent="0.25">
      <c r="A7570" s="947">
        <v>96362</v>
      </c>
      <c r="B7570" s="945" t="s">
        <v>29965</v>
      </c>
      <c r="C7570" s="947" t="s">
        <v>3</v>
      </c>
      <c r="D7570" s="948">
        <v>134.16</v>
      </c>
    </row>
    <row r="7571" spans="1:4" x14ac:dyDescent="0.25">
      <c r="A7571" s="947">
        <v>103191</v>
      </c>
      <c r="B7571" s="945" t="s">
        <v>30317</v>
      </c>
      <c r="C7571" s="947" t="s">
        <v>5</v>
      </c>
      <c r="D7571" s="948">
        <v>2411.0700000000002</v>
      </c>
    </row>
    <row r="7572" spans="1:4" x14ac:dyDescent="0.25">
      <c r="A7572" s="947">
        <v>103206</v>
      </c>
      <c r="B7572" s="945" t="s">
        <v>30323</v>
      </c>
      <c r="C7572" s="947" t="s">
        <v>5</v>
      </c>
      <c r="D7572" s="948">
        <v>2439.11</v>
      </c>
    </row>
    <row r="7573" spans="1:4" x14ac:dyDescent="0.25">
      <c r="A7573" s="947">
        <v>103211</v>
      </c>
      <c r="B7573" s="945" t="s">
        <v>51402</v>
      </c>
      <c r="C7573" s="947" t="s">
        <v>5</v>
      </c>
      <c r="D7573" s="948">
        <v>0</v>
      </c>
    </row>
    <row r="7574" spans="1:4" x14ac:dyDescent="0.25">
      <c r="A7574" s="947">
        <v>103196</v>
      </c>
      <c r="B7574" s="945" t="s">
        <v>51403</v>
      </c>
      <c r="C7574" s="947" t="s">
        <v>5</v>
      </c>
      <c r="D7574" s="948">
        <v>0</v>
      </c>
    </row>
    <row r="7575" spans="1:4" x14ac:dyDescent="0.25">
      <c r="A7575" s="947">
        <v>103212</v>
      </c>
      <c r="B7575" s="945" t="s">
        <v>51404</v>
      </c>
      <c r="C7575" s="947" t="s">
        <v>5</v>
      </c>
      <c r="D7575" s="948">
        <v>0</v>
      </c>
    </row>
    <row r="7576" spans="1:4" x14ac:dyDescent="0.25">
      <c r="A7576" s="947">
        <v>103197</v>
      </c>
      <c r="B7576" s="945" t="s">
        <v>51405</v>
      </c>
      <c r="C7576" s="947" t="s">
        <v>5</v>
      </c>
      <c r="D7576" s="948">
        <v>0</v>
      </c>
    </row>
    <row r="7577" spans="1:4" x14ac:dyDescent="0.25">
      <c r="A7577" s="947">
        <v>103217</v>
      </c>
      <c r="B7577" s="945" t="s">
        <v>51406</v>
      </c>
      <c r="C7577" s="947" t="s">
        <v>5</v>
      </c>
      <c r="D7577" s="948">
        <v>0</v>
      </c>
    </row>
    <row r="7578" spans="1:4" x14ac:dyDescent="0.25">
      <c r="A7578" s="947">
        <v>103202</v>
      </c>
      <c r="B7578" s="945" t="s">
        <v>51407</v>
      </c>
      <c r="C7578" s="947" t="s">
        <v>5</v>
      </c>
      <c r="D7578" s="948">
        <v>0</v>
      </c>
    </row>
    <row r="7579" spans="1:4" x14ac:dyDescent="0.25">
      <c r="A7579" s="947">
        <v>103215</v>
      </c>
      <c r="B7579" s="945" t="s">
        <v>51408</v>
      </c>
      <c r="C7579" s="947" t="s">
        <v>5</v>
      </c>
      <c r="D7579" s="948">
        <v>0</v>
      </c>
    </row>
    <row r="7580" spans="1:4" x14ac:dyDescent="0.25">
      <c r="A7580" s="947">
        <v>103200</v>
      </c>
      <c r="B7580" s="945" t="s">
        <v>51409</v>
      </c>
      <c r="C7580" s="947" t="s">
        <v>5</v>
      </c>
      <c r="D7580" s="948">
        <v>0</v>
      </c>
    </row>
    <row r="7581" spans="1:4" x14ac:dyDescent="0.25">
      <c r="A7581" s="947">
        <v>103216</v>
      </c>
      <c r="B7581" s="945" t="s">
        <v>51410</v>
      </c>
      <c r="C7581" s="947" t="s">
        <v>5</v>
      </c>
      <c r="D7581" s="948">
        <v>0</v>
      </c>
    </row>
    <row r="7582" spans="1:4" x14ac:dyDescent="0.25">
      <c r="A7582" s="947">
        <v>103201</v>
      </c>
      <c r="B7582" s="945" t="s">
        <v>51411</v>
      </c>
      <c r="C7582" s="947" t="s">
        <v>5</v>
      </c>
      <c r="D7582" s="948">
        <v>0</v>
      </c>
    </row>
    <row r="7583" spans="1:4" x14ac:dyDescent="0.25">
      <c r="A7583" s="947">
        <v>103185</v>
      </c>
      <c r="B7583" s="945" t="s">
        <v>30311</v>
      </c>
      <c r="C7583" s="947" t="s">
        <v>5</v>
      </c>
      <c r="D7583" s="948">
        <v>6208.03</v>
      </c>
    </row>
    <row r="7584" spans="1:4" x14ac:dyDescent="0.25">
      <c r="A7584" s="947">
        <v>103218</v>
      </c>
      <c r="B7584" s="945" t="s">
        <v>51412</v>
      </c>
      <c r="C7584" s="947" t="s">
        <v>5</v>
      </c>
      <c r="D7584" s="948">
        <v>0</v>
      </c>
    </row>
    <row r="7585" spans="1:4" x14ac:dyDescent="0.25">
      <c r="A7585" s="947">
        <v>103203</v>
      </c>
      <c r="B7585" s="945" t="s">
        <v>51413</v>
      </c>
      <c r="C7585" s="947" t="s">
        <v>5</v>
      </c>
      <c r="D7585" s="948">
        <v>0</v>
      </c>
    </row>
    <row r="7586" spans="1:4" x14ac:dyDescent="0.25">
      <c r="A7586" s="947">
        <v>103213</v>
      </c>
      <c r="B7586" s="945" t="s">
        <v>51414</v>
      </c>
      <c r="C7586" s="947" t="s">
        <v>5</v>
      </c>
      <c r="D7586" s="948">
        <v>0</v>
      </c>
    </row>
    <row r="7587" spans="1:4" x14ac:dyDescent="0.25">
      <c r="A7587" s="947">
        <v>103198</v>
      </c>
      <c r="B7587" s="945" t="s">
        <v>51415</v>
      </c>
      <c r="C7587" s="947" t="s">
        <v>5</v>
      </c>
      <c r="D7587" s="948">
        <v>0</v>
      </c>
    </row>
    <row r="7588" spans="1:4" x14ac:dyDescent="0.25">
      <c r="A7588" s="947">
        <v>103214</v>
      </c>
      <c r="B7588" s="945" t="s">
        <v>51416</v>
      </c>
      <c r="C7588" s="947" t="s">
        <v>5</v>
      </c>
      <c r="D7588" s="948">
        <v>0</v>
      </c>
    </row>
    <row r="7589" spans="1:4" x14ac:dyDescent="0.25">
      <c r="A7589" s="947">
        <v>103199</v>
      </c>
      <c r="B7589" s="945" t="s">
        <v>51417</v>
      </c>
      <c r="C7589" s="947" t="s">
        <v>5</v>
      </c>
      <c r="D7589" s="948">
        <v>0</v>
      </c>
    </row>
    <row r="7590" spans="1:4" x14ac:dyDescent="0.25">
      <c r="A7590" s="947">
        <v>103219</v>
      </c>
      <c r="B7590" s="945" t="s">
        <v>51418</v>
      </c>
      <c r="C7590" s="947" t="s">
        <v>5</v>
      </c>
      <c r="D7590" s="948">
        <v>0</v>
      </c>
    </row>
    <row r="7591" spans="1:4" x14ac:dyDescent="0.25">
      <c r="A7591" s="947">
        <v>103204</v>
      </c>
      <c r="B7591" s="945" t="s">
        <v>51419</v>
      </c>
      <c r="C7591" s="947" t="s">
        <v>5</v>
      </c>
      <c r="D7591" s="948">
        <v>0</v>
      </c>
    </row>
    <row r="7592" spans="1:4" x14ac:dyDescent="0.25">
      <c r="A7592" s="947">
        <v>103186</v>
      </c>
      <c r="B7592" s="945" t="s">
        <v>30312</v>
      </c>
      <c r="C7592" s="947" t="s">
        <v>5</v>
      </c>
      <c r="D7592" s="948">
        <v>6509.16</v>
      </c>
    </row>
    <row r="7593" spans="1:4" x14ac:dyDescent="0.25">
      <c r="A7593" s="947">
        <v>103210</v>
      </c>
      <c r="B7593" s="945" t="s">
        <v>30327</v>
      </c>
      <c r="C7593" s="947" t="s">
        <v>5</v>
      </c>
      <c r="D7593" s="948">
        <v>2380.71</v>
      </c>
    </row>
    <row r="7594" spans="1:4" x14ac:dyDescent="0.25">
      <c r="A7594" s="947">
        <v>103195</v>
      </c>
      <c r="B7594" s="945" t="s">
        <v>30321</v>
      </c>
      <c r="C7594" s="947" t="s">
        <v>5</v>
      </c>
      <c r="D7594" s="948">
        <v>2226.1999999999998</v>
      </c>
    </row>
    <row r="7595" spans="1:4" x14ac:dyDescent="0.25">
      <c r="A7595" s="947">
        <v>103205</v>
      </c>
      <c r="B7595" s="945" t="s">
        <v>30322</v>
      </c>
      <c r="C7595" s="947" t="s">
        <v>5</v>
      </c>
      <c r="D7595" s="948">
        <v>4148.8</v>
      </c>
    </row>
    <row r="7596" spans="1:4" x14ac:dyDescent="0.25">
      <c r="A7596" s="947">
        <v>103190</v>
      </c>
      <c r="B7596" s="945" t="s">
        <v>30316</v>
      </c>
      <c r="C7596" s="947" t="s">
        <v>5</v>
      </c>
      <c r="D7596" s="948">
        <v>4120.7700000000004</v>
      </c>
    </row>
    <row r="7597" spans="1:4" x14ac:dyDescent="0.25">
      <c r="A7597" s="947">
        <v>103207</v>
      </c>
      <c r="B7597" s="945" t="s">
        <v>30324</v>
      </c>
      <c r="C7597" s="947" t="s">
        <v>5</v>
      </c>
      <c r="D7597" s="948">
        <v>2592.75</v>
      </c>
    </row>
    <row r="7598" spans="1:4" x14ac:dyDescent="0.25">
      <c r="A7598" s="947">
        <v>103192</v>
      </c>
      <c r="B7598" s="945" t="s">
        <v>30318</v>
      </c>
      <c r="C7598" s="947" t="s">
        <v>5</v>
      </c>
      <c r="D7598" s="948">
        <v>2564.71</v>
      </c>
    </row>
    <row r="7599" spans="1:4" x14ac:dyDescent="0.25">
      <c r="A7599" s="947">
        <v>103208</v>
      </c>
      <c r="B7599" s="945" t="s">
        <v>30325</v>
      </c>
      <c r="C7599" s="947" t="s">
        <v>5</v>
      </c>
      <c r="D7599" s="948">
        <v>2011.48</v>
      </c>
    </row>
    <row r="7600" spans="1:4" x14ac:dyDescent="0.25">
      <c r="A7600" s="947">
        <v>103193</v>
      </c>
      <c r="B7600" s="945" t="s">
        <v>30319</v>
      </c>
      <c r="C7600" s="947" t="s">
        <v>5</v>
      </c>
      <c r="D7600" s="948">
        <v>1983.44</v>
      </c>
    </row>
    <row r="7601" spans="1:4" x14ac:dyDescent="0.25">
      <c r="A7601" s="947">
        <v>103187</v>
      </c>
      <c r="B7601" s="945" t="s">
        <v>30313</v>
      </c>
      <c r="C7601" s="947" t="s">
        <v>5</v>
      </c>
      <c r="D7601" s="948">
        <v>4914.3100000000004</v>
      </c>
    </row>
    <row r="7602" spans="1:4" x14ac:dyDescent="0.25">
      <c r="A7602" s="947">
        <v>103188</v>
      </c>
      <c r="B7602" s="945" t="s">
        <v>30314</v>
      </c>
      <c r="C7602" s="947" t="s">
        <v>5</v>
      </c>
      <c r="D7602" s="948">
        <v>5271.63</v>
      </c>
    </row>
    <row r="7603" spans="1:4" x14ac:dyDescent="0.25">
      <c r="A7603" s="947">
        <v>103189</v>
      </c>
      <c r="B7603" s="945" t="s">
        <v>30315</v>
      </c>
      <c r="C7603" s="947" t="s">
        <v>5</v>
      </c>
      <c r="D7603" s="948">
        <v>2648.1</v>
      </c>
    </row>
    <row r="7604" spans="1:4" x14ac:dyDescent="0.25">
      <c r="A7604" s="947">
        <v>103209</v>
      </c>
      <c r="B7604" s="945" t="s">
        <v>30326</v>
      </c>
      <c r="C7604" s="947" t="s">
        <v>5</v>
      </c>
      <c r="D7604" s="948">
        <v>2869.45</v>
      </c>
    </row>
    <row r="7605" spans="1:4" x14ac:dyDescent="0.25">
      <c r="A7605" s="947">
        <v>103194</v>
      </c>
      <c r="B7605" s="945" t="s">
        <v>30320</v>
      </c>
      <c r="C7605" s="947" t="s">
        <v>5</v>
      </c>
      <c r="D7605" s="948">
        <v>2841.41</v>
      </c>
    </row>
    <row r="7606" spans="1:4" x14ac:dyDescent="0.25">
      <c r="A7606" s="947">
        <v>95001</v>
      </c>
      <c r="B7606" s="945" t="s">
        <v>51420</v>
      </c>
      <c r="C7606" s="947" t="s">
        <v>3</v>
      </c>
      <c r="D7606" s="948">
        <v>0</v>
      </c>
    </row>
    <row r="7607" spans="1:4" x14ac:dyDescent="0.25">
      <c r="A7607" s="947">
        <v>95000</v>
      </c>
      <c r="B7607" s="945" t="s">
        <v>51421</v>
      </c>
      <c r="C7607" s="947" t="s">
        <v>3</v>
      </c>
      <c r="D7607" s="948">
        <v>0</v>
      </c>
    </row>
    <row r="7608" spans="1:4" x14ac:dyDescent="0.25">
      <c r="A7608" s="947">
        <v>95005</v>
      </c>
      <c r="B7608" s="945" t="s">
        <v>51422</v>
      </c>
      <c r="C7608" s="947" t="s">
        <v>3</v>
      </c>
      <c r="D7608" s="948">
        <v>0</v>
      </c>
    </row>
    <row r="7609" spans="1:4" x14ac:dyDescent="0.25">
      <c r="A7609" s="947">
        <v>95004</v>
      </c>
      <c r="B7609" s="945" t="s">
        <v>51423</v>
      </c>
      <c r="C7609" s="947" t="s">
        <v>3</v>
      </c>
      <c r="D7609" s="948">
        <v>0</v>
      </c>
    </row>
    <row r="7610" spans="1:4" x14ac:dyDescent="0.25">
      <c r="A7610" s="947">
        <v>95003</v>
      </c>
      <c r="B7610" s="945" t="s">
        <v>51424</v>
      </c>
      <c r="C7610" s="947" t="s">
        <v>3</v>
      </c>
      <c r="D7610" s="948">
        <v>0</v>
      </c>
    </row>
    <row r="7611" spans="1:4" x14ac:dyDescent="0.25">
      <c r="A7611" s="947">
        <v>95002</v>
      </c>
      <c r="B7611" s="945" t="s">
        <v>51425</v>
      </c>
      <c r="C7611" s="947" t="s">
        <v>3</v>
      </c>
      <c r="D7611" s="948">
        <v>0</v>
      </c>
    </row>
    <row r="7612" spans="1:4" x14ac:dyDescent="0.25">
      <c r="A7612" s="947">
        <v>95007</v>
      </c>
      <c r="B7612" s="945" t="s">
        <v>51426</v>
      </c>
      <c r="C7612" s="947" t="s">
        <v>3</v>
      </c>
      <c r="D7612" s="948">
        <v>0</v>
      </c>
    </row>
    <row r="7613" spans="1:4" x14ac:dyDescent="0.25">
      <c r="A7613" s="947">
        <v>95006</v>
      </c>
      <c r="B7613" s="945" t="s">
        <v>51427</v>
      </c>
      <c r="C7613" s="947" t="s">
        <v>3</v>
      </c>
      <c r="D7613" s="948">
        <v>0</v>
      </c>
    </row>
    <row r="7614" spans="1:4" x14ac:dyDescent="0.25">
      <c r="A7614" s="947">
        <v>104313</v>
      </c>
      <c r="B7614" s="945" t="s">
        <v>51428</v>
      </c>
      <c r="C7614" s="947" t="s">
        <v>3</v>
      </c>
      <c r="D7614" s="948">
        <v>0</v>
      </c>
    </row>
    <row r="7615" spans="1:4" x14ac:dyDescent="0.25">
      <c r="A7615" s="947">
        <v>104312</v>
      </c>
      <c r="B7615" s="945" t="s">
        <v>51429</v>
      </c>
      <c r="C7615" s="947" t="s">
        <v>3</v>
      </c>
      <c r="D7615" s="948">
        <v>0</v>
      </c>
    </row>
    <row r="7616" spans="1:4" x14ac:dyDescent="0.25">
      <c r="A7616" s="947">
        <v>94992</v>
      </c>
      <c r="B7616" s="945" t="s">
        <v>30077</v>
      </c>
      <c r="C7616" s="947" t="s">
        <v>3</v>
      </c>
      <c r="D7616" s="948">
        <v>80.36</v>
      </c>
    </row>
    <row r="7617" spans="1:4" x14ac:dyDescent="0.25">
      <c r="A7617" s="947">
        <v>94994</v>
      </c>
      <c r="B7617" s="945" t="s">
        <v>30079</v>
      </c>
      <c r="C7617" s="947" t="s">
        <v>3</v>
      </c>
      <c r="D7617" s="948">
        <v>97.87</v>
      </c>
    </row>
    <row r="7618" spans="1:4" x14ac:dyDescent="0.25">
      <c r="A7618" s="947">
        <v>94990</v>
      </c>
      <c r="B7618" s="945" t="s">
        <v>30075</v>
      </c>
      <c r="C7618" s="947" t="s">
        <v>20</v>
      </c>
      <c r="D7618" s="948">
        <v>846.85</v>
      </c>
    </row>
    <row r="7619" spans="1:4" x14ac:dyDescent="0.25">
      <c r="A7619" s="947">
        <v>94991</v>
      </c>
      <c r="B7619" s="945" t="s">
        <v>30076</v>
      </c>
      <c r="C7619" s="947" t="s">
        <v>20</v>
      </c>
      <c r="D7619" s="948">
        <v>754.37</v>
      </c>
    </row>
    <row r="7620" spans="1:4" x14ac:dyDescent="0.25">
      <c r="A7620" s="947">
        <v>104626</v>
      </c>
      <c r="B7620" s="945" t="s">
        <v>30081</v>
      </c>
      <c r="C7620" s="947" t="s">
        <v>20</v>
      </c>
      <c r="D7620" s="948">
        <v>771.38</v>
      </c>
    </row>
    <row r="7621" spans="1:4" x14ac:dyDescent="0.25">
      <c r="A7621" s="947">
        <v>94993</v>
      </c>
      <c r="B7621" s="945" t="s">
        <v>30078</v>
      </c>
      <c r="C7621" s="947" t="s">
        <v>3</v>
      </c>
      <c r="D7621" s="948">
        <v>74.8</v>
      </c>
    </row>
    <row r="7622" spans="1:4" x14ac:dyDescent="0.25">
      <c r="A7622" s="947">
        <v>94995</v>
      </c>
      <c r="B7622" s="945" t="s">
        <v>30080</v>
      </c>
      <c r="C7622" s="947" t="s">
        <v>3</v>
      </c>
      <c r="D7622" s="948">
        <v>90.48</v>
      </c>
    </row>
    <row r="7623" spans="1:4" x14ac:dyDescent="0.25">
      <c r="A7623" s="947">
        <v>101169</v>
      </c>
      <c r="B7623" s="945" t="s">
        <v>24423</v>
      </c>
      <c r="C7623" s="947" t="s">
        <v>3</v>
      </c>
      <c r="D7623" s="948">
        <v>193.35</v>
      </c>
    </row>
    <row r="7624" spans="1:4" x14ac:dyDescent="0.25">
      <c r="A7624" s="947">
        <v>104383</v>
      </c>
      <c r="B7624" s="945" t="s">
        <v>51430</v>
      </c>
      <c r="C7624" s="947" t="s">
        <v>3</v>
      </c>
      <c r="D7624" s="948">
        <v>0</v>
      </c>
    </row>
    <row r="7625" spans="1:4" x14ac:dyDescent="0.25">
      <c r="A7625" s="947">
        <v>101167</v>
      </c>
      <c r="B7625" s="945" t="s">
        <v>24422</v>
      </c>
      <c r="C7625" s="947" t="s">
        <v>3</v>
      </c>
      <c r="D7625" s="948">
        <v>177.24</v>
      </c>
    </row>
    <row r="7626" spans="1:4" x14ac:dyDescent="0.25">
      <c r="A7626" s="947">
        <v>101172</v>
      </c>
      <c r="B7626" s="945" t="s">
        <v>24425</v>
      </c>
      <c r="C7626" s="947" t="s">
        <v>3</v>
      </c>
      <c r="D7626" s="948">
        <v>80.599999999999994</v>
      </c>
    </row>
    <row r="7627" spans="1:4" x14ac:dyDescent="0.25">
      <c r="A7627" s="947">
        <v>104384</v>
      </c>
      <c r="B7627" s="945" t="s">
        <v>51431</v>
      </c>
      <c r="C7627" s="947" t="s">
        <v>3</v>
      </c>
      <c r="D7627" s="948">
        <v>0</v>
      </c>
    </row>
    <row r="7628" spans="1:4" x14ac:dyDescent="0.25">
      <c r="A7628" s="947">
        <v>101170</v>
      </c>
      <c r="B7628" s="945" t="s">
        <v>24424</v>
      </c>
      <c r="C7628" s="947" t="s">
        <v>3</v>
      </c>
      <c r="D7628" s="948">
        <v>53.76</v>
      </c>
    </row>
    <row r="7629" spans="1:4" x14ac:dyDescent="0.25">
      <c r="A7629" s="947">
        <v>104438</v>
      </c>
      <c r="B7629" s="945" t="s">
        <v>51432</v>
      </c>
      <c r="C7629" s="947" t="s">
        <v>3</v>
      </c>
      <c r="D7629" s="948">
        <v>0</v>
      </c>
    </row>
    <row r="7630" spans="1:4" x14ac:dyDescent="0.25">
      <c r="A7630" s="947">
        <v>92402</v>
      </c>
      <c r="B7630" s="945" t="s">
        <v>29999</v>
      </c>
      <c r="C7630" s="947" t="s">
        <v>3</v>
      </c>
      <c r="D7630" s="948">
        <v>90.33</v>
      </c>
    </row>
    <row r="7631" spans="1:4" x14ac:dyDescent="0.25">
      <c r="A7631" s="947">
        <v>104429</v>
      </c>
      <c r="B7631" s="945" t="s">
        <v>51433</v>
      </c>
      <c r="C7631" s="947" t="s">
        <v>3</v>
      </c>
      <c r="D7631" s="948">
        <v>0</v>
      </c>
    </row>
    <row r="7632" spans="1:4" x14ac:dyDescent="0.25">
      <c r="A7632" s="947">
        <v>104426</v>
      </c>
      <c r="B7632" s="945" t="s">
        <v>51434</v>
      </c>
      <c r="C7632" s="947" t="s">
        <v>3</v>
      </c>
      <c r="D7632" s="948">
        <v>0</v>
      </c>
    </row>
    <row r="7633" spans="1:4" x14ac:dyDescent="0.25">
      <c r="A7633" s="947">
        <v>104436</v>
      </c>
      <c r="B7633" s="945" t="s">
        <v>51435</v>
      </c>
      <c r="C7633" s="947" t="s">
        <v>3</v>
      </c>
      <c r="D7633" s="948">
        <v>0</v>
      </c>
    </row>
    <row r="7634" spans="1:4" x14ac:dyDescent="0.25">
      <c r="A7634" s="947">
        <v>104434</v>
      </c>
      <c r="B7634" s="945" t="s">
        <v>51436</v>
      </c>
      <c r="C7634" s="947" t="s">
        <v>3</v>
      </c>
      <c r="D7634" s="948">
        <v>0</v>
      </c>
    </row>
    <row r="7635" spans="1:4" x14ac:dyDescent="0.25">
      <c r="A7635" s="947">
        <v>104432</v>
      </c>
      <c r="B7635" s="945" t="s">
        <v>52779</v>
      </c>
      <c r="C7635" s="947" t="s">
        <v>3</v>
      </c>
      <c r="D7635" s="948">
        <v>99.28</v>
      </c>
    </row>
    <row r="7636" spans="1:4" x14ac:dyDescent="0.25">
      <c r="A7636" s="947">
        <v>93679</v>
      </c>
      <c r="B7636" s="945" t="s">
        <v>30003</v>
      </c>
      <c r="C7636" s="947" t="s">
        <v>3</v>
      </c>
      <c r="D7636" s="948">
        <v>103.16</v>
      </c>
    </row>
    <row r="7637" spans="1:4" x14ac:dyDescent="0.25">
      <c r="A7637" s="947">
        <v>92396</v>
      </c>
      <c r="B7637" s="945" t="s">
        <v>29995</v>
      </c>
      <c r="C7637" s="947" t="s">
        <v>3</v>
      </c>
      <c r="D7637" s="948">
        <v>93.47</v>
      </c>
    </row>
    <row r="7638" spans="1:4" x14ac:dyDescent="0.25">
      <c r="A7638" s="947">
        <v>104439</v>
      </c>
      <c r="B7638" s="945" t="s">
        <v>51437</v>
      </c>
      <c r="C7638" s="947" t="s">
        <v>3</v>
      </c>
      <c r="D7638" s="948">
        <v>0</v>
      </c>
    </row>
    <row r="7639" spans="1:4" x14ac:dyDescent="0.25">
      <c r="A7639" s="947">
        <v>104440</v>
      </c>
      <c r="B7639" s="945" t="s">
        <v>51438</v>
      </c>
      <c r="C7639" s="947" t="s">
        <v>3</v>
      </c>
      <c r="D7639" s="948">
        <v>0</v>
      </c>
    </row>
    <row r="7640" spans="1:4" x14ac:dyDescent="0.25">
      <c r="A7640" s="947">
        <v>92406</v>
      </c>
      <c r="B7640" s="945" t="s">
        <v>30002</v>
      </c>
      <c r="C7640" s="947" t="s">
        <v>3</v>
      </c>
      <c r="D7640" s="948">
        <v>115.85</v>
      </c>
    </row>
    <row r="7641" spans="1:4" x14ac:dyDescent="0.25">
      <c r="A7641" s="947">
        <v>92403</v>
      </c>
      <c r="B7641" s="945" t="s">
        <v>30000</v>
      </c>
      <c r="C7641" s="947" t="s">
        <v>3</v>
      </c>
      <c r="D7641" s="948">
        <v>76.12</v>
      </c>
    </row>
    <row r="7642" spans="1:4" x14ac:dyDescent="0.25">
      <c r="A7642" s="947">
        <v>92404</v>
      </c>
      <c r="B7642" s="945" t="s">
        <v>30001</v>
      </c>
      <c r="C7642" s="947" t="s">
        <v>3</v>
      </c>
      <c r="D7642" s="948">
        <v>96.11</v>
      </c>
    </row>
    <row r="7643" spans="1:4" x14ac:dyDescent="0.25">
      <c r="A7643" s="947">
        <v>104430</v>
      </c>
      <c r="B7643" s="945" t="s">
        <v>51439</v>
      </c>
      <c r="C7643" s="947" t="s">
        <v>3</v>
      </c>
      <c r="D7643" s="948">
        <v>0</v>
      </c>
    </row>
    <row r="7644" spans="1:4" x14ac:dyDescent="0.25">
      <c r="A7644" s="947">
        <v>104431</v>
      </c>
      <c r="B7644" s="945" t="s">
        <v>51440</v>
      </c>
      <c r="C7644" s="947" t="s">
        <v>3</v>
      </c>
      <c r="D7644" s="948">
        <v>0</v>
      </c>
    </row>
    <row r="7645" spans="1:4" x14ac:dyDescent="0.25">
      <c r="A7645" s="947">
        <v>104427</v>
      </c>
      <c r="B7645" s="945" t="s">
        <v>51441</v>
      </c>
      <c r="C7645" s="947" t="s">
        <v>3</v>
      </c>
      <c r="D7645" s="948">
        <v>0</v>
      </c>
    </row>
    <row r="7646" spans="1:4" x14ac:dyDescent="0.25">
      <c r="A7646" s="947">
        <v>104428</v>
      </c>
      <c r="B7646" s="945" t="s">
        <v>51442</v>
      </c>
      <c r="C7646" s="947" t="s">
        <v>3</v>
      </c>
      <c r="D7646" s="948">
        <v>0</v>
      </c>
    </row>
    <row r="7647" spans="1:4" x14ac:dyDescent="0.25">
      <c r="A7647" s="947">
        <v>92391</v>
      </c>
      <c r="B7647" s="945" t="s">
        <v>29990</v>
      </c>
      <c r="C7647" s="947" t="s">
        <v>3</v>
      </c>
      <c r="D7647" s="948">
        <v>74.97</v>
      </c>
    </row>
    <row r="7648" spans="1:4" x14ac:dyDescent="0.25">
      <c r="A7648" s="947">
        <v>92392</v>
      </c>
      <c r="B7648" s="945" t="s">
        <v>29991</v>
      </c>
      <c r="C7648" s="947" t="s">
        <v>3</v>
      </c>
      <c r="D7648" s="948">
        <v>154.77000000000001</v>
      </c>
    </row>
    <row r="7649" spans="1:4" x14ac:dyDescent="0.25">
      <c r="A7649" s="947">
        <v>104437</v>
      </c>
      <c r="B7649" s="945" t="s">
        <v>51443</v>
      </c>
      <c r="C7649" s="947" t="s">
        <v>3</v>
      </c>
      <c r="D7649" s="948">
        <v>0</v>
      </c>
    </row>
    <row r="7650" spans="1:4" x14ac:dyDescent="0.25">
      <c r="A7650" s="947">
        <v>104435</v>
      </c>
      <c r="B7650" s="945" t="s">
        <v>51444</v>
      </c>
      <c r="C7650" s="947" t="s">
        <v>3</v>
      </c>
      <c r="D7650" s="948">
        <v>0</v>
      </c>
    </row>
    <row r="7651" spans="1:4" x14ac:dyDescent="0.25">
      <c r="A7651" s="947">
        <v>104433</v>
      </c>
      <c r="B7651" s="945" t="s">
        <v>52780</v>
      </c>
      <c r="C7651" s="947" t="s">
        <v>3</v>
      </c>
      <c r="D7651" s="948">
        <v>83.78</v>
      </c>
    </row>
    <row r="7652" spans="1:4" x14ac:dyDescent="0.25">
      <c r="A7652" s="947">
        <v>93680</v>
      </c>
      <c r="B7652" s="945" t="s">
        <v>30004</v>
      </c>
      <c r="C7652" s="947" t="s">
        <v>3</v>
      </c>
      <c r="D7652" s="948">
        <v>89.07</v>
      </c>
    </row>
    <row r="7653" spans="1:4" x14ac:dyDescent="0.25">
      <c r="A7653" s="947">
        <v>93681</v>
      </c>
      <c r="B7653" s="945" t="s">
        <v>30005</v>
      </c>
      <c r="C7653" s="947" t="s">
        <v>3</v>
      </c>
      <c r="D7653" s="948">
        <v>107.16</v>
      </c>
    </row>
    <row r="7654" spans="1:4" x14ac:dyDescent="0.25">
      <c r="A7654" s="947">
        <v>92397</v>
      </c>
      <c r="B7654" s="945" t="s">
        <v>29996</v>
      </c>
      <c r="C7654" s="947" t="s">
        <v>3</v>
      </c>
      <c r="D7654" s="948">
        <v>79.62</v>
      </c>
    </row>
    <row r="7655" spans="1:4" x14ac:dyDescent="0.25">
      <c r="A7655" s="947">
        <v>92398</v>
      </c>
      <c r="B7655" s="945" t="s">
        <v>29997</v>
      </c>
      <c r="C7655" s="947" t="s">
        <v>3</v>
      </c>
      <c r="D7655" s="948">
        <v>99.6</v>
      </c>
    </row>
    <row r="7656" spans="1:4" x14ac:dyDescent="0.25">
      <c r="A7656" s="947">
        <v>92400</v>
      </c>
      <c r="B7656" s="945" t="s">
        <v>29998</v>
      </c>
      <c r="C7656" s="947" t="s">
        <v>3</v>
      </c>
      <c r="D7656" s="948">
        <v>117.39</v>
      </c>
    </row>
    <row r="7657" spans="1:4" x14ac:dyDescent="0.25">
      <c r="A7657" s="947">
        <v>92395</v>
      </c>
      <c r="B7657" s="945" t="s">
        <v>29994</v>
      </c>
      <c r="C7657" s="947" t="s">
        <v>3</v>
      </c>
      <c r="D7657" s="948">
        <v>112.41</v>
      </c>
    </row>
    <row r="7658" spans="1:4" x14ac:dyDescent="0.25">
      <c r="A7658" s="947">
        <v>92393</v>
      </c>
      <c r="B7658" s="945" t="s">
        <v>29992</v>
      </c>
      <c r="C7658" s="947" t="s">
        <v>3</v>
      </c>
      <c r="D7658" s="948">
        <v>74.31</v>
      </c>
    </row>
    <row r="7659" spans="1:4" x14ac:dyDescent="0.25">
      <c r="A7659" s="947">
        <v>92394</v>
      </c>
      <c r="B7659" s="945" t="s">
        <v>29993</v>
      </c>
      <c r="C7659" s="947" t="s">
        <v>3</v>
      </c>
      <c r="D7659" s="948">
        <v>92.98</v>
      </c>
    </row>
    <row r="7660" spans="1:4" x14ac:dyDescent="0.25">
      <c r="A7660" s="947">
        <v>97115</v>
      </c>
      <c r="B7660" s="945" t="s">
        <v>30016</v>
      </c>
      <c r="C7660" s="947" t="s">
        <v>113</v>
      </c>
      <c r="D7660" s="948">
        <v>66.78</v>
      </c>
    </row>
    <row r="7661" spans="1:4" x14ac:dyDescent="0.25">
      <c r="A7661" s="947">
        <v>97113</v>
      </c>
      <c r="B7661" s="945" t="s">
        <v>30014</v>
      </c>
      <c r="C7661" s="947" t="s">
        <v>3</v>
      </c>
      <c r="D7661" s="948">
        <v>2.2000000000000002</v>
      </c>
    </row>
    <row r="7662" spans="1:4" x14ac:dyDescent="0.25">
      <c r="A7662" s="947">
        <v>97120</v>
      </c>
      <c r="B7662" s="945" t="s">
        <v>40881</v>
      </c>
      <c r="C7662" s="947" t="s">
        <v>113</v>
      </c>
      <c r="D7662" s="948">
        <v>10.68</v>
      </c>
    </row>
    <row r="7663" spans="1:4" x14ac:dyDescent="0.25">
      <c r="A7663" s="947">
        <v>97116</v>
      </c>
      <c r="B7663" s="945" t="s">
        <v>40877</v>
      </c>
      <c r="C7663" s="947" t="s">
        <v>113</v>
      </c>
      <c r="D7663" s="948">
        <v>26.1</v>
      </c>
    </row>
    <row r="7664" spans="1:4" x14ac:dyDescent="0.25">
      <c r="A7664" s="947">
        <v>97117</v>
      </c>
      <c r="B7664" s="945" t="s">
        <v>40878</v>
      </c>
      <c r="C7664" s="947" t="s">
        <v>113</v>
      </c>
      <c r="D7664" s="948">
        <v>22.3</v>
      </c>
    </row>
    <row r="7665" spans="1:4" x14ac:dyDescent="0.25">
      <c r="A7665" s="947">
        <v>97118</v>
      </c>
      <c r="B7665" s="945" t="s">
        <v>40879</v>
      </c>
      <c r="C7665" s="947" t="s">
        <v>113</v>
      </c>
      <c r="D7665" s="948">
        <v>18.239999999999998</v>
      </c>
    </row>
    <row r="7666" spans="1:4" x14ac:dyDescent="0.25">
      <c r="A7666" s="947">
        <v>97119</v>
      </c>
      <c r="B7666" s="945" t="s">
        <v>40880</v>
      </c>
      <c r="C7666" s="947" t="s">
        <v>113</v>
      </c>
      <c r="D7666" s="948">
        <v>16.18</v>
      </c>
    </row>
    <row r="7667" spans="1:4" x14ac:dyDescent="0.25">
      <c r="A7667" s="947">
        <v>97114</v>
      </c>
      <c r="B7667" s="945" t="s">
        <v>30015</v>
      </c>
      <c r="C7667" s="947" t="s">
        <v>4</v>
      </c>
      <c r="D7667" s="948">
        <v>0.54</v>
      </c>
    </row>
    <row r="7668" spans="1:4" x14ac:dyDescent="0.25">
      <c r="A7668" s="947">
        <v>97111</v>
      </c>
      <c r="B7668" s="945" t="s">
        <v>30012</v>
      </c>
      <c r="C7668" s="947" t="s">
        <v>3</v>
      </c>
      <c r="D7668" s="948">
        <v>239.24</v>
      </c>
    </row>
    <row r="7669" spans="1:4" x14ac:dyDescent="0.25">
      <c r="A7669" s="947">
        <v>97112</v>
      </c>
      <c r="B7669" s="945" t="s">
        <v>30013</v>
      </c>
      <c r="C7669" s="947" t="s">
        <v>3</v>
      </c>
      <c r="D7669" s="948">
        <v>215.7</v>
      </c>
    </row>
    <row r="7670" spans="1:4" x14ac:dyDescent="0.25">
      <c r="A7670" s="947">
        <v>103904</v>
      </c>
      <c r="B7670" s="945" t="s">
        <v>30017</v>
      </c>
      <c r="C7670" s="947" t="s">
        <v>3</v>
      </c>
      <c r="D7670" s="948">
        <v>135.62</v>
      </c>
    </row>
    <row r="7671" spans="1:4" x14ac:dyDescent="0.25">
      <c r="A7671" s="947">
        <v>103905</v>
      </c>
      <c r="B7671" s="945" t="s">
        <v>30018</v>
      </c>
      <c r="C7671" s="947" t="s">
        <v>3</v>
      </c>
      <c r="D7671" s="948">
        <v>143.05000000000001</v>
      </c>
    </row>
    <row r="7672" spans="1:4" x14ac:dyDescent="0.25">
      <c r="A7672" s="947">
        <v>103907</v>
      </c>
      <c r="B7672" s="945" t="s">
        <v>30020</v>
      </c>
      <c r="C7672" s="947" t="s">
        <v>3</v>
      </c>
      <c r="D7672" s="948">
        <v>150.76</v>
      </c>
    </row>
    <row r="7673" spans="1:4" x14ac:dyDescent="0.25">
      <c r="A7673" s="947">
        <v>103911</v>
      </c>
      <c r="B7673" s="945" t="s">
        <v>30023</v>
      </c>
      <c r="C7673" s="947" t="s">
        <v>3</v>
      </c>
      <c r="D7673" s="948">
        <v>219.25</v>
      </c>
    </row>
    <row r="7674" spans="1:4" x14ac:dyDescent="0.25">
      <c r="A7674" s="947">
        <v>97104</v>
      </c>
      <c r="B7674" s="945" t="s">
        <v>30006</v>
      </c>
      <c r="C7674" s="947" t="s">
        <v>3</v>
      </c>
      <c r="D7674" s="948">
        <v>139.31</v>
      </c>
    </row>
    <row r="7675" spans="1:4" x14ac:dyDescent="0.25">
      <c r="A7675" s="947">
        <v>103906</v>
      </c>
      <c r="B7675" s="945" t="s">
        <v>30019</v>
      </c>
      <c r="C7675" s="947" t="s">
        <v>3</v>
      </c>
      <c r="D7675" s="948">
        <v>175.59</v>
      </c>
    </row>
    <row r="7676" spans="1:4" x14ac:dyDescent="0.25">
      <c r="A7676" s="947">
        <v>97105</v>
      </c>
      <c r="B7676" s="945" t="s">
        <v>30007</v>
      </c>
      <c r="C7676" s="947" t="s">
        <v>3</v>
      </c>
      <c r="D7676" s="948">
        <v>157.16999999999999</v>
      </c>
    </row>
    <row r="7677" spans="1:4" x14ac:dyDescent="0.25">
      <c r="A7677" s="947">
        <v>97106</v>
      </c>
      <c r="B7677" s="945" t="s">
        <v>30008</v>
      </c>
      <c r="C7677" s="947" t="s">
        <v>3</v>
      </c>
      <c r="D7677" s="948">
        <v>174.03</v>
      </c>
    </row>
    <row r="7678" spans="1:4" x14ac:dyDescent="0.25">
      <c r="A7678" s="947">
        <v>97107</v>
      </c>
      <c r="B7678" s="945" t="s">
        <v>30009</v>
      </c>
      <c r="C7678" s="947" t="s">
        <v>3</v>
      </c>
      <c r="D7678" s="948">
        <v>198.08</v>
      </c>
    </row>
    <row r="7679" spans="1:4" x14ac:dyDescent="0.25">
      <c r="A7679" s="947">
        <v>97108</v>
      </c>
      <c r="B7679" s="945" t="s">
        <v>30010</v>
      </c>
      <c r="C7679" s="947" t="s">
        <v>3</v>
      </c>
      <c r="D7679" s="948">
        <v>225.4</v>
      </c>
    </row>
    <row r="7680" spans="1:4" x14ac:dyDescent="0.25">
      <c r="A7680" s="947">
        <v>97109</v>
      </c>
      <c r="B7680" s="945" t="s">
        <v>30011</v>
      </c>
      <c r="C7680" s="947" t="s">
        <v>3</v>
      </c>
      <c r="D7680" s="948">
        <v>248.87</v>
      </c>
    </row>
    <row r="7681" spans="1:4" x14ac:dyDescent="0.25">
      <c r="A7681" s="947">
        <v>103913</v>
      </c>
      <c r="B7681" s="945" t="s">
        <v>30025</v>
      </c>
      <c r="C7681" s="947" t="s">
        <v>3</v>
      </c>
      <c r="D7681" s="948">
        <v>122.01</v>
      </c>
    </row>
    <row r="7682" spans="1:4" x14ac:dyDescent="0.25">
      <c r="A7682" s="947">
        <v>103914</v>
      </c>
      <c r="B7682" s="945" t="s">
        <v>30026</v>
      </c>
      <c r="C7682" s="947" t="s">
        <v>3</v>
      </c>
      <c r="D7682" s="948">
        <v>142.43</v>
      </c>
    </row>
    <row r="7683" spans="1:4" x14ac:dyDescent="0.25">
      <c r="A7683" s="947">
        <v>103915</v>
      </c>
      <c r="B7683" s="945" t="s">
        <v>30027</v>
      </c>
      <c r="C7683" s="947" t="s">
        <v>3</v>
      </c>
      <c r="D7683" s="948">
        <v>154.43</v>
      </c>
    </row>
    <row r="7684" spans="1:4" x14ac:dyDescent="0.25">
      <c r="A7684" s="947">
        <v>103916</v>
      </c>
      <c r="B7684" s="945" t="s">
        <v>30028</v>
      </c>
      <c r="C7684" s="947" t="s">
        <v>3</v>
      </c>
      <c r="D7684" s="948">
        <v>178.2</v>
      </c>
    </row>
    <row r="7685" spans="1:4" x14ac:dyDescent="0.25">
      <c r="A7685" s="947">
        <v>103917</v>
      </c>
      <c r="B7685" s="945" t="s">
        <v>30029</v>
      </c>
      <c r="C7685" s="947" t="s">
        <v>3</v>
      </c>
      <c r="D7685" s="948">
        <v>202.78</v>
      </c>
    </row>
    <row r="7686" spans="1:4" x14ac:dyDescent="0.25">
      <c r="A7686" s="947">
        <v>103918</v>
      </c>
      <c r="B7686" s="945" t="s">
        <v>30030</v>
      </c>
      <c r="C7686" s="947" t="s">
        <v>3</v>
      </c>
      <c r="D7686" s="948">
        <v>215.06</v>
      </c>
    </row>
    <row r="7687" spans="1:4" x14ac:dyDescent="0.25">
      <c r="A7687" s="947">
        <v>103919</v>
      </c>
      <c r="B7687" s="945" t="s">
        <v>51445</v>
      </c>
      <c r="C7687" s="947" t="s">
        <v>3</v>
      </c>
      <c r="D7687" s="948">
        <v>0</v>
      </c>
    </row>
    <row r="7688" spans="1:4" x14ac:dyDescent="0.25">
      <c r="A7688" s="947">
        <v>103920</v>
      </c>
      <c r="B7688" s="945" t="s">
        <v>51446</v>
      </c>
      <c r="C7688" s="947" t="s">
        <v>3</v>
      </c>
      <c r="D7688" s="948">
        <v>0</v>
      </c>
    </row>
    <row r="7689" spans="1:4" x14ac:dyDescent="0.25">
      <c r="A7689" s="947">
        <v>103921</v>
      </c>
      <c r="B7689" s="945" t="s">
        <v>51447</v>
      </c>
      <c r="C7689" s="947" t="s">
        <v>3</v>
      </c>
      <c r="D7689" s="948">
        <v>0</v>
      </c>
    </row>
    <row r="7690" spans="1:4" x14ac:dyDescent="0.25">
      <c r="A7690" s="947">
        <v>103922</v>
      </c>
      <c r="B7690" s="945" t="s">
        <v>51448</v>
      </c>
      <c r="C7690" s="947" t="s">
        <v>3</v>
      </c>
      <c r="D7690" s="948">
        <v>0</v>
      </c>
    </row>
    <row r="7691" spans="1:4" x14ac:dyDescent="0.25">
      <c r="A7691" s="947">
        <v>103923</v>
      </c>
      <c r="B7691" s="945" t="s">
        <v>51449</v>
      </c>
      <c r="C7691" s="947" t="s">
        <v>3</v>
      </c>
      <c r="D7691" s="948">
        <v>0</v>
      </c>
    </row>
    <row r="7692" spans="1:4" x14ac:dyDescent="0.25">
      <c r="A7692" s="947">
        <v>103908</v>
      </c>
      <c r="B7692" s="945" t="s">
        <v>30021</v>
      </c>
      <c r="C7692" s="947" t="s">
        <v>3</v>
      </c>
      <c r="D7692" s="948">
        <v>169.11</v>
      </c>
    </row>
    <row r="7693" spans="1:4" x14ac:dyDescent="0.25">
      <c r="A7693" s="947">
        <v>103909</v>
      </c>
      <c r="B7693" s="945" t="s">
        <v>30022</v>
      </c>
      <c r="C7693" s="947" t="s">
        <v>3</v>
      </c>
      <c r="D7693" s="948">
        <v>192.55</v>
      </c>
    </row>
    <row r="7694" spans="1:4" x14ac:dyDescent="0.25">
      <c r="A7694" s="947">
        <v>103912</v>
      </c>
      <c r="B7694" s="945" t="s">
        <v>30024</v>
      </c>
      <c r="C7694" s="947" t="s">
        <v>3</v>
      </c>
      <c r="D7694" s="948">
        <v>242.11</v>
      </c>
    </row>
    <row r="7695" spans="1:4" x14ac:dyDescent="0.25">
      <c r="A7695" s="947">
        <v>101979</v>
      </c>
      <c r="B7695" s="945" t="s">
        <v>26472</v>
      </c>
      <c r="C7695" s="947" t="s">
        <v>4</v>
      </c>
      <c r="D7695" s="948">
        <v>45.51</v>
      </c>
    </row>
    <row r="7696" spans="1:4" x14ac:dyDescent="0.25">
      <c r="A7696" s="947">
        <v>101970</v>
      </c>
      <c r="B7696" s="945" t="s">
        <v>51450</v>
      </c>
      <c r="C7696" s="947" t="s">
        <v>4</v>
      </c>
      <c r="D7696" s="948">
        <v>0</v>
      </c>
    </row>
    <row r="7697" spans="1:4" x14ac:dyDescent="0.25">
      <c r="A7697" s="947">
        <v>101972</v>
      </c>
      <c r="B7697" s="945" t="s">
        <v>51451</v>
      </c>
      <c r="C7697" s="947" t="s">
        <v>4</v>
      </c>
      <c r="D7697" s="948">
        <v>0</v>
      </c>
    </row>
    <row r="7698" spans="1:4" x14ac:dyDescent="0.25">
      <c r="A7698" s="947">
        <v>101966</v>
      </c>
      <c r="B7698" s="945" t="s">
        <v>26471</v>
      </c>
      <c r="C7698" s="947" t="s">
        <v>4</v>
      </c>
      <c r="D7698" s="948">
        <v>202.61</v>
      </c>
    </row>
    <row r="7699" spans="1:4" x14ac:dyDescent="0.25">
      <c r="A7699" s="947">
        <v>101976</v>
      </c>
      <c r="B7699" s="945" t="s">
        <v>51452</v>
      </c>
      <c r="C7699" s="947" t="s">
        <v>4</v>
      </c>
      <c r="D7699" s="948">
        <v>0</v>
      </c>
    </row>
    <row r="7700" spans="1:4" x14ac:dyDescent="0.25">
      <c r="A7700" s="947">
        <v>101978</v>
      </c>
      <c r="B7700" s="945" t="s">
        <v>51453</v>
      </c>
      <c r="C7700" s="947" t="s">
        <v>4</v>
      </c>
      <c r="D7700" s="948">
        <v>0</v>
      </c>
    </row>
    <row r="7701" spans="1:4" x14ac:dyDescent="0.25">
      <c r="A7701" s="947">
        <v>101967</v>
      </c>
      <c r="B7701" s="945" t="s">
        <v>51454</v>
      </c>
      <c r="C7701" s="947" t="s">
        <v>4</v>
      </c>
      <c r="D7701" s="948">
        <v>0</v>
      </c>
    </row>
    <row r="7702" spans="1:4" x14ac:dyDescent="0.25">
      <c r="A7702" s="947">
        <v>101968</v>
      </c>
      <c r="B7702" s="945" t="s">
        <v>51455</v>
      </c>
      <c r="C7702" s="947" t="s">
        <v>4</v>
      </c>
      <c r="D7702" s="948">
        <v>0</v>
      </c>
    </row>
    <row r="7703" spans="1:4" x14ac:dyDescent="0.25">
      <c r="A7703" s="947">
        <v>101965</v>
      </c>
      <c r="B7703" s="945" t="s">
        <v>52209</v>
      </c>
      <c r="C7703" s="947" t="s">
        <v>4</v>
      </c>
      <c r="D7703" s="948">
        <v>163.58000000000001</v>
      </c>
    </row>
    <row r="7704" spans="1:4" x14ac:dyDescent="0.25">
      <c r="A7704" s="947">
        <v>104100</v>
      </c>
      <c r="B7704" s="945" t="s">
        <v>51456</v>
      </c>
      <c r="C7704" s="947" t="s">
        <v>3</v>
      </c>
      <c r="D7704" s="948">
        <v>0</v>
      </c>
    </row>
    <row r="7705" spans="1:4" x14ac:dyDescent="0.25">
      <c r="A7705" s="947">
        <v>104099</v>
      </c>
      <c r="B7705" s="945" t="s">
        <v>51457</v>
      </c>
      <c r="C7705" s="947" t="s">
        <v>3</v>
      </c>
      <c r="D7705" s="948">
        <v>0</v>
      </c>
    </row>
    <row r="7706" spans="1:4" x14ac:dyDescent="0.25">
      <c r="A7706" s="947">
        <v>104102</v>
      </c>
      <c r="B7706" s="945" t="s">
        <v>51458</v>
      </c>
      <c r="C7706" s="947" t="s">
        <v>3</v>
      </c>
      <c r="D7706" s="948">
        <v>0</v>
      </c>
    </row>
    <row r="7707" spans="1:4" x14ac:dyDescent="0.25">
      <c r="A7707" s="947">
        <v>104101</v>
      </c>
      <c r="B7707" s="945" t="s">
        <v>51459</v>
      </c>
      <c r="C7707" s="947" t="s">
        <v>3</v>
      </c>
      <c r="D7707" s="948">
        <v>0</v>
      </c>
    </row>
    <row r="7708" spans="1:4" x14ac:dyDescent="0.25">
      <c r="A7708" s="947">
        <v>104103</v>
      </c>
      <c r="B7708" s="945" t="s">
        <v>52781</v>
      </c>
      <c r="C7708" s="947" t="s">
        <v>3</v>
      </c>
      <c r="D7708" s="948">
        <v>0</v>
      </c>
    </row>
    <row r="7709" spans="1:4" x14ac:dyDescent="0.25">
      <c r="A7709" s="947">
        <v>92123</v>
      </c>
      <c r="B7709" s="945" t="s">
        <v>22825</v>
      </c>
      <c r="C7709" s="947" t="s">
        <v>20</v>
      </c>
      <c r="D7709" s="948">
        <v>65.459999999999994</v>
      </c>
    </row>
    <row r="7710" spans="1:4" x14ac:dyDescent="0.25">
      <c r="A7710" s="947">
        <v>92121</v>
      </c>
      <c r="B7710" s="945" t="s">
        <v>22823</v>
      </c>
      <c r="C7710" s="947" t="s">
        <v>20</v>
      </c>
      <c r="D7710" s="948">
        <v>43.1</v>
      </c>
    </row>
    <row r="7711" spans="1:4" x14ac:dyDescent="0.25">
      <c r="A7711" s="947">
        <v>92122</v>
      </c>
      <c r="B7711" s="945" t="s">
        <v>22824</v>
      </c>
      <c r="C7711" s="947" t="s">
        <v>20</v>
      </c>
      <c r="D7711" s="948">
        <v>73.45</v>
      </c>
    </row>
    <row r="7712" spans="1:4" x14ac:dyDescent="0.25">
      <c r="A7712" s="947">
        <v>103615</v>
      </c>
      <c r="B7712" s="945" t="s">
        <v>51460</v>
      </c>
      <c r="C7712" s="947" t="s">
        <v>4</v>
      </c>
      <c r="D7712" s="948">
        <v>0</v>
      </c>
    </row>
    <row r="7713" spans="1:4" x14ac:dyDescent="0.25">
      <c r="A7713" s="947">
        <v>103637</v>
      </c>
      <c r="B7713" s="945" t="s">
        <v>51461</v>
      </c>
      <c r="C7713" s="947" t="s">
        <v>4</v>
      </c>
      <c r="D7713" s="948">
        <v>0</v>
      </c>
    </row>
    <row r="7714" spans="1:4" x14ac:dyDescent="0.25">
      <c r="A7714" s="947">
        <v>103593</v>
      </c>
      <c r="B7714" s="945" t="s">
        <v>51462</v>
      </c>
      <c r="C7714" s="947" t="s">
        <v>4</v>
      </c>
      <c r="D7714" s="948">
        <v>0</v>
      </c>
    </row>
    <row r="7715" spans="1:4" x14ac:dyDescent="0.25">
      <c r="A7715" s="947">
        <v>103616</v>
      </c>
      <c r="B7715" s="945" t="s">
        <v>51463</v>
      </c>
      <c r="C7715" s="947" t="s">
        <v>4</v>
      </c>
      <c r="D7715" s="948">
        <v>0</v>
      </c>
    </row>
    <row r="7716" spans="1:4" x14ac:dyDescent="0.25">
      <c r="A7716" s="947">
        <v>103638</v>
      </c>
      <c r="B7716" s="945" t="s">
        <v>51464</v>
      </c>
      <c r="C7716" s="947" t="s">
        <v>4</v>
      </c>
      <c r="D7716" s="948">
        <v>0</v>
      </c>
    </row>
    <row r="7717" spans="1:4" x14ac:dyDescent="0.25">
      <c r="A7717" s="947">
        <v>103594</v>
      </c>
      <c r="B7717" s="945" t="s">
        <v>51465</v>
      </c>
      <c r="C7717" s="947" t="s">
        <v>4</v>
      </c>
      <c r="D7717" s="948">
        <v>0</v>
      </c>
    </row>
    <row r="7718" spans="1:4" x14ac:dyDescent="0.25">
      <c r="A7718" s="947">
        <v>103617</v>
      </c>
      <c r="B7718" s="945" t="s">
        <v>51466</v>
      </c>
      <c r="C7718" s="947" t="s">
        <v>4</v>
      </c>
      <c r="D7718" s="948">
        <v>0</v>
      </c>
    </row>
    <row r="7719" spans="1:4" x14ac:dyDescent="0.25">
      <c r="A7719" s="947">
        <v>103639</v>
      </c>
      <c r="B7719" s="945" t="s">
        <v>51467</v>
      </c>
      <c r="C7719" s="947" t="s">
        <v>4</v>
      </c>
      <c r="D7719" s="948">
        <v>0</v>
      </c>
    </row>
    <row r="7720" spans="1:4" x14ac:dyDescent="0.25">
      <c r="A7720" s="947">
        <v>103595</v>
      </c>
      <c r="B7720" s="945" t="s">
        <v>51468</v>
      </c>
      <c r="C7720" s="947" t="s">
        <v>4</v>
      </c>
      <c r="D7720" s="948">
        <v>0</v>
      </c>
    </row>
    <row r="7721" spans="1:4" x14ac:dyDescent="0.25">
      <c r="A7721" s="947">
        <v>103609</v>
      </c>
      <c r="B7721" s="945" t="s">
        <v>51469</v>
      </c>
      <c r="C7721" s="947" t="s">
        <v>4</v>
      </c>
      <c r="D7721" s="948">
        <v>0</v>
      </c>
    </row>
    <row r="7722" spans="1:4" x14ac:dyDescent="0.25">
      <c r="A7722" s="947">
        <v>103631</v>
      </c>
      <c r="B7722" s="945" t="s">
        <v>51470</v>
      </c>
      <c r="C7722" s="947" t="s">
        <v>4</v>
      </c>
      <c r="D7722" s="948">
        <v>0</v>
      </c>
    </row>
    <row r="7723" spans="1:4" x14ac:dyDescent="0.25">
      <c r="A7723" s="947">
        <v>103587</v>
      </c>
      <c r="B7723" s="945" t="s">
        <v>51471</v>
      </c>
      <c r="C7723" s="947" t="s">
        <v>4</v>
      </c>
      <c r="D7723" s="948">
        <v>0</v>
      </c>
    </row>
    <row r="7724" spans="1:4" x14ac:dyDescent="0.25">
      <c r="A7724" s="947">
        <v>103618</v>
      </c>
      <c r="B7724" s="945" t="s">
        <v>51472</v>
      </c>
      <c r="C7724" s="947" t="s">
        <v>4</v>
      </c>
      <c r="D7724" s="948">
        <v>0</v>
      </c>
    </row>
    <row r="7725" spans="1:4" x14ac:dyDescent="0.25">
      <c r="A7725" s="947">
        <v>103640</v>
      </c>
      <c r="B7725" s="945" t="s">
        <v>51473</v>
      </c>
      <c r="C7725" s="947" t="s">
        <v>4</v>
      </c>
      <c r="D7725" s="948">
        <v>0</v>
      </c>
    </row>
    <row r="7726" spans="1:4" x14ac:dyDescent="0.25">
      <c r="A7726" s="947">
        <v>103596</v>
      </c>
      <c r="B7726" s="945" t="s">
        <v>51474</v>
      </c>
      <c r="C7726" s="947" t="s">
        <v>4</v>
      </c>
      <c r="D7726" s="948">
        <v>0</v>
      </c>
    </row>
    <row r="7727" spans="1:4" x14ac:dyDescent="0.25">
      <c r="A7727" s="947">
        <v>103619</v>
      </c>
      <c r="B7727" s="945" t="s">
        <v>51475</v>
      </c>
      <c r="C7727" s="947" t="s">
        <v>4</v>
      </c>
      <c r="D7727" s="948">
        <v>0</v>
      </c>
    </row>
    <row r="7728" spans="1:4" x14ac:dyDescent="0.25">
      <c r="A7728" s="947">
        <v>103641</v>
      </c>
      <c r="B7728" s="945" t="s">
        <v>51476</v>
      </c>
      <c r="C7728" s="947" t="s">
        <v>4</v>
      </c>
      <c r="D7728" s="948">
        <v>0</v>
      </c>
    </row>
    <row r="7729" spans="1:4" x14ac:dyDescent="0.25">
      <c r="A7729" s="947">
        <v>103597</v>
      </c>
      <c r="B7729" s="945" t="s">
        <v>51477</v>
      </c>
      <c r="C7729" s="947" t="s">
        <v>4</v>
      </c>
      <c r="D7729" s="948">
        <v>0</v>
      </c>
    </row>
    <row r="7730" spans="1:4" x14ac:dyDescent="0.25">
      <c r="A7730" s="947">
        <v>103620</v>
      </c>
      <c r="B7730" s="945" t="s">
        <v>51478</v>
      </c>
      <c r="C7730" s="947" t="s">
        <v>4</v>
      </c>
      <c r="D7730" s="948">
        <v>0</v>
      </c>
    </row>
    <row r="7731" spans="1:4" x14ac:dyDescent="0.25">
      <c r="A7731" s="947">
        <v>103642</v>
      </c>
      <c r="B7731" s="945" t="s">
        <v>51479</v>
      </c>
      <c r="C7731" s="947" t="s">
        <v>4</v>
      </c>
      <c r="D7731" s="948">
        <v>0</v>
      </c>
    </row>
    <row r="7732" spans="1:4" x14ac:dyDescent="0.25">
      <c r="A7732" s="947">
        <v>103598</v>
      </c>
      <c r="B7732" s="945" t="s">
        <v>51480</v>
      </c>
      <c r="C7732" s="947" t="s">
        <v>4</v>
      </c>
      <c r="D7732" s="948">
        <v>0</v>
      </c>
    </row>
    <row r="7733" spans="1:4" x14ac:dyDescent="0.25">
      <c r="A7733" s="947">
        <v>103621</v>
      </c>
      <c r="B7733" s="945" t="s">
        <v>51481</v>
      </c>
      <c r="C7733" s="947" t="s">
        <v>4</v>
      </c>
      <c r="D7733" s="948">
        <v>0</v>
      </c>
    </row>
    <row r="7734" spans="1:4" x14ac:dyDescent="0.25">
      <c r="A7734" s="947">
        <v>103643</v>
      </c>
      <c r="B7734" s="945" t="s">
        <v>51482</v>
      </c>
      <c r="C7734" s="947" t="s">
        <v>4</v>
      </c>
      <c r="D7734" s="948">
        <v>0</v>
      </c>
    </row>
    <row r="7735" spans="1:4" x14ac:dyDescent="0.25">
      <c r="A7735" s="947">
        <v>103599</v>
      </c>
      <c r="B7735" s="945" t="s">
        <v>51483</v>
      </c>
      <c r="C7735" s="947" t="s">
        <v>4</v>
      </c>
      <c r="D7735" s="948">
        <v>0</v>
      </c>
    </row>
    <row r="7736" spans="1:4" x14ac:dyDescent="0.25">
      <c r="A7736" s="947">
        <v>103622</v>
      </c>
      <c r="B7736" s="945" t="s">
        <v>51484</v>
      </c>
      <c r="C7736" s="947" t="s">
        <v>4</v>
      </c>
      <c r="D7736" s="948">
        <v>0</v>
      </c>
    </row>
    <row r="7737" spans="1:4" x14ac:dyDescent="0.25">
      <c r="A7737" s="947">
        <v>103644</v>
      </c>
      <c r="B7737" s="945" t="s">
        <v>51485</v>
      </c>
      <c r="C7737" s="947" t="s">
        <v>4</v>
      </c>
      <c r="D7737" s="948">
        <v>0</v>
      </c>
    </row>
    <row r="7738" spans="1:4" x14ac:dyDescent="0.25">
      <c r="A7738" s="947">
        <v>103600</v>
      </c>
      <c r="B7738" s="945" t="s">
        <v>51486</v>
      </c>
      <c r="C7738" s="947" t="s">
        <v>4</v>
      </c>
      <c r="D7738" s="948">
        <v>0</v>
      </c>
    </row>
    <row r="7739" spans="1:4" x14ac:dyDescent="0.25">
      <c r="A7739" s="947">
        <v>103610</v>
      </c>
      <c r="B7739" s="945" t="s">
        <v>51487</v>
      </c>
      <c r="C7739" s="947" t="s">
        <v>4</v>
      </c>
      <c r="D7739" s="948">
        <v>0</v>
      </c>
    </row>
    <row r="7740" spans="1:4" x14ac:dyDescent="0.25">
      <c r="A7740" s="947">
        <v>103632</v>
      </c>
      <c r="B7740" s="945" t="s">
        <v>51488</v>
      </c>
      <c r="C7740" s="947" t="s">
        <v>4</v>
      </c>
      <c r="D7740" s="948">
        <v>0</v>
      </c>
    </row>
    <row r="7741" spans="1:4" x14ac:dyDescent="0.25">
      <c r="A7741" s="947">
        <v>103588</v>
      </c>
      <c r="B7741" s="945" t="s">
        <v>51489</v>
      </c>
      <c r="C7741" s="947" t="s">
        <v>4</v>
      </c>
      <c r="D7741" s="948">
        <v>0</v>
      </c>
    </row>
    <row r="7742" spans="1:4" x14ac:dyDescent="0.25">
      <c r="A7742" s="947">
        <v>103623</v>
      </c>
      <c r="B7742" s="945" t="s">
        <v>51490</v>
      </c>
      <c r="C7742" s="947" t="s">
        <v>4</v>
      </c>
      <c r="D7742" s="948">
        <v>0</v>
      </c>
    </row>
    <row r="7743" spans="1:4" x14ac:dyDescent="0.25">
      <c r="A7743" s="947">
        <v>103645</v>
      </c>
      <c r="B7743" s="945" t="s">
        <v>51491</v>
      </c>
      <c r="C7743" s="947" t="s">
        <v>4</v>
      </c>
      <c r="D7743" s="948">
        <v>0</v>
      </c>
    </row>
    <row r="7744" spans="1:4" x14ac:dyDescent="0.25">
      <c r="A7744" s="947">
        <v>103601</v>
      </c>
      <c r="B7744" s="945" t="s">
        <v>51492</v>
      </c>
      <c r="C7744" s="947" t="s">
        <v>4</v>
      </c>
      <c r="D7744" s="948">
        <v>0</v>
      </c>
    </row>
    <row r="7745" spans="1:4" x14ac:dyDescent="0.25">
      <c r="A7745" s="947">
        <v>103624</v>
      </c>
      <c r="B7745" s="945" t="s">
        <v>51493</v>
      </c>
      <c r="C7745" s="947" t="s">
        <v>4</v>
      </c>
      <c r="D7745" s="948">
        <v>0</v>
      </c>
    </row>
    <row r="7746" spans="1:4" x14ac:dyDescent="0.25">
      <c r="A7746" s="947">
        <v>103646</v>
      </c>
      <c r="B7746" s="945" t="s">
        <v>51494</v>
      </c>
      <c r="C7746" s="947" t="s">
        <v>4</v>
      </c>
      <c r="D7746" s="948">
        <v>0</v>
      </c>
    </row>
    <row r="7747" spans="1:4" x14ac:dyDescent="0.25">
      <c r="A7747" s="947">
        <v>103602</v>
      </c>
      <c r="B7747" s="945" t="s">
        <v>51495</v>
      </c>
      <c r="C7747" s="947" t="s">
        <v>4</v>
      </c>
      <c r="D7747" s="948">
        <v>0</v>
      </c>
    </row>
    <row r="7748" spans="1:4" x14ac:dyDescent="0.25">
      <c r="A7748" s="947">
        <v>103625</v>
      </c>
      <c r="B7748" s="945" t="s">
        <v>51496</v>
      </c>
      <c r="C7748" s="947" t="s">
        <v>4</v>
      </c>
      <c r="D7748" s="948">
        <v>0</v>
      </c>
    </row>
    <row r="7749" spans="1:4" x14ac:dyDescent="0.25">
      <c r="A7749" s="947">
        <v>103647</v>
      </c>
      <c r="B7749" s="945" t="s">
        <v>51497</v>
      </c>
      <c r="C7749" s="947" t="s">
        <v>4</v>
      </c>
      <c r="D7749" s="948">
        <v>0</v>
      </c>
    </row>
    <row r="7750" spans="1:4" x14ac:dyDescent="0.25">
      <c r="A7750" s="947">
        <v>103603</v>
      </c>
      <c r="B7750" s="945" t="s">
        <v>51498</v>
      </c>
      <c r="C7750" s="947" t="s">
        <v>4</v>
      </c>
      <c r="D7750" s="948">
        <v>0</v>
      </c>
    </row>
    <row r="7751" spans="1:4" x14ac:dyDescent="0.25">
      <c r="A7751" s="947">
        <v>103611</v>
      </c>
      <c r="B7751" s="945" t="s">
        <v>51499</v>
      </c>
      <c r="C7751" s="947" t="s">
        <v>4</v>
      </c>
      <c r="D7751" s="948">
        <v>0</v>
      </c>
    </row>
    <row r="7752" spans="1:4" x14ac:dyDescent="0.25">
      <c r="A7752" s="947">
        <v>103633</v>
      </c>
      <c r="B7752" s="945" t="s">
        <v>51500</v>
      </c>
      <c r="C7752" s="947" t="s">
        <v>4</v>
      </c>
      <c r="D7752" s="948">
        <v>0</v>
      </c>
    </row>
    <row r="7753" spans="1:4" x14ac:dyDescent="0.25">
      <c r="A7753" s="947">
        <v>103589</v>
      </c>
      <c r="B7753" s="945" t="s">
        <v>51501</v>
      </c>
      <c r="C7753" s="947" t="s">
        <v>4</v>
      </c>
      <c r="D7753" s="948">
        <v>0</v>
      </c>
    </row>
    <row r="7754" spans="1:4" x14ac:dyDescent="0.25">
      <c r="A7754" s="947">
        <v>103626</v>
      </c>
      <c r="B7754" s="945" t="s">
        <v>51502</v>
      </c>
      <c r="C7754" s="947" t="s">
        <v>4</v>
      </c>
      <c r="D7754" s="948">
        <v>0</v>
      </c>
    </row>
    <row r="7755" spans="1:4" x14ac:dyDescent="0.25">
      <c r="A7755" s="947">
        <v>103648</v>
      </c>
      <c r="B7755" s="945" t="s">
        <v>51503</v>
      </c>
      <c r="C7755" s="947" t="s">
        <v>4</v>
      </c>
      <c r="D7755" s="948">
        <v>0</v>
      </c>
    </row>
    <row r="7756" spans="1:4" x14ac:dyDescent="0.25">
      <c r="A7756" s="947">
        <v>103604</v>
      </c>
      <c r="B7756" s="945" t="s">
        <v>51504</v>
      </c>
      <c r="C7756" s="947" t="s">
        <v>4</v>
      </c>
      <c r="D7756" s="948">
        <v>0</v>
      </c>
    </row>
    <row r="7757" spans="1:4" x14ac:dyDescent="0.25">
      <c r="A7757" s="947">
        <v>103627</v>
      </c>
      <c r="B7757" s="945" t="s">
        <v>51505</v>
      </c>
      <c r="C7757" s="947" t="s">
        <v>4</v>
      </c>
      <c r="D7757" s="948">
        <v>0</v>
      </c>
    </row>
    <row r="7758" spans="1:4" x14ac:dyDescent="0.25">
      <c r="A7758" s="947">
        <v>103649</v>
      </c>
      <c r="B7758" s="945" t="s">
        <v>51506</v>
      </c>
      <c r="C7758" s="947" t="s">
        <v>4</v>
      </c>
      <c r="D7758" s="948">
        <v>0</v>
      </c>
    </row>
    <row r="7759" spans="1:4" x14ac:dyDescent="0.25">
      <c r="A7759" s="947">
        <v>103605</v>
      </c>
      <c r="B7759" s="945" t="s">
        <v>51507</v>
      </c>
      <c r="C7759" s="947" t="s">
        <v>4</v>
      </c>
      <c r="D7759" s="948">
        <v>0</v>
      </c>
    </row>
    <row r="7760" spans="1:4" x14ac:dyDescent="0.25">
      <c r="A7760" s="947">
        <v>103612</v>
      </c>
      <c r="B7760" s="945" t="s">
        <v>51508</v>
      </c>
      <c r="C7760" s="947" t="s">
        <v>4</v>
      </c>
      <c r="D7760" s="948">
        <v>0</v>
      </c>
    </row>
    <row r="7761" spans="1:4" x14ac:dyDescent="0.25">
      <c r="A7761" s="947">
        <v>103634</v>
      </c>
      <c r="B7761" s="945" t="s">
        <v>51509</v>
      </c>
      <c r="C7761" s="947" t="s">
        <v>4</v>
      </c>
      <c r="D7761" s="948">
        <v>0</v>
      </c>
    </row>
    <row r="7762" spans="1:4" x14ac:dyDescent="0.25">
      <c r="A7762" s="947">
        <v>103590</v>
      </c>
      <c r="B7762" s="945" t="s">
        <v>51510</v>
      </c>
      <c r="C7762" s="947" t="s">
        <v>4</v>
      </c>
      <c r="D7762" s="948">
        <v>0</v>
      </c>
    </row>
    <row r="7763" spans="1:4" x14ac:dyDescent="0.25">
      <c r="A7763" s="947">
        <v>103628</v>
      </c>
      <c r="B7763" s="945" t="s">
        <v>51511</v>
      </c>
      <c r="C7763" s="947" t="s">
        <v>4</v>
      </c>
      <c r="D7763" s="948">
        <v>0</v>
      </c>
    </row>
    <row r="7764" spans="1:4" x14ac:dyDescent="0.25">
      <c r="A7764" s="947">
        <v>103650</v>
      </c>
      <c r="B7764" s="945" t="s">
        <v>51512</v>
      </c>
      <c r="C7764" s="947" t="s">
        <v>4</v>
      </c>
      <c r="D7764" s="948">
        <v>0</v>
      </c>
    </row>
    <row r="7765" spans="1:4" x14ac:dyDescent="0.25">
      <c r="A7765" s="947">
        <v>103606</v>
      </c>
      <c r="B7765" s="945" t="s">
        <v>51513</v>
      </c>
      <c r="C7765" s="947" t="s">
        <v>4</v>
      </c>
      <c r="D7765" s="948">
        <v>0</v>
      </c>
    </row>
    <row r="7766" spans="1:4" x14ac:dyDescent="0.25">
      <c r="A7766" s="947">
        <v>103629</v>
      </c>
      <c r="B7766" s="945" t="s">
        <v>51514</v>
      </c>
      <c r="C7766" s="947" t="s">
        <v>4</v>
      </c>
      <c r="D7766" s="948">
        <v>0</v>
      </c>
    </row>
    <row r="7767" spans="1:4" x14ac:dyDescent="0.25">
      <c r="A7767" s="947">
        <v>103651</v>
      </c>
      <c r="B7767" s="945" t="s">
        <v>51515</v>
      </c>
      <c r="C7767" s="947" t="s">
        <v>4</v>
      </c>
      <c r="D7767" s="948">
        <v>0</v>
      </c>
    </row>
    <row r="7768" spans="1:4" x14ac:dyDescent="0.25">
      <c r="A7768" s="947">
        <v>103607</v>
      </c>
      <c r="B7768" s="945" t="s">
        <v>51516</v>
      </c>
      <c r="C7768" s="947" t="s">
        <v>4</v>
      </c>
      <c r="D7768" s="948">
        <v>0</v>
      </c>
    </row>
    <row r="7769" spans="1:4" x14ac:dyDescent="0.25">
      <c r="A7769" s="947">
        <v>103613</v>
      </c>
      <c r="B7769" s="945" t="s">
        <v>51517</v>
      </c>
      <c r="C7769" s="947" t="s">
        <v>4</v>
      </c>
      <c r="D7769" s="948">
        <v>0</v>
      </c>
    </row>
    <row r="7770" spans="1:4" x14ac:dyDescent="0.25">
      <c r="A7770" s="947">
        <v>103635</v>
      </c>
      <c r="B7770" s="945" t="s">
        <v>51518</v>
      </c>
      <c r="C7770" s="947" t="s">
        <v>4</v>
      </c>
      <c r="D7770" s="948">
        <v>0</v>
      </c>
    </row>
    <row r="7771" spans="1:4" x14ac:dyDescent="0.25">
      <c r="A7771" s="947">
        <v>103591</v>
      </c>
      <c r="B7771" s="945" t="s">
        <v>51519</v>
      </c>
      <c r="C7771" s="947" t="s">
        <v>4</v>
      </c>
      <c r="D7771" s="948">
        <v>0</v>
      </c>
    </row>
    <row r="7772" spans="1:4" x14ac:dyDescent="0.25">
      <c r="A7772" s="947">
        <v>103630</v>
      </c>
      <c r="B7772" s="945" t="s">
        <v>51520</v>
      </c>
      <c r="C7772" s="947" t="s">
        <v>4</v>
      </c>
      <c r="D7772" s="948">
        <v>0</v>
      </c>
    </row>
    <row r="7773" spans="1:4" x14ac:dyDescent="0.25">
      <c r="A7773" s="947">
        <v>103652</v>
      </c>
      <c r="B7773" s="945" t="s">
        <v>51521</v>
      </c>
      <c r="C7773" s="947" t="s">
        <v>4</v>
      </c>
      <c r="D7773" s="948">
        <v>0</v>
      </c>
    </row>
    <row r="7774" spans="1:4" x14ac:dyDescent="0.25">
      <c r="A7774" s="947">
        <v>103608</v>
      </c>
      <c r="B7774" s="945" t="s">
        <v>51522</v>
      </c>
      <c r="C7774" s="947" t="s">
        <v>4</v>
      </c>
      <c r="D7774" s="948">
        <v>0</v>
      </c>
    </row>
    <row r="7775" spans="1:4" x14ac:dyDescent="0.25">
      <c r="A7775" s="947">
        <v>103614</v>
      </c>
      <c r="B7775" s="945" t="s">
        <v>51523</v>
      </c>
      <c r="C7775" s="947" t="s">
        <v>4</v>
      </c>
      <c r="D7775" s="948">
        <v>0</v>
      </c>
    </row>
    <row r="7776" spans="1:4" x14ac:dyDescent="0.25">
      <c r="A7776" s="947">
        <v>103636</v>
      </c>
      <c r="B7776" s="945" t="s">
        <v>51524</v>
      </c>
      <c r="C7776" s="947" t="s">
        <v>4</v>
      </c>
      <c r="D7776" s="948">
        <v>0</v>
      </c>
    </row>
    <row r="7777" spans="1:4" x14ac:dyDescent="0.25">
      <c r="A7777" s="947">
        <v>103592</v>
      </c>
      <c r="B7777" s="945" t="s">
        <v>51525</v>
      </c>
      <c r="C7777" s="947" t="s">
        <v>4</v>
      </c>
      <c r="D7777" s="948">
        <v>0</v>
      </c>
    </row>
    <row r="7778" spans="1:4" x14ac:dyDescent="0.25">
      <c r="A7778" s="947">
        <v>88412</v>
      </c>
      <c r="B7778" s="945" t="s">
        <v>40883</v>
      </c>
      <c r="C7778" s="947" t="s">
        <v>3</v>
      </c>
      <c r="D7778" s="948">
        <v>5.08</v>
      </c>
    </row>
    <row r="7779" spans="1:4" x14ac:dyDescent="0.25">
      <c r="A7779" s="947">
        <v>88411</v>
      </c>
      <c r="B7779" s="945" t="s">
        <v>40882</v>
      </c>
      <c r="C7779" s="947" t="s">
        <v>3</v>
      </c>
      <c r="D7779" s="948">
        <v>6.23</v>
      </c>
    </row>
    <row r="7780" spans="1:4" x14ac:dyDescent="0.25">
      <c r="A7780" s="947">
        <v>88415</v>
      </c>
      <c r="B7780" s="945" t="s">
        <v>40886</v>
      </c>
      <c r="C7780" s="947" t="s">
        <v>3</v>
      </c>
      <c r="D7780" s="948">
        <v>6.34</v>
      </c>
    </row>
    <row r="7781" spans="1:4" x14ac:dyDescent="0.25">
      <c r="A7781" s="947">
        <v>88413</v>
      </c>
      <c r="B7781" s="945" t="s">
        <v>40884</v>
      </c>
      <c r="C7781" s="947" t="s">
        <v>3</v>
      </c>
      <c r="D7781" s="948">
        <v>7.71</v>
      </c>
    </row>
    <row r="7782" spans="1:4" x14ac:dyDescent="0.25">
      <c r="A7782" s="947">
        <v>88414</v>
      </c>
      <c r="B7782" s="945" t="s">
        <v>40885</v>
      </c>
      <c r="C7782" s="947" t="s">
        <v>3</v>
      </c>
      <c r="D7782" s="948">
        <v>9.17</v>
      </c>
    </row>
    <row r="7783" spans="1:4" x14ac:dyDescent="0.25">
      <c r="A7783" s="947">
        <v>96131</v>
      </c>
      <c r="B7783" s="945" t="s">
        <v>40908</v>
      </c>
      <c r="C7783" s="947" t="s">
        <v>3</v>
      </c>
      <c r="D7783" s="948">
        <v>35.64</v>
      </c>
    </row>
    <row r="7784" spans="1:4" x14ac:dyDescent="0.25">
      <c r="A7784" s="947">
        <v>96126</v>
      </c>
      <c r="B7784" s="945" t="s">
        <v>40903</v>
      </c>
      <c r="C7784" s="947" t="s">
        <v>3</v>
      </c>
      <c r="D7784" s="948">
        <v>22.8</v>
      </c>
    </row>
    <row r="7785" spans="1:4" x14ac:dyDescent="0.25">
      <c r="A7785" s="947">
        <v>96132</v>
      </c>
      <c r="B7785" s="945" t="s">
        <v>40909</v>
      </c>
      <c r="C7785" s="947" t="s">
        <v>3</v>
      </c>
      <c r="D7785" s="948">
        <v>23.18</v>
      </c>
    </row>
    <row r="7786" spans="1:4" x14ac:dyDescent="0.25">
      <c r="A7786" s="947">
        <v>96127</v>
      </c>
      <c r="B7786" s="945" t="s">
        <v>40904</v>
      </c>
      <c r="C7786" s="947" t="s">
        <v>3</v>
      </c>
      <c r="D7786" s="948">
        <v>14.42</v>
      </c>
    </row>
    <row r="7787" spans="1:4" x14ac:dyDescent="0.25">
      <c r="A7787" s="947">
        <v>96135</v>
      </c>
      <c r="B7787" s="945" t="s">
        <v>40912</v>
      </c>
      <c r="C7787" s="947" t="s">
        <v>3</v>
      </c>
      <c r="D7787" s="948">
        <v>38.46</v>
      </c>
    </row>
    <row r="7788" spans="1:4" x14ac:dyDescent="0.25">
      <c r="A7788" s="947">
        <v>96130</v>
      </c>
      <c r="B7788" s="945" t="s">
        <v>40907</v>
      </c>
      <c r="C7788" s="947" t="s">
        <v>3</v>
      </c>
      <c r="D7788" s="948">
        <v>24.78</v>
      </c>
    </row>
    <row r="7789" spans="1:4" x14ac:dyDescent="0.25">
      <c r="A7789" s="947">
        <v>96133</v>
      </c>
      <c r="B7789" s="945" t="s">
        <v>40910</v>
      </c>
      <c r="C7789" s="947" t="s">
        <v>3</v>
      </c>
      <c r="D7789" s="948">
        <v>58.35</v>
      </c>
    </row>
    <row r="7790" spans="1:4" x14ac:dyDescent="0.25">
      <c r="A7790" s="947">
        <v>96128</v>
      </c>
      <c r="B7790" s="945" t="s">
        <v>40905</v>
      </c>
      <c r="C7790" s="947" t="s">
        <v>3</v>
      </c>
      <c r="D7790" s="948">
        <v>38.380000000000003</v>
      </c>
    </row>
    <row r="7791" spans="1:4" x14ac:dyDescent="0.25">
      <c r="A7791" s="947">
        <v>96134</v>
      </c>
      <c r="B7791" s="945" t="s">
        <v>40911</v>
      </c>
      <c r="C7791" s="947" t="s">
        <v>3</v>
      </c>
      <c r="D7791" s="948">
        <v>68.63</v>
      </c>
    </row>
    <row r="7792" spans="1:4" x14ac:dyDescent="0.25">
      <c r="A7792" s="947">
        <v>96129</v>
      </c>
      <c r="B7792" s="945" t="s">
        <v>40906</v>
      </c>
      <c r="C7792" s="947" t="s">
        <v>3</v>
      </c>
      <c r="D7792" s="948">
        <v>45.05</v>
      </c>
    </row>
    <row r="7793" spans="1:4" x14ac:dyDescent="0.25">
      <c r="A7793" s="947">
        <v>88432</v>
      </c>
      <c r="B7793" s="945" t="s">
        <v>40897</v>
      </c>
      <c r="C7793" s="947" t="s">
        <v>3</v>
      </c>
      <c r="D7793" s="948">
        <v>37.380000000000003</v>
      </c>
    </row>
    <row r="7794" spans="1:4" x14ac:dyDescent="0.25">
      <c r="A7794" s="947">
        <v>88426</v>
      </c>
      <c r="B7794" s="945" t="s">
        <v>40893</v>
      </c>
      <c r="C7794" s="947" t="s">
        <v>3</v>
      </c>
      <c r="D7794" s="948">
        <v>21.82</v>
      </c>
    </row>
    <row r="7795" spans="1:4" x14ac:dyDescent="0.25">
      <c r="A7795" s="947">
        <v>88417</v>
      </c>
      <c r="B7795" s="945" t="s">
        <v>40888</v>
      </c>
      <c r="C7795" s="947" t="s">
        <v>3</v>
      </c>
      <c r="D7795" s="948">
        <v>19.28</v>
      </c>
    </row>
    <row r="7796" spans="1:4" x14ac:dyDescent="0.25">
      <c r="A7796" s="947">
        <v>88424</v>
      </c>
      <c r="B7796" s="945" t="s">
        <v>40892</v>
      </c>
      <c r="C7796" s="947" t="s">
        <v>3</v>
      </c>
      <c r="D7796" s="948">
        <v>27.91</v>
      </c>
    </row>
    <row r="7797" spans="1:4" x14ac:dyDescent="0.25">
      <c r="A7797" s="947">
        <v>88416</v>
      </c>
      <c r="B7797" s="945" t="s">
        <v>40887</v>
      </c>
      <c r="C7797" s="947" t="s">
        <v>3</v>
      </c>
      <c r="D7797" s="948">
        <v>23.2</v>
      </c>
    </row>
    <row r="7798" spans="1:4" x14ac:dyDescent="0.25">
      <c r="A7798" s="947">
        <v>88431</v>
      </c>
      <c r="B7798" s="945" t="s">
        <v>40896</v>
      </c>
      <c r="C7798" s="947" t="s">
        <v>3</v>
      </c>
      <c r="D7798" s="948">
        <v>28.66</v>
      </c>
    </row>
    <row r="7799" spans="1:4" x14ac:dyDescent="0.25">
      <c r="A7799" s="947">
        <v>88423</v>
      </c>
      <c r="B7799" s="945" t="s">
        <v>40891</v>
      </c>
      <c r="C7799" s="947" t="s">
        <v>3</v>
      </c>
      <c r="D7799" s="948">
        <v>23.38</v>
      </c>
    </row>
    <row r="7800" spans="1:4" x14ac:dyDescent="0.25">
      <c r="A7800" s="947">
        <v>88428</v>
      </c>
      <c r="B7800" s="945" t="s">
        <v>40894</v>
      </c>
      <c r="C7800" s="947" t="s">
        <v>3</v>
      </c>
      <c r="D7800" s="948">
        <v>36.619999999999997</v>
      </c>
    </row>
    <row r="7801" spans="1:4" x14ac:dyDescent="0.25">
      <c r="A7801" s="947">
        <v>88420</v>
      </c>
      <c r="B7801" s="945" t="s">
        <v>40889</v>
      </c>
      <c r="C7801" s="947" t="s">
        <v>3</v>
      </c>
      <c r="D7801" s="948">
        <v>27.59</v>
      </c>
    </row>
    <row r="7802" spans="1:4" x14ac:dyDescent="0.25">
      <c r="A7802" s="947">
        <v>88429</v>
      </c>
      <c r="B7802" s="945" t="s">
        <v>40895</v>
      </c>
      <c r="C7802" s="947" t="s">
        <v>3</v>
      </c>
      <c r="D7802" s="948">
        <v>43.69</v>
      </c>
    </row>
    <row r="7803" spans="1:4" x14ac:dyDescent="0.25">
      <c r="A7803" s="947">
        <v>88421</v>
      </c>
      <c r="B7803" s="945" t="s">
        <v>40890</v>
      </c>
      <c r="C7803" s="947" t="s">
        <v>3</v>
      </c>
      <c r="D7803" s="948">
        <v>33.19</v>
      </c>
    </row>
    <row r="7804" spans="1:4" x14ac:dyDescent="0.25">
      <c r="A7804" s="947">
        <v>95622</v>
      </c>
      <c r="B7804" s="945" t="s">
        <v>40898</v>
      </c>
      <c r="C7804" s="947" t="s">
        <v>3</v>
      </c>
      <c r="D7804" s="948">
        <v>17.850000000000001</v>
      </c>
    </row>
    <row r="7805" spans="1:4" x14ac:dyDescent="0.25">
      <c r="A7805" s="947">
        <v>95623</v>
      </c>
      <c r="B7805" s="945" t="s">
        <v>40899</v>
      </c>
      <c r="C7805" s="947" t="s">
        <v>3</v>
      </c>
      <c r="D7805" s="948">
        <v>12.1</v>
      </c>
    </row>
    <row r="7806" spans="1:4" x14ac:dyDescent="0.25">
      <c r="A7806" s="947">
        <v>95626</v>
      </c>
      <c r="B7806" s="945" t="s">
        <v>40902</v>
      </c>
      <c r="C7806" s="947" t="s">
        <v>3</v>
      </c>
      <c r="D7806" s="948">
        <v>19.059999999999999</v>
      </c>
    </row>
    <row r="7807" spans="1:4" x14ac:dyDescent="0.25">
      <c r="A7807" s="947">
        <v>95624</v>
      </c>
      <c r="B7807" s="945" t="s">
        <v>40900</v>
      </c>
      <c r="C7807" s="947" t="s">
        <v>3</v>
      </c>
      <c r="D7807" s="948">
        <v>27.99</v>
      </c>
    </row>
    <row r="7808" spans="1:4" x14ac:dyDescent="0.25">
      <c r="A7808" s="947">
        <v>95625</v>
      </c>
      <c r="B7808" s="945" t="s">
        <v>40901</v>
      </c>
      <c r="C7808" s="947" t="s">
        <v>3</v>
      </c>
      <c r="D7808" s="948">
        <v>33.020000000000003</v>
      </c>
    </row>
    <row r="7809" spans="1:4" x14ac:dyDescent="0.25">
      <c r="A7809" s="947">
        <v>88497</v>
      </c>
      <c r="B7809" s="945" t="s">
        <v>30042</v>
      </c>
      <c r="C7809" s="947" t="s">
        <v>3</v>
      </c>
      <c r="D7809" s="948">
        <v>23.47</v>
      </c>
    </row>
    <row r="7810" spans="1:4" x14ac:dyDescent="0.25">
      <c r="A7810" s="947">
        <v>104648</v>
      </c>
      <c r="B7810" s="945" t="s">
        <v>51526</v>
      </c>
      <c r="C7810" s="947" t="s">
        <v>3</v>
      </c>
      <c r="D7810" s="948">
        <v>0</v>
      </c>
    </row>
    <row r="7811" spans="1:4" x14ac:dyDescent="0.25">
      <c r="A7811" s="947">
        <v>88495</v>
      </c>
      <c r="B7811" s="945" t="s">
        <v>30040</v>
      </c>
      <c r="C7811" s="947" t="s">
        <v>3</v>
      </c>
      <c r="D7811" s="948">
        <v>15.22</v>
      </c>
    </row>
    <row r="7812" spans="1:4" x14ac:dyDescent="0.25">
      <c r="A7812" s="947">
        <v>104646</v>
      </c>
      <c r="B7812" s="945" t="s">
        <v>51527</v>
      </c>
      <c r="C7812" s="947" t="s">
        <v>3</v>
      </c>
      <c r="D7812" s="948">
        <v>0</v>
      </c>
    </row>
    <row r="7813" spans="1:4" x14ac:dyDescent="0.25">
      <c r="A7813" s="947">
        <v>88496</v>
      </c>
      <c r="B7813" s="945" t="s">
        <v>30041</v>
      </c>
      <c r="C7813" s="947" t="s">
        <v>3</v>
      </c>
      <c r="D7813" s="948">
        <v>42.37</v>
      </c>
    </row>
    <row r="7814" spans="1:4" x14ac:dyDescent="0.25">
      <c r="A7814" s="947">
        <v>104647</v>
      </c>
      <c r="B7814" s="945" t="s">
        <v>51528</v>
      </c>
      <c r="C7814" s="947" t="s">
        <v>3</v>
      </c>
      <c r="D7814" s="948">
        <v>0</v>
      </c>
    </row>
    <row r="7815" spans="1:4" x14ac:dyDescent="0.25">
      <c r="A7815" s="947">
        <v>88494</v>
      </c>
      <c r="B7815" s="945" t="s">
        <v>30039</v>
      </c>
      <c r="C7815" s="947" t="s">
        <v>3</v>
      </c>
      <c r="D7815" s="948">
        <v>28.09</v>
      </c>
    </row>
    <row r="7816" spans="1:4" x14ac:dyDescent="0.25">
      <c r="A7816" s="947">
        <v>104645</v>
      </c>
      <c r="B7816" s="945" t="s">
        <v>51529</v>
      </c>
      <c r="C7816" s="947" t="s">
        <v>3</v>
      </c>
      <c r="D7816" s="948">
        <v>0</v>
      </c>
    </row>
    <row r="7817" spans="1:4" x14ac:dyDescent="0.25">
      <c r="A7817" s="947">
        <v>88485</v>
      </c>
      <c r="B7817" s="945" t="s">
        <v>30036</v>
      </c>
      <c r="C7817" s="947" t="s">
        <v>3</v>
      </c>
      <c r="D7817" s="948">
        <v>5.45</v>
      </c>
    </row>
    <row r="7818" spans="1:4" x14ac:dyDescent="0.25">
      <c r="A7818" s="947">
        <v>88484</v>
      </c>
      <c r="B7818" s="945" t="s">
        <v>30035</v>
      </c>
      <c r="C7818" s="947" t="s">
        <v>3</v>
      </c>
      <c r="D7818" s="948">
        <v>6.75</v>
      </c>
    </row>
    <row r="7819" spans="1:4" x14ac:dyDescent="0.25">
      <c r="A7819" s="947">
        <v>104638</v>
      </c>
      <c r="B7819" s="945" t="s">
        <v>51530</v>
      </c>
      <c r="C7819" s="947" t="s">
        <v>3</v>
      </c>
      <c r="D7819" s="948">
        <v>0</v>
      </c>
    </row>
    <row r="7820" spans="1:4" x14ac:dyDescent="0.25">
      <c r="A7820" s="947">
        <v>104637</v>
      </c>
      <c r="B7820" s="945" t="s">
        <v>51531</v>
      </c>
      <c r="C7820" s="947" t="s">
        <v>3</v>
      </c>
      <c r="D7820" s="948">
        <v>0</v>
      </c>
    </row>
    <row r="7821" spans="1:4" x14ac:dyDescent="0.25">
      <c r="A7821" s="947">
        <v>104641</v>
      </c>
      <c r="B7821" s="945" t="s">
        <v>30047</v>
      </c>
      <c r="C7821" s="947" t="s">
        <v>3</v>
      </c>
      <c r="D7821" s="948">
        <v>11.51</v>
      </c>
    </row>
    <row r="7822" spans="1:4" x14ac:dyDescent="0.25">
      <c r="A7822" s="947">
        <v>104639</v>
      </c>
      <c r="B7822" s="945" t="s">
        <v>30045</v>
      </c>
      <c r="C7822" s="947" t="s">
        <v>3</v>
      </c>
      <c r="D7822" s="948">
        <v>14.68</v>
      </c>
    </row>
    <row r="7823" spans="1:4" x14ac:dyDescent="0.25">
      <c r="A7823" s="947">
        <v>104644</v>
      </c>
      <c r="B7823" s="945" t="s">
        <v>51532</v>
      </c>
      <c r="C7823" s="947" t="s">
        <v>3</v>
      </c>
      <c r="D7823" s="948">
        <v>0</v>
      </c>
    </row>
    <row r="7824" spans="1:4" x14ac:dyDescent="0.25">
      <c r="A7824" s="947">
        <v>104643</v>
      </c>
      <c r="B7824" s="945" t="s">
        <v>51533</v>
      </c>
      <c r="C7824" s="947" t="s">
        <v>3</v>
      </c>
      <c r="D7824" s="948">
        <v>0</v>
      </c>
    </row>
    <row r="7825" spans="1:4" x14ac:dyDescent="0.25">
      <c r="A7825" s="947">
        <v>88489</v>
      </c>
      <c r="B7825" s="945" t="s">
        <v>30038</v>
      </c>
      <c r="C7825" s="947" t="s">
        <v>3</v>
      </c>
      <c r="D7825" s="948">
        <v>15.11</v>
      </c>
    </row>
    <row r="7826" spans="1:4" x14ac:dyDescent="0.25">
      <c r="A7826" s="947">
        <v>88488</v>
      </c>
      <c r="B7826" s="945" t="s">
        <v>30037</v>
      </c>
      <c r="C7826" s="947" t="s">
        <v>3</v>
      </c>
      <c r="D7826" s="948">
        <v>18.28</v>
      </c>
    </row>
    <row r="7827" spans="1:4" x14ac:dyDescent="0.25">
      <c r="A7827" s="947">
        <v>104642</v>
      </c>
      <c r="B7827" s="945" t="s">
        <v>30048</v>
      </c>
      <c r="C7827" s="947" t="s">
        <v>3</v>
      </c>
      <c r="D7827" s="948">
        <v>12.84</v>
      </c>
    </row>
    <row r="7828" spans="1:4" x14ac:dyDescent="0.25">
      <c r="A7828" s="947">
        <v>104640</v>
      </c>
      <c r="B7828" s="945" t="s">
        <v>30046</v>
      </c>
      <c r="C7828" s="947" t="s">
        <v>3</v>
      </c>
      <c r="D7828" s="948">
        <v>16.010000000000002</v>
      </c>
    </row>
    <row r="7829" spans="1:4" x14ac:dyDescent="0.25">
      <c r="A7829" s="947">
        <v>95305</v>
      </c>
      <c r="B7829" s="945" t="s">
        <v>30043</v>
      </c>
      <c r="C7829" s="947" t="s">
        <v>3</v>
      </c>
      <c r="D7829" s="948">
        <v>15.77</v>
      </c>
    </row>
    <row r="7830" spans="1:4" x14ac:dyDescent="0.25">
      <c r="A7830" s="947">
        <v>95306</v>
      </c>
      <c r="B7830" s="945" t="s">
        <v>30044</v>
      </c>
      <c r="C7830" s="947" t="s">
        <v>3</v>
      </c>
      <c r="D7830" s="948">
        <v>18.760000000000002</v>
      </c>
    </row>
    <row r="7831" spans="1:4" x14ac:dyDescent="0.25">
      <c r="A7831" s="947">
        <v>102201</v>
      </c>
      <c r="B7831" s="945" t="s">
        <v>30049</v>
      </c>
      <c r="C7831" s="947" t="s">
        <v>3</v>
      </c>
      <c r="D7831" s="948">
        <v>24.66</v>
      </c>
    </row>
    <row r="7832" spans="1:4" x14ac:dyDescent="0.25">
      <c r="A7832" s="947">
        <v>102200</v>
      </c>
      <c r="B7832" s="945" t="s">
        <v>26369</v>
      </c>
      <c r="C7832" s="947" t="s">
        <v>3</v>
      </c>
      <c r="D7832" s="948">
        <v>26.07</v>
      </c>
    </row>
    <row r="7833" spans="1:4" x14ac:dyDescent="0.25">
      <c r="A7833" s="947">
        <v>102202</v>
      </c>
      <c r="B7833" s="945" t="s">
        <v>26370</v>
      </c>
      <c r="C7833" s="947" t="s">
        <v>3</v>
      </c>
      <c r="D7833" s="948">
        <v>60.29</v>
      </c>
    </row>
    <row r="7834" spans="1:4" x14ac:dyDescent="0.25">
      <c r="A7834" s="947">
        <v>102193</v>
      </c>
      <c r="B7834" s="945" t="s">
        <v>26366</v>
      </c>
      <c r="C7834" s="947" t="s">
        <v>3</v>
      </c>
      <c r="D7834" s="948">
        <v>2.68</v>
      </c>
    </row>
    <row r="7835" spans="1:4" x14ac:dyDescent="0.25">
      <c r="A7835" s="947">
        <v>102194</v>
      </c>
      <c r="B7835" s="945" t="s">
        <v>26367</v>
      </c>
      <c r="C7835" s="947" t="s">
        <v>3</v>
      </c>
      <c r="D7835" s="948">
        <v>10.96</v>
      </c>
    </row>
    <row r="7836" spans="1:4" x14ac:dyDescent="0.25">
      <c r="A7836" s="947">
        <v>102198</v>
      </c>
      <c r="B7836" s="945" t="s">
        <v>51534</v>
      </c>
      <c r="C7836" s="947" t="s">
        <v>3</v>
      </c>
      <c r="D7836" s="948">
        <v>0</v>
      </c>
    </row>
    <row r="7837" spans="1:4" x14ac:dyDescent="0.25">
      <c r="A7837" s="947">
        <v>102197</v>
      </c>
      <c r="B7837" s="945" t="s">
        <v>26368</v>
      </c>
      <c r="C7837" s="947" t="s">
        <v>3</v>
      </c>
      <c r="D7837" s="948">
        <v>32.159999999999997</v>
      </c>
    </row>
    <row r="7838" spans="1:4" x14ac:dyDescent="0.25">
      <c r="A7838" s="947">
        <v>102195</v>
      </c>
      <c r="B7838" s="945" t="s">
        <v>51535</v>
      </c>
      <c r="C7838" s="947" t="s">
        <v>3</v>
      </c>
      <c r="D7838" s="948">
        <v>0</v>
      </c>
    </row>
    <row r="7839" spans="1:4" x14ac:dyDescent="0.25">
      <c r="A7839" s="947">
        <v>102199</v>
      </c>
      <c r="B7839" s="945" t="s">
        <v>51536</v>
      </c>
      <c r="C7839" s="947" t="s">
        <v>3</v>
      </c>
      <c r="D7839" s="948">
        <v>0</v>
      </c>
    </row>
    <row r="7840" spans="1:4" x14ac:dyDescent="0.25">
      <c r="A7840" s="947">
        <v>102196</v>
      </c>
      <c r="B7840" s="945" t="s">
        <v>51537</v>
      </c>
      <c r="C7840" s="947" t="s">
        <v>3</v>
      </c>
      <c r="D7840" s="948">
        <v>0</v>
      </c>
    </row>
    <row r="7841" spans="1:4" x14ac:dyDescent="0.25">
      <c r="A7841" s="947">
        <v>102233</v>
      </c>
      <c r="B7841" s="945" t="s">
        <v>26392</v>
      </c>
      <c r="C7841" s="947" t="s">
        <v>3</v>
      </c>
      <c r="D7841" s="948">
        <v>15.08</v>
      </c>
    </row>
    <row r="7842" spans="1:4" x14ac:dyDescent="0.25">
      <c r="A7842" s="947">
        <v>102234</v>
      </c>
      <c r="B7842" s="945" t="s">
        <v>26393</v>
      </c>
      <c r="C7842" s="947" t="s">
        <v>3</v>
      </c>
      <c r="D7842" s="948">
        <v>30.16</v>
      </c>
    </row>
    <row r="7843" spans="1:4" x14ac:dyDescent="0.25">
      <c r="A7843" s="947">
        <v>102207</v>
      </c>
      <c r="B7843" s="945" t="s">
        <v>26374</v>
      </c>
      <c r="C7843" s="947" t="s">
        <v>3</v>
      </c>
      <c r="D7843" s="948">
        <v>11.23</v>
      </c>
    </row>
    <row r="7844" spans="1:4" x14ac:dyDescent="0.25">
      <c r="A7844" s="947">
        <v>102217</v>
      </c>
      <c r="B7844" s="945" t="s">
        <v>26381</v>
      </c>
      <c r="C7844" s="947" t="s">
        <v>3</v>
      </c>
      <c r="D7844" s="948">
        <v>22.49</v>
      </c>
    </row>
    <row r="7845" spans="1:4" x14ac:dyDescent="0.25">
      <c r="A7845" s="947">
        <v>102227</v>
      </c>
      <c r="B7845" s="945" t="s">
        <v>26388</v>
      </c>
      <c r="C7845" s="947" t="s">
        <v>3</v>
      </c>
      <c r="D7845" s="948">
        <v>33.74</v>
      </c>
    </row>
    <row r="7846" spans="1:4" x14ac:dyDescent="0.25">
      <c r="A7846" s="947">
        <v>102211</v>
      </c>
      <c r="B7846" s="945" t="s">
        <v>51538</v>
      </c>
      <c r="C7846" s="947" t="s">
        <v>3</v>
      </c>
      <c r="D7846" s="948">
        <v>0</v>
      </c>
    </row>
    <row r="7847" spans="1:4" x14ac:dyDescent="0.25">
      <c r="A7847" s="947">
        <v>102221</v>
      </c>
      <c r="B7847" s="945" t="s">
        <v>51539</v>
      </c>
      <c r="C7847" s="947" t="s">
        <v>3</v>
      </c>
      <c r="D7847" s="948">
        <v>0</v>
      </c>
    </row>
    <row r="7848" spans="1:4" x14ac:dyDescent="0.25">
      <c r="A7848" s="947">
        <v>102231</v>
      </c>
      <c r="B7848" s="945" t="s">
        <v>51540</v>
      </c>
      <c r="C7848" s="947" t="s">
        <v>3</v>
      </c>
      <c r="D7848" s="948">
        <v>0</v>
      </c>
    </row>
    <row r="7849" spans="1:4" x14ac:dyDescent="0.25">
      <c r="A7849" s="947">
        <v>102209</v>
      </c>
      <c r="B7849" s="945" t="s">
        <v>26376</v>
      </c>
      <c r="C7849" s="947" t="s">
        <v>3</v>
      </c>
      <c r="D7849" s="948">
        <v>11.07</v>
      </c>
    </row>
    <row r="7850" spans="1:4" x14ac:dyDescent="0.25">
      <c r="A7850" s="947">
        <v>102219</v>
      </c>
      <c r="B7850" s="945" t="s">
        <v>26383</v>
      </c>
      <c r="C7850" s="947" t="s">
        <v>3</v>
      </c>
      <c r="D7850" s="948">
        <v>22.15</v>
      </c>
    </row>
    <row r="7851" spans="1:4" x14ac:dyDescent="0.25">
      <c r="A7851" s="947">
        <v>102229</v>
      </c>
      <c r="B7851" s="945" t="s">
        <v>26390</v>
      </c>
      <c r="C7851" s="947" t="s">
        <v>3</v>
      </c>
      <c r="D7851" s="948">
        <v>33.25</v>
      </c>
    </row>
    <row r="7852" spans="1:4" x14ac:dyDescent="0.25">
      <c r="A7852" s="947">
        <v>102210</v>
      </c>
      <c r="B7852" s="945" t="s">
        <v>26377</v>
      </c>
      <c r="C7852" s="947" t="s">
        <v>3</v>
      </c>
      <c r="D7852" s="948">
        <v>10.59</v>
      </c>
    </row>
    <row r="7853" spans="1:4" x14ac:dyDescent="0.25">
      <c r="A7853" s="947">
        <v>102220</v>
      </c>
      <c r="B7853" s="945" t="s">
        <v>26384</v>
      </c>
      <c r="C7853" s="947" t="s">
        <v>3</v>
      </c>
      <c r="D7853" s="948">
        <v>21.19</v>
      </c>
    </row>
    <row r="7854" spans="1:4" x14ac:dyDescent="0.25">
      <c r="A7854" s="947">
        <v>102230</v>
      </c>
      <c r="B7854" s="945" t="s">
        <v>26391</v>
      </c>
      <c r="C7854" s="947" t="s">
        <v>3</v>
      </c>
      <c r="D7854" s="948">
        <v>31.8</v>
      </c>
    </row>
    <row r="7855" spans="1:4" x14ac:dyDescent="0.25">
      <c r="A7855" s="947">
        <v>102208</v>
      </c>
      <c r="B7855" s="945" t="s">
        <v>26375</v>
      </c>
      <c r="C7855" s="947" t="s">
        <v>3</v>
      </c>
      <c r="D7855" s="948">
        <v>10.75</v>
      </c>
    </row>
    <row r="7856" spans="1:4" x14ac:dyDescent="0.25">
      <c r="A7856" s="947">
        <v>102218</v>
      </c>
      <c r="B7856" s="945" t="s">
        <v>26382</v>
      </c>
      <c r="C7856" s="947" t="s">
        <v>3</v>
      </c>
      <c r="D7856" s="948">
        <v>21.52</v>
      </c>
    </row>
    <row r="7857" spans="1:4" x14ac:dyDescent="0.25">
      <c r="A7857" s="947">
        <v>102228</v>
      </c>
      <c r="B7857" s="945" t="s">
        <v>26389</v>
      </c>
      <c r="C7857" s="947" t="s">
        <v>3</v>
      </c>
      <c r="D7857" s="948">
        <v>32.29</v>
      </c>
    </row>
    <row r="7858" spans="1:4" x14ac:dyDescent="0.25">
      <c r="A7858" s="947">
        <v>102212</v>
      </c>
      <c r="B7858" s="945" t="s">
        <v>51541</v>
      </c>
      <c r="C7858" s="947" t="s">
        <v>3</v>
      </c>
      <c r="D7858" s="948">
        <v>0</v>
      </c>
    </row>
    <row r="7859" spans="1:4" x14ac:dyDescent="0.25">
      <c r="A7859" s="947">
        <v>102222</v>
      </c>
      <c r="B7859" s="945" t="s">
        <v>51542</v>
      </c>
      <c r="C7859" s="947" t="s">
        <v>3</v>
      </c>
      <c r="D7859" s="948">
        <v>0</v>
      </c>
    </row>
    <row r="7860" spans="1:4" x14ac:dyDescent="0.25">
      <c r="A7860" s="947">
        <v>102232</v>
      </c>
      <c r="B7860" s="945" t="s">
        <v>51543</v>
      </c>
      <c r="C7860" s="947" t="s">
        <v>3</v>
      </c>
      <c r="D7860" s="948">
        <v>0</v>
      </c>
    </row>
    <row r="7861" spans="1:4" x14ac:dyDescent="0.25">
      <c r="A7861" s="947">
        <v>102203</v>
      </c>
      <c r="B7861" s="945" t="s">
        <v>26371</v>
      </c>
      <c r="C7861" s="947" t="s">
        <v>3</v>
      </c>
      <c r="D7861" s="948">
        <v>13.39</v>
      </c>
    </row>
    <row r="7862" spans="1:4" x14ac:dyDescent="0.25">
      <c r="A7862" s="947">
        <v>102213</v>
      </c>
      <c r="B7862" s="945" t="s">
        <v>26378</v>
      </c>
      <c r="C7862" s="947" t="s">
        <v>3</v>
      </c>
      <c r="D7862" s="948">
        <v>26.8</v>
      </c>
    </row>
    <row r="7863" spans="1:4" x14ac:dyDescent="0.25">
      <c r="A7863" s="947">
        <v>102223</v>
      </c>
      <c r="B7863" s="945" t="s">
        <v>26385</v>
      </c>
      <c r="C7863" s="947" t="s">
        <v>3</v>
      </c>
      <c r="D7863" s="948">
        <v>40.200000000000003</v>
      </c>
    </row>
    <row r="7864" spans="1:4" x14ac:dyDescent="0.25">
      <c r="A7864" s="947">
        <v>102204</v>
      </c>
      <c r="B7864" s="945" t="s">
        <v>26372</v>
      </c>
      <c r="C7864" s="947" t="s">
        <v>3</v>
      </c>
      <c r="D7864" s="948">
        <v>13.77</v>
      </c>
    </row>
    <row r="7865" spans="1:4" x14ac:dyDescent="0.25">
      <c r="A7865" s="947">
        <v>102214</v>
      </c>
      <c r="B7865" s="945" t="s">
        <v>26379</v>
      </c>
      <c r="C7865" s="947" t="s">
        <v>3</v>
      </c>
      <c r="D7865" s="948">
        <v>27.55</v>
      </c>
    </row>
    <row r="7866" spans="1:4" x14ac:dyDescent="0.25">
      <c r="A7866" s="947">
        <v>102224</v>
      </c>
      <c r="B7866" s="945" t="s">
        <v>26386</v>
      </c>
      <c r="C7866" s="947" t="s">
        <v>3</v>
      </c>
      <c r="D7866" s="948">
        <v>41.32</v>
      </c>
    </row>
    <row r="7867" spans="1:4" x14ac:dyDescent="0.25">
      <c r="A7867" s="947">
        <v>102205</v>
      </c>
      <c r="B7867" s="945" t="s">
        <v>26373</v>
      </c>
      <c r="C7867" s="947" t="s">
        <v>3</v>
      </c>
      <c r="D7867" s="948">
        <v>12.57</v>
      </c>
    </row>
    <row r="7868" spans="1:4" x14ac:dyDescent="0.25">
      <c r="A7868" s="947">
        <v>102215</v>
      </c>
      <c r="B7868" s="945" t="s">
        <v>26380</v>
      </c>
      <c r="C7868" s="947" t="s">
        <v>3</v>
      </c>
      <c r="D7868" s="948">
        <v>25.16</v>
      </c>
    </row>
    <row r="7869" spans="1:4" x14ac:dyDescent="0.25">
      <c r="A7869" s="947">
        <v>102225</v>
      </c>
      <c r="B7869" s="945" t="s">
        <v>26387</v>
      </c>
      <c r="C7869" s="947" t="s">
        <v>3</v>
      </c>
      <c r="D7869" s="948">
        <v>37.74</v>
      </c>
    </row>
    <row r="7870" spans="1:4" x14ac:dyDescent="0.25">
      <c r="A7870" s="947">
        <v>102206</v>
      </c>
      <c r="B7870" s="945" t="s">
        <v>51544</v>
      </c>
      <c r="C7870" s="947" t="s">
        <v>3</v>
      </c>
      <c r="D7870" s="948">
        <v>0</v>
      </c>
    </row>
    <row r="7871" spans="1:4" x14ac:dyDescent="0.25">
      <c r="A7871" s="947">
        <v>102216</v>
      </c>
      <c r="B7871" s="945" t="s">
        <v>51545</v>
      </c>
      <c r="C7871" s="947" t="s">
        <v>3</v>
      </c>
      <c r="D7871" s="948">
        <v>0</v>
      </c>
    </row>
    <row r="7872" spans="1:4" x14ac:dyDescent="0.25">
      <c r="A7872" s="947">
        <v>102226</v>
      </c>
      <c r="B7872" s="945" t="s">
        <v>51546</v>
      </c>
      <c r="C7872" s="947" t="s">
        <v>3</v>
      </c>
      <c r="D7872" s="948">
        <v>0</v>
      </c>
    </row>
    <row r="7873" spans="1:4" x14ac:dyDescent="0.25">
      <c r="A7873" s="947">
        <v>100718</v>
      </c>
      <c r="B7873" s="945" t="s">
        <v>24432</v>
      </c>
      <c r="C7873" s="947" t="s">
        <v>4</v>
      </c>
      <c r="D7873" s="948">
        <v>1.81</v>
      </c>
    </row>
    <row r="7874" spans="1:4" x14ac:dyDescent="0.25">
      <c r="A7874" s="947">
        <v>100716</v>
      </c>
      <c r="B7874" s="945" t="s">
        <v>24430</v>
      </c>
      <c r="C7874" s="947" t="s">
        <v>3</v>
      </c>
      <c r="D7874" s="948">
        <v>26</v>
      </c>
    </row>
    <row r="7875" spans="1:4" x14ac:dyDescent="0.25">
      <c r="A7875" s="947">
        <v>100717</v>
      </c>
      <c r="B7875" s="945" t="s">
        <v>24431</v>
      </c>
      <c r="C7875" s="947" t="s">
        <v>3</v>
      </c>
      <c r="D7875" s="948">
        <v>12.99</v>
      </c>
    </row>
    <row r="7876" spans="1:4" x14ac:dyDescent="0.25">
      <c r="A7876" s="947">
        <v>100754</v>
      </c>
      <c r="B7876" s="945" t="s">
        <v>24449</v>
      </c>
      <c r="C7876" s="947" t="s">
        <v>3</v>
      </c>
      <c r="D7876" s="948">
        <v>39.83</v>
      </c>
    </row>
    <row r="7877" spans="1:4" x14ac:dyDescent="0.25">
      <c r="A7877" s="947">
        <v>100736</v>
      </c>
      <c r="B7877" s="945" t="s">
        <v>24440</v>
      </c>
      <c r="C7877" s="947" t="s">
        <v>3</v>
      </c>
      <c r="D7877" s="948">
        <v>19.91</v>
      </c>
    </row>
    <row r="7878" spans="1:4" x14ac:dyDescent="0.25">
      <c r="A7878" s="947">
        <v>100753</v>
      </c>
      <c r="B7878" s="945" t="s">
        <v>30063</v>
      </c>
      <c r="C7878" s="947" t="s">
        <v>3</v>
      </c>
      <c r="D7878" s="948">
        <v>29.7</v>
      </c>
    </row>
    <row r="7879" spans="1:4" x14ac:dyDescent="0.25">
      <c r="A7879" s="947">
        <v>100735</v>
      </c>
      <c r="B7879" s="945" t="s">
        <v>30057</v>
      </c>
      <c r="C7879" s="947" t="s">
        <v>3</v>
      </c>
      <c r="D7879" s="948">
        <v>14.84</v>
      </c>
    </row>
    <row r="7880" spans="1:4" x14ac:dyDescent="0.25">
      <c r="A7880" s="947">
        <v>100734</v>
      </c>
      <c r="B7880" s="945" t="s">
        <v>24439</v>
      </c>
      <c r="C7880" s="947" t="s">
        <v>3</v>
      </c>
      <c r="D7880" s="948">
        <v>21.51</v>
      </c>
    </row>
    <row r="7881" spans="1:4" x14ac:dyDescent="0.25">
      <c r="A7881" s="947">
        <v>100733</v>
      </c>
      <c r="B7881" s="945" t="s">
        <v>30056</v>
      </c>
      <c r="C7881" s="947" t="s">
        <v>3</v>
      </c>
      <c r="D7881" s="948">
        <v>16.77</v>
      </c>
    </row>
    <row r="7882" spans="1:4" x14ac:dyDescent="0.25">
      <c r="A7882" s="947">
        <v>100740</v>
      </c>
      <c r="B7882" s="945" t="s">
        <v>24442</v>
      </c>
      <c r="C7882" s="947" t="s">
        <v>3</v>
      </c>
      <c r="D7882" s="948">
        <v>14.8</v>
      </c>
    </row>
    <row r="7883" spans="1:4" x14ac:dyDescent="0.25">
      <c r="A7883" s="947">
        <v>100758</v>
      </c>
      <c r="B7883" s="945" t="s">
        <v>24450</v>
      </c>
      <c r="C7883" s="947" t="s">
        <v>3</v>
      </c>
      <c r="D7883" s="948">
        <v>66.459999999999994</v>
      </c>
    </row>
    <row r="7884" spans="1:4" x14ac:dyDescent="0.25">
      <c r="A7884" s="947">
        <v>100742</v>
      </c>
      <c r="B7884" s="945" t="s">
        <v>24443</v>
      </c>
      <c r="C7884" s="947" t="s">
        <v>3</v>
      </c>
      <c r="D7884" s="948">
        <v>33.22</v>
      </c>
    </row>
    <row r="7885" spans="1:4" x14ac:dyDescent="0.25">
      <c r="A7885" s="947">
        <v>100739</v>
      </c>
      <c r="B7885" s="945" t="s">
        <v>30058</v>
      </c>
      <c r="C7885" s="947" t="s">
        <v>3</v>
      </c>
      <c r="D7885" s="948">
        <v>13.38</v>
      </c>
    </row>
    <row r="7886" spans="1:4" x14ac:dyDescent="0.25">
      <c r="A7886" s="947">
        <v>100757</v>
      </c>
      <c r="B7886" s="945" t="s">
        <v>30064</v>
      </c>
      <c r="C7886" s="947" t="s">
        <v>3</v>
      </c>
      <c r="D7886" s="948">
        <v>64.62</v>
      </c>
    </row>
    <row r="7887" spans="1:4" x14ac:dyDescent="0.25">
      <c r="A7887" s="947">
        <v>100741</v>
      </c>
      <c r="B7887" s="945" t="s">
        <v>30059</v>
      </c>
      <c r="C7887" s="947" t="s">
        <v>3</v>
      </c>
      <c r="D7887" s="948">
        <v>32.299999999999997</v>
      </c>
    </row>
    <row r="7888" spans="1:4" x14ac:dyDescent="0.25">
      <c r="A7888" s="947">
        <v>100744</v>
      </c>
      <c r="B7888" s="945" t="s">
        <v>24444</v>
      </c>
      <c r="C7888" s="947" t="s">
        <v>3</v>
      </c>
      <c r="D7888" s="948">
        <v>14.61</v>
      </c>
    </row>
    <row r="7889" spans="1:4" x14ac:dyDescent="0.25">
      <c r="A7889" s="947">
        <v>100760</v>
      </c>
      <c r="B7889" s="945" t="s">
        <v>24451</v>
      </c>
      <c r="C7889" s="947" t="s">
        <v>3</v>
      </c>
      <c r="D7889" s="948">
        <v>66.069999999999993</v>
      </c>
    </row>
    <row r="7890" spans="1:4" x14ac:dyDescent="0.25">
      <c r="A7890" s="947">
        <v>100746</v>
      </c>
      <c r="B7890" s="945" t="s">
        <v>24445</v>
      </c>
      <c r="C7890" s="947" t="s">
        <v>3</v>
      </c>
      <c r="D7890" s="948">
        <v>33.020000000000003</v>
      </c>
    </row>
    <row r="7891" spans="1:4" x14ac:dyDescent="0.25">
      <c r="A7891" s="947">
        <v>100743</v>
      </c>
      <c r="B7891" s="945" t="s">
        <v>52782</v>
      </c>
      <c r="C7891" s="947" t="s">
        <v>3</v>
      </c>
      <c r="D7891" s="948">
        <v>13.08</v>
      </c>
    </row>
    <row r="7892" spans="1:4" x14ac:dyDescent="0.25">
      <c r="A7892" s="947">
        <v>100745</v>
      </c>
      <c r="B7892" s="945" t="s">
        <v>52783</v>
      </c>
      <c r="C7892" s="947" t="s">
        <v>3</v>
      </c>
      <c r="D7892" s="948">
        <v>31.98</v>
      </c>
    </row>
    <row r="7893" spans="1:4" x14ac:dyDescent="0.25">
      <c r="A7893" s="947">
        <v>100759</v>
      </c>
      <c r="B7893" s="945" t="s">
        <v>30065</v>
      </c>
      <c r="C7893" s="947" t="s">
        <v>3</v>
      </c>
      <c r="D7893" s="948">
        <v>63.98</v>
      </c>
    </row>
    <row r="7894" spans="1:4" x14ac:dyDescent="0.25">
      <c r="A7894" s="947">
        <v>100748</v>
      </c>
      <c r="B7894" s="945" t="s">
        <v>24446</v>
      </c>
      <c r="C7894" s="947" t="s">
        <v>3</v>
      </c>
      <c r="D7894" s="948">
        <v>14.69</v>
      </c>
    </row>
    <row r="7895" spans="1:4" x14ac:dyDescent="0.25">
      <c r="A7895" s="947">
        <v>100762</v>
      </c>
      <c r="B7895" s="945" t="s">
        <v>24452</v>
      </c>
      <c r="C7895" s="947" t="s">
        <v>3</v>
      </c>
      <c r="D7895" s="948">
        <v>66.23</v>
      </c>
    </row>
    <row r="7896" spans="1:4" x14ac:dyDescent="0.25">
      <c r="A7896" s="947">
        <v>100750</v>
      </c>
      <c r="B7896" s="945" t="s">
        <v>24447</v>
      </c>
      <c r="C7896" s="947" t="s">
        <v>3</v>
      </c>
      <c r="D7896" s="948">
        <v>33.1</v>
      </c>
    </row>
    <row r="7897" spans="1:4" x14ac:dyDescent="0.25">
      <c r="A7897" s="947">
        <v>100747</v>
      </c>
      <c r="B7897" s="945" t="s">
        <v>30060</v>
      </c>
      <c r="C7897" s="947" t="s">
        <v>3</v>
      </c>
      <c r="D7897" s="948">
        <v>13.2</v>
      </c>
    </row>
    <row r="7898" spans="1:4" x14ac:dyDescent="0.25">
      <c r="A7898" s="947">
        <v>100761</v>
      </c>
      <c r="B7898" s="945" t="s">
        <v>30066</v>
      </c>
      <c r="C7898" s="947" t="s">
        <v>3</v>
      </c>
      <c r="D7898" s="948">
        <v>64.25</v>
      </c>
    </row>
    <row r="7899" spans="1:4" x14ac:dyDescent="0.25">
      <c r="A7899" s="947">
        <v>100749</v>
      </c>
      <c r="B7899" s="945" t="s">
        <v>30061</v>
      </c>
      <c r="C7899" s="947" t="s">
        <v>3</v>
      </c>
      <c r="D7899" s="948">
        <v>32.119999999999997</v>
      </c>
    </row>
    <row r="7900" spans="1:4" x14ac:dyDescent="0.25">
      <c r="A7900" s="947">
        <v>100720</v>
      </c>
      <c r="B7900" s="945" t="s">
        <v>24433</v>
      </c>
      <c r="C7900" s="947" t="s">
        <v>3</v>
      </c>
      <c r="D7900" s="948">
        <v>14.11</v>
      </c>
    </row>
    <row r="7901" spans="1:4" x14ac:dyDescent="0.25">
      <c r="A7901" s="947">
        <v>100722</v>
      </c>
      <c r="B7901" s="945" t="s">
        <v>24434</v>
      </c>
      <c r="C7901" s="947" t="s">
        <v>3</v>
      </c>
      <c r="D7901" s="948">
        <v>32.549999999999997</v>
      </c>
    </row>
    <row r="7902" spans="1:4" x14ac:dyDescent="0.25">
      <c r="A7902" s="947">
        <v>100719</v>
      </c>
      <c r="B7902" s="945" t="s">
        <v>30050</v>
      </c>
      <c r="C7902" s="947" t="s">
        <v>3</v>
      </c>
      <c r="D7902" s="948">
        <v>13.58</v>
      </c>
    </row>
    <row r="7903" spans="1:4" x14ac:dyDescent="0.25">
      <c r="A7903" s="947">
        <v>100721</v>
      </c>
      <c r="B7903" s="945" t="s">
        <v>30051</v>
      </c>
      <c r="C7903" s="947" t="s">
        <v>3</v>
      </c>
      <c r="D7903" s="948">
        <v>32.76</v>
      </c>
    </row>
    <row r="7904" spans="1:4" x14ac:dyDescent="0.25">
      <c r="A7904" s="947">
        <v>100724</v>
      </c>
      <c r="B7904" s="945" t="s">
        <v>24435</v>
      </c>
      <c r="C7904" s="947" t="s">
        <v>3</v>
      </c>
      <c r="D7904" s="948">
        <v>18.079999999999998</v>
      </c>
    </row>
    <row r="7905" spans="1:4" x14ac:dyDescent="0.25">
      <c r="A7905" s="947">
        <v>100726</v>
      </c>
      <c r="B7905" s="945" t="s">
        <v>24436</v>
      </c>
      <c r="C7905" s="947" t="s">
        <v>3</v>
      </c>
      <c r="D7905" s="948">
        <v>36.4</v>
      </c>
    </row>
    <row r="7906" spans="1:4" x14ac:dyDescent="0.25">
      <c r="A7906" s="947">
        <v>100723</v>
      </c>
      <c r="B7906" s="945" t="s">
        <v>30052</v>
      </c>
      <c r="C7906" s="947" t="s">
        <v>3</v>
      </c>
      <c r="D7906" s="948">
        <v>14.57</v>
      </c>
    </row>
    <row r="7907" spans="1:4" x14ac:dyDescent="0.25">
      <c r="A7907" s="947">
        <v>100725</v>
      </c>
      <c r="B7907" s="945" t="s">
        <v>30053</v>
      </c>
      <c r="C7907" s="947" t="s">
        <v>3</v>
      </c>
      <c r="D7907" s="948">
        <v>33.090000000000003</v>
      </c>
    </row>
    <row r="7908" spans="1:4" x14ac:dyDescent="0.25">
      <c r="A7908" s="947">
        <v>100752</v>
      </c>
      <c r="B7908" s="945" t="s">
        <v>24448</v>
      </c>
      <c r="C7908" s="947" t="s">
        <v>3</v>
      </c>
      <c r="D7908" s="948">
        <v>59.57</v>
      </c>
    </row>
    <row r="7909" spans="1:4" x14ac:dyDescent="0.25">
      <c r="A7909" s="947">
        <v>100730</v>
      </c>
      <c r="B7909" s="945" t="s">
        <v>24438</v>
      </c>
      <c r="C7909" s="947" t="s">
        <v>3</v>
      </c>
      <c r="D7909" s="948">
        <v>29.78</v>
      </c>
    </row>
    <row r="7910" spans="1:4" x14ac:dyDescent="0.25">
      <c r="A7910" s="947">
        <v>100751</v>
      </c>
      <c r="B7910" s="945" t="s">
        <v>30062</v>
      </c>
      <c r="C7910" s="947" t="s">
        <v>3</v>
      </c>
      <c r="D7910" s="948">
        <v>49.93</v>
      </c>
    </row>
    <row r="7911" spans="1:4" x14ac:dyDescent="0.25">
      <c r="A7911" s="947">
        <v>100729</v>
      </c>
      <c r="B7911" s="945" t="s">
        <v>30055</v>
      </c>
      <c r="C7911" s="947" t="s">
        <v>3</v>
      </c>
      <c r="D7911" s="948">
        <v>24.96</v>
      </c>
    </row>
    <row r="7912" spans="1:4" x14ac:dyDescent="0.25">
      <c r="A7912" s="947">
        <v>100728</v>
      </c>
      <c r="B7912" s="945" t="s">
        <v>24437</v>
      </c>
      <c r="C7912" s="947" t="s">
        <v>3</v>
      </c>
      <c r="D7912" s="948">
        <v>30.3</v>
      </c>
    </row>
    <row r="7913" spans="1:4" x14ac:dyDescent="0.25">
      <c r="A7913" s="947">
        <v>100732</v>
      </c>
      <c r="B7913" s="945" t="s">
        <v>51547</v>
      </c>
      <c r="C7913" s="947" t="s">
        <v>3</v>
      </c>
      <c r="D7913" s="948">
        <v>0</v>
      </c>
    </row>
    <row r="7914" spans="1:4" x14ac:dyDescent="0.25">
      <c r="A7914" s="947">
        <v>100731</v>
      </c>
      <c r="B7914" s="945" t="s">
        <v>51548</v>
      </c>
      <c r="C7914" s="947" t="s">
        <v>3</v>
      </c>
      <c r="D7914" s="948">
        <v>0</v>
      </c>
    </row>
    <row r="7915" spans="1:4" x14ac:dyDescent="0.25">
      <c r="A7915" s="947">
        <v>100727</v>
      </c>
      <c r="B7915" s="945" t="s">
        <v>30054</v>
      </c>
      <c r="C7915" s="947" t="s">
        <v>3</v>
      </c>
      <c r="D7915" s="948">
        <v>33.03</v>
      </c>
    </row>
    <row r="7916" spans="1:4" x14ac:dyDescent="0.25">
      <c r="A7916" s="947">
        <v>100756</v>
      </c>
      <c r="B7916" s="945" t="s">
        <v>51549</v>
      </c>
      <c r="C7916" s="947" t="s">
        <v>3</v>
      </c>
      <c r="D7916" s="948">
        <v>0</v>
      </c>
    </row>
    <row r="7917" spans="1:4" x14ac:dyDescent="0.25">
      <c r="A7917" s="947">
        <v>100738</v>
      </c>
      <c r="B7917" s="945" t="s">
        <v>51550</v>
      </c>
      <c r="C7917" s="947" t="s">
        <v>3</v>
      </c>
      <c r="D7917" s="948">
        <v>0</v>
      </c>
    </row>
    <row r="7918" spans="1:4" x14ac:dyDescent="0.25">
      <c r="A7918" s="947">
        <v>100755</v>
      </c>
      <c r="B7918" s="945" t="s">
        <v>51551</v>
      </c>
      <c r="C7918" s="947" t="s">
        <v>3</v>
      </c>
      <c r="D7918" s="948">
        <v>0</v>
      </c>
    </row>
    <row r="7919" spans="1:4" x14ac:dyDescent="0.25">
      <c r="A7919" s="947">
        <v>100737</v>
      </c>
      <c r="B7919" s="945" t="s">
        <v>51552</v>
      </c>
      <c r="C7919" s="947" t="s">
        <v>3</v>
      </c>
      <c r="D7919" s="948">
        <v>0</v>
      </c>
    </row>
    <row r="7920" spans="1:4" x14ac:dyDescent="0.25">
      <c r="A7920" s="947">
        <v>102499</v>
      </c>
      <c r="B7920" s="945" t="s">
        <v>26410</v>
      </c>
      <c r="C7920" s="947" t="s">
        <v>3</v>
      </c>
      <c r="D7920" s="948">
        <v>4.1399999999999997</v>
      </c>
    </row>
    <row r="7921" spans="1:4" x14ac:dyDescent="0.25">
      <c r="A7921" s="947">
        <v>102505</v>
      </c>
      <c r="B7921" s="945" t="s">
        <v>26414</v>
      </c>
      <c r="C7921" s="947" t="s">
        <v>4</v>
      </c>
      <c r="D7921" s="948">
        <v>13.99</v>
      </c>
    </row>
    <row r="7922" spans="1:4" x14ac:dyDescent="0.25">
      <c r="A7922" s="947">
        <v>102504</v>
      </c>
      <c r="B7922" s="945" t="s">
        <v>26413</v>
      </c>
      <c r="C7922" s="947" t="s">
        <v>4</v>
      </c>
      <c r="D7922" s="948">
        <v>13.28</v>
      </c>
    </row>
    <row r="7923" spans="1:4" x14ac:dyDescent="0.25">
      <c r="A7923" s="947">
        <v>102506</v>
      </c>
      <c r="B7923" s="945" t="s">
        <v>26415</v>
      </c>
      <c r="C7923" s="947" t="s">
        <v>4</v>
      </c>
      <c r="D7923" s="948">
        <v>14.56</v>
      </c>
    </row>
    <row r="7924" spans="1:4" x14ac:dyDescent="0.25">
      <c r="A7924" s="947">
        <v>102500</v>
      </c>
      <c r="B7924" s="945" t="s">
        <v>26411</v>
      </c>
      <c r="C7924" s="947" t="s">
        <v>4</v>
      </c>
      <c r="D7924" s="948">
        <v>5.6</v>
      </c>
    </row>
    <row r="7925" spans="1:4" x14ac:dyDescent="0.25">
      <c r="A7925" s="947">
        <v>102502</v>
      </c>
      <c r="B7925" s="945" t="s">
        <v>51553</v>
      </c>
      <c r="C7925" s="947" t="s">
        <v>4</v>
      </c>
      <c r="D7925" s="948">
        <v>0</v>
      </c>
    </row>
    <row r="7926" spans="1:4" x14ac:dyDescent="0.25">
      <c r="A7926" s="947">
        <v>102507</v>
      </c>
      <c r="B7926" s="945" t="s">
        <v>26416</v>
      </c>
      <c r="C7926" s="947" t="s">
        <v>4</v>
      </c>
      <c r="D7926" s="948">
        <v>8.15</v>
      </c>
    </row>
    <row r="7927" spans="1:4" x14ac:dyDescent="0.25">
      <c r="A7927" s="947">
        <v>102510</v>
      </c>
      <c r="B7927" s="945" t="s">
        <v>52784</v>
      </c>
      <c r="C7927" s="947" t="s">
        <v>4</v>
      </c>
      <c r="D7927" s="948">
        <v>0</v>
      </c>
    </row>
    <row r="7928" spans="1:4" x14ac:dyDescent="0.25">
      <c r="A7928" s="947">
        <v>102512</v>
      </c>
      <c r="B7928" s="945" t="s">
        <v>26419</v>
      </c>
      <c r="C7928" s="947" t="s">
        <v>4</v>
      </c>
      <c r="D7928" s="948">
        <v>7.51</v>
      </c>
    </row>
    <row r="7929" spans="1:4" x14ac:dyDescent="0.25">
      <c r="A7929" s="947">
        <v>102501</v>
      </c>
      <c r="B7929" s="945" t="s">
        <v>26412</v>
      </c>
      <c r="C7929" s="947" t="s">
        <v>3</v>
      </c>
      <c r="D7929" s="948">
        <v>31.45</v>
      </c>
    </row>
    <row r="7930" spans="1:4" x14ac:dyDescent="0.25">
      <c r="A7930" s="947">
        <v>102503</v>
      </c>
      <c r="B7930" s="945" t="s">
        <v>52785</v>
      </c>
      <c r="C7930" s="947" t="s">
        <v>3</v>
      </c>
      <c r="D7930" s="948">
        <v>0</v>
      </c>
    </row>
    <row r="7931" spans="1:4" x14ac:dyDescent="0.25">
      <c r="A7931" s="947">
        <v>102508</v>
      </c>
      <c r="B7931" s="945" t="s">
        <v>26417</v>
      </c>
      <c r="C7931" s="947" t="s">
        <v>3</v>
      </c>
      <c r="D7931" s="948">
        <v>57.48</v>
      </c>
    </row>
    <row r="7932" spans="1:4" x14ac:dyDescent="0.25">
      <c r="A7932" s="947">
        <v>102511</v>
      </c>
      <c r="B7932" s="945" t="s">
        <v>51554</v>
      </c>
      <c r="C7932" s="947" t="s">
        <v>3</v>
      </c>
      <c r="D7932" s="948">
        <v>0</v>
      </c>
    </row>
    <row r="7933" spans="1:4" x14ac:dyDescent="0.25">
      <c r="A7933" s="947">
        <v>102509</v>
      </c>
      <c r="B7933" s="945" t="s">
        <v>26418</v>
      </c>
      <c r="C7933" s="947" t="s">
        <v>3</v>
      </c>
      <c r="D7933" s="948">
        <v>41.57</v>
      </c>
    </row>
    <row r="7934" spans="1:4" x14ac:dyDescent="0.25">
      <c r="A7934" s="947">
        <v>102498</v>
      </c>
      <c r="B7934" s="945" t="s">
        <v>26409</v>
      </c>
      <c r="C7934" s="947" t="s">
        <v>4</v>
      </c>
      <c r="D7934" s="948">
        <v>2.2000000000000002</v>
      </c>
    </row>
    <row r="7935" spans="1:4" x14ac:dyDescent="0.25">
      <c r="A7935" s="947">
        <v>102519</v>
      </c>
      <c r="B7935" s="945" t="s">
        <v>52786</v>
      </c>
      <c r="C7935" s="947" t="s">
        <v>5</v>
      </c>
      <c r="D7935" s="948">
        <v>0</v>
      </c>
    </row>
    <row r="7936" spans="1:4" x14ac:dyDescent="0.25">
      <c r="A7936" s="947">
        <v>102491</v>
      </c>
      <c r="B7936" s="945" t="s">
        <v>26404</v>
      </c>
      <c r="C7936" s="947" t="s">
        <v>3</v>
      </c>
      <c r="D7936" s="948">
        <v>25.33</v>
      </c>
    </row>
    <row r="7937" spans="1:4" x14ac:dyDescent="0.25">
      <c r="A7937" s="947">
        <v>102492</v>
      </c>
      <c r="B7937" s="945" t="s">
        <v>26405</v>
      </c>
      <c r="C7937" s="947" t="s">
        <v>3</v>
      </c>
      <c r="D7937" s="948">
        <v>32.22</v>
      </c>
    </row>
    <row r="7938" spans="1:4" x14ac:dyDescent="0.25">
      <c r="A7938" s="947">
        <v>102804</v>
      </c>
      <c r="B7938" s="945" t="s">
        <v>51555</v>
      </c>
      <c r="C7938" s="947" t="s">
        <v>3</v>
      </c>
      <c r="D7938" s="948">
        <v>0</v>
      </c>
    </row>
    <row r="7939" spans="1:4" x14ac:dyDescent="0.25">
      <c r="A7939" s="947">
        <v>102494</v>
      </c>
      <c r="B7939" s="945" t="s">
        <v>26406</v>
      </c>
      <c r="C7939" s="947" t="s">
        <v>3</v>
      </c>
      <c r="D7939" s="948">
        <v>78.83</v>
      </c>
    </row>
    <row r="7940" spans="1:4" x14ac:dyDescent="0.25">
      <c r="A7940" s="947">
        <v>102805</v>
      </c>
      <c r="B7940" s="945" t="s">
        <v>51556</v>
      </c>
      <c r="C7940" s="947" t="s">
        <v>3</v>
      </c>
      <c r="D7940" s="948">
        <v>0</v>
      </c>
    </row>
    <row r="7941" spans="1:4" x14ac:dyDescent="0.25">
      <c r="A7941" s="947">
        <v>102490</v>
      </c>
      <c r="B7941" s="945" t="s">
        <v>51557</v>
      </c>
      <c r="C7941" s="947" t="s">
        <v>3</v>
      </c>
      <c r="D7941" s="948">
        <v>0</v>
      </c>
    </row>
    <row r="7942" spans="1:4" x14ac:dyDescent="0.25">
      <c r="A7942" s="947">
        <v>102496</v>
      </c>
      <c r="B7942" s="945" t="s">
        <v>26407</v>
      </c>
      <c r="C7942" s="947" t="s">
        <v>4</v>
      </c>
      <c r="D7942" s="948">
        <v>16.940000000000001</v>
      </c>
    </row>
    <row r="7943" spans="1:4" x14ac:dyDescent="0.25">
      <c r="A7943" s="947">
        <v>102497</v>
      </c>
      <c r="B7943" s="945" t="s">
        <v>26408</v>
      </c>
      <c r="C7943" s="947" t="s">
        <v>4</v>
      </c>
      <c r="D7943" s="948">
        <v>6.46</v>
      </c>
    </row>
    <row r="7944" spans="1:4" x14ac:dyDescent="0.25">
      <c r="A7944" s="947">
        <v>102520</v>
      </c>
      <c r="B7944" s="945" t="s">
        <v>26421</v>
      </c>
      <c r="C7944" s="947" t="s">
        <v>3</v>
      </c>
      <c r="D7944" s="948">
        <v>107.04</v>
      </c>
    </row>
    <row r="7945" spans="1:4" x14ac:dyDescent="0.25">
      <c r="A7945" s="947">
        <v>102518</v>
      </c>
      <c r="B7945" s="945" t="s">
        <v>51558</v>
      </c>
      <c r="C7945" s="947" t="s">
        <v>5</v>
      </c>
      <c r="D7945" s="948">
        <v>0</v>
      </c>
    </row>
    <row r="7946" spans="1:4" x14ac:dyDescent="0.25">
      <c r="A7946" s="947">
        <v>102514</v>
      </c>
      <c r="B7946" s="945" t="s">
        <v>51559</v>
      </c>
      <c r="C7946" s="947" t="s">
        <v>5</v>
      </c>
      <c r="D7946" s="948">
        <v>0</v>
      </c>
    </row>
    <row r="7947" spans="1:4" x14ac:dyDescent="0.25">
      <c r="A7947" s="947">
        <v>102516</v>
      </c>
      <c r="B7947" s="945" t="s">
        <v>51560</v>
      </c>
      <c r="C7947" s="947" t="s">
        <v>5</v>
      </c>
      <c r="D7947" s="948">
        <v>0</v>
      </c>
    </row>
    <row r="7948" spans="1:4" x14ac:dyDescent="0.25">
      <c r="A7948" s="947">
        <v>102515</v>
      </c>
      <c r="B7948" s="945" t="s">
        <v>51561</v>
      </c>
      <c r="C7948" s="947" t="s">
        <v>5</v>
      </c>
      <c r="D7948" s="948">
        <v>0</v>
      </c>
    </row>
    <row r="7949" spans="1:4" x14ac:dyDescent="0.25">
      <c r="A7949" s="947">
        <v>102517</v>
      </c>
      <c r="B7949" s="945" t="s">
        <v>51562</v>
      </c>
      <c r="C7949" s="947" t="s">
        <v>5</v>
      </c>
      <c r="D7949" s="948">
        <v>0</v>
      </c>
    </row>
    <row r="7950" spans="1:4" x14ac:dyDescent="0.25">
      <c r="A7950" s="947">
        <v>102513</v>
      </c>
      <c r="B7950" s="945" t="s">
        <v>26420</v>
      </c>
      <c r="C7950" s="947" t="s">
        <v>3</v>
      </c>
      <c r="D7950" s="948">
        <v>61.08</v>
      </c>
    </row>
    <row r="7951" spans="1:4" x14ac:dyDescent="0.25">
      <c r="A7951" s="947">
        <v>102489</v>
      </c>
      <c r="B7951" s="945" t="s">
        <v>26403</v>
      </c>
      <c r="C7951" s="947" t="s">
        <v>3</v>
      </c>
      <c r="D7951" s="948">
        <v>35</v>
      </c>
    </row>
    <row r="7952" spans="1:4" x14ac:dyDescent="0.25">
      <c r="A7952" s="947">
        <v>102488</v>
      </c>
      <c r="B7952" s="945" t="s">
        <v>26402</v>
      </c>
      <c r="C7952" s="947" t="s">
        <v>3</v>
      </c>
      <c r="D7952" s="948">
        <v>5.07</v>
      </c>
    </row>
    <row r="7953" spans="1:4" x14ac:dyDescent="0.25">
      <c r="A7953" s="947">
        <v>101730</v>
      </c>
      <c r="B7953" s="945" t="s">
        <v>51563</v>
      </c>
      <c r="C7953" s="947" t="s">
        <v>3</v>
      </c>
      <c r="D7953" s="948">
        <v>0</v>
      </c>
    </row>
    <row r="7954" spans="1:4" x14ac:dyDescent="0.25">
      <c r="A7954" s="947">
        <v>101746</v>
      </c>
      <c r="B7954" s="945" t="s">
        <v>26425</v>
      </c>
      <c r="C7954" s="947" t="s">
        <v>3</v>
      </c>
      <c r="D7954" s="948">
        <v>362.14</v>
      </c>
    </row>
    <row r="7955" spans="1:4" x14ac:dyDescent="0.25">
      <c r="A7955" s="947">
        <v>98679</v>
      </c>
      <c r="B7955" s="945" t="s">
        <v>26430</v>
      </c>
      <c r="C7955" s="947" t="s">
        <v>3</v>
      </c>
      <c r="D7955" s="948">
        <v>42.75</v>
      </c>
    </row>
    <row r="7956" spans="1:4" x14ac:dyDescent="0.25">
      <c r="A7956" s="947">
        <v>98680</v>
      </c>
      <c r="B7956" s="945" t="s">
        <v>26431</v>
      </c>
      <c r="C7956" s="947" t="s">
        <v>3</v>
      </c>
      <c r="D7956" s="948">
        <v>52.82</v>
      </c>
    </row>
    <row r="7957" spans="1:4" x14ac:dyDescent="0.25">
      <c r="A7957" s="947">
        <v>101749</v>
      </c>
      <c r="B7957" s="945" t="s">
        <v>26422</v>
      </c>
      <c r="C7957" s="947" t="s">
        <v>3</v>
      </c>
      <c r="D7957" s="948">
        <v>61.06</v>
      </c>
    </row>
    <row r="7958" spans="1:4" x14ac:dyDescent="0.25">
      <c r="A7958" s="947">
        <v>98681</v>
      </c>
      <c r="B7958" s="945" t="s">
        <v>26432</v>
      </c>
      <c r="C7958" s="947" t="s">
        <v>3</v>
      </c>
      <c r="D7958" s="948">
        <v>39.340000000000003</v>
      </c>
    </row>
    <row r="7959" spans="1:4" x14ac:dyDescent="0.25">
      <c r="A7959" s="947">
        <v>98682</v>
      </c>
      <c r="B7959" s="945" t="s">
        <v>26434</v>
      </c>
      <c r="C7959" s="947" t="s">
        <v>3</v>
      </c>
      <c r="D7959" s="948">
        <v>49.42</v>
      </c>
    </row>
    <row r="7960" spans="1:4" x14ac:dyDescent="0.25">
      <c r="A7960" s="947">
        <v>101750</v>
      </c>
      <c r="B7960" s="945" t="s">
        <v>26423</v>
      </c>
      <c r="C7960" s="947" t="s">
        <v>3</v>
      </c>
      <c r="D7960" s="948">
        <v>57.65</v>
      </c>
    </row>
    <row r="7961" spans="1:4" x14ac:dyDescent="0.25">
      <c r="A7961" s="947">
        <v>101737</v>
      </c>
      <c r="B7961" s="945" t="s">
        <v>26448</v>
      </c>
      <c r="C7961" s="947" t="s">
        <v>3</v>
      </c>
      <c r="D7961" s="948">
        <v>157.22999999999999</v>
      </c>
    </row>
    <row r="7962" spans="1:4" x14ac:dyDescent="0.25">
      <c r="A7962" s="947">
        <v>101735</v>
      </c>
      <c r="B7962" s="945" t="s">
        <v>26446</v>
      </c>
      <c r="C7962" s="947" t="s">
        <v>3</v>
      </c>
      <c r="D7962" s="948">
        <v>510.18</v>
      </c>
    </row>
    <row r="7963" spans="1:4" x14ac:dyDescent="0.25">
      <c r="A7963" s="947">
        <v>101734</v>
      </c>
      <c r="B7963" s="945" t="s">
        <v>26445</v>
      </c>
      <c r="C7963" s="947" t="s">
        <v>3</v>
      </c>
      <c r="D7963" s="948">
        <v>498.03</v>
      </c>
    </row>
    <row r="7964" spans="1:4" x14ac:dyDescent="0.25">
      <c r="A7964" s="947">
        <v>101736</v>
      </c>
      <c r="B7964" s="945" t="s">
        <v>26447</v>
      </c>
      <c r="C7964" s="947" t="s">
        <v>3</v>
      </c>
      <c r="D7964" s="948">
        <v>133.18</v>
      </c>
    </row>
    <row r="7965" spans="1:4" x14ac:dyDescent="0.25">
      <c r="A7965" s="947">
        <v>101733</v>
      </c>
      <c r="B7965" s="945" t="s">
        <v>26444</v>
      </c>
      <c r="C7965" s="947" t="s">
        <v>3</v>
      </c>
      <c r="D7965" s="948">
        <v>330.44</v>
      </c>
    </row>
    <row r="7966" spans="1:4" x14ac:dyDescent="0.25">
      <c r="A7966" s="947">
        <v>98678</v>
      </c>
      <c r="B7966" s="945" t="s">
        <v>26429</v>
      </c>
      <c r="C7966" s="947" t="s">
        <v>3</v>
      </c>
      <c r="D7966" s="948">
        <v>575.95000000000005</v>
      </c>
    </row>
    <row r="7967" spans="1:4" x14ac:dyDescent="0.25">
      <c r="A7967" s="947">
        <v>98677</v>
      </c>
      <c r="B7967" s="945" t="s">
        <v>51564</v>
      </c>
      <c r="C7967" s="947" t="s">
        <v>3</v>
      </c>
      <c r="D7967" s="948">
        <v>0</v>
      </c>
    </row>
    <row r="7968" spans="1:4" x14ac:dyDescent="0.25">
      <c r="A7968" s="947">
        <v>98676</v>
      </c>
      <c r="B7968" s="945" t="s">
        <v>51565</v>
      </c>
      <c r="C7968" s="947" t="s">
        <v>3</v>
      </c>
      <c r="D7968" s="948">
        <v>0</v>
      </c>
    </row>
    <row r="7969" spans="1:4" x14ac:dyDescent="0.25">
      <c r="A7969" s="947">
        <v>98675</v>
      </c>
      <c r="B7969" s="945" t="s">
        <v>51566</v>
      </c>
      <c r="C7969" s="947" t="s">
        <v>3</v>
      </c>
      <c r="D7969" s="948">
        <v>0</v>
      </c>
    </row>
    <row r="7970" spans="1:4" x14ac:dyDescent="0.25">
      <c r="A7970" s="947">
        <v>101747</v>
      </c>
      <c r="B7970" s="945" t="s">
        <v>26458</v>
      </c>
      <c r="C7970" s="947" t="s">
        <v>3</v>
      </c>
      <c r="D7970" s="948">
        <v>86.6</v>
      </c>
    </row>
    <row r="7971" spans="1:4" x14ac:dyDescent="0.25">
      <c r="A7971" s="947">
        <v>104162</v>
      </c>
      <c r="B7971" s="945" t="s">
        <v>30074</v>
      </c>
      <c r="C7971" s="947" t="s">
        <v>3</v>
      </c>
      <c r="D7971" s="948">
        <v>106.67</v>
      </c>
    </row>
    <row r="7972" spans="1:4" x14ac:dyDescent="0.25">
      <c r="A7972" s="947">
        <v>98671</v>
      </c>
      <c r="B7972" s="945" t="s">
        <v>26427</v>
      </c>
      <c r="C7972" s="947" t="s">
        <v>3</v>
      </c>
      <c r="D7972" s="948">
        <v>574.01</v>
      </c>
    </row>
    <row r="7973" spans="1:4" x14ac:dyDescent="0.25">
      <c r="A7973" s="947">
        <v>101092</v>
      </c>
      <c r="B7973" s="945" t="s">
        <v>24455</v>
      </c>
      <c r="C7973" s="947" t="s">
        <v>3</v>
      </c>
      <c r="D7973" s="948">
        <v>587.76</v>
      </c>
    </row>
    <row r="7974" spans="1:4" x14ac:dyDescent="0.25">
      <c r="A7974" s="947">
        <v>101091</v>
      </c>
      <c r="B7974" s="945" t="s">
        <v>24454</v>
      </c>
      <c r="C7974" s="947" t="s">
        <v>3</v>
      </c>
      <c r="D7974" s="948">
        <v>185.17</v>
      </c>
    </row>
    <row r="7975" spans="1:4" x14ac:dyDescent="0.25">
      <c r="A7975" s="947">
        <v>101726</v>
      </c>
      <c r="B7975" s="945" t="s">
        <v>26440</v>
      </c>
      <c r="C7975" s="947" t="s">
        <v>3</v>
      </c>
      <c r="D7975" s="948">
        <v>244.81</v>
      </c>
    </row>
    <row r="7976" spans="1:4" x14ac:dyDescent="0.25">
      <c r="A7976" s="947">
        <v>101725</v>
      </c>
      <c r="B7976" s="945" t="s">
        <v>26439</v>
      </c>
      <c r="C7976" s="947" t="s">
        <v>3</v>
      </c>
      <c r="D7976" s="948">
        <v>380.63</v>
      </c>
    </row>
    <row r="7977" spans="1:4" x14ac:dyDescent="0.25">
      <c r="A7977" s="947">
        <v>98672</v>
      </c>
      <c r="B7977" s="945" t="s">
        <v>26428</v>
      </c>
      <c r="C7977" s="947" t="s">
        <v>3</v>
      </c>
      <c r="D7977" s="948">
        <v>658.07</v>
      </c>
    </row>
    <row r="7978" spans="1:4" x14ac:dyDescent="0.25">
      <c r="A7978" s="947">
        <v>101093</v>
      </c>
      <c r="B7978" s="945" t="s">
        <v>24456</v>
      </c>
      <c r="C7978" s="947" t="s">
        <v>3</v>
      </c>
      <c r="D7978" s="948">
        <v>671.82</v>
      </c>
    </row>
    <row r="7979" spans="1:4" x14ac:dyDescent="0.25">
      <c r="A7979" s="947">
        <v>101731</v>
      </c>
      <c r="B7979" s="945" t="s">
        <v>26441</v>
      </c>
      <c r="C7979" s="947" t="s">
        <v>3</v>
      </c>
      <c r="D7979" s="948">
        <v>365.55</v>
      </c>
    </row>
    <row r="7980" spans="1:4" x14ac:dyDescent="0.25">
      <c r="A7980" s="947">
        <v>101732</v>
      </c>
      <c r="B7980" s="945" t="s">
        <v>26442</v>
      </c>
      <c r="C7980" s="947" t="s">
        <v>3</v>
      </c>
      <c r="D7980" s="948">
        <v>115.83</v>
      </c>
    </row>
    <row r="7981" spans="1:4" x14ac:dyDescent="0.25">
      <c r="A7981" s="947">
        <v>101090</v>
      </c>
      <c r="B7981" s="945" t="s">
        <v>24453</v>
      </c>
      <c r="C7981" s="947" t="s">
        <v>3</v>
      </c>
      <c r="D7981" s="948">
        <v>242.22</v>
      </c>
    </row>
    <row r="7982" spans="1:4" x14ac:dyDescent="0.25">
      <c r="A7982" s="947">
        <v>101751</v>
      </c>
      <c r="B7982" s="945" t="s">
        <v>26426</v>
      </c>
      <c r="C7982" s="947" t="s">
        <v>3</v>
      </c>
      <c r="D7982" s="948">
        <v>247.88</v>
      </c>
    </row>
    <row r="7983" spans="1:4" x14ac:dyDescent="0.25">
      <c r="A7983" s="947">
        <v>101729</v>
      </c>
      <c r="B7983" s="945" t="s">
        <v>26424</v>
      </c>
      <c r="C7983" s="947" t="s">
        <v>3</v>
      </c>
      <c r="D7983" s="948">
        <v>238.6</v>
      </c>
    </row>
    <row r="7984" spans="1:4" x14ac:dyDescent="0.25">
      <c r="A7984" s="947">
        <v>98683</v>
      </c>
      <c r="B7984" s="945" t="s">
        <v>51567</v>
      </c>
      <c r="C7984" s="947" t="s">
        <v>3</v>
      </c>
      <c r="D7984" s="948">
        <v>0</v>
      </c>
    </row>
    <row r="7985" spans="1:4" x14ac:dyDescent="0.25">
      <c r="A7985" s="947">
        <v>101094</v>
      </c>
      <c r="B7985" s="945" t="s">
        <v>30073</v>
      </c>
      <c r="C7985" s="947" t="s">
        <v>4</v>
      </c>
      <c r="D7985" s="948">
        <v>205.36</v>
      </c>
    </row>
    <row r="7986" spans="1:4" x14ac:dyDescent="0.25">
      <c r="A7986" s="947">
        <v>101095</v>
      </c>
      <c r="B7986" s="945" t="s">
        <v>51568</v>
      </c>
      <c r="C7986" s="947" t="s">
        <v>4</v>
      </c>
      <c r="D7986" s="948">
        <v>0</v>
      </c>
    </row>
    <row r="7987" spans="1:4" x14ac:dyDescent="0.25">
      <c r="A7987" s="947">
        <v>101728</v>
      </c>
      <c r="B7987" s="945" t="s">
        <v>51569</v>
      </c>
      <c r="C7987" s="947" t="s">
        <v>3</v>
      </c>
      <c r="D7987" s="948">
        <v>0</v>
      </c>
    </row>
    <row r="7988" spans="1:4" x14ac:dyDescent="0.25">
      <c r="A7988" s="947">
        <v>101727</v>
      </c>
      <c r="B7988" s="945" t="s">
        <v>26443</v>
      </c>
      <c r="C7988" s="947" t="s">
        <v>3</v>
      </c>
      <c r="D7988" s="948">
        <v>239.68</v>
      </c>
    </row>
    <row r="7989" spans="1:4" x14ac:dyDescent="0.25">
      <c r="A7989" s="947">
        <v>101748</v>
      </c>
      <c r="B7989" s="945" t="s">
        <v>26449</v>
      </c>
      <c r="C7989" s="947" t="s">
        <v>3</v>
      </c>
      <c r="D7989" s="948">
        <v>5.08</v>
      </c>
    </row>
    <row r="7990" spans="1:4" x14ac:dyDescent="0.25">
      <c r="A7990" s="947">
        <v>101742</v>
      </c>
      <c r="B7990" s="945" t="s">
        <v>26462</v>
      </c>
      <c r="C7990" s="947" t="s">
        <v>4</v>
      </c>
      <c r="D7990" s="948">
        <v>77.22</v>
      </c>
    </row>
    <row r="7991" spans="1:4" x14ac:dyDescent="0.25">
      <c r="A7991" s="947">
        <v>101740</v>
      </c>
      <c r="B7991" s="945" t="s">
        <v>26455</v>
      </c>
      <c r="C7991" s="947" t="s">
        <v>4</v>
      </c>
      <c r="D7991" s="948">
        <v>64.05</v>
      </c>
    </row>
    <row r="7992" spans="1:4" x14ac:dyDescent="0.25">
      <c r="A7992" s="947">
        <v>98685</v>
      </c>
      <c r="B7992" s="945" t="s">
        <v>26435</v>
      </c>
      <c r="C7992" s="947" t="s">
        <v>4</v>
      </c>
      <c r="D7992" s="948">
        <v>104.59</v>
      </c>
    </row>
    <row r="7993" spans="1:4" x14ac:dyDescent="0.25">
      <c r="A7993" s="947">
        <v>98686</v>
      </c>
      <c r="B7993" s="945" t="s">
        <v>26436</v>
      </c>
      <c r="C7993" s="947" t="s">
        <v>4</v>
      </c>
      <c r="D7993" s="948">
        <v>59.89</v>
      </c>
    </row>
    <row r="7994" spans="1:4" x14ac:dyDescent="0.25">
      <c r="A7994" s="947">
        <v>101739</v>
      </c>
      <c r="B7994" s="945" t="s">
        <v>26454</v>
      </c>
      <c r="C7994" s="947" t="s">
        <v>4</v>
      </c>
      <c r="D7994" s="948">
        <v>42.87</v>
      </c>
    </row>
    <row r="7995" spans="1:4" x14ac:dyDescent="0.25">
      <c r="A7995" s="947">
        <v>101738</v>
      </c>
      <c r="B7995" s="945" t="s">
        <v>26453</v>
      </c>
      <c r="C7995" s="947" t="s">
        <v>4</v>
      </c>
      <c r="D7995" s="948">
        <v>38.700000000000003</v>
      </c>
    </row>
    <row r="7996" spans="1:4" x14ac:dyDescent="0.25">
      <c r="A7996" s="947">
        <v>101741</v>
      </c>
      <c r="B7996" s="945" t="s">
        <v>26456</v>
      </c>
      <c r="C7996" s="947" t="s">
        <v>4</v>
      </c>
      <c r="D7996" s="948">
        <v>33.119999999999997</v>
      </c>
    </row>
    <row r="7997" spans="1:4" x14ac:dyDescent="0.25">
      <c r="A7997" s="947">
        <v>98697</v>
      </c>
      <c r="B7997" s="945" t="s">
        <v>26452</v>
      </c>
      <c r="C7997" s="947" t="s">
        <v>4</v>
      </c>
      <c r="D7997" s="948">
        <v>78.03</v>
      </c>
    </row>
    <row r="7998" spans="1:4" x14ac:dyDescent="0.25">
      <c r="A7998" s="947">
        <v>98688</v>
      </c>
      <c r="B7998" s="945" t="s">
        <v>26437</v>
      </c>
      <c r="C7998" s="947" t="s">
        <v>4</v>
      </c>
      <c r="D7998" s="948">
        <v>74.33</v>
      </c>
    </row>
    <row r="7999" spans="1:4" x14ac:dyDescent="0.25">
      <c r="A7999" s="947">
        <v>98687</v>
      </c>
      <c r="B7999" s="945" t="s">
        <v>51570</v>
      </c>
      <c r="C7999" s="947" t="s">
        <v>4</v>
      </c>
      <c r="D7999" s="948">
        <v>0</v>
      </c>
    </row>
    <row r="8000" spans="1:4" x14ac:dyDescent="0.25">
      <c r="A8000" s="947">
        <v>98689</v>
      </c>
      <c r="B8000" s="945" t="s">
        <v>26438</v>
      </c>
      <c r="C8000" s="947" t="s">
        <v>4</v>
      </c>
      <c r="D8000" s="948">
        <v>148.58000000000001</v>
      </c>
    </row>
    <row r="8001" spans="1:4" x14ac:dyDescent="0.25">
      <c r="A8001" s="947">
        <v>98695</v>
      </c>
      <c r="B8001" s="945" t="s">
        <v>26451</v>
      </c>
      <c r="C8001" s="947" t="s">
        <v>4</v>
      </c>
      <c r="D8001" s="948">
        <v>118.07</v>
      </c>
    </row>
    <row r="8002" spans="1:4" x14ac:dyDescent="0.25">
      <c r="A8002" s="947">
        <v>100606</v>
      </c>
      <c r="B8002" s="945" t="s">
        <v>23841</v>
      </c>
      <c r="C8002" s="947" t="s">
        <v>5</v>
      </c>
      <c r="D8002" s="948">
        <v>1760.29</v>
      </c>
    </row>
    <row r="8003" spans="1:4" x14ac:dyDescent="0.25">
      <c r="A8003" s="947">
        <v>100604</v>
      </c>
      <c r="B8003" s="945" t="s">
        <v>23839</v>
      </c>
      <c r="C8003" s="947" t="s">
        <v>5</v>
      </c>
      <c r="D8003" s="948">
        <v>703.46</v>
      </c>
    </row>
    <row r="8004" spans="1:4" x14ac:dyDescent="0.25">
      <c r="A8004" s="947">
        <v>100605</v>
      </c>
      <c r="B8004" s="945" t="s">
        <v>23840</v>
      </c>
      <c r="C8004" s="947" t="s">
        <v>5</v>
      </c>
      <c r="D8004" s="948">
        <v>1138.9000000000001</v>
      </c>
    </row>
    <row r="8005" spans="1:4" x14ac:dyDescent="0.25">
      <c r="A8005" s="947">
        <v>100580</v>
      </c>
      <c r="B8005" s="945" t="s">
        <v>23815</v>
      </c>
      <c r="C8005" s="947" t="s">
        <v>5</v>
      </c>
      <c r="D8005" s="948">
        <v>657.86</v>
      </c>
    </row>
    <row r="8006" spans="1:4" x14ac:dyDescent="0.25">
      <c r="A8006" s="947">
        <v>100579</v>
      </c>
      <c r="B8006" s="945" t="s">
        <v>23814</v>
      </c>
      <c r="C8006" s="947" t="s">
        <v>5</v>
      </c>
      <c r="D8006" s="948">
        <v>591.22</v>
      </c>
    </row>
    <row r="8007" spans="1:4" x14ac:dyDescent="0.25">
      <c r="A8007" s="947">
        <v>100609</v>
      </c>
      <c r="B8007" s="945" t="s">
        <v>23844</v>
      </c>
      <c r="C8007" s="947" t="s">
        <v>5</v>
      </c>
      <c r="D8007" s="948">
        <v>1796.78</v>
      </c>
    </row>
    <row r="8008" spans="1:4" x14ac:dyDescent="0.25">
      <c r="A8008" s="947">
        <v>100607</v>
      </c>
      <c r="B8008" s="945" t="s">
        <v>23842</v>
      </c>
      <c r="C8008" s="947" t="s">
        <v>5</v>
      </c>
      <c r="D8008" s="948">
        <v>722.18</v>
      </c>
    </row>
    <row r="8009" spans="1:4" x14ac:dyDescent="0.25">
      <c r="A8009" s="947">
        <v>100608</v>
      </c>
      <c r="B8009" s="945" t="s">
        <v>23843</v>
      </c>
      <c r="C8009" s="947" t="s">
        <v>5</v>
      </c>
      <c r="D8009" s="948">
        <v>1164.3900000000001</v>
      </c>
    </row>
    <row r="8010" spans="1:4" x14ac:dyDescent="0.25">
      <c r="A8010" s="947">
        <v>100582</v>
      </c>
      <c r="B8010" s="945" t="s">
        <v>23817</v>
      </c>
      <c r="C8010" s="947" t="s">
        <v>5</v>
      </c>
      <c r="D8010" s="948">
        <v>736.56</v>
      </c>
    </row>
    <row r="8011" spans="1:4" x14ac:dyDescent="0.25">
      <c r="A8011" s="947">
        <v>100581</v>
      </c>
      <c r="B8011" s="945" t="s">
        <v>23816</v>
      </c>
      <c r="C8011" s="947" t="s">
        <v>5</v>
      </c>
      <c r="D8011" s="948">
        <v>616.38</v>
      </c>
    </row>
    <row r="8012" spans="1:4" x14ac:dyDescent="0.25">
      <c r="A8012" s="947">
        <v>100613</v>
      </c>
      <c r="B8012" s="945" t="s">
        <v>23848</v>
      </c>
      <c r="C8012" s="947" t="s">
        <v>5</v>
      </c>
      <c r="D8012" s="948">
        <v>1832.47</v>
      </c>
    </row>
    <row r="8013" spans="1:4" x14ac:dyDescent="0.25">
      <c r="A8013" s="947">
        <v>100610</v>
      </c>
      <c r="B8013" s="945" t="s">
        <v>23845</v>
      </c>
      <c r="C8013" s="947" t="s">
        <v>5</v>
      </c>
      <c r="D8013" s="948">
        <v>740.77</v>
      </c>
    </row>
    <row r="8014" spans="1:4" x14ac:dyDescent="0.25">
      <c r="A8014" s="947">
        <v>100611</v>
      </c>
      <c r="B8014" s="945" t="s">
        <v>23846</v>
      </c>
      <c r="C8014" s="947" t="s">
        <v>5</v>
      </c>
      <c r="D8014" s="948">
        <v>939.93</v>
      </c>
    </row>
    <row r="8015" spans="1:4" x14ac:dyDescent="0.25">
      <c r="A8015" s="947">
        <v>100612</v>
      </c>
      <c r="B8015" s="945" t="s">
        <v>23847</v>
      </c>
      <c r="C8015" s="947" t="s">
        <v>5</v>
      </c>
      <c r="D8015" s="948">
        <v>1189.3800000000001</v>
      </c>
    </row>
    <row r="8016" spans="1:4" x14ac:dyDescent="0.25">
      <c r="A8016" s="947">
        <v>100584</v>
      </c>
      <c r="B8016" s="945" t="s">
        <v>23819</v>
      </c>
      <c r="C8016" s="947" t="s">
        <v>5</v>
      </c>
      <c r="D8016" s="948">
        <v>715.94</v>
      </c>
    </row>
    <row r="8017" spans="1:4" x14ac:dyDescent="0.25">
      <c r="A8017" s="947">
        <v>100583</v>
      </c>
      <c r="B8017" s="945" t="s">
        <v>23818</v>
      </c>
      <c r="C8017" s="947" t="s">
        <v>5</v>
      </c>
      <c r="D8017" s="948">
        <v>643.70000000000005</v>
      </c>
    </row>
    <row r="8018" spans="1:4" x14ac:dyDescent="0.25">
      <c r="A8018" s="947">
        <v>100616</v>
      </c>
      <c r="B8018" s="945" t="s">
        <v>23851</v>
      </c>
      <c r="C8018" s="947" t="s">
        <v>5</v>
      </c>
      <c r="D8018" s="948">
        <v>1907.92</v>
      </c>
    </row>
    <row r="8019" spans="1:4" x14ac:dyDescent="0.25">
      <c r="A8019" s="947">
        <v>100614</v>
      </c>
      <c r="B8019" s="945" t="s">
        <v>23849</v>
      </c>
      <c r="C8019" s="947" t="s">
        <v>5</v>
      </c>
      <c r="D8019" s="948">
        <v>982.9</v>
      </c>
    </row>
    <row r="8020" spans="1:4" x14ac:dyDescent="0.25">
      <c r="A8020" s="947">
        <v>100615</v>
      </c>
      <c r="B8020" s="945" t="s">
        <v>23850</v>
      </c>
      <c r="C8020" s="947" t="s">
        <v>5</v>
      </c>
      <c r="D8020" s="948">
        <v>1239.02</v>
      </c>
    </row>
    <row r="8021" spans="1:4" x14ac:dyDescent="0.25">
      <c r="A8021" s="947">
        <v>100586</v>
      </c>
      <c r="B8021" s="945" t="s">
        <v>23821</v>
      </c>
      <c r="C8021" s="947" t="s">
        <v>5</v>
      </c>
      <c r="D8021" s="948">
        <v>811.61</v>
      </c>
    </row>
    <row r="8022" spans="1:4" x14ac:dyDescent="0.25">
      <c r="A8022" s="947">
        <v>100585</v>
      </c>
      <c r="B8022" s="945" t="s">
        <v>23820</v>
      </c>
      <c r="C8022" s="947" t="s">
        <v>5</v>
      </c>
      <c r="D8022" s="948">
        <v>696.54</v>
      </c>
    </row>
    <row r="8023" spans="1:4" x14ac:dyDescent="0.25">
      <c r="A8023" s="947">
        <v>100618</v>
      </c>
      <c r="B8023" s="945" t="s">
        <v>23853</v>
      </c>
      <c r="C8023" s="947" t="s">
        <v>5</v>
      </c>
      <c r="D8023" s="948">
        <v>1987.5</v>
      </c>
    </row>
    <row r="8024" spans="1:4" x14ac:dyDescent="0.25">
      <c r="A8024" s="947">
        <v>100617</v>
      </c>
      <c r="B8024" s="945" t="s">
        <v>23852</v>
      </c>
      <c r="C8024" s="947" t="s">
        <v>5</v>
      </c>
      <c r="D8024" s="948">
        <v>1288.5</v>
      </c>
    </row>
    <row r="8025" spans="1:4" x14ac:dyDescent="0.25">
      <c r="A8025" s="947">
        <v>100588</v>
      </c>
      <c r="B8025" s="945" t="s">
        <v>23823</v>
      </c>
      <c r="C8025" s="947" t="s">
        <v>5</v>
      </c>
      <c r="D8025" s="948">
        <v>841.08</v>
      </c>
    </row>
    <row r="8026" spans="1:4" x14ac:dyDescent="0.25">
      <c r="A8026" s="947">
        <v>100587</v>
      </c>
      <c r="B8026" s="945" t="s">
        <v>23822</v>
      </c>
      <c r="C8026" s="947" t="s">
        <v>5</v>
      </c>
      <c r="D8026" s="948">
        <v>751.64</v>
      </c>
    </row>
    <row r="8027" spans="1:4" x14ac:dyDescent="0.25">
      <c r="A8027" s="947">
        <v>100590</v>
      </c>
      <c r="B8027" s="945" t="s">
        <v>23825</v>
      </c>
      <c r="C8027" s="947" t="s">
        <v>5</v>
      </c>
      <c r="D8027" s="948">
        <v>929.86</v>
      </c>
    </row>
    <row r="8028" spans="1:4" x14ac:dyDescent="0.25">
      <c r="A8028" s="947">
        <v>100589</v>
      </c>
      <c r="B8028" s="945" t="s">
        <v>23824</v>
      </c>
      <c r="C8028" s="947" t="s">
        <v>5</v>
      </c>
      <c r="D8028" s="948">
        <v>841.36</v>
      </c>
    </row>
    <row r="8029" spans="1:4" x14ac:dyDescent="0.25">
      <c r="A8029" s="947">
        <v>100592</v>
      </c>
      <c r="B8029" s="945" t="s">
        <v>23827</v>
      </c>
      <c r="C8029" s="947" t="s">
        <v>5</v>
      </c>
      <c r="D8029" s="948">
        <v>903.46</v>
      </c>
    </row>
    <row r="8030" spans="1:4" x14ac:dyDescent="0.25">
      <c r="A8030" s="947">
        <v>100591</v>
      </c>
      <c r="B8030" s="945" t="s">
        <v>23826</v>
      </c>
      <c r="C8030" s="947" t="s">
        <v>5</v>
      </c>
      <c r="D8030" s="948">
        <v>830.15</v>
      </c>
    </row>
    <row r="8031" spans="1:4" x14ac:dyDescent="0.25">
      <c r="A8031" s="947">
        <v>100594</v>
      </c>
      <c r="B8031" s="945" t="s">
        <v>23829</v>
      </c>
      <c r="C8031" s="947" t="s">
        <v>5</v>
      </c>
      <c r="D8031" s="948">
        <v>1013.46</v>
      </c>
    </row>
    <row r="8032" spans="1:4" x14ac:dyDescent="0.25">
      <c r="A8032" s="947">
        <v>100593</v>
      </c>
      <c r="B8032" s="945" t="s">
        <v>23828</v>
      </c>
      <c r="C8032" s="947" t="s">
        <v>5</v>
      </c>
      <c r="D8032" s="948">
        <v>889.25</v>
      </c>
    </row>
    <row r="8033" spans="1:4" x14ac:dyDescent="0.25">
      <c r="A8033" s="947">
        <v>100596</v>
      </c>
      <c r="B8033" s="945" t="s">
        <v>23831</v>
      </c>
      <c r="C8033" s="947" t="s">
        <v>5</v>
      </c>
      <c r="D8033" s="948">
        <v>1234.1199999999999</v>
      </c>
    </row>
    <row r="8034" spans="1:4" x14ac:dyDescent="0.25">
      <c r="A8034" s="947">
        <v>100595</v>
      </c>
      <c r="B8034" s="945" t="s">
        <v>23830</v>
      </c>
      <c r="C8034" s="947" t="s">
        <v>5</v>
      </c>
      <c r="D8034" s="948">
        <v>1066.6400000000001</v>
      </c>
    </row>
    <row r="8035" spans="1:4" x14ac:dyDescent="0.25">
      <c r="A8035" s="947">
        <v>100598</v>
      </c>
      <c r="B8035" s="945" t="s">
        <v>23833</v>
      </c>
      <c r="C8035" s="947" t="s">
        <v>5</v>
      </c>
      <c r="D8035" s="948">
        <v>1379.97</v>
      </c>
    </row>
    <row r="8036" spans="1:4" x14ac:dyDescent="0.25">
      <c r="A8036" s="947">
        <v>100597</v>
      </c>
      <c r="B8036" s="945" t="s">
        <v>23832</v>
      </c>
      <c r="C8036" s="947" t="s">
        <v>5</v>
      </c>
      <c r="D8036" s="948">
        <v>1241.9000000000001</v>
      </c>
    </row>
    <row r="8037" spans="1:4" x14ac:dyDescent="0.25">
      <c r="A8037" s="947">
        <v>100603</v>
      </c>
      <c r="B8037" s="945" t="s">
        <v>23838</v>
      </c>
      <c r="C8037" s="947" t="s">
        <v>5</v>
      </c>
      <c r="D8037" s="948">
        <v>1692.53</v>
      </c>
    </row>
    <row r="8038" spans="1:4" x14ac:dyDescent="0.25">
      <c r="A8038" s="947">
        <v>100599</v>
      </c>
      <c r="B8038" s="945" t="s">
        <v>23834</v>
      </c>
      <c r="C8038" s="947" t="s">
        <v>5</v>
      </c>
      <c r="D8038" s="948">
        <v>550.54999999999995</v>
      </c>
    </row>
    <row r="8039" spans="1:4" x14ac:dyDescent="0.25">
      <c r="A8039" s="947">
        <v>100600</v>
      </c>
      <c r="B8039" s="945" t="s">
        <v>23835</v>
      </c>
      <c r="C8039" s="947" t="s">
        <v>5</v>
      </c>
      <c r="D8039" s="948">
        <v>663.99</v>
      </c>
    </row>
    <row r="8040" spans="1:4" x14ac:dyDescent="0.25">
      <c r="A8040" s="947">
        <v>100601</v>
      </c>
      <c r="B8040" s="945" t="s">
        <v>23836</v>
      </c>
      <c r="C8040" s="947" t="s">
        <v>5</v>
      </c>
      <c r="D8040" s="948">
        <v>852.24</v>
      </c>
    </row>
    <row r="8041" spans="1:4" x14ac:dyDescent="0.25">
      <c r="A8041" s="947">
        <v>100602</v>
      </c>
      <c r="B8041" s="945" t="s">
        <v>23837</v>
      </c>
      <c r="C8041" s="947" t="s">
        <v>5</v>
      </c>
      <c r="D8041" s="948">
        <v>1087.1199999999999</v>
      </c>
    </row>
    <row r="8042" spans="1:4" x14ac:dyDescent="0.25">
      <c r="A8042" s="947">
        <v>100578</v>
      </c>
      <c r="B8042" s="945" t="s">
        <v>23813</v>
      </c>
      <c r="C8042" s="947" t="s">
        <v>5</v>
      </c>
      <c r="D8042" s="948">
        <v>540.34</v>
      </c>
    </row>
    <row r="8043" spans="1:4" x14ac:dyDescent="0.25">
      <c r="A8043" s="947">
        <v>100623</v>
      </c>
      <c r="B8043" s="945" t="s">
        <v>23858</v>
      </c>
      <c r="C8043" s="947" t="s">
        <v>5</v>
      </c>
      <c r="D8043" s="948">
        <v>2401.35</v>
      </c>
    </row>
    <row r="8044" spans="1:4" x14ac:dyDescent="0.25">
      <c r="A8044" s="947">
        <v>100621</v>
      </c>
      <c r="B8044" s="945" t="s">
        <v>23856</v>
      </c>
      <c r="C8044" s="947" t="s">
        <v>5</v>
      </c>
      <c r="D8044" s="948">
        <v>3012.63</v>
      </c>
    </row>
    <row r="8045" spans="1:4" x14ac:dyDescent="0.25">
      <c r="A8045" s="947">
        <v>100622</v>
      </c>
      <c r="B8045" s="945" t="s">
        <v>23857</v>
      </c>
      <c r="C8045" s="947" t="s">
        <v>5</v>
      </c>
      <c r="D8045" s="948">
        <v>2246.04</v>
      </c>
    </row>
    <row r="8046" spans="1:4" x14ac:dyDescent="0.25">
      <c r="A8046" s="947">
        <v>100620</v>
      </c>
      <c r="B8046" s="945" t="s">
        <v>23855</v>
      </c>
      <c r="C8046" s="947" t="s">
        <v>5</v>
      </c>
      <c r="D8046" s="948">
        <v>2620.42</v>
      </c>
    </row>
    <row r="8047" spans="1:4" x14ac:dyDescent="0.25">
      <c r="A8047" s="947">
        <v>100619</v>
      </c>
      <c r="B8047" s="945" t="s">
        <v>23854</v>
      </c>
      <c r="C8047" s="947" t="s">
        <v>5</v>
      </c>
      <c r="D8047" s="948">
        <v>613.77</v>
      </c>
    </row>
    <row r="8048" spans="1:4" x14ac:dyDescent="0.25">
      <c r="A8048" s="947">
        <v>97985</v>
      </c>
      <c r="B8048" s="945" t="s">
        <v>25289</v>
      </c>
      <c r="C8048" s="947" t="s">
        <v>4</v>
      </c>
      <c r="D8048" s="948">
        <v>1710.51</v>
      </c>
    </row>
    <row r="8049" spans="1:4" x14ac:dyDescent="0.25">
      <c r="A8049" s="947">
        <v>97993</v>
      </c>
      <c r="B8049" s="945" t="s">
        <v>25293</v>
      </c>
      <c r="C8049" s="947" t="s">
        <v>4</v>
      </c>
      <c r="D8049" s="948">
        <v>2445.19</v>
      </c>
    </row>
    <row r="8050" spans="1:4" x14ac:dyDescent="0.25">
      <c r="A8050" s="947">
        <v>97991</v>
      </c>
      <c r="B8050" s="945" t="s">
        <v>25292</v>
      </c>
      <c r="C8050" s="947" t="s">
        <v>4</v>
      </c>
      <c r="D8050" s="948">
        <v>1186</v>
      </c>
    </row>
    <row r="8051" spans="1:4" x14ac:dyDescent="0.25">
      <c r="A8051" s="947">
        <v>99283</v>
      </c>
      <c r="B8051" s="945" t="s">
        <v>25341</v>
      </c>
      <c r="C8051" s="947" t="s">
        <v>4</v>
      </c>
      <c r="D8051" s="948">
        <v>1331.3</v>
      </c>
    </row>
    <row r="8052" spans="1:4" x14ac:dyDescent="0.25">
      <c r="A8052" s="947">
        <v>99293</v>
      </c>
      <c r="B8052" s="945" t="s">
        <v>25345</v>
      </c>
      <c r="C8052" s="947" t="s">
        <v>4</v>
      </c>
      <c r="D8052" s="948">
        <v>1614.04</v>
      </c>
    </row>
    <row r="8053" spans="1:4" x14ac:dyDescent="0.25">
      <c r="A8053" s="947">
        <v>99243</v>
      </c>
      <c r="B8053" s="945" t="s">
        <v>25327</v>
      </c>
      <c r="C8053" s="947" t="s">
        <v>4</v>
      </c>
      <c r="D8053" s="948">
        <v>1896.72</v>
      </c>
    </row>
    <row r="8054" spans="1:4" x14ac:dyDescent="0.25">
      <c r="A8054" s="947">
        <v>99249</v>
      </c>
      <c r="B8054" s="945" t="s">
        <v>25330</v>
      </c>
      <c r="C8054" s="947" t="s">
        <v>4</v>
      </c>
      <c r="D8054" s="948">
        <v>2320.81</v>
      </c>
    </row>
    <row r="8055" spans="1:4" x14ac:dyDescent="0.25">
      <c r="A8055" s="947">
        <v>99278</v>
      </c>
      <c r="B8055" s="945" t="s">
        <v>25338</v>
      </c>
      <c r="C8055" s="947" t="s">
        <v>4</v>
      </c>
      <c r="D8055" s="948">
        <v>489.89</v>
      </c>
    </row>
    <row r="8056" spans="1:4" x14ac:dyDescent="0.25">
      <c r="A8056" s="947">
        <v>99288</v>
      </c>
      <c r="B8056" s="945" t="s">
        <v>25342</v>
      </c>
      <c r="C8056" s="947" t="s">
        <v>4</v>
      </c>
      <c r="D8056" s="948">
        <v>646.89</v>
      </c>
    </row>
    <row r="8057" spans="1:4" x14ac:dyDescent="0.25">
      <c r="A8057" s="947">
        <v>99240</v>
      </c>
      <c r="B8057" s="945" t="s">
        <v>25325</v>
      </c>
      <c r="C8057" s="947" t="s">
        <v>4</v>
      </c>
      <c r="D8057" s="948">
        <v>861.35</v>
      </c>
    </row>
    <row r="8058" spans="1:4" x14ac:dyDescent="0.25">
      <c r="A8058" s="947">
        <v>99246</v>
      </c>
      <c r="B8058" s="945" t="s">
        <v>25328</v>
      </c>
      <c r="C8058" s="947" t="s">
        <v>4</v>
      </c>
      <c r="D8058" s="948">
        <v>1180.56</v>
      </c>
    </row>
    <row r="8059" spans="1:4" x14ac:dyDescent="0.25">
      <c r="A8059" s="947">
        <v>97981</v>
      </c>
      <c r="B8059" s="945" t="s">
        <v>25287</v>
      </c>
      <c r="C8059" s="947" t="s">
        <v>4</v>
      </c>
      <c r="D8059" s="948">
        <v>1416.61</v>
      </c>
    </row>
    <row r="8060" spans="1:4" x14ac:dyDescent="0.25">
      <c r="A8060" s="947">
        <v>97989</v>
      </c>
      <c r="B8060" s="945" t="s">
        <v>25291</v>
      </c>
      <c r="C8060" s="947" t="s">
        <v>4</v>
      </c>
      <c r="D8060" s="948">
        <v>2004.35</v>
      </c>
    </row>
    <row r="8061" spans="1:4" x14ac:dyDescent="0.25">
      <c r="A8061" s="947">
        <v>98409</v>
      </c>
      <c r="B8061" s="945" t="s">
        <v>25324</v>
      </c>
      <c r="C8061" s="947" t="s">
        <v>4</v>
      </c>
      <c r="D8061" s="948">
        <v>492.31</v>
      </c>
    </row>
    <row r="8062" spans="1:4" x14ac:dyDescent="0.25">
      <c r="A8062" s="947">
        <v>97983</v>
      </c>
      <c r="B8062" s="945" t="s">
        <v>25288</v>
      </c>
      <c r="C8062" s="947" t="s">
        <v>4</v>
      </c>
      <c r="D8062" s="948">
        <v>650.05999999999995</v>
      </c>
    </row>
    <row r="8063" spans="1:4" x14ac:dyDescent="0.25">
      <c r="A8063" s="947">
        <v>97987</v>
      </c>
      <c r="B8063" s="945" t="s">
        <v>25290</v>
      </c>
      <c r="C8063" s="947" t="s">
        <v>4</v>
      </c>
      <c r="D8063" s="948">
        <v>865.33</v>
      </c>
    </row>
    <row r="8064" spans="1:4" x14ac:dyDescent="0.25">
      <c r="A8064" s="947">
        <v>99241</v>
      </c>
      <c r="B8064" s="945" t="s">
        <v>25326</v>
      </c>
      <c r="C8064" s="947" t="s">
        <v>4</v>
      </c>
      <c r="D8064" s="948">
        <v>2080.2399999999998</v>
      </c>
    </row>
    <row r="8065" spans="1:4" x14ac:dyDescent="0.25">
      <c r="A8065" s="947">
        <v>99247</v>
      </c>
      <c r="B8065" s="945" t="s">
        <v>25329</v>
      </c>
      <c r="C8065" s="947" t="s">
        <v>4</v>
      </c>
      <c r="D8065" s="948">
        <v>2372.0500000000002</v>
      </c>
    </row>
    <row r="8066" spans="1:4" x14ac:dyDescent="0.25">
      <c r="A8066" s="947">
        <v>99263</v>
      </c>
      <c r="B8066" s="945" t="s">
        <v>25333</v>
      </c>
      <c r="C8066" s="947" t="s">
        <v>4</v>
      </c>
      <c r="D8066" s="948">
        <v>2663.94</v>
      </c>
    </row>
    <row r="8067" spans="1:4" x14ac:dyDescent="0.25">
      <c r="A8067" s="947">
        <v>99276</v>
      </c>
      <c r="B8067" s="945" t="s">
        <v>25336</v>
      </c>
      <c r="C8067" s="947" t="s">
        <v>4</v>
      </c>
      <c r="D8067" s="948">
        <v>2955.83</v>
      </c>
    </row>
    <row r="8068" spans="1:4" x14ac:dyDescent="0.25">
      <c r="A8068" s="947">
        <v>99291</v>
      </c>
      <c r="B8068" s="945" t="s">
        <v>25344</v>
      </c>
      <c r="C8068" s="947" t="s">
        <v>4</v>
      </c>
      <c r="D8068" s="948">
        <v>3247.65</v>
      </c>
    </row>
    <row r="8069" spans="1:4" x14ac:dyDescent="0.25">
      <c r="A8069" s="947">
        <v>99297</v>
      </c>
      <c r="B8069" s="945" t="s">
        <v>25347</v>
      </c>
      <c r="C8069" s="947" t="s">
        <v>4</v>
      </c>
      <c r="D8069" s="948">
        <v>3563.62</v>
      </c>
    </row>
    <row r="8070" spans="1:4" x14ac:dyDescent="0.25">
      <c r="A8070" s="947">
        <v>99254</v>
      </c>
      <c r="B8070" s="945" t="s">
        <v>25331</v>
      </c>
      <c r="C8070" s="947" t="s">
        <v>4</v>
      </c>
      <c r="D8070" s="948">
        <v>1496.53</v>
      </c>
    </row>
    <row r="8071" spans="1:4" x14ac:dyDescent="0.25">
      <c r="A8071" s="947">
        <v>99261</v>
      </c>
      <c r="B8071" s="945" t="s">
        <v>25332</v>
      </c>
      <c r="C8071" s="947" t="s">
        <v>4</v>
      </c>
      <c r="D8071" s="948">
        <v>1788.34</v>
      </c>
    </row>
    <row r="8072" spans="1:4" x14ac:dyDescent="0.25">
      <c r="A8072" s="947">
        <v>99266</v>
      </c>
      <c r="B8072" s="945" t="s">
        <v>25334</v>
      </c>
      <c r="C8072" s="947" t="s">
        <v>4</v>
      </c>
      <c r="D8072" s="948">
        <v>2080.2399999999998</v>
      </c>
    </row>
    <row r="8073" spans="1:4" x14ac:dyDescent="0.25">
      <c r="A8073" s="947">
        <v>99269</v>
      </c>
      <c r="B8073" s="945" t="s">
        <v>25335</v>
      </c>
      <c r="C8073" s="947" t="s">
        <v>4</v>
      </c>
      <c r="D8073" s="948">
        <v>2372.0500000000002</v>
      </c>
    </row>
    <row r="8074" spans="1:4" x14ac:dyDescent="0.25">
      <c r="A8074" s="947">
        <v>99277</v>
      </c>
      <c r="B8074" s="945" t="s">
        <v>25337</v>
      </c>
      <c r="C8074" s="947" t="s">
        <v>4</v>
      </c>
      <c r="D8074" s="948">
        <v>2663.94</v>
      </c>
    </row>
    <row r="8075" spans="1:4" x14ac:dyDescent="0.25">
      <c r="A8075" s="947">
        <v>99281</v>
      </c>
      <c r="B8075" s="945" t="s">
        <v>25339</v>
      </c>
      <c r="C8075" s="947" t="s">
        <v>4</v>
      </c>
      <c r="D8075" s="948">
        <v>2955.83</v>
      </c>
    </row>
    <row r="8076" spans="1:4" x14ac:dyDescent="0.25">
      <c r="A8076" s="947">
        <v>99289</v>
      </c>
      <c r="B8076" s="945" t="s">
        <v>25343</v>
      </c>
      <c r="C8076" s="947" t="s">
        <v>4</v>
      </c>
      <c r="D8076" s="948">
        <v>3247.65</v>
      </c>
    </row>
    <row r="8077" spans="1:4" x14ac:dyDescent="0.25">
      <c r="A8077" s="947">
        <v>99282</v>
      </c>
      <c r="B8077" s="945" t="s">
        <v>25340</v>
      </c>
      <c r="C8077" s="947" t="s">
        <v>4</v>
      </c>
      <c r="D8077" s="948">
        <v>3276.83</v>
      </c>
    </row>
    <row r="8078" spans="1:4" x14ac:dyDescent="0.25">
      <c r="A8078" s="947">
        <v>99296</v>
      </c>
      <c r="B8078" s="945" t="s">
        <v>25346</v>
      </c>
      <c r="C8078" s="947" t="s">
        <v>4</v>
      </c>
      <c r="D8078" s="948">
        <v>3568.66</v>
      </c>
    </row>
    <row r="8079" spans="1:4" x14ac:dyDescent="0.25">
      <c r="A8079" s="947">
        <v>99299</v>
      </c>
      <c r="B8079" s="945" t="s">
        <v>25348</v>
      </c>
      <c r="C8079" s="947" t="s">
        <v>4</v>
      </c>
      <c r="D8079" s="948">
        <v>3860.44</v>
      </c>
    </row>
    <row r="8080" spans="1:4" x14ac:dyDescent="0.25">
      <c r="A8080" s="947">
        <v>99302</v>
      </c>
      <c r="B8080" s="945" t="s">
        <v>25349</v>
      </c>
      <c r="C8080" s="947" t="s">
        <v>4</v>
      </c>
      <c r="D8080" s="948">
        <v>4157.28</v>
      </c>
    </row>
    <row r="8081" spans="1:4" x14ac:dyDescent="0.25">
      <c r="A8081" s="947">
        <v>99307</v>
      </c>
      <c r="B8081" s="945" t="s">
        <v>25352</v>
      </c>
      <c r="C8081" s="947" t="s">
        <v>4</v>
      </c>
      <c r="D8081" s="948">
        <v>2688.09</v>
      </c>
    </row>
    <row r="8082" spans="1:4" x14ac:dyDescent="0.25">
      <c r="A8082" s="947">
        <v>99317</v>
      </c>
      <c r="B8082" s="945" t="s">
        <v>25356</v>
      </c>
      <c r="C8082" s="947" t="s">
        <v>4</v>
      </c>
      <c r="D8082" s="948">
        <v>2979.92</v>
      </c>
    </row>
    <row r="8083" spans="1:4" x14ac:dyDescent="0.25">
      <c r="A8083" s="947">
        <v>99321</v>
      </c>
      <c r="B8083" s="945" t="s">
        <v>25359</v>
      </c>
      <c r="C8083" s="947" t="s">
        <v>4</v>
      </c>
      <c r="D8083" s="948">
        <v>3271.8</v>
      </c>
    </row>
    <row r="8084" spans="1:4" x14ac:dyDescent="0.25">
      <c r="A8084" s="947">
        <v>99323</v>
      </c>
      <c r="B8084" s="945" t="s">
        <v>25360</v>
      </c>
      <c r="C8084" s="947" t="s">
        <v>4</v>
      </c>
      <c r="D8084" s="948">
        <v>3563.62</v>
      </c>
    </row>
    <row r="8085" spans="1:4" x14ac:dyDescent="0.25">
      <c r="A8085" s="947">
        <v>99325</v>
      </c>
      <c r="B8085" s="945" t="s">
        <v>25361</v>
      </c>
      <c r="C8085" s="947" t="s">
        <v>4</v>
      </c>
      <c r="D8085" s="948">
        <v>3860.44</v>
      </c>
    </row>
    <row r="8086" spans="1:4" x14ac:dyDescent="0.25">
      <c r="A8086" s="947">
        <v>99311</v>
      </c>
      <c r="B8086" s="945" t="s">
        <v>25354</v>
      </c>
      <c r="C8086" s="947" t="s">
        <v>4</v>
      </c>
      <c r="D8086" s="948">
        <v>4454.2</v>
      </c>
    </row>
    <row r="8087" spans="1:4" x14ac:dyDescent="0.25">
      <c r="A8087" s="947">
        <v>99314</v>
      </c>
      <c r="B8087" s="945" t="s">
        <v>25355</v>
      </c>
      <c r="C8087" s="947" t="s">
        <v>4</v>
      </c>
      <c r="D8087" s="948">
        <v>4751.0600000000004</v>
      </c>
    </row>
    <row r="8088" spans="1:4" x14ac:dyDescent="0.25">
      <c r="A8088" s="947">
        <v>99304</v>
      </c>
      <c r="B8088" s="945" t="s">
        <v>25350</v>
      </c>
      <c r="C8088" s="947" t="s">
        <v>4</v>
      </c>
      <c r="D8088" s="948">
        <v>3865.47</v>
      </c>
    </row>
    <row r="8089" spans="1:4" x14ac:dyDescent="0.25">
      <c r="A8089" s="947">
        <v>99306</v>
      </c>
      <c r="B8089" s="945" t="s">
        <v>25351</v>
      </c>
      <c r="C8089" s="947" t="s">
        <v>4</v>
      </c>
      <c r="D8089" s="948">
        <v>4157.28</v>
      </c>
    </row>
    <row r="8090" spans="1:4" x14ac:dyDescent="0.25">
      <c r="A8090" s="947">
        <v>99309</v>
      </c>
      <c r="B8090" s="945" t="s">
        <v>25353</v>
      </c>
      <c r="C8090" s="947" t="s">
        <v>4</v>
      </c>
      <c r="D8090" s="948">
        <v>4454.2</v>
      </c>
    </row>
    <row r="8091" spans="1:4" x14ac:dyDescent="0.25">
      <c r="A8091" s="947">
        <v>99327</v>
      </c>
      <c r="B8091" s="945" t="s">
        <v>25362</v>
      </c>
      <c r="C8091" s="947" t="s">
        <v>4</v>
      </c>
      <c r="D8091" s="948">
        <v>4998.72</v>
      </c>
    </row>
    <row r="8092" spans="1:4" x14ac:dyDescent="0.25">
      <c r="A8092" s="947">
        <v>98009</v>
      </c>
      <c r="B8092" s="945" t="s">
        <v>25301</v>
      </c>
      <c r="C8092" s="947" t="s">
        <v>4</v>
      </c>
      <c r="D8092" s="948">
        <v>2163.81</v>
      </c>
    </row>
    <row r="8093" spans="1:4" x14ac:dyDescent="0.25">
      <c r="A8093" s="947">
        <v>98011</v>
      </c>
      <c r="B8093" s="945" t="s">
        <v>25302</v>
      </c>
      <c r="C8093" s="947" t="s">
        <v>4</v>
      </c>
      <c r="D8093" s="948">
        <v>2467.91</v>
      </c>
    </row>
    <row r="8094" spans="1:4" x14ac:dyDescent="0.25">
      <c r="A8094" s="947">
        <v>98013</v>
      </c>
      <c r="B8094" s="945" t="s">
        <v>25303</v>
      </c>
      <c r="C8094" s="947" t="s">
        <v>4</v>
      </c>
      <c r="D8094" s="948">
        <v>2772.1</v>
      </c>
    </row>
    <row r="8095" spans="1:4" x14ac:dyDescent="0.25">
      <c r="A8095" s="947">
        <v>98015</v>
      </c>
      <c r="B8095" s="945" t="s">
        <v>25304</v>
      </c>
      <c r="C8095" s="947" t="s">
        <v>4</v>
      </c>
      <c r="D8095" s="948">
        <v>3076.28</v>
      </c>
    </row>
    <row r="8096" spans="1:4" x14ac:dyDescent="0.25">
      <c r="A8096" s="947">
        <v>98017</v>
      </c>
      <c r="B8096" s="945" t="s">
        <v>25305</v>
      </c>
      <c r="C8096" s="947" t="s">
        <v>4</v>
      </c>
      <c r="D8096" s="948">
        <v>3380.38</v>
      </c>
    </row>
    <row r="8097" spans="1:4" x14ac:dyDescent="0.25">
      <c r="A8097" s="947">
        <v>98019</v>
      </c>
      <c r="B8097" s="945" t="s">
        <v>25306</v>
      </c>
      <c r="C8097" s="947" t="s">
        <v>4</v>
      </c>
      <c r="D8097" s="948">
        <v>3712.34</v>
      </c>
    </row>
    <row r="8098" spans="1:4" x14ac:dyDescent="0.25">
      <c r="A8098" s="947">
        <v>97995</v>
      </c>
      <c r="B8098" s="945" t="s">
        <v>25294</v>
      </c>
      <c r="C8098" s="947" t="s">
        <v>4</v>
      </c>
      <c r="D8098" s="948">
        <v>1555.53</v>
      </c>
    </row>
    <row r="8099" spans="1:4" x14ac:dyDescent="0.25">
      <c r="A8099" s="947">
        <v>97997</v>
      </c>
      <c r="B8099" s="945" t="s">
        <v>25295</v>
      </c>
      <c r="C8099" s="947" t="s">
        <v>4</v>
      </c>
      <c r="D8099" s="948">
        <v>1859.62</v>
      </c>
    </row>
    <row r="8100" spans="1:4" x14ac:dyDescent="0.25">
      <c r="A8100" s="947">
        <v>97999</v>
      </c>
      <c r="B8100" s="945" t="s">
        <v>25296</v>
      </c>
      <c r="C8100" s="947" t="s">
        <v>4</v>
      </c>
      <c r="D8100" s="948">
        <v>2163.81</v>
      </c>
    </row>
    <row r="8101" spans="1:4" x14ac:dyDescent="0.25">
      <c r="A8101" s="947">
        <v>98001</v>
      </c>
      <c r="B8101" s="945" t="s">
        <v>25297</v>
      </c>
      <c r="C8101" s="947" t="s">
        <v>4</v>
      </c>
      <c r="D8101" s="948">
        <v>2467.91</v>
      </c>
    </row>
    <row r="8102" spans="1:4" x14ac:dyDescent="0.25">
      <c r="A8102" s="947">
        <v>98003</v>
      </c>
      <c r="B8102" s="945" t="s">
        <v>25298</v>
      </c>
      <c r="C8102" s="947" t="s">
        <v>4</v>
      </c>
      <c r="D8102" s="948">
        <v>2772.1</v>
      </c>
    </row>
    <row r="8103" spans="1:4" x14ac:dyDescent="0.25">
      <c r="A8103" s="947">
        <v>98005</v>
      </c>
      <c r="B8103" s="945" t="s">
        <v>25299</v>
      </c>
      <c r="C8103" s="947" t="s">
        <v>4</v>
      </c>
      <c r="D8103" s="948">
        <v>3076.28</v>
      </c>
    </row>
    <row r="8104" spans="1:4" x14ac:dyDescent="0.25">
      <c r="A8104" s="947">
        <v>98007</v>
      </c>
      <c r="B8104" s="945" t="s">
        <v>25300</v>
      </c>
      <c r="C8104" s="947" t="s">
        <v>4</v>
      </c>
      <c r="D8104" s="948">
        <v>3380.38</v>
      </c>
    </row>
    <row r="8105" spans="1:4" x14ac:dyDescent="0.25">
      <c r="A8105" s="947">
        <v>98031</v>
      </c>
      <c r="B8105" s="945" t="s">
        <v>25312</v>
      </c>
      <c r="C8105" s="947" t="s">
        <v>4</v>
      </c>
      <c r="D8105" s="948">
        <v>3414.04</v>
      </c>
    </row>
    <row r="8106" spans="1:4" x14ac:dyDescent="0.25">
      <c r="A8106" s="947">
        <v>98033</v>
      </c>
      <c r="B8106" s="945" t="s">
        <v>25313</v>
      </c>
      <c r="C8106" s="947" t="s">
        <v>4</v>
      </c>
      <c r="D8106" s="948">
        <v>3718.14</v>
      </c>
    </row>
    <row r="8107" spans="1:4" x14ac:dyDescent="0.25">
      <c r="A8107" s="947">
        <v>98035</v>
      </c>
      <c r="B8107" s="945" t="s">
        <v>25314</v>
      </c>
      <c r="C8107" s="947" t="s">
        <v>4</v>
      </c>
      <c r="D8107" s="948">
        <v>4022.22</v>
      </c>
    </row>
    <row r="8108" spans="1:4" x14ac:dyDescent="0.25">
      <c r="A8108" s="947">
        <v>98037</v>
      </c>
      <c r="B8108" s="945" t="s">
        <v>25315</v>
      </c>
      <c r="C8108" s="947" t="s">
        <v>4</v>
      </c>
      <c r="D8108" s="948">
        <v>4332.1099999999997</v>
      </c>
    </row>
    <row r="8109" spans="1:4" x14ac:dyDescent="0.25">
      <c r="A8109" s="947">
        <v>98021</v>
      </c>
      <c r="B8109" s="945" t="s">
        <v>25307</v>
      </c>
      <c r="C8109" s="947" t="s">
        <v>4</v>
      </c>
      <c r="D8109" s="948">
        <v>2799.94</v>
      </c>
    </row>
    <row r="8110" spans="1:4" x14ac:dyDescent="0.25">
      <c r="A8110" s="947">
        <v>98023</v>
      </c>
      <c r="B8110" s="945" t="s">
        <v>25308</v>
      </c>
      <c r="C8110" s="947" t="s">
        <v>4</v>
      </c>
      <c r="D8110" s="948">
        <v>3104.05</v>
      </c>
    </row>
    <row r="8111" spans="1:4" x14ac:dyDescent="0.25">
      <c r="A8111" s="947">
        <v>98025</v>
      </c>
      <c r="B8111" s="945" t="s">
        <v>25309</v>
      </c>
      <c r="C8111" s="947" t="s">
        <v>4</v>
      </c>
      <c r="D8111" s="948">
        <v>3408.23</v>
      </c>
    </row>
    <row r="8112" spans="1:4" x14ac:dyDescent="0.25">
      <c r="A8112" s="947">
        <v>98027</v>
      </c>
      <c r="B8112" s="945" t="s">
        <v>25310</v>
      </c>
      <c r="C8112" s="947" t="s">
        <v>4</v>
      </c>
      <c r="D8112" s="948">
        <v>3712.34</v>
      </c>
    </row>
    <row r="8113" spans="1:4" x14ac:dyDescent="0.25">
      <c r="A8113" s="947">
        <v>98029</v>
      </c>
      <c r="B8113" s="945" t="s">
        <v>25311</v>
      </c>
      <c r="C8113" s="947" t="s">
        <v>4</v>
      </c>
      <c r="D8113" s="948">
        <v>4022.22</v>
      </c>
    </row>
    <row r="8114" spans="1:4" x14ac:dyDescent="0.25">
      <c r="A8114" s="947">
        <v>98045</v>
      </c>
      <c r="B8114" s="945" t="s">
        <v>25319</v>
      </c>
      <c r="C8114" s="947" t="s">
        <v>4</v>
      </c>
      <c r="D8114" s="948">
        <v>4642.1099999999997</v>
      </c>
    </row>
    <row r="8115" spans="1:4" x14ac:dyDescent="0.25">
      <c r="A8115" s="947">
        <v>98047</v>
      </c>
      <c r="B8115" s="945" t="s">
        <v>25320</v>
      </c>
      <c r="C8115" s="947" t="s">
        <v>4</v>
      </c>
      <c r="D8115" s="948">
        <v>4952.01</v>
      </c>
    </row>
    <row r="8116" spans="1:4" x14ac:dyDescent="0.25">
      <c r="A8116" s="947">
        <v>98039</v>
      </c>
      <c r="B8116" s="945" t="s">
        <v>25316</v>
      </c>
      <c r="C8116" s="947" t="s">
        <v>4</v>
      </c>
      <c r="D8116" s="948">
        <v>4028.02</v>
      </c>
    </row>
    <row r="8117" spans="1:4" x14ac:dyDescent="0.25">
      <c r="A8117" s="947">
        <v>98041</v>
      </c>
      <c r="B8117" s="945" t="s">
        <v>25317</v>
      </c>
      <c r="C8117" s="947" t="s">
        <v>4</v>
      </c>
      <c r="D8117" s="948">
        <v>4332.1099999999997</v>
      </c>
    </row>
    <row r="8118" spans="1:4" x14ac:dyDescent="0.25">
      <c r="A8118" s="947">
        <v>98043</v>
      </c>
      <c r="B8118" s="945" t="s">
        <v>25318</v>
      </c>
      <c r="C8118" s="947" t="s">
        <v>4</v>
      </c>
      <c r="D8118" s="948">
        <v>4642.1099999999997</v>
      </c>
    </row>
    <row r="8119" spans="1:4" x14ac:dyDescent="0.25">
      <c r="A8119" s="947">
        <v>98049</v>
      </c>
      <c r="B8119" s="945" t="s">
        <v>25321</v>
      </c>
      <c r="C8119" s="947" t="s">
        <v>4</v>
      </c>
      <c r="D8119" s="948">
        <v>5205.21</v>
      </c>
    </row>
    <row r="8120" spans="1:4" x14ac:dyDescent="0.25">
      <c r="A8120" s="947">
        <v>101809</v>
      </c>
      <c r="B8120" s="945" t="s">
        <v>42682</v>
      </c>
      <c r="C8120" s="947" t="s">
        <v>5</v>
      </c>
      <c r="D8120" s="948">
        <v>3260.64</v>
      </c>
    </row>
    <row r="8121" spans="1:4" x14ac:dyDescent="0.25">
      <c r="A8121" s="947">
        <v>97980</v>
      </c>
      <c r="B8121" s="945" t="s">
        <v>52787</v>
      </c>
      <c r="C8121" s="947" t="s">
        <v>5</v>
      </c>
      <c r="D8121" s="948">
        <v>2409.2399999999998</v>
      </c>
    </row>
    <row r="8122" spans="1:4" x14ac:dyDescent="0.25">
      <c r="A8122" s="947">
        <v>98405</v>
      </c>
      <c r="B8122" s="945" t="s">
        <v>52788</v>
      </c>
      <c r="C8122" s="947" t="s">
        <v>5</v>
      </c>
      <c r="D8122" s="948">
        <v>2959.77</v>
      </c>
    </row>
    <row r="8123" spans="1:4" x14ac:dyDescent="0.25">
      <c r="A8123" s="947">
        <v>97988</v>
      </c>
      <c r="B8123" s="945" t="s">
        <v>52789</v>
      </c>
      <c r="C8123" s="947" t="s">
        <v>5</v>
      </c>
      <c r="D8123" s="948">
        <v>3505.3</v>
      </c>
    </row>
    <row r="8124" spans="1:4" x14ac:dyDescent="0.25">
      <c r="A8124" s="947">
        <v>102139</v>
      </c>
      <c r="B8124" s="945" t="s">
        <v>52790</v>
      </c>
      <c r="C8124" s="947" t="s">
        <v>5</v>
      </c>
      <c r="D8124" s="948">
        <v>2014.92</v>
      </c>
    </row>
    <row r="8125" spans="1:4" x14ac:dyDescent="0.25">
      <c r="A8125" s="947">
        <v>102141</v>
      </c>
      <c r="B8125" s="945" t="s">
        <v>52791</v>
      </c>
      <c r="C8125" s="947" t="s">
        <v>5</v>
      </c>
      <c r="D8125" s="948">
        <v>3097.32</v>
      </c>
    </row>
    <row r="8126" spans="1:4" x14ac:dyDescent="0.25">
      <c r="A8126" s="947">
        <v>99280</v>
      </c>
      <c r="B8126" s="945" t="s">
        <v>52210</v>
      </c>
      <c r="C8126" s="947" t="s">
        <v>5</v>
      </c>
      <c r="D8126" s="948">
        <v>2319.62</v>
      </c>
    </row>
    <row r="8127" spans="1:4" x14ac:dyDescent="0.25">
      <c r="A8127" s="947">
        <v>99292</v>
      </c>
      <c r="B8127" s="945" t="s">
        <v>52211</v>
      </c>
      <c r="C8127" s="947" t="s">
        <v>5</v>
      </c>
      <c r="D8127" s="948">
        <v>2857.58</v>
      </c>
    </row>
    <row r="8128" spans="1:4" x14ac:dyDescent="0.25">
      <c r="A8128" s="947">
        <v>99242</v>
      </c>
      <c r="B8128" s="945" t="s">
        <v>52212</v>
      </c>
      <c r="C8128" s="947" t="s">
        <v>5</v>
      </c>
      <c r="D8128" s="948">
        <v>3391.66</v>
      </c>
    </row>
    <row r="8129" spans="1:4" x14ac:dyDescent="0.25">
      <c r="A8129" s="947">
        <v>99248</v>
      </c>
      <c r="B8129" s="945" t="s">
        <v>52213</v>
      </c>
      <c r="C8129" s="947" t="s">
        <v>5</v>
      </c>
      <c r="D8129" s="948">
        <v>4326.5200000000004</v>
      </c>
    </row>
    <row r="8130" spans="1:4" x14ac:dyDescent="0.25">
      <c r="A8130" s="947">
        <v>99275</v>
      </c>
      <c r="B8130" s="945" t="s">
        <v>52214</v>
      </c>
      <c r="C8130" s="947" t="s">
        <v>5</v>
      </c>
      <c r="D8130" s="948">
        <v>1153.27</v>
      </c>
    </row>
    <row r="8131" spans="1:4" x14ac:dyDescent="0.25">
      <c r="A8131" s="947">
        <v>99285</v>
      </c>
      <c r="B8131" s="945" t="s">
        <v>52215</v>
      </c>
      <c r="C8131" s="947" t="s">
        <v>5</v>
      </c>
      <c r="D8131" s="948">
        <v>1536.77</v>
      </c>
    </row>
    <row r="8132" spans="1:4" x14ac:dyDescent="0.25">
      <c r="A8132" s="947">
        <v>102457</v>
      </c>
      <c r="B8132" s="945" t="s">
        <v>52216</v>
      </c>
      <c r="C8132" s="947" t="s">
        <v>5</v>
      </c>
      <c r="D8132" s="948">
        <v>1927.69</v>
      </c>
    </row>
    <row r="8133" spans="1:4" x14ac:dyDescent="0.25">
      <c r="A8133" s="947">
        <v>102142</v>
      </c>
      <c r="B8133" s="945" t="s">
        <v>52217</v>
      </c>
      <c r="C8133" s="947" t="s">
        <v>5</v>
      </c>
      <c r="D8133" s="948">
        <v>3052.24</v>
      </c>
    </row>
    <row r="8134" spans="1:4" x14ac:dyDescent="0.25">
      <c r="A8134" s="947">
        <v>97992</v>
      </c>
      <c r="B8134" s="945" t="s">
        <v>52218</v>
      </c>
      <c r="C8134" s="947" t="s">
        <v>5</v>
      </c>
      <c r="D8134" s="948">
        <v>4463.68</v>
      </c>
    </row>
    <row r="8135" spans="1:4" x14ac:dyDescent="0.25">
      <c r="A8135" s="947">
        <v>97978</v>
      </c>
      <c r="B8135" s="945" t="s">
        <v>52219</v>
      </c>
      <c r="C8135" s="947" t="s">
        <v>5</v>
      </c>
      <c r="D8135" s="948">
        <v>1163.25</v>
      </c>
    </row>
    <row r="8136" spans="1:4" x14ac:dyDescent="0.25">
      <c r="A8136" s="947">
        <v>98410</v>
      </c>
      <c r="B8136" s="945" t="s">
        <v>52220</v>
      </c>
      <c r="C8136" s="947" t="s">
        <v>5</v>
      </c>
      <c r="D8136" s="948">
        <v>1471.11</v>
      </c>
    </row>
    <row r="8137" spans="1:4" x14ac:dyDescent="0.25">
      <c r="A8137" s="947">
        <v>97994</v>
      </c>
      <c r="B8137" s="945" t="s">
        <v>52792</v>
      </c>
      <c r="C8137" s="947" t="s">
        <v>5</v>
      </c>
      <c r="D8137" s="948">
        <v>2999.99</v>
      </c>
    </row>
    <row r="8138" spans="1:4" x14ac:dyDescent="0.25">
      <c r="A8138" s="947">
        <v>99290</v>
      </c>
      <c r="B8138" s="945" t="s">
        <v>52221</v>
      </c>
      <c r="C8138" s="947" t="s">
        <v>5</v>
      </c>
      <c r="D8138" s="948">
        <v>4557.34</v>
      </c>
    </row>
    <row r="8139" spans="1:4" x14ac:dyDescent="0.25">
      <c r="A8139" s="947">
        <v>99244</v>
      </c>
      <c r="B8139" s="945" t="s">
        <v>52222</v>
      </c>
      <c r="C8139" s="947" t="s">
        <v>5</v>
      </c>
      <c r="D8139" s="948">
        <v>5556.64</v>
      </c>
    </row>
    <row r="8140" spans="1:4" x14ac:dyDescent="0.25">
      <c r="A8140" s="947">
        <v>99256</v>
      </c>
      <c r="B8140" s="945" t="s">
        <v>52223</v>
      </c>
      <c r="C8140" s="947" t="s">
        <v>5</v>
      </c>
      <c r="D8140" s="948">
        <v>6522.41</v>
      </c>
    </row>
    <row r="8141" spans="1:4" x14ac:dyDescent="0.25">
      <c r="A8141" s="947">
        <v>99271</v>
      </c>
      <c r="B8141" s="945" t="s">
        <v>52224</v>
      </c>
      <c r="C8141" s="947" t="s">
        <v>5</v>
      </c>
      <c r="D8141" s="948">
        <v>7488.1</v>
      </c>
    </row>
    <row r="8142" spans="1:4" x14ac:dyDescent="0.25">
      <c r="A8142" s="947">
        <v>99284</v>
      </c>
      <c r="B8142" s="945" t="s">
        <v>52225</v>
      </c>
      <c r="C8142" s="947" t="s">
        <v>5</v>
      </c>
      <c r="D8142" s="948">
        <v>8453.93</v>
      </c>
    </row>
    <row r="8143" spans="1:4" x14ac:dyDescent="0.25">
      <c r="A8143" s="947">
        <v>99294</v>
      </c>
      <c r="B8143" s="945" t="s">
        <v>52226</v>
      </c>
      <c r="C8143" s="947" t="s">
        <v>5</v>
      </c>
      <c r="D8143" s="948">
        <v>9419.66</v>
      </c>
    </row>
    <row r="8144" spans="1:4" x14ac:dyDescent="0.25">
      <c r="A8144" s="947">
        <v>99252</v>
      </c>
      <c r="B8144" s="945" t="s">
        <v>52227</v>
      </c>
      <c r="C8144" s="947" t="s">
        <v>5</v>
      </c>
      <c r="D8144" s="948">
        <v>2928.81</v>
      </c>
    </row>
    <row r="8145" spans="1:4" x14ac:dyDescent="0.25">
      <c r="A8145" s="947">
        <v>99259</v>
      </c>
      <c r="B8145" s="945" t="s">
        <v>52228</v>
      </c>
      <c r="C8145" s="947" t="s">
        <v>5</v>
      </c>
      <c r="D8145" s="948">
        <v>3701.01</v>
      </c>
    </row>
    <row r="8146" spans="1:4" x14ac:dyDescent="0.25">
      <c r="A8146" s="947">
        <v>99265</v>
      </c>
      <c r="B8146" s="945" t="s">
        <v>52229</v>
      </c>
      <c r="C8146" s="947" t="s">
        <v>5</v>
      </c>
      <c r="D8146" s="948">
        <v>4473.1499999999996</v>
      </c>
    </row>
    <row r="8147" spans="1:4" x14ac:dyDescent="0.25">
      <c r="A8147" s="947">
        <v>99267</v>
      </c>
      <c r="B8147" s="945" t="s">
        <v>52230</v>
      </c>
      <c r="C8147" s="947" t="s">
        <v>5</v>
      </c>
      <c r="D8147" s="948">
        <v>5245.36</v>
      </c>
    </row>
    <row r="8148" spans="1:4" x14ac:dyDescent="0.25">
      <c r="A8148" s="947">
        <v>99274</v>
      </c>
      <c r="B8148" s="945" t="s">
        <v>52231</v>
      </c>
      <c r="C8148" s="947" t="s">
        <v>5</v>
      </c>
      <c r="D8148" s="948">
        <v>6059.91</v>
      </c>
    </row>
    <row r="8149" spans="1:4" x14ac:dyDescent="0.25">
      <c r="A8149" s="947">
        <v>99279</v>
      </c>
      <c r="B8149" s="945" t="s">
        <v>52232</v>
      </c>
      <c r="C8149" s="947" t="s">
        <v>5</v>
      </c>
      <c r="D8149" s="948">
        <v>6837.42</v>
      </c>
    </row>
    <row r="8150" spans="1:4" x14ac:dyDescent="0.25">
      <c r="A8150" s="947">
        <v>99286</v>
      </c>
      <c r="B8150" s="945" t="s">
        <v>52233</v>
      </c>
      <c r="C8150" s="947" t="s">
        <v>5</v>
      </c>
      <c r="D8150" s="948">
        <v>7614.99</v>
      </c>
    </row>
    <row r="8151" spans="1:4" x14ac:dyDescent="0.25">
      <c r="A8151" s="947">
        <v>99326</v>
      </c>
      <c r="B8151" s="945" t="s">
        <v>52234</v>
      </c>
      <c r="C8151" s="947" t="s">
        <v>5</v>
      </c>
      <c r="D8151" s="948">
        <v>9202.17</v>
      </c>
    </row>
    <row r="8152" spans="1:4" x14ac:dyDescent="0.25">
      <c r="A8152" s="947">
        <v>99287</v>
      </c>
      <c r="B8152" s="945" t="s">
        <v>52235</v>
      </c>
      <c r="C8152" s="947" t="s">
        <v>5</v>
      </c>
      <c r="D8152" s="948">
        <v>10572.62</v>
      </c>
    </row>
    <row r="8153" spans="1:4" x14ac:dyDescent="0.25">
      <c r="A8153" s="947">
        <v>99298</v>
      </c>
      <c r="B8153" s="945" t="s">
        <v>52236</v>
      </c>
      <c r="C8153" s="947" t="s">
        <v>5</v>
      </c>
      <c r="D8153" s="948">
        <v>11943.03</v>
      </c>
    </row>
    <row r="8154" spans="1:4" x14ac:dyDescent="0.25">
      <c r="A8154" s="947">
        <v>99300</v>
      </c>
      <c r="B8154" s="945" t="s">
        <v>52237</v>
      </c>
      <c r="C8154" s="947" t="s">
        <v>5</v>
      </c>
      <c r="D8154" s="948">
        <v>13313.45</v>
      </c>
    </row>
    <row r="8155" spans="1:4" x14ac:dyDescent="0.25">
      <c r="A8155" s="947">
        <v>99301</v>
      </c>
      <c r="B8155" s="945" t="s">
        <v>52238</v>
      </c>
      <c r="C8155" s="947" t="s">
        <v>5</v>
      </c>
      <c r="D8155" s="948">
        <v>6688.47</v>
      </c>
    </row>
    <row r="8156" spans="1:4" x14ac:dyDescent="0.25">
      <c r="A8156" s="947">
        <v>99312</v>
      </c>
      <c r="B8156" s="945" t="s">
        <v>52239</v>
      </c>
      <c r="C8156" s="947" t="s">
        <v>5</v>
      </c>
      <c r="D8156" s="948">
        <v>7828.53</v>
      </c>
    </row>
    <row r="8157" spans="1:4" x14ac:dyDescent="0.25">
      <c r="A8157" s="947">
        <v>99320</v>
      </c>
      <c r="B8157" s="945" t="s">
        <v>52240</v>
      </c>
      <c r="C8157" s="947" t="s">
        <v>5</v>
      </c>
      <c r="D8157" s="948">
        <v>9042.82</v>
      </c>
    </row>
    <row r="8158" spans="1:4" x14ac:dyDescent="0.25">
      <c r="A8158" s="947">
        <v>99322</v>
      </c>
      <c r="B8158" s="945" t="s">
        <v>52241</v>
      </c>
      <c r="C8158" s="947" t="s">
        <v>5</v>
      </c>
      <c r="D8158" s="948">
        <v>10192.25</v>
      </c>
    </row>
    <row r="8159" spans="1:4" x14ac:dyDescent="0.25">
      <c r="A8159" s="947">
        <v>99324</v>
      </c>
      <c r="B8159" s="945" t="s">
        <v>52242</v>
      </c>
      <c r="C8159" s="947" t="s">
        <v>5</v>
      </c>
      <c r="D8159" s="948">
        <v>11341.72</v>
      </c>
    </row>
    <row r="8160" spans="1:4" x14ac:dyDescent="0.25">
      <c r="A8160" s="947">
        <v>99310</v>
      </c>
      <c r="B8160" s="945" t="s">
        <v>52243</v>
      </c>
      <c r="C8160" s="947" t="s">
        <v>5</v>
      </c>
      <c r="D8160" s="948">
        <v>15550.89</v>
      </c>
    </row>
    <row r="8161" spans="1:4" x14ac:dyDescent="0.25">
      <c r="A8161" s="947">
        <v>99313</v>
      </c>
      <c r="B8161" s="945" t="s">
        <v>52244</v>
      </c>
      <c r="C8161" s="947" t="s">
        <v>5</v>
      </c>
      <c r="D8161" s="948">
        <v>17316.82</v>
      </c>
    </row>
    <row r="8162" spans="1:4" x14ac:dyDescent="0.25">
      <c r="A8162" s="947">
        <v>99303</v>
      </c>
      <c r="B8162" s="945" t="s">
        <v>52245</v>
      </c>
      <c r="C8162" s="947" t="s">
        <v>5</v>
      </c>
      <c r="D8162" s="948">
        <v>12178.66</v>
      </c>
    </row>
    <row r="8163" spans="1:4" x14ac:dyDescent="0.25">
      <c r="A8163" s="947">
        <v>99305</v>
      </c>
      <c r="B8163" s="945" t="s">
        <v>52246</v>
      </c>
      <c r="C8163" s="947" t="s">
        <v>5</v>
      </c>
      <c r="D8163" s="948">
        <v>13746.93</v>
      </c>
    </row>
    <row r="8164" spans="1:4" x14ac:dyDescent="0.25">
      <c r="A8164" s="947">
        <v>99308</v>
      </c>
      <c r="B8164" s="945" t="s">
        <v>52247</v>
      </c>
      <c r="C8164" s="947" t="s">
        <v>5</v>
      </c>
      <c r="D8164" s="948">
        <v>15315.19</v>
      </c>
    </row>
    <row r="8165" spans="1:4" x14ac:dyDescent="0.25">
      <c r="A8165" s="947">
        <v>99315</v>
      </c>
      <c r="B8165" s="945" t="s">
        <v>52248</v>
      </c>
      <c r="C8165" s="947" t="s">
        <v>5</v>
      </c>
      <c r="D8165" s="948">
        <v>19318.55</v>
      </c>
    </row>
    <row r="8166" spans="1:4" x14ac:dyDescent="0.25">
      <c r="A8166" s="947">
        <v>98008</v>
      </c>
      <c r="B8166" s="945" t="s">
        <v>42460</v>
      </c>
      <c r="C8166" s="947" t="s">
        <v>5</v>
      </c>
      <c r="D8166" s="948">
        <v>4669.25</v>
      </c>
    </row>
    <row r="8167" spans="1:4" x14ac:dyDescent="0.25">
      <c r="A8167" s="947">
        <v>98010</v>
      </c>
      <c r="B8167" s="945" t="s">
        <v>52249</v>
      </c>
      <c r="C8167" s="947" t="s">
        <v>5</v>
      </c>
      <c r="D8167" s="948">
        <v>5693.18</v>
      </c>
    </row>
    <row r="8168" spans="1:4" x14ac:dyDescent="0.25">
      <c r="A8168" s="947">
        <v>98012</v>
      </c>
      <c r="B8168" s="945" t="s">
        <v>52250</v>
      </c>
      <c r="C8168" s="947" t="s">
        <v>5</v>
      </c>
      <c r="D8168" s="948">
        <v>6683.56</v>
      </c>
    </row>
    <row r="8169" spans="1:4" x14ac:dyDescent="0.25">
      <c r="A8169" s="947">
        <v>98014</v>
      </c>
      <c r="B8169" s="945" t="s">
        <v>52251</v>
      </c>
      <c r="C8169" s="947" t="s">
        <v>5</v>
      </c>
      <c r="D8169" s="948">
        <v>7673.88</v>
      </c>
    </row>
    <row r="8170" spans="1:4" x14ac:dyDescent="0.25">
      <c r="A8170" s="947">
        <v>98016</v>
      </c>
      <c r="B8170" s="945" t="s">
        <v>52252</v>
      </c>
      <c r="C8170" s="947" t="s">
        <v>5</v>
      </c>
      <c r="D8170" s="948">
        <v>8664.34</v>
      </c>
    </row>
    <row r="8171" spans="1:4" x14ac:dyDescent="0.25">
      <c r="A8171" s="947">
        <v>98018</v>
      </c>
      <c r="B8171" s="945" t="s">
        <v>52253</v>
      </c>
      <c r="C8171" s="947" t="s">
        <v>5</v>
      </c>
      <c r="D8171" s="948">
        <v>9654.68</v>
      </c>
    </row>
    <row r="8172" spans="1:4" x14ac:dyDescent="0.25">
      <c r="A8172" s="947">
        <v>97996</v>
      </c>
      <c r="B8172" s="945" t="s">
        <v>52254</v>
      </c>
      <c r="C8172" s="947" t="s">
        <v>5</v>
      </c>
      <c r="D8172" s="948">
        <v>3791.84</v>
      </c>
    </row>
    <row r="8173" spans="1:4" x14ac:dyDescent="0.25">
      <c r="A8173" s="947">
        <v>98407</v>
      </c>
      <c r="B8173" s="945" t="s">
        <v>52255</v>
      </c>
      <c r="C8173" s="947" t="s">
        <v>5</v>
      </c>
      <c r="D8173" s="948">
        <v>4583.6000000000004</v>
      </c>
    </row>
    <row r="8174" spans="1:4" x14ac:dyDescent="0.25">
      <c r="A8174" s="947">
        <v>98408</v>
      </c>
      <c r="B8174" s="945" t="s">
        <v>52256</v>
      </c>
      <c r="C8174" s="947" t="s">
        <v>5</v>
      </c>
      <c r="D8174" s="948">
        <v>5375.46</v>
      </c>
    </row>
    <row r="8175" spans="1:4" x14ac:dyDescent="0.25">
      <c r="A8175" s="947">
        <v>98002</v>
      </c>
      <c r="B8175" s="945" t="s">
        <v>52257</v>
      </c>
      <c r="C8175" s="947" t="s">
        <v>5</v>
      </c>
      <c r="D8175" s="948">
        <v>6209.64</v>
      </c>
    </row>
    <row r="8176" spans="1:4" x14ac:dyDescent="0.25">
      <c r="A8176" s="947">
        <v>98406</v>
      </c>
      <c r="B8176" s="945" t="s">
        <v>52258</v>
      </c>
      <c r="C8176" s="947" t="s">
        <v>5</v>
      </c>
      <c r="D8176" s="948">
        <v>7006.79</v>
      </c>
    </row>
    <row r="8177" spans="1:4" x14ac:dyDescent="0.25">
      <c r="A8177" s="947">
        <v>98006</v>
      </c>
      <c r="B8177" s="945" t="s">
        <v>52259</v>
      </c>
      <c r="C8177" s="947" t="s">
        <v>5</v>
      </c>
      <c r="D8177" s="948">
        <v>7804</v>
      </c>
    </row>
    <row r="8178" spans="1:4" x14ac:dyDescent="0.25">
      <c r="A8178" s="947">
        <v>98030</v>
      </c>
      <c r="B8178" s="945" t="s">
        <v>52260</v>
      </c>
      <c r="C8178" s="947" t="s">
        <v>5</v>
      </c>
      <c r="D8178" s="948">
        <v>9433.99</v>
      </c>
    </row>
    <row r="8179" spans="1:4" x14ac:dyDescent="0.25">
      <c r="A8179" s="947">
        <v>98032</v>
      </c>
      <c r="B8179" s="945" t="s">
        <v>52261</v>
      </c>
      <c r="C8179" s="947" t="s">
        <v>5</v>
      </c>
      <c r="D8179" s="948">
        <v>10840.41</v>
      </c>
    </row>
    <row r="8180" spans="1:4" x14ac:dyDescent="0.25">
      <c r="A8180" s="947">
        <v>98034</v>
      </c>
      <c r="B8180" s="945" t="s">
        <v>52262</v>
      </c>
      <c r="C8180" s="947" t="s">
        <v>5</v>
      </c>
      <c r="D8180" s="948">
        <v>12246.8</v>
      </c>
    </row>
    <row r="8181" spans="1:4" x14ac:dyDescent="0.25">
      <c r="A8181" s="947">
        <v>98036</v>
      </c>
      <c r="B8181" s="945" t="s">
        <v>52263</v>
      </c>
      <c r="C8181" s="947" t="s">
        <v>5</v>
      </c>
      <c r="D8181" s="948">
        <v>13653.21</v>
      </c>
    </row>
    <row r="8182" spans="1:4" x14ac:dyDescent="0.25">
      <c r="A8182" s="947">
        <v>98020</v>
      </c>
      <c r="B8182" s="945" t="s">
        <v>52264</v>
      </c>
      <c r="C8182" s="947" t="s">
        <v>5</v>
      </c>
      <c r="D8182" s="948">
        <v>6854.8</v>
      </c>
    </row>
    <row r="8183" spans="1:4" x14ac:dyDescent="0.25">
      <c r="A8183" s="947">
        <v>98022</v>
      </c>
      <c r="B8183" s="945" t="s">
        <v>52265</v>
      </c>
      <c r="C8183" s="947" t="s">
        <v>5</v>
      </c>
      <c r="D8183" s="948">
        <v>8023.85</v>
      </c>
    </row>
    <row r="8184" spans="1:4" x14ac:dyDescent="0.25">
      <c r="A8184" s="947">
        <v>98024</v>
      </c>
      <c r="B8184" s="945" t="s">
        <v>52266</v>
      </c>
      <c r="C8184" s="947" t="s">
        <v>5</v>
      </c>
      <c r="D8184" s="948">
        <v>9267.16</v>
      </c>
    </row>
    <row r="8185" spans="1:4" x14ac:dyDescent="0.25">
      <c r="A8185" s="947">
        <v>98026</v>
      </c>
      <c r="B8185" s="945" t="s">
        <v>52267</v>
      </c>
      <c r="C8185" s="947" t="s">
        <v>5</v>
      </c>
      <c r="D8185" s="948">
        <v>10445.58</v>
      </c>
    </row>
    <row r="8186" spans="1:4" x14ac:dyDescent="0.25">
      <c r="A8186" s="947">
        <v>98028</v>
      </c>
      <c r="B8186" s="945" t="s">
        <v>52268</v>
      </c>
      <c r="C8186" s="947" t="s">
        <v>5</v>
      </c>
      <c r="D8186" s="948">
        <v>11624.08</v>
      </c>
    </row>
    <row r="8187" spans="1:4" x14ac:dyDescent="0.25">
      <c r="A8187" s="947">
        <v>98044</v>
      </c>
      <c r="B8187" s="945" t="s">
        <v>52269</v>
      </c>
      <c r="C8187" s="947" t="s">
        <v>5</v>
      </c>
      <c r="D8187" s="948">
        <v>15950.89</v>
      </c>
    </row>
    <row r="8188" spans="1:4" x14ac:dyDescent="0.25">
      <c r="A8188" s="947">
        <v>98046</v>
      </c>
      <c r="B8188" s="945" t="s">
        <v>52270</v>
      </c>
      <c r="C8188" s="947" t="s">
        <v>5</v>
      </c>
      <c r="D8188" s="948">
        <v>17763.27</v>
      </c>
    </row>
    <row r="8189" spans="1:4" x14ac:dyDescent="0.25">
      <c r="A8189" s="947">
        <v>98038</v>
      </c>
      <c r="B8189" s="945" t="s">
        <v>52271</v>
      </c>
      <c r="C8189" s="947" t="s">
        <v>5</v>
      </c>
      <c r="D8189" s="948">
        <v>12489.31</v>
      </c>
    </row>
    <row r="8190" spans="1:4" x14ac:dyDescent="0.25">
      <c r="A8190" s="947">
        <v>98040</v>
      </c>
      <c r="B8190" s="945" t="s">
        <v>52272</v>
      </c>
      <c r="C8190" s="947" t="s">
        <v>5</v>
      </c>
      <c r="D8190" s="948">
        <v>14098.8</v>
      </c>
    </row>
    <row r="8191" spans="1:4" x14ac:dyDescent="0.25">
      <c r="A8191" s="947">
        <v>98042</v>
      </c>
      <c r="B8191" s="945" t="s">
        <v>52273</v>
      </c>
      <c r="C8191" s="947" t="s">
        <v>5</v>
      </c>
      <c r="D8191" s="948">
        <v>15708.29</v>
      </c>
    </row>
    <row r="8192" spans="1:4" x14ac:dyDescent="0.25">
      <c r="A8192" s="947">
        <v>98048</v>
      </c>
      <c r="B8192" s="945" t="s">
        <v>42511</v>
      </c>
      <c r="C8192" s="947" t="s">
        <v>5</v>
      </c>
      <c r="D8192" s="948">
        <v>19818.349999999999</v>
      </c>
    </row>
    <row r="8193" spans="1:4" x14ac:dyDescent="0.25">
      <c r="A8193" s="947">
        <v>97955</v>
      </c>
      <c r="B8193" s="945" t="s">
        <v>25282</v>
      </c>
      <c r="C8193" s="947" t="s">
        <v>5</v>
      </c>
      <c r="D8193" s="948">
        <v>3480.76</v>
      </c>
    </row>
    <row r="8194" spans="1:4" x14ac:dyDescent="0.25">
      <c r="A8194" s="947">
        <v>97948</v>
      </c>
      <c r="B8194" s="945" t="s">
        <v>25276</v>
      </c>
      <c r="C8194" s="947" t="s">
        <v>5</v>
      </c>
      <c r="D8194" s="948">
        <v>3892.54</v>
      </c>
    </row>
    <row r="8195" spans="1:4" x14ac:dyDescent="0.25">
      <c r="A8195" s="947">
        <v>97934</v>
      </c>
      <c r="B8195" s="945" t="s">
        <v>28353</v>
      </c>
      <c r="C8195" s="947" t="s">
        <v>5</v>
      </c>
      <c r="D8195" s="948">
        <v>2813.72</v>
      </c>
    </row>
    <row r="8196" spans="1:4" x14ac:dyDescent="0.25">
      <c r="A8196" s="947">
        <v>97953</v>
      </c>
      <c r="B8196" s="945" t="s">
        <v>25281</v>
      </c>
      <c r="C8196" s="947" t="s">
        <v>5</v>
      </c>
      <c r="D8196" s="948">
        <v>1626</v>
      </c>
    </row>
    <row r="8197" spans="1:4" x14ac:dyDescent="0.25">
      <c r="A8197" s="947">
        <v>97947</v>
      </c>
      <c r="B8197" s="945" t="s">
        <v>25275</v>
      </c>
      <c r="C8197" s="947" t="s">
        <v>5</v>
      </c>
      <c r="D8197" s="948">
        <v>2101.9299999999998</v>
      </c>
    </row>
    <row r="8198" spans="1:4" x14ac:dyDescent="0.25">
      <c r="A8198" s="947">
        <v>97933</v>
      </c>
      <c r="B8198" s="945" t="s">
        <v>25272</v>
      </c>
      <c r="C8198" s="947" t="s">
        <v>5</v>
      </c>
      <c r="D8198" s="948">
        <v>1353.09</v>
      </c>
    </row>
    <row r="8199" spans="1:4" x14ac:dyDescent="0.25">
      <c r="A8199" s="947">
        <v>97961</v>
      </c>
      <c r="B8199" s="945" t="s">
        <v>25285</v>
      </c>
      <c r="C8199" s="947" t="s">
        <v>5</v>
      </c>
      <c r="D8199" s="948">
        <v>2794.83</v>
      </c>
    </row>
    <row r="8200" spans="1:4" x14ac:dyDescent="0.25">
      <c r="A8200" s="947">
        <v>97951</v>
      </c>
      <c r="B8200" s="945" t="s">
        <v>25279</v>
      </c>
      <c r="C8200" s="947" t="s">
        <v>5</v>
      </c>
      <c r="D8200" s="948">
        <v>3367.18</v>
      </c>
    </row>
    <row r="8201" spans="1:4" x14ac:dyDescent="0.25">
      <c r="A8201" s="947">
        <v>97973</v>
      </c>
      <c r="B8201" s="945" t="s">
        <v>25286</v>
      </c>
      <c r="C8201" s="947" t="s">
        <v>5</v>
      </c>
      <c r="D8201" s="948">
        <v>5237.22</v>
      </c>
    </row>
    <row r="8202" spans="1:4" x14ac:dyDescent="0.25">
      <c r="A8202" s="947">
        <v>97952</v>
      </c>
      <c r="B8202" s="945" t="s">
        <v>25280</v>
      </c>
      <c r="C8202" s="947" t="s">
        <v>5</v>
      </c>
      <c r="D8202" s="948">
        <v>5861.97</v>
      </c>
    </row>
    <row r="8203" spans="1:4" x14ac:dyDescent="0.25">
      <c r="A8203" s="947">
        <v>97957</v>
      </c>
      <c r="B8203" s="945" t="s">
        <v>25284</v>
      </c>
      <c r="C8203" s="947" t="s">
        <v>5</v>
      </c>
      <c r="D8203" s="948">
        <v>3014.24</v>
      </c>
    </row>
    <row r="8204" spans="1:4" x14ac:dyDescent="0.25">
      <c r="A8204" s="947">
        <v>97950</v>
      </c>
      <c r="B8204" s="945" t="s">
        <v>25278</v>
      </c>
      <c r="C8204" s="947" t="s">
        <v>5</v>
      </c>
      <c r="D8204" s="948">
        <v>3644.25</v>
      </c>
    </row>
    <row r="8205" spans="1:4" x14ac:dyDescent="0.25">
      <c r="A8205" s="947">
        <v>97936</v>
      </c>
      <c r="B8205" s="945" t="s">
        <v>25274</v>
      </c>
      <c r="C8205" s="947" t="s">
        <v>5</v>
      </c>
      <c r="D8205" s="948">
        <v>2323.29</v>
      </c>
    </row>
    <row r="8206" spans="1:4" x14ac:dyDescent="0.25">
      <c r="A8206" s="947">
        <v>97956</v>
      </c>
      <c r="B8206" s="945" t="s">
        <v>25283</v>
      </c>
      <c r="C8206" s="947" t="s">
        <v>5</v>
      </c>
      <c r="D8206" s="948">
        <v>1673.54</v>
      </c>
    </row>
    <row r="8207" spans="1:4" x14ac:dyDescent="0.25">
      <c r="A8207" s="947">
        <v>97949</v>
      </c>
      <c r="B8207" s="945" t="s">
        <v>25277</v>
      </c>
      <c r="C8207" s="947" t="s">
        <v>5</v>
      </c>
      <c r="D8207" s="948">
        <v>2064.1999999999998</v>
      </c>
    </row>
    <row r="8208" spans="1:4" x14ac:dyDescent="0.25">
      <c r="A8208" s="947">
        <v>97935</v>
      </c>
      <c r="B8208" s="945" t="s">
        <v>25273</v>
      </c>
      <c r="C8208" s="947" t="s">
        <v>5</v>
      </c>
      <c r="D8208" s="948">
        <v>1089.4100000000001</v>
      </c>
    </row>
    <row r="8209" spans="1:4" x14ac:dyDescent="0.25">
      <c r="A8209" s="947">
        <v>99319</v>
      </c>
      <c r="B8209" s="945" t="s">
        <v>25358</v>
      </c>
      <c r="C8209" s="947" t="s">
        <v>4</v>
      </c>
      <c r="D8209" s="948">
        <v>1058.57</v>
      </c>
    </row>
    <row r="8210" spans="1:4" x14ac:dyDescent="0.25">
      <c r="A8210" s="947">
        <v>99318</v>
      </c>
      <c r="B8210" s="945" t="s">
        <v>25357</v>
      </c>
      <c r="C8210" s="947" t="s">
        <v>4</v>
      </c>
      <c r="D8210" s="948">
        <v>359.46</v>
      </c>
    </row>
    <row r="8211" spans="1:4" x14ac:dyDescent="0.25">
      <c r="A8211" s="947">
        <v>98051</v>
      </c>
      <c r="B8211" s="945" t="s">
        <v>25323</v>
      </c>
      <c r="C8211" s="947" t="s">
        <v>4</v>
      </c>
      <c r="D8211" s="948">
        <v>1129.93</v>
      </c>
    </row>
    <row r="8212" spans="1:4" x14ac:dyDescent="0.25">
      <c r="A8212" s="947">
        <v>98050</v>
      </c>
      <c r="B8212" s="945" t="s">
        <v>25322</v>
      </c>
      <c r="C8212" s="947" t="s">
        <v>4</v>
      </c>
      <c r="D8212" s="948">
        <v>360.55</v>
      </c>
    </row>
    <row r="8213" spans="1:4" x14ac:dyDescent="0.25">
      <c r="A8213" s="947">
        <v>99272</v>
      </c>
      <c r="B8213" s="945" t="s">
        <v>52274</v>
      </c>
      <c r="C8213" s="947" t="s">
        <v>5</v>
      </c>
      <c r="D8213" s="948">
        <v>1258.0999999999999</v>
      </c>
    </row>
    <row r="8214" spans="1:4" x14ac:dyDescent="0.25">
      <c r="A8214" s="947">
        <v>99273</v>
      </c>
      <c r="B8214" s="945" t="s">
        <v>52275</v>
      </c>
      <c r="C8214" s="947" t="s">
        <v>5</v>
      </c>
      <c r="D8214" s="948">
        <v>1790.33</v>
      </c>
    </row>
    <row r="8215" spans="1:4" x14ac:dyDescent="0.25">
      <c r="A8215" s="947">
        <v>99268</v>
      </c>
      <c r="B8215" s="945" t="s">
        <v>52276</v>
      </c>
      <c r="C8215" s="947" t="s">
        <v>5</v>
      </c>
      <c r="D8215" s="948">
        <v>581.45000000000005</v>
      </c>
    </row>
    <row r="8216" spans="1:4" x14ac:dyDescent="0.25">
      <c r="A8216" s="947">
        <v>99270</v>
      </c>
      <c r="B8216" s="945" t="s">
        <v>52277</v>
      </c>
      <c r="C8216" s="947" t="s">
        <v>5</v>
      </c>
      <c r="D8216" s="948">
        <v>765.14</v>
      </c>
    </row>
    <row r="8217" spans="1:4" x14ac:dyDescent="0.25">
      <c r="A8217" s="947">
        <v>97976</v>
      </c>
      <c r="B8217" s="945" t="s">
        <v>52278</v>
      </c>
      <c r="C8217" s="947" t="s">
        <v>5</v>
      </c>
      <c r="D8217" s="948">
        <v>1309.26</v>
      </c>
    </row>
    <row r="8218" spans="1:4" x14ac:dyDescent="0.25">
      <c r="A8218" s="947">
        <v>97977</v>
      </c>
      <c r="B8218" s="945" t="s">
        <v>52279</v>
      </c>
      <c r="C8218" s="947" t="s">
        <v>5</v>
      </c>
      <c r="D8218" s="948">
        <v>1881.01</v>
      </c>
    </row>
    <row r="8219" spans="1:4" x14ac:dyDescent="0.25">
      <c r="A8219" s="947">
        <v>97974</v>
      </c>
      <c r="B8219" s="945" t="s">
        <v>52280</v>
      </c>
      <c r="C8219" s="947" t="s">
        <v>5</v>
      </c>
      <c r="D8219" s="948">
        <v>586.54</v>
      </c>
    </row>
    <row r="8220" spans="1:4" x14ac:dyDescent="0.25">
      <c r="A8220" s="947">
        <v>97975</v>
      </c>
      <c r="B8220" s="945" t="s">
        <v>52281</v>
      </c>
      <c r="C8220" s="947" t="s">
        <v>5</v>
      </c>
      <c r="D8220" s="948">
        <v>771.09</v>
      </c>
    </row>
    <row r="8221" spans="1:4" x14ac:dyDescent="0.25">
      <c r="A8221" s="947">
        <v>101798</v>
      </c>
      <c r="B8221" s="945" t="s">
        <v>25819</v>
      </c>
      <c r="C8221" s="947" t="s">
        <v>5</v>
      </c>
      <c r="D8221" s="948">
        <v>308.31</v>
      </c>
    </row>
    <row r="8222" spans="1:4" x14ac:dyDescent="0.25">
      <c r="A8222" s="947">
        <v>101799</v>
      </c>
      <c r="B8222" s="945" t="s">
        <v>25820</v>
      </c>
      <c r="C8222" s="947" t="s">
        <v>5</v>
      </c>
      <c r="D8222" s="948">
        <v>723.39</v>
      </c>
    </row>
    <row r="8223" spans="1:4" x14ac:dyDescent="0.25">
      <c r="A8223" s="947">
        <v>102487</v>
      </c>
      <c r="B8223" s="945" t="s">
        <v>25672</v>
      </c>
      <c r="C8223" s="947" t="s">
        <v>20</v>
      </c>
      <c r="D8223" s="948">
        <v>673.15</v>
      </c>
    </row>
    <row r="8224" spans="1:4" x14ac:dyDescent="0.25">
      <c r="A8224" s="947">
        <v>102486</v>
      </c>
      <c r="B8224" s="945" t="s">
        <v>25671</v>
      </c>
      <c r="C8224" s="947" t="s">
        <v>20</v>
      </c>
      <c r="D8224" s="948">
        <v>676.7</v>
      </c>
    </row>
    <row r="8225" spans="1:4" x14ac:dyDescent="0.25">
      <c r="A8225" s="947">
        <v>102474</v>
      </c>
      <c r="B8225" s="945" t="s">
        <v>25659</v>
      </c>
      <c r="C8225" s="947" t="s">
        <v>20</v>
      </c>
      <c r="D8225" s="948">
        <v>603.66999999999996</v>
      </c>
    </row>
    <row r="8226" spans="1:4" x14ac:dyDescent="0.25">
      <c r="A8226" s="947">
        <v>102480</v>
      </c>
      <c r="B8226" s="945" t="s">
        <v>25665</v>
      </c>
      <c r="C8226" s="947" t="s">
        <v>20</v>
      </c>
      <c r="D8226" s="948">
        <v>592.75</v>
      </c>
    </row>
    <row r="8227" spans="1:4" x14ac:dyDescent="0.25">
      <c r="A8227" s="947">
        <v>94975</v>
      </c>
      <c r="B8227" s="945" t="s">
        <v>25657</v>
      </c>
      <c r="C8227" s="947" t="s">
        <v>20</v>
      </c>
      <c r="D8227" s="948">
        <v>522.76</v>
      </c>
    </row>
    <row r="8228" spans="1:4" x14ac:dyDescent="0.25">
      <c r="A8228" s="947">
        <v>94963</v>
      </c>
      <c r="B8228" s="945" t="s">
        <v>25645</v>
      </c>
      <c r="C8228" s="947" t="s">
        <v>20</v>
      </c>
      <c r="D8228" s="948">
        <v>450.5</v>
      </c>
    </row>
    <row r="8229" spans="1:4" x14ac:dyDescent="0.25">
      <c r="A8229" s="947">
        <v>94969</v>
      </c>
      <c r="B8229" s="945" t="s">
        <v>25651</v>
      </c>
      <c r="C8229" s="947" t="s">
        <v>20</v>
      </c>
      <c r="D8229" s="948">
        <v>439.08</v>
      </c>
    </row>
    <row r="8230" spans="1:4" x14ac:dyDescent="0.25">
      <c r="A8230" s="947">
        <v>102475</v>
      </c>
      <c r="B8230" s="945" t="s">
        <v>25660</v>
      </c>
      <c r="C8230" s="947" t="s">
        <v>20</v>
      </c>
      <c r="D8230" s="948">
        <v>652.88</v>
      </c>
    </row>
    <row r="8231" spans="1:4" x14ac:dyDescent="0.25">
      <c r="A8231" s="947">
        <v>102481</v>
      </c>
      <c r="B8231" s="945" t="s">
        <v>25666</v>
      </c>
      <c r="C8231" s="947" t="s">
        <v>20</v>
      </c>
      <c r="D8231" s="948">
        <v>631.69000000000005</v>
      </c>
    </row>
    <row r="8232" spans="1:4" x14ac:dyDescent="0.25">
      <c r="A8232" s="947">
        <v>94964</v>
      </c>
      <c r="B8232" s="945" t="s">
        <v>25646</v>
      </c>
      <c r="C8232" s="947" t="s">
        <v>20</v>
      </c>
      <c r="D8232" s="948">
        <v>493.66</v>
      </c>
    </row>
    <row r="8233" spans="1:4" x14ac:dyDescent="0.25">
      <c r="A8233" s="947">
        <v>94970</v>
      </c>
      <c r="B8233" s="945" t="s">
        <v>25652</v>
      </c>
      <c r="C8233" s="947" t="s">
        <v>20</v>
      </c>
      <c r="D8233" s="948">
        <v>472.15</v>
      </c>
    </row>
    <row r="8234" spans="1:4" x14ac:dyDescent="0.25">
      <c r="A8234" s="947">
        <v>102476</v>
      </c>
      <c r="B8234" s="945" t="s">
        <v>25661</v>
      </c>
      <c r="C8234" s="947" t="s">
        <v>20</v>
      </c>
      <c r="D8234" s="948">
        <v>663.58</v>
      </c>
    </row>
    <row r="8235" spans="1:4" x14ac:dyDescent="0.25">
      <c r="A8235" s="947">
        <v>102482</v>
      </c>
      <c r="B8235" s="945" t="s">
        <v>25667</v>
      </c>
      <c r="C8235" s="947" t="s">
        <v>20</v>
      </c>
      <c r="D8235" s="948">
        <v>656.86</v>
      </c>
    </row>
    <row r="8236" spans="1:4" x14ac:dyDescent="0.25">
      <c r="A8236" s="947">
        <v>94965</v>
      </c>
      <c r="B8236" s="945" t="s">
        <v>25647</v>
      </c>
      <c r="C8236" s="947" t="s">
        <v>20</v>
      </c>
      <c r="D8236" s="948">
        <v>507.81</v>
      </c>
    </row>
    <row r="8237" spans="1:4" x14ac:dyDescent="0.25">
      <c r="A8237" s="947">
        <v>94971</v>
      </c>
      <c r="B8237" s="945" t="s">
        <v>25653</v>
      </c>
      <c r="C8237" s="947" t="s">
        <v>20</v>
      </c>
      <c r="D8237" s="948">
        <v>495.63</v>
      </c>
    </row>
    <row r="8238" spans="1:4" x14ac:dyDescent="0.25">
      <c r="A8238" s="947">
        <v>102477</v>
      </c>
      <c r="B8238" s="945" t="s">
        <v>25662</v>
      </c>
      <c r="C8238" s="947" t="s">
        <v>20</v>
      </c>
      <c r="D8238" s="948">
        <v>702.69</v>
      </c>
    </row>
    <row r="8239" spans="1:4" x14ac:dyDescent="0.25">
      <c r="A8239" s="947">
        <v>102483</v>
      </c>
      <c r="B8239" s="945" t="s">
        <v>25668</v>
      </c>
      <c r="C8239" s="947" t="s">
        <v>20</v>
      </c>
      <c r="D8239" s="948">
        <v>688.84</v>
      </c>
    </row>
    <row r="8240" spans="1:4" x14ac:dyDescent="0.25">
      <c r="A8240" s="947">
        <v>94966</v>
      </c>
      <c r="B8240" s="945" t="s">
        <v>25648</v>
      </c>
      <c r="C8240" s="947" t="s">
        <v>20</v>
      </c>
      <c r="D8240" s="948">
        <v>523.64</v>
      </c>
    </row>
    <row r="8241" spans="1:4" x14ac:dyDescent="0.25">
      <c r="A8241" s="947">
        <v>94972</v>
      </c>
      <c r="B8241" s="945" t="s">
        <v>25654</v>
      </c>
      <c r="C8241" s="947" t="s">
        <v>20</v>
      </c>
      <c r="D8241" s="948">
        <v>511.53</v>
      </c>
    </row>
    <row r="8242" spans="1:4" x14ac:dyDescent="0.25">
      <c r="A8242" s="947">
        <v>102478</v>
      </c>
      <c r="B8242" s="945" t="s">
        <v>25663</v>
      </c>
      <c r="C8242" s="947" t="s">
        <v>20</v>
      </c>
      <c r="D8242" s="948">
        <v>748.04</v>
      </c>
    </row>
    <row r="8243" spans="1:4" x14ac:dyDescent="0.25">
      <c r="A8243" s="947">
        <v>102484</v>
      </c>
      <c r="B8243" s="945" t="s">
        <v>25669</v>
      </c>
      <c r="C8243" s="947" t="s">
        <v>20</v>
      </c>
      <c r="D8243" s="948">
        <v>744.26</v>
      </c>
    </row>
    <row r="8244" spans="1:4" x14ac:dyDescent="0.25">
      <c r="A8244" s="947">
        <v>94967</v>
      </c>
      <c r="B8244" s="945" t="s">
        <v>25649</v>
      </c>
      <c r="C8244" s="947" t="s">
        <v>20</v>
      </c>
      <c r="D8244" s="948">
        <v>594.91999999999996</v>
      </c>
    </row>
    <row r="8245" spans="1:4" x14ac:dyDescent="0.25">
      <c r="A8245" s="947">
        <v>94973</v>
      </c>
      <c r="B8245" s="945" t="s">
        <v>25655</v>
      </c>
      <c r="C8245" s="947" t="s">
        <v>20</v>
      </c>
      <c r="D8245" s="948">
        <v>579.52</v>
      </c>
    </row>
    <row r="8246" spans="1:4" x14ac:dyDescent="0.25">
      <c r="A8246" s="947">
        <v>94974</v>
      </c>
      <c r="B8246" s="945" t="s">
        <v>25656</v>
      </c>
      <c r="C8246" s="947" t="s">
        <v>20</v>
      </c>
      <c r="D8246" s="948">
        <v>487.26</v>
      </c>
    </row>
    <row r="8247" spans="1:4" x14ac:dyDescent="0.25">
      <c r="A8247" s="947">
        <v>94962</v>
      </c>
      <c r="B8247" s="945" t="s">
        <v>25644</v>
      </c>
      <c r="C8247" s="947" t="s">
        <v>20</v>
      </c>
      <c r="D8247" s="948">
        <v>409.9</v>
      </c>
    </row>
    <row r="8248" spans="1:4" x14ac:dyDescent="0.25">
      <c r="A8248" s="947">
        <v>94968</v>
      </c>
      <c r="B8248" s="945" t="s">
        <v>25650</v>
      </c>
      <c r="C8248" s="947" t="s">
        <v>20</v>
      </c>
      <c r="D8248" s="948">
        <v>402.63</v>
      </c>
    </row>
    <row r="8249" spans="1:4" x14ac:dyDescent="0.25">
      <c r="A8249" s="947">
        <v>102485</v>
      </c>
      <c r="B8249" s="945" t="s">
        <v>25670</v>
      </c>
      <c r="C8249" s="947" t="s">
        <v>20</v>
      </c>
      <c r="D8249" s="948">
        <v>646.87</v>
      </c>
    </row>
    <row r="8250" spans="1:4" x14ac:dyDescent="0.25">
      <c r="A8250" s="947">
        <v>102473</v>
      </c>
      <c r="B8250" s="945" t="s">
        <v>25658</v>
      </c>
      <c r="C8250" s="947" t="s">
        <v>20</v>
      </c>
      <c r="D8250" s="948">
        <v>566.70000000000005</v>
      </c>
    </row>
    <row r="8251" spans="1:4" x14ac:dyDescent="0.25">
      <c r="A8251" s="947">
        <v>102479</v>
      </c>
      <c r="B8251" s="945" t="s">
        <v>25664</v>
      </c>
      <c r="C8251" s="947" t="s">
        <v>20</v>
      </c>
      <c r="D8251" s="948">
        <v>559.91</v>
      </c>
    </row>
    <row r="8252" spans="1:4" x14ac:dyDescent="0.25">
      <c r="A8252" s="947">
        <v>104835</v>
      </c>
      <c r="B8252" s="945" t="s">
        <v>51571</v>
      </c>
      <c r="C8252" s="947" t="s">
        <v>20</v>
      </c>
      <c r="D8252" s="948">
        <v>0</v>
      </c>
    </row>
    <row r="8253" spans="1:4" x14ac:dyDescent="0.25">
      <c r="A8253" s="947">
        <v>104833</v>
      </c>
      <c r="B8253" s="945" t="s">
        <v>51572</v>
      </c>
      <c r="C8253" s="947" t="s">
        <v>20</v>
      </c>
      <c r="D8253" s="948">
        <v>0</v>
      </c>
    </row>
    <row r="8254" spans="1:4" x14ac:dyDescent="0.25">
      <c r="A8254" s="947">
        <v>104834</v>
      </c>
      <c r="B8254" s="945" t="s">
        <v>51573</v>
      </c>
      <c r="C8254" s="947" t="s">
        <v>20</v>
      </c>
      <c r="D8254" s="948">
        <v>0</v>
      </c>
    </row>
    <row r="8255" spans="1:4" x14ac:dyDescent="0.25">
      <c r="A8255" s="947">
        <v>104836</v>
      </c>
      <c r="B8255" s="945" t="s">
        <v>51574</v>
      </c>
      <c r="C8255" s="947" t="s">
        <v>20</v>
      </c>
      <c r="D8255" s="948">
        <v>0</v>
      </c>
    </row>
    <row r="8256" spans="1:4" x14ac:dyDescent="0.25">
      <c r="A8256" s="947">
        <v>104837</v>
      </c>
      <c r="B8256" s="945" t="s">
        <v>51575</v>
      </c>
      <c r="C8256" s="947" t="s">
        <v>20</v>
      </c>
      <c r="D8256" s="948">
        <v>0</v>
      </c>
    </row>
    <row r="8257" spans="1:4" x14ac:dyDescent="0.25">
      <c r="A8257" s="947">
        <v>104838</v>
      </c>
      <c r="B8257" s="945" t="s">
        <v>51576</v>
      </c>
      <c r="C8257" s="947" t="s">
        <v>20</v>
      </c>
      <c r="D8257" s="948">
        <v>0</v>
      </c>
    </row>
    <row r="8258" spans="1:4" x14ac:dyDescent="0.25">
      <c r="A8258" s="947">
        <v>104839</v>
      </c>
      <c r="B8258" s="945" t="s">
        <v>51577</v>
      </c>
      <c r="C8258" s="947" t="s">
        <v>20</v>
      </c>
      <c r="D8258" s="948">
        <v>0</v>
      </c>
    </row>
    <row r="8259" spans="1:4" x14ac:dyDescent="0.25">
      <c r="A8259" s="947">
        <v>104840</v>
      </c>
      <c r="B8259" s="945" t="s">
        <v>51578</v>
      </c>
      <c r="C8259" s="947" t="s">
        <v>20</v>
      </c>
      <c r="D8259" s="948">
        <v>0</v>
      </c>
    </row>
    <row r="8260" spans="1:4" x14ac:dyDescent="0.25">
      <c r="A8260" s="947">
        <v>104830</v>
      </c>
      <c r="B8260" s="945" t="s">
        <v>51579</v>
      </c>
      <c r="C8260" s="947" t="s">
        <v>20</v>
      </c>
      <c r="D8260" s="948">
        <v>0</v>
      </c>
    </row>
    <row r="8261" spans="1:4" x14ac:dyDescent="0.25">
      <c r="A8261" s="947">
        <v>104829</v>
      </c>
      <c r="B8261" s="945" t="s">
        <v>51580</v>
      </c>
      <c r="C8261" s="947" t="s">
        <v>20</v>
      </c>
      <c r="D8261" s="948">
        <v>0</v>
      </c>
    </row>
    <row r="8262" spans="1:4" x14ac:dyDescent="0.25">
      <c r="A8262" s="947">
        <v>104832</v>
      </c>
      <c r="B8262" s="945" t="s">
        <v>51581</v>
      </c>
      <c r="C8262" s="947" t="s">
        <v>20</v>
      </c>
      <c r="D8262" s="948">
        <v>0</v>
      </c>
    </row>
    <row r="8263" spans="1:4" x14ac:dyDescent="0.25">
      <c r="A8263" s="947">
        <v>104831</v>
      </c>
      <c r="B8263" s="945" t="s">
        <v>51582</v>
      </c>
      <c r="C8263" s="947" t="s">
        <v>20</v>
      </c>
      <c r="D8263" s="948">
        <v>0</v>
      </c>
    </row>
    <row r="8264" spans="1:4" x14ac:dyDescent="0.25">
      <c r="A8264" s="947">
        <v>103773</v>
      </c>
      <c r="B8264" s="945" t="s">
        <v>51583</v>
      </c>
      <c r="C8264" s="947" t="s">
        <v>5</v>
      </c>
      <c r="D8264" s="948">
        <v>0</v>
      </c>
    </row>
    <row r="8265" spans="1:4" x14ac:dyDescent="0.25">
      <c r="A8265" s="947">
        <v>103772</v>
      </c>
      <c r="B8265" s="945" t="s">
        <v>51584</v>
      </c>
      <c r="C8265" s="947" t="s">
        <v>5</v>
      </c>
      <c r="D8265" s="948">
        <v>0</v>
      </c>
    </row>
    <row r="8266" spans="1:4" x14ac:dyDescent="0.25">
      <c r="A8266" s="947">
        <v>103768</v>
      </c>
      <c r="B8266" s="945" t="s">
        <v>51585</v>
      </c>
      <c r="C8266" s="947" t="s">
        <v>5</v>
      </c>
      <c r="D8266" s="948">
        <v>0</v>
      </c>
    </row>
    <row r="8267" spans="1:4" x14ac:dyDescent="0.25">
      <c r="A8267" s="947">
        <v>103767</v>
      </c>
      <c r="B8267" s="945" t="s">
        <v>51586</v>
      </c>
      <c r="C8267" s="947" t="s">
        <v>5</v>
      </c>
      <c r="D8267" s="948">
        <v>0</v>
      </c>
    </row>
    <row r="8268" spans="1:4" x14ac:dyDescent="0.25">
      <c r="A8268" s="947">
        <v>103766</v>
      </c>
      <c r="B8268" s="945" t="s">
        <v>51587</v>
      </c>
      <c r="C8268" s="947" t="s">
        <v>5</v>
      </c>
      <c r="D8268" s="948">
        <v>0</v>
      </c>
    </row>
    <row r="8269" spans="1:4" x14ac:dyDescent="0.25">
      <c r="A8269" s="947">
        <v>103765</v>
      </c>
      <c r="B8269" s="945" t="s">
        <v>51588</v>
      </c>
      <c r="C8269" s="947" t="s">
        <v>5</v>
      </c>
      <c r="D8269" s="948">
        <v>0</v>
      </c>
    </row>
    <row r="8270" spans="1:4" x14ac:dyDescent="0.25">
      <c r="A8270" s="947">
        <v>103771</v>
      </c>
      <c r="B8270" s="945" t="s">
        <v>51589</v>
      </c>
      <c r="C8270" s="947" t="s">
        <v>5</v>
      </c>
      <c r="D8270" s="948">
        <v>0</v>
      </c>
    </row>
    <row r="8271" spans="1:4" x14ac:dyDescent="0.25">
      <c r="A8271" s="947">
        <v>103769</v>
      </c>
      <c r="B8271" s="945" t="s">
        <v>30333</v>
      </c>
      <c r="C8271" s="947" t="s">
        <v>5</v>
      </c>
      <c r="D8271" s="948">
        <v>3503.27</v>
      </c>
    </row>
    <row r="8272" spans="1:4" x14ac:dyDescent="0.25">
      <c r="A8272" s="947">
        <v>103770</v>
      </c>
      <c r="B8272" s="945" t="s">
        <v>51590</v>
      </c>
      <c r="C8272" s="947" t="s">
        <v>5</v>
      </c>
      <c r="D8272" s="948">
        <v>0</v>
      </c>
    </row>
    <row r="8273" spans="1:4" x14ac:dyDescent="0.25">
      <c r="A8273" s="947">
        <v>103764</v>
      </c>
      <c r="B8273" s="945" t="s">
        <v>51591</v>
      </c>
      <c r="C8273" s="947" t="s">
        <v>5</v>
      </c>
      <c r="D8273" s="948">
        <v>0</v>
      </c>
    </row>
    <row r="8274" spans="1:4" x14ac:dyDescent="0.25">
      <c r="A8274" s="947">
        <v>103780</v>
      </c>
      <c r="B8274" s="945" t="s">
        <v>51592</v>
      </c>
      <c r="C8274" s="947" t="s">
        <v>3</v>
      </c>
      <c r="D8274" s="948">
        <v>0</v>
      </c>
    </row>
    <row r="8275" spans="1:4" x14ac:dyDescent="0.25">
      <c r="A8275" s="947">
        <v>103781</v>
      </c>
      <c r="B8275" s="945" t="s">
        <v>51593</v>
      </c>
      <c r="C8275" s="947" t="s">
        <v>3</v>
      </c>
      <c r="D8275" s="948">
        <v>0</v>
      </c>
    </row>
    <row r="8276" spans="1:4" x14ac:dyDescent="0.25">
      <c r="A8276" s="947">
        <v>103779</v>
      </c>
      <c r="B8276" s="945" t="s">
        <v>51594</v>
      </c>
      <c r="C8276" s="947" t="s">
        <v>3</v>
      </c>
      <c r="D8276" s="948">
        <v>0</v>
      </c>
    </row>
    <row r="8277" spans="1:4" x14ac:dyDescent="0.25">
      <c r="A8277" s="947">
        <v>103778</v>
      </c>
      <c r="B8277" s="945" t="s">
        <v>51595</v>
      </c>
      <c r="C8277" s="947" t="s">
        <v>3</v>
      </c>
      <c r="D8277" s="948">
        <v>0</v>
      </c>
    </row>
    <row r="8278" spans="1:4" x14ac:dyDescent="0.25">
      <c r="A8278" s="947">
        <v>103924</v>
      </c>
      <c r="B8278" s="945" t="s">
        <v>51596</v>
      </c>
      <c r="C8278" s="947" t="s">
        <v>3</v>
      </c>
      <c r="D8278" s="948">
        <v>0</v>
      </c>
    </row>
    <row r="8279" spans="1:4" x14ac:dyDescent="0.25">
      <c r="A8279" s="947">
        <v>103776</v>
      </c>
      <c r="B8279" s="945" t="s">
        <v>51597</v>
      </c>
      <c r="C8279" s="947" t="s">
        <v>3</v>
      </c>
      <c r="D8279" s="948">
        <v>0</v>
      </c>
    </row>
    <row r="8280" spans="1:4" x14ac:dyDescent="0.25">
      <c r="A8280" s="947">
        <v>103774</v>
      </c>
      <c r="B8280" s="945" t="s">
        <v>51598</v>
      </c>
      <c r="C8280" s="947" t="s">
        <v>3</v>
      </c>
      <c r="D8280" s="948">
        <v>0</v>
      </c>
    </row>
    <row r="8281" spans="1:4" x14ac:dyDescent="0.25">
      <c r="A8281" s="947">
        <v>103775</v>
      </c>
      <c r="B8281" s="945" t="s">
        <v>51599</v>
      </c>
      <c r="C8281" s="947" t="s">
        <v>3</v>
      </c>
      <c r="D8281" s="948">
        <v>0</v>
      </c>
    </row>
    <row r="8282" spans="1:4" x14ac:dyDescent="0.25">
      <c r="A8282" s="947">
        <v>97097</v>
      </c>
      <c r="B8282" s="945" t="s">
        <v>28411</v>
      </c>
      <c r="C8282" s="947" t="s">
        <v>3</v>
      </c>
      <c r="D8282" s="948">
        <v>44.36</v>
      </c>
    </row>
    <row r="8283" spans="1:4" x14ac:dyDescent="0.25">
      <c r="A8283" s="947">
        <v>97089</v>
      </c>
      <c r="B8283" s="945" t="s">
        <v>28405</v>
      </c>
      <c r="C8283" s="947" t="s">
        <v>113</v>
      </c>
      <c r="D8283" s="948">
        <v>13.42</v>
      </c>
    </row>
    <row r="8284" spans="1:4" x14ac:dyDescent="0.25">
      <c r="A8284" s="947">
        <v>97090</v>
      </c>
      <c r="B8284" s="945" t="s">
        <v>28406</v>
      </c>
      <c r="C8284" s="947" t="s">
        <v>113</v>
      </c>
      <c r="D8284" s="948">
        <v>13.06</v>
      </c>
    </row>
    <row r="8285" spans="1:4" x14ac:dyDescent="0.25">
      <c r="A8285" s="947">
        <v>97091</v>
      </c>
      <c r="B8285" s="945" t="s">
        <v>28407</v>
      </c>
      <c r="C8285" s="947" t="s">
        <v>113</v>
      </c>
      <c r="D8285" s="948">
        <v>12.61</v>
      </c>
    </row>
    <row r="8286" spans="1:4" x14ac:dyDescent="0.25">
      <c r="A8286" s="947">
        <v>97092</v>
      </c>
      <c r="B8286" s="945" t="s">
        <v>28408</v>
      </c>
      <c r="C8286" s="947" t="s">
        <v>113</v>
      </c>
      <c r="D8286" s="948">
        <v>12.12</v>
      </c>
    </row>
    <row r="8287" spans="1:4" x14ac:dyDescent="0.25">
      <c r="A8287" s="947">
        <v>103053</v>
      </c>
      <c r="B8287" s="945" t="s">
        <v>51600</v>
      </c>
      <c r="C8287" s="947" t="s">
        <v>113</v>
      </c>
      <c r="D8287" s="948">
        <v>0</v>
      </c>
    </row>
    <row r="8288" spans="1:4" x14ac:dyDescent="0.25">
      <c r="A8288" s="947">
        <v>97093</v>
      </c>
      <c r="B8288" s="945" t="s">
        <v>28409</v>
      </c>
      <c r="C8288" s="947" t="s">
        <v>113</v>
      </c>
      <c r="D8288" s="948">
        <v>11.28</v>
      </c>
    </row>
    <row r="8289" spans="1:4" x14ac:dyDescent="0.25">
      <c r="A8289" s="947">
        <v>103054</v>
      </c>
      <c r="B8289" s="945" t="s">
        <v>51601</v>
      </c>
      <c r="C8289" s="947" t="s">
        <v>113</v>
      </c>
      <c r="D8289" s="948">
        <v>0</v>
      </c>
    </row>
    <row r="8290" spans="1:4" x14ac:dyDescent="0.25">
      <c r="A8290" s="947">
        <v>97088</v>
      </c>
      <c r="B8290" s="945" t="s">
        <v>28404</v>
      </c>
      <c r="C8290" s="947" t="s">
        <v>113</v>
      </c>
      <c r="D8290" s="948">
        <v>14.74</v>
      </c>
    </row>
    <row r="8291" spans="1:4" x14ac:dyDescent="0.25">
      <c r="A8291" s="947">
        <v>97087</v>
      </c>
      <c r="B8291" s="945" t="s">
        <v>28403</v>
      </c>
      <c r="C8291" s="947" t="s">
        <v>3</v>
      </c>
      <c r="D8291" s="948">
        <v>2.38</v>
      </c>
    </row>
    <row r="8292" spans="1:4" x14ac:dyDescent="0.25">
      <c r="A8292" s="947">
        <v>97083</v>
      </c>
      <c r="B8292" s="945" t="s">
        <v>28400</v>
      </c>
      <c r="C8292" s="947" t="s">
        <v>3</v>
      </c>
      <c r="D8292" s="948">
        <v>4.67</v>
      </c>
    </row>
    <row r="8293" spans="1:4" x14ac:dyDescent="0.25">
      <c r="A8293" s="947">
        <v>97084</v>
      </c>
      <c r="B8293" s="945" t="s">
        <v>28401</v>
      </c>
      <c r="C8293" s="947" t="s">
        <v>3</v>
      </c>
      <c r="D8293" s="948">
        <v>0.98</v>
      </c>
    </row>
    <row r="8294" spans="1:4" x14ac:dyDescent="0.25">
      <c r="A8294" s="947">
        <v>97096</v>
      </c>
      <c r="B8294" s="945" t="s">
        <v>28410</v>
      </c>
      <c r="C8294" s="947" t="s">
        <v>20</v>
      </c>
      <c r="D8294" s="948">
        <v>625.13</v>
      </c>
    </row>
    <row r="8295" spans="1:4" x14ac:dyDescent="0.25">
      <c r="A8295" s="947">
        <v>97082</v>
      </c>
      <c r="B8295" s="945" t="s">
        <v>28399</v>
      </c>
      <c r="C8295" s="947" t="s">
        <v>20</v>
      </c>
      <c r="D8295" s="948">
        <v>88.94</v>
      </c>
    </row>
    <row r="8296" spans="1:4" x14ac:dyDescent="0.25">
      <c r="A8296" s="947">
        <v>103076</v>
      </c>
      <c r="B8296" s="945" t="s">
        <v>28422</v>
      </c>
      <c r="C8296" s="947" t="s">
        <v>3</v>
      </c>
      <c r="D8296" s="948">
        <v>152.96</v>
      </c>
    </row>
    <row r="8297" spans="1:4" x14ac:dyDescent="0.25">
      <c r="A8297" s="947">
        <v>103067</v>
      </c>
      <c r="B8297" s="945" t="s">
        <v>51602</v>
      </c>
      <c r="C8297" s="947" t="s">
        <v>3</v>
      </c>
      <c r="D8297" s="948">
        <v>0</v>
      </c>
    </row>
    <row r="8298" spans="1:4" x14ac:dyDescent="0.25">
      <c r="A8298" s="947">
        <v>103077</v>
      </c>
      <c r="B8298" s="945" t="s">
        <v>28423</v>
      </c>
      <c r="C8298" s="947" t="s">
        <v>3</v>
      </c>
      <c r="D8298" s="948">
        <v>196.85</v>
      </c>
    </row>
    <row r="8299" spans="1:4" x14ac:dyDescent="0.25">
      <c r="A8299" s="947">
        <v>103068</v>
      </c>
      <c r="B8299" s="945" t="s">
        <v>51603</v>
      </c>
      <c r="C8299" s="947" t="s">
        <v>3</v>
      </c>
      <c r="D8299" s="948">
        <v>0</v>
      </c>
    </row>
    <row r="8300" spans="1:4" x14ac:dyDescent="0.25">
      <c r="A8300" s="947">
        <v>103078</v>
      </c>
      <c r="B8300" s="945" t="s">
        <v>28424</v>
      </c>
      <c r="C8300" s="947" t="s">
        <v>3</v>
      </c>
      <c r="D8300" s="948">
        <v>237.7</v>
      </c>
    </row>
    <row r="8301" spans="1:4" x14ac:dyDescent="0.25">
      <c r="A8301" s="947">
        <v>103069</v>
      </c>
      <c r="B8301" s="945" t="s">
        <v>51604</v>
      </c>
      <c r="C8301" s="947" t="s">
        <v>3</v>
      </c>
      <c r="D8301" s="948">
        <v>0</v>
      </c>
    </row>
    <row r="8302" spans="1:4" x14ac:dyDescent="0.25">
      <c r="A8302" s="947">
        <v>103079</v>
      </c>
      <c r="B8302" s="945" t="s">
        <v>28425</v>
      </c>
      <c r="C8302" s="947" t="s">
        <v>3</v>
      </c>
      <c r="D8302" s="948">
        <v>284.27999999999997</v>
      </c>
    </row>
    <row r="8303" spans="1:4" x14ac:dyDescent="0.25">
      <c r="A8303" s="947">
        <v>103070</v>
      </c>
      <c r="B8303" s="945" t="s">
        <v>51605</v>
      </c>
      <c r="C8303" s="947" t="s">
        <v>3</v>
      </c>
      <c r="D8303" s="948">
        <v>0</v>
      </c>
    </row>
    <row r="8304" spans="1:4" x14ac:dyDescent="0.25">
      <c r="A8304" s="947">
        <v>103080</v>
      </c>
      <c r="B8304" s="945" t="s">
        <v>28426</v>
      </c>
      <c r="C8304" s="947" t="s">
        <v>3</v>
      </c>
      <c r="D8304" s="948">
        <v>344.71</v>
      </c>
    </row>
    <row r="8305" spans="1:4" x14ac:dyDescent="0.25">
      <c r="A8305" s="947">
        <v>103071</v>
      </c>
      <c r="B8305" s="945" t="s">
        <v>51606</v>
      </c>
      <c r="C8305" s="947" t="s">
        <v>3</v>
      </c>
      <c r="D8305" s="948">
        <v>0</v>
      </c>
    </row>
    <row r="8306" spans="1:4" x14ac:dyDescent="0.25">
      <c r="A8306" s="947">
        <v>103075</v>
      </c>
      <c r="B8306" s="945" t="s">
        <v>28421</v>
      </c>
      <c r="C8306" s="947" t="s">
        <v>3</v>
      </c>
      <c r="D8306" s="948">
        <v>221.44</v>
      </c>
    </row>
    <row r="8307" spans="1:4" x14ac:dyDescent="0.25">
      <c r="A8307" s="947">
        <v>103062</v>
      </c>
      <c r="B8307" s="945" t="s">
        <v>51607</v>
      </c>
      <c r="C8307" s="947" t="s">
        <v>3</v>
      </c>
      <c r="D8307" s="948">
        <v>0</v>
      </c>
    </row>
    <row r="8308" spans="1:4" x14ac:dyDescent="0.25">
      <c r="A8308" s="947">
        <v>103065</v>
      </c>
      <c r="B8308" s="945" t="s">
        <v>51608</v>
      </c>
      <c r="C8308" s="947" t="s">
        <v>3</v>
      </c>
      <c r="D8308" s="948">
        <v>0</v>
      </c>
    </row>
    <row r="8309" spans="1:4" x14ac:dyDescent="0.25">
      <c r="A8309" s="947">
        <v>103063</v>
      </c>
      <c r="B8309" s="945" t="s">
        <v>51609</v>
      </c>
      <c r="C8309" s="947" t="s">
        <v>3</v>
      </c>
      <c r="D8309" s="948">
        <v>0</v>
      </c>
    </row>
    <row r="8310" spans="1:4" x14ac:dyDescent="0.25">
      <c r="A8310" s="947">
        <v>103066</v>
      </c>
      <c r="B8310" s="945" t="s">
        <v>51610</v>
      </c>
      <c r="C8310" s="947" t="s">
        <v>3</v>
      </c>
      <c r="D8310" s="948">
        <v>0</v>
      </c>
    </row>
    <row r="8311" spans="1:4" x14ac:dyDescent="0.25">
      <c r="A8311" s="947">
        <v>103064</v>
      </c>
      <c r="B8311" s="945" t="s">
        <v>51611</v>
      </c>
      <c r="C8311" s="947" t="s">
        <v>3</v>
      </c>
      <c r="D8311" s="948">
        <v>0</v>
      </c>
    </row>
    <row r="8312" spans="1:4" x14ac:dyDescent="0.25">
      <c r="A8312" s="947">
        <v>103074</v>
      </c>
      <c r="B8312" s="945" t="s">
        <v>28420</v>
      </c>
      <c r="C8312" s="947" t="s">
        <v>3</v>
      </c>
      <c r="D8312" s="948">
        <v>177.08</v>
      </c>
    </row>
    <row r="8313" spans="1:4" x14ac:dyDescent="0.25">
      <c r="A8313" s="947">
        <v>103057</v>
      </c>
      <c r="B8313" s="945" t="s">
        <v>51612</v>
      </c>
      <c r="C8313" s="947" t="s">
        <v>3</v>
      </c>
      <c r="D8313" s="948">
        <v>0</v>
      </c>
    </row>
    <row r="8314" spans="1:4" x14ac:dyDescent="0.25">
      <c r="A8314" s="947">
        <v>103060</v>
      </c>
      <c r="B8314" s="945" t="s">
        <v>51613</v>
      </c>
      <c r="C8314" s="947" t="s">
        <v>3</v>
      </c>
      <c r="D8314" s="948">
        <v>0</v>
      </c>
    </row>
    <row r="8315" spans="1:4" x14ac:dyDescent="0.25">
      <c r="A8315" s="947">
        <v>103058</v>
      </c>
      <c r="B8315" s="945" t="s">
        <v>51614</v>
      </c>
      <c r="C8315" s="947" t="s">
        <v>3</v>
      </c>
      <c r="D8315" s="948">
        <v>0</v>
      </c>
    </row>
    <row r="8316" spans="1:4" x14ac:dyDescent="0.25">
      <c r="A8316" s="947">
        <v>103061</v>
      </c>
      <c r="B8316" s="945" t="s">
        <v>51615</v>
      </c>
      <c r="C8316" s="947" t="s">
        <v>3</v>
      </c>
      <c r="D8316" s="948">
        <v>0</v>
      </c>
    </row>
    <row r="8317" spans="1:4" x14ac:dyDescent="0.25">
      <c r="A8317" s="947">
        <v>103059</v>
      </c>
      <c r="B8317" s="945" t="s">
        <v>51616</v>
      </c>
      <c r="C8317" s="947" t="s">
        <v>3</v>
      </c>
      <c r="D8317" s="948">
        <v>0</v>
      </c>
    </row>
    <row r="8318" spans="1:4" x14ac:dyDescent="0.25">
      <c r="A8318" s="947">
        <v>97101</v>
      </c>
      <c r="B8318" s="945" t="s">
        <v>28412</v>
      </c>
      <c r="C8318" s="947" t="s">
        <v>3</v>
      </c>
      <c r="D8318" s="948">
        <v>178.52</v>
      </c>
    </row>
    <row r="8319" spans="1:4" x14ac:dyDescent="0.25">
      <c r="A8319" s="947">
        <v>97098</v>
      </c>
      <c r="B8319" s="945" t="s">
        <v>51617</v>
      </c>
      <c r="C8319" s="947" t="s">
        <v>3</v>
      </c>
      <c r="D8319" s="948">
        <v>0</v>
      </c>
    </row>
    <row r="8320" spans="1:4" x14ac:dyDescent="0.25">
      <c r="A8320" s="947">
        <v>97102</v>
      </c>
      <c r="B8320" s="945" t="s">
        <v>28413</v>
      </c>
      <c r="C8320" s="947" t="s">
        <v>3</v>
      </c>
      <c r="D8320" s="948">
        <v>222.41</v>
      </c>
    </row>
    <row r="8321" spans="1:4" x14ac:dyDescent="0.25">
      <c r="A8321" s="947">
        <v>97099</v>
      </c>
      <c r="B8321" s="945" t="s">
        <v>51618</v>
      </c>
      <c r="C8321" s="947" t="s">
        <v>3</v>
      </c>
      <c r="D8321" s="948">
        <v>0</v>
      </c>
    </row>
    <row r="8322" spans="1:4" x14ac:dyDescent="0.25">
      <c r="A8322" s="947">
        <v>97103</v>
      </c>
      <c r="B8322" s="945" t="s">
        <v>28414</v>
      </c>
      <c r="C8322" s="947" t="s">
        <v>3</v>
      </c>
      <c r="D8322" s="948">
        <v>263.26</v>
      </c>
    </row>
    <row r="8323" spans="1:4" x14ac:dyDescent="0.25">
      <c r="A8323" s="947">
        <v>97100</v>
      </c>
      <c r="B8323" s="945" t="s">
        <v>51619</v>
      </c>
      <c r="C8323" s="947" t="s">
        <v>3</v>
      </c>
      <c r="D8323" s="948">
        <v>0</v>
      </c>
    </row>
    <row r="8324" spans="1:4" x14ac:dyDescent="0.25">
      <c r="A8324" s="947">
        <v>103072</v>
      </c>
      <c r="B8324" s="945" t="s">
        <v>28418</v>
      </c>
      <c r="C8324" s="947" t="s">
        <v>3</v>
      </c>
      <c r="D8324" s="948">
        <v>309.83999999999997</v>
      </c>
    </row>
    <row r="8325" spans="1:4" x14ac:dyDescent="0.25">
      <c r="A8325" s="947">
        <v>103055</v>
      </c>
      <c r="B8325" s="945" t="s">
        <v>51620</v>
      </c>
      <c r="C8325" s="947" t="s">
        <v>3</v>
      </c>
      <c r="D8325" s="948">
        <v>0</v>
      </c>
    </row>
    <row r="8326" spans="1:4" x14ac:dyDescent="0.25">
      <c r="A8326" s="947">
        <v>103073</v>
      </c>
      <c r="B8326" s="945" t="s">
        <v>28419</v>
      </c>
      <c r="C8326" s="947" t="s">
        <v>3</v>
      </c>
      <c r="D8326" s="948">
        <v>370.27</v>
      </c>
    </row>
    <row r="8327" spans="1:4" x14ac:dyDescent="0.25">
      <c r="A8327" s="947">
        <v>103056</v>
      </c>
      <c r="B8327" s="945" t="s">
        <v>51621</v>
      </c>
      <c r="C8327" s="947" t="s">
        <v>3</v>
      </c>
      <c r="D8327" s="948">
        <v>0</v>
      </c>
    </row>
    <row r="8328" spans="1:4" x14ac:dyDescent="0.25">
      <c r="A8328" s="947">
        <v>97086</v>
      </c>
      <c r="B8328" s="945" t="s">
        <v>28402</v>
      </c>
      <c r="C8328" s="947" t="s">
        <v>3</v>
      </c>
      <c r="D8328" s="948">
        <v>174.77</v>
      </c>
    </row>
    <row r="8329" spans="1:4" x14ac:dyDescent="0.25">
      <c r="A8329" s="947">
        <v>97085</v>
      </c>
      <c r="B8329" s="945" t="s">
        <v>51622</v>
      </c>
      <c r="C8329" s="947" t="s">
        <v>3</v>
      </c>
      <c r="D8329" s="948">
        <v>0</v>
      </c>
    </row>
    <row r="8330" spans="1:4" x14ac:dyDescent="0.25">
      <c r="A8330" s="947">
        <v>104766</v>
      </c>
      <c r="B8330" s="945" t="s">
        <v>28936</v>
      </c>
      <c r="C8330" s="947" t="s">
        <v>4</v>
      </c>
      <c r="D8330" s="948">
        <v>20.18</v>
      </c>
    </row>
    <row r="8331" spans="1:4" x14ac:dyDescent="0.25">
      <c r="A8331" s="947">
        <v>90467</v>
      </c>
      <c r="B8331" s="945" t="s">
        <v>29771</v>
      </c>
      <c r="C8331" s="947" t="s">
        <v>4</v>
      </c>
      <c r="D8331" s="948">
        <v>29.64</v>
      </c>
    </row>
    <row r="8332" spans="1:4" x14ac:dyDescent="0.25">
      <c r="A8332" s="947">
        <v>90466</v>
      </c>
      <c r="B8332" s="945" t="s">
        <v>29770</v>
      </c>
      <c r="C8332" s="947" t="s">
        <v>4</v>
      </c>
      <c r="D8332" s="948">
        <v>19.75</v>
      </c>
    </row>
    <row r="8333" spans="1:4" x14ac:dyDescent="0.25">
      <c r="A8333" s="947">
        <v>90469</v>
      </c>
      <c r="B8333" s="945" t="s">
        <v>29773</v>
      </c>
      <c r="C8333" s="947" t="s">
        <v>4</v>
      </c>
      <c r="D8333" s="948">
        <v>13.96</v>
      </c>
    </row>
    <row r="8334" spans="1:4" x14ac:dyDescent="0.25">
      <c r="A8334" s="947">
        <v>90470</v>
      </c>
      <c r="B8334" s="945" t="s">
        <v>29774</v>
      </c>
      <c r="C8334" s="947" t="s">
        <v>4</v>
      </c>
      <c r="D8334" s="948">
        <v>18.37</v>
      </c>
    </row>
    <row r="8335" spans="1:4" x14ac:dyDescent="0.25">
      <c r="A8335" s="947">
        <v>90468</v>
      </c>
      <c r="B8335" s="945" t="s">
        <v>29772</v>
      </c>
      <c r="C8335" s="947" t="s">
        <v>4</v>
      </c>
      <c r="D8335" s="948">
        <v>9.2200000000000006</v>
      </c>
    </row>
    <row r="8336" spans="1:4" x14ac:dyDescent="0.25">
      <c r="A8336" s="947">
        <v>91188</v>
      </c>
      <c r="B8336" s="945" t="s">
        <v>52793</v>
      </c>
      <c r="C8336" s="947" t="s">
        <v>5</v>
      </c>
      <c r="D8336" s="948">
        <v>16.54</v>
      </c>
    </row>
    <row r="8337" spans="1:4" x14ac:dyDescent="0.25">
      <c r="A8337" s="947">
        <v>91189</v>
      </c>
      <c r="B8337" s="945" t="s">
        <v>52794</v>
      </c>
      <c r="C8337" s="947" t="s">
        <v>5</v>
      </c>
      <c r="D8337" s="948">
        <v>86.21</v>
      </c>
    </row>
    <row r="8338" spans="1:4" x14ac:dyDescent="0.25">
      <c r="A8338" s="947">
        <v>91192</v>
      </c>
      <c r="B8338" s="945" t="s">
        <v>29782</v>
      </c>
      <c r="C8338" s="947" t="s">
        <v>5</v>
      </c>
      <c r="D8338" s="948">
        <v>25.25</v>
      </c>
    </row>
    <row r="8339" spans="1:4" x14ac:dyDescent="0.25">
      <c r="A8339" s="947">
        <v>91190</v>
      </c>
      <c r="B8339" s="945" t="s">
        <v>29780</v>
      </c>
      <c r="C8339" s="947" t="s">
        <v>5</v>
      </c>
      <c r="D8339" s="948">
        <v>13.06</v>
      </c>
    </row>
    <row r="8340" spans="1:4" x14ac:dyDescent="0.25">
      <c r="A8340" s="947">
        <v>91191</v>
      </c>
      <c r="B8340" s="945" t="s">
        <v>29781</v>
      </c>
      <c r="C8340" s="947" t="s">
        <v>5</v>
      </c>
      <c r="D8340" s="948">
        <v>17.420000000000002</v>
      </c>
    </row>
    <row r="8341" spans="1:4" x14ac:dyDescent="0.25">
      <c r="A8341" s="947">
        <v>95541</v>
      </c>
      <c r="B8341" s="945" t="s">
        <v>52795</v>
      </c>
      <c r="C8341" s="947" t="s">
        <v>5</v>
      </c>
      <c r="D8341" s="948">
        <v>28.83</v>
      </c>
    </row>
    <row r="8342" spans="1:4" x14ac:dyDescent="0.25">
      <c r="A8342" s="947">
        <v>96564</v>
      </c>
      <c r="B8342" s="945" t="s">
        <v>52796</v>
      </c>
      <c r="C8342" s="947" t="s">
        <v>4</v>
      </c>
      <c r="D8342" s="948">
        <v>0</v>
      </c>
    </row>
    <row r="8343" spans="1:4" x14ac:dyDescent="0.25">
      <c r="A8343" s="947">
        <v>104785</v>
      </c>
      <c r="B8343" s="945" t="s">
        <v>28944</v>
      </c>
      <c r="C8343" s="947" t="s">
        <v>4</v>
      </c>
      <c r="D8343" s="948">
        <v>15.66</v>
      </c>
    </row>
    <row r="8344" spans="1:4" x14ac:dyDescent="0.25">
      <c r="A8344" s="947">
        <v>91181</v>
      </c>
      <c r="B8344" s="945" t="s">
        <v>52797</v>
      </c>
      <c r="C8344" s="947" t="s">
        <v>4</v>
      </c>
      <c r="D8344" s="948">
        <v>30.94</v>
      </c>
    </row>
    <row r="8345" spans="1:4" x14ac:dyDescent="0.25">
      <c r="A8345" s="947">
        <v>91166</v>
      </c>
      <c r="B8345" s="945" t="s">
        <v>29775</v>
      </c>
      <c r="C8345" s="947" t="s">
        <v>4</v>
      </c>
      <c r="D8345" s="948">
        <v>4.8</v>
      </c>
    </row>
    <row r="8346" spans="1:4" x14ac:dyDescent="0.25">
      <c r="A8346" s="947">
        <v>91167</v>
      </c>
      <c r="B8346" s="945" t="s">
        <v>40863</v>
      </c>
      <c r="C8346" s="947" t="s">
        <v>4</v>
      </c>
      <c r="D8346" s="948">
        <v>13.49</v>
      </c>
    </row>
    <row r="8347" spans="1:4" x14ac:dyDescent="0.25">
      <c r="A8347" s="947">
        <v>91176</v>
      </c>
      <c r="B8347" s="945" t="s">
        <v>52798</v>
      </c>
      <c r="C8347" s="947" t="s">
        <v>4</v>
      </c>
      <c r="D8347" s="948">
        <v>22.03</v>
      </c>
    </row>
    <row r="8348" spans="1:4" x14ac:dyDescent="0.25">
      <c r="A8348" s="947">
        <v>91182</v>
      </c>
      <c r="B8348" s="945" t="s">
        <v>29776</v>
      </c>
      <c r="C8348" s="947" t="s">
        <v>4</v>
      </c>
      <c r="D8348" s="948">
        <v>33.69</v>
      </c>
    </row>
    <row r="8349" spans="1:4" x14ac:dyDescent="0.25">
      <c r="A8349" s="947">
        <v>91186</v>
      </c>
      <c r="B8349" s="945" t="s">
        <v>29778</v>
      </c>
      <c r="C8349" s="947" t="s">
        <v>4</v>
      </c>
      <c r="D8349" s="948">
        <v>37.200000000000003</v>
      </c>
    </row>
    <row r="8350" spans="1:4" x14ac:dyDescent="0.25">
      <c r="A8350" s="947">
        <v>91171</v>
      </c>
      <c r="B8350" s="945" t="s">
        <v>40865</v>
      </c>
      <c r="C8350" s="947" t="s">
        <v>4</v>
      </c>
      <c r="D8350" s="948">
        <v>21.8</v>
      </c>
    </row>
    <row r="8351" spans="1:4" x14ac:dyDescent="0.25">
      <c r="A8351" s="947">
        <v>91187</v>
      </c>
      <c r="B8351" s="945" t="s">
        <v>29779</v>
      </c>
      <c r="C8351" s="947" t="s">
        <v>4</v>
      </c>
      <c r="D8351" s="948">
        <v>33.46</v>
      </c>
    </row>
    <row r="8352" spans="1:4" x14ac:dyDescent="0.25">
      <c r="A8352" s="947">
        <v>91172</v>
      </c>
      <c r="B8352" s="945" t="s">
        <v>40866</v>
      </c>
      <c r="C8352" s="947" t="s">
        <v>4</v>
      </c>
      <c r="D8352" s="948">
        <v>25.09</v>
      </c>
    </row>
    <row r="8353" spans="1:4" x14ac:dyDescent="0.25">
      <c r="A8353" s="947">
        <v>91185</v>
      </c>
      <c r="B8353" s="945" t="s">
        <v>29777</v>
      </c>
      <c r="C8353" s="947" t="s">
        <v>4</v>
      </c>
      <c r="D8353" s="948">
        <v>33.69</v>
      </c>
    </row>
    <row r="8354" spans="1:4" x14ac:dyDescent="0.25">
      <c r="A8354" s="947">
        <v>91170</v>
      </c>
      <c r="B8354" s="945" t="s">
        <v>40864</v>
      </c>
      <c r="C8354" s="947" t="s">
        <v>4</v>
      </c>
      <c r="D8354" s="948">
        <v>13.49</v>
      </c>
    </row>
    <row r="8355" spans="1:4" x14ac:dyDescent="0.25">
      <c r="A8355" s="947">
        <v>91180</v>
      </c>
      <c r="B8355" s="945" t="s">
        <v>52799</v>
      </c>
      <c r="C8355" s="947" t="s">
        <v>4</v>
      </c>
      <c r="D8355" s="948">
        <v>29.45</v>
      </c>
    </row>
    <row r="8356" spans="1:4" x14ac:dyDescent="0.25">
      <c r="A8356" s="947">
        <v>91179</v>
      </c>
      <c r="B8356" s="945" t="s">
        <v>52800</v>
      </c>
      <c r="C8356" s="947" t="s">
        <v>4</v>
      </c>
      <c r="D8356" s="948">
        <v>22.03</v>
      </c>
    </row>
    <row r="8357" spans="1:4" x14ac:dyDescent="0.25">
      <c r="A8357" s="947">
        <v>91174</v>
      </c>
      <c r="B8357" s="945" t="s">
        <v>40868</v>
      </c>
      <c r="C8357" s="947" t="s">
        <v>4</v>
      </c>
      <c r="D8357" s="948">
        <v>8.7100000000000009</v>
      </c>
    </row>
    <row r="8358" spans="1:4" x14ac:dyDescent="0.25">
      <c r="A8358" s="947">
        <v>91175</v>
      </c>
      <c r="B8358" s="945" t="s">
        <v>40869</v>
      </c>
      <c r="C8358" s="947" t="s">
        <v>4</v>
      </c>
      <c r="D8358" s="948">
        <v>13.54</v>
      </c>
    </row>
    <row r="8359" spans="1:4" x14ac:dyDescent="0.25">
      <c r="A8359" s="947">
        <v>91173</v>
      </c>
      <c r="B8359" s="945" t="s">
        <v>40867</v>
      </c>
      <c r="C8359" s="947" t="s">
        <v>4</v>
      </c>
      <c r="D8359" s="948">
        <v>5.03</v>
      </c>
    </row>
    <row r="8360" spans="1:4" x14ac:dyDescent="0.25">
      <c r="A8360" s="947">
        <v>104759</v>
      </c>
      <c r="B8360" s="945" t="s">
        <v>28929</v>
      </c>
      <c r="C8360" s="947" t="s">
        <v>5</v>
      </c>
      <c r="D8360" s="948">
        <v>55.06</v>
      </c>
    </row>
    <row r="8361" spans="1:4" x14ac:dyDescent="0.25">
      <c r="A8361" s="947">
        <v>104760</v>
      </c>
      <c r="B8361" s="945" t="s">
        <v>28930</v>
      </c>
      <c r="C8361" s="947" t="s">
        <v>5</v>
      </c>
      <c r="D8361" s="948">
        <v>80.42</v>
      </c>
    </row>
    <row r="8362" spans="1:4" x14ac:dyDescent="0.25">
      <c r="A8362" s="947">
        <v>104758</v>
      </c>
      <c r="B8362" s="945" t="s">
        <v>28928</v>
      </c>
      <c r="C8362" s="947" t="s">
        <v>5</v>
      </c>
      <c r="D8362" s="948">
        <v>20.66</v>
      </c>
    </row>
    <row r="8363" spans="1:4" x14ac:dyDescent="0.25">
      <c r="A8363" s="947">
        <v>90437</v>
      </c>
      <c r="B8363" s="945" t="s">
        <v>29747</v>
      </c>
      <c r="C8363" s="947" t="s">
        <v>5</v>
      </c>
      <c r="D8363" s="948">
        <v>53.6</v>
      </c>
    </row>
    <row r="8364" spans="1:4" x14ac:dyDescent="0.25">
      <c r="A8364" s="947">
        <v>90438</v>
      </c>
      <c r="B8364" s="945" t="s">
        <v>29748</v>
      </c>
      <c r="C8364" s="947" t="s">
        <v>5</v>
      </c>
      <c r="D8364" s="948">
        <v>78.28</v>
      </c>
    </row>
    <row r="8365" spans="1:4" x14ac:dyDescent="0.25">
      <c r="A8365" s="947">
        <v>90436</v>
      </c>
      <c r="B8365" s="945" t="s">
        <v>29746</v>
      </c>
      <c r="C8365" s="947" t="s">
        <v>5</v>
      </c>
      <c r="D8365" s="948">
        <v>20.11</v>
      </c>
    </row>
    <row r="8366" spans="1:4" x14ac:dyDescent="0.25">
      <c r="A8366" s="947">
        <v>104770</v>
      </c>
      <c r="B8366" s="945" t="s">
        <v>28938</v>
      </c>
      <c r="C8366" s="947" t="s">
        <v>5</v>
      </c>
      <c r="D8366" s="948">
        <v>2.33</v>
      </c>
    </row>
    <row r="8367" spans="1:4" x14ac:dyDescent="0.25">
      <c r="A8367" s="947">
        <v>104772</v>
      </c>
      <c r="B8367" s="945" t="s">
        <v>28939</v>
      </c>
      <c r="C8367" s="947" t="s">
        <v>5</v>
      </c>
      <c r="D8367" s="948">
        <v>3.41</v>
      </c>
    </row>
    <row r="8368" spans="1:4" x14ac:dyDescent="0.25">
      <c r="A8368" s="947">
        <v>104768</v>
      </c>
      <c r="B8368" s="945" t="s">
        <v>28937</v>
      </c>
      <c r="C8368" s="947" t="s">
        <v>5</v>
      </c>
      <c r="D8368" s="948">
        <v>0.87</v>
      </c>
    </row>
    <row r="8369" spans="1:4" x14ac:dyDescent="0.25">
      <c r="A8369" s="947">
        <v>104769</v>
      </c>
      <c r="B8369" s="945" t="s">
        <v>29796</v>
      </c>
      <c r="C8369" s="947" t="s">
        <v>5</v>
      </c>
      <c r="D8369" s="948">
        <v>2.27</v>
      </c>
    </row>
    <row r="8370" spans="1:4" x14ac:dyDescent="0.25">
      <c r="A8370" s="947">
        <v>104771</v>
      </c>
      <c r="B8370" s="945" t="s">
        <v>29797</v>
      </c>
      <c r="C8370" s="947" t="s">
        <v>5</v>
      </c>
      <c r="D8370" s="948">
        <v>3.32</v>
      </c>
    </row>
    <row r="8371" spans="1:4" x14ac:dyDescent="0.25">
      <c r="A8371" s="947">
        <v>104767</v>
      </c>
      <c r="B8371" s="945" t="s">
        <v>29795</v>
      </c>
      <c r="C8371" s="947" t="s">
        <v>5</v>
      </c>
      <c r="D8371" s="948">
        <v>0.85</v>
      </c>
    </row>
    <row r="8372" spans="1:4" x14ac:dyDescent="0.25">
      <c r="A8372" s="947">
        <v>104762</v>
      </c>
      <c r="B8372" s="945" t="s">
        <v>28932</v>
      </c>
      <c r="C8372" s="947" t="s">
        <v>5</v>
      </c>
      <c r="D8372" s="948">
        <v>39.380000000000003</v>
      </c>
    </row>
    <row r="8373" spans="1:4" x14ac:dyDescent="0.25">
      <c r="A8373" s="947">
        <v>104763</v>
      </c>
      <c r="B8373" s="945" t="s">
        <v>28933</v>
      </c>
      <c r="C8373" s="947" t="s">
        <v>5</v>
      </c>
      <c r="D8373" s="948">
        <v>57.52</v>
      </c>
    </row>
    <row r="8374" spans="1:4" x14ac:dyDescent="0.25">
      <c r="A8374" s="947">
        <v>104761</v>
      </c>
      <c r="B8374" s="945" t="s">
        <v>28931</v>
      </c>
      <c r="C8374" s="947" t="s">
        <v>5</v>
      </c>
      <c r="D8374" s="948">
        <v>14.76</v>
      </c>
    </row>
    <row r="8375" spans="1:4" x14ac:dyDescent="0.25">
      <c r="A8375" s="947">
        <v>90440</v>
      </c>
      <c r="B8375" s="945" t="s">
        <v>29750</v>
      </c>
      <c r="C8375" s="947" t="s">
        <v>5</v>
      </c>
      <c r="D8375" s="948">
        <v>39.14</v>
      </c>
    </row>
    <row r="8376" spans="1:4" x14ac:dyDescent="0.25">
      <c r="A8376" s="947">
        <v>90441</v>
      </c>
      <c r="B8376" s="945" t="s">
        <v>29751</v>
      </c>
      <c r="C8376" s="947" t="s">
        <v>5</v>
      </c>
      <c r="D8376" s="948">
        <v>57.17</v>
      </c>
    </row>
    <row r="8377" spans="1:4" x14ac:dyDescent="0.25">
      <c r="A8377" s="947">
        <v>90439</v>
      </c>
      <c r="B8377" s="945" t="s">
        <v>29749</v>
      </c>
      <c r="C8377" s="947" t="s">
        <v>5</v>
      </c>
      <c r="D8377" s="948">
        <v>14.67</v>
      </c>
    </row>
    <row r="8378" spans="1:4" x14ac:dyDescent="0.25">
      <c r="A8378" s="947">
        <v>104776</v>
      </c>
      <c r="B8378" s="945" t="s">
        <v>28941</v>
      </c>
      <c r="C8378" s="947" t="s">
        <v>5</v>
      </c>
      <c r="D8378" s="948">
        <v>7.94</v>
      </c>
    </row>
    <row r="8379" spans="1:4" x14ac:dyDescent="0.25">
      <c r="A8379" s="947">
        <v>104778</v>
      </c>
      <c r="B8379" s="945" t="s">
        <v>28942</v>
      </c>
      <c r="C8379" s="947" t="s">
        <v>5</v>
      </c>
      <c r="D8379" s="948">
        <v>11.6</v>
      </c>
    </row>
    <row r="8380" spans="1:4" x14ac:dyDescent="0.25">
      <c r="A8380" s="947">
        <v>104774</v>
      </c>
      <c r="B8380" s="945" t="s">
        <v>28940</v>
      </c>
      <c r="C8380" s="947" t="s">
        <v>5</v>
      </c>
      <c r="D8380" s="948">
        <v>2.97</v>
      </c>
    </row>
    <row r="8381" spans="1:4" x14ac:dyDescent="0.25">
      <c r="A8381" s="947">
        <v>104775</v>
      </c>
      <c r="B8381" s="945" t="s">
        <v>29799</v>
      </c>
      <c r="C8381" s="947" t="s">
        <v>5</v>
      </c>
      <c r="D8381" s="948">
        <v>7.75</v>
      </c>
    </row>
    <row r="8382" spans="1:4" x14ac:dyDescent="0.25">
      <c r="A8382" s="947">
        <v>104777</v>
      </c>
      <c r="B8382" s="945" t="s">
        <v>29800</v>
      </c>
      <c r="C8382" s="947" t="s">
        <v>5</v>
      </c>
      <c r="D8382" s="948">
        <v>11.32</v>
      </c>
    </row>
    <row r="8383" spans="1:4" x14ac:dyDescent="0.25">
      <c r="A8383" s="947">
        <v>104773</v>
      </c>
      <c r="B8383" s="945" t="s">
        <v>29798</v>
      </c>
      <c r="C8383" s="947" t="s">
        <v>5</v>
      </c>
      <c r="D8383" s="948">
        <v>2.9</v>
      </c>
    </row>
    <row r="8384" spans="1:4" x14ac:dyDescent="0.25">
      <c r="A8384" s="947">
        <v>104782</v>
      </c>
      <c r="B8384" s="945" t="s">
        <v>29803</v>
      </c>
      <c r="C8384" s="947" t="s">
        <v>5</v>
      </c>
      <c r="D8384" s="948">
        <v>61.75</v>
      </c>
    </row>
    <row r="8385" spans="1:4" x14ac:dyDescent="0.25">
      <c r="A8385" s="947">
        <v>90451</v>
      </c>
      <c r="B8385" s="945" t="s">
        <v>29757</v>
      </c>
      <c r="C8385" s="947" t="s">
        <v>5</v>
      </c>
      <c r="D8385" s="948">
        <v>7.97</v>
      </c>
    </row>
    <row r="8386" spans="1:4" x14ac:dyDescent="0.25">
      <c r="A8386" s="947">
        <v>90452</v>
      </c>
      <c r="B8386" s="945" t="s">
        <v>29758</v>
      </c>
      <c r="C8386" s="947" t="s">
        <v>5</v>
      </c>
      <c r="D8386" s="948">
        <v>27.28</v>
      </c>
    </row>
    <row r="8387" spans="1:4" x14ac:dyDescent="0.25">
      <c r="A8387" s="947">
        <v>90455</v>
      </c>
      <c r="B8387" s="945" t="s">
        <v>29761</v>
      </c>
      <c r="C8387" s="947" t="s">
        <v>5</v>
      </c>
      <c r="D8387" s="948">
        <v>10.14</v>
      </c>
    </row>
    <row r="8388" spans="1:4" x14ac:dyDescent="0.25">
      <c r="A8388" s="947">
        <v>104784</v>
      </c>
      <c r="B8388" s="945" t="s">
        <v>29805</v>
      </c>
      <c r="C8388" s="947" t="s">
        <v>5</v>
      </c>
      <c r="D8388" s="948">
        <v>16.82</v>
      </c>
    </row>
    <row r="8389" spans="1:4" x14ac:dyDescent="0.25">
      <c r="A8389" s="947">
        <v>90453</v>
      </c>
      <c r="B8389" s="945" t="s">
        <v>29759</v>
      </c>
      <c r="C8389" s="947" t="s">
        <v>5</v>
      </c>
      <c r="D8389" s="948">
        <v>4.8899999999999997</v>
      </c>
    </row>
    <row r="8390" spans="1:4" x14ac:dyDescent="0.25">
      <c r="A8390" s="947">
        <v>104783</v>
      </c>
      <c r="B8390" s="945" t="s">
        <v>29804</v>
      </c>
      <c r="C8390" s="947" t="s">
        <v>5</v>
      </c>
      <c r="D8390" s="948">
        <v>6.14</v>
      </c>
    </row>
    <row r="8391" spans="1:4" x14ac:dyDescent="0.25">
      <c r="A8391" s="947">
        <v>90454</v>
      </c>
      <c r="B8391" s="945" t="s">
        <v>29760</v>
      </c>
      <c r="C8391" s="947" t="s">
        <v>5</v>
      </c>
      <c r="D8391" s="948">
        <v>7.8</v>
      </c>
    </row>
    <row r="8392" spans="1:4" x14ac:dyDescent="0.25">
      <c r="A8392" s="947">
        <v>90459</v>
      </c>
      <c r="B8392" s="945" t="s">
        <v>29765</v>
      </c>
      <c r="C8392" s="947" t="s">
        <v>5</v>
      </c>
      <c r="D8392" s="948">
        <v>65.930000000000007</v>
      </c>
    </row>
    <row r="8393" spans="1:4" x14ac:dyDescent="0.25">
      <c r="A8393" s="947">
        <v>90456</v>
      </c>
      <c r="B8393" s="945" t="s">
        <v>29762</v>
      </c>
      <c r="C8393" s="947" t="s">
        <v>5</v>
      </c>
      <c r="D8393" s="948">
        <v>7.35</v>
      </c>
    </row>
    <row r="8394" spans="1:4" x14ac:dyDescent="0.25">
      <c r="A8394" s="947">
        <v>90458</v>
      </c>
      <c r="B8394" s="945" t="s">
        <v>29764</v>
      </c>
      <c r="C8394" s="947" t="s">
        <v>5</v>
      </c>
      <c r="D8394" s="948">
        <v>47.86</v>
      </c>
    </row>
    <row r="8395" spans="1:4" x14ac:dyDescent="0.25">
      <c r="A8395" s="947">
        <v>90457</v>
      </c>
      <c r="B8395" s="945" t="s">
        <v>29763</v>
      </c>
      <c r="C8395" s="947" t="s">
        <v>5</v>
      </c>
      <c r="D8395" s="948">
        <v>16.78</v>
      </c>
    </row>
    <row r="8396" spans="1:4" x14ac:dyDescent="0.25">
      <c r="A8396" s="947">
        <v>90447</v>
      </c>
      <c r="B8396" s="945" t="s">
        <v>29756</v>
      </c>
      <c r="C8396" s="947" t="s">
        <v>4</v>
      </c>
      <c r="D8396" s="948">
        <v>11.09</v>
      </c>
    </row>
    <row r="8397" spans="1:4" x14ac:dyDescent="0.25">
      <c r="A8397" s="947">
        <v>91222</v>
      </c>
      <c r="B8397" s="945" t="s">
        <v>29783</v>
      </c>
      <c r="C8397" s="947" t="s">
        <v>4</v>
      </c>
      <c r="D8397" s="948">
        <v>12</v>
      </c>
    </row>
    <row r="8398" spans="1:4" x14ac:dyDescent="0.25">
      <c r="A8398" s="947">
        <v>90443</v>
      </c>
      <c r="B8398" s="945" t="s">
        <v>29752</v>
      </c>
      <c r="C8398" s="947" t="s">
        <v>4</v>
      </c>
      <c r="D8398" s="948">
        <v>10.8</v>
      </c>
    </row>
    <row r="8399" spans="1:4" x14ac:dyDescent="0.25">
      <c r="A8399" s="947">
        <v>104780</v>
      </c>
      <c r="B8399" s="945" t="s">
        <v>28943</v>
      </c>
      <c r="C8399" s="947" t="s">
        <v>4</v>
      </c>
      <c r="D8399" s="948">
        <v>8.81</v>
      </c>
    </row>
    <row r="8400" spans="1:4" x14ac:dyDescent="0.25">
      <c r="A8400" s="947">
        <v>104781</v>
      </c>
      <c r="B8400" s="945" t="s">
        <v>29802</v>
      </c>
      <c r="C8400" s="947" t="s">
        <v>4</v>
      </c>
      <c r="D8400" s="948">
        <v>10.130000000000001</v>
      </c>
    </row>
    <row r="8401" spans="1:4" x14ac:dyDescent="0.25">
      <c r="A8401" s="947">
        <v>104779</v>
      </c>
      <c r="B8401" s="945" t="s">
        <v>29801</v>
      </c>
      <c r="C8401" s="947" t="s">
        <v>4</v>
      </c>
      <c r="D8401" s="948">
        <v>8.76</v>
      </c>
    </row>
    <row r="8402" spans="1:4" x14ac:dyDescent="0.25">
      <c r="A8402" s="947">
        <v>104787</v>
      </c>
      <c r="B8402" s="945" t="s">
        <v>29807</v>
      </c>
      <c r="C8402" s="947" t="s">
        <v>4</v>
      </c>
      <c r="D8402" s="948">
        <v>12.95</v>
      </c>
    </row>
    <row r="8403" spans="1:4" x14ac:dyDescent="0.25">
      <c r="A8403" s="947">
        <v>104788</v>
      </c>
      <c r="B8403" s="945" t="s">
        <v>29808</v>
      </c>
      <c r="C8403" s="947" t="s">
        <v>4</v>
      </c>
      <c r="D8403" s="948">
        <v>17.2</v>
      </c>
    </row>
    <row r="8404" spans="1:4" x14ac:dyDescent="0.25">
      <c r="A8404" s="947">
        <v>104786</v>
      </c>
      <c r="B8404" s="945" t="s">
        <v>29806</v>
      </c>
      <c r="C8404" s="947" t="s">
        <v>4</v>
      </c>
      <c r="D8404" s="948">
        <v>9.77</v>
      </c>
    </row>
    <row r="8405" spans="1:4" x14ac:dyDescent="0.25">
      <c r="A8405" s="947">
        <v>90445</v>
      </c>
      <c r="B8405" s="945" t="s">
        <v>29754</v>
      </c>
      <c r="C8405" s="947" t="s">
        <v>4</v>
      </c>
      <c r="D8405" s="948">
        <v>27.28</v>
      </c>
    </row>
    <row r="8406" spans="1:4" x14ac:dyDescent="0.25">
      <c r="A8406" s="947">
        <v>90446</v>
      </c>
      <c r="B8406" s="945" t="s">
        <v>29755</v>
      </c>
      <c r="C8406" s="947" t="s">
        <v>4</v>
      </c>
      <c r="D8406" s="948">
        <v>36.22</v>
      </c>
    </row>
    <row r="8407" spans="1:4" x14ac:dyDescent="0.25">
      <c r="A8407" s="947">
        <v>90444</v>
      </c>
      <c r="B8407" s="945" t="s">
        <v>29753</v>
      </c>
      <c r="C8407" s="947" t="s">
        <v>4</v>
      </c>
      <c r="D8407" s="948">
        <v>20.57</v>
      </c>
    </row>
    <row r="8408" spans="1:4" x14ac:dyDescent="0.25">
      <c r="A8408" s="947">
        <v>104764</v>
      </c>
      <c r="B8408" s="945" t="s">
        <v>28934</v>
      </c>
      <c r="C8408" s="947" t="s">
        <v>4</v>
      </c>
      <c r="D8408" s="948">
        <v>24.25</v>
      </c>
    </row>
    <row r="8409" spans="1:4" x14ac:dyDescent="0.25">
      <c r="A8409" s="947">
        <v>90460</v>
      </c>
      <c r="B8409" s="945" t="s">
        <v>29766</v>
      </c>
      <c r="C8409" s="947" t="s">
        <v>4</v>
      </c>
      <c r="D8409" s="948">
        <v>29.23</v>
      </c>
    </row>
    <row r="8410" spans="1:4" x14ac:dyDescent="0.25">
      <c r="A8410" s="947">
        <v>90462</v>
      </c>
      <c r="B8410" s="945" t="s">
        <v>29768</v>
      </c>
      <c r="C8410" s="947" t="s">
        <v>4</v>
      </c>
      <c r="D8410" s="948">
        <v>5.24</v>
      </c>
    </row>
    <row r="8411" spans="1:4" x14ac:dyDescent="0.25">
      <c r="A8411" s="947">
        <v>104765</v>
      </c>
      <c r="B8411" s="945" t="s">
        <v>28935</v>
      </c>
      <c r="C8411" s="947" t="s">
        <v>4</v>
      </c>
      <c r="D8411" s="948">
        <v>20.350000000000001</v>
      </c>
    </row>
    <row r="8412" spans="1:4" x14ac:dyDescent="0.25">
      <c r="A8412" s="947">
        <v>90461</v>
      </c>
      <c r="B8412" s="945" t="s">
        <v>29767</v>
      </c>
      <c r="C8412" s="947" t="s">
        <v>4</v>
      </c>
      <c r="D8412" s="948">
        <v>22.83</v>
      </c>
    </row>
    <row r="8413" spans="1:4" x14ac:dyDescent="0.25">
      <c r="A8413" s="947">
        <v>90463</v>
      </c>
      <c r="B8413" s="945" t="s">
        <v>29769</v>
      </c>
      <c r="C8413" s="947" t="s">
        <v>4</v>
      </c>
      <c r="D8413" s="948">
        <v>4.54</v>
      </c>
    </row>
    <row r="8414" spans="1:4" x14ac:dyDescent="0.25">
      <c r="A8414" s="947">
        <v>96560</v>
      </c>
      <c r="B8414" s="945" t="s">
        <v>29785</v>
      </c>
      <c r="C8414" s="947" t="s">
        <v>3</v>
      </c>
      <c r="D8414" s="948">
        <v>37.26</v>
      </c>
    </row>
    <row r="8415" spans="1:4" x14ac:dyDescent="0.25">
      <c r="A8415" s="947">
        <v>96559</v>
      </c>
      <c r="B8415" s="945" t="s">
        <v>29784</v>
      </c>
      <c r="C8415" s="947" t="s">
        <v>3</v>
      </c>
      <c r="D8415" s="948">
        <v>38.69</v>
      </c>
    </row>
    <row r="8416" spans="1:4" x14ac:dyDescent="0.25">
      <c r="A8416" s="947">
        <v>96562</v>
      </c>
      <c r="B8416" s="945" t="s">
        <v>29786</v>
      </c>
      <c r="C8416" s="947" t="s">
        <v>4</v>
      </c>
      <c r="D8416" s="948">
        <v>60.93</v>
      </c>
    </row>
    <row r="8417" spans="1:4" x14ac:dyDescent="0.25">
      <c r="A8417" s="947">
        <v>96563</v>
      </c>
      <c r="B8417" s="945" t="s">
        <v>29787</v>
      </c>
      <c r="C8417" s="947" t="s">
        <v>4</v>
      </c>
      <c r="D8417" s="948">
        <v>67.06</v>
      </c>
    </row>
    <row r="8418" spans="1:4" x14ac:dyDescent="0.25">
      <c r="A8418" s="947">
        <v>102469</v>
      </c>
      <c r="B8418" s="945" t="s">
        <v>51623</v>
      </c>
      <c r="C8418" s="947" t="s">
        <v>3</v>
      </c>
      <c r="D8418" s="948">
        <v>0</v>
      </c>
    </row>
    <row r="8419" spans="1:4" x14ac:dyDescent="0.25">
      <c r="A8419" s="947">
        <v>104388</v>
      </c>
      <c r="B8419" s="945" t="s">
        <v>47513</v>
      </c>
      <c r="C8419" s="947" t="s">
        <v>3</v>
      </c>
      <c r="D8419" s="948">
        <v>0</v>
      </c>
    </row>
    <row r="8420" spans="1:4" x14ac:dyDescent="0.25">
      <c r="A8420" s="947">
        <v>104387</v>
      </c>
      <c r="B8420" s="945" t="s">
        <v>47510</v>
      </c>
      <c r="C8420" s="947" t="s">
        <v>20</v>
      </c>
      <c r="D8420" s="948">
        <v>0</v>
      </c>
    </row>
    <row r="8421" spans="1:4" x14ac:dyDescent="0.25">
      <c r="A8421" s="947">
        <v>104364</v>
      </c>
      <c r="B8421" s="945" t="s">
        <v>47455</v>
      </c>
      <c r="C8421" s="947" t="s">
        <v>20</v>
      </c>
      <c r="D8421" s="948">
        <v>0</v>
      </c>
    </row>
    <row r="8422" spans="1:4" x14ac:dyDescent="0.25">
      <c r="A8422" s="947">
        <v>102097</v>
      </c>
      <c r="B8422" s="945" t="s">
        <v>51624</v>
      </c>
      <c r="C8422" s="947" t="s">
        <v>20</v>
      </c>
      <c r="D8422" s="948">
        <v>0</v>
      </c>
    </row>
    <row r="8423" spans="1:4" x14ac:dyDescent="0.25">
      <c r="A8423" s="947">
        <v>104365</v>
      </c>
      <c r="B8423" s="945" t="s">
        <v>47457</v>
      </c>
      <c r="C8423" s="947" t="s">
        <v>20</v>
      </c>
      <c r="D8423" s="948">
        <v>0</v>
      </c>
    </row>
    <row r="8424" spans="1:4" x14ac:dyDescent="0.25">
      <c r="A8424" s="947">
        <v>101870</v>
      </c>
      <c r="B8424" s="945" t="s">
        <v>26355</v>
      </c>
      <c r="C8424" s="947" t="s">
        <v>3</v>
      </c>
      <c r="D8424" s="948">
        <v>53.46</v>
      </c>
    </row>
    <row r="8425" spans="1:4" x14ac:dyDescent="0.25">
      <c r="A8425" s="947">
        <v>101866</v>
      </c>
      <c r="B8425" s="945" t="s">
        <v>26351</v>
      </c>
      <c r="C8425" s="947" t="s">
        <v>3</v>
      </c>
      <c r="D8425" s="948">
        <v>45.06</v>
      </c>
    </row>
    <row r="8426" spans="1:4" x14ac:dyDescent="0.25">
      <c r="A8426" s="947">
        <v>101867</v>
      </c>
      <c r="B8426" s="945" t="s">
        <v>26352</v>
      </c>
      <c r="C8426" s="947" t="s">
        <v>3</v>
      </c>
      <c r="D8426" s="948">
        <v>51.52</v>
      </c>
    </row>
    <row r="8427" spans="1:4" x14ac:dyDescent="0.25">
      <c r="A8427" s="947">
        <v>101868</v>
      </c>
      <c r="B8427" s="945" t="s">
        <v>26353</v>
      </c>
      <c r="C8427" s="947" t="s">
        <v>3</v>
      </c>
      <c r="D8427" s="948">
        <v>40.549999999999997</v>
      </c>
    </row>
    <row r="8428" spans="1:4" x14ac:dyDescent="0.25">
      <c r="A8428" s="947">
        <v>101869</v>
      </c>
      <c r="B8428" s="945" t="s">
        <v>26354</v>
      </c>
      <c r="C8428" s="947" t="s">
        <v>3</v>
      </c>
      <c r="D8428" s="948">
        <v>47</v>
      </c>
    </row>
    <row r="8429" spans="1:4" x14ac:dyDescent="0.25">
      <c r="A8429" s="947">
        <v>101856</v>
      </c>
      <c r="B8429" s="945" t="s">
        <v>26341</v>
      </c>
      <c r="C8429" s="947" t="s">
        <v>3</v>
      </c>
      <c r="D8429" s="948">
        <v>36.56</v>
      </c>
    </row>
    <row r="8430" spans="1:4" x14ac:dyDescent="0.25">
      <c r="A8430" s="947">
        <v>101865</v>
      </c>
      <c r="B8430" s="945" t="s">
        <v>26350</v>
      </c>
      <c r="C8430" s="947" t="s">
        <v>3</v>
      </c>
      <c r="D8430" s="948">
        <v>50.87</v>
      </c>
    </row>
    <row r="8431" spans="1:4" x14ac:dyDescent="0.25">
      <c r="A8431" s="947">
        <v>101861</v>
      </c>
      <c r="B8431" s="945" t="s">
        <v>26346</v>
      </c>
      <c r="C8431" s="947" t="s">
        <v>3</v>
      </c>
      <c r="D8431" s="948">
        <v>44.74</v>
      </c>
    </row>
    <row r="8432" spans="1:4" x14ac:dyDescent="0.25">
      <c r="A8432" s="947">
        <v>101862</v>
      </c>
      <c r="B8432" s="945" t="s">
        <v>26347</v>
      </c>
      <c r="C8432" s="947" t="s">
        <v>3</v>
      </c>
      <c r="D8432" s="948">
        <v>48.93</v>
      </c>
    </row>
    <row r="8433" spans="1:4" x14ac:dyDescent="0.25">
      <c r="A8433" s="947">
        <v>101863</v>
      </c>
      <c r="B8433" s="945" t="s">
        <v>26348</v>
      </c>
      <c r="C8433" s="947" t="s">
        <v>3</v>
      </c>
      <c r="D8433" s="948">
        <v>37.950000000000003</v>
      </c>
    </row>
    <row r="8434" spans="1:4" x14ac:dyDescent="0.25">
      <c r="A8434" s="947">
        <v>101864</v>
      </c>
      <c r="B8434" s="945" t="s">
        <v>26349</v>
      </c>
      <c r="C8434" s="947" t="s">
        <v>3</v>
      </c>
      <c r="D8434" s="948">
        <v>44.4</v>
      </c>
    </row>
    <row r="8435" spans="1:4" x14ac:dyDescent="0.25">
      <c r="A8435" s="947">
        <v>101860</v>
      </c>
      <c r="B8435" s="945" t="s">
        <v>26345</v>
      </c>
      <c r="C8435" s="947" t="s">
        <v>3</v>
      </c>
      <c r="D8435" s="948">
        <v>47.94</v>
      </c>
    </row>
    <row r="8436" spans="1:4" x14ac:dyDescent="0.25">
      <c r="A8436" s="947">
        <v>101857</v>
      </c>
      <c r="B8436" s="945" t="s">
        <v>26342</v>
      </c>
      <c r="C8436" s="947" t="s">
        <v>3</v>
      </c>
      <c r="D8436" s="948">
        <v>46.13</v>
      </c>
    </row>
    <row r="8437" spans="1:4" x14ac:dyDescent="0.25">
      <c r="A8437" s="947">
        <v>101858</v>
      </c>
      <c r="B8437" s="945" t="s">
        <v>26343</v>
      </c>
      <c r="C8437" s="947" t="s">
        <v>3</v>
      </c>
      <c r="D8437" s="948">
        <v>37.39</v>
      </c>
    </row>
    <row r="8438" spans="1:4" x14ac:dyDescent="0.25">
      <c r="A8438" s="947">
        <v>101859</v>
      </c>
      <c r="B8438" s="945" t="s">
        <v>26344</v>
      </c>
      <c r="C8438" s="947" t="s">
        <v>3</v>
      </c>
      <c r="D8438" s="948">
        <v>41.47</v>
      </c>
    </row>
    <row r="8439" spans="1:4" x14ac:dyDescent="0.25">
      <c r="A8439" s="947">
        <v>101852</v>
      </c>
      <c r="B8439" s="945" t="s">
        <v>26338</v>
      </c>
      <c r="C8439" s="947" t="s">
        <v>3</v>
      </c>
      <c r="D8439" s="948">
        <v>92.88</v>
      </c>
    </row>
    <row r="8440" spans="1:4" x14ac:dyDescent="0.25">
      <c r="A8440" s="947">
        <v>104385</v>
      </c>
      <c r="B8440" s="945" t="s">
        <v>51625</v>
      </c>
      <c r="C8440" s="947" t="s">
        <v>3</v>
      </c>
      <c r="D8440" s="948">
        <v>0</v>
      </c>
    </row>
    <row r="8441" spans="1:4" x14ac:dyDescent="0.25">
      <c r="A8441" s="947">
        <v>101850</v>
      </c>
      <c r="B8441" s="945" t="s">
        <v>26337</v>
      </c>
      <c r="C8441" s="947" t="s">
        <v>3</v>
      </c>
      <c r="D8441" s="948">
        <v>76.819999999999993</v>
      </c>
    </row>
    <row r="8442" spans="1:4" x14ac:dyDescent="0.25">
      <c r="A8442" s="947">
        <v>101855</v>
      </c>
      <c r="B8442" s="945" t="s">
        <v>26340</v>
      </c>
      <c r="C8442" s="947" t="s">
        <v>3</v>
      </c>
      <c r="D8442" s="948">
        <v>94.08</v>
      </c>
    </row>
    <row r="8443" spans="1:4" x14ac:dyDescent="0.25">
      <c r="A8443" s="947">
        <v>104386</v>
      </c>
      <c r="B8443" s="945" t="s">
        <v>51626</v>
      </c>
      <c r="C8443" s="947" t="s">
        <v>3</v>
      </c>
      <c r="D8443" s="948">
        <v>0</v>
      </c>
    </row>
    <row r="8444" spans="1:4" x14ac:dyDescent="0.25">
      <c r="A8444" s="947">
        <v>101853</v>
      </c>
      <c r="B8444" s="945" t="s">
        <v>26339</v>
      </c>
      <c r="C8444" s="947" t="s">
        <v>3</v>
      </c>
      <c r="D8444" s="948">
        <v>67.36</v>
      </c>
    </row>
    <row r="8445" spans="1:4" x14ac:dyDescent="0.25">
      <c r="A8445" s="947">
        <v>101849</v>
      </c>
      <c r="B8445" s="945" t="s">
        <v>26336</v>
      </c>
      <c r="C8445" s="947" t="s">
        <v>20</v>
      </c>
      <c r="D8445" s="948">
        <v>204.21</v>
      </c>
    </row>
    <row r="8446" spans="1:4" x14ac:dyDescent="0.25">
      <c r="A8446" s="947">
        <v>101841</v>
      </c>
      <c r="B8446" s="945" t="s">
        <v>26331</v>
      </c>
      <c r="C8446" s="947" t="s">
        <v>20</v>
      </c>
      <c r="D8446" s="948">
        <v>121.04</v>
      </c>
    </row>
    <row r="8447" spans="1:4" x14ac:dyDescent="0.25">
      <c r="A8447" s="947">
        <v>101843</v>
      </c>
      <c r="B8447" s="945" t="s">
        <v>29987</v>
      </c>
      <c r="C8447" s="947" t="s">
        <v>20</v>
      </c>
      <c r="D8447" s="948">
        <v>183.51</v>
      </c>
    </row>
    <row r="8448" spans="1:4" x14ac:dyDescent="0.25">
      <c r="A8448" s="947">
        <v>101844</v>
      </c>
      <c r="B8448" s="945" t="s">
        <v>29988</v>
      </c>
      <c r="C8448" s="947" t="s">
        <v>20</v>
      </c>
      <c r="D8448" s="948">
        <v>212.71</v>
      </c>
    </row>
    <row r="8449" spans="1:4" x14ac:dyDescent="0.25">
      <c r="A8449" s="947">
        <v>101845</v>
      </c>
      <c r="B8449" s="945" t="s">
        <v>29989</v>
      </c>
      <c r="C8449" s="947" t="s">
        <v>20</v>
      </c>
      <c r="D8449" s="948">
        <v>241.5</v>
      </c>
    </row>
    <row r="8450" spans="1:4" x14ac:dyDescent="0.25">
      <c r="A8450" s="947">
        <v>101842</v>
      </c>
      <c r="B8450" s="945" t="s">
        <v>26332</v>
      </c>
      <c r="C8450" s="947" t="s">
        <v>20</v>
      </c>
      <c r="D8450" s="948">
        <v>106.16</v>
      </c>
    </row>
    <row r="8451" spans="1:4" x14ac:dyDescent="0.25">
      <c r="A8451" s="947">
        <v>101846</v>
      </c>
      <c r="B8451" s="945" t="s">
        <v>26333</v>
      </c>
      <c r="C8451" s="947" t="s">
        <v>20</v>
      </c>
      <c r="D8451" s="948">
        <v>169.23</v>
      </c>
    </row>
    <row r="8452" spans="1:4" x14ac:dyDescent="0.25">
      <c r="A8452" s="947">
        <v>101847</v>
      </c>
      <c r="B8452" s="945" t="s">
        <v>26334</v>
      </c>
      <c r="C8452" s="947" t="s">
        <v>20</v>
      </c>
      <c r="D8452" s="948">
        <v>198.72</v>
      </c>
    </row>
    <row r="8453" spans="1:4" x14ac:dyDescent="0.25">
      <c r="A8453" s="947">
        <v>101848</v>
      </c>
      <c r="B8453" s="945" t="s">
        <v>26335</v>
      </c>
      <c r="C8453" s="947" t="s">
        <v>20</v>
      </c>
      <c r="D8453" s="948">
        <v>227.81</v>
      </c>
    </row>
    <row r="8454" spans="1:4" x14ac:dyDescent="0.25">
      <c r="A8454" s="947">
        <v>101839</v>
      </c>
      <c r="B8454" s="945" t="s">
        <v>26329</v>
      </c>
      <c r="C8454" s="947" t="s">
        <v>20</v>
      </c>
      <c r="D8454" s="948">
        <v>128.79</v>
      </c>
    </row>
    <row r="8455" spans="1:4" x14ac:dyDescent="0.25">
      <c r="A8455" s="947">
        <v>101840</v>
      </c>
      <c r="B8455" s="945" t="s">
        <v>26330</v>
      </c>
      <c r="C8455" s="947" t="s">
        <v>20</v>
      </c>
      <c r="D8455" s="948">
        <v>217.63</v>
      </c>
    </row>
    <row r="8456" spans="1:4" x14ac:dyDescent="0.25">
      <c r="A8456" s="947">
        <v>101837</v>
      </c>
      <c r="B8456" s="945" t="s">
        <v>26327</v>
      </c>
      <c r="C8456" s="947" t="s">
        <v>20</v>
      </c>
      <c r="D8456" s="948">
        <v>65.97</v>
      </c>
    </row>
    <row r="8457" spans="1:4" x14ac:dyDescent="0.25">
      <c r="A8457" s="947">
        <v>101838</v>
      </c>
      <c r="B8457" s="945" t="s">
        <v>26328</v>
      </c>
      <c r="C8457" s="947" t="s">
        <v>20</v>
      </c>
      <c r="D8457" s="948">
        <v>97.81</v>
      </c>
    </row>
    <row r="8458" spans="1:4" x14ac:dyDescent="0.25">
      <c r="A8458" s="947">
        <v>101836</v>
      </c>
      <c r="B8458" s="945" t="s">
        <v>26326</v>
      </c>
      <c r="C8458" s="947" t="s">
        <v>20</v>
      </c>
      <c r="D8458" s="948">
        <v>31.77</v>
      </c>
    </row>
    <row r="8459" spans="1:4" x14ac:dyDescent="0.25">
      <c r="A8459" s="947">
        <v>101835</v>
      </c>
      <c r="B8459" s="945" t="s">
        <v>26325</v>
      </c>
      <c r="C8459" s="947" t="s">
        <v>20</v>
      </c>
      <c r="D8459" s="948">
        <v>348.49</v>
      </c>
    </row>
    <row r="8460" spans="1:4" x14ac:dyDescent="0.25">
      <c r="A8460" s="947">
        <v>101827</v>
      </c>
      <c r="B8460" s="945" t="s">
        <v>26320</v>
      </c>
      <c r="C8460" s="947" t="s">
        <v>20</v>
      </c>
      <c r="D8460" s="948">
        <v>265.32</v>
      </c>
    </row>
    <row r="8461" spans="1:4" x14ac:dyDescent="0.25">
      <c r="A8461" s="947">
        <v>101829</v>
      </c>
      <c r="B8461" s="945" t="s">
        <v>29984</v>
      </c>
      <c r="C8461" s="947" t="s">
        <v>20</v>
      </c>
      <c r="D8461" s="948">
        <v>327.79</v>
      </c>
    </row>
    <row r="8462" spans="1:4" x14ac:dyDescent="0.25">
      <c r="A8462" s="947">
        <v>101830</v>
      </c>
      <c r="B8462" s="945" t="s">
        <v>29985</v>
      </c>
      <c r="C8462" s="947" t="s">
        <v>20</v>
      </c>
      <c r="D8462" s="948">
        <v>356.99</v>
      </c>
    </row>
    <row r="8463" spans="1:4" x14ac:dyDescent="0.25">
      <c r="A8463" s="947">
        <v>101831</v>
      </c>
      <c r="B8463" s="945" t="s">
        <v>29986</v>
      </c>
      <c r="C8463" s="947" t="s">
        <v>20</v>
      </c>
      <c r="D8463" s="948">
        <v>385.78</v>
      </c>
    </row>
    <row r="8464" spans="1:4" x14ac:dyDescent="0.25">
      <c r="A8464" s="947">
        <v>101828</v>
      </c>
      <c r="B8464" s="945" t="s">
        <v>26321</v>
      </c>
      <c r="C8464" s="947" t="s">
        <v>20</v>
      </c>
      <c r="D8464" s="948">
        <v>250.44</v>
      </c>
    </row>
    <row r="8465" spans="1:4" x14ac:dyDescent="0.25">
      <c r="A8465" s="947">
        <v>101832</v>
      </c>
      <c r="B8465" s="945" t="s">
        <v>26322</v>
      </c>
      <c r="C8465" s="947" t="s">
        <v>20</v>
      </c>
      <c r="D8465" s="948">
        <v>313.51</v>
      </c>
    </row>
    <row r="8466" spans="1:4" x14ac:dyDescent="0.25">
      <c r="A8466" s="947">
        <v>101833</v>
      </c>
      <c r="B8466" s="945" t="s">
        <v>26323</v>
      </c>
      <c r="C8466" s="947" t="s">
        <v>20</v>
      </c>
      <c r="D8466" s="948">
        <v>343</v>
      </c>
    </row>
    <row r="8467" spans="1:4" x14ac:dyDescent="0.25">
      <c r="A8467" s="947">
        <v>101834</v>
      </c>
      <c r="B8467" s="945" t="s">
        <v>26324</v>
      </c>
      <c r="C8467" s="947" t="s">
        <v>20</v>
      </c>
      <c r="D8467" s="948">
        <v>372.09</v>
      </c>
    </row>
    <row r="8468" spans="1:4" x14ac:dyDescent="0.25">
      <c r="A8468" s="947">
        <v>101825</v>
      </c>
      <c r="B8468" s="945" t="s">
        <v>26318</v>
      </c>
      <c r="C8468" s="947" t="s">
        <v>20</v>
      </c>
      <c r="D8468" s="948">
        <v>273.08</v>
      </c>
    </row>
    <row r="8469" spans="1:4" x14ac:dyDescent="0.25">
      <c r="A8469" s="947">
        <v>101826</v>
      </c>
      <c r="B8469" s="945" t="s">
        <v>26319</v>
      </c>
      <c r="C8469" s="947" t="s">
        <v>20</v>
      </c>
      <c r="D8469" s="948">
        <v>303.64999999999998</v>
      </c>
    </row>
    <row r="8470" spans="1:4" x14ac:dyDescent="0.25">
      <c r="A8470" s="947">
        <v>101823</v>
      </c>
      <c r="B8470" s="945" t="s">
        <v>26316</v>
      </c>
      <c r="C8470" s="947" t="s">
        <v>20</v>
      </c>
      <c r="D8470" s="948">
        <v>210.25</v>
      </c>
    </row>
    <row r="8471" spans="1:4" x14ac:dyDescent="0.25">
      <c r="A8471" s="947">
        <v>101824</v>
      </c>
      <c r="B8471" s="945" t="s">
        <v>26317</v>
      </c>
      <c r="C8471" s="947" t="s">
        <v>20</v>
      </c>
      <c r="D8471" s="948">
        <v>242.09</v>
      </c>
    </row>
    <row r="8472" spans="1:4" x14ac:dyDescent="0.25">
      <c r="A8472" s="947">
        <v>101822</v>
      </c>
      <c r="B8472" s="945" t="s">
        <v>26315</v>
      </c>
      <c r="C8472" s="947" t="s">
        <v>20</v>
      </c>
      <c r="D8472" s="948">
        <v>176.05</v>
      </c>
    </row>
    <row r="8473" spans="1:4" x14ac:dyDescent="0.25">
      <c r="A8473" s="947">
        <v>101819</v>
      </c>
      <c r="B8473" s="945" t="s">
        <v>26313</v>
      </c>
      <c r="C8473" s="947" t="s">
        <v>3</v>
      </c>
      <c r="D8473" s="948">
        <v>80.13</v>
      </c>
    </row>
    <row r="8474" spans="1:4" x14ac:dyDescent="0.25">
      <c r="A8474" s="947">
        <v>104370</v>
      </c>
      <c r="B8474" s="945" t="s">
        <v>47467</v>
      </c>
      <c r="C8474" s="947" t="s">
        <v>3</v>
      </c>
      <c r="D8474" s="948">
        <v>0</v>
      </c>
    </row>
    <row r="8475" spans="1:4" x14ac:dyDescent="0.25">
      <c r="A8475" s="947">
        <v>101817</v>
      </c>
      <c r="B8475" s="945" t="s">
        <v>26312</v>
      </c>
      <c r="C8475" s="947" t="s">
        <v>3</v>
      </c>
      <c r="D8475" s="948">
        <v>64.58</v>
      </c>
    </row>
    <row r="8476" spans="1:4" x14ac:dyDescent="0.25">
      <c r="A8476" s="947">
        <v>101816</v>
      </c>
      <c r="B8476" s="945" t="s">
        <v>26311</v>
      </c>
      <c r="C8476" s="947" t="s">
        <v>3</v>
      </c>
      <c r="D8476" s="948">
        <v>83.95</v>
      </c>
    </row>
    <row r="8477" spans="1:4" x14ac:dyDescent="0.25">
      <c r="A8477" s="947">
        <v>104369</v>
      </c>
      <c r="B8477" s="945" t="s">
        <v>47464</v>
      </c>
      <c r="C8477" s="947" t="s">
        <v>3</v>
      </c>
      <c r="D8477" s="948">
        <v>0</v>
      </c>
    </row>
    <row r="8478" spans="1:4" x14ac:dyDescent="0.25">
      <c r="A8478" s="947">
        <v>101820</v>
      </c>
      <c r="B8478" s="945" t="s">
        <v>26314</v>
      </c>
      <c r="C8478" s="947" t="s">
        <v>3</v>
      </c>
      <c r="D8478" s="948">
        <v>58.28</v>
      </c>
    </row>
    <row r="8479" spans="1:4" x14ac:dyDescent="0.25">
      <c r="A8479" s="947">
        <v>102988</v>
      </c>
      <c r="B8479" s="945" t="s">
        <v>27426</v>
      </c>
      <c r="C8479" s="947" t="s">
        <v>3</v>
      </c>
      <c r="D8479" s="948">
        <v>77.97</v>
      </c>
    </row>
    <row r="8480" spans="1:4" x14ac:dyDescent="0.25">
      <c r="A8480" s="947">
        <v>101814</v>
      </c>
      <c r="B8480" s="945" t="s">
        <v>26310</v>
      </c>
      <c r="C8480" s="947" t="s">
        <v>3</v>
      </c>
      <c r="D8480" s="948">
        <v>57.67</v>
      </c>
    </row>
    <row r="8481" spans="1:4" x14ac:dyDescent="0.25">
      <c r="A8481" s="947">
        <v>102098</v>
      </c>
      <c r="B8481" s="945" t="s">
        <v>26357</v>
      </c>
      <c r="C8481" s="947" t="s">
        <v>20</v>
      </c>
      <c r="D8481" s="948">
        <v>2395.9</v>
      </c>
    </row>
    <row r="8482" spans="1:4" x14ac:dyDescent="0.25">
      <c r="A8482" s="947">
        <v>104366</v>
      </c>
      <c r="B8482" s="945" t="s">
        <v>47459</v>
      </c>
      <c r="C8482" s="947" t="s">
        <v>20</v>
      </c>
      <c r="D8482" s="948">
        <v>0</v>
      </c>
    </row>
    <row r="8483" spans="1:4" x14ac:dyDescent="0.25">
      <c r="A8483" s="947">
        <v>102099</v>
      </c>
      <c r="B8483" s="945" t="s">
        <v>51627</v>
      </c>
      <c r="C8483" s="947" t="s">
        <v>20</v>
      </c>
      <c r="D8483" s="948">
        <v>0</v>
      </c>
    </row>
    <row r="8484" spans="1:4" x14ac:dyDescent="0.25">
      <c r="A8484" s="947">
        <v>104367</v>
      </c>
      <c r="B8484" s="945" t="s">
        <v>47461</v>
      </c>
      <c r="C8484" s="947" t="s">
        <v>20</v>
      </c>
      <c r="D8484" s="948">
        <v>0</v>
      </c>
    </row>
    <row r="8485" spans="1:4" x14ac:dyDescent="0.25">
      <c r="A8485" s="947">
        <v>92994</v>
      </c>
      <c r="B8485" s="945" t="s">
        <v>28711</v>
      </c>
      <c r="C8485" s="947" t="s">
        <v>4</v>
      </c>
      <c r="D8485" s="948">
        <v>127.59</v>
      </c>
    </row>
    <row r="8486" spans="1:4" x14ac:dyDescent="0.25">
      <c r="A8486" s="947">
        <v>92996</v>
      </c>
      <c r="B8486" s="945" t="s">
        <v>28712</v>
      </c>
      <c r="C8486" s="947" t="s">
        <v>4</v>
      </c>
      <c r="D8486" s="948">
        <v>154.27000000000001</v>
      </c>
    </row>
    <row r="8487" spans="1:4" x14ac:dyDescent="0.25">
      <c r="A8487" s="947">
        <v>92998</v>
      </c>
      <c r="B8487" s="945" t="s">
        <v>28713</v>
      </c>
      <c r="C8487" s="947" t="s">
        <v>4</v>
      </c>
      <c r="D8487" s="948">
        <v>188.89</v>
      </c>
    </row>
    <row r="8488" spans="1:4" x14ac:dyDescent="0.25">
      <c r="A8488" s="947">
        <v>93000</v>
      </c>
      <c r="B8488" s="945" t="s">
        <v>28714</v>
      </c>
      <c r="C8488" s="947" t="s">
        <v>4</v>
      </c>
      <c r="D8488" s="948">
        <v>249.73</v>
      </c>
    </row>
    <row r="8489" spans="1:4" x14ac:dyDescent="0.25">
      <c r="A8489" s="947">
        <v>92984</v>
      </c>
      <c r="B8489" s="945" t="s">
        <v>28706</v>
      </c>
      <c r="C8489" s="947" t="s">
        <v>4</v>
      </c>
      <c r="D8489" s="948">
        <v>27.98</v>
      </c>
    </row>
    <row r="8490" spans="1:4" x14ac:dyDescent="0.25">
      <c r="A8490" s="947">
        <v>93002</v>
      </c>
      <c r="B8490" s="945" t="s">
        <v>28715</v>
      </c>
      <c r="C8490" s="947" t="s">
        <v>4</v>
      </c>
      <c r="D8490" s="948">
        <v>322.49</v>
      </c>
    </row>
    <row r="8491" spans="1:4" x14ac:dyDescent="0.25">
      <c r="A8491" s="947">
        <v>92986</v>
      </c>
      <c r="B8491" s="945" t="s">
        <v>28707</v>
      </c>
      <c r="C8491" s="947" t="s">
        <v>4</v>
      </c>
      <c r="D8491" s="948">
        <v>38.380000000000003</v>
      </c>
    </row>
    <row r="8492" spans="1:4" x14ac:dyDescent="0.25">
      <c r="A8492" s="947">
        <v>92988</v>
      </c>
      <c r="B8492" s="945" t="s">
        <v>28708</v>
      </c>
      <c r="C8492" s="947" t="s">
        <v>4</v>
      </c>
      <c r="D8492" s="948">
        <v>55.31</v>
      </c>
    </row>
    <row r="8493" spans="1:4" x14ac:dyDescent="0.25">
      <c r="A8493" s="947">
        <v>92990</v>
      </c>
      <c r="B8493" s="945" t="s">
        <v>28709</v>
      </c>
      <c r="C8493" s="947" t="s">
        <v>4</v>
      </c>
      <c r="D8493" s="948">
        <v>76.27</v>
      </c>
    </row>
    <row r="8494" spans="1:4" x14ac:dyDescent="0.25">
      <c r="A8494" s="947">
        <v>92992</v>
      </c>
      <c r="B8494" s="945" t="s">
        <v>28710</v>
      </c>
      <c r="C8494" s="947" t="s">
        <v>4</v>
      </c>
      <c r="D8494" s="948">
        <v>98.43</v>
      </c>
    </row>
    <row r="8495" spans="1:4" x14ac:dyDescent="0.25">
      <c r="A8495" s="947">
        <v>103491</v>
      </c>
      <c r="B8495" s="945" t="s">
        <v>28927</v>
      </c>
      <c r="C8495" s="947" t="s">
        <v>20</v>
      </c>
      <c r="D8495" s="948">
        <v>665.95</v>
      </c>
    </row>
    <row r="8496" spans="1:4" x14ac:dyDescent="0.25">
      <c r="A8496" s="947">
        <v>93026</v>
      </c>
      <c r="B8496" s="945" t="s">
        <v>28689</v>
      </c>
      <c r="C8496" s="947" t="s">
        <v>5</v>
      </c>
      <c r="D8496" s="948">
        <v>108.13</v>
      </c>
    </row>
    <row r="8497" spans="1:4" x14ac:dyDescent="0.25">
      <c r="A8497" s="947">
        <v>93018</v>
      </c>
      <c r="B8497" s="945" t="s">
        <v>28685</v>
      </c>
      <c r="C8497" s="947" t="s">
        <v>5</v>
      </c>
      <c r="D8497" s="948">
        <v>31.25</v>
      </c>
    </row>
    <row r="8498" spans="1:4" x14ac:dyDescent="0.25">
      <c r="A8498" s="947">
        <v>93020</v>
      </c>
      <c r="B8498" s="945" t="s">
        <v>28686</v>
      </c>
      <c r="C8498" s="947" t="s">
        <v>5</v>
      </c>
      <c r="D8498" s="948">
        <v>39.54</v>
      </c>
    </row>
    <row r="8499" spans="1:4" x14ac:dyDescent="0.25">
      <c r="A8499" s="947">
        <v>93022</v>
      </c>
      <c r="B8499" s="945" t="s">
        <v>28687</v>
      </c>
      <c r="C8499" s="947" t="s">
        <v>5</v>
      </c>
      <c r="D8499" s="948">
        <v>63.95</v>
      </c>
    </row>
    <row r="8500" spans="1:4" x14ac:dyDescent="0.25">
      <c r="A8500" s="947">
        <v>93024</v>
      </c>
      <c r="B8500" s="945" t="s">
        <v>28688</v>
      </c>
      <c r="C8500" s="947" t="s">
        <v>5</v>
      </c>
      <c r="D8500" s="948">
        <v>67.540000000000006</v>
      </c>
    </row>
    <row r="8501" spans="1:4" x14ac:dyDescent="0.25">
      <c r="A8501" s="947">
        <v>97670</v>
      </c>
      <c r="B8501" s="945" t="s">
        <v>28643</v>
      </c>
      <c r="C8501" s="947" t="s">
        <v>4</v>
      </c>
      <c r="D8501" s="948">
        <v>30.04</v>
      </c>
    </row>
    <row r="8502" spans="1:4" x14ac:dyDescent="0.25">
      <c r="A8502" s="947">
        <v>103486</v>
      </c>
      <c r="B8502" s="945" t="s">
        <v>51628</v>
      </c>
      <c r="C8502" s="947" t="s">
        <v>4</v>
      </c>
      <c r="D8502" s="948">
        <v>0</v>
      </c>
    </row>
    <row r="8503" spans="1:4" x14ac:dyDescent="0.25">
      <c r="A8503" s="947">
        <v>103487</v>
      </c>
      <c r="B8503" s="945" t="s">
        <v>51629</v>
      </c>
      <c r="C8503" s="947" t="s">
        <v>4</v>
      </c>
      <c r="D8503" s="948">
        <v>0</v>
      </c>
    </row>
    <row r="8504" spans="1:4" x14ac:dyDescent="0.25">
      <c r="A8504" s="947">
        <v>103488</v>
      </c>
      <c r="B8504" s="945" t="s">
        <v>51630</v>
      </c>
      <c r="C8504" s="947" t="s">
        <v>4</v>
      </c>
      <c r="D8504" s="948">
        <v>0</v>
      </c>
    </row>
    <row r="8505" spans="1:4" x14ac:dyDescent="0.25">
      <c r="A8505" s="947">
        <v>103489</v>
      </c>
      <c r="B8505" s="945" t="s">
        <v>51631</v>
      </c>
      <c r="C8505" s="947" t="s">
        <v>4</v>
      </c>
      <c r="D8505" s="948">
        <v>0</v>
      </c>
    </row>
    <row r="8506" spans="1:4" x14ac:dyDescent="0.25">
      <c r="A8506" s="947">
        <v>97667</v>
      </c>
      <c r="B8506" s="945" t="s">
        <v>28640</v>
      </c>
      <c r="C8506" s="947" t="s">
        <v>4</v>
      </c>
      <c r="D8506" s="948">
        <v>11.11</v>
      </c>
    </row>
    <row r="8507" spans="1:4" x14ac:dyDescent="0.25">
      <c r="A8507" s="947">
        <v>97668</v>
      </c>
      <c r="B8507" s="945" t="s">
        <v>28641</v>
      </c>
      <c r="C8507" s="947" t="s">
        <v>4</v>
      </c>
      <c r="D8507" s="948">
        <v>15.83</v>
      </c>
    </row>
    <row r="8508" spans="1:4" x14ac:dyDescent="0.25">
      <c r="A8508" s="947">
        <v>97669</v>
      </c>
      <c r="B8508" s="945" t="s">
        <v>28642</v>
      </c>
      <c r="C8508" s="947" t="s">
        <v>4</v>
      </c>
      <c r="D8508" s="948">
        <v>23.5</v>
      </c>
    </row>
    <row r="8509" spans="1:4" x14ac:dyDescent="0.25">
      <c r="A8509" s="947">
        <v>93012</v>
      </c>
      <c r="B8509" s="945" t="s">
        <v>28639</v>
      </c>
      <c r="C8509" s="947" t="s">
        <v>4</v>
      </c>
      <c r="D8509" s="948">
        <v>70.33</v>
      </c>
    </row>
    <row r="8510" spans="1:4" x14ac:dyDescent="0.25">
      <c r="A8510" s="947">
        <v>93008</v>
      </c>
      <c r="B8510" s="945" t="s">
        <v>28635</v>
      </c>
      <c r="C8510" s="947" t="s">
        <v>4</v>
      </c>
      <c r="D8510" s="948">
        <v>19.64</v>
      </c>
    </row>
    <row r="8511" spans="1:4" x14ac:dyDescent="0.25">
      <c r="A8511" s="947">
        <v>93009</v>
      </c>
      <c r="B8511" s="945" t="s">
        <v>28636</v>
      </c>
      <c r="C8511" s="947" t="s">
        <v>4</v>
      </c>
      <c r="D8511" s="948">
        <v>28.27</v>
      </c>
    </row>
    <row r="8512" spans="1:4" x14ac:dyDescent="0.25">
      <c r="A8512" s="947">
        <v>93010</v>
      </c>
      <c r="B8512" s="945" t="s">
        <v>28637</v>
      </c>
      <c r="C8512" s="947" t="s">
        <v>4</v>
      </c>
      <c r="D8512" s="948">
        <v>38.85</v>
      </c>
    </row>
    <row r="8513" spans="1:4" x14ac:dyDescent="0.25">
      <c r="A8513" s="947">
        <v>93011</v>
      </c>
      <c r="B8513" s="945" t="s">
        <v>28638</v>
      </c>
      <c r="C8513" s="947" t="s">
        <v>4</v>
      </c>
      <c r="D8513" s="948">
        <v>47.14</v>
      </c>
    </row>
    <row r="8514" spans="1:4" x14ac:dyDescent="0.25">
      <c r="A8514" s="947">
        <v>103492</v>
      </c>
      <c r="B8514" s="945" t="s">
        <v>51632</v>
      </c>
      <c r="C8514" s="947" t="s">
        <v>4</v>
      </c>
      <c r="D8514" s="948">
        <v>0</v>
      </c>
    </row>
    <row r="8515" spans="1:4" x14ac:dyDescent="0.25">
      <c r="A8515" s="947">
        <v>93017</v>
      </c>
      <c r="B8515" s="945" t="s">
        <v>28684</v>
      </c>
      <c r="C8515" s="947" t="s">
        <v>5</v>
      </c>
      <c r="D8515" s="948">
        <v>65.88</v>
      </c>
    </row>
    <row r="8516" spans="1:4" x14ac:dyDescent="0.25">
      <c r="A8516" s="947">
        <v>93013</v>
      </c>
      <c r="B8516" s="945" t="s">
        <v>28680</v>
      </c>
      <c r="C8516" s="947" t="s">
        <v>5</v>
      </c>
      <c r="D8516" s="948">
        <v>20.5</v>
      </c>
    </row>
    <row r="8517" spans="1:4" x14ac:dyDescent="0.25">
      <c r="A8517" s="947">
        <v>93014</v>
      </c>
      <c r="B8517" s="945" t="s">
        <v>28681</v>
      </c>
      <c r="C8517" s="947" t="s">
        <v>5</v>
      </c>
      <c r="D8517" s="948">
        <v>24.99</v>
      </c>
    </row>
    <row r="8518" spans="1:4" x14ac:dyDescent="0.25">
      <c r="A8518" s="947">
        <v>93015</v>
      </c>
      <c r="B8518" s="945" t="s">
        <v>28682</v>
      </c>
      <c r="C8518" s="947" t="s">
        <v>5</v>
      </c>
      <c r="D8518" s="948">
        <v>36.92</v>
      </c>
    </row>
    <row r="8519" spans="1:4" x14ac:dyDescent="0.25">
      <c r="A8519" s="947">
        <v>93016</v>
      </c>
      <c r="B8519" s="945" t="s">
        <v>28683</v>
      </c>
      <c r="C8519" s="947" t="s">
        <v>5</v>
      </c>
      <c r="D8519" s="948">
        <v>44.49</v>
      </c>
    </row>
    <row r="8520" spans="1:4" x14ac:dyDescent="0.25">
      <c r="A8520" s="947">
        <v>103490</v>
      </c>
      <c r="B8520" s="945" t="s">
        <v>28926</v>
      </c>
      <c r="C8520" s="947" t="s">
        <v>20</v>
      </c>
      <c r="D8520" s="948">
        <v>3983.77</v>
      </c>
    </row>
    <row r="8521" spans="1:4" x14ac:dyDescent="0.25">
      <c r="A8521" s="947">
        <v>98306</v>
      </c>
      <c r="B8521" s="945" t="s">
        <v>28985</v>
      </c>
      <c r="C8521" s="947" t="s">
        <v>5</v>
      </c>
      <c r="D8521" s="948">
        <v>77.13</v>
      </c>
    </row>
    <row r="8522" spans="1:4" x14ac:dyDescent="0.25">
      <c r="A8522" s="947">
        <v>100553</v>
      </c>
      <c r="B8522" s="945" t="s">
        <v>28986</v>
      </c>
      <c r="C8522" s="947" t="s">
        <v>4</v>
      </c>
      <c r="D8522" s="948">
        <v>24.49</v>
      </c>
    </row>
    <row r="8523" spans="1:4" x14ac:dyDescent="0.25">
      <c r="A8523" s="947">
        <v>100554</v>
      </c>
      <c r="B8523" s="945" t="s">
        <v>28987</v>
      </c>
      <c r="C8523" s="947" t="s">
        <v>4</v>
      </c>
      <c r="D8523" s="948">
        <v>6.7</v>
      </c>
    </row>
    <row r="8524" spans="1:4" x14ac:dyDescent="0.25">
      <c r="A8524" s="947">
        <v>98300</v>
      </c>
      <c r="B8524" s="945" t="s">
        <v>28983</v>
      </c>
      <c r="C8524" s="947" t="s">
        <v>4</v>
      </c>
      <c r="D8524" s="948">
        <v>7.04</v>
      </c>
    </row>
    <row r="8525" spans="1:4" x14ac:dyDescent="0.25">
      <c r="A8525" s="947">
        <v>98295</v>
      </c>
      <c r="B8525" s="945" t="s">
        <v>23903</v>
      </c>
      <c r="C8525" s="947" t="s">
        <v>4</v>
      </c>
      <c r="D8525" s="948">
        <v>5.36</v>
      </c>
    </row>
    <row r="8526" spans="1:4" x14ac:dyDescent="0.25">
      <c r="A8526" s="947">
        <v>98294</v>
      </c>
      <c r="B8526" s="945" t="s">
        <v>23902</v>
      </c>
      <c r="C8526" s="947" t="s">
        <v>4</v>
      </c>
      <c r="D8526" s="948">
        <v>6.35</v>
      </c>
    </row>
    <row r="8527" spans="1:4" x14ac:dyDescent="0.25">
      <c r="A8527" s="947">
        <v>98297</v>
      </c>
      <c r="B8527" s="945" t="s">
        <v>23905</v>
      </c>
      <c r="C8527" s="947" t="s">
        <v>4</v>
      </c>
      <c r="D8527" s="948">
        <v>7.75</v>
      </c>
    </row>
    <row r="8528" spans="1:4" x14ac:dyDescent="0.25">
      <c r="A8528" s="947">
        <v>98296</v>
      </c>
      <c r="B8528" s="945" t="s">
        <v>23904</v>
      </c>
      <c r="C8528" s="947" t="s">
        <v>4</v>
      </c>
      <c r="D8528" s="948">
        <v>9.32</v>
      </c>
    </row>
    <row r="8529" spans="1:4" x14ac:dyDescent="0.25">
      <c r="A8529" s="947">
        <v>98299</v>
      </c>
      <c r="B8529" s="945" t="s">
        <v>28982</v>
      </c>
      <c r="C8529" s="947" t="s">
        <v>4</v>
      </c>
      <c r="D8529" s="948">
        <v>20</v>
      </c>
    </row>
    <row r="8530" spans="1:4" x14ac:dyDescent="0.25">
      <c r="A8530" s="947">
        <v>98298</v>
      </c>
      <c r="B8530" s="945" t="s">
        <v>28981</v>
      </c>
      <c r="C8530" s="947" t="s">
        <v>4</v>
      </c>
      <c r="D8530" s="948">
        <v>21.94</v>
      </c>
    </row>
    <row r="8531" spans="1:4" x14ac:dyDescent="0.25">
      <c r="A8531" s="947">
        <v>98261</v>
      </c>
      <c r="B8531" s="945" t="s">
        <v>23859</v>
      </c>
      <c r="C8531" s="947" t="s">
        <v>4</v>
      </c>
      <c r="D8531" s="948">
        <v>4.9800000000000004</v>
      </c>
    </row>
    <row r="8532" spans="1:4" x14ac:dyDescent="0.25">
      <c r="A8532" s="947">
        <v>98287</v>
      </c>
      <c r="B8532" s="945" t="s">
        <v>23886</v>
      </c>
      <c r="C8532" s="947" t="s">
        <v>4</v>
      </c>
      <c r="D8532" s="948">
        <v>1.7</v>
      </c>
    </row>
    <row r="8533" spans="1:4" x14ac:dyDescent="0.25">
      <c r="A8533" s="947">
        <v>98280</v>
      </c>
      <c r="B8533" s="945" t="s">
        <v>23878</v>
      </c>
      <c r="C8533" s="947" t="s">
        <v>4</v>
      </c>
      <c r="D8533" s="948">
        <v>10.43</v>
      </c>
    </row>
    <row r="8534" spans="1:4" x14ac:dyDescent="0.25">
      <c r="A8534" s="947">
        <v>98288</v>
      </c>
      <c r="B8534" s="945" t="s">
        <v>23887</v>
      </c>
      <c r="C8534" s="947" t="s">
        <v>4</v>
      </c>
      <c r="D8534" s="948">
        <v>2.5099999999999998</v>
      </c>
    </row>
    <row r="8535" spans="1:4" x14ac:dyDescent="0.25">
      <c r="A8535" s="947">
        <v>98281</v>
      </c>
      <c r="B8535" s="945" t="s">
        <v>23879</v>
      </c>
      <c r="C8535" s="947" t="s">
        <v>4</v>
      </c>
      <c r="D8535" s="948">
        <v>11.24</v>
      </c>
    </row>
    <row r="8536" spans="1:4" x14ac:dyDescent="0.25">
      <c r="A8536" s="947">
        <v>98262</v>
      </c>
      <c r="B8536" s="945" t="s">
        <v>23860</v>
      </c>
      <c r="C8536" s="947" t="s">
        <v>4</v>
      </c>
      <c r="D8536" s="948">
        <v>5.79</v>
      </c>
    </row>
    <row r="8537" spans="1:4" x14ac:dyDescent="0.25">
      <c r="A8537" s="947">
        <v>98289</v>
      </c>
      <c r="B8537" s="945" t="s">
        <v>23888</v>
      </c>
      <c r="C8537" s="947" t="s">
        <v>4</v>
      </c>
      <c r="D8537" s="948">
        <v>2.75</v>
      </c>
    </row>
    <row r="8538" spans="1:4" x14ac:dyDescent="0.25">
      <c r="A8538" s="947">
        <v>98282</v>
      </c>
      <c r="B8538" s="945" t="s">
        <v>23880</v>
      </c>
      <c r="C8538" s="947" t="s">
        <v>4</v>
      </c>
      <c r="D8538" s="948">
        <v>11.49</v>
      </c>
    </row>
    <row r="8539" spans="1:4" x14ac:dyDescent="0.25">
      <c r="A8539" s="947">
        <v>98263</v>
      </c>
      <c r="B8539" s="945" t="s">
        <v>23861</v>
      </c>
      <c r="C8539" s="947" t="s">
        <v>4</v>
      </c>
      <c r="D8539" s="948">
        <v>6.03</v>
      </c>
    </row>
    <row r="8540" spans="1:4" x14ac:dyDescent="0.25">
      <c r="A8540" s="947">
        <v>98290</v>
      </c>
      <c r="B8540" s="945" t="s">
        <v>23889</v>
      </c>
      <c r="C8540" s="947" t="s">
        <v>4</v>
      </c>
      <c r="D8540" s="948">
        <v>3.6</v>
      </c>
    </row>
    <row r="8541" spans="1:4" x14ac:dyDescent="0.25">
      <c r="A8541" s="947">
        <v>98283</v>
      </c>
      <c r="B8541" s="945" t="s">
        <v>23881</v>
      </c>
      <c r="C8541" s="947" t="s">
        <v>4</v>
      </c>
      <c r="D8541" s="948">
        <v>12.33</v>
      </c>
    </row>
    <row r="8542" spans="1:4" x14ac:dyDescent="0.25">
      <c r="A8542" s="947">
        <v>98264</v>
      </c>
      <c r="B8542" s="945" t="s">
        <v>23862</v>
      </c>
      <c r="C8542" s="947" t="s">
        <v>4</v>
      </c>
      <c r="D8542" s="948">
        <v>6.87</v>
      </c>
    </row>
    <row r="8543" spans="1:4" x14ac:dyDescent="0.25">
      <c r="A8543" s="947">
        <v>98273</v>
      </c>
      <c r="B8543" s="945" t="s">
        <v>23871</v>
      </c>
      <c r="C8543" s="947" t="s">
        <v>4</v>
      </c>
      <c r="D8543" s="948">
        <v>2.64</v>
      </c>
    </row>
    <row r="8544" spans="1:4" x14ac:dyDescent="0.25">
      <c r="A8544" s="947">
        <v>98291</v>
      </c>
      <c r="B8544" s="945" t="s">
        <v>23890</v>
      </c>
      <c r="C8544" s="947" t="s">
        <v>4</v>
      </c>
      <c r="D8544" s="948">
        <v>4.17</v>
      </c>
    </row>
    <row r="8545" spans="1:4" x14ac:dyDescent="0.25">
      <c r="A8545" s="947">
        <v>98284</v>
      </c>
      <c r="B8545" s="945" t="s">
        <v>23883</v>
      </c>
      <c r="C8545" s="947" t="s">
        <v>4</v>
      </c>
      <c r="D8545" s="948">
        <v>12.89</v>
      </c>
    </row>
    <row r="8546" spans="1:4" x14ac:dyDescent="0.25">
      <c r="A8546" s="947">
        <v>98265</v>
      </c>
      <c r="B8546" s="945" t="s">
        <v>23863</v>
      </c>
      <c r="C8546" s="947" t="s">
        <v>4</v>
      </c>
      <c r="D8546" s="948">
        <v>7.44</v>
      </c>
    </row>
    <row r="8547" spans="1:4" x14ac:dyDescent="0.25">
      <c r="A8547" s="947">
        <v>98274</v>
      </c>
      <c r="B8547" s="945" t="s">
        <v>23872</v>
      </c>
      <c r="C8547" s="947" t="s">
        <v>4</v>
      </c>
      <c r="D8547" s="948">
        <v>3.2</v>
      </c>
    </row>
    <row r="8548" spans="1:4" x14ac:dyDescent="0.25">
      <c r="A8548" s="947">
        <v>98292</v>
      </c>
      <c r="B8548" s="945" t="s">
        <v>23891</v>
      </c>
      <c r="C8548" s="947" t="s">
        <v>4</v>
      </c>
      <c r="D8548" s="948">
        <v>4.92</v>
      </c>
    </row>
    <row r="8549" spans="1:4" x14ac:dyDescent="0.25">
      <c r="A8549" s="947">
        <v>98285</v>
      </c>
      <c r="B8549" s="945" t="s">
        <v>23884</v>
      </c>
      <c r="C8549" s="947" t="s">
        <v>4</v>
      </c>
      <c r="D8549" s="948">
        <v>13.65</v>
      </c>
    </row>
    <row r="8550" spans="1:4" x14ac:dyDescent="0.25">
      <c r="A8550" s="947">
        <v>98266</v>
      </c>
      <c r="B8550" s="945" t="s">
        <v>23864</v>
      </c>
      <c r="C8550" s="947" t="s">
        <v>4</v>
      </c>
      <c r="D8550" s="948">
        <v>8.18</v>
      </c>
    </row>
    <row r="8551" spans="1:4" x14ac:dyDescent="0.25">
      <c r="A8551" s="947">
        <v>98275</v>
      </c>
      <c r="B8551" s="945" t="s">
        <v>23873</v>
      </c>
      <c r="C8551" s="947" t="s">
        <v>4</v>
      </c>
      <c r="D8551" s="948">
        <v>3.94</v>
      </c>
    </row>
    <row r="8552" spans="1:4" x14ac:dyDescent="0.25">
      <c r="A8552" s="947">
        <v>98293</v>
      </c>
      <c r="B8552" s="945" t="s">
        <v>23892</v>
      </c>
      <c r="C8552" s="947" t="s">
        <v>4</v>
      </c>
      <c r="D8552" s="948">
        <v>9.0399999999999991</v>
      </c>
    </row>
    <row r="8553" spans="1:4" x14ac:dyDescent="0.25">
      <c r="A8553" s="947">
        <v>98286</v>
      </c>
      <c r="B8553" s="945" t="s">
        <v>23885</v>
      </c>
      <c r="C8553" s="947" t="s">
        <v>4</v>
      </c>
      <c r="D8553" s="948">
        <v>17.77</v>
      </c>
    </row>
    <row r="8554" spans="1:4" x14ac:dyDescent="0.25">
      <c r="A8554" s="947">
        <v>98267</v>
      </c>
      <c r="B8554" s="945" t="s">
        <v>23865</v>
      </c>
      <c r="C8554" s="947" t="s">
        <v>4</v>
      </c>
      <c r="D8554" s="948">
        <v>12.31</v>
      </c>
    </row>
    <row r="8555" spans="1:4" x14ac:dyDescent="0.25">
      <c r="A8555" s="947">
        <v>98276</v>
      </c>
      <c r="B8555" s="945" t="s">
        <v>23874</v>
      </c>
      <c r="C8555" s="947" t="s">
        <v>4</v>
      </c>
      <c r="D8555" s="948">
        <v>8.06</v>
      </c>
    </row>
    <row r="8556" spans="1:4" x14ac:dyDescent="0.25">
      <c r="A8556" s="947">
        <v>98268</v>
      </c>
      <c r="B8556" s="945" t="s">
        <v>23866</v>
      </c>
      <c r="C8556" s="947" t="s">
        <v>4</v>
      </c>
      <c r="D8556" s="948">
        <v>18.45</v>
      </c>
    </row>
    <row r="8557" spans="1:4" x14ac:dyDescent="0.25">
      <c r="A8557" s="947">
        <v>98277</v>
      </c>
      <c r="B8557" s="945" t="s">
        <v>23875</v>
      </c>
      <c r="C8557" s="947" t="s">
        <v>4</v>
      </c>
      <c r="D8557" s="948">
        <v>14.21</v>
      </c>
    </row>
    <row r="8558" spans="1:4" x14ac:dyDescent="0.25">
      <c r="A8558" s="947">
        <v>98272</v>
      </c>
      <c r="B8558" s="945" t="s">
        <v>23870</v>
      </c>
      <c r="C8558" s="947" t="s">
        <v>4</v>
      </c>
      <c r="D8558" s="948">
        <v>106.78</v>
      </c>
    </row>
    <row r="8559" spans="1:4" x14ac:dyDescent="0.25">
      <c r="A8559" s="947">
        <v>98269</v>
      </c>
      <c r="B8559" s="945" t="s">
        <v>23867</v>
      </c>
      <c r="C8559" s="947" t="s">
        <v>4</v>
      </c>
      <c r="D8559" s="948">
        <v>24.32</v>
      </c>
    </row>
    <row r="8560" spans="1:4" x14ac:dyDescent="0.25">
      <c r="A8560" s="947">
        <v>98278</v>
      </c>
      <c r="B8560" s="945" t="s">
        <v>23876</v>
      </c>
      <c r="C8560" s="947" t="s">
        <v>4</v>
      </c>
      <c r="D8560" s="948">
        <v>20.079999999999998</v>
      </c>
    </row>
    <row r="8561" spans="1:4" x14ac:dyDescent="0.25">
      <c r="A8561" s="947">
        <v>98270</v>
      </c>
      <c r="B8561" s="945" t="s">
        <v>23868</v>
      </c>
      <c r="C8561" s="947" t="s">
        <v>4</v>
      </c>
      <c r="D8561" s="948">
        <v>35.24</v>
      </c>
    </row>
    <row r="8562" spans="1:4" x14ac:dyDescent="0.25">
      <c r="A8562" s="947">
        <v>98279</v>
      </c>
      <c r="B8562" s="945" t="s">
        <v>23877</v>
      </c>
      <c r="C8562" s="947" t="s">
        <v>4</v>
      </c>
      <c r="D8562" s="948">
        <v>30.99</v>
      </c>
    </row>
    <row r="8563" spans="1:4" x14ac:dyDescent="0.25">
      <c r="A8563" s="947">
        <v>98271</v>
      </c>
      <c r="B8563" s="945" t="s">
        <v>23869</v>
      </c>
      <c r="C8563" s="947" t="s">
        <v>4</v>
      </c>
      <c r="D8563" s="948">
        <v>48.31</v>
      </c>
    </row>
    <row r="8564" spans="1:4" x14ac:dyDescent="0.25">
      <c r="A8564" s="947">
        <v>98400</v>
      </c>
      <c r="B8564" s="945" t="s">
        <v>23893</v>
      </c>
      <c r="C8564" s="947" t="s">
        <v>4</v>
      </c>
      <c r="D8564" s="948">
        <v>14.47</v>
      </c>
    </row>
    <row r="8565" spans="1:4" x14ac:dyDescent="0.25">
      <c r="A8565" s="947">
        <v>98401</v>
      </c>
      <c r="B8565" s="945" t="s">
        <v>23894</v>
      </c>
      <c r="C8565" s="947" t="s">
        <v>4</v>
      </c>
      <c r="D8565" s="948">
        <v>21.44</v>
      </c>
    </row>
    <row r="8566" spans="1:4" x14ac:dyDescent="0.25">
      <c r="A8566" s="947">
        <v>98402</v>
      </c>
      <c r="B8566" s="945" t="s">
        <v>23895</v>
      </c>
      <c r="C8566" s="947" t="s">
        <v>4</v>
      </c>
      <c r="D8566" s="948">
        <v>24.78</v>
      </c>
    </row>
    <row r="8567" spans="1:4" x14ac:dyDescent="0.25">
      <c r="A8567" s="947">
        <v>100556</v>
      </c>
      <c r="B8567" s="945" t="s">
        <v>23896</v>
      </c>
      <c r="C8567" s="947" t="s">
        <v>5</v>
      </c>
      <c r="D8567" s="948">
        <v>45.88</v>
      </c>
    </row>
    <row r="8568" spans="1:4" x14ac:dyDescent="0.25">
      <c r="A8568" s="947">
        <v>100557</v>
      </c>
      <c r="B8568" s="945" t="s">
        <v>23897</v>
      </c>
      <c r="C8568" s="947" t="s">
        <v>5</v>
      </c>
      <c r="D8568" s="948">
        <v>474.92</v>
      </c>
    </row>
    <row r="8569" spans="1:4" x14ac:dyDescent="0.25">
      <c r="A8569" s="947">
        <v>98301</v>
      </c>
      <c r="B8569" s="945" t="s">
        <v>23906</v>
      </c>
      <c r="C8569" s="947" t="s">
        <v>5</v>
      </c>
      <c r="D8569" s="948">
        <v>765.64</v>
      </c>
    </row>
    <row r="8570" spans="1:4" x14ac:dyDescent="0.25">
      <c r="A8570" s="947">
        <v>98302</v>
      </c>
      <c r="B8570" s="945" t="s">
        <v>23907</v>
      </c>
      <c r="C8570" s="947" t="s">
        <v>5</v>
      </c>
      <c r="D8570" s="948">
        <v>1317.73</v>
      </c>
    </row>
    <row r="8571" spans="1:4" x14ac:dyDescent="0.25">
      <c r="A8571" s="947">
        <v>98593</v>
      </c>
      <c r="B8571" s="945" t="s">
        <v>23911</v>
      </c>
      <c r="C8571" s="947" t="s">
        <v>5</v>
      </c>
      <c r="D8571" s="948">
        <v>2847.5</v>
      </c>
    </row>
    <row r="8572" spans="1:4" x14ac:dyDescent="0.25">
      <c r="A8572" s="947">
        <v>98304</v>
      </c>
      <c r="B8572" s="945" t="s">
        <v>23908</v>
      </c>
      <c r="C8572" s="947" t="s">
        <v>5</v>
      </c>
      <c r="D8572" s="948">
        <v>3973.22</v>
      </c>
    </row>
    <row r="8573" spans="1:4" x14ac:dyDescent="0.25">
      <c r="A8573" s="947">
        <v>100561</v>
      </c>
      <c r="B8573" s="945" t="s">
        <v>23899</v>
      </c>
      <c r="C8573" s="947" t="s">
        <v>5</v>
      </c>
      <c r="D8573" s="948">
        <v>208.81</v>
      </c>
    </row>
    <row r="8574" spans="1:4" x14ac:dyDescent="0.25">
      <c r="A8574" s="947">
        <v>100562</v>
      </c>
      <c r="B8574" s="945" t="s">
        <v>23900</v>
      </c>
      <c r="C8574" s="947" t="s">
        <v>5</v>
      </c>
      <c r="D8574" s="948">
        <v>311.62</v>
      </c>
    </row>
    <row r="8575" spans="1:4" x14ac:dyDescent="0.25">
      <c r="A8575" s="947">
        <v>100560</v>
      </c>
      <c r="B8575" s="945" t="s">
        <v>23898</v>
      </c>
      <c r="C8575" s="947" t="s">
        <v>5</v>
      </c>
      <c r="D8575" s="948">
        <v>123.92</v>
      </c>
    </row>
    <row r="8576" spans="1:4" x14ac:dyDescent="0.25">
      <c r="A8576" s="947">
        <v>100563</v>
      </c>
      <c r="B8576" s="945" t="s">
        <v>23901</v>
      </c>
      <c r="C8576" s="947" t="s">
        <v>5</v>
      </c>
      <c r="D8576" s="948">
        <v>439.49</v>
      </c>
    </row>
    <row r="8577" spans="1:4" x14ac:dyDescent="0.25">
      <c r="A8577" s="947">
        <v>100555</v>
      </c>
      <c r="B8577" s="945" t="s">
        <v>28988</v>
      </c>
      <c r="C8577" s="947" t="s">
        <v>5</v>
      </c>
      <c r="D8577" s="948">
        <v>1388</v>
      </c>
    </row>
    <row r="8578" spans="1:4" x14ac:dyDescent="0.25">
      <c r="A8578" s="947">
        <v>98305</v>
      </c>
      <c r="B8578" s="945" t="s">
        <v>28984</v>
      </c>
      <c r="C8578" s="947" t="s">
        <v>5</v>
      </c>
      <c r="D8578" s="948">
        <v>2749.58</v>
      </c>
    </row>
    <row r="8579" spans="1:4" x14ac:dyDescent="0.25">
      <c r="A8579" s="947">
        <v>98307</v>
      </c>
      <c r="B8579" s="945" t="s">
        <v>23909</v>
      </c>
      <c r="C8579" s="947" t="s">
        <v>5</v>
      </c>
      <c r="D8579" s="948">
        <v>43.68</v>
      </c>
    </row>
    <row r="8580" spans="1:4" x14ac:dyDescent="0.25">
      <c r="A8580" s="947">
        <v>98308</v>
      </c>
      <c r="B8580" s="945" t="s">
        <v>23910</v>
      </c>
      <c r="C8580" s="947" t="s">
        <v>5</v>
      </c>
      <c r="D8580" s="948">
        <v>31.04</v>
      </c>
    </row>
    <row r="8581" spans="1:4" x14ac:dyDescent="0.25">
      <c r="A8581" s="947">
        <v>103401</v>
      </c>
      <c r="B8581" s="945" t="s">
        <v>28079</v>
      </c>
      <c r="C8581" s="947" t="s">
        <v>5</v>
      </c>
      <c r="D8581" s="948">
        <v>31.29</v>
      </c>
    </row>
    <row r="8582" spans="1:4" x14ac:dyDescent="0.25">
      <c r="A8582" s="947">
        <v>103402</v>
      </c>
      <c r="B8582" s="945" t="s">
        <v>28080</v>
      </c>
      <c r="C8582" s="947" t="s">
        <v>5</v>
      </c>
      <c r="D8582" s="948">
        <v>45.51</v>
      </c>
    </row>
    <row r="8583" spans="1:4" x14ac:dyDescent="0.25">
      <c r="A8583" s="947">
        <v>103403</v>
      </c>
      <c r="B8583" s="945" t="s">
        <v>28081</v>
      </c>
      <c r="C8583" s="947" t="s">
        <v>5</v>
      </c>
      <c r="D8583" s="948">
        <v>51.2</v>
      </c>
    </row>
    <row r="8584" spans="1:4" x14ac:dyDescent="0.25">
      <c r="A8584" s="947">
        <v>103397</v>
      </c>
      <c r="B8584" s="945" t="s">
        <v>28075</v>
      </c>
      <c r="C8584" s="947" t="s">
        <v>5</v>
      </c>
      <c r="D8584" s="948">
        <v>5.68</v>
      </c>
    </row>
    <row r="8585" spans="1:4" x14ac:dyDescent="0.25">
      <c r="A8585" s="947">
        <v>103404</v>
      </c>
      <c r="B8585" s="945" t="s">
        <v>28082</v>
      </c>
      <c r="C8585" s="947" t="s">
        <v>5</v>
      </c>
      <c r="D8585" s="948">
        <v>56.89</v>
      </c>
    </row>
    <row r="8586" spans="1:4" x14ac:dyDescent="0.25">
      <c r="A8586" s="947">
        <v>103405</v>
      </c>
      <c r="B8586" s="945" t="s">
        <v>28083</v>
      </c>
      <c r="C8586" s="947" t="s">
        <v>5</v>
      </c>
      <c r="D8586" s="948">
        <v>64</v>
      </c>
    </row>
    <row r="8587" spans="1:4" x14ac:dyDescent="0.25">
      <c r="A8587" s="947">
        <v>103406</v>
      </c>
      <c r="B8587" s="945" t="s">
        <v>28084</v>
      </c>
      <c r="C8587" s="947" t="s">
        <v>5</v>
      </c>
      <c r="D8587" s="948">
        <v>71.12</v>
      </c>
    </row>
    <row r="8588" spans="1:4" x14ac:dyDescent="0.25">
      <c r="A8588" s="947">
        <v>103407</v>
      </c>
      <c r="B8588" s="945" t="s">
        <v>28085</v>
      </c>
      <c r="C8588" s="947" t="s">
        <v>5</v>
      </c>
      <c r="D8588" s="948">
        <v>79.650000000000006</v>
      </c>
    </row>
    <row r="8589" spans="1:4" x14ac:dyDescent="0.25">
      <c r="A8589" s="947">
        <v>103408</v>
      </c>
      <c r="B8589" s="945" t="s">
        <v>28086</v>
      </c>
      <c r="C8589" s="947" t="s">
        <v>5</v>
      </c>
      <c r="D8589" s="948">
        <v>89.61</v>
      </c>
    </row>
    <row r="8590" spans="1:4" x14ac:dyDescent="0.25">
      <c r="A8590" s="947">
        <v>103398</v>
      </c>
      <c r="B8590" s="945" t="s">
        <v>28076</v>
      </c>
      <c r="C8590" s="947" t="s">
        <v>5</v>
      </c>
      <c r="D8590" s="948">
        <v>9.1</v>
      </c>
    </row>
    <row r="8591" spans="1:4" x14ac:dyDescent="0.25">
      <c r="A8591" s="947">
        <v>103409</v>
      </c>
      <c r="B8591" s="945" t="s">
        <v>28087</v>
      </c>
      <c r="C8591" s="947" t="s">
        <v>5</v>
      </c>
      <c r="D8591" s="948">
        <v>100.99</v>
      </c>
    </row>
    <row r="8592" spans="1:4" x14ac:dyDescent="0.25">
      <c r="A8592" s="947">
        <v>103410</v>
      </c>
      <c r="B8592" s="945" t="s">
        <v>28088</v>
      </c>
      <c r="C8592" s="947" t="s">
        <v>5</v>
      </c>
      <c r="D8592" s="948">
        <v>113.78</v>
      </c>
    </row>
    <row r="8593" spans="1:4" x14ac:dyDescent="0.25">
      <c r="A8593" s="947">
        <v>103399</v>
      </c>
      <c r="B8593" s="945" t="s">
        <v>28077</v>
      </c>
      <c r="C8593" s="947" t="s">
        <v>5</v>
      </c>
      <c r="D8593" s="948">
        <v>17.920000000000002</v>
      </c>
    </row>
    <row r="8594" spans="1:4" x14ac:dyDescent="0.25">
      <c r="A8594" s="947">
        <v>103400</v>
      </c>
      <c r="B8594" s="945" t="s">
        <v>28078</v>
      </c>
      <c r="C8594" s="947" t="s">
        <v>5</v>
      </c>
      <c r="D8594" s="948">
        <v>25.59</v>
      </c>
    </row>
    <row r="8595" spans="1:4" x14ac:dyDescent="0.25">
      <c r="A8595" s="947">
        <v>103415</v>
      </c>
      <c r="B8595" s="945" t="s">
        <v>28093</v>
      </c>
      <c r="C8595" s="947" t="s">
        <v>5</v>
      </c>
      <c r="D8595" s="948">
        <v>62.58</v>
      </c>
    </row>
    <row r="8596" spans="1:4" x14ac:dyDescent="0.25">
      <c r="A8596" s="947">
        <v>103416</v>
      </c>
      <c r="B8596" s="945" t="s">
        <v>28094</v>
      </c>
      <c r="C8596" s="947" t="s">
        <v>5</v>
      </c>
      <c r="D8596" s="948">
        <v>91.03</v>
      </c>
    </row>
    <row r="8597" spans="1:4" x14ac:dyDescent="0.25">
      <c r="A8597" s="947">
        <v>103417</v>
      </c>
      <c r="B8597" s="945" t="s">
        <v>28095</v>
      </c>
      <c r="C8597" s="947" t="s">
        <v>5</v>
      </c>
      <c r="D8597" s="948">
        <v>102.41</v>
      </c>
    </row>
    <row r="8598" spans="1:4" x14ac:dyDescent="0.25">
      <c r="A8598" s="947">
        <v>103411</v>
      </c>
      <c r="B8598" s="945" t="s">
        <v>28089</v>
      </c>
      <c r="C8598" s="947" t="s">
        <v>5</v>
      </c>
      <c r="D8598" s="948">
        <v>11.37</v>
      </c>
    </row>
    <row r="8599" spans="1:4" x14ac:dyDescent="0.25">
      <c r="A8599" s="947">
        <v>103418</v>
      </c>
      <c r="B8599" s="945" t="s">
        <v>28096</v>
      </c>
      <c r="C8599" s="947" t="s">
        <v>5</v>
      </c>
      <c r="D8599" s="948">
        <v>113.78</v>
      </c>
    </row>
    <row r="8600" spans="1:4" x14ac:dyDescent="0.25">
      <c r="A8600" s="947">
        <v>103419</v>
      </c>
      <c r="B8600" s="945" t="s">
        <v>28097</v>
      </c>
      <c r="C8600" s="947" t="s">
        <v>5</v>
      </c>
      <c r="D8600" s="948">
        <v>128.02000000000001</v>
      </c>
    </row>
    <row r="8601" spans="1:4" x14ac:dyDescent="0.25">
      <c r="A8601" s="947">
        <v>103420</v>
      </c>
      <c r="B8601" s="945" t="s">
        <v>28098</v>
      </c>
      <c r="C8601" s="947" t="s">
        <v>5</v>
      </c>
      <c r="D8601" s="948">
        <v>142.24</v>
      </c>
    </row>
    <row r="8602" spans="1:4" x14ac:dyDescent="0.25">
      <c r="A8602" s="947">
        <v>103421</v>
      </c>
      <c r="B8602" s="945" t="s">
        <v>28099</v>
      </c>
      <c r="C8602" s="947" t="s">
        <v>5</v>
      </c>
      <c r="D8602" s="948">
        <v>159.31</v>
      </c>
    </row>
    <row r="8603" spans="1:4" x14ac:dyDescent="0.25">
      <c r="A8603" s="947">
        <v>103422</v>
      </c>
      <c r="B8603" s="945" t="s">
        <v>28100</v>
      </c>
      <c r="C8603" s="947" t="s">
        <v>5</v>
      </c>
      <c r="D8603" s="948">
        <v>179.22</v>
      </c>
    </row>
    <row r="8604" spans="1:4" x14ac:dyDescent="0.25">
      <c r="A8604" s="947">
        <v>103412</v>
      </c>
      <c r="B8604" s="945" t="s">
        <v>28090</v>
      </c>
      <c r="C8604" s="947" t="s">
        <v>5</v>
      </c>
      <c r="D8604" s="948">
        <v>18.2</v>
      </c>
    </row>
    <row r="8605" spans="1:4" x14ac:dyDescent="0.25">
      <c r="A8605" s="947">
        <v>103423</v>
      </c>
      <c r="B8605" s="945" t="s">
        <v>28101</v>
      </c>
      <c r="C8605" s="947" t="s">
        <v>5</v>
      </c>
      <c r="D8605" s="948">
        <v>201.99</v>
      </c>
    </row>
    <row r="8606" spans="1:4" x14ac:dyDescent="0.25">
      <c r="A8606" s="947">
        <v>103424</v>
      </c>
      <c r="B8606" s="945" t="s">
        <v>28102</v>
      </c>
      <c r="C8606" s="947" t="s">
        <v>5</v>
      </c>
      <c r="D8606" s="948">
        <v>227.59</v>
      </c>
    </row>
    <row r="8607" spans="1:4" x14ac:dyDescent="0.25">
      <c r="A8607" s="947">
        <v>103413</v>
      </c>
      <c r="B8607" s="945" t="s">
        <v>28091</v>
      </c>
      <c r="C8607" s="947" t="s">
        <v>5</v>
      </c>
      <c r="D8607" s="948">
        <v>35.840000000000003</v>
      </c>
    </row>
    <row r="8608" spans="1:4" x14ac:dyDescent="0.25">
      <c r="A8608" s="947">
        <v>103414</v>
      </c>
      <c r="B8608" s="945" t="s">
        <v>28092</v>
      </c>
      <c r="C8608" s="947" t="s">
        <v>5</v>
      </c>
      <c r="D8608" s="948">
        <v>51.2</v>
      </c>
    </row>
    <row r="8609" spans="1:4" x14ac:dyDescent="0.25">
      <c r="A8609" s="947">
        <v>103432</v>
      </c>
      <c r="B8609" s="945" t="s">
        <v>28110</v>
      </c>
      <c r="C8609" s="947" t="s">
        <v>5</v>
      </c>
      <c r="D8609" s="948">
        <v>1665.73</v>
      </c>
    </row>
    <row r="8610" spans="1:4" x14ac:dyDescent="0.25">
      <c r="A8610" s="947">
        <v>103430</v>
      </c>
      <c r="B8610" s="945" t="s">
        <v>28108</v>
      </c>
      <c r="C8610" s="947" t="s">
        <v>5</v>
      </c>
      <c r="D8610" s="948">
        <v>38.020000000000003</v>
      </c>
    </row>
    <row r="8611" spans="1:4" x14ac:dyDescent="0.25">
      <c r="A8611" s="947">
        <v>103431</v>
      </c>
      <c r="B8611" s="945" t="s">
        <v>28109</v>
      </c>
      <c r="C8611" s="947" t="s">
        <v>5</v>
      </c>
      <c r="D8611" s="948">
        <v>67.28</v>
      </c>
    </row>
    <row r="8612" spans="1:4" x14ac:dyDescent="0.25">
      <c r="A8612" s="947">
        <v>103433</v>
      </c>
      <c r="B8612" s="945" t="s">
        <v>28111</v>
      </c>
      <c r="C8612" s="947" t="s">
        <v>5</v>
      </c>
      <c r="D8612" s="948">
        <v>36.520000000000003</v>
      </c>
    </row>
    <row r="8613" spans="1:4" x14ac:dyDescent="0.25">
      <c r="A8613" s="947">
        <v>103434</v>
      </c>
      <c r="B8613" s="945" t="s">
        <v>28112</v>
      </c>
      <c r="C8613" s="947" t="s">
        <v>5</v>
      </c>
      <c r="D8613" s="948">
        <v>50.93</v>
      </c>
    </row>
    <row r="8614" spans="1:4" x14ac:dyDescent="0.25">
      <c r="A8614" s="947">
        <v>103435</v>
      </c>
      <c r="B8614" s="945" t="s">
        <v>28113</v>
      </c>
      <c r="C8614" s="947" t="s">
        <v>5</v>
      </c>
      <c r="D8614" s="948">
        <v>95.08</v>
      </c>
    </row>
    <row r="8615" spans="1:4" x14ac:dyDescent="0.25">
      <c r="A8615" s="947">
        <v>103436</v>
      </c>
      <c r="B8615" s="945" t="s">
        <v>28114</v>
      </c>
      <c r="C8615" s="947" t="s">
        <v>5</v>
      </c>
      <c r="D8615" s="948">
        <v>2351.31</v>
      </c>
    </row>
    <row r="8616" spans="1:4" x14ac:dyDescent="0.25">
      <c r="A8616" s="947">
        <v>103482</v>
      </c>
      <c r="B8616" s="945" t="s">
        <v>51633</v>
      </c>
      <c r="C8616" s="947" t="s">
        <v>5</v>
      </c>
      <c r="D8616" s="948">
        <v>0</v>
      </c>
    </row>
    <row r="8617" spans="1:4" x14ac:dyDescent="0.25">
      <c r="A8617" s="947">
        <v>103465</v>
      </c>
      <c r="B8617" s="945" t="s">
        <v>51634</v>
      </c>
      <c r="C8617" s="947" t="s">
        <v>5</v>
      </c>
      <c r="D8617" s="948">
        <v>0</v>
      </c>
    </row>
    <row r="8618" spans="1:4" x14ac:dyDescent="0.25">
      <c r="A8618" s="947">
        <v>103483</v>
      </c>
      <c r="B8618" s="945" t="s">
        <v>51635</v>
      </c>
      <c r="C8618" s="947" t="s">
        <v>5</v>
      </c>
      <c r="D8618" s="948">
        <v>0</v>
      </c>
    </row>
    <row r="8619" spans="1:4" x14ac:dyDescent="0.25">
      <c r="A8619" s="947">
        <v>103484</v>
      </c>
      <c r="B8619" s="945" t="s">
        <v>51636</v>
      </c>
      <c r="C8619" s="947" t="s">
        <v>5</v>
      </c>
      <c r="D8619" s="948">
        <v>0</v>
      </c>
    </row>
    <row r="8620" spans="1:4" x14ac:dyDescent="0.25">
      <c r="A8620" s="947">
        <v>103466</v>
      </c>
      <c r="B8620" s="945" t="s">
        <v>51637</v>
      </c>
      <c r="C8620" s="947" t="s">
        <v>5</v>
      </c>
      <c r="D8620" s="948">
        <v>0</v>
      </c>
    </row>
    <row r="8621" spans="1:4" x14ac:dyDescent="0.25">
      <c r="A8621" s="947">
        <v>103485</v>
      </c>
      <c r="B8621" s="945" t="s">
        <v>51638</v>
      </c>
      <c r="C8621" s="947" t="s">
        <v>5</v>
      </c>
      <c r="D8621" s="948">
        <v>0</v>
      </c>
    </row>
    <row r="8622" spans="1:4" x14ac:dyDescent="0.25">
      <c r="A8622" s="947">
        <v>103467</v>
      </c>
      <c r="B8622" s="945" t="s">
        <v>51639</v>
      </c>
      <c r="C8622" s="947" t="s">
        <v>5</v>
      </c>
      <c r="D8622" s="948">
        <v>0</v>
      </c>
    </row>
    <row r="8623" spans="1:4" x14ac:dyDescent="0.25">
      <c r="A8623" s="947">
        <v>103461</v>
      </c>
      <c r="B8623" s="945" t="s">
        <v>51640</v>
      </c>
      <c r="C8623" s="947" t="s">
        <v>5</v>
      </c>
      <c r="D8623" s="948">
        <v>0</v>
      </c>
    </row>
    <row r="8624" spans="1:4" x14ac:dyDescent="0.25">
      <c r="A8624" s="947">
        <v>103468</v>
      </c>
      <c r="B8624" s="945" t="s">
        <v>51641</v>
      </c>
      <c r="C8624" s="947" t="s">
        <v>5</v>
      </c>
      <c r="D8624" s="948">
        <v>0</v>
      </c>
    </row>
    <row r="8625" spans="1:4" x14ac:dyDescent="0.25">
      <c r="A8625" s="947">
        <v>103469</v>
      </c>
      <c r="B8625" s="945" t="s">
        <v>51642</v>
      </c>
      <c r="C8625" s="947" t="s">
        <v>5</v>
      </c>
      <c r="D8625" s="948">
        <v>0</v>
      </c>
    </row>
    <row r="8626" spans="1:4" x14ac:dyDescent="0.25">
      <c r="A8626" s="947">
        <v>103470</v>
      </c>
      <c r="B8626" s="945" t="s">
        <v>51643</v>
      </c>
      <c r="C8626" s="947" t="s">
        <v>5</v>
      </c>
      <c r="D8626" s="948">
        <v>0</v>
      </c>
    </row>
    <row r="8627" spans="1:4" x14ac:dyDescent="0.25">
      <c r="A8627" s="947">
        <v>103471</v>
      </c>
      <c r="B8627" s="945" t="s">
        <v>51644</v>
      </c>
      <c r="C8627" s="947" t="s">
        <v>5</v>
      </c>
      <c r="D8627" s="948">
        <v>0</v>
      </c>
    </row>
    <row r="8628" spans="1:4" x14ac:dyDescent="0.25">
      <c r="A8628" s="947">
        <v>103472</v>
      </c>
      <c r="B8628" s="945" t="s">
        <v>51645</v>
      </c>
      <c r="C8628" s="947" t="s">
        <v>5</v>
      </c>
      <c r="D8628" s="948">
        <v>0</v>
      </c>
    </row>
    <row r="8629" spans="1:4" x14ac:dyDescent="0.25">
      <c r="A8629" s="947">
        <v>103462</v>
      </c>
      <c r="B8629" s="945" t="s">
        <v>51646</v>
      </c>
      <c r="C8629" s="947" t="s">
        <v>5</v>
      </c>
      <c r="D8629" s="948">
        <v>0</v>
      </c>
    </row>
    <row r="8630" spans="1:4" x14ac:dyDescent="0.25">
      <c r="A8630" s="947">
        <v>103473</v>
      </c>
      <c r="B8630" s="945" t="s">
        <v>51647</v>
      </c>
      <c r="C8630" s="947" t="s">
        <v>5</v>
      </c>
      <c r="D8630" s="948">
        <v>0</v>
      </c>
    </row>
    <row r="8631" spans="1:4" x14ac:dyDescent="0.25">
      <c r="A8631" s="947">
        <v>103474</v>
      </c>
      <c r="B8631" s="945" t="s">
        <v>51648</v>
      </c>
      <c r="C8631" s="947" t="s">
        <v>5</v>
      </c>
      <c r="D8631" s="948">
        <v>0</v>
      </c>
    </row>
    <row r="8632" spans="1:4" x14ac:dyDescent="0.25">
      <c r="A8632" s="947">
        <v>103475</v>
      </c>
      <c r="B8632" s="945" t="s">
        <v>51649</v>
      </c>
      <c r="C8632" s="947" t="s">
        <v>5</v>
      </c>
      <c r="D8632" s="948">
        <v>0</v>
      </c>
    </row>
    <row r="8633" spans="1:4" x14ac:dyDescent="0.25">
      <c r="A8633" s="947">
        <v>103476</v>
      </c>
      <c r="B8633" s="945" t="s">
        <v>51650</v>
      </c>
      <c r="C8633" s="947" t="s">
        <v>5</v>
      </c>
      <c r="D8633" s="948">
        <v>0</v>
      </c>
    </row>
    <row r="8634" spans="1:4" x14ac:dyDescent="0.25">
      <c r="A8634" s="947">
        <v>103477</v>
      </c>
      <c r="B8634" s="945" t="s">
        <v>51651</v>
      </c>
      <c r="C8634" s="947" t="s">
        <v>5</v>
      </c>
      <c r="D8634" s="948">
        <v>0</v>
      </c>
    </row>
    <row r="8635" spans="1:4" x14ac:dyDescent="0.25">
      <c r="A8635" s="947">
        <v>103463</v>
      </c>
      <c r="B8635" s="945" t="s">
        <v>51652</v>
      </c>
      <c r="C8635" s="947" t="s">
        <v>5</v>
      </c>
      <c r="D8635" s="948">
        <v>0</v>
      </c>
    </row>
    <row r="8636" spans="1:4" x14ac:dyDescent="0.25">
      <c r="A8636" s="947">
        <v>103478</v>
      </c>
      <c r="B8636" s="945" t="s">
        <v>51653</v>
      </c>
      <c r="C8636" s="947" t="s">
        <v>5</v>
      </c>
      <c r="D8636" s="948">
        <v>0</v>
      </c>
    </row>
    <row r="8637" spans="1:4" x14ac:dyDescent="0.25">
      <c r="A8637" s="947">
        <v>103479</v>
      </c>
      <c r="B8637" s="945" t="s">
        <v>51654</v>
      </c>
      <c r="C8637" s="947" t="s">
        <v>5</v>
      </c>
      <c r="D8637" s="948">
        <v>0</v>
      </c>
    </row>
    <row r="8638" spans="1:4" x14ac:dyDescent="0.25">
      <c r="A8638" s="947">
        <v>103480</v>
      </c>
      <c r="B8638" s="945" t="s">
        <v>51655</v>
      </c>
      <c r="C8638" s="947" t="s">
        <v>5</v>
      </c>
      <c r="D8638" s="948">
        <v>0</v>
      </c>
    </row>
    <row r="8639" spans="1:4" x14ac:dyDescent="0.25">
      <c r="A8639" s="947">
        <v>103464</v>
      </c>
      <c r="B8639" s="945" t="s">
        <v>51656</v>
      </c>
      <c r="C8639" s="947" t="s">
        <v>5</v>
      </c>
      <c r="D8639" s="948">
        <v>0</v>
      </c>
    </row>
    <row r="8640" spans="1:4" x14ac:dyDescent="0.25">
      <c r="A8640" s="947">
        <v>103481</v>
      </c>
      <c r="B8640" s="945" t="s">
        <v>51657</v>
      </c>
      <c r="C8640" s="947" t="s">
        <v>5</v>
      </c>
      <c r="D8640" s="948">
        <v>0</v>
      </c>
    </row>
    <row r="8641" spans="1:4" x14ac:dyDescent="0.25">
      <c r="A8641" s="947">
        <v>103459</v>
      </c>
      <c r="B8641" s="945" t="s">
        <v>51658</v>
      </c>
      <c r="C8641" s="947" t="s">
        <v>5</v>
      </c>
      <c r="D8641" s="948">
        <v>0</v>
      </c>
    </row>
    <row r="8642" spans="1:4" x14ac:dyDescent="0.25">
      <c r="A8642" s="947">
        <v>103460</v>
      </c>
      <c r="B8642" s="945" t="s">
        <v>51659</v>
      </c>
      <c r="C8642" s="947" t="s">
        <v>5</v>
      </c>
      <c r="D8642" s="948">
        <v>0</v>
      </c>
    </row>
    <row r="8643" spans="1:4" x14ac:dyDescent="0.25">
      <c r="A8643" s="947">
        <v>103443</v>
      </c>
      <c r="B8643" s="945" t="s">
        <v>51660</v>
      </c>
      <c r="C8643" s="947" t="s">
        <v>5</v>
      </c>
      <c r="D8643" s="948">
        <v>0</v>
      </c>
    </row>
    <row r="8644" spans="1:4" x14ac:dyDescent="0.25">
      <c r="A8644" s="947">
        <v>103444</v>
      </c>
      <c r="B8644" s="945" t="s">
        <v>51661</v>
      </c>
      <c r="C8644" s="947" t="s">
        <v>5</v>
      </c>
      <c r="D8644" s="948">
        <v>0</v>
      </c>
    </row>
    <row r="8645" spans="1:4" x14ac:dyDescent="0.25">
      <c r="A8645" s="947">
        <v>103445</v>
      </c>
      <c r="B8645" s="945" t="s">
        <v>51662</v>
      </c>
      <c r="C8645" s="947" t="s">
        <v>5</v>
      </c>
      <c r="D8645" s="948">
        <v>0</v>
      </c>
    </row>
    <row r="8646" spans="1:4" x14ac:dyDescent="0.25">
      <c r="A8646" s="947">
        <v>103446</v>
      </c>
      <c r="B8646" s="945" t="s">
        <v>51663</v>
      </c>
      <c r="C8646" s="947" t="s">
        <v>5</v>
      </c>
      <c r="D8646" s="948">
        <v>0</v>
      </c>
    </row>
    <row r="8647" spans="1:4" x14ac:dyDescent="0.25">
      <c r="A8647" s="947">
        <v>103447</v>
      </c>
      <c r="B8647" s="945" t="s">
        <v>51664</v>
      </c>
      <c r="C8647" s="947" t="s">
        <v>5</v>
      </c>
      <c r="D8647" s="948">
        <v>0</v>
      </c>
    </row>
    <row r="8648" spans="1:4" x14ac:dyDescent="0.25">
      <c r="A8648" s="947">
        <v>103448</v>
      </c>
      <c r="B8648" s="945" t="s">
        <v>51665</v>
      </c>
      <c r="C8648" s="947" t="s">
        <v>5</v>
      </c>
      <c r="D8648" s="948">
        <v>0</v>
      </c>
    </row>
    <row r="8649" spans="1:4" x14ac:dyDescent="0.25">
      <c r="A8649" s="947">
        <v>103449</v>
      </c>
      <c r="B8649" s="945" t="s">
        <v>51666</v>
      </c>
      <c r="C8649" s="947" t="s">
        <v>5</v>
      </c>
      <c r="D8649" s="948">
        <v>0</v>
      </c>
    </row>
    <row r="8650" spans="1:4" x14ac:dyDescent="0.25">
      <c r="A8650" s="947">
        <v>103450</v>
      </c>
      <c r="B8650" s="945" t="s">
        <v>51667</v>
      </c>
      <c r="C8650" s="947" t="s">
        <v>5</v>
      </c>
      <c r="D8650" s="948">
        <v>0</v>
      </c>
    </row>
    <row r="8651" spans="1:4" x14ac:dyDescent="0.25">
      <c r="A8651" s="947">
        <v>103451</v>
      </c>
      <c r="B8651" s="945" t="s">
        <v>51668</v>
      </c>
      <c r="C8651" s="947" t="s">
        <v>5</v>
      </c>
      <c r="D8651" s="948">
        <v>0</v>
      </c>
    </row>
    <row r="8652" spans="1:4" x14ac:dyDescent="0.25">
      <c r="A8652" s="947">
        <v>103452</v>
      </c>
      <c r="B8652" s="945" t="s">
        <v>51669</v>
      </c>
      <c r="C8652" s="947" t="s">
        <v>5</v>
      </c>
      <c r="D8652" s="948">
        <v>0</v>
      </c>
    </row>
    <row r="8653" spans="1:4" x14ac:dyDescent="0.25">
      <c r="A8653" s="947">
        <v>103453</v>
      </c>
      <c r="B8653" s="945" t="s">
        <v>51670</v>
      </c>
      <c r="C8653" s="947" t="s">
        <v>5</v>
      </c>
      <c r="D8653" s="948">
        <v>0</v>
      </c>
    </row>
    <row r="8654" spans="1:4" x14ac:dyDescent="0.25">
      <c r="A8654" s="947">
        <v>103454</v>
      </c>
      <c r="B8654" s="945" t="s">
        <v>51671</v>
      </c>
      <c r="C8654" s="947" t="s">
        <v>5</v>
      </c>
      <c r="D8654" s="948">
        <v>0</v>
      </c>
    </row>
    <row r="8655" spans="1:4" x14ac:dyDescent="0.25">
      <c r="A8655" s="947">
        <v>103455</v>
      </c>
      <c r="B8655" s="945" t="s">
        <v>51672</v>
      </c>
      <c r="C8655" s="947" t="s">
        <v>5</v>
      </c>
      <c r="D8655" s="948">
        <v>0</v>
      </c>
    </row>
    <row r="8656" spans="1:4" x14ac:dyDescent="0.25">
      <c r="A8656" s="947">
        <v>103456</v>
      </c>
      <c r="B8656" s="945" t="s">
        <v>51673</v>
      </c>
      <c r="C8656" s="947" t="s">
        <v>5</v>
      </c>
      <c r="D8656" s="948">
        <v>0</v>
      </c>
    </row>
    <row r="8657" spans="1:4" x14ac:dyDescent="0.25">
      <c r="A8657" s="947">
        <v>103457</v>
      </c>
      <c r="B8657" s="945" t="s">
        <v>51674</v>
      </c>
      <c r="C8657" s="947" t="s">
        <v>5</v>
      </c>
      <c r="D8657" s="948">
        <v>0</v>
      </c>
    </row>
    <row r="8658" spans="1:4" x14ac:dyDescent="0.25">
      <c r="A8658" s="947">
        <v>103458</v>
      </c>
      <c r="B8658" s="945" t="s">
        <v>51675</v>
      </c>
      <c r="C8658" s="947" t="s">
        <v>5</v>
      </c>
      <c r="D8658" s="948">
        <v>0</v>
      </c>
    </row>
    <row r="8659" spans="1:4" x14ac:dyDescent="0.25">
      <c r="A8659" s="947">
        <v>103425</v>
      </c>
      <c r="B8659" s="945" t="s">
        <v>28103</v>
      </c>
      <c r="C8659" s="947" t="s">
        <v>5</v>
      </c>
      <c r="D8659" s="948">
        <v>18.170000000000002</v>
      </c>
    </row>
    <row r="8660" spans="1:4" x14ac:dyDescent="0.25">
      <c r="A8660" s="947">
        <v>103428</v>
      </c>
      <c r="B8660" s="945" t="s">
        <v>28106</v>
      </c>
      <c r="C8660" s="947" t="s">
        <v>5</v>
      </c>
      <c r="D8660" s="948">
        <v>280.27999999999997</v>
      </c>
    </row>
    <row r="8661" spans="1:4" x14ac:dyDescent="0.25">
      <c r="A8661" s="947">
        <v>103426</v>
      </c>
      <c r="B8661" s="945" t="s">
        <v>28104</v>
      </c>
      <c r="C8661" s="947" t="s">
        <v>5</v>
      </c>
      <c r="D8661" s="948">
        <v>22.56</v>
      </c>
    </row>
    <row r="8662" spans="1:4" x14ac:dyDescent="0.25">
      <c r="A8662" s="947">
        <v>103429</v>
      </c>
      <c r="B8662" s="945" t="s">
        <v>28107</v>
      </c>
      <c r="C8662" s="947" t="s">
        <v>5</v>
      </c>
      <c r="D8662" s="948">
        <v>2938.67</v>
      </c>
    </row>
    <row r="8663" spans="1:4" x14ac:dyDescent="0.25">
      <c r="A8663" s="947">
        <v>103427</v>
      </c>
      <c r="B8663" s="945" t="s">
        <v>28105</v>
      </c>
      <c r="C8663" s="947" t="s">
        <v>5</v>
      </c>
      <c r="D8663" s="948">
        <v>45.09</v>
      </c>
    </row>
    <row r="8664" spans="1:4" x14ac:dyDescent="0.25">
      <c r="A8664" s="947">
        <v>103393</v>
      </c>
      <c r="B8664" s="945" t="s">
        <v>28074</v>
      </c>
      <c r="C8664" s="947" t="s">
        <v>4</v>
      </c>
      <c r="D8664" s="948">
        <v>5480.16</v>
      </c>
    </row>
    <row r="8665" spans="1:4" x14ac:dyDescent="0.25">
      <c r="A8665" s="947">
        <v>103376</v>
      </c>
      <c r="B8665" s="945" t="s">
        <v>28065</v>
      </c>
      <c r="C8665" s="947" t="s">
        <v>4</v>
      </c>
      <c r="D8665" s="948">
        <v>134.52000000000001</v>
      </c>
    </row>
    <row r="8666" spans="1:4" x14ac:dyDescent="0.25">
      <c r="A8666" s="947">
        <v>104804</v>
      </c>
      <c r="B8666" s="945" t="s">
        <v>51676</v>
      </c>
      <c r="C8666" s="947" t="s">
        <v>4</v>
      </c>
      <c r="D8666" s="948">
        <v>0</v>
      </c>
    </row>
    <row r="8667" spans="1:4" x14ac:dyDescent="0.25">
      <c r="A8667" s="947">
        <v>104805</v>
      </c>
      <c r="B8667" s="945" t="s">
        <v>51677</v>
      </c>
      <c r="C8667" s="947" t="s">
        <v>4</v>
      </c>
      <c r="D8667" s="948">
        <v>0</v>
      </c>
    </row>
    <row r="8668" spans="1:4" x14ac:dyDescent="0.25">
      <c r="A8668" s="947">
        <v>103377</v>
      </c>
      <c r="B8668" s="945" t="s">
        <v>28066</v>
      </c>
      <c r="C8668" s="947" t="s">
        <v>4</v>
      </c>
      <c r="D8668" s="948">
        <v>287.5</v>
      </c>
    </row>
    <row r="8669" spans="1:4" x14ac:dyDescent="0.25">
      <c r="A8669" s="947">
        <v>104806</v>
      </c>
      <c r="B8669" s="945" t="s">
        <v>51678</v>
      </c>
      <c r="C8669" s="947" t="s">
        <v>4</v>
      </c>
      <c r="D8669" s="948">
        <v>0</v>
      </c>
    </row>
    <row r="8670" spans="1:4" x14ac:dyDescent="0.25">
      <c r="A8670" s="947">
        <v>103378</v>
      </c>
      <c r="B8670" s="945" t="s">
        <v>51679</v>
      </c>
      <c r="C8670" s="947" t="s">
        <v>4</v>
      </c>
      <c r="D8670" s="948">
        <v>0</v>
      </c>
    </row>
    <row r="8671" spans="1:4" x14ac:dyDescent="0.25">
      <c r="A8671" s="947">
        <v>103372</v>
      </c>
      <c r="B8671" s="945" t="s">
        <v>28063</v>
      </c>
      <c r="C8671" s="947" t="s">
        <v>4</v>
      </c>
      <c r="D8671" s="948">
        <v>5.83</v>
      </c>
    </row>
    <row r="8672" spans="1:4" x14ac:dyDescent="0.25">
      <c r="A8672" s="947">
        <v>103379</v>
      </c>
      <c r="B8672" s="945" t="s">
        <v>28067</v>
      </c>
      <c r="C8672" s="947" t="s">
        <v>4</v>
      </c>
      <c r="D8672" s="948">
        <v>447.36</v>
      </c>
    </row>
    <row r="8673" spans="1:4" x14ac:dyDescent="0.25">
      <c r="A8673" s="947">
        <v>103380</v>
      </c>
      <c r="B8673" s="945" t="s">
        <v>51680</v>
      </c>
      <c r="C8673" s="947" t="s">
        <v>4</v>
      </c>
      <c r="D8673" s="948">
        <v>0</v>
      </c>
    </row>
    <row r="8674" spans="1:4" x14ac:dyDescent="0.25">
      <c r="A8674" s="947">
        <v>103381</v>
      </c>
      <c r="B8674" s="945" t="s">
        <v>51681</v>
      </c>
      <c r="C8674" s="947" t="s">
        <v>4</v>
      </c>
      <c r="D8674" s="948">
        <v>0</v>
      </c>
    </row>
    <row r="8675" spans="1:4" x14ac:dyDescent="0.25">
      <c r="A8675" s="947">
        <v>103382</v>
      </c>
      <c r="B8675" s="945" t="s">
        <v>51682</v>
      </c>
      <c r="C8675" s="947" t="s">
        <v>4</v>
      </c>
      <c r="D8675" s="948">
        <v>0</v>
      </c>
    </row>
    <row r="8676" spans="1:4" x14ac:dyDescent="0.25">
      <c r="A8676" s="947">
        <v>103383</v>
      </c>
      <c r="B8676" s="945" t="s">
        <v>28068</v>
      </c>
      <c r="C8676" s="947" t="s">
        <v>4</v>
      </c>
      <c r="D8676" s="948">
        <v>1095.8499999999999</v>
      </c>
    </row>
    <row r="8677" spans="1:4" x14ac:dyDescent="0.25">
      <c r="A8677" s="947">
        <v>103373</v>
      </c>
      <c r="B8677" s="945" t="s">
        <v>28064</v>
      </c>
      <c r="C8677" s="947" t="s">
        <v>4</v>
      </c>
      <c r="D8677" s="948">
        <v>11.41</v>
      </c>
    </row>
    <row r="8678" spans="1:4" x14ac:dyDescent="0.25">
      <c r="A8678" s="947">
        <v>103384</v>
      </c>
      <c r="B8678" s="945" t="s">
        <v>51683</v>
      </c>
      <c r="C8678" s="947" t="s">
        <v>4</v>
      </c>
      <c r="D8678" s="948">
        <v>0</v>
      </c>
    </row>
    <row r="8679" spans="1:4" x14ac:dyDescent="0.25">
      <c r="A8679" s="947">
        <v>103385</v>
      </c>
      <c r="B8679" s="945" t="s">
        <v>28069</v>
      </c>
      <c r="C8679" s="947" t="s">
        <v>4</v>
      </c>
      <c r="D8679" s="948">
        <v>1767.4</v>
      </c>
    </row>
    <row r="8680" spans="1:4" x14ac:dyDescent="0.25">
      <c r="A8680" s="947">
        <v>103386</v>
      </c>
      <c r="B8680" s="945" t="s">
        <v>51684</v>
      </c>
      <c r="C8680" s="947" t="s">
        <v>4</v>
      </c>
      <c r="D8680" s="948">
        <v>0</v>
      </c>
    </row>
    <row r="8681" spans="1:4" x14ac:dyDescent="0.25">
      <c r="A8681" s="947">
        <v>103387</v>
      </c>
      <c r="B8681" s="945" t="s">
        <v>28070</v>
      </c>
      <c r="C8681" s="947" t="s">
        <v>4</v>
      </c>
      <c r="D8681" s="948">
        <v>3100</v>
      </c>
    </row>
    <row r="8682" spans="1:4" x14ac:dyDescent="0.25">
      <c r="A8682" s="947">
        <v>103388</v>
      </c>
      <c r="B8682" s="945" t="s">
        <v>51685</v>
      </c>
      <c r="C8682" s="947" t="s">
        <v>4</v>
      </c>
      <c r="D8682" s="948">
        <v>0</v>
      </c>
    </row>
    <row r="8683" spans="1:4" x14ac:dyDescent="0.25">
      <c r="A8683" s="947">
        <v>103374</v>
      </c>
      <c r="B8683" s="945" t="s">
        <v>51686</v>
      </c>
      <c r="C8683" s="947" t="s">
        <v>4</v>
      </c>
      <c r="D8683" s="948">
        <v>0</v>
      </c>
    </row>
    <row r="8684" spans="1:4" x14ac:dyDescent="0.25">
      <c r="A8684" s="947">
        <v>103389</v>
      </c>
      <c r="B8684" s="945" t="s">
        <v>28071</v>
      </c>
      <c r="C8684" s="947" t="s">
        <v>4</v>
      </c>
      <c r="D8684" s="948">
        <v>4610.1099999999997</v>
      </c>
    </row>
    <row r="8685" spans="1:4" x14ac:dyDescent="0.25">
      <c r="A8685" s="947">
        <v>103390</v>
      </c>
      <c r="B8685" s="945" t="s">
        <v>51687</v>
      </c>
      <c r="C8685" s="947" t="s">
        <v>4</v>
      </c>
      <c r="D8685" s="948">
        <v>0</v>
      </c>
    </row>
    <row r="8686" spans="1:4" x14ac:dyDescent="0.25">
      <c r="A8686" s="947">
        <v>103391</v>
      </c>
      <c r="B8686" s="945" t="s">
        <v>28072</v>
      </c>
      <c r="C8686" s="947" t="s">
        <v>4</v>
      </c>
      <c r="D8686" s="948">
        <v>3042.48</v>
      </c>
    </row>
    <row r="8687" spans="1:4" x14ac:dyDescent="0.25">
      <c r="A8687" s="947">
        <v>103375</v>
      </c>
      <c r="B8687" s="945" t="s">
        <v>51688</v>
      </c>
      <c r="C8687" s="947" t="s">
        <v>4</v>
      </c>
      <c r="D8687" s="948">
        <v>0</v>
      </c>
    </row>
    <row r="8688" spans="1:4" x14ac:dyDescent="0.25">
      <c r="A8688" s="947">
        <v>103392</v>
      </c>
      <c r="B8688" s="945" t="s">
        <v>28073</v>
      </c>
      <c r="C8688" s="947" t="s">
        <v>4</v>
      </c>
      <c r="D8688" s="948">
        <v>4968.1400000000003</v>
      </c>
    </row>
    <row r="8689" spans="1:4" x14ac:dyDescent="0.25">
      <c r="A8689" s="947">
        <v>103440</v>
      </c>
      <c r="B8689" s="945" t="s">
        <v>28118</v>
      </c>
      <c r="C8689" s="947" t="s">
        <v>5</v>
      </c>
      <c r="D8689" s="948">
        <v>454.6</v>
      </c>
    </row>
    <row r="8690" spans="1:4" x14ac:dyDescent="0.25">
      <c r="A8690" s="947">
        <v>103441</v>
      </c>
      <c r="B8690" s="945" t="s">
        <v>28119</v>
      </c>
      <c r="C8690" s="947" t="s">
        <v>5</v>
      </c>
      <c r="D8690" s="948">
        <v>459.93</v>
      </c>
    </row>
    <row r="8691" spans="1:4" x14ac:dyDescent="0.25">
      <c r="A8691" s="947">
        <v>103442</v>
      </c>
      <c r="B8691" s="945" t="s">
        <v>28120</v>
      </c>
      <c r="C8691" s="947" t="s">
        <v>5</v>
      </c>
      <c r="D8691" s="948">
        <v>588.58000000000004</v>
      </c>
    </row>
    <row r="8692" spans="1:4" x14ac:dyDescent="0.25">
      <c r="A8692" s="947">
        <v>103437</v>
      </c>
      <c r="B8692" s="945" t="s">
        <v>28115</v>
      </c>
      <c r="C8692" s="947" t="s">
        <v>5</v>
      </c>
      <c r="D8692" s="948">
        <v>196.82</v>
      </c>
    </row>
    <row r="8693" spans="1:4" x14ac:dyDescent="0.25">
      <c r="A8693" s="947">
        <v>103438</v>
      </c>
      <c r="B8693" s="945" t="s">
        <v>28116</v>
      </c>
      <c r="C8693" s="947" t="s">
        <v>5</v>
      </c>
      <c r="D8693" s="948">
        <v>196.82</v>
      </c>
    </row>
    <row r="8694" spans="1:4" x14ac:dyDescent="0.25">
      <c r="A8694" s="947">
        <v>103439</v>
      </c>
      <c r="B8694" s="945" t="s">
        <v>28117</v>
      </c>
      <c r="C8694" s="947" t="s">
        <v>5</v>
      </c>
      <c r="D8694" s="948">
        <v>229.73</v>
      </c>
    </row>
    <row r="8695" spans="1:4" x14ac:dyDescent="0.25">
      <c r="A8695" s="947">
        <v>88789</v>
      </c>
      <c r="B8695" s="945" t="s">
        <v>30218</v>
      </c>
      <c r="C8695" s="947" t="s">
        <v>3</v>
      </c>
      <c r="D8695" s="948">
        <v>504.78</v>
      </c>
    </row>
    <row r="8696" spans="1:4" x14ac:dyDescent="0.25">
      <c r="A8696" s="947">
        <v>88788</v>
      </c>
      <c r="B8696" s="945" t="s">
        <v>30217</v>
      </c>
      <c r="C8696" s="947" t="s">
        <v>3</v>
      </c>
      <c r="D8696" s="948">
        <v>419.91</v>
      </c>
    </row>
    <row r="8697" spans="1:4" x14ac:dyDescent="0.25">
      <c r="A8697" s="947">
        <v>87245</v>
      </c>
      <c r="B8697" s="945" t="s">
        <v>30216</v>
      </c>
      <c r="C8697" s="947" t="s">
        <v>3</v>
      </c>
      <c r="D8697" s="948">
        <v>389.06</v>
      </c>
    </row>
    <row r="8698" spans="1:4" x14ac:dyDescent="0.25">
      <c r="A8698" s="947">
        <v>87244</v>
      </c>
      <c r="B8698" s="945" t="s">
        <v>30215</v>
      </c>
      <c r="C8698" s="947" t="s">
        <v>3</v>
      </c>
      <c r="D8698" s="948">
        <v>324.17</v>
      </c>
    </row>
    <row r="8699" spans="1:4" x14ac:dyDescent="0.25">
      <c r="A8699" s="947">
        <v>104589</v>
      </c>
      <c r="B8699" s="945" t="s">
        <v>52801</v>
      </c>
      <c r="C8699" s="947" t="s">
        <v>3</v>
      </c>
      <c r="D8699" s="948">
        <v>323.45</v>
      </c>
    </row>
    <row r="8700" spans="1:4" x14ac:dyDescent="0.25">
      <c r="A8700" s="947">
        <v>104588</v>
      </c>
      <c r="B8700" s="945" t="s">
        <v>51689</v>
      </c>
      <c r="C8700" s="947" t="s">
        <v>3</v>
      </c>
      <c r="D8700" s="948">
        <v>270.14999999999998</v>
      </c>
    </row>
    <row r="8701" spans="1:4" x14ac:dyDescent="0.25">
      <c r="A8701" s="947">
        <v>104591</v>
      </c>
      <c r="B8701" s="945" t="s">
        <v>52802</v>
      </c>
      <c r="C8701" s="947" t="s">
        <v>3</v>
      </c>
      <c r="D8701" s="948">
        <v>356.55</v>
      </c>
    </row>
    <row r="8702" spans="1:4" x14ac:dyDescent="0.25">
      <c r="A8702" s="947">
        <v>104590</v>
      </c>
      <c r="B8702" s="945" t="s">
        <v>51690</v>
      </c>
      <c r="C8702" s="947" t="s">
        <v>3</v>
      </c>
      <c r="D8702" s="948">
        <v>299.77</v>
      </c>
    </row>
    <row r="8703" spans="1:4" x14ac:dyDescent="0.25">
      <c r="A8703" s="947">
        <v>87267</v>
      </c>
      <c r="B8703" s="945" t="s">
        <v>49461</v>
      </c>
      <c r="C8703" s="947" t="s">
        <v>3</v>
      </c>
      <c r="D8703" s="948">
        <v>79.459999999999994</v>
      </c>
    </row>
    <row r="8704" spans="1:4" x14ac:dyDescent="0.25">
      <c r="A8704" s="947">
        <v>104614</v>
      </c>
      <c r="B8704" s="945" t="s">
        <v>49469</v>
      </c>
      <c r="C8704" s="947" t="s">
        <v>3</v>
      </c>
      <c r="D8704" s="948">
        <v>86.59</v>
      </c>
    </row>
    <row r="8705" spans="1:4" x14ac:dyDescent="0.25">
      <c r="A8705" s="947">
        <v>104613</v>
      </c>
      <c r="B8705" s="945" t="s">
        <v>49468</v>
      </c>
      <c r="C8705" s="947" t="s">
        <v>3</v>
      </c>
      <c r="D8705" s="948">
        <v>76.89</v>
      </c>
    </row>
    <row r="8706" spans="1:4" x14ac:dyDescent="0.25">
      <c r="A8706" s="947">
        <v>87265</v>
      </c>
      <c r="B8706" s="945" t="s">
        <v>52803</v>
      </c>
      <c r="C8706" s="947" t="s">
        <v>3</v>
      </c>
      <c r="D8706" s="948">
        <v>71.989999999999995</v>
      </c>
    </row>
    <row r="8707" spans="1:4" x14ac:dyDescent="0.25">
      <c r="A8707" s="947">
        <v>87271</v>
      </c>
      <c r="B8707" s="945" t="s">
        <v>49463</v>
      </c>
      <c r="C8707" s="947" t="s">
        <v>3</v>
      </c>
      <c r="D8707" s="948">
        <v>85.25</v>
      </c>
    </row>
    <row r="8708" spans="1:4" x14ac:dyDescent="0.25">
      <c r="A8708" s="947">
        <v>87269</v>
      </c>
      <c r="B8708" s="945" t="s">
        <v>49462</v>
      </c>
      <c r="C8708" s="947" t="s">
        <v>3</v>
      </c>
      <c r="D8708" s="948">
        <v>77.69</v>
      </c>
    </row>
    <row r="8709" spans="1:4" x14ac:dyDescent="0.25">
      <c r="A8709" s="947">
        <v>87275</v>
      </c>
      <c r="B8709" s="945" t="s">
        <v>49465</v>
      </c>
      <c r="C8709" s="947" t="s">
        <v>3</v>
      </c>
      <c r="D8709" s="948">
        <v>91.55</v>
      </c>
    </row>
    <row r="8710" spans="1:4" x14ac:dyDescent="0.25">
      <c r="A8710" s="947">
        <v>87273</v>
      </c>
      <c r="B8710" s="945" t="s">
        <v>49464</v>
      </c>
      <c r="C8710" s="947" t="s">
        <v>3</v>
      </c>
      <c r="D8710" s="948">
        <v>81.55</v>
      </c>
    </row>
    <row r="8711" spans="1:4" x14ac:dyDescent="0.25">
      <c r="A8711" s="947">
        <v>104612</v>
      </c>
      <c r="B8711" s="945" t="s">
        <v>49467</v>
      </c>
      <c r="C8711" s="947" t="s">
        <v>3</v>
      </c>
      <c r="D8711" s="948">
        <v>113.41</v>
      </c>
    </row>
    <row r="8712" spans="1:4" x14ac:dyDescent="0.25">
      <c r="A8712" s="947">
        <v>104611</v>
      </c>
      <c r="B8712" s="945" t="s">
        <v>49466</v>
      </c>
      <c r="C8712" s="947" t="s">
        <v>3</v>
      </c>
      <c r="D8712" s="948">
        <v>112.24</v>
      </c>
    </row>
    <row r="8713" spans="1:4" x14ac:dyDescent="0.25">
      <c r="A8713" s="947">
        <v>104618</v>
      </c>
      <c r="B8713" s="945" t="s">
        <v>30222</v>
      </c>
      <c r="C8713" s="947" t="s">
        <v>3</v>
      </c>
      <c r="D8713" s="948">
        <v>435.82</v>
      </c>
    </row>
    <row r="8714" spans="1:4" x14ac:dyDescent="0.25">
      <c r="A8714" s="947">
        <v>104616</v>
      </c>
      <c r="B8714" s="945" t="s">
        <v>30220</v>
      </c>
      <c r="C8714" s="947" t="s">
        <v>3</v>
      </c>
      <c r="D8714" s="948">
        <v>420.61</v>
      </c>
    </row>
    <row r="8715" spans="1:4" x14ac:dyDescent="0.25">
      <c r="A8715" s="947">
        <v>104617</v>
      </c>
      <c r="B8715" s="945" t="s">
        <v>30221</v>
      </c>
      <c r="C8715" s="947" t="s">
        <v>3</v>
      </c>
      <c r="D8715" s="948">
        <v>336.97</v>
      </c>
    </row>
    <row r="8716" spans="1:4" x14ac:dyDescent="0.25">
      <c r="A8716" s="947">
        <v>104615</v>
      </c>
      <c r="B8716" s="945" t="s">
        <v>30219</v>
      </c>
      <c r="C8716" s="947" t="s">
        <v>3</v>
      </c>
      <c r="D8716" s="948">
        <v>321.76</v>
      </c>
    </row>
    <row r="8717" spans="1:4" x14ac:dyDescent="0.25">
      <c r="A8717" s="947">
        <v>87247</v>
      </c>
      <c r="B8717" s="945" t="s">
        <v>49441</v>
      </c>
      <c r="C8717" s="947" t="s">
        <v>3</v>
      </c>
      <c r="D8717" s="948">
        <v>71.59</v>
      </c>
    </row>
    <row r="8718" spans="1:4" x14ac:dyDescent="0.25">
      <c r="A8718" s="947">
        <v>87248</v>
      </c>
      <c r="B8718" s="945" t="s">
        <v>49442</v>
      </c>
      <c r="C8718" s="947" t="s">
        <v>3</v>
      </c>
      <c r="D8718" s="948">
        <v>60.81</v>
      </c>
    </row>
    <row r="8719" spans="1:4" x14ac:dyDescent="0.25">
      <c r="A8719" s="947">
        <v>87246</v>
      </c>
      <c r="B8719" s="945" t="s">
        <v>49440</v>
      </c>
      <c r="C8719" s="947" t="s">
        <v>3</v>
      </c>
      <c r="D8719" s="948">
        <v>81.680000000000007</v>
      </c>
    </row>
    <row r="8720" spans="1:4" x14ac:dyDescent="0.25">
      <c r="A8720" s="947">
        <v>104601</v>
      </c>
      <c r="B8720" s="945" t="s">
        <v>49453</v>
      </c>
      <c r="C8720" s="947" t="s">
        <v>3</v>
      </c>
      <c r="D8720" s="948">
        <v>78.489999999999995</v>
      </c>
    </row>
    <row r="8721" spans="1:4" x14ac:dyDescent="0.25">
      <c r="A8721" s="947">
        <v>104603</v>
      </c>
      <c r="B8721" s="945" t="s">
        <v>49454</v>
      </c>
      <c r="C8721" s="947" t="s">
        <v>3</v>
      </c>
      <c r="D8721" s="948">
        <v>64.239999999999995</v>
      </c>
    </row>
    <row r="8722" spans="1:4" x14ac:dyDescent="0.25">
      <c r="A8722" s="947">
        <v>104599</v>
      </c>
      <c r="B8722" s="945" t="s">
        <v>49452</v>
      </c>
      <c r="C8722" s="947" t="s">
        <v>3</v>
      </c>
      <c r="D8722" s="948">
        <v>99.96</v>
      </c>
    </row>
    <row r="8723" spans="1:4" x14ac:dyDescent="0.25">
      <c r="A8723" s="947">
        <v>87250</v>
      </c>
      <c r="B8723" s="945" t="s">
        <v>49444</v>
      </c>
      <c r="C8723" s="947" t="s">
        <v>3</v>
      </c>
      <c r="D8723" s="948">
        <v>73.540000000000006</v>
      </c>
    </row>
    <row r="8724" spans="1:4" x14ac:dyDescent="0.25">
      <c r="A8724" s="947">
        <v>87251</v>
      </c>
      <c r="B8724" s="945" t="s">
        <v>49445</v>
      </c>
      <c r="C8724" s="947" t="s">
        <v>3</v>
      </c>
      <c r="D8724" s="948">
        <v>61.25</v>
      </c>
    </row>
    <row r="8725" spans="1:4" x14ac:dyDescent="0.25">
      <c r="A8725" s="947">
        <v>87249</v>
      </c>
      <c r="B8725" s="945" t="s">
        <v>49443</v>
      </c>
      <c r="C8725" s="947" t="s">
        <v>3</v>
      </c>
      <c r="D8725" s="948">
        <v>88.42</v>
      </c>
    </row>
    <row r="8726" spans="1:4" x14ac:dyDescent="0.25">
      <c r="A8726" s="947">
        <v>104606</v>
      </c>
      <c r="B8726" s="945" t="s">
        <v>49456</v>
      </c>
      <c r="C8726" s="947" t="s">
        <v>3</v>
      </c>
      <c r="D8726" s="948">
        <v>84.5</v>
      </c>
    </row>
    <row r="8727" spans="1:4" x14ac:dyDescent="0.25">
      <c r="A8727" s="947">
        <v>104607</v>
      </c>
      <c r="B8727" s="945" t="s">
        <v>49457</v>
      </c>
      <c r="C8727" s="947" t="s">
        <v>3</v>
      </c>
      <c r="D8727" s="948">
        <v>66.14</v>
      </c>
    </row>
    <row r="8728" spans="1:4" x14ac:dyDescent="0.25">
      <c r="A8728" s="947">
        <v>104605</v>
      </c>
      <c r="B8728" s="945" t="s">
        <v>49455</v>
      </c>
      <c r="C8728" s="947" t="s">
        <v>3</v>
      </c>
      <c r="D8728" s="948">
        <v>127.1</v>
      </c>
    </row>
    <row r="8729" spans="1:4" x14ac:dyDescent="0.25">
      <c r="A8729" s="947">
        <v>87256</v>
      </c>
      <c r="B8729" s="945" t="s">
        <v>49447</v>
      </c>
      <c r="C8729" s="947" t="s">
        <v>3</v>
      </c>
      <c r="D8729" s="948">
        <v>86.43</v>
      </c>
    </row>
    <row r="8730" spans="1:4" x14ac:dyDescent="0.25">
      <c r="A8730" s="947">
        <v>87257</v>
      </c>
      <c r="B8730" s="945" t="s">
        <v>49448</v>
      </c>
      <c r="C8730" s="947" t="s">
        <v>3</v>
      </c>
      <c r="D8730" s="948">
        <v>72.72</v>
      </c>
    </row>
    <row r="8731" spans="1:4" x14ac:dyDescent="0.25">
      <c r="A8731" s="947">
        <v>87255</v>
      </c>
      <c r="B8731" s="945" t="s">
        <v>49446</v>
      </c>
      <c r="C8731" s="947" t="s">
        <v>3</v>
      </c>
      <c r="D8731" s="948">
        <v>102.69</v>
      </c>
    </row>
    <row r="8732" spans="1:4" x14ac:dyDescent="0.25">
      <c r="A8732" s="947">
        <v>104594</v>
      </c>
      <c r="B8732" s="945" t="s">
        <v>49450</v>
      </c>
      <c r="C8732" s="947" t="s">
        <v>3</v>
      </c>
      <c r="D8732" s="948">
        <v>89.37</v>
      </c>
    </row>
    <row r="8733" spans="1:4" x14ac:dyDescent="0.25">
      <c r="A8733" s="947">
        <v>104595</v>
      </c>
      <c r="B8733" s="945" t="s">
        <v>49451</v>
      </c>
      <c r="C8733" s="947" t="s">
        <v>3</v>
      </c>
      <c r="D8733" s="948">
        <v>73.39</v>
      </c>
    </row>
    <row r="8734" spans="1:4" x14ac:dyDescent="0.25">
      <c r="A8734" s="947">
        <v>104593</v>
      </c>
      <c r="B8734" s="945" t="s">
        <v>49449</v>
      </c>
      <c r="C8734" s="947" t="s">
        <v>3</v>
      </c>
      <c r="D8734" s="948">
        <v>107.49</v>
      </c>
    </row>
    <row r="8735" spans="1:4" x14ac:dyDescent="0.25">
      <c r="A8735" s="947">
        <v>87262</v>
      </c>
      <c r="B8735" s="945" t="s">
        <v>30068</v>
      </c>
      <c r="C8735" s="947" t="s">
        <v>3</v>
      </c>
      <c r="D8735" s="948">
        <v>144.01</v>
      </c>
    </row>
    <row r="8736" spans="1:4" x14ac:dyDescent="0.25">
      <c r="A8736" s="947">
        <v>87263</v>
      </c>
      <c r="B8736" s="945" t="s">
        <v>30069</v>
      </c>
      <c r="C8736" s="947" t="s">
        <v>3</v>
      </c>
      <c r="D8736" s="948">
        <v>129.77000000000001</v>
      </c>
    </row>
    <row r="8737" spans="1:4" x14ac:dyDescent="0.25">
      <c r="A8737" s="947">
        <v>87261</v>
      </c>
      <c r="B8737" s="945" t="s">
        <v>30067</v>
      </c>
      <c r="C8737" s="947" t="s">
        <v>3</v>
      </c>
      <c r="D8737" s="948">
        <v>161.63</v>
      </c>
    </row>
    <row r="8738" spans="1:4" x14ac:dyDescent="0.25">
      <c r="A8738" s="947">
        <v>104597</v>
      </c>
      <c r="B8738" s="945" t="s">
        <v>30071</v>
      </c>
      <c r="C8738" s="947" t="s">
        <v>3</v>
      </c>
      <c r="D8738" s="948">
        <v>147.36000000000001</v>
      </c>
    </row>
    <row r="8739" spans="1:4" x14ac:dyDescent="0.25">
      <c r="A8739" s="947">
        <v>104598</v>
      </c>
      <c r="B8739" s="945" t="s">
        <v>30072</v>
      </c>
      <c r="C8739" s="947" t="s">
        <v>3</v>
      </c>
      <c r="D8739" s="948">
        <v>130.56</v>
      </c>
    </row>
    <row r="8740" spans="1:4" x14ac:dyDescent="0.25">
      <c r="A8740" s="947">
        <v>104596</v>
      </c>
      <c r="B8740" s="945" t="s">
        <v>30070</v>
      </c>
      <c r="C8740" s="947" t="s">
        <v>3</v>
      </c>
      <c r="D8740" s="948">
        <v>167.08</v>
      </c>
    </row>
    <row r="8741" spans="1:4" x14ac:dyDescent="0.25">
      <c r="A8741" s="947">
        <v>88648</v>
      </c>
      <c r="B8741" s="945" t="s">
        <v>49458</v>
      </c>
      <c r="C8741" s="947" t="s">
        <v>4</v>
      </c>
      <c r="D8741" s="948">
        <v>9.26</v>
      </c>
    </row>
    <row r="8742" spans="1:4" x14ac:dyDescent="0.25">
      <c r="A8742" s="947">
        <v>88649</v>
      </c>
      <c r="B8742" s="945" t="s">
        <v>49459</v>
      </c>
      <c r="C8742" s="947" t="s">
        <v>4</v>
      </c>
      <c r="D8742" s="948">
        <v>10.44</v>
      </c>
    </row>
    <row r="8743" spans="1:4" x14ac:dyDescent="0.25">
      <c r="A8743" s="947">
        <v>88650</v>
      </c>
      <c r="B8743" s="945" t="s">
        <v>49460</v>
      </c>
      <c r="C8743" s="947" t="s">
        <v>4</v>
      </c>
      <c r="D8743" s="948">
        <v>14.04</v>
      </c>
    </row>
    <row r="8744" spans="1:4" x14ac:dyDescent="0.25">
      <c r="A8744" s="947">
        <v>104619</v>
      </c>
      <c r="B8744" s="945" t="s">
        <v>49470</v>
      </c>
      <c r="C8744" s="947" t="s">
        <v>4</v>
      </c>
      <c r="D8744" s="948">
        <v>16.59</v>
      </c>
    </row>
    <row r="8745" spans="1:4" x14ac:dyDescent="0.25">
      <c r="A8745" s="947">
        <v>103741</v>
      </c>
      <c r="B8745" s="945" t="s">
        <v>51691</v>
      </c>
      <c r="C8745" s="947" t="s">
        <v>5</v>
      </c>
      <c r="D8745" s="948">
        <v>0</v>
      </c>
    </row>
    <row r="8746" spans="1:4" x14ac:dyDescent="0.25">
      <c r="A8746" s="947">
        <v>103755</v>
      </c>
      <c r="B8746" s="945" t="s">
        <v>51692</v>
      </c>
      <c r="C8746" s="947" t="s">
        <v>4</v>
      </c>
      <c r="D8746" s="948">
        <v>0</v>
      </c>
    </row>
    <row r="8747" spans="1:4" x14ac:dyDescent="0.25">
      <c r="A8747" s="947">
        <v>103753</v>
      </c>
      <c r="B8747" s="945" t="s">
        <v>51693</v>
      </c>
      <c r="C8747" s="947" t="s">
        <v>4</v>
      </c>
      <c r="D8747" s="948">
        <v>0</v>
      </c>
    </row>
    <row r="8748" spans="1:4" x14ac:dyDescent="0.25">
      <c r="A8748" s="947">
        <v>103754</v>
      </c>
      <c r="B8748" s="945" t="s">
        <v>51694</v>
      </c>
      <c r="C8748" s="947" t="s">
        <v>4</v>
      </c>
      <c r="D8748" s="948">
        <v>0</v>
      </c>
    </row>
    <row r="8749" spans="1:4" x14ac:dyDescent="0.25">
      <c r="A8749" s="947">
        <v>103752</v>
      </c>
      <c r="B8749" s="945" t="s">
        <v>51695</v>
      </c>
      <c r="C8749" s="947" t="s">
        <v>4</v>
      </c>
      <c r="D8749" s="948">
        <v>0</v>
      </c>
    </row>
    <row r="8750" spans="1:4" x14ac:dyDescent="0.25">
      <c r="A8750" s="947">
        <v>103759</v>
      </c>
      <c r="B8750" s="945" t="s">
        <v>51696</v>
      </c>
      <c r="C8750" s="947" t="s">
        <v>4</v>
      </c>
      <c r="D8750" s="948">
        <v>0</v>
      </c>
    </row>
    <row r="8751" spans="1:4" x14ac:dyDescent="0.25">
      <c r="A8751" s="947">
        <v>103757</v>
      </c>
      <c r="B8751" s="945" t="s">
        <v>51697</v>
      </c>
      <c r="C8751" s="947" t="s">
        <v>4</v>
      </c>
      <c r="D8751" s="948">
        <v>0</v>
      </c>
    </row>
    <row r="8752" spans="1:4" x14ac:dyDescent="0.25">
      <c r="A8752" s="947">
        <v>103758</v>
      </c>
      <c r="B8752" s="945" t="s">
        <v>51698</v>
      </c>
      <c r="C8752" s="947" t="s">
        <v>4</v>
      </c>
      <c r="D8752" s="948">
        <v>0</v>
      </c>
    </row>
    <row r="8753" spans="1:4" x14ac:dyDescent="0.25">
      <c r="A8753" s="947">
        <v>103756</v>
      </c>
      <c r="B8753" s="945" t="s">
        <v>51699</v>
      </c>
      <c r="C8753" s="947" t="s">
        <v>4</v>
      </c>
      <c r="D8753" s="948">
        <v>0</v>
      </c>
    </row>
    <row r="8754" spans="1:4" x14ac:dyDescent="0.25">
      <c r="A8754" s="947">
        <v>103734</v>
      </c>
      <c r="B8754" s="945" t="s">
        <v>51700</v>
      </c>
      <c r="C8754" s="947" t="s">
        <v>5</v>
      </c>
      <c r="D8754" s="948">
        <v>0</v>
      </c>
    </row>
    <row r="8755" spans="1:4" x14ac:dyDescent="0.25">
      <c r="A8755" s="947">
        <v>103740</v>
      </c>
      <c r="B8755" s="945" t="s">
        <v>51701</v>
      </c>
      <c r="C8755" s="947" t="s">
        <v>5</v>
      </c>
      <c r="D8755" s="948">
        <v>0</v>
      </c>
    </row>
    <row r="8756" spans="1:4" x14ac:dyDescent="0.25">
      <c r="A8756" s="947">
        <v>103747</v>
      </c>
      <c r="B8756" s="945" t="s">
        <v>51702</v>
      </c>
      <c r="C8756" s="947" t="s">
        <v>4</v>
      </c>
      <c r="D8756" s="948">
        <v>0</v>
      </c>
    </row>
    <row r="8757" spans="1:4" x14ac:dyDescent="0.25">
      <c r="A8757" s="947">
        <v>103746</v>
      </c>
      <c r="B8757" s="945" t="s">
        <v>51703</v>
      </c>
      <c r="C8757" s="947" t="s">
        <v>4</v>
      </c>
      <c r="D8757" s="948">
        <v>0</v>
      </c>
    </row>
    <row r="8758" spans="1:4" x14ac:dyDescent="0.25">
      <c r="A8758" s="947">
        <v>103749</v>
      </c>
      <c r="B8758" s="945" t="s">
        <v>51704</v>
      </c>
      <c r="C8758" s="947" t="s">
        <v>4</v>
      </c>
      <c r="D8758" s="948">
        <v>0</v>
      </c>
    </row>
    <row r="8759" spans="1:4" x14ac:dyDescent="0.25">
      <c r="A8759" s="947">
        <v>103744</v>
      </c>
      <c r="B8759" s="945" t="s">
        <v>51705</v>
      </c>
      <c r="C8759" s="947" t="s">
        <v>4</v>
      </c>
      <c r="D8759" s="948">
        <v>0</v>
      </c>
    </row>
    <row r="8760" spans="1:4" x14ac:dyDescent="0.25">
      <c r="A8760" s="947">
        <v>103748</v>
      </c>
      <c r="B8760" s="945" t="s">
        <v>51706</v>
      </c>
      <c r="C8760" s="947" t="s">
        <v>4</v>
      </c>
      <c r="D8760" s="948">
        <v>0</v>
      </c>
    </row>
    <row r="8761" spans="1:4" x14ac:dyDescent="0.25">
      <c r="A8761" s="947">
        <v>103745</v>
      </c>
      <c r="B8761" s="945" t="s">
        <v>51707</v>
      </c>
      <c r="C8761" s="947" t="s">
        <v>4</v>
      </c>
      <c r="D8761" s="948">
        <v>0</v>
      </c>
    </row>
    <row r="8762" spans="1:4" x14ac:dyDescent="0.25">
      <c r="A8762" s="947">
        <v>103751</v>
      </c>
      <c r="B8762" s="945" t="s">
        <v>51708</v>
      </c>
      <c r="C8762" s="947" t="s">
        <v>4</v>
      </c>
      <c r="D8762" s="948">
        <v>0</v>
      </c>
    </row>
    <row r="8763" spans="1:4" x14ac:dyDescent="0.25">
      <c r="A8763" s="947">
        <v>103750</v>
      </c>
      <c r="B8763" s="945" t="s">
        <v>51709</v>
      </c>
      <c r="C8763" s="947" t="s">
        <v>4</v>
      </c>
      <c r="D8763" s="948">
        <v>0</v>
      </c>
    </row>
    <row r="8764" spans="1:4" x14ac:dyDescent="0.25">
      <c r="A8764" s="947">
        <v>103735</v>
      </c>
      <c r="B8764" s="945" t="s">
        <v>51710</v>
      </c>
      <c r="C8764" s="947" t="s">
        <v>5</v>
      </c>
      <c r="D8764" s="948">
        <v>0</v>
      </c>
    </row>
    <row r="8765" spans="1:4" x14ac:dyDescent="0.25">
      <c r="A8765" s="947">
        <v>103738</v>
      </c>
      <c r="B8765" s="945" t="s">
        <v>51711</v>
      </c>
      <c r="C8765" s="947" t="s">
        <v>5</v>
      </c>
      <c r="D8765" s="948">
        <v>0</v>
      </c>
    </row>
    <row r="8766" spans="1:4" x14ac:dyDescent="0.25">
      <c r="A8766" s="947">
        <v>103736</v>
      </c>
      <c r="B8766" s="945" t="s">
        <v>51712</v>
      </c>
      <c r="C8766" s="947" t="s">
        <v>5</v>
      </c>
      <c r="D8766" s="948">
        <v>0</v>
      </c>
    </row>
    <row r="8767" spans="1:4" x14ac:dyDescent="0.25">
      <c r="A8767" s="947">
        <v>103739</v>
      </c>
      <c r="B8767" s="945" t="s">
        <v>51713</v>
      </c>
      <c r="C8767" s="947" t="s">
        <v>5</v>
      </c>
      <c r="D8767" s="948">
        <v>0</v>
      </c>
    </row>
    <row r="8768" spans="1:4" x14ac:dyDescent="0.25">
      <c r="A8768" s="947">
        <v>103737</v>
      </c>
      <c r="B8768" s="945" t="s">
        <v>51714</v>
      </c>
      <c r="C8768" s="947" t="s">
        <v>5</v>
      </c>
      <c r="D8768" s="948">
        <v>0</v>
      </c>
    </row>
    <row r="8769" spans="1:4" x14ac:dyDescent="0.25">
      <c r="A8769" s="947">
        <v>103742</v>
      </c>
      <c r="B8769" s="945" t="s">
        <v>51715</v>
      </c>
      <c r="C8769" s="947" t="s">
        <v>5</v>
      </c>
      <c r="D8769" s="948">
        <v>0</v>
      </c>
    </row>
    <row r="8770" spans="1:4" x14ac:dyDescent="0.25">
      <c r="A8770" s="947">
        <v>103689</v>
      </c>
      <c r="B8770" s="945" t="s">
        <v>30031</v>
      </c>
      <c r="C8770" s="947" t="s">
        <v>3</v>
      </c>
      <c r="D8770" s="948">
        <v>478.27</v>
      </c>
    </row>
    <row r="8771" spans="1:4" x14ac:dyDescent="0.25">
      <c r="A8771" s="947">
        <v>103702</v>
      </c>
      <c r="B8771" s="945" t="s">
        <v>51716</v>
      </c>
      <c r="C8771" s="947" t="s">
        <v>3</v>
      </c>
      <c r="D8771" s="948">
        <v>0</v>
      </c>
    </row>
    <row r="8772" spans="1:4" x14ac:dyDescent="0.25">
      <c r="A8772" s="947">
        <v>103700</v>
      </c>
      <c r="B8772" s="945" t="s">
        <v>51717</v>
      </c>
      <c r="C8772" s="947" t="s">
        <v>3</v>
      </c>
      <c r="D8772" s="948">
        <v>0</v>
      </c>
    </row>
    <row r="8773" spans="1:4" x14ac:dyDescent="0.25">
      <c r="A8773" s="947">
        <v>103698</v>
      </c>
      <c r="B8773" s="945" t="s">
        <v>51718</v>
      </c>
      <c r="C8773" s="947" t="s">
        <v>3</v>
      </c>
      <c r="D8773" s="948">
        <v>0</v>
      </c>
    </row>
    <row r="8774" spans="1:4" x14ac:dyDescent="0.25">
      <c r="A8774" s="947">
        <v>103703</v>
      </c>
      <c r="B8774" s="945" t="s">
        <v>51719</v>
      </c>
      <c r="C8774" s="947" t="s">
        <v>3</v>
      </c>
      <c r="D8774" s="948">
        <v>0</v>
      </c>
    </row>
    <row r="8775" spans="1:4" x14ac:dyDescent="0.25">
      <c r="A8775" s="947">
        <v>103701</v>
      </c>
      <c r="B8775" s="945" t="s">
        <v>51720</v>
      </c>
      <c r="C8775" s="947" t="s">
        <v>3</v>
      </c>
      <c r="D8775" s="948">
        <v>0</v>
      </c>
    </row>
    <row r="8776" spans="1:4" x14ac:dyDescent="0.25">
      <c r="A8776" s="947">
        <v>103699</v>
      </c>
      <c r="B8776" s="945" t="s">
        <v>51721</v>
      </c>
      <c r="C8776" s="947" t="s">
        <v>3</v>
      </c>
      <c r="D8776" s="948">
        <v>0</v>
      </c>
    </row>
    <row r="8777" spans="1:4" x14ac:dyDescent="0.25">
      <c r="A8777" s="947">
        <v>103704</v>
      </c>
      <c r="B8777" s="945" t="s">
        <v>51722</v>
      </c>
      <c r="C8777" s="947" t="s">
        <v>3</v>
      </c>
      <c r="D8777" s="948">
        <v>0</v>
      </c>
    </row>
    <row r="8778" spans="1:4" x14ac:dyDescent="0.25">
      <c r="A8778" s="947">
        <v>103706</v>
      </c>
      <c r="B8778" s="945" t="s">
        <v>51723</v>
      </c>
      <c r="C8778" s="947" t="s">
        <v>5</v>
      </c>
      <c r="D8778" s="948">
        <v>0</v>
      </c>
    </row>
    <row r="8779" spans="1:4" x14ac:dyDescent="0.25">
      <c r="A8779" s="947">
        <v>103707</v>
      </c>
      <c r="B8779" s="945" t="s">
        <v>51724</v>
      </c>
      <c r="C8779" s="947" t="s">
        <v>5</v>
      </c>
      <c r="D8779" s="948">
        <v>0</v>
      </c>
    </row>
    <row r="8780" spans="1:4" x14ac:dyDescent="0.25">
      <c r="A8780" s="947">
        <v>103708</v>
      </c>
      <c r="B8780" s="945" t="s">
        <v>51725</v>
      </c>
      <c r="C8780" s="947" t="s">
        <v>5</v>
      </c>
      <c r="D8780" s="948">
        <v>0</v>
      </c>
    </row>
    <row r="8781" spans="1:4" x14ac:dyDescent="0.25">
      <c r="A8781" s="947">
        <v>103709</v>
      </c>
      <c r="B8781" s="945" t="s">
        <v>51726</v>
      </c>
      <c r="C8781" s="947" t="s">
        <v>5</v>
      </c>
      <c r="D8781" s="948">
        <v>0</v>
      </c>
    </row>
    <row r="8782" spans="1:4" x14ac:dyDescent="0.25">
      <c r="A8782" s="947">
        <v>103710</v>
      </c>
      <c r="B8782" s="945" t="s">
        <v>51727</v>
      </c>
      <c r="C8782" s="947" t="s">
        <v>5</v>
      </c>
      <c r="D8782" s="948">
        <v>0</v>
      </c>
    </row>
    <row r="8783" spans="1:4" x14ac:dyDescent="0.25">
      <c r="A8783" s="947">
        <v>103711</v>
      </c>
      <c r="B8783" s="945" t="s">
        <v>51728</v>
      </c>
      <c r="C8783" s="947" t="s">
        <v>5</v>
      </c>
      <c r="D8783" s="948">
        <v>0</v>
      </c>
    </row>
    <row r="8784" spans="1:4" x14ac:dyDescent="0.25">
      <c r="A8784" s="947">
        <v>103712</v>
      </c>
      <c r="B8784" s="945" t="s">
        <v>51729</v>
      </c>
      <c r="C8784" s="947" t="s">
        <v>5</v>
      </c>
      <c r="D8784" s="948">
        <v>0</v>
      </c>
    </row>
    <row r="8785" spans="1:4" x14ac:dyDescent="0.25">
      <c r="A8785" s="947">
        <v>103713</v>
      </c>
      <c r="B8785" s="945" t="s">
        <v>51730</v>
      </c>
      <c r="C8785" s="947" t="s">
        <v>5</v>
      </c>
      <c r="D8785" s="948">
        <v>0</v>
      </c>
    </row>
    <row r="8786" spans="1:4" x14ac:dyDescent="0.25">
      <c r="A8786" s="947">
        <v>103714</v>
      </c>
      <c r="B8786" s="945" t="s">
        <v>51731</v>
      </c>
      <c r="C8786" s="947" t="s">
        <v>5</v>
      </c>
      <c r="D8786" s="948">
        <v>0</v>
      </c>
    </row>
    <row r="8787" spans="1:4" x14ac:dyDescent="0.25">
      <c r="A8787" s="947">
        <v>103715</v>
      </c>
      <c r="B8787" s="945" t="s">
        <v>51732</v>
      </c>
      <c r="C8787" s="947" t="s">
        <v>5</v>
      </c>
      <c r="D8787" s="948">
        <v>0</v>
      </c>
    </row>
    <row r="8788" spans="1:4" x14ac:dyDescent="0.25">
      <c r="A8788" s="947">
        <v>103716</v>
      </c>
      <c r="B8788" s="945" t="s">
        <v>51733</v>
      </c>
      <c r="C8788" s="947" t="s">
        <v>5</v>
      </c>
      <c r="D8788" s="948">
        <v>0</v>
      </c>
    </row>
    <row r="8789" spans="1:4" x14ac:dyDescent="0.25">
      <c r="A8789" s="947">
        <v>103717</v>
      </c>
      <c r="B8789" s="945" t="s">
        <v>51734</v>
      </c>
      <c r="C8789" s="947" t="s">
        <v>5</v>
      </c>
      <c r="D8789" s="948">
        <v>0</v>
      </c>
    </row>
    <row r="8790" spans="1:4" x14ac:dyDescent="0.25">
      <c r="A8790" s="947">
        <v>103718</v>
      </c>
      <c r="B8790" s="945" t="s">
        <v>51735</v>
      </c>
      <c r="C8790" s="947" t="s">
        <v>5</v>
      </c>
      <c r="D8790" s="948">
        <v>0</v>
      </c>
    </row>
    <row r="8791" spans="1:4" x14ac:dyDescent="0.25">
      <c r="A8791" s="947">
        <v>103719</v>
      </c>
      <c r="B8791" s="945" t="s">
        <v>51736</v>
      </c>
      <c r="C8791" s="947" t="s">
        <v>5</v>
      </c>
      <c r="D8791" s="948">
        <v>0</v>
      </c>
    </row>
    <row r="8792" spans="1:4" x14ac:dyDescent="0.25">
      <c r="A8792" s="947">
        <v>103720</v>
      </c>
      <c r="B8792" s="945" t="s">
        <v>51737</v>
      </c>
      <c r="C8792" s="947" t="s">
        <v>5</v>
      </c>
      <c r="D8792" s="948">
        <v>0</v>
      </c>
    </row>
    <row r="8793" spans="1:4" x14ac:dyDescent="0.25">
      <c r="A8793" s="947">
        <v>103721</v>
      </c>
      <c r="B8793" s="945" t="s">
        <v>51738</v>
      </c>
      <c r="C8793" s="947" t="s">
        <v>5</v>
      </c>
      <c r="D8793" s="948">
        <v>0</v>
      </c>
    </row>
    <row r="8794" spans="1:4" x14ac:dyDescent="0.25">
      <c r="A8794" s="947">
        <v>103705</v>
      </c>
      <c r="B8794" s="945" t="s">
        <v>51739</v>
      </c>
      <c r="C8794" s="947" t="s">
        <v>5</v>
      </c>
      <c r="D8794" s="948">
        <v>0</v>
      </c>
    </row>
    <row r="8795" spans="1:4" x14ac:dyDescent="0.25">
      <c r="A8795" s="947">
        <v>103722</v>
      </c>
      <c r="B8795" s="945" t="s">
        <v>51740</v>
      </c>
      <c r="C8795" s="947" t="s">
        <v>5</v>
      </c>
      <c r="D8795" s="948">
        <v>0</v>
      </c>
    </row>
    <row r="8796" spans="1:4" x14ac:dyDescent="0.25">
      <c r="A8796" s="947">
        <v>103723</v>
      </c>
      <c r="B8796" s="945" t="s">
        <v>51741</v>
      </c>
      <c r="C8796" s="947" t="s">
        <v>5</v>
      </c>
      <c r="D8796" s="948">
        <v>0</v>
      </c>
    </row>
    <row r="8797" spans="1:4" x14ac:dyDescent="0.25">
      <c r="A8797" s="947">
        <v>103724</v>
      </c>
      <c r="B8797" s="945" t="s">
        <v>51742</v>
      </c>
      <c r="C8797" s="947" t="s">
        <v>5</v>
      </c>
      <c r="D8797" s="948">
        <v>0</v>
      </c>
    </row>
    <row r="8798" spans="1:4" x14ac:dyDescent="0.25">
      <c r="A8798" s="947">
        <v>103725</v>
      </c>
      <c r="B8798" s="945" t="s">
        <v>51743</v>
      </c>
      <c r="C8798" s="947" t="s">
        <v>5</v>
      </c>
      <c r="D8798" s="948">
        <v>0</v>
      </c>
    </row>
    <row r="8799" spans="1:4" x14ac:dyDescent="0.25">
      <c r="A8799" s="947">
        <v>103726</v>
      </c>
      <c r="B8799" s="945" t="s">
        <v>51744</v>
      </c>
      <c r="C8799" s="947" t="s">
        <v>5</v>
      </c>
      <c r="D8799" s="948">
        <v>0</v>
      </c>
    </row>
    <row r="8800" spans="1:4" x14ac:dyDescent="0.25">
      <c r="A8800" s="947">
        <v>103727</v>
      </c>
      <c r="B8800" s="945" t="s">
        <v>51745</v>
      </c>
      <c r="C8800" s="947" t="s">
        <v>5</v>
      </c>
      <c r="D8800" s="948">
        <v>0</v>
      </c>
    </row>
    <row r="8801" spans="1:4" x14ac:dyDescent="0.25">
      <c r="A8801" s="947">
        <v>103728</v>
      </c>
      <c r="B8801" s="945" t="s">
        <v>51746</v>
      </c>
      <c r="C8801" s="947" t="s">
        <v>5</v>
      </c>
      <c r="D8801" s="948">
        <v>0</v>
      </c>
    </row>
    <row r="8802" spans="1:4" x14ac:dyDescent="0.25">
      <c r="A8802" s="947">
        <v>103729</v>
      </c>
      <c r="B8802" s="945" t="s">
        <v>51747</v>
      </c>
      <c r="C8802" s="947" t="s">
        <v>5</v>
      </c>
      <c r="D8802" s="948">
        <v>0</v>
      </c>
    </row>
    <row r="8803" spans="1:4" x14ac:dyDescent="0.25">
      <c r="A8803" s="947">
        <v>103730</v>
      </c>
      <c r="B8803" s="945" t="s">
        <v>51748</v>
      </c>
      <c r="C8803" s="947" t="s">
        <v>5</v>
      </c>
      <c r="D8803" s="948">
        <v>0</v>
      </c>
    </row>
    <row r="8804" spans="1:4" x14ac:dyDescent="0.25">
      <c r="A8804" s="947">
        <v>103731</v>
      </c>
      <c r="B8804" s="945" t="s">
        <v>51749</v>
      </c>
      <c r="C8804" s="947" t="s">
        <v>5</v>
      </c>
      <c r="D8804" s="948">
        <v>0</v>
      </c>
    </row>
    <row r="8805" spans="1:4" x14ac:dyDescent="0.25">
      <c r="A8805" s="947">
        <v>103732</v>
      </c>
      <c r="B8805" s="945" t="s">
        <v>51750</v>
      </c>
      <c r="C8805" s="947" t="s">
        <v>5</v>
      </c>
      <c r="D8805" s="948">
        <v>0</v>
      </c>
    </row>
    <row r="8806" spans="1:4" x14ac:dyDescent="0.25">
      <c r="A8806" s="947">
        <v>103733</v>
      </c>
      <c r="B8806" s="945" t="s">
        <v>51751</v>
      </c>
      <c r="C8806" s="947" t="s">
        <v>5</v>
      </c>
      <c r="D8806" s="948">
        <v>0</v>
      </c>
    </row>
    <row r="8807" spans="1:4" x14ac:dyDescent="0.25">
      <c r="A8807" s="947">
        <v>103694</v>
      </c>
      <c r="B8807" s="945" t="s">
        <v>52804</v>
      </c>
      <c r="C8807" s="947" t="s">
        <v>5</v>
      </c>
      <c r="D8807" s="948">
        <v>126.84</v>
      </c>
    </row>
    <row r="8808" spans="1:4" x14ac:dyDescent="0.25">
      <c r="A8808" s="947">
        <v>103696</v>
      </c>
      <c r="B8808" s="945" t="s">
        <v>30033</v>
      </c>
      <c r="C8808" s="947" t="s">
        <v>5</v>
      </c>
      <c r="D8808" s="948">
        <v>166.32</v>
      </c>
    </row>
    <row r="8809" spans="1:4" x14ac:dyDescent="0.25">
      <c r="A8809" s="947">
        <v>103697</v>
      </c>
      <c r="B8809" s="945" t="s">
        <v>30034</v>
      </c>
      <c r="C8809" s="947" t="s">
        <v>5</v>
      </c>
      <c r="D8809" s="948">
        <v>153.63999999999999</v>
      </c>
    </row>
    <row r="8810" spans="1:4" x14ac:dyDescent="0.25">
      <c r="A8810" s="947">
        <v>103695</v>
      </c>
      <c r="B8810" s="945" t="s">
        <v>30032</v>
      </c>
      <c r="C8810" s="947" t="s">
        <v>5</v>
      </c>
      <c r="D8810" s="948">
        <v>114.16</v>
      </c>
    </row>
    <row r="8811" spans="1:4" x14ac:dyDescent="0.25">
      <c r="A8811" s="947">
        <v>103690</v>
      </c>
      <c r="B8811" s="945" t="s">
        <v>51752</v>
      </c>
      <c r="C8811" s="947" t="s">
        <v>5</v>
      </c>
      <c r="D8811" s="948">
        <v>0</v>
      </c>
    </row>
    <row r="8812" spans="1:4" x14ac:dyDescent="0.25">
      <c r="A8812" s="947">
        <v>103693</v>
      </c>
      <c r="B8812" s="945" t="s">
        <v>51753</v>
      </c>
      <c r="C8812" s="947" t="s">
        <v>5</v>
      </c>
      <c r="D8812" s="948">
        <v>0</v>
      </c>
    </row>
    <row r="8813" spans="1:4" x14ac:dyDescent="0.25">
      <c r="A8813" s="947">
        <v>103692</v>
      </c>
      <c r="B8813" s="945" t="s">
        <v>51754</v>
      </c>
      <c r="C8813" s="947" t="s">
        <v>5</v>
      </c>
      <c r="D8813" s="948">
        <v>0</v>
      </c>
    </row>
    <row r="8814" spans="1:4" x14ac:dyDescent="0.25">
      <c r="A8814" s="947">
        <v>103691</v>
      </c>
      <c r="B8814" s="945" t="s">
        <v>51755</v>
      </c>
      <c r="C8814" s="947" t="s">
        <v>5</v>
      </c>
      <c r="D8814" s="948">
        <v>0</v>
      </c>
    </row>
    <row r="8815" spans="1:4" x14ac:dyDescent="0.25">
      <c r="A8815" s="947">
        <v>96987</v>
      </c>
      <c r="B8815" s="945" t="s">
        <v>52805</v>
      </c>
      <c r="C8815" s="947" t="s">
        <v>5</v>
      </c>
      <c r="D8815" s="948">
        <v>141.99</v>
      </c>
    </row>
    <row r="8816" spans="1:4" x14ac:dyDescent="0.25">
      <c r="A8816" s="947">
        <v>96989</v>
      </c>
      <c r="B8816" s="945" t="s">
        <v>28916</v>
      </c>
      <c r="C8816" s="947" t="s">
        <v>5</v>
      </c>
      <c r="D8816" s="948">
        <v>131.97</v>
      </c>
    </row>
    <row r="8817" spans="1:4" x14ac:dyDescent="0.25">
      <c r="A8817" s="947">
        <v>104749</v>
      </c>
      <c r="B8817" s="945" t="s">
        <v>28919</v>
      </c>
      <c r="C8817" s="947" t="s">
        <v>5</v>
      </c>
      <c r="D8817" s="948">
        <v>22.23</v>
      </c>
    </row>
    <row r="8818" spans="1:4" x14ac:dyDescent="0.25">
      <c r="A8818" s="947">
        <v>104750</v>
      </c>
      <c r="B8818" s="945" t="s">
        <v>28920</v>
      </c>
      <c r="C8818" s="947" t="s">
        <v>5</v>
      </c>
      <c r="D8818" s="948">
        <v>18.760000000000002</v>
      </c>
    </row>
    <row r="8819" spans="1:4" x14ac:dyDescent="0.25">
      <c r="A8819" s="947">
        <v>104751</v>
      </c>
      <c r="B8819" s="945" t="s">
        <v>28921</v>
      </c>
      <c r="C8819" s="947" t="s">
        <v>5</v>
      </c>
      <c r="D8819" s="948">
        <v>24.71</v>
      </c>
    </row>
    <row r="8820" spans="1:4" x14ac:dyDescent="0.25">
      <c r="A8820" s="947">
        <v>104752</v>
      </c>
      <c r="B8820" s="945" t="s">
        <v>28922</v>
      </c>
      <c r="C8820" s="947" t="s">
        <v>5</v>
      </c>
      <c r="D8820" s="948">
        <v>23.18</v>
      </c>
    </row>
    <row r="8821" spans="1:4" x14ac:dyDescent="0.25">
      <c r="A8821" s="947">
        <v>104753</v>
      </c>
      <c r="B8821" s="945" t="s">
        <v>28923</v>
      </c>
      <c r="C8821" s="947" t="s">
        <v>5</v>
      </c>
      <c r="D8821" s="948">
        <v>27.23</v>
      </c>
    </row>
    <row r="8822" spans="1:4" x14ac:dyDescent="0.25">
      <c r="A8822" s="947">
        <v>104754</v>
      </c>
      <c r="B8822" s="945" t="s">
        <v>28924</v>
      </c>
      <c r="C8822" s="947" t="s">
        <v>5</v>
      </c>
      <c r="D8822" s="948">
        <v>34.19</v>
      </c>
    </row>
    <row r="8823" spans="1:4" x14ac:dyDescent="0.25">
      <c r="A8823" s="947">
        <v>104755</v>
      </c>
      <c r="B8823" s="945" t="s">
        <v>28925</v>
      </c>
      <c r="C8823" s="947" t="s">
        <v>5</v>
      </c>
      <c r="D8823" s="948">
        <v>44.98</v>
      </c>
    </row>
    <row r="8824" spans="1:4" x14ac:dyDescent="0.25">
      <c r="A8824" s="947">
        <v>96982</v>
      </c>
      <c r="B8824" s="945" t="s">
        <v>51756</v>
      </c>
      <c r="C8824" s="947" t="s">
        <v>5</v>
      </c>
      <c r="D8824" s="948">
        <v>0</v>
      </c>
    </row>
    <row r="8825" spans="1:4" x14ac:dyDescent="0.25">
      <c r="A8825" s="947">
        <v>96993</v>
      </c>
      <c r="B8825" s="945" t="s">
        <v>51757</v>
      </c>
      <c r="C8825" s="947" t="s">
        <v>5</v>
      </c>
      <c r="D8825" s="948">
        <v>0</v>
      </c>
    </row>
    <row r="8826" spans="1:4" x14ac:dyDescent="0.25">
      <c r="A8826" s="947">
        <v>96990</v>
      </c>
      <c r="B8826" s="945" t="s">
        <v>51758</v>
      </c>
      <c r="C8826" s="947" t="s">
        <v>5</v>
      </c>
      <c r="D8826" s="948">
        <v>0</v>
      </c>
    </row>
    <row r="8827" spans="1:4" x14ac:dyDescent="0.25">
      <c r="A8827" s="947">
        <v>96991</v>
      </c>
      <c r="B8827" s="945" t="s">
        <v>51759</v>
      </c>
      <c r="C8827" s="947" t="s">
        <v>5</v>
      </c>
      <c r="D8827" s="948">
        <v>0</v>
      </c>
    </row>
    <row r="8828" spans="1:4" x14ac:dyDescent="0.25">
      <c r="A8828" s="947">
        <v>96992</v>
      </c>
      <c r="B8828" s="945" t="s">
        <v>51760</v>
      </c>
      <c r="C8828" s="947" t="s">
        <v>5</v>
      </c>
      <c r="D8828" s="948">
        <v>0</v>
      </c>
    </row>
    <row r="8829" spans="1:4" x14ac:dyDescent="0.25">
      <c r="A8829" s="947">
        <v>96994</v>
      </c>
      <c r="B8829" s="945" t="s">
        <v>51761</v>
      </c>
      <c r="C8829" s="947" t="s">
        <v>5</v>
      </c>
      <c r="D8829" s="948">
        <v>0</v>
      </c>
    </row>
    <row r="8830" spans="1:4" x14ac:dyDescent="0.25">
      <c r="A8830" s="947">
        <v>96973</v>
      </c>
      <c r="B8830" s="945" t="s">
        <v>28905</v>
      </c>
      <c r="C8830" s="947" t="s">
        <v>4</v>
      </c>
      <c r="D8830" s="948">
        <v>76.08</v>
      </c>
    </row>
    <row r="8831" spans="1:4" x14ac:dyDescent="0.25">
      <c r="A8831" s="947">
        <v>104743</v>
      </c>
      <c r="B8831" s="945" t="s">
        <v>51762</v>
      </c>
      <c r="C8831" s="947" t="s">
        <v>4</v>
      </c>
      <c r="D8831" s="948">
        <v>0</v>
      </c>
    </row>
    <row r="8832" spans="1:4" x14ac:dyDescent="0.25">
      <c r="A8832" s="947">
        <v>96977</v>
      </c>
      <c r="B8832" s="945" t="s">
        <v>28909</v>
      </c>
      <c r="C8832" s="947" t="s">
        <v>4</v>
      </c>
      <c r="D8832" s="948">
        <v>56.03</v>
      </c>
    </row>
    <row r="8833" spans="1:4" x14ac:dyDescent="0.25">
      <c r="A8833" s="947">
        <v>96974</v>
      </c>
      <c r="B8833" s="945" t="s">
        <v>28906</v>
      </c>
      <c r="C8833" s="947" t="s">
        <v>4</v>
      </c>
      <c r="D8833" s="948">
        <v>97.06</v>
      </c>
    </row>
    <row r="8834" spans="1:4" x14ac:dyDescent="0.25">
      <c r="A8834" s="947">
        <v>104744</v>
      </c>
      <c r="B8834" s="945" t="s">
        <v>51763</v>
      </c>
      <c r="C8834" s="947" t="s">
        <v>4</v>
      </c>
      <c r="D8834" s="948">
        <v>0</v>
      </c>
    </row>
    <row r="8835" spans="1:4" x14ac:dyDescent="0.25">
      <c r="A8835" s="947">
        <v>96978</v>
      </c>
      <c r="B8835" s="945" t="s">
        <v>28910</v>
      </c>
      <c r="C8835" s="947" t="s">
        <v>4</v>
      </c>
      <c r="D8835" s="948">
        <v>73.75</v>
      </c>
    </row>
    <row r="8836" spans="1:4" x14ac:dyDescent="0.25">
      <c r="A8836" s="947">
        <v>96975</v>
      </c>
      <c r="B8836" s="945" t="s">
        <v>28907</v>
      </c>
      <c r="C8836" s="947" t="s">
        <v>4</v>
      </c>
      <c r="D8836" s="948">
        <v>118.97</v>
      </c>
    </row>
    <row r="8837" spans="1:4" x14ac:dyDescent="0.25">
      <c r="A8837" s="947">
        <v>104745</v>
      </c>
      <c r="B8837" s="945" t="s">
        <v>51764</v>
      </c>
      <c r="C8837" s="947" t="s">
        <v>4</v>
      </c>
      <c r="D8837" s="948">
        <v>0</v>
      </c>
    </row>
    <row r="8838" spans="1:4" x14ac:dyDescent="0.25">
      <c r="A8838" s="947">
        <v>96979</v>
      </c>
      <c r="B8838" s="945" t="s">
        <v>28911</v>
      </c>
      <c r="C8838" s="947" t="s">
        <v>4</v>
      </c>
      <c r="D8838" s="948">
        <v>105.3</v>
      </c>
    </row>
    <row r="8839" spans="1:4" x14ac:dyDescent="0.25">
      <c r="A8839" s="947">
        <v>96976</v>
      </c>
      <c r="B8839" s="945" t="s">
        <v>28908</v>
      </c>
      <c r="C8839" s="947" t="s">
        <v>4</v>
      </c>
      <c r="D8839" s="948">
        <v>154.32</v>
      </c>
    </row>
    <row r="8840" spans="1:4" x14ac:dyDescent="0.25">
      <c r="A8840" s="947">
        <v>96984</v>
      </c>
      <c r="B8840" s="945" t="s">
        <v>28912</v>
      </c>
      <c r="C8840" s="947" t="s">
        <v>5</v>
      </c>
      <c r="D8840" s="948">
        <v>70.06</v>
      </c>
    </row>
    <row r="8841" spans="1:4" x14ac:dyDescent="0.25">
      <c r="A8841" s="947">
        <v>96980</v>
      </c>
      <c r="B8841" s="945" t="s">
        <v>51765</v>
      </c>
      <c r="C8841" s="947" t="s">
        <v>4</v>
      </c>
      <c r="D8841" s="948">
        <v>0</v>
      </c>
    </row>
    <row r="8842" spans="1:4" x14ac:dyDescent="0.25">
      <c r="A8842" s="947">
        <v>96986</v>
      </c>
      <c r="B8842" s="945" t="s">
        <v>28914</v>
      </c>
      <c r="C8842" s="947" t="s">
        <v>5</v>
      </c>
      <c r="D8842" s="948">
        <v>115.54</v>
      </c>
    </row>
    <row r="8843" spans="1:4" x14ac:dyDescent="0.25">
      <c r="A8843" s="947">
        <v>96985</v>
      </c>
      <c r="B8843" s="945" t="s">
        <v>28913</v>
      </c>
      <c r="C8843" s="947" t="s">
        <v>5</v>
      </c>
      <c r="D8843" s="948">
        <v>77.099999999999994</v>
      </c>
    </row>
    <row r="8844" spans="1:4" x14ac:dyDescent="0.25">
      <c r="A8844" s="947">
        <v>96988</v>
      </c>
      <c r="B8844" s="945" t="s">
        <v>28915</v>
      </c>
      <c r="C8844" s="947" t="s">
        <v>5</v>
      </c>
      <c r="D8844" s="948">
        <v>157.77000000000001</v>
      </c>
    </row>
    <row r="8845" spans="1:4" x14ac:dyDescent="0.25">
      <c r="A8845" s="947">
        <v>104746</v>
      </c>
      <c r="B8845" s="945" t="s">
        <v>28918</v>
      </c>
      <c r="C8845" s="947" t="s">
        <v>5</v>
      </c>
      <c r="D8845" s="948">
        <v>29.99</v>
      </c>
    </row>
    <row r="8846" spans="1:4" x14ac:dyDescent="0.25">
      <c r="A8846" s="947">
        <v>104747</v>
      </c>
      <c r="B8846" s="945" t="s">
        <v>51766</v>
      </c>
      <c r="C8846" s="947" t="s">
        <v>5</v>
      </c>
      <c r="D8846" s="948">
        <v>0</v>
      </c>
    </row>
    <row r="8847" spans="1:4" x14ac:dyDescent="0.25">
      <c r="A8847" s="947">
        <v>96983</v>
      </c>
      <c r="B8847" s="945" t="s">
        <v>51767</v>
      </c>
      <c r="C8847" s="947" t="s">
        <v>5</v>
      </c>
      <c r="D8847" s="948">
        <v>0</v>
      </c>
    </row>
    <row r="8848" spans="1:4" x14ac:dyDescent="0.25">
      <c r="A8848" s="947">
        <v>104748</v>
      </c>
      <c r="B8848" s="945" t="s">
        <v>51768</v>
      </c>
      <c r="C8848" s="947" t="s">
        <v>5</v>
      </c>
      <c r="D8848" s="948">
        <v>0</v>
      </c>
    </row>
    <row r="8849" spans="1:4" x14ac:dyDescent="0.25">
      <c r="A8849" s="947">
        <v>98463</v>
      </c>
      <c r="B8849" s="945" t="s">
        <v>28917</v>
      </c>
      <c r="C8849" s="947" t="s">
        <v>5</v>
      </c>
      <c r="D8849" s="948">
        <v>31.35</v>
      </c>
    </row>
    <row r="8850" spans="1:4" x14ac:dyDescent="0.25">
      <c r="A8850" s="947">
        <v>104827</v>
      </c>
      <c r="B8850" s="945" t="s">
        <v>51769</v>
      </c>
      <c r="C8850" s="947" t="s">
        <v>5</v>
      </c>
      <c r="D8850" s="948">
        <v>0</v>
      </c>
    </row>
    <row r="8851" spans="1:4" x14ac:dyDescent="0.25">
      <c r="A8851" s="947">
        <v>104828</v>
      </c>
      <c r="B8851" s="945" t="s">
        <v>51770</v>
      </c>
      <c r="C8851" s="947" t="s">
        <v>5</v>
      </c>
      <c r="D8851" s="948">
        <v>0</v>
      </c>
    </row>
    <row r="8852" spans="1:4" x14ac:dyDescent="0.25">
      <c r="A8852" s="947">
        <v>104824</v>
      </c>
      <c r="B8852" s="945" t="s">
        <v>51771</v>
      </c>
      <c r="C8852" s="947" t="s">
        <v>5</v>
      </c>
      <c r="D8852" s="948">
        <v>0</v>
      </c>
    </row>
    <row r="8853" spans="1:4" x14ac:dyDescent="0.25">
      <c r="A8853" s="947">
        <v>104826</v>
      </c>
      <c r="B8853" s="945" t="s">
        <v>51772</v>
      </c>
      <c r="C8853" s="947" t="s">
        <v>5</v>
      </c>
      <c r="D8853" s="948">
        <v>0</v>
      </c>
    </row>
    <row r="8854" spans="1:4" x14ac:dyDescent="0.25">
      <c r="A8854" s="947">
        <v>104825</v>
      </c>
      <c r="B8854" s="945" t="s">
        <v>51773</v>
      </c>
      <c r="C8854" s="947" t="s">
        <v>5</v>
      </c>
      <c r="D8854" s="948">
        <v>0</v>
      </c>
    </row>
    <row r="8855" spans="1:4" x14ac:dyDescent="0.25">
      <c r="A8855" s="947">
        <v>104993</v>
      </c>
      <c r="B8855" s="945" t="s">
        <v>51774</v>
      </c>
      <c r="C8855" s="947" t="s">
        <v>5</v>
      </c>
      <c r="D8855" s="948">
        <v>0</v>
      </c>
    </row>
    <row r="8856" spans="1:4" x14ac:dyDescent="0.25">
      <c r="A8856" s="947">
        <v>104994</v>
      </c>
      <c r="B8856" s="945" t="s">
        <v>51775</v>
      </c>
      <c r="C8856" s="947" t="s">
        <v>5</v>
      </c>
      <c r="D8856" s="948">
        <v>0</v>
      </c>
    </row>
    <row r="8857" spans="1:4" x14ac:dyDescent="0.25">
      <c r="A8857" s="947">
        <v>104995</v>
      </c>
      <c r="B8857" s="945" t="s">
        <v>51776</v>
      </c>
      <c r="C8857" s="947" t="s">
        <v>5</v>
      </c>
      <c r="D8857" s="948">
        <v>0</v>
      </c>
    </row>
    <row r="8858" spans="1:4" x14ac:dyDescent="0.25">
      <c r="A8858" s="947">
        <v>104996</v>
      </c>
      <c r="B8858" s="945" t="s">
        <v>51777</v>
      </c>
      <c r="C8858" s="947" t="s">
        <v>5</v>
      </c>
      <c r="D8858" s="948">
        <v>0</v>
      </c>
    </row>
    <row r="8859" spans="1:4" x14ac:dyDescent="0.25">
      <c r="A8859" s="947">
        <v>95676</v>
      </c>
      <c r="B8859" s="945" t="s">
        <v>40859</v>
      </c>
      <c r="C8859" s="947" t="s">
        <v>5</v>
      </c>
      <c r="D8859" s="948">
        <v>165.62</v>
      </c>
    </row>
    <row r="8860" spans="1:4" x14ac:dyDescent="0.25">
      <c r="A8860" s="947">
        <v>95677</v>
      </c>
      <c r="B8860" s="945" t="s">
        <v>51778</v>
      </c>
      <c r="C8860" s="947" t="s">
        <v>5</v>
      </c>
      <c r="D8860" s="948">
        <v>0</v>
      </c>
    </row>
    <row r="8861" spans="1:4" x14ac:dyDescent="0.25">
      <c r="A8861" s="947">
        <v>105135</v>
      </c>
      <c r="B8861" s="945" t="s">
        <v>40862</v>
      </c>
      <c r="C8861" s="947" t="s">
        <v>5</v>
      </c>
      <c r="D8861" s="948">
        <v>2159.9499999999998</v>
      </c>
    </row>
    <row r="8862" spans="1:4" x14ac:dyDescent="0.25">
      <c r="A8862" s="947">
        <v>104998</v>
      </c>
      <c r="B8862" s="945" t="s">
        <v>40861</v>
      </c>
      <c r="C8862" s="947" t="s">
        <v>5</v>
      </c>
      <c r="D8862" s="948">
        <v>1313.11</v>
      </c>
    </row>
    <row r="8863" spans="1:4" x14ac:dyDescent="0.25">
      <c r="A8863" s="947">
        <v>104997</v>
      </c>
      <c r="B8863" s="945" t="s">
        <v>40860</v>
      </c>
      <c r="C8863" s="947" t="s">
        <v>5</v>
      </c>
      <c r="D8863" s="948">
        <v>973.62</v>
      </c>
    </row>
    <row r="8864" spans="1:4" x14ac:dyDescent="0.25">
      <c r="A8864" s="947">
        <v>95673</v>
      </c>
      <c r="B8864" s="945" t="s">
        <v>40856</v>
      </c>
      <c r="C8864" s="947" t="s">
        <v>5</v>
      </c>
      <c r="D8864" s="948">
        <v>272.63</v>
      </c>
    </row>
    <row r="8865" spans="1:4" x14ac:dyDescent="0.25">
      <c r="A8865" s="947">
        <v>95674</v>
      </c>
      <c r="B8865" s="945" t="s">
        <v>40857</v>
      </c>
      <c r="C8865" s="947" t="s">
        <v>5</v>
      </c>
      <c r="D8865" s="948">
        <v>290.49</v>
      </c>
    </row>
    <row r="8866" spans="1:4" x14ac:dyDescent="0.25">
      <c r="A8866" s="947">
        <v>104992</v>
      </c>
      <c r="B8866" s="945" t="s">
        <v>52806</v>
      </c>
      <c r="C8866" s="947" t="s">
        <v>5</v>
      </c>
      <c r="D8866" s="948">
        <v>3024.69</v>
      </c>
    </row>
    <row r="8867" spans="1:4" x14ac:dyDescent="0.25">
      <c r="A8867" s="947">
        <v>95675</v>
      </c>
      <c r="B8867" s="945" t="s">
        <v>40858</v>
      </c>
      <c r="C8867" s="947" t="s">
        <v>5</v>
      </c>
      <c r="D8867" s="948">
        <v>358.31</v>
      </c>
    </row>
    <row r="8868" spans="1:4" x14ac:dyDescent="0.25">
      <c r="A8868" s="947">
        <v>95648</v>
      </c>
      <c r="B8868" s="945" t="s">
        <v>40832</v>
      </c>
      <c r="C8868" s="947" t="s">
        <v>5</v>
      </c>
      <c r="D8868" s="948">
        <v>602.58000000000004</v>
      </c>
    </row>
    <row r="8869" spans="1:4" x14ac:dyDescent="0.25">
      <c r="A8869" s="947">
        <v>95649</v>
      </c>
      <c r="B8869" s="945" t="s">
        <v>40833</v>
      </c>
      <c r="C8869" s="947" t="s">
        <v>5</v>
      </c>
      <c r="D8869" s="948">
        <v>1036.8699999999999</v>
      </c>
    </row>
    <row r="8870" spans="1:4" x14ac:dyDescent="0.25">
      <c r="A8870" s="947">
        <v>95650</v>
      </c>
      <c r="B8870" s="945" t="s">
        <v>40834</v>
      </c>
      <c r="C8870" s="947" t="s">
        <v>5</v>
      </c>
      <c r="D8870" s="948">
        <v>1514.38</v>
      </c>
    </row>
    <row r="8871" spans="1:4" x14ac:dyDescent="0.25">
      <c r="A8871" s="947">
        <v>95651</v>
      </c>
      <c r="B8871" s="945" t="s">
        <v>40835</v>
      </c>
      <c r="C8871" s="947" t="s">
        <v>5</v>
      </c>
      <c r="D8871" s="948">
        <v>1965.94</v>
      </c>
    </row>
    <row r="8872" spans="1:4" x14ac:dyDescent="0.25">
      <c r="A8872" s="947">
        <v>95652</v>
      </c>
      <c r="B8872" s="945" t="s">
        <v>40836</v>
      </c>
      <c r="C8872" s="947" t="s">
        <v>5</v>
      </c>
      <c r="D8872" s="948">
        <v>739.18</v>
      </c>
    </row>
    <row r="8873" spans="1:4" x14ac:dyDescent="0.25">
      <c r="A8873" s="947">
        <v>95653</v>
      </c>
      <c r="B8873" s="945" t="s">
        <v>40837</v>
      </c>
      <c r="C8873" s="947" t="s">
        <v>5</v>
      </c>
      <c r="D8873" s="948">
        <v>1308.1199999999999</v>
      </c>
    </row>
    <row r="8874" spans="1:4" x14ac:dyDescent="0.25">
      <c r="A8874" s="947">
        <v>95654</v>
      </c>
      <c r="B8874" s="945" t="s">
        <v>40838</v>
      </c>
      <c r="C8874" s="947" t="s">
        <v>5</v>
      </c>
      <c r="D8874" s="948">
        <v>1926.12</v>
      </c>
    </row>
    <row r="8875" spans="1:4" x14ac:dyDescent="0.25">
      <c r="A8875" s="947">
        <v>95655</v>
      </c>
      <c r="B8875" s="945" t="s">
        <v>40839</v>
      </c>
      <c r="C8875" s="947" t="s">
        <v>5</v>
      </c>
      <c r="D8875" s="948">
        <v>2511.02</v>
      </c>
    </row>
    <row r="8876" spans="1:4" x14ac:dyDescent="0.25">
      <c r="A8876" s="947">
        <v>95657</v>
      </c>
      <c r="B8876" s="945" t="s">
        <v>40840</v>
      </c>
      <c r="C8876" s="947" t="s">
        <v>5</v>
      </c>
      <c r="D8876" s="948">
        <v>328.46</v>
      </c>
    </row>
    <row r="8877" spans="1:4" x14ac:dyDescent="0.25">
      <c r="A8877" s="947">
        <v>95658</v>
      </c>
      <c r="B8877" s="945" t="s">
        <v>40841</v>
      </c>
      <c r="C8877" s="947" t="s">
        <v>5</v>
      </c>
      <c r="D8877" s="948">
        <v>593.16999999999996</v>
      </c>
    </row>
    <row r="8878" spans="1:4" x14ac:dyDescent="0.25">
      <c r="A8878" s="947">
        <v>95659</v>
      </c>
      <c r="B8878" s="945" t="s">
        <v>40842</v>
      </c>
      <c r="C8878" s="947" t="s">
        <v>5</v>
      </c>
      <c r="D8878" s="948">
        <v>881.58</v>
      </c>
    </row>
    <row r="8879" spans="1:4" x14ac:dyDescent="0.25">
      <c r="A8879" s="947">
        <v>95660</v>
      </c>
      <c r="B8879" s="945" t="s">
        <v>40843</v>
      </c>
      <c r="C8879" s="947" t="s">
        <v>5</v>
      </c>
      <c r="D8879" s="948">
        <v>1153.71</v>
      </c>
    </row>
    <row r="8880" spans="1:4" x14ac:dyDescent="0.25">
      <c r="A8880" s="947">
        <v>95661</v>
      </c>
      <c r="B8880" s="945" t="s">
        <v>40844</v>
      </c>
      <c r="C8880" s="947" t="s">
        <v>5</v>
      </c>
      <c r="D8880" s="948">
        <v>397.96</v>
      </c>
    </row>
    <row r="8881" spans="1:4" x14ac:dyDescent="0.25">
      <c r="A8881" s="947">
        <v>95662</v>
      </c>
      <c r="B8881" s="945" t="s">
        <v>40845</v>
      </c>
      <c r="C8881" s="947" t="s">
        <v>5</v>
      </c>
      <c r="D8881" s="948">
        <v>730.72</v>
      </c>
    </row>
    <row r="8882" spans="1:4" x14ac:dyDescent="0.25">
      <c r="A8882" s="947">
        <v>95663</v>
      </c>
      <c r="B8882" s="945" t="s">
        <v>40846</v>
      </c>
      <c r="C8882" s="947" t="s">
        <v>5</v>
      </c>
      <c r="D8882" s="948">
        <v>1091.58</v>
      </c>
    </row>
    <row r="8883" spans="1:4" x14ac:dyDescent="0.25">
      <c r="A8883" s="947">
        <v>95664</v>
      </c>
      <c r="B8883" s="945" t="s">
        <v>40847</v>
      </c>
      <c r="C8883" s="947" t="s">
        <v>5</v>
      </c>
      <c r="D8883" s="948">
        <v>1430.76</v>
      </c>
    </row>
    <row r="8884" spans="1:4" x14ac:dyDescent="0.25">
      <c r="A8884" s="947">
        <v>95665</v>
      </c>
      <c r="B8884" s="945" t="s">
        <v>40848</v>
      </c>
      <c r="C8884" s="947" t="s">
        <v>5</v>
      </c>
      <c r="D8884" s="948">
        <v>362.95</v>
      </c>
    </row>
    <row r="8885" spans="1:4" x14ac:dyDescent="0.25">
      <c r="A8885" s="947">
        <v>95666</v>
      </c>
      <c r="B8885" s="945" t="s">
        <v>40849</v>
      </c>
      <c r="C8885" s="947" t="s">
        <v>5</v>
      </c>
      <c r="D8885" s="948">
        <v>639.01</v>
      </c>
    </row>
    <row r="8886" spans="1:4" x14ac:dyDescent="0.25">
      <c r="A8886" s="947">
        <v>95667</v>
      </c>
      <c r="B8886" s="945" t="s">
        <v>40850</v>
      </c>
      <c r="C8886" s="947" t="s">
        <v>5</v>
      </c>
      <c r="D8886" s="948">
        <v>945.66</v>
      </c>
    </row>
    <row r="8887" spans="1:4" x14ac:dyDescent="0.25">
      <c r="A8887" s="947">
        <v>95668</v>
      </c>
      <c r="B8887" s="945" t="s">
        <v>40851</v>
      </c>
      <c r="C8887" s="947" t="s">
        <v>5</v>
      </c>
      <c r="D8887" s="948">
        <v>1233.7</v>
      </c>
    </row>
    <row r="8888" spans="1:4" x14ac:dyDescent="0.25">
      <c r="A8888" s="947">
        <v>95669</v>
      </c>
      <c r="B8888" s="945" t="s">
        <v>40852</v>
      </c>
      <c r="C8888" s="947" t="s">
        <v>5</v>
      </c>
      <c r="D8888" s="948">
        <v>429.27</v>
      </c>
    </row>
    <row r="8889" spans="1:4" x14ac:dyDescent="0.25">
      <c r="A8889" s="947">
        <v>95670</v>
      </c>
      <c r="B8889" s="945" t="s">
        <v>40853</v>
      </c>
      <c r="C8889" s="947" t="s">
        <v>5</v>
      </c>
      <c r="D8889" s="948">
        <v>770.36</v>
      </c>
    </row>
    <row r="8890" spans="1:4" x14ac:dyDescent="0.25">
      <c r="A8890" s="947">
        <v>95671</v>
      </c>
      <c r="B8890" s="945" t="s">
        <v>40854</v>
      </c>
      <c r="C8890" s="947" t="s">
        <v>5</v>
      </c>
      <c r="D8890" s="948">
        <v>1145.94</v>
      </c>
    </row>
    <row r="8891" spans="1:4" x14ac:dyDescent="0.25">
      <c r="A8891" s="947">
        <v>95672</v>
      </c>
      <c r="B8891" s="945" t="s">
        <v>40855</v>
      </c>
      <c r="C8891" s="947" t="s">
        <v>5</v>
      </c>
      <c r="D8891" s="948">
        <v>1498.17</v>
      </c>
    </row>
    <row r="8892" spans="1:4" x14ac:dyDescent="0.25">
      <c r="A8892" s="947">
        <v>97741</v>
      </c>
      <c r="B8892" s="945" t="s">
        <v>49222</v>
      </c>
      <c r="C8892" s="947" t="s">
        <v>5</v>
      </c>
      <c r="D8892" s="948">
        <v>185.81</v>
      </c>
    </row>
    <row r="8893" spans="1:4" x14ac:dyDescent="0.25">
      <c r="A8893" s="947">
        <v>95641</v>
      </c>
      <c r="B8893" s="945" t="s">
        <v>49215</v>
      </c>
      <c r="C8893" s="947" t="s">
        <v>5</v>
      </c>
      <c r="D8893" s="948">
        <v>327.7</v>
      </c>
    </row>
    <row r="8894" spans="1:4" x14ac:dyDescent="0.25">
      <c r="A8894" s="947">
        <v>95642</v>
      </c>
      <c r="B8894" s="945" t="s">
        <v>49216</v>
      </c>
      <c r="C8894" s="947" t="s">
        <v>5</v>
      </c>
      <c r="D8894" s="948">
        <v>484.25</v>
      </c>
    </row>
    <row r="8895" spans="1:4" x14ac:dyDescent="0.25">
      <c r="A8895" s="947">
        <v>95643</v>
      </c>
      <c r="B8895" s="945" t="s">
        <v>49217</v>
      </c>
      <c r="C8895" s="947" t="s">
        <v>5</v>
      </c>
      <c r="D8895" s="948">
        <v>631.82000000000005</v>
      </c>
    </row>
    <row r="8896" spans="1:4" x14ac:dyDescent="0.25">
      <c r="A8896" s="947">
        <v>95644</v>
      </c>
      <c r="B8896" s="945" t="s">
        <v>49218</v>
      </c>
      <c r="C8896" s="947" t="s">
        <v>5</v>
      </c>
      <c r="D8896" s="948">
        <v>234.69</v>
      </c>
    </row>
    <row r="8897" spans="1:4" x14ac:dyDescent="0.25">
      <c r="A8897" s="947">
        <v>95645</v>
      </c>
      <c r="B8897" s="945" t="s">
        <v>49219</v>
      </c>
      <c r="C8897" s="947" t="s">
        <v>5</v>
      </c>
      <c r="D8897" s="948">
        <v>424.33</v>
      </c>
    </row>
    <row r="8898" spans="1:4" x14ac:dyDescent="0.25">
      <c r="A8898" s="947">
        <v>95646</v>
      </c>
      <c r="B8898" s="945" t="s">
        <v>49220</v>
      </c>
      <c r="C8898" s="947" t="s">
        <v>5</v>
      </c>
      <c r="D8898" s="948">
        <v>632</v>
      </c>
    </row>
    <row r="8899" spans="1:4" x14ac:dyDescent="0.25">
      <c r="A8899" s="947">
        <v>95647</v>
      </c>
      <c r="B8899" s="945" t="s">
        <v>49221</v>
      </c>
      <c r="C8899" s="947" t="s">
        <v>5</v>
      </c>
      <c r="D8899" s="948">
        <v>826.59</v>
      </c>
    </row>
    <row r="8900" spans="1:4" x14ac:dyDescent="0.25">
      <c r="A8900" s="947">
        <v>95636</v>
      </c>
      <c r="B8900" s="945" t="s">
        <v>40828</v>
      </c>
      <c r="C8900" s="947" t="s">
        <v>5</v>
      </c>
      <c r="D8900" s="948">
        <v>452.33</v>
      </c>
    </row>
    <row r="8901" spans="1:4" x14ac:dyDescent="0.25">
      <c r="A8901" s="947">
        <v>95637</v>
      </c>
      <c r="B8901" s="945" t="s">
        <v>40829</v>
      </c>
      <c r="C8901" s="947" t="s">
        <v>5</v>
      </c>
      <c r="D8901" s="948">
        <v>593.11</v>
      </c>
    </row>
    <row r="8902" spans="1:4" x14ac:dyDescent="0.25">
      <c r="A8902" s="947">
        <v>95638</v>
      </c>
      <c r="B8902" s="945" t="s">
        <v>40830</v>
      </c>
      <c r="C8902" s="947" t="s">
        <v>5</v>
      </c>
      <c r="D8902" s="948">
        <v>729.22</v>
      </c>
    </row>
    <row r="8903" spans="1:4" x14ac:dyDescent="0.25">
      <c r="A8903" s="947">
        <v>95639</v>
      </c>
      <c r="B8903" s="945" t="s">
        <v>40831</v>
      </c>
      <c r="C8903" s="947" t="s">
        <v>5</v>
      </c>
      <c r="D8903" s="948">
        <v>989.13</v>
      </c>
    </row>
    <row r="8904" spans="1:4" x14ac:dyDescent="0.25">
      <c r="A8904" s="947">
        <v>95634</v>
      </c>
      <c r="B8904" s="945" t="s">
        <v>49213</v>
      </c>
      <c r="C8904" s="947" t="s">
        <v>5</v>
      </c>
      <c r="D8904" s="948">
        <v>233.74</v>
      </c>
    </row>
    <row r="8905" spans="1:4" x14ac:dyDescent="0.25">
      <c r="A8905" s="947">
        <v>95635</v>
      </c>
      <c r="B8905" s="945" t="s">
        <v>49214</v>
      </c>
      <c r="C8905" s="947" t="s">
        <v>5</v>
      </c>
      <c r="D8905" s="948">
        <v>248.03</v>
      </c>
    </row>
    <row r="8906" spans="1:4" x14ac:dyDescent="0.25">
      <c r="A8906" s="947">
        <v>98751</v>
      </c>
      <c r="B8906" s="945" t="s">
        <v>22778</v>
      </c>
      <c r="C8906" s="947" t="s">
        <v>4</v>
      </c>
      <c r="D8906" s="948">
        <v>187.57</v>
      </c>
    </row>
    <row r="8907" spans="1:4" x14ac:dyDescent="0.25">
      <c r="A8907" s="947">
        <v>98746</v>
      </c>
      <c r="B8907" s="945" t="s">
        <v>22775</v>
      </c>
      <c r="C8907" s="947" t="s">
        <v>4</v>
      </c>
      <c r="D8907" s="948">
        <v>98.78</v>
      </c>
    </row>
    <row r="8908" spans="1:4" x14ac:dyDescent="0.25">
      <c r="A8908" s="947">
        <v>98753</v>
      </c>
      <c r="B8908" s="945" t="s">
        <v>22780</v>
      </c>
      <c r="C8908" s="947" t="s">
        <v>4</v>
      </c>
      <c r="D8908" s="948">
        <v>327.14</v>
      </c>
    </row>
    <row r="8909" spans="1:4" x14ac:dyDescent="0.25">
      <c r="A8909" s="947">
        <v>98750</v>
      </c>
      <c r="B8909" s="945" t="s">
        <v>22777</v>
      </c>
      <c r="C8909" s="947" t="s">
        <v>4</v>
      </c>
      <c r="D8909" s="948">
        <v>135.49</v>
      </c>
    </row>
    <row r="8910" spans="1:4" x14ac:dyDescent="0.25">
      <c r="A8910" s="947">
        <v>98749</v>
      </c>
      <c r="B8910" s="945" t="s">
        <v>22776</v>
      </c>
      <c r="C8910" s="947" t="s">
        <v>4</v>
      </c>
      <c r="D8910" s="948">
        <v>115.51</v>
      </c>
    </row>
    <row r="8911" spans="1:4" x14ac:dyDescent="0.25">
      <c r="A8911" s="947">
        <v>98752</v>
      </c>
      <c r="B8911" s="945" t="s">
        <v>22779</v>
      </c>
      <c r="C8911" s="947" t="s">
        <v>4</v>
      </c>
      <c r="D8911" s="948">
        <v>249.9</v>
      </c>
    </row>
    <row r="8912" spans="1:4" x14ac:dyDescent="0.25">
      <c r="A8912" s="947">
        <v>98529</v>
      </c>
      <c r="B8912" s="945" t="s">
        <v>41029</v>
      </c>
      <c r="C8912" s="947" t="s">
        <v>5</v>
      </c>
      <c r="D8912" s="948">
        <v>103.17</v>
      </c>
    </row>
    <row r="8913" spans="1:4" x14ac:dyDescent="0.25">
      <c r="A8913" s="947">
        <v>98530</v>
      </c>
      <c r="B8913" s="945" t="s">
        <v>41030</v>
      </c>
      <c r="C8913" s="947" t="s">
        <v>5</v>
      </c>
      <c r="D8913" s="948">
        <v>202.48</v>
      </c>
    </row>
    <row r="8914" spans="1:4" x14ac:dyDescent="0.25">
      <c r="A8914" s="947">
        <v>98531</v>
      </c>
      <c r="B8914" s="945" t="s">
        <v>41031</v>
      </c>
      <c r="C8914" s="947" t="s">
        <v>5</v>
      </c>
      <c r="D8914" s="948">
        <v>484.95</v>
      </c>
    </row>
    <row r="8915" spans="1:4" x14ac:dyDescent="0.25">
      <c r="A8915" s="947">
        <v>98524</v>
      </c>
      <c r="B8915" s="945" t="s">
        <v>41020</v>
      </c>
      <c r="C8915" s="947" t="s">
        <v>3</v>
      </c>
      <c r="D8915" s="948">
        <v>6.53</v>
      </c>
    </row>
    <row r="8916" spans="1:4" x14ac:dyDescent="0.25">
      <c r="A8916" s="947">
        <v>98525</v>
      </c>
      <c r="B8916" s="945" t="s">
        <v>41025</v>
      </c>
      <c r="C8916" s="947" t="s">
        <v>3</v>
      </c>
      <c r="D8916" s="948">
        <v>0.81</v>
      </c>
    </row>
    <row r="8917" spans="1:4" x14ac:dyDescent="0.25">
      <c r="A8917" s="947">
        <v>98533</v>
      </c>
      <c r="B8917" s="945" t="s">
        <v>41033</v>
      </c>
      <c r="C8917" s="947" t="s">
        <v>5</v>
      </c>
      <c r="D8917" s="948">
        <v>149.16</v>
      </c>
    </row>
    <row r="8918" spans="1:4" x14ac:dyDescent="0.25">
      <c r="A8918" s="947">
        <v>98534</v>
      </c>
      <c r="B8918" s="945" t="s">
        <v>41034</v>
      </c>
      <c r="C8918" s="947" t="s">
        <v>5</v>
      </c>
      <c r="D8918" s="948">
        <v>411.85</v>
      </c>
    </row>
    <row r="8919" spans="1:4" x14ac:dyDescent="0.25">
      <c r="A8919" s="947">
        <v>98535</v>
      </c>
      <c r="B8919" s="945" t="s">
        <v>41035</v>
      </c>
      <c r="C8919" s="947" t="s">
        <v>5</v>
      </c>
      <c r="D8919" s="948">
        <v>870.24</v>
      </c>
    </row>
    <row r="8920" spans="1:4" x14ac:dyDescent="0.25">
      <c r="A8920" s="947">
        <v>98532</v>
      </c>
      <c r="B8920" s="945" t="s">
        <v>41032</v>
      </c>
      <c r="C8920" s="947" t="s">
        <v>5</v>
      </c>
      <c r="D8920" s="948">
        <v>38.78</v>
      </c>
    </row>
    <row r="8921" spans="1:4" x14ac:dyDescent="0.25">
      <c r="A8921" s="947">
        <v>98526</v>
      </c>
      <c r="B8921" s="945" t="s">
        <v>41026</v>
      </c>
      <c r="C8921" s="947" t="s">
        <v>5</v>
      </c>
      <c r="D8921" s="948">
        <v>160.94999999999999</v>
      </c>
    </row>
    <row r="8922" spans="1:4" x14ac:dyDescent="0.25">
      <c r="A8922" s="947">
        <v>98527</v>
      </c>
      <c r="B8922" s="945" t="s">
        <v>41027</v>
      </c>
      <c r="C8922" s="947" t="s">
        <v>5</v>
      </c>
      <c r="D8922" s="948">
        <v>267.11</v>
      </c>
    </row>
    <row r="8923" spans="1:4" x14ac:dyDescent="0.25">
      <c r="A8923" s="947">
        <v>98528</v>
      </c>
      <c r="B8923" s="945" t="s">
        <v>41028</v>
      </c>
      <c r="C8923" s="947" t="s">
        <v>5</v>
      </c>
      <c r="D8923" s="948">
        <v>352.05</v>
      </c>
    </row>
    <row r="8924" spans="1:4" x14ac:dyDescent="0.25">
      <c r="A8924" s="947">
        <v>94232</v>
      </c>
      <c r="B8924" s="945" t="s">
        <v>23126</v>
      </c>
      <c r="C8924" s="947" t="s">
        <v>5</v>
      </c>
      <c r="D8924" s="948">
        <v>4.1100000000000003</v>
      </c>
    </row>
    <row r="8925" spans="1:4" x14ac:dyDescent="0.25">
      <c r="A8925" s="947">
        <v>100434</v>
      </c>
      <c r="B8925" s="945" t="s">
        <v>23151</v>
      </c>
      <c r="C8925" s="947" t="s">
        <v>4</v>
      </c>
      <c r="D8925" s="948">
        <v>178.29</v>
      </c>
    </row>
    <row r="8926" spans="1:4" x14ac:dyDescent="0.25">
      <c r="A8926" s="947">
        <v>94229</v>
      </c>
      <c r="B8926" s="945" t="s">
        <v>23155</v>
      </c>
      <c r="C8926" s="947" t="s">
        <v>4</v>
      </c>
      <c r="D8926" s="948">
        <v>182.54</v>
      </c>
    </row>
    <row r="8927" spans="1:4" x14ac:dyDescent="0.25">
      <c r="A8927" s="947">
        <v>94227</v>
      </c>
      <c r="B8927" s="945" t="s">
        <v>23153</v>
      </c>
      <c r="C8927" s="947" t="s">
        <v>4</v>
      </c>
      <c r="D8927" s="948">
        <v>69.400000000000006</v>
      </c>
    </row>
    <row r="8928" spans="1:4" x14ac:dyDescent="0.25">
      <c r="A8928" s="947">
        <v>94228</v>
      </c>
      <c r="B8928" s="945" t="s">
        <v>23154</v>
      </c>
      <c r="C8928" s="947" t="s">
        <v>4</v>
      </c>
      <c r="D8928" s="948">
        <v>94.83</v>
      </c>
    </row>
    <row r="8929" spans="1:4" x14ac:dyDescent="0.25">
      <c r="A8929" s="947">
        <v>94219</v>
      </c>
      <c r="B8929" s="945" t="s">
        <v>23139</v>
      </c>
      <c r="C8929" s="947" t="s">
        <v>4</v>
      </c>
      <c r="D8929" s="948">
        <v>53.06</v>
      </c>
    </row>
    <row r="8930" spans="1:4" x14ac:dyDescent="0.25">
      <c r="A8930" s="947">
        <v>94220</v>
      </c>
      <c r="B8930" s="945" t="s">
        <v>23140</v>
      </c>
      <c r="C8930" s="947" t="s">
        <v>4</v>
      </c>
      <c r="D8930" s="948">
        <v>59.63</v>
      </c>
    </row>
    <row r="8931" spans="1:4" x14ac:dyDescent="0.25">
      <c r="A8931" s="947">
        <v>100326</v>
      </c>
      <c r="B8931" s="945" t="s">
        <v>51779</v>
      </c>
      <c r="C8931" s="947" t="s">
        <v>4</v>
      </c>
      <c r="D8931" s="948">
        <v>0</v>
      </c>
    </row>
    <row r="8932" spans="1:4" x14ac:dyDescent="0.25">
      <c r="A8932" s="947">
        <v>94221</v>
      </c>
      <c r="B8932" s="945" t="s">
        <v>23141</v>
      </c>
      <c r="C8932" s="947" t="s">
        <v>4</v>
      </c>
      <c r="D8932" s="948">
        <v>43.27</v>
      </c>
    </row>
    <row r="8933" spans="1:4" x14ac:dyDescent="0.25">
      <c r="A8933" s="947">
        <v>94222</v>
      </c>
      <c r="B8933" s="945" t="s">
        <v>23142</v>
      </c>
      <c r="C8933" s="947" t="s">
        <v>4</v>
      </c>
      <c r="D8933" s="948">
        <v>49.84</v>
      </c>
    </row>
    <row r="8934" spans="1:4" x14ac:dyDescent="0.25">
      <c r="A8934" s="947">
        <v>94451</v>
      </c>
      <c r="B8934" s="945" t="s">
        <v>23144</v>
      </c>
      <c r="C8934" s="947" t="s">
        <v>4</v>
      </c>
      <c r="D8934" s="948">
        <v>100.84</v>
      </c>
    </row>
    <row r="8935" spans="1:4" x14ac:dyDescent="0.25">
      <c r="A8935" s="947">
        <v>94223</v>
      </c>
      <c r="B8935" s="945" t="s">
        <v>23143</v>
      </c>
      <c r="C8935" s="947" t="s">
        <v>4</v>
      </c>
      <c r="D8935" s="948">
        <v>91.04</v>
      </c>
    </row>
    <row r="8936" spans="1:4" x14ac:dyDescent="0.25">
      <c r="A8936" s="947">
        <v>100325</v>
      </c>
      <c r="B8936" s="945" t="s">
        <v>23145</v>
      </c>
      <c r="C8936" s="947" t="s">
        <v>4</v>
      </c>
      <c r="D8936" s="948">
        <v>97.74</v>
      </c>
    </row>
    <row r="8937" spans="1:4" x14ac:dyDescent="0.25">
      <c r="A8937" s="947">
        <v>94224</v>
      </c>
      <c r="B8937" s="945" t="s">
        <v>23124</v>
      </c>
      <c r="C8937" s="947" t="s">
        <v>4</v>
      </c>
      <c r="D8937" s="948">
        <v>36.06</v>
      </c>
    </row>
    <row r="8938" spans="1:4" x14ac:dyDescent="0.25">
      <c r="A8938" s="947">
        <v>102653</v>
      </c>
      <c r="B8938" s="945" t="s">
        <v>51780</v>
      </c>
      <c r="C8938" s="947" t="s">
        <v>3</v>
      </c>
      <c r="D8938" s="948">
        <v>0</v>
      </c>
    </row>
    <row r="8939" spans="1:4" x14ac:dyDescent="0.25">
      <c r="A8939" s="947">
        <v>100330</v>
      </c>
      <c r="B8939" s="945" t="s">
        <v>23149</v>
      </c>
      <c r="C8939" s="947" t="s">
        <v>3</v>
      </c>
      <c r="D8939" s="948">
        <v>32.4</v>
      </c>
    </row>
    <row r="8940" spans="1:4" x14ac:dyDescent="0.25">
      <c r="A8940" s="947">
        <v>100331</v>
      </c>
      <c r="B8940" s="945" t="s">
        <v>23150</v>
      </c>
      <c r="C8940" s="947" t="s">
        <v>3</v>
      </c>
      <c r="D8940" s="948">
        <v>40.869999999999997</v>
      </c>
    </row>
    <row r="8941" spans="1:4" x14ac:dyDescent="0.25">
      <c r="A8941" s="947">
        <v>100328</v>
      </c>
      <c r="B8941" s="945" t="s">
        <v>23147</v>
      </c>
      <c r="C8941" s="947" t="s">
        <v>3</v>
      </c>
      <c r="D8941" s="948">
        <v>23.86</v>
      </c>
    </row>
    <row r="8942" spans="1:4" x14ac:dyDescent="0.25">
      <c r="A8942" s="947">
        <v>100329</v>
      </c>
      <c r="B8942" s="945" t="s">
        <v>23148</v>
      </c>
      <c r="C8942" s="947" t="s">
        <v>3</v>
      </c>
      <c r="D8942" s="948">
        <v>28.83</v>
      </c>
    </row>
    <row r="8943" spans="1:4" x14ac:dyDescent="0.25">
      <c r="A8943" s="947">
        <v>94231</v>
      </c>
      <c r="B8943" s="945" t="s">
        <v>23156</v>
      </c>
      <c r="C8943" s="947" t="s">
        <v>4</v>
      </c>
      <c r="D8943" s="948">
        <v>56.52</v>
      </c>
    </row>
    <row r="8944" spans="1:4" x14ac:dyDescent="0.25">
      <c r="A8944" s="947">
        <v>100435</v>
      </c>
      <c r="B8944" s="945" t="s">
        <v>23152</v>
      </c>
      <c r="C8944" s="947" t="s">
        <v>4</v>
      </c>
      <c r="D8944" s="948">
        <v>67.27</v>
      </c>
    </row>
    <row r="8945" spans="1:4" x14ac:dyDescent="0.25">
      <c r="A8945" s="947">
        <v>100327</v>
      </c>
      <c r="B8945" s="945" t="s">
        <v>23146</v>
      </c>
      <c r="C8945" s="947" t="s">
        <v>4</v>
      </c>
      <c r="D8945" s="948">
        <v>64.34</v>
      </c>
    </row>
    <row r="8946" spans="1:4" x14ac:dyDescent="0.25">
      <c r="A8946" s="947">
        <v>94226</v>
      </c>
      <c r="B8946" s="945" t="s">
        <v>23125</v>
      </c>
      <c r="C8946" s="947" t="s">
        <v>3</v>
      </c>
      <c r="D8946" s="948">
        <v>24.68</v>
      </c>
    </row>
    <row r="8947" spans="1:4" x14ac:dyDescent="0.25">
      <c r="A8947" s="947">
        <v>94201</v>
      </c>
      <c r="B8947" s="945" t="s">
        <v>23122</v>
      </c>
      <c r="C8947" s="947" t="s">
        <v>3</v>
      </c>
      <c r="D8947" s="948">
        <v>100.4</v>
      </c>
    </row>
    <row r="8948" spans="1:4" x14ac:dyDescent="0.25">
      <c r="A8948" s="947">
        <v>94204</v>
      </c>
      <c r="B8948" s="945" t="s">
        <v>23123</v>
      </c>
      <c r="C8948" s="947" t="s">
        <v>3</v>
      </c>
      <c r="D8948" s="948">
        <v>108.82</v>
      </c>
    </row>
    <row r="8949" spans="1:4" x14ac:dyDescent="0.25">
      <c r="A8949" s="947">
        <v>94447</v>
      </c>
      <c r="B8949" s="945" t="s">
        <v>23133</v>
      </c>
      <c r="C8949" s="947" t="s">
        <v>3</v>
      </c>
      <c r="D8949" s="948">
        <v>100.4</v>
      </c>
    </row>
    <row r="8950" spans="1:4" x14ac:dyDescent="0.25">
      <c r="A8950" s="947">
        <v>94448</v>
      </c>
      <c r="B8950" s="945" t="s">
        <v>23134</v>
      </c>
      <c r="C8950" s="947" t="s">
        <v>3</v>
      </c>
      <c r="D8950" s="948">
        <v>108.82</v>
      </c>
    </row>
    <row r="8951" spans="1:4" x14ac:dyDescent="0.25">
      <c r="A8951" s="947">
        <v>94445</v>
      </c>
      <c r="B8951" s="945" t="s">
        <v>23131</v>
      </c>
      <c r="C8951" s="947" t="s">
        <v>3</v>
      </c>
      <c r="D8951" s="948">
        <v>100.4</v>
      </c>
    </row>
    <row r="8952" spans="1:4" x14ac:dyDescent="0.25">
      <c r="A8952" s="947">
        <v>94446</v>
      </c>
      <c r="B8952" s="945" t="s">
        <v>23132</v>
      </c>
      <c r="C8952" s="947" t="s">
        <v>3</v>
      </c>
      <c r="D8952" s="948">
        <v>108.82</v>
      </c>
    </row>
    <row r="8953" spans="1:4" x14ac:dyDescent="0.25">
      <c r="A8953" s="947">
        <v>94440</v>
      </c>
      <c r="B8953" s="945" t="s">
        <v>23127</v>
      </c>
      <c r="C8953" s="947" t="s">
        <v>3</v>
      </c>
      <c r="D8953" s="948">
        <v>71.11</v>
      </c>
    </row>
    <row r="8954" spans="1:4" x14ac:dyDescent="0.25">
      <c r="A8954" s="947">
        <v>94441</v>
      </c>
      <c r="B8954" s="945" t="s">
        <v>23128</v>
      </c>
      <c r="C8954" s="947" t="s">
        <v>3</v>
      </c>
      <c r="D8954" s="948">
        <v>76.08</v>
      </c>
    </row>
    <row r="8955" spans="1:4" x14ac:dyDescent="0.25">
      <c r="A8955" s="947">
        <v>94195</v>
      </c>
      <c r="B8955" s="945" t="s">
        <v>23120</v>
      </c>
      <c r="C8955" s="947" t="s">
        <v>3</v>
      </c>
      <c r="D8955" s="948">
        <v>71.11</v>
      </c>
    </row>
    <row r="8956" spans="1:4" x14ac:dyDescent="0.25">
      <c r="A8956" s="947">
        <v>94198</v>
      </c>
      <c r="B8956" s="945" t="s">
        <v>23121</v>
      </c>
      <c r="C8956" s="947" t="s">
        <v>3</v>
      </c>
      <c r="D8956" s="948">
        <v>76.08</v>
      </c>
    </row>
    <row r="8957" spans="1:4" x14ac:dyDescent="0.25">
      <c r="A8957" s="947">
        <v>94442</v>
      </c>
      <c r="B8957" s="945" t="s">
        <v>23129</v>
      </c>
      <c r="C8957" s="947" t="s">
        <v>3</v>
      </c>
      <c r="D8957" s="948">
        <v>71.11</v>
      </c>
    </row>
    <row r="8958" spans="1:4" x14ac:dyDescent="0.25">
      <c r="A8958" s="947">
        <v>94443</v>
      </c>
      <c r="B8958" s="945" t="s">
        <v>23130</v>
      </c>
      <c r="C8958" s="947" t="s">
        <v>3</v>
      </c>
      <c r="D8958" s="948">
        <v>76.08</v>
      </c>
    </row>
    <row r="8959" spans="1:4" x14ac:dyDescent="0.25">
      <c r="A8959" s="947">
        <v>94213</v>
      </c>
      <c r="B8959" s="945" t="s">
        <v>23137</v>
      </c>
      <c r="C8959" s="947" t="s">
        <v>3</v>
      </c>
      <c r="D8959" s="948">
        <v>71.17</v>
      </c>
    </row>
    <row r="8960" spans="1:4" x14ac:dyDescent="0.25">
      <c r="A8960" s="947">
        <v>94189</v>
      </c>
      <c r="B8960" s="945" t="s">
        <v>23118</v>
      </c>
      <c r="C8960" s="947" t="s">
        <v>3</v>
      </c>
      <c r="D8960" s="948">
        <v>38.47</v>
      </c>
    </row>
    <row r="8961" spans="1:4" x14ac:dyDescent="0.25">
      <c r="A8961" s="947">
        <v>94192</v>
      </c>
      <c r="B8961" s="945" t="s">
        <v>23119</v>
      </c>
      <c r="C8961" s="947" t="s">
        <v>3</v>
      </c>
      <c r="D8961" s="948">
        <v>42.23</v>
      </c>
    </row>
    <row r="8962" spans="1:4" x14ac:dyDescent="0.25">
      <c r="A8962" s="947">
        <v>94444</v>
      </c>
      <c r="B8962" s="945" t="s">
        <v>23197</v>
      </c>
      <c r="C8962" s="947" t="s">
        <v>3</v>
      </c>
      <c r="D8962" s="948">
        <v>710.25</v>
      </c>
    </row>
    <row r="8963" spans="1:4" x14ac:dyDescent="0.25">
      <c r="A8963" s="947">
        <v>94218</v>
      </c>
      <c r="B8963" s="945" t="s">
        <v>28302</v>
      </c>
      <c r="C8963" s="947" t="s">
        <v>3</v>
      </c>
      <c r="D8963" s="948">
        <v>130.55000000000001</v>
      </c>
    </row>
    <row r="8964" spans="1:4" x14ac:dyDescent="0.25">
      <c r="A8964" s="947">
        <v>94216</v>
      </c>
      <c r="B8964" s="945" t="s">
        <v>23138</v>
      </c>
      <c r="C8964" s="947" t="s">
        <v>3</v>
      </c>
      <c r="D8964" s="948">
        <v>191.77</v>
      </c>
    </row>
    <row r="8965" spans="1:4" x14ac:dyDescent="0.25">
      <c r="A8965" s="947">
        <v>94449</v>
      </c>
      <c r="B8965" s="945" t="s">
        <v>23157</v>
      </c>
      <c r="C8965" s="947" t="s">
        <v>3</v>
      </c>
      <c r="D8965" s="948">
        <v>62.56</v>
      </c>
    </row>
    <row r="8966" spans="1:4" x14ac:dyDescent="0.25">
      <c r="A8966" s="947">
        <v>94210</v>
      </c>
      <c r="B8966" s="945" t="s">
        <v>23136</v>
      </c>
      <c r="C8966" s="947" t="s">
        <v>3</v>
      </c>
      <c r="D8966" s="948">
        <v>56.66</v>
      </c>
    </row>
    <row r="8967" spans="1:4" x14ac:dyDescent="0.25">
      <c r="A8967" s="947">
        <v>94207</v>
      </c>
      <c r="B8967" s="945" t="s">
        <v>23135</v>
      </c>
      <c r="C8967" s="947" t="s">
        <v>3</v>
      </c>
      <c r="D8967" s="948">
        <v>53.32</v>
      </c>
    </row>
    <row r="8968" spans="1:4" x14ac:dyDescent="0.25">
      <c r="A8968" s="947">
        <v>102109</v>
      </c>
      <c r="B8968" s="945" t="s">
        <v>25802</v>
      </c>
      <c r="C8968" s="947" t="s">
        <v>5</v>
      </c>
      <c r="D8968" s="948">
        <v>87.49</v>
      </c>
    </row>
    <row r="8969" spans="1:4" x14ac:dyDescent="0.25">
      <c r="A8969" s="947">
        <v>102110</v>
      </c>
      <c r="B8969" s="945" t="s">
        <v>25803</v>
      </c>
      <c r="C8969" s="947" t="s">
        <v>5</v>
      </c>
      <c r="D8969" s="948">
        <v>276.52999999999997</v>
      </c>
    </row>
    <row r="8970" spans="1:4" x14ac:dyDescent="0.25">
      <c r="A8970" s="947">
        <v>103656</v>
      </c>
      <c r="B8970" s="945" t="s">
        <v>28904</v>
      </c>
      <c r="C8970" s="947" t="s">
        <v>5</v>
      </c>
      <c r="D8970" s="948">
        <v>125121.66</v>
      </c>
    </row>
    <row r="8971" spans="1:4" x14ac:dyDescent="0.25">
      <c r="A8971" s="947">
        <v>102105</v>
      </c>
      <c r="B8971" s="945" t="s">
        <v>25798</v>
      </c>
      <c r="C8971" s="947" t="s">
        <v>5</v>
      </c>
      <c r="D8971" s="948">
        <v>19920.05</v>
      </c>
    </row>
    <row r="8972" spans="1:4" x14ac:dyDescent="0.25">
      <c r="A8972" s="947">
        <v>102106</v>
      </c>
      <c r="B8972" s="945" t="s">
        <v>25799</v>
      </c>
      <c r="C8972" s="947" t="s">
        <v>5</v>
      </c>
      <c r="D8972" s="948">
        <v>24948.23</v>
      </c>
    </row>
    <row r="8973" spans="1:4" x14ac:dyDescent="0.25">
      <c r="A8973" s="947">
        <v>102107</v>
      </c>
      <c r="B8973" s="945" t="s">
        <v>25800</v>
      </c>
      <c r="C8973" s="947" t="s">
        <v>5</v>
      </c>
      <c r="D8973" s="948">
        <v>34757.519999999997</v>
      </c>
    </row>
    <row r="8974" spans="1:4" x14ac:dyDescent="0.25">
      <c r="A8974" s="947">
        <v>102102</v>
      </c>
      <c r="B8974" s="945" t="s">
        <v>25795</v>
      </c>
      <c r="C8974" s="947" t="s">
        <v>5</v>
      </c>
      <c r="D8974" s="948">
        <v>11410.52</v>
      </c>
    </row>
    <row r="8975" spans="1:4" x14ac:dyDescent="0.25">
      <c r="A8975" s="947">
        <v>102108</v>
      </c>
      <c r="B8975" s="945" t="s">
        <v>25801</v>
      </c>
      <c r="C8975" s="947" t="s">
        <v>5</v>
      </c>
      <c r="D8975" s="948">
        <v>40452.85</v>
      </c>
    </row>
    <row r="8976" spans="1:4" x14ac:dyDescent="0.25">
      <c r="A8976" s="947">
        <v>102103</v>
      </c>
      <c r="B8976" s="945" t="s">
        <v>25796</v>
      </c>
      <c r="C8976" s="947" t="s">
        <v>5</v>
      </c>
      <c r="D8976" s="948">
        <v>12684.42</v>
      </c>
    </row>
    <row r="8977" spans="1:4" x14ac:dyDescent="0.25">
      <c r="A8977" s="947">
        <v>103654</v>
      </c>
      <c r="B8977" s="945" t="s">
        <v>28902</v>
      </c>
      <c r="C8977" s="947" t="s">
        <v>5</v>
      </c>
      <c r="D8977" s="948">
        <v>65375.98</v>
      </c>
    </row>
    <row r="8978" spans="1:4" x14ac:dyDescent="0.25">
      <c r="A8978" s="947">
        <v>102104</v>
      </c>
      <c r="B8978" s="945" t="s">
        <v>25797</v>
      </c>
      <c r="C8978" s="947" t="s">
        <v>5</v>
      </c>
      <c r="D8978" s="948">
        <v>16233.08</v>
      </c>
    </row>
    <row r="8979" spans="1:4" x14ac:dyDescent="0.25">
      <c r="A8979" s="947">
        <v>103655</v>
      </c>
      <c r="B8979" s="945" t="s">
        <v>28903</v>
      </c>
      <c r="C8979" s="947" t="s">
        <v>5</v>
      </c>
      <c r="D8979" s="948">
        <v>89525.1</v>
      </c>
    </row>
    <row r="8980" spans="1:4" x14ac:dyDescent="0.25">
      <c r="A8980" s="947">
        <v>105473</v>
      </c>
      <c r="B8980" s="945" t="s">
        <v>51781</v>
      </c>
      <c r="C8980" s="947" t="s">
        <v>653</v>
      </c>
      <c r="D8980" s="948">
        <v>0</v>
      </c>
    </row>
    <row r="8981" spans="1:4" x14ac:dyDescent="0.25">
      <c r="A8981" s="947">
        <v>105414</v>
      </c>
      <c r="B8981" s="945" t="s">
        <v>51782</v>
      </c>
      <c r="C8981" s="947" t="s">
        <v>653</v>
      </c>
      <c r="D8981" s="948">
        <v>0</v>
      </c>
    </row>
    <row r="8982" spans="1:4" x14ac:dyDescent="0.25">
      <c r="A8982" s="947">
        <v>105424</v>
      </c>
      <c r="B8982" s="945" t="s">
        <v>51783</v>
      </c>
      <c r="C8982" s="947" t="s">
        <v>653</v>
      </c>
      <c r="D8982" s="948">
        <v>0</v>
      </c>
    </row>
    <row r="8983" spans="1:4" x14ac:dyDescent="0.25">
      <c r="A8983" s="947">
        <v>105448</v>
      </c>
      <c r="B8983" s="945" t="s">
        <v>51784</v>
      </c>
      <c r="C8983" s="947" t="s">
        <v>653</v>
      </c>
      <c r="D8983" s="948">
        <v>0</v>
      </c>
    </row>
    <row r="8984" spans="1:4" x14ac:dyDescent="0.25">
      <c r="A8984" s="947">
        <v>105409</v>
      </c>
      <c r="B8984" s="945" t="s">
        <v>51785</v>
      </c>
      <c r="C8984" s="947" t="s">
        <v>653</v>
      </c>
      <c r="D8984" s="948">
        <v>0</v>
      </c>
    </row>
    <row r="8985" spans="1:4" x14ac:dyDescent="0.25">
      <c r="A8985" s="947">
        <v>105415</v>
      </c>
      <c r="B8985" s="945" t="s">
        <v>51786</v>
      </c>
      <c r="C8985" s="947" t="s">
        <v>653</v>
      </c>
      <c r="D8985" s="948">
        <v>0</v>
      </c>
    </row>
    <row r="8986" spans="1:4" x14ac:dyDescent="0.25">
      <c r="A8986" s="947">
        <v>105487</v>
      </c>
      <c r="B8986" s="945" t="s">
        <v>51787</v>
      </c>
      <c r="C8986" s="947" t="s">
        <v>653</v>
      </c>
      <c r="D8986" s="948">
        <v>0</v>
      </c>
    </row>
    <row r="8987" spans="1:4" x14ac:dyDescent="0.25">
      <c r="A8987" s="947">
        <v>105451</v>
      </c>
      <c r="B8987" s="945" t="s">
        <v>51788</v>
      </c>
      <c r="C8987" s="947" t="s">
        <v>653</v>
      </c>
      <c r="D8987" s="948">
        <v>0</v>
      </c>
    </row>
    <row r="8988" spans="1:4" x14ac:dyDescent="0.25">
      <c r="A8988" s="947">
        <v>105454</v>
      </c>
      <c r="B8988" s="945" t="s">
        <v>51789</v>
      </c>
      <c r="C8988" s="947" t="s">
        <v>653</v>
      </c>
      <c r="D8988" s="948">
        <v>0</v>
      </c>
    </row>
    <row r="8989" spans="1:4" x14ac:dyDescent="0.25">
      <c r="A8989" s="947">
        <v>105411</v>
      </c>
      <c r="B8989" s="945" t="s">
        <v>51790</v>
      </c>
      <c r="C8989" s="947" t="s">
        <v>653</v>
      </c>
      <c r="D8989" s="948">
        <v>0</v>
      </c>
    </row>
    <row r="8990" spans="1:4" x14ac:dyDescent="0.25">
      <c r="A8990" s="947">
        <v>105419</v>
      </c>
      <c r="B8990" s="945" t="s">
        <v>51791</v>
      </c>
      <c r="C8990" s="947" t="s">
        <v>653</v>
      </c>
      <c r="D8990" s="948">
        <v>0</v>
      </c>
    </row>
    <row r="8991" spans="1:4" x14ac:dyDescent="0.25">
      <c r="A8991" s="947">
        <v>105443</v>
      </c>
      <c r="B8991" s="945" t="s">
        <v>51792</v>
      </c>
      <c r="C8991" s="947" t="s">
        <v>653</v>
      </c>
      <c r="D8991" s="948">
        <v>0</v>
      </c>
    </row>
    <row r="8992" spans="1:4" x14ac:dyDescent="0.25">
      <c r="A8992" s="947">
        <v>105455</v>
      </c>
      <c r="B8992" s="945" t="s">
        <v>51793</v>
      </c>
      <c r="C8992" s="947" t="s">
        <v>653</v>
      </c>
      <c r="D8992" s="948">
        <v>0</v>
      </c>
    </row>
    <row r="8993" spans="1:4" x14ac:dyDescent="0.25">
      <c r="A8993" s="947">
        <v>105412</v>
      </c>
      <c r="B8993" s="945" t="s">
        <v>51794</v>
      </c>
      <c r="C8993" s="947" t="s">
        <v>653</v>
      </c>
      <c r="D8993" s="948">
        <v>0</v>
      </c>
    </row>
    <row r="8994" spans="1:4" x14ac:dyDescent="0.25">
      <c r="A8994" s="947">
        <v>105420</v>
      </c>
      <c r="B8994" s="945" t="s">
        <v>51795</v>
      </c>
      <c r="C8994" s="947" t="s">
        <v>653</v>
      </c>
      <c r="D8994" s="948">
        <v>0</v>
      </c>
    </row>
    <row r="8995" spans="1:4" x14ac:dyDescent="0.25">
      <c r="A8995" s="947">
        <v>105444</v>
      </c>
      <c r="B8995" s="945" t="s">
        <v>51796</v>
      </c>
      <c r="C8995" s="947" t="s">
        <v>653</v>
      </c>
      <c r="D8995" s="948">
        <v>0</v>
      </c>
    </row>
    <row r="8996" spans="1:4" x14ac:dyDescent="0.25">
      <c r="A8996" s="947">
        <v>105456</v>
      </c>
      <c r="B8996" s="945" t="s">
        <v>51797</v>
      </c>
      <c r="C8996" s="947" t="s">
        <v>653</v>
      </c>
      <c r="D8996" s="948">
        <v>0</v>
      </c>
    </row>
    <row r="8997" spans="1:4" x14ac:dyDescent="0.25">
      <c r="A8997" s="947">
        <v>105478</v>
      </c>
      <c r="B8997" s="945" t="s">
        <v>51798</v>
      </c>
      <c r="C8997" s="947" t="s">
        <v>653</v>
      </c>
      <c r="D8997" s="948">
        <v>0</v>
      </c>
    </row>
    <row r="8998" spans="1:4" x14ac:dyDescent="0.25">
      <c r="A8998" s="947">
        <v>105421</v>
      </c>
      <c r="B8998" s="945" t="s">
        <v>51799</v>
      </c>
      <c r="C8998" s="947" t="s">
        <v>653</v>
      </c>
      <c r="D8998" s="948">
        <v>0</v>
      </c>
    </row>
    <row r="8999" spans="1:4" x14ac:dyDescent="0.25">
      <c r="A8999" s="947">
        <v>105445</v>
      </c>
      <c r="B8999" s="945" t="s">
        <v>51800</v>
      </c>
      <c r="C8999" s="947" t="s">
        <v>653</v>
      </c>
      <c r="D8999" s="948">
        <v>0</v>
      </c>
    </row>
    <row r="9000" spans="1:4" x14ac:dyDescent="0.25">
      <c r="A9000" s="947">
        <v>105453</v>
      </c>
      <c r="B9000" s="945" t="s">
        <v>51801</v>
      </c>
      <c r="C9000" s="947" t="s">
        <v>653</v>
      </c>
      <c r="D9000" s="948">
        <v>0</v>
      </c>
    </row>
    <row r="9001" spans="1:4" x14ac:dyDescent="0.25">
      <c r="A9001" s="947">
        <v>105497</v>
      </c>
      <c r="B9001" s="945" t="s">
        <v>51802</v>
      </c>
      <c r="C9001" s="947" t="s">
        <v>653</v>
      </c>
      <c r="D9001" s="948">
        <v>0</v>
      </c>
    </row>
    <row r="9002" spans="1:4" x14ac:dyDescent="0.25">
      <c r="A9002" s="947">
        <v>105418</v>
      </c>
      <c r="B9002" s="945" t="s">
        <v>51803</v>
      </c>
      <c r="C9002" s="947" t="s">
        <v>653</v>
      </c>
      <c r="D9002" s="948">
        <v>0</v>
      </c>
    </row>
    <row r="9003" spans="1:4" x14ac:dyDescent="0.25">
      <c r="A9003" s="947">
        <v>105442</v>
      </c>
      <c r="B9003" s="945" t="s">
        <v>51804</v>
      </c>
      <c r="C9003" s="947" t="s">
        <v>653</v>
      </c>
      <c r="D9003" s="948">
        <v>0</v>
      </c>
    </row>
    <row r="9004" spans="1:4" x14ac:dyDescent="0.25">
      <c r="A9004" s="947">
        <v>105410</v>
      </c>
      <c r="B9004" s="945" t="s">
        <v>51805</v>
      </c>
      <c r="C9004" s="947" t="s">
        <v>653</v>
      </c>
      <c r="D9004" s="948">
        <v>0</v>
      </c>
    </row>
    <row r="9005" spans="1:4" x14ac:dyDescent="0.25">
      <c r="A9005" s="947">
        <v>105416</v>
      </c>
      <c r="B9005" s="945" t="s">
        <v>51806</v>
      </c>
      <c r="C9005" s="947" t="s">
        <v>653</v>
      </c>
      <c r="D9005" s="948">
        <v>0</v>
      </c>
    </row>
    <row r="9006" spans="1:4" x14ac:dyDescent="0.25">
      <c r="A9006" s="947">
        <v>105488</v>
      </c>
      <c r="B9006" s="945" t="s">
        <v>51807</v>
      </c>
      <c r="C9006" s="947" t="s">
        <v>653</v>
      </c>
      <c r="D9006" s="948">
        <v>0</v>
      </c>
    </row>
    <row r="9007" spans="1:4" x14ac:dyDescent="0.25">
      <c r="A9007" s="947">
        <v>105452</v>
      </c>
      <c r="B9007" s="945" t="s">
        <v>51808</v>
      </c>
      <c r="C9007" s="947" t="s">
        <v>653</v>
      </c>
      <c r="D9007" s="948">
        <v>0</v>
      </c>
    </row>
    <row r="9008" spans="1:4" x14ac:dyDescent="0.25">
      <c r="A9008" s="947">
        <v>105475</v>
      </c>
      <c r="B9008" s="945" t="s">
        <v>51809</v>
      </c>
      <c r="C9008" s="947" t="s">
        <v>653</v>
      </c>
      <c r="D9008" s="948">
        <v>0</v>
      </c>
    </row>
    <row r="9009" spans="1:4" x14ac:dyDescent="0.25">
      <c r="A9009" s="947">
        <v>105498</v>
      </c>
      <c r="B9009" s="945" t="s">
        <v>51810</v>
      </c>
      <c r="C9009" s="947" t="s">
        <v>653</v>
      </c>
      <c r="D9009" s="948">
        <v>0</v>
      </c>
    </row>
    <row r="9010" spans="1:4" x14ac:dyDescent="0.25">
      <c r="A9010" s="947">
        <v>105486</v>
      </c>
      <c r="B9010" s="945" t="s">
        <v>51811</v>
      </c>
      <c r="C9010" s="947" t="s">
        <v>653</v>
      </c>
      <c r="D9010" s="948">
        <v>0</v>
      </c>
    </row>
    <row r="9011" spans="1:4" x14ac:dyDescent="0.25">
      <c r="A9011" s="947">
        <v>105450</v>
      </c>
      <c r="B9011" s="945" t="s">
        <v>51812</v>
      </c>
      <c r="C9011" s="947" t="s">
        <v>653</v>
      </c>
      <c r="D9011" s="948">
        <v>0</v>
      </c>
    </row>
    <row r="9012" spans="1:4" x14ac:dyDescent="0.25">
      <c r="A9012" s="947">
        <v>105438</v>
      </c>
      <c r="B9012" s="945" t="s">
        <v>51813</v>
      </c>
      <c r="C9012" s="947" t="s">
        <v>653</v>
      </c>
      <c r="D9012" s="948">
        <v>0</v>
      </c>
    </row>
    <row r="9013" spans="1:4" x14ac:dyDescent="0.25">
      <c r="A9013" s="947">
        <v>105463</v>
      </c>
      <c r="B9013" s="945" t="s">
        <v>51814</v>
      </c>
      <c r="C9013" s="947" t="s">
        <v>653</v>
      </c>
      <c r="D9013" s="948">
        <v>0</v>
      </c>
    </row>
    <row r="9014" spans="1:4" x14ac:dyDescent="0.25">
      <c r="A9014" s="947">
        <v>105485</v>
      </c>
      <c r="B9014" s="945" t="s">
        <v>51815</v>
      </c>
      <c r="C9014" s="947" t="s">
        <v>653</v>
      </c>
      <c r="D9014" s="948">
        <v>0</v>
      </c>
    </row>
    <row r="9015" spans="1:4" x14ac:dyDescent="0.25">
      <c r="A9015" s="947">
        <v>105428</v>
      </c>
      <c r="B9015" s="945" t="s">
        <v>51816</v>
      </c>
      <c r="C9015" s="947" t="s">
        <v>653</v>
      </c>
      <c r="D9015" s="948">
        <v>0</v>
      </c>
    </row>
    <row r="9016" spans="1:4" x14ac:dyDescent="0.25">
      <c r="A9016" s="947">
        <v>105426</v>
      </c>
      <c r="B9016" s="945" t="s">
        <v>51817</v>
      </c>
      <c r="C9016" s="947" t="s">
        <v>653</v>
      </c>
      <c r="D9016" s="948">
        <v>0</v>
      </c>
    </row>
    <row r="9017" spans="1:4" x14ac:dyDescent="0.25">
      <c r="A9017" s="947">
        <v>105491</v>
      </c>
      <c r="B9017" s="945" t="s">
        <v>51818</v>
      </c>
      <c r="C9017" s="947" t="s">
        <v>653</v>
      </c>
      <c r="D9017" s="948">
        <v>0</v>
      </c>
    </row>
    <row r="9018" spans="1:4" x14ac:dyDescent="0.25">
      <c r="A9018" s="947">
        <v>105495</v>
      </c>
      <c r="B9018" s="945" t="s">
        <v>51819</v>
      </c>
      <c r="C9018" s="947" t="s">
        <v>653</v>
      </c>
      <c r="D9018" s="948">
        <v>0</v>
      </c>
    </row>
    <row r="9019" spans="1:4" x14ac:dyDescent="0.25">
      <c r="A9019" s="947">
        <v>105407</v>
      </c>
      <c r="B9019" s="945" t="s">
        <v>51820</v>
      </c>
      <c r="C9019" s="947" t="s">
        <v>653</v>
      </c>
      <c r="D9019" s="948">
        <v>0</v>
      </c>
    </row>
    <row r="9020" spans="1:4" x14ac:dyDescent="0.25">
      <c r="A9020" s="947">
        <v>105427</v>
      </c>
      <c r="B9020" s="945" t="s">
        <v>51821</v>
      </c>
      <c r="C9020" s="947" t="s">
        <v>653</v>
      </c>
      <c r="D9020" s="948">
        <v>0</v>
      </c>
    </row>
    <row r="9021" spans="1:4" x14ac:dyDescent="0.25">
      <c r="A9021" s="947">
        <v>105492</v>
      </c>
      <c r="B9021" s="945" t="s">
        <v>51822</v>
      </c>
      <c r="C9021" s="947" t="s">
        <v>653</v>
      </c>
      <c r="D9021" s="948">
        <v>0</v>
      </c>
    </row>
    <row r="9022" spans="1:4" x14ac:dyDescent="0.25">
      <c r="A9022" s="947">
        <v>105496</v>
      </c>
      <c r="B9022" s="945" t="s">
        <v>51823</v>
      </c>
      <c r="C9022" s="947" t="s">
        <v>653</v>
      </c>
      <c r="D9022" s="948">
        <v>0</v>
      </c>
    </row>
    <row r="9023" spans="1:4" x14ac:dyDescent="0.25">
      <c r="A9023" s="947">
        <v>105425</v>
      </c>
      <c r="B9023" s="945" t="s">
        <v>51824</v>
      </c>
      <c r="C9023" s="947" t="s">
        <v>653</v>
      </c>
      <c r="D9023" s="948">
        <v>0</v>
      </c>
    </row>
    <row r="9024" spans="1:4" x14ac:dyDescent="0.25">
      <c r="A9024" s="947">
        <v>105477</v>
      </c>
      <c r="B9024" s="945" t="s">
        <v>51825</v>
      </c>
      <c r="C9024" s="947" t="s">
        <v>653</v>
      </c>
      <c r="D9024" s="948">
        <v>0</v>
      </c>
    </row>
    <row r="9025" spans="1:4" x14ac:dyDescent="0.25">
      <c r="A9025" s="947">
        <v>105490</v>
      </c>
      <c r="B9025" s="945" t="s">
        <v>51826</v>
      </c>
      <c r="C9025" s="947" t="s">
        <v>653</v>
      </c>
      <c r="D9025" s="948">
        <v>0</v>
      </c>
    </row>
    <row r="9026" spans="1:4" x14ac:dyDescent="0.25">
      <c r="A9026" s="947">
        <v>105494</v>
      </c>
      <c r="B9026" s="945" t="s">
        <v>51827</v>
      </c>
      <c r="C9026" s="947" t="s">
        <v>653</v>
      </c>
      <c r="D9026" s="948">
        <v>0</v>
      </c>
    </row>
    <row r="9027" spans="1:4" x14ac:dyDescent="0.25">
      <c r="A9027" s="947">
        <v>105417</v>
      </c>
      <c r="B9027" s="945" t="s">
        <v>51828</v>
      </c>
      <c r="C9027" s="947" t="s">
        <v>653</v>
      </c>
      <c r="D9027" s="948">
        <v>0</v>
      </c>
    </row>
    <row r="9028" spans="1:4" x14ac:dyDescent="0.25">
      <c r="A9028" s="947">
        <v>105461</v>
      </c>
      <c r="B9028" s="945" t="s">
        <v>51829</v>
      </c>
      <c r="C9028" s="947" t="s">
        <v>653</v>
      </c>
      <c r="D9028" s="948">
        <v>0</v>
      </c>
    </row>
    <row r="9029" spans="1:4" x14ac:dyDescent="0.25">
      <c r="A9029" s="947">
        <v>105436</v>
      </c>
      <c r="B9029" s="945" t="s">
        <v>51830</v>
      </c>
      <c r="C9029" s="947" t="s">
        <v>653</v>
      </c>
      <c r="D9029" s="948">
        <v>0</v>
      </c>
    </row>
    <row r="9030" spans="1:4" x14ac:dyDescent="0.25">
      <c r="A9030" s="947">
        <v>105483</v>
      </c>
      <c r="B9030" s="945" t="s">
        <v>51831</v>
      </c>
      <c r="C9030" s="947" t="s">
        <v>653</v>
      </c>
      <c r="D9030" s="948">
        <v>0</v>
      </c>
    </row>
    <row r="9031" spans="1:4" x14ac:dyDescent="0.25">
      <c r="A9031" s="947">
        <v>105505</v>
      </c>
      <c r="B9031" s="945" t="s">
        <v>51832</v>
      </c>
      <c r="C9031" s="947" t="s">
        <v>653</v>
      </c>
      <c r="D9031" s="948">
        <v>0</v>
      </c>
    </row>
    <row r="9032" spans="1:4" x14ac:dyDescent="0.25">
      <c r="A9032" s="947">
        <v>105435</v>
      </c>
      <c r="B9032" s="945" t="s">
        <v>51833</v>
      </c>
      <c r="C9032" s="947" t="s">
        <v>653</v>
      </c>
      <c r="D9032" s="948">
        <v>0</v>
      </c>
    </row>
    <row r="9033" spans="1:4" x14ac:dyDescent="0.25">
      <c r="A9033" s="947">
        <v>105460</v>
      </c>
      <c r="B9033" s="945" t="s">
        <v>51834</v>
      </c>
      <c r="C9033" s="947" t="s">
        <v>653</v>
      </c>
      <c r="D9033" s="948">
        <v>0</v>
      </c>
    </row>
    <row r="9034" spans="1:4" x14ac:dyDescent="0.25">
      <c r="A9034" s="947">
        <v>105470</v>
      </c>
      <c r="B9034" s="945" t="s">
        <v>51835</v>
      </c>
      <c r="C9034" s="947" t="s">
        <v>653</v>
      </c>
      <c r="D9034" s="948">
        <v>0</v>
      </c>
    </row>
    <row r="9035" spans="1:4" x14ac:dyDescent="0.25">
      <c r="A9035" s="947">
        <v>105504</v>
      </c>
      <c r="B9035" s="945" t="s">
        <v>51836</v>
      </c>
      <c r="C9035" s="947" t="s">
        <v>653</v>
      </c>
      <c r="D9035" s="948">
        <v>0</v>
      </c>
    </row>
    <row r="9036" spans="1:4" x14ac:dyDescent="0.25">
      <c r="A9036" s="947">
        <v>105476</v>
      </c>
      <c r="B9036" s="945" t="s">
        <v>51837</v>
      </c>
      <c r="C9036" s="947" t="s">
        <v>653</v>
      </c>
      <c r="D9036" s="948">
        <v>0</v>
      </c>
    </row>
    <row r="9037" spans="1:4" x14ac:dyDescent="0.25">
      <c r="A9037" s="947">
        <v>105471</v>
      </c>
      <c r="B9037" s="945" t="s">
        <v>51838</v>
      </c>
      <c r="C9037" s="947" t="s">
        <v>653</v>
      </c>
      <c r="D9037" s="948">
        <v>0</v>
      </c>
    </row>
    <row r="9038" spans="1:4" x14ac:dyDescent="0.25">
      <c r="A9038" s="947">
        <v>105493</v>
      </c>
      <c r="B9038" s="945" t="s">
        <v>51839</v>
      </c>
      <c r="C9038" s="947" t="s">
        <v>653</v>
      </c>
      <c r="D9038" s="948">
        <v>0</v>
      </c>
    </row>
    <row r="9039" spans="1:4" x14ac:dyDescent="0.25">
      <c r="A9039" s="947">
        <v>105482</v>
      </c>
      <c r="B9039" s="945" t="s">
        <v>51840</v>
      </c>
      <c r="C9039" s="947" t="s">
        <v>653</v>
      </c>
      <c r="D9039" s="948">
        <v>0</v>
      </c>
    </row>
    <row r="9040" spans="1:4" x14ac:dyDescent="0.25">
      <c r="A9040" s="947">
        <v>105430</v>
      </c>
      <c r="B9040" s="945" t="s">
        <v>51841</v>
      </c>
      <c r="C9040" s="947" t="s">
        <v>653</v>
      </c>
      <c r="D9040" s="948">
        <v>0</v>
      </c>
    </row>
    <row r="9041" spans="1:4" x14ac:dyDescent="0.25">
      <c r="A9041" s="947">
        <v>105440</v>
      </c>
      <c r="B9041" s="945" t="s">
        <v>51842</v>
      </c>
      <c r="C9041" s="947" t="s">
        <v>653</v>
      </c>
      <c r="D9041" s="948">
        <v>0</v>
      </c>
    </row>
    <row r="9042" spans="1:4" x14ac:dyDescent="0.25">
      <c r="A9042" s="947">
        <v>105465</v>
      </c>
      <c r="B9042" s="945" t="s">
        <v>51843</v>
      </c>
      <c r="C9042" s="947" t="s">
        <v>653</v>
      </c>
      <c r="D9042" s="948">
        <v>0</v>
      </c>
    </row>
    <row r="9043" spans="1:4" x14ac:dyDescent="0.25">
      <c r="A9043" s="947">
        <v>105499</v>
      </c>
      <c r="B9043" s="945" t="s">
        <v>51844</v>
      </c>
      <c r="C9043" s="947" t="s">
        <v>653</v>
      </c>
      <c r="D9043" s="948">
        <v>0</v>
      </c>
    </row>
    <row r="9044" spans="1:4" x14ac:dyDescent="0.25">
      <c r="A9044" s="947">
        <v>105431</v>
      </c>
      <c r="B9044" s="945" t="s">
        <v>51845</v>
      </c>
      <c r="C9044" s="947" t="s">
        <v>653</v>
      </c>
      <c r="D9044" s="948">
        <v>0</v>
      </c>
    </row>
    <row r="9045" spans="1:4" x14ac:dyDescent="0.25">
      <c r="A9045" s="947">
        <v>105441</v>
      </c>
      <c r="B9045" s="945" t="s">
        <v>51846</v>
      </c>
      <c r="C9045" s="947" t="s">
        <v>653</v>
      </c>
      <c r="D9045" s="948">
        <v>0</v>
      </c>
    </row>
    <row r="9046" spans="1:4" x14ac:dyDescent="0.25">
      <c r="A9046" s="947">
        <v>105466</v>
      </c>
      <c r="B9046" s="945" t="s">
        <v>51847</v>
      </c>
      <c r="C9046" s="947" t="s">
        <v>653</v>
      </c>
      <c r="D9046" s="948">
        <v>0</v>
      </c>
    </row>
    <row r="9047" spans="1:4" x14ac:dyDescent="0.25">
      <c r="A9047" s="947">
        <v>105500</v>
      </c>
      <c r="B9047" s="945" t="s">
        <v>51848</v>
      </c>
      <c r="C9047" s="947" t="s">
        <v>653</v>
      </c>
      <c r="D9047" s="948">
        <v>0</v>
      </c>
    </row>
    <row r="9048" spans="1:4" x14ac:dyDescent="0.25">
      <c r="A9048" s="947">
        <v>105429</v>
      </c>
      <c r="B9048" s="945" t="s">
        <v>51849</v>
      </c>
      <c r="C9048" s="947" t="s">
        <v>653</v>
      </c>
      <c r="D9048" s="948">
        <v>0</v>
      </c>
    </row>
    <row r="9049" spans="1:4" x14ac:dyDescent="0.25">
      <c r="A9049" s="947">
        <v>105439</v>
      </c>
      <c r="B9049" s="945" t="s">
        <v>51850</v>
      </c>
      <c r="C9049" s="947" t="s">
        <v>653</v>
      </c>
      <c r="D9049" s="948">
        <v>0</v>
      </c>
    </row>
    <row r="9050" spans="1:4" x14ac:dyDescent="0.25">
      <c r="A9050" s="947">
        <v>105464</v>
      </c>
      <c r="B9050" s="945" t="s">
        <v>51851</v>
      </c>
      <c r="C9050" s="947" t="s">
        <v>653</v>
      </c>
      <c r="D9050" s="948">
        <v>0</v>
      </c>
    </row>
    <row r="9051" spans="1:4" x14ac:dyDescent="0.25">
      <c r="A9051" s="947">
        <v>105489</v>
      </c>
      <c r="B9051" s="945" t="s">
        <v>51852</v>
      </c>
      <c r="C9051" s="947" t="s">
        <v>653</v>
      </c>
      <c r="D9051" s="948">
        <v>0</v>
      </c>
    </row>
    <row r="9052" spans="1:4" x14ac:dyDescent="0.25">
      <c r="A9052" s="947">
        <v>105437</v>
      </c>
      <c r="B9052" s="945" t="s">
        <v>51853</v>
      </c>
      <c r="C9052" s="947" t="s">
        <v>653</v>
      </c>
      <c r="D9052" s="948">
        <v>0</v>
      </c>
    </row>
    <row r="9053" spans="1:4" x14ac:dyDescent="0.25">
      <c r="A9053" s="947">
        <v>105462</v>
      </c>
      <c r="B9053" s="945" t="s">
        <v>51854</v>
      </c>
      <c r="C9053" s="947" t="s">
        <v>653</v>
      </c>
      <c r="D9053" s="948">
        <v>0</v>
      </c>
    </row>
    <row r="9054" spans="1:4" x14ac:dyDescent="0.25">
      <c r="A9054" s="947">
        <v>105484</v>
      </c>
      <c r="B9054" s="945" t="s">
        <v>51855</v>
      </c>
      <c r="C9054" s="947" t="s">
        <v>653</v>
      </c>
      <c r="D9054" s="948">
        <v>0</v>
      </c>
    </row>
    <row r="9055" spans="1:4" x14ac:dyDescent="0.25">
      <c r="A9055" s="947">
        <v>105506</v>
      </c>
      <c r="B9055" s="945" t="s">
        <v>51856</v>
      </c>
      <c r="C9055" s="947" t="s">
        <v>653</v>
      </c>
      <c r="D9055" s="948">
        <v>0</v>
      </c>
    </row>
    <row r="9056" spans="1:4" x14ac:dyDescent="0.25">
      <c r="A9056" s="947">
        <v>105432</v>
      </c>
      <c r="B9056" s="945" t="s">
        <v>51857</v>
      </c>
      <c r="C9056" s="947" t="s">
        <v>653</v>
      </c>
      <c r="D9056" s="948">
        <v>0</v>
      </c>
    </row>
    <row r="9057" spans="1:4" x14ac:dyDescent="0.25">
      <c r="A9057" s="947">
        <v>105457</v>
      </c>
      <c r="B9057" s="945" t="s">
        <v>51858</v>
      </c>
      <c r="C9057" s="947" t="s">
        <v>653</v>
      </c>
      <c r="D9057" s="948">
        <v>0</v>
      </c>
    </row>
    <row r="9058" spans="1:4" x14ac:dyDescent="0.25">
      <c r="A9058" s="947">
        <v>105467</v>
      </c>
      <c r="B9058" s="945" t="s">
        <v>51859</v>
      </c>
      <c r="C9058" s="947" t="s">
        <v>653</v>
      </c>
      <c r="D9058" s="948">
        <v>0</v>
      </c>
    </row>
    <row r="9059" spans="1:4" x14ac:dyDescent="0.25">
      <c r="A9059" s="947">
        <v>105501</v>
      </c>
      <c r="B9059" s="945" t="s">
        <v>51860</v>
      </c>
      <c r="C9059" s="947" t="s">
        <v>653</v>
      </c>
      <c r="D9059" s="948">
        <v>0</v>
      </c>
    </row>
    <row r="9060" spans="1:4" x14ac:dyDescent="0.25">
      <c r="A9060" s="947">
        <v>105433</v>
      </c>
      <c r="B9060" s="945" t="s">
        <v>51861</v>
      </c>
      <c r="C9060" s="947" t="s">
        <v>653</v>
      </c>
      <c r="D9060" s="948">
        <v>0</v>
      </c>
    </row>
    <row r="9061" spans="1:4" x14ac:dyDescent="0.25">
      <c r="A9061" s="947">
        <v>105458</v>
      </c>
      <c r="B9061" s="945" t="s">
        <v>51862</v>
      </c>
      <c r="C9061" s="947" t="s">
        <v>653</v>
      </c>
      <c r="D9061" s="948">
        <v>0</v>
      </c>
    </row>
    <row r="9062" spans="1:4" x14ac:dyDescent="0.25">
      <c r="A9062" s="947">
        <v>105468</v>
      </c>
      <c r="B9062" s="945" t="s">
        <v>51863</v>
      </c>
      <c r="C9062" s="947" t="s">
        <v>653</v>
      </c>
      <c r="D9062" s="948">
        <v>0</v>
      </c>
    </row>
    <row r="9063" spans="1:4" x14ac:dyDescent="0.25">
      <c r="A9063" s="947">
        <v>105502</v>
      </c>
      <c r="B9063" s="945" t="s">
        <v>51864</v>
      </c>
      <c r="C9063" s="947" t="s">
        <v>653</v>
      </c>
      <c r="D9063" s="948">
        <v>0</v>
      </c>
    </row>
    <row r="9064" spans="1:4" x14ac:dyDescent="0.25">
      <c r="A9064" s="947">
        <v>105434</v>
      </c>
      <c r="B9064" s="945" t="s">
        <v>51865</v>
      </c>
      <c r="C9064" s="947" t="s">
        <v>653</v>
      </c>
      <c r="D9064" s="948">
        <v>0</v>
      </c>
    </row>
    <row r="9065" spans="1:4" x14ac:dyDescent="0.25">
      <c r="A9065" s="947">
        <v>105459</v>
      </c>
      <c r="B9065" s="945" t="s">
        <v>51866</v>
      </c>
      <c r="C9065" s="947" t="s">
        <v>653</v>
      </c>
      <c r="D9065" s="948">
        <v>0</v>
      </c>
    </row>
    <row r="9066" spans="1:4" x14ac:dyDescent="0.25">
      <c r="A9066" s="947">
        <v>105469</v>
      </c>
      <c r="B9066" s="945" t="s">
        <v>51867</v>
      </c>
      <c r="C9066" s="947" t="s">
        <v>653</v>
      </c>
      <c r="D9066" s="948">
        <v>0</v>
      </c>
    </row>
    <row r="9067" spans="1:4" x14ac:dyDescent="0.25">
      <c r="A9067" s="947">
        <v>105503</v>
      </c>
      <c r="B9067" s="945" t="s">
        <v>51868</v>
      </c>
      <c r="C9067" s="947" t="s">
        <v>653</v>
      </c>
      <c r="D9067" s="948">
        <v>0</v>
      </c>
    </row>
    <row r="9068" spans="1:4" x14ac:dyDescent="0.25">
      <c r="A9068" s="947">
        <v>105472</v>
      </c>
      <c r="B9068" s="945" t="s">
        <v>51869</v>
      </c>
      <c r="C9068" s="947" t="s">
        <v>653</v>
      </c>
      <c r="D9068" s="948">
        <v>0</v>
      </c>
    </row>
    <row r="9069" spans="1:4" x14ac:dyDescent="0.25">
      <c r="A9069" s="947">
        <v>105413</v>
      </c>
      <c r="B9069" s="945" t="s">
        <v>51870</v>
      </c>
      <c r="C9069" s="947" t="s">
        <v>653</v>
      </c>
      <c r="D9069" s="948">
        <v>0</v>
      </c>
    </row>
    <row r="9070" spans="1:4" x14ac:dyDescent="0.25">
      <c r="A9070" s="947">
        <v>105423</v>
      </c>
      <c r="B9070" s="945" t="s">
        <v>51871</v>
      </c>
      <c r="C9070" s="947" t="s">
        <v>653</v>
      </c>
      <c r="D9070" s="948">
        <v>0</v>
      </c>
    </row>
    <row r="9071" spans="1:4" x14ac:dyDescent="0.25">
      <c r="A9071" s="947">
        <v>105447</v>
      </c>
      <c r="B9071" s="945" t="s">
        <v>51872</v>
      </c>
      <c r="C9071" s="947" t="s">
        <v>653</v>
      </c>
      <c r="D9071" s="948">
        <v>0</v>
      </c>
    </row>
    <row r="9072" spans="1:4" x14ac:dyDescent="0.25">
      <c r="A9072" s="947">
        <v>105408</v>
      </c>
      <c r="B9072" s="945" t="s">
        <v>51873</v>
      </c>
      <c r="C9072" s="947" t="s">
        <v>653</v>
      </c>
      <c r="D9072" s="948">
        <v>0</v>
      </c>
    </row>
    <row r="9073" spans="1:4" x14ac:dyDescent="0.25">
      <c r="A9073" s="947">
        <v>105479</v>
      </c>
      <c r="B9073" s="945" t="s">
        <v>51874</v>
      </c>
      <c r="C9073" s="947" t="s">
        <v>653</v>
      </c>
      <c r="D9073" s="948">
        <v>0</v>
      </c>
    </row>
    <row r="9074" spans="1:4" x14ac:dyDescent="0.25">
      <c r="A9074" s="947">
        <v>105422</v>
      </c>
      <c r="B9074" s="945" t="s">
        <v>51875</v>
      </c>
      <c r="C9074" s="947" t="s">
        <v>653</v>
      </c>
      <c r="D9074" s="948">
        <v>0</v>
      </c>
    </row>
    <row r="9075" spans="1:4" x14ac:dyDescent="0.25">
      <c r="A9075" s="947">
        <v>105446</v>
      </c>
      <c r="B9075" s="945" t="s">
        <v>51876</v>
      </c>
      <c r="C9075" s="947" t="s">
        <v>653</v>
      </c>
      <c r="D9075" s="948">
        <v>0</v>
      </c>
    </row>
    <row r="9076" spans="1:4" x14ac:dyDescent="0.25">
      <c r="A9076" s="947">
        <v>105474</v>
      </c>
      <c r="B9076" s="945" t="s">
        <v>51877</v>
      </c>
      <c r="C9076" s="947" t="s">
        <v>653</v>
      </c>
      <c r="D9076" s="948">
        <v>0</v>
      </c>
    </row>
    <row r="9077" spans="1:4" x14ac:dyDescent="0.25">
      <c r="A9077" s="947">
        <v>105480</v>
      </c>
      <c r="B9077" s="945" t="s">
        <v>51878</v>
      </c>
      <c r="C9077" s="947" t="s">
        <v>653</v>
      </c>
      <c r="D9077" s="948">
        <v>0</v>
      </c>
    </row>
    <row r="9078" spans="1:4" x14ac:dyDescent="0.25">
      <c r="A9078" s="947">
        <v>105481</v>
      </c>
      <c r="B9078" s="945" t="s">
        <v>51879</v>
      </c>
      <c r="C9078" s="947" t="s">
        <v>653</v>
      </c>
      <c r="D9078" s="948">
        <v>0</v>
      </c>
    </row>
    <row r="9079" spans="1:4" x14ac:dyDescent="0.25">
      <c r="A9079" s="947">
        <v>105449</v>
      </c>
      <c r="B9079" s="945" t="s">
        <v>51880</v>
      </c>
      <c r="C9079" s="947" t="s">
        <v>653</v>
      </c>
      <c r="D9079" s="948">
        <v>0</v>
      </c>
    </row>
    <row r="9080" spans="1:4" x14ac:dyDescent="0.25">
      <c r="A9080" s="947">
        <v>105511</v>
      </c>
      <c r="B9080" s="945" t="s">
        <v>51881</v>
      </c>
      <c r="C9080" s="947" t="s">
        <v>22810</v>
      </c>
      <c r="D9080" s="948">
        <v>0</v>
      </c>
    </row>
    <row r="9081" spans="1:4" x14ac:dyDescent="0.25">
      <c r="A9081" s="947">
        <v>105507</v>
      </c>
      <c r="B9081" s="945" t="s">
        <v>51882</v>
      </c>
      <c r="C9081" s="947" t="s">
        <v>22810</v>
      </c>
      <c r="D9081" s="948">
        <v>0</v>
      </c>
    </row>
    <row r="9082" spans="1:4" x14ac:dyDescent="0.25">
      <c r="A9082" s="947">
        <v>105512</v>
      </c>
      <c r="B9082" s="945" t="s">
        <v>51883</v>
      </c>
      <c r="C9082" s="947" t="s">
        <v>22810</v>
      </c>
      <c r="D9082" s="948">
        <v>0</v>
      </c>
    </row>
    <row r="9083" spans="1:4" x14ac:dyDescent="0.25">
      <c r="A9083" s="947">
        <v>105508</v>
      </c>
      <c r="B9083" s="945" t="s">
        <v>51884</v>
      </c>
      <c r="C9083" s="947" t="s">
        <v>22810</v>
      </c>
      <c r="D9083" s="948">
        <v>0</v>
      </c>
    </row>
    <row r="9084" spans="1:4" x14ac:dyDescent="0.25">
      <c r="A9084" s="947">
        <v>105513</v>
      </c>
      <c r="B9084" s="945" t="s">
        <v>51885</v>
      </c>
      <c r="C9084" s="947" t="s">
        <v>22810</v>
      </c>
      <c r="D9084" s="948">
        <v>0</v>
      </c>
    </row>
    <row r="9085" spans="1:4" x14ac:dyDescent="0.25">
      <c r="A9085" s="947">
        <v>105509</v>
      </c>
      <c r="B9085" s="945" t="s">
        <v>51886</v>
      </c>
      <c r="C9085" s="947" t="s">
        <v>22810</v>
      </c>
      <c r="D9085" s="948">
        <v>0</v>
      </c>
    </row>
    <row r="9086" spans="1:4" x14ac:dyDescent="0.25">
      <c r="A9086" s="947">
        <v>105514</v>
      </c>
      <c r="B9086" s="945" t="s">
        <v>51887</v>
      </c>
      <c r="C9086" s="947" t="s">
        <v>22810</v>
      </c>
      <c r="D9086" s="948">
        <v>0</v>
      </c>
    </row>
    <row r="9087" spans="1:4" x14ac:dyDescent="0.25">
      <c r="A9087" s="947">
        <v>105510</v>
      </c>
      <c r="B9087" s="945" t="s">
        <v>51888</v>
      </c>
      <c r="C9087" s="947" t="s">
        <v>22810</v>
      </c>
      <c r="D9087" s="948">
        <v>0</v>
      </c>
    </row>
    <row r="9088" spans="1:4" x14ac:dyDescent="0.25">
      <c r="A9088" s="947">
        <v>100207</v>
      </c>
      <c r="B9088" s="945" t="s">
        <v>23380</v>
      </c>
      <c r="C9088" s="947" t="s">
        <v>22811</v>
      </c>
      <c r="D9088" s="948">
        <v>600.29</v>
      </c>
    </row>
    <row r="9089" spans="1:4" x14ac:dyDescent="0.25">
      <c r="A9089" s="947">
        <v>100211</v>
      </c>
      <c r="B9089" s="945" t="s">
        <v>23384</v>
      </c>
      <c r="C9089" s="947" t="s">
        <v>2674</v>
      </c>
      <c r="D9089" s="948">
        <v>9.84</v>
      </c>
    </row>
    <row r="9090" spans="1:4" x14ac:dyDescent="0.25">
      <c r="A9090" s="947">
        <v>100210</v>
      </c>
      <c r="B9090" s="945" t="s">
        <v>23383</v>
      </c>
      <c r="C9090" s="947" t="s">
        <v>2674</v>
      </c>
      <c r="D9090" s="948">
        <v>25.5</v>
      </c>
    </row>
    <row r="9091" spans="1:4" x14ac:dyDescent="0.25">
      <c r="A9091" s="947">
        <v>100221</v>
      </c>
      <c r="B9091" s="945" t="s">
        <v>23394</v>
      </c>
      <c r="C9091" s="947" t="s">
        <v>2796</v>
      </c>
      <c r="D9091" s="948">
        <v>45.07</v>
      </c>
    </row>
    <row r="9092" spans="1:4" x14ac:dyDescent="0.25">
      <c r="A9092" s="947">
        <v>100203</v>
      </c>
      <c r="B9092" s="945" t="s">
        <v>23376</v>
      </c>
      <c r="C9092" s="947" t="s">
        <v>23368</v>
      </c>
      <c r="D9092" s="948">
        <v>1.58</v>
      </c>
    </row>
    <row r="9093" spans="1:4" x14ac:dyDescent="0.25">
      <c r="A9093" s="947">
        <v>100202</v>
      </c>
      <c r="B9093" s="945" t="s">
        <v>23375</v>
      </c>
      <c r="C9093" s="947" t="s">
        <v>23368</v>
      </c>
      <c r="D9093" s="948">
        <v>1.33</v>
      </c>
    </row>
    <row r="9094" spans="1:4" x14ac:dyDescent="0.25">
      <c r="A9094" s="947">
        <v>100201</v>
      </c>
      <c r="B9094" s="945" t="s">
        <v>23374</v>
      </c>
      <c r="C9094" s="947" t="s">
        <v>23368</v>
      </c>
      <c r="D9094" s="948">
        <v>1.1399999999999999</v>
      </c>
    </row>
    <row r="9095" spans="1:4" x14ac:dyDescent="0.25">
      <c r="A9095" s="947">
        <v>100216</v>
      </c>
      <c r="B9095" s="945" t="s">
        <v>23389</v>
      </c>
      <c r="C9095" s="947" t="s">
        <v>2674</v>
      </c>
      <c r="D9095" s="948">
        <v>1.38</v>
      </c>
    </row>
    <row r="9096" spans="1:4" x14ac:dyDescent="0.25">
      <c r="A9096" s="947">
        <v>100215</v>
      </c>
      <c r="B9096" s="945" t="s">
        <v>23388</v>
      </c>
      <c r="C9096" s="947" t="s">
        <v>2674</v>
      </c>
      <c r="D9096" s="948">
        <v>5.13</v>
      </c>
    </row>
    <row r="9097" spans="1:4" x14ac:dyDescent="0.25">
      <c r="A9097" s="947">
        <v>100214</v>
      </c>
      <c r="B9097" s="945" t="s">
        <v>23387</v>
      </c>
      <c r="C9097" s="947" t="s">
        <v>2674</v>
      </c>
      <c r="D9097" s="948">
        <v>5.99</v>
      </c>
    </row>
    <row r="9098" spans="1:4" x14ac:dyDescent="0.25">
      <c r="A9098" s="947">
        <v>100223</v>
      </c>
      <c r="B9098" s="945" t="s">
        <v>23396</v>
      </c>
      <c r="C9098" s="947" t="s">
        <v>2796</v>
      </c>
      <c r="D9098" s="948">
        <v>7.99</v>
      </c>
    </row>
    <row r="9099" spans="1:4" x14ac:dyDescent="0.25">
      <c r="A9099" s="947">
        <v>100280</v>
      </c>
      <c r="B9099" s="945" t="s">
        <v>23455</v>
      </c>
      <c r="C9099" s="947" t="s">
        <v>2674</v>
      </c>
      <c r="D9099" s="948">
        <v>26.21</v>
      </c>
    </row>
    <row r="9100" spans="1:4" x14ac:dyDescent="0.25">
      <c r="A9100" s="947">
        <v>100270</v>
      </c>
      <c r="B9100" s="945" t="s">
        <v>23445</v>
      </c>
      <c r="C9100" s="947" t="s">
        <v>2674</v>
      </c>
      <c r="D9100" s="948">
        <v>89.42</v>
      </c>
    </row>
    <row r="9101" spans="1:4" x14ac:dyDescent="0.25">
      <c r="A9101" s="947">
        <v>100286</v>
      </c>
      <c r="B9101" s="945" t="s">
        <v>23461</v>
      </c>
      <c r="C9101" s="947" t="s">
        <v>23411</v>
      </c>
      <c r="D9101" s="948">
        <v>19.559999999999999</v>
      </c>
    </row>
    <row r="9102" spans="1:4" x14ac:dyDescent="0.25">
      <c r="A9102" s="947">
        <v>100213</v>
      </c>
      <c r="B9102" s="945" t="s">
        <v>23386</v>
      </c>
      <c r="C9102" s="947" t="s">
        <v>2674</v>
      </c>
      <c r="D9102" s="948">
        <v>3.9</v>
      </c>
    </row>
    <row r="9103" spans="1:4" x14ac:dyDescent="0.25">
      <c r="A9103" s="947">
        <v>100212</v>
      </c>
      <c r="B9103" s="945" t="s">
        <v>23385</v>
      </c>
      <c r="C9103" s="947" t="s">
        <v>2674</v>
      </c>
      <c r="D9103" s="948">
        <v>10.86</v>
      </c>
    </row>
    <row r="9104" spans="1:4" x14ac:dyDescent="0.25">
      <c r="A9104" s="947">
        <v>100222</v>
      </c>
      <c r="B9104" s="945" t="s">
        <v>23395</v>
      </c>
      <c r="C9104" s="947" t="s">
        <v>2796</v>
      </c>
      <c r="D9104" s="948">
        <v>17.07</v>
      </c>
    </row>
    <row r="9105" spans="1:4" x14ac:dyDescent="0.25">
      <c r="A9105" s="947">
        <v>100226</v>
      </c>
      <c r="B9105" s="945" t="s">
        <v>23400</v>
      </c>
      <c r="C9105" s="947" t="s">
        <v>23399</v>
      </c>
      <c r="D9105" s="948">
        <v>0.98</v>
      </c>
    </row>
    <row r="9106" spans="1:4" x14ac:dyDescent="0.25">
      <c r="A9106" s="947">
        <v>100200</v>
      </c>
      <c r="B9106" s="945" t="s">
        <v>23373</v>
      </c>
      <c r="C9106" s="947" t="s">
        <v>23368</v>
      </c>
      <c r="D9106" s="948">
        <v>0.56999999999999995</v>
      </c>
    </row>
    <row r="9107" spans="1:4" x14ac:dyDescent="0.25">
      <c r="A9107" s="947">
        <v>100199</v>
      </c>
      <c r="B9107" s="945" t="s">
        <v>23372</v>
      </c>
      <c r="C9107" s="947" t="s">
        <v>23368</v>
      </c>
      <c r="D9107" s="948">
        <v>0.47</v>
      </c>
    </row>
    <row r="9108" spans="1:4" x14ac:dyDescent="0.25">
      <c r="A9108" s="947">
        <v>100198</v>
      </c>
      <c r="B9108" s="945" t="s">
        <v>23371</v>
      </c>
      <c r="C9108" s="947" t="s">
        <v>23368</v>
      </c>
      <c r="D9108" s="948">
        <v>0.39</v>
      </c>
    </row>
    <row r="9109" spans="1:4" x14ac:dyDescent="0.25">
      <c r="A9109" s="947">
        <v>100283</v>
      </c>
      <c r="B9109" s="945" t="s">
        <v>23458</v>
      </c>
      <c r="C9109" s="947" t="s">
        <v>2796</v>
      </c>
      <c r="D9109" s="948">
        <v>36.1</v>
      </c>
    </row>
    <row r="9110" spans="1:4" x14ac:dyDescent="0.25">
      <c r="A9110" s="947">
        <v>100227</v>
      </c>
      <c r="B9110" s="945" t="s">
        <v>23401</v>
      </c>
      <c r="C9110" s="947" t="s">
        <v>23399</v>
      </c>
      <c r="D9110" s="948">
        <v>1.45</v>
      </c>
    </row>
    <row r="9111" spans="1:4" x14ac:dyDescent="0.25">
      <c r="A9111" s="947">
        <v>100205</v>
      </c>
      <c r="B9111" s="945" t="s">
        <v>23378</v>
      </c>
      <c r="C9111" s="947" t="s">
        <v>22811</v>
      </c>
      <c r="D9111" s="948">
        <v>2092.2199999999998</v>
      </c>
    </row>
    <row r="9112" spans="1:4" x14ac:dyDescent="0.25">
      <c r="A9112" s="947">
        <v>100206</v>
      </c>
      <c r="B9112" s="945" t="s">
        <v>23379</v>
      </c>
      <c r="C9112" s="947" t="s">
        <v>22811</v>
      </c>
      <c r="D9112" s="948">
        <v>1512.32</v>
      </c>
    </row>
    <row r="9113" spans="1:4" x14ac:dyDescent="0.25">
      <c r="A9113" s="947">
        <v>100281</v>
      </c>
      <c r="B9113" s="945" t="s">
        <v>23456</v>
      </c>
      <c r="C9113" s="947" t="s">
        <v>2674</v>
      </c>
      <c r="D9113" s="948">
        <v>4.68</v>
      </c>
    </row>
    <row r="9114" spans="1:4" x14ac:dyDescent="0.25">
      <c r="A9114" s="947">
        <v>100219</v>
      </c>
      <c r="B9114" s="945" t="s">
        <v>23392</v>
      </c>
      <c r="C9114" s="947" t="s">
        <v>2674</v>
      </c>
      <c r="D9114" s="948">
        <v>0.57999999999999996</v>
      </c>
    </row>
    <row r="9115" spans="1:4" x14ac:dyDescent="0.25">
      <c r="A9115" s="947">
        <v>100218</v>
      </c>
      <c r="B9115" s="945" t="s">
        <v>23391</v>
      </c>
      <c r="C9115" s="947" t="s">
        <v>2674</v>
      </c>
      <c r="D9115" s="948">
        <v>2.61</v>
      </c>
    </row>
    <row r="9116" spans="1:4" x14ac:dyDescent="0.25">
      <c r="A9116" s="947">
        <v>100217</v>
      </c>
      <c r="B9116" s="945" t="s">
        <v>23390</v>
      </c>
      <c r="C9116" s="947" t="s">
        <v>2674</v>
      </c>
      <c r="D9116" s="948">
        <v>3.83</v>
      </c>
    </row>
    <row r="9117" spans="1:4" x14ac:dyDescent="0.25">
      <c r="A9117" s="947">
        <v>100224</v>
      </c>
      <c r="B9117" s="945" t="s">
        <v>23397</v>
      </c>
      <c r="C9117" s="947" t="s">
        <v>2796</v>
      </c>
      <c r="D9117" s="948">
        <v>3.83</v>
      </c>
    </row>
    <row r="9118" spans="1:4" x14ac:dyDescent="0.25">
      <c r="A9118" s="947">
        <v>100228</v>
      </c>
      <c r="B9118" s="945" t="s">
        <v>23402</v>
      </c>
      <c r="C9118" s="947" t="s">
        <v>23399</v>
      </c>
      <c r="D9118" s="948">
        <v>0.38</v>
      </c>
    </row>
    <row r="9119" spans="1:4" x14ac:dyDescent="0.25">
      <c r="A9119" s="947">
        <v>100204</v>
      </c>
      <c r="B9119" s="945" t="s">
        <v>23377</v>
      </c>
      <c r="C9119" s="947" t="s">
        <v>23368</v>
      </c>
      <c r="D9119" s="948">
        <v>0.15</v>
      </c>
    </row>
    <row r="9120" spans="1:4" x14ac:dyDescent="0.25">
      <c r="A9120" s="947">
        <v>100284</v>
      </c>
      <c r="B9120" s="945" t="s">
        <v>23459</v>
      </c>
      <c r="C9120" s="947" t="s">
        <v>2796</v>
      </c>
      <c r="D9120" s="948">
        <v>13.7</v>
      </c>
    </row>
    <row r="9121" spans="1:4" x14ac:dyDescent="0.25">
      <c r="A9121" s="947">
        <v>100277</v>
      </c>
      <c r="B9121" s="945" t="s">
        <v>23452</v>
      </c>
      <c r="C9121" s="947" t="s">
        <v>2796</v>
      </c>
      <c r="D9121" s="948">
        <v>2.4500000000000002</v>
      </c>
    </row>
    <row r="9122" spans="1:4" x14ac:dyDescent="0.25">
      <c r="A9122" s="947">
        <v>100278</v>
      </c>
      <c r="B9122" s="945" t="s">
        <v>23453</v>
      </c>
      <c r="C9122" s="947" t="s">
        <v>2674</v>
      </c>
      <c r="D9122" s="948">
        <v>57.07</v>
      </c>
    </row>
    <row r="9123" spans="1:4" x14ac:dyDescent="0.25">
      <c r="A9123" s="947">
        <v>100268</v>
      </c>
      <c r="B9123" s="945" t="s">
        <v>23443</v>
      </c>
      <c r="C9123" s="947" t="s">
        <v>2674</v>
      </c>
      <c r="D9123" s="948">
        <v>119.29</v>
      </c>
    </row>
    <row r="9124" spans="1:4" x14ac:dyDescent="0.25">
      <c r="A9124" s="947">
        <v>100285</v>
      </c>
      <c r="B9124" s="945" t="s">
        <v>23460</v>
      </c>
      <c r="C9124" s="947" t="s">
        <v>23411</v>
      </c>
      <c r="D9124" s="948">
        <v>60.05</v>
      </c>
    </row>
    <row r="9125" spans="1:4" x14ac:dyDescent="0.25">
      <c r="A9125" s="947">
        <v>100209</v>
      </c>
      <c r="B9125" s="945" t="s">
        <v>23382</v>
      </c>
      <c r="C9125" s="947" t="s">
        <v>2674</v>
      </c>
      <c r="D9125" s="948">
        <v>13.84</v>
      </c>
    </row>
    <row r="9126" spans="1:4" x14ac:dyDescent="0.25">
      <c r="A9126" s="947">
        <v>100208</v>
      </c>
      <c r="B9126" s="945" t="s">
        <v>23381</v>
      </c>
      <c r="C9126" s="947" t="s">
        <v>2674</v>
      </c>
      <c r="D9126" s="948">
        <v>27.68</v>
      </c>
    </row>
    <row r="9127" spans="1:4" x14ac:dyDescent="0.25">
      <c r="A9127" s="947">
        <v>100256</v>
      </c>
      <c r="B9127" s="945" t="s">
        <v>23431</v>
      </c>
      <c r="C9127" s="947" t="s">
        <v>23411</v>
      </c>
      <c r="D9127" s="948">
        <v>12.68</v>
      </c>
    </row>
    <row r="9128" spans="1:4" x14ac:dyDescent="0.25">
      <c r="A9128" s="947">
        <v>100220</v>
      </c>
      <c r="B9128" s="945" t="s">
        <v>23393</v>
      </c>
      <c r="C9128" s="947" t="s">
        <v>2796</v>
      </c>
      <c r="D9128" s="948">
        <v>39.76</v>
      </c>
    </row>
    <row r="9129" spans="1:4" x14ac:dyDescent="0.25">
      <c r="A9129" s="947">
        <v>100287</v>
      </c>
      <c r="B9129" s="945" t="s">
        <v>40980</v>
      </c>
      <c r="C9129" s="947" t="s">
        <v>23411</v>
      </c>
      <c r="D9129" s="948">
        <v>18.73</v>
      </c>
    </row>
    <row r="9130" spans="1:4" x14ac:dyDescent="0.25">
      <c r="A9130" s="947">
        <v>100274</v>
      </c>
      <c r="B9130" s="945" t="s">
        <v>23449</v>
      </c>
      <c r="C9130" s="947" t="s">
        <v>2796</v>
      </c>
      <c r="D9130" s="948">
        <v>39.78</v>
      </c>
    </row>
    <row r="9131" spans="1:4" x14ac:dyDescent="0.25">
      <c r="A9131" s="947">
        <v>100264</v>
      </c>
      <c r="B9131" s="945" t="s">
        <v>23439</v>
      </c>
      <c r="C9131" s="947" t="s">
        <v>2796</v>
      </c>
      <c r="D9131" s="948">
        <v>56.13</v>
      </c>
    </row>
    <row r="9132" spans="1:4" x14ac:dyDescent="0.25">
      <c r="A9132" s="947">
        <v>100225</v>
      </c>
      <c r="B9132" s="945" t="s">
        <v>23398</v>
      </c>
      <c r="C9132" s="947" t="s">
        <v>23399</v>
      </c>
      <c r="D9132" s="948">
        <v>3.12</v>
      </c>
    </row>
    <row r="9133" spans="1:4" x14ac:dyDescent="0.25">
      <c r="A9133" s="947">
        <v>100266</v>
      </c>
      <c r="B9133" s="945" t="s">
        <v>23441</v>
      </c>
      <c r="C9133" s="947" t="s">
        <v>2674</v>
      </c>
      <c r="D9133" s="948">
        <v>119.29</v>
      </c>
    </row>
    <row r="9134" spans="1:4" x14ac:dyDescent="0.25">
      <c r="A9134" s="947">
        <v>100257</v>
      </c>
      <c r="B9134" s="945" t="s">
        <v>23432</v>
      </c>
      <c r="C9134" s="947" t="s">
        <v>23411</v>
      </c>
      <c r="D9134" s="948">
        <v>7.61</v>
      </c>
    </row>
    <row r="9135" spans="1:4" x14ac:dyDescent="0.25">
      <c r="A9135" s="947">
        <v>100197</v>
      </c>
      <c r="B9135" s="945" t="s">
        <v>23370</v>
      </c>
      <c r="C9135" s="947" t="s">
        <v>23368</v>
      </c>
      <c r="D9135" s="948">
        <v>2.81</v>
      </c>
    </row>
    <row r="9136" spans="1:4" x14ac:dyDescent="0.25">
      <c r="A9136" s="947">
        <v>100196</v>
      </c>
      <c r="B9136" s="945" t="s">
        <v>23369</v>
      </c>
      <c r="C9136" s="947" t="s">
        <v>23368</v>
      </c>
      <c r="D9136" s="948">
        <v>1.87</v>
      </c>
    </row>
    <row r="9137" spans="1:4" x14ac:dyDescent="0.25">
      <c r="A9137" s="947">
        <v>100195</v>
      </c>
      <c r="B9137" s="945" t="s">
        <v>23367</v>
      </c>
      <c r="C9137" s="947" t="s">
        <v>23368</v>
      </c>
      <c r="D9137" s="948">
        <v>1.1200000000000001</v>
      </c>
    </row>
    <row r="9138" spans="1:4" x14ac:dyDescent="0.25">
      <c r="A9138" s="947">
        <v>100273</v>
      </c>
      <c r="B9138" s="945" t="s">
        <v>23448</v>
      </c>
      <c r="C9138" s="947" t="s">
        <v>23368</v>
      </c>
      <c r="D9138" s="948">
        <v>4.66</v>
      </c>
    </row>
    <row r="9139" spans="1:4" x14ac:dyDescent="0.25">
      <c r="A9139" s="947">
        <v>100282</v>
      </c>
      <c r="B9139" s="945" t="s">
        <v>23457</v>
      </c>
      <c r="C9139" s="947" t="s">
        <v>2796</v>
      </c>
      <c r="D9139" s="948">
        <v>223.49</v>
      </c>
    </row>
    <row r="9140" spans="1:4" x14ac:dyDescent="0.25">
      <c r="A9140" s="947">
        <v>100276</v>
      </c>
      <c r="B9140" s="945" t="s">
        <v>23451</v>
      </c>
      <c r="C9140" s="947" t="s">
        <v>2796</v>
      </c>
      <c r="D9140" s="948">
        <v>46.94</v>
      </c>
    </row>
    <row r="9141" spans="1:4" x14ac:dyDescent="0.25">
      <c r="A9141" s="947">
        <v>100275</v>
      </c>
      <c r="B9141" s="945" t="s">
        <v>23450</v>
      </c>
      <c r="C9141" s="947" t="s">
        <v>2796</v>
      </c>
      <c r="D9141" s="948">
        <v>25.72</v>
      </c>
    </row>
    <row r="9142" spans="1:4" x14ac:dyDescent="0.25">
      <c r="A9142" s="947">
        <v>100254</v>
      </c>
      <c r="B9142" s="945" t="s">
        <v>23429</v>
      </c>
      <c r="C9142" s="947" t="s">
        <v>23411</v>
      </c>
      <c r="D9142" s="948">
        <v>56.21</v>
      </c>
    </row>
    <row r="9143" spans="1:4" x14ac:dyDescent="0.25">
      <c r="A9143" s="947">
        <v>100250</v>
      </c>
      <c r="B9143" s="945" t="s">
        <v>23425</v>
      </c>
      <c r="C9143" s="947" t="s">
        <v>23411</v>
      </c>
      <c r="D9143" s="948">
        <v>6.34</v>
      </c>
    </row>
    <row r="9144" spans="1:4" x14ac:dyDescent="0.25">
      <c r="A9144" s="947">
        <v>100251</v>
      </c>
      <c r="B9144" s="945" t="s">
        <v>23426</v>
      </c>
      <c r="C9144" s="947" t="s">
        <v>23411</v>
      </c>
      <c r="D9144" s="948">
        <v>18.73</v>
      </c>
    </row>
    <row r="9145" spans="1:4" x14ac:dyDescent="0.25">
      <c r="A9145" s="947">
        <v>100252</v>
      </c>
      <c r="B9145" s="945" t="s">
        <v>23427</v>
      </c>
      <c r="C9145" s="947" t="s">
        <v>23411</v>
      </c>
      <c r="D9145" s="948">
        <v>28.1</v>
      </c>
    </row>
    <row r="9146" spans="1:4" x14ac:dyDescent="0.25">
      <c r="A9146" s="947">
        <v>100253</v>
      </c>
      <c r="B9146" s="945" t="s">
        <v>23428</v>
      </c>
      <c r="C9146" s="947" t="s">
        <v>23411</v>
      </c>
      <c r="D9146" s="948">
        <v>37.47</v>
      </c>
    </row>
    <row r="9147" spans="1:4" x14ac:dyDescent="0.25">
      <c r="A9147" s="947">
        <v>100249</v>
      </c>
      <c r="B9147" s="945" t="s">
        <v>23424</v>
      </c>
      <c r="C9147" s="947" t="s">
        <v>23411</v>
      </c>
      <c r="D9147" s="948">
        <v>3.8</v>
      </c>
    </row>
    <row r="9148" spans="1:4" x14ac:dyDescent="0.25">
      <c r="A9148" s="947">
        <v>100244</v>
      </c>
      <c r="B9148" s="945" t="s">
        <v>23419</v>
      </c>
      <c r="C9148" s="947" t="s">
        <v>23411</v>
      </c>
      <c r="D9148" s="948">
        <v>5.7</v>
      </c>
    </row>
    <row r="9149" spans="1:4" x14ac:dyDescent="0.25">
      <c r="A9149" s="947">
        <v>100245</v>
      </c>
      <c r="B9149" s="945" t="s">
        <v>23420</v>
      </c>
      <c r="C9149" s="947" t="s">
        <v>23411</v>
      </c>
      <c r="D9149" s="948">
        <v>11.41</v>
      </c>
    </row>
    <row r="9150" spans="1:4" x14ac:dyDescent="0.25">
      <c r="A9150" s="947">
        <v>100243</v>
      </c>
      <c r="B9150" s="945" t="s">
        <v>23418</v>
      </c>
      <c r="C9150" s="947" t="s">
        <v>23411</v>
      </c>
      <c r="D9150" s="948">
        <v>4.5599999999999996</v>
      </c>
    </row>
    <row r="9151" spans="1:4" x14ac:dyDescent="0.25">
      <c r="A9151" s="947">
        <v>100239</v>
      </c>
      <c r="B9151" s="945" t="s">
        <v>23414</v>
      </c>
      <c r="C9151" s="947" t="s">
        <v>23411</v>
      </c>
      <c r="D9151" s="948">
        <v>9.51</v>
      </c>
    </row>
    <row r="9152" spans="1:4" x14ac:dyDescent="0.25">
      <c r="A9152" s="947">
        <v>100238</v>
      </c>
      <c r="B9152" s="945" t="s">
        <v>23413</v>
      </c>
      <c r="C9152" s="947" t="s">
        <v>23411</v>
      </c>
      <c r="D9152" s="948">
        <v>7.61</v>
      </c>
    </row>
    <row r="9153" spans="1:4" x14ac:dyDescent="0.25">
      <c r="A9153" s="947">
        <v>100241</v>
      </c>
      <c r="B9153" s="945" t="s">
        <v>23416</v>
      </c>
      <c r="C9153" s="947" t="s">
        <v>23411</v>
      </c>
      <c r="D9153" s="948">
        <v>9.51</v>
      </c>
    </row>
    <row r="9154" spans="1:4" x14ac:dyDescent="0.25">
      <c r="A9154" s="947">
        <v>100242</v>
      </c>
      <c r="B9154" s="945" t="s">
        <v>23417</v>
      </c>
      <c r="C9154" s="947" t="s">
        <v>23411</v>
      </c>
      <c r="D9154" s="948">
        <v>28.1</v>
      </c>
    </row>
    <row r="9155" spans="1:4" x14ac:dyDescent="0.25">
      <c r="A9155" s="947">
        <v>100240</v>
      </c>
      <c r="B9155" s="945" t="s">
        <v>23415</v>
      </c>
      <c r="C9155" s="947" t="s">
        <v>23411</v>
      </c>
      <c r="D9155" s="948">
        <v>5.7</v>
      </c>
    </row>
    <row r="9156" spans="1:4" x14ac:dyDescent="0.25">
      <c r="A9156" s="947">
        <v>100237</v>
      </c>
      <c r="B9156" s="945" t="s">
        <v>23412</v>
      </c>
      <c r="C9156" s="947" t="s">
        <v>23411</v>
      </c>
      <c r="D9156" s="948">
        <v>4.75</v>
      </c>
    </row>
    <row r="9157" spans="1:4" x14ac:dyDescent="0.25">
      <c r="A9157" s="947">
        <v>100236</v>
      </c>
      <c r="B9157" s="945" t="s">
        <v>23410</v>
      </c>
      <c r="C9157" s="947" t="s">
        <v>23411</v>
      </c>
      <c r="D9157" s="948">
        <v>3.96</v>
      </c>
    </row>
    <row r="9158" spans="1:4" x14ac:dyDescent="0.25">
      <c r="A9158" s="947">
        <v>100248</v>
      </c>
      <c r="B9158" s="945" t="s">
        <v>23423</v>
      </c>
      <c r="C9158" s="947" t="s">
        <v>23411</v>
      </c>
      <c r="D9158" s="948">
        <v>18.73</v>
      </c>
    </row>
    <row r="9159" spans="1:4" x14ac:dyDescent="0.25">
      <c r="A9159" s="947">
        <v>100247</v>
      </c>
      <c r="B9159" s="945" t="s">
        <v>23422</v>
      </c>
      <c r="C9159" s="947" t="s">
        <v>23411</v>
      </c>
      <c r="D9159" s="948">
        <v>4.75</v>
      </c>
    </row>
    <row r="9160" spans="1:4" x14ac:dyDescent="0.25">
      <c r="A9160" s="947">
        <v>100246</v>
      </c>
      <c r="B9160" s="945" t="s">
        <v>23421</v>
      </c>
      <c r="C9160" s="947" t="s">
        <v>23411</v>
      </c>
      <c r="D9160" s="948">
        <v>3.8</v>
      </c>
    </row>
    <row r="9161" spans="1:4" x14ac:dyDescent="0.25">
      <c r="A9161" s="947">
        <v>100255</v>
      </c>
      <c r="B9161" s="945" t="s">
        <v>23430</v>
      </c>
      <c r="C9161" s="947" t="s">
        <v>23411</v>
      </c>
      <c r="D9161" s="948">
        <v>19.02</v>
      </c>
    </row>
    <row r="9162" spans="1:4" x14ac:dyDescent="0.25">
      <c r="A9162" s="947">
        <v>100263</v>
      </c>
      <c r="B9162" s="945" t="s">
        <v>23438</v>
      </c>
      <c r="C9162" s="947" t="s">
        <v>23368</v>
      </c>
      <c r="D9162" s="948">
        <v>3.08</v>
      </c>
    </row>
    <row r="9163" spans="1:4" x14ac:dyDescent="0.25">
      <c r="A9163" s="947">
        <v>100260</v>
      </c>
      <c r="B9163" s="945" t="s">
        <v>23435</v>
      </c>
      <c r="C9163" s="947" t="s">
        <v>23368</v>
      </c>
      <c r="D9163" s="948">
        <v>12.35</v>
      </c>
    </row>
    <row r="9164" spans="1:4" x14ac:dyDescent="0.25">
      <c r="A9164" s="947">
        <v>100261</v>
      </c>
      <c r="B9164" s="945" t="s">
        <v>23436</v>
      </c>
      <c r="C9164" s="947" t="s">
        <v>23368</v>
      </c>
      <c r="D9164" s="948">
        <v>7.76</v>
      </c>
    </row>
    <row r="9165" spans="1:4" x14ac:dyDescent="0.25">
      <c r="A9165" s="947">
        <v>100262</v>
      </c>
      <c r="B9165" s="945" t="s">
        <v>23437</v>
      </c>
      <c r="C9165" s="947" t="s">
        <v>23368</v>
      </c>
      <c r="D9165" s="948">
        <v>4.8099999999999996</v>
      </c>
    </row>
    <row r="9166" spans="1:4" x14ac:dyDescent="0.25">
      <c r="A9166" s="947">
        <v>100271</v>
      </c>
      <c r="B9166" s="945" t="s">
        <v>23446</v>
      </c>
      <c r="C9166" s="947" t="s">
        <v>2796</v>
      </c>
      <c r="D9166" s="948">
        <v>89.47</v>
      </c>
    </row>
    <row r="9167" spans="1:4" x14ac:dyDescent="0.25">
      <c r="A9167" s="947">
        <v>100258</v>
      </c>
      <c r="B9167" s="945" t="s">
        <v>23433</v>
      </c>
      <c r="C9167" s="947" t="s">
        <v>23411</v>
      </c>
      <c r="D9167" s="948">
        <v>19.02</v>
      </c>
    </row>
    <row r="9168" spans="1:4" x14ac:dyDescent="0.25">
      <c r="A9168" s="947">
        <v>100259</v>
      </c>
      <c r="B9168" s="945" t="s">
        <v>23434</v>
      </c>
      <c r="C9168" s="947" t="s">
        <v>23411</v>
      </c>
      <c r="D9168" s="948">
        <v>37.47</v>
      </c>
    </row>
    <row r="9169" spans="1:4" x14ac:dyDescent="0.25">
      <c r="A9169" s="947">
        <v>100279</v>
      </c>
      <c r="B9169" s="945" t="s">
        <v>23454</v>
      </c>
      <c r="C9169" s="947" t="s">
        <v>5</v>
      </c>
      <c r="D9169" s="948">
        <v>1.1000000000000001</v>
      </c>
    </row>
    <row r="9170" spans="1:4" x14ac:dyDescent="0.25">
      <c r="A9170" s="947">
        <v>100233</v>
      </c>
      <c r="B9170" s="945" t="s">
        <v>23407</v>
      </c>
      <c r="C9170" s="947" t="s">
        <v>5</v>
      </c>
      <c r="D9170" s="948">
        <v>0.26</v>
      </c>
    </row>
    <row r="9171" spans="1:4" x14ac:dyDescent="0.25">
      <c r="A9171" s="947">
        <v>100232</v>
      </c>
      <c r="B9171" s="945" t="s">
        <v>23406</v>
      </c>
      <c r="C9171" s="947" t="s">
        <v>5</v>
      </c>
      <c r="D9171" s="948">
        <v>0.52</v>
      </c>
    </row>
    <row r="9172" spans="1:4" x14ac:dyDescent="0.25">
      <c r="A9172" s="947">
        <v>100234</v>
      </c>
      <c r="B9172" s="945" t="s">
        <v>23408</v>
      </c>
      <c r="C9172" s="947" t="s">
        <v>3</v>
      </c>
      <c r="D9172" s="948">
        <v>0.78</v>
      </c>
    </row>
    <row r="9173" spans="1:4" x14ac:dyDescent="0.25">
      <c r="A9173" s="947">
        <v>100265</v>
      </c>
      <c r="B9173" s="945" t="s">
        <v>23440</v>
      </c>
      <c r="C9173" s="947" t="s">
        <v>3</v>
      </c>
      <c r="D9173" s="948">
        <v>1.17</v>
      </c>
    </row>
    <row r="9174" spans="1:4" x14ac:dyDescent="0.25">
      <c r="A9174" s="947">
        <v>100235</v>
      </c>
      <c r="B9174" s="945" t="s">
        <v>23409</v>
      </c>
      <c r="C9174" s="947" t="s">
        <v>985</v>
      </c>
      <c r="D9174" s="948">
        <v>0.06</v>
      </c>
    </row>
    <row r="9175" spans="1:4" x14ac:dyDescent="0.25">
      <c r="A9175" s="947">
        <v>100267</v>
      </c>
      <c r="B9175" s="945" t="s">
        <v>23442</v>
      </c>
      <c r="C9175" s="947" t="s">
        <v>5</v>
      </c>
      <c r="D9175" s="948">
        <v>2.36</v>
      </c>
    </row>
    <row r="9176" spans="1:4" x14ac:dyDescent="0.25">
      <c r="A9176" s="947">
        <v>100231</v>
      </c>
      <c r="B9176" s="945" t="s">
        <v>23405</v>
      </c>
      <c r="C9176" s="947" t="s">
        <v>113</v>
      </c>
      <c r="D9176" s="948">
        <v>0.05</v>
      </c>
    </row>
    <row r="9177" spans="1:4" x14ac:dyDescent="0.25">
      <c r="A9177" s="947">
        <v>100230</v>
      </c>
      <c r="B9177" s="945" t="s">
        <v>23404</v>
      </c>
      <c r="C9177" s="947" t="s">
        <v>113</v>
      </c>
      <c r="D9177" s="948">
        <v>0.03</v>
      </c>
    </row>
    <row r="9178" spans="1:4" x14ac:dyDescent="0.25">
      <c r="A9178" s="947">
        <v>100229</v>
      </c>
      <c r="B9178" s="945" t="s">
        <v>23403</v>
      </c>
      <c r="C9178" s="947" t="s">
        <v>113</v>
      </c>
      <c r="D9178" s="948">
        <v>0.02</v>
      </c>
    </row>
    <row r="9179" spans="1:4" x14ac:dyDescent="0.25">
      <c r="A9179" s="947">
        <v>100272</v>
      </c>
      <c r="B9179" s="945" t="s">
        <v>23447</v>
      </c>
      <c r="C9179" s="947" t="s">
        <v>3</v>
      </c>
      <c r="D9179" s="948">
        <v>1.77</v>
      </c>
    </row>
    <row r="9180" spans="1:4" x14ac:dyDescent="0.25">
      <c r="A9180" s="947">
        <v>100269</v>
      </c>
      <c r="B9180" s="945" t="s">
        <v>23444</v>
      </c>
      <c r="C9180" s="947" t="s">
        <v>5</v>
      </c>
      <c r="D9180" s="948">
        <v>2.36</v>
      </c>
    </row>
    <row r="9181" spans="1:4" x14ac:dyDescent="0.25">
      <c r="A9181" s="947">
        <v>100986</v>
      </c>
      <c r="B9181" s="945" t="s">
        <v>24547</v>
      </c>
      <c r="C9181" s="947" t="s">
        <v>20</v>
      </c>
      <c r="D9181" s="948">
        <v>10.62</v>
      </c>
    </row>
    <row r="9182" spans="1:4" x14ac:dyDescent="0.25">
      <c r="A9182" s="947">
        <v>101002</v>
      </c>
      <c r="B9182" s="945" t="s">
        <v>24563</v>
      </c>
      <c r="C9182" s="947" t="s">
        <v>653</v>
      </c>
      <c r="D9182" s="948">
        <v>7.07</v>
      </c>
    </row>
    <row r="9183" spans="1:4" x14ac:dyDescent="0.25">
      <c r="A9183" s="947">
        <v>100987</v>
      </c>
      <c r="B9183" s="945" t="s">
        <v>24548</v>
      </c>
      <c r="C9183" s="947" t="s">
        <v>20</v>
      </c>
      <c r="D9183" s="948">
        <v>12.16</v>
      </c>
    </row>
    <row r="9184" spans="1:4" x14ac:dyDescent="0.25">
      <c r="A9184" s="947">
        <v>101003</v>
      </c>
      <c r="B9184" s="945" t="s">
        <v>24564</v>
      </c>
      <c r="C9184" s="947" t="s">
        <v>653</v>
      </c>
      <c r="D9184" s="948">
        <v>8.09</v>
      </c>
    </row>
    <row r="9185" spans="1:4" x14ac:dyDescent="0.25">
      <c r="A9185" s="947">
        <v>100988</v>
      </c>
      <c r="B9185" s="945" t="s">
        <v>24549</v>
      </c>
      <c r="C9185" s="947" t="s">
        <v>20</v>
      </c>
      <c r="D9185" s="948">
        <v>12.75</v>
      </c>
    </row>
    <row r="9186" spans="1:4" x14ac:dyDescent="0.25">
      <c r="A9186" s="947">
        <v>101004</v>
      </c>
      <c r="B9186" s="945" t="s">
        <v>24565</v>
      </c>
      <c r="C9186" s="947" t="s">
        <v>653</v>
      </c>
      <c r="D9186" s="948">
        <v>8.49</v>
      </c>
    </row>
    <row r="9187" spans="1:4" x14ac:dyDescent="0.25">
      <c r="A9187" s="947">
        <v>100985</v>
      </c>
      <c r="B9187" s="945" t="s">
        <v>24546</v>
      </c>
      <c r="C9187" s="947" t="s">
        <v>20</v>
      </c>
      <c r="D9187" s="948">
        <v>9.2200000000000006</v>
      </c>
    </row>
    <row r="9188" spans="1:4" x14ac:dyDescent="0.25">
      <c r="A9188" s="947">
        <v>101001</v>
      </c>
      <c r="B9188" s="945" t="s">
        <v>24562</v>
      </c>
      <c r="C9188" s="947" t="s">
        <v>653</v>
      </c>
      <c r="D9188" s="948">
        <v>6.16</v>
      </c>
    </row>
    <row r="9189" spans="1:4" x14ac:dyDescent="0.25">
      <c r="A9189" s="947">
        <v>101008</v>
      </c>
      <c r="B9189" s="945" t="s">
        <v>24570</v>
      </c>
      <c r="C9189" s="947" t="s">
        <v>20</v>
      </c>
      <c r="D9189" s="948">
        <v>6.28</v>
      </c>
    </row>
    <row r="9190" spans="1:4" x14ac:dyDescent="0.25">
      <c r="A9190" s="947">
        <v>101007</v>
      </c>
      <c r="B9190" s="945" t="s">
        <v>24568</v>
      </c>
      <c r="C9190" s="947" t="s">
        <v>20</v>
      </c>
      <c r="D9190" s="948">
        <v>6.32</v>
      </c>
    </row>
    <row r="9191" spans="1:4" x14ac:dyDescent="0.25">
      <c r="A9191" s="947">
        <v>100982</v>
      </c>
      <c r="B9191" s="945" t="s">
        <v>24543</v>
      </c>
      <c r="C9191" s="947" t="s">
        <v>20</v>
      </c>
      <c r="D9191" s="948">
        <v>10.58</v>
      </c>
    </row>
    <row r="9192" spans="1:4" x14ac:dyDescent="0.25">
      <c r="A9192" s="947">
        <v>100998</v>
      </c>
      <c r="B9192" s="945" t="s">
        <v>24559</v>
      </c>
      <c r="C9192" s="947" t="s">
        <v>653</v>
      </c>
      <c r="D9192" s="948">
        <v>7.06</v>
      </c>
    </row>
    <row r="9193" spans="1:4" x14ac:dyDescent="0.25">
      <c r="A9193" s="947">
        <v>100983</v>
      </c>
      <c r="B9193" s="945" t="s">
        <v>24544</v>
      </c>
      <c r="C9193" s="947" t="s">
        <v>20</v>
      </c>
      <c r="D9193" s="948">
        <v>10.56</v>
      </c>
    </row>
    <row r="9194" spans="1:4" x14ac:dyDescent="0.25">
      <c r="A9194" s="947">
        <v>100999</v>
      </c>
      <c r="B9194" s="945" t="s">
        <v>24560</v>
      </c>
      <c r="C9194" s="947" t="s">
        <v>653</v>
      </c>
      <c r="D9194" s="948">
        <v>7.08</v>
      </c>
    </row>
    <row r="9195" spans="1:4" x14ac:dyDescent="0.25">
      <c r="A9195" s="947">
        <v>100984</v>
      </c>
      <c r="B9195" s="945" t="s">
        <v>24545</v>
      </c>
      <c r="C9195" s="947" t="s">
        <v>20</v>
      </c>
      <c r="D9195" s="948">
        <v>10.26</v>
      </c>
    </row>
    <row r="9196" spans="1:4" x14ac:dyDescent="0.25">
      <c r="A9196" s="947">
        <v>101000</v>
      </c>
      <c r="B9196" s="945" t="s">
        <v>24561</v>
      </c>
      <c r="C9196" s="947" t="s">
        <v>653</v>
      </c>
      <c r="D9196" s="948">
        <v>6.84</v>
      </c>
    </row>
    <row r="9197" spans="1:4" x14ac:dyDescent="0.25">
      <c r="A9197" s="947">
        <v>100981</v>
      </c>
      <c r="B9197" s="945" t="s">
        <v>24542</v>
      </c>
      <c r="C9197" s="947" t="s">
        <v>20</v>
      </c>
      <c r="D9197" s="948">
        <v>11.38</v>
      </c>
    </row>
    <row r="9198" spans="1:4" x14ac:dyDescent="0.25">
      <c r="A9198" s="947">
        <v>100997</v>
      </c>
      <c r="B9198" s="945" t="s">
        <v>24558</v>
      </c>
      <c r="C9198" s="947" t="s">
        <v>653</v>
      </c>
      <c r="D9198" s="948">
        <v>7.59</v>
      </c>
    </row>
    <row r="9199" spans="1:4" x14ac:dyDescent="0.25">
      <c r="A9199" s="947">
        <v>101010</v>
      </c>
      <c r="B9199" s="945" t="s">
        <v>24572</v>
      </c>
      <c r="C9199" s="947" t="s">
        <v>653</v>
      </c>
      <c r="D9199" s="948">
        <v>31.68</v>
      </c>
    </row>
    <row r="9200" spans="1:4" x14ac:dyDescent="0.25">
      <c r="A9200" s="947">
        <v>101009</v>
      </c>
      <c r="B9200" s="945" t="s">
        <v>24571</v>
      </c>
      <c r="C9200" s="947" t="s">
        <v>653</v>
      </c>
      <c r="D9200" s="948">
        <v>50.32</v>
      </c>
    </row>
    <row r="9201" spans="1:4" x14ac:dyDescent="0.25">
      <c r="A9201" s="947">
        <v>100978</v>
      </c>
      <c r="B9201" s="945" t="s">
        <v>24539</v>
      </c>
      <c r="C9201" s="947" t="s">
        <v>20</v>
      </c>
      <c r="D9201" s="948">
        <v>8.2100000000000009</v>
      </c>
    </row>
    <row r="9202" spans="1:4" x14ac:dyDescent="0.25">
      <c r="A9202" s="947">
        <v>100994</v>
      </c>
      <c r="B9202" s="945" t="s">
        <v>24555</v>
      </c>
      <c r="C9202" s="947" t="s">
        <v>653</v>
      </c>
      <c r="D9202" s="948">
        <v>5.45</v>
      </c>
    </row>
    <row r="9203" spans="1:4" x14ac:dyDescent="0.25">
      <c r="A9203" s="947">
        <v>100974</v>
      </c>
      <c r="B9203" s="945" t="s">
        <v>24525</v>
      </c>
      <c r="C9203" s="947" t="s">
        <v>20</v>
      </c>
      <c r="D9203" s="948">
        <v>10.07</v>
      </c>
    </row>
    <row r="9204" spans="1:4" x14ac:dyDescent="0.25">
      <c r="A9204" s="947">
        <v>100990</v>
      </c>
      <c r="B9204" s="945" t="s">
        <v>24551</v>
      </c>
      <c r="C9204" s="947" t="s">
        <v>653</v>
      </c>
      <c r="D9204" s="948">
        <v>6.72</v>
      </c>
    </row>
    <row r="9205" spans="1:4" x14ac:dyDescent="0.25">
      <c r="A9205" s="947">
        <v>100979</v>
      </c>
      <c r="B9205" s="945" t="s">
        <v>24540</v>
      </c>
      <c r="C9205" s="947" t="s">
        <v>20</v>
      </c>
      <c r="D9205" s="948">
        <v>7.83</v>
      </c>
    </row>
    <row r="9206" spans="1:4" x14ac:dyDescent="0.25">
      <c r="A9206" s="947">
        <v>100995</v>
      </c>
      <c r="B9206" s="945" t="s">
        <v>24556</v>
      </c>
      <c r="C9206" s="947" t="s">
        <v>653</v>
      </c>
      <c r="D9206" s="948">
        <v>5.24</v>
      </c>
    </row>
    <row r="9207" spans="1:4" x14ac:dyDescent="0.25">
      <c r="A9207" s="947">
        <v>100975</v>
      </c>
      <c r="B9207" s="945" t="s">
        <v>24526</v>
      </c>
      <c r="C9207" s="947" t="s">
        <v>20</v>
      </c>
      <c r="D9207" s="948">
        <v>10.08</v>
      </c>
    </row>
    <row r="9208" spans="1:4" x14ac:dyDescent="0.25">
      <c r="A9208" s="947">
        <v>100991</v>
      </c>
      <c r="B9208" s="945" t="s">
        <v>24552</v>
      </c>
      <c r="C9208" s="947" t="s">
        <v>653</v>
      </c>
      <c r="D9208" s="948">
        <v>6.76</v>
      </c>
    </row>
    <row r="9209" spans="1:4" x14ac:dyDescent="0.25">
      <c r="A9209" s="947">
        <v>100980</v>
      </c>
      <c r="B9209" s="945" t="s">
        <v>24541</v>
      </c>
      <c r="C9209" s="947" t="s">
        <v>20</v>
      </c>
      <c r="D9209" s="948">
        <v>7.35</v>
      </c>
    </row>
    <row r="9210" spans="1:4" x14ac:dyDescent="0.25">
      <c r="A9210" s="947">
        <v>100996</v>
      </c>
      <c r="B9210" s="945" t="s">
        <v>24557</v>
      </c>
      <c r="C9210" s="947" t="s">
        <v>653</v>
      </c>
      <c r="D9210" s="948">
        <v>4.8899999999999997</v>
      </c>
    </row>
    <row r="9211" spans="1:4" x14ac:dyDescent="0.25">
      <c r="A9211" s="947">
        <v>100976</v>
      </c>
      <c r="B9211" s="945" t="s">
        <v>24537</v>
      </c>
      <c r="C9211" s="947" t="s">
        <v>20</v>
      </c>
      <c r="D9211" s="948">
        <v>9.8000000000000007</v>
      </c>
    </row>
    <row r="9212" spans="1:4" x14ac:dyDescent="0.25">
      <c r="A9212" s="947">
        <v>100992</v>
      </c>
      <c r="B9212" s="945" t="s">
        <v>24553</v>
      </c>
      <c r="C9212" s="947" t="s">
        <v>653</v>
      </c>
      <c r="D9212" s="948">
        <v>6.53</v>
      </c>
    </row>
    <row r="9213" spans="1:4" x14ac:dyDescent="0.25">
      <c r="A9213" s="947">
        <v>100977</v>
      </c>
      <c r="B9213" s="945" t="s">
        <v>24538</v>
      </c>
      <c r="C9213" s="947" t="s">
        <v>20</v>
      </c>
      <c r="D9213" s="948">
        <v>9.39</v>
      </c>
    </row>
    <row r="9214" spans="1:4" x14ac:dyDescent="0.25">
      <c r="A9214" s="947">
        <v>100993</v>
      </c>
      <c r="B9214" s="945" t="s">
        <v>24554</v>
      </c>
      <c r="C9214" s="947" t="s">
        <v>653</v>
      </c>
      <c r="D9214" s="948">
        <v>6.25</v>
      </c>
    </row>
    <row r="9215" spans="1:4" x14ac:dyDescent="0.25">
      <c r="A9215" s="947">
        <v>100973</v>
      </c>
      <c r="B9215" s="945" t="s">
        <v>24524</v>
      </c>
      <c r="C9215" s="947" t="s">
        <v>20</v>
      </c>
      <c r="D9215" s="948">
        <v>10.81</v>
      </c>
    </row>
    <row r="9216" spans="1:4" x14ac:dyDescent="0.25">
      <c r="A9216" s="947">
        <v>100989</v>
      </c>
      <c r="B9216" s="945" t="s">
        <v>24550</v>
      </c>
      <c r="C9216" s="947" t="s">
        <v>653</v>
      </c>
      <c r="D9216" s="948">
        <v>7.2</v>
      </c>
    </row>
    <row r="9217" spans="1:4" x14ac:dyDescent="0.25">
      <c r="A9217" s="947">
        <v>101467</v>
      </c>
      <c r="B9217" s="945" t="s">
        <v>24585</v>
      </c>
      <c r="C9217" s="947" t="s">
        <v>653</v>
      </c>
      <c r="D9217" s="948">
        <v>21.93</v>
      </c>
    </row>
    <row r="9218" spans="1:4" x14ac:dyDescent="0.25">
      <c r="A9218" s="947">
        <v>101468</v>
      </c>
      <c r="B9218" s="945" t="s">
        <v>24586</v>
      </c>
      <c r="C9218" s="947" t="s">
        <v>653</v>
      </c>
      <c r="D9218" s="948">
        <v>20.059999999999999</v>
      </c>
    </row>
    <row r="9219" spans="1:4" x14ac:dyDescent="0.25">
      <c r="A9219" s="947">
        <v>101014</v>
      </c>
      <c r="B9219" s="945" t="s">
        <v>24574</v>
      </c>
      <c r="C9219" s="947" t="s">
        <v>653</v>
      </c>
      <c r="D9219" s="948">
        <v>50.12</v>
      </c>
    </row>
    <row r="9220" spans="1:4" x14ac:dyDescent="0.25">
      <c r="A9220" s="947">
        <v>101015</v>
      </c>
      <c r="B9220" s="945" t="s">
        <v>24575</v>
      </c>
      <c r="C9220" s="947" t="s">
        <v>653</v>
      </c>
      <c r="D9220" s="948">
        <v>41.17</v>
      </c>
    </row>
    <row r="9221" spans="1:4" x14ac:dyDescent="0.25">
      <c r="A9221" s="947">
        <v>101463</v>
      </c>
      <c r="B9221" s="945" t="s">
        <v>24579</v>
      </c>
      <c r="C9221" s="947" t="s">
        <v>653</v>
      </c>
      <c r="D9221" s="948">
        <v>54.87</v>
      </c>
    </row>
    <row r="9222" spans="1:4" x14ac:dyDescent="0.25">
      <c r="A9222" s="947">
        <v>101464</v>
      </c>
      <c r="B9222" s="945" t="s">
        <v>24581</v>
      </c>
      <c r="C9222" s="947" t="s">
        <v>653</v>
      </c>
      <c r="D9222" s="948">
        <v>42.14</v>
      </c>
    </row>
    <row r="9223" spans="1:4" x14ac:dyDescent="0.25">
      <c r="A9223" s="947">
        <v>101465</v>
      </c>
      <c r="B9223" s="945" t="s">
        <v>24582</v>
      </c>
      <c r="C9223" s="947" t="s">
        <v>653</v>
      </c>
      <c r="D9223" s="948">
        <v>32.22</v>
      </c>
    </row>
    <row r="9224" spans="1:4" x14ac:dyDescent="0.25">
      <c r="A9224" s="947">
        <v>101466</v>
      </c>
      <c r="B9224" s="945" t="s">
        <v>24584</v>
      </c>
      <c r="C9224" s="947" t="s">
        <v>653</v>
      </c>
      <c r="D9224" s="948">
        <v>26.21</v>
      </c>
    </row>
    <row r="9225" spans="1:4" x14ac:dyDescent="0.25">
      <c r="A9225" s="947">
        <v>101013</v>
      </c>
      <c r="B9225" s="945" t="s">
        <v>24573</v>
      </c>
      <c r="C9225" s="947" t="s">
        <v>653</v>
      </c>
      <c r="D9225" s="948">
        <v>54.71</v>
      </c>
    </row>
    <row r="9226" spans="1:4" x14ac:dyDescent="0.25">
      <c r="A9226" s="947">
        <v>101477</v>
      </c>
      <c r="B9226" s="945" t="s">
        <v>24597</v>
      </c>
      <c r="C9226" s="947" t="s">
        <v>653</v>
      </c>
      <c r="D9226" s="948">
        <v>15.88</v>
      </c>
    </row>
    <row r="9227" spans="1:4" x14ac:dyDescent="0.25">
      <c r="A9227" s="947">
        <v>101478</v>
      </c>
      <c r="B9227" s="945" t="s">
        <v>24598</v>
      </c>
      <c r="C9227" s="947" t="s">
        <v>653</v>
      </c>
      <c r="D9227" s="948">
        <v>13.51</v>
      </c>
    </row>
    <row r="9228" spans="1:4" x14ac:dyDescent="0.25">
      <c r="A9228" s="947">
        <v>101017</v>
      </c>
      <c r="B9228" s="945" t="s">
        <v>24577</v>
      </c>
      <c r="C9228" s="947" t="s">
        <v>653</v>
      </c>
      <c r="D9228" s="948">
        <v>36.14</v>
      </c>
    </row>
    <row r="9229" spans="1:4" x14ac:dyDescent="0.25">
      <c r="A9229" s="947">
        <v>101018</v>
      </c>
      <c r="B9229" s="945" t="s">
        <v>24578</v>
      </c>
      <c r="C9229" s="947" t="s">
        <v>653</v>
      </c>
      <c r="D9229" s="948">
        <v>29.7</v>
      </c>
    </row>
    <row r="9230" spans="1:4" x14ac:dyDescent="0.25">
      <c r="A9230" s="947">
        <v>101469</v>
      </c>
      <c r="B9230" s="945" t="s">
        <v>24588</v>
      </c>
      <c r="C9230" s="947" t="s">
        <v>653</v>
      </c>
      <c r="D9230" s="948">
        <v>44.91</v>
      </c>
    </row>
    <row r="9231" spans="1:4" x14ac:dyDescent="0.25">
      <c r="A9231" s="947">
        <v>101470</v>
      </c>
      <c r="B9231" s="945" t="s">
        <v>24589</v>
      </c>
      <c r="C9231" s="947" t="s">
        <v>653</v>
      </c>
      <c r="D9231" s="948">
        <v>35.65</v>
      </c>
    </row>
    <row r="9232" spans="1:4" x14ac:dyDescent="0.25">
      <c r="A9232" s="947">
        <v>101471</v>
      </c>
      <c r="B9232" s="945" t="s">
        <v>24590</v>
      </c>
      <c r="C9232" s="947" t="s">
        <v>653</v>
      </c>
      <c r="D9232" s="948">
        <v>30.58</v>
      </c>
    </row>
    <row r="9233" spans="1:4" x14ac:dyDescent="0.25">
      <c r="A9233" s="947">
        <v>101472</v>
      </c>
      <c r="B9233" s="945" t="s">
        <v>24591</v>
      </c>
      <c r="C9233" s="947" t="s">
        <v>653</v>
      </c>
      <c r="D9233" s="948">
        <v>23.8</v>
      </c>
    </row>
    <row r="9234" spans="1:4" x14ac:dyDescent="0.25">
      <c r="A9234" s="947">
        <v>101473</v>
      </c>
      <c r="B9234" s="945" t="s">
        <v>24592</v>
      </c>
      <c r="C9234" s="947" t="s">
        <v>653</v>
      </c>
      <c r="D9234" s="948">
        <v>34.270000000000003</v>
      </c>
    </row>
    <row r="9235" spans="1:4" x14ac:dyDescent="0.25">
      <c r="A9235" s="947">
        <v>101474</v>
      </c>
      <c r="B9235" s="945" t="s">
        <v>24593</v>
      </c>
      <c r="C9235" s="947" t="s">
        <v>653</v>
      </c>
      <c r="D9235" s="948">
        <v>24.52</v>
      </c>
    </row>
    <row r="9236" spans="1:4" x14ac:dyDescent="0.25">
      <c r="A9236" s="947">
        <v>101475</v>
      </c>
      <c r="B9236" s="945" t="s">
        <v>24594</v>
      </c>
      <c r="C9236" s="947" t="s">
        <v>653</v>
      </c>
      <c r="D9236" s="948">
        <v>21.75</v>
      </c>
    </row>
    <row r="9237" spans="1:4" x14ac:dyDescent="0.25">
      <c r="A9237" s="947">
        <v>101476</v>
      </c>
      <c r="B9237" s="945" t="s">
        <v>24596</v>
      </c>
      <c r="C9237" s="947" t="s">
        <v>653</v>
      </c>
      <c r="D9237" s="948">
        <v>19.399999999999999</v>
      </c>
    </row>
    <row r="9238" spans="1:4" x14ac:dyDescent="0.25">
      <c r="A9238" s="947">
        <v>101016</v>
      </c>
      <c r="B9238" s="945" t="s">
        <v>24576</v>
      </c>
      <c r="C9238" s="947" t="s">
        <v>653</v>
      </c>
      <c r="D9238" s="948">
        <v>47.66</v>
      </c>
    </row>
    <row r="9239" spans="1:4" x14ac:dyDescent="0.25">
      <c r="A9239" s="947">
        <v>101487</v>
      </c>
      <c r="B9239" s="945" t="s">
        <v>24605</v>
      </c>
      <c r="C9239" s="947" t="s">
        <v>653</v>
      </c>
      <c r="D9239" s="948">
        <v>118.06</v>
      </c>
    </row>
    <row r="9240" spans="1:4" x14ac:dyDescent="0.25">
      <c r="A9240" s="947">
        <v>101488</v>
      </c>
      <c r="B9240" s="945" t="s">
        <v>24606</v>
      </c>
      <c r="C9240" s="947" t="s">
        <v>653</v>
      </c>
      <c r="D9240" s="948">
        <v>102.16</v>
      </c>
    </row>
    <row r="9241" spans="1:4" x14ac:dyDescent="0.25">
      <c r="A9241" s="947">
        <v>101480</v>
      </c>
      <c r="B9241" s="945" t="s">
        <v>24599</v>
      </c>
      <c r="C9241" s="947" t="s">
        <v>653</v>
      </c>
      <c r="D9241" s="948">
        <v>80.31</v>
      </c>
    </row>
    <row r="9242" spans="1:4" x14ac:dyDescent="0.25">
      <c r="A9242" s="947">
        <v>101481</v>
      </c>
      <c r="B9242" s="945" t="s">
        <v>24600</v>
      </c>
      <c r="C9242" s="947" t="s">
        <v>653</v>
      </c>
      <c r="D9242" s="948">
        <v>58.01</v>
      </c>
    </row>
    <row r="9243" spans="1:4" x14ac:dyDescent="0.25">
      <c r="A9243" s="947">
        <v>101482</v>
      </c>
      <c r="B9243" s="945" t="s">
        <v>27598</v>
      </c>
      <c r="C9243" s="947" t="s">
        <v>653</v>
      </c>
      <c r="D9243" s="948">
        <v>43.36</v>
      </c>
    </row>
    <row r="9244" spans="1:4" x14ac:dyDescent="0.25">
      <c r="A9244" s="947">
        <v>101483</v>
      </c>
      <c r="B9244" s="945" t="s">
        <v>24601</v>
      </c>
      <c r="C9244" s="947" t="s">
        <v>653</v>
      </c>
      <c r="D9244" s="948">
        <v>45</v>
      </c>
    </row>
    <row r="9245" spans="1:4" x14ac:dyDescent="0.25">
      <c r="A9245" s="947">
        <v>101484</v>
      </c>
      <c r="B9245" s="945" t="s">
        <v>24602</v>
      </c>
      <c r="C9245" s="947" t="s">
        <v>653</v>
      </c>
      <c r="D9245" s="948">
        <v>233.2</v>
      </c>
    </row>
    <row r="9246" spans="1:4" x14ac:dyDescent="0.25">
      <c r="A9246" s="947">
        <v>101485</v>
      </c>
      <c r="B9246" s="945" t="s">
        <v>24603</v>
      </c>
      <c r="C9246" s="947" t="s">
        <v>653</v>
      </c>
      <c r="D9246" s="948">
        <v>179.01</v>
      </c>
    </row>
    <row r="9247" spans="1:4" x14ac:dyDescent="0.25">
      <c r="A9247" s="947">
        <v>101486</v>
      </c>
      <c r="B9247" s="945" t="s">
        <v>24604</v>
      </c>
      <c r="C9247" s="947" t="s">
        <v>653</v>
      </c>
      <c r="D9247" s="948">
        <v>161.25</v>
      </c>
    </row>
    <row r="9248" spans="1:4" x14ac:dyDescent="0.25">
      <c r="A9248" s="947">
        <v>101006</v>
      </c>
      <c r="B9248" s="945" t="s">
        <v>24567</v>
      </c>
      <c r="C9248" s="947" t="s">
        <v>20</v>
      </c>
      <c r="D9248" s="948">
        <v>23.76</v>
      </c>
    </row>
    <row r="9249" spans="1:4" x14ac:dyDescent="0.25">
      <c r="A9249" s="947">
        <v>101005</v>
      </c>
      <c r="B9249" s="945" t="s">
        <v>24566</v>
      </c>
      <c r="C9249" s="947" t="s">
        <v>20</v>
      </c>
      <c r="D9249" s="948">
        <v>21.83</v>
      </c>
    </row>
    <row r="9250" spans="1:4" x14ac:dyDescent="0.25">
      <c r="A9250" s="947">
        <v>102568</v>
      </c>
      <c r="B9250" s="945" t="s">
        <v>27592</v>
      </c>
      <c r="C9250" s="947" t="s">
        <v>653</v>
      </c>
      <c r="D9250" s="948">
        <v>356.38</v>
      </c>
    </row>
    <row r="9251" spans="1:4" x14ac:dyDescent="0.25">
      <c r="A9251" s="947">
        <v>101479</v>
      </c>
      <c r="B9251" s="945" t="s">
        <v>24536</v>
      </c>
      <c r="C9251" s="947" t="s">
        <v>653</v>
      </c>
      <c r="D9251" s="948">
        <v>209.19</v>
      </c>
    </row>
    <row r="9252" spans="1:4" x14ac:dyDescent="0.25">
      <c r="A9252" s="947">
        <v>101019</v>
      </c>
      <c r="B9252" s="945" t="s">
        <v>24535</v>
      </c>
      <c r="C9252" s="947" t="s">
        <v>653</v>
      </c>
      <c r="D9252" s="948">
        <v>718.02</v>
      </c>
    </row>
    <row r="9253" spans="1:4" x14ac:dyDescent="0.25">
      <c r="A9253" s="947">
        <v>100938</v>
      </c>
      <c r="B9253" s="945" t="s">
        <v>24496</v>
      </c>
      <c r="C9253" s="947" t="s">
        <v>22811</v>
      </c>
      <c r="D9253" s="948">
        <v>8.69</v>
      </c>
    </row>
    <row r="9254" spans="1:4" x14ac:dyDescent="0.25">
      <c r="A9254" s="947">
        <v>100942</v>
      </c>
      <c r="B9254" s="945" t="s">
        <v>24500</v>
      </c>
      <c r="C9254" s="947" t="s">
        <v>22810</v>
      </c>
      <c r="D9254" s="948">
        <v>5.8</v>
      </c>
    </row>
    <row r="9255" spans="1:4" x14ac:dyDescent="0.25">
      <c r="A9255" s="947">
        <v>93588</v>
      </c>
      <c r="B9255" s="945" t="s">
        <v>24467</v>
      </c>
      <c r="C9255" s="947" t="s">
        <v>22811</v>
      </c>
      <c r="D9255" s="948">
        <v>3.64</v>
      </c>
    </row>
    <row r="9256" spans="1:4" x14ac:dyDescent="0.25">
      <c r="A9256" s="947">
        <v>93594</v>
      </c>
      <c r="B9256" s="945" t="s">
        <v>24473</v>
      </c>
      <c r="C9256" s="947" t="s">
        <v>22810</v>
      </c>
      <c r="D9256" s="948">
        <v>2.4300000000000002</v>
      </c>
    </row>
    <row r="9257" spans="1:4" x14ac:dyDescent="0.25">
      <c r="A9257" s="947">
        <v>93589</v>
      </c>
      <c r="B9257" s="945" t="s">
        <v>24468</v>
      </c>
      <c r="C9257" s="947" t="s">
        <v>22811</v>
      </c>
      <c r="D9257" s="948">
        <v>3.13</v>
      </c>
    </row>
    <row r="9258" spans="1:4" x14ac:dyDescent="0.25">
      <c r="A9258" s="947">
        <v>93595</v>
      </c>
      <c r="B9258" s="945" t="s">
        <v>24474</v>
      </c>
      <c r="C9258" s="947" t="s">
        <v>22810</v>
      </c>
      <c r="D9258" s="948">
        <v>2.11</v>
      </c>
    </row>
    <row r="9259" spans="1:4" x14ac:dyDescent="0.25">
      <c r="A9259" s="947">
        <v>93590</v>
      </c>
      <c r="B9259" s="945" t="s">
        <v>24469</v>
      </c>
      <c r="C9259" s="947" t="s">
        <v>22811</v>
      </c>
      <c r="D9259" s="948">
        <v>1.1399999999999999</v>
      </c>
    </row>
    <row r="9260" spans="1:4" x14ac:dyDescent="0.25">
      <c r="A9260" s="947">
        <v>93596</v>
      </c>
      <c r="B9260" s="945" t="s">
        <v>24475</v>
      </c>
      <c r="C9260" s="947" t="s">
        <v>22810</v>
      </c>
      <c r="D9260" s="948">
        <v>0.77</v>
      </c>
    </row>
    <row r="9261" spans="1:4" x14ac:dyDescent="0.25">
      <c r="A9261" s="947">
        <v>95875</v>
      </c>
      <c r="B9261" s="945" t="s">
        <v>24485</v>
      </c>
      <c r="C9261" s="947" t="s">
        <v>22811</v>
      </c>
      <c r="D9261" s="948">
        <v>2.88</v>
      </c>
    </row>
    <row r="9262" spans="1:4" x14ac:dyDescent="0.25">
      <c r="A9262" s="947">
        <v>95878</v>
      </c>
      <c r="B9262" s="945" t="s">
        <v>24488</v>
      </c>
      <c r="C9262" s="947" t="s">
        <v>22810</v>
      </c>
      <c r="D9262" s="948">
        <v>1.94</v>
      </c>
    </row>
    <row r="9263" spans="1:4" x14ac:dyDescent="0.25">
      <c r="A9263" s="947">
        <v>100943</v>
      </c>
      <c r="B9263" s="945" t="s">
        <v>24501</v>
      </c>
      <c r="C9263" s="947" t="s">
        <v>22810</v>
      </c>
      <c r="D9263" s="948">
        <v>5.0599999999999996</v>
      </c>
    </row>
    <row r="9264" spans="1:4" x14ac:dyDescent="0.25">
      <c r="A9264" s="947">
        <v>100939</v>
      </c>
      <c r="B9264" s="945" t="s">
        <v>24497</v>
      </c>
      <c r="C9264" s="947" t="s">
        <v>22811</v>
      </c>
      <c r="D9264" s="948">
        <v>7.62</v>
      </c>
    </row>
    <row r="9265" spans="1:4" x14ac:dyDescent="0.25">
      <c r="A9265" s="947">
        <v>93591</v>
      </c>
      <c r="B9265" s="945" t="s">
        <v>24470</v>
      </c>
      <c r="C9265" s="947" t="s">
        <v>22811</v>
      </c>
      <c r="D9265" s="948">
        <v>3.18</v>
      </c>
    </row>
    <row r="9266" spans="1:4" x14ac:dyDescent="0.25">
      <c r="A9266" s="947">
        <v>93597</v>
      </c>
      <c r="B9266" s="945" t="s">
        <v>24476</v>
      </c>
      <c r="C9266" s="947" t="s">
        <v>22810</v>
      </c>
      <c r="D9266" s="948">
        <v>2.11</v>
      </c>
    </row>
    <row r="9267" spans="1:4" x14ac:dyDescent="0.25">
      <c r="A9267" s="947">
        <v>93592</v>
      </c>
      <c r="B9267" s="945" t="s">
        <v>24471</v>
      </c>
      <c r="C9267" s="947" t="s">
        <v>22811</v>
      </c>
      <c r="D9267" s="948">
        <v>2.77</v>
      </c>
    </row>
    <row r="9268" spans="1:4" x14ac:dyDescent="0.25">
      <c r="A9268" s="947">
        <v>93598</v>
      </c>
      <c r="B9268" s="945" t="s">
        <v>24477</v>
      </c>
      <c r="C9268" s="947" t="s">
        <v>22810</v>
      </c>
      <c r="D9268" s="948">
        <v>1.83</v>
      </c>
    </row>
    <row r="9269" spans="1:4" x14ac:dyDescent="0.25">
      <c r="A9269" s="947">
        <v>93593</v>
      </c>
      <c r="B9269" s="945" t="s">
        <v>24472</v>
      </c>
      <c r="C9269" s="947" t="s">
        <v>22811</v>
      </c>
      <c r="D9269" s="948">
        <v>1.01</v>
      </c>
    </row>
    <row r="9270" spans="1:4" x14ac:dyDescent="0.25">
      <c r="A9270" s="947">
        <v>93599</v>
      </c>
      <c r="B9270" s="945" t="s">
        <v>24478</v>
      </c>
      <c r="C9270" s="947" t="s">
        <v>22810</v>
      </c>
      <c r="D9270" s="948">
        <v>0.68</v>
      </c>
    </row>
    <row r="9271" spans="1:4" x14ac:dyDescent="0.25">
      <c r="A9271" s="947">
        <v>95876</v>
      </c>
      <c r="B9271" s="945" t="s">
        <v>24486</v>
      </c>
      <c r="C9271" s="947" t="s">
        <v>22811</v>
      </c>
      <c r="D9271" s="948">
        <v>2.5</v>
      </c>
    </row>
    <row r="9272" spans="1:4" x14ac:dyDescent="0.25">
      <c r="A9272" s="947">
        <v>95879</v>
      </c>
      <c r="B9272" s="945" t="s">
        <v>24489</v>
      </c>
      <c r="C9272" s="947" t="s">
        <v>22810</v>
      </c>
      <c r="D9272" s="948">
        <v>1.7</v>
      </c>
    </row>
    <row r="9273" spans="1:4" x14ac:dyDescent="0.25">
      <c r="A9273" s="947">
        <v>100940</v>
      </c>
      <c r="B9273" s="945" t="s">
        <v>24498</v>
      </c>
      <c r="C9273" s="947" t="s">
        <v>22811</v>
      </c>
      <c r="D9273" s="948">
        <v>6.45</v>
      </c>
    </row>
    <row r="9274" spans="1:4" x14ac:dyDescent="0.25">
      <c r="A9274" s="947">
        <v>100944</v>
      </c>
      <c r="B9274" s="945" t="s">
        <v>24502</v>
      </c>
      <c r="C9274" s="947" t="s">
        <v>22810</v>
      </c>
      <c r="D9274" s="948">
        <v>4.3099999999999996</v>
      </c>
    </row>
    <row r="9275" spans="1:4" x14ac:dyDescent="0.25">
      <c r="A9275" s="947">
        <v>95425</v>
      </c>
      <c r="B9275" s="945" t="s">
        <v>24479</v>
      </c>
      <c r="C9275" s="947" t="s">
        <v>22811</v>
      </c>
      <c r="D9275" s="948">
        <v>2.69</v>
      </c>
    </row>
    <row r="9276" spans="1:4" x14ac:dyDescent="0.25">
      <c r="A9276" s="947">
        <v>95428</v>
      </c>
      <c r="B9276" s="945" t="s">
        <v>24482</v>
      </c>
      <c r="C9276" s="947" t="s">
        <v>22810</v>
      </c>
      <c r="D9276" s="948">
        <v>1.8</v>
      </c>
    </row>
    <row r="9277" spans="1:4" x14ac:dyDescent="0.25">
      <c r="A9277" s="947">
        <v>95426</v>
      </c>
      <c r="B9277" s="945" t="s">
        <v>24480</v>
      </c>
      <c r="C9277" s="947" t="s">
        <v>22811</v>
      </c>
      <c r="D9277" s="948">
        <v>2.3199999999999998</v>
      </c>
    </row>
    <row r="9278" spans="1:4" x14ac:dyDescent="0.25">
      <c r="A9278" s="947">
        <v>95429</v>
      </c>
      <c r="B9278" s="945" t="s">
        <v>24483</v>
      </c>
      <c r="C9278" s="947" t="s">
        <v>22810</v>
      </c>
      <c r="D9278" s="948">
        <v>1.57</v>
      </c>
    </row>
    <row r="9279" spans="1:4" x14ac:dyDescent="0.25">
      <c r="A9279" s="947">
        <v>95427</v>
      </c>
      <c r="B9279" s="945" t="s">
        <v>24481</v>
      </c>
      <c r="C9279" s="947" t="s">
        <v>22811</v>
      </c>
      <c r="D9279" s="948">
        <v>0.87</v>
      </c>
    </row>
    <row r="9280" spans="1:4" x14ac:dyDescent="0.25">
      <c r="A9280" s="947">
        <v>95430</v>
      </c>
      <c r="B9280" s="945" t="s">
        <v>24484</v>
      </c>
      <c r="C9280" s="947" t="s">
        <v>22810</v>
      </c>
      <c r="D9280" s="948">
        <v>0.55000000000000004</v>
      </c>
    </row>
    <row r="9281" spans="1:4" x14ac:dyDescent="0.25">
      <c r="A9281" s="947">
        <v>95877</v>
      </c>
      <c r="B9281" s="945" t="s">
        <v>24487</v>
      </c>
      <c r="C9281" s="947" t="s">
        <v>22811</v>
      </c>
      <c r="D9281" s="948">
        <v>2.13</v>
      </c>
    </row>
    <row r="9282" spans="1:4" x14ac:dyDescent="0.25">
      <c r="A9282" s="947">
        <v>95880</v>
      </c>
      <c r="B9282" s="945" t="s">
        <v>24490</v>
      </c>
      <c r="C9282" s="947" t="s">
        <v>22810</v>
      </c>
      <c r="D9282" s="948">
        <v>1.42</v>
      </c>
    </row>
    <row r="9283" spans="1:4" x14ac:dyDescent="0.25">
      <c r="A9283" s="947">
        <v>100937</v>
      </c>
      <c r="B9283" s="945" t="s">
        <v>24495</v>
      </c>
      <c r="C9283" s="947" t="s">
        <v>22811</v>
      </c>
      <c r="D9283" s="948">
        <v>10.8</v>
      </c>
    </row>
    <row r="9284" spans="1:4" x14ac:dyDescent="0.25">
      <c r="A9284" s="947">
        <v>100941</v>
      </c>
      <c r="B9284" s="945" t="s">
        <v>24499</v>
      </c>
      <c r="C9284" s="947" t="s">
        <v>22810</v>
      </c>
      <c r="D9284" s="948">
        <v>7.2</v>
      </c>
    </row>
    <row r="9285" spans="1:4" x14ac:dyDescent="0.25">
      <c r="A9285" s="947">
        <v>97912</v>
      </c>
      <c r="B9285" s="945" t="s">
        <v>24491</v>
      </c>
      <c r="C9285" s="947" t="s">
        <v>22811</v>
      </c>
      <c r="D9285" s="948">
        <v>4.5199999999999996</v>
      </c>
    </row>
    <row r="9286" spans="1:4" x14ac:dyDescent="0.25">
      <c r="A9286" s="947">
        <v>97916</v>
      </c>
      <c r="B9286" s="945" t="s">
        <v>24405</v>
      </c>
      <c r="C9286" s="947" t="s">
        <v>22810</v>
      </c>
      <c r="D9286" s="948">
        <v>3.02</v>
      </c>
    </row>
    <row r="9287" spans="1:4" x14ac:dyDescent="0.25">
      <c r="A9287" s="947">
        <v>97913</v>
      </c>
      <c r="B9287" s="945" t="s">
        <v>24492</v>
      </c>
      <c r="C9287" s="947" t="s">
        <v>22811</v>
      </c>
      <c r="D9287" s="948">
        <v>3.93</v>
      </c>
    </row>
    <row r="9288" spans="1:4" x14ac:dyDescent="0.25">
      <c r="A9288" s="947">
        <v>97917</v>
      </c>
      <c r="B9288" s="945" t="s">
        <v>24406</v>
      </c>
      <c r="C9288" s="947" t="s">
        <v>22810</v>
      </c>
      <c r="D9288" s="948">
        <v>2.61</v>
      </c>
    </row>
    <row r="9289" spans="1:4" x14ac:dyDescent="0.25">
      <c r="A9289" s="947">
        <v>97915</v>
      </c>
      <c r="B9289" s="945" t="s">
        <v>24494</v>
      </c>
      <c r="C9289" s="947" t="s">
        <v>22811</v>
      </c>
      <c r="D9289" s="948">
        <v>1.44</v>
      </c>
    </row>
    <row r="9290" spans="1:4" x14ac:dyDescent="0.25">
      <c r="A9290" s="947">
        <v>97919</v>
      </c>
      <c r="B9290" s="945" t="s">
        <v>24408</v>
      </c>
      <c r="C9290" s="947" t="s">
        <v>22810</v>
      </c>
      <c r="D9290" s="948">
        <v>0.95</v>
      </c>
    </row>
    <row r="9291" spans="1:4" x14ac:dyDescent="0.25">
      <c r="A9291" s="947">
        <v>97914</v>
      </c>
      <c r="B9291" s="945" t="s">
        <v>24493</v>
      </c>
      <c r="C9291" s="947" t="s">
        <v>22811</v>
      </c>
      <c r="D9291" s="948">
        <v>3.59</v>
      </c>
    </row>
    <row r="9292" spans="1:4" x14ac:dyDescent="0.25">
      <c r="A9292" s="947">
        <v>97918</v>
      </c>
      <c r="B9292" s="945" t="s">
        <v>24407</v>
      </c>
      <c r="C9292" s="947" t="s">
        <v>22810</v>
      </c>
      <c r="D9292" s="948">
        <v>2.4</v>
      </c>
    </row>
    <row r="9293" spans="1:4" x14ac:dyDescent="0.25">
      <c r="A9293" s="947">
        <v>100949</v>
      </c>
      <c r="B9293" s="945" t="s">
        <v>24507</v>
      </c>
      <c r="C9293" s="947" t="s">
        <v>22810</v>
      </c>
      <c r="D9293" s="948">
        <v>7.98</v>
      </c>
    </row>
    <row r="9294" spans="1:4" x14ac:dyDescent="0.25">
      <c r="A9294" s="947">
        <v>100945</v>
      </c>
      <c r="B9294" s="945" t="s">
        <v>24503</v>
      </c>
      <c r="C9294" s="947" t="s">
        <v>22810</v>
      </c>
      <c r="D9294" s="948">
        <v>3.35</v>
      </c>
    </row>
    <row r="9295" spans="1:4" x14ac:dyDescent="0.25">
      <c r="A9295" s="947">
        <v>100946</v>
      </c>
      <c r="B9295" s="945" t="s">
        <v>24504</v>
      </c>
      <c r="C9295" s="947" t="s">
        <v>22810</v>
      </c>
      <c r="D9295" s="948">
        <v>2.89</v>
      </c>
    </row>
    <row r="9296" spans="1:4" x14ac:dyDescent="0.25">
      <c r="A9296" s="947">
        <v>100948</v>
      </c>
      <c r="B9296" s="945" t="s">
        <v>24506</v>
      </c>
      <c r="C9296" s="947" t="s">
        <v>22810</v>
      </c>
      <c r="D9296" s="948">
        <v>1.05</v>
      </c>
    </row>
    <row r="9297" spans="1:4" x14ac:dyDescent="0.25">
      <c r="A9297" s="947">
        <v>100947</v>
      </c>
      <c r="B9297" s="945" t="s">
        <v>24505</v>
      </c>
      <c r="C9297" s="947" t="s">
        <v>22810</v>
      </c>
      <c r="D9297" s="948">
        <v>2.66</v>
      </c>
    </row>
    <row r="9298" spans="1:4" x14ac:dyDescent="0.25">
      <c r="A9298" s="947">
        <v>100954</v>
      </c>
      <c r="B9298" s="945" t="s">
        <v>24513</v>
      </c>
      <c r="C9298" s="947" t="s">
        <v>22810</v>
      </c>
      <c r="D9298" s="948">
        <v>9.93</v>
      </c>
    </row>
    <row r="9299" spans="1:4" x14ac:dyDescent="0.25">
      <c r="A9299" s="947">
        <v>100950</v>
      </c>
      <c r="B9299" s="945" t="s">
        <v>24508</v>
      </c>
      <c r="C9299" s="947" t="s">
        <v>22810</v>
      </c>
      <c r="D9299" s="948">
        <v>4.18</v>
      </c>
    </row>
    <row r="9300" spans="1:4" x14ac:dyDescent="0.25">
      <c r="A9300" s="947">
        <v>100951</v>
      </c>
      <c r="B9300" s="945" t="s">
        <v>24510</v>
      </c>
      <c r="C9300" s="947" t="s">
        <v>22810</v>
      </c>
      <c r="D9300" s="948">
        <v>3.6</v>
      </c>
    </row>
    <row r="9301" spans="1:4" x14ac:dyDescent="0.25">
      <c r="A9301" s="947">
        <v>100953</v>
      </c>
      <c r="B9301" s="945" t="s">
        <v>24512</v>
      </c>
      <c r="C9301" s="947" t="s">
        <v>22810</v>
      </c>
      <c r="D9301" s="948">
        <v>1.32</v>
      </c>
    </row>
    <row r="9302" spans="1:4" x14ac:dyDescent="0.25">
      <c r="A9302" s="947">
        <v>100952</v>
      </c>
      <c r="B9302" s="945" t="s">
        <v>24511</v>
      </c>
      <c r="C9302" s="947" t="s">
        <v>22810</v>
      </c>
      <c r="D9302" s="948">
        <v>3.32</v>
      </c>
    </row>
    <row r="9303" spans="1:4" x14ac:dyDescent="0.25">
      <c r="A9303" s="947">
        <v>100964</v>
      </c>
      <c r="B9303" s="945" t="s">
        <v>24523</v>
      </c>
      <c r="C9303" s="947" t="s">
        <v>22811</v>
      </c>
      <c r="D9303" s="948">
        <v>10.01</v>
      </c>
    </row>
    <row r="9304" spans="1:4" x14ac:dyDescent="0.25">
      <c r="A9304" s="947">
        <v>100960</v>
      </c>
      <c r="B9304" s="945" t="s">
        <v>24519</v>
      </c>
      <c r="C9304" s="947" t="s">
        <v>22811</v>
      </c>
      <c r="D9304" s="948">
        <v>4.17</v>
      </c>
    </row>
    <row r="9305" spans="1:4" x14ac:dyDescent="0.25">
      <c r="A9305" s="947">
        <v>100961</v>
      </c>
      <c r="B9305" s="945" t="s">
        <v>24520</v>
      </c>
      <c r="C9305" s="947" t="s">
        <v>22811</v>
      </c>
      <c r="D9305" s="948">
        <v>3.61</v>
      </c>
    </row>
    <row r="9306" spans="1:4" x14ac:dyDescent="0.25">
      <c r="A9306" s="947">
        <v>100963</v>
      </c>
      <c r="B9306" s="945" t="s">
        <v>24522</v>
      </c>
      <c r="C9306" s="947" t="s">
        <v>22811</v>
      </c>
      <c r="D9306" s="948">
        <v>1.3</v>
      </c>
    </row>
    <row r="9307" spans="1:4" x14ac:dyDescent="0.25">
      <c r="A9307" s="947">
        <v>100962</v>
      </c>
      <c r="B9307" s="945" t="s">
        <v>24521</v>
      </c>
      <c r="C9307" s="947" t="s">
        <v>22811</v>
      </c>
      <c r="D9307" s="948">
        <v>3.29</v>
      </c>
    </row>
    <row r="9308" spans="1:4" x14ac:dyDescent="0.25">
      <c r="A9308" s="947">
        <v>100959</v>
      </c>
      <c r="B9308" s="945" t="s">
        <v>24518</v>
      </c>
      <c r="C9308" s="947" t="s">
        <v>22811</v>
      </c>
      <c r="D9308" s="948">
        <v>13.69</v>
      </c>
    </row>
    <row r="9309" spans="1:4" x14ac:dyDescent="0.25">
      <c r="A9309" s="947">
        <v>100955</v>
      </c>
      <c r="B9309" s="945" t="s">
        <v>24514</v>
      </c>
      <c r="C9309" s="947" t="s">
        <v>22811</v>
      </c>
      <c r="D9309" s="948">
        <v>5.74</v>
      </c>
    </row>
    <row r="9310" spans="1:4" x14ac:dyDescent="0.25">
      <c r="A9310" s="947">
        <v>100956</v>
      </c>
      <c r="B9310" s="945" t="s">
        <v>24515</v>
      </c>
      <c r="C9310" s="947" t="s">
        <v>22811</v>
      </c>
      <c r="D9310" s="948">
        <v>4.9800000000000004</v>
      </c>
    </row>
    <row r="9311" spans="1:4" x14ac:dyDescent="0.25">
      <c r="A9311" s="947">
        <v>100958</v>
      </c>
      <c r="B9311" s="945" t="s">
        <v>24517</v>
      </c>
      <c r="C9311" s="947" t="s">
        <v>22811</v>
      </c>
      <c r="D9311" s="948">
        <v>1.83</v>
      </c>
    </row>
    <row r="9312" spans="1:4" x14ac:dyDescent="0.25">
      <c r="A9312" s="947">
        <v>100957</v>
      </c>
      <c r="B9312" s="945" t="s">
        <v>24516</v>
      </c>
      <c r="C9312" s="947" t="s">
        <v>22811</v>
      </c>
      <c r="D9312" s="948">
        <v>4.5599999999999996</v>
      </c>
    </row>
    <row r="9313" spans="1:4" x14ac:dyDescent="0.25">
      <c r="A9313" s="947">
        <v>100970</v>
      </c>
      <c r="B9313" s="945" t="s">
        <v>24532</v>
      </c>
      <c r="C9313" s="947" t="s">
        <v>22810</v>
      </c>
      <c r="D9313" s="948">
        <v>2.29</v>
      </c>
    </row>
    <row r="9314" spans="1:4" x14ac:dyDescent="0.25">
      <c r="A9314" s="947">
        <v>100969</v>
      </c>
      <c r="B9314" s="945" t="s">
        <v>24531</v>
      </c>
      <c r="C9314" s="947" t="s">
        <v>22810</v>
      </c>
      <c r="D9314" s="948">
        <v>2.71</v>
      </c>
    </row>
    <row r="9315" spans="1:4" x14ac:dyDescent="0.25">
      <c r="A9315" s="947">
        <v>102333</v>
      </c>
      <c r="B9315" s="945" t="s">
        <v>24534</v>
      </c>
      <c r="C9315" s="947" t="s">
        <v>22810</v>
      </c>
      <c r="D9315" s="948">
        <v>0.85</v>
      </c>
    </row>
    <row r="9316" spans="1:4" x14ac:dyDescent="0.25">
      <c r="A9316" s="947">
        <v>102332</v>
      </c>
      <c r="B9316" s="945" t="s">
        <v>24533</v>
      </c>
      <c r="C9316" s="947" t="s">
        <v>22810</v>
      </c>
      <c r="D9316" s="948">
        <v>2.14</v>
      </c>
    </row>
    <row r="9317" spans="1:4" x14ac:dyDescent="0.25">
      <c r="A9317" s="947">
        <v>100965</v>
      </c>
      <c r="B9317" s="945" t="s">
        <v>24527</v>
      </c>
      <c r="C9317" s="947" t="s">
        <v>22810</v>
      </c>
      <c r="D9317" s="948">
        <v>2.04</v>
      </c>
    </row>
    <row r="9318" spans="1:4" x14ac:dyDescent="0.25">
      <c r="A9318" s="947">
        <v>100966</v>
      </c>
      <c r="B9318" s="945" t="s">
        <v>24528</v>
      </c>
      <c r="C9318" s="947" t="s">
        <v>22810</v>
      </c>
      <c r="D9318" s="948">
        <v>1.75</v>
      </c>
    </row>
    <row r="9319" spans="1:4" x14ac:dyDescent="0.25">
      <c r="A9319" s="947">
        <v>102331</v>
      </c>
      <c r="B9319" s="945" t="s">
        <v>24530</v>
      </c>
      <c r="C9319" s="947" t="s">
        <v>22810</v>
      </c>
      <c r="D9319" s="948">
        <v>0.64</v>
      </c>
    </row>
    <row r="9320" spans="1:4" x14ac:dyDescent="0.25">
      <c r="A9320" s="947">
        <v>102330</v>
      </c>
      <c r="B9320" s="945" t="s">
        <v>24529</v>
      </c>
      <c r="C9320" s="947" t="s">
        <v>22810</v>
      </c>
      <c r="D9320" s="948">
        <v>1.63</v>
      </c>
    </row>
    <row r="9321" spans="1:4" x14ac:dyDescent="0.25">
      <c r="A9321" s="947">
        <v>97804</v>
      </c>
      <c r="B9321" s="945" t="s">
        <v>51889</v>
      </c>
      <c r="C9321" s="947" t="s">
        <v>3</v>
      </c>
      <c r="D9321" s="948">
        <v>0</v>
      </c>
    </row>
    <row r="9322" spans="1:4" x14ac:dyDescent="0.25">
      <c r="A9322" s="947">
        <v>104378</v>
      </c>
      <c r="B9322" s="945" t="s">
        <v>47603</v>
      </c>
      <c r="C9322" s="947" t="s">
        <v>3</v>
      </c>
      <c r="D9322" s="948">
        <v>0</v>
      </c>
    </row>
    <row r="9323" spans="1:4" x14ac:dyDescent="0.25">
      <c r="A9323" s="947">
        <v>104379</v>
      </c>
      <c r="B9323" s="945" t="s">
        <v>47604</v>
      </c>
      <c r="C9323" s="947" t="s">
        <v>3</v>
      </c>
      <c r="D9323" s="948">
        <v>0</v>
      </c>
    </row>
    <row r="9324" spans="1:4" x14ac:dyDescent="0.25">
      <c r="A9324" s="947">
        <v>104389</v>
      </c>
      <c r="B9324" s="945" t="s">
        <v>47602</v>
      </c>
      <c r="C9324" s="947" t="s">
        <v>3</v>
      </c>
      <c r="D9324" s="948">
        <v>0</v>
      </c>
    </row>
    <row r="9325" spans="1:4" x14ac:dyDescent="0.25">
      <c r="A9325" s="947">
        <v>97801</v>
      </c>
      <c r="B9325" s="945" t="s">
        <v>51890</v>
      </c>
      <c r="C9325" s="947" t="s">
        <v>3</v>
      </c>
      <c r="D9325" s="948">
        <v>0</v>
      </c>
    </row>
    <row r="9326" spans="1:4" x14ac:dyDescent="0.25">
      <c r="A9326" s="947">
        <v>104377</v>
      </c>
      <c r="B9326" s="945" t="s">
        <v>47600</v>
      </c>
      <c r="C9326" s="947" t="s">
        <v>3</v>
      </c>
      <c r="D9326" s="948">
        <v>0</v>
      </c>
    </row>
    <row r="9327" spans="1:4" x14ac:dyDescent="0.25">
      <c r="A9327" s="947">
        <v>104376</v>
      </c>
      <c r="B9327" s="945" t="s">
        <v>47599</v>
      </c>
      <c r="C9327" s="947" t="s">
        <v>3</v>
      </c>
      <c r="D9327" s="948">
        <v>0</v>
      </c>
    </row>
    <row r="9328" spans="1:4" x14ac:dyDescent="0.25">
      <c r="A9328" s="947">
        <v>97808</v>
      </c>
      <c r="B9328" s="945" t="s">
        <v>51891</v>
      </c>
      <c r="C9328" s="947" t="s">
        <v>3</v>
      </c>
      <c r="D9328" s="948">
        <v>0</v>
      </c>
    </row>
    <row r="9329" spans="1:4" x14ac:dyDescent="0.25">
      <c r="A9329" s="947">
        <v>104381</v>
      </c>
      <c r="B9329" s="945" t="s">
        <v>47607</v>
      </c>
      <c r="C9329" s="947" t="s">
        <v>3</v>
      </c>
      <c r="D9329" s="948">
        <v>0</v>
      </c>
    </row>
    <row r="9330" spans="1:4" x14ac:dyDescent="0.25">
      <c r="A9330" s="947">
        <v>104382</v>
      </c>
      <c r="B9330" s="945" t="s">
        <v>47608</v>
      </c>
      <c r="C9330" s="947" t="s">
        <v>3</v>
      </c>
      <c r="D9330" s="948">
        <v>0</v>
      </c>
    </row>
    <row r="9331" spans="1:4" x14ac:dyDescent="0.25">
      <c r="A9331" s="947">
        <v>104380</v>
      </c>
      <c r="B9331" s="945" t="s">
        <v>47606</v>
      </c>
      <c r="C9331" s="947" t="s">
        <v>3</v>
      </c>
      <c r="D9331" s="948">
        <v>0</v>
      </c>
    </row>
    <row r="9332" spans="1:4" x14ac:dyDescent="0.25">
      <c r="A9332" s="947">
        <v>103138</v>
      </c>
      <c r="B9332" s="945" t="s">
        <v>52807</v>
      </c>
      <c r="C9332" s="947" t="s">
        <v>5</v>
      </c>
      <c r="D9332" s="948">
        <v>47.93</v>
      </c>
    </row>
    <row r="9333" spans="1:4" x14ac:dyDescent="0.25">
      <c r="A9333" s="947">
        <v>103151</v>
      </c>
      <c r="B9333" s="945" t="s">
        <v>52808</v>
      </c>
      <c r="C9333" s="947" t="s">
        <v>5</v>
      </c>
      <c r="D9333" s="948">
        <v>461.99</v>
      </c>
    </row>
    <row r="9334" spans="1:4" x14ac:dyDescent="0.25">
      <c r="A9334" s="947">
        <v>103152</v>
      </c>
      <c r="B9334" s="945" t="s">
        <v>52809</v>
      </c>
      <c r="C9334" s="947" t="s">
        <v>5</v>
      </c>
      <c r="D9334" s="948">
        <v>550.85</v>
      </c>
    </row>
    <row r="9335" spans="1:4" x14ac:dyDescent="0.25">
      <c r="A9335" s="947">
        <v>103139</v>
      </c>
      <c r="B9335" s="945" t="s">
        <v>52810</v>
      </c>
      <c r="C9335" s="947" t="s">
        <v>5</v>
      </c>
      <c r="D9335" s="948">
        <v>63.07</v>
      </c>
    </row>
    <row r="9336" spans="1:4" x14ac:dyDescent="0.25">
      <c r="A9336" s="947">
        <v>103140</v>
      </c>
      <c r="B9336" s="945" t="s">
        <v>52811</v>
      </c>
      <c r="C9336" s="947" t="s">
        <v>5</v>
      </c>
      <c r="D9336" s="948">
        <v>78.17</v>
      </c>
    </row>
    <row r="9337" spans="1:4" x14ac:dyDescent="0.25">
      <c r="A9337" s="947">
        <v>103141</v>
      </c>
      <c r="B9337" s="945" t="s">
        <v>52812</v>
      </c>
      <c r="C9337" s="947" t="s">
        <v>5</v>
      </c>
      <c r="D9337" s="948">
        <v>121.7</v>
      </c>
    </row>
    <row r="9338" spans="1:4" x14ac:dyDescent="0.25">
      <c r="A9338" s="947">
        <v>103142</v>
      </c>
      <c r="B9338" s="945" t="s">
        <v>52813</v>
      </c>
      <c r="C9338" s="947" t="s">
        <v>5</v>
      </c>
      <c r="D9338" s="948">
        <v>136.80000000000001</v>
      </c>
    </row>
    <row r="9339" spans="1:4" x14ac:dyDescent="0.25">
      <c r="A9339" s="947">
        <v>103143</v>
      </c>
      <c r="B9339" s="945" t="s">
        <v>52814</v>
      </c>
      <c r="C9339" s="947" t="s">
        <v>5</v>
      </c>
      <c r="D9339" s="948">
        <v>180.32</v>
      </c>
    </row>
    <row r="9340" spans="1:4" x14ac:dyDescent="0.25">
      <c r="A9340" s="947">
        <v>103144</v>
      </c>
      <c r="B9340" s="945" t="s">
        <v>52815</v>
      </c>
      <c r="C9340" s="947" t="s">
        <v>5</v>
      </c>
      <c r="D9340" s="948">
        <v>195.42</v>
      </c>
    </row>
    <row r="9341" spans="1:4" x14ac:dyDescent="0.25">
      <c r="A9341" s="947">
        <v>103145</v>
      </c>
      <c r="B9341" s="945" t="s">
        <v>52816</v>
      </c>
      <c r="C9341" s="947" t="s">
        <v>5</v>
      </c>
      <c r="D9341" s="948">
        <v>238.95</v>
      </c>
    </row>
    <row r="9342" spans="1:4" x14ac:dyDescent="0.25">
      <c r="A9342" s="947">
        <v>103146</v>
      </c>
      <c r="B9342" s="945" t="s">
        <v>52817</v>
      </c>
      <c r="C9342" s="947" t="s">
        <v>5</v>
      </c>
      <c r="D9342" s="948">
        <v>254.05</v>
      </c>
    </row>
    <row r="9343" spans="1:4" x14ac:dyDescent="0.25">
      <c r="A9343" s="947">
        <v>103147</v>
      </c>
      <c r="B9343" s="945" t="s">
        <v>52818</v>
      </c>
      <c r="C9343" s="947" t="s">
        <v>5</v>
      </c>
      <c r="D9343" s="948">
        <v>284.27999999999997</v>
      </c>
    </row>
    <row r="9344" spans="1:4" x14ac:dyDescent="0.25">
      <c r="A9344" s="947">
        <v>103148</v>
      </c>
      <c r="B9344" s="945" t="s">
        <v>52819</v>
      </c>
      <c r="C9344" s="947" t="s">
        <v>5</v>
      </c>
      <c r="D9344" s="948">
        <v>342.91</v>
      </c>
    </row>
    <row r="9345" spans="1:4" x14ac:dyDescent="0.25">
      <c r="A9345" s="947">
        <v>103137</v>
      </c>
      <c r="B9345" s="945" t="s">
        <v>52820</v>
      </c>
      <c r="C9345" s="947" t="s">
        <v>5</v>
      </c>
      <c r="D9345" s="948">
        <v>41.9</v>
      </c>
    </row>
    <row r="9346" spans="1:4" x14ac:dyDescent="0.25">
      <c r="A9346" s="947">
        <v>103149</v>
      </c>
      <c r="B9346" s="945" t="s">
        <v>52821</v>
      </c>
      <c r="C9346" s="947" t="s">
        <v>5</v>
      </c>
      <c r="D9346" s="948">
        <v>373.13</v>
      </c>
    </row>
    <row r="9347" spans="1:4" x14ac:dyDescent="0.25">
      <c r="A9347" s="947">
        <v>103150</v>
      </c>
      <c r="B9347" s="945" t="s">
        <v>52822</v>
      </c>
      <c r="C9347" s="947" t="s">
        <v>5</v>
      </c>
      <c r="D9347" s="948">
        <v>431.71</v>
      </c>
    </row>
    <row r="9348" spans="1:4" x14ac:dyDescent="0.25">
      <c r="A9348" s="947">
        <v>103106</v>
      </c>
      <c r="B9348" s="945" t="s">
        <v>52823</v>
      </c>
      <c r="C9348" s="947" t="s">
        <v>5</v>
      </c>
      <c r="D9348" s="948">
        <v>73.540000000000006</v>
      </c>
    </row>
    <row r="9349" spans="1:4" x14ac:dyDescent="0.25">
      <c r="A9349" s="947">
        <v>103119</v>
      </c>
      <c r="B9349" s="945" t="s">
        <v>52824</v>
      </c>
      <c r="C9349" s="947" t="s">
        <v>5</v>
      </c>
      <c r="D9349" s="948">
        <v>901.66</v>
      </c>
    </row>
    <row r="9350" spans="1:4" x14ac:dyDescent="0.25">
      <c r="A9350" s="947">
        <v>103120</v>
      </c>
      <c r="B9350" s="945" t="s">
        <v>52825</v>
      </c>
      <c r="C9350" s="947" t="s">
        <v>5</v>
      </c>
      <c r="D9350" s="948">
        <v>1079.3800000000001</v>
      </c>
    </row>
    <row r="9351" spans="1:4" x14ac:dyDescent="0.25">
      <c r="A9351" s="947">
        <v>103107</v>
      </c>
      <c r="B9351" s="945" t="s">
        <v>52826</v>
      </c>
      <c r="C9351" s="947" t="s">
        <v>5</v>
      </c>
      <c r="D9351" s="948">
        <v>103.78</v>
      </c>
    </row>
    <row r="9352" spans="1:4" x14ac:dyDescent="0.25">
      <c r="A9352" s="947">
        <v>103108</v>
      </c>
      <c r="B9352" s="945" t="s">
        <v>52827</v>
      </c>
      <c r="C9352" s="947" t="s">
        <v>5</v>
      </c>
      <c r="D9352" s="948">
        <v>134.01</v>
      </c>
    </row>
    <row r="9353" spans="1:4" x14ac:dyDescent="0.25">
      <c r="A9353" s="947">
        <v>103109</v>
      </c>
      <c r="B9353" s="945" t="s">
        <v>52828</v>
      </c>
      <c r="C9353" s="947" t="s">
        <v>5</v>
      </c>
      <c r="D9353" s="948">
        <v>221.03</v>
      </c>
    </row>
    <row r="9354" spans="1:4" x14ac:dyDescent="0.25">
      <c r="A9354" s="947">
        <v>103110</v>
      </c>
      <c r="B9354" s="945" t="s">
        <v>52829</v>
      </c>
      <c r="C9354" s="947" t="s">
        <v>5</v>
      </c>
      <c r="D9354" s="948">
        <v>251.27</v>
      </c>
    </row>
    <row r="9355" spans="1:4" x14ac:dyDescent="0.25">
      <c r="A9355" s="947">
        <v>103111</v>
      </c>
      <c r="B9355" s="945" t="s">
        <v>52830</v>
      </c>
      <c r="C9355" s="947" t="s">
        <v>5</v>
      </c>
      <c r="D9355" s="948">
        <v>338.29</v>
      </c>
    </row>
    <row r="9356" spans="1:4" x14ac:dyDescent="0.25">
      <c r="A9356" s="947">
        <v>103112</v>
      </c>
      <c r="B9356" s="945" t="s">
        <v>52831</v>
      </c>
      <c r="C9356" s="947" t="s">
        <v>5</v>
      </c>
      <c r="D9356" s="948">
        <v>368.52</v>
      </c>
    </row>
    <row r="9357" spans="1:4" x14ac:dyDescent="0.25">
      <c r="A9357" s="947">
        <v>103113</v>
      </c>
      <c r="B9357" s="945" t="s">
        <v>52832</v>
      </c>
      <c r="C9357" s="947" t="s">
        <v>5</v>
      </c>
      <c r="D9357" s="948">
        <v>455.54</v>
      </c>
    </row>
    <row r="9358" spans="1:4" x14ac:dyDescent="0.25">
      <c r="A9358" s="947">
        <v>103114</v>
      </c>
      <c r="B9358" s="945" t="s">
        <v>52833</v>
      </c>
      <c r="C9358" s="947" t="s">
        <v>5</v>
      </c>
      <c r="D9358" s="948">
        <v>485.78</v>
      </c>
    </row>
    <row r="9359" spans="1:4" x14ac:dyDescent="0.25">
      <c r="A9359" s="947">
        <v>103115</v>
      </c>
      <c r="B9359" s="945" t="s">
        <v>52834</v>
      </c>
      <c r="C9359" s="947" t="s">
        <v>5</v>
      </c>
      <c r="D9359" s="948">
        <v>546.23</v>
      </c>
    </row>
    <row r="9360" spans="1:4" x14ac:dyDescent="0.25">
      <c r="A9360" s="947">
        <v>103116</v>
      </c>
      <c r="B9360" s="945" t="s">
        <v>52835</v>
      </c>
      <c r="C9360" s="947" t="s">
        <v>5</v>
      </c>
      <c r="D9360" s="948">
        <v>663.49</v>
      </c>
    </row>
    <row r="9361" spans="1:4" x14ac:dyDescent="0.25">
      <c r="A9361" s="947">
        <v>103105</v>
      </c>
      <c r="B9361" s="945" t="s">
        <v>52836</v>
      </c>
      <c r="C9361" s="947" t="s">
        <v>5</v>
      </c>
      <c r="D9361" s="948">
        <v>61.45</v>
      </c>
    </row>
    <row r="9362" spans="1:4" x14ac:dyDescent="0.25">
      <c r="A9362" s="947">
        <v>103117</v>
      </c>
      <c r="B9362" s="945" t="s">
        <v>52837</v>
      </c>
      <c r="C9362" s="947" t="s">
        <v>5</v>
      </c>
      <c r="D9362" s="948">
        <v>723.95</v>
      </c>
    </row>
    <row r="9363" spans="1:4" x14ac:dyDescent="0.25">
      <c r="A9363" s="947">
        <v>103118</v>
      </c>
      <c r="B9363" s="945" t="s">
        <v>52838</v>
      </c>
      <c r="C9363" s="947" t="s">
        <v>5</v>
      </c>
      <c r="D9363" s="948">
        <v>841.2</v>
      </c>
    </row>
    <row r="9364" spans="1:4" x14ac:dyDescent="0.25">
      <c r="A9364" s="947">
        <v>103122</v>
      </c>
      <c r="B9364" s="945" t="s">
        <v>52839</v>
      </c>
      <c r="C9364" s="947" t="s">
        <v>5</v>
      </c>
      <c r="D9364" s="948">
        <v>99.16</v>
      </c>
    </row>
    <row r="9365" spans="1:4" x14ac:dyDescent="0.25">
      <c r="A9365" s="947">
        <v>103135</v>
      </c>
      <c r="B9365" s="945" t="s">
        <v>52840</v>
      </c>
      <c r="C9365" s="947" t="s">
        <v>5</v>
      </c>
      <c r="D9365" s="948">
        <v>1341.34</v>
      </c>
    </row>
    <row r="9366" spans="1:4" x14ac:dyDescent="0.25">
      <c r="A9366" s="947">
        <v>103136</v>
      </c>
      <c r="B9366" s="945" t="s">
        <v>52841</v>
      </c>
      <c r="C9366" s="947" t="s">
        <v>5</v>
      </c>
      <c r="D9366" s="948">
        <v>1607.91</v>
      </c>
    </row>
    <row r="9367" spans="1:4" x14ac:dyDescent="0.25">
      <c r="A9367" s="947">
        <v>103123</v>
      </c>
      <c r="B9367" s="945" t="s">
        <v>52842</v>
      </c>
      <c r="C9367" s="947" t="s">
        <v>5</v>
      </c>
      <c r="D9367" s="948">
        <v>144.52000000000001</v>
      </c>
    </row>
    <row r="9368" spans="1:4" x14ac:dyDescent="0.25">
      <c r="A9368" s="947">
        <v>103124</v>
      </c>
      <c r="B9368" s="945" t="s">
        <v>52843</v>
      </c>
      <c r="C9368" s="947" t="s">
        <v>5</v>
      </c>
      <c r="D9368" s="948">
        <v>189.83</v>
      </c>
    </row>
    <row r="9369" spans="1:4" x14ac:dyDescent="0.25">
      <c r="A9369" s="947">
        <v>103125</v>
      </c>
      <c r="B9369" s="945" t="s">
        <v>52844</v>
      </c>
      <c r="C9369" s="947" t="s">
        <v>5</v>
      </c>
      <c r="D9369" s="948">
        <v>320.39999999999998</v>
      </c>
    </row>
    <row r="9370" spans="1:4" x14ac:dyDescent="0.25">
      <c r="A9370" s="947">
        <v>103126</v>
      </c>
      <c r="B9370" s="945" t="s">
        <v>52845</v>
      </c>
      <c r="C9370" s="947" t="s">
        <v>5</v>
      </c>
      <c r="D9370" s="948">
        <v>365.73</v>
      </c>
    </row>
    <row r="9371" spans="1:4" x14ac:dyDescent="0.25">
      <c r="A9371" s="947">
        <v>103127</v>
      </c>
      <c r="B9371" s="945" t="s">
        <v>52846</v>
      </c>
      <c r="C9371" s="947" t="s">
        <v>5</v>
      </c>
      <c r="D9371" s="948">
        <v>496.28</v>
      </c>
    </row>
    <row r="9372" spans="1:4" x14ac:dyDescent="0.25">
      <c r="A9372" s="947">
        <v>103128</v>
      </c>
      <c r="B9372" s="945" t="s">
        <v>52847</v>
      </c>
      <c r="C9372" s="947" t="s">
        <v>5</v>
      </c>
      <c r="D9372" s="948">
        <v>541.63</v>
      </c>
    </row>
    <row r="9373" spans="1:4" x14ac:dyDescent="0.25">
      <c r="A9373" s="947">
        <v>103129</v>
      </c>
      <c r="B9373" s="945" t="s">
        <v>52848</v>
      </c>
      <c r="C9373" s="947" t="s">
        <v>5</v>
      </c>
      <c r="D9373" s="948">
        <v>672.18</v>
      </c>
    </row>
    <row r="9374" spans="1:4" x14ac:dyDescent="0.25">
      <c r="A9374" s="947">
        <v>103130</v>
      </c>
      <c r="B9374" s="945" t="s">
        <v>52849</v>
      </c>
      <c r="C9374" s="947" t="s">
        <v>5</v>
      </c>
      <c r="D9374" s="948">
        <v>717.51</v>
      </c>
    </row>
    <row r="9375" spans="1:4" x14ac:dyDescent="0.25">
      <c r="A9375" s="947">
        <v>103131</v>
      </c>
      <c r="B9375" s="945" t="s">
        <v>52850</v>
      </c>
      <c r="C9375" s="947" t="s">
        <v>5</v>
      </c>
      <c r="D9375" s="948">
        <v>808.2</v>
      </c>
    </row>
    <row r="9376" spans="1:4" x14ac:dyDescent="0.25">
      <c r="A9376" s="947">
        <v>103132</v>
      </c>
      <c r="B9376" s="945" t="s">
        <v>52851</v>
      </c>
      <c r="C9376" s="947" t="s">
        <v>5</v>
      </c>
      <c r="D9376" s="948">
        <v>984.08</v>
      </c>
    </row>
    <row r="9377" spans="1:4" x14ac:dyDescent="0.25">
      <c r="A9377" s="947">
        <v>103121</v>
      </c>
      <c r="B9377" s="945" t="s">
        <v>52852</v>
      </c>
      <c r="C9377" s="947" t="s">
        <v>5</v>
      </c>
      <c r="D9377" s="948">
        <v>81.03</v>
      </c>
    </row>
    <row r="9378" spans="1:4" x14ac:dyDescent="0.25">
      <c r="A9378" s="947">
        <v>103133</v>
      </c>
      <c r="B9378" s="945" t="s">
        <v>52853</v>
      </c>
      <c r="C9378" s="947" t="s">
        <v>5</v>
      </c>
      <c r="D9378" s="948">
        <v>1074.76</v>
      </c>
    </row>
    <row r="9379" spans="1:4" x14ac:dyDescent="0.25">
      <c r="A9379" s="947">
        <v>103134</v>
      </c>
      <c r="B9379" s="945" t="s">
        <v>52854</v>
      </c>
      <c r="C9379" s="947" t="s">
        <v>5</v>
      </c>
      <c r="D9379" s="948">
        <v>1250.6500000000001</v>
      </c>
    </row>
    <row r="9380" spans="1:4" x14ac:dyDescent="0.25">
      <c r="A9380" s="947">
        <v>103090</v>
      </c>
      <c r="B9380" s="945" t="s">
        <v>28048</v>
      </c>
      <c r="C9380" s="947" t="s">
        <v>4</v>
      </c>
      <c r="D9380" s="948">
        <v>17.73</v>
      </c>
    </row>
    <row r="9381" spans="1:4" x14ac:dyDescent="0.25">
      <c r="A9381" s="947">
        <v>103103</v>
      </c>
      <c r="B9381" s="945" t="s">
        <v>28061</v>
      </c>
      <c r="C9381" s="947" t="s">
        <v>4</v>
      </c>
      <c r="D9381" s="948">
        <v>175.14</v>
      </c>
    </row>
    <row r="9382" spans="1:4" x14ac:dyDescent="0.25">
      <c r="A9382" s="947">
        <v>103104</v>
      </c>
      <c r="B9382" s="945" t="s">
        <v>28062</v>
      </c>
      <c r="C9382" s="947" t="s">
        <v>4</v>
      </c>
      <c r="D9382" s="948">
        <v>209.48</v>
      </c>
    </row>
    <row r="9383" spans="1:4" x14ac:dyDescent="0.25">
      <c r="A9383" s="947">
        <v>103091</v>
      </c>
      <c r="B9383" s="945" t="s">
        <v>28049</v>
      </c>
      <c r="C9383" s="947" t="s">
        <v>4</v>
      </c>
      <c r="D9383" s="948">
        <v>24.98</v>
      </c>
    </row>
    <row r="9384" spans="1:4" x14ac:dyDescent="0.25">
      <c r="A9384" s="947">
        <v>103092</v>
      </c>
      <c r="B9384" s="945" t="s">
        <v>28050</v>
      </c>
      <c r="C9384" s="947" t="s">
        <v>4</v>
      </c>
      <c r="D9384" s="948">
        <v>32.24</v>
      </c>
    </row>
    <row r="9385" spans="1:4" x14ac:dyDescent="0.25">
      <c r="A9385" s="947">
        <v>103093</v>
      </c>
      <c r="B9385" s="945" t="s">
        <v>28051</v>
      </c>
      <c r="C9385" s="947" t="s">
        <v>4</v>
      </c>
      <c r="D9385" s="948">
        <v>49.3</v>
      </c>
    </row>
    <row r="9386" spans="1:4" x14ac:dyDescent="0.25">
      <c r="A9386" s="947">
        <v>103094</v>
      </c>
      <c r="B9386" s="945" t="s">
        <v>28052</v>
      </c>
      <c r="C9386" s="947" t="s">
        <v>4</v>
      </c>
      <c r="D9386" s="948">
        <v>56.58</v>
      </c>
    </row>
    <row r="9387" spans="1:4" x14ac:dyDescent="0.25">
      <c r="A9387" s="947">
        <v>103095</v>
      </c>
      <c r="B9387" s="945" t="s">
        <v>28053</v>
      </c>
      <c r="C9387" s="947" t="s">
        <v>4</v>
      </c>
      <c r="D9387" s="948">
        <v>73.61</v>
      </c>
    </row>
    <row r="9388" spans="1:4" x14ac:dyDescent="0.25">
      <c r="A9388" s="947">
        <v>103096</v>
      </c>
      <c r="B9388" s="945" t="s">
        <v>28054</v>
      </c>
      <c r="C9388" s="947" t="s">
        <v>4</v>
      </c>
      <c r="D9388" s="948">
        <v>80.900000000000006</v>
      </c>
    </row>
    <row r="9389" spans="1:4" x14ac:dyDescent="0.25">
      <c r="A9389" s="947">
        <v>103097</v>
      </c>
      <c r="B9389" s="945" t="s">
        <v>28055</v>
      </c>
      <c r="C9389" s="947" t="s">
        <v>4</v>
      </c>
      <c r="D9389" s="948">
        <v>97.94</v>
      </c>
    </row>
    <row r="9390" spans="1:4" x14ac:dyDescent="0.25">
      <c r="A9390" s="947">
        <v>103098</v>
      </c>
      <c r="B9390" s="945" t="s">
        <v>28056</v>
      </c>
      <c r="C9390" s="947" t="s">
        <v>4</v>
      </c>
      <c r="D9390" s="948">
        <v>105.21</v>
      </c>
    </row>
    <row r="9391" spans="1:4" x14ac:dyDescent="0.25">
      <c r="A9391" s="947">
        <v>103099</v>
      </c>
      <c r="B9391" s="945" t="s">
        <v>28057</v>
      </c>
      <c r="C9391" s="947" t="s">
        <v>4</v>
      </c>
      <c r="D9391" s="948">
        <v>119.72</v>
      </c>
    </row>
    <row r="9392" spans="1:4" x14ac:dyDescent="0.25">
      <c r="A9392" s="947">
        <v>103100</v>
      </c>
      <c r="B9392" s="945" t="s">
        <v>28058</v>
      </c>
      <c r="C9392" s="947" t="s">
        <v>4</v>
      </c>
      <c r="D9392" s="948">
        <v>127.82</v>
      </c>
    </row>
    <row r="9393" spans="1:4" x14ac:dyDescent="0.25">
      <c r="A9393" s="947">
        <v>103089</v>
      </c>
      <c r="B9393" s="945" t="s">
        <v>28047</v>
      </c>
      <c r="C9393" s="947" t="s">
        <v>4</v>
      </c>
      <c r="D9393" s="948">
        <v>14.83</v>
      </c>
    </row>
    <row r="9394" spans="1:4" x14ac:dyDescent="0.25">
      <c r="A9394" s="947">
        <v>103101</v>
      </c>
      <c r="B9394" s="945" t="s">
        <v>28059</v>
      </c>
      <c r="C9394" s="947" t="s">
        <v>4</v>
      </c>
      <c r="D9394" s="948">
        <v>140.80000000000001</v>
      </c>
    </row>
    <row r="9395" spans="1:4" x14ac:dyDescent="0.25">
      <c r="A9395" s="947">
        <v>103102</v>
      </c>
      <c r="B9395" s="945" t="s">
        <v>28060</v>
      </c>
      <c r="C9395" s="947" t="s">
        <v>4</v>
      </c>
      <c r="D9395" s="948">
        <v>162.15</v>
      </c>
    </row>
    <row r="9396" spans="1:4" x14ac:dyDescent="0.25">
      <c r="A9396" s="947">
        <v>101112</v>
      </c>
      <c r="B9396" s="945" t="s">
        <v>24145</v>
      </c>
      <c r="C9396" s="947" t="s">
        <v>20</v>
      </c>
      <c r="D9396" s="948">
        <v>1035.3499999999999</v>
      </c>
    </row>
    <row r="9397" spans="1:4" x14ac:dyDescent="0.25">
      <c r="A9397" s="947">
        <v>101113</v>
      </c>
      <c r="B9397" s="945" t="s">
        <v>28388</v>
      </c>
      <c r="C9397" s="947" t="s">
        <v>20</v>
      </c>
      <c r="D9397" s="948">
        <v>1030.18</v>
      </c>
    </row>
    <row r="9398" spans="1:4" x14ac:dyDescent="0.25">
      <c r="A9398" s="947">
        <v>101098</v>
      </c>
      <c r="B9398" s="945" t="s">
        <v>43026</v>
      </c>
      <c r="C9398" s="947" t="s">
        <v>20</v>
      </c>
      <c r="D9398" s="948">
        <v>1275.44</v>
      </c>
    </row>
    <row r="9399" spans="1:4" x14ac:dyDescent="0.25">
      <c r="A9399" s="947">
        <v>101106</v>
      </c>
      <c r="B9399" s="945" t="s">
        <v>52282</v>
      </c>
      <c r="C9399" s="947" t="s">
        <v>20</v>
      </c>
      <c r="D9399" s="948">
        <v>1265.79</v>
      </c>
    </row>
    <row r="9400" spans="1:4" x14ac:dyDescent="0.25">
      <c r="A9400" s="947">
        <v>101102</v>
      </c>
      <c r="B9400" s="945" t="s">
        <v>52283</v>
      </c>
      <c r="C9400" s="947" t="s">
        <v>20</v>
      </c>
      <c r="D9400" s="948">
        <v>944.62</v>
      </c>
    </row>
    <row r="9401" spans="1:4" x14ac:dyDescent="0.25">
      <c r="A9401" s="947">
        <v>101110</v>
      </c>
      <c r="B9401" s="945" t="s">
        <v>52284</v>
      </c>
      <c r="C9401" s="947" t="s">
        <v>20</v>
      </c>
      <c r="D9401" s="948">
        <v>928.75</v>
      </c>
    </row>
    <row r="9402" spans="1:4" x14ac:dyDescent="0.25">
      <c r="A9402" s="947">
        <v>101099</v>
      </c>
      <c r="B9402" s="945" t="s">
        <v>43028</v>
      </c>
      <c r="C9402" s="947" t="s">
        <v>20</v>
      </c>
      <c r="D9402" s="948">
        <v>1161.1099999999999</v>
      </c>
    </row>
    <row r="9403" spans="1:4" x14ac:dyDescent="0.25">
      <c r="A9403" s="947">
        <v>101107</v>
      </c>
      <c r="B9403" s="945" t="s">
        <v>52285</v>
      </c>
      <c r="C9403" s="947" t="s">
        <v>20</v>
      </c>
      <c r="D9403" s="948">
        <v>1152.4100000000001</v>
      </c>
    </row>
    <row r="9404" spans="1:4" x14ac:dyDescent="0.25">
      <c r="A9404" s="947">
        <v>101103</v>
      </c>
      <c r="B9404" s="945" t="s">
        <v>52286</v>
      </c>
      <c r="C9404" s="947" t="s">
        <v>20</v>
      </c>
      <c r="D9404" s="948">
        <v>888.53</v>
      </c>
    </row>
    <row r="9405" spans="1:4" x14ac:dyDescent="0.25">
      <c r="A9405" s="947">
        <v>101111</v>
      </c>
      <c r="B9405" s="945" t="s">
        <v>52287</v>
      </c>
      <c r="C9405" s="947" t="s">
        <v>20</v>
      </c>
      <c r="D9405" s="948">
        <v>874.45</v>
      </c>
    </row>
    <row r="9406" spans="1:4" x14ac:dyDescent="0.25">
      <c r="A9406" s="947">
        <v>101096</v>
      </c>
      <c r="B9406" s="945" t="s">
        <v>43022</v>
      </c>
      <c r="C9406" s="947" t="s">
        <v>20</v>
      </c>
      <c r="D9406" s="948">
        <v>1485.66</v>
      </c>
    </row>
    <row r="9407" spans="1:4" x14ac:dyDescent="0.25">
      <c r="A9407" s="947">
        <v>101104</v>
      </c>
      <c r="B9407" s="945" t="s">
        <v>52288</v>
      </c>
      <c r="C9407" s="947" t="s">
        <v>20</v>
      </c>
      <c r="D9407" s="948">
        <v>1474.18</v>
      </c>
    </row>
    <row r="9408" spans="1:4" x14ac:dyDescent="0.25">
      <c r="A9408" s="947">
        <v>101100</v>
      </c>
      <c r="B9408" s="945" t="s">
        <v>43030</v>
      </c>
      <c r="C9408" s="947" t="s">
        <v>20</v>
      </c>
      <c r="D9408" s="948">
        <v>1000.11</v>
      </c>
    </row>
    <row r="9409" spans="1:4" x14ac:dyDescent="0.25">
      <c r="A9409" s="947">
        <v>101108</v>
      </c>
      <c r="B9409" s="945" t="s">
        <v>52289</v>
      </c>
      <c r="C9409" s="947" t="s">
        <v>20</v>
      </c>
      <c r="D9409" s="948">
        <v>981.15</v>
      </c>
    </row>
    <row r="9410" spans="1:4" x14ac:dyDescent="0.25">
      <c r="A9410" s="947">
        <v>101097</v>
      </c>
      <c r="B9410" s="945" t="s">
        <v>43024</v>
      </c>
      <c r="C9410" s="947" t="s">
        <v>20</v>
      </c>
      <c r="D9410" s="948">
        <v>1394.49</v>
      </c>
    </row>
    <row r="9411" spans="1:4" x14ac:dyDescent="0.25">
      <c r="A9411" s="947">
        <v>101105</v>
      </c>
      <c r="B9411" s="945" t="s">
        <v>52290</v>
      </c>
      <c r="C9411" s="947" t="s">
        <v>20</v>
      </c>
      <c r="D9411" s="948">
        <v>1383.47</v>
      </c>
    </row>
    <row r="9412" spans="1:4" x14ac:dyDescent="0.25">
      <c r="A9412" s="947">
        <v>101101</v>
      </c>
      <c r="B9412" s="945" t="s">
        <v>52291</v>
      </c>
      <c r="C9412" s="947" t="s">
        <v>20</v>
      </c>
      <c r="D9412" s="948">
        <v>974.05</v>
      </c>
    </row>
    <row r="9413" spans="1:4" x14ac:dyDescent="0.25">
      <c r="A9413" s="947">
        <v>101109</v>
      </c>
      <c r="B9413" s="945" t="s">
        <v>52292</v>
      </c>
      <c r="C9413" s="947" t="s">
        <v>20</v>
      </c>
      <c r="D9413" s="948">
        <v>955.95</v>
      </c>
    </row>
    <row r="9414" spans="1:4" x14ac:dyDescent="0.25">
      <c r="A9414" s="947">
        <v>96393</v>
      </c>
      <c r="B9414" s="945" t="s">
        <v>24426</v>
      </c>
      <c r="C9414" s="947" t="s">
        <v>20</v>
      </c>
      <c r="D9414" s="948">
        <v>172.44</v>
      </c>
    </row>
    <row r="9415" spans="1:4" x14ac:dyDescent="0.25">
      <c r="A9415" s="947">
        <v>96394</v>
      </c>
      <c r="B9415" s="945" t="s">
        <v>24427</v>
      </c>
      <c r="C9415" s="947" t="s">
        <v>20</v>
      </c>
      <c r="D9415" s="948">
        <v>231.41</v>
      </c>
    </row>
    <row r="9416" spans="1:4" x14ac:dyDescent="0.25">
      <c r="A9416" s="947">
        <v>104363</v>
      </c>
      <c r="B9416" s="945" t="s">
        <v>51892</v>
      </c>
      <c r="C9416" s="947" t="s">
        <v>653</v>
      </c>
      <c r="D9416" s="948">
        <v>0</v>
      </c>
    </row>
    <row r="9417" spans="1:4" x14ac:dyDescent="0.25">
      <c r="A9417" s="947">
        <v>104360</v>
      </c>
      <c r="B9417" s="945" t="s">
        <v>51893</v>
      </c>
      <c r="C9417" s="947" t="s">
        <v>653</v>
      </c>
      <c r="D9417" s="948">
        <v>0</v>
      </c>
    </row>
    <row r="9418" spans="1:4" x14ac:dyDescent="0.25">
      <c r="A9418" s="947">
        <v>104358</v>
      </c>
      <c r="B9418" s="945" t="s">
        <v>47624</v>
      </c>
      <c r="C9418" s="947" t="s">
        <v>653</v>
      </c>
      <c r="D9418" s="948">
        <v>0</v>
      </c>
    </row>
    <row r="9419" spans="1:4" x14ac:dyDescent="0.25">
      <c r="A9419" s="947">
        <v>104362</v>
      </c>
      <c r="B9419" s="945" t="s">
        <v>51894</v>
      </c>
      <c r="C9419" s="947" t="s">
        <v>653</v>
      </c>
      <c r="D9419" s="948">
        <v>0</v>
      </c>
    </row>
    <row r="9420" spans="1:4" x14ac:dyDescent="0.25">
      <c r="A9420" s="947">
        <v>104361</v>
      </c>
      <c r="B9420" s="945" t="s">
        <v>51895</v>
      </c>
      <c r="C9420" s="947" t="s">
        <v>653</v>
      </c>
      <c r="D9420" s="948">
        <v>0</v>
      </c>
    </row>
    <row r="9421" spans="1:4" x14ac:dyDescent="0.25">
      <c r="A9421" s="947">
        <v>104359</v>
      </c>
      <c r="B9421" s="945" t="s">
        <v>47626</v>
      </c>
      <c r="C9421" s="947" t="s">
        <v>653</v>
      </c>
      <c r="D9421" s="948">
        <v>0</v>
      </c>
    </row>
    <row r="9422" spans="1:4" x14ac:dyDescent="0.25">
      <c r="A9422" s="947">
        <v>96395</v>
      </c>
      <c r="B9422" s="945" t="s">
        <v>24428</v>
      </c>
      <c r="C9422" s="947" t="s">
        <v>20</v>
      </c>
      <c r="D9422" s="948">
        <v>314.39999999999998</v>
      </c>
    </row>
    <row r="9423" spans="1:4" x14ac:dyDescent="0.25">
      <c r="A9423" s="947">
        <v>104373</v>
      </c>
      <c r="B9423" s="945" t="s">
        <v>51896</v>
      </c>
      <c r="C9423" s="947" t="s">
        <v>653</v>
      </c>
      <c r="D9423" s="948">
        <v>0</v>
      </c>
    </row>
    <row r="9424" spans="1:4" x14ac:dyDescent="0.25">
      <c r="A9424" s="947">
        <v>104374</v>
      </c>
      <c r="B9424" s="945" t="s">
        <v>51897</v>
      </c>
      <c r="C9424" s="947" t="s">
        <v>653</v>
      </c>
      <c r="D9424" s="948">
        <v>0</v>
      </c>
    </row>
    <row r="9425" spans="1:4" x14ac:dyDescent="0.25">
      <c r="A9425" s="947">
        <v>105034</v>
      </c>
      <c r="B9425" s="945" t="s">
        <v>40464</v>
      </c>
      <c r="C9425" s="947" t="s">
        <v>4</v>
      </c>
      <c r="D9425" s="948">
        <v>44.67</v>
      </c>
    </row>
    <row r="9426" spans="1:4" x14ac:dyDescent="0.25">
      <c r="A9426" s="947">
        <v>105033</v>
      </c>
      <c r="B9426" s="945" t="s">
        <v>40463</v>
      </c>
      <c r="C9426" s="947" t="s">
        <v>4</v>
      </c>
      <c r="D9426" s="948">
        <v>61.8</v>
      </c>
    </row>
    <row r="9427" spans="1:4" x14ac:dyDescent="0.25">
      <c r="A9427" s="947">
        <v>93205</v>
      </c>
      <c r="B9427" s="945" t="s">
        <v>40450</v>
      </c>
      <c r="C9427" s="947" t="s">
        <v>4</v>
      </c>
      <c r="D9427" s="948">
        <v>74.52</v>
      </c>
    </row>
    <row r="9428" spans="1:4" x14ac:dyDescent="0.25">
      <c r="A9428" s="947">
        <v>105032</v>
      </c>
      <c r="B9428" s="945" t="s">
        <v>40462</v>
      </c>
      <c r="C9428" s="947" t="s">
        <v>4</v>
      </c>
      <c r="D9428" s="948">
        <v>33.58</v>
      </c>
    </row>
    <row r="9429" spans="1:4" x14ac:dyDescent="0.25">
      <c r="A9429" s="947">
        <v>105031</v>
      </c>
      <c r="B9429" s="945" t="s">
        <v>40461</v>
      </c>
      <c r="C9429" s="947" t="s">
        <v>4</v>
      </c>
      <c r="D9429" s="948">
        <v>49.11</v>
      </c>
    </row>
    <row r="9430" spans="1:4" x14ac:dyDescent="0.25">
      <c r="A9430" s="947">
        <v>93199</v>
      </c>
      <c r="B9430" s="945" t="s">
        <v>40446</v>
      </c>
      <c r="C9430" s="947" t="s">
        <v>4</v>
      </c>
      <c r="D9430" s="948">
        <v>53.51</v>
      </c>
    </row>
    <row r="9431" spans="1:4" x14ac:dyDescent="0.25">
      <c r="A9431" s="947">
        <v>105030</v>
      </c>
      <c r="B9431" s="945" t="s">
        <v>40460</v>
      </c>
      <c r="C9431" s="947" t="s">
        <v>4</v>
      </c>
      <c r="D9431" s="948">
        <v>47.65</v>
      </c>
    </row>
    <row r="9432" spans="1:4" x14ac:dyDescent="0.25">
      <c r="A9432" s="947">
        <v>105029</v>
      </c>
      <c r="B9432" s="945" t="s">
        <v>40459</v>
      </c>
      <c r="C9432" s="947" t="s">
        <v>4</v>
      </c>
      <c r="D9432" s="948">
        <v>56.4</v>
      </c>
    </row>
    <row r="9433" spans="1:4" x14ac:dyDescent="0.25">
      <c r="A9433" s="947">
        <v>93197</v>
      </c>
      <c r="B9433" s="945" t="s">
        <v>40445</v>
      </c>
      <c r="C9433" s="947" t="s">
        <v>4</v>
      </c>
      <c r="D9433" s="948">
        <v>65.17</v>
      </c>
    </row>
    <row r="9434" spans="1:4" x14ac:dyDescent="0.25">
      <c r="A9434" s="947">
        <v>105040</v>
      </c>
      <c r="B9434" s="945" t="s">
        <v>40470</v>
      </c>
      <c r="C9434" s="947" t="s">
        <v>4</v>
      </c>
      <c r="D9434" s="948">
        <v>40.520000000000003</v>
      </c>
    </row>
    <row r="9435" spans="1:4" x14ac:dyDescent="0.25">
      <c r="A9435" s="947">
        <v>105039</v>
      </c>
      <c r="B9435" s="945" t="s">
        <v>40469</v>
      </c>
      <c r="C9435" s="947" t="s">
        <v>4</v>
      </c>
      <c r="D9435" s="948">
        <v>59.84</v>
      </c>
    </row>
    <row r="9436" spans="1:4" x14ac:dyDescent="0.25">
      <c r="A9436" s="947">
        <v>105038</v>
      </c>
      <c r="B9436" s="945" t="s">
        <v>40468</v>
      </c>
      <c r="C9436" s="947" t="s">
        <v>4</v>
      </c>
      <c r="D9436" s="948">
        <v>83.11</v>
      </c>
    </row>
    <row r="9437" spans="1:4" x14ac:dyDescent="0.25">
      <c r="A9437" s="947">
        <v>105028</v>
      </c>
      <c r="B9437" s="945" t="s">
        <v>40458</v>
      </c>
      <c r="C9437" s="947" t="s">
        <v>4</v>
      </c>
      <c r="D9437" s="948">
        <v>24.22</v>
      </c>
    </row>
    <row r="9438" spans="1:4" x14ac:dyDescent="0.25">
      <c r="A9438" s="947">
        <v>105027</v>
      </c>
      <c r="B9438" s="945" t="s">
        <v>40457</v>
      </c>
      <c r="C9438" s="947" t="s">
        <v>4</v>
      </c>
      <c r="D9438" s="948">
        <v>27.41</v>
      </c>
    </row>
    <row r="9439" spans="1:4" x14ac:dyDescent="0.25">
      <c r="A9439" s="947">
        <v>93194</v>
      </c>
      <c r="B9439" s="945" t="s">
        <v>40444</v>
      </c>
      <c r="C9439" s="947" t="s">
        <v>4</v>
      </c>
      <c r="D9439" s="948">
        <v>31</v>
      </c>
    </row>
    <row r="9440" spans="1:4" x14ac:dyDescent="0.25">
      <c r="A9440" s="947">
        <v>93200</v>
      </c>
      <c r="B9440" s="945" t="s">
        <v>40447</v>
      </c>
      <c r="C9440" s="947" t="s">
        <v>4</v>
      </c>
      <c r="D9440" s="948">
        <v>15.59</v>
      </c>
    </row>
    <row r="9441" spans="1:4" x14ac:dyDescent="0.25">
      <c r="A9441" s="947">
        <v>93203</v>
      </c>
      <c r="B9441" s="945" t="s">
        <v>40449</v>
      </c>
      <c r="C9441" s="947" t="s">
        <v>4</v>
      </c>
      <c r="D9441" s="948">
        <v>14.52</v>
      </c>
    </row>
    <row r="9442" spans="1:4" x14ac:dyDescent="0.25">
      <c r="A9442" s="947">
        <v>93202</v>
      </c>
      <c r="B9442" s="945" t="s">
        <v>40448</v>
      </c>
      <c r="C9442" s="947" t="s">
        <v>4</v>
      </c>
      <c r="D9442" s="948">
        <v>34.96</v>
      </c>
    </row>
    <row r="9443" spans="1:4" x14ac:dyDescent="0.25">
      <c r="A9443" s="947">
        <v>105026</v>
      </c>
      <c r="B9443" s="945" t="s">
        <v>40456</v>
      </c>
      <c r="C9443" s="947" t="s">
        <v>4</v>
      </c>
      <c r="D9443" s="948">
        <v>44.6</v>
      </c>
    </row>
    <row r="9444" spans="1:4" x14ac:dyDescent="0.25">
      <c r="A9444" s="947">
        <v>105025</v>
      </c>
      <c r="B9444" s="945" t="s">
        <v>40455</v>
      </c>
      <c r="C9444" s="947" t="s">
        <v>4</v>
      </c>
      <c r="D9444" s="948">
        <v>62.82</v>
      </c>
    </row>
    <row r="9445" spans="1:4" x14ac:dyDescent="0.25">
      <c r="A9445" s="947">
        <v>93191</v>
      </c>
      <c r="B9445" s="945" t="s">
        <v>40443</v>
      </c>
      <c r="C9445" s="947" t="s">
        <v>4</v>
      </c>
      <c r="D9445" s="948">
        <v>76.099999999999994</v>
      </c>
    </row>
    <row r="9446" spans="1:4" x14ac:dyDescent="0.25">
      <c r="A9446" s="947">
        <v>105024</v>
      </c>
      <c r="B9446" s="945" t="s">
        <v>40454</v>
      </c>
      <c r="C9446" s="947" t="s">
        <v>4</v>
      </c>
      <c r="D9446" s="948">
        <v>62.74</v>
      </c>
    </row>
    <row r="9447" spans="1:4" x14ac:dyDescent="0.25">
      <c r="A9447" s="947">
        <v>105023</v>
      </c>
      <c r="B9447" s="945" t="s">
        <v>40453</v>
      </c>
      <c r="C9447" s="947" t="s">
        <v>4</v>
      </c>
      <c r="D9447" s="948">
        <v>76.33</v>
      </c>
    </row>
    <row r="9448" spans="1:4" x14ac:dyDescent="0.25">
      <c r="A9448" s="947">
        <v>93187</v>
      </c>
      <c r="B9448" s="945" t="s">
        <v>40442</v>
      </c>
      <c r="C9448" s="947" t="s">
        <v>4</v>
      </c>
      <c r="D9448" s="948">
        <v>89.9</v>
      </c>
    </row>
    <row r="9449" spans="1:4" x14ac:dyDescent="0.25">
      <c r="A9449" s="947">
        <v>105037</v>
      </c>
      <c r="B9449" s="945" t="s">
        <v>40467</v>
      </c>
      <c r="C9449" s="947" t="s">
        <v>4</v>
      </c>
      <c r="D9449" s="948">
        <v>40.729999999999997</v>
      </c>
    </row>
    <row r="9450" spans="1:4" x14ac:dyDescent="0.25">
      <c r="A9450" s="947">
        <v>105036</v>
      </c>
      <c r="B9450" s="945" t="s">
        <v>40466</v>
      </c>
      <c r="C9450" s="947" t="s">
        <v>4</v>
      </c>
      <c r="D9450" s="948">
        <v>60.13</v>
      </c>
    </row>
    <row r="9451" spans="1:4" x14ac:dyDescent="0.25">
      <c r="A9451" s="947">
        <v>105035</v>
      </c>
      <c r="B9451" s="945" t="s">
        <v>40465</v>
      </c>
      <c r="C9451" s="947" t="s">
        <v>4</v>
      </c>
      <c r="D9451" s="948">
        <v>83.36</v>
      </c>
    </row>
    <row r="9452" spans="1:4" x14ac:dyDescent="0.25">
      <c r="A9452" s="947">
        <v>105022</v>
      </c>
      <c r="B9452" s="945" t="s">
        <v>40452</v>
      </c>
      <c r="C9452" s="947" t="s">
        <v>4</v>
      </c>
      <c r="D9452" s="948">
        <v>24.64</v>
      </c>
    </row>
    <row r="9453" spans="1:4" x14ac:dyDescent="0.25">
      <c r="A9453" s="947">
        <v>105021</v>
      </c>
      <c r="B9453" s="945" t="s">
        <v>40451</v>
      </c>
      <c r="C9453" s="947" t="s">
        <v>4</v>
      </c>
      <c r="D9453" s="948">
        <v>27.88</v>
      </c>
    </row>
    <row r="9454" spans="1:4" x14ac:dyDescent="0.25">
      <c r="A9454" s="947">
        <v>93184</v>
      </c>
      <c r="B9454" s="945" t="s">
        <v>40441</v>
      </c>
      <c r="C9454" s="947" t="s">
        <v>4</v>
      </c>
      <c r="D9454" s="948">
        <v>31.91</v>
      </c>
    </row>
    <row r="9455" spans="1:4" x14ac:dyDescent="0.25">
      <c r="A9455" s="947">
        <v>102149</v>
      </c>
      <c r="B9455" s="945" t="s">
        <v>51898</v>
      </c>
      <c r="C9455" s="947" t="s">
        <v>3</v>
      </c>
      <c r="D9455" s="948">
        <v>0</v>
      </c>
    </row>
    <row r="9456" spans="1:4" x14ac:dyDescent="0.25">
      <c r="A9456" s="947">
        <v>102150</v>
      </c>
      <c r="B9456" s="945" t="s">
        <v>51899</v>
      </c>
      <c r="C9456" s="947" t="s">
        <v>3</v>
      </c>
      <c r="D9456" s="948">
        <v>0</v>
      </c>
    </row>
    <row r="9457" spans="1:4" x14ac:dyDescent="0.25">
      <c r="A9457" s="947">
        <v>102145</v>
      </c>
      <c r="B9457" s="945" t="s">
        <v>51900</v>
      </c>
      <c r="C9457" s="947" t="s">
        <v>3</v>
      </c>
      <c r="D9457" s="948">
        <v>0</v>
      </c>
    </row>
    <row r="9458" spans="1:4" x14ac:dyDescent="0.25">
      <c r="A9458" s="947">
        <v>102146</v>
      </c>
      <c r="B9458" s="945" t="s">
        <v>51901</v>
      </c>
      <c r="C9458" s="947" t="s">
        <v>3</v>
      </c>
      <c r="D9458" s="948">
        <v>0</v>
      </c>
    </row>
    <row r="9459" spans="1:4" x14ac:dyDescent="0.25">
      <c r="A9459" s="947">
        <v>102147</v>
      </c>
      <c r="B9459" s="945" t="s">
        <v>51902</v>
      </c>
      <c r="C9459" s="947" t="s">
        <v>3</v>
      </c>
      <c r="D9459" s="948">
        <v>0</v>
      </c>
    </row>
    <row r="9460" spans="1:4" x14ac:dyDescent="0.25">
      <c r="A9460" s="947">
        <v>102148</v>
      </c>
      <c r="B9460" s="945" t="s">
        <v>51903</v>
      </c>
      <c r="C9460" s="947" t="s">
        <v>3</v>
      </c>
      <c r="D9460" s="948">
        <v>0</v>
      </c>
    </row>
    <row r="9461" spans="1:4" x14ac:dyDescent="0.25">
      <c r="A9461" s="947">
        <v>102143</v>
      </c>
      <c r="B9461" s="945" t="s">
        <v>51904</v>
      </c>
      <c r="C9461" s="947" t="s">
        <v>3</v>
      </c>
      <c r="D9461" s="948">
        <v>0</v>
      </c>
    </row>
    <row r="9462" spans="1:4" x14ac:dyDescent="0.25">
      <c r="A9462" s="947">
        <v>102144</v>
      </c>
      <c r="B9462" s="945" t="s">
        <v>51905</v>
      </c>
      <c r="C9462" s="947" t="s">
        <v>3</v>
      </c>
      <c r="D9462" s="948">
        <v>0</v>
      </c>
    </row>
    <row r="9463" spans="1:4" x14ac:dyDescent="0.25">
      <c r="A9463" s="947">
        <v>102171</v>
      </c>
      <c r="B9463" s="945" t="s">
        <v>28380</v>
      </c>
      <c r="C9463" s="947" t="s">
        <v>3</v>
      </c>
      <c r="D9463" s="948">
        <v>545.98</v>
      </c>
    </row>
    <row r="9464" spans="1:4" x14ac:dyDescent="0.25">
      <c r="A9464" s="947">
        <v>102172</v>
      </c>
      <c r="B9464" s="945" t="s">
        <v>28381</v>
      </c>
      <c r="C9464" s="947" t="s">
        <v>3</v>
      </c>
      <c r="D9464" s="948">
        <v>528.80999999999995</v>
      </c>
    </row>
    <row r="9465" spans="1:4" x14ac:dyDescent="0.25">
      <c r="A9465" s="947">
        <v>102170</v>
      </c>
      <c r="B9465" s="945" t="s">
        <v>28379</v>
      </c>
      <c r="C9465" s="947" t="s">
        <v>3</v>
      </c>
      <c r="D9465" s="948">
        <v>303.42</v>
      </c>
    </row>
    <row r="9466" spans="1:4" x14ac:dyDescent="0.25">
      <c r="A9466" s="947">
        <v>102160</v>
      </c>
      <c r="B9466" s="945" t="s">
        <v>25420</v>
      </c>
      <c r="C9466" s="947" t="s">
        <v>3</v>
      </c>
      <c r="D9466" s="948">
        <v>194.43</v>
      </c>
    </row>
    <row r="9467" spans="1:4" x14ac:dyDescent="0.25">
      <c r="A9467" s="947">
        <v>102177</v>
      </c>
      <c r="B9467" s="945" t="s">
        <v>28383</v>
      </c>
      <c r="C9467" s="947" t="s">
        <v>3</v>
      </c>
      <c r="D9467" s="948">
        <v>1964.78</v>
      </c>
    </row>
    <row r="9468" spans="1:4" x14ac:dyDescent="0.25">
      <c r="A9468" s="947">
        <v>102174</v>
      </c>
      <c r="B9468" s="945" t="s">
        <v>51906</v>
      </c>
      <c r="C9468" s="947" t="s">
        <v>3</v>
      </c>
      <c r="D9468" s="948">
        <v>0</v>
      </c>
    </row>
    <row r="9469" spans="1:4" x14ac:dyDescent="0.25">
      <c r="A9469" s="947">
        <v>102178</v>
      </c>
      <c r="B9469" s="945" t="s">
        <v>28384</v>
      </c>
      <c r="C9469" s="947" t="s">
        <v>3</v>
      </c>
      <c r="D9469" s="948">
        <v>2248.5</v>
      </c>
    </row>
    <row r="9470" spans="1:4" x14ac:dyDescent="0.25">
      <c r="A9470" s="947">
        <v>102175</v>
      </c>
      <c r="B9470" s="945" t="s">
        <v>51907</v>
      </c>
      <c r="C9470" s="947" t="s">
        <v>3</v>
      </c>
      <c r="D9470" s="948">
        <v>0</v>
      </c>
    </row>
    <row r="9471" spans="1:4" x14ac:dyDescent="0.25">
      <c r="A9471" s="947">
        <v>102176</v>
      </c>
      <c r="B9471" s="945" t="s">
        <v>28382</v>
      </c>
      <c r="C9471" s="947" t="s">
        <v>3</v>
      </c>
      <c r="D9471" s="948">
        <v>993.72</v>
      </c>
    </row>
    <row r="9472" spans="1:4" x14ac:dyDescent="0.25">
      <c r="A9472" s="947">
        <v>102173</v>
      </c>
      <c r="B9472" s="945" t="s">
        <v>51908</v>
      </c>
      <c r="C9472" s="947" t="s">
        <v>3</v>
      </c>
      <c r="D9472" s="948">
        <v>0</v>
      </c>
    </row>
    <row r="9473" spans="1:4" x14ac:dyDescent="0.25">
      <c r="A9473" s="947">
        <v>102163</v>
      </c>
      <c r="B9473" s="945" t="s">
        <v>28372</v>
      </c>
      <c r="C9473" s="947" t="s">
        <v>3</v>
      </c>
      <c r="D9473" s="948">
        <v>385.6</v>
      </c>
    </row>
    <row r="9474" spans="1:4" x14ac:dyDescent="0.25">
      <c r="A9474" s="947">
        <v>102153</v>
      </c>
      <c r="B9474" s="945" t="s">
        <v>25413</v>
      </c>
      <c r="C9474" s="947" t="s">
        <v>3</v>
      </c>
      <c r="D9474" s="948">
        <v>276.61</v>
      </c>
    </row>
    <row r="9475" spans="1:4" x14ac:dyDescent="0.25">
      <c r="A9475" s="947">
        <v>102165</v>
      </c>
      <c r="B9475" s="945" t="s">
        <v>28374</v>
      </c>
      <c r="C9475" s="947" t="s">
        <v>3</v>
      </c>
      <c r="D9475" s="948">
        <v>371.66</v>
      </c>
    </row>
    <row r="9476" spans="1:4" x14ac:dyDescent="0.25">
      <c r="A9476" s="947">
        <v>102155</v>
      </c>
      <c r="B9476" s="945" t="s">
        <v>25415</v>
      </c>
      <c r="C9476" s="947" t="s">
        <v>3</v>
      </c>
      <c r="D9476" s="948">
        <v>282.74</v>
      </c>
    </row>
    <row r="9477" spans="1:4" x14ac:dyDescent="0.25">
      <c r="A9477" s="947">
        <v>102167</v>
      </c>
      <c r="B9477" s="945" t="s">
        <v>28376</v>
      </c>
      <c r="C9477" s="947" t="s">
        <v>3</v>
      </c>
      <c r="D9477" s="948">
        <v>432.94</v>
      </c>
    </row>
    <row r="9478" spans="1:4" x14ac:dyDescent="0.25">
      <c r="A9478" s="947">
        <v>102157</v>
      </c>
      <c r="B9478" s="945" t="s">
        <v>25417</v>
      </c>
      <c r="C9478" s="947" t="s">
        <v>3</v>
      </c>
      <c r="D9478" s="948">
        <v>364.1</v>
      </c>
    </row>
    <row r="9479" spans="1:4" x14ac:dyDescent="0.25">
      <c r="A9479" s="947">
        <v>102169</v>
      </c>
      <c r="B9479" s="945" t="s">
        <v>28378</v>
      </c>
      <c r="C9479" s="947" t="s">
        <v>3</v>
      </c>
      <c r="D9479" s="948">
        <v>478.32</v>
      </c>
    </row>
    <row r="9480" spans="1:4" x14ac:dyDescent="0.25">
      <c r="A9480" s="947">
        <v>102159</v>
      </c>
      <c r="B9480" s="945" t="s">
        <v>25419</v>
      </c>
      <c r="C9480" s="947" t="s">
        <v>3</v>
      </c>
      <c r="D9480" s="948">
        <v>433.89</v>
      </c>
    </row>
    <row r="9481" spans="1:4" x14ac:dyDescent="0.25">
      <c r="A9481" s="947">
        <v>102161</v>
      </c>
      <c r="B9481" s="945" t="s">
        <v>28370</v>
      </c>
      <c r="C9481" s="947" t="s">
        <v>3</v>
      </c>
      <c r="D9481" s="948">
        <v>310.27</v>
      </c>
    </row>
    <row r="9482" spans="1:4" x14ac:dyDescent="0.25">
      <c r="A9482" s="947">
        <v>102151</v>
      </c>
      <c r="B9482" s="945" t="s">
        <v>25411</v>
      </c>
      <c r="C9482" s="947" t="s">
        <v>3</v>
      </c>
      <c r="D9482" s="948">
        <v>201.28</v>
      </c>
    </row>
    <row r="9483" spans="1:4" x14ac:dyDescent="0.25">
      <c r="A9483" s="947">
        <v>102162</v>
      </c>
      <c r="B9483" s="945" t="s">
        <v>28371</v>
      </c>
      <c r="C9483" s="947" t="s">
        <v>3</v>
      </c>
      <c r="D9483" s="948">
        <v>330.82</v>
      </c>
    </row>
    <row r="9484" spans="1:4" x14ac:dyDescent="0.25">
      <c r="A9484" s="947">
        <v>102164</v>
      </c>
      <c r="B9484" s="945" t="s">
        <v>28373</v>
      </c>
      <c r="C9484" s="947" t="s">
        <v>3</v>
      </c>
      <c r="D9484" s="948">
        <v>326.85000000000002</v>
      </c>
    </row>
    <row r="9485" spans="1:4" x14ac:dyDescent="0.25">
      <c r="A9485" s="947">
        <v>102154</v>
      </c>
      <c r="B9485" s="945" t="s">
        <v>25414</v>
      </c>
      <c r="C9485" s="947" t="s">
        <v>3</v>
      </c>
      <c r="D9485" s="948">
        <v>237.93</v>
      </c>
    </row>
    <row r="9486" spans="1:4" x14ac:dyDescent="0.25">
      <c r="A9486" s="947">
        <v>102166</v>
      </c>
      <c r="B9486" s="945" t="s">
        <v>28375</v>
      </c>
      <c r="C9486" s="947" t="s">
        <v>3</v>
      </c>
      <c r="D9486" s="948">
        <v>337.06</v>
      </c>
    </row>
    <row r="9487" spans="1:4" x14ac:dyDescent="0.25">
      <c r="A9487" s="947">
        <v>102156</v>
      </c>
      <c r="B9487" s="945" t="s">
        <v>25416</v>
      </c>
      <c r="C9487" s="947" t="s">
        <v>3</v>
      </c>
      <c r="D9487" s="948">
        <v>268.22000000000003</v>
      </c>
    </row>
    <row r="9488" spans="1:4" x14ac:dyDescent="0.25">
      <c r="A9488" s="947">
        <v>102168</v>
      </c>
      <c r="B9488" s="945" t="s">
        <v>28377</v>
      </c>
      <c r="C9488" s="947" t="s">
        <v>3</v>
      </c>
      <c r="D9488" s="948">
        <v>416.96</v>
      </c>
    </row>
    <row r="9489" spans="1:4" x14ac:dyDescent="0.25">
      <c r="A9489" s="947">
        <v>102158</v>
      </c>
      <c r="B9489" s="945" t="s">
        <v>25418</v>
      </c>
      <c r="C9489" s="947" t="s">
        <v>3</v>
      </c>
      <c r="D9489" s="948">
        <v>365.94</v>
      </c>
    </row>
    <row r="9490" spans="1:4" x14ac:dyDescent="0.25">
      <c r="A9490" s="947">
        <v>102152</v>
      </c>
      <c r="B9490" s="945" t="s">
        <v>25412</v>
      </c>
      <c r="C9490" s="947" t="s">
        <v>3</v>
      </c>
      <c r="D9490" s="948">
        <v>221.83</v>
      </c>
    </row>
    <row r="9491" spans="1:4" x14ac:dyDescent="0.25">
      <c r="A9491" s="947">
        <v>102181</v>
      </c>
      <c r="B9491" s="945" t="s">
        <v>28387</v>
      </c>
      <c r="C9491" s="947" t="s">
        <v>3</v>
      </c>
      <c r="D9491" s="948">
        <v>650.03</v>
      </c>
    </row>
    <row r="9492" spans="1:4" x14ac:dyDescent="0.25">
      <c r="A9492" s="947">
        <v>102179</v>
      </c>
      <c r="B9492" s="945" t="s">
        <v>28385</v>
      </c>
      <c r="C9492" s="947" t="s">
        <v>3</v>
      </c>
      <c r="D9492" s="948">
        <v>466.8</v>
      </c>
    </row>
    <row r="9493" spans="1:4" x14ac:dyDescent="0.25">
      <c r="A9493" s="947">
        <v>102180</v>
      </c>
      <c r="B9493" s="945" t="s">
        <v>28386</v>
      </c>
      <c r="C9493" s="947" t="s">
        <v>3</v>
      </c>
      <c r="D9493" s="948">
        <v>545.29</v>
      </c>
    </row>
    <row r="9494" spans="1:4" x14ac:dyDescent="0.25">
      <c r="A9494" s="947">
        <v>102189</v>
      </c>
      <c r="B9494" s="945" t="s">
        <v>25410</v>
      </c>
      <c r="C9494" s="947" t="s">
        <v>5</v>
      </c>
      <c r="D9494" s="948">
        <v>308.51</v>
      </c>
    </row>
    <row r="9495" spans="1:4" x14ac:dyDescent="0.25">
      <c r="A9495" s="947">
        <v>102188</v>
      </c>
      <c r="B9495" s="945" t="s">
        <v>25409</v>
      </c>
      <c r="C9495" s="947" t="s">
        <v>5</v>
      </c>
      <c r="D9495" s="948">
        <v>1073.78</v>
      </c>
    </row>
    <row r="9496" spans="1:4" x14ac:dyDescent="0.25">
      <c r="A9496" s="947">
        <v>102185</v>
      </c>
      <c r="B9496" s="945" t="s">
        <v>25424</v>
      </c>
      <c r="C9496" s="947" t="s">
        <v>5</v>
      </c>
      <c r="D9496" s="948">
        <v>4784.0200000000004</v>
      </c>
    </row>
    <row r="9497" spans="1:4" x14ac:dyDescent="0.25">
      <c r="A9497" s="947">
        <v>102184</v>
      </c>
      <c r="B9497" s="945" t="s">
        <v>25423</v>
      </c>
      <c r="C9497" s="947" t="s">
        <v>5</v>
      </c>
      <c r="D9497" s="948">
        <v>2383.7800000000002</v>
      </c>
    </row>
    <row r="9498" spans="1:4" x14ac:dyDescent="0.25">
      <c r="A9498" s="947">
        <v>102187</v>
      </c>
      <c r="B9498" s="945" t="s">
        <v>51909</v>
      </c>
      <c r="C9498" s="947" t="s">
        <v>5</v>
      </c>
      <c r="D9498" s="948">
        <v>0</v>
      </c>
    </row>
    <row r="9499" spans="1:4" x14ac:dyDescent="0.25">
      <c r="A9499" s="947">
        <v>102186</v>
      </c>
      <c r="B9499" s="945" t="s">
        <v>51910</v>
      </c>
      <c r="C9499" s="947" t="s">
        <v>5</v>
      </c>
      <c r="D9499" s="948">
        <v>0</v>
      </c>
    </row>
    <row r="9500" spans="1:4" x14ac:dyDescent="0.25">
      <c r="A9500" s="947">
        <v>102183</v>
      </c>
      <c r="B9500" s="945" t="s">
        <v>25422</v>
      </c>
      <c r="C9500" s="947" t="s">
        <v>5</v>
      </c>
      <c r="D9500" s="948">
        <v>2699.9</v>
      </c>
    </row>
    <row r="9501" spans="1:4" x14ac:dyDescent="0.25">
      <c r="A9501" s="947">
        <v>102182</v>
      </c>
      <c r="B9501" s="945" t="s">
        <v>25421</v>
      </c>
      <c r="C9501" s="947" t="s">
        <v>5</v>
      </c>
      <c r="D9501" s="948">
        <v>1341.48</v>
      </c>
    </row>
    <row r="9502" spans="1:4" x14ac:dyDescent="0.25">
      <c r="A9502" s="947">
        <v>102191</v>
      </c>
      <c r="B9502" s="945" t="s">
        <v>25426</v>
      </c>
      <c r="C9502" s="947" t="s">
        <v>3</v>
      </c>
      <c r="D9502" s="948">
        <v>31.61</v>
      </c>
    </row>
    <row r="9503" spans="1:4" x14ac:dyDescent="0.25">
      <c r="A9503" s="947">
        <v>102190</v>
      </c>
      <c r="B9503" s="945" t="s">
        <v>25425</v>
      </c>
      <c r="C9503" s="947" t="s">
        <v>3</v>
      </c>
      <c r="D9503" s="948">
        <v>26.02</v>
      </c>
    </row>
    <row r="9504" spans="1:4" x14ac:dyDescent="0.25">
      <c r="A9504" s="947">
        <v>102192</v>
      </c>
      <c r="B9504" s="945" t="s">
        <v>25427</v>
      </c>
      <c r="C9504" s="947" t="s">
        <v>3</v>
      </c>
      <c r="D9504" s="948">
        <v>22.57</v>
      </c>
    </row>
    <row r="9505" spans="1:4" x14ac:dyDescent="0.25">
      <c r="A9505" s="947">
        <v>89354</v>
      </c>
      <c r="B9505" s="945" t="s">
        <v>27263</v>
      </c>
      <c r="C9505" s="947" t="s">
        <v>5</v>
      </c>
      <c r="D9505" s="948">
        <v>565.5</v>
      </c>
    </row>
    <row r="9506" spans="1:4" x14ac:dyDescent="0.25">
      <c r="A9506" s="947">
        <v>103041</v>
      </c>
      <c r="B9506" s="945" t="s">
        <v>27338</v>
      </c>
      <c r="C9506" s="947" t="s">
        <v>5</v>
      </c>
      <c r="D9506" s="948">
        <v>26.2</v>
      </c>
    </row>
    <row r="9507" spans="1:4" x14ac:dyDescent="0.25">
      <c r="A9507" s="947">
        <v>103042</v>
      </c>
      <c r="B9507" s="945" t="s">
        <v>27339</v>
      </c>
      <c r="C9507" s="947" t="s">
        <v>5</v>
      </c>
      <c r="D9507" s="948">
        <v>32.549999999999997</v>
      </c>
    </row>
    <row r="9508" spans="1:4" x14ac:dyDescent="0.25">
      <c r="A9508" s="947">
        <v>103043</v>
      </c>
      <c r="B9508" s="945" t="s">
        <v>27340</v>
      </c>
      <c r="C9508" s="947" t="s">
        <v>5</v>
      </c>
      <c r="D9508" s="948">
        <v>30.17</v>
      </c>
    </row>
    <row r="9509" spans="1:4" x14ac:dyDescent="0.25">
      <c r="A9509" s="947">
        <v>103044</v>
      </c>
      <c r="B9509" s="945" t="s">
        <v>27341</v>
      </c>
      <c r="C9509" s="947" t="s">
        <v>5</v>
      </c>
      <c r="D9509" s="948">
        <v>40.82</v>
      </c>
    </row>
    <row r="9510" spans="1:4" x14ac:dyDescent="0.25">
      <c r="A9510" s="947">
        <v>103039</v>
      </c>
      <c r="B9510" s="945" t="s">
        <v>27336</v>
      </c>
      <c r="C9510" s="947" t="s">
        <v>5</v>
      </c>
      <c r="D9510" s="948">
        <v>90.38</v>
      </c>
    </row>
    <row r="9511" spans="1:4" x14ac:dyDescent="0.25">
      <c r="A9511" s="947">
        <v>103038</v>
      </c>
      <c r="B9511" s="945" t="s">
        <v>27334</v>
      </c>
      <c r="C9511" s="947" t="s">
        <v>5</v>
      </c>
      <c r="D9511" s="948">
        <v>82.73</v>
      </c>
    </row>
    <row r="9512" spans="1:4" x14ac:dyDescent="0.25">
      <c r="A9512" s="947">
        <v>103037</v>
      </c>
      <c r="B9512" s="945" t="s">
        <v>27333</v>
      </c>
      <c r="C9512" s="947" t="s">
        <v>5</v>
      </c>
      <c r="D9512" s="948">
        <v>61.77</v>
      </c>
    </row>
    <row r="9513" spans="1:4" x14ac:dyDescent="0.25">
      <c r="A9513" s="947">
        <v>103036</v>
      </c>
      <c r="B9513" s="945" t="s">
        <v>27332</v>
      </c>
      <c r="C9513" s="947" t="s">
        <v>5</v>
      </c>
      <c r="D9513" s="948">
        <v>31.33</v>
      </c>
    </row>
    <row r="9514" spans="1:4" x14ac:dyDescent="0.25">
      <c r="A9514" s="947">
        <v>103040</v>
      </c>
      <c r="B9514" s="945" t="s">
        <v>27337</v>
      </c>
      <c r="C9514" s="947" t="s">
        <v>5</v>
      </c>
      <c r="D9514" s="948">
        <v>133.94999999999999</v>
      </c>
    </row>
    <row r="9515" spans="1:4" x14ac:dyDescent="0.25">
      <c r="A9515" s="947">
        <v>90371</v>
      </c>
      <c r="B9515" s="945" t="s">
        <v>27269</v>
      </c>
      <c r="C9515" s="947" t="s">
        <v>5</v>
      </c>
      <c r="D9515" s="948">
        <v>39.19</v>
      </c>
    </row>
    <row r="9516" spans="1:4" x14ac:dyDescent="0.25">
      <c r="A9516" s="947">
        <v>103047</v>
      </c>
      <c r="B9516" s="945" t="s">
        <v>27345</v>
      </c>
      <c r="C9516" s="947" t="s">
        <v>5</v>
      </c>
      <c r="D9516" s="948">
        <v>31.92</v>
      </c>
    </row>
    <row r="9517" spans="1:4" x14ac:dyDescent="0.25">
      <c r="A9517" s="947">
        <v>94489</v>
      </c>
      <c r="B9517" s="945" t="s">
        <v>27270</v>
      </c>
      <c r="C9517" s="947" t="s">
        <v>5</v>
      </c>
      <c r="D9517" s="948">
        <v>39.06</v>
      </c>
    </row>
    <row r="9518" spans="1:4" x14ac:dyDescent="0.25">
      <c r="A9518" s="947">
        <v>94490</v>
      </c>
      <c r="B9518" s="945" t="s">
        <v>27271</v>
      </c>
      <c r="C9518" s="947" t="s">
        <v>5</v>
      </c>
      <c r="D9518" s="948">
        <v>57.85</v>
      </c>
    </row>
    <row r="9519" spans="1:4" x14ac:dyDescent="0.25">
      <c r="A9519" s="947">
        <v>94491</v>
      </c>
      <c r="B9519" s="945" t="s">
        <v>27273</v>
      </c>
      <c r="C9519" s="947" t="s">
        <v>5</v>
      </c>
      <c r="D9519" s="948">
        <v>78.69</v>
      </c>
    </row>
    <row r="9520" spans="1:4" x14ac:dyDescent="0.25">
      <c r="A9520" s="947">
        <v>94492</v>
      </c>
      <c r="B9520" s="945" t="s">
        <v>27274</v>
      </c>
      <c r="C9520" s="947" t="s">
        <v>5</v>
      </c>
      <c r="D9520" s="948">
        <v>80.91</v>
      </c>
    </row>
    <row r="9521" spans="1:4" x14ac:dyDescent="0.25">
      <c r="A9521" s="947">
        <v>94493</v>
      </c>
      <c r="B9521" s="945" t="s">
        <v>27275</v>
      </c>
      <c r="C9521" s="947" t="s">
        <v>5</v>
      </c>
      <c r="D9521" s="948">
        <v>147.72999999999999</v>
      </c>
    </row>
    <row r="9522" spans="1:4" x14ac:dyDescent="0.25">
      <c r="A9522" s="947">
        <v>94497</v>
      </c>
      <c r="B9522" s="945" t="s">
        <v>27279</v>
      </c>
      <c r="C9522" s="947" t="s">
        <v>5</v>
      </c>
      <c r="D9522" s="948">
        <v>78.959999999999994</v>
      </c>
    </row>
    <row r="9523" spans="1:4" x14ac:dyDescent="0.25">
      <c r="A9523" s="947">
        <v>94794</v>
      </c>
      <c r="B9523" s="945" t="s">
        <v>27286</v>
      </c>
      <c r="C9523" s="947" t="s">
        <v>5</v>
      </c>
      <c r="D9523" s="948">
        <v>122.92</v>
      </c>
    </row>
    <row r="9524" spans="1:4" x14ac:dyDescent="0.25">
      <c r="A9524" s="947">
        <v>94496</v>
      </c>
      <c r="B9524" s="945" t="s">
        <v>27278</v>
      </c>
      <c r="C9524" s="947" t="s">
        <v>5</v>
      </c>
      <c r="D9524" s="948">
        <v>62.12</v>
      </c>
    </row>
    <row r="9525" spans="1:4" x14ac:dyDescent="0.25">
      <c r="A9525" s="947">
        <v>94793</v>
      </c>
      <c r="B9525" s="945" t="s">
        <v>27285</v>
      </c>
      <c r="C9525" s="947" t="s">
        <v>5</v>
      </c>
      <c r="D9525" s="948">
        <v>114.45</v>
      </c>
    </row>
    <row r="9526" spans="1:4" x14ac:dyDescent="0.25">
      <c r="A9526" s="947">
        <v>94495</v>
      </c>
      <c r="B9526" s="945" t="s">
        <v>27276</v>
      </c>
      <c r="C9526" s="947" t="s">
        <v>5</v>
      </c>
      <c r="D9526" s="948">
        <v>45.6</v>
      </c>
    </row>
    <row r="9527" spans="1:4" x14ac:dyDescent="0.25">
      <c r="A9527" s="947">
        <v>94792</v>
      </c>
      <c r="B9527" s="945" t="s">
        <v>27284</v>
      </c>
      <c r="C9527" s="947" t="s">
        <v>5</v>
      </c>
      <c r="D9527" s="948">
        <v>84.67</v>
      </c>
    </row>
    <row r="9528" spans="1:4" x14ac:dyDescent="0.25">
      <c r="A9528" s="947">
        <v>89352</v>
      </c>
      <c r="B9528" s="945" t="s">
        <v>27260</v>
      </c>
      <c r="C9528" s="947" t="s">
        <v>5</v>
      </c>
      <c r="D9528" s="948">
        <v>26.21</v>
      </c>
    </row>
    <row r="9529" spans="1:4" x14ac:dyDescent="0.25">
      <c r="A9529" s="947">
        <v>89986</v>
      </c>
      <c r="B9529" s="945" t="s">
        <v>27266</v>
      </c>
      <c r="C9529" s="947" t="s">
        <v>5</v>
      </c>
      <c r="D9529" s="948">
        <v>60.95</v>
      </c>
    </row>
    <row r="9530" spans="1:4" x14ac:dyDescent="0.25">
      <c r="A9530" s="947">
        <v>94499</v>
      </c>
      <c r="B9530" s="945" t="s">
        <v>27281</v>
      </c>
      <c r="C9530" s="947" t="s">
        <v>5</v>
      </c>
      <c r="D9530" s="948">
        <v>206.89</v>
      </c>
    </row>
    <row r="9531" spans="1:4" x14ac:dyDescent="0.25">
      <c r="A9531" s="947">
        <v>94498</v>
      </c>
      <c r="B9531" s="945" t="s">
        <v>27280</v>
      </c>
      <c r="C9531" s="947" t="s">
        <v>5</v>
      </c>
      <c r="D9531" s="948">
        <v>108.12</v>
      </c>
    </row>
    <row r="9532" spans="1:4" x14ac:dyDescent="0.25">
      <c r="A9532" s="947">
        <v>94500</v>
      </c>
      <c r="B9532" s="945" t="s">
        <v>27282</v>
      </c>
      <c r="C9532" s="947" t="s">
        <v>5</v>
      </c>
      <c r="D9532" s="948">
        <v>251.76</v>
      </c>
    </row>
    <row r="9533" spans="1:4" x14ac:dyDescent="0.25">
      <c r="A9533" s="947">
        <v>89353</v>
      </c>
      <c r="B9533" s="945" t="s">
        <v>27262</v>
      </c>
      <c r="C9533" s="947" t="s">
        <v>5</v>
      </c>
      <c r="D9533" s="948">
        <v>30.01</v>
      </c>
    </row>
    <row r="9534" spans="1:4" x14ac:dyDescent="0.25">
      <c r="A9534" s="947">
        <v>89987</v>
      </c>
      <c r="B9534" s="945" t="s">
        <v>27267</v>
      </c>
      <c r="C9534" s="947" t="s">
        <v>5</v>
      </c>
      <c r="D9534" s="948">
        <v>69.790000000000006</v>
      </c>
    </row>
    <row r="9535" spans="1:4" x14ac:dyDescent="0.25">
      <c r="A9535" s="947">
        <v>94501</v>
      </c>
      <c r="B9535" s="945" t="s">
        <v>27283</v>
      </c>
      <c r="C9535" s="947" t="s">
        <v>5</v>
      </c>
      <c r="D9535" s="948">
        <v>492.51</v>
      </c>
    </row>
    <row r="9536" spans="1:4" x14ac:dyDescent="0.25">
      <c r="A9536" s="947">
        <v>89351</v>
      </c>
      <c r="B9536" s="945" t="s">
        <v>27259</v>
      </c>
      <c r="C9536" s="947" t="s">
        <v>5</v>
      </c>
      <c r="D9536" s="948">
        <v>25.58</v>
      </c>
    </row>
    <row r="9537" spans="1:4" x14ac:dyDescent="0.25">
      <c r="A9537" s="947">
        <v>89349</v>
      </c>
      <c r="B9537" s="945" t="s">
        <v>27258</v>
      </c>
      <c r="C9537" s="947" t="s">
        <v>5</v>
      </c>
      <c r="D9537" s="948">
        <v>20.03</v>
      </c>
    </row>
    <row r="9538" spans="1:4" x14ac:dyDescent="0.25">
      <c r="A9538" s="947">
        <v>89984</v>
      </c>
      <c r="B9538" s="945" t="s">
        <v>27264</v>
      </c>
      <c r="C9538" s="947" t="s">
        <v>5</v>
      </c>
      <c r="D9538" s="948">
        <v>62.37</v>
      </c>
    </row>
    <row r="9539" spans="1:4" x14ac:dyDescent="0.25">
      <c r="A9539" s="947">
        <v>89985</v>
      </c>
      <c r="B9539" s="945" t="s">
        <v>27265</v>
      </c>
      <c r="C9539" s="947" t="s">
        <v>5</v>
      </c>
      <c r="D9539" s="948">
        <v>66.69</v>
      </c>
    </row>
    <row r="9540" spans="1:4" x14ac:dyDescent="0.25">
      <c r="A9540" s="947">
        <v>103045</v>
      </c>
      <c r="B9540" s="945" t="s">
        <v>27342</v>
      </c>
      <c r="C9540" s="947" t="s">
        <v>5</v>
      </c>
      <c r="D9540" s="948">
        <v>13.16</v>
      </c>
    </row>
    <row r="9541" spans="1:4" x14ac:dyDescent="0.25">
      <c r="A9541" s="947">
        <v>103046</v>
      </c>
      <c r="B9541" s="945" t="s">
        <v>27344</v>
      </c>
      <c r="C9541" s="947" t="s">
        <v>5</v>
      </c>
      <c r="D9541" s="948">
        <v>30.88</v>
      </c>
    </row>
    <row r="9542" spans="1:4" x14ac:dyDescent="0.25">
      <c r="A9542" s="947">
        <v>103048</v>
      </c>
      <c r="B9542" s="945" t="s">
        <v>27346</v>
      </c>
      <c r="C9542" s="947" t="s">
        <v>5</v>
      </c>
      <c r="D9542" s="948">
        <v>24.03</v>
      </c>
    </row>
    <row r="9543" spans="1:4" x14ac:dyDescent="0.25">
      <c r="A9543" s="947">
        <v>103049</v>
      </c>
      <c r="B9543" s="945" t="s">
        <v>27347</v>
      </c>
      <c r="C9543" s="947" t="s">
        <v>5</v>
      </c>
      <c r="D9543" s="948">
        <v>25.93</v>
      </c>
    </row>
    <row r="9544" spans="1:4" x14ac:dyDescent="0.25">
      <c r="A9544" s="947">
        <v>103029</v>
      </c>
      <c r="B9544" s="945" t="s">
        <v>27331</v>
      </c>
      <c r="C9544" s="947" t="s">
        <v>5</v>
      </c>
      <c r="D9544" s="948">
        <v>33.700000000000003</v>
      </c>
    </row>
    <row r="9545" spans="1:4" x14ac:dyDescent="0.25">
      <c r="A9545" s="947">
        <v>103019</v>
      </c>
      <c r="B9545" s="945" t="s">
        <v>27330</v>
      </c>
      <c r="C9545" s="947" t="s">
        <v>5</v>
      </c>
      <c r="D9545" s="948">
        <v>260.47000000000003</v>
      </c>
    </row>
    <row r="9546" spans="1:4" x14ac:dyDescent="0.25">
      <c r="A9546" s="947">
        <v>103050</v>
      </c>
      <c r="B9546" s="945" t="s">
        <v>27349</v>
      </c>
      <c r="C9546" s="947" t="s">
        <v>5</v>
      </c>
      <c r="D9546" s="948">
        <v>32.32</v>
      </c>
    </row>
    <row r="9547" spans="1:4" x14ac:dyDescent="0.25">
      <c r="A9547" s="947">
        <v>103051</v>
      </c>
      <c r="B9547" s="945" t="s">
        <v>27350</v>
      </c>
      <c r="C9547" s="947" t="s">
        <v>5</v>
      </c>
      <c r="D9547" s="948">
        <v>39.1</v>
      </c>
    </row>
    <row r="9548" spans="1:4" x14ac:dyDescent="0.25">
      <c r="A9548" s="947">
        <v>103052</v>
      </c>
      <c r="B9548" s="945" t="s">
        <v>27351</v>
      </c>
      <c r="C9548" s="947" t="s">
        <v>5</v>
      </c>
      <c r="D9548" s="948">
        <v>51.73</v>
      </c>
    </row>
    <row r="9549" spans="1:4" x14ac:dyDescent="0.25">
      <c r="A9549" s="947">
        <v>94799</v>
      </c>
      <c r="B9549" s="945" t="s">
        <v>27291</v>
      </c>
      <c r="C9549" s="947" t="s">
        <v>5</v>
      </c>
      <c r="D9549" s="948">
        <v>322.60000000000002</v>
      </c>
    </row>
    <row r="9550" spans="1:4" x14ac:dyDescent="0.25">
      <c r="A9550" s="947">
        <v>94798</v>
      </c>
      <c r="B9550" s="945" t="s">
        <v>27290</v>
      </c>
      <c r="C9550" s="947" t="s">
        <v>5</v>
      </c>
      <c r="D9550" s="948">
        <v>263.04000000000002</v>
      </c>
    </row>
    <row r="9551" spans="1:4" x14ac:dyDescent="0.25">
      <c r="A9551" s="947">
        <v>94797</v>
      </c>
      <c r="B9551" s="945" t="s">
        <v>27289</v>
      </c>
      <c r="C9551" s="947" t="s">
        <v>5</v>
      </c>
      <c r="D9551" s="948">
        <v>157.99</v>
      </c>
    </row>
    <row r="9552" spans="1:4" x14ac:dyDescent="0.25">
      <c r="A9552" s="947">
        <v>94795</v>
      </c>
      <c r="B9552" s="945" t="s">
        <v>27287</v>
      </c>
      <c r="C9552" s="947" t="s">
        <v>5</v>
      </c>
      <c r="D9552" s="948">
        <v>66.33</v>
      </c>
    </row>
    <row r="9553" spans="1:4" x14ac:dyDescent="0.25">
      <c r="A9553" s="947">
        <v>94800</v>
      </c>
      <c r="B9553" s="945" t="s">
        <v>27292</v>
      </c>
      <c r="C9553" s="947" t="s">
        <v>5</v>
      </c>
      <c r="D9553" s="948">
        <v>414.16</v>
      </c>
    </row>
    <row r="9554" spans="1:4" x14ac:dyDescent="0.25">
      <c r="A9554" s="947">
        <v>94796</v>
      </c>
      <c r="B9554" s="945" t="s">
        <v>27288</v>
      </c>
      <c r="C9554" s="947" t="s">
        <v>5</v>
      </c>
      <c r="D9554" s="948">
        <v>75.47</v>
      </c>
    </row>
    <row r="9555" spans="1:4" x14ac:dyDescent="0.25">
      <c r="A9555" s="947">
        <v>99635</v>
      </c>
      <c r="B9555" s="945" t="s">
        <v>27317</v>
      </c>
      <c r="C9555" s="947" t="s">
        <v>5</v>
      </c>
      <c r="D9555" s="948">
        <v>299.87</v>
      </c>
    </row>
    <row r="9556" spans="1:4" x14ac:dyDescent="0.25">
      <c r="A9556" s="947">
        <v>103018</v>
      </c>
      <c r="B9556" s="945" t="s">
        <v>27329</v>
      </c>
      <c r="C9556" s="947" t="s">
        <v>5</v>
      </c>
      <c r="D9556" s="948">
        <v>246.58</v>
      </c>
    </row>
    <row r="9557" spans="1:4" x14ac:dyDescent="0.25">
      <c r="A9557" s="947">
        <v>95252</v>
      </c>
      <c r="B9557" s="945" t="s">
        <v>27297</v>
      </c>
      <c r="C9557" s="947" t="s">
        <v>5</v>
      </c>
      <c r="D9557" s="948">
        <v>107.16</v>
      </c>
    </row>
    <row r="9558" spans="1:4" x14ac:dyDescent="0.25">
      <c r="A9558" s="947">
        <v>95251</v>
      </c>
      <c r="B9558" s="945" t="s">
        <v>27296</v>
      </c>
      <c r="C9558" s="947" t="s">
        <v>5</v>
      </c>
      <c r="D9558" s="948">
        <v>87.82</v>
      </c>
    </row>
    <row r="9559" spans="1:4" x14ac:dyDescent="0.25">
      <c r="A9559" s="947">
        <v>95250</v>
      </c>
      <c r="B9559" s="945" t="s">
        <v>27295</v>
      </c>
      <c r="C9559" s="947" t="s">
        <v>5</v>
      </c>
      <c r="D9559" s="948">
        <v>59.83</v>
      </c>
    </row>
    <row r="9560" spans="1:4" x14ac:dyDescent="0.25">
      <c r="A9560" s="947">
        <v>95248</v>
      </c>
      <c r="B9560" s="945" t="s">
        <v>27293</v>
      </c>
      <c r="C9560" s="947" t="s">
        <v>5</v>
      </c>
      <c r="D9560" s="948">
        <v>36.78</v>
      </c>
    </row>
    <row r="9561" spans="1:4" x14ac:dyDescent="0.25">
      <c r="A9561" s="947">
        <v>95253</v>
      </c>
      <c r="B9561" s="945" t="s">
        <v>27298</v>
      </c>
      <c r="C9561" s="947" t="s">
        <v>5</v>
      </c>
      <c r="D9561" s="948">
        <v>160.68</v>
      </c>
    </row>
    <row r="9562" spans="1:4" x14ac:dyDescent="0.25">
      <c r="A9562" s="947">
        <v>95249</v>
      </c>
      <c r="B9562" s="945" t="s">
        <v>27294</v>
      </c>
      <c r="C9562" s="947" t="s">
        <v>5</v>
      </c>
      <c r="D9562" s="948">
        <v>44.33</v>
      </c>
    </row>
    <row r="9563" spans="1:4" x14ac:dyDescent="0.25">
      <c r="A9563" s="947">
        <v>99622</v>
      </c>
      <c r="B9563" s="945" t="s">
        <v>27303</v>
      </c>
      <c r="C9563" s="947" t="s">
        <v>5</v>
      </c>
      <c r="D9563" s="948">
        <v>325.3</v>
      </c>
    </row>
    <row r="9564" spans="1:4" x14ac:dyDescent="0.25">
      <c r="A9564" s="947">
        <v>99621</v>
      </c>
      <c r="B9564" s="945" t="s">
        <v>27302</v>
      </c>
      <c r="C9564" s="947" t="s">
        <v>5</v>
      </c>
      <c r="D9564" s="948">
        <v>288.79000000000002</v>
      </c>
    </row>
    <row r="9565" spans="1:4" x14ac:dyDescent="0.25">
      <c r="A9565" s="947">
        <v>99620</v>
      </c>
      <c r="B9565" s="945" t="s">
        <v>27300</v>
      </c>
      <c r="C9565" s="947" t="s">
        <v>5</v>
      </c>
      <c r="D9565" s="948">
        <v>193.85</v>
      </c>
    </row>
    <row r="9566" spans="1:4" x14ac:dyDescent="0.25">
      <c r="A9566" s="947">
        <v>103008</v>
      </c>
      <c r="B9566" s="945" t="s">
        <v>27318</v>
      </c>
      <c r="C9566" s="947" t="s">
        <v>5</v>
      </c>
      <c r="D9566" s="948">
        <v>116.44</v>
      </c>
    </row>
    <row r="9567" spans="1:4" x14ac:dyDescent="0.25">
      <c r="A9567" s="947">
        <v>99624</v>
      </c>
      <c r="B9567" s="945" t="s">
        <v>27305</v>
      </c>
      <c r="C9567" s="947" t="s">
        <v>5</v>
      </c>
      <c r="D9567" s="948">
        <v>646.69000000000005</v>
      </c>
    </row>
    <row r="9568" spans="1:4" x14ac:dyDescent="0.25">
      <c r="A9568" s="947">
        <v>99623</v>
      </c>
      <c r="B9568" s="945" t="s">
        <v>27304</v>
      </c>
      <c r="C9568" s="947" t="s">
        <v>5</v>
      </c>
      <c r="D9568" s="948">
        <v>453.75</v>
      </c>
    </row>
    <row r="9569" spans="1:4" x14ac:dyDescent="0.25">
      <c r="A9569" s="947">
        <v>99625</v>
      </c>
      <c r="B9569" s="945" t="s">
        <v>27306</v>
      </c>
      <c r="C9569" s="947" t="s">
        <v>5</v>
      </c>
      <c r="D9569" s="948">
        <v>889.12</v>
      </c>
    </row>
    <row r="9570" spans="1:4" x14ac:dyDescent="0.25">
      <c r="A9570" s="947">
        <v>99619</v>
      </c>
      <c r="B9570" s="945" t="s">
        <v>27299</v>
      </c>
      <c r="C9570" s="947" t="s">
        <v>5</v>
      </c>
      <c r="D9570" s="948">
        <v>142.69</v>
      </c>
    </row>
    <row r="9571" spans="1:4" x14ac:dyDescent="0.25">
      <c r="A9571" s="947">
        <v>99626</v>
      </c>
      <c r="B9571" s="945" t="s">
        <v>27307</v>
      </c>
      <c r="C9571" s="947" t="s">
        <v>5</v>
      </c>
      <c r="D9571" s="948">
        <v>1367.94</v>
      </c>
    </row>
    <row r="9572" spans="1:4" x14ac:dyDescent="0.25">
      <c r="A9572" s="947">
        <v>99631</v>
      </c>
      <c r="B9572" s="945" t="s">
        <v>27313</v>
      </c>
      <c r="C9572" s="947" t="s">
        <v>5</v>
      </c>
      <c r="D9572" s="948">
        <v>181.71</v>
      </c>
    </row>
    <row r="9573" spans="1:4" x14ac:dyDescent="0.25">
      <c r="A9573" s="947">
        <v>99630</v>
      </c>
      <c r="B9573" s="945" t="s">
        <v>27312</v>
      </c>
      <c r="C9573" s="947" t="s">
        <v>5</v>
      </c>
      <c r="D9573" s="948">
        <v>155.91999999999999</v>
      </c>
    </row>
    <row r="9574" spans="1:4" x14ac:dyDescent="0.25">
      <c r="A9574" s="947">
        <v>99629</v>
      </c>
      <c r="B9574" s="945" t="s">
        <v>27311</v>
      </c>
      <c r="C9574" s="947" t="s">
        <v>5</v>
      </c>
      <c r="D9574" s="948">
        <v>104.89</v>
      </c>
    </row>
    <row r="9575" spans="1:4" x14ac:dyDescent="0.25">
      <c r="A9575" s="947">
        <v>99627</v>
      </c>
      <c r="B9575" s="945" t="s">
        <v>27308</v>
      </c>
      <c r="C9575" s="947" t="s">
        <v>5</v>
      </c>
      <c r="D9575" s="948">
        <v>86.13</v>
      </c>
    </row>
    <row r="9576" spans="1:4" x14ac:dyDescent="0.25">
      <c r="A9576" s="947">
        <v>103009</v>
      </c>
      <c r="B9576" s="945" t="s">
        <v>27319</v>
      </c>
      <c r="C9576" s="947" t="s">
        <v>5</v>
      </c>
      <c r="D9576" s="948">
        <v>413.16</v>
      </c>
    </row>
    <row r="9577" spans="1:4" x14ac:dyDescent="0.25">
      <c r="A9577" s="947">
        <v>99632</v>
      </c>
      <c r="B9577" s="945" t="s">
        <v>27314</v>
      </c>
      <c r="C9577" s="947" t="s">
        <v>5</v>
      </c>
      <c r="D9577" s="948">
        <v>261.73</v>
      </c>
    </row>
    <row r="9578" spans="1:4" x14ac:dyDescent="0.25">
      <c r="A9578" s="947">
        <v>99633</v>
      </c>
      <c r="B9578" s="945" t="s">
        <v>27315</v>
      </c>
      <c r="C9578" s="947" t="s">
        <v>5</v>
      </c>
      <c r="D9578" s="948">
        <v>560.6</v>
      </c>
    </row>
    <row r="9579" spans="1:4" x14ac:dyDescent="0.25">
      <c r="A9579" s="947">
        <v>99628</v>
      </c>
      <c r="B9579" s="945" t="s">
        <v>27309</v>
      </c>
      <c r="C9579" s="947" t="s">
        <v>5</v>
      </c>
      <c r="D9579" s="948">
        <v>94.22</v>
      </c>
    </row>
    <row r="9580" spans="1:4" x14ac:dyDescent="0.25">
      <c r="A9580" s="947">
        <v>99634</v>
      </c>
      <c r="B9580" s="945" t="s">
        <v>27316</v>
      </c>
      <c r="C9580" s="947" t="s">
        <v>5</v>
      </c>
      <c r="D9580" s="948">
        <v>954.58</v>
      </c>
    </row>
    <row r="9581" spans="1:4" x14ac:dyDescent="0.25">
      <c r="A9581" s="947">
        <v>103013</v>
      </c>
      <c r="B9581" s="945" t="s">
        <v>27324</v>
      </c>
      <c r="C9581" s="947" t="s">
        <v>5</v>
      </c>
      <c r="D9581" s="948">
        <v>167.37</v>
      </c>
    </row>
    <row r="9582" spans="1:4" x14ac:dyDescent="0.25">
      <c r="A9582" s="947">
        <v>103012</v>
      </c>
      <c r="B9582" s="945" t="s">
        <v>27323</v>
      </c>
      <c r="C9582" s="947" t="s">
        <v>5</v>
      </c>
      <c r="D9582" s="948">
        <v>155.31</v>
      </c>
    </row>
    <row r="9583" spans="1:4" x14ac:dyDescent="0.25">
      <c r="A9583" s="947">
        <v>103011</v>
      </c>
      <c r="B9583" s="945" t="s">
        <v>27321</v>
      </c>
      <c r="C9583" s="947" t="s">
        <v>5</v>
      </c>
      <c r="D9583" s="948">
        <v>98.56</v>
      </c>
    </row>
    <row r="9584" spans="1:4" x14ac:dyDescent="0.25">
      <c r="A9584" s="947">
        <v>103015</v>
      </c>
      <c r="B9584" s="945" t="s">
        <v>27326</v>
      </c>
      <c r="C9584" s="947" t="s">
        <v>5</v>
      </c>
      <c r="D9584" s="948">
        <v>444.13</v>
      </c>
    </row>
    <row r="9585" spans="1:4" x14ac:dyDescent="0.25">
      <c r="A9585" s="947">
        <v>103014</v>
      </c>
      <c r="B9585" s="945" t="s">
        <v>27325</v>
      </c>
      <c r="C9585" s="947" t="s">
        <v>5</v>
      </c>
      <c r="D9585" s="948">
        <v>251.49</v>
      </c>
    </row>
    <row r="9586" spans="1:4" x14ac:dyDescent="0.25">
      <c r="A9586" s="947">
        <v>103016</v>
      </c>
      <c r="B9586" s="945" t="s">
        <v>27327</v>
      </c>
      <c r="C9586" s="947" t="s">
        <v>5</v>
      </c>
      <c r="D9586" s="948">
        <v>606.99</v>
      </c>
    </row>
    <row r="9587" spans="1:4" x14ac:dyDescent="0.25">
      <c r="A9587" s="947">
        <v>103010</v>
      </c>
      <c r="B9587" s="945" t="s">
        <v>27320</v>
      </c>
      <c r="C9587" s="947" t="s">
        <v>5</v>
      </c>
      <c r="D9587" s="948">
        <v>88.31</v>
      </c>
    </row>
    <row r="9588" spans="1:4" x14ac:dyDescent="0.25">
      <c r="A9588" s="947">
        <v>103017</v>
      </c>
      <c r="B9588" s="945" t="s">
        <v>27328</v>
      </c>
      <c r="C9588" s="947" t="s">
        <v>5</v>
      </c>
      <c r="D9588" s="948">
        <v>1058.5899999999999</v>
      </c>
    </row>
    <row r="9589" spans="1:4" x14ac:dyDescent="0.25">
      <c r="A9589" s="947">
        <v>103033</v>
      </c>
      <c r="B9589" s="945" t="s">
        <v>51911</v>
      </c>
      <c r="C9589" s="947" t="s">
        <v>5</v>
      </c>
      <c r="D9589" s="948">
        <v>0</v>
      </c>
    </row>
    <row r="9590" spans="1:4" x14ac:dyDescent="0.25">
      <c r="A9590" s="947">
        <v>103032</v>
      </c>
      <c r="B9590" s="945" t="s">
        <v>51912</v>
      </c>
      <c r="C9590" s="947" t="s">
        <v>5</v>
      </c>
      <c r="D9590" s="948">
        <v>0</v>
      </c>
    </row>
    <row r="9591" spans="1:4" x14ac:dyDescent="0.25">
      <c r="A9591" s="947">
        <v>103030</v>
      </c>
      <c r="B9591" s="945" t="s">
        <v>51913</v>
      </c>
      <c r="C9591" s="947" t="s">
        <v>5</v>
      </c>
      <c r="D9591" s="948">
        <v>0</v>
      </c>
    </row>
    <row r="9592" spans="1:4" x14ac:dyDescent="0.25">
      <c r="A9592" s="947">
        <v>103031</v>
      </c>
      <c r="B9592" s="945" t="s">
        <v>51914</v>
      </c>
      <c r="C9592" s="947" t="s">
        <v>5</v>
      </c>
      <c r="D9592" s="948">
        <v>0</v>
      </c>
    </row>
    <row r="9593" spans="1:4" x14ac:dyDescent="0.25">
      <c r="A9593" s="947">
        <v>103035</v>
      </c>
      <c r="B9593" s="945" t="s">
        <v>51915</v>
      </c>
      <c r="C9593" s="947" t="s">
        <v>5</v>
      </c>
      <c r="D9593" s="948">
        <v>0</v>
      </c>
    </row>
    <row r="9594" spans="1:4" x14ac:dyDescent="0.25">
      <c r="A9594" s="947">
        <v>103034</v>
      </c>
      <c r="B9594" s="945" t="s">
        <v>51916</v>
      </c>
      <c r="C9594" s="947" t="s">
        <v>5</v>
      </c>
      <c r="D9594" s="948">
        <v>0</v>
      </c>
    </row>
    <row r="9595" spans="1:4" x14ac:dyDescent="0.25">
      <c r="A9595" s="947">
        <v>103024</v>
      </c>
      <c r="B9595" s="945" t="s">
        <v>51917</v>
      </c>
      <c r="C9595" s="947" t="s">
        <v>5</v>
      </c>
      <c r="D9595" s="948">
        <v>0</v>
      </c>
    </row>
    <row r="9596" spans="1:4" x14ac:dyDescent="0.25">
      <c r="A9596" s="947">
        <v>103023</v>
      </c>
      <c r="B9596" s="945" t="s">
        <v>51918</v>
      </c>
      <c r="C9596" s="947" t="s">
        <v>5</v>
      </c>
      <c r="D9596" s="948">
        <v>0</v>
      </c>
    </row>
    <row r="9597" spans="1:4" x14ac:dyDescent="0.25">
      <c r="A9597" s="947">
        <v>103022</v>
      </c>
      <c r="B9597" s="945" t="s">
        <v>51919</v>
      </c>
      <c r="C9597" s="947" t="s">
        <v>5</v>
      </c>
      <c r="D9597" s="948">
        <v>0</v>
      </c>
    </row>
    <row r="9598" spans="1:4" x14ac:dyDescent="0.25">
      <c r="A9598" s="947">
        <v>103020</v>
      </c>
      <c r="B9598" s="945" t="s">
        <v>51920</v>
      </c>
      <c r="C9598" s="947" t="s">
        <v>5</v>
      </c>
      <c r="D9598" s="948">
        <v>0</v>
      </c>
    </row>
    <row r="9599" spans="1:4" x14ac:dyDescent="0.25">
      <c r="A9599" s="947">
        <v>103026</v>
      </c>
      <c r="B9599" s="945" t="s">
        <v>51921</v>
      </c>
      <c r="C9599" s="947" t="s">
        <v>5</v>
      </c>
      <c r="D9599" s="948">
        <v>0</v>
      </c>
    </row>
    <row r="9600" spans="1:4" x14ac:dyDescent="0.25">
      <c r="A9600" s="947">
        <v>103025</v>
      </c>
      <c r="B9600" s="945" t="s">
        <v>51922</v>
      </c>
      <c r="C9600" s="947" t="s">
        <v>5</v>
      </c>
      <c r="D9600" s="948">
        <v>0</v>
      </c>
    </row>
    <row r="9601" spans="1:4" x14ac:dyDescent="0.25">
      <c r="A9601" s="947">
        <v>103021</v>
      </c>
      <c r="B9601" s="945" t="s">
        <v>51923</v>
      </c>
      <c r="C9601" s="947" t="s">
        <v>5</v>
      </c>
      <c r="D9601" s="948">
        <v>0</v>
      </c>
    </row>
    <row r="9602" spans="1:4" x14ac:dyDescent="0.25">
      <c r="A9602" s="947">
        <v>103027</v>
      </c>
      <c r="B9602" s="945" t="s">
        <v>51924</v>
      </c>
      <c r="C9602" s="947" t="s">
        <v>5</v>
      </c>
      <c r="D9602" s="948">
        <v>0</v>
      </c>
    </row>
    <row r="9603" spans="1:4" x14ac:dyDescent="0.25">
      <c r="A9603" s="947">
        <v>103028</v>
      </c>
      <c r="B9603" s="945" t="s">
        <v>51925</v>
      </c>
      <c r="C9603" s="947" t="s">
        <v>5</v>
      </c>
      <c r="D9603" s="948">
        <v>0</v>
      </c>
    </row>
    <row r="9604" spans="1:4" x14ac:dyDescent="0.25">
      <c r="A9604" s="947">
        <v>103563</v>
      </c>
      <c r="B9604" s="945" t="s">
        <v>51926</v>
      </c>
      <c r="C9604" s="947" t="s">
        <v>5</v>
      </c>
      <c r="D9604" s="948">
        <v>0</v>
      </c>
    </row>
    <row r="9605" spans="1:4" x14ac:dyDescent="0.25">
      <c r="A9605" s="947">
        <v>103564</v>
      </c>
      <c r="B9605" s="945" t="s">
        <v>51927</v>
      </c>
      <c r="C9605" s="947" t="s">
        <v>5</v>
      </c>
      <c r="D9605" s="948">
        <v>0</v>
      </c>
    </row>
    <row r="9606" spans="1:4" x14ac:dyDescent="0.25">
      <c r="A9606" s="947">
        <v>103565</v>
      </c>
      <c r="B9606" s="945" t="s">
        <v>51928</v>
      </c>
      <c r="C9606" s="947" t="s">
        <v>5</v>
      </c>
      <c r="D9606" s="948">
        <v>0</v>
      </c>
    </row>
    <row r="9607" spans="1:4" x14ac:dyDescent="0.25">
      <c r="A9607" s="947">
        <v>103566</v>
      </c>
      <c r="B9607" s="945" t="s">
        <v>51929</v>
      </c>
      <c r="C9607" s="947" t="s">
        <v>5</v>
      </c>
      <c r="D9607" s="948">
        <v>0</v>
      </c>
    </row>
    <row r="9608" spans="1:4" x14ac:dyDescent="0.25">
      <c r="A9608" s="947">
        <v>103567</v>
      </c>
      <c r="B9608" s="945" t="s">
        <v>51930</v>
      </c>
      <c r="C9608" s="947" t="s">
        <v>5</v>
      </c>
      <c r="D9608" s="948">
        <v>0</v>
      </c>
    </row>
    <row r="9609" spans="1:4" x14ac:dyDescent="0.25">
      <c r="A9609" s="947">
        <v>103568</v>
      </c>
      <c r="B9609" s="945" t="s">
        <v>51931</v>
      </c>
      <c r="C9609" s="947" t="s">
        <v>5</v>
      </c>
      <c r="D9609" s="948">
        <v>0</v>
      </c>
    </row>
    <row r="9610" spans="1:4" x14ac:dyDescent="0.25">
      <c r="A9610" s="947">
        <v>103569</v>
      </c>
      <c r="B9610" s="945" t="s">
        <v>51932</v>
      </c>
      <c r="C9610" s="947" t="s">
        <v>5</v>
      </c>
      <c r="D9610" s="948">
        <v>0</v>
      </c>
    </row>
    <row r="9611" spans="1:4" x14ac:dyDescent="0.25">
      <c r="A9611" s="947">
        <v>103570</v>
      </c>
      <c r="B9611" s="945" t="s">
        <v>51933</v>
      </c>
      <c r="C9611" s="947" t="s">
        <v>5</v>
      </c>
      <c r="D9611" s="948">
        <v>0</v>
      </c>
    </row>
    <row r="9612" spans="1:4" x14ac:dyDescent="0.25">
      <c r="A9612" s="947">
        <v>103571</v>
      </c>
      <c r="B9612" s="945" t="s">
        <v>51934</v>
      </c>
      <c r="C9612" s="947" t="s">
        <v>5</v>
      </c>
      <c r="D9612" s="948">
        <v>0</v>
      </c>
    </row>
    <row r="9613" spans="1:4" x14ac:dyDescent="0.25">
      <c r="A9613" s="947">
        <v>103562</v>
      </c>
      <c r="B9613" s="945" t="s">
        <v>51935</v>
      </c>
      <c r="C9613" s="947" t="s">
        <v>5</v>
      </c>
      <c r="D9613" s="948">
        <v>0</v>
      </c>
    </row>
    <row r="9614" spans="1:4" x14ac:dyDescent="0.25">
      <c r="A9614" s="947">
        <v>103573</v>
      </c>
      <c r="B9614" s="945" t="s">
        <v>51936</v>
      </c>
      <c r="C9614" s="947" t="s">
        <v>5</v>
      </c>
      <c r="D9614" s="948">
        <v>0</v>
      </c>
    </row>
    <row r="9615" spans="1:4" x14ac:dyDescent="0.25">
      <c r="A9615" s="947">
        <v>103585</v>
      </c>
      <c r="B9615" s="945" t="s">
        <v>51937</v>
      </c>
      <c r="C9615" s="947" t="s">
        <v>5</v>
      </c>
      <c r="D9615" s="948">
        <v>0</v>
      </c>
    </row>
    <row r="9616" spans="1:4" x14ac:dyDescent="0.25">
      <c r="A9616" s="947">
        <v>103586</v>
      </c>
      <c r="B9616" s="945" t="s">
        <v>51938</v>
      </c>
      <c r="C9616" s="947" t="s">
        <v>5</v>
      </c>
      <c r="D9616" s="948">
        <v>0</v>
      </c>
    </row>
    <row r="9617" spans="1:4" x14ac:dyDescent="0.25">
      <c r="A9617" s="947">
        <v>103574</v>
      </c>
      <c r="B9617" s="945" t="s">
        <v>51939</v>
      </c>
      <c r="C9617" s="947" t="s">
        <v>5</v>
      </c>
      <c r="D9617" s="948">
        <v>0</v>
      </c>
    </row>
    <row r="9618" spans="1:4" x14ac:dyDescent="0.25">
      <c r="A9618" s="947">
        <v>103575</v>
      </c>
      <c r="B9618" s="945" t="s">
        <v>51940</v>
      </c>
      <c r="C9618" s="947" t="s">
        <v>5</v>
      </c>
      <c r="D9618" s="948">
        <v>0</v>
      </c>
    </row>
    <row r="9619" spans="1:4" x14ac:dyDescent="0.25">
      <c r="A9619" s="947">
        <v>103576</v>
      </c>
      <c r="B9619" s="945" t="s">
        <v>51941</v>
      </c>
      <c r="C9619" s="947" t="s">
        <v>5</v>
      </c>
      <c r="D9619" s="948">
        <v>0</v>
      </c>
    </row>
    <row r="9620" spans="1:4" x14ac:dyDescent="0.25">
      <c r="A9620" s="947">
        <v>103577</v>
      </c>
      <c r="B9620" s="945" t="s">
        <v>51942</v>
      </c>
      <c r="C9620" s="947" t="s">
        <v>5</v>
      </c>
      <c r="D9620" s="948">
        <v>0</v>
      </c>
    </row>
    <row r="9621" spans="1:4" x14ac:dyDescent="0.25">
      <c r="A9621" s="947">
        <v>103578</v>
      </c>
      <c r="B9621" s="945" t="s">
        <v>51943</v>
      </c>
      <c r="C9621" s="947" t="s">
        <v>5</v>
      </c>
      <c r="D9621" s="948">
        <v>0</v>
      </c>
    </row>
    <row r="9622" spans="1:4" x14ac:dyDescent="0.25">
      <c r="A9622" s="947">
        <v>103579</v>
      </c>
      <c r="B9622" s="945" t="s">
        <v>51944</v>
      </c>
      <c r="C9622" s="947" t="s">
        <v>5</v>
      </c>
      <c r="D9622" s="948">
        <v>0</v>
      </c>
    </row>
    <row r="9623" spans="1:4" x14ac:dyDescent="0.25">
      <c r="A9623" s="947">
        <v>103580</v>
      </c>
      <c r="B9623" s="945" t="s">
        <v>51945</v>
      </c>
      <c r="C9623" s="947" t="s">
        <v>5</v>
      </c>
      <c r="D9623" s="948">
        <v>0</v>
      </c>
    </row>
    <row r="9624" spans="1:4" x14ac:dyDescent="0.25">
      <c r="A9624" s="947">
        <v>103581</v>
      </c>
      <c r="B9624" s="945" t="s">
        <v>51946</v>
      </c>
      <c r="C9624" s="947" t="s">
        <v>5</v>
      </c>
      <c r="D9624" s="948">
        <v>0</v>
      </c>
    </row>
    <row r="9625" spans="1:4" x14ac:dyDescent="0.25">
      <c r="A9625" s="947">
        <v>103582</v>
      </c>
      <c r="B9625" s="945" t="s">
        <v>51947</v>
      </c>
      <c r="C9625" s="947" t="s">
        <v>5</v>
      </c>
      <c r="D9625" s="948">
        <v>0</v>
      </c>
    </row>
    <row r="9626" spans="1:4" x14ac:dyDescent="0.25">
      <c r="A9626" s="947">
        <v>103572</v>
      </c>
      <c r="B9626" s="945" t="s">
        <v>51948</v>
      </c>
      <c r="C9626" s="947" t="s">
        <v>5</v>
      </c>
      <c r="D9626" s="948">
        <v>0</v>
      </c>
    </row>
    <row r="9627" spans="1:4" x14ac:dyDescent="0.25">
      <c r="A9627" s="947">
        <v>103583</v>
      </c>
      <c r="B9627" s="945" t="s">
        <v>51949</v>
      </c>
      <c r="C9627" s="947" t="s">
        <v>5</v>
      </c>
      <c r="D9627" s="948">
        <v>0</v>
      </c>
    </row>
    <row r="9628" spans="1:4" x14ac:dyDescent="0.25">
      <c r="A9628" s="947">
        <v>103584</v>
      </c>
      <c r="B9628" s="945" t="s">
        <v>51950</v>
      </c>
      <c r="C9628" s="947" t="s">
        <v>5</v>
      </c>
      <c r="D9628" s="948">
        <v>0</v>
      </c>
    </row>
    <row r="9629" spans="1:4" x14ac:dyDescent="0.25">
      <c r="A9629" s="947">
        <v>103557</v>
      </c>
      <c r="B9629" s="945" t="s">
        <v>51951</v>
      </c>
      <c r="C9629" s="947" t="s">
        <v>5</v>
      </c>
      <c r="D9629" s="948">
        <v>0</v>
      </c>
    </row>
    <row r="9630" spans="1:4" x14ac:dyDescent="0.25">
      <c r="A9630" s="947">
        <v>103558</v>
      </c>
      <c r="B9630" s="945" t="s">
        <v>51952</v>
      </c>
      <c r="C9630" s="947" t="s">
        <v>5</v>
      </c>
      <c r="D9630" s="948">
        <v>0</v>
      </c>
    </row>
    <row r="9631" spans="1:4" x14ac:dyDescent="0.25">
      <c r="A9631" s="947">
        <v>103559</v>
      </c>
      <c r="B9631" s="945" t="s">
        <v>51953</v>
      </c>
      <c r="C9631" s="947" t="s">
        <v>5</v>
      </c>
      <c r="D9631" s="948">
        <v>0</v>
      </c>
    </row>
    <row r="9632" spans="1:4" x14ac:dyDescent="0.25">
      <c r="A9632" s="947">
        <v>103560</v>
      </c>
      <c r="B9632" s="945" t="s">
        <v>51954</v>
      </c>
      <c r="C9632" s="947" t="s">
        <v>5</v>
      </c>
      <c r="D9632" s="948">
        <v>0</v>
      </c>
    </row>
    <row r="9633" spans="1:4" x14ac:dyDescent="0.25">
      <c r="A9633" s="947">
        <v>103561</v>
      </c>
      <c r="B9633" s="945" t="s">
        <v>51955</v>
      </c>
      <c r="C9633" s="947" t="s">
        <v>5</v>
      </c>
      <c r="D9633" s="948">
        <v>0</v>
      </c>
    </row>
    <row r="9634" spans="1:4" x14ac:dyDescent="0.25">
      <c r="A9634" s="947">
        <v>103529</v>
      </c>
      <c r="B9634" s="945" t="s">
        <v>51956</v>
      </c>
      <c r="C9634" s="947" t="s">
        <v>5</v>
      </c>
      <c r="D9634" s="948">
        <v>0</v>
      </c>
    </row>
    <row r="9635" spans="1:4" x14ac:dyDescent="0.25">
      <c r="A9635" s="947">
        <v>103530</v>
      </c>
      <c r="B9635" s="945" t="s">
        <v>51957</v>
      </c>
      <c r="C9635" s="947" t="s">
        <v>5</v>
      </c>
      <c r="D9635" s="948">
        <v>0</v>
      </c>
    </row>
    <row r="9636" spans="1:4" x14ac:dyDescent="0.25">
      <c r="A9636" s="947">
        <v>103531</v>
      </c>
      <c r="B9636" s="945" t="s">
        <v>51958</v>
      </c>
      <c r="C9636" s="947" t="s">
        <v>5</v>
      </c>
      <c r="D9636" s="948">
        <v>0</v>
      </c>
    </row>
    <row r="9637" spans="1:4" x14ac:dyDescent="0.25">
      <c r="A9637" s="947">
        <v>103532</v>
      </c>
      <c r="B9637" s="945" t="s">
        <v>51959</v>
      </c>
      <c r="C9637" s="947" t="s">
        <v>5</v>
      </c>
      <c r="D9637" s="948">
        <v>0</v>
      </c>
    </row>
    <row r="9638" spans="1:4" x14ac:dyDescent="0.25">
      <c r="A9638" s="947">
        <v>103533</v>
      </c>
      <c r="B9638" s="945" t="s">
        <v>51960</v>
      </c>
      <c r="C9638" s="947" t="s">
        <v>5</v>
      </c>
      <c r="D9638" s="948">
        <v>0</v>
      </c>
    </row>
    <row r="9639" spans="1:4" x14ac:dyDescent="0.25">
      <c r="A9639" s="947">
        <v>103534</v>
      </c>
      <c r="B9639" s="945" t="s">
        <v>51961</v>
      </c>
      <c r="C9639" s="947" t="s">
        <v>5</v>
      </c>
      <c r="D9639" s="948">
        <v>0</v>
      </c>
    </row>
    <row r="9640" spans="1:4" x14ac:dyDescent="0.25">
      <c r="A9640" s="947">
        <v>103535</v>
      </c>
      <c r="B9640" s="945" t="s">
        <v>51962</v>
      </c>
      <c r="C9640" s="947" t="s">
        <v>5</v>
      </c>
      <c r="D9640" s="948">
        <v>0</v>
      </c>
    </row>
    <row r="9641" spans="1:4" x14ac:dyDescent="0.25">
      <c r="A9641" s="947">
        <v>103527</v>
      </c>
      <c r="B9641" s="945" t="s">
        <v>51963</v>
      </c>
      <c r="C9641" s="947" t="s">
        <v>5</v>
      </c>
      <c r="D9641" s="948">
        <v>0</v>
      </c>
    </row>
    <row r="9642" spans="1:4" x14ac:dyDescent="0.25">
      <c r="A9642" s="947">
        <v>103536</v>
      </c>
      <c r="B9642" s="945" t="s">
        <v>51964</v>
      </c>
      <c r="C9642" s="947" t="s">
        <v>5</v>
      </c>
      <c r="D9642" s="948">
        <v>0</v>
      </c>
    </row>
    <row r="9643" spans="1:4" x14ac:dyDescent="0.25">
      <c r="A9643" s="947">
        <v>103528</v>
      </c>
      <c r="B9643" s="945" t="s">
        <v>51965</v>
      </c>
      <c r="C9643" s="947" t="s">
        <v>5</v>
      </c>
      <c r="D9643" s="948">
        <v>0</v>
      </c>
    </row>
    <row r="9644" spans="1:4" x14ac:dyDescent="0.25">
      <c r="A9644" s="947">
        <v>103541</v>
      </c>
      <c r="B9644" s="945" t="s">
        <v>51966</v>
      </c>
      <c r="C9644" s="947" t="s">
        <v>5</v>
      </c>
      <c r="D9644" s="948">
        <v>0</v>
      </c>
    </row>
    <row r="9645" spans="1:4" x14ac:dyDescent="0.25">
      <c r="A9645" s="947">
        <v>103539</v>
      </c>
      <c r="B9645" s="945" t="s">
        <v>51967</v>
      </c>
      <c r="C9645" s="947" t="s">
        <v>5</v>
      </c>
      <c r="D9645" s="948">
        <v>0</v>
      </c>
    </row>
    <row r="9646" spans="1:4" x14ac:dyDescent="0.25">
      <c r="A9646" s="947">
        <v>103540</v>
      </c>
      <c r="B9646" s="945" t="s">
        <v>51968</v>
      </c>
      <c r="C9646" s="947" t="s">
        <v>5</v>
      </c>
      <c r="D9646" s="948">
        <v>0</v>
      </c>
    </row>
    <row r="9647" spans="1:4" x14ac:dyDescent="0.25">
      <c r="A9647" s="947">
        <v>103542</v>
      </c>
      <c r="B9647" s="945" t="s">
        <v>51969</v>
      </c>
      <c r="C9647" s="947" t="s">
        <v>5</v>
      </c>
      <c r="D9647" s="948">
        <v>0</v>
      </c>
    </row>
    <row r="9648" spans="1:4" x14ac:dyDescent="0.25">
      <c r="A9648" s="947">
        <v>103543</v>
      </c>
      <c r="B9648" s="945" t="s">
        <v>51970</v>
      </c>
      <c r="C9648" s="947" t="s">
        <v>5</v>
      </c>
      <c r="D9648" s="948">
        <v>0</v>
      </c>
    </row>
    <row r="9649" spans="1:4" x14ac:dyDescent="0.25">
      <c r="A9649" s="947">
        <v>103544</v>
      </c>
      <c r="B9649" s="945" t="s">
        <v>51971</v>
      </c>
      <c r="C9649" s="947" t="s">
        <v>5</v>
      </c>
      <c r="D9649" s="948">
        <v>0</v>
      </c>
    </row>
    <row r="9650" spans="1:4" x14ac:dyDescent="0.25">
      <c r="A9650" s="947">
        <v>103545</v>
      </c>
      <c r="B9650" s="945" t="s">
        <v>51972</v>
      </c>
      <c r="C9650" s="947" t="s">
        <v>5</v>
      </c>
      <c r="D9650" s="948">
        <v>0</v>
      </c>
    </row>
    <row r="9651" spans="1:4" x14ac:dyDescent="0.25">
      <c r="A9651" s="947">
        <v>103537</v>
      </c>
      <c r="B9651" s="945" t="s">
        <v>51973</v>
      </c>
      <c r="C9651" s="947" t="s">
        <v>5</v>
      </c>
      <c r="D9651" s="948">
        <v>0</v>
      </c>
    </row>
    <row r="9652" spans="1:4" x14ac:dyDescent="0.25">
      <c r="A9652" s="947">
        <v>103546</v>
      </c>
      <c r="B9652" s="945" t="s">
        <v>51974</v>
      </c>
      <c r="C9652" s="947" t="s">
        <v>5</v>
      </c>
      <c r="D9652" s="948">
        <v>0</v>
      </c>
    </row>
    <row r="9653" spans="1:4" x14ac:dyDescent="0.25">
      <c r="A9653" s="947">
        <v>103538</v>
      </c>
      <c r="B9653" s="945" t="s">
        <v>51975</v>
      </c>
      <c r="C9653" s="947" t="s">
        <v>5</v>
      </c>
      <c r="D9653" s="948">
        <v>0</v>
      </c>
    </row>
    <row r="9654" spans="1:4" x14ac:dyDescent="0.25">
      <c r="A9654" s="947">
        <v>103549</v>
      </c>
      <c r="B9654" s="945" t="s">
        <v>51976</v>
      </c>
      <c r="C9654" s="947" t="s">
        <v>5</v>
      </c>
      <c r="D9654" s="948">
        <v>0</v>
      </c>
    </row>
    <row r="9655" spans="1:4" x14ac:dyDescent="0.25">
      <c r="A9655" s="947">
        <v>103550</v>
      </c>
      <c r="B9655" s="945" t="s">
        <v>51977</v>
      </c>
      <c r="C9655" s="947" t="s">
        <v>5</v>
      </c>
      <c r="D9655" s="948">
        <v>0</v>
      </c>
    </row>
    <row r="9656" spans="1:4" x14ac:dyDescent="0.25">
      <c r="A9656" s="947">
        <v>103551</v>
      </c>
      <c r="B9656" s="945" t="s">
        <v>51978</v>
      </c>
      <c r="C9656" s="947" t="s">
        <v>5</v>
      </c>
      <c r="D9656" s="948">
        <v>0</v>
      </c>
    </row>
    <row r="9657" spans="1:4" x14ac:dyDescent="0.25">
      <c r="A9657" s="947">
        <v>103552</v>
      </c>
      <c r="B9657" s="945" t="s">
        <v>51979</v>
      </c>
      <c r="C9657" s="947" t="s">
        <v>5</v>
      </c>
      <c r="D9657" s="948">
        <v>0</v>
      </c>
    </row>
    <row r="9658" spans="1:4" x14ac:dyDescent="0.25">
      <c r="A9658" s="947">
        <v>103553</v>
      </c>
      <c r="B9658" s="945" t="s">
        <v>51980</v>
      </c>
      <c r="C9658" s="947" t="s">
        <v>5</v>
      </c>
      <c r="D9658" s="948">
        <v>0</v>
      </c>
    </row>
    <row r="9659" spans="1:4" x14ac:dyDescent="0.25">
      <c r="A9659" s="947">
        <v>103554</v>
      </c>
      <c r="B9659" s="945" t="s">
        <v>51981</v>
      </c>
      <c r="C9659" s="947" t="s">
        <v>5</v>
      </c>
      <c r="D9659" s="948">
        <v>0</v>
      </c>
    </row>
    <row r="9660" spans="1:4" x14ac:dyDescent="0.25">
      <c r="A9660" s="947">
        <v>103555</v>
      </c>
      <c r="B9660" s="945" t="s">
        <v>51982</v>
      </c>
      <c r="C9660" s="947" t="s">
        <v>5</v>
      </c>
      <c r="D9660" s="948">
        <v>0</v>
      </c>
    </row>
    <row r="9661" spans="1:4" x14ac:dyDescent="0.25">
      <c r="A9661" s="947">
        <v>103547</v>
      </c>
      <c r="B9661" s="945" t="s">
        <v>51983</v>
      </c>
      <c r="C9661" s="947" t="s">
        <v>5</v>
      </c>
      <c r="D9661" s="948">
        <v>0</v>
      </c>
    </row>
    <row r="9662" spans="1:4" x14ac:dyDescent="0.25">
      <c r="A9662" s="947">
        <v>103556</v>
      </c>
      <c r="B9662" s="945" t="s">
        <v>51984</v>
      </c>
      <c r="C9662" s="947" t="s">
        <v>5</v>
      </c>
      <c r="D9662" s="948">
        <v>0</v>
      </c>
    </row>
    <row r="9663" spans="1:4" x14ac:dyDescent="0.25">
      <c r="A9663" s="947">
        <v>103548</v>
      </c>
      <c r="B9663" s="945" t="s">
        <v>51985</v>
      </c>
      <c r="C9663" s="947" t="s">
        <v>5</v>
      </c>
      <c r="D9663" s="948">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183"/>
  <sheetViews>
    <sheetView zoomScale="70" zoomScaleNormal="70" workbookViewId="0">
      <selection activeCell="B10" sqref="B10"/>
    </sheetView>
  </sheetViews>
  <sheetFormatPr defaultRowHeight="15" x14ac:dyDescent="0.25"/>
  <cols>
    <col min="1" max="1" width="13.28515625" style="890" bestFit="1" customWidth="1"/>
    <col min="2" max="2" width="161" style="890" customWidth="1"/>
    <col min="3" max="3" width="9.140625" style="890"/>
    <col min="4" max="4" width="11" style="890" bestFit="1" customWidth="1"/>
    <col min="5" max="16384" width="9.140625" style="910"/>
  </cols>
  <sheetData>
    <row r="1" spans="1:4" x14ac:dyDescent="0.25">
      <c r="A1" s="890" t="s">
        <v>21487</v>
      </c>
      <c r="B1" s="890" t="s">
        <v>10</v>
      </c>
      <c r="C1" s="890" t="s">
        <v>21488</v>
      </c>
      <c r="D1" s="890" t="s">
        <v>12</v>
      </c>
    </row>
    <row r="2" spans="1:4" x14ac:dyDescent="0.25">
      <c r="A2" s="890" t="s">
        <v>149</v>
      </c>
      <c r="B2" s="890" t="s">
        <v>150</v>
      </c>
      <c r="C2" s="890" t="s">
        <v>5</v>
      </c>
      <c r="D2" s="890">
        <v>202.38</v>
      </c>
    </row>
    <row r="3" spans="1:4" x14ac:dyDescent="0.25">
      <c r="A3" s="890" t="s">
        <v>151</v>
      </c>
      <c r="B3" s="890" t="s">
        <v>150</v>
      </c>
      <c r="C3" s="890" t="s">
        <v>5</v>
      </c>
      <c r="D3" s="890">
        <v>189.75</v>
      </c>
    </row>
    <row r="4" spans="1:4" x14ac:dyDescent="0.25">
      <c r="A4" s="890" t="s">
        <v>152</v>
      </c>
      <c r="B4" s="890" t="s">
        <v>153</v>
      </c>
      <c r="C4" s="890" t="s">
        <v>5</v>
      </c>
      <c r="D4" s="890">
        <v>202.38</v>
      </c>
    </row>
    <row r="5" spans="1:4" x14ac:dyDescent="0.25">
      <c r="A5" s="890" t="s">
        <v>154</v>
      </c>
      <c r="B5" s="890" t="s">
        <v>153</v>
      </c>
      <c r="C5" s="890" t="s">
        <v>5</v>
      </c>
      <c r="D5" s="890">
        <v>189.75</v>
      </c>
    </row>
    <row r="6" spans="1:4" x14ac:dyDescent="0.25">
      <c r="A6" s="890" t="s">
        <v>155</v>
      </c>
      <c r="B6" s="890" t="s">
        <v>156</v>
      </c>
      <c r="C6" s="890" t="s">
        <v>5</v>
      </c>
      <c r="D6" s="890">
        <v>118.14</v>
      </c>
    </row>
    <row r="7" spans="1:4" x14ac:dyDescent="0.25">
      <c r="A7" s="890" t="s">
        <v>157</v>
      </c>
      <c r="B7" s="890" t="s">
        <v>156</v>
      </c>
      <c r="C7" s="890" t="s">
        <v>5</v>
      </c>
      <c r="D7" s="890">
        <v>110.77</v>
      </c>
    </row>
    <row r="8" spans="1:4" x14ac:dyDescent="0.25">
      <c r="A8" s="890" t="s">
        <v>158</v>
      </c>
      <c r="B8" s="890" t="s">
        <v>159</v>
      </c>
      <c r="C8" s="890" t="s">
        <v>5</v>
      </c>
      <c r="D8" s="890">
        <v>228.23</v>
      </c>
    </row>
    <row r="9" spans="1:4" x14ac:dyDescent="0.25">
      <c r="A9" s="890" t="s">
        <v>160</v>
      </c>
      <c r="B9" s="890" t="s">
        <v>159</v>
      </c>
      <c r="C9" s="890" t="s">
        <v>5</v>
      </c>
      <c r="D9" s="890">
        <v>213.98</v>
      </c>
    </row>
    <row r="10" spans="1:4" x14ac:dyDescent="0.25">
      <c r="A10" s="890" t="s">
        <v>161</v>
      </c>
      <c r="B10" s="890" t="s">
        <v>162</v>
      </c>
      <c r="C10" s="890" t="s">
        <v>5</v>
      </c>
      <c r="D10" s="890">
        <v>529.78</v>
      </c>
    </row>
    <row r="11" spans="1:4" x14ac:dyDescent="0.25">
      <c r="A11" s="890" t="s">
        <v>163</v>
      </c>
      <c r="B11" s="890" t="s">
        <v>162</v>
      </c>
      <c r="C11" s="890" t="s">
        <v>5</v>
      </c>
      <c r="D11" s="890">
        <v>496.72</v>
      </c>
    </row>
    <row r="12" spans="1:4" x14ac:dyDescent="0.25">
      <c r="A12" s="890" t="s">
        <v>164</v>
      </c>
      <c r="B12" s="890" t="s">
        <v>165</v>
      </c>
      <c r="C12" s="890" t="s">
        <v>5</v>
      </c>
      <c r="D12" s="890">
        <v>279.48</v>
      </c>
    </row>
    <row r="13" spans="1:4" x14ac:dyDescent="0.25">
      <c r="A13" s="890" t="s">
        <v>166</v>
      </c>
      <c r="B13" s="890" t="s">
        <v>165</v>
      </c>
      <c r="C13" s="890" t="s">
        <v>5</v>
      </c>
      <c r="D13" s="890">
        <v>262.02999999999997</v>
      </c>
    </row>
    <row r="14" spans="1:4" x14ac:dyDescent="0.25">
      <c r="A14" s="890" t="s">
        <v>167</v>
      </c>
      <c r="B14" s="890" t="s">
        <v>168</v>
      </c>
      <c r="C14" s="890" t="s">
        <v>5</v>
      </c>
      <c r="D14" s="890">
        <v>112.51</v>
      </c>
    </row>
    <row r="15" spans="1:4" x14ac:dyDescent="0.25">
      <c r="A15" s="890" t="s">
        <v>169</v>
      </c>
      <c r="B15" s="890" t="s">
        <v>168</v>
      </c>
      <c r="C15" s="890" t="s">
        <v>5</v>
      </c>
      <c r="D15" s="890">
        <v>105.49</v>
      </c>
    </row>
    <row r="16" spans="1:4" x14ac:dyDescent="0.25">
      <c r="A16" s="890" t="s">
        <v>170</v>
      </c>
      <c r="B16" s="890" t="s">
        <v>171</v>
      </c>
      <c r="C16" s="890" t="s">
        <v>5</v>
      </c>
      <c r="D16" s="890">
        <v>105.26</v>
      </c>
    </row>
    <row r="17" spans="1:4" x14ac:dyDescent="0.25">
      <c r="A17" s="890" t="s">
        <v>172</v>
      </c>
      <c r="B17" s="890" t="s">
        <v>171</v>
      </c>
      <c r="C17" s="890" t="s">
        <v>5</v>
      </c>
      <c r="D17" s="890">
        <v>98.69</v>
      </c>
    </row>
    <row r="18" spans="1:4" x14ac:dyDescent="0.25">
      <c r="A18" s="890" t="s">
        <v>173</v>
      </c>
      <c r="B18" s="890" t="s">
        <v>174</v>
      </c>
      <c r="C18" s="890" t="s">
        <v>5</v>
      </c>
      <c r="D18" s="890">
        <v>250.43</v>
      </c>
    </row>
    <row r="19" spans="1:4" x14ac:dyDescent="0.25">
      <c r="A19" s="890" t="s">
        <v>175</v>
      </c>
      <c r="B19" s="890" t="s">
        <v>174</v>
      </c>
      <c r="C19" s="890" t="s">
        <v>5</v>
      </c>
      <c r="D19" s="890">
        <v>234.8</v>
      </c>
    </row>
    <row r="20" spans="1:4" x14ac:dyDescent="0.25">
      <c r="A20" s="890" t="s">
        <v>176</v>
      </c>
      <c r="B20" s="890" t="s">
        <v>177</v>
      </c>
      <c r="C20" s="890" t="s">
        <v>5</v>
      </c>
      <c r="D20" s="890">
        <v>70.77</v>
      </c>
    </row>
    <row r="21" spans="1:4" x14ac:dyDescent="0.25">
      <c r="A21" s="890" t="s">
        <v>178</v>
      </c>
      <c r="B21" s="890" t="s">
        <v>177</v>
      </c>
      <c r="C21" s="890" t="s">
        <v>5</v>
      </c>
      <c r="D21" s="890">
        <v>66.349999999999994</v>
      </c>
    </row>
    <row r="22" spans="1:4" x14ac:dyDescent="0.25">
      <c r="A22" s="890" t="s">
        <v>179</v>
      </c>
      <c r="B22" s="890" t="s">
        <v>180</v>
      </c>
      <c r="C22" s="890" t="s">
        <v>5</v>
      </c>
      <c r="D22" s="890">
        <v>441.6</v>
      </c>
    </row>
    <row r="23" spans="1:4" x14ac:dyDescent="0.25">
      <c r="A23" s="890" t="s">
        <v>181</v>
      </c>
      <c r="B23" s="890" t="s">
        <v>180</v>
      </c>
      <c r="C23" s="890" t="s">
        <v>5</v>
      </c>
      <c r="D23" s="890">
        <v>414.04</v>
      </c>
    </row>
    <row r="24" spans="1:4" x14ac:dyDescent="0.25">
      <c r="A24" s="890" t="s">
        <v>182</v>
      </c>
      <c r="B24" s="890" t="s">
        <v>27757</v>
      </c>
      <c r="C24" s="890" t="s">
        <v>5</v>
      </c>
      <c r="D24" s="890">
        <v>529.78</v>
      </c>
    </row>
    <row r="25" spans="1:4" x14ac:dyDescent="0.25">
      <c r="A25" s="890" t="s">
        <v>183</v>
      </c>
      <c r="B25" s="890" t="s">
        <v>27757</v>
      </c>
      <c r="C25" s="890" t="s">
        <v>5</v>
      </c>
      <c r="D25" s="890">
        <v>496.72</v>
      </c>
    </row>
    <row r="26" spans="1:4" x14ac:dyDescent="0.25">
      <c r="A26" s="890" t="s">
        <v>184</v>
      </c>
      <c r="B26" s="890" t="s">
        <v>27758</v>
      </c>
      <c r="C26" s="890" t="s">
        <v>5</v>
      </c>
      <c r="D26" s="890">
        <v>852.63</v>
      </c>
    </row>
    <row r="27" spans="1:4" x14ac:dyDescent="0.25">
      <c r="A27" s="890" t="s">
        <v>185</v>
      </c>
      <c r="B27" s="890" t="s">
        <v>27758</v>
      </c>
      <c r="C27" s="890" t="s">
        <v>5</v>
      </c>
      <c r="D27" s="890">
        <v>799.42</v>
      </c>
    </row>
    <row r="28" spans="1:4" x14ac:dyDescent="0.25">
      <c r="A28" s="890" t="s">
        <v>186</v>
      </c>
      <c r="B28" s="890" t="s">
        <v>30336</v>
      </c>
      <c r="C28" s="890" t="s">
        <v>5</v>
      </c>
      <c r="D28" s="890">
        <v>973.28</v>
      </c>
    </row>
    <row r="29" spans="1:4" x14ac:dyDescent="0.25">
      <c r="A29" s="890" t="s">
        <v>187</v>
      </c>
      <c r="B29" s="890" t="s">
        <v>30336</v>
      </c>
      <c r="C29" s="890" t="s">
        <v>5</v>
      </c>
      <c r="D29" s="890">
        <v>912.54</v>
      </c>
    </row>
    <row r="30" spans="1:4" x14ac:dyDescent="0.25">
      <c r="A30" s="890" t="s">
        <v>188</v>
      </c>
      <c r="B30" s="890" t="s">
        <v>30337</v>
      </c>
      <c r="C30" s="890" t="s">
        <v>5</v>
      </c>
      <c r="D30" s="890">
        <v>1274.9100000000001</v>
      </c>
    </row>
    <row r="31" spans="1:4" x14ac:dyDescent="0.25">
      <c r="A31" s="890" t="s">
        <v>189</v>
      </c>
      <c r="B31" s="890" t="s">
        <v>30337</v>
      </c>
      <c r="C31" s="890" t="s">
        <v>5</v>
      </c>
      <c r="D31" s="890">
        <v>1195.3399999999999</v>
      </c>
    </row>
    <row r="32" spans="1:4" x14ac:dyDescent="0.25">
      <c r="A32" s="890" t="s">
        <v>190</v>
      </c>
      <c r="B32" s="890" t="s">
        <v>30338</v>
      </c>
      <c r="C32" s="890" t="s">
        <v>5</v>
      </c>
      <c r="D32" s="890">
        <v>1274.9100000000001</v>
      </c>
    </row>
    <row r="33" spans="1:4" x14ac:dyDescent="0.25">
      <c r="A33" s="890" t="s">
        <v>191</v>
      </c>
      <c r="B33" s="890" t="s">
        <v>30338</v>
      </c>
      <c r="C33" s="890" t="s">
        <v>5</v>
      </c>
      <c r="D33" s="890">
        <v>1195.3399999999999</v>
      </c>
    </row>
    <row r="34" spans="1:4" x14ac:dyDescent="0.25">
      <c r="A34" s="890" t="s">
        <v>192</v>
      </c>
      <c r="B34" s="890" t="s">
        <v>30339</v>
      </c>
      <c r="C34" s="890" t="s">
        <v>5</v>
      </c>
      <c r="D34" s="890">
        <v>2040.11</v>
      </c>
    </row>
    <row r="35" spans="1:4" x14ac:dyDescent="0.25">
      <c r="A35" s="890" t="s">
        <v>193</v>
      </c>
      <c r="B35" s="890" t="s">
        <v>30339</v>
      </c>
      <c r="C35" s="890" t="s">
        <v>5</v>
      </c>
      <c r="D35" s="890">
        <v>1912.79</v>
      </c>
    </row>
    <row r="36" spans="1:4" x14ac:dyDescent="0.25">
      <c r="A36" s="890" t="s">
        <v>194</v>
      </c>
      <c r="B36" s="890" t="s">
        <v>30340</v>
      </c>
      <c r="C36" s="890" t="s">
        <v>5</v>
      </c>
      <c r="D36" s="890">
        <v>2210.29</v>
      </c>
    </row>
    <row r="37" spans="1:4" x14ac:dyDescent="0.25">
      <c r="A37" s="890" t="s">
        <v>195</v>
      </c>
      <c r="B37" s="890" t="s">
        <v>30340</v>
      </c>
      <c r="C37" s="890" t="s">
        <v>5</v>
      </c>
      <c r="D37" s="890">
        <v>2072.35</v>
      </c>
    </row>
    <row r="38" spans="1:4" x14ac:dyDescent="0.25">
      <c r="A38" s="890" t="s">
        <v>196</v>
      </c>
      <c r="B38" s="890" t="s">
        <v>30341</v>
      </c>
      <c r="C38" s="890" t="s">
        <v>5</v>
      </c>
      <c r="D38" s="890">
        <v>2380.4899999999998</v>
      </c>
    </row>
    <row r="39" spans="1:4" x14ac:dyDescent="0.25">
      <c r="A39" s="890" t="s">
        <v>197</v>
      </c>
      <c r="B39" s="890" t="s">
        <v>30341</v>
      </c>
      <c r="C39" s="890" t="s">
        <v>5</v>
      </c>
      <c r="D39" s="890">
        <v>2231.9299999999998</v>
      </c>
    </row>
    <row r="40" spans="1:4" x14ac:dyDescent="0.25">
      <c r="A40" s="890" t="s">
        <v>198</v>
      </c>
      <c r="B40" s="890" t="s">
        <v>30342</v>
      </c>
      <c r="C40" s="890" t="s">
        <v>5</v>
      </c>
      <c r="D40" s="890">
        <v>3231.46</v>
      </c>
    </row>
    <row r="41" spans="1:4" x14ac:dyDescent="0.25">
      <c r="A41" s="890" t="s">
        <v>199</v>
      </c>
      <c r="B41" s="890" t="s">
        <v>30342</v>
      </c>
      <c r="C41" s="890" t="s">
        <v>5</v>
      </c>
      <c r="D41" s="890">
        <v>3029.8</v>
      </c>
    </row>
    <row r="42" spans="1:4" x14ac:dyDescent="0.25">
      <c r="A42" s="890" t="s">
        <v>200</v>
      </c>
      <c r="B42" s="890" t="s">
        <v>30343</v>
      </c>
      <c r="C42" s="890" t="s">
        <v>5</v>
      </c>
      <c r="D42" s="890">
        <v>3569.64</v>
      </c>
    </row>
    <row r="43" spans="1:4" x14ac:dyDescent="0.25">
      <c r="A43" s="890" t="s">
        <v>201</v>
      </c>
      <c r="B43" s="890" t="s">
        <v>30343</v>
      </c>
      <c r="C43" s="890" t="s">
        <v>5</v>
      </c>
      <c r="D43" s="890">
        <v>3346.87</v>
      </c>
    </row>
    <row r="44" spans="1:4" x14ac:dyDescent="0.25">
      <c r="A44" s="890" t="s">
        <v>202</v>
      </c>
      <c r="B44" s="890" t="s">
        <v>30344</v>
      </c>
      <c r="C44" s="890" t="s">
        <v>5</v>
      </c>
      <c r="D44" s="890">
        <v>3739.84</v>
      </c>
    </row>
    <row r="45" spans="1:4" x14ac:dyDescent="0.25">
      <c r="A45" s="890" t="s">
        <v>203</v>
      </c>
      <c r="B45" s="890" t="s">
        <v>30344</v>
      </c>
      <c r="C45" s="890" t="s">
        <v>5</v>
      </c>
      <c r="D45" s="890">
        <v>3506.44</v>
      </c>
    </row>
    <row r="46" spans="1:4" x14ac:dyDescent="0.25">
      <c r="A46" s="890" t="s">
        <v>204</v>
      </c>
      <c r="B46" s="890" t="s">
        <v>205</v>
      </c>
      <c r="C46" s="890" t="s">
        <v>5</v>
      </c>
      <c r="D46" s="890">
        <v>1230.96</v>
      </c>
    </row>
    <row r="47" spans="1:4" x14ac:dyDescent="0.25">
      <c r="A47" s="890" t="s">
        <v>206</v>
      </c>
      <c r="B47" s="890" t="s">
        <v>205</v>
      </c>
      <c r="C47" s="890" t="s">
        <v>5</v>
      </c>
      <c r="D47" s="890">
        <v>1154.1400000000001</v>
      </c>
    </row>
    <row r="48" spans="1:4" x14ac:dyDescent="0.25">
      <c r="A48" s="890" t="s">
        <v>207</v>
      </c>
      <c r="B48" s="890" t="s">
        <v>208</v>
      </c>
      <c r="C48" s="890" t="s">
        <v>5</v>
      </c>
      <c r="D48" s="890">
        <v>1230.96</v>
      </c>
    </row>
    <row r="49" spans="1:4" x14ac:dyDescent="0.25">
      <c r="A49" s="890" t="s">
        <v>209</v>
      </c>
      <c r="B49" s="890" t="s">
        <v>208</v>
      </c>
      <c r="C49" s="890" t="s">
        <v>5</v>
      </c>
      <c r="D49" s="890">
        <v>1154.1400000000001</v>
      </c>
    </row>
    <row r="50" spans="1:4" x14ac:dyDescent="0.25">
      <c r="A50" s="890" t="s">
        <v>210</v>
      </c>
      <c r="B50" s="890" t="s">
        <v>211</v>
      </c>
      <c r="C50" s="890" t="s">
        <v>5</v>
      </c>
      <c r="D50" s="890">
        <v>1191.47</v>
      </c>
    </row>
    <row r="51" spans="1:4" x14ac:dyDescent="0.25">
      <c r="A51" s="890" t="s">
        <v>212</v>
      </c>
      <c r="B51" s="890" t="s">
        <v>211</v>
      </c>
      <c r="C51" s="890" t="s">
        <v>5</v>
      </c>
      <c r="D51" s="890">
        <v>1117.1099999999999</v>
      </c>
    </row>
    <row r="52" spans="1:4" x14ac:dyDescent="0.25">
      <c r="A52" s="890" t="s">
        <v>213</v>
      </c>
      <c r="B52" s="890" t="s">
        <v>214</v>
      </c>
      <c r="C52" s="890" t="s">
        <v>5</v>
      </c>
      <c r="D52" s="890">
        <v>794.31</v>
      </c>
    </row>
    <row r="53" spans="1:4" x14ac:dyDescent="0.25">
      <c r="A53" s="890" t="s">
        <v>215</v>
      </c>
      <c r="B53" s="890" t="s">
        <v>214</v>
      </c>
      <c r="C53" s="890" t="s">
        <v>5</v>
      </c>
      <c r="D53" s="890">
        <v>744.74</v>
      </c>
    </row>
    <row r="54" spans="1:4" x14ac:dyDescent="0.25">
      <c r="A54" s="890" t="s">
        <v>216</v>
      </c>
      <c r="B54" s="890" t="s">
        <v>217</v>
      </c>
      <c r="C54" s="890" t="s">
        <v>5</v>
      </c>
      <c r="D54" s="890">
        <v>794.31</v>
      </c>
    </row>
    <row r="55" spans="1:4" x14ac:dyDescent="0.25">
      <c r="A55" s="890" t="s">
        <v>218</v>
      </c>
      <c r="B55" s="890" t="s">
        <v>217</v>
      </c>
      <c r="C55" s="890" t="s">
        <v>5</v>
      </c>
      <c r="D55" s="890">
        <v>744.74</v>
      </c>
    </row>
    <row r="56" spans="1:4" x14ac:dyDescent="0.25">
      <c r="A56" s="890" t="s">
        <v>219</v>
      </c>
      <c r="B56" s="890" t="s">
        <v>220</v>
      </c>
      <c r="C56" s="890" t="s">
        <v>5</v>
      </c>
      <c r="D56" s="890">
        <v>2506.06</v>
      </c>
    </row>
    <row r="57" spans="1:4" x14ac:dyDescent="0.25">
      <c r="A57" s="890" t="s">
        <v>221</v>
      </c>
      <c r="B57" s="890" t="s">
        <v>220</v>
      </c>
      <c r="C57" s="890" t="s">
        <v>5</v>
      </c>
      <c r="D57" s="890">
        <v>2349.66</v>
      </c>
    </row>
    <row r="58" spans="1:4" x14ac:dyDescent="0.25">
      <c r="A58" s="890" t="s">
        <v>222</v>
      </c>
      <c r="B58" s="890" t="s">
        <v>223</v>
      </c>
      <c r="C58" s="890" t="s">
        <v>5</v>
      </c>
      <c r="D58" s="890">
        <v>2506.06</v>
      </c>
    </row>
    <row r="59" spans="1:4" x14ac:dyDescent="0.25">
      <c r="A59" s="890" t="s">
        <v>224</v>
      </c>
      <c r="B59" s="890" t="s">
        <v>223</v>
      </c>
      <c r="C59" s="890" t="s">
        <v>5</v>
      </c>
      <c r="D59" s="890">
        <v>2349.66</v>
      </c>
    </row>
    <row r="60" spans="1:4" x14ac:dyDescent="0.25">
      <c r="A60" s="890" t="s">
        <v>225</v>
      </c>
      <c r="B60" s="890" t="s">
        <v>30345</v>
      </c>
      <c r="C60" s="890" t="s">
        <v>5</v>
      </c>
      <c r="D60" s="890">
        <v>2903.22</v>
      </c>
    </row>
    <row r="61" spans="1:4" x14ac:dyDescent="0.25">
      <c r="A61" s="890" t="s">
        <v>226</v>
      </c>
      <c r="B61" s="890" t="s">
        <v>30345</v>
      </c>
      <c r="C61" s="890" t="s">
        <v>5</v>
      </c>
      <c r="D61" s="890">
        <v>2722.04</v>
      </c>
    </row>
    <row r="62" spans="1:4" x14ac:dyDescent="0.25">
      <c r="A62" s="890" t="s">
        <v>227</v>
      </c>
      <c r="B62" s="890" t="s">
        <v>27759</v>
      </c>
      <c r="C62" s="890" t="s">
        <v>5</v>
      </c>
      <c r="D62" s="890">
        <v>551.38</v>
      </c>
    </row>
    <row r="63" spans="1:4" x14ac:dyDescent="0.25">
      <c r="A63" s="890" t="s">
        <v>228</v>
      </c>
      <c r="B63" s="890" t="s">
        <v>27759</v>
      </c>
      <c r="C63" s="890" t="s">
        <v>5</v>
      </c>
      <c r="D63" s="890">
        <v>516.97</v>
      </c>
    </row>
    <row r="64" spans="1:4" x14ac:dyDescent="0.25">
      <c r="A64" s="890" t="s">
        <v>229</v>
      </c>
      <c r="B64" s="890" t="s">
        <v>30346</v>
      </c>
      <c r="C64" s="890" t="s">
        <v>5</v>
      </c>
      <c r="D64" s="890">
        <v>1611.2</v>
      </c>
    </row>
    <row r="65" spans="1:4" x14ac:dyDescent="0.25">
      <c r="A65" s="890" t="s">
        <v>230</v>
      </c>
      <c r="B65" s="890" t="s">
        <v>30346</v>
      </c>
      <c r="C65" s="890" t="s">
        <v>5</v>
      </c>
      <c r="D65" s="890">
        <v>1510.65</v>
      </c>
    </row>
    <row r="66" spans="1:4" x14ac:dyDescent="0.25">
      <c r="A66" s="890" t="s">
        <v>231</v>
      </c>
      <c r="B66" s="890" t="s">
        <v>30347</v>
      </c>
      <c r="C66" s="890" t="s">
        <v>5</v>
      </c>
      <c r="D66" s="890">
        <v>991.33</v>
      </c>
    </row>
    <row r="67" spans="1:4" x14ac:dyDescent="0.25">
      <c r="A67" s="890" t="s">
        <v>232</v>
      </c>
      <c r="B67" s="890" t="s">
        <v>30347</v>
      </c>
      <c r="C67" s="890" t="s">
        <v>5</v>
      </c>
      <c r="D67" s="890">
        <v>929.47</v>
      </c>
    </row>
    <row r="68" spans="1:4" x14ac:dyDescent="0.25">
      <c r="A68" s="890" t="s">
        <v>233</v>
      </c>
      <c r="B68" s="890" t="s">
        <v>30348</v>
      </c>
      <c r="C68" s="890" t="s">
        <v>5</v>
      </c>
      <c r="D68" s="890">
        <v>1213.05</v>
      </c>
    </row>
    <row r="69" spans="1:4" x14ac:dyDescent="0.25">
      <c r="A69" s="890" t="s">
        <v>234</v>
      </c>
      <c r="B69" s="890" t="s">
        <v>30348</v>
      </c>
      <c r="C69" s="890" t="s">
        <v>5</v>
      </c>
      <c r="D69" s="890">
        <v>1137.3499999999999</v>
      </c>
    </row>
    <row r="70" spans="1:4" x14ac:dyDescent="0.25">
      <c r="A70" s="890" t="s">
        <v>235</v>
      </c>
      <c r="B70" s="890" t="s">
        <v>30349</v>
      </c>
      <c r="C70" s="890" t="s">
        <v>5</v>
      </c>
      <c r="D70" s="890">
        <v>1556.55</v>
      </c>
    </row>
    <row r="71" spans="1:4" x14ac:dyDescent="0.25">
      <c r="A71" s="890" t="s">
        <v>236</v>
      </c>
      <c r="B71" s="890" t="s">
        <v>30349</v>
      </c>
      <c r="C71" s="890" t="s">
        <v>5</v>
      </c>
      <c r="D71" s="890">
        <v>1459.41</v>
      </c>
    </row>
    <row r="72" spans="1:4" x14ac:dyDescent="0.25">
      <c r="A72" s="890" t="s">
        <v>237</v>
      </c>
      <c r="B72" s="890" t="s">
        <v>30350</v>
      </c>
      <c r="C72" s="890" t="s">
        <v>4</v>
      </c>
      <c r="D72" s="890">
        <v>215.17</v>
      </c>
    </row>
    <row r="73" spans="1:4" x14ac:dyDescent="0.25">
      <c r="A73" s="890" t="s">
        <v>238</v>
      </c>
      <c r="B73" s="890" t="s">
        <v>30350</v>
      </c>
      <c r="C73" s="890" t="s">
        <v>4</v>
      </c>
      <c r="D73" s="890">
        <v>200.65</v>
      </c>
    </row>
    <row r="74" spans="1:4" x14ac:dyDescent="0.25">
      <c r="A74" s="890" t="s">
        <v>239</v>
      </c>
      <c r="B74" s="890" t="s">
        <v>240</v>
      </c>
      <c r="C74" s="890" t="s">
        <v>4</v>
      </c>
      <c r="D74" s="890">
        <v>223.49</v>
      </c>
    </row>
    <row r="75" spans="1:4" x14ac:dyDescent="0.25">
      <c r="A75" s="890" t="s">
        <v>241</v>
      </c>
      <c r="B75" s="890" t="s">
        <v>240</v>
      </c>
      <c r="C75" s="890" t="s">
        <v>4</v>
      </c>
      <c r="D75" s="890">
        <v>208.13</v>
      </c>
    </row>
    <row r="76" spans="1:4" x14ac:dyDescent="0.25">
      <c r="A76" s="890" t="s">
        <v>242</v>
      </c>
      <c r="B76" s="890" t="s">
        <v>30351</v>
      </c>
      <c r="C76" s="890" t="s">
        <v>4</v>
      </c>
      <c r="D76" s="890">
        <v>106.05</v>
      </c>
    </row>
    <row r="77" spans="1:4" x14ac:dyDescent="0.25">
      <c r="A77" s="890" t="s">
        <v>243</v>
      </c>
      <c r="B77" s="890" t="s">
        <v>30351</v>
      </c>
      <c r="C77" s="890" t="s">
        <v>4</v>
      </c>
      <c r="D77" s="890">
        <v>95.44</v>
      </c>
    </row>
    <row r="78" spans="1:4" x14ac:dyDescent="0.25">
      <c r="A78" s="890" t="s">
        <v>244</v>
      </c>
      <c r="B78" s="890" t="s">
        <v>30352</v>
      </c>
      <c r="C78" s="890" t="s">
        <v>4</v>
      </c>
      <c r="D78" s="890">
        <v>84.13</v>
      </c>
    </row>
    <row r="79" spans="1:4" x14ac:dyDescent="0.25">
      <c r="A79" s="890" t="s">
        <v>245</v>
      </c>
      <c r="B79" s="890" t="s">
        <v>30352</v>
      </c>
      <c r="C79" s="890" t="s">
        <v>4</v>
      </c>
      <c r="D79" s="890">
        <v>75.709999999999994</v>
      </c>
    </row>
    <row r="80" spans="1:4" x14ac:dyDescent="0.25">
      <c r="A80" s="890" t="s">
        <v>246</v>
      </c>
      <c r="B80" s="890" t="s">
        <v>247</v>
      </c>
      <c r="C80" s="890" t="s">
        <v>5</v>
      </c>
      <c r="D80" s="890">
        <v>225.81</v>
      </c>
    </row>
    <row r="81" spans="1:4" x14ac:dyDescent="0.25">
      <c r="A81" s="890" t="s">
        <v>248</v>
      </c>
      <c r="B81" s="890" t="s">
        <v>247</v>
      </c>
      <c r="C81" s="890" t="s">
        <v>5</v>
      </c>
      <c r="D81" s="890">
        <v>211.72</v>
      </c>
    </row>
    <row r="82" spans="1:4" x14ac:dyDescent="0.25">
      <c r="A82" s="890" t="s">
        <v>249</v>
      </c>
      <c r="B82" s="890" t="s">
        <v>30353</v>
      </c>
      <c r="C82" s="890" t="s">
        <v>5</v>
      </c>
      <c r="D82" s="890">
        <v>205.32</v>
      </c>
    </row>
    <row r="83" spans="1:4" x14ac:dyDescent="0.25">
      <c r="A83" s="890" t="s">
        <v>250</v>
      </c>
      <c r="B83" s="890" t="s">
        <v>30353</v>
      </c>
      <c r="C83" s="890" t="s">
        <v>5</v>
      </c>
      <c r="D83" s="890">
        <v>184.78</v>
      </c>
    </row>
    <row r="84" spans="1:4" x14ac:dyDescent="0.25">
      <c r="A84" s="890" t="s">
        <v>251</v>
      </c>
      <c r="B84" s="890" t="s">
        <v>252</v>
      </c>
      <c r="C84" s="890" t="s">
        <v>5</v>
      </c>
      <c r="D84" s="890">
        <v>138.26</v>
      </c>
    </row>
    <row r="85" spans="1:4" x14ac:dyDescent="0.25">
      <c r="A85" s="890" t="s">
        <v>253</v>
      </c>
      <c r="B85" s="890" t="s">
        <v>252</v>
      </c>
      <c r="C85" s="890" t="s">
        <v>5</v>
      </c>
      <c r="D85" s="890">
        <v>124.43</v>
      </c>
    </row>
    <row r="86" spans="1:4" x14ac:dyDescent="0.25">
      <c r="A86" s="890" t="s">
        <v>254</v>
      </c>
      <c r="B86" s="890" t="s">
        <v>255</v>
      </c>
      <c r="C86" s="890" t="s">
        <v>4</v>
      </c>
      <c r="D86" s="890">
        <v>396.27</v>
      </c>
    </row>
    <row r="87" spans="1:4" x14ac:dyDescent="0.25">
      <c r="A87" s="890" t="s">
        <v>256</v>
      </c>
      <c r="B87" s="890" t="s">
        <v>255</v>
      </c>
      <c r="C87" s="890" t="s">
        <v>4</v>
      </c>
      <c r="D87" s="890">
        <v>371.54</v>
      </c>
    </row>
    <row r="88" spans="1:4" x14ac:dyDescent="0.25">
      <c r="A88" s="890" t="s">
        <v>257</v>
      </c>
      <c r="B88" s="890" t="s">
        <v>30354</v>
      </c>
      <c r="C88" s="890" t="s">
        <v>4</v>
      </c>
      <c r="D88" s="890">
        <v>3694.44</v>
      </c>
    </row>
    <row r="89" spans="1:4" x14ac:dyDescent="0.25">
      <c r="A89" s="890" t="s">
        <v>258</v>
      </c>
      <c r="B89" s="890" t="s">
        <v>30354</v>
      </c>
      <c r="C89" s="890" t="s">
        <v>4</v>
      </c>
      <c r="D89" s="890">
        <v>3463.88</v>
      </c>
    </row>
    <row r="90" spans="1:4" x14ac:dyDescent="0.25">
      <c r="A90" s="890" t="s">
        <v>259</v>
      </c>
      <c r="B90" s="890" t="s">
        <v>30355</v>
      </c>
      <c r="C90" s="890" t="s">
        <v>5</v>
      </c>
      <c r="D90" s="890">
        <v>369.9</v>
      </c>
    </row>
    <row r="91" spans="1:4" x14ac:dyDescent="0.25">
      <c r="A91" s="890" t="s">
        <v>260</v>
      </c>
      <c r="B91" s="890" t="s">
        <v>30355</v>
      </c>
      <c r="C91" s="890" t="s">
        <v>5</v>
      </c>
      <c r="D91" s="890">
        <v>346.82</v>
      </c>
    </row>
    <row r="92" spans="1:4" x14ac:dyDescent="0.25">
      <c r="A92" s="890" t="s">
        <v>261</v>
      </c>
      <c r="B92" s="890" t="s">
        <v>30356</v>
      </c>
      <c r="C92" s="890" t="s">
        <v>5</v>
      </c>
      <c r="D92" s="890">
        <v>122.18</v>
      </c>
    </row>
    <row r="93" spans="1:4" x14ac:dyDescent="0.25">
      <c r="A93" s="890" t="s">
        <v>262</v>
      </c>
      <c r="B93" s="890" t="s">
        <v>30356</v>
      </c>
      <c r="C93" s="890" t="s">
        <v>5</v>
      </c>
      <c r="D93" s="890">
        <v>114.56</v>
      </c>
    </row>
    <row r="94" spans="1:4" x14ac:dyDescent="0.25">
      <c r="A94" s="890" t="s">
        <v>263</v>
      </c>
      <c r="B94" s="890" t="s">
        <v>264</v>
      </c>
      <c r="C94" s="890" t="s">
        <v>5</v>
      </c>
      <c r="D94" s="890">
        <v>122.18</v>
      </c>
    </row>
    <row r="95" spans="1:4" x14ac:dyDescent="0.25">
      <c r="A95" s="890" t="s">
        <v>265</v>
      </c>
      <c r="B95" s="890" t="s">
        <v>264</v>
      </c>
      <c r="C95" s="890" t="s">
        <v>5</v>
      </c>
      <c r="D95" s="890">
        <v>114.56</v>
      </c>
    </row>
    <row r="96" spans="1:4" x14ac:dyDescent="0.25">
      <c r="A96" s="890" t="s">
        <v>266</v>
      </c>
      <c r="B96" s="890" t="s">
        <v>30357</v>
      </c>
      <c r="C96" s="890" t="s">
        <v>5</v>
      </c>
      <c r="D96" s="890">
        <v>122.18</v>
      </c>
    </row>
    <row r="97" spans="1:4" x14ac:dyDescent="0.25">
      <c r="A97" s="890" t="s">
        <v>267</v>
      </c>
      <c r="B97" s="890" t="s">
        <v>30357</v>
      </c>
      <c r="C97" s="890" t="s">
        <v>5</v>
      </c>
      <c r="D97" s="890">
        <v>114.56</v>
      </c>
    </row>
    <row r="98" spans="1:4" x14ac:dyDescent="0.25">
      <c r="A98" s="890" t="s">
        <v>268</v>
      </c>
      <c r="B98" s="890" t="s">
        <v>30358</v>
      </c>
      <c r="C98" s="890" t="s">
        <v>5</v>
      </c>
      <c r="D98" s="890">
        <v>957.32</v>
      </c>
    </row>
    <row r="99" spans="1:4" x14ac:dyDescent="0.25">
      <c r="A99" s="890" t="s">
        <v>269</v>
      </c>
      <c r="B99" s="890" t="s">
        <v>30358</v>
      </c>
      <c r="C99" s="890" t="s">
        <v>5</v>
      </c>
      <c r="D99" s="890">
        <v>897.57</v>
      </c>
    </row>
    <row r="100" spans="1:4" x14ac:dyDescent="0.25">
      <c r="A100" s="890" t="s">
        <v>270</v>
      </c>
      <c r="B100" s="890" t="s">
        <v>30359</v>
      </c>
      <c r="C100" s="890" t="s">
        <v>5</v>
      </c>
      <c r="D100" s="890">
        <v>123.03</v>
      </c>
    </row>
    <row r="101" spans="1:4" x14ac:dyDescent="0.25">
      <c r="A101" s="890" t="s">
        <v>271</v>
      </c>
      <c r="B101" s="890" t="s">
        <v>30359</v>
      </c>
      <c r="C101" s="890" t="s">
        <v>5</v>
      </c>
      <c r="D101" s="890">
        <v>115.35</v>
      </c>
    </row>
    <row r="102" spans="1:4" x14ac:dyDescent="0.25">
      <c r="A102" s="890" t="s">
        <v>272</v>
      </c>
      <c r="B102" s="890" t="s">
        <v>30360</v>
      </c>
      <c r="C102" s="890" t="s">
        <v>5</v>
      </c>
      <c r="D102" s="890">
        <v>528.44000000000005</v>
      </c>
    </row>
    <row r="103" spans="1:4" x14ac:dyDescent="0.25">
      <c r="A103" s="890" t="s">
        <v>273</v>
      </c>
      <c r="B103" s="890" t="s">
        <v>30360</v>
      </c>
      <c r="C103" s="890" t="s">
        <v>5</v>
      </c>
      <c r="D103" s="890">
        <v>495.47</v>
      </c>
    </row>
    <row r="104" spans="1:4" x14ac:dyDescent="0.25">
      <c r="A104" s="890" t="s">
        <v>274</v>
      </c>
      <c r="B104" s="890" t="s">
        <v>30361</v>
      </c>
      <c r="C104" s="890" t="s">
        <v>5</v>
      </c>
      <c r="D104" s="890">
        <v>208</v>
      </c>
    </row>
    <row r="105" spans="1:4" x14ac:dyDescent="0.25">
      <c r="A105" s="890" t="s">
        <v>275</v>
      </c>
      <c r="B105" s="890" t="s">
        <v>30361</v>
      </c>
      <c r="C105" s="890" t="s">
        <v>5</v>
      </c>
      <c r="D105" s="890">
        <v>193.81</v>
      </c>
    </row>
    <row r="106" spans="1:4" x14ac:dyDescent="0.25">
      <c r="A106" s="890" t="s">
        <v>276</v>
      </c>
      <c r="B106" s="890" t="s">
        <v>30362</v>
      </c>
      <c r="C106" s="890" t="s">
        <v>5</v>
      </c>
      <c r="D106" s="890">
        <v>610.92999999999995</v>
      </c>
    </row>
    <row r="107" spans="1:4" x14ac:dyDescent="0.25">
      <c r="A107" s="890" t="s">
        <v>277</v>
      </c>
      <c r="B107" s="890" t="s">
        <v>30362</v>
      </c>
      <c r="C107" s="890" t="s">
        <v>5</v>
      </c>
      <c r="D107" s="890">
        <v>572.80999999999995</v>
      </c>
    </row>
    <row r="108" spans="1:4" x14ac:dyDescent="0.25">
      <c r="A108" s="890" t="s">
        <v>278</v>
      </c>
      <c r="B108" s="890" t="s">
        <v>30363</v>
      </c>
      <c r="C108" s="890" t="s">
        <v>5</v>
      </c>
      <c r="D108" s="890">
        <v>123.03</v>
      </c>
    </row>
    <row r="109" spans="1:4" x14ac:dyDescent="0.25">
      <c r="A109" s="890" t="s">
        <v>279</v>
      </c>
      <c r="B109" s="890" t="s">
        <v>30363</v>
      </c>
      <c r="C109" s="890" t="s">
        <v>5</v>
      </c>
      <c r="D109" s="890">
        <v>115.35</v>
      </c>
    </row>
    <row r="110" spans="1:4" x14ac:dyDescent="0.25">
      <c r="A110" s="890" t="s">
        <v>280</v>
      </c>
      <c r="B110" s="890" t="s">
        <v>281</v>
      </c>
      <c r="C110" s="890" t="s">
        <v>5</v>
      </c>
      <c r="D110" s="890">
        <v>123.03</v>
      </c>
    </row>
    <row r="111" spans="1:4" x14ac:dyDescent="0.25">
      <c r="A111" s="890" t="s">
        <v>282</v>
      </c>
      <c r="B111" s="890" t="s">
        <v>281</v>
      </c>
      <c r="C111" s="890" t="s">
        <v>5</v>
      </c>
      <c r="D111" s="890">
        <v>115.35</v>
      </c>
    </row>
    <row r="112" spans="1:4" x14ac:dyDescent="0.25">
      <c r="A112" s="890" t="s">
        <v>283</v>
      </c>
      <c r="B112" s="890" t="s">
        <v>284</v>
      </c>
      <c r="C112" s="890" t="s">
        <v>5</v>
      </c>
      <c r="D112" s="890">
        <v>123.03</v>
      </c>
    </row>
    <row r="113" spans="1:4" x14ac:dyDescent="0.25">
      <c r="A113" s="890" t="s">
        <v>285</v>
      </c>
      <c r="B113" s="890" t="s">
        <v>284</v>
      </c>
      <c r="C113" s="890" t="s">
        <v>5</v>
      </c>
      <c r="D113" s="890">
        <v>115.35</v>
      </c>
    </row>
    <row r="114" spans="1:4" x14ac:dyDescent="0.25">
      <c r="A114" s="890" t="s">
        <v>286</v>
      </c>
      <c r="B114" s="890" t="s">
        <v>287</v>
      </c>
      <c r="C114" s="890" t="s">
        <v>5</v>
      </c>
      <c r="D114" s="890">
        <v>123.03</v>
      </c>
    </row>
    <row r="115" spans="1:4" x14ac:dyDescent="0.25">
      <c r="A115" s="890" t="s">
        <v>288</v>
      </c>
      <c r="B115" s="890" t="s">
        <v>287</v>
      </c>
      <c r="C115" s="890" t="s">
        <v>5</v>
      </c>
      <c r="D115" s="890">
        <v>115.35</v>
      </c>
    </row>
    <row r="116" spans="1:4" x14ac:dyDescent="0.25">
      <c r="A116" s="890" t="s">
        <v>289</v>
      </c>
      <c r="B116" s="890" t="s">
        <v>30364</v>
      </c>
      <c r="C116" s="890" t="s">
        <v>5</v>
      </c>
      <c r="D116" s="890">
        <v>216.86</v>
      </c>
    </row>
    <row r="117" spans="1:4" x14ac:dyDescent="0.25">
      <c r="A117" s="890" t="s">
        <v>290</v>
      </c>
      <c r="B117" s="890" t="s">
        <v>30364</v>
      </c>
      <c r="C117" s="890" t="s">
        <v>5</v>
      </c>
      <c r="D117" s="890">
        <v>195.15</v>
      </c>
    </row>
    <row r="118" spans="1:4" x14ac:dyDescent="0.25">
      <c r="A118" s="890" t="s">
        <v>291</v>
      </c>
      <c r="B118" s="890" t="s">
        <v>30365</v>
      </c>
      <c r="C118" s="890" t="s">
        <v>5</v>
      </c>
      <c r="D118" s="890">
        <v>301.08999999999997</v>
      </c>
    </row>
    <row r="119" spans="1:4" x14ac:dyDescent="0.25">
      <c r="A119" s="890" t="s">
        <v>292</v>
      </c>
      <c r="B119" s="890" t="s">
        <v>30365</v>
      </c>
      <c r="C119" s="890" t="s">
        <v>5</v>
      </c>
      <c r="D119" s="890">
        <v>270.95</v>
      </c>
    </row>
    <row r="120" spans="1:4" x14ac:dyDescent="0.25">
      <c r="A120" s="890" t="s">
        <v>293</v>
      </c>
      <c r="B120" s="890" t="s">
        <v>294</v>
      </c>
      <c r="C120" s="890" t="s">
        <v>4</v>
      </c>
      <c r="D120" s="890">
        <v>615.1</v>
      </c>
    </row>
    <row r="121" spans="1:4" x14ac:dyDescent="0.25">
      <c r="A121" s="890" t="s">
        <v>295</v>
      </c>
      <c r="B121" s="890" t="s">
        <v>294</v>
      </c>
      <c r="C121" s="890" t="s">
        <v>4</v>
      </c>
      <c r="D121" s="890">
        <v>573.13</v>
      </c>
    </row>
    <row r="122" spans="1:4" x14ac:dyDescent="0.25">
      <c r="A122" s="890" t="s">
        <v>296</v>
      </c>
      <c r="B122" s="890" t="s">
        <v>297</v>
      </c>
      <c r="C122" s="890" t="s">
        <v>5</v>
      </c>
      <c r="D122" s="890">
        <v>496.25</v>
      </c>
    </row>
    <row r="123" spans="1:4" x14ac:dyDescent="0.25">
      <c r="A123" s="890" t="s">
        <v>298</v>
      </c>
      <c r="B123" s="890" t="s">
        <v>297</v>
      </c>
      <c r="C123" s="890" t="s">
        <v>5</v>
      </c>
      <c r="D123" s="890">
        <v>463.81</v>
      </c>
    </row>
    <row r="124" spans="1:4" x14ac:dyDescent="0.25">
      <c r="A124" s="890" t="s">
        <v>299</v>
      </c>
      <c r="B124" s="890" t="s">
        <v>30366</v>
      </c>
      <c r="C124" s="890" t="s">
        <v>5</v>
      </c>
      <c r="D124" s="890">
        <v>651.89</v>
      </c>
    </row>
    <row r="125" spans="1:4" x14ac:dyDescent="0.25">
      <c r="A125" s="890" t="s">
        <v>300</v>
      </c>
      <c r="B125" s="890" t="s">
        <v>30366</v>
      </c>
      <c r="C125" s="890" t="s">
        <v>5</v>
      </c>
      <c r="D125" s="890">
        <v>611.20000000000005</v>
      </c>
    </row>
    <row r="126" spans="1:4" x14ac:dyDescent="0.25">
      <c r="A126" s="890" t="s">
        <v>301</v>
      </c>
      <c r="B126" s="890" t="s">
        <v>302</v>
      </c>
      <c r="C126" s="890" t="s">
        <v>5</v>
      </c>
      <c r="D126" s="890">
        <v>147.09</v>
      </c>
    </row>
    <row r="127" spans="1:4" x14ac:dyDescent="0.25">
      <c r="A127" s="890" t="s">
        <v>303</v>
      </c>
      <c r="B127" s="890" t="s">
        <v>302</v>
      </c>
      <c r="C127" s="890" t="s">
        <v>5</v>
      </c>
      <c r="D127" s="890">
        <v>137.05000000000001</v>
      </c>
    </row>
    <row r="128" spans="1:4" x14ac:dyDescent="0.25">
      <c r="A128" s="890" t="s">
        <v>304</v>
      </c>
      <c r="B128" s="890" t="s">
        <v>305</v>
      </c>
      <c r="C128" s="890" t="s">
        <v>4</v>
      </c>
      <c r="D128" s="890">
        <v>15.59</v>
      </c>
    </row>
    <row r="129" spans="1:4" x14ac:dyDescent="0.25">
      <c r="A129" s="890" t="s">
        <v>306</v>
      </c>
      <c r="B129" s="890" t="s">
        <v>305</v>
      </c>
      <c r="C129" s="890" t="s">
        <v>4</v>
      </c>
      <c r="D129" s="890">
        <v>14.03</v>
      </c>
    </row>
    <row r="130" spans="1:4" x14ac:dyDescent="0.25">
      <c r="A130" s="890" t="s">
        <v>307</v>
      </c>
      <c r="B130" s="890" t="s">
        <v>308</v>
      </c>
      <c r="C130" s="890" t="s">
        <v>4</v>
      </c>
      <c r="D130" s="890">
        <v>19.75</v>
      </c>
    </row>
    <row r="131" spans="1:4" x14ac:dyDescent="0.25">
      <c r="A131" s="890" t="s">
        <v>309</v>
      </c>
      <c r="B131" s="890" t="s">
        <v>308</v>
      </c>
      <c r="C131" s="890" t="s">
        <v>4</v>
      </c>
      <c r="D131" s="890">
        <v>17.77</v>
      </c>
    </row>
    <row r="132" spans="1:4" x14ac:dyDescent="0.25">
      <c r="A132" s="890" t="s">
        <v>310</v>
      </c>
      <c r="B132" s="890" t="s">
        <v>311</v>
      </c>
      <c r="C132" s="890" t="s">
        <v>4</v>
      </c>
      <c r="D132" s="890">
        <v>23.91</v>
      </c>
    </row>
    <row r="133" spans="1:4" x14ac:dyDescent="0.25">
      <c r="A133" s="890" t="s">
        <v>312</v>
      </c>
      <c r="B133" s="890" t="s">
        <v>311</v>
      </c>
      <c r="C133" s="890" t="s">
        <v>4</v>
      </c>
      <c r="D133" s="890">
        <v>21.52</v>
      </c>
    </row>
    <row r="134" spans="1:4" x14ac:dyDescent="0.25">
      <c r="A134" s="890" t="s">
        <v>313</v>
      </c>
      <c r="B134" s="890" t="s">
        <v>314</v>
      </c>
      <c r="C134" s="890" t="s">
        <v>4</v>
      </c>
      <c r="D134" s="890">
        <v>29.11</v>
      </c>
    </row>
    <row r="135" spans="1:4" x14ac:dyDescent="0.25">
      <c r="A135" s="890" t="s">
        <v>315</v>
      </c>
      <c r="B135" s="890" t="s">
        <v>314</v>
      </c>
      <c r="C135" s="890" t="s">
        <v>4</v>
      </c>
      <c r="D135" s="890">
        <v>26.2</v>
      </c>
    </row>
    <row r="136" spans="1:4" x14ac:dyDescent="0.25">
      <c r="A136" s="890" t="s">
        <v>316</v>
      </c>
      <c r="B136" s="890" t="s">
        <v>317</v>
      </c>
      <c r="C136" s="890" t="s">
        <v>5</v>
      </c>
      <c r="D136" s="890">
        <v>202.33</v>
      </c>
    </row>
    <row r="137" spans="1:4" x14ac:dyDescent="0.25">
      <c r="A137" s="890" t="s">
        <v>318</v>
      </c>
      <c r="B137" s="890" t="s">
        <v>317</v>
      </c>
      <c r="C137" s="890" t="s">
        <v>5</v>
      </c>
      <c r="D137" s="890">
        <v>189.7</v>
      </c>
    </row>
    <row r="138" spans="1:4" x14ac:dyDescent="0.25">
      <c r="A138" s="890" t="s">
        <v>319</v>
      </c>
      <c r="B138" s="890" t="s">
        <v>320</v>
      </c>
      <c r="C138" s="890" t="s">
        <v>5</v>
      </c>
      <c r="D138" s="890">
        <v>160.06</v>
      </c>
    </row>
    <row r="139" spans="1:4" x14ac:dyDescent="0.25">
      <c r="A139" s="890" t="s">
        <v>321</v>
      </c>
      <c r="B139" s="890" t="s">
        <v>320</v>
      </c>
      <c r="C139" s="890" t="s">
        <v>5</v>
      </c>
      <c r="D139" s="890">
        <v>150.07</v>
      </c>
    </row>
    <row r="140" spans="1:4" x14ac:dyDescent="0.25">
      <c r="A140" s="890" t="s">
        <v>322</v>
      </c>
      <c r="B140" s="890" t="s">
        <v>323</v>
      </c>
      <c r="C140" s="890" t="s">
        <v>5</v>
      </c>
      <c r="D140" s="890">
        <v>202.33</v>
      </c>
    </row>
    <row r="141" spans="1:4" x14ac:dyDescent="0.25">
      <c r="A141" s="890" t="s">
        <v>324</v>
      </c>
      <c r="B141" s="890" t="s">
        <v>323</v>
      </c>
      <c r="C141" s="890" t="s">
        <v>5</v>
      </c>
      <c r="D141" s="890">
        <v>189.7</v>
      </c>
    </row>
    <row r="142" spans="1:4" x14ac:dyDescent="0.25">
      <c r="A142" s="890" t="s">
        <v>325</v>
      </c>
      <c r="B142" s="890" t="s">
        <v>30367</v>
      </c>
      <c r="C142" s="890" t="s">
        <v>5</v>
      </c>
      <c r="D142" s="890">
        <v>4441.74</v>
      </c>
    </row>
    <row r="143" spans="1:4" x14ac:dyDescent="0.25">
      <c r="A143" s="890" t="s">
        <v>326</v>
      </c>
      <c r="B143" s="890" t="s">
        <v>30367</v>
      </c>
      <c r="C143" s="890" t="s">
        <v>5</v>
      </c>
      <c r="D143" s="890">
        <v>4164.55</v>
      </c>
    </row>
    <row r="144" spans="1:4" x14ac:dyDescent="0.25">
      <c r="A144" s="890" t="s">
        <v>327</v>
      </c>
      <c r="B144" s="890" t="s">
        <v>328</v>
      </c>
      <c r="C144" s="890" t="s">
        <v>5</v>
      </c>
      <c r="D144" s="890">
        <v>202.33</v>
      </c>
    </row>
    <row r="145" spans="1:4" x14ac:dyDescent="0.25">
      <c r="A145" s="890" t="s">
        <v>329</v>
      </c>
      <c r="B145" s="890" t="s">
        <v>328</v>
      </c>
      <c r="C145" s="890" t="s">
        <v>5</v>
      </c>
      <c r="D145" s="890">
        <v>189.7</v>
      </c>
    </row>
    <row r="146" spans="1:4" x14ac:dyDescent="0.25">
      <c r="A146" s="890" t="s">
        <v>330</v>
      </c>
      <c r="B146" s="890" t="s">
        <v>331</v>
      </c>
      <c r="C146" s="890" t="s">
        <v>5</v>
      </c>
      <c r="D146" s="890">
        <v>202.33</v>
      </c>
    </row>
    <row r="147" spans="1:4" x14ac:dyDescent="0.25">
      <c r="A147" s="890" t="s">
        <v>332</v>
      </c>
      <c r="B147" s="890" t="s">
        <v>331</v>
      </c>
      <c r="C147" s="890" t="s">
        <v>5</v>
      </c>
      <c r="D147" s="890">
        <v>189.7</v>
      </c>
    </row>
    <row r="148" spans="1:4" x14ac:dyDescent="0.25">
      <c r="A148" s="890" t="s">
        <v>333</v>
      </c>
      <c r="B148" s="890" t="s">
        <v>334</v>
      </c>
      <c r="C148" s="890" t="s">
        <v>5</v>
      </c>
      <c r="D148" s="890">
        <v>160.22999999999999</v>
      </c>
    </row>
    <row r="149" spans="1:4" x14ac:dyDescent="0.25">
      <c r="A149" s="890" t="s">
        <v>335</v>
      </c>
      <c r="B149" s="890" t="s">
        <v>334</v>
      </c>
      <c r="C149" s="890" t="s">
        <v>5</v>
      </c>
      <c r="D149" s="890">
        <v>150.22999999999999</v>
      </c>
    </row>
    <row r="150" spans="1:4" x14ac:dyDescent="0.25">
      <c r="A150" s="890" t="s">
        <v>336</v>
      </c>
      <c r="B150" s="890" t="s">
        <v>337</v>
      </c>
      <c r="C150" s="890" t="s">
        <v>5</v>
      </c>
      <c r="D150" s="890">
        <v>219.24</v>
      </c>
    </row>
    <row r="151" spans="1:4" x14ac:dyDescent="0.25">
      <c r="A151" s="890" t="s">
        <v>338</v>
      </c>
      <c r="B151" s="890" t="s">
        <v>337</v>
      </c>
      <c r="C151" s="890" t="s">
        <v>5</v>
      </c>
      <c r="D151" s="890">
        <v>205.56</v>
      </c>
    </row>
    <row r="152" spans="1:4" x14ac:dyDescent="0.25">
      <c r="A152" s="890" t="s">
        <v>339</v>
      </c>
      <c r="B152" s="890" t="s">
        <v>340</v>
      </c>
      <c r="C152" s="890" t="s">
        <v>5</v>
      </c>
      <c r="D152" s="890">
        <v>59.01</v>
      </c>
    </row>
    <row r="153" spans="1:4" x14ac:dyDescent="0.25">
      <c r="A153" s="890" t="s">
        <v>341</v>
      </c>
      <c r="B153" s="890" t="s">
        <v>340</v>
      </c>
      <c r="C153" s="890" t="s">
        <v>5</v>
      </c>
      <c r="D153" s="890">
        <v>55.33</v>
      </c>
    </row>
    <row r="154" spans="1:4" x14ac:dyDescent="0.25">
      <c r="A154" s="890" t="s">
        <v>342</v>
      </c>
      <c r="B154" s="890" t="s">
        <v>343</v>
      </c>
      <c r="C154" s="890" t="s">
        <v>5</v>
      </c>
      <c r="D154" s="890">
        <v>118.06</v>
      </c>
    </row>
    <row r="155" spans="1:4" x14ac:dyDescent="0.25">
      <c r="A155" s="890" t="s">
        <v>344</v>
      </c>
      <c r="B155" s="890" t="s">
        <v>343</v>
      </c>
      <c r="C155" s="890" t="s">
        <v>5</v>
      </c>
      <c r="D155" s="890">
        <v>110.69</v>
      </c>
    </row>
    <row r="156" spans="1:4" x14ac:dyDescent="0.25">
      <c r="A156" s="890" t="s">
        <v>345</v>
      </c>
      <c r="B156" s="890" t="s">
        <v>346</v>
      </c>
      <c r="C156" s="890" t="s">
        <v>5</v>
      </c>
      <c r="D156" s="890">
        <v>59.01</v>
      </c>
    </row>
    <row r="157" spans="1:4" x14ac:dyDescent="0.25">
      <c r="A157" s="890" t="s">
        <v>347</v>
      </c>
      <c r="B157" s="890" t="s">
        <v>346</v>
      </c>
      <c r="C157" s="890" t="s">
        <v>5</v>
      </c>
      <c r="D157" s="890">
        <v>55.33</v>
      </c>
    </row>
    <row r="158" spans="1:4" x14ac:dyDescent="0.25">
      <c r="A158" s="890" t="s">
        <v>348</v>
      </c>
      <c r="B158" s="890" t="s">
        <v>349</v>
      </c>
      <c r="C158" s="890" t="s">
        <v>5</v>
      </c>
      <c r="D158" s="890">
        <v>118.06</v>
      </c>
    </row>
    <row r="159" spans="1:4" x14ac:dyDescent="0.25">
      <c r="A159" s="890" t="s">
        <v>350</v>
      </c>
      <c r="B159" s="890" t="s">
        <v>349</v>
      </c>
      <c r="C159" s="890" t="s">
        <v>5</v>
      </c>
      <c r="D159" s="890">
        <v>110.69</v>
      </c>
    </row>
    <row r="160" spans="1:4" x14ac:dyDescent="0.25">
      <c r="A160" s="890" t="s">
        <v>351</v>
      </c>
      <c r="B160" s="890" t="s">
        <v>352</v>
      </c>
      <c r="C160" s="890" t="s">
        <v>5</v>
      </c>
      <c r="D160" s="890">
        <v>852.63</v>
      </c>
    </row>
    <row r="161" spans="1:4" x14ac:dyDescent="0.25">
      <c r="A161" s="890" t="s">
        <v>353</v>
      </c>
      <c r="B161" s="890" t="s">
        <v>352</v>
      </c>
      <c r="C161" s="890" t="s">
        <v>5</v>
      </c>
      <c r="D161" s="890">
        <v>799.42</v>
      </c>
    </row>
    <row r="162" spans="1:4" x14ac:dyDescent="0.25">
      <c r="A162" s="890" t="s">
        <v>354</v>
      </c>
      <c r="B162" s="890" t="s">
        <v>355</v>
      </c>
      <c r="C162" s="890" t="s">
        <v>5</v>
      </c>
      <c r="D162" s="890">
        <v>777.68</v>
      </c>
    </row>
    <row r="163" spans="1:4" x14ac:dyDescent="0.25">
      <c r="A163" s="890" t="s">
        <v>356</v>
      </c>
      <c r="B163" s="890" t="s">
        <v>355</v>
      </c>
      <c r="C163" s="890" t="s">
        <v>5</v>
      </c>
      <c r="D163" s="890">
        <v>729.15</v>
      </c>
    </row>
    <row r="164" spans="1:4" x14ac:dyDescent="0.25">
      <c r="A164" s="890" t="s">
        <v>357</v>
      </c>
      <c r="B164" s="890" t="s">
        <v>358</v>
      </c>
      <c r="C164" s="890" t="s">
        <v>5</v>
      </c>
      <c r="D164" s="890">
        <v>777.68</v>
      </c>
    </row>
    <row r="165" spans="1:4" x14ac:dyDescent="0.25">
      <c r="A165" s="890" t="s">
        <v>359</v>
      </c>
      <c r="B165" s="890" t="s">
        <v>358</v>
      </c>
      <c r="C165" s="890" t="s">
        <v>5</v>
      </c>
      <c r="D165" s="890">
        <v>729.15</v>
      </c>
    </row>
    <row r="166" spans="1:4" x14ac:dyDescent="0.25">
      <c r="A166" s="890" t="s">
        <v>360</v>
      </c>
      <c r="B166" s="890" t="s">
        <v>361</v>
      </c>
      <c r="C166" s="890" t="s">
        <v>5</v>
      </c>
      <c r="D166" s="890">
        <v>551.9</v>
      </c>
    </row>
    <row r="167" spans="1:4" x14ac:dyDescent="0.25">
      <c r="A167" s="890" t="s">
        <v>362</v>
      </c>
      <c r="B167" s="890" t="s">
        <v>361</v>
      </c>
      <c r="C167" s="890" t="s">
        <v>5</v>
      </c>
      <c r="D167" s="890">
        <v>517.46</v>
      </c>
    </row>
    <row r="168" spans="1:4" x14ac:dyDescent="0.25">
      <c r="A168" s="890" t="s">
        <v>363</v>
      </c>
      <c r="B168" s="890" t="s">
        <v>30368</v>
      </c>
      <c r="C168" s="890" t="s">
        <v>5</v>
      </c>
      <c r="D168" s="890">
        <v>1274.9100000000001</v>
      </c>
    </row>
    <row r="169" spans="1:4" x14ac:dyDescent="0.25">
      <c r="A169" s="890" t="s">
        <v>364</v>
      </c>
      <c r="B169" s="890" t="s">
        <v>30368</v>
      </c>
      <c r="C169" s="890" t="s">
        <v>5</v>
      </c>
      <c r="D169" s="890">
        <v>1195.3399999999999</v>
      </c>
    </row>
    <row r="170" spans="1:4" x14ac:dyDescent="0.25">
      <c r="A170" s="890" t="s">
        <v>365</v>
      </c>
      <c r="B170" s="890" t="s">
        <v>30369</v>
      </c>
      <c r="C170" s="890" t="s">
        <v>5</v>
      </c>
      <c r="D170" s="890">
        <v>1765.84</v>
      </c>
    </row>
    <row r="171" spans="1:4" x14ac:dyDescent="0.25">
      <c r="A171" s="890" t="s">
        <v>366</v>
      </c>
      <c r="B171" s="890" t="s">
        <v>30369</v>
      </c>
      <c r="C171" s="890" t="s">
        <v>5</v>
      </c>
      <c r="D171" s="890">
        <v>1655.64</v>
      </c>
    </row>
    <row r="172" spans="1:4" x14ac:dyDescent="0.25">
      <c r="A172" s="890" t="s">
        <v>367</v>
      </c>
      <c r="B172" s="890" t="s">
        <v>30370</v>
      </c>
      <c r="C172" s="890" t="s">
        <v>5</v>
      </c>
      <c r="D172" s="890">
        <v>16.77</v>
      </c>
    </row>
    <row r="173" spans="1:4" x14ac:dyDescent="0.25">
      <c r="A173" s="890" t="s">
        <v>368</v>
      </c>
      <c r="B173" s="890" t="s">
        <v>30370</v>
      </c>
      <c r="C173" s="890" t="s">
        <v>5</v>
      </c>
      <c r="D173" s="890">
        <v>15.73</v>
      </c>
    </row>
    <row r="174" spans="1:4" x14ac:dyDescent="0.25">
      <c r="A174" s="890" t="s">
        <v>369</v>
      </c>
      <c r="B174" s="890" t="s">
        <v>30371</v>
      </c>
      <c r="C174" s="890" t="s">
        <v>5</v>
      </c>
      <c r="D174" s="890">
        <v>50.74</v>
      </c>
    </row>
    <row r="175" spans="1:4" x14ac:dyDescent="0.25">
      <c r="A175" s="890" t="s">
        <v>370</v>
      </c>
      <c r="B175" s="890" t="s">
        <v>30371</v>
      </c>
      <c r="C175" s="890" t="s">
        <v>5</v>
      </c>
      <c r="D175" s="890">
        <v>47.57</v>
      </c>
    </row>
    <row r="176" spans="1:4" x14ac:dyDescent="0.25">
      <c r="A176" s="890" t="s">
        <v>371</v>
      </c>
      <c r="B176" s="890" t="s">
        <v>30372</v>
      </c>
      <c r="C176" s="890" t="s">
        <v>5</v>
      </c>
      <c r="D176" s="890">
        <v>130.9</v>
      </c>
    </row>
    <row r="177" spans="1:4" x14ac:dyDescent="0.25">
      <c r="A177" s="890" t="s">
        <v>372</v>
      </c>
      <c r="B177" s="890" t="s">
        <v>30372</v>
      </c>
      <c r="C177" s="890" t="s">
        <v>5</v>
      </c>
      <c r="D177" s="890">
        <v>122.73</v>
      </c>
    </row>
    <row r="178" spans="1:4" x14ac:dyDescent="0.25">
      <c r="A178" s="890" t="s">
        <v>373</v>
      </c>
      <c r="B178" s="890" t="s">
        <v>30373</v>
      </c>
      <c r="C178" s="890" t="s">
        <v>5</v>
      </c>
      <c r="D178" s="890">
        <v>231.61</v>
      </c>
    </row>
    <row r="179" spans="1:4" x14ac:dyDescent="0.25">
      <c r="A179" s="890" t="s">
        <v>374</v>
      </c>
      <c r="B179" s="890" t="s">
        <v>30373</v>
      </c>
      <c r="C179" s="890" t="s">
        <v>5</v>
      </c>
      <c r="D179" s="890">
        <v>217.15</v>
      </c>
    </row>
    <row r="180" spans="1:4" x14ac:dyDescent="0.25">
      <c r="A180" s="890" t="s">
        <v>375</v>
      </c>
      <c r="B180" s="890" t="s">
        <v>30374</v>
      </c>
      <c r="C180" s="890" t="s">
        <v>5</v>
      </c>
      <c r="D180" s="890">
        <v>231.61</v>
      </c>
    </row>
    <row r="181" spans="1:4" x14ac:dyDescent="0.25">
      <c r="A181" s="890" t="s">
        <v>376</v>
      </c>
      <c r="B181" s="890" t="s">
        <v>30374</v>
      </c>
      <c r="C181" s="890" t="s">
        <v>5</v>
      </c>
      <c r="D181" s="890">
        <v>217.15</v>
      </c>
    </row>
    <row r="182" spans="1:4" x14ac:dyDescent="0.25">
      <c r="A182" s="890" t="s">
        <v>377</v>
      </c>
      <c r="B182" s="890" t="s">
        <v>30375</v>
      </c>
      <c r="C182" s="890" t="s">
        <v>5</v>
      </c>
      <c r="D182" s="890">
        <v>231.61</v>
      </c>
    </row>
    <row r="183" spans="1:4" x14ac:dyDescent="0.25">
      <c r="A183" s="890" t="s">
        <v>378</v>
      </c>
      <c r="B183" s="890" t="s">
        <v>30375</v>
      </c>
      <c r="C183" s="890" t="s">
        <v>5</v>
      </c>
      <c r="D183" s="890">
        <v>217.15</v>
      </c>
    </row>
    <row r="184" spans="1:4" x14ac:dyDescent="0.25">
      <c r="A184" s="890" t="s">
        <v>379</v>
      </c>
      <c r="B184" s="890" t="s">
        <v>30376</v>
      </c>
      <c r="C184" s="890" t="s">
        <v>5</v>
      </c>
      <c r="D184" s="890">
        <v>70.48</v>
      </c>
    </row>
    <row r="185" spans="1:4" x14ac:dyDescent="0.25">
      <c r="A185" s="890" t="s">
        <v>380</v>
      </c>
      <c r="B185" s="890" t="s">
        <v>30376</v>
      </c>
      <c r="C185" s="890" t="s">
        <v>5</v>
      </c>
      <c r="D185" s="890">
        <v>66.08</v>
      </c>
    </row>
    <row r="186" spans="1:4" x14ac:dyDescent="0.25">
      <c r="A186" s="890" t="s">
        <v>381</v>
      </c>
      <c r="B186" s="890" t="s">
        <v>382</v>
      </c>
      <c r="C186" s="890" t="s">
        <v>5</v>
      </c>
      <c r="D186" s="890">
        <v>33.82</v>
      </c>
    </row>
    <row r="187" spans="1:4" x14ac:dyDescent="0.25">
      <c r="A187" s="890" t="s">
        <v>383</v>
      </c>
      <c r="B187" s="890" t="s">
        <v>382</v>
      </c>
      <c r="C187" s="890" t="s">
        <v>5</v>
      </c>
      <c r="D187" s="890">
        <v>31.71</v>
      </c>
    </row>
    <row r="188" spans="1:4" x14ac:dyDescent="0.25">
      <c r="A188" s="890" t="s">
        <v>384</v>
      </c>
      <c r="B188" s="890" t="s">
        <v>30377</v>
      </c>
      <c r="C188" s="890" t="s">
        <v>5</v>
      </c>
      <c r="D188" s="890">
        <v>18421.439999999999</v>
      </c>
    </row>
    <row r="189" spans="1:4" x14ac:dyDescent="0.25">
      <c r="A189" s="890" t="s">
        <v>385</v>
      </c>
      <c r="B189" s="890" t="s">
        <v>30377</v>
      </c>
      <c r="C189" s="890" t="s">
        <v>5</v>
      </c>
      <c r="D189" s="890">
        <v>17271.810000000001</v>
      </c>
    </row>
    <row r="190" spans="1:4" x14ac:dyDescent="0.25">
      <c r="A190" s="890" t="s">
        <v>386</v>
      </c>
      <c r="B190" s="890" t="s">
        <v>30378</v>
      </c>
      <c r="C190" s="890" t="s">
        <v>5</v>
      </c>
      <c r="D190" s="890">
        <v>6140.47</v>
      </c>
    </row>
    <row r="191" spans="1:4" x14ac:dyDescent="0.25">
      <c r="A191" s="890" t="s">
        <v>387</v>
      </c>
      <c r="B191" s="890" t="s">
        <v>30378</v>
      </c>
      <c r="C191" s="890" t="s">
        <v>5</v>
      </c>
      <c r="D191" s="890">
        <v>5757.26</v>
      </c>
    </row>
    <row r="192" spans="1:4" x14ac:dyDescent="0.25">
      <c r="A192" s="890" t="s">
        <v>388</v>
      </c>
      <c r="B192" s="890" t="s">
        <v>30379</v>
      </c>
      <c r="C192" s="890" t="s">
        <v>5</v>
      </c>
      <c r="D192" s="890">
        <v>6140.47</v>
      </c>
    </row>
    <row r="193" spans="1:4" x14ac:dyDescent="0.25">
      <c r="A193" s="890" t="s">
        <v>389</v>
      </c>
      <c r="B193" s="890" t="s">
        <v>30379</v>
      </c>
      <c r="C193" s="890" t="s">
        <v>5</v>
      </c>
      <c r="D193" s="890">
        <v>5757.26</v>
      </c>
    </row>
    <row r="194" spans="1:4" x14ac:dyDescent="0.25">
      <c r="A194" s="890" t="s">
        <v>390</v>
      </c>
      <c r="B194" s="890" t="s">
        <v>30380</v>
      </c>
      <c r="C194" s="890" t="s">
        <v>5</v>
      </c>
      <c r="D194" s="890">
        <v>18421.439999999999</v>
      </c>
    </row>
    <row r="195" spans="1:4" x14ac:dyDescent="0.25">
      <c r="A195" s="890" t="s">
        <v>391</v>
      </c>
      <c r="B195" s="890" t="s">
        <v>30380</v>
      </c>
      <c r="C195" s="890" t="s">
        <v>5</v>
      </c>
      <c r="D195" s="890">
        <v>17271.810000000001</v>
      </c>
    </row>
    <row r="196" spans="1:4" x14ac:dyDescent="0.25">
      <c r="A196" s="890" t="s">
        <v>392</v>
      </c>
      <c r="B196" s="890" t="s">
        <v>30381</v>
      </c>
      <c r="C196" s="890" t="s">
        <v>5</v>
      </c>
      <c r="D196" s="890">
        <v>18421.439999999999</v>
      </c>
    </row>
    <row r="197" spans="1:4" x14ac:dyDescent="0.25">
      <c r="A197" s="890" t="s">
        <v>393</v>
      </c>
      <c r="B197" s="890" t="s">
        <v>30381</v>
      </c>
      <c r="C197" s="890" t="s">
        <v>5</v>
      </c>
      <c r="D197" s="890">
        <v>17271.810000000001</v>
      </c>
    </row>
    <row r="198" spans="1:4" x14ac:dyDescent="0.25">
      <c r="A198" s="890" t="s">
        <v>394</v>
      </c>
      <c r="B198" s="890" t="s">
        <v>30382</v>
      </c>
      <c r="C198" s="890" t="s">
        <v>5</v>
      </c>
      <c r="D198" s="890">
        <v>18421.439999999999</v>
      </c>
    </row>
    <row r="199" spans="1:4" x14ac:dyDescent="0.25">
      <c r="A199" s="890" t="s">
        <v>395</v>
      </c>
      <c r="B199" s="890" t="s">
        <v>30382</v>
      </c>
      <c r="C199" s="890" t="s">
        <v>5</v>
      </c>
      <c r="D199" s="890">
        <v>17271.810000000001</v>
      </c>
    </row>
    <row r="200" spans="1:4" x14ac:dyDescent="0.25">
      <c r="A200" s="890" t="s">
        <v>396</v>
      </c>
      <c r="B200" s="890" t="s">
        <v>30383</v>
      </c>
      <c r="C200" s="890" t="s">
        <v>5</v>
      </c>
      <c r="D200" s="890">
        <v>18421.439999999999</v>
      </c>
    </row>
    <row r="201" spans="1:4" x14ac:dyDescent="0.25">
      <c r="A201" s="890" t="s">
        <v>397</v>
      </c>
      <c r="B201" s="890" t="s">
        <v>30383</v>
      </c>
      <c r="C201" s="890" t="s">
        <v>5</v>
      </c>
      <c r="D201" s="890">
        <v>17271.810000000001</v>
      </c>
    </row>
    <row r="202" spans="1:4" x14ac:dyDescent="0.25">
      <c r="A202" s="890" t="s">
        <v>398</v>
      </c>
      <c r="B202" s="890" t="s">
        <v>30384</v>
      </c>
      <c r="C202" s="890" t="s">
        <v>5</v>
      </c>
      <c r="D202" s="890">
        <v>120576.76</v>
      </c>
    </row>
    <row r="203" spans="1:4" x14ac:dyDescent="0.25">
      <c r="A203" s="890" t="s">
        <v>399</v>
      </c>
      <c r="B203" s="890" t="s">
        <v>30384</v>
      </c>
      <c r="C203" s="890" t="s">
        <v>5</v>
      </c>
      <c r="D203" s="890">
        <v>113051.89</v>
      </c>
    </row>
    <row r="204" spans="1:4" x14ac:dyDescent="0.25">
      <c r="A204" s="890" t="s">
        <v>400</v>
      </c>
      <c r="B204" s="890" t="s">
        <v>401</v>
      </c>
      <c r="C204" s="890" t="s">
        <v>5</v>
      </c>
      <c r="D204" s="890">
        <v>44163.62</v>
      </c>
    </row>
    <row r="205" spans="1:4" x14ac:dyDescent="0.25">
      <c r="A205" s="890" t="s">
        <v>402</v>
      </c>
      <c r="B205" s="890" t="s">
        <v>401</v>
      </c>
      <c r="C205" s="890" t="s">
        <v>5</v>
      </c>
      <c r="D205" s="890">
        <v>41407.49</v>
      </c>
    </row>
    <row r="206" spans="1:4" x14ac:dyDescent="0.25">
      <c r="A206" s="890" t="s">
        <v>403</v>
      </c>
      <c r="B206" s="890" t="s">
        <v>30385</v>
      </c>
      <c r="C206" s="890" t="s">
        <v>5</v>
      </c>
      <c r="D206" s="890">
        <v>463.54</v>
      </c>
    </row>
    <row r="207" spans="1:4" x14ac:dyDescent="0.25">
      <c r="A207" s="890" t="s">
        <v>404</v>
      </c>
      <c r="B207" s="890" t="s">
        <v>30385</v>
      </c>
      <c r="C207" s="890" t="s">
        <v>5</v>
      </c>
      <c r="D207" s="890">
        <v>425.41</v>
      </c>
    </row>
    <row r="208" spans="1:4" x14ac:dyDescent="0.25">
      <c r="A208" s="890" t="s">
        <v>405</v>
      </c>
      <c r="B208" s="890" t="s">
        <v>30386</v>
      </c>
      <c r="C208" s="890" t="s">
        <v>5</v>
      </c>
      <c r="D208" s="890">
        <v>462.35</v>
      </c>
    </row>
    <row r="209" spans="1:4" x14ac:dyDescent="0.25">
      <c r="A209" s="890" t="s">
        <v>406</v>
      </c>
      <c r="B209" s="890" t="s">
        <v>30386</v>
      </c>
      <c r="C209" s="890" t="s">
        <v>5</v>
      </c>
      <c r="D209" s="890">
        <v>422.12</v>
      </c>
    </row>
    <row r="210" spans="1:4" x14ac:dyDescent="0.25">
      <c r="A210" s="890" t="s">
        <v>407</v>
      </c>
      <c r="B210" s="890" t="s">
        <v>30387</v>
      </c>
      <c r="C210" s="890" t="s">
        <v>5</v>
      </c>
      <c r="D210" s="890">
        <v>462.35</v>
      </c>
    </row>
    <row r="211" spans="1:4" x14ac:dyDescent="0.25">
      <c r="A211" s="890" t="s">
        <v>408</v>
      </c>
      <c r="B211" s="890" t="s">
        <v>30387</v>
      </c>
      <c r="C211" s="890" t="s">
        <v>5</v>
      </c>
      <c r="D211" s="890">
        <v>422.12</v>
      </c>
    </row>
    <row r="212" spans="1:4" x14ac:dyDescent="0.25">
      <c r="A212" s="890" t="s">
        <v>409</v>
      </c>
      <c r="B212" s="890" t="s">
        <v>30388</v>
      </c>
      <c r="C212" s="890" t="s">
        <v>5</v>
      </c>
      <c r="D212" s="890">
        <v>2057.41</v>
      </c>
    </row>
    <row r="213" spans="1:4" x14ac:dyDescent="0.25">
      <c r="A213" s="890" t="s">
        <v>410</v>
      </c>
      <c r="B213" s="890" t="s">
        <v>30388</v>
      </c>
      <c r="C213" s="890" t="s">
        <v>5</v>
      </c>
      <c r="D213" s="890">
        <v>1929.02</v>
      </c>
    </row>
    <row r="214" spans="1:4" x14ac:dyDescent="0.25">
      <c r="A214" s="890" t="s">
        <v>411</v>
      </c>
      <c r="B214" s="890" t="s">
        <v>30389</v>
      </c>
      <c r="C214" s="890" t="s">
        <v>5</v>
      </c>
      <c r="D214" s="890">
        <v>3449.05</v>
      </c>
    </row>
    <row r="215" spans="1:4" x14ac:dyDescent="0.25">
      <c r="A215" s="890" t="s">
        <v>412</v>
      </c>
      <c r="B215" s="890" t="s">
        <v>30389</v>
      </c>
      <c r="C215" s="890" t="s">
        <v>5</v>
      </c>
      <c r="D215" s="890">
        <v>3233.81</v>
      </c>
    </row>
    <row r="216" spans="1:4" x14ac:dyDescent="0.25">
      <c r="A216" s="890" t="s">
        <v>413</v>
      </c>
      <c r="B216" s="890" t="s">
        <v>30390</v>
      </c>
      <c r="C216" s="890" t="s">
        <v>5</v>
      </c>
      <c r="D216" s="890">
        <v>3449.05</v>
      </c>
    </row>
    <row r="217" spans="1:4" x14ac:dyDescent="0.25">
      <c r="A217" s="890" t="s">
        <v>414</v>
      </c>
      <c r="B217" s="890" t="s">
        <v>30390</v>
      </c>
      <c r="C217" s="890" t="s">
        <v>5</v>
      </c>
      <c r="D217" s="890">
        <v>3233.81</v>
      </c>
    </row>
    <row r="218" spans="1:4" x14ac:dyDescent="0.25">
      <c r="A218" s="890" t="s">
        <v>415</v>
      </c>
      <c r="B218" s="890" t="s">
        <v>30391</v>
      </c>
      <c r="C218" s="890" t="s">
        <v>5</v>
      </c>
      <c r="D218" s="890">
        <v>73.11</v>
      </c>
    </row>
    <row r="219" spans="1:4" x14ac:dyDescent="0.25">
      <c r="A219" s="890" t="s">
        <v>416</v>
      </c>
      <c r="B219" s="890" t="s">
        <v>30391</v>
      </c>
      <c r="C219" s="890" t="s">
        <v>5</v>
      </c>
      <c r="D219" s="890">
        <v>69.83</v>
      </c>
    </row>
    <row r="220" spans="1:4" x14ac:dyDescent="0.25">
      <c r="A220" s="890" t="s">
        <v>417</v>
      </c>
      <c r="B220" s="890" t="s">
        <v>30392</v>
      </c>
      <c r="C220" s="890" t="s">
        <v>5</v>
      </c>
      <c r="D220" s="890">
        <v>118.04</v>
      </c>
    </row>
    <row r="221" spans="1:4" x14ac:dyDescent="0.25">
      <c r="A221" s="890" t="s">
        <v>418</v>
      </c>
      <c r="B221" s="890" t="s">
        <v>30392</v>
      </c>
      <c r="C221" s="890" t="s">
        <v>5</v>
      </c>
      <c r="D221" s="890">
        <v>113.78</v>
      </c>
    </row>
    <row r="222" spans="1:4" x14ac:dyDescent="0.25">
      <c r="A222" s="890" t="s">
        <v>419</v>
      </c>
      <c r="B222" s="890" t="s">
        <v>30393</v>
      </c>
      <c r="C222" s="890" t="s">
        <v>5</v>
      </c>
      <c r="D222" s="890">
        <v>254.41</v>
      </c>
    </row>
    <row r="223" spans="1:4" x14ac:dyDescent="0.25">
      <c r="A223" s="890" t="s">
        <v>420</v>
      </c>
      <c r="B223" s="890" t="s">
        <v>30393</v>
      </c>
      <c r="C223" s="890" t="s">
        <v>5</v>
      </c>
      <c r="D223" s="890">
        <v>247.19</v>
      </c>
    </row>
    <row r="224" spans="1:4" x14ac:dyDescent="0.25">
      <c r="A224" s="890" t="s">
        <v>421</v>
      </c>
      <c r="B224" s="890" t="s">
        <v>30394</v>
      </c>
      <c r="C224" s="890" t="s">
        <v>20</v>
      </c>
      <c r="D224" s="890">
        <v>25.68</v>
      </c>
    </row>
    <row r="225" spans="1:4" x14ac:dyDescent="0.25">
      <c r="A225" s="890" t="s">
        <v>422</v>
      </c>
      <c r="B225" s="890" t="s">
        <v>30394</v>
      </c>
      <c r="C225" s="890" t="s">
        <v>20</v>
      </c>
      <c r="D225" s="890">
        <v>24.23</v>
      </c>
    </row>
    <row r="226" spans="1:4" x14ac:dyDescent="0.25">
      <c r="A226" s="890" t="s">
        <v>423</v>
      </c>
      <c r="B226" s="890" t="s">
        <v>30395</v>
      </c>
      <c r="C226" s="890" t="s">
        <v>20</v>
      </c>
      <c r="D226" s="890">
        <v>32.770000000000003</v>
      </c>
    </row>
    <row r="227" spans="1:4" x14ac:dyDescent="0.25">
      <c r="A227" s="890" t="s">
        <v>424</v>
      </c>
      <c r="B227" s="890" t="s">
        <v>30395</v>
      </c>
      <c r="C227" s="890" t="s">
        <v>20</v>
      </c>
      <c r="D227" s="890">
        <v>31.09</v>
      </c>
    </row>
    <row r="228" spans="1:4" x14ac:dyDescent="0.25">
      <c r="A228" s="890" t="s">
        <v>425</v>
      </c>
      <c r="B228" s="890" t="s">
        <v>30396</v>
      </c>
      <c r="C228" s="890" t="s">
        <v>20</v>
      </c>
      <c r="D228" s="890">
        <v>49.13</v>
      </c>
    </row>
    <row r="229" spans="1:4" x14ac:dyDescent="0.25">
      <c r="A229" s="890" t="s">
        <v>426</v>
      </c>
      <c r="B229" s="890" t="s">
        <v>30396</v>
      </c>
      <c r="C229" s="890" t="s">
        <v>20</v>
      </c>
      <c r="D229" s="890">
        <v>47.1</v>
      </c>
    </row>
    <row r="230" spans="1:4" x14ac:dyDescent="0.25">
      <c r="A230" s="890" t="s">
        <v>427</v>
      </c>
      <c r="B230" s="890" t="s">
        <v>428</v>
      </c>
      <c r="C230" s="890" t="s">
        <v>5</v>
      </c>
      <c r="D230" s="890">
        <v>228.23</v>
      </c>
    </row>
    <row r="231" spans="1:4" x14ac:dyDescent="0.25">
      <c r="A231" s="890" t="s">
        <v>429</v>
      </c>
      <c r="B231" s="890" t="s">
        <v>428</v>
      </c>
      <c r="C231" s="890" t="s">
        <v>5</v>
      </c>
      <c r="D231" s="890">
        <v>213.98</v>
      </c>
    </row>
    <row r="232" spans="1:4" x14ac:dyDescent="0.25">
      <c r="A232" s="890" t="s">
        <v>430</v>
      </c>
      <c r="B232" s="890" t="s">
        <v>431</v>
      </c>
      <c r="C232" s="890" t="s">
        <v>5</v>
      </c>
      <c r="D232" s="890">
        <v>168.65</v>
      </c>
    </row>
    <row r="233" spans="1:4" x14ac:dyDescent="0.25">
      <c r="A233" s="890" t="s">
        <v>432</v>
      </c>
      <c r="B233" s="890" t="s">
        <v>431</v>
      </c>
      <c r="C233" s="890" t="s">
        <v>5</v>
      </c>
      <c r="D233" s="890">
        <v>158.13</v>
      </c>
    </row>
    <row r="234" spans="1:4" x14ac:dyDescent="0.25">
      <c r="A234" s="890" t="s">
        <v>433</v>
      </c>
      <c r="B234" s="890" t="s">
        <v>434</v>
      </c>
      <c r="C234" s="890" t="s">
        <v>5</v>
      </c>
      <c r="D234" s="890">
        <v>228.23</v>
      </c>
    </row>
    <row r="235" spans="1:4" x14ac:dyDescent="0.25">
      <c r="A235" s="890" t="s">
        <v>435</v>
      </c>
      <c r="B235" s="890" t="s">
        <v>434</v>
      </c>
      <c r="C235" s="890" t="s">
        <v>5</v>
      </c>
      <c r="D235" s="890">
        <v>213.98</v>
      </c>
    </row>
    <row r="236" spans="1:4" x14ac:dyDescent="0.25">
      <c r="A236" s="890" t="s">
        <v>436</v>
      </c>
      <c r="B236" s="890" t="s">
        <v>437</v>
      </c>
      <c r="C236" s="890" t="s">
        <v>5</v>
      </c>
      <c r="D236" s="890">
        <v>247.32</v>
      </c>
    </row>
    <row r="237" spans="1:4" x14ac:dyDescent="0.25">
      <c r="A237" s="890" t="s">
        <v>438</v>
      </c>
      <c r="B237" s="890" t="s">
        <v>437</v>
      </c>
      <c r="C237" s="890" t="s">
        <v>5</v>
      </c>
      <c r="D237" s="890">
        <v>231.89</v>
      </c>
    </row>
    <row r="238" spans="1:4" x14ac:dyDescent="0.25">
      <c r="A238" s="890" t="s">
        <v>439</v>
      </c>
      <c r="B238" s="890" t="s">
        <v>440</v>
      </c>
      <c r="C238" s="890" t="s">
        <v>5</v>
      </c>
      <c r="D238" s="890">
        <v>247.32</v>
      </c>
    </row>
    <row r="239" spans="1:4" x14ac:dyDescent="0.25">
      <c r="A239" s="890" t="s">
        <v>441</v>
      </c>
      <c r="B239" s="890" t="s">
        <v>440</v>
      </c>
      <c r="C239" s="890" t="s">
        <v>5</v>
      </c>
      <c r="D239" s="890">
        <v>231.89</v>
      </c>
    </row>
    <row r="240" spans="1:4" x14ac:dyDescent="0.25">
      <c r="A240" s="890" t="s">
        <v>442</v>
      </c>
      <c r="B240" s="890" t="s">
        <v>443</v>
      </c>
      <c r="C240" s="890" t="s">
        <v>5</v>
      </c>
      <c r="D240" s="890">
        <v>486.21</v>
      </c>
    </row>
    <row r="241" spans="1:4" x14ac:dyDescent="0.25">
      <c r="A241" s="890" t="s">
        <v>444</v>
      </c>
      <c r="B241" s="890" t="s">
        <v>443</v>
      </c>
      <c r="C241" s="890" t="s">
        <v>5</v>
      </c>
      <c r="D241" s="890">
        <v>455.86</v>
      </c>
    </row>
    <row r="242" spans="1:4" x14ac:dyDescent="0.25">
      <c r="A242" s="890" t="s">
        <v>445</v>
      </c>
      <c r="B242" s="890" t="s">
        <v>446</v>
      </c>
      <c r="C242" s="890" t="s">
        <v>5</v>
      </c>
      <c r="D242" s="890">
        <v>405.86</v>
      </c>
    </row>
    <row r="243" spans="1:4" x14ac:dyDescent="0.25">
      <c r="A243" s="890" t="s">
        <v>447</v>
      </c>
      <c r="B243" s="890" t="s">
        <v>446</v>
      </c>
      <c r="C243" s="890" t="s">
        <v>5</v>
      </c>
      <c r="D243" s="890">
        <v>380.53</v>
      </c>
    </row>
    <row r="244" spans="1:4" x14ac:dyDescent="0.25">
      <c r="A244" s="890" t="s">
        <v>448</v>
      </c>
      <c r="B244" s="890" t="s">
        <v>449</v>
      </c>
      <c r="C244" s="890" t="s">
        <v>5</v>
      </c>
      <c r="D244" s="890">
        <v>342.45</v>
      </c>
    </row>
    <row r="245" spans="1:4" x14ac:dyDescent="0.25">
      <c r="A245" s="890" t="s">
        <v>450</v>
      </c>
      <c r="B245" s="890" t="s">
        <v>449</v>
      </c>
      <c r="C245" s="890" t="s">
        <v>5</v>
      </c>
      <c r="D245" s="890">
        <v>321.08</v>
      </c>
    </row>
    <row r="246" spans="1:4" x14ac:dyDescent="0.25">
      <c r="A246" s="890" t="s">
        <v>451</v>
      </c>
      <c r="B246" s="890" t="s">
        <v>452</v>
      </c>
      <c r="C246" s="890" t="s">
        <v>5</v>
      </c>
      <c r="D246" s="890">
        <v>372.05</v>
      </c>
    </row>
    <row r="247" spans="1:4" x14ac:dyDescent="0.25">
      <c r="A247" s="890" t="s">
        <v>453</v>
      </c>
      <c r="B247" s="890" t="s">
        <v>452</v>
      </c>
      <c r="C247" s="890" t="s">
        <v>5</v>
      </c>
      <c r="D247" s="890">
        <v>348.83</v>
      </c>
    </row>
    <row r="248" spans="1:4" x14ac:dyDescent="0.25">
      <c r="A248" s="890" t="s">
        <v>454</v>
      </c>
      <c r="B248" s="890" t="s">
        <v>30397</v>
      </c>
      <c r="C248" s="890" t="s">
        <v>5</v>
      </c>
      <c r="D248" s="890">
        <v>648.98</v>
      </c>
    </row>
    <row r="249" spans="1:4" x14ac:dyDescent="0.25">
      <c r="A249" s="890" t="s">
        <v>455</v>
      </c>
      <c r="B249" s="890" t="s">
        <v>30397</v>
      </c>
      <c r="C249" s="890" t="s">
        <v>5</v>
      </c>
      <c r="D249" s="890">
        <v>608.48</v>
      </c>
    </row>
    <row r="250" spans="1:4" x14ac:dyDescent="0.25">
      <c r="A250" s="890" t="s">
        <v>456</v>
      </c>
      <c r="B250" s="890" t="s">
        <v>457</v>
      </c>
      <c r="C250" s="890" t="s">
        <v>5</v>
      </c>
      <c r="D250" s="890">
        <v>323.42</v>
      </c>
    </row>
    <row r="251" spans="1:4" x14ac:dyDescent="0.25">
      <c r="A251" s="890" t="s">
        <v>458</v>
      </c>
      <c r="B251" s="890" t="s">
        <v>457</v>
      </c>
      <c r="C251" s="890" t="s">
        <v>5</v>
      </c>
      <c r="D251" s="890">
        <v>303.24</v>
      </c>
    </row>
    <row r="252" spans="1:4" x14ac:dyDescent="0.25">
      <c r="A252" s="890" t="s">
        <v>459</v>
      </c>
      <c r="B252" s="890" t="s">
        <v>460</v>
      </c>
      <c r="C252" s="890" t="s">
        <v>5</v>
      </c>
      <c r="D252" s="890">
        <v>228.29</v>
      </c>
    </row>
    <row r="253" spans="1:4" x14ac:dyDescent="0.25">
      <c r="A253" s="890" t="s">
        <v>461</v>
      </c>
      <c r="B253" s="890" t="s">
        <v>460</v>
      </c>
      <c r="C253" s="890" t="s">
        <v>5</v>
      </c>
      <c r="D253" s="890">
        <v>214.05</v>
      </c>
    </row>
    <row r="254" spans="1:4" x14ac:dyDescent="0.25">
      <c r="A254" s="890" t="s">
        <v>462</v>
      </c>
      <c r="B254" s="890" t="s">
        <v>463</v>
      </c>
      <c r="C254" s="890" t="s">
        <v>5</v>
      </c>
      <c r="D254" s="890">
        <v>211.38</v>
      </c>
    </row>
    <row r="255" spans="1:4" x14ac:dyDescent="0.25">
      <c r="A255" s="890" t="s">
        <v>464</v>
      </c>
      <c r="B255" s="890" t="s">
        <v>463</v>
      </c>
      <c r="C255" s="890" t="s">
        <v>5</v>
      </c>
      <c r="D255" s="890">
        <v>198.19</v>
      </c>
    </row>
    <row r="256" spans="1:4" x14ac:dyDescent="0.25">
      <c r="A256" s="890" t="s">
        <v>465</v>
      </c>
      <c r="B256" s="890" t="s">
        <v>466</v>
      </c>
      <c r="C256" s="890" t="s">
        <v>5</v>
      </c>
      <c r="D256" s="890">
        <v>828.66</v>
      </c>
    </row>
    <row r="257" spans="1:4" x14ac:dyDescent="0.25">
      <c r="A257" s="890" t="s">
        <v>467</v>
      </c>
      <c r="B257" s="890" t="s">
        <v>466</v>
      </c>
      <c r="C257" s="890" t="s">
        <v>5</v>
      </c>
      <c r="D257" s="890">
        <v>776.95</v>
      </c>
    </row>
    <row r="258" spans="1:4" x14ac:dyDescent="0.25">
      <c r="A258" s="890" t="s">
        <v>468</v>
      </c>
      <c r="B258" s="890" t="s">
        <v>469</v>
      </c>
      <c r="C258" s="890" t="s">
        <v>5</v>
      </c>
      <c r="D258" s="890">
        <v>202.33</v>
      </c>
    </row>
    <row r="259" spans="1:4" x14ac:dyDescent="0.25">
      <c r="A259" s="890" t="s">
        <v>470</v>
      </c>
      <c r="B259" s="890" t="s">
        <v>469</v>
      </c>
      <c r="C259" s="890" t="s">
        <v>5</v>
      </c>
      <c r="D259" s="890">
        <v>189.7</v>
      </c>
    </row>
    <row r="260" spans="1:4" x14ac:dyDescent="0.25">
      <c r="A260" s="890" t="s">
        <v>471</v>
      </c>
      <c r="B260" s="890" t="s">
        <v>472</v>
      </c>
      <c r="C260" s="890" t="s">
        <v>5</v>
      </c>
      <c r="D260" s="890">
        <v>303.58</v>
      </c>
    </row>
    <row r="261" spans="1:4" x14ac:dyDescent="0.25">
      <c r="A261" s="890" t="s">
        <v>473</v>
      </c>
      <c r="B261" s="890" t="s">
        <v>472</v>
      </c>
      <c r="C261" s="890" t="s">
        <v>5</v>
      </c>
      <c r="D261" s="890">
        <v>284.63</v>
      </c>
    </row>
    <row r="262" spans="1:4" x14ac:dyDescent="0.25">
      <c r="A262" s="890" t="s">
        <v>474</v>
      </c>
      <c r="B262" s="890" t="s">
        <v>475</v>
      </c>
      <c r="C262" s="890" t="s">
        <v>5</v>
      </c>
      <c r="D262" s="890">
        <v>303.58</v>
      </c>
    </row>
    <row r="263" spans="1:4" x14ac:dyDescent="0.25">
      <c r="A263" s="890" t="s">
        <v>476</v>
      </c>
      <c r="B263" s="890" t="s">
        <v>475</v>
      </c>
      <c r="C263" s="890" t="s">
        <v>5</v>
      </c>
      <c r="D263" s="890">
        <v>284.63</v>
      </c>
    </row>
    <row r="264" spans="1:4" x14ac:dyDescent="0.25">
      <c r="A264" s="890" t="s">
        <v>477</v>
      </c>
      <c r="B264" s="890" t="s">
        <v>478</v>
      </c>
      <c r="C264" s="890" t="s">
        <v>5</v>
      </c>
      <c r="D264" s="890">
        <v>241.72</v>
      </c>
    </row>
    <row r="265" spans="1:4" x14ac:dyDescent="0.25">
      <c r="A265" s="890" t="s">
        <v>479</v>
      </c>
      <c r="B265" s="890" t="s">
        <v>478</v>
      </c>
      <c r="C265" s="890" t="s">
        <v>5</v>
      </c>
      <c r="D265" s="890">
        <v>226.64</v>
      </c>
    </row>
    <row r="266" spans="1:4" x14ac:dyDescent="0.25">
      <c r="A266" s="890" t="s">
        <v>480</v>
      </c>
      <c r="B266" s="890" t="s">
        <v>481</v>
      </c>
      <c r="C266" s="890" t="s">
        <v>5</v>
      </c>
      <c r="D266" s="890">
        <v>263.10000000000002</v>
      </c>
    </row>
    <row r="267" spans="1:4" x14ac:dyDescent="0.25">
      <c r="A267" s="890" t="s">
        <v>482</v>
      </c>
      <c r="B267" s="890" t="s">
        <v>481</v>
      </c>
      <c r="C267" s="890" t="s">
        <v>5</v>
      </c>
      <c r="D267" s="890">
        <v>246.68</v>
      </c>
    </row>
    <row r="268" spans="1:4" x14ac:dyDescent="0.25">
      <c r="A268" s="890" t="s">
        <v>483</v>
      </c>
      <c r="B268" s="890" t="s">
        <v>484</v>
      </c>
      <c r="C268" s="890" t="s">
        <v>5</v>
      </c>
      <c r="D268" s="890">
        <v>294.58</v>
      </c>
    </row>
    <row r="269" spans="1:4" x14ac:dyDescent="0.25">
      <c r="A269" s="890" t="s">
        <v>485</v>
      </c>
      <c r="B269" s="890" t="s">
        <v>484</v>
      </c>
      <c r="C269" s="890" t="s">
        <v>5</v>
      </c>
      <c r="D269" s="890">
        <v>276.2</v>
      </c>
    </row>
    <row r="270" spans="1:4" x14ac:dyDescent="0.25">
      <c r="A270" s="890" t="s">
        <v>486</v>
      </c>
      <c r="B270" s="890" t="s">
        <v>487</v>
      </c>
      <c r="C270" s="890" t="s">
        <v>5</v>
      </c>
      <c r="D270" s="890">
        <v>303.58</v>
      </c>
    </row>
    <row r="271" spans="1:4" x14ac:dyDescent="0.25">
      <c r="A271" s="890" t="s">
        <v>488</v>
      </c>
      <c r="B271" s="890" t="s">
        <v>487</v>
      </c>
      <c r="C271" s="890" t="s">
        <v>5</v>
      </c>
      <c r="D271" s="890">
        <v>284.63</v>
      </c>
    </row>
    <row r="272" spans="1:4" x14ac:dyDescent="0.25">
      <c r="A272" s="890" t="s">
        <v>489</v>
      </c>
      <c r="B272" s="890" t="s">
        <v>490</v>
      </c>
      <c r="C272" s="890" t="s">
        <v>5</v>
      </c>
      <c r="D272" s="890">
        <v>303.58</v>
      </c>
    </row>
    <row r="273" spans="1:4" x14ac:dyDescent="0.25">
      <c r="A273" s="890" t="s">
        <v>491</v>
      </c>
      <c r="B273" s="890" t="s">
        <v>490</v>
      </c>
      <c r="C273" s="890" t="s">
        <v>5</v>
      </c>
      <c r="D273" s="890">
        <v>284.63</v>
      </c>
    </row>
    <row r="274" spans="1:4" x14ac:dyDescent="0.25">
      <c r="A274" s="890" t="s">
        <v>492</v>
      </c>
      <c r="B274" s="890" t="s">
        <v>493</v>
      </c>
      <c r="C274" s="890" t="s">
        <v>5</v>
      </c>
      <c r="D274" s="890">
        <v>342.45</v>
      </c>
    </row>
    <row r="275" spans="1:4" x14ac:dyDescent="0.25">
      <c r="A275" s="890" t="s">
        <v>494</v>
      </c>
      <c r="B275" s="890" t="s">
        <v>493</v>
      </c>
      <c r="C275" s="890" t="s">
        <v>5</v>
      </c>
      <c r="D275" s="890">
        <v>321.08</v>
      </c>
    </row>
    <row r="276" spans="1:4" x14ac:dyDescent="0.25">
      <c r="A276" s="890" t="s">
        <v>495</v>
      </c>
      <c r="B276" s="890" t="s">
        <v>496</v>
      </c>
      <c r="C276" s="890" t="s">
        <v>5</v>
      </c>
      <c r="D276" s="890">
        <v>551.74</v>
      </c>
    </row>
    <row r="277" spans="1:4" x14ac:dyDescent="0.25">
      <c r="A277" s="890" t="s">
        <v>497</v>
      </c>
      <c r="B277" s="890" t="s">
        <v>496</v>
      </c>
      <c r="C277" s="890" t="s">
        <v>5</v>
      </c>
      <c r="D277" s="890">
        <v>517.29999999999995</v>
      </c>
    </row>
    <row r="278" spans="1:4" x14ac:dyDescent="0.25">
      <c r="A278" s="890" t="s">
        <v>498</v>
      </c>
      <c r="B278" s="890" t="s">
        <v>499</v>
      </c>
      <c r="C278" s="890" t="s">
        <v>5</v>
      </c>
      <c r="D278" s="890">
        <v>242.87</v>
      </c>
    </row>
    <row r="279" spans="1:4" x14ac:dyDescent="0.25">
      <c r="A279" s="890" t="s">
        <v>500</v>
      </c>
      <c r="B279" s="890" t="s">
        <v>499</v>
      </c>
      <c r="C279" s="890" t="s">
        <v>5</v>
      </c>
      <c r="D279" s="890">
        <v>227.72</v>
      </c>
    </row>
    <row r="280" spans="1:4" x14ac:dyDescent="0.25">
      <c r="A280" s="890" t="s">
        <v>501</v>
      </c>
      <c r="B280" s="890" t="s">
        <v>502</v>
      </c>
      <c r="C280" s="890" t="s">
        <v>5</v>
      </c>
      <c r="D280" s="890">
        <v>2290.8200000000002</v>
      </c>
    </row>
    <row r="281" spans="1:4" x14ac:dyDescent="0.25">
      <c r="A281" s="890" t="s">
        <v>503</v>
      </c>
      <c r="B281" s="890" t="s">
        <v>502</v>
      </c>
      <c r="C281" s="890" t="s">
        <v>5</v>
      </c>
      <c r="D281" s="890">
        <v>2147.86</v>
      </c>
    </row>
    <row r="282" spans="1:4" x14ac:dyDescent="0.25">
      <c r="A282" s="890" t="s">
        <v>504</v>
      </c>
      <c r="B282" s="890" t="s">
        <v>505</v>
      </c>
      <c r="C282" s="890" t="s">
        <v>5</v>
      </c>
      <c r="D282" s="890">
        <v>505.98</v>
      </c>
    </row>
    <row r="283" spans="1:4" x14ac:dyDescent="0.25">
      <c r="A283" s="890" t="s">
        <v>506</v>
      </c>
      <c r="B283" s="890" t="s">
        <v>505</v>
      </c>
      <c r="C283" s="890" t="s">
        <v>5</v>
      </c>
      <c r="D283" s="890">
        <v>474.4</v>
      </c>
    </row>
    <row r="284" spans="1:4" x14ac:dyDescent="0.25">
      <c r="A284" s="890" t="s">
        <v>507</v>
      </c>
      <c r="B284" s="890" t="s">
        <v>508</v>
      </c>
      <c r="C284" s="890" t="s">
        <v>5</v>
      </c>
      <c r="D284" s="890">
        <v>294.58</v>
      </c>
    </row>
    <row r="285" spans="1:4" x14ac:dyDescent="0.25">
      <c r="A285" s="890" t="s">
        <v>509</v>
      </c>
      <c r="B285" s="890" t="s">
        <v>508</v>
      </c>
      <c r="C285" s="890" t="s">
        <v>5</v>
      </c>
      <c r="D285" s="890">
        <v>276.2</v>
      </c>
    </row>
    <row r="286" spans="1:4" x14ac:dyDescent="0.25">
      <c r="A286" s="890" t="s">
        <v>510</v>
      </c>
      <c r="B286" s="890" t="s">
        <v>511</v>
      </c>
      <c r="C286" s="890" t="s">
        <v>5</v>
      </c>
      <c r="D286" s="890">
        <v>202.33</v>
      </c>
    </row>
    <row r="287" spans="1:4" x14ac:dyDescent="0.25">
      <c r="A287" s="890" t="s">
        <v>512</v>
      </c>
      <c r="B287" s="890" t="s">
        <v>511</v>
      </c>
      <c r="C287" s="890" t="s">
        <v>5</v>
      </c>
      <c r="D287" s="890">
        <v>189.7</v>
      </c>
    </row>
    <row r="288" spans="1:4" x14ac:dyDescent="0.25">
      <c r="A288" s="890" t="s">
        <v>513</v>
      </c>
      <c r="B288" s="890" t="s">
        <v>514</v>
      </c>
      <c r="C288" s="890" t="s">
        <v>5</v>
      </c>
      <c r="D288" s="890">
        <v>289.13</v>
      </c>
    </row>
    <row r="289" spans="1:4" x14ac:dyDescent="0.25">
      <c r="A289" s="890" t="s">
        <v>515</v>
      </c>
      <c r="B289" s="890" t="s">
        <v>514</v>
      </c>
      <c r="C289" s="890" t="s">
        <v>5</v>
      </c>
      <c r="D289" s="890">
        <v>271.08999999999997</v>
      </c>
    </row>
    <row r="290" spans="1:4" x14ac:dyDescent="0.25">
      <c r="A290" s="890" t="s">
        <v>516</v>
      </c>
      <c r="B290" s="890" t="s">
        <v>517</v>
      </c>
      <c r="C290" s="890" t="s">
        <v>5</v>
      </c>
      <c r="D290" s="890">
        <v>449.77</v>
      </c>
    </row>
    <row r="291" spans="1:4" x14ac:dyDescent="0.25">
      <c r="A291" s="890" t="s">
        <v>518</v>
      </c>
      <c r="B291" s="890" t="s">
        <v>517</v>
      </c>
      <c r="C291" s="890" t="s">
        <v>5</v>
      </c>
      <c r="D291" s="890">
        <v>421.7</v>
      </c>
    </row>
    <row r="292" spans="1:4" x14ac:dyDescent="0.25">
      <c r="A292" s="890" t="s">
        <v>519</v>
      </c>
      <c r="B292" s="890" t="s">
        <v>520</v>
      </c>
      <c r="C292" s="890" t="s">
        <v>5</v>
      </c>
      <c r="D292" s="890">
        <v>449.77</v>
      </c>
    </row>
    <row r="293" spans="1:4" x14ac:dyDescent="0.25">
      <c r="A293" s="890" t="s">
        <v>521</v>
      </c>
      <c r="B293" s="890" t="s">
        <v>520</v>
      </c>
      <c r="C293" s="890" t="s">
        <v>5</v>
      </c>
      <c r="D293" s="890">
        <v>421.7</v>
      </c>
    </row>
    <row r="294" spans="1:4" x14ac:dyDescent="0.25">
      <c r="A294" s="890" t="s">
        <v>522</v>
      </c>
      <c r="B294" s="890" t="s">
        <v>523</v>
      </c>
      <c r="C294" s="890" t="s">
        <v>5</v>
      </c>
      <c r="D294" s="890">
        <v>449.77</v>
      </c>
    </row>
    <row r="295" spans="1:4" x14ac:dyDescent="0.25">
      <c r="A295" s="890" t="s">
        <v>524</v>
      </c>
      <c r="B295" s="890" t="s">
        <v>523</v>
      </c>
      <c r="C295" s="890" t="s">
        <v>5</v>
      </c>
      <c r="D295" s="890">
        <v>421.7</v>
      </c>
    </row>
    <row r="296" spans="1:4" x14ac:dyDescent="0.25">
      <c r="A296" s="890" t="s">
        <v>525</v>
      </c>
      <c r="B296" s="890" t="s">
        <v>526</v>
      </c>
      <c r="C296" s="890" t="s">
        <v>5</v>
      </c>
      <c r="D296" s="890">
        <v>337.32</v>
      </c>
    </row>
    <row r="297" spans="1:4" x14ac:dyDescent="0.25">
      <c r="A297" s="890" t="s">
        <v>527</v>
      </c>
      <c r="B297" s="890" t="s">
        <v>526</v>
      </c>
      <c r="C297" s="890" t="s">
        <v>5</v>
      </c>
      <c r="D297" s="890">
        <v>316.27</v>
      </c>
    </row>
    <row r="298" spans="1:4" x14ac:dyDescent="0.25">
      <c r="A298" s="890" t="s">
        <v>528</v>
      </c>
      <c r="B298" s="890" t="s">
        <v>529</v>
      </c>
      <c r="C298" s="890" t="s">
        <v>5</v>
      </c>
      <c r="D298" s="890">
        <v>301.97000000000003</v>
      </c>
    </row>
    <row r="299" spans="1:4" x14ac:dyDescent="0.25">
      <c r="A299" s="890" t="s">
        <v>530</v>
      </c>
      <c r="B299" s="890" t="s">
        <v>529</v>
      </c>
      <c r="C299" s="890" t="s">
        <v>5</v>
      </c>
      <c r="D299" s="890">
        <v>283.13</v>
      </c>
    </row>
    <row r="300" spans="1:4" x14ac:dyDescent="0.25">
      <c r="A300" s="890" t="s">
        <v>531</v>
      </c>
      <c r="B300" s="890" t="s">
        <v>532</v>
      </c>
      <c r="C300" s="890" t="s">
        <v>5</v>
      </c>
      <c r="D300" s="890">
        <v>562.21</v>
      </c>
    </row>
    <row r="301" spans="1:4" x14ac:dyDescent="0.25">
      <c r="A301" s="890" t="s">
        <v>533</v>
      </c>
      <c r="B301" s="890" t="s">
        <v>532</v>
      </c>
      <c r="C301" s="890" t="s">
        <v>5</v>
      </c>
      <c r="D301" s="890">
        <v>527.12</v>
      </c>
    </row>
    <row r="302" spans="1:4" x14ac:dyDescent="0.25">
      <c r="A302" s="890" t="s">
        <v>534</v>
      </c>
      <c r="B302" s="890" t="s">
        <v>535</v>
      </c>
      <c r="C302" s="890" t="s">
        <v>5</v>
      </c>
      <c r="D302" s="890">
        <v>224.88</v>
      </c>
    </row>
    <row r="303" spans="1:4" x14ac:dyDescent="0.25">
      <c r="A303" s="890" t="s">
        <v>536</v>
      </c>
      <c r="B303" s="890" t="s">
        <v>535</v>
      </c>
      <c r="C303" s="890" t="s">
        <v>5</v>
      </c>
      <c r="D303" s="890">
        <v>210.84</v>
      </c>
    </row>
    <row r="304" spans="1:4" x14ac:dyDescent="0.25">
      <c r="A304" s="890" t="s">
        <v>537</v>
      </c>
      <c r="B304" s="890" t="s">
        <v>538</v>
      </c>
      <c r="C304" s="890" t="s">
        <v>5</v>
      </c>
      <c r="D304" s="890">
        <v>134.91999999999999</v>
      </c>
    </row>
    <row r="305" spans="1:4" x14ac:dyDescent="0.25">
      <c r="A305" s="890" t="s">
        <v>539</v>
      </c>
      <c r="B305" s="890" t="s">
        <v>538</v>
      </c>
      <c r="C305" s="890" t="s">
        <v>5</v>
      </c>
      <c r="D305" s="890">
        <v>126.5</v>
      </c>
    </row>
    <row r="306" spans="1:4" x14ac:dyDescent="0.25">
      <c r="A306" s="890" t="s">
        <v>540</v>
      </c>
      <c r="B306" s="890" t="s">
        <v>541</v>
      </c>
      <c r="C306" s="890" t="s">
        <v>5</v>
      </c>
      <c r="D306" s="890">
        <v>529.78</v>
      </c>
    </row>
    <row r="307" spans="1:4" x14ac:dyDescent="0.25">
      <c r="A307" s="890" t="s">
        <v>542</v>
      </c>
      <c r="B307" s="890" t="s">
        <v>541</v>
      </c>
      <c r="C307" s="890" t="s">
        <v>5</v>
      </c>
      <c r="D307" s="890">
        <v>496.72</v>
      </c>
    </row>
    <row r="308" spans="1:4" x14ac:dyDescent="0.25">
      <c r="A308" s="890" t="s">
        <v>543</v>
      </c>
      <c r="B308" s="890" t="s">
        <v>544</v>
      </c>
      <c r="C308" s="890" t="s">
        <v>5</v>
      </c>
      <c r="D308" s="890">
        <v>1274.9100000000001</v>
      </c>
    </row>
    <row r="309" spans="1:4" x14ac:dyDescent="0.25">
      <c r="A309" s="890" t="s">
        <v>545</v>
      </c>
      <c r="B309" s="890" t="s">
        <v>544</v>
      </c>
      <c r="C309" s="890" t="s">
        <v>5</v>
      </c>
      <c r="D309" s="890">
        <v>1195.3399999999999</v>
      </c>
    </row>
    <row r="310" spans="1:4" x14ac:dyDescent="0.25">
      <c r="A310" s="890" t="s">
        <v>546</v>
      </c>
      <c r="B310" s="890" t="s">
        <v>547</v>
      </c>
      <c r="C310" s="890" t="s">
        <v>5</v>
      </c>
      <c r="D310" s="890">
        <v>189.54</v>
      </c>
    </row>
    <row r="311" spans="1:4" x14ac:dyDescent="0.25">
      <c r="A311" s="890" t="s">
        <v>548</v>
      </c>
      <c r="B311" s="890" t="s">
        <v>547</v>
      </c>
      <c r="C311" s="890" t="s">
        <v>5</v>
      </c>
      <c r="D311" s="890">
        <v>177.71</v>
      </c>
    </row>
    <row r="312" spans="1:4" x14ac:dyDescent="0.25">
      <c r="A312" s="890" t="s">
        <v>549</v>
      </c>
      <c r="B312" s="890" t="s">
        <v>550</v>
      </c>
      <c r="C312" s="890" t="s">
        <v>5</v>
      </c>
      <c r="D312" s="890">
        <v>320.02</v>
      </c>
    </row>
    <row r="313" spans="1:4" x14ac:dyDescent="0.25">
      <c r="A313" s="890" t="s">
        <v>551</v>
      </c>
      <c r="B313" s="890" t="s">
        <v>550</v>
      </c>
      <c r="C313" s="890" t="s">
        <v>5</v>
      </c>
      <c r="D313" s="890">
        <v>300.05</v>
      </c>
    </row>
    <row r="314" spans="1:4" x14ac:dyDescent="0.25">
      <c r="A314" s="890" t="s">
        <v>552</v>
      </c>
      <c r="B314" s="890" t="s">
        <v>553</v>
      </c>
      <c r="C314" s="890" t="s">
        <v>5</v>
      </c>
      <c r="D314" s="890">
        <v>2290.8200000000002</v>
      </c>
    </row>
    <row r="315" spans="1:4" x14ac:dyDescent="0.25">
      <c r="A315" s="890" t="s">
        <v>554</v>
      </c>
      <c r="B315" s="890" t="s">
        <v>553</v>
      </c>
      <c r="C315" s="890" t="s">
        <v>5</v>
      </c>
      <c r="D315" s="890">
        <v>2147.86</v>
      </c>
    </row>
    <row r="316" spans="1:4" x14ac:dyDescent="0.25">
      <c r="A316" s="890" t="s">
        <v>555</v>
      </c>
      <c r="B316" s="890" t="s">
        <v>556</v>
      </c>
      <c r="C316" s="890" t="s">
        <v>5</v>
      </c>
      <c r="D316" s="890">
        <v>401.65</v>
      </c>
    </row>
    <row r="317" spans="1:4" x14ac:dyDescent="0.25">
      <c r="A317" s="890" t="s">
        <v>557</v>
      </c>
      <c r="B317" s="890" t="s">
        <v>556</v>
      </c>
      <c r="C317" s="890" t="s">
        <v>5</v>
      </c>
      <c r="D317" s="890">
        <v>376.59</v>
      </c>
    </row>
    <row r="318" spans="1:4" x14ac:dyDescent="0.25">
      <c r="A318" s="890" t="s">
        <v>558</v>
      </c>
      <c r="B318" s="890" t="s">
        <v>559</v>
      </c>
      <c r="C318" s="890" t="s">
        <v>5</v>
      </c>
      <c r="D318" s="890">
        <v>200.5</v>
      </c>
    </row>
    <row r="319" spans="1:4" x14ac:dyDescent="0.25">
      <c r="A319" s="890" t="s">
        <v>560</v>
      </c>
      <c r="B319" s="890" t="s">
        <v>559</v>
      </c>
      <c r="C319" s="890" t="s">
        <v>5</v>
      </c>
      <c r="D319" s="890">
        <v>187.99</v>
      </c>
    </row>
    <row r="320" spans="1:4" x14ac:dyDescent="0.25">
      <c r="A320" s="890" t="s">
        <v>561</v>
      </c>
      <c r="B320" s="890" t="s">
        <v>30398</v>
      </c>
      <c r="C320" s="890" t="s">
        <v>5</v>
      </c>
      <c r="D320" s="890">
        <v>57.27</v>
      </c>
    </row>
    <row r="321" spans="1:4" x14ac:dyDescent="0.25">
      <c r="A321" s="890" t="s">
        <v>562</v>
      </c>
      <c r="B321" s="890" t="s">
        <v>30398</v>
      </c>
      <c r="C321" s="890" t="s">
        <v>5</v>
      </c>
      <c r="D321" s="890">
        <v>53.69</v>
      </c>
    </row>
    <row r="322" spans="1:4" x14ac:dyDescent="0.25">
      <c r="A322" s="890" t="s">
        <v>563</v>
      </c>
      <c r="B322" s="890" t="s">
        <v>564</v>
      </c>
      <c r="C322" s="890" t="s">
        <v>5</v>
      </c>
      <c r="D322" s="890">
        <v>68.739999999999995</v>
      </c>
    </row>
    <row r="323" spans="1:4" x14ac:dyDescent="0.25">
      <c r="A323" s="890" t="s">
        <v>565</v>
      </c>
      <c r="B323" s="890" t="s">
        <v>564</v>
      </c>
      <c r="C323" s="890" t="s">
        <v>5</v>
      </c>
      <c r="D323" s="890">
        <v>64.45</v>
      </c>
    </row>
    <row r="324" spans="1:4" x14ac:dyDescent="0.25">
      <c r="A324" s="890" t="s">
        <v>566</v>
      </c>
      <c r="B324" s="890" t="s">
        <v>30399</v>
      </c>
      <c r="C324" s="890" t="s">
        <v>5</v>
      </c>
      <c r="D324" s="890">
        <v>200.08</v>
      </c>
    </row>
    <row r="325" spans="1:4" x14ac:dyDescent="0.25">
      <c r="A325" s="890" t="s">
        <v>567</v>
      </c>
      <c r="B325" s="890" t="s">
        <v>30399</v>
      </c>
      <c r="C325" s="890" t="s">
        <v>5</v>
      </c>
      <c r="D325" s="890">
        <v>187.6</v>
      </c>
    </row>
    <row r="326" spans="1:4" x14ac:dyDescent="0.25">
      <c r="A326" s="890" t="s">
        <v>568</v>
      </c>
      <c r="B326" s="890" t="s">
        <v>30400</v>
      </c>
      <c r="C326" s="890" t="s">
        <v>5</v>
      </c>
      <c r="D326" s="890">
        <v>200.08</v>
      </c>
    </row>
    <row r="327" spans="1:4" x14ac:dyDescent="0.25">
      <c r="A327" s="890" t="s">
        <v>569</v>
      </c>
      <c r="B327" s="890" t="s">
        <v>30400</v>
      </c>
      <c r="C327" s="890" t="s">
        <v>5</v>
      </c>
      <c r="D327" s="890">
        <v>187.6</v>
      </c>
    </row>
    <row r="328" spans="1:4" x14ac:dyDescent="0.25">
      <c r="A328" s="890" t="s">
        <v>570</v>
      </c>
      <c r="B328" s="890" t="s">
        <v>30401</v>
      </c>
      <c r="C328" s="890" t="s">
        <v>5</v>
      </c>
      <c r="D328" s="890">
        <v>122.18</v>
      </c>
    </row>
    <row r="329" spans="1:4" x14ac:dyDescent="0.25">
      <c r="A329" s="890" t="s">
        <v>571</v>
      </c>
      <c r="B329" s="890" t="s">
        <v>30401</v>
      </c>
      <c r="C329" s="890" t="s">
        <v>5</v>
      </c>
      <c r="D329" s="890">
        <v>114.56</v>
      </c>
    </row>
    <row r="330" spans="1:4" x14ac:dyDescent="0.25">
      <c r="A330" s="890" t="s">
        <v>572</v>
      </c>
      <c r="B330" s="890" t="s">
        <v>573</v>
      </c>
      <c r="C330" s="890" t="s">
        <v>5</v>
      </c>
      <c r="D330" s="890">
        <v>4407.6400000000003</v>
      </c>
    </row>
    <row r="331" spans="1:4" x14ac:dyDescent="0.25">
      <c r="A331" s="890" t="s">
        <v>574</v>
      </c>
      <c r="B331" s="890" t="s">
        <v>573</v>
      </c>
      <c r="C331" s="890" t="s">
        <v>5</v>
      </c>
      <c r="D331" s="890">
        <v>4132.58</v>
      </c>
    </row>
    <row r="332" spans="1:4" x14ac:dyDescent="0.25">
      <c r="A332" s="890" t="s">
        <v>575</v>
      </c>
      <c r="B332" s="890" t="s">
        <v>576</v>
      </c>
      <c r="C332" s="890" t="s">
        <v>5</v>
      </c>
      <c r="D332" s="890">
        <v>228.23</v>
      </c>
    </row>
    <row r="333" spans="1:4" x14ac:dyDescent="0.25">
      <c r="A333" s="890" t="s">
        <v>577</v>
      </c>
      <c r="B333" s="890" t="s">
        <v>576</v>
      </c>
      <c r="C333" s="890" t="s">
        <v>5</v>
      </c>
      <c r="D333" s="890">
        <v>213.98</v>
      </c>
    </row>
    <row r="334" spans="1:4" x14ac:dyDescent="0.25">
      <c r="A334" s="890" t="s">
        <v>578</v>
      </c>
      <c r="B334" s="890" t="s">
        <v>579</v>
      </c>
      <c r="C334" s="890" t="s">
        <v>5</v>
      </c>
      <c r="D334" s="890">
        <v>228.23</v>
      </c>
    </row>
    <row r="335" spans="1:4" x14ac:dyDescent="0.25">
      <c r="A335" s="890" t="s">
        <v>580</v>
      </c>
      <c r="B335" s="890" t="s">
        <v>579</v>
      </c>
      <c r="C335" s="890" t="s">
        <v>5</v>
      </c>
      <c r="D335" s="890">
        <v>213.98</v>
      </c>
    </row>
    <row r="336" spans="1:4" x14ac:dyDescent="0.25">
      <c r="A336" s="890" t="s">
        <v>581</v>
      </c>
      <c r="B336" s="890" t="s">
        <v>582</v>
      </c>
      <c r="C336" s="890" t="s">
        <v>5</v>
      </c>
      <c r="D336" s="890">
        <v>529.78</v>
      </c>
    </row>
    <row r="337" spans="1:4" x14ac:dyDescent="0.25">
      <c r="A337" s="890" t="s">
        <v>583</v>
      </c>
      <c r="B337" s="890" t="s">
        <v>582</v>
      </c>
      <c r="C337" s="890" t="s">
        <v>5</v>
      </c>
      <c r="D337" s="890">
        <v>496.72</v>
      </c>
    </row>
    <row r="338" spans="1:4" x14ac:dyDescent="0.25">
      <c r="A338" s="890" t="s">
        <v>584</v>
      </c>
      <c r="B338" s="890" t="s">
        <v>585</v>
      </c>
      <c r="C338" s="890" t="s">
        <v>5</v>
      </c>
      <c r="D338" s="890">
        <v>202.33</v>
      </c>
    </row>
    <row r="339" spans="1:4" x14ac:dyDescent="0.25">
      <c r="A339" s="890" t="s">
        <v>586</v>
      </c>
      <c r="B339" s="890" t="s">
        <v>585</v>
      </c>
      <c r="C339" s="890" t="s">
        <v>5</v>
      </c>
      <c r="D339" s="890">
        <v>189.7</v>
      </c>
    </row>
    <row r="340" spans="1:4" x14ac:dyDescent="0.25">
      <c r="A340" s="890" t="s">
        <v>587</v>
      </c>
      <c r="B340" s="890" t="s">
        <v>588</v>
      </c>
      <c r="C340" s="890" t="s">
        <v>5</v>
      </c>
      <c r="D340" s="890">
        <v>529.78</v>
      </c>
    </row>
    <row r="341" spans="1:4" x14ac:dyDescent="0.25">
      <c r="A341" s="890" t="s">
        <v>589</v>
      </c>
      <c r="B341" s="890" t="s">
        <v>588</v>
      </c>
      <c r="C341" s="890" t="s">
        <v>5</v>
      </c>
      <c r="D341" s="890">
        <v>496.72</v>
      </c>
    </row>
    <row r="342" spans="1:4" x14ac:dyDescent="0.25">
      <c r="A342" s="890" t="s">
        <v>590</v>
      </c>
      <c r="B342" s="890" t="s">
        <v>591</v>
      </c>
      <c r="C342" s="890" t="s">
        <v>5</v>
      </c>
      <c r="D342" s="890">
        <v>1274.9100000000001</v>
      </c>
    </row>
    <row r="343" spans="1:4" x14ac:dyDescent="0.25">
      <c r="A343" s="890" t="s">
        <v>592</v>
      </c>
      <c r="B343" s="890" t="s">
        <v>591</v>
      </c>
      <c r="C343" s="890" t="s">
        <v>5</v>
      </c>
      <c r="D343" s="890">
        <v>1195.3399999999999</v>
      </c>
    </row>
    <row r="344" spans="1:4" x14ac:dyDescent="0.25">
      <c r="A344" s="890" t="s">
        <v>593</v>
      </c>
      <c r="B344" s="890" t="s">
        <v>594</v>
      </c>
      <c r="C344" s="890" t="s">
        <v>5</v>
      </c>
      <c r="D344" s="890">
        <v>852.63</v>
      </c>
    </row>
    <row r="345" spans="1:4" x14ac:dyDescent="0.25">
      <c r="A345" s="890" t="s">
        <v>595</v>
      </c>
      <c r="B345" s="890" t="s">
        <v>594</v>
      </c>
      <c r="C345" s="890" t="s">
        <v>5</v>
      </c>
      <c r="D345" s="890">
        <v>799.42</v>
      </c>
    </row>
    <row r="346" spans="1:4" x14ac:dyDescent="0.25">
      <c r="A346" s="890" t="s">
        <v>596</v>
      </c>
      <c r="B346" s="890" t="s">
        <v>597</v>
      </c>
      <c r="C346" s="890" t="s">
        <v>5</v>
      </c>
      <c r="D346" s="890">
        <v>228.23</v>
      </c>
    </row>
    <row r="347" spans="1:4" x14ac:dyDescent="0.25">
      <c r="A347" s="890" t="s">
        <v>598</v>
      </c>
      <c r="B347" s="890" t="s">
        <v>597</v>
      </c>
      <c r="C347" s="890" t="s">
        <v>5</v>
      </c>
      <c r="D347" s="890">
        <v>213.98</v>
      </c>
    </row>
    <row r="348" spans="1:4" x14ac:dyDescent="0.25">
      <c r="A348" s="890" t="s">
        <v>599</v>
      </c>
      <c r="B348" s="890" t="s">
        <v>600</v>
      </c>
      <c r="C348" s="890" t="s">
        <v>5</v>
      </c>
      <c r="D348" s="890">
        <v>1240.81</v>
      </c>
    </row>
    <row r="349" spans="1:4" x14ac:dyDescent="0.25">
      <c r="A349" s="890" t="s">
        <v>601</v>
      </c>
      <c r="B349" s="890" t="s">
        <v>600</v>
      </c>
      <c r="C349" s="890" t="s">
        <v>5</v>
      </c>
      <c r="D349" s="890">
        <v>1163.3699999999999</v>
      </c>
    </row>
    <row r="350" spans="1:4" x14ac:dyDescent="0.25">
      <c r="A350" s="890" t="s">
        <v>602</v>
      </c>
      <c r="B350" s="890" t="s">
        <v>603</v>
      </c>
      <c r="C350" s="890" t="s">
        <v>5</v>
      </c>
      <c r="D350" s="890">
        <v>191.08</v>
      </c>
    </row>
    <row r="351" spans="1:4" x14ac:dyDescent="0.25">
      <c r="A351" s="890" t="s">
        <v>604</v>
      </c>
      <c r="B351" s="890" t="s">
        <v>603</v>
      </c>
      <c r="C351" s="890" t="s">
        <v>5</v>
      </c>
      <c r="D351" s="890">
        <v>179.16</v>
      </c>
    </row>
    <row r="352" spans="1:4" x14ac:dyDescent="0.25">
      <c r="A352" s="890" t="s">
        <v>605</v>
      </c>
      <c r="B352" s="890" t="s">
        <v>606</v>
      </c>
      <c r="C352" s="890" t="s">
        <v>5</v>
      </c>
      <c r="D352" s="890">
        <v>191.08</v>
      </c>
    </row>
    <row r="353" spans="1:4" x14ac:dyDescent="0.25">
      <c r="A353" s="890" t="s">
        <v>607</v>
      </c>
      <c r="B353" s="890" t="s">
        <v>606</v>
      </c>
      <c r="C353" s="890" t="s">
        <v>5</v>
      </c>
      <c r="D353" s="890">
        <v>179.16</v>
      </c>
    </row>
    <row r="354" spans="1:4" x14ac:dyDescent="0.25">
      <c r="A354" s="890" t="s">
        <v>608</v>
      </c>
      <c r="B354" s="890" t="s">
        <v>609</v>
      </c>
      <c r="C354" s="890" t="s">
        <v>5</v>
      </c>
      <c r="D354" s="890">
        <v>191.08</v>
      </c>
    </row>
    <row r="355" spans="1:4" x14ac:dyDescent="0.25">
      <c r="A355" s="890" t="s">
        <v>610</v>
      </c>
      <c r="B355" s="890" t="s">
        <v>609</v>
      </c>
      <c r="C355" s="890" t="s">
        <v>5</v>
      </c>
      <c r="D355" s="890">
        <v>179.16</v>
      </c>
    </row>
    <row r="356" spans="1:4" x14ac:dyDescent="0.25">
      <c r="A356" s="890" t="s">
        <v>611</v>
      </c>
      <c r="B356" s="890" t="s">
        <v>612</v>
      </c>
      <c r="C356" s="890" t="s">
        <v>5</v>
      </c>
      <c r="D356" s="890">
        <v>191.08</v>
      </c>
    </row>
    <row r="357" spans="1:4" x14ac:dyDescent="0.25">
      <c r="A357" s="890" t="s">
        <v>613</v>
      </c>
      <c r="B357" s="890" t="s">
        <v>612</v>
      </c>
      <c r="C357" s="890" t="s">
        <v>5</v>
      </c>
      <c r="D357" s="890">
        <v>179.16</v>
      </c>
    </row>
    <row r="358" spans="1:4" x14ac:dyDescent="0.25">
      <c r="A358" s="890" t="s">
        <v>614</v>
      </c>
      <c r="B358" s="890" t="s">
        <v>615</v>
      </c>
      <c r="C358" s="890" t="s">
        <v>5</v>
      </c>
      <c r="D358" s="890">
        <v>191.08</v>
      </c>
    </row>
    <row r="359" spans="1:4" x14ac:dyDescent="0.25">
      <c r="A359" s="890" t="s">
        <v>616</v>
      </c>
      <c r="B359" s="890" t="s">
        <v>615</v>
      </c>
      <c r="C359" s="890" t="s">
        <v>5</v>
      </c>
      <c r="D359" s="890">
        <v>179.16</v>
      </c>
    </row>
    <row r="360" spans="1:4" x14ac:dyDescent="0.25">
      <c r="A360" s="890" t="s">
        <v>617</v>
      </c>
      <c r="B360" s="890" t="s">
        <v>618</v>
      </c>
      <c r="C360" s="890" t="s">
        <v>5</v>
      </c>
      <c r="D360" s="890">
        <v>191.08</v>
      </c>
    </row>
    <row r="361" spans="1:4" x14ac:dyDescent="0.25">
      <c r="A361" s="890" t="s">
        <v>619</v>
      </c>
      <c r="B361" s="890" t="s">
        <v>618</v>
      </c>
      <c r="C361" s="890" t="s">
        <v>5</v>
      </c>
      <c r="D361" s="890">
        <v>179.16</v>
      </c>
    </row>
    <row r="362" spans="1:4" x14ac:dyDescent="0.25">
      <c r="A362" s="890" t="s">
        <v>620</v>
      </c>
      <c r="B362" s="890" t="s">
        <v>621</v>
      </c>
      <c r="C362" s="890" t="s">
        <v>5</v>
      </c>
      <c r="D362" s="890">
        <v>191.08</v>
      </c>
    </row>
    <row r="363" spans="1:4" x14ac:dyDescent="0.25">
      <c r="A363" s="890" t="s">
        <v>622</v>
      </c>
      <c r="B363" s="890" t="s">
        <v>621</v>
      </c>
      <c r="C363" s="890" t="s">
        <v>5</v>
      </c>
      <c r="D363" s="890">
        <v>179.16</v>
      </c>
    </row>
    <row r="364" spans="1:4" x14ac:dyDescent="0.25">
      <c r="A364" s="890" t="s">
        <v>623</v>
      </c>
      <c r="B364" s="890" t="s">
        <v>624</v>
      </c>
      <c r="C364" s="890" t="s">
        <v>5</v>
      </c>
      <c r="D364" s="890">
        <v>191.08</v>
      </c>
    </row>
    <row r="365" spans="1:4" x14ac:dyDescent="0.25">
      <c r="A365" s="890" t="s">
        <v>625</v>
      </c>
      <c r="B365" s="890" t="s">
        <v>624</v>
      </c>
      <c r="C365" s="890" t="s">
        <v>5</v>
      </c>
      <c r="D365" s="890">
        <v>179.16</v>
      </c>
    </row>
    <row r="366" spans="1:4" x14ac:dyDescent="0.25">
      <c r="A366" s="890" t="s">
        <v>626</v>
      </c>
      <c r="B366" s="890" t="s">
        <v>627</v>
      </c>
      <c r="C366" s="890" t="s">
        <v>5</v>
      </c>
      <c r="D366" s="890">
        <v>191.08</v>
      </c>
    </row>
    <row r="367" spans="1:4" x14ac:dyDescent="0.25">
      <c r="A367" s="890" t="s">
        <v>628</v>
      </c>
      <c r="B367" s="890" t="s">
        <v>627</v>
      </c>
      <c r="C367" s="890" t="s">
        <v>5</v>
      </c>
      <c r="D367" s="890">
        <v>179.16</v>
      </c>
    </row>
    <row r="368" spans="1:4" x14ac:dyDescent="0.25">
      <c r="A368" s="890" t="s">
        <v>629</v>
      </c>
      <c r="B368" s="890" t="s">
        <v>630</v>
      </c>
      <c r="C368" s="890" t="s">
        <v>5</v>
      </c>
      <c r="D368" s="890">
        <v>191.08</v>
      </c>
    </row>
    <row r="369" spans="1:4" x14ac:dyDescent="0.25">
      <c r="A369" s="890" t="s">
        <v>631</v>
      </c>
      <c r="B369" s="890" t="s">
        <v>630</v>
      </c>
      <c r="C369" s="890" t="s">
        <v>5</v>
      </c>
      <c r="D369" s="890">
        <v>179.16</v>
      </c>
    </row>
    <row r="370" spans="1:4" x14ac:dyDescent="0.25">
      <c r="A370" s="890" t="s">
        <v>632</v>
      </c>
      <c r="B370" s="890" t="s">
        <v>633</v>
      </c>
      <c r="C370" s="890" t="s">
        <v>5</v>
      </c>
      <c r="D370" s="890">
        <v>191.08</v>
      </c>
    </row>
    <row r="371" spans="1:4" x14ac:dyDescent="0.25">
      <c r="A371" s="890" t="s">
        <v>634</v>
      </c>
      <c r="B371" s="890" t="s">
        <v>633</v>
      </c>
      <c r="C371" s="890" t="s">
        <v>5</v>
      </c>
      <c r="D371" s="890">
        <v>179.16</v>
      </c>
    </row>
    <row r="372" spans="1:4" x14ac:dyDescent="0.25">
      <c r="A372" s="890" t="s">
        <v>635</v>
      </c>
      <c r="B372" s="890" t="s">
        <v>636</v>
      </c>
      <c r="C372" s="890" t="s">
        <v>5</v>
      </c>
      <c r="D372" s="890">
        <v>191.08</v>
      </c>
    </row>
    <row r="373" spans="1:4" x14ac:dyDescent="0.25">
      <c r="A373" s="890" t="s">
        <v>637</v>
      </c>
      <c r="B373" s="890" t="s">
        <v>636</v>
      </c>
      <c r="C373" s="890" t="s">
        <v>5</v>
      </c>
      <c r="D373" s="890">
        <v>179.16</v>
      </c>
    </row>
    <row r="374" spans="1:4" x14ac:dyDescent="0.25">
      <c r="A374" s="890" t="s">
        <v>638</v>
      </c>
      <c r="B374" s="890" t="s">
        <v>639</v>
      </c>
      <c r="C374" s="890" t="s">
        <v>5</v>
      </c>
      <c r="D374" s="890">
        <v>191.08</v>
      </c>
    </row>
    <row r="375" spans="1:4" x14ac:dyDescent="0.25">
      <c r="A375" s="890" t="s">
        <v>640</v>
      </c>
      <c r="B375" s="890" t="s">
        <v>639</v>
      </c>
      <c r="C375" s="890" t="s">
        <v>5</v>
      </c>
      <c r="D375" s="890">
        <v>179.16</v>
      </c>
    </row>
    <row r="376" spans="1:4" x14ac:dyDescent="0.25">
      <c r="A376" s="890" t="s">
        <v>641</v>
      </c>
      <c r="B376" s="890" t="s">
        <v>642</v>
      </c>
      <c r="C376" s="890" t="s">
        <v>5</v>
      </c>
      <c r="D376" s="890">
        <v>191.08</v>
      </c>
    </row>
    <row r="377" spans="1:4" x14ac:dyDescent="0.25">
      <c r="A377" s="890" t="s">
        <v>643</v>
      </c>
      <c r="B377" s="890" t="s">
        <v>642</v>
      </c>
      <c r="C377" s="890" t="s">
        <v>5</v>
      </c>
      <c r="D377" s="890">
        <v>179.16</v>
      </c>
    </row>
    <row r="378" spans="1:4" x14ac:dyDescent="0.25">
      <c r="A378" s="890" t="s">
        <v>644</v>
      </c>
      <c r="B378" s="890" t="s">
        <v>645</v>
      </c>
      <c r="C378" s="890" t="s">
        <v>5</v>
      </c>
      <c r="D378" s="890">
        <v>191.08</v>
      </c>
    </row>
    <row r="379" spans="1:4" x14ac:dyDescent="0.25">
      <c r="A379" s="890" t="s">
        <v>646</v>
      </c>
      <c r="B379" s="890" t="s">
        <v>645</v>
      </c>
      <c r="C379" s="890" t="s">
        <v>5</v>
      </c>
      <c r="D379" s="890">
        <v>179.16</v>
      </c>
    </row>
    <row r="380" spans="1:4" x14ac:dyDescent="0.25">
      <c r="A380" s="890" t="s">
        <v>647</v>
      </c>
      <c r="B380" s="890" t="s">
        <v>30402</v>
      </c>
      <c r="C380" s="890" t="s">
        <v>5</v>
      </c>
      <c r="D380" s="890">
        <v>191.08</v>
      </c>
    </row>
    <row r="381" spans="1:4" x14ac:dyDescent="0.25">
      <c r="A381" s="890" t="s">
        <v>648</v>
      </c>
      <c r="B381" s="890" t="s">
        <v>30402</v>
      </c>
      <c r="C381" s="890" t="s">
        <v>5</v>
      </c>
      <c r="D381" s="890">
        <v>179.16</v>
      </c>
    </row>
    <row r="382" spans="1:4" x14ac:dyDescent="0.25">
      <c r="A382" s="890" t="s">
        <v>649</v>
      </c>
      <c r="B382" s="890" t="s">
        <v>650</v>
      </c>
      <c r="C382" s="890" t="s">
        <v>5</v>
      </c>
      <c r="D382" s="890">
        <v>3995.43</v>
      </c>
    </row>
    <row r="383" spans="1:4" x14ac:dyDescent="0.25">
      <c r="A383" s="890" t="s">
        <v>651</v>
      </c>
      <c r="B383" s="890" t="s">
        <v>650</v>
      </c>
      <c r="C383" s="890" t="s">
        <v>5</v>
      </c>
      <c r="D383" s="890">
        <v>3746.09</v>
      </c>
    </row>
    <row r="384" spans="1:4" x14ac:dyDescent="0.25">
      <c r="A384" s="890" t="s">
        <v>652</v>
      </c>
      <c r="B384" s="890" t="s">
        <v>30403</v>
      </c>
      <c r="C384" s="890" t="s">
        <v>653</v>
      </c>
      <c r="D384" s="890">
        <v>187.01</v>
      </c>
    </row>
    <row r="385" spans="1:4" x14ac:dyDescent="0.25">
      <c r="A385" s="890" t="s">
        <v>654</v>
      </c>
      <c r="B385" s="890" t="s">
        <v>30403</v>
      </c>
      <c r="C385" s="890" t="s">
        <v>653</v>
      </c>
      <c r="D385" s="890">
        <v>175.34</v>
      </c>
    </row>
    <row r="386" spans="1:4" x14ac:dyDescent="0.25">
      <c r="A386" s="890" t="s">
        <v>655</v>
      </c>
      <c r="B386" s="890" t="s">
        <v>30404</v>
      </c>
      <c r="C386" s="890" t="s">
        <v>653</v>
      </c>
      <c r="D386" s="890">
        <v>194.21</v>
      </c>
    </row>
    <row r="387" spans="1:4" x14ac:dyDescent="0.25">
      <c r="A387" s="890" t="s">
        <v>656</v>
      </c>
      <c r="B387" s="890" t="s">
        <v>30404</v>
      </c>
      <c r="C387" s="890" t="s">
        <v>653</v>
      </c>
      <c r="D387" s="890">
        <v>182.09</v>
      </c>
    </row>
    <row r="388" spans="1:4" x14ac:dyDescent="0.25">
      <c r="A388" s="890" t="s">
        <v>657</v>
      </c>
      <c r="B388" s="890" t="s">
        <v>30405</v>
      </c>
      <c r="C388" s="890" t="s">
        <v>653</v>
      </c>
      <c r="D388" s="890">
        <v>215.78</v>
      </c>
    </row>
    <row r="389" spans="1:4" x14ac:dyDescent="0.25">
      <c r="A389" s="890" t="s">
        <v>658</v>
      </c>
      <c r="B389" s="890" t="s">
        <v>30405</v>
      </c>
      <c r="C389" s="890" t="s">
        <v>653</v>
      </c>
      <c r="D389" s="890">
        <v>202.32</v>
      </c>
    </row>
    <row r="390" spans="1:4" x14ac:dyDescent="0.25">
      <c r="A390" s="890" t="s">
        <v>659</v>
      </c>
      <c r="B390" s="890" t="s">
        <v>660</v>
      </c>
      <c r="C390" s="890" t="s">
        <v>5</v>
      </c>
      <c r="D390" s="890">
        <v>114.14</v>
      </c>
    </row>
    <row r="391" spans="1:4" x14ac:dyDescent="0.25">
      <c r="A391" s="890" t="s">
        <v>661</v>
      </c>
      <c r="B391" s="890" t="s">
        <v>660</v>
      </c>
      <c r="C391" s="890" t="s">
        <v>5</v>
      </c>
      <c r="D391" s="890">
        <v>107.01</v>
      </c>
    </row>
    <row r="392" spans="1:4" x14ac:dyDescent="0.25">
      <c r="A392" s="890" t="s">
        <v>662</v>
      </c>
      <c r="B392" s="890" t="s">
        <v>663</v>
      </c>
      <c r="C392" s="890" t="s">
        <v>5</v>
      </c>
      <c r="D392" s="890">
        <v>131.05000000000001</v>
      </c>
    </row>
    <row r="393" spans="1:4" x14ac:dyDescent="0.25">
      <c r="A393" s="890" t="s">
        <v>664</v>
      </c>
      <c r="B393" s="890" t="s">
        <v>663</v>
      </c>
      <c r="C393" s="890" t="s">
        <v>5</v>
      </c>
      <c r="D393" s="890">
        <v>122.87</v>
      </c>
    </row>
    <row r="394" spans="1:4" x14ac:dyDescent="0.25">
      <c r="A394" s="890" t="s">
        <v>665</v>
      </c>
      <c r="B394" s="890" t="s">
        <v>666</v>
      </c>
      <c r="C394" s="890" t="s">
        <v>5</v>
      </c>
      <c r="D394" s="890">
        <v>190.25</v>
      </c>
    </row>
    <row r="395" spans="1:4" x14ac:dyDescent="0.25">
      <c r="A395" s="890" t="s">
        <v>667</v>
      </c>
      <c r="B395" s="890" t="s">
        <v>666</v>
      </c>
      <c r="C395" s="890" t="s">
        <v>5</v>
      </c>
      <c r="D395" s="890">
        <v>178.38</v>
      </c>
    </row>
    <row r="396" spans="1:4" x14ac:dyDescent="0.25">
      <c r="A396" s="890" t="s">
        <v>668</v>
      </c>
      <c r="B396" s="890" t="s">
        <v>669</v>
      </c>
      <c r="C396" s="890" t="s">
        <v>5</v>
      </c>
      <c r="D396" s="890">
        <v>228.29</v>
      </c>
    </row>
    <row r="397" spans="1:4" x14ac:dyDescent="0.25">
      <c r="A397" s="890" t="s">
        <v>670</v>
      </c>
      <c r="B397" s="890" t="s">
        <v>669</v>
      </c>
      <c r="C397" s="890" t="s">
        <v>5</v>
      </c>
      <c r="D397" s="890">
        <v>214.05</v>
      </c>
    </row>
    <row r="398" spans="1:4" x14ac:dyDescent="0.25">
      <c r="A398" s="890" t="s">
        <v>671</v>
      </c>
      <c r="B398" s="890" t="s">
        <v>672</v>
      </c>
      <c r="C398" s="890" t="s">
        <v>5</v>
      </c>
      <c r="D398" s="890">
        <v>273.95999999999998</v>
      </c>
    </row>
    <row r="399" spans="1:4" x14ac:dyDescent="0.25">
      <c r="A399" s="890" t="s">
        <v>673</v>
      </c>
      <c r="B399" s="890" t="s">
        <v>672</v>
      </c>
      <c r="C399" s="890" t="s">
        <v>5</v>
      </c>
      <c r="D399" s="890">
        <v>256.86</v>
      </c>
    </row>
    <row r="400" spans="1:4" x14ac:dyDescent="0.25">
      <c r="A400" s="890" t="s">
        <v>674</v>
      </c>
      <c r="B400" s="890" t="s">
        <v>675</v>
      </c>
      <c r="C400" s="890" t="s">
        <v>5</v>
      </c>
      <c r="D400" s="890">
        <v>328.75</v>
      </c>
    </row>
    <row r="401" spans="1:4" x14ac:dyDescent="0.25">
      <c r="A401" s="890" t="s">
        <v>676</v>
      </c>
      <c r="B401" s="890" t="s">
        <v>675</v>
      </c>
      <c r="C401" s="890" t="s">
        <v>5</v>
      </c>
      <c r="D401" s="890">
        <v>308.23</v>
      </c>
    </row>
    <row r="402" spans="1:4" x14ac:dyDescent="0.25">
      <c r="A402" s="890" t="s">
        <v>677</v>
      </c>
      <c r="B402" s="890" t="s">
        <v>678</v>
      </c>
      <c r="C402" s="890" t="s">
        <v>5</v>
      </c>
      <c r="D402" s="890">
        <v>568.66999999999996</v>
      </c>
    </row>
    <row r="403" spans="1:4" x14ac:dyDescent="0.25">
      <c r="A403" s="890" t="s">
        <v>679</v>
      </c>
      <c r="B403" s="890" t="s">
        <v>678</v>
      </c>
      <c r="C403" s="890" t="s">
        <v>5</v>
      </c>
      <c r="D403" s="890">
        <v>533.17999999999995</v>
      </c>
    </row>
    <row r="404" spans="1:4" x14ac:dyDescent="0.25">
      <c r="A404" s="890" t="s">
        <v>680</v>
      </c>
      <c r="B404" s="890" t="s">
        <v>30406</v>
      </c>
      <c r="C404" s="890" t="s">
        <v>5</v>
      </c>
      <c r="D404" s="890">
        <v>124.39</v>
      </c>
    </row>
    <row r="405" spans="1:4" x14ac:dyDescent="0.25">
      <c r="A405" s="890" t="s">
        <v>681</v>
      </c>
      <c r="B405" s="890" t="s">
        <v>30406</v>
      </c>
      <c r="C405" s="890" t="s">
        <v>5</v>
      </c>
      <c r="D405" s="890">
        <v>116.62</v>
      </c>
    </row>
    <row r="406" spans="1:4" x14ac:dyDescent="0.25">
      <c r="A406" s="890" t="s">
        <v>682</v>
      </c>
      <c r="B406" s="890" t="s">
        <v>30407</v>
      </c>
      <c r="C406" s="890" t="s">
        <v>5</v>
      </c>
      <c r="D406" s="890">
        <v>373.18</v>
      </c>
    </row>
    <row r="407" spans="1:4" x14ac:dyDescent="0.25">
      <c r="A407" s="890" t="s">
        <v>683</v>
      </c>
      <c r="B407" s="890" t="s">
        <v>30407</v>
      </c>
      <c r="C407" s="890" t="s">
        <v>5</v>
      </c>
      <c r="D407" s="890">
        <v>349.89</v>
      </c>
    </row>
    <row r="408" spans="1:4" x14ac:dyDescent="0.25">
      <c r="A408" s="890" t="s">
        <v>684</v>
      </c>
      <c r="B408" s="890" t="s">
        <v>30408</v>
      </c>
      <c r="C408" s="890" t="s">
        <v>5</v>
      </c>
      <c r="D408" s="890">
        <v>447.81</v>
      </c>
    </row>
    <row r="409" spans="1:4" x14ac:dyDescent="0.25">
      <c r="A409" s="890" t="s">
        <v>685</v>
      </c>
      <c r="B409" s="890" t="s">
        <v>30408</v>
      </c>
      <c r="C409" s="890" t="s">
        <v>5</v>
      </c>
      <c r="D409" s="890">
        <v>419.86</v>
      </c>
    </row>
    <row r="410" spans="1:4" x14ac:dyDescent="0.25">
      <c r="A410" s="890" t="s">
        <v>686</v>
      </c>
      <c r="B410" s="890" t="s">
        <v>30409</v>
      </c>
      <c r="C410" s="890" t="s">
        <v>5</v>
      </c>
      <c r="D410" s="890">
        <v>537.38</v>
      </c>
    </row>
    <row r="411" spans="1:4" x14ac:dyDescent="0.25">
      <c r="A411" s="890" t="s">
        <v>687</v>
      </c>
      <c r="B411" s="890" t="s">
        <v>30409</v>
      </c>
      <c r="C411" s="890" t="s">
        <v>5</v>
      </c>
      <c r="D411" s="890">
        <v>503.84</v>
      </c>
    </row>
    <row r="412" spans="1:4" x14ac:dyDescent="0.25">
      <c r="A412" s="890" t="s">
        <v>688</v>
      </c>
      <c r="B412" s="890" t="s">
        <v>689</v>
      </c>
      <c r="C412" s="890" t="s">
        <v>5</v>
      </c>
      <c r="D412" s="890">
        <v>228.04</v>
      </c>
    </row>
    <row r="413" spans="1:4" x14ac:dyDescent="0.25">
      <c r="A413" s="890" t="s">
        <v>690</v>
      </c>
      <c r="B413" s="890" t="s">
        <v>689</v>
      </c>
      <c r="C413" s="890" t="s">
        <v>5</v>
      </c>
      <c r="D413" s="890">
        <v>213.81</v>
      </c>
    </row>
    <row r="414" spans="1:4" x14ac:dyDescent="0.25">
      <c r="A414" s="890" t="s">
        <v>691</v>
      </c>
      <c r="B414" s="890" t="s">
        <v>692</v>
      </c>
      <c r="C414" s="890" t="s">
        <v>5</v>
      </c>
      <c r="D414" s="890">
        <v>171.78</v>
      </c>
    </row>
    <row r="415" spans="1:4" x14ac:dyDescent="0.25">
      <c r="A415" s="890" t="s">
        <v>693</v>
      </c>
      <c r="B415" s="890" t="s">
        <v>692</v>
      </c>
      <c r="C415" s="890" t="s">
        <v>5</v>
      </c>
      <c r="D415" s="890">
        <v>161.06</v>
      </c>
    </row>
    <row r="416" spans="1:4" x14ac:dyDescent="0.25">
      <c r="A416" s="890" t="s">
        <v>694</v>
      </c>
      <c r="B416" s="890" t="s">
        <v>695</v>
      </c>
      <c r="C416" s="890" t="s">
        <v>5</v>
      </c>
      <c r="D416" s="890">
        <v>171.78</v>
      </c>
    </row>
    <row r="417" spans="1:4" x14ac:dyDescent="0.25">
      <c r="A417" s="890" t="s">
        <v>696</v>
      </c>
      <c r="B417" s="890" t="s">
        <v>695</v>
      </c>
      <c r="C417" s="890" t="s">
        <v>5</v>
      </c>
      <c r="D417" s="890">
        <v>161.06</v>
      </c>
    </row>
    <row r="418" spans="1:4" x14ac:dyDescent="0.25">
      <c r="A418" s="890" t="s">
        <v>697</v>
      </c>
      <c r="B418" s="890" t="s">
        <v>698</v>
      </c>
      <c r="C418" s="890" t="s">
        <v>5</v>
      </c>
      <c r="D418" s="890">
        <v>68.11</v>
      </c>
    </row>
    <row r="419" spans="1:4" x14ac:dyDescent="0.25">
      <c r="A419" s="890" t="s">
        <v>699</v>
      </c>
      <c r="B419" s="890" t="s">
        <v>698</v>
      </c>
      <c r="C419" s="890" t="s">
        <v>5</v>
      </c>
      <c r="D419" s="890">
        <v>63.86</v>
      </c>
    </row>
    <row r="420" spans="1:4" x14ac:dyDescent="0.25">
      <c r="A420" s="890" t="s">
        <v>700</v>
      </c>
      <c r="B420" s="890" t="s">
        <v>30410</v>
      </c>
      <c r="C420" s="890" t="s">
        <v>5</v>
      </c>
      <c r="D420" s="890">
        <v>4782.49</v>
      </c>
    </row>
    <row r="421" spans="1:4" x14ac:dyDescent="0.25">
      <c r="A421" s="890" t="s">
        <v>701</v>
      </c>
      <c r="B421" s="890" t="s">
        <v>30410</v>
      </c>
      <c r="C421" s="890" t="s">
        <v>5</v>
      </c>
      <c r="D421" s="890">
        <v>4484.03</v>
      </c>
    </row>
    <row r="422" spans="1:4" x14ac:dyDescent="0.25">
      <c r="A422" s="890" t="s">
        <v>702</v>
      </c>
      <c r="B422" s="890" t="s">
        <v>30411</v>
      </c>
      <c r="C422" s="890" t="s">
        <v>5</v>
      </c>
      <c r="D422" s="890">
        <v>5978.11</v>
      </c>
    </row>
    <row r="423" spans="1:4" x14ac:dyDescent="0.25">
      <c r="A423" s="890" t="s">
        <v>703</v>
      </c>
      <c r="B423" s="890" t="s">
        <v>30411</v>
      </c>
      <c r="C423" s="890" t="s">
        <v>5</v>
      </c>
      <c r="D423" s="890">
        <v>5605.03</v>
      </c>
    </row>
    <row r="424" spans="1:4" x14ac:dyDescent="0.25">
      <c r="A424" s="890" t="s">
        <v>704</v>
      </c>
      <c r="B424" s="890" t="s">
        <v>30412</v>
      </c>
      <c r="C424" s="890" t="s">
        <v>5</v>
      </c>
      <c r="D424" s="890">
        <v>5978.11</v>
      </c>
    </row>
    <row r="425" spans="1:4" x14ac:dyDescent="0.25">
      <c r="A425" s="890" t="s">
        <v>705</v>
      </c>
      <c r="B425" s="890" t="s">
        <v>30412</v>
      </c>
      <c r="C425" s="890" t="s">
        <v>5</v>
      </c>
      <c r="D425" s="890">
        <v>5605.03</v>
      </c>
    </row>
    <row r="426" spans="1:4" x14ac:dyDescent="0.25">
      <c r="A426" s="890" t="s">
        <v>706</v>
      </c>
      <c r="B426" s="890" t="s">
        <v>30413</v>
      </c>
      <c r="C426" s="890" t="s">
        <v>5</v>
      </c>
      <c r="D426" s="890">
        <v>8967.17</v>
      </c>
    </row>
    <row r="427" spans="1:4" x14ac:dyDescent="0.25">
      <c r="A427" s="890" t="s">
        <v>707</v>
      </c>
      <c r="B427" s="890" t="s">
        <v>30413</v>
      </c>
      <c r="C427" s="890" t="s">
        <v>5</v>
      </c>
      <c r="D427" s="890">
        <v>8407.5499999999993</v>
      </c>
    </row>
    <row r="428" spans="1:4" x14ac:dyDescent="0.25">
      <c r="A428" s="890" t="s">
        <v>708</v>
      </c>
      <c r="B428" s="890" t="s">
        <v>30414</v>
      </c>
      <c r="C428" s="890" t="s">
        <v>5</v>
      </c>
      <c r="D428" s="890">
        <v>7406.23</v>
      </c>
    </row>
    <row r="429" spans="1:4" x14ac:dyDescent="0.25">
      <c r="A429" s="890" t="s">
        <v>709</v>
      </c>
      <c r="B429" s="890" t="s">
        <v>30414</v>
      </c>
      <c r="C429" s="890" t="s">
        <v>5</v>
      </c>
      <c r="D429" s="890">
        <v>6944.03</v>
      </c>
    </row>
    <row r="430" spans="1:4" x14ac:dyDescent="0.25">
      <c r="A430" s="890" t="s">
        <v>710</v>
      </c>
      <c r="B430" s="890" t="s">
        <v>695</v>
      </c>
      <c r="C430" s="890" t="s">
        <v>5</v>
      </c>
      <c r="D430" s="890">
        <v>2290.8200000000002</v>
      </c>
    </row>
    <row r="431" spans="1:4" x14ac:dyDescent="0.25">
      <c r="A431" s="890" t="s">
        <v>711</v>
      </c>
      <c r="B431" s="890" t="s">
        <v>695</v>
      </c>
      <c r="C431" s="890" t="s">
        <v>5</v>
      </c>
      <c r="D431" s="890">
        <v>2147.86</v>
      </c>
    </row>
    <row r="432" spans="1:4" x14ac:dyDescent="0.25">
      <c r="A432" s="890" t="s">
        <v>712</v>
      </c>
      <c r="B432" s="890" t="s">
        <v>692</v>
      </c>
      <c r="C432" s="890" t="s">
        <v>5</v>
      </c>
      <c r="D432" s="890">
        <v>2290.8200000000002</v>
      </c>
    </row>
    <row r="433" spans="1:4" x14ac:dyDescent="0.25">
      <c r="A433" s="890" t="s">
        <v>713</v>
      </c>
      <c r="B433" s="890" t="s">
        <v>692</v>
      </c>
      <c r="C433" s="890" t="s">
        <v>5</v>
      </c>
      <c r="D433" s="890">
        <v>2147.86</v>
      </c>
    </row>
    <row r="434" spans="1:4" x14ac:dyDescent="0.25">
      <c r="A434" s="890" t="s">
        <v>714</v>
      </c>
      <c r="B434" s="890" t="s">
        <v>715</v>
      </c>
      <c r="C434" s="890" t="s">
        <v>5</v>
      </c>
      <c r="D434" s="890">
        <v>202.31</v>
      </c>
    </row>
    <row r="435" spans="1:4" x14ac:dyDescent="0.25">
      <c r="A435" s="890" t="s">
        <v>716</v>
      </c>
      <c r="B435" s="890" t="s">
        <v>715</v>
      </c>
      <c r="C435" s="890" t="s">
        <v>5</v>
      </c>
      <c r="D435" s="890">
        <v>189.69</v>
      </c>
    </row>
    <row r="436" spans="1:4" x14ac:dyDescent="0.25">
      <c r="A436" s="890" t="s">
        <v>717</v>
      </c>
      <c r="B436" s="890" t="s">
        <v>718</v>
      </c>
      <c r="C436" s="890" t="s">
        <v>5</v>
      </c>
      <c r="D436" s="890">
        <v>202.31</v>
      </c>
    </row>
    <row r="437" spans="1:4" x14ac:dyDescent="0.25">
      <c r="A437" s="890" t="s">
        <v>719</v>
      </c>
      <c r="B437" s="890" t="s">
        <v>718</v>
      </c>
      <c r="C437" s="890" t="s">
        <v>5</v>
      </c>
      <c r="D437" s="890">
        <v>189.69</v>
      </c>
    </row>
    <row r="438" spans="1:4" x14ac:dyDescent="0.25">
      <c r="A438" s="890" t="s">
        <v>720</v>
      </c>
      <c r="B438" s="890" t="s">
        <v>721</v>
      </c>
      <c r="C438" s="890" t="s">
        <v>5</v>
      </c>
      <c r="D438" s="890">
        <v>341.91</v>
      </c>
    </row>
    <row r="439" spans="1:4" x14ac:dyDescent="0.25">
      <c r="A439" s="890" t="s">
        <v>722</v>
      </c>
      <c r="B439" s="890" t="s">
        <v>721</v>
      </c>
      <c r="C439" s="890" t="s">
        <v>5</v>
      </c>
      <c r="D439" s="890">
        <v>320.57</v>
      </c>
    </row>
    <row r="440" spans="1:4" x14ac:dyDescent="0.25">
      <c r="A440" s="890" t="s">
        <v>723</v>
      </c>
      <c r="B440" s="890" t="s">
        <v>724</v>
      </c>
      <c r="C440" s="890" t="s">
        <v>5</v>
      </c>
      <c r="D440" s="890">
        <v>2290.8200000000002</v>
      </c>
    </row>
    <row r="441" spans="1:4" x14ac:dyDescent="0.25">
      <c r="A441" s="890" t="s">
        <v>725</v>
      </c>
      <c r="B441" s="890" t="s">
        <v>724</v>
      </c>
      <c r="C441" s="890" t="s">
        <v>5</v>
      </c>
      <c r="D441" s="890">
        <v>2147.86</v>
      </c>
    </row>
    <row r="442" spans="1:4" x14ac:dyDescent="0.25">
      <c r="A442" s="890" t="s">
        <v>726</v>
      </c>
      <c r="B442" s="890" t="s">
        <v>727</v>
      </c>
      <c r="C442" s="890" t="s">
        <v>5</v>
      </c>
      <c r="D442" s="890">
        <v>228.23</v>
      </c>
    </row>
    <row r="443" spans="1:4" x14ac:dyDescent="0.25">
      <c r="A443" s="890" t="s">
        <v>728</v>
      </c>
      <c r="B443" s="890" t="s">
        <v>727</v>
      </c>
      <c r="C443" s="890" t="s">
        <v>5</v>
      </c>
      <c r="D443" s="890">
        <v>213.98</v>
      </c>
    </row>
    <row r="444" spans="1:4" x14ac:dyDescent="0.25">
      <c r="A444" s="890" t="s">
        <v>729</v>
      </c>
      <c r="B444" s="890" t="s">
        <v>730</v>
      </c>
      <c r="C444" s="890" t="s">
        <v>5</v>
      </c>
      <c r="D444" s="890">
        <v>2290.8200000000002</v>
      </c>
    </row>
    <row r="445" spans="1:4" x14ac:dyDescent="0.25">
      <c r="A445" s="890" t="s">
        <v>731</v>
      </c>
      <c r="B445" s="890" t="s">
        <v>730</v>
      </c>
      <c r="C445" s="890" t="s">
        <v>5</v>
      </c>
      <c r="D445" s="890">
        <v>2147.86</v>
      </c>
    </row>
    <row r="446" spans="1:4" x14ac:dyDescent="0.25">
      <c r="A446" s="890" t="s">
        <v>732</v>
      </c>
      <c r="B446" s="890" t="s">
        <v>30415</v>
      </c>
      <c r="C446" s="890" t="s">
        <v>5</v>
      </c>
      <c r="D446" s="890">
        <v>2290.8200000000002</v>
      </c>
    </row>
    <row r="447" spans="1:4" x14ac:dyDescent="0.25">
      <c r="A447" s="890" t="s">
        <v>733</v>
      </c>
      <c r="B447" s="890" t="s">
        <v>30415</v>
      </c>
      <c r="C447" s="890" t="s">
        <v>5</v>
      </c>
      <c r="D447" s="890">
        <v>2147.86</v>
      </c>
    </row>
    <row r="448" spans="1:4" x14ac:dyDescent="0.25">
      <c r="A448" s="890" t="s">
        <v>734</v>
      </c>
      <c r="B448" s="890" t="s">
        <v>30416</v>
      </c>
      <c r="C448" s="890" t="s">
        <v>5</v>
      </c>
      <c r="D448" s="890">
        <v>2290.8200000000002</v>
      </c>
    </row>
    <row r="449" spans="1:4" x14ac:dyDescent="0.25">
      <c r="A449" s="890" t="s">
        <v>735</v>
      </c>
      <c r="B449" s="890" t="s">
        <v>30416</v>
      </c>
      <c r="C449" s="890" t="s">
        <v>5</v>
      </c>
      <c r="D449" s="890">
        <v>2147.86</v>
      </c>
    </row>
    <row r="450" spans="1:4" x14ac:dyDescent="0.25">
      <c r="A450" s="890" t="s">
        <v>736</v>
      </c>
      <c r="B450" s="890" t="s">
        <v>30417</v>
      </c>
      <c r="C450" s="890" t="s">
        <v>5</v>
      </c>
      <c r="D450" s="890">
        <v>334.13</v>
      </c>
    </row>
    <row r="451" spans="1:4" x14ac:dyDescent="0.25">
      <c r="A451" s="890" t="s">
        <v>737</v>
      </c>
      <c r="B451" s="890" t="s">
        <v>30417</v>
      </c>
      <c r="C451" s="890" t="s">
        <v>5</v>
      </c>
      <c r="D451" s="890">
        <v>313.27999999999997</v>
      </c>
    </row>
    <row r="452" spans="1:4" x14ac:dyDescent="0.25">
      <c r="A452" s="890" t="s">
        <v>738</v>
      </c>
      <c r="B452" s="890" t="s">
        <v>739</v>
      </c>
      <c r="C452" s="890" t="s">
        <v>5</v>
      </c>
      <c r="D452" s="890">
        <v>2290.8200000000002</v>
      </c>
    </row>
    <row r="453" spans="1:4" x14ac:dyDescent="0.25">
      <c r="A453" s="890" t="s">
        <v>740</v>
      </c>
      <c r="B453" s="890" t="s">
        <v>739</v>
      </c>
      <c r="C453" s="890" t="s">
        <v>5</v>
      </c>
      <c r="D453" s="890">
        <v>2147.86</v>
      </c>
    </row>
    <row r="454" spans="1:4" x14ac:dyDescent="0.25">
      <c r="A454" s="890" t="s">
        <v>741</v>
      </c>
      <c r="B454" s="890" t="s">
        <v>742</v>
      </c>
      <c r="C454" s="890" t="s">
        <v>5</v>
      </c>
      <c r="D454" s="890">
        <v>403.26</v>
      </c>
    </row>
    <row r="455" spans="1:4" x14ac:dyDescent="0.25">
      <c r="A455" s="890" t="s">
        <v>743</v>
      </c>
      <c r="B455" s="890" t="s">
        <v>742</v>
      </c>
      <c r="C455" s="890" t="s">
        <v>5</v>
      </c>
      <c r="D455" s="890">
        <v>378.09</v>
      </c>
    </row>
    <row r="456" spans="1:4" x14ac:dyDescent="0.25">
      <c r="A456" s="890" t="s">
        <v>744</v>
      </c>
      <c r="B456" s="890" t="s">
        <v>745</v>
      </c>
      <c r="C456" s="890" t="s">
        <v>5</v>
      </c>
      <c r="D456" s="890">
        <v>403.26</v>
      </c>
    </row>
    <row r="457" spans="1:4" x14ac:dyDescent="0.25">
      <c r="A457" s="890" t="s">
        <v>746</v>
      </c>
      <c r="B457" s="890" t="s">
        <v>745</v>
      </c>
      <c r="C457" s="890" t="s">
        <v>5</v>
      </c>
      <c r="D457" s="890">
        <v>378.09</v>
      </c>
    </row>
    <row r="458" spans="1:4" x14ac:dyDescent="0.25">
      <c r="A458" s="890" t="s">
        <v>747</v>
      </c>
      <c r="B458" s="890" t="s">
        <v>30418</v>
      </c>
      <c r="C458" s="890" t="s">
        <v>5</v>
      </c>
      <c r="D458" s="890">
        <v>140.81</v>
      </c>
    </row>
    <row r="459" spans="1:4" x14ac:dyDescent="0.25">
      <c r="A459" s="890" t="s">
        <v>748</v>
      </c>
      <c r="B459" s="890" t="s">
        <v>30418</v>
      </c>
      <c r="C459" s="890" t="s">
        <v>5</v>
      </c>
      <c r="D459" s="890">
        <v>132.02000000000001</v>
      </c>
    </row>
    <row r="460" spans="1:4" x14ac:dyDescent="0.25">
      <c r="A460" s="890" t="s">
        <v>749</v>
      </c>
      <c r="B460" s="890" t="s">
        <v>30419</v>
      </c>
      <c r="C460" s="890" t="s">
        <v>5</v>
      </c>
      <c r="D460" s="890">
        <v>140.81</v>
      </c>
    </row>
    <row r="461" spans="1:4" x14ac:dyDescent="0.25">
      <c r="A461" s="890" t="s">
        <v>750</v>
      </c>
      <c r="B461" s="890" t="s">
        <v>30419</v>
      </c>
      <c r="C461" s="890" t="s">
        <v>5</v>
      </c>
      <c r="D461" s="890">
        <v>132.02000000000001</v>
      </c>
    </row>
    <row r="462" spans="1:4" x14ac:dyDescent="0.25">
      <c r="A462" s="890" t="s">
        <v>751</v>
      </c>
      <c r="B462" s="890" t="s">
        <v>30420</v>
      </c>
      <c r="C462" s="890" t="s">
        <v>5</v>
      </c>
      <c r="D462" s="890">
        <v>210.18</v>
      </c>
    </row>
    <row r="463" spans="1:4" x14ac:dyDescent="0.25">
      <c r="A463" s="890" t="s">
        <v>752</v>
      </c>
      <c r="B463" s="890" t="s">
        <v>30420</v>
      </c>
      <c r="C463" s="890" t="s">
        <v>5</v>
      </c>
      <c r="D463" s="890">
        <v>197.06</v>
      </c>
    </row>
    <row r="464" spans="1:4" x14ac:dyDescent="0.25">
      <c r="A464" s="890" t="s">
        <v>753</v>
      </c>
      <c r="B464" s="890" t="s">
        <v>30421</v>
      </c>
      <c r="C464" s="890" t="s">
        <v>5</v>
      </c>
      <c r="D464" s="890">
        <v>921.74</v>
      </c>
    </row>
    <row r="465" spans="1:4" x14ac:dyDescent="0.25">
      <c r="A465" s="890" t="s">
        <v>754</v>
      </c>
      <c r="B465" s="890" t="s">
        <v>30421</v>
      </c>
      <c r="C465" s="890" t="s">
        <v>5</v>
      </c>
      <c r="D465" s="890">
        <v>864.22</v>
      </c>
    </row>
    <row r="466" spans="1:4" x14ac:dyDescent="0.25">
      <c r="A466" s="890" t="s">
        <v>755</v>
      </c>
      <c r="B466" s="890" t="s">
        <v>30422</v>
      </c>
      <c r="C466" s="890" t="s">
        <v>5</v>
      </c>
      <c r="D466" s="890">
        <v>967.84</v>
      </c>
    </row>
    <row r="467" spans="1:4" x14ac:dyDescent="0.25">
      <c r="A467" s="890" t="s">
        <v>756</v>
      </c>
      <c r="B467" s="890" t="s">
        <v>30422</v>
      </c>
      <c r="C467" s="890" t="s">
        <v>5</v>
      </c>
      <c r="D467" s="890">
        <v>907.44</v>
      </c>
    </row>
    <row r="468" spans="1:4" x14ac:dyDescent="0.25">
      <c r="A468" s="890" t="s">
        <v>757</v>
      </c>
      <c r="B468" s="890" t="s">
        <v>30423</v>
      </c>
      <c r="C468" s="890" t="s">
        <v>5</v>
      </c>
      <c r="D468" s="890">
        <v>1152.19</v>
      </c>
    </row>
    <row r="469" spans="1:4" x14ac:dyDescent="0.25">
      <c r="A469" s="890" t="s">
        <v>758</v>
      </c>
      <c r="B469" s="890" t="s">
        <v>30423</v>
      </c>
      <c r="C469" s="890" t="s">
        <v>5</v>
      </c>
      <c r="D469" s="890">
        <v>1080.29</v>
      </c>
    </row>
    <row r="470" spans="1:4" x14ac:dyDescent="0.25">
      <c r="A470" s="890" t="s">
        <v>759</v>
      </c>
      <c r="B470" s="890" t="s">
        <v>30424</v>
      </c>
      <c r="C470" s="890" t="s">
        <v>5</v>
      </c>
      <c r="D470" s="890">
        <v>203.47</v>
      </c>
    </row>
    <row r="471" spans="1:4" x14ac:dyDescent="0.25">
      <c r="A471" s="890" t="s">
        <v>760</v>
      </c>
      <c r="B471" s="890" t="s">
        <v>30424</v>
      </c>
      <c r="C471" s="890" t="s">
        <v>5</v>
      </c>
      <c r="D471" s="890">
        <v>200.12</v>
      </c>
    </row>
    <row r="472" spans="1:4" x14ac:dyDescent="0.25">
      <c r="A472" s="890" t="s">
        <v>761</v>
      </c>
      <c r="B472" s="890" t="s">
        <v>30425</v>
      </c>
      <c r="C472" s="890" t="s">
        <v>5</v>
      </c>
      <c r="D472" s="890">
        <v>13.68</v>
      </c>
    </row>
    <row r="473" spans="1:4" x14ac:dyDescent="0.25">
      <c r="A473" s="890" t="s">
        <v>762</v>
      </c>
      <c r="B473" s="890" t="s">
        <v>30425</v>
      </c>
      <c r="C473" s="890" t="s">
        <v>5</v>
      </c>
      <c r="D473" s="890">
        <v>12.37</v>
      </c>
    </row>
    <row r="474" spans="1:4" x14ac:dyDescent="0.25">
      <c r="A474" s="890" t="s">
        <v>763</v>
      </c>
      <c r="B474" s="890" t="s">
        <v>30426</v>
      </c>
      <c r="C474" s="890" t="s">
        <v>5</v>
      </c>
      <c r="D474" s="890">
        <v>33.53</v>
      </c>
    </row>
    <row r="475" spans="1:4" x14ac:dyDescent="0.25">
      <c r="A475" s="890" t="s">
        <v>764</v>
      </c>
      <c r="B475" s="890" t="s">
        <v>30426</v>
      </c>
      <c r="C475" s="890" t="s">
        <v>5</v>
      </c>
      <c r="D475" s="890">
        <v>30.17</v>
      </c>
    </row>
    <row r="476" spans="1:4" x14ac:dyDescent="0.25">
      <c r="A476" s="890" t="s">
        <v>27760</v>
      </c>
      <c r="B476" s="890" t="s">
        <v>30427</v>
      </c>
      <c r="C476" s="890" t="s">
        <v>4</v>
      </c>
      <c r="D476" s="890">
        <v>358.28</v>
      </c>
    </row>
    <row r="477" spans="1:4" x14ac:dyDescent="0.25">
      <c r="A477" s="890" t="s">
        <v>27761</v>
      </c>
      <c r="B477" s="890" t="s">
        <v>30427</v>
      </c>
      <c r="C477" s="890" t="s">
        <v>4</v>
      </c>
      <c r="D477" s="890">
        <v>343.95</v>
      </c>
    </row>
    <row r="478" spans="1:4" x14ac:dyDescent="0.25">
      <c r="A478" s="890" t="s">
        <v>27762</v>
      </c>
      <c r="B478" s="890" t="s">
        <v>30428</v>
      </c>
      <c r="C478" s="890" t="s">
        <v>5</v>
      </c>
      <c r="D478" s="890">
        <v>42.18</v>
      </c>
    </row>
    <row r="479" spans="1:4" x14ac:dyDescent="0.25">
      <c r="A479" s="890" t="s">
        <v>27763</v>
      </c>
      <c r="B479" s="890" t="s">
        <v>30428</v>
      </c>
      <c r="C479" s="890" t="s">
        <v>5</v>
      </c>
      <c r="D479" s="890">
        <v>40.619999999999997</v>
      </c>
    </row>
    <row r="480" spans="1:4" x14ac:dyDescent="0.25">
      <c r="A480" s="890" t="s">
        <v>765</v>
      </c>
      <c r="B480" s="890" t="s">
        <v>30429</v>
      </c>
      <c r="C480" s="890" t="s">
        <v>4</v>
      </c>
      <c r="D480" s="890">
        <v>140.44999999999999</v>
      </c>
    </row>
    <row r="481" spans="1:4" x14ac:dyDescent="0.25">
      <c r="A481" s="890" t="s">
        <v>766</v>
      </c>
      <c r="B481" s="890" t="s">
        <v>30429</v>
      </c>
      <c r="C481" s="890" t="s">
        <v>4</v>
      </c>
      <c r="D481" s="890">
        <v>130.22999999999999</v>
      </c>
    </row>
    <row r="482" spans="1:4" x14ac:dyDescent="0.25">
      <c r="A482" s="890" t="s">
        <v>767</v>
      </c>
      <c r="B482" s="890" t="s">
        <v>30430</v>
      </c>
      <c r="C482" s="890" t="s">
        <v>4</v>
      </c>
      <c r="D482" s="890">
        <v>184.75</v>
      </c>
    </row>
    <row r="483" spans="1:4" x14ac:dyDescent="0.25">
      <c r="A483" s="890" t="s">
        <v>768</v>
      </c>
      <c r="B483" s="890" t="s">
        <v>30430</v>
      </c>
      <c r="C483" s="890" t="s">
        <v>4</v>
      </c>
      <c r="D483" s="890">
        <v>171.3</v>
      </c>
    </row>
    <row r="484" spans="1:4" x14ac:dyDescent="0.25">
      <c r="A484" s="890" t="s">
        <v>769</v>
      </c>
      <c r="B484" s="890" t="s">
        <v>30431</v>
      </c>
      <c r="C484" s="890" t="s">
        <v>4</v>
      </c>
      <c r="D484" s="890">
        <v>151.9</v>
      </c>
    </row>
    <row r="485" spans="1:4" x14ac:dyDescent="0.25">
      <c r="A485" s="890" t="s">
        <v>770</v>
      </c>
      <c r="B485" s="890" t="s">
        <v>30431</v>
      </c>
      <c r="C485" s="890" t="s">
        <v>4</v>
      </c>
      <c r="D485" s="890">
        <v>140.85</v>
      </c>
    </row>
    <row r="486" spans="1:4" x14ac:dyDescent="0.25">
      <c r="A486" s="890" t="s">
        <v>771</v>
      </c>
      <c r="B486" s="890" t="s">
        <v>30432</v>
      </c>
      <c r="C486" s="890" t="s">
        <v>4</v>
      </c>
      <c r="D486" s="890">
        <v>205.08</v>
      </c>
    </row>
    <row r="487" spans="1:4" x14ac:dyDescent="0.25">
      <c r="A487" s="890" t="s">
        <v>772</v>
      </c>
      <c r="B487" s="890" t="s">
        <v>30432</v>
      </c>
      <c r="C487" s="890" t="s">
        <v>4</v>
      </c>
      <c r="D487" s="890">
        <v>190.15</v>
      </c>
    </row>
    <row r="488" spans="1:4" x14ac:dyDescent="0.25">
      <c r="A488" s="890" t="s">
        <v>773</v>
      </c>
      <c r="B488" s="890" t="s">
        <v>30433</v>
      </c>
      <c r="C488" s="890" t="s">
        <v>4</v>
      </c>
      <c r="D488" s="890">
        <v>164.04</v>
      </c>
    </row>
    <row r="489" spans="1:4" x14ac:dyDescent="0.25">
      <c r="A489" s="890" t="s">
        <v>774</v>
      </c>
      <c r="B489" s="890" t="s">
        <v>30433</v>
      </c>
      <c r="C489" s="890" t="s">
        <v>4</v>
      </c>
      <c r="D489" s="890">
        <v>152.1</v>
      </c>
    </row>
    <row r="490" spans="1:4" x14ac:dyDescent="0.25">
      <c r="A490" s="890" t="s">
        <v>775</v>
      </c>
      <c r="B490" s="890" t="s">
        <v>30434</v>
      </c>
      <c r="C490" s="890" t="s">
        <v>4</v>
      </c>
      <c r="D490" s="890">
        <v>227.86</v>
      </c>
    </row>
    <row r="491" spans="1:4" x14ac:dyDescent="0.25">
      <c r="A491" s="890" t="s">
        <v>776</v>
      </c>
      <c r="B491" s="890" t="s">
        <v>30434</v>
      </c>
      <c r="C491" s="890" t="s">
        <v>4</v>
      </c>
      <c r="D491" s="890">
        <v>211.28</v>
      </c>
    </row>
    <row r="492" spans="1:4" x14ac:dyDescent="0.25">
      <c r="A492" s="890" t="s">
        <v>777</v>
      </c>
      <c r="B492" s="890" t="s">
        <v>30435</v>
      </c>
      <c r="C492" s="890" t="s">
        <v>4</v>
      </c>
      <c r="D492" s="890">
        <v>189.86</v>
      </c>
    </row>
    <row r="493" spans="1:4" x14ac:dyDescent="0.25">
      <c r="A493" s="890" t="s">
        <v>778</v>
      </c>
      <c r="B493" s="890" t="s">
        <v>30435</v>
      </c>
      <c r="C493" s="890" t="s">
        <v>4</v>
      </c>
      <c r="D493" s="890">
        <v>176.04</v>
      </c>
    </row>
    <row r="494" spans="1:4" x14ac:dyDescent="0.25">
      <c r="A494" s="890" t="s">
        <v>779</v>
      </c>
      <c r="B494" s="890" t="s">
        <v>30436</v>
      </c>
      <c r="C494" s="890" t="s">
        <v>4</v>
      </c>
      <c r="D494" s="890">
        <v>265.82</v>
      </c>
    </row>
    <row r="495" spans="1:4" x14ac:dyDescent="0.25">
      <c r="A495" s="890" t="s">
        <v>780</v>
      </c>
      <c r="B495" s="890" t="s">
        <v>30436</v>
      </c>
      <c r="C495" s="890" t="s">
        <v>4</v>
      </c>
      <c r="D495" s="890">
        <v>246.47</v>
      </c>
    </row>
    <row r="496" spans="1:4" x14ac:dyDescent="0.25">
      <c r="A496" s="890" t="s">
        <v>781</v>
      </c>
      <c r="B496" s="890" t="s">
        <v>30437</v>
      </c>
      <c r="C496" s="890" t="s">
        <v>4</v>
      </c>
      <c r="D496" s="890">
        <v>189.16</v>
      </c>
    </row>
    <row r="497" spans="1:4" x14ac:dyDescent="0.25">
      <c r="A497" s="890" t="s">
        <v>782</v>
      </c>
      <c r="B497" s="890" t="s">
        <v>30437</v>
      </c>
      <c r="C497" s="890" t="s">
        <v>4</v>
      </c>
      <c r="D497" s="890">
        <v>175.37</v>
      </c>
    </row>
    <row r="498" spans="1:4" x14ac:dyDescent="0.25">
      <c r="A498" s="890" t="s">
        <v>783</v>
      </c>
      <c r="B498" s="890" t="s">
        <v>30438</v>
      </c>
      <c r="C498" s="890" t="s">
        <v>4</v>
      </c>
      <c r="D498" s="890">
        <v>205.6</v>
      </c>
    </row>
    <row r="499" spans="1:4" x14ac:dyDescent="0.25">
      <c r="A499" s="890" t="s">
        <v>784</v>
      </c>
      <c r="B499" s="890" t="s">
        <v>30438</v>
      </c>
      <c r="C499" s="890" t="s">
        <v>4</v>
      </c>
      <c r="D499" s="890">
        <v>190.61</v>
      </c>
    </row>
    <row r="500" spans="1:4" x14ac:dyDescent="0.25">
      <c r="A500" s="890" t="s">
        <v>785</v>
      </c>
      <c r="B500" s="890" t="s">
        <v>30439</v>
      </c>
      <c r="C500" s="890" t="s">
        <v>4</v>
      </c>
      <c r="D500" s="890">
        <v>222.04</v>
      </c>
    </row>
    <row r="501" spans="1:4" x14ac:dyDescent="0.25">
      <c r="A501" s="890" t="s">
        <v>786</v>
      </c>
      <c r="B501" s="890" t="s">
        <v>30439</v>
      </c>
      <c r="C501" s="890" t="s">
        <v>4</v>
      </c>
      <c r="D501" s="890">
        <v>205.85</v>
      </c>
    </row>
    <row r="502" spans="1:4" x14ac:dyDescent="0.25">
      <c r="A502" s="890" t="s">
        <v>787</v>
      </c>
      <c r="B502" s="890" t="s">
        <v>30440</v>
      </c>
      <c r="C502" s="890" t="s">
        <v>4</v>
      </c>
      <c r="D502" s="890">
        <v>268</v>
      </c>
    </row>
    <row r="503" spans="1:4" x14ac:dyDescent="0.25">
      <c r="A503" s="890" t="s">
        <v>788</v>
      </c>
      <c r="B503" s="890" t="s">
        <v>30440</v>
      </c>
      <c r="C503" s="890" t="s">
        <v>4</v>
      </c>
      <c r="D503" s="890">
        <v>248.46</v>
      </c>
    </row>
    <row r="504" spans="1:4" x14ac:dyDescent="0.25">
      <c r="A504" s="890" t="s">
        <v>789</v>
      </c>
      <c r="B504" s="890" t="s">
        <v>30441</v>
      </c>
      <c r="C504" s="890" t="s">
        <v>4</v>
      </c>
      <c r="D504" s="890">
        <v>294.63</v>
      </c>
    </row>
    <row r="505" spans="1:4" x14ac:dyDescent="0.25">
      <c r="A505" s="890" t="s">
        <v>790</v>
      </c>
      <c r="B505" s="890" t="s">
        <v>30441</v>
      </c>
      <c r="C505" s="890" t="s">
        <v>4</v>
      </c>
      <c r="D505" s="890">
        <v>274.69</v>
      </c>
    </row>
    <row r="506" spans="1:4" x14ac:dyDescent="0.25">
      <c r="A506" s="890" t="s">
        <v>791</v>
      </c>
      <c r="B506" s="890" t="s">
        <v>30442</v>
      </c>
      <c r="C506" s="890" t="s">
        <v>4</v>
      </c>
      <c r="D506" s="890">
        <v>327.37</v>
      </c>
    </row>
    <row r="507" spans="1:4" x14ac:dyDescent="0.25">
      <c r="A507" s="890" t="s">
        <v>792</v>
      </c>
      <c r="B507" s="890" t="s">
        <v>30442</v>
      </c>
      <c r="C507" s="890" t="s">
        <v>4</v>
      </c>
      <c r="D507" s="890">
        <v>305.22000000000003</v>
      </c>
    </row>
    <row r="508" spans="1:4" x14ac:dyDescent="0.25">
      <c r="A508" s="890" t="s">
        <v>793</v>
      </c>
      <c r="B508" s="890" t="s">
        <v>30443</v>
      </c>
      <c r="C508" s="890" t="s">
        <v>4</v>
      </c>
      <c r="D508" s="890">
        <v>351.92</v>
      </c>
    </row>
    <row r="509" spans="1:4" x14ac:dyDescent="0.25">
      <c r="A509" s="890" t="s">
        <v>794</v>
      </c>
      <c r="B509" s="890" t="s">
        <v>30443</v>
      </c>
      <c r="C509" s="890" t="s">
        <v>4</v>
      </c>
      <c r="D509" s="890">
        <v>328.11</v>
      </c>
    </row>
    <row r="510" spans="1:4" x14ac:dyDescent="0.25">
      <c r="A510" s="890" t="s">
        <v>795</v>
      </c>
      <c r="B510" s="890" t="s">
        <v>30444</v>
      </c>
      <c r="C510" s="890" t="s">
        <v>4</v>
      </c>
      <c r="D510" s="890">
        <v>491.09</v>
      </c>
    </row>
    <row r="511" spans="1:4" x14ac:dyDescent="0.25">
      <c r="A511" s="890" t="s">
        <v>796</v>
      </c>
      <c r="B511" s="890" t="s">
        <v>30444</v>
      </c>
      <c r="C511" s="890" t="s">
        <v>4</v>
      </c>
      <c r="D511" s="890">
        <v>457.86</v>
      </c>
    </row>
    <row r="512" spans="1:4" x14ac:dyDescent="0.25">
      <c r="A512" s="890" t="s">
        <v>797</v>
      </c>
      <c r="B512" s="890" t="s">
        <v>30445</v>
      </c>
      <c r="C512" s="890" t="s">
        <v>4</v>
      </c>
      <c r="D512" s="890">
        <v>108.02</v>
      </c>
    </row>
    <row r="513" spans="1:4" x14ac:dyDescent="0.25">
      <c r="A513" s="890" t="s">
        <v>798</v>
      </c>
      <c r="B513" s="890" t="s">
        <v>30445</v>
      </c>
      <c r="C513" s="890" t="s">
        <v>4</v>
      </c>
      <c r="D513" s="890">
        <v>100.16</v>
      </c>
    </row>
    <row r="514" spans="1:4" x14ac:dyDescent="0.25">
      <c r="A514" s="890" t="s">
        <v>799</v>
      </c>
      <c r="B514" s="890" t="s">
        <v>30446</v>
      </c>
      <c r="C514" s="890" t="s">
        <v>4</v>
      </c>
      <c r="D514" s="890">
        <v>151.91</v>
      </c>
    </row>
    <row r="515" spans="1:4" x14ac:dyDescent="0.25">
      <c r="A515" s="890" t="s">
        <v>800</v>
      </c>
      <c r="B515" s="890" t="s">
        <v>30446</v>
      </c>
      <c r="C515" s="890" t="s">
        <v>4</v>
      </c>
      <c r="D515" s="890">
        <v>140.86000000000001</v>
      </c>
    </row>
    <row r="516" spans="1:4" x14ac:dyDescent="0.25">
      <c r="A516" s="890" t="s">
        <v>801</v>
      </c>
      <c r="B516" s="890" t="s">
        <v>30447</v>
      </c>
      <c r="C516" s="890" t="s">
        <v>4</v>
      </c>
      <c r="D516" s="890">
        <v>116.84</v>
      </c>
    </row>
    <row r="517" spans="1:4" x14ac:dyDescent="0.25">
      <c r="A517" s="890" t="s">
        <v>802</v>
      </c>
      <c r="B517" s="890" t="s">
        <v>30447</v>
      </c>
      <c r="C517" s="890" t="s">
        <v>4</v>
      </c>
      <c r="D517" s="890">
        <v>108.34</v>
      </c>
    </row>
    <row r="518" spans="1:4" x14ac:dyDescent="0.25">
      <c r="A518" s="890" t="s">
        <v>803</v>
      </c>
      <c r="B518" s="890" t="s">
        <v>30448</v>
      </c>
      <c r="C518" s="890" t="s">
        <v>4</v>
      </c>
      <c r="D518" s="890">
        <v>168.64</v>
      </c>
    </row>
    <row r="519" spans="1:4" x14ac:dyDescent="0.25">
      <c r="A519" s="890" t="s">
        <v>804</v>
      </c>
      <c r="B519" s="890" t="s">
        <v>30448</v>
      </c>
      <c r="C519" s="890" t="s">
        <v>4</v>
      </c>
      <c r="D519" s="890">
        <v>156.37</v>
      </c>
    </row>
    <row r="520" spans="1:4" x14ac:dyDescent="0.25">
      <c r="A520" s="890" t="s">
        <v>805</v>
      </c>
      <c r="B520" s="890" t="s">
        <v>30449</v>
      </c>
      <c r="C520" s="890" t="s">
        <v>4</v>
      </c>
      <c r="D520" s="890">
        <v>126.19</v>
      </c>
    </row>
    <row r="521" spans="1:4" x14ac:dyDescent="0.25">
      <c r="A521" s="890" t="s">
        <v>806</v>
      </c>
      <c r="B521" s="890" t="s">
        <v>30449</v>
      </c>
      <c r="C521" s="890" t="s">
        <v>4</v>
      </c>
      <c r="D521" s="890">
        <v>117</v>
      </c>
    </row>
    <row r="522" spans="1:4" x14ac:dyDescent="0.25">
      <c r="A522" s="890" t="s">
        <v>807</v>
      </c>
      <c r="B522" s="890" t="s">
        <v>30450</v>
      </c>
      <c r="C522" s="890" t="s">
        <v>4</v>
      </c>
      <c r="D522" s="890">
        <v>173.62</v>
      </c>
    </row>
    <row r="523" spans="1:4" x14ac:dyDescent="0.25">
      <c r="A523" s="890" t="s">
        <v>808</v>
      </c>
      <c r="B523" s="890" t="s">
        <v>30450</v>
      </c>
      <c r="C523" s="890" t="s">
        <v>4</v>
      </c>
      <c r="D523" s="890">
        <v>160.99</v>
      </c>
    </row>
    <row r="524" spans="1:4" x14ac:dyDescent="0.25">
      <c r="A524" s="890" t="s">
        <v>809</v>
      </c>
      <c r="B524" s="890" t="s">
        <v>30451</v>
      </c>
      <c r="C524" s="890" t="s">
        <v>4</v>
      </c>
      <c r="D524" s="890">
        <v>146.05000000000001</v>
      </c>
    </row>
    <row r="525" spans="1:4" x14ac:dyDescent="0.25">
      <c r="A525" s="890" t="s">
        <v>810</v>
      </c>
      <c r="B525" s="890" t="s">
        <v>30451</v>
      </c>
      <c r="C525" s="890" t="s">
        <v>4</v>
      </c>
      <c r="D525" s="890">
        <v>135.41999999999999</v>
      </c>
    </row>
    <row r="526" spans="1:4" x14ac:dyDescent="0.25">
      <c r="A526" s="890" t="s">
        <v>811</v>
      </c>
      <c r="B526" s="890" t="s">
        <v>30452</v>
      </c>
      <c r="C526" s="890" t="s">
        <v>4</v>
      </c>
      <c r="D526" s="890">
        <v>204.48</v>
      </c>
    </row>
    <row r="527" spans="1:4" x14ac:dyDescent="0.25">
      <c r="A527" s="890" t="s">
        <v>812</v>
      </c>
      <c r="B527" s="890" t="s">
        <v>30452</v>
      </c>
      <c r="C527" s="890" t="s">
        <v>4</v>
      </c>
      <c r="D527" s="890">
        <v>189.6</v>
      </c>
    </row>
    <row r="528" spans="1:4" x14ac:dyDescent="0.25">
      <c r="A528" s="890" t="s">
        <v>813</v>
      </c>
      <c r="B528" s="890" t="s">
        <v>30453</v>
      </c>
      <c r="C528" s="890" t="s">
        <v>4</v>
      </c>
      <c r="D528" s="890">
        <v>175.28</v>
      </c>
    </row>
    <row r="529" spans="1:4" x14ac:dyDescent="0.25">
      <c r="A529" s="890" t="s">
        <v>814</v>
      </c>
      <c r="B529" s="890" t="s">
        <v>30453</v>
      </c>
      <c r="C529" s="890" t="s">
        <v>4</v>
      </c>
      <c r="D529" s="890">
        <v>162.52000000000001</v>
      </c>
    </row>
    <row r="530" spans="1:4" x14ac:dyDescent="0.25">
      <c r="A530" s="890" t="s">
        <v>815</v>
      </c>
      <c r="B530" s="890" t="s">
        <v>30454</v>
      </c>
      <c r="C530" s="890" t="s">
        <v>4</v>
      </c>
      <c r="D530" s="890">
        <v>198.62</v>
      </c>
    </row>
    <row r="531" spans="1:4" x14ac:dyDescent="0.25">
      <c r="A531" s="890" t="s">
        <v>816</v>
      </c>
      <c r="B531" s="890" t="s">
        <v>30454</v>
      </c>
      <c r="C531" s="890" t="s">
        <v>4</v>
      </c>
      <c r="D531" s="890">
        <v>184.17</v>
      </c>
    </row>
    <row r="532" spans="1:4" x14ac:dyDescent="0.25">
      <c r="A532" s="890" t="s">
        <v>817</v>
      </c>
      <c r="B532" s="890" t="s">
        <v>30455</v>
      </c>
      <c r="C532" s="890" t="s">
        <v>4</v>
      </c>
      <c r="D532" s="890">
        <v>233.68</v>
      </c>
    </row>
    <row r="533" spans="1:4" x14ac:dyDescent="0.25">
      <c r="A533" s="890" t="s">
        <v>818</v>
      </c>
      <c r="B533" s="890" t="s">
        <v>30455</v>
      </c>
      <c r="C533" s="890" t="s">
        <v>4</v>
      </c>
      <c r="D533" s="890">
        <v>216.67</v>
      </c>
    </row>
    <row r="534" spans="1:4" x14ac:dyDescent="0.25">
      <c r="A534" s="890" t="s">
        <v>819</v>
      </c>
      <c r="B534" s="890" t="s">
        <v>30456</v>
      </c>
      <c r="C534" s="890" t="s">
        <v>4</v>
      </c>
      <c r="D534" s="890">
        <v>292.11</v>
      </c>
    </row>
    <row r="535" spans="1:4" x14ac:dyDescent="0.25">
      <c r="A535" s="890" t="s">
        <v>820</v>
      </c>
      <c r="B535" s="890" t="s">
        <v>30456</v>
      </c>
      <c r="C535" s="890" t="s">
        <v>4</v>
      </c>
      <c r="D535" s="890">
        <v>270.85000000000002</v>
      </c>
    </row>
    <row r="536" spans="1:4" x14ac:dyDescent="0.25">
      <c r="A536" s="890" t="s">
        <v>821</v>
      </c>
      <c r="B536" s="890" t="s">
        <v>30457</v>
      </c>
      <c r="C536" s="890" t="s">
        <v>4</v>
      </c>
      <c r="D536" s="890">
        <v>350.54</v>
      </c>
    </row>
    <row r="537" spans="1:4" x14ac:dyDescent="0.25">
      <c r="A537" s="890" t="s">
        <v>822</v>
      </c>
      <c r="B537" s="890" t="s">
        <v>30457</v>
      </c>
      <c r="C537" s="890" t="s">
        <v>4</v>
      </c>
      <c r="D537" s="890">
        <v>325.02999999999997</v>
      </c>
    </row>
    <row r="538" spans="1:4" x14ac:dyDescent="0.25">
      <c r="A538" s="890" t="s">
        <v>823</v>
      </c>
      <c r="B538" s="890" t="s">
        <v>30458</v>
      </c>
      <c r="C538" s="890" t="s">
        <v>4</v>
      </c>
      <c r="D538" s="890">
        <v>408.97</v>
      </c>
    </row>
    <row r="539" spans="1:4" x14ac:dyDescent="0.25">
      <c r="A539" s="890" t="s">
        <v>824</v>
      </c>
      <c r="B539" s="890" t="s">
        <v>30458</v>
      </c>
      <c r="C539" s="890" t="s">
        <v>4</v>
      </c>
      <c r="D539" s="890">
        <v>379.21</v>
      </c>
    </row>
    <row r="540" spans="1:4" x14ac:dyDescent="0.25">
      <c r="A540" s="890" t="s">
        <v>825</v>
      </c>
      <c r="B540" s="890" t="s">
        <v>30459</v>
      </c>
      <c r="C540" s="890" t="s">
        <v>4</v>
      </c>
      <c r="D540" s="890">
        <v>467.4</v>
      </c>
    </row>
    <row r="541" spans="1:4" x14ac:dyDescent="0.25">
      <c r="A541" s="890" t="s">
        <v>826</v>
      </c>
      <c r="B541" s="890" t="s">
        <v>30459</v>
      </c>
      <c r="C541" s="890" t="s">
        <v>4</v>
      </c>
      <c r="D541" s="890">
        <v>433.39</v>
      </c>
    </row>
    <row r="542" spans="1:4" x14ac:dyDescent="0.25">
      <c r="A542" s="890" t="s">
        <v>827</v>
      </c>
      <c r="B542" s="890" t="s">
        <v>30460</v>
      </c>
      <c r="C542" s="890" t="s">
        <v>4</v>
      </c>
      <c r="D542" s="890">
        <v>145.49</v>
      </c>
    </row>
    <row r="543" spans="1:4" x14ac:dyDescent="0.25">
      <c r="A543" s="890" t="s">
        <v>828</v>
      </c>
      <c r="B543" s="890" t="s">
        <v>30460</v>
      </c>
      <c r="C543" s="890" t="s">
        <v>4</v>
      </c>
      <c r="D543" s="890">
        <v>134.88</v>
      </c>
    </row>
    <row r="544" spans="1:4" x14ac:dyDescent="0.25">
      <c r="A544" s="890" t="s">
        <v>829</v>
      </c>
      <c r="B544" s="890" t="s">
        <v>30461</v>
      </c>
      <c r="C544" s="890" t="s">
        <v>4</v>
      </c>
      <c r="D544" s="890">
        <v>158.16999999999999</v>
      </c>
    </row>
    <row r="545" spans="1:4" x14ac:dyDescent="0.25">
      <c r="A545" s="890" t="s">
        <v>830</v>
      </c>
      <c r="B545" s="890" t="s">
        <v>30461</v>
      </c>
      <c r="C545" s="890" t="s">
        <v>4</v>
      </c>
      <c r="D545" s="890">
        <v>146.63999999999999</v>
      </c>
    </row>
    <row r="546" spans="1:4" x14ac:dyDescent="0.25">
      <c r="A546" s="890" t="s">
        <v>831</v>
      </c>
      <c r="B546" s="890" t="s">
        <v>30462</v>
      </c>
      <c r="C546" s="890" t="s">
        <v>4</v>
      </c>
      <c r="D546" s="890">
        <v>170.82</v>
      </c>
    </row>
    <row r="547" spans="1:4" x14ac:dyDescent="0.25">
      <c r="A547" s="890" t="s">
        <v>832</v>
      </c>
      <c r="B547" s="890" t="s">
        <v>30462</v>
      </c>
      <c r="C547" s="890" t="s">
        <v>4</v>
      </c>
      <c r="D547" s="890">
        <v>158.37</v>
      </c>
    </row>
    <row r="548" spans="1:4" x14ac:dyDescent="0.25">
      <c r="A548" s="890" t="s">
        <v>833</v>
      </c>
      <c r="B548" s="890" t="s">
        <v>30463</v>
      </c>
      <c r="C548" s="890" t="s">
        <v>4</v>
      </c>
      <c r="D548" s="890">
        <v>206.17</v>
      </c>
    </row>
    <row r="549" spans="1:4" x14ac:dyDescent="0.25">
      <c r="A549" s="890" t="s">
        <v>834</v>
      </c>
      <c r="B549" s="890" t="s">
        <v>30463</v>
      </c>
      <c r="C549" s="890" t="s">
        <v>4</v>
      </c>
      <c r="D549" s="890">
        <v>191.14</v>
      </c>
    </row>
    <row r="550" spans="1:4" x14ac:dyDescent="0.25">
      <c r="A550" s="890" t="s">
        <v>835</v>
      </c>
      <c r="B550" s="890" t="s">
        <v>30464</v>
      </c>
      <c r="C550" s="890" t="s">
        <v>4</v>
      </c>
      <c r="D550" s="890">
        <v>251.5</v>
      </c>
    </row>
    <row r="551" spans="1:4" x14ac:dyDescent="0.25">
      <c r="A551" s="890" t="s">
        <v>836</v>
      </c>
      <c r="B551" s="890" t="s">
        <v>30464</v>
      </c>
      <c r="C551" s="890" t="s">
        <v>4</v>
      </c>
      <c r="D551" s="890">
        <v>233.16</v>
      </c>
    </row>
    <row r="552" spans="1:4" x14ac:dyDescent="0.25">
      <c r="A552" s="890" t="s">
        <v>837</v>
      </c>
      <c r="B552" s="890" t="s">
        <v>30465</v>
      </c>
      <c r="C552" s="890" t="s">
        <v>4</v>
      </c>
      <c r="D552" s="890">
        <v>278.31</v>
      </c>
    </row>
    <row r="553" spans="1:4" x14ac:dyDescent="0.25">
      <c r="A553" s="890" t="s">
        <v>838</v>
      </c>
      <c r="B553" s="890" t="s">
        <v>30465</v>
      </c>
      <c r="C553" s="890" t="s">
        <v>4</v>
      </c>
      <c r="D553" s="890">
        <v>258.02</v>
      </c>
    </row>
    <row r="554" spans="1:4" x14ac:dyDescent="0.25">
      <c r="A554" s="890" t="s">
        <v>839</v>
      </c>
      <c r="B554" s="890" t="s">
        <v>30466</v>
      </c>
      <c r="C554" s="890" t="s">
        <v>4</v>
      </c>
      <c r="D554" s="890">
        <v>340.17</v>
      </c>
    </row>
    <row r="555" spans="1:4" x14ac:dyDescent="0.25">
      <c r="A555" s="890" t="s">
        <v>840</v>
      </c>
      <c r="B555" s="890" t="s">
        <v>30466</v>
      </c>
      <c r="C555" s="890" t="s">
        <v>4</v>
      </c>
      <c r="D555" s="890">
        <v>315.37</v>
      </c>
    </row>
    <row r="556" spans="1:4" x14ac:dyDescent="0.25">
      <c r="A556" s="890" t="s">
        <v>841</v>
      </c>
      <c r="B556" s="890" t="s">
        <v>30467</v>
      </c>
      <c r="C556" s="890" t="s">
        <v>4</v>
      </c>
      <c r="D556" s="890">
        <v>391.7</v>
      </c>
    </row>
    <row r="557" spans="1:4" x14ac:dyDescent="0.25">
      <c r="A557" s="890" t="s">
        <v>842</v>
      </c>
      <c r="B557" s="890" t="s">
        <v>30467</v>
      </c>
      <c r="C557" s="890" t="s">
        <v>4</v>
      </c>
      <c r="D557" s="890">
        <v>363.14</v>
      </c>
    </row>
    <row r="558" spans="1:4" x14ac:dyDescent="0.25">
      <c r="A558" s="890" t="s">
        <v>843</v>
      </c>
      <c r="B558" s="890" t="s">
        <v>30468</v>
      </c>
      <c r="C558" s="890" t="s">
        <v>4</v>
      </c>
      <c r="D558" s="890">
        <v>470.06</v>
      </c>
    </row>
    <row r="559" spans="1:4" x14ac:dyDescent="0.25">
      <c r="A559" s="890" t="s">
        <v>844</v>
      </c>
      <c r="B559" s="890" t="s">
        <v>30468</v>
      </c>
      <c r="C559" s="890" t="s">
        <v>4</v>
      </c>
      <c r="D559" s="890">
        <v>435.79</v>
      </c>
    </row>
    <row r="560" spans="1:4" x14ac:dyDescent="0.25">
      <c r="A560" s="890" t="s">
        <v>845</v>
      </c>
      <c r="B560" s="890" t="s">
        <v>30469</v>
      </c>
      <c r="C560" s="890" t="s">
        <v>4</v>
      </c>
      <c r="D560" s="890">
        <v>548.37</v>
      </c>
    </row>
    <row r="561" spans="1:4" x14ac:dyDescent="0.25">
      <c r="A561" s="890" t="s">
        <v>846</v>
      </c>
      <c r="B561" s="890" t="s">
        <v>30469</v>
      </c>
      <c r="C561" s="890" t="s">
        <v>4</v>
      </c>
      <c r="D561" s="890">
        <v>508.39</v>
      </c>
    </row>
    <row r="562" spans="1:4" x14ac:dyDescent="0.25">
      <c r="A562" s="890" t="s">
        <v>847</v>
      </c>
      <c r="B562" s="890" t="s">
        <v>30470</v>
      </c>
      <c r="C562" s="890" t="s">
        <v>4</v>
      </c>
      <c r="D562" s="890">
        <v>626.73</v>
      </c>
    </row>
    <row r="563" spans="1:4" x14ac:dyDescent="0.25">
      <c r="A563" s="890" t="s">
        <v>848</v>
      </c>
      <c r="B563" s="890" t="s">
        <v>30470</v>
      </c>
      <c r="C563" s="890" t="s">
        <v>4</v>
      </c>
      <c r="D563" s="890">
        <v>581.04</v>
      </c>
    </row>
    <row r="564" spans="1:4" x14ac:dyDescent="0.25">
      <c r="A564" s="890" t="s">
        <v>849</v>
      </c>
      <c r="B564" s="890" t="s">
        <v>30471</v>
      </c>
      <c r="C564" s="890" t="s">
        <v>4</v>
      </c>
      <c r="D564" s="890">
        <v>226.14</v>
      </c>
    </row>
    <row r="565" spans="1:4" x14ac:dyDescent="0.25">
      <c r="A565" s="890" t="s">
        <v>850</v>
      </c>
      <c r="B565" s="890" t="s">
        <v>30471</v>
      </c>
      <c r="C565" s="890" t="s">
        <v>4</v>
      </c>
      <c r="D565" s="890">
        <v>210.93</v>
      </c>
    </row>
    <row r="566" spans="1:4" x14ac:dyDescent="0.25">
      <c r="A566" s="890" t="s">
        <v>851</v>
      </c>
      <c r="B566" s="890" t="s">
        <v>30472</v>
      </c>
      <c r="C566" s="890" t="s">
        <v>4</v>
      </c>
      <c r="D566" s="890">
        <v>251.8</v>
      </c>
    </row>
    <row r="567" spans="1:4" x14ac:dyDescent="0.25">
      <c r="A567" s="890" t="s">
        <v>852</v>
      </c>
      <c r="B567" s="890" t="s">
        <v>30472</v>
      </c>
      <c r="C567" s="890" t="s">
        <v>4</v>
      </c>
      <c r="D567" s="890">
        <v>234.76</v>
      </c>
    </row>
    <row r="568" spans="1:4" x14ac:dyDescent="0.25">
      <c r="A568" s="890" t="s">
        <v>853</v>
      </c>
      <c r="B568" s="890" t="s">
        <v>30473</v>
      </c>
      <c r="C568" s="890" t="s">
        <v>4</v>
      </c>
      <c r="D568" s="890">
        <v>270.70999999999998</v>
      </c>
    </row>
    <row r="569" spans="1:4" x14ac:dyDescent="0.25">
      <c r="A569" s="890" t="s">
        <v>854</v>
      </c>
      <c r="B569" s="890" t="s">
        <v>30473</v>
      </c>
      <c r="C569" s="890" t="s">
        <v>4</v>
      </c>
      <c r="D569" s="890">
        <v>252.39</v>
      </c>
    </row>
    <row r="570" spans="1:4" x14ac:dyDescent="0.25">
      <c r="A570" s="890" t="s">
        <v>855</v>
      </c>
      <c r="B570" s="890" t="s">
        <v>30474</v>
      </c>
      <c r="C570" s="890" t="s">
        <v>4</v>
      </c>
      <c r="D570" s="890">
        <v>377.73</v>
      </c>
    </row>
    <row r="571" spans="1:4" x14ac:dyDescent="0.25">
      <c r="A571" s="890" t="s">
        <v>856</v>
      </c>
      <c r="B571" s="890" t="s">
        <v>30474</v>
      </c>
      <c r="C571" s="890" t="s">
        <v>4</v>
      </c>
      <c r="D571" s="890">
        <v>352.17</v>
      </c>
    </row>
    <row r="572" spans="1:4" x14ac:dyDescent="0.25">
      <c r="A572" s="890" t="s">
        <v>857</v>
      </c>
      <c r="B572" s="890" t="s">
        <v>30475</v>
      </c>
      <c r="C572" s="890" t="s">
        <v>4</v>
      </c>
      <c r="D572" s="890">
        <v>457.3</v>
      </c>
    </row>
    <row r="573" spans="1:4" x14ac:dyDescent="0.25">
      <c r="A573" s="890" t="s">
        <v>858</v>
      </c>
      <c r="B573" s="890" t="s">
        <v>30475</v>
      </c>
      <c r="C573" s="890" t="s">
        <v>4</v>
      </c>
      <c r="D573" s="890">
        <v>426.35</v>
      </c>
    </row>
    <row r="574" spans="1:4" x14ac:dyDescent="0.25">
      <c r="A574" s="890" t="s">
        <v>859</v>
      </c>
      <c r="B574" s="890" t="s">
        <v>30476</v>
      </c>
      <c r="C574" s="890" t="s">
        <v>4</v>
      </c>
      <c r="D574" s="890">
        <v>548.76</v>
      </c>
    </row>
    <row r="575" spans="1:4" x14ac:dyDescent="0.25">
      <c r="A575" s="890" t="s">
        <v>860</v>
      </c>
      <c r="B575" s="890" t="s">
        <v>30476</v>
      </c>
      <c r="C575" s="890" t="s">
        <v>4</v>
      </c>
      <c r="D575" s="890">
        <v>511.62</v>
      </c>
    </row>
    <row r="576" spans="1:4" x14ac:dyDescent="0.25">
      <c r="A576" s="890" t="s">
        <v>861</v>
      </c>
      <c r="B576" s="890" t="s">
        <v>30477</v>
      </c>
      <c r="C576" s="890" t="s">
        <v>4</v>
      </c>
      <c r="D576" s="890">
        <v>731.69</v>
      </c>
    </row>
    <row r="577" spans="1:4" x14ac:dyDescent="0.25">
      <c r="A577" s="890" t="s">
        <v>862</v>
      </c>
      <c r="B577" s="890" t="s">
        <v>30477</v>
      </c>
      <c r="C577" s="890" t="s">
        <v>4</v>
      </c>
      <c r="D577" s="890">
        <v>682.18</v>
      </c>
    </row>
    <row r="578" spans="1:4" x14ac:dyDescent="0.25">
      <c r="A578" s="890" t="s">
        <v>863</v>
      </c>
      <c r="B578" s="890" t="s">
        <v>30478</v>
      </c>
      <c r="C578" s="890" t="s">
        <v>4</v>
      </c>
      <c r="D578" s="890">
        <v>914.63</v>
      </c>
    </row>
    <row r="579" spans="1:4" x14ac:dyDescent="0.25">
      <c r="A579" s="890" t="s">
        <v>864</v>
      </c>
      <c r="B579" s="890" t="s">
        <v>30478</v>
      </c>
      <c r="C579" s="890" t="s">
        <v>4</v>
      </c>
      <c r="D579" s="890">
        <v>852.74</v>
      </c>
    </row>
    <row r="580" spans="1:4" x14ac:dyDescent="0.25">
      <c r="A580" s="890" t="s">
        <v>865</v>
      </c>
      <c r="B580" s="890" t="s">
        <v>30479</v>
      </c>
      <c r="C580" s="890" t="s">
        <v>4</v>
      </c>
      <c r="D580" s="890">
        <v>1097.56</v>
      </c>
    </row>
    <row r="581" spans="1:4" x14ac:dyDescent="0.25">
      <c r="A581" s="890" t="s">
        <v>866</v>
      </c>
      <c r="B581" s="890" t="s">
        <v>30479</v>
      </c>
      <c r="C581" s="890" t="s">
        <v>4</v>
      </c>
      <c r="D581" s="890">
        <v>1023.29</v>
      </c>
    </row>
    <row r="582" spans="1:4" x14ac:dyDescent="0.25">
      <c r="A582" s="890" t="s">
        <v>867</v>
      </c>
      <c r="B582" s="890" t="s">
        <v>30480</v>
      </c>
      <c r="C582" s="890" t="s">
        <v>4</v>
      </c>
      <c r="D582" s="890">
        <v>1280.5</v>
      </c>
    </row>
    <row r="583" spans="1:4" x14ac:dyDescent="0.25">
      <c r="A583" s="890" t="s">
        <v>868</v>
      </c>
      <c r="B583" s="890" t="s">
        <v>30480</v>
      </c>
      <c r="C583" s="890" t="s">
        <v>4</v>
      </c>
      <c r="D583" s="890">
        <v>1193.8499999999999</v>
      </c>
    </row>
    <row r="584" spans="1:4" x14ac:dyDescent="0.25">
      <c r="A584" s="890" t="s">
        <v>869</v>
      </c>
      <c r="B584" s="890" t="s">
        <v>30481</v>
      </c>
      <c r="C584" s="890" t="s">
        <v>4</v>
      </c>
      <c r="D584" s="890">
        <v>1463.43</v>
      </c>
    </row>
    <row r="585" spans="1:4" x14ac:dyDescent="0.25">
      <c r="A585" s="890" t="s">
        <v>870</v>
      </c>
      <c r="B585" s="890" t="s">
        <v>30481</v>
      </c>
      <c r="C585" s="890" t="s">
        <v>4</v>
      </c>
      <c r="D585" s="890">
        <v>1364.4</v>
      </c>
    </row>
    <row r="586" spans="1:4" x14ac:dyDescent="0.25">
      <c r="A586" s="890" t="s">
        <v>137</v>
      </c>
      <c r="B586" s="890" t="s">
        <v>30482</v>
      </c>
      <c r="C586" s="890" t="s">
        <v>4</v>
      </c>
      <c r="D586" s="890">
        <v>145.11000000000001</v>
      </c>
    </row>
    <row r="587" spans="1:4" x14ac:dyDescent="0.25">
      <c r="A587" s="890" t="s">
        <v>871</v>
      </c>
      <c r="B587" s="890" t="s">
        <v>30482</v>
      </c>
      <c r="C587" s="890" t="s">
        <v>4</v>
      </c>
      <c r="D587" s="890">
        <v>131.18</v>
      </c>
    </row>
    <row r="588" spans="1:4" x14ac:dyDescent="0.25">
      <c r="A588" s="890" t="s">
        <v>872</v>
      </c>
      <c r="B588" s="890" t="s">
        <v>30483</v>
      </c>
      <c r="C588" s="890" t="s">
        <v>4</v>
      </c>
      <c r="D588" s="890">
        <v>167.97</v>
      </c>
    </row>
    <row r="589" spans="1:4" x14ac:dyDescent="0.25">
      <c r="A589" s="890" t="s">
        <v>873</v>
      </c>
      <c r="B589" s="890" t="s">
        <v>30483</v>
      </c>
      <c r="C589" s="890" t="s">
        <v>4</v>
      </c>
      <c r="D589" s="890">
        <v>151.85</v>
      </c>
    </row>
    <row r="590" spans="1:4" x14ac:dyDescent="0.25">
      <c r="A590" s="890" t="s">
        <v>874</v>
      </c>
      <c r="B590" s="890" t="s">
        <v>30484</v>
      </c>
      <c r="C590" s="890" t="s">
        <v>4</v>
      </c>
      <c r="D590" s="890">
        <v>228.17</v>
      </c>
    </row>
    <row r="591" spans="1:4" x14ac:dyDescent="0.25">
      <c r="A591" s="890" t="s">
        <v>875</v>
      </c>
      <c r="B591" s="890" t="s">
        <v>30484</v>
      </c>
      <c r="C591" s="890" t="s">
        <v>4</v>
      </c>
      <c r="D591" s="890">
        <v>206.27</v>
      </c>
    </row>
    <row r="592" spans="1:4" x14ac:dyDescent="0.25">
      <c r="A592" s="890" t="s">
        <v>876</v>
      </c>
      <c r="B592" s="890" t="s">
        <v>30485</v>
      </c>
      <c r="C592" s="890" t="s">
        <v>4</v>
      </c>
      <c r="D592" s="890">
        <v>304.16000000000003</v>
      </c>
    </row>
    <row r="593" spans="1:4" x14ac:dyDescent="0.25">
      <c r="A593" s="890" t="s">
        <v>877</v>
      </c>
      <c r="B593" s="890" t="s">
        <v>30485</v>
      </c>
      <c r="C593" s="890" t="s">
        <v>4</v>
      </c>
      <c r="D593" s="890">
        <v>274.97000000000003</v>
      </c>
    </row>
    <row r="594" spans="1:4" x14ac:dyDescent="0.25">
      <c r="A594" s="890" t="s">
        <v>878</v>
      </c>
      <c r="B594" s="890" t="s">
        <v>30486</v>
      </c>
      <c r="C594" s="890" t="s">
        <v>4</v>
      </c>
      <c r="D594" s="890">
        <v>367.45</v>
      </c>
    </row>
    <row r="595" spans="1:4" x14ac:dyDescent="0.25">
      <c r="A595" s="890" t="s">
        <v>879</v>
      </c>
      <c r="B595" s="890" t="s">
        <v>30486</v>
      </c>
      <c r="C595" s="890" t="s">
        <v>4</v>
      </c>
      <c r="D595" s="890">
        <v>332.18</v>
      </c>
    </row>
    <row r="596" spans="1:4" x14ac:dyDescent="0.25">
      <c r="A596" s="890" t="s">
        <v>880</v>
      </c>
      <c r="B596" s="890" t="s">
        <v>30487</v>
      </c>
      <c r="C596" s="890" t="s">
        <v>4</v>
      </c>
      <c r="D596" s="890">
        <v>1256.8499999999999</v>
      </c>
    </row>
    <row r="597" spans="1:4" x14ac:dyDescent="0.25">
      <c r="A597" s="890" t="s">
        <v>881</v>
      </c>
      <c r="B597" s="890" t="s">
        <v>30487</v>
      </c>
      <c r="C597" s="890" t="s">
        <v>4</v>
      </c>
      <c r="D597" s="890">
        <v>1235.26</v>
      </c>
    </row>
    <row r="598" spans="1:4" x14ac:dyDescent="0.25">
      <c r="A598" s="890" t="s">
        <v>882</v>
      </c>
      <c r="B598" s="890" t="s">
        <v>30488</v>
      </c>
      <c r="C598" s="890" t="s">
        <v>4</v>
      </c>
      <c r="D598" s="890">
        <v>1454.91</v>
      </c>
    </row>
    <row r="599" spans="1:4" x14ac:dyDescent="0.25">
      <c r="A599" s="890" t="s">
        <v>883</v>
      </c>
      <c r="B599" s="890" t="s">
        <v>30488</v>
      </c>
      <c r="C599" s="890" t="s">
        <v>4</v>
      </c>
      <c r="D599" s="890">
        <v>1429.92</v>
      </c>
    </row>
    <row r="600" spans="1:4" x14ac:dyDescent="0.25">
      <c r="A600" s="890" t="s">
        <v>884</v>
      </c>
      <c r="B600" s="890" t="s">
        <v>30489</v>
      </c>
      <c r="C600" s="890" t="s">
        <v>4</v>
      </c>
      <c r="D600" s="890">
        <v>1976.17</v>
      </c>
    </row>
    <row r="601" spans="1:4" x14ac:dyDescent="0.25">
      <c r="A601" s="890" t="s">
        <v>885</v>
      </c>
      <c r="B601" s="890" t="s">
        <v>30489</v>
      </c>
      <c r="C601" s="890" t="s">
        <v>4</v>
      </c>
      <c r="D601" s="890">
        <v>1942.22</v>
      </c>
    </row>
    <row r="602" spans="1:4" x14ac:dyDescent="0.25">
      <c r="A602" s="890" t="s">
        <v>886</v>
      </c>
      <c r="B602" s="890" t="s">
        <v>30490</v>
      </c>
      <c r="C602" s="890" t="s">
        <v>4</v>
      </c>
      <c r="D602" s="890">
        <v>111.61</v>
      </c>
    </row>
    <row r="603" spans="1:4" x14ac:dyDescent="0.25">
      <c r="A603" s="890" t="s">
        <v>887</v>
      </c>
      <c r="B603" s="890" t="s">
        <v>30490</v>
      </c>
      <c r="C603" s="890" t="s">
        <v>4</v>
      </c>
      <c r="D603" s="890">
        <v>100.9</v>
      </c>
    </row>
    <row r="604" spans="1:4" x14ac:dyDescent="0.25">
      <c r="A604" s="890" t="s">
        <v>888</v>
      </c>
      <c r="B604" s="890" t="s">
        <v>30491</v>
      </c>
      <c r="C604" s="890" t="s">
        <v>4</v>
      </c>
      <c r="D604" s="890">
        <v>129.24</v>
      </c>
    </row>
    <row r="605" spans="1:4" x14ac:dyDescent="0.25">
      <c r="A605" s="890" t="s">
        <v>889</v>
      </c>
      <c r="B605" s="890" t="s">
        <v>30491</v>
      </c>
      <c r="C605" s="890" t="s">
        <v>4</v>
      </c>
      <c r="D605" s="890">
        <v>116.84</v>
      </c>
    </row>
    <row r="606" spans="1:4" x14ac:dyDescent="0.25">
      <c r="A606" s="890" t="s">
        <v>890</v>
      </c>
      <c r="B606" s="890" t="s">
        <v>30492</v>
      </c>
      <c r="C606" s="890" t="s">
        <v>4</v>
      </c>
      <c r="D606" s="890">
        <v>175.52</v>
      </c>
    </row>
    <row r="607" spans="1:4" x14ac:dyDescent="0.25">
      <c r="A607" s="890" t="s">
        <v>891</v>
      </c>
      <c r="B607" s="890" t="s">
        <v>30492</v>
      </c>
      <c r="C607" s="890" t="s">
        <v>4</v>
      </c>
      <c r="D607" s="890">
        <v>158.66999999999999</v>
      </c>
    </row>
    <row r="608" spans="1:4" x14ac:dyDescent="0.25">
      <c r="A608" s="890" t="s">
        <v>892</v>
      </c>
      <c r="B608" s="890" t="s">
        <v>30493</v>
      </c>
      <c r="C608" s="890" t="s">
        <v>4</v>
      </c>
      <c r="D608" s="890">
        <v>234.03</v>
      </c>
    </row>
    <row r="609" spans="1:4" x14ac:dyDescent="0.25">
      <c r="A609" s="890" t="s">
        <v>893</v>
      </c>
      <c r="B609" s="890" t="s">
        <v>30493</v>
      </c>
      <c r="C609" s="890" t="s">
        <v>4</v>
      </c>
      <c r="D609" s="890">
        <v>211.57</v>
      </c>
    </row>
    <row r="610" spans="1:4" x14ac:dyDescent="0.25">
      <c r="A610" s="890" t="s">
        <v>894</v>
      </c>
      <c r="B610" s="890" t="s">
        <v>30494</v>
      </c>
      <c r="C610" s="890" t="s">
        <v>4</v>
      </c>
      <c r="D610" s="890">
        <v>282.67</v>
      </c>
    </row>
    <row r="611" spans="1:4" x14ac:dyDescent="0.25">
      <c r="A611" s="890" t="s">
        <v>895</v>
      </c>
      <c r="B611" s="890" t="s">
        <v>30494</v>
      </c>
      <c r="C611" s="890" t="s">
        <v>4</v>
      </c>
      <c r="D611" s="890">
        <v>255.54</v>
      </c>
    </row>
    <row r="612" spans="1:4" x14ac:dyDescent="0.25">
      <c r="A612" s="890" t="s">
        <v>896</v>
      </c>
      <c r="B612" s="890" t="s">
        <v>30495</v>
      </c>
      <c r="C612" s="890" t="s">
        <v>4</v>
      </c>
      <c r="D612" s="890">
        <v>150.68</v>
      </c>
    </row>
    <row r="613" spans="1:4" x14ac:dyDescent="0.25">
      <c r="A613" s="890" t="s">
        <v>897</v>
      </c>
      <c r="B613" s="890" t="s">
        <v>30495</v>
      </c>
      <c r="C613" s="890" t="s">
        <v>4</v>
      </c>
      <c r="D613" s="890">
        <v>136.22</v>
      </c>
    </row>
    <row r="614" spans="1:4" x14ac:dyDescent="0.25">
      <c r="A614" s="890" t="s">
        <v>898</v>
      </c>
      <c r="B614" s="890" t="s">
        <v>30496</v>
      </c>
      <c r="C614" s="890" t="s">
        <v>4</v>
      </c>
      <c r="D614" s="890">
        <v>174.46</v>
      </c>
    </row>
    <row r="615" spans="1:4" x14ac:dyDescent="0.25">
      <c r="A615" s="890" t="s">
        <v>899</v>
      </c>
      <c r="B615" s="890" t="s">
        <v>30496</v>
      </c>
      <c r="C615" s="890" t="s">
        <v>4</v>
      </c>
      <c r="D615" s="890">
        <v>157.72</v>
      </c>
    </row>
    <row r="616" spans="1:4" x14ac:dyDescent="0.25">
      <c r="A616" s="890" t="s">
        <v>900</v>
      </c>
      <c r="B616" s="890" t="s">
        <v>30497</v>
      </c>
      <c r="C616" s="890" t="s">
        <v>4</v>
      </c>
      <c r="D616" s="890">
        <v>236.94</v>
      </c>
    </row>
    <row r="617" spans="1:4" x14ac:dyDescent="0.25">
      <c r="A617" s="890" t="s">
        <v>901</v>
      </c>
      <c r="B617" s="890" t="s">
        <v>30497</v>
      </c>
      <c r="C617" s="890" t="s">
        <v>4</v>
      </c>
      <c r="D617" s="890">
        <v>214.2</v>
      </c>
    </row>
    <row r="618" spans="1:4" x14ac:dyDescent="0.25">
      <c r="A618" s="890" t="s">
        <v>902</v>
      </c>
      <c r="B618" s="890" t="s">
        <v>30498</v>
      </c>
      <c r="C618" s="890" t="s">
        <v>4</v>
      </c>
      <c r="D618" s="890">
        <v>315.93</v>
      </c>
    </row>
    <row r="619" spans="1:4" x14ac:dyDescent="0.25">
      <c r="A619" s="890" t="s">
        <v>903</v>
      </c>
      <c r="B619" s="890" t="s">
        <v>30498</v>
      </c>
      <c r="C619" s="890" t="s">
        <v>4</v>
      </c>
      <c r="D619" s="890">
        <v>285.61</v>
      </c>
    </row>
    <row r="620" spans="1:4" x14ac:dyDescent="0.25">
      <c r="A620" s="890" t="s">
        <v>904</v>
      </c>
      <c r="B620" s="890" t="s">
        <v>30499</v>
      </c>
      <c r="C620" s="890" t="s">
        <v>4</v>
      </c>
      <c r="D620" s="890">
        <v>381.6</v>
      </c>
    </row>
    <row r="621" spans="1:4" x14ac:dyDescent="0.25">
      <c r="A621" s="890" t="s">
        <v>905</v>
      </c>
      <c r="B621" s="890" t="s">
        <v>30499</v>
      </c>
      <c r="C621" s="890" t="s">
        <v>4</v>
      </c>
      <c r="D621" s="890">
        <v>344.98</v>
      </c>
    </row>
    <row r="622" spans="1:4" x14ac:dyDescent="0.25">
      <c r="A622" s="890" t="s">
        <v>906</v>
      </c>
      <c r="B622" s="890" t="s">
        <v>30500</v>
      </c>
      <c r="C622" s="890" t="s">
        <v>4</v>
      </c>
      <c r="D622" s="890">
        <v>211.07</v>
      </c>
    </row>
    <row r="623" spans="1:4" x14ac:dyDescent="0.25">
      <c r="A623" s="890" t="s">
        <v>907</v>
      </c>
      <c r="B623" s="890" t="s">
        <v>30500</v>
      </c>
      <c r="C623" s="890" t="s">
        <v>4</v>
      </c>
      <c r="D623" s="890">
        <v>201.06</v>
      </c>
    </row>
    <row r="624" spans="1:4" x14ac:dyDescent="0.25">
      <c r="A624" s="890" t="s">
        <v>908</v>
      </c>
      <c r="B624" s="890" t="s">
        <v>30501</v>
      </c>
      <c r="C624" s="890" t="s">
        <v>4</v>
      </c>
      <c r="D624" s="890">
        <v>245.76</v>
      </c>
    </row>
    <row r="625" spans="1:4" x14ac:dyDescent="0.25">
      <c r="A625" s="890" t="s">
        <v>909</v>
      </c>
      <c r="B625" s="890" t="s">
        <v>30501</v>
      </c>
      <c r="C625" s="890" t="s">
        <v>4</v>
      </c>
      <c r="D625" s="890">
        <v>239.53</v>
      </c>
    </row>
    <row r="626" spans="1:4" x14ac:dyDescent="0.25">
      <c r="A626" s="890" t="s">
        <v>910</v>
      </c>
      <c r="B626" s="890" t="s">
        <v>30502</v>
      </c>
      <c r="C626" s="890" t="s">
        <v>4</v>
      </c>
      <c r="D626" s="890">
        <v>59.84</v>
      </c>
    </row>
    <row r="627" spans="1:4" x14ac:dyDescent="0.25">
      <c r="A627" s="890" t="s">
        <v>911</v>
      </c>
      <c r="B627" s="890" t="s">
        <v>30502</v>
      </c>
      <c r="C627" s="890" t="s">
        <v>4</v>
      </c>
      <c r="D627" s="890">
        <v>58.41</v>
      </c>
    </row>
    <row r="628" spans="1:4" x14ac:dyDescent="0.25">
      <c r="A628" s="890" t="s">
        <v>912</v>
      </c>
      <c r="B628" s="890" t="s">
        <v>30503</v>
      </c>
      <c r="C628" s="890" t="s">
        <v>4</v>
      </c>
      <c r="D628" s="890">
        <v>228.32</v>
      </c>
    </row>
    <row r="629" spans="1:4" x14ac:dyDescent="0.25">
      <c r="A629" s="890" t="s">
        <v>913</v>
      </c>
      <c r="B629" s="890" t="s">
        <v>30503</v>
      </c>
      <c r="C629" s="890" t="s">
        <v>4</v>
      </c>
      <c r="D629" s="890">
        <v>222.58</v>
      </c>
    </row>
    <row r="630" spans="1:4" x14ac:dyDescent="0.25">
      <c r="A630" s="890" t="s">
        <v>914</v>
      </c>
      <c r="B630" s="890" t="s">
        <v>30504</v>
      </c>
      <c r="C630" s="890" t="s">
        <v>4</v>
      </c>
      <c r="D630" s="890">
        <v>429.39</v>
      </c>
    </row>
    <row r="631" spans="1:4" x14ac:dyDescent="0.25">
      <c r="A631" s="890" t="s">
        <v>915</v>
      </c>
      <c r="B631" s="890" t="s">
        <v>30504</v>
      </c>
      <c r="C631" s="890" t="s">
        <v>4</v>
      </c>
      <c r="D631" s="890">
        <v>397.23</v>
      </c>
    </row>
    <row r="632" spans="1:4" x14ac:dyDescent="0.25">
      <c r="A632" s="890" t="s">
        <v>916</v>
      </c>
      <c r="B632" s="890" t="s">
        <v>30505</v>
      </c>
      <c r="C632" s="890" t="s">
        <v>4</v>
      </c>
      <c r="D632" s="890">
        <v>468.01</v>
      </c>
    </row>
    <row r="633" spans="1:4" x14ac:dyDescent="0.25">
      <c r="A633" s="890" t="s">
        <v>917</v>
      </c>
      <c r="B633" s="890" t="s">
        <v>30505</v>
      </c>
      <c r="C633" s="890" t="s">
        <v>4</v>
      </c>
      <c r="D633" s="890">
        <v>432.9</v>
      </c>
    </row>
    <row r="634" spans="1:4" x14ac:dyDescent="0.25">
      <c r="A634" s="890" t="s">
        <v>918</v>
      </c>
      <c r="B634" s="890" t="s">
        <v>30506</v>
      </c>
      <c r="C634" s="890" t="s">
        <v>4</v>
      </c>
      <c r="D634" s="890">
        <v>526.4</v>
      </c>
    </row>
    <row r="635" spans="1:4" x14ac:dyDescent="0.25">
      <c r="A635" s="890" t="s">
        <v>919</v>
      </c>
      <c r="B635" s="890" t="s">
        <v>30506</v>
      </c>
      <c r="C635" s="890" t="s">
        <v>4</v>
      </c>
      <c r="D635" s="890">
        <v>487.55</v>
      </c>
    </row>
    <row r="636" spans="1:4" x14ac:dyDescent="0.25">
      <c r="A636" s="890" t="s">
        <v>920</v>
      </c>
      <c r="B636" s="890" t="s">
        <v>30507</v>
      </c>
      <c r="C636" s="890" t="s">
        <v>4</v>
      </c>
      <c r="D636" s="890">
        <v>585.99</v>
      </c>
    </row>
    <row r="637" spans="1:4" x14ac:dyDescent="0.25">
      <c r="A637" s="890" t="s">
        <v>921</v>
      </c>
      <c r="B637" s="890" t="s">
        <v>30507</v>
      </c>
      <c r="C637" s="890" t="s">
        <v>4</v>
      </c>
      <c r="D637" s="890">
        <v>543.66</v>
      </c>
    </row>
    <row r="638" spans="1:4" x14ac:dyDescent="0.25">
      <c r="A638" s="890" t="s">
        <v>922</v>
      </c>
      <c r="B638" s="890" t="s">
        <v>30508</v>
      </c>
      <c r="C638" s="890" t="s">
        <v>4</v>
      </c>
      <c r="D638" s="890">
        <v>761.17</v>
      </c>
    </row>
    <row r="639" spans="1:4" x14ac:dyDescent="0.25">
      <c r="A639" s="890" t="s">
        <v>923</v>
      </c>
      <c r="B639" s="890" t="s">
        <v>30508</v>
      </c>
      <c r="C639" s="890" t="s">
        <v>4</v>
      </c>
      <c r="D639" s="890">
        <v>710.9</v>
      </c>
    </row>
    <row r="640" spans="1:4" x14ac:dyDescent="0.25">
      <c r="A640" s="890" t="s">
        <v>924</v>
      </c>
      <c r="B640" s="890" t="s">
        <v>30509</v>
      </c>
      <c r="C640" s="890" t="s">
        <v>4</v>
      </c>
      <c r="D640" s="890">
        <v>1072.8699999999999</v>
      </c>
    </row>
    <row r="641" spans="1:4" x14ac:dyDescent="0.25">
      <c r="A641" s="890" t="s">
        <v>925</v>
      </c>
      <c r="B641" s="890" t="s">
        <v>30509</v>
      </c>
      <c r="C641" s="890" t="s">
        <v>4</v>
      </c>
      <c r="D641" s="890">
        <v>1013.67</v>
      </c>
    </row>
    <row r="642" spans="1:4" x14ac:dyDescent="0.25">
      <c r="A642" s="890" t="s">
        <v>926</v>
      </c>
      <c r="B642" s="890" t="s">
        <v>30510</v>
      </c>
      <c r="C642" s="890" t="s">
        <v>4</v>
      </c>
      <c r="D642" s="890">
        <v>685.78</v>
      </c>
    </row>
    <row r="643" spans="1:4" x14ac:dyDescent="0.25">
      <c r="A643" s="890" t="s">
        <v>927</v>
      </c>
      <c r="B643" s="890" t="s">
        <v>30510</v>
      </c>
      <c r="C643" s="890" t="s">
        <v>4</v>
      </c>
      <c r="D643" s="890">
        <v>633.75</v>
      </c>
    </row>
    <row r="644" spans="1:4" x14ac:dyDescent="0.25">
      <c r="A644" s="890" t="s">
        <v>928</v>
      </c>
      <c r="B644" s="890" t="s">
        <v>30511</v>
      </c>
      <c r="C644" s="890" t="s">
        <v>4</v>
      </c>
      <c r="D644" s="890">
        <v>748.32</v>
      </c>
    </row>
    <row r="645" spans="1:4" x14ac:dyDescent="0.25">
      <c r="A645" s="890" t="s">
        <v>929</v>
      </c>
      <c r="B645" s="890" t="s">
        <v>30511</v>
      </c>
      <c r="C645" s="890" t="s">
        <v>4</v>
      </c>
      <c r="D645" s="890">
        <v>691.4</v>
      </c>
    </row>
    <row r="646" spans="1:4" x14ac:dyDescent="0.25">
      <c r="A646" s="890" t="s">
        <v>930</v>
      </c>
      <c r="B646" s="890" t="s">
        <v>30512</v>
      </c>
      <c r="C646" s="890" t="s">
        <v>4</v>
      </c>
      <c r="D646" s="890">
        <v>881.71</v>
      </c>
    </row>
    <row r="647" spans="1:4" x14ac:dyDescent="0.25">
      <c r="A647" s="890" t="s">
        <v>931</v>
      </c>
      <c r="B647" s="890" t="s">
        <v>30512</v>
      </c>
      <c r="C647" s="890" t="s">
        <v>4</v>
      </c>
      <c r="D647" s="890">
        <v>815.47</v>
      </c>
    </row>
    <row r="648" spans="1:4" x14ac:dyDescent="0.25">
      <c r="A648" s="890" t="s">
        <v>932</v>
      </c>
      <c r="B648" s="890" t="s">
        <v>30513</v>
      </c>
      <c r="C648" s="890" t="s">
        <v>4</v>
      </c>
      <c r="D648" s="890">
        <v>983</v>
      </c>
    </row>
    <row r="649" spans="1:4" x14ac:dyDescent="0.25">
      <c r="A649" s="890" t="s">
        <v>933</v>
      </c>
      <c r="B649" s="890" t="s">
        <v>30513</v>
      </c>
      <c r="C649" s="890" t="s">
        <v>4</v>
      </c>
      <c r="D649" s="890">
        <v>910.25</v>
      </c>
    </row>
    <row r="650" spans="1:4" x14ac:dyDescent="0.25">
      <c r="A650" s="890" t="s">
        <v>934</v>
      </c>
      <c r="B650" s="890" t="s">
        <v>30514</v>
      </c>
      <c r="C650" s="890" t="s">
        <v>4</v>
      </c>
      <c r="D650" s="890">
        <v>1403.4</v>
      </c>
    </row>
    <row r="651" spans="1:4" x14ac:dyDescent="0.25">
      <c r="A651" s="890" t="s">
        <v>935</v>
      </c>
      <c r="B651" s="890" t="s">
        <v>30514</v>
      </c>
      <c r="C651" s="890" t="s">
        <v>4</v>
      </c>
      <c r="D651" s="890">
        <v>1305.56</v>
      </c>
    </row>
    <row r="652" spans="1:4" x14ac:dyDescent="0.25">
      <c r="A652" s="890" t="s">
        <v>936</v>
      </c>
      <c r="B652" s="890" t="s">
        <v>30515</v>
      </c>
      <c r="C652" s="890" t="s">
        <v>4</v>
      </c>
      <c r="D652" s="890">
        <v>2056.06</v>
      </c>
    </row>
    <row r="653" spans="1:4" x14ac:dyDescent="0.25">
      <c r="A653" s="890" t="s">
        <v>937</v>
      </c>
      <c r="B653" s="890" t="s">
        <v>30515</v>
      </c>
      <c r="C653" s="890" t="s">
        <v>4</v>
      </c>
      <c r="D653" s="890">
        <v>1927.93</v>
      </c>
    </row>
    <row r="654" spans="1:4" x14ac:dyDescent="0.25">
      <c r="A654" s="890" t="s">
        <v>938</v>
      </c>
      <c r="B654" s="890" t="s">
        <v>30516</v>
      </c>
      <c r="C654" s="890" t="s">
        <v>4</v>
      </c>
      <c r="D654" s="890">
        <v>322.54000000000002</v>
      </c>
    </row>
    <row r="655" spans="1:4" x14ac:dyDescent="0.25">
      <c r="A655" s="890" t="s">
        <v>939</v>
      </c>
      <c r="B655" s="890" t="s">
        <v>30516</v>
      </c>
      <c r="C655" s="890" t="s">
        <v>4</v>
      </c>
      <c r="D655" s="890">
        <v>298.97000000000003</v>
      </c>
    </row>
    <row r="656" spans="1:4" x14ac:dyDescent="0.25">
      <c r="A656" s="890" t="s">
        <v>940</v>
      </c>
      <c r="B656" s="890" t="s">
        <v>30517</v>
      </c>
      <c r="C656" s="890" t="s">
        <v>4</v>
      </c>
      <c r="D656" s="890">
        <v>349.3</v>
      </c>
    </row>
    <row r="657" spans="1:4" x14ac:dyDescent="0.25">
      <c r="A657" s="890" t="s">
        <v>941</v>
      </c>
      <c r="B657" s="890" t="s">
        <v>30517</v>
      </c>
      <c r="C657" s="890" t="s">
        <v>4</v>
      </c>
      <c r="D657" s="890">
        <v>323.72000000000003</v>
      </c>
    </row>
    <row r="658" spans="1:4" x14ac:dyDescent="0.25">
      <c r="A658" s="890" t="s">
        <v>942</v>
      </c>
      <c r="B658" s="890" t="s">
        <v>30518</v>
      </c>
      <c r="C658" s="890" t="s">
        <v>4</v>
      </c>
      <c r="D658" s="890">
        <v>391.78</v>
      </c>
    </row>
    <row r="659" spans="1:4" x14ac:dyDescent="0.25">
      <c r="A659" s="890" t="s">
        <v>943</v>
      </c>
      <c r="B659" s="890" t="s">
        <v>30518</v>
      </c>
      <c r="C659" s="890" t="s">
        <v>4</v>
      </c>
      <c r="D659" s="890">
        <v>363.64</v>
      </c>
    </row>
    <row r="660" spans="1:4" x14ac:dyDescent="0.25">
      <c r="A660" s="890" t="s">
        <v>944</v>
      </c>
      <c r="B660" s="890" t="s">
        <v>30519</v>
      </c>
      <c r="C660" s="890" t="s">
        <v>4</v>
      </c>
      <c r="D660" s="890">
        <v>434.44</v>
      </c>
    </row>
    <row r="661" spans="1:4" x14ac:dyDescent="0.25">
      <c r="A661" s="890" t="s">
        <v>945</v>
      </c>
      <c r="B661" s="890" t="s">
        <v>30519</v>
      </c>
      <c r="C661" s="890" t="s">
        <v>4</v>
      </c>
      <c r="D661" s="890">
        <v>404</v>
      </c>
    </row>
    <row r="662" spans="1:4" x14ac:dyDescent="0.25">
      <c r="A662" s="890" t="s">
        <v>946</v>
      </c>
      <c r="B662" s="890" t="s">
        <v>30520</v>
      </c>
      <c r="C662" s="890" t="s">
        <v>4</v>
      </c>
      <c r="D662" s="890">
        <v>573.48</v>
      </c>
    </row>
    <row r="663" spans="1:4" x14ac:dyDescent="0.25">
      <c r="A663" s="890" t="s">
        <v>947</v>
      </c>
      <c r="B663" s="890" t="s">
        <v>30520</v>
      </c>
      <c r="C663" s="890" t="s">
        <v>4</v>
      </c>
      <c r="D663" s="890">
        <v>537.25</v>
      </c>
    </row>
    <row r="664" spans="1:4" x14ac:dyDescent="0.25">
      <c r="A664" s="890" t="s">
        <v>948</v>
      </c>
      <c r="B664" s="890" t="s">
        <v>30521</v>
      </c>
      <c r="C664" s="890" t="s">
        <v>4</v>
      </c>
      <c r="D664" s="890">
        <v>836.7</v>
      </c>
    </row>
    <row r="665" spans="1:4" x14ac:dyDescent="0.25">
      <c r="A665" s="890" t="s">
        <v>949</v>
      </c>
      <c r="B665" s="890" t="s">
        <v>30521</v>
      </c>
      <c r="C665" s="890" t="s">
        <v>4</v>
      </c>
      <c r="D665" s="890">
        <v>793.57</v>
      </c>
    </row>
    <row r="666" spans="1:4" x14ac:dyDescent="0.25">
      <c r="A666" s="890" t="s">
        <v>950</v>
      </c>
      <c r="B666" s="890" t="s">
        <v>30522</v>
      </c>
      <c r="C666" s="890" t="s">
        <v>4</v>
      </c>
      <c r="D666" s="890">
        <v>531.79</v>
      </c>
    </row>
    <row r="667" spans="1:4" x14ac:dyDescent="0.25">
      <c r="A667" s="890" t="s">
        <v>951</v>
      </c>
      <c r="B667" s="890" t="s">
        <v>30522</v>
      </c>
      <c r="C667" s="890" t="s">
        <v>4</v>
      </c>
      <c r="D667" s="890">
        <v>492.11</v>
      </c>
    </row>
    <row r="668" spans="1:4" x14ac:dyDescent="0.25">
      <c r="A668" s="890" t="s">
        <v>952</v>
      </c>
      <c r="B668" s="890" t="s">
        <v>30523</v>
      </c>
      <c r="C668" s="890" t="s">
        <v>4</v>
      </c>
      <c r="D668" s="890">
        <v>580.79</v>
      </c>
    </row>
    <row r="669" spans="1:4" x14ac:dyDescent="0.25">
      <c r="A669" s="890" t="s">
        <v>953</v>
      </c>
      <c r="B669" s="890" t="s">
        <v>30523</v>
      </c>
      <c r="C669" s="890" t="s">
        <v>4</v>
      </c>
      <c r="D669" s="890">
        <v>537.33000000000004</v>
      </c>
    </row>
    <row r="670" spans="1:4" x14ac:dyDescent="0.25">
      <c r="A670" s="890" t="s">
        <v>954</v>
      </c>
      <c r="B670" s="890" t="s">
        <v>30524</v>
      </c>
      <c r="C670" s="890" t="s">
        <v>4</v>
      </c>
      <c r="D670" s="890">
        <v>649.38</v>
      </c>
    </row>
    <row r="671" spans="1:4" x14ac:dyDescent="0.25">
      <c r="A671" s="890" t="s">
        <v>955</v>
      </c>
      <c r="B671" s="890" t="s">
        <v>30524</v>
      </c>
      <c r="C671" s="890" t="s">
        <v>4</v>
      </c>
      <c r="D671" s="890">
        <v>601.47</v>
      </c>
    </row>
    <row r="672" spans="1:4" x14ac:dyDescent="0.25">
      <c r="A672" s="890" t="s">
        <v>956</v>
      </c>
      <c r="B672" s="890" t="s">
        <v>30525</v>
      </c>
      <c r="C672" s="890" t="s">
        <v>4</v>
      </c>
      <c r="D672" s="890">
        <v>732.46</v>
      </c>
    </row>
    <row r="673" spans="1:4" x14ac:dyDescent="0.25">
      <c r="A673" s="890" t="s">
        <v>957</v>
      </c>
      <c r="B673" s="890" t="s">
        <v>30525</v>
      </c>
      <c r="C673" s="890" t="s">
        <v>4</v>
      </c>
      <c r="D673" s="890">
        <v>679.38</v>
      </c>
    </row>
    <row r="674" spans="1:4" x14ac:dyDescent="0.25">
      <c r="A674" s="890" t="s">
        <v>958</v>
      </c>
      <c r="B674" s="890" t="s">
        <v>30526</v>
      </c>
      <c r="C674" s="890" t="s">
        <v>4</v>
      </c>
      <c r="D674" s="890">
        <v>1062.48</v>
      </c>
    </row>
    <row r="675" spans="1:4" x14ac:dyDescent="0.25">
      <c r="A675" s="890" t="s">
        <v>959</v>
      </c>
      <c r="B675" s="890" t="s">
        <v>30526</v>
      </c>
      <c r="C675" s="890" t="s">
        <v>4</v>
      </c>
      <c r="D675" s="890">
        <v>990.42</v>
      </c>
    </row>
    <row r="676" spans="1:4" x14ac:dyDescent="0.25">
      <c r="A676" s="890" t="s">
        <v>960</v>
      </c>
      <c r="B676" s="890" t="s">
        <v>30527</v>
      </c>
      <c r="C676" s="890" t="s">
        <v>4</v>
      </c>
      <c r="D676" s="890">
        <v>1633.48</v>
      </c>
    </row>
    <row r="677" spans="1:4" x14ac:dyDescent="0.25">
      <c r="A677" s="890" t="s">
        <v>961</v>
      </c>
      <c r="B677" s="890" t="s">
        <v>30527</v>
      </c>
      <c r="C677" s="890" t="s">
        <v>4</v>
      </c>
      <c r="D677" s="890">
        <v>1535.67</v>
      </c>
    </row>
    <row r="678" spans="1:4" x14ac:dyDescent="0.25">
      <c r="A678" s="890" t="s">
        <v>962</v>
      </c>
      <c r="B678" s="890" t="s">
        <v>30528</v>
      </c>
      <c r="C678" s="890" t="s">
        <v>4</v>
      </c>
      <c r="D678" s="890">
        <v>441.31</v>
      </c>
    </row>
    <row r="679" spans="1:4" x14ac:dyDescent="0.25">
      <c r="A679" s="890" t="s">
        <v>963</v>
      </c>
      <c r="B679" s="890" t="s">
        <v>30528</v>
      </c>
      <c r="C679" s="890" t="s">
        <v>4</v>
      </c>
      <c r="D679" s="890">
        <v>405.38</v>
      </c>
    </row>
    <row r="680" spans="1:4" x14ac:dyDescent="0.25">
      <c r="A680" s="890" t="s">
        <v>964</v>
      </c>
      <c r="B680" s="890" t="s">
        <v>30529</v>
      </c>
      <c r="C680" s="890" t="s">
        <v>4</v>
      </c>
      <c r="D680" s="890">
        <v>497.78</v>
      </c>
    </row>
    <row r="681" spans="1:4" x14ac:dyDescent="0.25">
      <c r="A681" s="890" t="s">
        <v>965</v>
      </c>
      <c r="B681" s="890" t="s">
        <v>30529</v>
      </c>
      <c r="C681" s="890" t="s">
        <v>4</v>
      </c>
      <c r="D681" s="890">
        <v>457.97</v>
      </c>
    </row>
    <row r="682" spans="1:4" x14ac:dyDescent="0.25">
      <c r="A682" s="890" t="s">
        <v>966</v>
      </c>
      <c r="B682" s="890" t="s">
        <v>30530</v>
      </c>
      <c r="C682" s="890" t="s">
        <v>4</v>
      </c>
      <c r="D682" s="890">
        <v>757.67</v>
      </c>
    </row>
    <row r="683" spans="1:4" x14ac:dyDescent="0.25">
      <c r="A683" s="890" t="s">
        <v>967</v>
      </c>
      <c r="B683" s="890" t="s">
        <v>30530</v>
      </c>
      <c r="C683" s="890" t="s">
        <v>4</v>
      </c>
      <c r="D683" s="890">
        <v>696.42</v>
      </c>
    </row>
    <row r="684" spans="1:4" x14ac:dyDescent="0.25">
      <c r="A684" s="890" t="s">
        <v>968</v>
      </c>
      <c r="B684" s="890" t="s">
        <v>30531</v>
      </c>
      <c r="C684" s="890" t="s">
        <v>4</v>
      </c>
      <c r="D684" s="890">
        <v>1158.26</v>
      </c>
    </row>
    <row r="685" spans="1:4" x14ac:dyDescent="0.25">
      <c r="A685" s="890" t="s">
        <v>969</v>
      </c>
      <c r="B685" s="890" t="s">
        <v>30531</v>
      </c>
      <c r="C685" s="890" t="s">
        <v>4</v>
      </c>
      <c r="D685" s="890">
        <v>1064.56</v>
      </c>
    </row>
    <row r="686" spans="1:4" x14ac:dyDescent="0.25">
      <c r="A686" s="890" t="s">
        <v>970</v>
      </c>
      <c r="B686" s="890" t="s">
        <v>30532</v>
      </c>
      <c r="C686" s="890" t="s">
        <v>5</v>
      </c>
      <c r="D686" s="890">
        <v>1468.38</v>
      </c>
    </row>
    <row r="687" spans="1:4" x14ac:dyDescent="0.25">
      <c r="A687" s="890" t="s">
        <v>971</v>
      </c>
      <c r="B687" s="890" t="s">
        <v>30532</v>
      </c>
      <c r="C687" s="890" t="s">
        <v>5</v>
      </c>
      <c r="D687" s="890">
        <v>1329.21</v>
      </c>
    </row>
    <row r="688" spans="1:4" x14ac:dyDescent="0.25">
      <c r="A688" s="890" t="s">
        <v>972</v>
      </c>
      <c r="B688" s="890" t="s">
        <v>30533</v>
      </c>
      <c r="C688" s="890" t="s">
        <v>4</v>
      </c>
      <c r="D688" s="890">
        <v>9.1199999999999992</v>
      </c>
    </row>
    <row r="689" spans="1:4" x14ac:dyDescent="0.25">
      <c r="A689" s="890" t="s">
        <v>973</v>
      </c>
      <c r="B689" s="890" t="s">
        <v>30533</v>
      </c>
      <c r="C689" s="890" t="s">
        <v>4</v>
      </c>
      <c r="D689" s="890">
        <v>8.25</v>
      </c>
    </row>
    <row r="690" spans="1:4" x14ac:dyDescent="0.25">
      <c r="A690" s="890" t="s">
        <v>974</v>
      </c>
      <c r="B690" s="890" t="s">
        <v>30534</v>
      </c>
      <c r="C690" s="890" t="s">
        <v>4</v>
      </c>
      <c r="D690" s="890">
        <v>7.62</v>
      </c>
    </row>
    <row r="691" spans="1:4" x14ac:dyDescent="0.25">
      <c r="A691" s="890" t="s">
        <v>975</v>
      </c>
      <c r="B691" s="890" t="s">
        <v>30534</v>
      </c>
      <c r="C691" s="890" t="s">
        <v>4</v>
      </c>
      <c r="D691" s="890">
        <v>7.08</v>
      </c>
    </row>
    <row r="692" spans="1:4" x14ac:dyDescent="0.25">
      <c r="A692" s="890" t="s">
        <v>976</v>
      </c>
      <c r="B692" s="890" t="s">
        <v>30535</v>
      </c>
      <c r="C692" s="890" t="s">
        <v>4</v>
      </c>
      <c r="D692" s="890">
        <v>6.72</v>
      </c>
    </row>
    <row r="693" spans="1:4" x14ac:dyDescent="0.25">
      <c r="A693" s="890" t="s">
        <v>977</v>
      </c>
      <c r="B693" s="890" t="s">
        <v>30535</v>
      </c>
      <c r="C693" s="890" t="s">
        <v>4</v>
      </c>
      <c r="D693" s="890">
        <v>6.27</v>
      </c>
    </row>
    <row r="694" spans="1:4" x14ac:dyDescent="0.25">
      <c r="A694" s="890" t="s">
        <v>978</v>
      </c>
      <c r="B694" s="890" t="s">
        <v>30536</v>
      </c>
      <c r="C694" s="890" t="s">
        <v>4</v>
      </c>
      <c r="D694" s="890">
        <v>2.17</v>
      </c>
    </row>
    <row r="695" spans="1:4" x14ac:dyDescent="0.25">
      <c r="A695" s="890" t="s">
        <v>979</v>
      </c>
      <c r="B695" s="890" t="s">
        <v>30536</v>
      </c>
      <c r="C695" s="890" t="s">
        <v>4</v>
      </c>
      <c r="D695" s="890">
        <v>2.04</v>
      </c>
    </row>
    <row r="696" spans="1:4" x14ac:dyDescent="0.25">
      <c r="A696" s="890" t="s">
        <v>980</v>
      </c>
      <c r="B696" s="890" t="s">
        <v>30537</v>
      </c>
      <c r="C696" s="890" t="s">
        <v>4</v>
      </c>
      <c r="D696" s="890">
        <v>12.1</v>
      </c>
    </row>
    <row r="697" spans="1:4" x14ac:dyDescent="0.25">
      <c r="A697" s="890" t="s">
        <v>981</v>
      </c>
      <c r="B697" s="890" t="s">
        <v>30537</v>
      </c>
      <c r="C697" s="890" t="s">
        <v>4</v>
      </c>
      <c r="D697" s="890">
        <v>10.89</v>
      </c>
    </row>
    <row r="698" spans="1:4" x14ac:dyDescent="0.25">
      <c r="A698" s="890" t="s">
        <v>982</v>
      </c>
      <c r="B698" s="890" t="s">
        <v>30538</v>
      </c>
      <c r="C698" s="890" t="s">
        <v>4</v>
      </c>
      <c r="D698" s="890">
        <v>8.93</v>
      </c>
    </row>
    <row r="699" spans="1:4" x14ac:dyDescent="0.25">
      <c r="A699" s="890" t="s">
        <v>983</v>
      </c>
      <c r="B699" s="890" t="s">
        <v>30538</v>
      </c>
      <c r="C699" s="890" t="s">
        <v>4</v>
      </c>
      <c r="D699" s="890">
        <v>8.0299999999999994</v>
      </c>
    </row>
    <row r="700" spans="1:4" x14ac:dyDescent="0.25">
      <c r="A700" s="890" t="s">
        <v>984</v>
      </c>
      <c r="B700" s="890" t="s">
        <v>30539</v>
      </c>
      <c r="C700" s="890" t="s">
        <v>4</v>
      </c>
      <c r="D700" s="890">
        <v>10.91</v>
      </c>
    </row>
    <row r="701" spans="1:4" x14ac:dyDescent="0.25">
      <c r="A701" s="890" t="s">
        <v>986</v>
      </c>
      <c r="B701" s="890" t="s">
        <v>30539</v>
      </c>
      <c r="C701" s="890" t="s">
        <v>4</v>
      </c>
      <c r="D701" s="890">
        <v>9.82</v>
      </c>
    </row>
    <row r="702" spans="1:4" x14ac:dyDescent="0.25">
      <c r="A702" s="890" t="s">
        <v>987</v>
      </c>
      <c r="B702" s="890" t="s">
        <v>30540</v>
      </c>
      <c r="C702" s="890" t="s">
        <v>4</v>
      </c>
      <c r="D702" s="890">
        <v>8.73</v>
      </c>
    </row>
    <row r="703" spans="1:4" x14ac:dyDescent="0.25">
      <c r="A703" s="890" t="s">
        <v>988</v>
      </c>
      <c r="B703" s="890" t="s">
        <v>30540</v>
      </c>
      <c r="C703" s="890" t="s">
        <v>4</v>
      </c>
      <c r="D703" s="890">
        <v>7.85</v>
      </c>
    </row>
    <row r="704" spans="1:4" x14ac:dyDescent="0.25">
      <c r="A704" s="890" t="s">
        <v>989</v>
      </c>
      <c r="B704" s="890" t="s">
        <v>30541</v>
      </c>
      <c r="C704" s="890" t="s">
        <v>4</v>
      </c>
      <c r="D704" s="890">
        <v>12.9</v>
      </c>
    </row>
    <row r="705" spans="1:4" x14ac:dyDescent="0.25">
      <c r="A705" s="890" t="s">
        <v>990</v>
      </c>
      <c r="B705" s="890" t="s">
        <v>30541</v>
      </c>
      <c r="C705" s="890" t="s">
        <v>4</v>
      </c>
      <c r="D705" s="890">
        <v>11.61</v>
      </c>
    </row>
    <row r="706" spans="1:4" x14ac:dyDescent="0.25">
      <c r="A706" s="890" t="s">
        <v>991</v>
      </c>
      <c r="B706" s="890" t="s">
        <v>30542</v>
      </c>
      <c r="C706" s="890" t="s">
        <v>3</v>
      </c>
      <c r="D706" s="890">
        <v>10.39</v>
      </c>
    </row>
    <row r="707" spans="1:4" x14ac:dyDescent="0.25">
      <c r="A707" s="890" t="s">
        <v>992</v>
      </c>
      <c r="B707" s="890" t="s">
        <v>30542</v>
      </c>
      <c r="C707" s="890" t="s">
        <v>3</v>
      </c>
      <c r="D707" s="890">
        <v>9.35</v>
      </c>
    </row>
    <row r="708" spans="1:4" x14ac:dyDescent="0.25">
      <c r="A708" s="890" t="s">
        <v>993</v>
      </c>
      <c r="B708" s="890" t="s">
        <v>30543</v>
      </c>
      <c r="C708" s="890" t="s">
        <v>3</v>
      </c>
      <c r="D708" s="890">
        <v>13.98</v>
      </c>
    </row>
    <row r="709" spans="1:4" x14ac:dyDescent="0.25">
      <c r="A709" s="890" t="s">
        <v>994</v>
      </c>
      <c r="B709" s="890" t="s">
        <v>30543</v>
      </c>
      <c r="C709" s="890" t="s">
        <v>3</v>
      </c>
      <c r="D709" s="890">
        <v>12.87</v>
      </c>
    </row>
    <row r="710" spans="1:4" x14ac:dyDescent="0.25">
      <c r="A710" s="890" t="s">
        <v>995</v>
      </c>
      <c r="B710" s="890" t="s">
        <v>30544</v>
      </c>
      <c r="C710" s="890" t="s">
        <v>3</v>
      </c>
      <c r="D710" s="890">
        <v>20.79</v>
      </c>
    </row>
    <row r="711" spans="1:4" x14ac:dyDescent="0.25">
      <c r="A711" s="890" t="s">
        <v>996</v>
      </c>
      <c r="B711" s="890" t="s">
        <v>30544</v>
      </c>
      <c r="C711" s="890" t="s">
        <v>3</v>
      </c>
      <c r="D711" s="890">
        <v>18.71</v>
      </c>
    </row>
    <row r="712" spans="1:4" x14ac:dyDescent="0.25">
      <c r="A712" s="890" t="s">
        <v>997</v>
      </c>
      <c r="B712" s="890" t="s">
        <v>30545</v>
      </c>
      <c r="C712" s="890" t="s">
        <v>3</v>
      </c>
      <c r="D712" s="890">
        <v>1.24</v>
      </c>
    </row>
    <row r="713" spans="1:4" x14ac:dyDescent="0.25">
      <c r="A713" s="890" t="s">
        <v>998</v>
      </c>
      <c r="B713" s="890" t="s">
        <v>30545</v>
      </c>
      <c r="C713" s="890" t="s">
        <v>3</v>
      </c>
      <c r="D713" s="890">
        <v>1.1200000000000001</v>
      </c>
    </row>
    <row r="714" spans="1:4" x14ac:dyDescent="0.25">
      <c r="A714" s="890" t="s">
        <v>999</v>
      </c>
      <c r="B714" s="890" t="s">
        <v>30546</v>
      </c>
      <c r="C714" s="890" t="s">
        <v>3</v>
      </c>
      <c r="D714" s="890">
        <v>0.35</v>
      </c>
    </row>
    <row r="715" spans="1:4" x14ac:dyDescent="0.25">
      <c r="A715" s="890" t="s">
        <v>1000</v>
      </c>
      <c r="B715" s="890" t="s">
        <v>30546</v>
      </c>
      <c r="C715" s="890" t="s">
        <v>3</v>
      </c>
      <c r="D715" s="890">
        <v>0.31</v>
      </c>
    </row>
    <row r="716" spans="1:4" x14ac:dyDescent="0.25">
      <c r="A716" s="890" t="s">
        <v>1001</v>
      </c>
      <c r="B716" s="890" t="s">
        <v>30547</v>
      </c>
      <c r="C716" s="890" t="s">
        <v>3</v>
      </c>
      <c r="D716" s="890">
        <v>2.4900000000000002</v>
      </c>
    </row>
    <row r="717" spans="1:4" x14ac:dyDescent="0.25">
      <c r="A717" s="890" t="s">
        <v>1002</v>
      </c>
      <c r="B717" s="890" t="s">
        <v>30547</v>
      </c>
      <c r="C717" s="890" t="s">
        <v>3</v>
      </c>
      <c r="D717" s="890">
        <v>2.2400000000000002</v>
      </c>
    </row>
    <row r="718" spans="1:4" x14ac:dyDescent="0.25">
      <c r="A718" s="890" t="s">
        <v>1003</v>
      </c>
      <c r="B718" s="890" t="s">
        <v>30548</v>
      </c>
      <c r="C718" s="890" t="s">
        <v>5</v>
      </c>
      <c r="D718" s="890">
        <v>257.86</v>
      </c>
    </row>
    <row r="719" spans="1:4" x14ac:dyDescent="0.25">
      <c r="A719" s="890" t="s">
        <v>1004</v>
      </c>
      <c r="B719" s="890" t="s">
        <v>30548</v>
      </c>
      <c r="C719" s="890" t="s">
        <v>5</v>
      </c>
      <c r="D719" s="890">
        <v>232.06</v>
      </c>
    </row>
    <row r="720" spans="1:4" x14ac:dyDescent="0.25">
      <c r="A720" s="890" t="s">
        <v>1005</v>
      </c>
      <c r="B720" s="890" t="s">
        <v>1006</v>
      </c>
      <c r="C720" s="890" t="s">
        <v>4</v>
      </c>
      <c r="D720" s="890">
        <v>2.99</v>
      </c>
    </row>
    <row r="721" spans="1:4" x14ac:dyDescent="0.25">
      <c r="A721" s="890" t="s">
        <v>1007</v>
      </c>
      <c r="B721" s="890" t="s">
        <v>1006</v>
      </c>
      <c r="C721" s="890" t="s">
        <v>4</v>
      </c>
      <c r="D721" s="890">
        <v>2.69</v>
      </c>
    </row>
    <row r="722" spans="1:4" x14ac:dyDescent="0.25">
      <c r="A722" s="890" t="s">
        <v>1008</v>
      </c>
      <c r="B722" s="890" t="s">
        <v>30549</v>
      </c>
      <c r="C722" s="890" t="s">
        <v>1009</v>
      </c>
      <c r="D722" s="890">
        <v>2703.44</v>
      </c>
    </row>
    <row r="723" spans="1:4" x14ac:dyDescent="0.25">
      <c r="A723" s="890" t="s">
        <v>1010</v>
      </c>
      <c r="B723" s="890" t="s">
        <v>30549</v>
      </c>
      <c r="C723" s="890" t="s">
        <v>1009</v>
      </c>
      <c r="D723" s="890">
        <v>2432.96</v>
      </c>
    </row>
    <row r="724" spans="1:4" x14ac:dyDescent="0.25">
      <c r="A724" s="890" t="s">
        <v>1011</v>
      </c>
      <c r="B724" s="890" t="s">
        <v>30550</v>
      </c>
      <c r="C724" s="890" t="s">
        <v>1009</v>
      </c>
      <c r="D724" s="890">
        <v>2599.46</v>
      </c>
    </row>
    <row r="725" spans="1:4" x14ac:dyDescent="0.25">
      <c r="A725" s="890" t="s">
        <v>1012</v>
      </c>
      <c r="B725" s="890" t="s">
        <v>30550</v>
      </c>
      <c r="C725" s="890" t="s">
        <v>1009</v>
      </c>
      <c r="D725" s="890">
        <v>2339.38</v>
      </c>
    </row>
    <row r="726" spans="1:4" x14ac:dyDescent="0.25">
      <c r="A726" s="890" t="s">
        <v>1013</v>
      </c>
      <c r="B726" s="890" t="s">
        <v>30551</v>
      </c>
      <c r="C726" s="890" t="s">
        <v>20</v>
      </c>
      <c r="D726" s="890">
        <v>53.02</v>
      </c>
    </row>
    <row r="727" spans="1:4" x14ac:dyDescent="0.25">
      <c r="A727" s="890" t="s">
        <v>1014</v>
      </c>
      <c r="B727" s="890" t="s">
        <v>30551</v>
      </c>
      <c r="C727" s="890" t="s">
        <v>20</v>
      </c>
      <c r="D727" s="890">
        <v>47.72</v>
      </c>
    </row>
    <row r="728" spans="1:4" x14ac:dyDescent="0.25">
      <c r="A728" s="890" t="s">
        <v>1015</v>
      </c>
      <c r="B728" s="890" t="s">
        <v>30552</v>
      </c>
      <c r="C728" s="890" t="s">
        <v>20</v>
      </c>
      <c r="D728" s="890">
        <v>76.94</v>
      </c>
    </row>
    <row r="729" spans="1:4" x14ac:dyDescent="0.25">
      <c r="A729" s="890" t="s">
        <v>1016</v>
      </c>
      <c r="B729" s="890" t="s">
        <v>30552</v>
      </c>
      <c r="C729" s="890" t="s">
        <v>20</v>
      </c>
      <c r="D729" s="890">
        <v>69.239999999999995</v>
      </c>
    </row>
    <row r="730" spans="1:4" x14ac:dyDescent="0.25">
      <c r="A730" s="890" t="s">
        <v>1017</v>
      </c>
      <c r="B730" s="890" t="s">
        <v>30553</v>
      </c>
      <c r="C730" s="890" t="s">
        <v>20</v>
      </c>
      <c r="D730" s="890">
        <v>103.97</v>
      </c>
    </row>
    <row r="731" spans="1:4" x14ac:dyDescent="0.25">
      <c r="A731" s="890" t="s">
        <v>1018</v>
      </c>
      <c r="B731" s="890" t="s">
        <v>30553</v>
      </c>
      <c r="C731" s="890" t="s">
        <v>20</v>
      </c>
      <c r="D731" s="890">
        <v>93.57</v>
      </c>
    </row>
    <row r="732" spans="1:4" x14ac:dyDescent="0.25">
      <c r="A732" s="890" t="s">
        <v>1019</v>
      </c>
      <c r="B732" s="890" t="s">
        <v>1020</v>
      </c>
      <c r="C732" s="890" t="s">
        <v>5</v>
      </c>
      <c r="D732" s="890">
        <v>60.12</v>
      </c>
    </row>
    <row r="733" spans="1:4" x14ac:dyDescent="0.25">
      <c r="A733" s="890" t="s">
        <v>1021</v>
      </c>
      <c r="B733" s="890" t="s">
        <v>1020</v>
      </c>
      <c r="C733" s="890" t="s">
        <v>5</v>
      </c>
      <c r="D733" s="890">
        <v>59.71</v>
      </c>
    </row>
    <row r="734" spans="1:4" x14ac:dyDescent="0.25">
      <c r="A734" s="890" t="s">
        <v>1022</v>
      </c>
      <c r="B734" s="890" t="s">
        <v>1023</v>
      </c>
      <c r="C734" s="890" t="s">
        <v>5</v>
      </c>
      <c r="D734" s="890">
        <v>107.54</v>
      </c>
    </row>
    <row r="735" spans="1:4" x14ac:dyDescent="0.25">
      <c r="A735" s="890" t="s">
        <v>1024</v>
      </c>
      <c r="B735" s="890" t="s">
        <v>1023</v>
      </c>
      <c r="C735" s="890" t="s">
        <v>5</v>
      </c>
      <c r="D735" s="890">
        <v>106.81</v>
      </c>
    </row>
    <row r="736" spans="1:4" x14ac:dyDescent="0.25">
      <c r="A736" s="890" t="s">
        <v>1025</v>
      </c>
      <c r="B736" s="890" t="s">
        <v>1026</v>
      </c>
      <c r="C736" s="890" t="s">
        <v>5</v>
      </c>
      <c r="D736" s="890">
        <v>180.05</v>
      </c>
    </row>
    <row r="737" spans="1:4" x14ac:dyDescent="0.25">
      <c r="A737" s="890" t="s">
        <v>1027</v>
      </c>
      <c r="B737" s="890" t="s">
        <v>1026</v>
      </c>
      <c r="C737" s="890" t="s">
        <v>5</v>
      </c>
      <c r="D737" s="890">
        <v>178.84</v>
      </c>
    </row>
    <row r="738" spans="1:4" x14ac:dyDescent="0.25">
      <c r="A738" s="890" t="s">
        <v>1028</v>
      </c>
      <c r="B738" s="890" t="s">
        <v>30554</v>
      </c>
      <c r="C738" s="890" t="s">
        <v>3</v>
      </c>
      <c r="D738" s="890">
        <v>0.66</v>
      </c>
    </row>
    <row r="739" spans="1:4" x14ac:dyDescent="0.25">
      <c r="A739" s="890" t="s">
        <v>1029</v>
      </c>
      <c r="B739" s="890" t="s">
        <v>30554</v>
      </c>
      <c r="C739" s="890" t="s">
        <v>3</v>
      </c>
      <c r="D739" s="890">
        <v>0.65</v>
      </c>
    </row>
    <row r="740" spans="1:4" x14ac:dyDescent="0.25">
      <c r="A740" s="890" t="s">
        <v>1030</v>
      </c>
      <c r="B740" s="890" t="s">
        <v>30555</v>
      </c>
      <c r="C740" s="890" t="s">
        <v>3</v>
      </c>
      <c r="D740" s="890">
        <v>1.68</v>
      </c>
    </row>
    <row r="741" spans="1:4" x14ac:dyDescent="0.25">
      <c r="A741" s="890" t="s">
        <v>1031</v>
      </c>
      <c r="B741" s="890" t="s">
        <v>30555</v>
      </c>
      <c r="C741" s="890" t="s">
        <v>3</v>
      </c>
      <c r="D741" s="890">
        <v>1.65</v>
      </c>
    </row>
    <row r="742" spans="1:4" x14ac:dyDescent="0.25">
      <c r="A742" s="890" t="s">
        <v>1032</v>
      </c>
      <c r="B742" s="890" t="s">
        <v>30556</v>
      </c>
      <c r="C742" s="890" t="s">
        <v>5</v>
      </c>
      <c r="D742" s="890">
        <v>5947.1</v>
      </c>
    </row>
    <row r="743" spans="1:4" x14ac:dyDescent="0.25">
      <c r="A743" s="890" t="s">
        <v>1033</v>
      </c>
      <c r="B743" s="890" t="s">
        <v>30556</v>
      </c>
      <c r="C743" s="890" t="s">
        <v>5</v>
      </c>
      <c r="D743" s="890">
        <v>5701.5</v>
      </c>
    </row>
    <row r="744" spans="1:4" x14ac:dyDescent="0.25">
      <c r="A744" s="890" t="s">
        <v>1034</v>
      </c>
      <c r="B744" s="890" t="s">
        <v>1035</v>
      </c>
      <c r="C744" s="890" t="s">
        <v>5</v>
      </c>
      <c r="D744" s="890">
        <v>379.48</v>
      </c>
    </row>
    <row r="745" spans="1:4" x14ac:dyDescent="0.25">
      <c r="A745" s="890" t="s">
        <v>1036</v>
      </c>
      <c r="B745" s="890" t="s">
        <v>1035</v>
      </c>
      <c r="C745" s="890" t="s">
        <v>5</v>
      </c>
      <c r="D745" s="890">
        <v>341.53</v>
      </c>
    </row>
    <row r="746" spans="1:4" x14ac:dyDescent="0.25">
      <c r="A746" s="890" t="s">
        <v>1037</v>
      </c>
      <c r="B746" s="890" t="s">
        <v>30557</v>
      </c>
      <c r="C746" s="890" t="s">
        <v>1038</v>
      </c>
      <c r="D746" s="890">
        <v>500.89</v>
      </c>
    </row>
    <row r="747" spans="1:4" x14ac:dyDescent="0.25">
      <c r="A747" s="890" t="s">
        <v>1039</v>
      </c>
      <c r="B747" s="890" t="s">
        <v>30557</v>
      </c>
      <c r="C747" s="890" t="s">
        <v>1038</v>
      </c>
      <c r="D747" s="890">
        <v>450.79</v>
      </c>
    </row>
    <row r="748" spans="1:4" x14ac:dyDescent="0.25">
      <c r="A748" s="890" t="s">
        <v>1040</v>
      </c>
      <c r="B748" s="890" t="s">
        <v>30558</v>
      </c>
      <c r="C748" s="890" t="s">
        <v>1041</v>
      </c>
      <c r="D748" s="890">
        <v>0.09</v>
      </c>
    </row>
    <row r="749" spans="1:4" x14ac:dyDescent="0.25">
      <c r="A749" s="890" t="s">
        <v>1042</v>
      </c>
      <c r="B749" s="890" t="s">
        <v>30558</v>
      </c>
      <c r="C749" s="890" t="s">
        <v>1041</v>
      </c>
      <c r="D749" s="890">
        <v>0.09</v>
      </c>
    </row>
    <row r="750" spans="1:4" x14ac:dyDescent="0.25">
      <c r="A750" s="890" t="s">
        <v>1047</v>
      </c>
      <c r="B750" s="890" t="s">
        <v>30561</v>
      </c>
      <c r="C750" s="890" t="s">
        <v>5</v>
      </c>
      <c r="D750" s="890">
        <v>8409.7099999999991</v>
      </c>
    </row>
    <row r="751" spans="1:4" x14ac:dyDescent="0.25">
      <c r="A751" s="890" t="s">
        <v>1048</v>
      </c>
      <c r="B751" s="890" t="s">
        <v>30561</v>
      </c>
      <c r="C751" s="890" t="s">
        <v>5</v>
      </c>
      <c r="D751" s="890">
        <v>7738.03</v>
      </c>
    </row>
    <row r="752" spans="1:4" x14ac:dyDescent="0.25">
      <c r="A752" s="890" t="s">
        <v>1049</v>
      </c>
      <c r="B752" s="890" t="s">
        <v>30562</v>
      </c>
      <c r="C752" s="890" t="s">
        <v>5</v>
      </c>
      <c r="D752" s="890">
        <v>8670.32</v>
      </c>
    </row>
    <row r="753" spans="1:4" x14ac:dyDescent="0.25">
      <c r="A753" s="890" t="s">
        <v>1050</v>
      </c>
      <c r="B753" s="890" t="s">
        <v>30562</v>
      </c>
      <c r="C753" s="890" t="s">
        <v>5</v>
      </c>
      <c r="D753" s="890">
        <v>7995.16</v>
      </c>
    </row>
    <row r="754" spans="1:4" x14ac:dyDescent="0.25">
      <c r="A754" s="890" t="s">
        <v>1051</v>
      </c>
      <c r="B754" s="890" t="s">
        <v>30563</v>
      </c>
      <c r="C754" s="890" t="s">
        <v>5</v>
      </c>
      <c r="D754" s="890">
        <v>9191.5400000000009</v>
      </c>
    </row>
    <row r="755" spans="1:4" x14ac:dyDescent="0.25">
      <c r="A755" s="890" t="s">
        <v>1052</v>
      </c>
      <c r="B755" s="890" t="s">
        <v>30563</v>
      </c>
      <c r="C755" s="890" t="s">
        <v>5</v>
      </c>
      <c r="D755" s="890">
        <v>8509.4</v>
      </c>
    </row>
    <row r="756" spans="1:4" x14ac:dyDescent="0.25">
      <c r="A756" s="890" t="s">
        <v>1053</v>
      </c>
      <c r="B756" s="890" t="s">
        <v>30564</v>
      </c>
      <c r="C756" s="890" t="s">
        <v>5</v>
      </c>
      <c r="D756" s="890">
        <v>13559.9</v>
      </c>
    </row>
    <row r="757" spans="1:4" x14ac:dyDescent="0.25">
      <c r="A757" s="890" t="s">
        <v>1054</v>
      </c>
      <c r="B757" s="890" t="s">
        <v>30564</v>
      </c>
      <c r="C757" s="890" t="s">
        <v>5</v>
      </c>
      <c r="D757" s="890">
        <v>12426.68</v>
      </c>
    </row>
    <row r="758" spans="1:4" x14ac:dyDescent="0.25">
      <c r="A758" s="890" t="s">
        <v>1055</v>
      </c>
      <c r="B758" s="890" t="s">
        <v>30565</v>
      </c>
      <c r="C758" s="890" t="s">
        <v>5</v>
      </c>
      <c r="D758" s="890">
        <v>13820.51</v>
      </c>
    </row>
    <row r="759" spans="1:4" x14ac:dyDescent="0.25">
      <c r="A759" s="890" t="s">
        <v>1056</v>
      </c>
      <c r="B759" s="890" t="s">
        <v>30565</v>
      </c>
      <c r="C759" s="890" t="s">
        <v>5</v>
      </c>
      <c r="D759" s="890">
        <v>12683.81</v>
      </c>
    </row>
    <row r="760" spans="1:4" x14ac:dyDescent="0.25">
      <c r="A760" s="890" t="s">
        <v>1057</v>
      </c>
      <c r="B760" s="890" t="s">
        <v>30566</v>
      </c>
      <c r="C760" s="890" t="s">
        <v>5</v>
      </c>
      <c r="D760" s="890">
        <v>14341.73</v>
      </c>
    </row>
    <row r="761" spans="1:4" x14ac:dyDescent="0.25">
      <c r="A761" s="890" t="s">
        <v>1058</v>
      </c>
      <c r="B761" s="890" t="s">
        <v>30566</v>
      </c>
      <c r="C761" s="890" t="s">
        <v>5</v>
      </c>
      <c r="D761" s="890">
        <v>13198.05</v>
      </c>
    </row>
    <row r="762" spans="1:4" x14ac:dyDescent="0.25">
      <c r="A762" s="890" t="s">
        <v>1059</v>
      </c>
      <c r="B762" s="890" t="s">
        <v>30567</v>
      </c>
      <c r="C762" s="890" t="s">
        <v>114</v>
      </c>
      <c r="D762" s="890">
        <v>21776.77</v>
      </c>
    </row>
    <row r="763" spans="1:4" x14ac:dyDescent="0.25">
      <c r="A763" s="890" t="s">
        <v>1060</v>
      </c>
      <c r="B763" s="890" t="s">
        <v>30567</v>
      </c>
      <c r="C763" s="890" t="s">
        <v>114</v>
      </c>
      <c r="D763" s="890">
        <v>20041.36</v>
      </c>
    </row>
    <row r="764" spans="1:4" x14ac:dyDescent="0.25">
      <c r="A764" s="890" t="s">
        <v>1061</v>
      </c>
      <c r="B764" s="890" t="s">
        <v>30568</v>
      </c>
      <c r="C764" s="890" t="s">
        <v>114</v>
      </c>
      <c r="D764" s="890">
        <v>16659.830000000002</v>
      </c>
    </row>
    <row r="765" spans="1:4" x14ac:dyDescent="0.25">
      <c r="A765" s="890" t="s">
        <v>1062</v>
      </c>
      <c r="B765" s="890" t="s">
        <v>30568</v>
      </c>
      <c r="C765" s="890" t="s">
        <v>114</v>
      </c>
      <c r="D765" s="890">
        <v>15332.2</v>
      </c>
    </row>
    <row r="766" spans="1:4" x14ac:dyDescent="0.25">
      <c r="A766" s="890" t="s">
        <v>1063</v>
      </c>
      <c r="B766" s="890" t="s">
        <v>30569</v>
      </c>
      <c r="C766" s="890" t="s">
        <v>114</v>
      </c>
      <c r="D766" s="890">
        <v>14160.85</v>
      </c>
    </row>
    <row r="767" spans="1:4" x14ac:dyDescent="0.25">
      <c r="A767" s="890" t="s">
        <v>1064</v>
      </c>
      <c r="B767" s="890" t="s">
        <v>30569</v>
      </c>
      <c r="C767" s="890" t="s">
        <v>114</v>
      </c>
      <c r="D767" s="890">
        <v>13032.37</v>
      </c>
    </row>
    <row r="768" spans="1:4" x14ac:dyDescent="0.25">
      <c r="A768" s="890" t="s">
        <v>1065</v>
      </c>
      <c r="B768" s="890" t="s">
        <v>30570</v>
      </c>
      <c r="C768" s="890" t="s">
        <v>114</v>
      </c>
      <c r="D768" s="890">
        <v>13089.86</v>
      </c>
    </row>
    <row r="769" spans="1:4" x14ac:dyDescent="0.25">
      <c r="A769" s="890" t="s">
        <v>1066</v>
      </c>
      <c r="B769" s="890" t="s">
        <v>30570</v>
      </c>
      <c r="C769" s="890" t="s">
        <v>114</v>
      </c>
      <c r="D769" s="890">
        <v>12046.72</v>
      </c>
    </row>
    <row r="770" spans="1:4" x14ac:dyDescent="0.25">
      <c r="A770" s="890" t="s">
        <v>1067</v>
      </c>
      <c r="B770" s="890" t="s">
        <v>30571</v>
      </c>
      <c r="C770" s="890" t="s">
        <v>114</v>
      </c>
      <c r="D770" s="890">
        <v>9995.89</v>
      </c>
    </row>
    <row r="771" spans="1:4" x14ac:dyDescent="0.25">
      <c r="A771" s="890" t="s">
        <v>1068</v>
      </c>
      <c r="B771" s="890" t="s">
        <v>30571</v>
      </c>
      <c r="C771" s="890" t="s">
        <v>114</v>
      </c>
      <c r="D771" s="890">
        <v>9199.31</v>
      </c>
    </row>
    <row r="772" spans="1:4" x14ac:dyDescent="0.25">
      <c r="A772" s="890" t="s">
        <v>1069</v>
      </c>
      <c r="B772" s="890" t="s">
        <v>30572</v>
      </c>
      <c r="C772" s="890" t="s">
        <v>114</v>
      </c>
      <c r="D772" s="890">
        <v>8508.42</v>
      </c>
    </row>
    <row r="773" spans="1:4" x14ac:dyDescent="0.25">
      <c r="A773" s="890" t="s">
        <v>1070</v>
      </c>
      <c r="B773" s="890" t="s">
        <v>30572</v>
      </c>
      <c r="C773" s="890" t="s">
        <v>114</v>
      </c>
      <c r="D773" s="890">
        <v>7830.38</v>
      </c>
    </row>
    <row r="774" spans="1:4" x14ac:dyDescent="0.25">
      <c r="A774" s="890" t="s">
        <v>1071</v>
      </c>
      <c r="B774" s="890" t="s">
        <v>30573</v>
      </c>
      <c r="C774" s="890" t="s">
        <v>114</v>
      </c>
      <c r="D774" s="890">
        <v>15231.84</v>
      </c>
    </row>
    <row r="775" spans="1:4" x14ac:dyDescent="0.25">
      <c r="A775" s="890" t="s">
        <v>1072</v>
      </c>
      <c r="B775" s="890" t="s">
        <v>30573</v>
      </c>
      <c r="C775" s="890" t="s">
        <v>114</v>
      </c>
      <c r="D775" s="890">
        <v>14018.01</v>
      </c>
    </row>
    <row r="776" spans="1:4" x14ac:dyDescent="0.25">
      <c r="A776" s="890" t="s">
        <v>1073</v>
      </c>
      <c r="B776" s="890" t="s">
        <v>30574</v>
      </c>
      <c r="C776" s="890" t="s">
        <v>114</v>
      </c>
      <c r="D776" s="890">
        <v>11661.88</v>
      </c>
    </row>
    <row r="777" spans="1:4" x14ac:dyDescent="0.25">
      <c r="A777" s="890" t="s">
        <v>1074</v>
      </c>
      <c r="B777" s="890" t="s">
        <v>30574</v>
      </c>
      <c r="C777" s="890" t="s">
        <v>114</v>
      </c>
      <c r="D777" s="890">
        <v>10732.54</v>
      </c>
    </row>
    <row r="778" spans="1:4" x14ac:dyDescent="0.25">
      <c r="A778" s="890" t="s">
        <v>1075</v>
      </c>
      <c r="B778" s="890" t="s">
        <v>30575</v>
      </c>
      <c r="C778" s="890" t="s">
        <v>114</v>
      </c>
      <c r="D778" s="890">
        <v>9936.4</v>
      </c>
    </row>
    <row r="779" spans="1:4" x14ac:dyDescent="0.25">
      <c r="A779" s="890" t="s">
        <v>1076</v>
      </c>
      <c r="B779" s="890" t="s">
        <v>30575</v>
      </c>
      <c r="C779" s="890" t="s">
        <v>114</v>
      </c>
      <c r="D779" s="890">
        <v>9144.56</v>
      </c>
    </row>
    <row r="780" spans="1:4" x14ac:dyDescent="0.25">
      <c r="A780" s="890" t="s">
        <v>1077</v>
      </c>
      <c r="B780" s="890" t="s">
        <v>30576</v>
      </c>
      <c r="C780" s="890" t="s">
        <v>114</v>
      </c>
      <c r="D780" s="890">
        <v>9162.91</v>
      </c>
    </row>
    <row r="781" spans="1:4" x14ac:dyDescent="0.25">
      <c r="A781" s="890" t="s">
        <v>1078</v>
      </c>
      <c r="B781" s="890" t="s">
        <v>30576</v>
      </c>
      <c r="C781" s="890" t="s">
        <v>114</v>
      </c>
      <c r="D781" s="890">
        <v>8432.7099999999991</v>
      </c>
    </row>
    <row r="782" spans="1:4" x14ac:dyDescent="0.25">
      <c r="A782" s="890" t="s">
        <v>1079</v>
      </c>
      <c r="B782" s="890" t="s">
        <v>30577</v>
      </c>
      <c r="C782" s="890" t="s">
        <v>114</v>
      </c>
      <c r="D782" s="890">
        <v>7020.93</v>
      </c>
    </row>
    <row r="783" spans="1:4" x14ac:dyDescent="0.25">
      <c r="A783" s="890" t="s">
        <v>1080</v>
      </c>
      <c r="B783" s="890" t="s">
        <v>30577</v>
      </c>
      <c r="C783" s="890" t="s">
        <v>114</v>
      </c>
      <c r="D783" s="890">
        <v>6461.42</v>
      </c>
    </row>
    <row r="784" spans="1:4" x14ac:dyDescent="0.25">
      <c r="A784" s="890" t="s">
        <v>1081</v>
      </c>
      <c r="B784" s="890" t="s">
        <v>30578</v>
      </c>
      <c r="C784" s="890" t="s">
        <v>114</v>
      </c>
      <c r="D784" s="890">
        <v>5949.94</v>
      </c>
    </row>
    <row r="785" spans="1:4" x14ac:dyDescent="0.25">
      <c r="A785" s="890" t="s">
        <v>1082</v>
      </c>
      <c r="B785" s="890" t="s">
        <v>30578</v>
      </c>
      <c r="C785" s="890" t="s">
        <v>114</v>
      </c>
      <c r="D785" s="890">
        <v>5475.78</v>
      </c>
    </row>
    <row r="786" spans="1:4" x14ac:dyDescent="0.25">
      <c r="A786" s="890" t="s">
        <v>1083</v>
      </c>
      <c r="B786" s="890" t="s">
        <v>30579</v>
      </c>
      <c r="C786" s="890" t="s">
        <v>5</v>
      </c>
      <c r="D786" s="890">
        <v>496.14</v>
      </c>
    </row>
    <row r="787" spans="1:4" x14ac:dyDescent="0.25">
      <c r="A787" s="890" t="s">
        <v>1084</v>
      </c>
      <c r="B787" s="890" t="s">
        <v>30579</v>
      </c>
      <c r="C787" s="890" t="s">
        <v>5</v>
      </c>
      <c r="D787" s="890">
        <v>446.94</v>
      </c>
    </row>
    <row r="788" spans="1:4" x14ac:dyDescent="0.25">
      <c r="A788" s="890" t="s">
        <v>1085</v>
      </c>
      <c r="B788" s="890" t="s">
        <v>30580</v>
      </c>
      <c r="C788" s="890" t="s">
        <v>5</v>
      </c>
      <c r="D788" s="890">
        <v>267.39</v>
      </c>
    </row>
    <row r="789" spans="1:4" x14ac:dyDescent="0.25">
      <c r="A789" s="890" t="s">
        <v>1086</v>
      </c>
      <c r="B789" s="890" t="s">
        <v>30580</v>
      </c>
      <c r="C789" s="890" t="s">
        <v>5</v>
      </c>
      <c r="D789" s="890">
        <v>242.25</v>
      </c>
    </row>
    <row r="790" spans="1:4" x14ac:dyDescent="0.25">
      <c r="A790" s="890" t="s">
        <v>1087</v>
      </c>
      <c r="B790" s="890" t="s">
        <v>30581</v>
      </c>
      <c r="C790" s="890" t="s">
        <v>1009</v>
      </c>
      <c r="D790" s="890">
        <v>2924.47</v>
      </c>
    </row>
    <row r="791" spans="1:4" x14ac:dyDescent="0.25">
      <c r="A791" s="890" t="s">
        <v>1088</v>
      </c>
      <c r="B791" s="890" t="s">
        <v>30581</v>
      </c>
      <c r="C791" s="890" t="s">
        <v>1009</v>
      </c>
      <c r="D791" s="890">
        <v>2642.15</v>
      </c>
    </row>
    <row r="792" spans="1:4" x14ac:dyDescent="0.25">
      <c r="A792" s="890" t="s">
        <v>1089</v>
      </c>
      <c r="B792" s="890" t="s">
        <v>30582</v>
      </c>
      <c r="C792" s="890" t="s">
        <v>1009</v>
      </c>
      <c r="D792" s="890">
        <v>1757.14</v>
      </c>
    </row>
    <row r="793" spans="1:4" x14ac:dyDescent="0.25">
      <c r="A793" s="890" t="s">
        <v>1090</v>
      </c>
      <c r="B793" s="890" t="s">
        <v>30582</v>
      </c>
      <c r="C793" s="890" t="s">
        <v>1009</v>
      </c>
      <c r="D793" s="890">
        <v>1587.51</v>
      </c>
    </row>
    <row r="794" spans="1:4" x14ac:dyDescent="0.25">
      <c r="A794" s="890" t="s">
        <v>1091</v>
      </c>
      <c r="B794" s="890" t="s">
        <v>30583</v>
      </c>
      <c r="C794" s="890" t="s">
        <v>1009</v>
      </c>
      <c r="D794" s="890">
        <v>2052.04</v>
      </c>
    </row>
    <row r="795" spans="1:4" x14ac:dyDescent="0.25">
      <c r="A795" s="890" t="s">
        <v>1092</v>
      </c>
      <c r="B795" s="890" t="s">
        <v>30583</v>
      </c>
      <c r="C795" s="890" t="s">
        <v>1009</v>
      </c>
      <c r="D795" s="890">
        <v>1853.95</v>
      </c>
    </row>
    <row r="796" spans="1:4" x14ac:dyDescent="0.25">
      <c r="A796" s="890" t="s">
        <v>1093</v>
      </c>
      <c r="B796" s="890" t="s">
        <v>30584</v>
      </c>
      <c r="C796" s="890" t="s">
        <v>1009</v>
      </c>
      <c r="D796" s="890">
        <v>1228.77</v>
      </c>
    </row>
    <row r="797" spans="1:4" x14ac:dyDescent="0.25">
      <c r="A797" s="890" t="s">
        <v>1094</v>
      </c>
      <c r="B797" s="890" t="s">
        <v>30584</v>
      </c>
      <c r="C797" s="890" t="s">
        <v>1009</v>
      </c>
      <c r="D797" s="890">
        <v>1110.1500000000001</v>
      </c>
    </row>
    <row r="798" spans="1:4" x14ac:dyDescent="0.25">
      <c r="A798" s="890" t="s">
        <v>1095</v>
      </c>
      <c r="B798" s="890" t="s">
        <v>30585</v>
      </c>
      <c r="C798" s="890" t="s">
        <v>1009</v>
      </c>
      <c r="D798" s="890">
        <v>2339.58</v>
      </c>
    </row>
    <row r="799" spans="1:4" x14ac:dyDescent="0.25">
      <c r="A799" s="890" t="s">
        <v>1096</v>
      </c>
      <c r="B799" s="890" t="s">
        <v>30585</v>
      </c>
      <c r="C799" s="890" t="s">
        <v>1009</v>
      </c>
      <c r="D799" s="890">
        <v>2113.7199999999998</v>
      </c>
    </row>
    <row r="800" spans="1:4" x14ac:dyDescent="0.25">
      <c r="A800" s="890" t="s">
        <v>1097</v>
      </c>
      <c r="B800" s="890" t="s">
        <v>30586</v>
      </c>
      <c r="C800" s="890" t="s">
        <v>1009</v>
      </c>
      <c r="D800" s="890">
        <v>1405.71</v>
      </c>
    </row>
    <row r="801" spans="1:4" x14ac:dyDescent="0.25">
      <c r="A801" s="890" t="s">
        <v>1098</v>
      </c>
      <c r="B801" s="890" t="s">
        <v>30586</v>
      </c>
      <c r="C801" s="890" t="s">
        <v>1009</v>
      </c>
      <c r="D801" s="890">
        <v>1270.01</v>
      </c>
    </row>
    <row r="802" spans="1:4" x14ac:dyDescent="0.25">
      <c r="A802" s="890" t="s">
        <v>1099</v>
      </c>
      <c r="B802" s="890" t="s">
        <v>30587</v>
      </c>
      <c r="C802" s="890" t="s">
        <v>1009</v>
      </c>
      <c r="D802" s="890">
        <v>1641.63</v>
      </c>
    </row>
    <row r="803" spans="1:4" x14ac:dyDescent="0.25">
      <c r="A803" s="890" t="s">
        <v>1100</v>
      </c>
      <c r="B803" s="890" t="s">
        <v>30587</v>
      </c>
      <c r="C803" s="890" t="s">
        <v>1009</v>
      </c>
      <c r="D803" s="890">
        <v>1483.15</v>
      </c>
    </row>
    <row r="804" spans="1:4" x14ac:dyDescent="0.25">
      <c r="A804" s="890" t="s">
        <v>1101</v>
      </c>
      <c r="B804" s="890" t="s">
        <v>30588</v>
      </c>
      <c r="C804" s="890" t="s">
        <v>1009</v>
      </c>
      <c r="D804" s="890">
        <v>983.01</v>
      </c>
    </row>
    <row r="805" spans="1:4" x14ac:dyDescent="0.25">
      <c r="A805" s="890" t="s">
        <v>1102</v>
      </c>
      <c r="B805" s="890" t="s">
        <v>30588</v>
      </c>
      <c r="C805" s="890" t="s">
        <v>1009</v>
      </c>
      <c r="D805" s="890">
        <v>888.12</v>
      </c>
    </row>
    <row r="806" spans="1:4" x14ac:dyDescent="0.25">
      <c r="A806" s="890" t="s">
        <v>1103</v>
      </c>
      <c r="B806" s="890" t="s">
        <v>30589</v>
      </c>
      <c r="C806" s="890" t="s">
        <v>1009</v>
      </c>
      <c r="D806" s="890">
        <v>1990.16</v>
      </c>
    </row>
    <row r="807" spans="1:4" x14ac:dyDescent="0.25">
      <c r="A807" s="890" t="s">
        <v>1104</v>
      </c>
      <c r="B807" s="890" t="s">
        <v>30589</v>
      </c>
      <c r="C807" s="890" t="s">
        <v>1009</v>
      </c>
      <c r="D807" s="890">
        <v>1791.28</v>
      </c>
    </row>
    <row r="808" spans="1:4" x14ac:dyDescent="0.25">
      <c r="A808" s="890" t="s">
        <v>1105</v>
      </c>
      <c r="B808" s="890" t="s">
        <v>30590</v>
      </c>
      <c r="C808" s="890" t="s">
        <v>1009</v>
      </c>
      <c r="D808" s="890">
        <v>1393.11</v>
      </c>
    </row>
    <row r="809" spans="1:4" x14ac:dyDescent="0.25">
      <c r="A809" s="890" t="s">
        <v>1106</v>
      </c>
      <c r="B809" s="890" t="s">
        <v>30590</v>
      </c>
      <c r="C809" s="890" t="s">
        <v>1009</v>
      </c>
      <c r="D809" s="890">
        <v>1253.8900000000001</v>
      </c>
    </row>
    <row r="810" spans="1:4" x14ac:dyDescent="0.25">
      <c r="A810" s="890" t="s">
        <v>1107</v>
      </c>
      <c r="B810" s="890" t="s">
        <v>30591</v>
      </c>
      <c r="C810" s="890" t="s">
        <v>1009</v>
      </c>
      <c r="D810" s="890">
        <v>995.08</v>
      </c>
    </row>
    <row r="811" spans="1:4" x14ac:dyDescent="0.25">
      <c r="A811" s="890" t="s">
        <v>1108</v>
      </c>
      <c r="B811" s="890" t="s">
        <v>30591</v>
      </c>
      <c r="C811" s="890" t="s">
        <v>1009</v>
      </c>
      <c r="D811" s="890">
        <v>895.64</v>
      </c>
    </row>
    <row r="812" spans="1:4" x14ac:dyDescent="0.25">
      <c r="A812" s="890" t="s">
        <v>1109</v>
      </c>
      <c r="B812" s="890" t="s">
        <v>30592</v>
      </c>
      <c r="C812" s="890" t="s">
        <v>4</v>
      </c>
      <c r="D812" s="890">
        <v>3.66</v>
      </c>
    </row>
    <row r="813" spans="1:4" x14ac:dyDescent="0.25">
      <c r="A813" s="890" t="s">
        <v>1110</v>
      </c>
      <c r="B813" s="890" t="s">
        <v>30592</v>
      </c>
      <c r="C813" s="890" t="s">
        <v>4</v>
      </c>
      <c r="D813" s="890">
        <v>3.29</v>
      </c>
    </row>
    <row r="814" spans="1:4" x14ac:dyDescent="0.25">
      <c r="A814" s="890" t="s">
        <v>1111</v>
      </c>
      <c r="B814" s="890" t="s">
        <v>30593</v>
      </c>
      <c r="C814" s="890" t="s">
        <v>4</v>
      </c>
      <c r="D814" s="890">
        <v>2.5499999999999998</v>
      </c>
    </row>
    <row r="815" spans="1:4" x14ac:dyDescent="0.25">
      <c r="A815" s="890" t="s">
        <v>1112</v>
      </c>
      <c r="B815" s="890" t="s">
        <v>30593</v>
      </c>
      <c r="C815" s="890" t="s">
        <v>4</v>
      </c>
      <c r="D815" s="890">
        <v>2.2999999999999998</v>
      </c>
    </row>
    <row r="816" spans="1:4" x14ac:dyDescent="0.25">
      <c r="A816" s="890" t="s">
        <v>1113</v>
      </c>
      <c r="B816" s="890" t="s">
        <v>30594</v>
      </c>
      <c r="C816" s="890" t="s">
        <v>4</v>
      </c>
      <c r="D816" s="890">
        <v>3.22</v>
      </c>
    </row>
    <row r="817" spans="1:4" x14ac:dyDescent="0.25">
      <c r="A817" s="890" t="s">
        <v>1114</v>
      </c>
      <c r="B817" s="890" t="s">
        <v>30594</v>
      </c>
      <c r="C817" s="890" t="s">
        <v>4</v>
      </c>
      <c r="D817" s="890">
        <v>2.9</v>
      </c>
    </row>
    <row r="818" spans="1:4" x14ac:dyDescent="0.25">
      <c r="A818" s="890" t="s">
        <v>1115</v>
      </c>
      <c r="B818" s="890" t="s">
        <v>30595</v>
      </c>
      <c r="C818" s="890" t="s">
        <v>4</v>
      </c>
      <c r="D818" s="890">
        <v>1.93</v>
      </c>
    </row>
    <row r="819" spans="1:4" x14ac:dyDescent="0.25">
      <c r="A819" s="890" t="s">
        <v>1116</v>
      </c>
      <c r="B819" s="890" t="s">
        <v>30595</v>
      </c>
      <c r="C819" s="890" t="s">
        <v>4</v>
      </c>
      <c r="D819" s="890">
        <v>1.74</v>
      </c>
    </row>
    <row r="820" spans="1:4" x14ac:dyDescent="0.25">
      <c r="A820" s="890" t="s">
        <v>1117</v>
      </c>
      <c r="B820" s="890" t="s">
        <v>30596</v>
      </c>
      <c r="C820" s="890" t="s">
        <v>3</v>
      </c>
      <c r="D820" s="890">
        <v>3.98</v>
      </c>
    </row>
    <row r="821" spans="1:4" x14ac:dyDescent="0.25">
      <c r="A821" s="890" t="s">
        <v>1118</v>
      </c>
      <c r="B821" s="890" t="s">
        <v>30596</v>
      </c>
      <c r="C821" s="890" t="s">
        <v>3</v>
      </c>
      <c r="D821" s="890">
        <v>3.65</v>
      </c>
    </row>
    <row r="822" spans="1:4" x14ac:dyDescent="0.25">
      <c r="A822" s="890" t="s">
        <v>1119</v>
      </c>
      <c r="B822" s="890" t="s">
        <v>30597</v>
      </c>
      <c r="C822" s="890" t="s">
        <v>3</v>
      </c>
      <c r="D822" s="890">
        <v>6.33</v>
      </c>
    </row>
    <row r="823" spans="1:4" x14ac:dyDescent="0.25">
      <c r="A823" s="890" t="s">
        <v>1120</v>
      </c>
      <c r="B823" s="890" t="s">
        <v>30597</v>
      </c>
      <c r="C823" s="890" t="s">
        <v>3</v>
      </c>
      <c r="D823" s="890">
        <v>5.8</v>
      </c>
    </row>
    <row r="824" spans="1:4" x14ac:dyDescent="0.25">
      <c r="A824" s="890" t="s">
        <v>1121</v>
      </c>
      <c r="B824" s="890" t="s">
        <v>30598</v>
      </c>
      <c r="C824" s="890" t="s">
        <v>1009</v>
      </c>
      <c r="D824" s="890">
        <v>8.5500000000000007</v>
      </c>
    </row>
    <row r="825" spans="1:4" x14ac:dyDescent="0.25">
      <c r="A825" s="890" t="s">
        <v>1122</v>
      </c>
      <c r="B825" s="890" t="s">
        <v>30598</v>
      </c>
      <c r="C825" s="890" t="s">
        <v>1009</v>
      </c>
      <c r="D825" s="890">
        <v>7.92</v>
      </c>
    </row>
    <row r="826" spans="1:4" x14ac:dyDescent="0.25">
      <c r="A826" s="890" t="s">
        <v>1123</v>
      </c>
      <c r="B826" s="890" t="s">
        <v>30599</v>
      </c>
      <c r="C826" s="890" t="s">
        <v>5</v>
      </c>
      <c r="D826" s="890">
        <v>8706.75</v>
      </c>
    </row>
    <row r="827" spans="1:4" x14ac:dyDescent="0.25">
      <c r="A827" s="890" t="s">
        <v>1124</v>
      </c>
      <c r="B827" s="890" t="s">
        <v>30599</v>
      </c>
      <c r="C827" s="890" t="s">
        <v>5</v>
      </c>
      <c r="D827" s="890">
        <v>8013.31</v>
      </c>
    </row>
    <row r="828" spans="1:4" x14ac:dyDescent="0.25">
      <c r="A828" s="890" t="s">
        <v>1125</v>
      </c>
      <c r="B828" s="890" t="s">
        <v>30600</v>
      </c>
      <c r="C828" s="890" t="s">
        <v>3</v>
      </c>
      <c r="D828" s="890">
        <v>2.81</v>
      </c>
    </row>
    <row r="829" spans="1:4" x14ac:dyDescent="0.25">
      <c r="A829" s="890" t="s">
        <v>1126</v>
      </c>
      <c r="B829" s="890" t="s">
        <v>30600</v>
      </c>
      <c r="C829" s="890" t="s">
        <v>3</v>
      </c>
      <c r="D829" s="890">
        <v>2.59</v>
      </c>
    </row>
    <row r="830" spans="1:4" x14ac:dyDescent="0.25">
      <c r="A830" s="890" t="s">
        <v>1127</v>
      </c>
      <c r="B830" s="890" t="s">
        <v>30601</v>
      </c>
      <c r="C830" s="890" t="s">
        <v>3</v>
      </c>
      <c r="D830" s="890">
        <v>1.94</v>
      </c>
    </row>
    <row r="831" spans="1:4" x14ac:dyDescent="0.25">
      <c r="A831" s="890" t="s">
        <v>1128</v>
      </c>
      <c r="B831" s="890" t="s">
        <v>30601</v>
      </c>
      <c r="C831" s="890" t="s">
        <v>3</v>
      </c>
      <c r="D831" s="890">
        <v>1.79</v>
      </c>
    </row>
    <row r="832" spans="1:4" x14ac:dyDescent="0.25">
      <c r="A832" s="890" t="s">
        <v>1129</v>
      </c>
      <c r="B832" s="890" t="s">
        <v>30602</v>
      </c>
      <c r="C832" s="890" t="s">
        <v>5</v>
      </c>
      <c r="D832" s="890">
        <v>7829.69</v>
      </c>
    </row>
    <row r="833" spans="1:4" x14ac:dyDescent="0.25">
      <c r="A833" s="890" t="s">
        <v>1130</v>
      </c>
      <c r="B833" s="890" t="s">
        <v>30602</v>
      </c>
      <c r="C833" s="890" t="s">
        <v>5</v>
      </c>
      <c r="D833" s="890">
        <v>7206.84</v>
      </c>
    </row>
    <row r="834" spans="1:4" x14ac:dyDescent="0.25">
      <c r="A834" s="890" t="s">
        <v>1131</v>
      </c>
      <c r="B834" s="890" t="s">
        <v>30603</v>
      </c>
      <c r="C834" s="890" t="s">
        <v>3</v>
      </c>
      <c r="D834" s="890">
        <v>3.83</v>
      </c>
    </row>
    <row r="835" spans="1:4" x14ac:dyDescent="0.25">
      <c r="A835" s="890" t="s">
        <v>1132</v>
      </c>
      <c r="B835" s="890" t="s">
        <v>30603</v>
      </c>
      <c r="C835" s="890" t="s">
        <v>3</v>
      </c>
      <c r="D835" s="890">
        <v>3.53</v>
      </c>
    </row>
    <row r="836" spans="1:4" x14ac:dyDescent="0.25">
      <c r="A836" s="890" t="s">
        <v>1133</v>
      </c>
      <c r="B836" s="890" t="s">
        <v>30604</v>
      </c>
      <c r="C836" s="890" t="s">
        <v>3</v>
      </c>
      <c r="D836" s="890">
        <v>3.13</v>
      </c>
    </row>
    <row r="837" spans="1:4" x14ac:dyDescent="0.25">
      <c r="A837" s="890" t="s">
        <v>1134</v>
      </c>
      <c r="B837" s="890" t="s">
        <v>30604</v>
      </c>
      <c r="C837" s="890" t="s">
        <v>3</v>
      </c>
      <c r="D837" s="890">
        <v>2.88</v>
      </c>
    </row>
    <row r="838" spans="1:4" x14ac:dyDescent="0.25">
      <c r="A838" s="890" t="s">
        <v>1135</v>
      </c>
      <c r="B838" s="890" t="s">
        <v>30605</v>
      </c>
      <c r="C838" s="890" t="s">
        <v>114</v>
      </c>
      <c r="D838" s="890">
        <v>8706.75</v>
      </c>
    </row>
    <row r="839" spans="1:4" x14ac:dyDescent="0.25">
      <c r="A839" s="890" t="s">
        <v>1136</v>
      </c>
      <c r="B839" s="890" t="s">
        <v>30605</v>
      </c>
      <c r="C839" s="890" t="s">
        <v>114</v>
      </c>
      <c r="D839" s="890">
        <v>8013.31</v>
      </c>
    </row>
    <row r="840" spans="1:4" x14ac:dyDescent="0.25">
      <c r="A840" s="890" t="s">
        <v>1137</v>
      </c>
      <c r="B840" s="890" t="s">
        <v>30606</v>
      </c>
      <c r="C840" s="890" t="s">
        <v>114</v>
      </c>
      <c r="D840" s="890">
        <v>7252.02</v>
      </c>
    </row>
    <row r="841" spans="1:4" x14ac:dyDescent="0.25">
      <c r="A841" s="890" t="s">
        <v>1138</v>
      </c>
      <c r="B841" s="890" t="s">
        <v>30606</v>
      </c>
      <c r="C841" s="890" t="s">
        <v>114</v>
      </c>
      <c r="D841" s="890">
        <v>6674.44</v>
      </c>
    </row>
    <row r="842" spans="1:4" x14ac:dyDescent="0.25">
      <c r="A842" s="890" t="s">
        <v>1139</v>
      </c>
      <c r="B842" s="890" t="s">
        <v>30607</v>
      </c>
      <c r="C842" s="890" t="s">
        <v>114</v>
      </c>
      <c r="D842" s="890">
        <v>5373.32</v>
      </c>
    </row>
    <row r="843" spans="1:4" x14ac:dyDescent="0.25">
      <c r="A843" s="890" t="s">
        <v>1140</v>
      </c>
      <c r="B843" s="890" t="s">
        <v>30607</v>
      </c>
      <c r="C843" s="890" t="s">
        <v>114</v>
      </c>
      <c r="D843" s="890">
        <v>5004.18</v>
      </c>
    </row>
    <row r="844" spans="1:4" x14ac:dyDescent="0.25">
      <c r="A844" s="890" t="s">
        <v>1141</v>
      </c>
      <c r="B844" s="890" t="s">
        <v>30608</v>
      </c>
      <c r="C844" s="890" t="s">
        <v>5</v>
      </c>
      <c r="D844" s="890">
        <v>2.19</v>
      </c>
    </row>
    <row r="845" spans="1:4" x14ac:dyDescent="0.25">
      <c r="A845" s="890" t="s">
        <v>1142</v>
      </c>
      <c r="B845" s="890" t="s">
        <v>30608</v>
      </c>
      <c r="C845" s="890" t="s">
        <v>5</v>
      </c>
      <c r="D845" s="890">
        <v>1.97</v>
      </c>
    </row>
    <row r="846" spans="1:4" x14ac:dyDescent="0.25">
      <c r="A846" s="890" t="s">
        <v>115</v>
      </c>
      <c r="B846" s="890" t="s">
        <v>30609</v>
      </c>
      <c r="C846" s="890" t="s">
        <v>3</v>
      </c>
      <c r="D846" s="890">
        <v>1.97</v>
      </c>
    </row>
    <row r="847" spans="1:4" x14ac:dyDescent="0.25">
      <c r="A847" s="890" t="s">
        <v>1143</v>
      </c>
      <c r="B847" s="890" t="s">
        <v>30609</v>
      </c>
      <c r="C847" s="890" t="s">
        <v>3</v>
      </c>
      <c r="D847" s="890">
        <v>1.82</v>
      </c>
    </row>
    <row r="848" spans="1:4" x14ac:dyDescent="0.25">
      <c r="A848" s="890" t="s">
        <v>1144</v>
      </c>
      <c r="B848" s="890" t="s">
        <v>30610</v>
      </c>
      <c r="C848" s="890" t="s">
        <v>4</v>
      </c>
      <c r="D848" s="890">
        <v>12.22</v>
      </c>
    </row>
    <row r="849" spans="1:4" x14ac:dyDescent="0.25">
      <c r="A849" s="890" t="s">
        <v>1145</v>
      </c>
      <c r="B849" s="890" t="s">
        <v>30610</v>
      </c>
      <c r="C849" s="890" t="s">
        <v>4</v>
      </c>
      <c r="D849" s="890">
        <v>11.17</v>
      </c>
    </row>
    <row r="850" spans="1:4" x14ac:dyDescent="0.25">
      <c r="A850" s="890" t="s">
        <v>1146</v>
      </c>
      <c r="B850" s="890" t="s">
        <v>30611</v>
      </c>
      <c r="C850" s="890" t="s">
        <v>4</v>
      </c>
      <c r="D850" s="890">
        <v>16.59</v>
      </c>
    </row>
    <row r="851" spans="1:4" x14ac:dyDescent="0.25">
      <c r="A851" s="890" t="s">
        <v>1147</v>
      </c>
      <c r="B851" s="890" t="s">
        <v>30611</v>
      </c>
      <c r="C851" s="890" t="s">
        <v>4</v>
      </c>
      <c r="D851" s="890">
        <v>15.18</v>
      </c>
    </row>
    <row r="852" spans="1:4" x14ac:dyDescent="0.25">
      <c r="A852" s="890" t="s">
        <v>1148</v>
      </c>
      <c r="B852" s="890" t="s">
        <v>30612</v>
      </c>
      <c r="C852" s="890" t="s">
        <v>5</v>
      </c>
      <c r="D852" s="890">
        <v>88.01</v>
      </c>
    </row>
    <row r="853" spans="1:4" x14ac:dyDescent="0.25">
      <c r="A853" s="890" t="s">
        <v>1149</v>
      </c>
      <c r="B853" s="890" t="s">
        <v>30612</v>
      </c>
      <c r="C853" s="890" t="s">
        <v>5</v>
      </c>
      <c r="D853" s="890">
        <v>80.75</v>
      </c>
    </row>
    <row r="854" spans="1:4" x14ac:dyDescent="0.25">
      <c r="A854" s="890" t="s">
        <v>1150</v>
      </c>
      <c r="B854" s="890" t="s">
        <v>30613</v>
      </c>
      <c r="C854" s="890" t="s">
        <v>4</v>
      </c>
      <c r="D854" s="890">
        <v>22.01</v>
      </c>
    </row>
    <row r="855" spans="1:4" x14ac:dyDescent="0.25">
      <c r="A855" s="890" t="s">
        <v>1151</v>
      </c>
      <c r="B855" s="890" t="s">
        <v>30613</v>
      </c>
      <c r="C855" s="890" t="s">
        <v>4</v>
      </c>
      <c r="D855" s="890">
        <v>20.2</v>
      </c>
    </row>
    <row r="856" spans="1:4" x14ac:dyDescent="0.25">
      <c r="A856" s="890" t="s">
        <v>1152</v>
      </c>
      <c r="B856" s="890" t="s">
        <v>30614</v>
      </c>
      <c r="C856" s="890" t="s">
        <v>4</v>
      </c>
      <c r="D856" s="890">
        <v>29.72</v>
      </c>
    </row>
    <row r="857" spans="1:4" x14ac:dyDescent="0.25">
      <c r="A857" s="890" t="s">
        <v>1153</v>
      </c>
      <c r="B857" s="890" t="s">
        <v>30614</v>
      </c>
      <c r="C857" s="890" t="s">
        <v>4</v>
      </c>
      <c r="D857" s="890">
        <v>27.27</v>
      </c>
    </row>
    <row r="858" spans="1:4" x14ac:dyDescent="0.25">
      <c r="A858" s="890" t="s">
        <v>1154</v>
      </c>
      <c r="B858" s="890" t="s">
        <v>30615</v>
      </c>
      <c r="C858" s="890" t="s">
        <v>3</v>
      </c>
      <c r="D858" s="890">
        <v>0.33</v>
      </c>
    </row>
    <row r="859" spans="1:4" x14ac:dyDescent="0.25">
      <c r="A859" s="890" t="s">
        <v>1155</v>
      </c>
      <c r="B859" s="890" t="s">
        <v>30615</v>
      </c>
      <c r="C859" s="890" t="s">
        <v>3</v>
      </c>
      <c r="D859" s="890">
        <v>0.31</v>
      </c>
    </row>
    <row r="860" spans="1:4" x14ac:dyDescent="0.25">
      <c r="A860" s="890" t="s">
        <v>1156</v>
      </c>
      <c r="B860" s="890" t="s">
        <v>30616</v>
      </c>
      <c r="C860" s="890" t="s">
        <v>5</v>
      </c>
      <c r="D860" s="890">
        <v>10144.65</v>
      </c>
    </row>
    <row r="861" spans="1:4" x14ac:dyDescent="0.25">
      <c r="A861" s="890" t="s">
        <v>1157</v>
      </c>
      <c r="B861" s="890" t="s">
        <v>30616</v>
      </c>
      <c r="C861" s="890" t="s">
        <v>5</v>
      </c>
      <c r="D861" s="890">
        <v>9336.2099999999991</v>
      </c>
    </row>
    <row r="862" spans="1:4" x14ac:dyDescent="0.25">
      <c r="A862" s="890" t="s">
        <v>24747</v>
      </c>
      <c r="B862" s="890" t="s">
        <v>30617</v>
      </c>
      <c r="C862" s="890" t="s">
        <v>5</v>
      </c>
      <c r="D862" s="890">
        <v>10996.33</v>
      </c>
    </row>
    <row r="863" spans="1:4" x14ac:dyDescent="0.25">
      <c r="A863" s="890" t="s">
        <v>24748</v>
      </c>
      <c r="B863" s="890" t="s">
        <v>30617</v>
      </c>
      <c r="C863" s="890" t="s">
        <v>5</v>
      </c>
      <c r="D863" s="890">
        <v>10120.01</v>
      </c>
    </row>
    <row r="864" spans="1:4" x14ac:dyDescent="0.25">
      <c r="A864" s="890" t="s">
        <v>24749</v>
      </c>
      <c r="B864" s="890" t="s">
        <v>30618</v>
      </c>
      <c r="C864" s="890" t="s">
        <v>5</v>
      </c>
      <c r="D864" s="890">
        <v>12197.38</v>
      </c>
    </row>
    <row r="865" spans="1:4" x14ac:dyDescent="0.25">
      <c r="A865" s="890" t="s">
        <v>24750</v>
      </c>
      <c r="B865" s="890" t="s">
        <v>30618</v>
      </c>
      <c r="C865" s="890" t="s">
        <v>5</v>
      </c>
      <c r="D865" s="890">
        <v>11225.36</v>
      </c>
    </row>
    <row r="866" spans="1:4" x14ac:dyDescent="0.25">
      <c r="A866" s="890" t="s">
        <v>1158</v>
      </c>
      <c r="B866" s="890" t="s">
        <v>30619</v>
      </c>
      <c r="C866" s="890" t="s">
        <v>5</v>
      </c>
      <c r="D866" s="890">
        <v>8115.71</v>
      </c>
    </row>
    <row r="867" spans="1:4" x14ac:dyDescent="0.25">
      <c r="A867" s="890" t="s">
        <v>1159</v>
      </c>
      <c r="B867" s="890" t="s">
        <v>30619</v>
      </c>
      <c r="C867" s="890" t="s">
        <v>5</v>
      </c>
      <c r="D867" s="890">
        <v>7468.96</v>
      </c>
    </row>
    <row r="868" spans="1:4" x14ac:dyDescent="0.25">
      <c r="A868" s="890" t="s">
        <v>24751</v>
      </c>
      <c r="B868" s="890" t="s">
        <v>30620</v>
      </c>
      <c r="C868" s="890" t="s">
        <v>5</v>
      </c>
      <c r="D868" s="890">
        <v>8797.41</v>
      </c>
    </row>
    <row r="869" spans="1:4" x14ac:dyDescent="0.25">
      <c r="A869" s="890" t="s">
        <v>24752</v>
      </c>
      <c r="B869" s="890" t="s">
        <v>30620</v>
      </c>
      <c r="C869" s="890" t="s">
        <v>5</v>
      </c>
      <c r="D869" s="890">
        <v>8096.34</v>
      </c>
    </row>
    <row r="870" spans="1:4" x14ac:dyDescent="0.25">
      <c r="A870" s="890" t="s">
        <v>24753</v>
      </c>
      <c r="B870" s="890" t="s">
        <v>30621</v>
      </c>
      <c r="C870" s="890" t="s">
        <v>5</v>
      </c>
      <c r="D870" s="890">
        <v>10144.65</v>
      </c>
    </row>
    <row r="871" spans="1:4" x14ac:dyDescent="0.25">
      <c r="A871" s="890" t="s">
        <v>24754</v>
      </c>
      <c r="B871" s="890" t="s">
        <v>30621</v>
      </c>
      <c r="C871" s="890" t="s">
        <v>5</v>
      </c>
      <c r="D871" s="890">
        <v>9336.2099999999991</v>
      </c>
    </row>
    <row r="872" spans="1:4" x14ac:dyDescent="0.25">
      <c r="A872" s="890" t="s">
        <v>1160</v>
      </c>
      <c r="B872" s="890" t="s">
        <v>30622</v>
      </c>
      <c r="C872" s="890" t="s">
        <v>5</v>
      </c>
      <c r="D872" s="890">
        <v>8115.71</v>
      </c>
    </row>
    <row r="873" spans="1:4" x14ac:dyDescent="0.25">
      <c r="A873" s="890" t="s">
        <v>1161</v>
      </c>
      <c r="B873" s="890" t="s">
        <v>30622</v>
      </c>
      <c r="C873" s="890" t="s">
        <v>5</v>
      </c>
      <c r="D873" s="890">
        <v>7468.96</v>
      </c>
    </row>
    <row r="874" spans="1:4" x14ac:dyDescent="0.25">
      <c r="A874" s="890" t="s">
        <v>24755</v>
      </c>
      <c r="B874" s="890" t="s">
        <v>30623</v>
      </c>
      <c r="C874" s="890" t="s">
        <v>5</v>
      </c>
      <c r="D874" s="890">
        <v>8797.41</v>
      </c>
    </row>
    <row r="875" spans="1:4" x14ac:dyDescent="0.25">
      <c r="A875" s="890" t="s">
        <v>24756</v>
      </c>
      <c r="B875" s="890" t="s">
        <v>30623</v>
      </c>
      <c r="C875" s="890" t="s">
        <v>5</v>
      </c>
      <c r="D875" s="890">
        <v>8096.34</v>
      </c>
    </row>
    <row r="876" spans="1:4" x14ac:dyDescent="0.25">
      <c r="A876" s="890" t="s">
        <v>24757</v>
      </c>
      <c r="B876" s="890" t="s">
        <v>30624</v>
      </c>
      <c r="C876" s="890" t="s">
        <v>5</v>
      </c>
      <c r="D876" s="890">
        <v>10144.65</v>
      </c>
    </row>
    <row r="877" spans="1:4" x14ac:dyDescent="0.25">
      <c r="A877" s="890" t="s">
        <v>24758</v>
      </c>
      <c r="B877" s="890" t="s">
        <v>30624</v>
      </c>
      <c r="C877" s="890" t="s">
        <v>5</v>
      </c>
      <c r="D877" s="890">
        <v>9336.2099999999991</v>
      </c>
    </row>
    <row r="878" spans="1:4" x14ac:dyDescent="0.25">
      <c r="A878" s="890" t="s">
        <v>1162</v>
      </c>
      <c r="B878" s="890" t="s">
        <v>30625</v>
      </c>
      <c r="C878" s="890" t="s">
        <v>5</v>
      </c>
      <c r="D878" s="890">
        <v>6085.61</v>
      </c>
    </row>
    <row r="879" spans="1:4" x14ac:dyDescent="0.25">
      <c r="A879" s="890" t="s">
        <v>1163</v>
      </c>
      <c r="B879" s="890" t="s">
        <v>30625</v>
      </c>
      <c r="C879" s="890" t="s">
        <v>5</v>
      </c>
      <c r="D879" s="890">
        <v>5600.64</v>
      </c>
    </row>
    <row r="880" spans="1:4" x14ac:dyDescent="0.25">
      <c r="A880" s="890" t="s">
        <v>24759</v>
      </c>
      <c r="B880" s="890" t="s">
        <v>30626</v>
      </c>
      <c r="C880" s="890" t="s">
        <v>5</v>
      </c>
      <c r="D880" s="890">
        <v>6596.78</v>
      </c>
    </row>
    <row r="881" spans="1:4" x14ac:dyDescent="0.25">
      <c r="A881" s="890" t="s">
        <v>24760</v>
      </c>
      <c r="B881" s="890" t="s">
        <v>30626</v>
      </c>
      <c r="C881" s="890" t="s">
        <v>5</v>
      </c>
      <c r="D881" s="890">
        <v>6071.08</v>
      </c>
    </row>
    <row r="882" spans="1:4" x14ac:dyDescent="0.25">
      <c r="A882" s="890" t="s">
        <v>24761</v>
      </c>
      <c r="B882" s="890" t="s">
        <v>30627</v>
      </c>
      <c r="C882" s="890" t="s">
        <v>5</v>
      </c>
      <c r="D882" s="890">
        <v>8115.71</v>
      </c>
    </row>
    <row r="883" spans="1:4" x14ac:dyDescent="0.25">
      <c r="A883" s="890" t="s">
        <v>24762</v>
      </c>
      <c r="B883" s="890" t="s">
        <v>30627</v>
      </c>
      <c r="C883" s="890" t="s">
        <v>5</v>
      </c>
      <c r="D883" s="890">
        <v>7468.96</v>
      </c>
    </row>
    <row r="884" spans="1:4" x14ac:dyDescent="0.25">
      <c r="A884" s="890" t="s">
        <v>1164</v>
      </c>
      <c r="B884" s="890" t="s">
        <v>30628</v>
      </c>
      <c r="C884" s="890" t="s">
        <v>5</v>
      </c>
      <c r="D884" s="890">
        <v>12197.38</v>
      </c>
    </row>
    <row r="885" spans="1:4" x14ac:dyDescent="0.25">
      <c r="A885" s="890" t="s">
        <v>1165</v>
      </c>
      <c r="B885" s="890" t="s">
        <v>30628</v>
      </c>
      <c r="C885" s="890" t="s">
        <v>5</v>
      </c>
      <c r="D885" s="890">
        <v>11225.36</v>
      </c>
    </row>
    <row r="886" spans="1:4" x14ac:dyDescent="0.25">
      <c r="A886" s="890" t="s">
        <v>24763</v>
      </c>
      <c r="B886" s="890" t="s">
        <v>30629</v>
      </c>
      <c r="C886" s="890" t="s">
        <v>5</v>
      </c>
      <c r="D886" s="890">
        <v>13173.16</v>
      </c>
    </row>
    <row r="887" spans="1:4" x14ac:dyDescent="0.25">
      <c r="A887" s="890" t="s">
        <v>24764</v>
      </c>
      <c r="B887" s="890" t="s">
        <v>30629</v>
      </c>
      <c r="C887" s="890" t="s">
        <v>5</v>
      </c>
      <c r="D887" s="890">
        <v>12123.38</v>
      </c>
    </row>
    <row r="888" spans="1:4" x14ac:dyDescent="0.25">
      <c r="A888" s="890" t="s">
        <v>24765</v>
      </c>
      <c r="B888" s="890" t="s">
        <v>30630</v>
      </c>
      <c r="C888" s="890" t="s">
        <v>5</v>
      </c>
      <c r="D888" s="890">
        <v>14220.35</v>
      </c>
    </row>
    <row r="889" spans="1:4" x14ac:dyDescent="0.25">
      <c r="A889" s="890" t="s">
        <v>24766</v>
      </c>
      <c r="B889" s="890" t="s">
        <v>30630</v>
      </c>
      <c r="C889" s="890" t="s">
        <v>5</v>
      </c>
      <c r="D889" s="890">
        <v>13087.12</v>
      </c>
    </row>
    <row r="890" spans="1:4" x14ac:dyDescent="0.25">
      <c r="A890" s="890" t="s">
        <v>1166</v>
      </c>
      <c r="B890" s="890" t="s">
        <v>30631</v>
      </c>
      <c r="C890" s="890" t="s">
        <v>5</v>
      </c>
      <c r="D890" s="890">
        <v>10144.65</v>
      </c>
    </row>
    <row r="891" spans="1:4" x14ac:dyDescent="0.25">
      <c r="A891" s="890" t="s">
        <v>1167</v>
      </c>
      <c r="B891" s="890" t="s">
        <v>30631</v>
      </c>
      <c r="C891" s="890" t="s">
        <v>5</v>
      </c>
      <c r="D891" s="890">
        <v>9336.2099999999991</v>
      </c>
    </row>
    <row r="892" spans="1:4" x14ac:dyDescent="0.25">
      <c r="A892" s="890" t="s">
        <v>24767</v>
      </c>
      <c r="B892" s="890" t="s">
        <v>30632</v>
      </c>
      <c r="C892" s="890" t="s">
        <v>5</v>
      </c>
      <c r="D892" s="890">
        <v>10996.33</v>
      </c>
    </row>
    <row r="893" spans="1:4" x14ac:dyDescent="0.25">
      <c r="A893" s="890" t="s">
        <v>24768</v>
      </c>
      <c r="B893" s="890" t="s">
        <v>30632</v>
      </c>
      <c r="C893" s="890" t="s">
        <v>5</v>
      </c>
      <c r="D893" s="890">
        <v>10120.01</v>
      </c>
    </row>
    <row r="894" spans="1:4" x14ac:dyDescent="0.25">
      <c r="A894" s="890" t="s">
        <v>24769</v>
      </c>
      <c r="B894" s="890" t="s">
        <v>30633</v>
      </c>
      <c r="C894" s="890" t="s">
        <v>5</v>
      </c>
      <c r="D894" s="890">
        <v>12197.38</v>
      </c>
    </row>
    <row r="895" spans="1:4" x14ac:dyDescent="0.25">
      <c r="A895" s="890" t="s">
        <v>24770</v>
      </c>
      <c r="B895" s="890" t="s">
        <v>30633</v>
      </c>
      <c r="C895" s="890" t="s">
        <v>5</v>
      </c>
      <c r="D895" s="890">
        <v>11225.36</v>
      </c>
    </row>
    <row r="896" spans="1:4" x14ac:dyDescent="0.25">
      <c r="A896" s="890" t="s">
        <v>1168</v>
      </c>
      <c r="B896" s="890" t="s">
        <v>30634</v>
      </c>
      <c r="C896" s="890" t="s">
        <v>5</v>
      </c>
      <c r="D896" s="890">
        <v>10144.65</v>
      </c>
    </row>
    <row r="897" spans="1:4" x14ac:dyDescent="0.25">
      <c r="A897" s="890" t="s">
        <v>1169</v>
      </c>
      <c r="B897" s="890" t="s">
        <v>30634</v>
      </c>
      <c r="C897" s="890" t="s">
        <v>5</v>
      </c>
      <c r="D897" s="890">
        <v>9336.2099999999991</v>
      </c>
    </row>
    <row r="898" spans="1:4" x14ac:dyDescent="0.25">
      <c r="A898" s="890" t="s">
        <v>24771</v>
      </c>
      <c r="B898" s="890" t="s">
        <v>30635</v>
      </c>
      <c r="C898" s="890" t="s">
        <v>5</v>
      </c>
      <c r="D898" s="890">
        <v>10996.33</v>
      </c>
    </row>
    <row r="899" spans="1:4" x14ac:dyDescent="0.25">
      <c r="A899" s="890" t="s">
        <v>24772</v>
      </c>
      <c r="B899" s="890" t="s">
        <v>30635</v>
      </c>
      <c r="C899" s="890" t="s">
        <v>5</v>
      </c>
      <c r="D899" s="890">
        <v>10120.01</v>
      </c>
    </row>
    <row r="900" spans="1:4" x14ac:dyDescent="0.25">
      <c r="A900" s="890" t="s">
        <v>24773</v>
      </c>
      <c r="B900" s="890" t="s">
        <v>30636</v>
      </c>
      <c r="C900" s="890" t="s">
        <v>5</v>
      </c>
      <c r="D900" s="890">
        <v>12197.38</v>
      </c>
    </row>
    <row r="901" spans="1:4" x14ac:dyDescent="0.25">
      <c r="A901" s="890" t="s">
        <v>24774</v>
      </c>
      <c r="B901" s="890" t="s">
        <v>30636</v>
      </c>
      <c r="C901" s="890" t="s">
        <v>5</v>
      </c>
      <c r="D901" s="890">
        <v>11225.36</v>
      </c>
    </row>
    <row r="902" spans="1:4" x14ac:dyDescent="0.25">
      <c r="A902" s="890" t="s">
        <v>1170</v>
      </c>
      <c r="B902" s="890" t="s">
        <v>30637</v>
      </c>
      <c r="C902" s="890" t="s">
        <v>5</v>
      </c>
      <c r="D902" s="890">
        <v>8115.71</v>
      </c>
    </row>
    <row r="903" spans="1:4" x14ac:dyDescent="0.25">
      <c r="A903" s="890" t="s">
        <v>1171</v>
      </c>
      <c r="B903" s="890" t="s">
        <v>30637</v>
      </c>
      <c r="C903" s="890" t="s">
        <v>5</v>
      </c>
      <c r="D903" s="890">
        <v>7468.96</v>
      </c>
    </row>
    <row r="904" spans="1:4" x14ac:dyDescent="0.25">
      <c r="A904" s="890" t="s">
        <v>24775</v>
      </c>
      <c r="B904" s="890" t="s">
        <v>30638</v>
      </c>
      <c r="C904" s="890" t="s">
        <v>5</v>
      </c>
      <c r="D904" s="890">
        <v>8797.41</v>
      </c>
    </row>
    <row r="905" spans="1:4" x14ac:dyDescent="0.25">
      <c r="A905" s="890" t="s">
        <v>24776</v>
      </c>
      <c r="B905" s="890" t="s">
        <v>30638</v>
      </c>
      <c r="C905" s="890" t="s">
        <v>5</v>
      </c>
      <c r="D905" s="890">
        <v>8096.34</v>
      </c>
    </row>
    <row r="906" spans="1:4" x14ac:dyDescent="0.25">
      <c r="A906" s="890" t="s">
        <v>24777</v>
      </c>
      <c r="B906" s="890" t="s">
        <v>30639</v>
      </c>
      <c r="C906" s="890" t="s">
        <v>5</v>
      </c>
      <c r="D906" s="890">
        <v>10144.65</v>
      </c>
    </row>
    <row r="907" spans="1:4" x14ac:dyDescent="0.25">
      <c r="A907" s="890" t="s">
        <v>24778</v>
      </c>
      <c r="B907" s="890" t="s">
        <v>30639</v>
      </c>
      <c r="C907" s="890" t="s">
        <v>5</v>
      </c>
      <c r="D907" s="890">
        <v>9336.2099999999991</v>
      </c>
    </row>
    <row r="908" spans="1:4" x14ac:dyDescent="0.25">
      <c r="A908" s="890" t="s">
        <v>1172</v>
      </c>
      <c r="B908" s="890" t="s">
        <v>30640</v>
      </c>
      <c r="C908" s="890" t="s">
        <v>5</v>
      </c>
      <c r="D908" s="890">
        <v>14220.35</v>
      </c>
    </row>
    <row r="909" spans="1:4" x14ac:dyDescent="0.25">
      <c r="A909" s="890" t="s">
        <v>1173</v>
      </c>
      <c r="B909" s="890" t="s">
        <v>30640</v>
      </c>
      <c r="C909" s="890" t="s">
        <v>5</v>
      </c>
      <c r="D909" s="890">
        <v>13087.12</v>
      </c>
    </row>
    <row r="910" spans="1:4" x14ac:dyDescent="0.25">
      <c r="A910" s="890" t="s">
        <v>24779</v>
      </c>
      <c r="B910" s="890" t="s">
        <v>30641</v>
      </c>
      <c r="C910" s="890" t="s">
        <v>5</v>
      </c>
      <c r="D910" s="890">
        <v>15357.96</v>
      </c>
    </row>
    <row r="911" spans="1:4" x14ac:dyDescent="0.25">
      <c r="A911" s="890" t="s">
        <v>24780</v>
      </c>
      <c r="B911" s="890" t="s">
        <v>30641</v>
      </c>
      <c r="C911" s="890" t="s">
        <v>5</v>
      </c>
      <c r="D911" s="890">
        <v>14134.07</v>
      </c>
    </row>
    <row r="912" spans="1:4" x14ac:dyDescent="0.25">
      <c r="A912" s="890" t="s">
        <v>24781</v>
      </c>
      <c r="B912" s="890" t="s">
        <v>30642</v>
      </c>
      <c r="C912" s="890" t="s">
        <v>5</v>
      </c>
      <c r="D912" s="890">
        <v>16586.560000000001</v>
      </c>
    </row>
    <row r="913" spans="1:4" x14ac:dyDescent="0.25">
      <c r="A913" s="890" t="s">
        <v>24782</v>
      </c>
      <c r="B913" s="890" t="s">
        <v>30642</v>
      </c>
      <c r="C913" s="890" t="s">
        <v>5</v>
      </c>
      <c r="D913" s="890">
        <v>15264.77</v>
      </c>
    </row>
    <row r="914" spans="1:4" x14ac:dyDescent="0.25">
      <c r="A914" s="890" t="s">
        <v>1174</v>
      </c>
      <c r="B914" s="890" t="s">
        <v>30643</v>
      </c>
      <c r="C914" s="890" t="s">
        <v>5</v>
      </c>
      <c r="D914" s="890">
        <v>12197.38</v>
      </c>
    </row>
    <row r="915" spans="1:4" x14ac:dyDescent="0.25">
      <c r="A915" s="890" t="s">
        <v>1175</v>
      </c>
      <c r="B915" s="890" t="s">
        <v>30643</v>
      </c>
      <c r="C915" s="890" t="s">
        <v>5</v>
      </c>
      <c r="D915" s="890">
        <v>11225.36</v>
      </c>
    </row>
    <row r="916" spans="1:4" x14ac:dyDescent="0.25">
      <c r="A916" s="890" t="s">
        <v>24783</v>
      </c>
      <c r="B916" s="890" t="s">
        <v>30644</v>
      </c>
      <c r="C916" s="890" t="s">
        <v>5</v>
      </c>
      <c r="D916" s="890">
        <v>13173.16</v>
      </c>
    </row>
    <row r="917" spans="1:4" x14ac:dyDescent="0.25">
      <c r="A917" s="890" t="s">
        <v>24784</v>
      </c>
      <c r="B917" s="890" t="s">
        <v>30644</v>
      </c>
      <c r="C917" s="890" t="s">
        <v>5</v>
      </c>
      <c r="D917" s="890">
        <v>12123.38</v>
      </c>
    </row>
    <row r="918" spans="1:4" x14ac:dyDescent="0.25">
      <c r="A918" s="890" t="s">
        <v>24785</v>
      </c>
      <c r="B918" s="890" t="s">
        <v>30645</v>
      </c>
      <c r="C918" s="890" t="s">
        <v>5</v>
      </c>
      <c r="D918" s="890">
        <v>14220.35</v>
      </c>
    </row>
    <row r="919" spans="1:4" x14ac:dyDescent="0.25">
      <c r="A919" s="890" t="s">
        <v>24786</v>
      </c>
      <c r="B919" s="890" t="s">
        <v>30645</v>
      </c>
      <c r="C919" s="890" t="s">
        <v>5</v>
      </c>
      <c r="D919" s="890">
        <v>13087.12</v>
      </c>
    </row>
    <row r="920" spans="1:4" x14ac:dyDescent="0.25">
      <c r="A920" s="890" t="s">
        <v>1176</v>
      </c>
      <c r="B920" s="890" t="s">
        <v>30646</v>
      </c>
      <c r="C920" s="890" t="s">
        <v>5</v>
      </c>
      <c r="D920" s="890">
        <v>12197.38</v>
      </c>
    </row>
    <row r="921" spans="1:4" x14ac:dyDescent="0.25">
      <c r="A921" s="890" t="s">
        <v>1177</v>
      </c>
      <c r="B921" s="890" t="s">
        <v>30646</v>
      </c>
      <c r="C921" s="890" t="s">
        <v>5</v>
      </c>
      <c r="D921" s="890">
        <v>11225.36</v>
      </c>
    </row>
    <row r="922" spans="1:4" x14ac:dyDescent="0.25">
      <c r="A922" s="890" t="s">
        <v>24787</v>
      </c>
      <c r="B922" s="890" t="s">
        <v>30647</v>
      </c>
      <c r="C922" s="890" t="s">
        <v>5</v>
      </c>
      <c r="D922" s="890">
        <v>13173.16</v>
      </c>
    </row>
    <row r="923" spans="1:4" x14ac:dyDescent="0.25">
      <c r="A923" s="890" t="s">
        <v>24788</v>
      </c>
      <c r="B923" s="890" t="s">
        <v>30647</v>
      </c>
      <c r="C923" s="890" t="s">
        <v>5</v>
      </c>
      <c r="D923" s="890">
        <v>12123.38</v>
      </c>
    </row>
    <row r="924" spans="1:4" x14ac:dyDescent="0.25">
      <c r="A924" s="890" t="s">
        <v>24789</v>
      </c>
      <c r="B924" s="890" t="s">
        <v>30648</v>
      </c>
      <c r="C924" s="890" t="s">
        <v>5</v>
      </c>
      <c r="D924" s="890">
        <v>14220.35</v>
      </c>
    </row>
    <row r="925" spans="1:4" x14ac:dyDescent="0.25">
      <c r="A925" s="890" t="s">
        <v>24790</v>
      </c>
      <c r="B925" s="890" t="s">
        <v>30648</v>
      </c>
      <c r="C925" s="890" t="s">
        <v>5</v>
      </c>
      <c r="D925" s="890">
        <v>13087.12</v>
      </c>
    </row>
    <row r="926" spans="1:4" x14ac:dyDescent="0.25">
      <c r="A926" s="890" t="s">
        <v>1178</v>
      </c>
      <c r="B926" s="890" t="s">
        <v>30649</v>
      </c>
      <c r="C926" s="890" t="s">
        <v>5</v>
      </c>
      <c r="D926" s="890">
        <v>10144.65</v>
      </c>
    </row>
    <row r="927" spans="1:4" x14ac:dyDescent="0.25">
      <c r="A927" s="890" t="s">
        <v>1179</v>
      </c>
      <c r="B927" s="890" t="s">
        <v>30649</v>
      </c>
      <c r="C927" s="890" t="s">
        <v>5</v>
      </c>
      <c r="D927" s="890">
        <v>9336.2099999999991</v>
      </c>
    </row>
    <row r="928" spans="1:4" x14ac:dyDescent="0.25">
      <c r="A928" s="890" t="s">
        <v>24791</v>
      </c>
      <c r="B928" s="890" t="s">
        <v>30650</v>
      </c>
      <c r="C928" s="890" t="s">
        <v>5</v>
      </c>
      <c r="D928" s="890">
        <v>10996.33</v>
      </c>
    </row>
    <row r="929" spans="1:4" x14ac:dyDescent="0.25">
      <c r="A929" s="890" t="s">
        <v>24792</v>
      </c>
      <c r="B929" s="890" t="s">
        <v>30650</v>
      </c>
      <c r="C929" s="890" t="s">
        <v>5</v>
      </c>
      <c r="D929" s="890">
        <v>10120.01</v>
      </c>
    </row>
    <row r="930" spans="1:4" x14ac:dyDescent="0.25">
      <c r="A930" s="890" t="s">
        <v>24793</v>
      </c>
      <c r="B930" s="890" t="s">
        <v>30651</v>
      </c>
      <c r="C930" s="890" t="s">
        <v>5</v>
      </c>
      <c r="D930" s="890">
        <v>12197.38</v>
      </c>
    </row>
    <row r="931" spans="1:4" x14ac:dyDescent="0.25">
      <c r="A931" s="890" t="s">
        <v>24794</v>
      </c>
      <c r="B931" s="890" t="s">
        <v>30651</v>
      </c>
      <c r="C931" s="890" t="s">
        <v>5</v>
      </c>
      <c r="D931" s="890">
        <v>11225.36</v>
      </c>
    </row>
    <row r="932" spans="1:4" x14ac:dyDescent="0.25">
      <c r="A932" s="890" t="s">
        <v>1180</v>
      </c>
      <c r="B932" s="890" t="s">
        <v>30652</v>
      </c>
      <c r="C932" s="890" t="s">
        <v>1009</v>
      </c>
      <c r="D932" s="890">
        <v>36176.61</v>
      </c>
    </row>
    <row r="933" spans="1:4" x14ac:dyDescent="0.25">
      <c r="A933" s="890" t="s">
        <v>1181</v>
      </c>
      <c r="B933" s="890" t="s">
        <v>30652</v>
      </c>
      <c r="C933" s="890" t="s">
        <v>1009</v>
      </c>
      <c r="D933" s="890">
        <v>33259.99</v>
      </c>
    </row>
    <row r="934" spans="1:4" x14ac:dyDescent="0.25">
      <c r="A934" s="890" t="s">
        <v>1182</v>
      </c>
      <c r="B934" s="890" t="s">
        <v>30653</v>
      </c>
      <c r="C934" s="890" t="s">
        <v>1009</v>
      </c>
      <c r="D934" s="890">
        <v>19926.88</v>
      </c>
    </row>
    <row r="935" spans="1:4" x14ac:dyDescent="0.25">
      <c r="A935" s="890" t="s">
        <v>1183</v>
      </c>
      <c r="B935" s="890" t="s">
        <v>30653</v>
      </c>
      <c r="C935" s="890" t="s">
        <v>1009</v>
      </c>
      <c r="D935" s="890">
        <v>18354.62</v>
      </c>
    </row>
    <row r="936" spans="1:4" x14ac:dyDescent="0.25">
      <c r="A936" s="890" t="s">
        <v>1184</v>
      </c>
      <c r="B936" s="890" t="s">
        <v>30654</v>
      </c>
      <c r="C936" s="890" t="s">
        <v>1009</v>
      </c>
      <c r="D936" s="890">
        <v>25432.01</v>
      </c>
    </row>
    <row r="937" spans="1:4" x14ac:dyDescent="0.25">
      <c r="A937" s="890" t="s">
        <v>1185</v>
      </c>
      <c r="B937" s="890" t="s">
        <v>30654</v>
      </c>
      <c r="C937" s="890" t="s">
        <v>1009</v>
      </c>
      <c r="D937" s="890">
        <v>23413.42</v>
      </c>
    </row>
    <row r="938" spans="1:4" x14ac:dyDescent="0.25">
      <c r="A938" s="890" t="s">
        <v>1186</v>
      </c>
      <c r="B938" s="890" t="s">
        <v>30655</v>
      </c>
      <c r="C938" s="890" t="s">
        <v>1009</v>
      </c>
      <c r="D938" s="890">
        <v>14657.1</v>
      </c>
    </row>
    <row r="939" spans="1:4" x14ac:dyDescent="0.25">
      <c r="A939" s="890" t="s">
        <v>1187</v>
      </c>
      <c r="B939" s="890" t="s">
        <v>30655</v>
      </c>
      <c r="C939" s="890" t="s">
        <v>1009</v>
      </c>
      <c r="D939" s="890">
        <v>13540.87</v>
      </c>
    </row>
    <row r="940" spans="1:4" x14ac:dyDescent="0.25">
      <c r="A940" s="890" t="s">
        <v>1188</v>
      </c>
      <c r="B940" s="890" t="s">
        <v>30656</v>
      </c>
      <c r="C940" s="890" t="s">
        <v>1009</v>
      </c>
      <c r="D940" s="890">
        <v>16345.89</v>
      </c>
    </row>
    <row r="941" spans="1:4" x14ac:dyDescent="0.25">
      <c r="A941" s="890" t="s">
        <v>1189</v>
      </c>
      <c r="B941" s="890" t="s">
        <v>30656</v>
      </c>
      <c r="C941" s="890" t="s">
        <v>1009</v>
      </c>
      <c r="D941" s="890">
        <v>15176.02</v>
      </c>
    </row>
    <row r="942" spans="1:4" x14ac:dyDescent="0.25">
      <c r="A942" s="890" t="s">
        <v>1190</v>
      </c>
      <c r="B942" s="890" t="s">
        <v>30657</v>
      </c>
      <c r="C942" s="890" t="s">
        <v>1009</v>
      </c>
      <c r="D942" s="890">
        <v>14529.68</v>
      </c>
    </row>
    <row r="943" spans="1:4" x14ac:dyDescent="0.25">
      <c r="A943" s="890" t="s">
        <v>1191</v>
      </c>
      <c r="B943" s="890" t="s">
        <v>30657</v>
      </c>
      <c r="C943" s="890" t="s">
        <v>1009</v>
      </c>
      <c r="D943" s="890">
        <v>13489.8</v>
      </c>
    </row>
    <row r="944" spans="1:4" x14ac:dyDescent="0.25">
      <c r="A944" s="890" t="s">
        <v>1192</v>
      </c>
      <c r="B944" s="890" t="s">
        <v>30658</v>
      </c>
      <c r="C944" s="890" t="s">
        <v>3</v>
      </c>
      <c r="D944" s="890">
        <v>3.9</v>
      </c>
    </row>
    <row r="945" spans="1:4" x14ac:dyDescent="0.25">
      <c r="A945" s="890" t="s">
        <v>1193</v>
      </c>
      <c r="B945" s="890" t="s">
        <v>30658</v>
      </c>
      <c r="C945" s="890" t="s">
        <v>3</v>
      </c>
      <c r="D945" s="890">
        <v>3.64</v>
      </c>
    </row>
    <row r="946" spans="1:4" x14ac:dyDescent="0.25">
      <c r="A946" s="890" t="s">
        <v>1194</v>
      </c>
      <c r="B946" s="890" t="s">
        <v>30659</v>
      </c>
      <c r="C946" s="890" t="s">
        <v>4</v>
      </c>
      <c r="D946" s="890">
        <v>26.7</v>
      </c>
    </row>
    <row r="947" spans="1:4" x14ac:dyDescent="0.25">
      <c r="A947" s="890" t="s">
        <v>1195</v>
      </c>
      <c r="B947" s="890" t="s">
        <v>30659</v>
      </c>
      <c r="C947" s="890" t="s">
        <v>4</v>
      </c>
      <c r="D947" s="890">
        <v>24.97</v>
      </c>
    </row>
    <row r="948" spans="1:4" x14ac:dyDescent="0.25">
      <c r="A948" s="890" t="s">
        <v>1196</v>
      </c>
      <c r="B948" s="890" t="s">
        <v>30660</v>
      </c>
      <c r="C948" s="890" t="s">
        <v>3</v>
      </c>
      <c r="D948" s="890">
        <v>7.05</v>
      </c>
    </row>
    <row r="949" spans="1:4" x14ac:dyDescent="0.25">
      <c r="A949" s="890" t="s">
        <v>1197</v>
      </c>
      <c r="B949" s="890" t="s">
        <v>30660</v>
      </c>
      <c r="C949" s="890" t="s">
        <v>3</v>
      </c>
      <c r="D949" s="890">
        <v>6.39</v>
      </c>
    </row>
    <row r="950" spans="1:4" x14ac:dyDescent="0.25">
      <c r="A950" s="890" t="s">
        <v>1198</v>
      </c>
      <c r="B950" s="890" t="s">
        <v>30661</v>
      </c>
      <c r="C950" s="890" t="s">
        <v>3</v>
      </c>
      <c r="D950" s="890">
        <v>2.2599999999999998</v>
      </c>
    </row>
    <row r="951" spans="1:4" x14ac:dyDescent="0.25">
      <c r="A951" s="890" t="s">
        <v>1199</v>
      </c>
      <c r="B951" s="890" t="s">
        <v>30661</v>
      </c>
      <c r="C951" s="890" t="s">
        <v>3</v>
      </c>
      <c r="D951" s="890">
        <v>2.06</v>
      </c>
    </row>
    <row r="952" spans="1:4" x14ac:dyDescent="0.25">
      <c r="A952" s="890" t="s">
        <v>1200</v>
      </c>
      <c r="B952" s="890" t="s">
        <v>30662</v>
      </c>
      <c r="C952" s="890" t="s">
        <v>3</v>
      </c>
      <c r="D952" s="890">
        <v>0.92</v>
      </c>
    </row>
    <row r="953" spans="1:4" x14ac:dyDescent="0.25">
      <c r="A953" s="890" t="s">
        <v>1201</v>
      </c>
      <c r="B953" s="890" t="s">
        <v>30662</v>
      </c>
      <c r="C953" s="890" t="s">
        <v>3</v>
      </c>
      <c r="D953" s="890">
        <v>0.84</v>
      </c>
    </row>
    <row r="954" spans="1:4" x14ac:dyDescent="0.25">
      <c r="A954" s="890" t="s">
        <v>1202</v>
      </c>
      <c r="B954" s="890" t="s">
        <v>30663</v>
      </c>
      <c r="C954" s="890" t="s">
        <v>5</v>
      </c>
      <c r="D954" s="890">
        <v>7.76</v>
      </c>
    </row>
    <row r="955" spans="1:4" x14ac:dyDescent="0.25">
      <c r="A955" s="890" t="s">
        <v>1203</v>
      </c>
      <c r="B955" s="890" t="s">
        <v>30663</v>
      </c>
      <c r="C955" s="890" t="s">
        <v>5</v>
      </c>
      <c r="D955" s="890">
        <v>6.98</v>
      </c>
    </row>
    <row r="956" spans="1:4" x14ac:dyDescent="0.25">
      <c r="A956" s="890" t="s">
        <v>1204</v>
      </c>
      <c r="B956" s="890" t="s">
        <v>30664</v>
      </c>
      <c r="C956" s="890" t="s">
        <v>5</v>
      </c>
      <c r="D956" s="890">
        <v>91.9</v>
      </c>
    </row>
    <row r="957" spans="1:4" x14ac:dyDescent="0.25">
      <c r="A957" s="890" t="s">
        <v>1205</v>
      </c>
      <c r="B957" s="890" t="s">
        <v>30664</v>
      </c>
      <c r="C957" s="890" t="s">
        <v>5</v>
      </c>
      <c r="D957" s="890">
        <v>89.33</v>
      </c>
    </row>
    <row r="958" spans="1:4" x14ac:dyDescent="0.25">
      <c r="A958" s="890" t="s">
        <v>1206</v>
      </c>
      <c r="B958" s="890" t="s">
        <v>30665</v>
      </c>
      <c r="C958" s="890" t="s">
        <v>5</v>
      </c>
      <c r="D958" s="890">
        <v>80.38</v>
      </c>
    </row>
    <row r="959" spans="1:4" x14ac:dyDescent="0.25">
      <c r="A959" s="890" t="s">
        <v>1207</v>
      </c>
      <c r="B959" s="890" t="s">
        <v>30665</v>
      </c>
      <c r="C959" s="890" t="s">
        <v>5</v>
      </c>
      <c r="D959" s="890">
        <v>77.81</v>
      </c>
    </row>
    <row r="960" spans="1:4" x14ac:dyDescent="0.25">
      <c r="A960" s="890" t="s">
        <v>1208</v>
      </c>
      <c r="B960" s="890" t="s">
        <v>30666</v>
      </c>
      <c r="C960" s="890" t="s">
        <v>5</v>
      </c>
      <c r="D960" s="890">
        <v>190.07</v>
      </c>
    </row>
    <row r="961" spans="1:4" x14ac:dyDescent="0.25">
      <c r="A961" s="890" t="s">
        <v>1209</v>
      </c>
      <c r="B961" s="890" t="s">
        <v>30666</v>
      </c>
      <c r="C961" s="890" t="s">
        <v>5</v>
      </c>
      <c r="D961" s="890">
        <v>182.69</v>
      </c>
    </row>
    <row r="962" spans="1:4" x14ac:dyDescent="0.25">
      <c r="A962" s="890" t="s">
        <v>1210</v>
      </c>
      <c r="B962" s="890" t="s">
        <v>30667</v>
      </c>
      <c r="C962" s="890" t="s">
        <v>5</v>
      </c>
      <c r="D962" s="890">
        <v>274.20999999999998</v>
      </c>
    </row>
    <row r="963" spans="1:4" x14ac:dyDescent="0.25">
      <c r="A963" s="890" t="s">
        <v>1211</v>
      </c>
      <c r="B963" s="890" t="s">
        <v>30667</v>
      </c>
      <c r="C963" s="890" t="s">
        <v>5</v>
      </c>
      <c r="D963" s="890">
        <v>265.04000000000002</v>
      </c>
    </row>
    <row r="964" spans="1:4" x14ac:dyDescent="0.25">
      <c r="A964" s="890" t="s">
        <v>1212</v>
      </c>
      <c r="B964" s="890" t="s">
        <v>30668</v>
      </c>
      <c r="C964" s="890" t="s">
        <v>5</v>
      </c>
      <c r="D964" s="890">
        <v>262.69</v>
      </c>
    </row>
    <row r="965" spans="1:4" x14ac:dyDescent="0.25">
      <c r="A965" s="890" t="s">
        <v>1213</v>
      </c>
      <c r="B965" s="890" t="s">
        <v>30668</v>
      </c>
      <c r="C965" s="890" t="s">
        <v>5</v>
      </c>
      <c r="D965" s="890">
        <v>253.52</v>
      </c>
    </row>
    <row r="966" spans="1:4" x14ac:dyDescent="0.25">
      <c r="A966" s="890" t="s">
        <v>1214</v>
      </c>
      <c r="B966" s="890" t="s">
        <v>30669</v>
      </c>
      <c r="C966" s="890" t="s">
        <v>5</v>
      </c>
      <c r="D966" s="890">
        <v>210.88</v>
      </c>
    </row>
    <row r="967" spans="1:4" x14ac:dyDescent="0.25">
      <c r="A967" s="890" t="s">
        <v>1215</v>
      </c>
      <c r="B967" s="890" t="s">
        <v>30669</v>
      </c>
      <c r="C967" s="890" t="s">
        <v>5</v>
      </c>
      <c r="D967" s="890">
        <v>202.64</v>
      </c>
    </row>
    <row r="968" spans="1:4" x14ac:dyDescent="0.25">
      <c r="A968" s="890" t="s">
        <v>1216</v>
      </c>
      <c r="B968" s="890" t="s">
        <v>30670</v>
      </c>
      <c r="C968" s="890" t="s">
        <v>5</v>
      </c>
      <c r="D968" s="890">
        <v>295.02</v>
      </c>
    </row>
    <row r="969" spans="1:4" x14ac:dyDescent="0.25">
      <c r="A969" s="890" t="s">
        <v>1217</v>
      </c>
      <c r="B969" s="890" t="s">
        <v>30670</v>
      </c>
      <c r="C969" s="890" t="s">
        <v>5</v>
      </c>
      <c r="D969" s="890">
        <v>284.99</v>
      </c>
    </row>
    <row r="970" spans="1:4" x14ac:dyDescent="0.25">
      <c r="A970" s="890" t="s">
        <v>1218</v>
      </c>
      <c r="B970" s="890" t="s">
        <v>30671</v>
      </c>
      <c r="C970" s="890" t="s">
        <v>5</v>
      </c>
      <c r="D970" s="890">
        <v>283.5</v>
      </c>
    </row>
    <row r="971" spans="1:4" x14ac:dyDescent="0.25">
      <c r="A971" s="890" t="s">
        <v>1219</v>
      </c>
      <c r="B971" s="890" t="s">
        <v>30671</v>
      </c>
      <c r="C971" s="890" t="s">
        <v>5</v>
      </c>
      <c r="D971" s="890">
        <v>273.47000000000003</v>
      </c>
    </row>
    <row r="972" spans="1:4" x14ac:dyDescent="0.25">
      <c r="A972" s="890" t="s">
        <v>1220</v>
      </c>
      <c r="B972" s="890" t="s">
        <v>30672</v>
      </c>
      <c r="C972" s="890" t="s">
        <v>3</v>
      </c>
      <c r="D972" s="890">
        <v>94.14</v>
      </c>
    </row>
    <row r="973" spans="1:4" x14ac:dyDescent="0.25">
      <c r="A973" s="890" t="s">
        <v>1221</v>
      </c>
      <c r="B973" s="890" t="s">
        <v>30672</v>
      </c>
      <c r="C973" s="890" t="s">
        <v>3</v>
      </c>
      <c r="D973" s="890">
        <v>84.72</v>
      </c>
    </row>
    <row r="974" spans="1:4" x14ac:dyDescent="0.25">
      <c r="A974" s="890" t="s">
        <v>1222</v>
      </c>
      <c r="B974" s="890" t="s">
        <v>30673</v>
      </c>
      <c r="C974" s="890" t="s">
        <v>3</v>
      </c>
      <c r="D974" s="890">
        <v>85.98</v>
      </c>
    </row>
    <row r="975" spans="1:4" x14ac:dyDescent="0.25">
      <c r="A975" s="890" t="s">
        <v>1223</v>
      </c>
      <c r="B975" s="890" t="s">
        <v>30673</v>
      </c>
      <c r="C975" s="890" t="s">
        <v>3</v>
      </c>
      <c r="D975" s="890">
        <v>77.37</v>
      </c>
    </row>
    <row r="976" spans="1:4" x14ac:dyDescent="0.25">
      <c r="A976" s="890" t="s">
        <v>1224</v>
      </c>
      <c r="B976" s="890" t="s">
        <v>30674</v>
      </c>
      <c r="C976" s="890" t="s">
        <v>3</v>
      </c>
      <c r="D976" s="890">
        <v>81.13</v>
      </c>
    </row>
    <row r="977" spans="1:4" x14ac:dyDescent="0.25">
      <c r="A977" s="890" t="s">
        <v>1225</v>
      </c>
      <c r="B977" s="890" t="s">
        <v>30674</v>
      </c>
      <c r="C977" s="890" t="s">
        <v>3</v>
      </c>
      <c r="D977" s="890">
        <v>73.010000000000005</v>
      </c>
    </row>
    <row r="978" spans="1:4" x14ac:dyDescent="0.25">
      <c r="A978" s="890" t="s">
        <v>1226</v>
      </c>
      <c r="B978" s="890" t="s">
        <v>30675</v>
      </c>
      <c r="C978" s="890" t="s">
        <v>3</v>
      </c>
      <c r="D978" s="890">
        <v>102.64</v>
      </c>
    </row>
    <row r="979" spans="1:4" x14ac:dyDescent="0.25">
      <c r="A979" s="890" t="s">
        <v>1227</v>
      </c>
      <c r="B979" s="890" t="s">
        <v>30675</v>
      </c>
      <c r="C979" s="890" t="s">
        <v>3</v>
      </c>
      <c r="D979" s="890">
        <v>92.36</v>
      </c>
    </row>
    <row r="980" spans="1:4" x14ac:dyDescent="0.25">
      <c r="A980" s="890" t="s">
        <v>1228</v>
      </c>
      <c r="B980" s="890" t="s">
        <v>30676</v>
      </c>
      <c r="C980" s="890" t="s">
        <v>3</v>
      </c>
      <c r="D980" s="890">
        <v>90.13</v>
      </c>
    </row>
    <row r="981" spans="1:4" x14ac:dyDescent="0.25">
      <c r="A981" s="890" t="s">
        <v>1229</v>
      </c>
      <c r="B981" s="890" t="s">
        <v>30676</v>
      </c>
      <c r="C981" s="890" t="s">
        <v>3</v>
      </c>
      <c r="D981" s="890">
        <v>81.099999999999994</v>
      </c>
    </row>
    <row r="982" spans="1:4" x14ac:dyDescent="0.25">
      <c r="A982" s="890" t="s">
        <v>1230</v>
      </c>
      <c r="B982" s="890" t="s">
        <v>30677</v>
      </c>
      <c r="C982" s="890" t="s">
        <v>3</v>
      </c>
      <c r="D982" s="890">
        <v>77.52</v>
      </c>
    </row>
    <row r="983" spans="1:4" x14ac:dyDescent="0.25">
      <c r="A983" s="890" t="s">
        <v>1231</v>
      </c>
      <c r="B983" s="890" t="s">
        <v>30677</v>
      </c>
      <c r="C983" s="890" t="s">
        <v>3</v>
      </c>
      <c r="D983" s="890">
        <v>69.75</v>
      </c>
    </row>
    <row r="984" spans="1:4" x14ac:dyDescent="0.25">
      <c r="A984" s="890" t="s">
        <v>1232</v>
      </c>
      <c r="B984" s="890" t="s">
        <v>30678</v>
      </c>
      <c r="C984" s="890" t="s">
        <v>3</v>
      </c>
      <c r="D984" s="890">
        <v>235.46</v>
      </c>
    </row>
    <row r="985" spans="1:4" x14ac:dyDescent="0.25">
      <c r="A985" s="890" t="s">
        <v>1233</v>
      </c>
      <c r="B985" s="890" t="s">
        <v>30678</v>
      </c>
      <c r="C985" s="890" t="s">
        <v>3</v>
      </c>
      <c r="D985" s="890">
        <v>211.88</v>
      </c>
    </row>
    <row r="986" spans="1:4" x14ac:dyDescent="0.25">
      <c r="A986" s="890" t="s">
        <v>1234</v>
      </c>
      <c r="B986" s="890" t="s">
        <v>30679</v>
      </c>
      <c r="C986" s="890" t="s">
        <v>3</v>
      </c>
      <c r="D986" s="890">
        <v>215.12</v>
      </c>
    </row>
    <row r="987" spans="1:4" x14ac:dyDescent="0.25">
      <c r="A987" s="890" t="s">
        <v>1235</v>
      </c>
      <c r="B987" s="890" t="s">
        <v>30679</v>
      </c>
      <c r="C987" s="890" t="s">
        <v>3</v>
      </c>
      <c r="D987" s="890">
        <v>193.58</v>
      </c>
    </row>
    <row r="988" spans="1:4" x14ac:dyDescent="0.25">
      <c r="A988" s="890" t="s">
        <v>1236</v>
      </c>
      <c r="B988" s="890" t="s">
        <v>30680</v>
      </c>
      <c r="C988" s="890" t="s">
        <v>3</v>
      </c>
      <c r="D988" s="890">
        <v>202.85</v>
      </c>
    </row>
    <row r="989" spans="1:4" x14ac:dyDescent="0.25">
      <c r="A989" s="890" t="s">
        <v>1237</v>
      </c>
      <c r="B989" s="890" t="s">
        <v>30680</v>
      </c>
      <c r="C989" s="890" t="s">
        <v>3</v>
      </c>
      <c r="D989" s="890">
        <v>182.54</v>
      </c>
    </row>
    <row r="990" spans="1:4" x14ac:dyDescent="0.25">
      <c r="A990" s="890" t="s">
        <v>1238</v>
      </c>
      <c r="B990" s="890" t="s">
        <v>30681</v>
      </c>
      <c r="C990" s="890" t="s">
        <v>3</v>
      </c>
      <c r="D990" s="890">
        <v>74.180000000000007</v>
      </c>
    </row>
    <row r="991" spans="1:4" x14ac:dyDescent="0.25">
      <c r="A991" s="890" t="s">
        <v>1239</v>
      </c>
      <c r="B991" s="890" t="s">
        <v>30681</v>
      </c>
      <c r="C991" s="890" t="s">
        <v>3</v>
      </c>
      <c r="D991" s="890">
        <v>66.75</v>
      </c>
    </row>
    <row r="992" spans="1:4" x14ac:dyDescent="0.25">
      <c r="A992" s="890" t="s">
        <v>1240</v>
      </c>
      <c r="B992" s="890" t="s">
        <v>30682</v>
      </c>
      <c r="C992" s="890" t="s">
        <v>3</v>
      </c>
      <c r="D992" s="890">
        <v>65.989999999999995</v>
      </c>
    </row>
    <row r="993" spans="1:4" x14ac:dyDescent="0.25">
      <c r="A993" s="890" t="s">
        <v>1241</v>
      </c>
      <c r="B993" s="890" t="s">
        <v>30682</v>
      </c>
      <c r="C993" s="890" t="s">
        <v>3</v>
      </c>
      <c r="D993" s="890">
        <v>59.38</v>
      </c>
    </row>
    <row r="994" spans="1:4" x14ac:dyDescent="0.25">
      <c r="A994" s="890" t="s">
        <v>1242</v>
      </c>
      <c r="B994" s="890" t="s">
        <v>30683</v>
      </c>
      <c r="C994" s="890" t="s">
        <v>3</v>
      </c>
      <c r="D994" s="890">
        <v>52.23</v>
      </c>
    </row>
    <row r="995" spans="1:4" x14ac:dyDescent="0.25">
      <c r="A995" s="890" t="s">
        <v>1243</v>
      </c>
      <c r="B995" s="890" t="s">
        <v>30683</v>
      </c>
      <c r="C995" s="890" t="s">
        <v>3</v>
      </c>
      <c r="D995" s="890">
        <v>47</v>
      </c>
    </row>
    <row r="996" spans="1:4" x14ac:dyDescent="0.25">
      <c r="A996" s="890" t="s">
        <v>1244</v>
      </c>
      <c r="B996" s="890" t="s">
        <v>30684</v>
      </c>
      <c r="C996" s="890" t="s">
        <v>3</v>
      </c>
      <c r="D996" s="890">
        <v>185.51</v>
      </c>
    </row>
    <row r="997" spans="1:4" x14ac:dyDescent="0.25">
      <c r="A997" s="890" t="s">
        <v>1245</v>
      </c>
      <c r="B997" s="890" t="s">
        <v>30684</v>
      </c>
      <c r="C997" s="890" t="s">
        <v>3</v>
      </c>
      <c r="D997" s="890">
        <v>166.93</v>
      </c>
    </row>
    <row r="998" spans="1:4" x14ac:dyDescent="0.25">
      <c r="A998" s="890" t="s">
        <v>1246</v>
      </c>
      <c r="B998" s="890" t="s">
        <v>30685</v>
      </c>
      <c r="C998" s="890" t="s">
        <v>3</v>
      </c>
      <c r="D998" s="890">
        <v>165.02</v>
      </c>
    </row>
    <row r="999" spans="1:4" x14ac:dyDescent="0.25">
      <c r="A999" s="890" t="s">
        <v>1247</v>
      </c>
      <c r="B999" s="890" t="s">
        <v>30685</v>
      </c>
      <c r="C999" s="890" t="s">
        <v>3</v>
      </c>
      <c r="D999" s="890">
        <v>148.49</v>
      </c>
    </row>
    <row r="1000" spans="1:4" x14ac:dyDescent="0.25">
      <c r="A1000" s="890" t="s">
        <v>1248</v>
      </c>
      <c r="B1000" s="890" t="s">
        <v>30686</v>
      </c>
      <c r="C1000" s="890" t="s">
        <v>3</v>
      </c>
      <c r="D1000" s="890">
        <v>130.68</v>
      </c>
    </row>
    <row r="1001" spans="1:4" x14ac:dyDescent="0.25">
      <c r="A1001" s="890" t="s">
        <v>1249</v>
      </c>
      <c r="B1001" s="890" t="s">
        <v>30686</v>
      </c>
      <c r="C1001" s="890" t="s">
        <v>3</v>
      </c>
      <c r="D1001" s="890">
        <v>117.59</v>
      </c>
    </row>
    <row r="1002" spans="1:4" x14ac:dyDescent="0.25">
      <c r="A1002" s="890" t="s">
        <v>1250</v>
      </c>
      <c r="B1002" s="890" t="s">
        <v>30687</v>
      </c>
      <c r="C1002" s="890" t="s">
        <v>3</v>
      </c>
      <c r="D1002" s="890">
        <v>102.68</v>
      </c>
    </row>
    <row r="1003" spans="1:4" x14ac:dyDescent="0.25">
      <c r="A1003" s="890" t="s">
        <v>1251</v>
      </c>
      <c r="B1003" s="890" t="s">
        <v>30687</v>
      </c>
      <c r="C1003" s="890" t="s">
        <v>3</v>
      </c>
      <c r="D1003" s="890">
        <v>92.39</v>
      </c>
    </row>
    <row r="1004" spans="1:4" x14ac:dyDescent="0.25">
      <c r="A1004" s="890" t="s">
        <v>1252</v>
      </c>
      <c r="B1004" s="890" t="s">
        <v>30688</v>
      </c>
      <c r="C1004" s="890" t="s">
        <v>3</v>
      </c>
      <c r="D1004" s="890">
        <v>90.16</v>
      </c>
    </row>
    <row r="1005" spans="1:4" x14ac:dyDescent="0.25">
      <c r="A1005" s="890" t="s">
        <v>1253</v>
      </c>
      <c r="B1005" s="890" t="s">
        <v>30688</v>
      </c>
      <c r="C1005" s="890" t="s">
        <v>3</v>
      </c>
      <c r="D1005" s="890">
        <v>81.13</v>
      </c>
    </row>
    <row r="1006" spans="1:4" x14ac:dyDescent="0.25">
      <c r="A1006" s="890" t="s">
        <v>1254</v>
      </c>
      <c r="B1006" s="890" t="s">
        <v>30689</v>
      </c>
      <c r="C1006" s="890" t="s">
        <v>3</v>
      </c>
      <c r="D1006" s="890">
        <v>80.88</v>
      </c>
    </row>
    <row r="1007" spans="1:4" x14ac:dyDescent="0.25">
      <c r="A1007" s="890" t="s">
        <v>1255</v>
      </c>
      <c r="B1007" s="890" t="s">
        <v>30689</v>
      </c>
      <c r="C1007" s="890" t="s">
        <v>3</v>
      </c>
      <c r="D1007" s="890">
        <v>72.78</v>
      </c>
    </row>
    <row r="1008" spans="1:4" x14ac:dyDescent="0.25">
      <c r="A1008" s="890" t="s">
        <v>1256</v>
      </c>
      <c r="B1008" s="890" t="s">
        <v>30690</v>
      </c>
      <c r="C1008" s="890" t="s">
        <v>3</v>
      </c>
      <c r="D1008" s="890">
        <v>53.56</v>
      </c>
    </row>
    <row r="1009" spans="1:4" x14ac:dyDescent="0.25">
      <c r="A1009" s="890" t="s">
        <v>1257</v>
      </c>
      <c r="B1009" s="890" t="s">
        <v>30690</v>
      </c>
      <c r="C1009" s="890" t="s">
        <v>3</v>
      </c>
      <c r="D1009" s="890">
        <v>48.2</v>
      </c>
    </row>
    <row r="1010" spans="1:4" x14ac:dyDescent="0.25">
      <c r="A1010" s="890" t="s">
        <v>1258</v>
      </c>
      <c r="B1010" s="890" t="s">
        <v>30691</v>
      </c>
      <c r="C1010" s="890" t="s">
        <v>3</v>
      </c>
      <c r="D1010" s="890">
        <v>38.880000000000003</v>
      </c>
    </row>
    <row r="1011" spans="1:4" x14ac:dyDescent="0.25">
      <c r="A1011" s="890" t="s">
        <v>1259</v>
      </c>
      <c r="B1011" s="890" t="s">
        <v>30691</v>
      </c>
      <c r="C1011" s="890" t="s">
        <v>3</v>
      </c>
      <c r="D1011" s="890">
        <v>34.979999999999997</v>
      </c>
    </row>
    <row r="1012" spans="1:4" x14ac:dyDescent="0.25">
      <c r="A1012" s="890" t="s">
        <v>1260</v>
      </c>
      <c r="B1012" s="890" t="s">
        <v>30692</v>
      </c>
      <c r="C1012" s="890" t="s">
        <v>3</v>
      </c>
      <c r="D1012" s="890">
        <v>31.21</v>
      </c>
    </row>
    <row r="1013" spans="1:4" x14ac:dyDescent="0.25">
      <c r="A1013" s="890" t="s">
        <v>1261</v>
      </c>
      <c r="B1013" s="890" t="s">
        <v>30692</v>
      </c>
      <c r="C1013" s="890" t="s">
        <v>3</v>
      </c>
      <c r="D1013" s="890">
        <v>28.09</v>
      </c>
    </row>
    <row r="1014" spans="1:4" x14ac:dyDescent="0.25">
      <c r="A1014" s="890" t="s">
        <v>1262</v>
      </c>
      <c r="B1014" s="890" t="s">
        <v>30693</v>
      </c>
      <c r="C1014" s="890" t="s">
        <v>3</v>
      </c>
      <c r="D1014" s="890">
        <v>133.91999999999999</v>
      </c>
    </row>
    <row r="1015" spans="1:4" x14ac:dyDescent="0.25">
      <c r="A1015" s="890" t="s">
        <v>1263</v>
      </c>
      <c r="B1015" s="890" t="s">
        <v>30693</v>
      </c>
      <c r="C1015" s="890" t="s">
        <v>3</v>
      </c>
      <c r="D1015" s="890">
        <v>120.51</v>
      </c>
    </row>
    <row r="1016" spans="1:4" x14ac:dyDescent="0.25">
      <c r="A1016" s="890" t="s">
        <v>1264</v>
      </c>
      <c r="B1016" s="890" t="s">
        <v>30694</v>
      </c>
      <c r="C1016" s="890" t="s">
        <v>3</v>
      </c>
      <c r="D1016" s="890">
        <v>97.24</v>
      </c>
    </row>
    <row r="1017" spans="1:4" x14ac:dyDescent="0.25">
      <c r="A1017" s="890" t="s">
        <v>1265</v>
      </c>
      <c r="B1017" s="890" t="s">
        <v>30694</v>
      </c>
      <c r="C1017" s="890" t="s">
        <v>3</v>
      </c>
      <c r="D1017" s="890">
        <v>87.5</v>
      </c>
    </row>
    <row r="1018" spans="1:4" x14ac:dyDescent="0.25">
      <c r="A1018" s="890" t="s">
        <v>1266</v>
      </c>
      <c r="B1018" s="890" t="s">
        <v>30695</v>
      </c>
      <c r="C1018" s="890" t="s">
        <v>3</v>
      </c>
      <c r="D1018" s="890">
        <v>78.13</v>
      </c>
    </row>
    <row r="1019" spans="1:4" x14ac:dyDescent="0.25">
      <c r="A1019" s="890" t="s">
        <v>1267</v>
      </c>
      <c r="B1019" s="890" t="s">
        <v>30695</v>
      </c>
      <c r="C1019" s="890" t="s">
        <v>3</v>
      </c>
      <c r="D1019" s="890">
        <v>70.31</v>
      </c>
    </row>
    <row r="1020" spans="1:4" x14ac:dyDescent="0.25">
      <c r="A1020" s="890" t="s">
        <v>1268</v>
      </c>
      <c r="B1020" s="890" t="s">
        <v>30696</v>
      </c>
      <c r="C1020" s="890" t="s">
        <v>3</v>
      </c>
      <c r="D1020" s="890">
        <v>89.88</v>
      </c>
    </row>
    <row r="1021" spans="1:4" x14ac:dyDescent="0.25">
      <c r="A1021" s="890" t="s">
        <v>1269</v>
      </c>
      <c r="B1021" s="890" t="s">
        <v>30696</v>
      </c>
      <c r="C1021" s="890" t="s">
        <v>3</v>
      </c>
      <c r="D1021" s="890">
        <v>80.88</v>
      </c>
    </row>
    <row r="1022" spans="1:4" x14ac:dyDescent="0.25">
      <c r="A1022" s="890" t="s">
        <v>1270</v>
      </c>
      <c r="B1022" s="890" t="s">
        <v>30697</v>
      </c>
      <c r="C1022" s="890" t="s">
        <v>3</v>
      </c>
      <c r="D1022" s="890">
        <v>79.52</v>
      </c>
    </row>
    <row r="1023" spans="1:4" x14ac:dyDescent="0.25">
      <c r="A1023" s="890" t="s">
        <v>1271</v>
      </c>
      <c r="B1023" s="890" t="s">
        <v>30697</v>
      </c>
      <c r="C1023" s="890" t="s">
        <v>3</v>
      </c>
      <c r="D1023" s="890">
        <v>71.56</v>
      </c>
    </row>
    <row r="1024" spans="1:4" x14ac:dyDescent="0.25">
      <c r="A1024" s="890" t="s">
        <v>1272</v>
      </c>
      <c r="B1024" s="890" t="s">
        <v>30698</v>
      </c>
      <c r="C1024" s="890" t="s">
        <v>3</v>
      </c>
      <c r="D1024" s="890">
        <v>66.91</v>
      </c>
    </row>
    <row r="1025" spans="1:4" x14ac:dyDescent="0.25">
      <c r="A1025" s="890" t="s">
        <v>1273</v>
      </c>
      <c r="B1025" s="890" t="s">
        <v>30698</v>
      </c>
      <c r="C1025" s="890" t="s">
        <v>3</v>
      </c>
      <c r="D1025" s="890">
        <v>60.21</v>
      </c>
    </row>
    <row r="1026" spans="1:4" x14ac:dyDescent="0.25">
      <c r="A1026" s="890" t="s">
        <v>1274</v>
      </c>
      <c r="B1026" s="890" t="s">
        <v>30699</v>
      </c>
      <c r="C1026" s="890" t="s">
        <v>3</v>
      </c>
      <c r="D1026" s="890">
        <v>14.77</v>
      </c>
    </row>
    <row r="1027" spans="1:4" x14ac:dyDescent="0.25">
      <c r="A1027" s="890" t="s">
        <v>1275</v>
      </c>
      <c r="B1027" s="890" t="s">
        <v>30699</v>
      </c>
      <c r="C1027" s="890" t="s">
        <v>3</v>
      </c>
      <c r="D1027" s="890">
        <v>13.29</v>
      </c>
    </row>
    <row r="1028" spans="1:4" x14ac:dyDescent="0.25">
      <c r="A1028" s="890" t="s">
        <v>1276</v>
      </c>
      <c r="B1028" s="890" t="s">
        <v>30700</v>
      </c>
      <c r="C1028" s="890" t="s">
        <v>3</v>
      </c>
      <c r="D1028" s="890">
        <v>10.199999999999999</v>
      </c>
    </row>
    <row r="1029" spans="1:4" x14ac:dyDescent="0.25">
      <c r="A1029" s="890" t="s">
        <v>1277</v>
      </c>
      <c r="B1029" s="890" t="s">
        <v>30700</v>
      </c>
      <c r="C1029" s="890" t="s">
        <v>3</v>
      </c>
      <c r="D1029" s="890">
        <v>9.17</v>
      </c>
    </row>
    <row r="1030" spans="1:4" x14ac:dyDescent="0.25">
      <c r="A1030" s="890" t="s">
        <v>1278</v>
      </c>
      <c r="B1030" s="890" t="s">
        <v>30701</v>
      </c>
      <c r="C1030" s="890" t="s">
        <v>3</v>
      </c>
      <c r="D1030" s="890">
        <v>10.23</v>
      </c>
    </row>
    <row r="1031" spans="1:4" x14ac:dyDescent="0.25">
      <c r="A1031" s="890" t="s">
        <v>1279</v>
      </c>
      <c r="B1031" s="890" t="s">
        <v>30701</v>
      </c>
      <c r="C1031" s="890" t="s">
        <v>3</v>
      </c>
      <c r="D1031" s="890">
        <v>9.1999999999999993</v>
      </c>
    </row>
    <row r="1032" spans="1:4" x14ac:dyDescent="0.25">
      <c r="A1032" s="890" t="s">
        <v>1280</v>
      </c>
      <c r="B1032" s="890" t="s">
        <v>30702</v>
      </c>
      <c r="C1032" s="890" t="s">
        <v>3</v>
      </c>
      <c r="D1032" s="890">
        <v>36.99</v>
      </c>
    </row>
    <row r="1033" spans="1:4" x14ac:dyDescent="0.25">
      <c r="A1033" s="890" t="s">
        <v>1281</v>
      </c>
      <c r="B1033" s="890" t="s">
        <v>30702</v>
      </c>
      <c r="C1033" s="890" t="s">
        <v>3</v>
      </c>
      <c r="D1033" s="890">
        <v>33.29</v>
      </c>
    </row>
    <row r="1034" spans="1:4" x14ac:dyDescent="0.25">
      <c r="A1034" s="890" t="s">
        <v>1282</v>
      </c>
      <c r="B1034" s="890" t="s">
        <v>30703</v>
      </c>
      <c r="C1034" s="890" t="s">
        <v>3</v>
      </c>
      <c r="D1034" s="890">
        <v>25.59</v>
      </c>
    </row>
    <row r="1035" spans="1:4" x14ac:dyDescent="0.25">
      <c r="A1035" s="890" t="s">
        <v>1283</v>
      </c>
      <c r="B1035" s="890" t="s">
        <v>30703</v>
      </c>
      <c r="C1035" s="890" t="s">
        <v>3</v>
      </c>
      <c r="D1035" s="890">
        <v>23.02</v>
      </c>
    </row>
    <row r="1036" spans="1:4" x14ac:dyDescent="0.25">
      <c r="A1036" s="890" t="s">
        <v>1284</v>
      </c>
      <c r="B1036" s="890" t="s">
        <v>30704</v>
      </c>
      <c r="C1036" s="890" t="s">
        <v>3</v>
      </c>
      <c r="D1036" s="890">
        <v>25.59</v>
      </c>
    </row>
    <row r="1037" spans="1:4" x14ac:dyDescent="0.25">
      <c r="A1037" s="890" t="s">
        <v>1285</v>
      </c>
      <c r="B1037" s="890" t="s">
        <v>30704</v>
      </c>
      <c r="C1037" s="890" t="s">
        <v>3</v>
      </c>
      <c r="D1037" s="890">
        <v>23.02</v>
      </c>
    </row>
    <row r="1038" spans="1:4" x14ac:dyDescent="0.25">
      <c r="A1038" s="890" t="s">
        <v>1286</v>
      </c>
      <c r="B1038" s="890" t="s">
        <v>30705</v>
      </c>
      <c r="C1038" s="890" t="s">
        <v>3</v>
      </c>
      <c r="D1038" s="890">
        <v>50.16</v>
      </c>
    </row>
    <row r="1039" spans="1:4" x14ac:dyDescent="0.25">
      <c r="A1039" s="890" t="s">
        <v>1287</v>
      </c>
      <c r="B1039" s="890" t="s">
        <v>30705</v>
      </c>
      <c r="C1039" s="890" t="s">
        <v>3</v>
      </c>
      <c r="D1039" s="890">
        <v>45.14</v>
      </c>
    </row>
    <row r="1040" spans="1:4" x14ac:dyDescent="0.25">
      <c r="A1040" s="890" t="s">
        <v>1288</v>
      </c>
      <c r="B1040" s="890" t="s">
        <v>30706</v>
      </c>
      <c r="C1040" s="890" t="s">
        <v>3</v>
      </c>
      <c r="D1040" s="890">
        <v>34.770000000000003</v>
      </c>
    </row>
    <row r="1041" spans="1:4" x14ac:dyDescent="0.25">
      <c r="A1041" s="890" t="s">
        <v>1289</v>
      </c>
      <c r="B1041" s="890" t="s">
        <v>30706</v>
      </c>
      <c r="C1041" s="890" t="s">
        <v>3</v>
      </c>
      <c r="D1041" s="890">
        <v>31.29</v>
      </c>
    </row>
    <row r="1042" spans="1:4" x14ac:dyDescent="0.25">
      <c r="A1042" s="890" t="s">
        <v>1290</v>
      </c>
      <c r="B1042" s="890" t="s">
        <v>30707</v>
      </c>
      <c r="C1042" s="890" t="s">
        <v>3</v>
      </c>
      <c r="D1042" s="890">
        <v>27.81</v>
      </c>
    </row>
    <row r="1043" spans="1:4" x14ac:dyDescent="0.25">
      <c r="A1043" s="890" t="s">
        <v>1291</v>
      </c>
      <c r="B1043" s="890" t="s">
        <v>30707</v>
      </c>
      <c r="C1043" s="890" t="s">
        <v>3</v>
      </c>
      <c r="D1043" s="890">
        <v>25.03</v>
      </c>
    </row>
    <row r="1044" spans="1:4" x14ac:dyDescent="0.25">
      <c r="A1044" s="890" t="s">
        <v>1292</v>
      </c>
      <c r="B1044" s="890" t="s">
        <v>30708</v>
      </c>
      <c r="C1044" s="890" t="s">
        <v>3</v>
      </c>
      <c r="D1044" s="890">
        <v>125.52</v>
      </c>
    </row>
    <row r="1045" spans="1:4" x14ac:dyDescent="0.25">
      <c r="A1045" s="890" t="s">
        <v>1293</v>
      </c>
      <c r="B1045" s="890" t="s">
        <v>30708</v>
      </c>
      <c r="C1045" s="890" t="s">
        <v>3</v>
      </c>
      <c r="D1045" s="890">
        <v>112.95</v>
      </c>
    </row>
    <row r="1046" spans="1:4" x14ac:dyDescent="0.25">
      <c r="A1046" s="890" t="s">
        <v>1294</v>
      </c>
      <c r="B1046" s="890" t="s">
        <v>30709</v>
      </c>
      <c r="C1046" s="890" t="s">
        <v>3</v>
      </c>
      <c r="D1046" s="890">
        <v>86.97</v>
      </c>
    </row>
    <row r="1047" spans="1:4" x14ac:dyDescent="0.25">
      <c r="A1047" s="890" t="s">
        <v>1295</v>
      </c>
      <c r="B1047" s="890" t="s">
        <v>30709</v>
      </c>
      <c r="C1047" s="890" t="s">
        <v>3</v>
      </c>
      <c r="D1047" s="890">
        <v>78.260000000000005</v>
      </c>
    </row>
    <row r="1048" spans="1:4" x14ac:dyDescent="0.25">
      <c r="A1048" s="890" t="s">
        <v>1296</v>
      </c>
      <c r="B1048" s="890" t="s">
        <v>30710</v>
      </c>
      <c r="C1048" s="890" t="s">
        <v>3</v>
      </c>
      <c r="D1048" s="890">
        <v>69.569999999999993</v>
      </c>
    </row>
    <row r="1049" spans="1:4" x14ac:dyDescent="0.25">
      <c r="A1049" s="890" t="s">
        <v>1297</v>
      </c>
      <c r="B1049" s="890" t="s">
        <v>30710</v>
      </c>
      <c r="C1049" s="890" t="s">
        <v>3</v>
      </c>
      <c r="D1049" s="890">
        <v>62.6</v>
      </c>
    </row>
    <row r="1050" spans="1:4" x14ac:dyDescent="0.25">
      <c r="A1050" s="890" t="s">
        <v>1298</v>
      </c>
      <c r="B1050" s="890" t="s">
        <v>30711</v>
      </c>
      <c r="C1050" s="890" t="s">
        <v>3</v>
      </c>
      <c r="D1050" s="890">
        <v>9.73</v>
      </c>
    </row>
    <row r="1051" spans="1:4" x14ac:dyDescent="0.25">
      <c r="A1051" s="890" t="s">
        <v>1299</v>
      </c>
      <c r="B1051" s="890" t="s">
        <v>30711</v>
      </c>
      <c r="C1051" s="890" t="s">
        <v>3</v>
      </c>
      <c r="D1051" s="890">
        <v>8.76</v>
      </c>
    </row>
    <row r="1052" spans="1:4" x14ac:dyDescent="0.25">
      <c r="A1052" s="890" t="s">
        <v>1300</v>
      </c>
      <c r="B1052" s="890" t="s">
        <v>30712</v>
      </c>
      <c r="C1052" s="890" t="s">
        <v>3</v>
      </c>
      <c r="D1052" s="890">
        <v>5.34</v>
      </c>
    </row>
    <row r="1053" spans="1:4" x14ac:dyDescent="0.25">
      <c r="A1053" s="890" t="s">
        <v>1301</v>
      </c>
      <c r="B1053" s="890" t="s">
        <v>30712</v>
      </c>
      <c r="C1053" s="890" t="s">
        <v>3</v>
      </c>
      <c r="D1053" s="890">
        <v>4.8099999999999996</v>
      </c>
    </row>
    <row r="1054" spans="1:4" x14ac:dyDescent="0.25">
      <c r="A1054" s="890" t="s">
        <v>1302</v>
      </c>
      <c r="B1054" s="890" t="s">
        <v>30713</v>
      </c>
      <c r="C1054" s="890" t="s">
        <v>3</v>
      </c>
      <c r="D1054" s="890">
        <v>2.68</v>
      </c>
    </row>
    <row r="1055" spans="1:4" x14ac:dyDescent="0.25">
      <c r="A1055" s="890" t="s">
        <v>1303</v>
      </c>
      <c r="B1055" s="890" t="s">
        <v>30713</v>
      </c>
      <c r="C1055" s="890" t="s">
        <v>3</v>
      </c>
      <c r="D1055" s="890">
        <v>2.41</v>
      </c>
    </row>
    <row r="1056" spans="1:4" x14ac:dyDescent="0.25">
      <c r="A1056" s="890" t="s">
        <v>1304</v>
      </c>
      <c r="B1056" s="890" t="s">
        <v>30714</v>
      </c>
      <c r="C1056" s="890" t="s">
        <v>3</v>
      </c>
      <c r="D1056" s="890">
        <v>24.41</v>
      </c>
    </row>
    <row r="1057" spans="1:4" x14ac:dyDescent="0.25">
      <c r="A1057" s="890" t="s">
        <v>1305</v>
      </c>
      <c r="B1057" s="890" t="s">
        <v>30714</v>
      </c>
      <c r="C1057" s="890" t="s">
        <v>3</v>
      </c>
      <c r="D1057" s="890">
        <v>21.97</v>
      </c>
    </row>
    <row r="1058" spans="1:4" x14ac:dyDescent="0.25">
      <c r="A1058" s="890" t="s">
        <v>1306</v>
      </c>
      <c r="B1058" s="890" t="s">
        <v>30715</v>
      </c>
      <c r="C1058" s="890" t="s">
        <v>3</v>
      </c>
      <c r="D1058" s="890">
        <v>16.32</v>
      </c>
    </row>
    <row r="1059" spans="1:4" x14ac:dyDescent="0.25">
      <c r="A1059" s="890" t="s">
        <v>1307</v>
      </c>
      <c r="B1059" s="890" t="s">
        <v>30715</v>
      </c>
      <c r="C1059" s="890" t="s">
        <v>3</v>
      </c>
      <c r="D1059" s="890">
        <v>14.68</v>
      </c>
    </row>
    <row r="1060" spans="1:4" x14ac:dyDescent="0.25">
      <c r="A1060" s="890" t="s">
        <v>1308</v>
      </c>
      <c r="B1060" s="890" t="s">
        <v>30716</v>
      </c>
      <c r="C1060" s="890" t="s">
        <v>3</v>
      </c>
      <c r="D1060" s="890">
        <v>19.53</v>
      </c>
    </row>
    <row r="1061" spans="1:4" x14ac:dyDescent="0.25">
      <c r="A1061" s="890" t="s">
        <v>1309</v>
      </c>
      <c r="B1061" s="890" t="s">
        <v>30716</v>
      </c>
      <c r="C1061" s="890" t="s">
        <v>3</v>
      </c>
      <c r="D1061" s="890">
        <v>17.57</v>
      </c>
    </row>
    <row r="1062" spans="1:4" x14ac:dyDescent="0.25">
      <c r="A1062" s="890" t="s">
        <v>1310</v>
      </c>
      <c r="B1062" s="890" t="s">
        <v>30717</v>
      </c>
      <c r="C1062" s="890" t="s">
        <v>3</v>
      </c>
      <c r="D1062" s="890">
        <v>11.96</v>
      </c>
    </row>
    <row r="1063" spans="1:4" x14ac:dyDescent="0.25">
      <c r="A1063" s="890" t="s">
        <v>1311</v>
      </c>
      <c r="B1063" s="890" t="s">
        <v>30717</v>
      </c>
      <c r="C1063" s="890" t="s">
        <v>3</v>
      </c>
      <c r="D1063" s="890">
        <v>10.76</v>
      </c>
    </row>
    <row r="1064" spans="1:4" x14ac:dyDescent="0.25">
      <c r="A1064" s="890" t="s">
        <v>1312</v>
      </c>
      <c r="B1064" s="890" t="s">
        <v>30718</v>
      </c>
      <c r="C1064" s="890" t="s">
        <v>3</v>
      </c>
      <c r="D1064" s="890">
        <v>5.71</v>
      </c>
    </row>
    <row r="1065" spans="1:4" x14ac:dyDescent="0.25">
      <c r="A1065" s="890" t="s">
        <v>1313</v>
      </c>
      <c r="B1065" s="890" t="s">
        <v>30718</v>
      </c>
      <c r="C1065" s="890" t="s">
        <v>3</v>
      </c>
      <c r="D1065" s="890">
        <v>5.14</v>
      </c>
    </row>
    <row r="1066" spans="1:4" x14ac:dyDescent="0.25">
      <c r="A1066" s="890" t="s">
        <v>1314</v>
      </c>
      <c r="B1066" s="890" t="s">
        <v>30719</v>
      </c>
      <c r="C1066" s="890" t="s">
        <v>3</v>
      </c>
      <c r="D1066" s="890">
        <v>2.96</v>
      </c>
    </row>
    <row r="1067" spans="1:4" x14ac:dyDescent="0.25">
      <c r="A1067" s="890" t="s">
        <v>1315</v>
      </c>
      <c r="B1067" s="890" t="s">
        <v>30719</v>
      </c>
      <c r="C1067" s="890" t="s">
        <v>3</v>
      </c>
      <c r="D1067" s="890">
        <v>2.67</v>
      </c>
    </row>
    <row r="1068" spans="1:4" x14ac:dyDescent="0.25">
      <c r="A1068" s="890" t="s">
        <v>1316</v>
      </c>
      <c r="B1068" s="890" t="s">
        <v>30720</v>
      </c>
      <c r="C1068" s="890" t="s">
        <v>3</v>
      </c>
      <c r="D1068" s="890">
        <v>3.18</v>
      </c>
    </row>
    <row r="1069" spans="1:4" x14ac:dyDescent="0.25">
      <c r="A1069" s="890" t="s">
        <v>1317</v>
      </c>
      <c r="B1069" s="890" t="s">
        <v>30720</v>
      </c>
      <c r="C1069" s="890" t="s">
        <v>3</v>
      </c>
      <c r="D1069" s="890">
        <v>2.86</v>
      </c>
    </row>
    <row r="1070" spans="1:4" x14ac:dyDescent="0.25">
      <c r="A1070" s="890" t="s">
        <v>1318</v>
      </c>
      <c r="B1070" s="890" t="s">
        <v>30721</v>
      </c>
      <c r="C1070" s="890" t="s">
        <v>3</v>
      </c>
      <c r="D1070" s="890">
        <v>1.57</v>
      </c>
    </row>
    <row r="1071" spans="1:4" x14ac:dyDescent="0.25">
      <c r="A1071" s="890" t="s">
        <v>1319</v>
      </c>
      <c r="B1071" s="890" t="s">
        <v>30721</v>
      </c>
      <c r="C1071" s="890" t="s">
        <v>3</v>
      </c>
      <c r="D1071" s="890">
        <v>1.41</v>
      </c>
    </row>
    <row r="1072" spans="1:4" x14ac:dyDescent="0.25">
      <c r="A1072" s="890" t="s">
        <v>1320</v>
      </c>
      <c r="B1072" s="890" t="s">
        <v>30722</v>
      </c>
      <c r="C1072" s="890" t="s">
        <v>3</v>
      </c>
      <c r="D1072" s="890">
        <v>5.34</v>
      </c>
    </row>
    <row r="1073" spans="1:4" x14ac:dyDescent="0.25">
      <c r="A1073" s="890" t="s">
        <v>1321</v>
      </c>
      <c r="B1073" s="890" t="s">
        <v>30722</v>
      </c>
      <c r="C1073" s="890" t="s">
        <v>3</v>
      </c>
      <c r="D1073" s="890">
        <v>4.8099999999999996</v>
      </c>
    </row>
    <row r="1074" spans="1:4" x14ac:dyDescent="0.25">
      <c r="A1074" s="890" t="s">
        <v>1322</v>
      </c>
      <c r="B1074" s="890" t="s">
        <v>30723</v>
      </c>
      <c r="C1074" s="890" t="s">
        <v>3</v>
      </c>
      <c r="D1074" s="890">
        <v>2.68</v>
      </c>
    </row>
    <row r="1075" spans="1:4" x14ac:dyDescent="0.25">
      <c r="A1075" s="890" t="s">
        <v>1323</v>
      </c>
      <c r="B1075" s="890" t="s">
        <v>30723</v>
      </c>
      <c r="C1075" s="890" t="s">
        <v>3</v>
      </c>
      <c r="D1075" s="890">
        <v>2.41</v>
      </c>
    </row>
    <row r="1076" spans="1:4" x14ac:dyDescent="0.25">
      <c r="A1076" s="890" t="s">
        <v>1324</v>
      </c>
      <c r="B1076" s="890" t="s">
        <v>30724</v>
      </c>
      <c r="C1076" s="890" t="s">
        <v>3</v>
      </c>
      <c r="D1076" s="890">
        <v>9.02</v>
      </c>
    </row>
    <row r="1077" spans="1:4" x14ac:dyDescent="0.25">
      <c r="A1077" s="890" t="s">
        <v>1325</v>
      </c>
      <c r="B1077" s="890" t="s">
        <v>30724</v>
      </c>
      <c r="C1077" s="890" t="s">
        <v>3</v>
      </c>
      <c r="D1077" s="890">
        <v>8.1199999999999992</v>
      </c>
    </row>
    <row r="1078" spans="1:4" x14ac:dyDescent="0.25">
      <c r="A1078" s="890" t="s">
        <v>1326</v>
      </c>
      <c r="B1078" s="890" t="s">
        <v>30725</v>
      </c>
      <c r="C1078" s="890" t="s">
        <v>3</v>
      </c>
      <c r="D1078" s="890">
        <v>10.57</v>
      </c>
    </row>
    <row r="1079" spans="1:4" x14ac:dyDescent="0.25">
      <c r="A1079" s="890" t="s">
        <v>1327</v>
      </c>
      <c r="B1079" s="890" t="s">
        <v>30725</v>
      </c>
      <c r="C1079" s="890" t="s">
        <v>3</v>
      </c>
      <c r="D1079" s="890">
        <v>9.51</v>
      </c>
    </row>
    <row r="1080" spans="1:4" x14ac:dyDescent="0.25">
      <c r="A1080" s="890" t="s">
        <v>1328</v>
      </c>
      <c r="B1080" s="890" t="s">
        <v>30726</v>
      </c>
      <c r="C1080" s="890" t="s">
        <v>3</v>
      </c>
      <c r="D1080" s="890">
        <v>5.25</v>
      </c>
    </row>
    <row r="1081" spans="1:4" x14ac:dyDescent="0.25">
      <c r="A1081" s="890" t="s">
        <v>1329</v>
      </c>
      <c r="B1081" s="890" t="s">
        <v>30726</v>
      </c>
      <c r="C1081" s="890" t="s">
        <v>3</v>
      </c>
      <c r="D1081" s="890">
        <v>4.72</v>
      </c>
    </row>
    <row r="1082" spans="1:4" x14ac:dyDescent="0.25">
      <c r="A1082" s="890" t="s">
        <v>1330</v>
      </c>
      <c r="B1082" s="890" t="s">
        <v>30727</v>
      </c>
      <c r="C1082" s="890" t="s">
        <v>3</v>
      </c>
      <c r="D1082" s="890">
        <v>5.71</v>
      </c>
    </row>
    <row r="1083" spans="1:4" x14ac:dyDescent="0.25">
      <c r="A1083" s="890" t="s">
        <v>1331</v>
      </c>
      <c r="B1083" s="890" t="s">
        <v>30727</v>
      </c>
      <c r="C1083" s="890" t="s">
        <v>3</v>
      </c>
      <c r="D1083" s="890">
        <v>5.14</v>
      </c>
    </row>
    <row r="1084" spans="1:4" x14ac:dyDescent="0.25">
      <c r="A1084" s="890" t="s">
        <v>1332</v>
      </c>
      <c r="B1084" s="890" t="s">
        <v>30728</v>
      </c>
      <c r="C1084" s="890" t="s">
        <v>3</v>
      </c>
      <c r="D1084" s="890">
        <v>2.96</v>
      </c>
    </row>
    <row r="1085" spans="1:4" x14ac:dyDescent="0.25">
      <c r="A1085" s="890" t="s">
        <v>1333</v>
      </c>
      <c r="B1085" s="890" t="s">
        <v>30728</v>
      </c>
      <c r="C1085" s="890" t="s">
        <v>3</v>
      </c>
      <c r="D1085" s="890">
        <v>2.67</v>
      </c>
    </row>
    <row r="1086" spans="1:4" x14ac:dyDescent="0.25">
      <c r="A1086" s="890" t="s">
        <v>1334</v>
      </c>
      <c r="B1086" s="890" t="s">
        <v>30729</v>
      </c>
      <c r="C1086" s="890" t="s">
        <v>3</v>
      </c>
      <c r="D1086" s="890">
        <v>3.18</v>
      </c>
    </row>
    <row r="1087" spans="1:4" x14ac:dyDescent="0.25">
      <c r="A1087" s="890" t="s">
        <v>1335</v>
      </c>
      <c r="B1087" s="890" t="s">
        <v>30729</v>
      </c>
      <c r="C1087" s="890" t="s">
        <v>3</v>
      </c>
      <c r="D1087" s="890">
        <v>2.86</v>
      </c>
    </row>
    <row r="1088" spans="1:4" x14ac:dyDescent="0.25">
      <c r="A1088" s="890" t="s">
        <v>1336</v>
      </c>
      <c r="B1088" s="890" t="s">
        <v>30730</v>
      </c>
      <c r="C1088" s="890" t="s">
        <v>3</v>
      </c>
      <c r="D1088" s="890">
        <v>1.57</v>
      </c>
    </row>
    <row r="1089" spans="1:4" x14ac:dyDescent="0.25">
      <c r="A1089" s="890" t="s">
        <v>1337</v>
      </c>
      <c r="B1089" s="890" t="s">
        <v>30730</v>
      </c>
      <c r="C1089" s="890" t="s">
        <v>3</v>
      </c>
      <c r="D1089" s="890">
        <v>1.41</v>
      </c>
    </row>
    <row r="1090" spans="1:4" x14ac:dyDescent="0.25">
      <c r="A1090" s="890" t="s">
        <v>1338</v>
      </c>
      <c r="B1090" s="890" t="s">
        <v>30731</v>
      </c>
      <c r="C1090" s="890" t="s">
        <v>3</v>
      </c>
      <c r="D1090" s="890">
        <v>5.34</v>
      </c>
    </row>
    <row r="1091" spans="1:4" x14ac:dyDescent="0.25">
      <c r="A1091" s="890" t="s">
        <v>1339</v>
      </c>
      <c r="B1091" s="890" t="s">
        <v>30731</v>
      </c>
      <c r="C1091" s="890" t="s">
        <v>3</v>
      </c>
      <c r="D1091" s="890">
        <v>4.8099999999999996</v>
      </c>
    </row>
    <row r="1092" spans="1:4" x14ac:dyDescent="0.25">
      <c r="A1092" s="890" t="s">
        <v>1340</v>
      </c>
      <c r="B1092" s="890" t="s">
        <v>30732</v>
      </c>
      <c r="C1092" s="890" t="s">
        <v>3</v>
      </c>
      <c r="D1092" s="890">
        <v>4.82</v>
      </c>
    </row>
    <row r="1093" spans="1:4" x14ac:dyDescent="0.25">
      <c r="A1093" s="890" t="s">
        <v>1341</v>
      </c>
      <c r="B1093" s="890" t="s">
        <v>30732</v>
      </c>
      <c r="C1093" s="890" t="s">
        <v>3</v>
      </c>
      <c r="D1093" s="890">
        <v>4.33</v>
      </c>
    </row>
    <row r="1094" spans="1:4" x14ac:dyDescent="0.25">
      <c r="A1094" s="890" t="s">
        <v>1342</v>
      </c>
      <c r="B1094" s="890" t="s">
        <v>30733</v>
      </c>
      <c r="C1094" s="890" t="s">
        <v>3</v>
      </c>
      <c r="D1094" s="890">
        <v>13.66</v>
      </c>
    </row>
    <row r="1095" spans="1:4" x14ac:dyDescent="0.25">
      <c r="A1095" s="890" t="s">
        <v>1343</v>
      </c>
      <c r="B1095" s="890" t="s">
        <v>30733</v>
      </c>
      <c r="C1095" s="890" t="s">
        <v>3</v>
      </c>
      <c r="D1095" s="890">
        <v>12.29</v>
      </c>
    </row>
    <row r="1096" spans="1:4" x14ac:dyDescent="0.25">
      <c r="A1096" s="890" t="s">
        <v>1344</v>
      </c>
      <c r="B1096" s="890" t="s">
        <v>30734</v>
      </c>
      <c r="C1096" s="890" t="s">
        <v>3</v>
      </c>
      <c r="D1096" s="890">
        <v>12.27</v>
      </c>
    </row>
    <row r="1097" spans="1:4" x14ac:dyDescent="0.25">
      <c r="A1097" s="890" t="s">
        <v>1345</v>
      </c>
      <c r="B1097" s="890" t="s">
        <v>30734</v>
      </c>
      <c r="C1097" s="890" t="s">
        <v>3</v>
      </c>
      <c r="D1097" s="890">
        <v>11.04</v>
      </c>
    </row>
    <row r="1098" spans="1:4" x14ac:dyDescent="0.25">
      <c r="A1098" s="890" t="s">
        <v>1346</v>
      </c>
      <c r="B1098" s="890" t="s">
        <v>30735</v>
      </c>
      <c r="C1098" s="890" t="s">
        <v>3</v>
      </c>
      <c r="D1098" s="890">
        <v>13.66</v>
      </c>
    </row>
    <row r="1099" spans="1:4" x14ac:dyDescent="0.25">
      <c r="A1099" s="890" t="s">
        <v>1347</v>
      </c>
      <c r="B1099" s="890" t="s">
        <v>30735</v>
      </c>
      <c r="C1099" s="890" t="s">
        <v>3</v>
      </c>
      <c r="D1099" s="890">
        <v>12.29</v>
      </c>
    </row>
    <row r="1100" spans="1:4" x14ac:dyDescent="0.25">
      <c r="A1100" s="890" t="s">
        <v>1348</v>
      </c>
      <c r="B1100" s="890" t="s">
        <v>30736</v>
      </c>
      <c r="C1100" s="890" t="s">
        <v>3</v>
      </c>
      <c r="D1100" s="890">
        <v>5.68</v>
      </c>
    </row>
    <row r="1101" spans="1:4" x14ac:dyDescent="0.25">
      <c r="A1101" s="890" t="s">
        <v>1349</v>
      </c>
      <c r="B1101" s="890" t="s">
        <v>30736</v>
      </c>
      <c r="C1101" s="890" t="s">
        <v>3</v>
      </c>
      <c r="D1101" s="890">
        <v>5.1100000000000003</v>
      </c>
    </row>
    <row r="1102" spans="1:4" x14ac:dyDescent="0.25">
      <c r="A1102" s="890" t="s">
        <v>1350</v>
      </c>
      <c r="B1102" s="890" t="s">
        <v>30737</v>
      </c>
      <c r="C1102" s="890" t="s">
        <v>3</v>
      </c>
      <c r="D1102" s="890">
        <v>5.16</v>
      </c>
    </row>
    <row r="1103" spans="1:4" x14ac:dyDescent="0.25">
      <c r="A1103" s="890" t="s">
        <v>1351</v>
      </c>
      <c r="B1103" s="890" t="s">
        <v>30737</v>
      </c>
      <c r="C1103" s="890" t="s">
        <v>3</v>
      </c>
      <c r="D1103" s="890">
        <v>4.6399999999999997</v>
      </c>
    </row>
    <row r="1104" spans="1:4" x14ac:dyDescent="0.25">
      <c r="A1104" s="890" t="s">
        <v>1352</v>
      </c>
      <c r="B1104" s="890" t="s">
        <v>30738</v>
      </c>
      <c r="C1104" s="890" t="s">
        <v>3</v>
      </c>
      <c r="D1104" s="890">
        <v>3.18</v>
      </c>
    </row>
    <row r="1105" spans="1:4" x14ac:dyDescent="0.25">
      <c r="A1105" s="890" t="s">
        <v>1353</v>
      </c>
      <c r="B1105" s="890" t="s">
        <v>30738</v>
      </c>
      <c r="C1105" s="890" t="s">
        <v>3</v>
      </c>
      <c r="D1105" s="890">
        <v>2.86</v>
      </c>
    </row>
    <row r="1106" spans="1:4" x14ac:dyDescent="0.25">
      <c r="A1106" s="890" t="s">
        <v>1354</v>
      </c>
      <c r="B1106" s="890" t="s">
        <v>30739</v>
      </c>
      <c r="C1106" s="890" t="s">
        <v>3</v>
      </c>
      <c r="D1106" s="890">
        <v>1.57</v>
      </c>
    </row>
    <row r="1107" spans="1:4" x14ac:dyDescent="0.25">
      <c r="A1107" s="890" t="s">
        <v>1355</v>
      </c>
      <c r="B1107" s="890" t="s">
        <v>30739</v>
      </c>
      <c r="C1107" s="890" t="s">
        <v>3</v>
      </c>
      <c r="D1107" s="890">
        <v>1.41</v>
      </c>
    </row>
    <row r="1108" spans="1:4" x14ac:dyDescent="0.25">
      <c r="A1108" s="890" t="s">
        <v>1356</v>
      </c>
      <c r="B1108" s="890" t="s">
        <v>30740</v>
      </c>
      <c r="C1108" s="890" t="s">
        <v>3</v>
      </c>
      <c r="D1108" s="890">
        <v>9.73</v>
      </c>
    </row>
    <row r="1109" spans="1:4" x14ac:dyDescent="0.25">
      <c r="A1109" s="890" t="s">
        <v>1357</v>
      </c>
      <c r="B1109" s="890" t="s">
        <v>30740</v>
      </c>
      <c r="C1109" s="890" t="s">
        <v>3</v>
      </c>
      <c r="D1109" s="890">
        <v>8.76</v>
      </c>
    </row>
    <row r="1110" spans="1:4" x14ac:dyDescent="0.25">
      <c r="A1110" s="890" t="s">
        <v>1358</v>
      </c>
      <c r="B1110" s="890" t="s">
        <v>30741</v>
      </c>
      <c r="C1110" s="890" t="s">
        <v>3</v>
      </c>
      <c r="D1110" s="890">
        <v>9.02</v>
      </c>
    </row>
    <row r="1111" spans="1:4" x14ac:dyDescent="0.25">
      <c r="A1111" s="890" t="s">
        <v>1359</v>
      </c>
      <c r="B1111" s="890" t="s">
        <v>30741</v>
      </c>
      <c r="C1111" s="890" t="s">
        <v>3</v>
      </c>
      <c r="D1111" s="890">
        <v>8.1199999999999992</v>
      </c>
    </row>
    <row r="1112" spans="1:4" x14ac:dyDescent="0.25">
      <c r="A1112" s="890" t="s">
        <v>1360</v>
      </c>
      <c r="B1112" s="890" t="s">
        <v>30742</v>
      </c>
      <c r="C1112" s="890" t="s">
        <v>3</v>
      </c>
      <c r="D1112" s="890">
        <v>5.34</v>
      </c>
    </row>
    <row r="1113" spans="1:4" x14ac:dyDescent="0.25">
      <c r="A1113" s="890" t="s">
        <v>1361</v>
      </c>
      <c r="B1113" s="890" t="s">
        <v>30742</v>
      </c>
      <c r="C1113" s="890" t="s">
        <v>3</v>
      </c>
      <c r="D1113" s="890">
        <v>4.8099999999999996</v>
      </c>
    </row>
    <row r="1114" spans="1:4" x14ac:dyDescent="0.25">
      <c r="A1114" s="890" t="s">
        <v>1362</v>
      </c>
      <c r="B1114" s="890" t="s">
        <v>30743</v>
      </c>
      <c r="C1114" s="890" t="s">
        <v>3</v>
      </c>
      <c r="D1114" s="890">
        <v>9.02</v>
      </c>
    </row>
    <row r="1115" spans="1:4" x14ac:dyDescent="0.25">
      <c r="A1115" s="890" t="s">
        <v>1363</v>
      </c>
      <c r="B1115" s="890" t="s">
        <v>30743</v>
      </c>
      <c r="C1115" s="890" t="s">
        <v>3</v>
      </c>
      <c r="D1115" s="890">
        <v>8.1199999999999992</v>
      </c>
    </row>
    <row r="1116" spans="1:4" x14ac:dyDescent="0.25">
      <c r="A1116" s="890" t="s">
        <v>1364</v>
      </c>
      <c r="B1116" s="890" t="s">
        <v>30744</v>
      </c>
      <c r="C1116" s="890" t="s">
        <v>3</v>
      </c>
      <c r="D1116" s="890">
        <v>29.24</v>
      </c>
    </row>
    <row r="1117" spans="1:4" x14ac:dyDescent="0.25">
      <c r="A1117" s="890" t="s">
        <v>1365</v>
      </c>
      <c r="B1117" s="890" t="s">
        <v>30744</v>
      </c>
      <c r="C1117" s="890" t="s">
        <v>3</v>
      </c>
      <c r="D1117" s="890">
        <v>26.31</v>
      </c>
    </row>
    <row r="1118" spans="1:4" x14ac:dyDescent="0.25">
      <c r="A1118" s="890" t="s">
        <v>1366</v>
      </c>
      <c r="B1118" s="890" t="s">
        <v>30745</v>
      </c>
      <c r="C1118" s="890" t="s">
        <v>3</v>
      </c>
      <c r="D1118" s="890">
        <v>24.41</v>
      </c>
    </row>
    <row r="1119" spans="1:4" x14ac:dyDescent="0.25">
      <c r="A1119" s="890" t="s">
        <v>1367</v>
      </c>
      <c r="B1119" s="890" t="s">
        <v>30745</v>
      </c>
      <c r="C1119" s="890" t="s">
        <v>3</v>
      </c>
      <c r="D1119" s="890">
        <v>21.97</v>
      </c>
    </row>
    <row r="1120" spans="1:4" x14ac:dyDescent="0.25">
      <c r="A1120" s="890" t="s">
        <v>1368</v>
      </c>
      <c r="B1120" s="890" t="s">
        <v>30746</v>
      </c>
      <c r="C1120" s="890" t="s">
        <v>3</v>
      </c>
      <c r="D1120" s="890">
        <v>1.6</v>
      </c>
    </row>
    <row r="1121" spans="1:4" x14ac:dyDescent="0.25">
      <c r="A1121" s="890" t="s">
        <v>1369</v>
      </c>
      <c r="B1121" s="890" t="s">
        <v>30746</v>
      </c>
      <c r="C1121" s="890" t="s">
        <v>3</v>
      </c>
      <c r="D1121" s="890">
        <v>1.44</v>
      </c>
    </row>
    <row r="1122" spans="1:4" x14ac:dyDescent="0.25">
      <c r="A1122" s="890" t="s">
        <v>1370</v>
      </c>
      <c r="B1122" s="890" t="s">
        <v>30747</v>
      </c>
      <c r="C1122" s="890" t="s">
        <v>3</v>
      </c>
      <c r="D1122" s="890">
        <v>1.02</v>
      </c>
    </row>
    <row r="1123" spans="1:4" x14ac:dyDescent="0.25">
      <c r="A1123" s="890" t="s">
        <v>1371</v>
      </c>
      <c r="B1123" s="890" t="s">
        <v>30747</v>
      </c>
      <c r="C1123" s="890" t="s">
        <v>3</v>
      </c>
      <c r="D1123" s="890">
        <v>0.91</v>
      </c>
    </row>
    <row r="1124" spans="1:4" x14ac:dyDescent="0.25">
      <c r="A1124" s="890" t="s">
        <v>1372</v>
      </c>
      <c r="B1124" s="890" t="s">
        <v>30748</v>
      </c>
      <c r="C1124" s="890" t="s">
        <v>3</v>
      </c>
      <c r="D1124" s="890">
        <v>8.8699999999999992</v>
      </c>
    </row>
    <row r="1125" spans="1:4" x14ac:dyDescent="0.25">
      <c r="A1125" s="890" t="s">
        <v>1373</v>
      </c>
      <c r="B1125" s="890" t="s">
        <v>30748</v>
      </c>
      <c r="C1125" s="890" t="s">
        <v>3</v>
      </c>
      <c r="D1125" s="890">
        <v>7.98</v>
      </c>
    </row>
    <row r="1126" spans="1:4" x14ac:dyDescent="0.25">
      <c r="A1126" s="890" t="s">
        <v>1374</v>
      </c>
      <c r="B1126" s="890" t="s">
        <v>30749</v>
      </c>
      <c r="C1126" s="890" t="s">
        <v>3</v>
      </c>
      <c r="D1126" s="890">
        <v>6.42</v>
      </c>
    </row>
    <row r="1127" spans="1:4" x14ac:dyDescent="0.25">
      <c r="A1127" s="890" t="s">
        <v>1375</v>
      </c>
      <c r="B1127" s="890" t="s">
        <v>30749</v>
      </c>
      <c r="C1127" s="890" t="s">
        <v>3</v>
      </c>
      <c r="D1127" s="890">
        <v>5.78</v>
      </c>
    </row>
    <row r="1128" spans="1:4" x14ac:dyDescent="0.25">
      <c r="A1128" s="890" t="s">
        <v>1376</v>
      </c>
      <c r="B1128" s="890" t="s">
        <v>30750</v>
      </c>
      <c r="C1128" s="890" t="s">
        <v>3</v>
      </c>
      <c r="D1128" s="890">
        <v>3.18</v>
      </c>
    </row>
    <row r="1129" spans="1:4" x14ac:dyDescent="0.25">
      <c r="A1129" s="890" t="s">
        <v>1377</v>
      </c>
      <c r="B1129" s="890" t="s">
        <v>30750</v>
      </c>
      <c r="C1129" s="890" t="s">
        <v>3</v>
      </c>
      <c r="D1129" s="890">
        <v>2.86</v>
      </c>
    </row>
    <row r="1130" spans="1:4" x14ac:dyDescent="0.25">
      <c r="A1130" s="890" t="s">
        <v>1378</v>
      </c>
      <c r="B1130" s="890" t="s">
        <v>30751</v>
      </c>
      <c r="C1130" s="890" t="s">
        <v>3</v>
      </c>
      <c r="D1130" s="890">
        <v>16.32</v>
      </c>
    </row>
    <row r="1131" spans="1:4" x14ac:dyDescent="0.25">
      <c r="A1131" s="890" t="s">
        <v>1379</v>
      </c>
      <c r="B1131" s="890" t="s">
        <v>30751</v>
      </c>
      <c r="C1131" s="890" t="s">
        <v>3</v>
      </c>
      <c r="D1131" s="890">
        <v>14.68</v>
      </c>
    </row>
    <row r="1132" spans="1:4" x14ac:dyDescent="0.25">
      <c r="A1132" s="890" t="s">
        <v>1380</v>
      </c>
      <c r="B1132" s="890" t="s">
        <v>30752</v>
      </c>
      <c r="C1132" s="890" t="s">
        <v>3</v>
      </c>
      <c r="D1132" s="890">
        <v>9.73</v>
      </c>
    </row>
    <row r="1133" spans="1:4" x14ac:dyDescent="0.25">
      <c r="A1133" s="890" t="s">
        <v>1381</v>
      </c>
      <c r="B1133" s="890" t="s">
        <v>30752</v>
      </c>
      <c r="C1133" s="890" t="s">
        <v>3</v>
      </c>
      <c r="D1133" s="890">
        <v>8.76</v>
      </c>
    </row>
    <row r="1134" spans="1:4" x14ac:dyDescent="0.25">
      <c r="A1134" s="890" t="s">
        <v>1382</v>
      </c>
      <c r="B1134" s="890" t="s">
        <v>30753</v>
      </c>
      <c r="C1134" s="890" t="s">
        <v>3</v>
      </c>
      <c r="D1134" s="890">
        <v>9.02</v>
      </c>
    </row>
    <row r="1135" spans="1:4" x14ac:dyDescent="0.25">
      <c r="A1135" s="890" t="s">
        <v>1383</v>
      </c>
      <c r="B1135" s="890" t="s">
        <v>30753</v>
      </c>
      <c r="C1135" s="890" t="s">
        <v>3</v>
      </c>
      <c r="D1135" s="890">
        <v>8.1199999999999992</v>
      </c>
    </row>
    <row r="1136" spans="1:4" x14ac:dyDescent="0.25">
      <c r="A1136" s="890" t="s">
        <v>1384</v>
      </c>
      <c r="B1136" s="890" t="s">
        <v>30754</v>
      </c>
      <c r="C1136" s="890" t="s">
        <v>3</v>
      </c>
      <c r="D1136" s="890">
        <v>16.32</v>
      </c>
    </row>
    <row r="1137" spans="1:4" x14ac:dyDescent="0.25">
      <c r="A1137" s="890" t="s">
        <v>1385</v>
      </c>
      <c r="B1137" s="890" t="s">
        <v>30754</v>
      </c>
      <c r="C1137" s="890" t="s">
        <v>3</v>
      </c>
      <c r="D1137" s="890">
        <v>14.68</v>
      </c>
    </row>
    <row r="1138" spans="1:4" x14ac:dyDescent="0.25">
      <c r="A1138" s="890" t="s">
        <v>1386</v>
      </c>
      <c r="B1138" s="890" t="s">
        <v>30755</v>
      </c>
      <c r="C1138" s="890" t="s">
        <v>3</v>
      </c>
      <c r="D1138" s="890">
        <v>29.24</v>
      </c>
    </row>
    <row r="1139" spans="1:4" x14ac:dyDescent="0.25">
      <c r="A1139" s="890" t="s">
        <v>1387</v>
      </c>
      <c r="B1139" s="890" t="s">
        <v>30755</v>
      </c>
      <c r="C1139" s="890" t="s">
        <v>3</v>
      </c>
      <c r="D1139" s="890">
        <v>26.31</v>
      </c>
    </row>
    <row r="1140" spans="1:4" x14ac:dyDescent="0.25">
      <c r="A1140" s="890" t="s">
        <v>1388</v>
      </c>
      <c r="B1140" s="890" t="s">
        <v>30756</v>
      </c>
      <c r="C1140" s="890" t="s">
        <v>3</v>
      </c>
      <c r="D1140" s="890">
        <v>24.41</v>
      </c>
    </row>
    <row r="1141" spans="1:4" x14ac:dyDescent="0.25">
      <c r="A1141" s="890" t="s">
        <v>1389</v>
      </c>
      <c r="B1141" s="890" t="s">
        <v>30756</v>
      </c>
      <c r="C1141" s="890" t="s">
        <v>3</v>
      </c>
      <c r="D1141" s="890">
        <v>21.97</v>
      </c>
    </row>
    <row r="1142" spans="1:4" x14ac:dyDescent="0.25">
      <c r="A1142" s="890" t="s">
        <v>1390</v>
      </c>
      <c r="B1142" s="890" t="s">
        <v>30757</v>
      </c>
      <c r="C1142" s="890" t="s">
        <v>3</v>
      </c>
      <c r="D1142" s="890">
        <v>17.8</v>
      </c>
    </row>
    <row r="1143" spans="1:4" x14ac:dyDescent="0.25">
      <c r="A1143" s="890" t="s">
        <v>1391</v>
      </c>
      <c r="B1143" s="890" t="s">
        <v>30757</v>
      </c>
      <c r="C1143" s="890" t="s">
        <v>3</v>
      </c>
      <c r="D1143" s="890">
        <v>16.02</v>
      </c>
    </row>
    <row r="1144" spans="1:4" x14ac:dyDescent="0.25">
      <c r="A1144" s="890" t="s">
        <v>1392</v>
      </c>
      <c r="B1144" s="890" t="s">
        <v>30758</v>
      </c>
      <c r="C1144" s="890" t="s">
        <v>3</v>
      </c>
      <c r="D1144" s="890">
        <v>11.96</v>
      </c>
    </row>
    <row r="1145" spans="1:4" x14ac:dyDescent="0.25">
      <c r="A1145" s="890" t="s">
        <v>1393</v>
      </c>
      <c r="B1145" s="890" t="s">
        <v>30758</v>
      </c>
      <c r="C1145" s="890" t="s">
        <v>3</v>
      </c>
      <c r="D1145" s="890">
        <v>10.76</v>
      </c>
    </row>
    <row r="1146" spans="1:4" x14ac:dyDescent="0.25">
      <c r="A1146" s="890" t="s">
        <v>1394</v>
      </c>
      <c r="B1146" s="890" t="s">
        <v>30759</v>
      </c>
      <c r="C1146" s="890" t="s">
        <v>3</v>
      </c>
      <c r="D1146" s="890">
        <v>9.02</v>
      </c>
    </row>
    <row r="1147" spans="1:4" x14ac:dyDescent="0.25">
      <c r="A1147" s="890" t="s">
        <v>1395</v>
      </c>
      <c r="B1147" s="890" t="s">
        <v>30759</v>
      </c>
      <c r="C1147" s="890" t="s">
        <v>3</v>
      </c>
      <c r="D1147" s="890">
        <v>8.1199999999999992</v>
      </c>
    </row>
    <row r="1148" spans="1:4" x14ac:dyDescent="0.25">
      <c r="A1148" s="890" t="s">
        <v>1396</v>
      </c>
      <c r="B1148" s="890" t="s">
        <v>30760</v>
      </c>
      <c r="C1148" s="890" t="s">
        <v>3</v>
      </c>
      <c r="D1148" s="890">
        <v>1.57</v>
      </c>
    </row>
    <row r="1149" spans="1:4" x14ac:dyDescent="0.25">
      <c r="A1149" s="890" t="s">
        <v>1397</v>
      </c>
      <c r="B1149" s="890" t="s">
        <v>30760</v>
      </c>
      <c r="C1149" s="890" t="s">
        <v>3</v>
      </c>
      <c r="D1149" s="890">
        <v>1.41</v>
      </c>
    </row>
    <row r="1150" spans="1:4" x14ac:dyDescent="0.25">
      <c r="A1150" s="890" t="s">
        <v>1398</v>
      </c>
      <c r="B1150" s="890" t="s">
        <v>30761</v>
      </c>
      <c r="C1150" s="890" t="s">
        <v>3</v>
      </c>
      <c r="D1150" s="890">
        <v>1.02</v>
      </c>
    </row>
    <row r="1151" spans="1:4" x14ac:dyDescent="0.25">
      <c r="A1151" s="890" t="s">
        <v>1399</v>
      </c>
      <c r="B1151" s="890" t="s">
        <v>30761</v>
      </c>
      <c r="C1151" s="890" t="s">
        <v>3</v>
      </c>
      <c r="D1151" s="890">
        <v>0.91</v>
      </c>
    </row>
    <row r="1152" spans="1:4" x14ac:dyDescent="0.25">
      <c r="A1152" s="890" t="s">
        <v>1400</v>
      </c>
      <c r="B1152" s="890" t="s">
        <v>30762</v>
      </c>
      <c r="C1152" s="890" t="s">
        <v>3</v>
      </c>
      <c r="D1152" s="890">
        <v>9.73</v>
      </c>
    </row>
    <row r="1153" spans="1:4" x14ac:dyDescent="0.25">
      <c r="A1153" s="890" t="s">
        <v>1401</v>
      </c>
      <c r="B1153" s="890" t="s">
        <v>30762</v>
      </c>
      <c r="C1153" s="890" t="s">
        <v>3</v>
      </c>
      <c r="D1153" s="890">
        <v>8.76</v>
      </c>
    </row>
    <row r="1154" spans="1:4" x14ac:dyDescent="0.25">
      <c r="A1154" s="890" t="s">
        <v>1402</v>
      </c>
      <c r="B1154" s="890" t="s">
        <v>30763</v>
      </c>
      <c r="C1154" s="890" t="s">
        <v>3</v>
      </c>
      <c r="D1154" s="890">
        <v>6.42</v>
      </c>
    </row>
    <row r="1155" spans="1:4" x14ac:dyDescent="0.25">
      <c r="A1155" s="890" t="s">
        <v>1403</v>
      </c>
      <c r="B1155" s="890" t="s">
        <v>30763</v>
      </c>
      <c r="C1155" s="890" t="s">
        <v>3</v>
      </c>
      <c r="D1155" s="890">
        <v>5.78</v>
      </c>
    </row>
    <row r="1156" spans="1:4" x14ac:dyDescent="0.25">
      <c r="A1156" s="890" t="s">
        <v>1404</v>
      </c>
      <c r="B1156" s="890" t="s">
        <v>30764</v>
      </c>
      <c r="C1156" s="890" t="s">
        <v>3</v>
      </c>
      <c r="D1156" s="890">
        <v>4.88</v>
      </c>
    </row>
    <row r="1157" spans="1:4" x14ac:dyDescent="0.25">
      <c r="A1157" s="890" t="s">
        <v>1405</v>
      </c>
      <c r="B1157" s="890" t="s">
        <v>30764</v>
      </c>
      <c r="C1157" s="890" t="s">
        <v>3</v>
      </c>
      <c r="D1157" s="890">
        <v>4.3899999999999997</v>
      </c>
    </row>
    <row r="1158" spans="1:4" x14ac:dyDescent="0.25">
      <c r="A1158" s="890" t="s">
        <v>1406</v>
      </c>
      <c r="B1158" s="890" t="s">
        <v>30765</v>
      </c>
      <c r="C1158" s="890" t="s">
        <v>5</v>
      </c>
      <c r="D1158" s="890">
        <v>1792.76</v>
      </c>
    </row>
    <row r="1159" spans="1:4" x14ac:dyDescent="0.25">
      <c r="A1159" s="890" t="s">
        <v>1407</v>
      </c>
      <c r="B1159" s="890" t="s">
        <v>30765</v>
      </c>
      <c r="C1159" s="890" t="s">
        <v>5</v>
      </c>
      <c r="D1159" s="890">
        <v>1613.21</v>
      </c>
    </row>
    <row r="1160" spans="1:4" x14ac:dyDescent="0.25">
      <c r="A1160" s="890" t="s">
        <v>1408</v>
      </c>
      <c r="B1160" s="890" t="s">
        <v>30766</v>
      </c>
      <c r="C1160" s="890" t="s">
        <v>3</v>
      </c>
      <c r="D1160" s="890">
        <v>19.53</v>
      </c>
    </row>
    <row r="1161" spans="1:4" x14ac:dyDescent="0.25">
      <c r="A1161" s="890" t="s">
        <v>1409</v>
      </c>
      <c r="B1161" s="890" t="s">
        <v>30766</v>
      </c>
      <c r="C1161" s="890" t="s">
        <v>3</v>
      </c>
      <c r="D1161" s="890">
        <v>17.57</v>
      </c>
    </row>
    <row r="1162" spans="1:4" x14ac:dyDescent="0.25">
      <c r="A1162" s="890" t="s">
        <v>1410</v>
      </c>
      <c r="B1162" s="890" t="s">
        <v>30767</v>
      </c>
      <c r="C1162" s="890" t="s">
        <v>3</v>
      </c>
      <c r="D1162" s="890">
        <v>16.32</v>
      </c>
    </row>
    <row r="1163" spans="1:4" x14ac:dyDescent="0.25">
      <c r="A1163" s="890" t="s">
        <v>1411</v>
      </c>
      <c r="B1163" s="890" t="s">
        <v>30767</v>
      </c>
      <c r="C1163" s="890" t="s">
        <v>3</v>
      </c>
      <c r="D1163" s="890">
        <v>14.68</v>
      </c>
    </row>
    <row r="1164" spans="1:4" x14ac:dyDescent="0.25">
      <c r="A1164" s="890" t="s">
        <v>1412</v>
      </c>
      <c r="B1164" s="890" t="s">
        <v>30768</v>
      </c>
      <c r="C1164" s="890" t="s">
        <v>3</v>
      </c>
      <c r="D1164" s="890">
        <v>9.73</v>
      </c>
    </row>
    <row r="1165" spans="1:4" x14ac:dyDescent="0.25">
      <c r="A1165" s="890" t="s">
        <v>1413</v>
      </c>
      <c r="B1165" s="890" t="s">
        <v>30768</v>
      </c>
      <c r="C1165" s="890" t="s">
        <v>3</v>
      </c>
      <c r="D1165" s="890">
        <v>8.76</v>
      </c>
    </row>
    <row r="1166" spans="1:4" x14ac:dyDescent="0.25">
      <c r="A1166" s="890" t="s">
        <v>1414</v>
      </c>
      <c r="B1166" s="890" t="s">
        <v>30769</v>
      </c>
      <c r="C1166" s="890" t="s">
        <v>3</v>
      </c>
      <c r="D1166" s="890">
        <v>32.67</v>
      </c>
    </row>
    <row r="1167" spans="1:4" x14ac:dyDescent="0.25">
      <c r="A1167" s="890" t="s">
        <v>1415</v>
      </c>
      <c r="B1167" s="890" t="s">
        <v>30769</v>
      </c>
      <c r="C1167" s="890" t="s">
        <v>3</v>
      </c>
      <c r="D1167" s="890">
        <v>29.39</v>
      </c>
    </row>
    <row r="1168" spans="1:4" x14ac:dyDescent="0.25">
      <c r="A1168" s="890" t="s">
        <v>1416</v>
      </c>
      <c r="B1168" s="890" t="s">
        <v>30770</v>
      </c>
      <c r="C1168" s="890" t="s">
        <v>3</v>
      </c>
      <c r="D1168" s="890">
        <v>24.41</v>
      </c>
    </row>
    <row r="1169" spans="1:4" x14ac:dyDescent="0.25">
      <c r="A1169" s="890" t="s">
        <v>1417</v>
      </c>
      <c r="B1169" s="890" t="s">
        <v>30770</v>
      </c>
      <c r="C1169" s="890" t="s">
        <v>3</v>
      </c>
      <c r="D1169" s="890">
        <v>21.97</v>
      </c>
    </row>
    <row r="1170" spans="1:4" x14ac:dyDescent="0.25">
      <c r="A1170" s="890" t="s">
        <v>1418</v>
      </c>
      <c r="B1170" s="890" t="s">
        <v>30771</v>
      </c>
      <c r="C1170" s="890" t="s">
        <v>3</v>
      </c>
      <c r="D1170" s="890">
        <v>39.06</v>
      </c>
    </row>
    <row r="1171" spans="1:4" x14ac:dyDescent="0.25">
      <c r="A1171" s="890" t="s">
        <v>1419</v>
      </c>
      <c r="B1171" s="890" t="s">
        <v>30771</v>
      </c>
      <c r="C1171" s="890" t="s">
        <v>3</v>
      </c>
      <c r="D1171" s="890">
        <v>35.15</v>
      </c>
    </row>
    <row r="1172" spans="1:4" x14ac:dyDescent="0.25">
      <c r="A1172" s="890" t="s">
        <v>1420</v>
      </c>
      <c r="B1172" s="890" t="s">
        <v>30772</v>
      </c>
      <c r="C1172" s="890" t="s">
        <v>3</v>
      </c>
      <c r="D1172" s="890">
        <v>23.8</v>
      </c>
    </row>
    <row r="1173" spans="1:4" x14ac:dyDescent="0.25">
      <c r="A1173" s="890" t="s">
        <v>1421</v>
      </c>
      <c r="B1173" s="890" t="s">
        <v>30772</v>
      </c>
      <c r="C1173" s="890" t="s">
        <v>3</v>
      </c>
      <c r="D1173" s="890">
        <v>21.41</v>
      </c>
    </row>
    <row r="1174" spans="1:4" x14ac:dyDescent="0.25">
      <c r="A1174" s="890" t="s">
        <v>1422</v>
      </c>
      <c r="B1174" s="890" t="s">
        <v>30773</v>
      </c>
      <c r="C1174" s="890" t="s">
        <v>3</v>
      </c>
      <c r="D1174" s="890">
        <v>17.8</v>
      </c>
    </row>
    <row r="1175" spans="1:4" x14ac:dyDescent="0.25">
      <c r="A1175" s="890" t="s">
        <v>1423</v>
      </c>
      <c r="B1175" s="890" t="s">
        <v>30773</v>
      </c>
      <c r="C1175" s="890" t="s">
        <v>3</v>
      </c>
      <c r="D1175" s="890">
        <v>16.02</v>
      </c>
    </row>
    <row r="1176" spans="1:4" x14ac:dyDescent="0.25">
      <c r="A1176" s="890" t="s">
        <v>1424</v>
      </c>
      <c r="B1176" s="890" t="s">
        <v>30774</v>
      </c>
      <c r="C1176" s="890" t="s">
        <v>3</v>
      </c>
      <c r="D1176" s="890">
        <v>11.96</v>
      </c>
    </row>
    <row r="1177" spans="1:4" x14ac:dyDescent="0.25">
      <c r="A1177" s="890" t="s">
        <v>1425</v>
      </c>
      <c r="B1177" s="890" t="s">
        <v>30774</v>
      </c>
      <c r="C1177" s="890" t="s">
        <v>3</v>
      </c>
      <c r="D1177" s="890">
        <v>10.76</v>
      </c>
    </row>
    <row r="1178" spans="1:4" x14ac:dyDescent="0.25">
      <c r="A1178" s="890" t="s">
        <v>1426</v>
      </c>
      <c r="B1178" s="890" t="s">
        <v>30775</v>
      </c>
      <c r="C1178" s="890" t="s">
        <v>3</v>
      </c>
      <c r="D1178" s="890">
        <v>2.13</v>
      </c>
    </row>
    <row r="1179" spans="1:4" x14ac:dyDescent="0.25">
      <c r="A1179" s="890" t="s">
        <v>1427</v>
      </c>
      <c r="B1179" s="890" t="s">
        <v>30775</v>
      </c>
      <c r="C1179" s="890" t="s">
        <v>3</v>
      </c>
      <c r="D1179" s="890">
        <v>1.91</v>
      </c>
    </row>
    <row r="1180" spans="1:4" x14ac:dyDescent="0.25">
      <c r="A1180" s="890" t="s">
        <v>1428</v>
      </c>
      <c r="B1180" s="890" t="s">
        <v>30776</v>
      </c>
      <c r="C1180" s="890" t="s">
        <v>3</v>
      </c>
      <c r="D1180" s="890">
        <v>1.57</v>
      </c>
    </row>
    <row r="1181" spans="1:4" x14ac:dyDescent="0.25">
      <c r="A1181" s="890" t="s">
        <v>1429</v>
      </c>
      <c r="B1181" s="890" t="s">
        <v>30776</v>
      </c>
      <c r="C1181" s="890" t="s">
        <v>3</v>
      </c>
      <c r="D1181" s="890">
        <v>1.41</v>
      </c>
    </row>
    <row r="1182" spans="1:4" x14ac:dyDescent="0.25">
      <c r="A1182" s="890" t="s">
        <v>1430</v>
      </c>
      <c r="B1182" s="890" t="s">
        <v>30777</v>
      </c>
      <c r="C1182" s="890" t="s">
        <v>3</v>
      </c>
      <c r="D1182" s="890">
        <v>9.73</v>
      </c>
    </row>
    <row r="1183" spans="1:4" x14ac:dyDescent="0.25">
      <c r="A1183" s="890" t="s">
        <v>1431</v>
      </c>
      <c r="B1183" s="890" t="s">
        <v>30777</v>
      </c>
      <c r="C1183" s="890" t="s">
        <v>3</v>
      </c>
      <c r="D1183" s="890">
        <v>8.76</v>
      </c>
    </row>
    <row r="1184" spans="1:4" x14ac:dyDescent="0.25">
      <c r="A1184" s="890" t="s">
        <v>1432</v>
      </c>
      <c r="B1184" s="890" t="s">
        <v>30778</v>
      </c>
      <c r="C1184" s="890" t="s">
        <v>3</v>
      </c>
      <c r="D1184" s="890">
        <v>6.42</v>
      </c>
    </row>
    <row r="1185" spans="1:4" x14ac:dyDescent="0.25">
      <c r="A1185" s="890" t="s">
        <v>1433</v>
      </c>
      <c r="B1185" s="890" t="s">
        <v>30778</v>
      </c>
      <c r="C1185" s="890" t="s">
        <v>3</v>
      </c>
      <c r="D1185" s="890">
        <v>5.78</v>
      </c>
    </row>
    <row r="1186" spans="1:4" x14ac:dyDescent="0.25">
      <c r="A1186" s="890" t="s">
        <v>1434</v>
      </c>
      <c r="B1186" s="890" t="s">
        <v>30779</v>
      </c>
      <c r="C1186" s="890" t="s">
        <v>3</v>
      </c>
      <c r="D1186" s="890">
        <v>4.88</v>
      </c>
    </row>
    <row r="1187" spans="1:4" x14ac:dyDescent="0.25">
      <c r="A1187" s="890" t="s">
        <v>1435</v>
      </c>
      <c r="B1187" s="890" t="s">
        <v>30779</v>
      </c>
      <c r="C1187" s="890" t="s">
        <v>3</v>
      </c>
      <c r="D1187" s="890">
        <v>4.3899999999999997</v>
      </c>
    </row>
    <row r="1188" spans="1:4" x14ac:dyDescent="0.25">
      <c r="A1188" s="890" t="s">
        <v>1436</v>
      </c>
      <c r="B1188" s="890" t="s">
        <v>30780</v>
      </c>
      <c r="C1188" s="890" t="s">
        <v>5</v>
      </c>
      <c r="D1188" s="890">
        <v>1792.72</v>
      </c>
    </row>
    <row r="1189" spans="1:4" x14ac:dyDescent="0.25">
      <c r="A1189" s="890" t="s">
        <v>1437</v>
      </c>
      <c r="B1189" s="890" t="s">
        <v>30780</v>
      </c>
      <c r="C1189" s="890" t="s">
        <v>5</v>
      </c>
      <c r="D1189" s="890">
        <v>1613.18</v>
      </c>
    </row>
    <row r="1190" spans="1:4" x14ac:dyDescent="0.25">
      <c r="A1190" s="890" t="s">
        <v>1438</v>
      </c>
      <c r="B1190" s="890" t="s">
        <v>30781</v>
      </c>
      <c r="C1190" s="890" t="s">
        <v>3</v>
      </c>
      <c r="D1190" s="890">
        <v>14.96</v>
      </c>
    </row>
    <row r="1191" spans="1:4" x14ac:dyDescent="0.25">
      <c r="A1191" s="890" t="s">
        <v>1439</v>
      </c>
      <c r="B1191" s="890" t="s">
        <v>30781</v>
      </c>
      <c r="C1191" s="890" t="s">
        <v>3</v>
      </c>
      <c r="D1191" s="890">
        <v>13.46</v>
      </c>
    </row>
    <row r="1192" spans="1:4" x14ac:dyDescent="0.25">
      <c r="A1192" s="890" t="s">
        <v>1440</v>
      </c>
      <c r="B1192" s="890" t="s">
        <v>30782</v>
      </c>
      <c r="C1192" s="890" t="s">
        <v>3</v>
      </c>
      <c r="D1192" s="890">
        <v>12.45</v>
      </c>
    </row>
    <row r="1193" spans="1:4" x14ac:dyDescent="0.25">
      <c r="A1193" s="890" t="s">
        <v>1441</v>
      </c>
      <c r="B1193" s="890" t="s">
        <v>30782</v>
      </c>
      <c r="C1193" s="890" t="s">
        <v>3</v>
      </c>
      <c r="D1193" s="890">
        <v>11.2</v>
      </c>
    </row>
    <row r="1194" spans="1:4" x14ac:dyDescent="0.25">
      <c r="A1194" s="890" t="s">
        <v>1442</v>
      </c>
      <c r="B1194" s="890" t="s">
        <v>30783</v>
      </c>
      <c r="C1194" s="890" t="s">
        <v>3</v>
      </c>
      <c r="D1194" s="890">
        <v>7.48</v>
      </c>
    </row>
    <row r="1195" spans="1:4" x14ac:dyDescent="0.25">
      <c r="A1195" s="890" t="s">
        <v>1443</v>
      </c>
      <c r="B1195" s="890" t="s">
        <v>30783</v>
      </c>
      <c r="C1195" s="890" t="s">
        <v>3</v>
      </c>
      <c r="D1195" s="890">
        <v>6.73</v>
      </c>
    </row>
    <row r="1196" spans="1:4" x14ac:dyDescent="0.25">
      <c r="A1196" s="890" t="s">
        <v>1444</v>
      </c>
      <c r="B1196" s="890" t="s">
        <v>30784</v>
      </c>
      <c r="C1196" s="890" t="s">
        <v>3</v>
      </c>
      <c r="D1196" s="890">
        <v>59.8</v>
      </c>
    </row>
    <row r="1197" spans="1:4" x14ac:dyDescent="0.25">
      <c r="A1197" s="890" t="s">
        <v>1445</v>
      </c>
      <c r="B1197" s="890" t="s">
        <v>30784</v>
      </c>
      <c r="C1197" s="890" t="s">
        <v>3</v>
      </c>
      <c r="D1197" s="890">
        <v>53.81</v>
      </c>
    </row>
    <row r="1198" spans="1:4" x14ac:dyDescent="0.25">
      <c r="A1198" s="890" t="s">
        <v>1446</v>
      </c>
      <c r="B1198" s="890" t="s">
        <v>30785</v>
      </c>
      <c r="C1198" s="890" t="s">
        <v>5</v>
      </c>
      <c r="D1198" s="890">
        <v>12765.4</v>
      </c>
    </row>
    <row r="1199" spans="1:4" x14ac:dyDescent="0.25">
      <c r="A1199" s="890" t="s">
        <v>1447</v>
      </c>
      <c r="B1199" s="890" t="s">
        <v>30785</v>
      </c>
      <c r="C1199" s="890" t="s">
        <v>5</v>
      </c>
      <c r="D1199" s="890">
        <v>11486.93</v>
      </c>
    </row>
    <row r="1200" spans="1:4" x14ac:dyDescent="0.25">
      <c r="A1200" s="890" t="s">
        <v>1448</v>
      </c>
      <c r="B1200" s="890" t="s">
        <v>30786</v>
      </c>
      <c r="C1200" s="890" t="s">
        <v>5</v>
      </c>
      <c r="D1200" s="890">
        <v>1730.92</v>
      </c>
    </row>
    <row r="1201" spans="1:4" x14ac:dyDescent="0.25">
      <c r="A1201" s="890" t="s">
        <v>1449</v>
      </c>
      <c r="B1201" s="890" t="s">
        <v>30786</v>
      </c>
      <c r="C1201" s="890" t="s">
        <v>5</v>
      </c>
      <c r="D1201" s="890">
        <v>1557.56</v>
      </c>
    </row>
    <row r="1202" spans="1:4" x14ac:dyDescent="0.25">
      <c r="A1202" s="890" t="s">
        <v>1450</v>
      </c>
      <c r="B1202" s="890" t="s">
        <v>30787</v>
      </c>
      <c r="C1202" s="890" t="s">
        <v>3</v>
      </c>
      <c r="D1202" s="890">
        <v>3.77</v>
      </c>
    </row>
    <row r="1203" spans="1:4" x14ac:dyDescent="0.25">
      <c r="A1203" s="890" t="s">
        <v>1451</v>
      </c>
      <c r="B1203" s="890" t="s">
        <v>30787</v>
      </c>
      <c r="C1203" s="890" t="s">
        <v>3</v>
      </c>
      <c r="D1203" s="890">
        <v>3.39</v>
      </c>
    </row>
    <row r="1204" spans="1:4" x14ac:dyDescent="0.25">
      <c r="A1204" s="890" t="s">
        <v>1452</v>
      </c>
      <c r="B1204" s="890" t="s">
        <v>30788</v>
      </c>
      <c r="C1204" s="890" t="s">
        <v>5</v>
      </c>
      <c r="D1204" s="890">
        <v>896.36</v>
      </c>
    </row>
    <row r="1205" spans="1:4" x14ac:dyDescent="0.25">
      <c r="A1205" s="890" t="s">
        <v>1453</v>
      </c>
      <c r="B1205" s="890" t="s">
        <v>30788</v>
      </c>
      <c r="C1205" s="890" t="s">
        <v>5</v>
      </c>
      <c r="D1205" s="890">
        <v>806.59</v>
      </c>
    </row>
    <row r="1206" spans="1:4" x14ac:dyDescent="0.25">
      <c r="A1206" s="890" t="s">
        <v>1454</v>
      </c>
      <c r="B1206" s="890" t="s">
        <v>30789</v>
      </c>
      <c r="C1206" s="890" t="s">
        <v>5</v>
      </c>
      <c r="D1206" s="890">
        <v>896.36</v>
      </c>
    </row>
    <row r="1207" spans="1:4" x14ac:dyDescent="0.25">
      <c r="A1207" s="890" t="s">
        <v>1455</v>
      </c>
      <c r="B1207" s="890" t="s">
        <v>30789</v>
      </c>
      <c r="C1207" s="890" t="s">
        <v>5</v>
      </c>
      <c r="D1207" s="890">
        <v>806.59</v>
      </c>
    </row>
    <row r="1208" spans="1:4" x14ac:dyDescent="0.25">
      <c r="A1208" s="890" t="s">
        <v>1456</v>
      </c>
      <c r="B1208" s="890" t="s">
        <v>30790</v>
      </c>
      <c r="C1208" s="890" t="s">
        <v>3</v>
      </c>
      <c r="D1208" s="890">
        <v>2.16</v>
      </c>
    </row>
    <row r="1209" spans="1:4" x14ac:dyDescent="0.25">
      <c r="A1209" s="890" t="s">
        <v>1457</v>
      </c>
      <c r="B1209" s="890" t="s">
        <v>30790</v>
      </c>
      <c r="C1209" s="890" t="s">
        <v>3</v>
      </c>
      <c r="D1209" s="890">
        <v>1.94</v>
      </c>
    </row>
    <row r="1210" spans="1:4" x14ac:dyDescent="0.25">
      <c r="A1210" s="890" t="s">
        <v>1458</v>
      </c>
      <c r="B1210" s="890" t="s">
        <v>30791</v>
      </c>
      <c r="C1210" s="890" t="s">
        <v>3</v>
      </c>
      <c r="D1210" s="890">
        <v>6.52</v>
      </c>
    </row>
    <row r="1211" spans="1:4" x14ac:dyDescent="0.25">
      <c r="A1211" s="890" t="s">
        <v>1459</v>
      </c>
      <c r="B1211" s="890" t="s">
        <v>30791</v>
      </c>
      <c r="C1211" s="890" t="s">
        <v>3</v>
      </c>
      <c r="D1211" s="890">
        <v>5.86</v>
      </c>
    </row>
    <row r="1212" spans="1:4" x14ac:dyDescent="0.25">
      <c r="A1212" s="890" t="s">
        <v>1460</v>
      </c>
      <c r="B1212" s="890" t="s">
        <v>30792</v>
      </c>
      <c r="C1212" s="890" t="s">
        <v>3</v>
      </c>
      <c r="D1212" s="890">
        <v>4.4800000000000004</v>
      </c>
    </row>
    <row r="1213" spans="1:4" x14ac:dyDescent="0.25">
      <c r="A1213" s="890" t="s">
        <v>1461</v>
      </c>
      <c r="B1213" s="890" t="s">
        <v>30792</v>
      </c>
      <c r="C1213" s="890" t="s">
        <v>3</v>
      </c>
      <c r="D1213" s="890">
        <v>4.03</v>
      </c>
    </row>
    <row r="1214" spans="1:4" x14ac:dyDescent="0.25">
      <c r="A1214" s="890" t="s">
        <v>1462</v>
      </c>
      <c r="B1214" s="890" t="s">
        <v>30793</v>
      </c>
      <c r="C1214" s="890" t="s">
        <v>3</v>
      </c>
      <c r="D1214" s="890">
        <v>2.68</v>
      </c>
    </row>
    <row r="1215" spans="1:4" x14ac:dyDescent="0.25">
      <c r="A1215" s="890" t="s">
        <v>1463</v>
      </c>
      <c r="B1215" s="890" t="s">
        <v>30793</v>
      </c>
      <c r="C1215" s="890" t="s">
        <v>3</v>
      </c>
      <c r="D1215" s="890">
        <v>2.41</v>
      </c>
    </row>
    <row r="1216" spans="1:4" x14ac:dyDescent="0.25">
      <c r="A1216" s="890" t="s">
        <v>1464</v>
      </c>
      <c r="B1216" s="890" t="s">
        <v>30794</v>
      </c>
      <c r="C1216" s="890" t="s">
        <v>1009</v>
      </c>
      <c r="D1216" s="890">
        <v>27317.919999999998</v>
      </c>
    </row>
    <row r="1217" spans="1:4" x14ac:dyDescent="0.25">
      <c r="A1217" s="890" t="s">
        <v>1465</v>
      </c>
      <c r="B1217" s="890" t="s">
        <v>30794</v>
      </c>
      <c r="C1217" s="890" t="s">
        <v>1009</v>
      </c>
      <c r="D1217" s="890">
        <v>24583.14</v>
      </c>
    </row>
    <row r="1218" spans="1:4" x14ac:dyDescent="0.25">
      <c r="A1218" s="890" t="s">
        <v>1466</v>
      </c>
      <c r="B1218" s="890" t="s">
        <v>30795</v>
      </c>
      <c r="C1218" s="890" t="s">
        <v>1009</v>
      </c>
      <c r="D1218" s="890">
        <v>37052.230000000003</v>
      </c>
    </row>
    <row r="1219" spans="1:4" x14ac:dyDescent="0.25">
      <c r="A1219" s="890" t="s">
        <v>1467</v>
      </c>
      <c r="B1219" s="890" t="s">
        <v>30795</v>
      </c>
      <c r="C1219" s="890" t="s">
        <v>1009</v>
      </c>
      <c r="D1219" s="890">
        <v>33342.54</v>
      </c>
    </row>
    <row r="1220" spans="1:4" x14ac:dyDescent="0.25">
      <c r="A1220" s="890" t="s">
        <v>116</v>
      </c>
      <c r="B1220" s="890" t="s">
        <v>30796</v>
      </c>
      <c r="C1220" s="890" t="s">
        <v>3</v>
      </c>
      <c r="D1220" s="890">
        <v>1.43</v>
      </c>
    </row>
    <row r="1221" spans="1:4" x14ac:dyDescent="0.25">
      <c r="A1221" s="890" t="s">
        <v>1468</v>
      </c>
      <c r="B1221" s="890" t="s">
        <v>30796</v>
      </c>
      <c r="C1221" s="890" t="s">
        <v>3</v>
      </c>
      <c r="D1221" s="890">
        <v>1.29</v>
      </c>
    </row>
    <row r="1222" spans="1:4" x14ac:dyDescent="0.25">
      <c r="A1222" s="890" t="s">
        <v>1469</v>
      </c>
      <c r="B1222" s="890" t="s">
        <v>30797</v>
      </c>
      <c r="C1222" s="890" t="s">
        <v>3</v>
      </c>
      <c r="D1222" s="890">
        <v>0.98</v>
      </c>
    </row>
    <row r="1223" spans="1:4" x14ac:dyDescent="0.25">
      <c r="A1223" s="890" t="s">
        <v>1470</v>
      </c>
      <c r="B1223" s="890" t="s">
        <v>30797</v>
      </c>
      <c r="C1223" s="890" t="s">
        <v>3</v>
      </c>
      <c r="D1223" s="890">
        <v>0.88</v>
      </c>
    </row>
    <row r="1224" spans="1:4" x14ac:dyDescent="0.25">
      <c r="A1224" s="890" t="s">
        <v>1471</v>
      </c>
      <c r="B1224" s="890" t="s">
        <v>30798</v>
      </c>
      <c r="C1224" s="890" t="s">
        <v>114</v>
      </c>
      <c r="D1224" s="890">
        <v>90258.25</v>
      </c>
    </row>
    <row r="1225" spans="1:4" x14ac:dyDescent="0.25">
      <c r="A1225" s="890" t="s">
        <v>1472</v>
      </c>
      <c r="B1225" s="890" t="s">
        <v>30798</v>
      </c>
      <c r="C1225" s="890" t="s">
        <v>114</v>
      </c>
      <c r="D1225" s="890">
        <v>81222.58</v>
      </c>
    </row>
    <row r="1226" spans="1:4" x14ac:dyDescent="0.25">
      <c r="A1226" s="890" t="s">
        <v>1473</v>
      </c>
      <c r="B1226" s="890" t="s">
        <v>30799</v>
      </c>
      <c r="C1226" s="890" t="s">
        <v>114</v>
      </c>
      <c r="D1226" s="890">
        <v>145408.57999999999</v>
      </c>
    </row>
    <row r="1227" spans="1:4" x14ac:dyDescent="0.25">
      <c r="A1227" s="890" t="s">
        <v>1474</v>
      </c>
      <c r="B1227" s="890" t="s">
        <v>30799</v>
      </c>
      <c r="C1227" s="890" t="s">
        <v>114</v>
      </c>
      <c r="D1227" s="890">
        <v>130851.87</v>
      </c>
    </row>
    <row r="1228" spans="1:4" x14ac:dyDescent="0.25">
      <c r="A1228" s="890" t="s">
        <v>1475</v>
      </c>
      <c r="B1228" s="890" t="s">
        <v>30800</v>
      </c>
      <c r="C1228" s="890" t="s">
        <v>114</v>
      </c>
      <c r="D1228" s="890">
        <v>69432.61</v>
      </c>
    </row>
    <row r="1229" spans="1:4" x14ac:dyDescent="0.25">
      <c r="A1229" s="890" t="s">
        <v>1476</v>
      </c>
      <c r="B1229" s="890" t="s">
        <v>30800</v>
      </c>
      <c r="C1229" s="890" t="s">
        <v>114</v>
      </c>
      <c r="D1229" s="890">
        <v>62482.78</v>
      </c>
    </row>
    <row r="1230" spans="1:4" x14ac:dyDescent="0.25">
      <c r="A1230" s="890" t="s">
        <v>1477</v>
      </c>
      <c r="B1230" s="890" t="s">
        <v>30801</v>
      </c>
      <c r="C1230" s="890" t="s">
        <v>1009</v>
      </c>
      <c r="D1230" s="890">
        <v>10797.93</v>
      </c>
    </row>
    <row r="1231" spans="1:4" x14ac:dyDescent="0.25">
      <c r="A1231" s="890" t="s">
        <v>1478</v>
      </c>
      <c r="B1231" s="890" t="s">
        <v>30801</v>
      </c>
      <c r="C1231" s="890" t="s">
        <v>1009</v>
      </c>
      <c r="D1231" s="890">
        <v>9716.83</v>
      </c>
    </row>
    <row r="1232" spans="1:4" x14ac:dyDescent="0.25">
      <c r="A1232" s="890" t="s">
        <v>1479</v>
      </c>
      <c r="B1232" s="890" t="s">
        <v>30802</v>
      </c>
      <c r="C1232" s="890" t="s">
        <v>3</v>
      </c>
      <c r="D1232" s="890">
        <v>179.07</v>
      </c>
    </row>
    <row r="1233" spans="1:4" x14ac:dyDescent="0.25">
      <c r="A1233" s="890" t="s">
        <v>1480</v>
      </c>
      <c r="B1233" s="890" t="s">
        <v>30802</v>
      </c>
      <c r="C1233" s="890" t="s">
        <v>3</v>
      </c>
      <c r="D1233" s="890">
        <v>161.13999999999999</v>
      </c>
    </row>
    <row r="1234" spans="1:4" x14ac:dyDescent="0.25">
      <c r="A1234" s="890" t="s">
        <v>1481</v>
      </c>
      <c r="B1234" s="890" t="s">
        <v>30803</v>
      </c>
      <c r="C1234" s="890" t="s">
        <v>114</v>
      </c>
      <c r="D1234" s="890">
        <v>32617.05</v>
      </c>
    </row>
    <row r="1235" spans="1:4" x14ac:dyDescent="0.25">
      <c r="A1235" s="890" t="s">
        <v>1482</v>
      </c>
      <c r="B1235" s="890" t="s">
        <v>30803</v>
      </c>
      <c r="C1235" s="890" t="s">
        <v>114</v>
      </c>
      <c r="D1235" s="890">
        <v>29352.04</v>
      </c>
    </row>
    <row r="1236" spans="1:4" x14ac:dyDescent="0.25">
      <c r="A1236" s="890" t="s">
        <v>1483</v>
      </c>
      <c r="B1236" s="890" t="s">
        <v>30804</v>
      </c>
      <c r="C1236" s="890" t="s">
        <v>114</v>
      </c>
      <c r="D1236" s="890">
        <v>6580.79</v>
      </c>
    </row>
    <row r="1237" spans="1:4" x14ac:dyDescent="0.25">
      <c r="A1237" s="890" t="s">
        <v>1484</v>
      </c>
      <c r="B1237" s="890" t="s">
        <v>30804</v>
      </c>
      <c r="C1237" s="890" t="s">
        <v>114</v>
      </c>
      <c r="D1237" s="890">
        <v>5921.95</v>
      </c>
    </row>
    <row r="1238" spans="1:4" x14ac:dyDescent="0.25">
      <c r="A1238" s="890" t="s">
        <v>1485</v>
      </c>
      <c r="B1238" s="890" t="s">
        <v>30805</v>
      </c>
      <c r="C1238" s="890" t="s">
        <v>114</v>
      </c>
      <c r="D1238" s="890">
        <v>12910.6</v>
      </c>
    </row>
    <row r="1239" spans="1:4" x14ac:dyDescent="0.25">
      <c r="A1239" s="890" t="s">
        <v>1486</v>
      </c>
      <c r="B1239" s="890" t="s">
        <v>30805</v>
      </c>
      <c r="C1239" s="890" t="s">
        <v>114</v>
      </c>
      <c r="D1239" s="890">
        <v>11618.08</v>
      </c>
    </row>
    <row r="1240" spans="1:4" x14ac:dyDescent="0.25">
      <c r="A1240" s="890" t="s">
        <v>117</v>
      </c>
      <c r="B1240" s="890" t="s">
        <v>30806</v>
      </c>
      <c r="C1240" s="890" t="s">
        <v>114</v>
      </c>
      <c r="D1240" s="890">
        <v>11949.73</v>
      </c>
    </row>
    <row r="1241" spans="1:4" x14ac:dyDescent="0.25">
      <c r="A1241" s="890" t="s">
        <v>1487</v>
      </c>
      <c r="B1241" s="890" t="s">
        <v>30806</v>
      </c>
      <c r="C1241" s="890" t="s">
        <v>114</v>
      </c>
      <c r="D1241" s="890">
        <v>10753.42</v>
      </c>
    </row>
    <row r="1242" spans="1:4" x14ac:dyDescent="0.25">
      <c r="A1242" s="890" t="s">
        <v>1488</v>
      </c>
      <c r="B1242" s="890" t="s">
        <v>30807</v>
      </c>
      <c r="C1242" s="890" t="s">
        <v>114</v>
      </c>
      <c r="D1242" s="890">
        <v>10965.87</v>
      </c>
    </row>
    <row r="1243" spans="1:4" x14ac:dyDescent="0.25">
      <c r="A1243" s="890" t="s">
        <v>1489</v>
      </c>
      <c r="B1243" s="890" t="s">
        <v>30807</v>
      </c>
      <c r="C1243" s="890" t="s">
        <v>114</v>
      </c>
      <c r="D1243" s="890">
        <v>9868.06</v>
      </c>
    </row>
    <row r="1244" spans="1:4" x14ac:dyDescent="0.25">
      <c r="A1244" s="890" t="s">
        <v>1490</v>
      </c>
      <c r="B1244" s="890" t="s">
        <v>30808</v>
      </c>
      <c r="C1244" s="890" t="s">
        <v>114</v>
      </c>
      <c r="D1244" s="890">
        <v>12433.98</v>
      </c>
    </row>
    <row r="1245" spans="1:4" x14ac:dyDescent="0.25">
      <c r="A1245" s="890" t="s">
        <v>1491</v>
      </c>
      <c r="B1245" s="890" t="s">
        <v>30808</v>
      </c>
      <c r="C1245" s="890" t="s">
        <v>114</v>
      </c>
      <c r="D1245" s="890">
        <v>11189.16</v>
      </c>
    </row>
    <row r="1246" spans="1:4" x14ac:dyDescent="0.25">
      <c r="A1246" s="890" t="s">
        <v>1492</v>
      </c>
      <c r="B1246" s="890" t="s">
        <v>30809</v>
      </c>
      <c r="C1246" s="890" t="s">
        <v>114</v>
      </c>
      <c r="D1246" s="890">
        <v>7762.87</v>
      </c>
    </row>
    <row r="1247" spans="1:4" x14ac:dyDescent="0.25">
      <c r="A1247" s="890" t="s">
        <v>1493</v>
      </c>
      <c r="B1247" s="890" t="s">
        <v>30809</v>
      </c>
      <c r="C1247" s="890" t="s">
        <v>114</v>
      </c>
      <c r="D1247" s="890">
        <v>6985.71</v>
      </c>
    </row>
    <row r="1248" spans="1:4" x14ac:dyDescent="0.25">
      <c r="A1248" s="890" t="s">
        <v>1494</v>
      </c>
      <c r="B1248" s="890" t="s">
        <v>30810</v>
      </c>
      <c r="C1248" s="890" t="s">
        <v>114</v>
      </c>
      <c r="D1248" s="890">
        <v>12341.59</v>
      </c>
    </row>
    <row r="1249" spans="1:4" x14ac:dyDescent="0.25">
      <c r="A1249" s="890" t="s">
        <v>1495</v>
      </c>
      <c r="B1249" s="890" t="s">
        <v>30810</v>
      </c>
      <c r="C1249" s="890" t="s">
        <v>114</v>
      </c>
      <c r="D1249" s="890">
        <v>11106.05</v>
      </c>
    </row>
    <row r="1250" spans="1:4" x14ac:dyDescent="0.25">
      <c r="A1250" s="890" t="s">
        <v>1496</v>
      </c>
      <c r="B1250" s="890" t="s">
        <v>30811</v>
      </c>
      <c r="C1250" s="890" t="s">
        <v>114</v>
      </c>
      <c r="D1250" s="890">
        <v>10786.69</v>
      </c>
    </row>
    <row r="1251" spans="1:4" x14ac:dyDescent="0.25">
      <c r="A1251" s="890" t="s">
        <v>1497</v>
      </c>
      <c r="B1251" s="890" t="s">
        <v>30811</v>
      </c>
      <c r="C1251" s="890" t="s">
        <v>114</v>
      </c>
      <c r="D1251" s="890">
        <v>9706.81</v>
      </c>
    </row>
    <row r="1252" spans="1:4" x14ac:dyDescent="0.25">
      <c r="A1252" s="890" t="s">
        <v>1498</v>
      </c>
      <c r="B1252" s="890" t="s">
        <v>30812</v>
      </c>
      <c r="C1252" s="890" t="s">
        <v>114</v>
      </c>
      <c r="D1252" s="890">
        <v>16103.31</v>
      </c>
    </row>
    <row r="1253" spans="1:4" x14ac:dyDescent="0.25">
      <c r="A1253" s="890" t="s">
        <v>1499</v>
      </c>
      <c r="B1253" s="890" t="s">
        <v>30812</v>
      </c>
      <c r="C1253" s="890" t="s">
        <v>114</v>
      </c>
      <c r="D1253" s="890">
        <v>14491.13</v>
      </c>
    </row>
    <row r="1254" spans="1:4" x14ac:dyDescent="0.25">
      <c r="A1254" s="890" t="s">
        <v>24795</v>
      </c>
      <c r="B1254" s="890" t="s">
        <v>30813</v>
      </c>
      <c r="C1254" s="890" t="s">
        <v>3</v>
      </c>
      <c r="D1254" s="890">
        <v>1.1399999999999999</v>
      </c>
    </row>
    <row r="1255" spans="1:4" x14ac:dyDescent="0.25">
      <c r="A1255" s="890" t="s">
        <v>24796</v>
      </c>
      <c r="B1255" s="890" t="s">
        <v>30813</v>
      </c>
      <c r="C1255" s="890" t="s">
        <v>3</v>
      </c>
      <c r="D1255" s="890">
        <v>1.02</v>
      </c>
    </row>
    <row r="1256" spans="1:4" x14ac:dyDescent="0.25">
      <c r="A1256" s="890" t="s">
        <v>24797</v>
      </c>
      <c r="B1256" s="890" t="s">
        <v>30814</v>
      </c>
      <c r="C1256" s="890" t="s">
        <v>3</v>
      </c>
      <c r="D1256" s="890">
        <v>0.86</v>
      </c>
    </row>
    <row r="1257" spans="1:4" x14ac:dyDescent="0.25">
      <c r="A1257" s="890" t="s">
        <v>24798</v>
      </c>
      <c r="B1257" s="890" t="s">
        <v>30814</v>
      </c>
      <c r="C1257" s="890" t="s">
        <v>3</v>
      </c>
      <c r="D1257" s="890">
        <v>0.77</v>
      </c>
    </row>
    <row r="1258" spans="1:4" x14ac:dyDescent="0.25">
      <c r="A1258" s="890" t="s">
        <v>24799</v>
      </c>
      <c r="B1258" s="890" t="s">
        <v>30815</v>
      </c>
      <c r="C1258" s="890" t="s">
        <v>3</v>
      </c>
      <c r="D1258" s="890">
        <v>0.55000000000000004</v>
      </c>
    </row>
    <row r="1259" spans="1:4" x14ac:dyDescent="0.25">
      <c r="A1259" s="890" t="s">
        <v>24800</v>
      </c>
      <c r="B1259" s="890" t="s">
        <v>30815</v>
      </c>
      <c r="C1259" s="890" t="s">
        <v>3</v>
      </c>
      <c r="D1259" s="890">
        <v>0.5</v>
      </c>
    </row>
    <row r="1260" spans="1:4" x14ac:dyDescent="0.25">
      <c r="A1260" s="890" t="s">
        <v>23759</v>
      </c>
      <c r="B1260" s="890" t="s">
        <v>30816</v>
      </c>
      <c r="C1260" s="890" t="s">
        <v>5</v>
      </c>
      <c r="D1260" s="890">
        <v>1914.13</v>
      </c>
    </row>
    <row r="1261" spans="1:4" x14ac:dyDescent="0.25">
      <c r="A1261" s="890" t="s">
        <v>23760</v>
      </c>
      <c r="B1261" s="890" t="s">
        <v>30816</v>
      </c>
      <c r="C1261" s="890" t="s">
        <v>5</v>
      </c>
      <c r="D1261" s="890">
        <v>1722.43</v>
      </c>
    </row>
    <row r="1262" spans="1:4" x14ac:dyDescent="0.25">
      <c r="A1262" s="890" t="s">
        <v>23761</v>
      </c>
      <c r="B1262" s="890" t="s">
        <v>30817</v>
      </c>
      <c r="C1262" s="890" t="s">
        <v>5</v>
      </c>
      <c r="D1262" s="890">
        <v>2392.67</v>
      </c>
    </row>
    <row r="1263" spans="1:4" x14ac:dyDescent="0.25">
      <c r="A1263" s="890" t="s">
        <v>23762</v>
      </c>
      <c r="B1263" s="890" t="s">
        <v>30817</v>
      </c>
      <c r="C1263" s="890" t="s">
        <v>5</v>
      </c>
      <c r="D1263" s="890">
        <v>2153.04</v>
      </c>
    </row>
    <row r="1264" spans="1:4" x14ac:dyDescent="0.25">
      <c r="A1264" s="890" t="s">
        <v>23763</v>
      </c>
      <c r="B1264" s="890" t="s">
        <v>30818</v>
      </c>
      <c r="C1264" s="890" t="s">
        <v>5</v>
      </c>
      <c r="D1264" s="890">
        <v>3588.99</v>
      </c>
    </row>
    <row r="1265" spans="1:4" x14ac:dyDescent="0.25">
      <c r="A1265" s="890" t="s">
        <v>23764</v>
      </c>
      <c r="B1265" s="890" t="s">
        <v>30818</v>
      </c>
      <c r="C1265" s="890" t="s">
        <v>5</v>
      </c>
      <c r="D1265" s="890">
        <v>3229.55</v>
      </c>
    </row>
    <row r="1266" spans="1:4" x14ac:dyDescent="0.25">
      <c r="A1266" s="890" t="s">
        <v>138</v>
      </c>
      <c r="B1266" s="890" t="s">
        <v>30819</v>
      </c>
      <c r="C1266" s="890" t="s">
        <v>3</v>
      </c>
      <c r="D1266" s="890">
        <v>175.19</v>
      </c>
    </row>
    <row r="1267" spans="1:4" x14ac:dyDescent="0.25">
      <c r="A1267" s="890" t="s">
        <v>1500</v>
      </c>
      <c r="B1267" s="890" t="s">
        <v>30819</v>
      </c>
      <c r="C1267" s="890" t="s">
        <v>3</v>
      </c>
      <c r="D1267" s="890">
        <v>157.65</v>
      </c>
    </row>
    <row r="1268" spans="1:4" x14ac:dyDescent="0.25">
      <c r="A1268" s="890" t="s">
        <v>1501</v>
      </c>
      <c r="B1268" s="890" t="s">
        <v>30820</v>
      </c>
      <c r="C1268" s="890" t="s">
        <v>3</v>
      </c>
      <c r="D1268" s="890">
        <v>160.41999999999999</v>
      </c>
    </row>
    <row r="1269" spans="1:4" x14ac:dyDescent="0.25">
      <c r="A1269" s="890" t="s">
        <v>1502</v>
      </c>
      <c r="B1269" s="890" t="s">
        <v>30820</v>
      </c>
      <c r="C1269" s="890" t="s">
        <v>3</v>
      </c>
      <c r="D1269" s="890">
        <v>144.35</v>
      </c>
    </row>
    <row r="1270" spans="1:4" x14ac:dyDescent="0.25">
      <c r="A1270" s="890" t="s">
        <v>1503</v>
      </c>
      <c r="B1270" s="890" t="s">
        <v>30821</v>
      </c>
      <c r="C1270" s="890" t="s">
        <v>3</v>
      </c>
      <c r="D1270" s="890">
        <v>153.27000000000001</v>
      </c>
    </row>
    <row r="1271" spans="1:4" x14ac:dyDescent="0.25">
      <c r="A1271" s="890" t="s">
        <v>1504</v>
      </c>
      <c r="B1271" s="890" t="s">
        <v>30821</v>
      </c>
      <c r="C1271" s="890" t="s">
        <v>3</v>
      </c>
      <c r="D1271" s="890">
        <v>137.91999999999999</v>
      </c>
    </row>
    <row r="1272" spans="1:4" x14ac:dyDescent="0.25">
      <c r="A1272" s="890" t="s">
        <v>1505</v>
      </c>
      <c r="B1272" s="890" t="s">
        <v>30822</v>
      </c>
      <c r="C1272" s="890" t="s">
        <v>3</v>
      </c>
      <c r="D1272" s="890">
        <v>9.76</v>
      </c>
    </row>
    <row r="1273" spans="1:4" x14ac:dyDescent="0.25">
      <c r="A1273" s="890" t="s">
        <v>1506</v>
      </c>
      <c r="B1273" s="890" t="s">
        <v>30822</v>
      </c>
      <c r="C1273" s="890" t="s">
        <v>3</v>
      </c>
      <c r="D1273" s="890">
        <v>8.7799999999999994</v>
      </c>
    </row>
    <row r="1274" spans="1:4" x14ac:dyDescent="0.25">
      <c r="A1274" s="890" t="s">
        <v>1507</v>
      </c>
      <c r="B1274" s="890" t="s">
        <v>30823</v>
      </c>
      <c r="C1274" s="890" t="s">
        <v>3</v>
      </c>
      <c r="D1274" s="890">
        <v>8.16</v>
      </c>
    </row>
    <row r="1275" spans="1:4" x14ac:dyDescent="0.25">
      <c r="A1275" s="890" t="s">
        <v>1508</v>
      </c>
      <c r="B1275" s="890" t="s">
        <v>30823</v>
      </c>
      <c r="C1275" s="890" t="s">
        <v>3</v>
      </c>
      <c r="D1275" s="890">
        <v>7.34</v>
      </c>
    </row>
    <row r="1276" spans="1:4" x14ac:dyDescent="0.25">
      <c r="A1276" s="890" t="s">
        <v>1509</v>
      </c>
      <c r="B1276" s="890" t="s">
        <v>30824</v>
      </c>
      <c r="C1276" s="890" t="s">
        <v>5</v>
      </c>
      <c r="D1276" s="890">
        <v>2083.64</v>
      </c>
    </row>
    <row r="1277" spans="1:4" x14ac:dyDescent="0.25">
      <c r="A1277" s="890" t="s">
        <v>1510</v>
      </c>
      <c r="B1277" s="890" t="s">
        <v>30824</v>
      </c>
      <c r="C1277" s="890" t="s">
        <v>5</v>
      </c>
      <c r="D1277" s="890">
        <v>1875.07</v>
      </c>
    </row>
    <row r="1278" spans="1:4" x14ac:dyDescent="0.25">
      <c r="A1278" s="890" t="s">
        <v>1511</v>
      </c>
      <c r="B1278" s="890" t="s">
        <v>30825</v>
      </c>
      <c r="C1278" s="890" t="s">
        <v>3</v>
      </c>
      <c r="D1278" s="890">
        <v>29.69</v>
      </c>
    </row>
    <row r="1279" spans="1:4" x14ac:dyDescent="0.25">
      <c r="A1279" s="890" t="s">
        <v>1512</v>
      </c>
      <c r="B1279" s="890" t="s">
        <v>30825</v>
      </c>
      <c r="C1279" s="890" t="s">
        <v>3</v>
      </c>
      <c r="D1279" s="890">
        <v>26.86</v>
      </c>
    </row>
    <row r="1280" spans="1:4" x14ac:dyDescent="0.25">
      <c r="A1280" s="890" t="s">
        <v>1513</v>
      </c>
      <c r="B1280" s="890" t="s">
        <v>30826</v>
      </c>
      <c r="C1280" s="890" t="s">
        <v>3</v>
      </c>
      <c r="D1280" s="890">
        <v>19.77</v>
      </c>
    </row>
    <row r="1281" spans="1:4" x14ac:dyDescent="0.25">
      <c r="A1281" s="890" t="s">
        <v>1514</v>
      </c>
      <c r="B1281" s="890" t="s">
        <v>30826</v>
      </c>
      <c r="C1281" s="890" t="s">
        <v>3</v>
      </c>
      <c r="D1281" s="890">
        <v>17.86</v>
      </c>
    </row>
    <row r="1282" spans="1:4" x14ac:dyDescent="0.25">
      <c r="A1282" s="890" t="s">
        <v>1515</v>
      </c>
      <c r="B1282" s="890" t="s">
        <v>30827</v>
      </c>
      <c r="C1282" s="890" t="s">
        <v>3</v>
      </c>
      <c r="D1282" s="890">
        <v>15.59</v>
      </c>
    </row>
    <row r="1283" spans="1:4" x14ac:dyDescent="0.25">
      <c r="A1283" s="890" t="s">
        <v>1516</v>
      </c>
      <c r="B1283" s="890" t="s">
        <v>30827</v>
      </c>
      <c r="C1283" s="890" t="s">
        <v>3</v>
      </c>
      <c r="D1283" s="890">
        <v>14.09</v>
      </c>
    </row>
    <row r="1284" spans="1:4" x14ac:dyDescent="0.25">
      <c r="A1284" s="890" t="s">
        <v>1517</v>
      </c>
      <c r="B1284" s="890" t="s">
        <v>30828</v>
      </c>
      <c r="C1284" s="890" t="s">
        <v>3</v>
      </c>
      <c r="D1284" s="890">
        <v>13.31</v>
      </c>
    </row>
    <row r="1285" spans="1:4" x14ac:dyDescent="0.25">
      <c r="A1285" s="890" t="s">
        <v>1518</v>
      </c>
      <c r="B1285" s="890" t="s">
        <v>30828</v>
      </c>
      <c r="C1285" s="890" t="s">
        <v>3</v>
      </c>
      <c r="D1285" s="890">
        <v>12.03</v>
      </c>
    </row>
    <row r="1286" spans="1:4" x14ac:dyDescent="0.25">
      <c r="A1286" s="890" t="s">
        <v>1519</v>
      </c>
      <c r="B1286" s="890" t="s">
        <v>30829</v>
      </c>
      <c r="C1286" s="890" t="s">
        <v>3</v>
      </c>
      <c r="D1286" s="890">
        <v>12.32</v>
      </c>
    </row>
    <row r="1287" spans="1:4" x14ac:dyDescent="0.25">
      <c r="A1287" s="890" t="s">
        <v>1520</v>
      </c>
      <c r="B1287" s="890" t="s">
        <v>30829</v>
      </c>
      <c r="C1287" s="890" t="s">
        <v>3</v>
      </c>
      <c r="D1287" s="890">
        <v>11.22</v>
      </c>
    </row>
    <row r="1288" spans="1:4" x14ac:dyDescent="0.25">
      <c r="A1288" s="890" t="s">
        <v>1521</v>
      </c>
      <c r="B1288" s="890" t="s">
        <v>30830</v>
      </c>
      <c r="C1288" s="890" t="s">
        <v>3</v>
      </c>
      <c r="D1288" s="890">
        <v>8.14</v>
      </c>
    </row>
    <row r="1289" spans="1:4" x14ac:dyDescent="0.25">
      <c r="A1289" s="890" t="s">
        <v>1522</v>
      </c>
      <c r="B1289" s="890" t="s">
        <v>30830</v>
      </c>
      <c r="C1289" s="890" t="s">
        <v>3</v>
      </c>
      <c r="D1289" s="890">
        <v>7.39</v>
      </c>
    </row>
    <row r="1290" spans="1:4" x14ac:dyDescent="0.25">
      <c r="A1290" s="890" t="s">
        <v>1523</v>
      </c>
      <c r="B1290" s="890" t="s">
        <v>30831</v>
      </c>
      <c r="C1290" s="890" t="s">
        <v>3</v>
      </c>
      <c r="D1290" s="890">
        <v>6.45</v>
      </c>
    </row>
    <row r="1291" spans="1:4" x14ac:dyDescent="0.25">
      <c r="A1291" s="890" t="s">
        <v>1524</v>
      </c>
      <c r="B1291" s="890" t="s">
        <v>30831</v>
      </c>
      <c r="C1291" s="890" t="s">
        <v>3</v>
      </c>
      <c r="D1291" s="890">
        <v>5.87</v>
      </c>
    </row>
    <row r="1292" spans="1:4" x14ac:dyDescent="0.25">
      <c r="A1292" s="890" t="s">
        <v>1525</v>
      </c>
      <c r="B1292" s="890" t="s">
        <v>30832</v>
      </c>
      <c r="C1292" s="890" t="s">
        <v>3</v>
      </c>
      <c r="D1292" s="890">
        <v>5.0599999999999996</v>
      </c>
    </row>
    <row r="1293" spans="1:4" x14ac:dyDescent="0.25">
      <c r="A1293" s="890" t="s">
        <v>1526</v>
      </c>
      <c r="B1293" s="890" t="s">
        <v>30832</v>
      </c>
      <c r="C1293" s="890" t="s">
        <v>3</v>
      </c>
      <c r="D1293" s="890">
        <v>4.6100000000000003</v>
      </c>
    </row>
    <row r="1294" spans="1:4" x14ac:dyDescent="0.25">
      <c r="A1294" s="890" t="s">
        <v>1527</v>
      </c>
      <c r="B1294" s="890" t="s">
        <v>30833</v>
      </c>
      <c r="C1294" s="890" t="s">
        <v>3</v>
      </c>
      <c r="D1294" s="890">
        <v>141.25</v>
      </c>
    </row>
    <row r="1295" spans="1:4" x14ac:dyDescent="0.25">
      <c r="A1295" s="890" t="s">
        <v>1528</v>
      </c>
      <c r="B1295" s="890" t="s">
        <v>30833</v>
      </c>
      <c r="C1295" s="890" t="s">
        <v>3</v>
      </c>
      <c r="D1295" s="890">
        <v>127.1</v>
      </c>
    </row>
    <row r="1296" spans="1:4" x14ac:dyDescent="0.25">
      <c r="A1296" s="890" t="s">
        <v>1529</v>
      </c>
      <c r="B1296" s="890" t="s">
        <v>30834</v>
      </c>
      <c r="C1296" s="890" t="s">
        <v>3</v>
      </c>
      <c r="D1296" s="890">
        <v>129.04</v>
      </c>
    </row>
    <row r="1297" spans="1:4" x14ac:dyDescent="0.25">
      <c r="A1297" s="890" t="s">
        <v>1530</v>
      </c>
      <c r="B1297" s="890" t="s">
        <v>30834</v>
      </c>
      <c r="C1297" s="890" t="s">
        <v>3</v>
      </c>
      <c r="D1297" s="890">
        <v>116.12</v>
      </c>
    </row>
    <row r="1298" spans="1:4" x14ac:dyDescent="0.25">
      <c r="A1298" s="890" t="s">
        <v>1531</v>
      </c>
      <c r="B1298" s="890" t="s">
        <v>30835</v>
      </c>
      <c r="C1298" s="890" t="s">
        <v>3</v>
      </c>
      <c r="D1298" s="890">
        <v>121.68</v>
      </c>
    </row>
    <row r="1299" spans="1:4" x14ac:dyDescent="0.25">
      <c r="A1299" s="890" t="s">
        <v>1532</v>
      </c>
      <c r="B1299" s="890" t="s">
        <v>30835</v>
      </c>
      <c r="C1299" s="890" t="s">
        <v>3</v>
      </c>
      <c r="D1299" s="890">
        <v>109.5</v>
      </c>
    </row>
    <row r="1300" spans="1:4" x14ac:dyDescent="0.25">
      <c r="A1300" s="890" t="s">
        <v>1533</v>
      </c>
      <c r="B1300" s="890" t="s">
        <v>30836</v>
      </c>
      <c r="C1300" s="890" t="s">
        <v>3</v>
      </c>
      <c r="D1300" s="890">
        <v>111.27</v>
      </c>
    </row>
    <row r="1301" spans="1:4" x14ac:dyDescent="0.25">
      <c r="A1301" s="890" t="s">
        <v>1534</v>
      </c>
      <c r="B1301" s="890" t="s">
        <v>30836</v>
      </c>
      <c r="C1301" s="890" t="s">
        <v>3</v>
      </c>
      <c r="D1301" s="890">
        <v>100.12</v>
      </c>
    </row>
    <row r="1302" spans="1:4" x14ac:dyDescent="0.25">
      <c r="A1302" s="890" t="s">
        <v>1535</v>
      </c>
      <c r="B1302" s="890" t="s">
        <v>30837</v>
      </c>
      <c r="C1302" s="890" t="s">
        <v>3</v>
      </c>
      <c r="D1302" s="890">
        <v>99</v>
      </c>
    </row>
    <row r="1303" spans="1:4" x14ac:dyDescent="0.25">
      <c r="A1303" s="890" t="s">
        <v>1536</v>
      </c>
      <c r="B1303" s="890" t="s">
        <v>30837</v>
      </c>
      <c r="C1303" s="890" t="s">
        <v>3</v>
      </c>
      <c r="D1303" s="890">
        <v>89.08</v>
      </c>
    </row>
    <row r="1304" spans="1:4" x14ac:dyDescent="0.25">
      <c r="A1304" s="890" t="s">
        <v>1537</v>
      </c>
      <c r="B1304" s="890" t="s">
        <v>30838</v>
      </c>
      <c r="C1304" s="890" t="s">
        <v>3</v>
      </c>
      <c r="D1304" s="890">
        <v>78.38</v>
      </c>
    </row>
    <row r="1305" spans="1:4" x14ac:dyDescent="0.25">
      <c r="A1305" s="890" t="s">
        <v>1538</v>
      </c>
      <c r="B1305" s="890" t="s">
        <v>30838</v>
      </c>
      <c r="C1305" s="890" t="s">
        <v>3</v>
      </c>
      <c r="D1305" s="890">
        <v>70.53</v>
      </c>
    </row>
    <row r="1306" spans="1:4" x14ac:dyDescent="0.25">
      <c r="A1306" s="890" t="s">
        <v>1539</v>
      </c>
      <c r="B1306" s="890" t="s">
        <v>30839</v>
      </c>
      <c r="C1306" s="890" t="s">
        <v>3</v>
      </c>
      <c r="D1306" s="890">
        <v>80.36</v>
      </c>
    </row>
    <row r="1307" spans="1:4" x14ac:dyDescent="0.25">
      <c r="A1307" s="890" t="s">
        <v>1540</v>
      </c>
      <c r="B1307" s="890" t="s">
        <v>30839</v>
      </c>
      <c r="C1307" s="890" t="s">
        <v>3</v>
      </c>
      <c r="D1307" s="890">
        <v>72.31</v>
      </c>
    </row>
    <row r="1308" spans="1:4" x14ac:dyDescent="0.25">
      <c r="A1308" s="890" t="s">
        <v>1541</v>
      </c>
      <c r="B1308" s="890" t="s">
        <v>30840</v>
      </c>
      <c r="C1308" s="890" t="s">
        <v>3</v>
      </c>
      <c r="D1308" s="890">
        <v>58.35</v>
      </c>
    </row>
    <row r="1309" spans="1:4" x14ac:dyDescent="0.25">
      <c r="A1309" s="890" t="s">
        <v>1542</v>
      </c>
      <c r="B1309" s="890" t="s">
        <v>30840</v>
      </c>
      <c r="C1309" s="890" t="s">
        <v>3</v>
      </c>
      <c r="D1309" s="890">
        <v>52.51</v>
      </c>
    </row>
    <row r="1310" spans="1:4" x14ac:dyDescent="0.25">
      <c r="A1310" s="890" t="s">
        <v>1543</v>
      </c>
      <c r="B1310" s="890" t="s">
        <v>30841</v>
      </c>
      <c r="C1310" s="890" t="s">
        <v>3</v>
      </c>
      <c r="D1310" s="890">
        <v>46.88</v>
      </c>
    </row>
    <row r="1311" spans="1:4" x14ac:dyDescent="0.25">
      <c r="A1311" s="890" t="s">
        <v>1544</v>
      </c>
      <c r="B1311" s="890" t="s">
        <v>30841</v>
      </c>
      <c r="C1311" s="890" t="s">
        <v>3</v>
      </c>
      <c r="D1311" s="890">
        <v>42.19</v>
      </c>
    </row>
    <row r="1312" spans="1:4" x14ac:dyDescent="0.25">
      <c r="A1312" s="890" t="s">
        <v>1545</v>
      </c>
      <c r="B1312" s="890" t="s">
        <v>30842</v>
      </c>
      <c r="C1312" s="890" t="s">
        <v>3</v>
      </c>
      <c r="D1312" s="890">
        <v>22.19</v>
      </c>
    </row>
    <row r="1313" spans="1:4" x14ac:dyDescent="0.25">
      <c r="A1313" s="890" t="s">
        <v>1546</v>
      </c>
      <c r="B1313" s="890" t="s">
        <v>30842</v>
      </c>
      <c r="C1313" s="890" t="s">
        <v>3</v>
      </c>
      <c r="D1313" s="890">
        <v>19.97</v>
      </c>
    </row>
    <row r="1314" spans="1:4" x14ac:dyDescent="0.25">
      <c r="A1314" s="890" t="s">
        <v>1547</v>
      </c>
      <c r="B1314" s="890" t="s">
        <v>30843</v>
      </c>
      <c r="C1314" s="890" t="s">
        <v>3</v>
      </c>
      <c r="D1314" s="890">
        <v>15.33</v>
      </c>
    </row>
    <row r="1315" spans="1:4" x14ac:dyDescent="0.25">
      <c r="A1315" s="890" t="s">
        <v>1548</v>
      </c>
      <c r="B1315" s="890" t="s">
        <v>30843</v>
      </c>
      <c r="C1315" s="890" t="s">
        <v>3</v>
      </c>
      <c r="D1315" s="890">
        <v>13.79</v>
      </c>
    </row>
    <row r="1316" spans="1:4" x14ac:dyDescent="0.25">
      <c r="A1316" s="890" t="s">
        <v>1549</v>
      </c>
      <c r="B1316" s="890" t="s">
        <v>30844</v>
      </c>
      <c r="C1316" s="890" t="s">
        <v>3</v>
      </c>
      <c r="D1316" s="890">
        <v>15.33</v>
      </c>
    </row>
    <row r="1317" spans="1:4" x14ac:dyDescent="0.25">
      <c r="A1317" s="890" t="s">
        <v>1550</v>
      </c>
      <c r="B1317" s="890" t="s">
        <v>30844</v>
      </c>
      <c r="C1317" s="890" t="s">
        <v>3</v>
      </c>
      <c r="D1317" s="890">
        <v>13.79</v>
      </c>
    </row>
    <row r="1318" spans="1:4" x14ac:dyDescent="0.25">
      <c r="A1318" s="890" t="s">
        <v>1551</v>
      </c>
      <c r="B1318" s="890" t="s">
        <v>30845</v>
      </c>
      <c r="C1318" s="890" t="s">
        <v>3</v>
      </c>
      <c r="D1318" s="890">
        <v>75.260000000000005</v>
      </c>
    </row>
    <row r="1319" spans="1:4" x14ac:dyDescent="0.25">
      <c r="A1319" s="890" t="s">
        <v>1552</v>
      </c>
      <c r="B1319" s="890" t="s">
        <v>30845</v>
      </c>
      <c r="C1319" s="890" t="s">
        <v>3</v>
      </c>
      <c r="D1319" s="890">
        <v>67.72</v>
      </c>
    </row>
    <row r="1320" spans="1:4" x14ac:dyDescent="0.25">
      <c r="A1320" s="890" t="s">
        <v>1553</v>
      </c>
      <c r="B1320" s="890" t="s">
        <v>30846</v>
      </c>
      <c r="C1320" s="890" t="s">
        <v>3</v>
      </c>
      <c r="D1320" s="890">
        <v>52.17</v>
      </c>
    </row>
    <row r="1321" spans="1:4" x14ac:dyDescent="0.25">
      <c r="A1321" s="890" t="s">
        <v>1554</v>
      </c>
      <c r="B1321" s="890" t="s">
        <v>30846</v>
      </c>
      <c r="C1321" s="890" t="s">
        <v>3</v>
      </c>
      <c r="D1321" s="890">
        <v>46.94</v>
      </c>
    </row>
    <row r="1322" spans="1:4" x14ac:dyDescent="0.25">
      <c r="A1322" s="890" t="s">
        <v>1555</v>
      </c>
      <c r="B1322" s="890" t="s">
        <v>30847</v>
      </c>
      <c r="C1322" s="890" t="s">
        <v>3</v>
      </c>
      <c r="D1322" s="890">
        <v>41.69</v>
      </c>
    </row>
    <row r="1323" spans="1:4" x14ac:dyDescent="0.25">
      <c r="A1323" s="890" t="s">
        <v>1556</v>
      </c>
      <c r="B1323" s="890" t="s">
        <v>30847</v>
      </c>
      <c r="C1323" s="890" t="s">
        <v>3</v>
      </c>
      <c r="D1323" s="890">
        <v>37.520000000000003</v>
      </c>
    </row>
    <row r="1324" spans="1:4" x14ac:dyDescent="0.25">
      <c r="A1324" s="890" t="s">
        <v>1557</v>
      </c>
      <c r="B1324" s="890" t="s">
        <v>30848</v>
      </c>
      <c r="C1324" s="890" t="s">
        <v>3</v>
      </c>
      <c r="D1324" s="890">
        <v>4.88</v>
      </c>
    </row>
    <row r="1325" spans="1:4" x14ac:dyDescent="0.25">
      <c r="A1325" s="890" t="s">
        <v>1558</v>
      </c>
      <c r="B1325" s="890" t="s">
        <v>30848</v>
      </c>
      <c r="C1325" s="890" t="s">
        <v>3</v>
      </c>
      <c r="D1325" s="890">
        <v>4.3899999999999997</v>
      </c>
    </row>
    <row r="1326" spans="1:4" x14ac:dyDescent="0.25">
      <c r="A1326" s="890" t="s">
        <v>1559</v>
      </c>
      <c r="B1326" s="890" t="s">
        <v>30849</v>
      </c>
      <c r="C1326" s="890" t="s">
        <v>3</v>
      </c>
      <c r="D1326" s="890">
        <v>2.68</v>
      </c>
    </row>
    <row r="1327" spans="1:4" x14ac:dyDescent="0.25">
      <c r="A1327" s="890" t="s">
        <v>1560</v>
      </c>
      <c r="B1327" s="890" t="s">
        <v>30849</v>
      </c>
      <c r="C1327" s="890" t="s">
        <v>3</v>
      </c>
      <c r="D1327" s="890">
        <v>2.41</v>
      </c>
    </row>
    <row r="1328" spans="1:4" x14ac:dyDescent="0.25">
      <c r="A1328" s="890" t="s">
        <v>1561</v>
      </c>
      <c r="B1328" s="890" t="s">
        <v>30850</v>
      </c>
      <c r="C1328" s="890" t="s">
        <v>3</v>
      </c>
      <c r="D1328" s="890">
        <v>1.32</v>
      </c>
    </row>
    <row r="1329" spans="1:4" x14ac:dyDescent="0.25">
      <c r="A1329" s="890" t="s">
        <v>1562</v>
      </c>
      <c r="B1329" s="890" t="s">
        <v>30850</v>
      </c>
      <c r="C1329" s="890" t="s">
        <v>3</v>
      </c>
      <c r="D1329" s="890">
        <v>1.19</v>
      </c>
    </row>
    <row r="1330" spans="1:4" x14ac:dyDescent="0.25">
      <c r="A1330" s="890" t="s">
        <v>1563</v>
      </c>
      <c r="B1330" s="890" t="s">
        <v>30851</v>
      </c>
      <c r="C1330" s="890" t="s">
        <v>3</v>
      </c>
      <c r="D1330" s="890">
        <v>12.24</v>
      </c>
    </row>
    <row r="1331" spans="1:4" x14ac:dyDescent="0.25">
      <c r="A1331" s="890" t="s">
        <v>1564</v>
      </c>
      <c r="B1331" s="890" t="s">
        <v>30851</v>
      </c>
      <c r="C1331" s="890" t="s">
        <v>3</v>
      </c>
      <c r="D1331" s="890">
        <v>11.01</v>
      </c>
    </row>
    <row r="1332" spans="1:4" x14ac:dyDescent="0.25">
      <c r="A1332" s="890" t="s">
        <v>1565</v>
      </c>
      <c r="B1332" s="890" t="s">
        <v>30852</v>
      </c>
      <c r="C1332" s="890" t="s">
        <v>3</v>
      </c>
      <c r="D1332" s="890">
        <v>8.19</v>
      </c>
    </row>
    <row r="1333" spans="1:4" x14ac:dyDescent="0.25">
      <c r="A1333" s="890" t="s">
        <v>1566</v>
      </c>
      <c r="B1333" s="890" t="s">
        <v>30852</v>
      </c>
      <c r="C1333" s="890" t="s">
        <v>3</v>
      </c>
      <c r="D1333" s="890">
        <v>7.37</v>
      </c>
    </row>
    <row r="1334" spans="1:4" x14ac:dyDescent="0.25">
      <c r="A1334" s="890" t="s">
        <v>1567</v>
      </c>
      <c r="B1334" s="890" t="s">
        <v>30853</v>
      </c>
      <c r="C1334" s="890" t="s">
        <v>3</v>
      </c>
      <c r="D1334" s="890">
        <v>9.76</v>
      </c>
    </row>
    <row r="1335" spans="1:4" x14ac:dyDescent="0.25">
      <c r="A1335" s="890" t="s">
        <v>1568</v>
      </c>
      <c r="B1335" s="890" t="s">
        <v>30853</v>
      </c>
      <c r="C1335" s="890" t="s">
        <v>3</v>
      </c>
      <c r="D1335" s="890">
        <v>8.7799999999999994</v>
      </c>
    </row>
    <row r="1336" spans="1:4" x14ac:dyDescent="0.25">
      <c r="A1336" s="890" t="s">
        <v>1569</v>
      </c>
      <c r="B1336" s="890" t="s">
        <v>30854</v>
      </c>
      <c r="C1336" s="890" t="s">
        <v>3</v>
      </c>
      <c r="D1336" s="890">
        <v>5.99</v>
      </c>
    </row>
    <row r="1337" spans="1:4" x14ac:dyDescent="0.25">
      <c r="A1337" s="890" t="s">
        <v>1570</v>
      </c>
      <c r="B1337" s="890" t="s">
        <v>30854</v>
      </c>
      <c r="C1337" s="890" t="s">
        <v>3</v>
      </c>
      <c r="D1337" s="890">
        <v>5.39</v>
      </c>
    </row>
    <row r="1338" spans="1:4" x14ac:dyDescent="0.25">
      <c r="A1338" s="890" t="s">
        <v>1571</v>
      </c>
      <c r="B1338" s="890" t="s">
        <v>30855</v>
      </c>
      <c r="C1338" s="890" t="s">
        <v>3</v>
      </c>
      <c r="D1338" s="890">
        <v>2.84</v>
      </c>
    </row>
    <row r="1339" spans="1:4" x14ac:dyDescent="0.25">
      <c r="A1339" s="890" t="s">
        <v>1572</v>
      </c>
      <c r="B1339" s="890" t="s">
        <v>30855</v>
      </c>
      <c r="C1339" s="890" t="s">
        <v>3</v>
      </c>
      <c r="D1339" s="890">
        <v>2.5499999999999998</v>
      </c>
    </row>
    <row r="1340" spans="1:4" x14ac:dyDescent="0.25">
      <c r="A1340" s="890" t="s">
        <v>1573</v>
      </c>
      <c r="B1340" s="890" t="s">
        <v>30856</v>
      </c>
      <c r="C1340" s="890" t="s">
        <v>3</v>
      </c>
      <c r="D1340" s="890">
        <v>1.48</v>
      </c>
    </row>
    <row r="1341" spans="1:4" x14ac:dyDescent="0.25">
      <c r="A1341" s="890" t="s">
        <v>1574</v>
      </c>
      <c r="B1341" s="890" t="s">
        <v>30856</v>
      </c>
      <c r="C1341" s="890" t="s">
        <v>3</v>
      </c>
      <c r="D1341" s="890">
        <v>1.33</v>
      </c>
    </row>
    <row r="1342" spans="1:4" x14ac:dyDescent="0.25">
      <c r="A1342" s="890" t="s">
        <v>1575</v>
      </c>
      <c r="B1342" s="890" t="s">
        <v>30857</v>
      </c>
      <c r="C1342" s="890" t="s">
        <v>3</v>
      </c>
      <c r="D1342" s="890">
        <v>1.6</v>
      </c>
    </row>
    <row r="1343" spans="1:4" x14ac:dyDescent="0.25">
      <c r="A1343" s="890" t="s">
        <v>1576</v>
      </c>
      <c r="B1343" s="890" t="s">
        <v>30857</v>
      </c>
      <c r="C1343" s="890" t="s">
        <v>3</v>
      </c>
      <c r="D1343" s="890">
        <v>1.44</v>
      </c>
    </row>
    <row r="1344" spans="1:4" x14ac:dyDescent="0.25">
      <c r="A1344" s="890" t="s">
        <v>1577</v>
      </c>
      <c r="B1344" s="890" t="s">
        <v>30858</v>
      </c>
      <c r="C1344" s="890" t="s">
        <v>3</v>
      </c>
      <c r="D1344" s="890">
        <v>0.8</v>
      </c>
    </row>
    <row r="1345" spans="1:4" x14ac:dyDescent="0.25">
      <c r="A1345" s="890" t="s">
        <v>1578</v>
      </c>
      <c r="B1345" s="890" t="s">
        <v>30858</v>
      </c>
      <c r="C1345" s="890" t="s">
        <v>3</v>
      </c>
      <c r="D1345" s="890">
        <v>0.72</v>
      </c>
    </row>
    <row r="1346" spans="1:4" x14ac:dyDescent="0.25">
      <c r="A1346" s="890" t="s">
        <v>1579</v>
      </c>
      <c r="B1346" s="890" t="s">
        <v>30859</v>
      </c>
      <c r="C1346" s="890" t="s">
        <v>3</v>
      </c>
      <c r="D1346" s="890">
        <v>4.88</v>
      </c>
    </row>
    <row r="1347" spans="1:4" x14ac:dyDescent="0.25">
      <c r="A1347" s="890" t="s">
        <v>1580</v>
      </c>
      <c r="B1347" s="890" t="s">
        <v>30859</v>
      </c>
      <c r="C1347" s="890" t="s">
        <v>3</v>
      </c>
      <c r="D1347" s="890">
        <v>4.3899999999999997</v>
      </c>
    </row>
    <row r="1348" spans="1:4" x14ac:dyDescent="0.25">
      <c r="A1348" s="890" t="s">
        <v>1581</v>
      </c>
      <c r="B1348" s="890" t="s">
        <v>30860</v>
      </c>
      <c r="C1348" s="890" t="s">
        <v>3</v>
      </c>
      <c r="D1348" s="890">
        <v>2.68</v>
      </c>
    </row>
    <row r="1349" spans="1:4" x14ac:dyDescent="0.25">
      <c r="A1349" s="890" t="s">
        <v>1582</v>
      </c>
      <c r="B1349" s="890" t="s">
        <v>30860</v>
      </c>
      <c r="C1349" s="890" t="s">
        <v>3</v>
      </c>
      <c r="D1349" s="890">
        <v>2.41</v>
      </c>
    </row>
    <row r="1350" spans="1:4" x14ac:dyDescent="0.25">
      <c r="A1350" s="890" t="s">
        <v>1583</v>
      </c>
      <c r="B1350" s="890" t="s">
        <v>30861</v>
      </c>
      <c r="C1350" s="890" t="s">
        <v>3</v>
      </c>
      <c r="D1350" s="890">
        <v>1.32</v>
      </c>
    </row>
    <row r="1351" spans="1:4" x14ac:dyDescent="0.25">
      <c r="A1351" s="890" t="s">
        <v>1584</v>
      </c>
      <c r="B1351" s="890" t="s">
        <v>30861</v>
      </c>
      <c r="C1351" s="890" t="s">
        <v>3</v>
      </c>
      <c r="D1351" s="890">
        <v>1.19</v>
      </c>
    </row>
    <row r="1352" spans="1:4" x14ac:dyDescent="0.25">
      <c r="A1352" s="890" t="s">
        <v>1585</v>
      </c>
      <c r="B1352" s="890" t="s">
        <v>30862</v>
      </c>
      <c r="C1352" s="890" t="s">
        <v>3</v>
      </c>
      <c r="D1352" s="890">
        <v>12.24</v>
      </c>
    </row>
    <row r="1353" spans="1:4" x14ac:dyDescent="0.25">
      <c r="A1353" s="890" t="s">
        <v>1586</v>
      </c>
      <c r="B1353" s="890" t="s">
        <v>30862</v>
      </c>
      <c r="C1353" s="890" t="s">
        <v>3</v>
      </c>
      <c r="D1353" s="890">
        <v>11.01</v>
      </c>
    </row>
    <row r="1354" spans="1:4" x14ac:dyDescent="0.25">
      <c r="A1354" s="890" t="s">
        <v>1587</v>
      </c>
      <c r="B1354" s="890" t="s">
        <v>30863</v>
      </c>
      <c r="C1354" s="890" t="s">
        <v>3</v>
      </c>
      <c r="D1354" s="890">
        <v>8.19</v>
      </c>
    </row>
    <row r="1355" spans="1:4" x14ac:dyDescent="0.25">
      <c r="A1355" s="890" t="s">
        <v>1588</v>
      </c>
      <c r="B1355" s="890" t="s">
        <v>30863</v>
      </c>
      <c r="C1355" s="890" t="s">
        <v>3</v>
      </c>
      <c r="D1355" s="890">
        <v>7.37</v>
      </c>
    </row>
    <row r="1356" spans="1:4" x14ac:dyDescent="0.25">
      <c r="A1356" s="890" t="s">
        <v>1589</v>
      </c>
      <c r="B1356" s="890" t="s">
        <v>30864</v>
      </c>
      <c r="C1356" s="890" t="s">
        <v>3</v>
      </c>
      <c r="D1356" s="890">
        <v>9.76</v>
      </c>
    </row>
    <row r="1357" spans="1:4" x14ac:dyDescent="0.25">
      <c r="A1357" s="890" t="s">
        <v>1590</v>
      </c>
      <c r="B1357" s="890" t="s">
        <v>30864</v>
      </c>
      <c r="C1357" s="890" t="s">
        <v>3</v>
      </c>
      <c r="D1357" s="890">
        <v>8.7799999999999994</v>
      </c>
    </row>
    <row r="1358" spans="1:4" x14ac:dyDescent="0.25">
      <c r="A1358" s="890" t="s">
        <v>1591</v>
      </c>
      <c r="B1358" s="890" t="s">
        <v>30865</v>
      </c>
      <c r="C1358" s="890" t="s">
        <v>3</v>
      </c>
      <c r="D1358" s="890">
        <v>5.99</v>
      </c>
    </row>
    <row r="1359" spans="1:4" x14ac:dyDescent="0.25">
      <c r="A1359" s="890" t="s">
        <v>1592</v>
      </c>
      <c r="B1359" s="890" t="s">
        <v>30865</v>
      </c>
      <c r="C1359" s="890" t="s">
        <v>3</v>
      </c>
      <c r="D1359" s="890">
        <v>5.39</v>
      </c>
    </row>
    <row r="1360" spans="1:4" x14ac:dyDescent="0.25">
      <c r="A1360" s="890" t="s">
        <v>1593</v>
      </c>
      <c r="B1360" s="890" t="s">
        <v>30866</v>
      </c>
      <c r="C1360" s="890" t="s">
        <v>3</v>
      </c>
      <c r="D1360" s="890">
        <v>2.84</v>
      </c>
    </row>
    <row r="1361" spans="1:4" x14ac:dyDescent="0.25">
      <c r="A1361" s="890" t="s">
        <v>1594</v>
      </c>
      <c r="B1361" s="890" t="s">
        <v>30866</v>
      </c>
      <c r="C1361" s="890" t="s">
        <v>3</v>
      </c>
      <c r="D1361" s="890">
        <v>2.5499999999999998</v>
      </c>
    </row>
    <row r="1362" spans="1:4" x14ac:dyDescent="0.25">
      <c r="A1362" s="890" t="s">
        <v>1595</v>
      </c>
      <c r="B1362" s="890" t="s">
        <v>30867</v>
      </c>
      <c r="C1362" s="890" t="s">
        <v>3</v>
      </c>
      <c r="D1362" s="890">
        <v>1.48</v>
      </c>
    </row>
    <row r="1363" spans="1:4" x14ac:dyDescent="0.25">
      <c r="A1363" s="890" t="s">
        <v>1596</v>
      </c>
      <c r="B1363" s="890" t="s">
        <v>30867</v>
      </c>
      <c r="C1363" s="890" t="s">
        <v>3</v>
      </c>
      <c r="D1363" s="890">
        <v>1.33</v>
      </c>
    </row>
    <row r="1364" spans="1:4" x14ac:dyDescent="0.25">
      <c r="A1364" s="890" t="s">
        <v>1597</v>
      </c>
      <c r="B1364" s="890" t="s">
        <v>30868</v>
      </c>
      <c r="C1364" s="890" t="s">
        <v>3</v>
      </c>
      <c r="D1364" s="890">
        <v>1.6</v>
      </c>
    </row>
    <row r="1365" spans="1:4" x14ac:dyDescent="0.25">
      <c r="A1365" s="890" t="s">
        <v>1598</v>
      </c>
      <c r="B1365" s="890" t="s">
        <v>30868</v>
      </c>
      <c r="C1365" s="890" t="s">
        <v>3</v>
      </c>
      <c r="D1365" s="890">
        <v>1.44</v>
      </c>
    </row>
    <row r="1366" spans="1:4" x14ac:dyDescent="0.25">
      <c r="A1366" s="890" t="s">
        <v>1599</v>
      </c>
      <c r="B1366" s="890" t="s">
        <v>30869</v>
      </c>
      <c r="C1366" s="890" t="s">
        <v>3</v>
      </c>
      <c r="D1366" s="890">
        <v>0.8</v>
      </c>
    </row>
    <row r="1367" spans="1:4" x14ac:dyDescent="0.25">
      <c r="A1367" s="890" t="s">
        <v>1600</v>
      </c>
      <c r="B1367" s="890" t="s">
        <v>30869</v>
      </c>
      <c r="C1367" s="890" t="s">
        <v>3</v>
      </c>
      <c r="D1367" s="890">
        <v>0.72</v>
      </c>
    </row>
    <row r="1368" spans="1:4" x14ac:dyDescent="0.25">
      <c r="A1368" s="890" t="s">
        <v>1601</v>
      </c>
      <c r="B1368" s="890" t="s">
        <v>30870</v>
      </c>
      <c r="C1368" s="890" t="s">
        <v>3</v>
      </c>
      <c r="D1368" s="890">
        <v>2.68</v>
      </c>
    </row>
    <row r="1369" spans="1:4" x14ac:dyDescent="0.25">
      <c r="A1369" s="890" t="s">
        <v>1602</v>
      </c>
      <c r="B1369" s="890" t="s">
        <v>30870</v>
      </c>
      <c r="C1369" s="890" t="s">
        <v>3</v>
      </c>
      <c r="D1369" s="890">
        <v>2.41</v>
      </c>
    </row>
    <row r="1370" spans="1:4" x14ac:dyDescent="0.25">
      <c r="A1370" s="890" t="s">
        <v>1603</v>
      </c>
      <c r="B1370" s="890" t="s">
        <v>30871</v>
      </c>
      <c r="C1370" s="890" t="s">
        <v>3</v>
      </c>
      <c r="D1370" s="890">
        <v>1.32</v>
      </c>
    </row>
    <row r="1371" spans="1:4" x14ac:dyDescent="0.25">
      <c r="A1371" s="890" t="s">
        <v>1604</v>
      </c>
      <c r="B1371" s="890" t="s">
        <v>30871</v>
      </c>
      <c r="C1371" s="890" t="s">
        <v>3</v>
      </c>
      <c r="D1371" s="890">
        <v>1.19</v>
      </c>
    </row>
    <row r="1372" spans="1:4" x14ac:dyDescent="0.25">
      <c r="A1372" s="890" t="s">
        <v>1605</v>
      </c>
      <c r="B1372" s="890" t="s">
        <v>30872</v>
      </c>
      <c r="C1372" s="890" t="s">
        <v>3</v>
      </c>
      <c r="D1372" s="890">
        <v>4.51</v>
      </c>
    </row>
    <row r="1373" spans="1:4" x14ac:dyDescent="0.25">
      <c r="A1373" s="890" t="s">
        <v>1606</v>
      </c>
      <c r="B1373" s="890" t="s">
        <v>30872</v>
      </c>
      <c r="C1373" s="890" t="s">
        <v>3</v>
      </c>
      <c r="D1373" s="890">
        <v>4.0599999999999996</v>
      </c>
    </row>
    <row r="1374" spans="1:4" x14ac:dyDescent="0.25">
      <c r="A1374" s="890" t="s">
        <v>1607</v>
      </c>
      <c r="B1374" s="890" t="s">
        <v>30873</v>
      </c>
      <c r="C1374" s="890" t="s">
        <v>3</v>
      </c>
      <c r="D1374" s="890">
        <v>9.76</v>
      </c>
    </row>
    <row r="1375" spans="1:4" x14ac:dyDescent="0.25">
      <c r="A1375" s="890" t="s">
        <v>1608</v>
      </c>
      <c r="B1375" s="890" t="s">
        <v>30873</v>
      </c>
      <c r="C1375" s="890" t="s">
        <v>3</v>
      </c>
      <c r="D1375" s="890">
        <v>8.7799999999999994</v>
      </c>
    </row>
    <row r="1376" spans="1:4" x14ac:dyDescent="0.25">
      <c r="A1376" s="890" t="s">
        <v>1609</v>
      </c>
      <c r="B1376" s="890" t="s">
        <v>30874</v>
      </c>
      <c r="C1376" s="890" t="s">
        <v>3</v>
      </c>
      <c r="D1376" s="890">
        <v>4.88</v>
      </c>
    </row>
    <row r="1377" spans="1:4" x14ac:dyDescent="0.25">
      <c r="A1377" s="890" t="s">
        <v>1610</v>
      </c>
      <c r="B1377" s="890" t="s">
        <v>30874</v>
      </c>
      <c r="C1377" s="890" t="s">
        <v>3</v>
      </c>
      <c r="D1377" s="890">
        <v>4.3899999999999997</v>
      </c>
    </row>
    <row r="1378" spans="1:4" x14ac:dyDescent="0.25">
      <c r="A1378" s="890" t="s">
        <v>1611</v>
      </c>
      <c r="B1378" s="890" t="s">
        <v>30875</v>
      </c>
      <c r="C1378" s="890" t="s">
        <v>3</v>
      </c>
      <c r="D1378" s="890">
        <v>2.84</v>
      </c>
    </row>
    <row r="1379" spans="1:4" x14ac:dyDescent="0.25">
      <c r="A1379" s="890" t="s">
        <v>1612</v>
      </c>
      <c r="B1379" s="890" t="s">
        <v>30875</v>
      </c>
      <c r="C1379" s="890" t="s">
        <v>3</v>
      </c>
      <c r="D1379" s="890">
        <v>2.5499999999999998</v>
      </c>
    </row>
    <row r="1380" spans="1:4" x14ac:dyDescent="0.25">
      <c r="A1380" s="890" t="s">
        <v>1613</v>
      </c>
      <c r="B1380" s="890" t="s">
        <v>30876</v>
      </c>
      <c r="C1380" s="890" t="s">
        <v>3</v>
      </c>
      <c r="D1380" s="890">
        <v>1.48</v>
      </c>
    </row>
    <row r="1381" spans="1:4" x14ac:dyDescent="0.25">
      <c r="A1381" s="890" t="s">
        <v>1614</v>
      </c>
      <c r="B1381" s="890" t="s">
        <v>30876</v>
      </c>
      <c r="C1381" s="890" t="s">
        <v>3</v>
      </c>
      <c r="D1381" s="890">
        <v>1.33</v>
      </c>
    </row>
    <row r="1382" spans="1:4" x14ac:dyDescent="0.25">
      <c r="A1382" s="890" t="s">
        <v>1615</v>
      </c>
      <c r="B1382" s="890" t="s">
        <v>30877</v>
      </c>
      <c r="C1382" s="890" t="s">
        <v>3</v>
      </c>
      <c r="D1382" s="890">
        <v>1.6</v>
      </c>
    </row>
    <row r="1383" spans="1:4" x14ac:dyDescent="0.25">
      <c r="A1383" s="890" t="s">
        <v>1616</v>
      </c>
      <c r="B1383" s="890" t="s">
        <v>30877</v>
      </c>
      <c r="C1383" s="890" t="s">
        <v>3</v>
      </c>
      <c r="D1383" s="890">
        <v>1.44</v>
      </c>
    </row>
    <row r="1384" spans="1:4" x14ac:dyDescent="0.25">
      <c r="A1384" s="890" t="s">
        <v>1617</v>
      </c>
      <c r="B1384" s="890" t="s">
        <v>30877</v>
      </c>
      <c r="C1384" s="890" t="s">
        <v>3</v>
      </c>
      <c r="D1384" s="890">
        <v>0.8</v>
      </c>
    </row>
    <row r="1385" spans="1:4" x14ac:dyDescent="0.25">
      <c r="A1385" s="890" t="s">
        <v>1618</v>
      </c>
      <c r="B1385" s="890" t="s">
        <v>30877</v>
      </c>
      <c r="C1385" s="890" t="s">
        <v>3</v>
      </c>
      <c r="D1385" s="890">
        <v>0.72</v>
      </c>
    </row>
    <row r="1386" spans="1:4" x14ac:dyDescent="0.25">
      <c r="A1386" s="890" t="s">
        <v>1619</v>
      </c>
      <c r="B1386" s="890" t="s">
        <v>30878</v>
      </c>
      <c r="C1386" s="890" t="s">
        <v>3</v>
      </c>
      <c r="D1386" s="890">
        <v>2.68</v>
      </c>
    </row>
    <row r="1387" spans="1:4" x14ac:dyDescent="0.25">
      <c r="A1387" s="890" t="s">
        <v>1620</v>
      </c>
      <c r="B1387" s="890" t="s">
        <v>30878</v>
      </c>
      <c r="C1387" s="890" t="s">
        <v>3</v>
      </c>
      <c r="D1387" s="890">
        <v>2.41</v>
      </c>
    </row>
    <row r="1388" spans="1:4" x14ac:dyDescent="0.25">
      <c r="A1388" s="890" t="s">
        <v>1621</v>
      </c>
      <c r="B1388" s="890" t="s">
        <v>30879</v>
      </c>
      <c r="C1388" s="890" t="s">
        <v>3</v>
      </c>
      <c r="D1388" s="890">
        <v>1.32</v>
      </c>
    </row>
    <row r="1389" spans="1:4" x14ac:dyDescent="0.25">
      <c r="A1389" s="890" t="s">
        <v>1622</v>
      </c>
      <c r="B1389" s="890" t="s">
        <v>30879</v>
      </c>
      <c r="C1389" s="890" t="s">
        <v>3</v>
      </c>
      <c r="D1389" s="890">
        <v>1.19</v>
      </c>
    </row>
    <row r="1390" spans="1:4" x14ac:dyDescent="0.25">
      <c r="A1390" s="890" t="s">
        <v>1623</v>
      </c>
      <c r="B1390" s="890" t="s">
        <v>30880</v>
      </c>
      <c r="C1390" s="890" t="s">
        <v>3</v>
      </c>
      <c r="D1390" s="890">
        <v>4.51</v>
      </c>
    </row>
    <row r="1391" spans="1:4" x14ac:dyDescent="0.25">
      <c r="A1391" s="890" t="s">
        <v>1624</v>
      </c>
      <c r="B1391" s="890" t="s">
        <v>30880</v>
      </c>
      <c r="C1391" s="890" t="s">
        <v>3</v>
      </c>
      <c r="D1391" s="890">
        <v>4.0599999999999996</v>
      </c>
    </row>
    <row r="1392" spans="1:4" x14ac:dyDescent="0.25">
      <c r="A1392" s="890" t="s">
        <v>1625</v>
      </c>
      <c r="B1392" s="890" t="s">
        <v>30881</v>
      </c>
      <c r="C1392" s="890" t="s">
        <v>3</v>
      </c>
      <c r="D1392" s="890">
        <v>9.76</v>
      </c>
    </row>
    <row r="1393" spans="1:4" x14ac:dyDescent="0.25">
      <c r="A1393" s="890" t="s">
        <v>1626</v>
      </c>
      <c r="B1393" s="890" t="s">
        <v>30881</v>
      </c>
      <c r="C1393" s="890" t="s">
        <v>3</v>
      </c>
      <c r="D1393" s="890">
        <v>8.7799999999999994</v>
      </c>
    </row>
    <row r="1394" spans="1:4" x14ac:dyDescent="0.25">
      <c r="A1394" s="890" t="s">
        <v>1627</v>
      </c>
      <c r="B1394" s="890" t="s">
        <v>30882</v>
      </c>
      <c r="C1394" s="890" t="s">
        <v>3</v>
      </c>
      <c r="D1394" s="890">
        <v>4.88</v>
      </c>
    </row>
    <row r="1395" spans="1:4" x14ac:dyDescent="0.25">
      <c r="A1395" s="890" t="s">
        <v>1628</v>
      </c>
      <c r="B1395" s="890" t="s">
        <v>30882</v>
      </c>
      <c r="C1395" s="890" t="s">
        <v>3</v>
      </c>
      <c r="D1395" s="890">
        <v>4.3899999999999997</v>
      </c>
    </row>
    <row r="1396" spans="1:4" x14ac:dyDescent="0.25">
      <c r="A1396" s="890" t="s">
        <v>1629</v>
      </c>
      <c r="B1396" s="890" t="s">
        <v>30883</v>
      </c>
      <c r="C1396" s="890" t="s">
        <v>3</v>
      </c>
      <c r="D1396" s="890">
        <v>2.84</v>
      </c>
    </row>
    <row r="1397" spans="1:4" x14ac:dyDescent="0.25">
      <c r="A1397" s="890" t="s">
        <v>1630</v>
      </c>
      <c r="B1397" s="890" t="s">
        <v>30883</v>
      </c>
      <c r="C1397" s="890" t="s">
        <v>3</v>
      </c>
      <c r="D1397" s="890">
        <v>2.5499999999999998</v>
      </c>
    </row>
    <row r="1398" spans="1:4" x14ac:dyDescent="0.25">
      <c r="A1398" s="890" t="s">
        <v>1631</v>
      </c>
      <c r="B1398" s="890" t="s">
        <v>30884</v>
      </c>
      <c r="C1398" s="890" t="s">
        <v>3</v>
      </c>
      <c r="D1398" s="890">
        <v>1.48</v>
      </c>
    </row>
    <row r="1399" spans="1:4" x14ac:dyDescent="0.25">
      <c r="A1399" s="890" t="s">
        <v>1632</v>
      </c>
      <c r="B1399" s="890" t="s">
        <v>30884</v>
      </c>
      <c r="C1399" s="890" t="s">
        <v>3</v>
      </c>
      <c r="D1399" s="890">
        <v>1.33</v>
      </c>
    </row>
    <row r="1400" spans="1:4" x14ac:dyDescent="0.25">
      <c r="A1400" s="890" t="s">
        <v>1633</v>
      </c>
      <c r="B1400" s="890" t="s">
        <v>30885</v>
      </c>
      <c r="C1400" s="890" t="s">
        <v>3</v>
      </c>
      <c r="D1400" s="890">
        <v>1.6</v>
      </c>
    </row>
    <row r="1401" spans="1:4" x14ac:dyDescent="0.25">
      <c r="A1401" s="890" t="s">
        <v>1634</v>
      </c>
      <c r="B1401" s="890" t="s">
        <v>30885</v>
      </c>
      <c r="C1401" s="890" t="s">
        <v>3</v>
      </c>
      <c r="D1401" s="890">
        <v>1.44</v>
      </c>
    </row>
    <row r="1402" spans="1:4" x14ac:dyDescent="0.25">
      <c r="A1402" s="890" t="s">
        <v>1635</v>
      </c>
      <c r="B1402" s="890" t="s">
        <v>30886</v>
      </c>
      <c r="C1402" s="890" t="s">
        <v>3</v>
      </c>
      <c r="D1402" s="890">
        <v>0.8</v>
      </c>
    </row>
    <row r="1403" spans="1:4" x14ac:dyDescent="0.25">
      <c r="A1403" s="890" t="s">
        <v>1636</v>
      </c>
      <c r="B1403" s="890" t="s">
        <v>30886</v>
      </c>
      <c r="C1403" s="890" t="s">
        <v>3</v>
      </c>
      <c r="D1403" s="890">
        <v>0.72</v>
      </c>
    </row>
    <row r="1404" spans="1:4" x14ac:dyDescent="0.25">
      <c r="A1404" s="890" t="s">
        <v>1637</v>
      </c>
      <c r="B1404" s="890" t="s">
        <v>30887</v>
      </c>
      <c r="C1404" s="890" t="s">
        <v>3</v>
      </c>
      <c r="D1404" s="890">
        <v>2.68</v>
      </c>
    </row>
    <row r="1405" spans="1:4" x14ac:dyDescent="0.25">
      <c r="A1405" s="890" t="s">
        <v>1638</v>
      </c>
      <c r="B1405" s="890" t="s">
        <v>30887</v>
      </c>
      <c r="C1405" s="890" t="s">
        <v>3</v>
      </c>
      <c r="D1405" s="890">
        <v>2.41</v>
      </c>
    </row>
    <row r="1406" spans="1:4" x14ac:dyDescent="0.25">
      <c r="A1406" s="890" t="s">
        <v>1639</v>
      </c>
      <c r="B1406" s="890" t="s">
        <v>30888</v>
      </c>
      <c r="C1406" s="890" t="s">
        <v>3</v>
      </c>
      <c r="D1406" s="890">
        <v>2.41</v>
      </c>
    </row>
    <row r="1407" spans="1:4" x14ac:dyDescent="0.25">
      <c r="A1407" s="890" t="s">
        <v>1640</v>
      </c>
      <c r="B1407" s="890" t="s">
        <v>30888</v>
      </c>
      <c r="C1407" s="890" t="s">
        <v>3</v>
      </c>
      <c r="D1407" s="890">
        <v>2.16</v>
      </c>
    </row>
    <row r="1408" spans="1:4" x14ac:dyDescent="0.25">
      <c r="A1408" s="890" t="s">
        <v>1641</v>
      </c>
      <c r="B1408" s="890" t="s">
        <v>30889</v>
      </c>
      <c r="C1408" s="890" t="s">
        <v>3</v>
      </c>
      <c r="D1408" s="890">
        <v>6.83</v>
      </c>
    </row>
    <row r="1409" spans="1:4" x14ac:dyDescent="0.25">
      <c r="A1409" s="890" t="s">
        <v>1642</v>
      </c>
      <c r="B1409" s="890" t="s">
        <v>30889</v>
      </c>
      <c r="C1409" s="890" t="s">
        <v>3</v>
      </c>
      <c r="D1409" s="890">
        <v>6.14</v>
      </c>
    </row>
    <row r="1410" spans="1:4" x14ac:dyDescent="0.25">
      <c r="A1410" s="890" t="s">
        <v>1643</v>
      </c>
      <c r="B1410" s="890" t="s">
        <v>30890</v>
      </c>
      <c r="C1410" s="890" t="s">
        <v>3</v>
      </c>
      <c r="D1410" s="890">
        <v>6.15</v>
      </c>
    </row>
    <row r="1411" spans="1:4" x14ac:dyDescent="0.25">
      <c r="A1411" s="890" t="s">
        <v>1644</v>
      </c>
      <c r="B1411" s="890" t="s">
        <v>30890</v>
      </c>
      <c r="C1411" s="890" t="s">
        <v>3</v>
      </c>
      <c r="D1411" s="890">
        <v>5.53</v>
      </c>
    </row>
    <row r="1412" spans="1:4" x14ac:dyDescent="0.25">
      <c r="A1412" s="890" t="s">
        <v>1645</v>
      </c>
      <c r="B1412" s="890" t="s">
        <v>30891</v>
      </c>
      <c r="C1412" s="890" t="s">
        <v>3</v>
      </c>
      <c r="D1412" s="890">
        <v>6.83</v>
      </c>
    </row>
    <row r="1413" spans="1:4" x14ac:dyDescent="0.25">
      <c r="A1413" s="890" t="s">
        <v>1646</v>
      </c>
      <c r="B1413" s="890" t="s">
        <v>30891</v>
      </c>
      <c r="C1413" s="890" t="s">
        <v>3</v>
      </c>
      <c r="D1413" s="890">
        <v>6.14</v>
      </c>
    </row>
    <row r="1414" spans="1:4" x14ac:dyDescent="0.25">
      <c r="A1414" s="890" t="s">
        <v>1647</v>
      </c>
      <c r="B1414" s="890" t="s">
        <v>30892</v>
      </c>
      <c r="C1414" s="890" t="s">
        <v>3</v>
      </c>
      <c r="D1414" s="890">
        <v>2.84</v>
      </c>
    </row>
    <row r="1415" spans="1:4" x14ac:dyDescent="0.25">
      <c r="A1415" s="890" t="s">
        <v>1648</v>
      </c>
      <c r="B1415" s="890" t="s">
        <v>30892</v>
      </c>
      <c r="C1415" s="890" t="s">
        <v>3</v>
      </c>
      <c r="D1415" s="890">
        <v>2.5499999999999998</v>
      </c>
    </row>
    <row r="1416" spans="1:4" x14ac:dyDescent="0.25">
      <c r="A1416" s="890" t="s">
        <v>1649</v>
      </c>
      <c r="B1416" s="890" t="s">
        <v>30893</v>
      </c>
      <c r="C1416" s="890" t="s">
        <v>3</v>
      </c>
      <c r="D1416" s="890">
        <v>2.56</v>
      </c>
    </row>
    <row r="1417" spans="1:4" x14ac:dyDescent="0.25">
      <c r="A1417" s="890" t="s">
        <v>1650</v>
      </c>
      <c r="B1417" s="890" t="s">
        <v>30893</v>
      </c>
      <c r="C1417" s="890" t="s">
        <v>3</v>
      </c>
      <c r="D1417" s="890">
        <v>2.2999999999999998</v>
      </c>
    </row>
    <row r="1418" spans="1:4" x14ac:dyDescent="0.25">
      <c r="A1418" s="890" t="s">
        <v>1651</v>
      </c>
      <c r="B1418" s="890" t="s">
        <v>30894</v>
      </c>
      <c r="C1418" s="890" t="s">
        <v>3</v>
      </c>
      <c r="D1418" s="890">
        <v>1.6</v>
      </c>
    </row>
    <row r="1419" spans="1:4" x14ac:dyDescent="0.25">
      <c r="A1419" s="890" t="s">
        <v>1652</v>
      </c>
      <c r="B1419" s="890" t="s">
        <v>30894</v>
      </c>
      <c r="C1419" s="890" t="s">
        <v>3</v>
      </c>
      <c r="D1419" s="890">
        <v>1.44</v>
      </c>
    </row>
    <row r="1420" spans="1:4" x14ac:dyDescent="0.25">
      <c r="A1420" s="890" t="s">
        <v>1653</v>
      </c>
      <c r="B1420" s="890" t="s">
        <v>30895</v>
      </c>
      <c r="C1420" s="890" t="s">
        <v>3</v>
      </c>
      <c r="D1420" s="890">
        <v>0.8</v>
      </c>
    </row>
    <row r="1421" spans="1:4" x14ac:dyDescent="0.25">
      <c r="A1421" s="890" t="s">
        <v>1654</v>
      </c>
      <c r="B1421" s="890" t="s">
        <v>30895</v>
      </c>
      <c r="C1421" s="890" t="s">
        <v>3</v>
      </c>
      <c r="D1421" s="890">
        <v>0.72</v>
      </c>
    </row>
    <row r="1422" spans="1:4" x14ac:dyDescent="0.25">
      <c r="A1422" s="890" t="s">
        <v>1655</v>
      </c>
      <c r="B1422" s="890" t="s">
        <v>30896</v>
      </c>
      <c r="C1422" s="890" t="s">
        <v>3</v>
      </c>
      <c r="D1422" s="890">
        <v>2.68</v>
      </c>
    </row>
    <row r="1423" spans="1:4" x14ac:dyDescent="0.25">
      <c r="A1423" s="890" t="s">
        <v>1656</v>
      </c>
      <c r="B1423" s="890" t="s">
        <v>30896</v>
      </c>
      <c r="C1423" s="890" t="s">
        <v>3</v>
      </c>
      <c r="D1423" s="890">
        <v>2.41</v>
      </c>
    </row>
    <row r="1424" spans="1:4" x14ac:dyDescent="0.25">
      <c r="A1424" s="890" t="s">
        <v>1657</v>
      </c>
      <c r="B1424" s="890" t="s">
        <v>30897</v>
      </c>
      <c r="C1424" s="890" t="s">
        <v>3</v>
      </c>
      <c r="D1424" s="890">
        <v>2.41</v>
      </c>
    </row>
    <row r="1425" spans="1:4" x14ac:dyDescent="0.25">
      <c r="A1425" s="890" t="s">
        <v>1658</v>
      </c>
      <c r="B1425" s="890" t="s">
        <v>30897</v>
      </c>
      <c r="C1425" s="890" t="s">
        <v>3</v>
      </c>
      <c r="D1425" s="890">
        <v>2.16</v>
      </c>
    </row>
    <row r="1426" spans="1:4" x14ac:dyDescent="0.25">
      <c r="A1426" s="890" t="s">
        <v>1659</v>
      </c>
      <c r="B1426" s="890" t="s">
        <v>30898</v>
      </c>
      <c r="C1426" s="890" t="s">
        <v>3</v>
      </c>
      <c r="D1426" s="890">
        <v>6.83</v>
      </c>
    </row>
    <row r="1427" spans="1:4" x14ac:dyDescent="0.25">
      <c r="A1427" s="890" t="s">
        <v>1660</v>
      </c>
      <c r="B1427" s="890" t="s">
        <v>30898</v>
      </c>
      <c r="C1427" s="890" t="s">
        <v>3</v>
      </c>
      <c r="D1427" s="890">
        <v>6.14</v>
      </c>
    </row>
    <row r="1428" spans="1:4" x14ac:dyDescent="0.25">
      <c r="A1428" s="890" t="s">
        <v>1661</v>
      </c>
      <c r="B1428" s="890" t="s">
        <v>30899</v>
      </c>
      <c r="C1428" s="890" t="s">
        <v>3</v>
      </c>
      <c r="D1428" s="890">
        <v>6.15</v>
      </c>
    </row>
    <row r="1429" spans="1:4" x14ac:dyDescent="0.25">
      <c r="A1429" s="890" t="s">
        <v>1662</v>
      </c>
      <c r="B1429" s="890" t="s">
        <v>30899</v>
      </c>
      <c r="C1429" s="890" t="s">
        <v>3</v>
      </c>
      <c r="D1429" s="890">
        <v>5.53</v>
      </c>
    </row>
    <row r="1430" spans="1:4" x14ac:dyDescent="0.25">
      <c r="A1430" s="890" t="s">
        <v>1663</v>
      </c>
      <c r="B1430" s="890" t="s">
        <v>30900</v>
      </c>
      <c r="C1430" s="890" t="s">
        <v>3</v>
      </c>
      <c r="D1430" s="890">
        <v>6.83</v>
      </c>
    </row>
    <row r="1431" spans="1:4" x14ac:dyDescent="0.25">
      <c r="A1431" s="890" t="s">
        <v>1664</v>
      </c>
      <c r="B1431" s="890" t="s">
        <v>30900</v>
      </c>
      <c r="C1431" s="890" t="s">
        <v>3</v>
      </c>
      <c r="D1431" s="890">
        <v>6.14</v>
      </c>
    </row>
    <row r="1432" spans="1:4" x14ac:dyDescent="0.25">
      <c r="A1432" s="890" t="s">
        <v>1665</v>
      </c>
      <c r="B1432" s="890" t="s">
        <v>30901</v>
      </c>
      <c r="C1432" s="890" t="s">
        <v>3</v>
      </c>
      <c r="D1432" s="890">
        <v>2.84</v>
      </c>
    </row>
    <row r="1433" spans="1:4" x14ac:dyDescent="0.25">
      <c r="A1433" s="890" t="s">
        <v>1666</v>
      </c>
      <c r="B1433" s="890" t="s">
        <v>30901</v>
      </c>
      <c r="C1433" s="890" t="s">
        <v>3</v>
      </c>
      <c r="D1433" s="890">
        <v>2.5499999999999998</v>
      </c>
    </row>
    <row r="1434" spans="1:4" x14ac:dyDescent="0.25">
      <c r="A1434" s="890" t="s">
        <v>1667</v>
      </c>
      <c r="B1434" s="890" t="s">
        <v>30902</v>
      </c>
      <c r="C1434" s="890" t="s">
        <v>3</v>
      </c>
      <c r="D1434" s="890">
        <v>2.56</v>
      </c>
    </row>
    <row r="1435" spans="1:4" x14ac:dyDescent="0.25">
      <c r="A1435" s="890" t="s">
        <v>1668</v>
      </c>
      <c r="B1435" s="890" t="s">
        <v>30902</v>
      </c>
      <c r="C1435" s="890" t="s">
        <v>3</v>
      </c>
      <c r="D1435" s="890">
        <v>2.2999999999999998</v>
      </c>
    </row>
    <row r="1436" spans="1:4" x14ac:dyDescent="0.25">
      <c r="A1436" s="890" t="s">
        <v>1669</v>
      </c>
      <c r="B1436" s="890" t="s">
        <v>30903</v>
      </c>
      <c r="C1436" s="890" t="s">
        <v>3</v>
      </c>
      <c r="D1436" s="890">
        <v>1.6</v>
      </c>
    </row>
    <row r="1437" spans="1:4" x14ac:dyDescent="0.25">
      <c r="A1437" s="890" t="s">
        <v>1670</v>
      </c>
      <c r="B1437" s="890" t="s">
        <v>30903</v>
      </c>
      <c r="C1437" s="890" t="s">
        <v>3</v>
      </c>
      <c r="D1437" s="890">
        <v>1.44</v>
      </c>
    </row>
    <row r="1438" spans="1:4" x14ac:dyDescent="0.25">
      <c r="A1438" s="890" t="s">
        <v>1671</v>
      </c>
      <c r="B1438" s="890" t="s">
        <v>30904</v>
      </c>
      <c r="C1438" s="890" t="s">
        <v>3</v>
      </c>
      <c r="D1438" s="890">
        <v>0.8</v>
      </c>
    </row>
    <row r="1439" spans="1:4" x14ac:dyDescent="0.25">
      <c r="A1439" s="890" t="s">
        <v>1672</v>
      </c>
      <c r="B1439" s="890" t="s">
        <v>30904</v>
      </c>
      <c r="C1439" s="890" t="s">
        <v>3</v>
      </c>
      <c r="D1439" s="890">
        <v>0.72</v>
      </c>
    </row>
    <row r="1440" spans="1:4" x14ac:dyDescent="0.25">
      <c r="A1440" s="890" t="s">
        <v>1673</v>
      </c>
      <c r="B1440" s="890" t="s">
        <v>30905</v>
      </c>
      <c r="C1440" s="890" t="s">
        <v>3</v>
      </c>
      <c r="D1440" s="890">
        <v>4.88</v>
      </c>
    </row>
    <row r="1441" spans="1:4" x14ac:dyDescent="0.25">
      <c r="A1441" s="890" t="s">
        <v>1674</v>
      </c>
      <c r="B1441" s="890" t="s">
        <v>30905</v>
      </c>
      <c r="C1441" s="890" t="s">
        <v>3</v>
      </c>
      <c r="D1441" s="890">
        <v>4.3899999999999997</v>
      </c>
    </row>
    <row r="1442" spans="1:4" x14ac:dyDescent="0.25">
      <c r="A1442" s="890" t="s">
        <v>1675</v>
      </c>
      <c r="B1442" s="890" t="s">
        <v>30906</v>
      </c>
      <c r="C1442" s="890" t="s">
        <v>3</v>
      </c>
      <c r="D1442" s="890">
        <v>4.51</v>
      </c>
    </row>
    <row r="1443" spans="1:4" x14ac:dyDescent="0.25">
      <c r="A1443" s="890" t="s">
        <v>1676</v>
      </c>
      <c r="B1443" s="890" t="s">
        <v>30906</v>
      </c>
      <c r="C1443" s="890" t="s">
        <v>3</v>
      </c>
      <c r="D1443" s="890">
        <v>4.0599999999999996</v>
      </c>
    </row>
    <row r="1444" spans="1:4" x14ac:dyDescent="0.25">
      <c r="A1444" s="890" t="s">
        <v>1677</v>
      </c>
      <c r="B1444" s="890" t="s">
        <v>30907</v>
      </c>
      <c r="C1444" s="890" t="s">
        <v>3</v>
      </c>
      <c r="D1444" s="890">
        <v>2.68</v>
      </c>
    </row>
    <row r="1445" spans="1:4" x14ac:dyDescent="0.25">
      <c r="A1445" s="890" t="s">
        <v>1678</v>
      </c>
      <c r="B1445" s="890" t="s">
        <v>30907</v>
      </c>
      <c r="C1445" s="890" t="s">
        <v>3</v>
      </c>
      <c r="D1445" s="890">
        <v>2.41</v>
      </c>
    </row>
    <row r="1446" spans="1:4" x14ac:dyDescent="0.25">
      <c r="A1446" s="890" t="s">
        <v>1679</v>
      </c>
      <c r="B1446" s="890" t="s">
        <v>30908</v>
      </c>
      <c r="C1446" s="890" t="s">
        <v>3</v>
      </c>
      <c r="D1446" s="890">
        <v>4.51</v>
      </c>
    </row>
    <row r="1447" spans="1:4" x14ac:dyDescent="0.25">
      <c r="A1447" s="890" t="s">
        <v>1680</v>
      </c>
      <c r="B1447" s="890" t="s">
        <v>30908</v>
      </c>
      <c r="C1447" s="890" t="s">
        <v>3</v>
      </c>
      <c r="D1447" s="890">
        <v>4.0599999999999996</v>
      </c>
    </row>
    <row r="1448" spans="1:4" x14ac:dyDescent="0.25">
      <c r="A1448" s="890" t="s">
        <v>1681</v>
      </c>
      <c r="B1448" s="890" t="s">
        <v>30909</v>
      </c>
      <c r="C1448" s="890" t="s">
        <v>3</v>
      </c>
      <c r="D1448" s="890">
        <v>14.65</v>
      </c>
    </row>
    <row r="1449" spans="1:4" x14ac:dyDescent="0.25">
      <c r="A1449" s="890" t="s">
        <v>1682</v>
      </c>
      <c r="B1449" s="890" t="s">
        <v>30909</v>
      </c>
      <c r="C1449" s="890" t="s">
        <v>3</v>
      </c>
      <c r="D1449" s="890">
        <v>13.18</v>
      </c>
    </row>
    <row r="1450" spans="1:4" x14ac:dyDescent="0.25">
      <c r="A1450" s="890" t="s">
        <v>1683</v>
      </c>
      <c r="B1450" s="890" t="s">
        <v>30910</v>
      </c>
      <c r="C1450" s="890" t="s">
        <v>3</v>
      </c>
      <c r="D1450" s="890">
        <v>12.2</v>
      </c>
    </row>
    <row r="1451" spans="1:4" x14ac:dyDescent="0.25">
      <c r="A1451" s="890" t="s">
        <v>1684</v>
      </c>
      <c r="B1451" s="890" t="s">
        <v>30910</v>
      </c>
      <c r="C1451" s="890" t="s">
        <v>3</v>
      </c>
      <c r="D1451" s="890">
        <v>10.98</v>
      </c>
    </row>
    <row r="1452" spans="1:4" x14ac:dyDescent="0.25">
      <c r="A1452" s="890" t="s">
        <v>1685</v>
      </c>
      <c r="B1452" s="890" t="s">
        <v>30911</v>
      </c>
      <c r="C1452" s="890" t="s">
        <v>3</v>
      </c>
      <c r="D1452" s="890">
        <v>0.8</v>
      </c>
    </row>
    <row r="1453" spans="1:4" x14ac:dyDescent="0.25">
      <c r="A1453" s="890" t="s">
        <v>1686</v>
      </c>
      <c r="B1453" s="890" t="s">
        <v>30911</v>
      </c>
      <c r="C1453" s="890" t="s">
        <v>3</v>
      </c>
      <c r="D1453" s="890">
        <v>0.72</v>
      </c>
    </row>
    <row r="1454" spans="1:4" x14ac:dyDescent="0.25">
      <c r="A1454" s="890" t="s">
        <v>1687</v>
      </c>
      <c r="B1454" s="890" t="s">
        <v>30912</v>
      </c>
      <c r="C1454" s="890" t="s">
        <v>3</v>
      </c>
      <c r="D1454" s="890">
        <v>0.52</v>
      </c>
    </row>
    <row r="1455" spans="1:4" x14ac:dyDescent="0.25">
      <c r="A1455" s="890" t="s">
        <v>1688</v>
      </c>
      <c r="B1455" s="890" t="s">
        <v>30912</v>
      </c>
      <c r="C1455" s="890" t="s">
        <v>3</v>
      </c>
      <c r="D1455" s="890">
        <v>0.47</v>
      </c>
    </row>
    <row r="1456" spans="1:4" x14ac:dyDescent="0.25">
      <c r="A1456" s="890" t="s">
        <v>1689</v>
      </c>
      <c r="B1456" s="890" t="s">
        <v>30913</v>
      </c>
      <c r="C1456" s="890" t="s">
        <v>3</v>
      </c>
      <c r="D1456" s="890">
        <v>4.45</v>
      </c>
    </row>
    <row r="1457" spans="1:4" x14ac:dyDescent="0.25">
      <c r="A1457" s="890" t="s">
        <v>1690</v>
      </c>
      <c r="B1457" s="890" t="s">
        <v>30913</v>
      </c>
      <c r="C1457" s="890" t="s">
        <v>3</v>
      </c>
      <c r="D1457" s="890">
        <v>4</v>
      </c>
    </row>
    <row r="1458" spans="1:4" x14ac:dyDescent="0.25">
      <c r="A1458" s="890" t="s">
        <v>1691</v>
      </c>
      <c r="B1458" s="890" t="s">
        <v>30914</v>
      </c>
      <c r="C1458" s="890" t="s">
        <v>3</v>
      </c>
      <c r="D1458" s="890">
        <v>3.21</v>
      </c>
    </row>
    <row r="1459" spans="1:4" x14ac:dyDescent="0.25">
      <c r="A1459" s="890" t="s">
        <v>1692</v>
      </c>
      <c r="B1459" s="890" t="s">
        <v>30914</v>
      </c>
      <c r="C1459" s="890" t="s">
        <v>3</v>
      </c>
      <c r="D1459" s="890">
        <v>2.89</v>
      </c>
    </row>
    <row r="1460" spans="1:4" x14ac:dyDescent="0.25">
      <c r="A1460" s="890" t="s">
        <v>1693</v>
      </c>
      <c r="B1460" s="890" t="s">
        <v>30915</v>
      </c>
      <c r="C1460" s="890" t="s">
        <v>3</v>
      </c>
      <c r="D1460" s="890">
        <v>1.6</v>
      </c>
    </row>
    <row r="1461" spans="1:4" x14ac:dyDescent="0.25">
      <c r="A1461" s="890" t="s">
        <v>1694</v>
      </c>
      <c r="B1461" s="890" t="s">
        <v>30915</v>
      </c>
      <c r="C1461" s="890" t="s">
        <v>3</v>
      </c>
      <c r="D1461" s="890">
        <v>1.44</v>
      </c>
    </row>
    <row r="1462" spans="1:4" x14ac:dyDescent="0.25">
      <c r="A1462" s="890" t="s">
        <v>1695</v>
      </c>
      <c r="B1462" s="890" t="s">
        <v>30916</v>
      </c>
      <c r="C1462" s="890" t="s">
        <v>3</v>
      </c>
      <c r="D1462" s="890">
        <v>4.88</v>
      </c>
    </row>
    <row r="1463" spans="1:4" x14ac:dyDescent="0.25">
      <c r="A1463" s="890" t="s">
        <v>1696</v>
      </c>
      <c r="B1463" s="890" t="s">
        <v>30916</v>
      </c>
      <c r="C1463" s="890" t="s">
        <v>3</v>
      </c>
      <c r="D1463" s="890">
        <v>4.3899999999999997</v>
      </c>
    </row>
    <row r="1464" spans="1:4" x14ac:dyDescent="0.25">
      <c r="A1464" s="890" t="s">
        <v>1697</v>
      </c>
      <c r="B1464" s="890" t="s">
        <v>30917</v>
      </c>
      <c r="C1464" s="890" t="s">
        <v>3</v>
      </c>
      <c r="D1464" s="890">
        <v>4.51</v>
      </c>
    </row>
    <row r="1465" spans="1:4" x14ac:dyDescent="0.25">
      <c r="A1465" s="890" t="s">
        <v>1698</v>
      </c>
      <c r="B1465" s="890" t="s">
        <v>30917</v>
      </c>
      <c r="C1465" s="890" t="s">
        <v>3</v>
      </c>
      <c r="D1465" s="890">
        <v>4.0599999999999996</v>
      </c>
    </row>
    <row r="1466" spans="1:4" x14ac:dyDescent="0.25">
      <c r="A1466" s="890" t="s">
        <v>1699</v>
      </c>
      <c r="B1466" s="890" t="s">
        <v>30918</v>
      </c>
      <c r="C1466" s="890" t="s">
        <v>3</v>
      </c>
      <c r="D1466" s="890">
        <v>2.68</v>
      </c>
    </row>
    <row r="1467" spans="1:4" x14ac:dyDescent="0.25">
      <c r="A1467" s="890" t="s">
        <v>1700</v>
      </c>
      <c r="B1467" s="890" t="s">
        <v>30918</v>
      </c>
      <c r="C1467" s="890" t="s">
        <v>3</v>
      </c>
      <c r="D1467" s="890">
        <v>2.41</v>
      </c>
    </row>
    <row r="1468" spans="1:4" x14ac:dyDescent="0.25">
      <c r="A1468" s="890" t="s">
        <v>1701</v>
      </c>
      <c r="B1468" s="890" t="s">
        <v>30919</v>
      </c>
      <c r="C1468" s="890" t="s">
        <v>3</v>
      </c>
      <c r="D1468" s="890">
        <v>4.51</v>
      </c>
    </row>
    <row r="1469" spans="1:4" x14ac:dyDescent="0.25">
      <c r="A1469" s="890" t="s">
        <v>1702</v>
      </c>
      <c r="B1469" s="890" t="s">
        <v>30919</v>
      </c>
      <c r="C1469" s="890" t="s">
        <v>3</v>
      </c>
      <c r="D1469" s="890">
        <v>4.0599999999999996</v>
      </c>
    </row>
    <row r="1470" spans="1:4" x14ac:dyDescent="0.25">
      <c r="A1470" s="890" t="s">
        <v>1703</v>
      </c>
      <c r="B1470" s="890" t="s">
        <v>30920</v>
      </c>
      <c r="C1470" s="890" t="s">
        <v>3</v>
      </c>
      <c r="D1470" s="890">
        <v>14.65</v>
      </c>
    </row>
    <row r="1471" spans="1:4" x14ac:dyDescent="0.25">
      <c r="A1471" s="890" t="s">
        <v>1704</v>
      </c>
      <c r="B1471" s="890" t="s">
        <v>30920</v>
      </c>
      <c r="C1471" s="890" t="s">
        <v>3</v>
      </c>
      <c r="D1471" s="890">
        <v>13.18</v>
      </c>
    </row>
    <row r="1472" spans="1:4" x14ac:dyDescent="0.25">
      <c r="A1472" s="890" t="s">
        <v>1705</v>
      </c>
      <c r="B1472" s="890" t="s">
        <v>30921</v>
      </c>
      <c r="C1472" s="890" t="s">
        <v>3</v>
      </c>
      <c r="D1472" s="890">
        <v>12.2</v>
      </c>
    </row>
    <row r="1473" spans="1:4" x14ac:dyDescent="0.25">
      <c r="A1473" s="890" t="s">
        <v>1706</v>
      </c>
      <c r="B1473" s="890" t="s">
        <v>30921</v>
      </c>
      <c r="C1473" s="890" t="s">
        <v>3</v>
      </c>
      <c r="D1473" s="890">
        <v>10.98</v>
      </c>
    </row>
    <row r="1474" spans="1:4" x14ac:dyDescent="0.25">
      <c r="A1474" s="890" t="s">
        <v>1707</v>
      </c>
      <c r="B1474" s="890" t="s">
        <v>30922</v>
      </c>
      <c r="C1474" s="890" t="s">
        <v>3</v>
      </c>
      <c r="D1474" s="890">
        <v>0.8</v>
      </c>
    </row>
    <row r="1475" spans="1:4" x14ac:dyDescent="0.25">
      <c r="A1475" s="890" t="s">
        <v>1708</v>
      </c>
      <c r="B1475" s="890" t="s">
        <v>30922</v>
      </c>
      <c r="C1475" s="890" t="s">
        <v>3</v>
      </c>
      <c r="D1475" s="890">
        <v>0.72</v>
      </c>
    </row>
    <row r="1476" spans="1:4" x14ac:dyDescent="0.25">
      <c r="A1476" s="890" t="s">
        <v>1709</v>
      </c>
      <c r="B1476" s="890" t="s">
        <v>30923</v>
      </c>
      <c r="C1476" s="890" t="s">
        <v>3</v>
      </c>
      <c r="D1476" s="890">
        <v>0.52</v>
      </c>
    </row>
    <row r="1477" spans="1:4" x14ac:dyDescent="0.25">
      <c r="A1477" s="890" t="s">
        <v>1710</v>
      </c>
      <c r="B1477" s="890" t="s">
        <v>30923</v>
      </c>
      <c r="C1477" s="890" t="s">
        <v>3</v>
      </c>
      <c r="D1477" s="890">
        <v>0.47</v>
      </c>
    </row>
    <row r="1478" spans="1:4" x14ac:dyDescent="0.25">
      <c r="A1478" s="890" t="s">
        <v>1711</v>
      </c>
      <c r="B1478" s="890" t="s">
        <v>30924</v>
      </c>
      <c r="C1478" s="890" t="s">
        <v>3</v>
      </c>
      <c r="D1478" s="890">
        <v>4.45</v>
      </c>
    </row>
    <row r="1479" spans="1:4" x14ac:dyDescent="0.25">
      <c r="A1479" s="890" t="s">
        <v>1712</v>
      </c>
      <c r="B1479" s="890" t="s">
        <v>30924</v>
      </c>
      <c r="C1479" s="890" t="s">
        <v>3</v>
      </c>
      <c r="D1479" s="890">
        <v>4</v>
      </c>
    </row>
    <row r="1480" spans="1:4" x14ac:dyDescent="0.25">
      <c r="A1480" s="890" t="s">
        <v>1713</v>
      </c>
      <c r="B1480" s="890" t="s">
        <v>30925</v>
      </c>
      <c r="C1480" s="890" t="s">
        <v>3</v>
      </c>
      <c r="D1480" s="890">
        <v>3.21</v>
      </c>
    </row>
    <row r="1481" spans="1:4" x14ac:dyDescent="0.25">
      <c r="A1481" s="890" t="s">
        <v>1714</v>
      </c>
      <c r="B1481" s="890" t="s">
        <v>30925</v>
      </c>
      <c r="C1481" s="890" t="s">
        <v>3</v>
      </c>
      <c r="D1481" s="890">
        <v>2.89</v>
      </c>
    </row>
    <row r="1482" spans="1:4" x14ac:dyDescent="0.25">
      <c r="A1482" s="890" t="s">
        <v>1715</v>
      </c>
      <c r="B1482" s="890" t="s">
        <v>30926</v>
      </c>
      <c r="C1482" s="890" t="s">
        <v>3</v>
      </c>
      <c r="D1482" s="890">
        <v>1.6</v>
      </c>
    </row>
    <row r="1483" spans="1:4" x14ac:dyDescent="0.25">
      <c r="A1483" s="890" t="s">
        <v>1716</v>
      </c>
      <c r="B1483" s="890" t="s">
        <v>30926</v>
      </c>
      <c r="C1483" s="890" t="s">
        <v>3</v>
      </c>
      <c r="D1483" s="890">
        <v>1.44</v>
      </c>
    </row>
    <row r="1484" spans="1:4" x14ac:dyDescent="0.25">
      <c r="A1484" s="890" t="s">
        <v>1717</v>
      </c>
      <c r="B1484" s="890" t="s">
        <v>30927</v>
      </c>
      <c r="C1484" s="890" t="s">
        <v>3</v>
      </c>
      <c r="D1484" s="890">
        <v>8.19</v>
      </c>
    </row>
    <row r="1485" spans="1:4" x14ac:dyDescent="0.25">
      <c r="A1485" s="890" t="s">
        <v>1718</v>
      </c>
      <c r="B1485" s="890" t="s">
        <v>30927</v>
      </c>
      <c r="C1485" s="890" t="s">
        <v>3</v>
      </c>
      <c r="D1485" s="890">
        <v>7.37</v>
      </c>
    </row>
    <row r="1486" spans="1:4" x14ac:dyDescent="0.25">
      <c r="A1486" s="890" t="s">
        <v>1719</v>
      </c>
      <c r="B1486" s="890" t="s">
        <v>30928</v>
      </c>
      <c r="C1486" s="890" t="s">
        <v>3</v>
      </c>
      <c r="D1486" s="890">
        <v>4.88</v>
      </c>
    </row>
    <row r="1487" spans="1:4" x14ac:dyDescent="0.25">
      <c r="A1487" s="890" t="s">
        <v>1720</v>
      </c>
      <c r="B1487" s="890" t="s">
        <v>30928</v>
      </c>
      <c r="C1487" s="890" t="s">
        <v>3</v>
      </c>
      <c r="D1487" s="890">
        <v>4.3899999999999997</v>
      </c>
    </row>
    <row r="1488" spans="1:4" x14ac:dyDescent="0.25">
      <c r="A1488" s="890" t="s">
        <v>1721</v>
      </c>
      <c r="B1488" s="890" t="s">
        <v>30929</v>
      </c>
      <c r="C1488" s="890" t="s">
        <v>3</v>
      </c>
      <c r="D1488" s="890">
        <v>4.51</v>
      </c>
    </row>
    <row r="1489" spans="1:4" x14ac:dyDescent="0.25">
      <c r="A1489" s="890" t="s">
        <v>1722</v>
      </c>
      <c r="B1489" s="890" t="s">
        <v>30929</v>
      </c>
      <c r="C1489" s="890" t="s">
        <v>3</v>
      </c>
      <c r="D1489" s="890">
        <v>4.0599999999999996</v>
      </c>
    </row>
    <row r="1490" spans="1:4" x14ac:dyDescent="0.25">
      <c r="A1490" s="890" t="s">
        <v>1723</v>
      </c>
      <c r="B1490" s="890" t="s">
        <v>30930</v>
      </c>
      <c r="C1490" s="890" t="s">
        <v>3</v>
      </c>
      <c r="D1490" s="890">
        <v>8.19</v>
      </c>
    </row>
    <row r="1491" spans="1:4" x14ac:dyDescent="0.25">
      <c r="A1491" s="890" t="s">
        <v>1724</v>
      </c>
      <c r="B1491" s="890" t="s">
        <v>30930</v>
      </c>
      <c r="C1491" s="890" t="s">
        <v>3</v>
      </c>
      <c r="D1491" s="890">
        <v>7.37</v>
      </c>
    </row>
    <row r="1492" spans="1:4" x14ac:dyDescent="0.25">
      <c r="A1492" s="890" t="s">
        <v>1725</v>
      </c>
      <c r="B1492" s="890" t="s">
        <v>30931</v>
      </c>
      <c r="C1492" s="890" t="s">
        <v>3</v>
      </c>
      <c r="D1492" s="890">
        <v>14.65</v>
      </c>
    </row>
    <row r="1493" spans="1:4" x14ac:dyDescent="0.25">
      <c r="A1493" s="890" t="s">
        <v>1726</v>
      </c>
      <c r="B1493" s="890" t="s">
        <v>30931</v>
      </c>
      <c r="C1493" s="890" t="s">
        <v>3</v>
      </c>
      <c r="D1493" s="890">
        <v>13.18</v>
      </c>
    </row>
    <row r="1494" spans="1:4" x14ac:dyDescent="0.25">
      <c r="A1494" s="890" t="s">
        <v>1727</v>
      </c>
      <c r="B1494" s="890" t="s">
        <v>30932</v>
      </c>
      <c r="C1494" s="890" t="s">
        <v>3</v>
      </c>
      <c r="D1494" s="890">
        <v>12.2</v>
      </c>
    </row>
    <row r="1495" spans="1:4" x14ac:dyDescent="0.25">
      <c r="A1495" s="890" t="s">
        <v>1728</v>
      </c>
      <c r="B1495" s="890" t="s">
        <v>30932</v>
      </c>
      <c r="C1495" s="890" t="s">
        <v>3</v>
      </c>
      <c r="D1495" s="890">
        <v>10.98</v>
      </c>
    </row>
    <row r="1496" spans="1:4" x14ac:dyDescent="0.25">
      <c r="A1496" s="890" t="s">
        <v>1729</v>
      </c>
      <c r="B1496" s="890" t="s">
        <v>30933</v>
      </c>
      <c r="C1496" s="890" t="s">
        <v>3</v>
      </c>
      <c r="D1496" s="890">
        <v>8.93</v>
      </c>
    </row>
    <row r="1497" spans="1:4" x14ac:dyDescent="0.25">
      <c r="A1497" s="890" t="s">
        <v>1730</v>
      </c>
      <c r="B1497" s="890" t="s">
        <v>30933</v>
      </c>
      <c r="C1497" s="890" t="s">
        <v>3</v>
      </c>
      <c r="D1497" s="890">
        <v>8.0299999999999994</v>
      </c>
    </row>
    <row r="1498" spans="1:4" x14ac:dyDescent="0.25">
      <c r="A1498" s="890" t="s">
        <v>1731</v>
      </c>
      <c r="B1498" s="890" t="s">
        <v>30934</v>
      </c>
      <c r="C1498" s="890" t="s">
        <v>3</v>
      </c>
      <c r="D1498" s="890">
        <v>5.99</v>
      </c>
    </row>
    <row r="1499" spans="1:4" x14ac:dyDescent="0.25">
      <c r="A1499" s="890" t="s">
        <v>1732</v>
      </c>
      <c r="B1499" s="890" t="s">
        <v>30934</v>
      </c>
      <c r="C1499" s="890" t="s">
        <v>3</v>
      </c>
      <c r="D1499" s="890">
        <v>5.39</v>
      </c>
    </row>
    <row r="1500" spans="1:4" x14ac:dyDescent="0.25">
      <c r="A1500" s="890" t="s">
        <v>1733</v>
      </c>
      <c r="B1500" s="890" t="s">
        <v>30935</v>
      </c>
      <c r="C1500" s="890" t="s">
        <v>3</v>
      </c>
      <c r="D1500" s="890">
        <v>4.54</v>
      </c>
    </row>
    <row r="1501" spans="1:4" x14ac:dyDescent="0.25">
      <c r="A1501" s="890" t="s">
        <v>1734</v>
      </c>
      <c r="B1501" s="890" t="s">
        <v>30935</v>
      </c>
      <c r="C1501" s="890" t="s">
        <v>3</v>
      </c>
      <c r="D1501" s="890">
        <v>4.08</v>
      </c>
    </row>
    <row r="1502" spans="1:4" x14ac:dyDescent="0.25">
      <c r="A1502" s="890" t="s">
        <v>1735</v>
      </c>
      <c r="B1502" s="890" t="s">
        <v>30936</v>
      </c>
      <c r="C1502" s="890" t="s">
        <v>3</v>
      </c>
      <c r="D1502" s="890">
        <v>0.8</v>
      </c>
    </row>
    <row r="1503" spans="1:4" x14ac:dyDescent="0.25">
      <c r="A1503" s="890" t="s">
        <v>1736</v>
      </c>
      <c r="B1503" s="890" t="s">
        <v>30936</v>
      </c>
      <c r="C1503" s="890" t="s">
        <v>3</v>
      </c>
      <c r="D1503" s="890">
        <v>0.72</v>
      </c>
    </row>
    <row r="1504" spans="1:4" x14ac:dyDescent="0.25">
      <c r="A1504" s="890" t="s">
        <v>1737</v>
      </c>
      <c r="B1504" s="890" t="s">
        <v>30937</v>
      </c>
      <c r="C1504" s="890" t="s">
        <v>3</v>
      </c>
      <c r="D1504" s="890">
        <v>0.52</v>
      </c>
    </row>
    <row r="1505" spans="1:4" x14ac:dyDescent="0.25">
      <c r="A1505" s="890" t="s">
        <v>1738</v>
      </c>
      <c r="B1505" s="890" t="s">
        <v>30937</v>
      </c>
      <c r="C1505" s="890" t="s">
        <v>3</v>
      </c>
      <c r="D1505" s="890">
        <v>0.47</v>
      </c>
    </row>
    <row r="1506" spans="1:4" x14ac:dyDescent="0.25">
      <c r="A1506" s="890" t="s">
        <v>1739</v>
      </c>
      <c r="B1506" s="890" t="s">
        <v>30938</v>
      </c>
      <c r="C1506" s="890" t="s">
        <v>3</v>
      </c>
      <c r="D1506" s="890">
        <v>4.88</v>
      </c>
    </row>
    <row r="1507" spans="1:4" x14ac:dyDescent="0.25">
      <c r="A1507" s="890" t="s">
        <v>1740</v>
      </c>
      <c r="B1507" s="890" t="s">
        <v>30938</v>
      </c>
      <c r="C1507" s="890" t="s">
        <v>3</v>
      </c>
      <c r="D1507" s="890">
        <v>4.3899999999999997</v>
      </c>
    </row>
    <row r="1508" spans="1:4" x14ac:dyDescent="0.25">
      <c r="A1508" s="890" t="s">
        <v>1741</v>
      </c>
      <c r="B1508" s="890" t="s">
        <v>30939</v>
      </c>
      <c r="C1508" s="890" t="s">
        <v>3</v>
      </c>
      <c r="D1508" s="890">
        <v>3.21</v>
      </c>
    </row>
    <row r="1509" spans="1:4" x14ac:dyDescent="0.25">
      <c r="A1509" s="890" t="s">
        <v>1742</v>
      </c>
      <c r="B1509" s="890" t="s">
        <v>30939</v>
      </c>
      <c r="C1509" s="890" t="s">
        <v>3</v>
      </c>
      <c r="D1509" s="890">
        <v>2.89</v>
      </c>
    </row>
    <row r="1510" spans="1:4" x14ac:dyDescent="0.25">
      <c r="A1510" s="890" t="s">
        <v>1743</v>
      </c>
      <c r="B1510" s="890" t="s">
        <v>30940</v>
      </c>
      <c r="C1510" s="890" t="s">
        <v>3</v>
      </c>
      <c r="D1510" s="890">
        <v>2.44</v>
      </c>
    </row>
    <row r="1511" spans="1:4" x14ac:dyDescent="0.25">
      <c r="A1511" s="890" t="s">
        <v>1744</v>
      </c>
      <c r="B1511" s="890" t="s">
        <v>30940</v>
      </c>
      <c r="C1511" s="890" t="s">
        <v>3</v>
      </c>
      <c r="D1511" s="890">
        <v>2.19</v>
      </c>
    </row>
    <row r="1512" spans="1:4" x14ac:dyDescent="0.25">
      <c r="A1512" s="890" t="s">
        <v>1745</v>
      </c>
      <c r="B1512" s="890" t="s">
        <v>30941</v>
      </c>
      <c r="C1512" s="890" t="s">
        <v>3</v>
      </c>
      <c r="D1512" s="890">
        <v>8.19</v>
      </c>
    </row>
    <row r="1513" spans="1:4" x14ac:dyDescent="0.25">
      <c r="A1513" s="890" t="s">
        <v>1746</v>
      </c>
      <c r="B1513" s="890" t="s">
        <v>30941</v>
      </c>
      <c r="C1513" s="890" t="s">
        <v>3</v>
      </c>
      <c r="D1513" s="890">
        <v>7.37</v>
      </c>
    </row>
    <row r="1514" spans="1:4" x14ac:dyDescent="0.25">
      <c r="A1514" s="890" t="s">
        <v>1747</v>
      </c>
      <c r="B1514" s="890" t="s">
        <v>30942</v>
      </c>
      <c r="C1514" s="890" t="s">
        <v>3</v>
      </c>
      <c r="D1514" s="890">
        <v>4.88</v>
      </c>
    </row>
    <row r="1515" spans="1:4" x14ac:dyDescent="0.25">
      <c r="A1515" s="890" t="s">
        <v>1748</v>
      </c>
      <c r="B1515" s="890" t="s">
        <v>30942</v>
      </c>
      <c r="C1515" s="890" t="s">
        <v>3</v>
      </c>
      <c r="D1515" s="890">
        <v>4.3899999999999997</v>
      </c>
    </row>
    <row r="1516" spans="1:4" x14ac:dyDescent="0.25">
      <c r="A1516" s="890" t="s">
        <v>1749</v>
      </c>
      <c r="B1516" s="890" t="s">
        <v>30943</v>
      </c>
      <c r="C1516" s="890" t="s">
        <v>3</v>
      </c>
      <c r="D1516" s="890">
        <v>4.51</v>
      </c>
    </row>
    <row r="1517" spans="1:4" x14ac:dyDescent="0.25">
      <c r="A1517" s="890" t="s">
        <v>1750</v>
      </c>
      <c r="B1517" s="890" t="s">
        <v>30943</v>
      </c>
      <c r="C1517" s="890" t="s">
        <v>3</v>
      </c>
      <c r="D1517" s="890">
        <v>4.0599999999999996</v>
      </c>
    </row>
    <row r="1518" spans="1:4" x14ac:dyDescent="0.25">
      <c r="A1518" s="890" t="s">
        <v>1751</v>
      </c>
      <c r="B1518" s="890" t="s">
        <v>30944</v>
      </c>
      <c r="C1518" s="890" t="s">
        <v>3</v>
      </c>
      <c r="D1518" s="890">
        <v>8.19</v>
      </c>
    </row>
    <row r="1519" spans="1:4" x14ac:dyDescent="0.25">
      <c r="A1519" s="890" t="s">
        <v>1752</v>
      </c>
      <c r="B1519" s="890" t="s">
        <v>30944</v>
      </c>
      <c r="C1519" s="890" t="s">
        <v>3</v>
      </c>
      <c r="D1519" s="890">
        <v>7.37</v>
      </c>
    </row>
    <row r="1520" spans="1:4" x14ac:dyDescent="0.25">
      <c r="A1520" s="890" t="s">
        <v>1753</v>
      </c>
      <c r="B1520" s="890" t="s">
        <v>30945</v>
      </c>
      <c r="C1520" s="890" t="s">
        <v>3</v>
      </c>
      <c r="D1520" s="890">
        <v>14.65</v>
      </c>
    </row>
    <row r="1521" spans="1:4" x14ac:dyDescent="0.25">
      <c r="A1521" s="890" t="s">
        <v>1754</v>
      </c>
      <c r="B1521" s="890" t="s">
        <v>30945</v>
      </c>
      <c r="C1521" s="890" t="s">
        <v>3</v>
      </c>
      <c r="D1521" s="890">
        <v>13.18</v>
      </c>
    </row>
    <row r="1522" spans="1:4" x14ac:dyDescent="0.25">
      <c r="A1522" s="890" t="s">
        <v>1755</v>
      </c>
      <c r="B1522" s="890" t="s">
        <v>30946</v>
      </c>
      <c r="C1522" s="890" t="s">
        <v>3</v>
      </c>
      <c r="D1522" s="890">
        <v>12.2</v>
      </c>
    </row>
    <row r="1523" spans="1:4" x14ac:dyDescent="0.25">
      <c r="A1523" s="890" t="s">
        <v>1756</v>
      </c>
      <c r="B1523" s="890" t="s">
        <v>30946</v>
      </c>
      <c r="C1523" s="890" t="s">
        <v>3</v>
      </c>
      <c r="D1523" s="890">
        <v>10.98</v>
      </c>
    </row>
    <row r="1524" spans="1:4" x14ac:dyDescent="0.25">
      <c r="A1524" s="890" t="s">
        <v>1757</v>
      </c>
      <c r="B1524" s="890" t="s">
        <v>30947</v>
      </c>
      <c r="C1524" s="890" t="s">
        <v>3</v>
      </c>
      <c r="D1524" s="890">
        <v>8.93</v>
      </c>
    </row>
    <row r="1525" spans="1:4" x14ac:dyDescent="0.25">
      <c r="A1525" s="890" t="s">
        <v>1758</v>
      </c>
      <c r="B1525" s="890" t="s">
        <v>30947</v>
      </c>
      <c r="C1525" s="890" t="s">
        <v>3</v>
      </c>
      <c r="D1525" s="890">
        <v>8.0299999999999994</v>
      </c>
    </row>
    <row r="1526" spans="1:4" x14ac:dyDescent="0.25">
      <c r="A1526" s="890" t="s">
        <v>1759</v>
      </c>
      <c r="B1526" s="890" t="s">
        <v>30948</v>
      </c>
      <c r="C1526" s="890" t="s">
        <v>3</v>
      </c>
      <c r="D1526" s="890">
        <v>5.99</v>
      </c>
    </row>
    <row r="1527" spans="1:4" x14ac:dyDescent="0.25">
      <c r="A1527" s="890" t="s">
        <v>1760</v>
      </c>
      <c r="B1527" s="890" t="s">
        <v>30948</v>
      </c>
      <c r="C1527" s="890" t="s">
        <v>3</v>
      </c>
      <c r="D1527" s="890">
        <v>5.39</v>
      </c>
    </row>
    <row r="1528" spans="1:4" x14ac:dyDescent="0.25">
      <c r="A1528" s="890" t="s">
        <v>1761</v>
      </c>
      <c r="B1528" s="890" t="s">
        <v>30949</v>
      </c>
      <c r="C1528" s="890" t="s">
        <v>3</v>
      </c>
      <c r="D1528" s="890">
        <v>4.54</v>
      </c>
    </row>
    <row r="1529" spans="1:4" x14ac:dyDescent="0.25">
      <c r="A1529" s="890" t="s">
        <v>1762</v>
      </c>
      <c r="B1529" s="890" t="s">
        <v>30949</v>
      </c>
      <c r="C1529" s="890" t="s">
        <v>3</v>
      </c>
      <c r="D1529" s="890">
        <v>4.08</v>
      </c>
    </row>
    <row r="1530" spans="1:4" x14ac:dyDescent="0.25">
      <c r="A1530" s="890" t="s">
        <v>1763</v>
      </c>
      <c r="B1530" s="890" t="s">
        <v>30950</v>
      </c>
      <c r="C1530" s="890" t="s">
        <v>3</v>
      </c>
      <c r="D1530" s="890">
        <v>0.8</v>
      </c>
    </row>
    <row r="1531" spans="1:4" x14ac:dyDescent="0.25">
      <c r="A1531" s="890" t="s">
        <v>1764</v>
      </c>
      <c r="B1531" s="890" t="s">
        <v>30950</v>
      </c>
      <c r="C1531" s="890" t="s">
        <v>3</v>
      </c>
      <c r="D1531" s="890">
        <v>0.72</v>
      </c>
    </row>
    <row r="1532" spans="1:4" x14ac:dyDescent="0.25">
      <c r="A1532" s="890" t="s">
        <v>1765</v>
      </c>
      <c r="B1532" s="890" t="s">
        <v>30951</v>
      </c>
      <c r="C1532" s="890" t="s">
        <v>3</v>
      </c>
      <c r="D1532" s="890">
        <v>0.52</v>
      </c>
    </row>
    <row r="1533" spans="1:4" x14ac:dyDescent="0.25">
      <c r="A1533" s="890" t="s">
        <v>1766</v>
      </c>
      <c r="B1533" s="890" t="s">
        <v>30951</v>
      </c>
      <c r="C1533" s="890" t="s">
        <v>3</v>
      </c>
      <c r="D1533" s="890">
        <v>0.47</v>
      </c>
    </row>
    <row r="1534" spans="1:4" x14ac:dyDescent="0.25">
      <c r="A1534" s="890" t="s">
        <v>1767</v>
      </c>
      <c r="B1534" s="890" t="s">
        <v>30952</v>
      </c>
      <c r="C1534" s="890" t="s">
        <v>3</v>
      </c>
      <c r="D1534" s="890">
        <v>4.88</v>
      </c>
    </row>
    <row r="1535" spans="1:4" x14ac:dyDescent="0.25">
      <c r="A1535" s="890" t="s">
        <v>1768</v>
      </c>
      <c r="B1535" s="890" t="s">
        <v>30952</v>
      </c>
      <c r="C1535" s="890" t="s">
        <v>3</v>
      </c>
      <c r="D1535" s="890">
        <v>4.3899999999999997</v>
      </c>
    </row>
    <row r="1536" spans="1:4" x14ac:dyDescent="0.25">
      <c r="A1536" s="890" t="s">
        <v>1769</v>
      </c>
      <c r="B1536" s="890" t="s">
        <v>30953</v>
      </c>
      <c r="C1536" s="890" t="s">
        <v>3</v>
      </c>
      <c r="D1536" s="890">
        <v>3.21</v>
      </c>
    </row>
    <row r="1537" spans="1:4" x14ac:dyDescent="0.25">
      <c r="A1537" s="890" t="s">
        <v>1770</v>
      </c>
      <c r="B1537" s="890" t="s">
        <v>30953</v>
      </c>
      <c r="C1537" s="890" t="s">
        <v>3</v>
      </c>
      <c r="D1537" s="890">
        <v>2.89</v>
      </c>
    </row>
    <row r="1538" spans="1:4" x14ac:dyDescent="0.25">
      <c r="A1538" s="890" t="s">
        <v>1771</v>
      </c>
      <c r="B1538" s="890" t="s">
        <v>30954</v>
      </c>
      <c r="C1538" s="890" t="s">
        <v>3</v>
      </c>
      <c r="D1538" s="890">
        <v>2.44</v>
      </c>
    </row>
    <row r="1539" spans="1:4" x14ac:dyDescent="0.25">
      <c r="A1539" s="890" t="s">
        <v>1772</v>
      </c>
      <c r="B1539" s="890" t="s">
        <v>30954</v>
      </c>
      <c r="C1539" s="890" t="s">
        <v>3</v>
      </c>
      <c r="D1539" s="890">
        <v>2.19</v>
      </c>
    </row>
    <row r="1540" spans="1:4" x14ac:dyDescent="0.25">
      <c r="A1540" s="890" t="s">
        <v>1773</v>
      </c>
      <c r="B1540" s="890" t="s">
        <v>30955</v>
      </c>
      <c r="C1540" s="890" t="s">
        <v>3</v>
      </c>
      <c r="D1540" s="890">
        <v>9.76</v>
      </c>
    </row>
    <row r="1541" spans="1:4" x14ac:dyDescent="0.25">
      <c r="A1541" s="890" t="s">
        <v>1774</v>
      </c>
      <c r="B1541" s="890" t="s">
        <v>30955</v>
      </c>
      <c r="C1541" s="890" t="s">
        <v>3</v>
      </c>
      <c r="D1541" s="890">
        <v>8.7799999999999994</v>
      </c>
    </row>
    <row r="1542" spans="1:4" x14ac:dyDescent="0.25">
      <c r="A1542" s="890" t="s">
        <v>1775</v>
      </c>
      <c r="B1542" s="890" t="s">
        <v>30956</v>
      </c>
      <c r="C1542" s="890" t="s">
        <v>3</v>
      </c>
      <c r="D1542" s="890">
        <v>8.19</v>
      </c>
    </row>
    <row r="1543" spans="1:4" x14ac:dyDescent="0.25">
      <c r="A1543" s="890" t="s">
        <v>1776</v>
      </c>
      <c r="B1543" s="890" t="s">
        <v>30956</v>
      </c>
      <c r="C1543" s="890" t="s">
        <v>3</v>
      </c>
      <c r="D1543" s="890">
        <v>7.37</v>
      </c>
    </row>
    <row r="1544" spans="1:4" x14ac:dyDescent="0.25">
      <c r="A1544" s="890" t="s">
        <v>1777</v>
      </c>
      <c r="B1544" s="890" t="s">
        <v>30957</v>
      </c>
      <c r="C1544" s="890" t="s">
        <v>3</v>
      </c>
      <c r="D1544" s="890">
        <v>4.88</v>
      </c>
    </row>
    <row r="1545" spans="1:4" x14ac:dyDescent="0.25">
      <c r="A1545" s="890" t="s">
        <v>1778</v>
      </c>
      <c r="B1545" s="890" t="s">
        <v>30957</v>
      </c>
      <c r="C1545" s="890" t="s">
        <v>3</v>
      </c>
      <c r="D1545" s="890">
        <v>4.3899999999999997</v>
      </c>
    </row>
    <row r="1546" spans="1:4" x14ac:dyDescent="0.25">
      <c r="A1546" s="890" t="s">
        <v>1779</v>
      </c>
      <c r="B1546" s="890" t="s">
        <v>30958</v>
      </c>
      <c r="C1546" s="890" t="s">
        <v>3</v>
      </c>
      <c r="D1546" s="890">
        <v>16.32</v>
      </c>
    </row>
    <row r="1547" spans="1:4" x14ac:dyDescent="0.25">
      <c r="A1547" s="890" t="s">
        <v>1780</v>
      </c>
      <c r="B1547" s="890" t="s">
        <v>30958</v>
      </c>
      <c r="C1547" s="890" t="s">
        <v>3</v>
      </c>
      <c r="D1547" s="890">
        <v>14.68</v>
      </c>
    </row>
    <row r="1548" spans="1:4" x14ac:dyDescent="0.25">
      <c r="A1548" s="890" t="s">
        <v>1781</v>
      </c>
      <c r="B1548" s="890" t="s">
        <v>30959</v>
      </c>
      <c r="C1548" s="890" t="s">
        <v>3</v>
      </c>
      <c r="D1548" s="890">
        <v>12.2</v>
      </c>
    </row>
    <row r="1549" spans="1:4" x14ac:dyDescent="0.25">
      <c r="A1549" s="890" t="s">
        <v>1782</v>
      </c>
      <c r="B1549" s="890" t="s">
        <v>30959</v>
      </c>
      <c r="C1549" s="890" t="s">
        <v>3</v>
      </c>
      <c r="D1549" s="890">
        <v>10.98</v>
      </c>
    </row>
    <row r="1550" spans="1:4" x14ac:dyDescent="0.25">
      <c r="A1550" s="890" t="s">
        <v>1783</v>
      </c>
      <c r="B1550" s="890" t="s">
        <v>30960</v>
      </c>
      <c r="C1550" s="890" t="s">
        <v>3</v>
      </c>
      <c r="D1550" s="890">
        <v>19.53</v>
      </c>
    </row>
    <row r="1551" spans="1:4" x14ac:dyDescent="0.25">
      <c r="A1551" s="890" t="s">
        <v>1784</v>
      </c>
      <c r="B1551" s="890" t="s">
        <v>30960</v>
      </c>
      <c r="C1551" s="890" t="s">
        <v>3</v>
      </c>
      <c r="D1551" s="890">
        <v>17.57</v>
      </c>
    </row>
    <row r="1552" spans="1:4" x14ac:dyDescent="0.25">
      <c r="A1552" s="890" t="s">
        <v>1785</v>
      </c>
      <c r="B1552" s="890" t="s">
        <v>30961</v>
      </c>
      <c r="C1552" s="890" t="s">
        <v>3</v>
      </c>
      <c r="D1552" s="890">
        <v>11.9</v>
      </c>
    </row>
    <row r="1553" spans="1:4" x14ac:dyDescent="0.25">
      <c r="A1553" s="890" t="s">
        <v>1786</v>
      </c>
      <c r="B1553" s="890" t="s">
        <v>30961</v>
      </c>
      <c r="C1553" s="890" t="s">
        <v>3</v>
      </c>
      <c r="D1553" s="890">
        <v>10.7</v>
      </c>
    </row>
    <row r="1554" spans="1:4" x14ac:dyDescent="0.25">
      <c r="A1554" s="890" t="s">
        <v>1787</v>
      </c>
      <c r="B1554" s="890" t="s">
        <v>30962</v>
      </c>
      <c r="C1554" s="890" t="s">
        <v>3</v>
      </c>
      <c r="D1554" s="890">
        <v>8.93</v>
      </c>
    </row>
    <row r="1555" spans="1:4" x14ac:dyDescent="0.25">
      <c r="A1555" s="890" t="s">
        <v>1788</v>
      </c>
      <c r="B1555" s="890" t="s">
        <v>30962</v>
      </c>
      <c r="C1555" s="890" t="s">
        <v>3</v>
      </c>
      <c r="D1555" s="890">
        <v>8.0299999999999994</v>
      </c>
    </row>
    <row r="1556" spans="1:4" x14ac:dyDescent="0.25">
      <c r="A1556" s="890" t="s">
        <v>1789</v>
      </c>
      <c r="B1556" s="890" t="s">
        <v>30963</v>
      </c>
      <c r="C1556" s="890" t="s">
        <v>3</v>
      </c>
      <c r="D1556" s="890">
        <v>5.99</v>
      </c>
    </row>
    <row r="1557" spans="1:4" x14ac:dyDescent="0.25">
      <c r="A1557" s="890" t="s">
        <v>1790</v>
      </c>
      <c r="B1557" s="890" t="s">
        <v>30963</v>
      </c>
      <c r="C1557" s="890" t="s">
        <v>3</v>
      </c>
      <c r="D1557" s="890">
        <v>5.39</v>
      </c>
    </row>
    <row r="1558" spans="1:4" x14ac:dyDescent="0.25">
      <c r="A1558" s="890" t="s">
        <v>1791</v>
      </c>
      <c r="B1558" s="890" t="s">
        <v>30964</v>
      </c>
      <c r="C1558" s="890" t="s">
        <v>3</v>
      </c>
      <c r="D1558" s="890">
        <v>1.08</v>
      </c>
    </row>
    <row r="1559" spans="1:4" x14ac:dyDescent="0.25">
      <c r="A1559" s="890" t="s">
        <v>1792</v>
      </c>
      <c r="B1559" s="890" t="s">
        <v>30964</v>
      </c>
      <c r="C1559" s="890" t="s">
        <v>3</v>
      </c>
      <c r="D1559" s="890">
        <v>0.97</v>
      </c>
    </row>
    <row r="1560" spans="1:4" x14ac:dyDescent="0.25">
      <c r="A1560" s="890" t="s">
        <v>1793</v>
      </c>
      <c r="B1560" s="890" t="s">
        <v>30965</v>
      </c>
      <c r="C1560" s="890" t="s">
        <v>3</v>
      </c>
      <c r="D1560" s="890">
        <v>0.8</v>
      </c>
    </row>
    <row r="1561" spans="1:4" x14ac:dyDescent="0.25">
      <c r="A1561" s="890" t="s">
        <v>1794</v>
      </c>
      <c r="B1561" s="890" t="s">
        <v>30965</v>
      </c>
      <c r="C1561" s="890" t="s">
        <v>3</v>
      </c>
      <c r="D1561" s="890">
        <v>0.72</v>
      </c>
    </row>
    <row r="1562" spans="1:4" x14ac:dyDescent="0.25">
      <c r="A1562" s="890" t="s">
        <v>1795</v>
      </c>
      <c r="B1562" s="890" t="s">
        <v>30966</v>
      </c>
      <c r="C1562" s="890" t="s">
        <v>3</v>
      </c>
      <c r="D1562" s="890">
        <v>4.88</v>
      </c>
    </row>
    <row r="1563" spans="1:4" x14ac:dyDescent="0.25">
      <c r="A1563" s="890" t="s">
        <v>1796</v>
      </c>
      <c r="B1563" s="890" t="s">
        <v>30966</v>
      </c>
      <c r="C1563" s="890" t="s">
        <v>3</v>
      </c>
      <c r="D1563" s="890">
        <v>4.3899999999999997</v>
      </c>
    </row>
    <row r="1564" spans="1:4" x14ac:dyDescent="0.25">
      <c r="A1564" s="890" t="s">
        <v>1797</v>
      </c>
      <c r="B1564" s="890" t="s">
        <v>30967</v>
      </c>
      <c r="C1564" s="890" t="s">
        <v>3</v>
      </c>
      <c r="D1564" s="890">
        <v>3.21</v>
      </c>
    </row>
    <row r="1565" spans="1:4" x14ac:dyDescent="0.25">
      <c r="A1565" s="890" t="s">
        <v>1798</v>
      </c>
      <c r="B1565" s="890" t="s">
        <v>30967</v>
      </c>
      <c r="C1565" s="890" t="s">
        <v>3</v>
      </c>
      <c r="D1565" s="890">
        <v>2.89</v>
      </c>
    </row>
    <row r="1566" spans="1:4" x14ac:dyDescent="0.25">
      <c r="A1566" s="890" t="s">
        <v>1799</v>
      </c>
      <c r="B1566" s="890" t="s">
        <v>30968</v>
      </c>
      <c r="C1566" s="890" t="s">
        <v>3</v>
      </c>
      <c r="D1566" s="890">
        <v>2.44</v>
      </c>
    </row>
    <row r="1567" spans="1:4" x14ac:dyDescent="0.25">
      <c r="A1567" s="890" t="s">
        <v>1800</v>
      </c>
      <c r="B1567" s="890" t="s">
        <v>30968</v>
      </c>
      <c r="C1567" s="890" t="s">
        <v>3</v>
      </c>
      <c r="D1567" s="890">
        <v>2.19</v>
      </c>
    </row>
    <row r="1568" spans="1:4" x14ac:dyDescent="0.25">
      <c r="A1568" s="890" t="s">
        <v>1801</v>
      </c>
      <c r="B1568" s="890" t="s">
        <v>30969</v>
      </c>
      <c r="C1568" s="890" t="s">
        <v>3</v>
      </c>
      <c r="D1568" s="890">
        <v>7.48</v>
      </c>
    </row>
    <row r="1569" spans="1:4" x14ac:dyDescent="0.25">
      <c r="A1569" s="890" t="s">
        <v>1802</v>
      </c>
      <c r="B1569" s="890" t="s">
        <v>30969</v>
      </c>
      <c r="C1569" s="890" t="s">
        <v>3</v>
      </c>
      <c r="D1569" s="890">
        <v>6.73</v>
      </c>
    </row>
    <row r="1570" spans="1:4" x14ac:dyDescent="0.25">
      <c r="A1570" s="890" t="s">
        <v>1803</v>
      </c>
      <c r="B1570" s="890" t="s">
        <v>30970</v>
      </c>
      <c r="C1570" s="890" t="s">
        <v>3</v>
      </c>
      <c r="D1570" s="890">
        <v>6.21</v>
      </c>
    </row>
    <row r="1571" spans="1:4" x14ac:dyDescent="0.25">
      <c r="A1571" s="890" t="s">
        <v>1804</v>
      </c>
      <c r="B1571" s="890" t="s">
        <v>30970</v>
      </c>
      <c r="C1571" s="890" t="s">
        <v>3</v>
      </c>
      <c r="D1571" s="890">
        <v>5.59</v>
      </c>
    </row>
    <row r="1572" spans="1:4" x14ac:dyDescent="0.25">
      <c r="A1572" s="890" t="s">
        <v>1805</v>
      </c>
      <c r="B1572" s="890" t="s">
        <v>30971</v>
      </c>
      <c r="C1572" s="890" t="s">
        <v>3</v>
      </c>
      <c r="D1572" s="890">
        <v>3.77</v>
      </c>
    </row>
    <row r="1573" spans="1:4" x14ac:dyDescent="0.25">
      <c r="A1573" s="890" t="s">
        <v>1806</v>
      </c>
      <c r="B1573" s="890" t="s">
        <v>30971</v>
      </c>
      <c r="C1573" s="890" t="s">
        <v>3</v>
      </c>
      <c r="D1573" s="890">
        <v>3.39</v>
      </c>
    </row>
    <row r="1574" spans="1:4" x14ac:dyDescent="0.25">
      <c r="A1574" s="890" t="s">
        <v>1807</v>
      </c>
      <c r="B1574" s="890" t="s">
        <v>30972</v>
      </c>
      <c r="C1574" s="890" t="s">
        <v>3</v>
      </c>
      <c r="D1574" s="890">
        <v>9.76</v>
      </c>
    </row>
    <row r="1575" spans="1:4" x14ac:dyDescent="0.25">
      <c r="A1575" s="890" t="s">
        <v>1808</v>
      </c>
      <c r="B1575" s="890" t="s">
        <v>30972</v>
      </c>
      <c r="C1575" s="890" t="s">
        <v>3</v>
      </c>
      <c r="D1575" s="890">
        <v>8.7799999999999994</v>
      </c>
    </row>
    <row r="1576" spans="1:4" x14ac:dyDescent="0.25">
      <c r="A1576" s="890" t="s">
        <v>1809</v>
      </c>
      <c r="B1576" s="890" t="s">
        <v>30973</v>
      </c>
      <c r="C1576" s="890" t="s">
        <v>3</v>
      </c>
      <c r="D1576" s="890">
        <v>8.19</v>
      </c>
    </row>
    <row r="1577" spans="1:4" x14ac:dyDescent="0.25">
      <c r="A1577" s="890" t="s">
        <v>1810</v>
      </c>
      <c r="B1577" s="890" t="s">
        <v>30973</v>
      </c>
      <c r="C1577" s="890" t="s">
        <v>3</v>
      </c>
      <c r="D1577" s="890">
        <v>7.37</v>
      </c>
    </row>
    <row r="1578" spans="1:4" x14ac:dyDescent="0.25">
      <c r="A1578" s="890" t="s">
        <v>1811</v>
      </c>
      <c r="B1578" s="890" t="s">
        <v>30974</v>
      </c>
      <c r="C1578" s="890" t="s">
        <v>3</v>
      </c>
      <c r="D1578" s="890">
        <v>4.88</v>
      </c>
    </row>
    <row r="1579" spans="1:4" x14ac:dyDescent="0.25">
      <c r="A1579" s="890" t="s">
        <v>1812</v>
      </c>
      <c r="B1579" s="890" t="s">
        <v>30974</v>
      </c>
      <c r="C1579" s="890" t="s">
        <v>3</v>
      </c>
      <c r="D1579" s="890">
        <v>4.3899999999999997</v>
      </c>
    </row>
    <row r="1580" spans="1:4" x14ac:dyDescent="0.25">
      <c r="A1580" s="890" t="s">
        <v>1813</v>
      </c>
      <c r="B1580" s="890" t="s">
        <v>30975</v>
      </c>
      <c r="C1580" s="890" t="s">
        <v>3</v>
      </c>
      <c r="D1580" s="890">
        <v>16.32</v>
      </c>
    </row>
    <row r="1581" spans="1:4" x14ac:dyDescent="0.25">
      <c r="A1581" s="890" t="s">
        <v>1814</v>
      </c>
      <c r="B1581" s="890" t="s">
        <v>30975</v>
      </c>
      <c r="C1581" s="890" t="s">
        <v>3</v>
      </c>
      <c r="D1581" s="890">
        <v>14.68</v>
      </c>
    </row>
    <row r="1582" spans="1:4" x14ac:dyDescent="0.25">
      <c r="A1582" s="890" t="s">
        <v>1815</v>
      </c>
      <c r="B1582" s="890" t="s">
        <v>30976</v>
      </c>
      <c r="C1582" s="890" t="s">
        <v>3</v>
      </c>
      <c r="D1582" s="890">
        <v>12.2</v>
      </c>
    </row>
    <row r="1583" spans="1:4" x14ac:dyDescent="0.25">
      <c r="A1583" s="890" t="s">
        <v>1816</v>
      </c>
      <c r="B1583" s="890" t="s">
        <v>30976</v>
      </c>
      <c r="C1583" s="890" t="s">
        <v>3</v>
      </c>
      <c r="D1583" s="890">
        <v>10.98</v>
      </c>
    </row>
    <row r="1584" spans="1:4" x14ac:dyDescent="0.25">
      <c r="A1584" s="890" t="s">
        <v>1817</v>
      </c>
      <c r="B1584" s="890" t="s">
        <v>30977</v>
      </c>
      <c r="C1584" s="890" t="s">
        <v>3</v>
      </c>
      <c r="D1584" s="890">
        <v>19.53</v>
      </c>
    </row>
    <row r="1585" spans="1:4" x14ac:dyDescent="0.25">
      <c r="A1585" s="890" t="s">
        <v>1818</v>
      </c>
      <c r="B1585" s="890" t="s">
        <v>30977</v>
      </c>
      <c r="C1585" s="890" t="s">
        <v>3</v>
      </c>
      <c r="D1585" s="890">
        <v>17.57</v>
      </c>
    </row>
    <row r="1586" spans="1:4" x14ac:dyDescent="0.25">
      <c r="A1586" s="890" t="s">
        <v>1819</v>
      </c>
      <c r="B1586" s="890" t="s">
        <v>30978</v>
      </c>
      <c r="C1586" s="890" t="s">
        <v>3</v>
      </c>
      <c r="D1586" s="890">
        <v>11.9</v>
      </c>
    </row>
    <row r="1587" spans="1:4" x14ac:dyDescent="0.25">
      <c r="A1587" s="890" t="s">
        <v>1820</v>
      </c>
      <c r="B1587" s="890" t="s">
        <v>30978</v>
      </c>
      <c r="C1587" s="890" t="s">
        <v>3</v>
      </c>
      <c r="D1587" s="890">
        <v>10.7</v>
      </c>
    </row>
    <row r="1588" spans="1:4" x14ac:dyDescent="0.25">
      <c r="A1588" s="890" t="s">
        <v>1821</v>
      </c>
      <c r="B1588" s="890" t="s">
        <v>30979</v>
      </c>
      <c r="C1588" s="890" t="s">
        <v>3</v>
      </c>
      <c r="D1588" s="890">
        <v>8.93</v>
      </c>
    </row>
    <row r="1589" spans="1:4" x14ac:dyDescent="0.25">
      <c r="A1589" s="890" t="s">
        <v>1822</v>
      </c>
      <c r="B1589" s="890" t="s">
        <v>30979</v>
      </c>
      <c r="C1589" s="890" t="s">
        <v>3</v>
      </c>
      <c r="D1589" s="890">
        <v>8.0299999999999994</v>
      </c>
    </row>
    <row r="1590" spans="1:4" x14ac:dyDescent="0.25">
      <c r="A1590" s="890" t="s">
        <v>1823</v>
      </c>
      <c r="B1590" s="890" t="s">
        <v>30980</v>
      </c>
      <c r="C1590" s="890" t="s">
        <v>3</v>
      </c>
      <c r="D1590" s="890">
        <v>5.99</v>
      </c>
    </row>
    <row r="1591" spans="1:4" x14ac:dyDescent="0.25">
      <c r="A1591" s="890" t="s">
        <v>1824</v>
      </c>
      <c r="B1591" s="890" t="s">
        <v>30980</v>
      </c>
      <c r="C1591" s="890" t="s">
        <v>3</v>
      </c>
      <c r="D1591" s="890">
        <v>5.39</v>
      </c>
    </row>
    <row r="1592" spans="1:4" x14ac:dyDescent="0.25">
      <c r="A1592" s="890" t="s">
        <v>1825</v>
      </c>
      <c r="B1592" s="890" t="s">
        <v>30981</v>
      </c>
      <c r="C1592" s="890" t="s">
        <v>3</v>
      </c>
      <c r="D1592" s="890">
        <v>1.08</v>
      </c>
    </row>
    <row r="1593" spans="1:4" x14ac:dyDescent="0.25">
      <c r="A1593" s="890" t="s">
        <v>1826</v>
      </c>
      <c r="B1593" s="890" t="s">
        <v>30981</v>
      </c>
      <c r="C1593" s="890" t="s">
        <v>3</v>
      </c>
      <c r="D1593" s="890">
        <v>0.97</v>
      </c>
    </row>
    <row r="1594" spans="1:4" x14ac:dyDescent="0.25">
      <c r="A1594" s="890" t="s">
        <v>1827</v>
      </c>
      <c r="B1594" s="890" t="s">
        <v>30982</v>
      </c>
      <c r="C1594" s="890" t="s">
        <v>3</v>
      </c>
      <c r="D1594" s="890">
        <v>0.8</v>
      </c>
    </row>
    <row r="1595" spans="1:4" x14ac:dyDescent="0.25">
      <c r="A1595" s="890" t="s">
        <v>1828</v>
      </c>
      <c r="B1595" s="890" t="s">
        <v>30982</v>
      </c>
      <c r="C1595" s="890" t="s">
        <v>3</v>
      </c>
      <c r="D1595" s="890">
        <v>0.72</v>
      </c>
    </row>
    <row r="1596" spans="1:4" x14ac:dyDescent="0.25">
      <c r="A1596" s="890" t="s">
        <v>1829</v>
      </c>
      <c r="B1596" s="890" t="s">
        <v>30983</v>
      </c>
      <c r="C1596" s="890" t="s">
        <v>3</v>
      </c>
      <c r="D1596" s="890">
        <v>4.88</v>
      </c>
    </row>
    <row r="1597" spans="1:4" x14ac:dyDescent="0.25">
      <c r="A1597" s="890" t="s">
        <v>1830</v>
      </c>
      <c r="B1597" s="890" t="s">
        <v>30983</v>
      </c>
      <c r="C1597" s="890" t="s">
        <v>3</v>
      </c>
      <c r="D1597" s="890">
        <v>4.3899999999999997</v>
      </c>
    </row>
    <row r="1598" spans="1:4" x14ac:dyDescent="0.25">
      <c r="A1598" s="890" t="s">
        <v>1831</v>
      </c>
      <c r="B1598" s="890" t="s">
        <v>30984</v>
      </c>
      <c r="C1598" s="890" t="s">
        <v>3</v>
      </c>
      <c r="D1598" s="890">
        <v>3.21</v>
      </c>
    </row>
    <row r="1599" spans="1:4" x14ac:dyDescent="0.25">
      <c r="A1599" s="890" t="s">
        <v>1832</v>
      </c>
      <c r="B1599" s="890" t="s">
        <v>30984</v>
      </c>
      <c r="C1599" s="890" t="s">
        <v>3</v>
      </c>
      <c r="D1599" s="890">
        <v>2.89</v>
      </c>
    </row>
    <row r="1600" spans="1:4" x14ac:dyDescent="0.25">
      <c r="A1600" s="890" t="s">
        <v>1833</v>
      </c>
      <c r="B1600" s="890" t="s">
        <v>30985</v>
      </c>
      <c r="C1600" s="890" t="s">
        <v>3</v>
      </c>
      <c r="D1600" s="890">
        <v>2.44</v>
      </c>
    </row>
    <row r="1601" spans="1:4" x14ac:dyDescent="0.25">
      <c r="A1601" s="890" t="s">
        <v>1834</v>
      </c>
      <c r="B1601" s="890" t="s">
        <v>30985</v>
      </c>
      <c r="C1601" s="890" t="s">
        <v>3</v>
      </c>
      <c r="D1601" s="890">
        <v>2.19</v>
      </c>
    </row>
    <row r="1602" spans="1:4" x14ac:dyDescent="0.25">
      <c r="A1602" s="890" t="s">
        <v>1835</v>
      </c>
      <c r="B1602" s="890" t="s">
        <v>30986</v>
      </c>
      <c r="C1602" s="890" t="s">
        <v>3</v>
      </c>
      <c r="D1602" s="890">
        <v>7.48</v>
      </c>
    </row>
    <row r="1603" spans="1:4" x14ac:dyDescent="0.25">
      <c r="A1603" s="890" t="s">
        <v>1836</v>
      </c>
      <c r="B1603" s="890" t="s">
        <v>30986</v>
      </c>
      <c r="C1603" s="890" t="s">
        <v>3</v>
      </c>
      <c r="D1603" s="890">
        <v>6.73</v>
      </c>
    </row>
    <row r="1604" spans="1:4" x14ac:dyDescent="0.25">
      <c r="A1604" s="890" t="s">
        <v>1837</v>
      </c>
      <c r="B1604" s="890" t="s">
        <v>30987</v>
      </c>
      <c r="C1604" s="890" t="s">
        <v>3</v>
      </c>
      <c r="D1604" s="890">
        <v>6.21</v>
      </c>
    </row>
    <row r="1605" spans="1:4" x14ac:dyDescent="0.25">
      <c r="A1605" s="890" t="s">
        <v>1838</v>
      </c>
      <c r="B1605" s="890" t="s">
        <v>30987</v>
      </c>
      <c r="C1605" s="890" t="s">
        <v>3</v>
      </c>
      <c r="D1605" s="890">
        <v>5.59</v>
      </c>
    </row>
    <row r="1606" spans="1:4" x14ac:dyDescent="0.25">
      <c r="A1606" s="890" t="s">
        <v>1839</v>
      </c>
      <c r="B1606" s="890" t="s">
        <v>30988</v>
      </c>
      <c r="C1606" s="890" t="s">
        <v>3</v>
      </c>
      <c r="D1606" s="890">
        <v>3.77</v>
      </c>
    </row>
    <row r="1607" spans="1:4" x14ac:dyDescent="0.25">
      <c r="A1607" s="890" t="s">
        <v>1840</v>
      </c>
      <c r="B1607" s="890" t="s">
        <v>30988</v>
      </c>
      <c r="C1607" s="890" t="s">
        <v>3</v>
      </c>
      <c r="D1607" s="890">
        <v>3.39</v>
      </c>
    </row>
    <row r="1608" spans="1:4" x14ac:dyDescent="0.25">
      <c r="A1608" s="890" t="s">
        <v>1841</v>
      </c>
      <c r="B1608" s="890" t="s">
        <v>30989</v>
      </c>
      <c r="C1608" s="890" t="s">
        <v>3</v>
      </c>
      <c r="D1608" s="890">
        <v>51.34</v>
      </c>
    </row>
    <row r="1609" spans="1:4" x14ac:dyDescent="0.25">
      <c r="A1609" s="890" t="s">
        <v>1842</v>
      </c>
      <c r="B1609" s="890" t="s">
        <v>30989</v>
      </c>
      <c r="C1609" s="890" t="s">
        <v>3</v>
      </c>
      <c r="D1609" s="890">
        <v>46.19</v>
      </c>
    </row>
    <row r="1610" spans="1:4" x14ac:dyDescent="0.25">
      <c r="A1610" s="890" t="s">
        <v>1843</v>
      </c>
      <c r="B1610" s="890" t="s">
        <v>30990</v>
      </c>
      <c r="C1610" s="890" t="s">
        <v>3</v>
      </c>
      <c r="D1610" s="890">
        <v>45.06</v>
      </c>
    </row>
    <row r="1611" spans="1:4" x14ac:dyDescent="0.25">
      <c r="A1611" s="890" t="s">
        <v>1844</v>
      </c>
      <c r="B1611" s="890" t="s">
        <v>30990</v>
      </c>
      <c r="C1611" s="890" t="s">
        <v>3</v>
      </c>
      <c r="D1611" s="890">
        <v>40.549999999999997</v>
      </c>
    </row>
    <row r="1612" spans="1:4" x14ac:dyDescent="0.25">
      <c r="A1612" s="890" t="s">
        <v>1845</v>
      </c>
      <c r="B1612" s="890" t="s">
        <v>30991</v>
      </c>
      <c r="C1612" s="890" t="s">
        <v>3</v>
      </c>
      <c r="D1612" s="890">
        <v>38.79</v>
      </c>
    </row>
    <row r="1613" spans="1:4" x14ac:dyDescent="0.25">
      <c r="A1613" s="890" t="s">
        <v>1846</v>
      </c>
      <c r="B1613" s="890" t="s">
        <v>30991</v>
      </c>
      <c r="C1613" s="890" t="s">
        <v>3</v>
      </c>
      <c r="D1613" s="890">
        <v>34.9</v>
      </c>
    </row>
    <row r="1614" spans="1:4" x14ac:dyDescent="0.25">
      <c r="A1614" s="890" t="s">
        <v>1847</v>
      </c>
      <c r="B1614" s="890" t="s">
        <v>30992</v>
      </c>
      <c r="C1614" s="890" t="s">
        <v>3</v>
      </c>
      <c r="D1614" s="890">
        <v>51.34</v>
      </c>
    </row>
    <row r="1615" spans="1:4" x14ac:dyDescent="0.25">
      <c r="A1615" s="890" t="s">
        <v>1848</v>
      </c>
      <c r="B1615" s="890" t="s">
        <v>30992</v>
      </c>
      <c r="C1615" s="890" t="s">
        <v>3</v>
      </c>
      <c r="D1615" s="890">
        <v>46.19</v>
      </c>
    </row>
    <row r="1616" spans="1:4" x14ac:dyDescent="0.25">
      <c r="A1616" s="890" t="s">
        <v>1849</v>
      </c>
      <c r="B1616" s="890" t="s">
        <v>30993</v>
      </c>
      <c r="C1616" s="890" t="s">
        <v>3</v>
      </c>
      <c r="D1616" s="890">
        <v>45.06</v>
      </c>
    </row>
    <row r="1617" spans="1:4" x14ac:dyDescent="0.25">
      <c r="A1617" s="890" t="s">
        <v>1850</v>
      </c>
      <c r="B1617" s="890" t="s">
        <v>30993</v>
      </c>
      <c r="C1617" s="890" t="s">
        <v>3</v>
      </c>
      <c r="D1617" s="890">
        <v>40.549999999999997</v>
      </c>
    </row>
    <row r="1618" spans="1:4" x14ac:dyDescent="0.25">
      <c r="A1618" s="890" t="s">
        <v>1851</v>
      </c>
      <c r="B1618" s="890" t="s">
        <v>30994</v>
      </c>
      <c r="C1618" s="890" t="s">
        <v>3</v>
      </c>
      <c r="D1618" s="890">
        <v>38.79</v>
      </c>
    </row>
    <row r="1619" spans="1:4" x14ac:dyDescent="0.25">
      <c r="A1619" s="890" t="s">
        <v>1852</v>
      </c>
      <c r="B1619" s="890" t="s">
        <v>30994</v>
      </c>
      <c r="C1619" s="890" t="s">
        <v>3</v>
      </c>
      <c r="D1619" s="890">
        <v>34.9</v>
      </c>
    </row>
    <row r="1620" spans="1:4" x14ac:dyDescent="0.25">
      <c r="A1620" s="890" t="s">
        <v>1853</v>
      </c>
      <c r="B1620" s="890" t="s">
        <v>30995</v>
      </c>
      <c r="C1620" s="890" t="s">
        <v>3</v>
      </c>
      <c r="D1620" s="890">
        <v>51.34</v>
      </c>
    </row>
    <row r="1621" spans="1:4" x14ac:dyDescent="0.25">
      <c r="A1621" s="890" t="s">
        <v>1854</v>
      </c>
      <c r="B1621" s="890" t="s">
        <v>30995</v>
      </c>
      <c r="C1621" s="890" t="s">
        <v>3</v>
      </c>
      <c r="D1621" s="890">
        <v>46.19</v>
      </c>
    </row>
    <row r="1622" spans="1:4" x14ac:dyDescent="0.25">
      <c r="A1622" s="890" t="s">
        <v>1855</v>
      </c>
      <c r="B1622" s="890" t="s">
        <v>30996</v>
      </c>
      <c r="C1622" s="890" t="s">
        <v>3</v>
      </c>
      <c r="D1622" s="890">
        <v>45.09</v>
      </c>
    </row>
    <row r="1623" spans="1:4" x14ac:dyDescent="0.25">
      <c r="A1623" s="890" t="s">
        <v>1856</v>
      </c>
      <c r="B1623" s="890" t="s">
        <v>30996</v>
      </c>
      <c r="C1623" s="890" t="s">
        <v>3</v>
      </c>
      <c r="D1623" s="890">
        <v>40.57</v>
      </c>
    </row>
    <row r="1624" spans="1:4" x14ac:dyDescent="0.25">
      <c r="A1624" s="890" t="s">
        <v>1857</v>
      </c>
      <c r="B1624" s="890" t="s">
        <v>30997</v>
      </c>
      <c r="C1624" s="890" t="s">
        <v>3</v>
      </c>
      <c r="D1624" s="890">
        <v>40.46</v>
      </c>
    </row>
    <row r="1625" spans="1:4" x14ac:dyDescent="0.25">
      <c r="A1625" s="890" t="s">
        <v>1858</v>
      </c>
      <c r="B1625" s="890" t="s">
        <v>30997</v>
      </c>
      <c r="C1625" s="890" t="s">
        <v>3</v>
      </c>
      <c r="D1625" s="890">
        <v>36.4</v>
      </c>
    </row>
    <row r="1626" spans="1:4" x14ac:dyDescent="0.25">
      <c r="A1626" s="890" t="s">
        <v>1859</v>
      </c>
      <c r="B1626" s="890" t="s">
        <v>30998</v>
      </c>
      <c r="C1626" s="890" t="s">
        <v>3</v>
      </c>
      <c r="D1626" s="890">
        <v>76.989999999999995</v>
      </c>
    </row>
    <row r="1627" spans="1:4" x14ac:dyDescent="0.25">
      <c r="A1627" s="890" t="s">
        <v>1860</v>
      </c>
      <c r="B1627" s="890" t="s">
        <v>30998</v>
      </c>
      <c r="C1627" s="890" t="s">
        <v>3</v>
      </c>
      <c r="D1627" s="890">
        <v>69.28</v>
      </c>
    </row>
    <row r="1628" spans="1:4" x14ac:dyDescent="0.25">
      <c r="A1628" s="890" t="s">
        <v>1861</v>
      </c>
      <c r="B1628" s="890" t="s">
        <v>30999</v>
      </c>
      <c r="C1628" s="890" t="s">
        <v>3</v>
      </c>
      <c r="D1628" s="890">
        <v>45.09</v>
      </c>
    </row>
    <row r="1629" spans="1:4" x14ac:dyDescent="0.25">
      <c r="A1629" s="890" t="s">
        <v>1862</v>
      </c>
      <c r="B1629" s="890" t="s">
        <v>30999</v>
      </c>
      <c r="C1629" s="890" t="s">
        <v>3</v>
      </c>
      <c r="D1629" s="890">
        <v>40.57</v>
      </c>
    </row>
    <row r="1630" spans="1:4" x14ac:dyDescent="0.25">
      <c r="A1630" s="890" t="s">
        <v>1863</v>
      </c>
      <c r="B1630" s="890" t="s">
        <v>31000</v>
      </c>
      <c r="C1630" s="890" t="s">
        <v>3</v>
      </c>
      <c r="D1630" s="890">
        <v>40.46</v>
      </c>
    </row>
    <row r="1631" spans="1:4" x14ac:dyDescent="0.25">
      <c r="A1631" s="890" t="s">
        <v>1864</v>
      </c>
      <c r="B1631" s="890" t="s">
        <v>31000</v>
      </c>
      <c r="C1631" s="890" t="s">
        <v>3</v>
      </c>
      <c r="D1631" s="890">
        <v>36.4</v>
      </c>
    </row>
    <row r="1632" spans="1:4" x14ac:dyDescent="0.25">
      <c r="A1632" s="890" t="s">
        <v>1865</v>
      </c>
      <c r="B1632" s="890" t="s">
        <v>31001</v>
      </c>
      <c r="C1632" s="890" t="s">
        <v>3</v>
      </c>
      <c r="D1632" s="890">
        <v>44.97</v>
      </c>
    </row>
    <row r="1633" spans="1:4" x14ac:dyDescent="0.25">
      <c r="A1633" s="890" t="s">
        <v>1866</v>
      </c>
      <c r="B1633" s="890" t="s">
        <v>31001</v>
      </c>
      <c r="C1633" s="890" t="s">
        <v>3</v>
      </c>
      <c r="D1633" s="890">
        <v>40.46</v>
      </c>
    </row>
    <row r="1634" spans="1:4" x14ac:dyDescent="0.25">
      <c r="A1634" s="890" t="s">
        <v>1867</v>
      </c>
      <c r="B1634" s="890" t="s">
        <v>31002</v>
      </c>
      <c r="C1634" s="890" t="s">
        <v>3</v>
      </c>
      <c r="D1634" s="890">
        <v>39.78</v>
      </c>
    </row>
    <row r="1635" spans="1:4" x14ac:dyDescent="0.25">
      <c r="A1635" s="890" t="s">
        <v>1868</v>
      </c>
      <c r="B1635" s="890" t="s">
        <v>31002</v>
      </c>
      <c r="C1635" s="890" t="s">
        <v>3</v>
      </c>
      <c r="D1635" s="890">
        <v>35.79</v>
      </c>
    </row>
    <row r="1636" spans="1:4" x14ac:dyDescent="0.25">
      <c r="A1636" s="890" t="s">
        <v>1869</v>
      </c>
      <c r="B1636" s="890" t="s">
        <v>31003</v>
      </c>
      <c r="C1636" s="890" t="s">
        <v>3</v>
      </c>
      <c r="D1636" s="890">
        <v>33.47</v>
      </c>
    </row>
    <row r="1637" spans="1:4" x14ac:dyDescent="0.25">
      <c r="A1637" s="890" t="s">
        <v>1870</v>
      </c>
      <c r="B1637" s="890" t="s">
        <v>31003</v>
      </c>
      <c r="C1637" s="890" t="s">
        <v>3</v>
      </c>
      <c r="D1637" s="890">
        <v>30.12</v>
      </c>
    </row>
    <row r="1638" spans="1:4" x14ac:dyDescent="0.25">
      <c r="A1638" s="890" t="s">
        <v>1871</v>
      </c>
      <c r="B1638" s="890" t="s">
        <v>31004</v>
      </c>
      <c r="C1638" s="890" t="s">
        <v>3</v>
      </c>
      <c r="D1638" s="890">
        <v>44.97</v>
      </c>
    </row>
    <row r="1639" spans="1:4" x14ac:dyDescent="0.25">
      <c r="A1639" s="890" t="s">
        <v>1872</v>
      </c>
      <c r="B1639" s="890" t="s">
        <v>31004</v>
      </c>
      <c r="C1639" s="890" t="s">
        <v>3</v>
      </c>
      <c r="D1639" s="890">
        <v>40.46</v>
      </c>
    </row>
    <row r="1640" spans="1:4" x14ac:dyDescent="0.25">
      <c r="A1640" s="890" t="s">
        <v>1873</v>
      </c>
      <c r="B1640" s="890" t="s">
        <v>31005</v>
      </c>
      <c r="C1640" s="890" t="s">
        <v>3</v>
      </c>
      <c r="D1640" s="890">
        <v>39.78</v>
      </c>
    </row>
    <row r="1641" spans="1:4" x14ac:dyDescent="0.25">
      <c r="A1641" s="890" t="s">
        <v>1874</v>
      </c>
      <c r="B1641" s="890" t="s">
        <v>31005</v>
      </c>
      <c r="C1641" s="890" t="s">
        <v>3</v>
      </c>
      <c r="D1641" s="890">
        <v>35.79</v>
      </c>
    </row>
    <row r="1642" spans="1:4" x14ac:dyDescent="0.25">
      <c r="A1642" s="890" t="s">
        <v>1875</v>
      </c>
      <c r="B1642" s="890" t="s">
        <v>31006</v>
      </c>
      <c r="C1642" s="890" t="s">
        <v>3</v>
      </c>
      <c r="D1642" s="890">
        <v>33.47</v>
      </c>
    </row>
    <row r="1643" spans="1:4" x14ac:dyDescent="0.25">
      <c r="A1643" s="890" t="s">
        <v>1876</v>
      </c>
      <c r="B1643" s="890" t="s">
        <v>31006</v>
      </c>
      <c r="C1643" s="890" t="s">
        <v>3</v>
      </c>
      <c r="D1643" s="890">
        <v>30.12</v>
      </c>
    </row>
    <row r="1644" spans="1:4" x14ac:dyDescent="0.25">
      <c r="A1644" s="890" t="s">
        <v>21489</v>
      </c>
      <c r="B1644" s="890" t="s">
        <v>31007</v>
      </c>
      <c r="C1644" s="890" t="s">
        <v>3</v>
      </c>
      <c r="D1644" s="890">
        <v>3.24</v>
      </c>
    </row>
    <row r="1645" spans="1:4" x14ac:dyDescent="0.25">
      <c r="A1645" s="890" t="s">
        <v>21490</v>
      </c>
      <c r="B1645" s="890" t="s">
        <v>31007</v>
      </c>
      <c r="C1645" s="890" t="s">
        <v>3</v>
      </c>
      <c r="D1645" s="890">
        <v>2.92</v>
      </c>
    </row>
    <row r="1646" spans="1:4" x14ac:dyDescent="0.25">
      <c r="A1646" s="890" t="s">
        <v>21491</v>
      </c>
      <c r="B1646" s="890" t="s">
        <v>31008</v>
      </c>
      <c r="C1646" s="890" t="s">
        <v>3</v>
      </c>
      <c r="D1646" s="890">
        <v>2.25</v>
      </c>
    </row>
    <row r="1647" spans="1:4" x14ac:dyDescent="0.25">
      <c r="A1647" s="890" t="s">
        <v>21492</v>
      </c>
      <c r="B1647" s="890" t="s">
        <v>31008</v>
      </c>
      <c r="C1647" s="890" t="s">
        <v>3</v>
      </c>
      <c r="D1647" s="890">
        <v>2.0299999999999998</v>
      </c>
    </row>
    <row r="1648" spans="1:4" x14ac:dyDescent="0.25">
      <c r="A1648" s="890" t="s">
        <v>21493</v>
      </c>
      <c r="B1648" s="890" t="s">
        <v>31009</v>
      </c>
      <c r="C1648" s="890" t="s">
        <v>3</v>
      </c>
      <c r="D1648" s="890">
        <v>1.32</v>
      </c>
    </row>
    <row r="1649" spans="1:4" x14ac:dyDescent="0.25">
      <c r="A1649" s="890" t="s">
        <v>21494</v>
      </c>
      <c r="B1649" s="890" t="s">
        <v>31009</v>
      </c>
      <c r="C1649" s="890" t="s">
        <v>3</v>
      </c>
      <c r="D1649" s="890">
        <v>1.19</v>
      </c>
    </row>
    <row r="1650" spans="1:4" x14ac:dyDescent="0.25">
      <c r="A1650" s="890" t="s">
        <v>21495</v>
      </c>
      <c r="B1650" s="890" t="s">
        <v>31010</v>
      </c>
      <c r="C1650" s="890" t="s">
        <v>3</v>
      </c>
      <c r="D1650" s="890">
        <v>3.24</v>
      </c>
    </row>
    <row r="1651" spans="1:4" x14ac:dyDescent="0.25">
      <c r="A1651" s="890" t="s">
        <v>21496</v>
      </c>
      <c r="B1651" s="890" t="s">
        <v>31010</v>
      </c>
      <c r="C1651" s="890" t="s">
        <v>3</v>
      </c>
      <c r="D1651" s="890">
        <v>2.92</v>
      </c>
    </row>
    <row r="1652" spans="1:4" x14ac:dyDescent="0.25">
      <c r="A1652" s="890" t="s">
        <v>21497</v>
      </c>
      <c r="B1652" s="890" t="s">
        <v>31011</v>
      </c>
      <c r="C1652" s="890" t="s">
        <v>3</v>
      </c>
      <c r="D1652" s="890">
        <v>2.25</v>
      </c>
    </row>
    <row r="1653" spans="1:4" x14ac:dyDescent="0.25">
      <c r="A1653" s="890" t="s">
        <v>21498</v>
      </c>
      <c r="B1653" s="890" t="s">
        <v>31011</v>
      </c>
      <c r="C1653" s="890" t="s">
        <v>3</v>
      </c>
      <c r="D1653" s="890">
        <v>2.0299999999999998</v>
      </c>
    </row>
    <row r="1654" spans="1:4" x14ac:dyDescent="0.25">
      <c r="A1654" s="890" t="s">
        <v>21499</v>
      </c>
      <c r="B1654" s="890" t="s">
        <v>31012</v>
      </c>
      <c r="C1654" s="890" t="s">
        <v>3</v>
      </c>
      <c r="D1654" s="890">
        <v>1.32</v>
      </c>
    </row>
    <row r="1655" spans="1:4" x14ac:dyDescent="0.25">
      <c r="A1655" s="890" t="s">
        <v>21500</v>
      </c>
      <c r="B1655" s="890" t="s">
        <v>31012</v>
      </c>
      <c r="C1655" s="890" t="s">
        <v>3</v>
      </c>
      <c r="D1655" s="890">
        <v>1.19</v>
      </c>
    </row>
    <row r="1656" spans="1:4" x14ac:dyDescent="0.25">
      <c r="A1656" s="890" t="s">
        <v>24801</v>
      </c>
      <c r="B1656" s="890" t="s">
        <v>31013</v>
      </c>
      <c r="C1656" s="890" t="s">
        <v>3</v>
      </c>
      <c r="D1656" s="890">
        <v>1.05</v>
      </c>
    </row>
    <row r="1657" spans="1:4" x14ac:dyDescent="0.25">
      <c r="A1657" s="890" t="s">
        <v>24802</v>
      </c>
      <c r="B1657" s="890" t="s">
        <v>31013</v>
      </c>
      <c r="C1657" s="890" t="s">
        <v>3</v>
      </c>
      <c r="D1657" s="890">
        <v>0.94</v>
      </c>
    </row>
    <row r="1658" spans="1:4" x14ac:dyDescent="0.25">
      <c r="A1658" s="890" t="s">
        <v>24803</v>
      </c>
      <c r="B1658" s="890" t="s">
        <v>31014</v>
      </c>
      <c r="C1658" s="890" t="s">
        <v>3</v>
      </c>
      <c r="D1658" s="890">
        <v>0.77</v>
      </c>
    </row>
    <row r="1659" spans="1:4" x14ac:dyDescent="0.25">
      <c r="A1659" s="890" t="s">
        <v>24804</v>
      </c>
      <c r="B1659" s="890" t="s">
        <v>31014</v>
      </c>
      <c r="C1659" s="890" t="s">
        <v>3</v>
      </c>
      <c r="D1659" s="890">
        <v>0.69</v>
      </c>
    </row>
    <row r="1660" spans="1:4" x14ac:dyDescent="0.25">
      <c r="A1660" s="890" t="s">
        <v>24805</v>
      </c>
      <c r="B1660" s="890" t="s">
        <v>31015</v>
      </c>
      <c r="C1660" s="890" t="s">
        <v>3</v>
      </c>
      <c r="D1660" s="890">
        <v>0.49</v>
      </c>
    </row>
    <row r="1661" spans="1:4" x14ac:dyDescent="0.25">
      <c r="A1661" s="890" t="s">
        <v>24806</v>
      </c>
      <c r="B1661" s="890" t="s">
        <v>31015</v>
      </c>
      <c r="C1661" s="890" t="s">
        <v>3</v>
      </c>
      <c r="D1661" s="890">
        <v>0.44</v>
      </c>
    </row>
    <row r="1662" spans="1:4" x14ac:dyDescent="0.25">
      <c r="A1662" s="890" t="s">
        <v>24807</v>
      </c>
      <c r="B1662" s="890" t="s">
        <v>31016</v>
      </c>
      <c r="C1662" s="890" t="s">
        <v>3</v>
      </c>
      <c r="D1662" s="890">
        <v>1.05</v>
      </c>
    </row>
    <row r="1663" spans="1:4" x14ac:dyDescent="0.25">
      <c r="A1663" s="890" t="s">
        <v>24808</v>
      </c>
      <c r="B1663" s="890" t="s">
        <v>31016</v>
      </c>
      <c r="C1663" s="890" t="s">
        <v>3</v>
      </c>
      <c r="D1663" s="890">
        <v>0.94</v>
      </c>
    </row>
    <row r="1664" spans="1:4" x14ac:dyDescent="0.25">
      <c r="A1664" s="890" t="s">
        <v>24809</v>
      </c>
      <c r="B1664" s="890" t="s">
        <v>31017</v>
      </c>
      <c r="C1664" s="890" t="s">
        <v>3</v>
      </c>
      <c r="D1664" s="890">
        <v>0.77</v>
      </c>
    </row>
    <row r="1665" spans="1:4" x14ac:dyDescent="0.25">
      <c r="A1665" s="890" t="s">
        <v>24810</v>
      </c>
      <c r="B1665" s="890" t="s">
        <v>31017</v>
      </c>
      <c r="C1665" s="890" t="s">
        <v>3</v>
      </c>
      <c r="D1665" s="890">
        <v>0.69</v>
      </c>
    </row>
    <row r="1666" spans="1:4" x14ac:dyDescent="0.25">
      <c r="A1666" s="890" t="s">
        <v>24811</v>
      </c>
      <c r="B1666" s="890" t="s">
        <v>31018</v>
      </c>
      <c r="C1666" s="890" t="s">
        <v>3</v>
      </c>
      <c r="D1666" s="890">
        <v>0.49</v>
      </c>
    </row>
    <row r="1667" spans="1:4" x14ac:dyDescent="0.25">
      <c r="A1667" s="890" t="s">
        <v>24812</v>
      </c>
      <c r="B1667" s="890" t="s">
        <v>31018</v>
      </c>
      <c r="C1667" s="890" t="s">
        <v>3</v>
      </c>
      <c r="D1667" s="890">
        <v>0.44</v>
      </c>
    </row>
    <row r="1668" spans="1:4" x14ac:dyDescent="0.25">
      <c r="A1668" s="890" t="s">
        <v>23765</v>
      </c>
      <c r="B1668" s="890" t="s">
        <v>31019</v>
      </c>
      <c r="C1668" s="890" t="s">
        <v>5</v>
      </c>
      <c r="D1668" s="890">
        <v>1435.6</v>
      </c>
    </row>
    <row r="1669" spans="1:4" x14ac:dyDescent="0.25">
      <c r="A1669" s="890" t="s">
        <v>23766</v>
      </c>
      <c r="B1669" s="890" t="s">
        <v>31019</v>
      </c>
      <c r="C1669" s="890" t="s">
        <v>5</v>
      </c>
      <c r="D1669" s="890">
        <v>1291.82</v>
      </c>
    </row>
    <row r="1670" spans="1:4" x14ac:dyDescent="0.25">
      <c r="A1670" s="890" t="s">
        <v>23767</v>
      </c>
      <c r="B1670" s="890" t="s">
        <v>31020</v>
      </c>
      <c r="C1670" s="890" t="s">
        <v>5</v>
      </c>
      <c r="D1670" s="890">
        <v>1914.13</v>
      </c>
    </row>
    <row r="1671" spans="1:4" x14ac:dyDescent="0.25">
      <c r="A1671" s="890" t="s">
        <v>23768</v>
      </c>
      <c r="B1671" s="890" t="s">
        <v>31020</v>
      </c>
      <c r="C1671" s="890" t="s">
        <v>5</v>
      </c>
      <c r="D1671" s="890">
        <v>1722.43</v>
      </c>
    </row>
    <row r="1672" spans="1:4" x14ac:dyDescent="0.25">
      <c r="A1672" s="890" t="s">
        <v>23769</v>
      </c>
      <c r="B1672" s="890" t="s">
        <v>31021</v>
      </c>
      <c r="C1672" s="890" t="s">
        <v>5</v>
      </c>
      <c r="D1672" s="890">
        <v>2392.67</v>
      </c>
    </row>
    <row r="1673" spans="1:4" x14ac:dyDescent="0.25">
      <c r="A1673" s="890" t="s">
        <v>23770</v>
      </c>
      <c r="B1673" s="890" t="s">
        <v>31021</v>
      </c>
      <c r="C1673" s="890" t="s">
        <v>5</v>
      </c>
      <c r="D1673" s="890">
        <v>2153.04</v>
      </c>
    </row>
    <row r="1674" spans="1:4" x14ac:dyDescent="0.25">
      <c r="A1674" s="890" t="s">
        <v>23771</v>
      </c>
      <c r="B1674" s="890" t="s">
        <v>31022</v>
      </c>
      <c r="C1674" s="890" t="s">
        <v>5</v>
      </c>
      <c r="D1674" s="890">
        <v>1435.6</v>
      </c>
    </row>
    <row r="1675" spans="1:4" x14ac:dyDescent="0.25">
      <c r="A1675" s="890" t="s">
        <v>23772</v>
      </c>
      <c r="B1675" s="890" t="s">
        <v>31022</v>
      </c>
      <c r="C1675" s="890" t="s">
        <v>5</v>
      </c>
      <c r="D1675" s="890">
        <v>1291.82</v>
      </c>
    </row>
    <row r="1676" spans="1:4" x14ac:dyDescent="0.25">
      <c r="A1676" s="890" t="s">
        <v>23773</v>
      </c>
      <c r="B1676" s="890" t="s">
        <v>31023</v>
      </c>
      <c r="C1676" s="890" t="s">
        <v>5</v>
      </c>
      <c r="D1676" s="890">
        <v>1914.13</v>
      </c>
    </row>
    <row r="1677" spans="1:4" x14ac:dyDescent="0.25">
      <c r="A1677" s="890" t="s">
        <v>23774</v>
      </c>
      <c r="B1677" s="890" t="s">
        <v>31023</v>
      </c>
      <c r="C1677" s="890" t="s">
        <v>5</v>
      </c>
      <c r="D1677" s="890">
        <v>1722.43</v>
      </c>
    </row>
    <row r="1678" spans="1:4" x14ac:dyDescent="0.25">
      <c r="A1678" s="890" t="s">
        <v>23775</v>
      </c>
      <c r="B1678" s="890" t="s">
        <v>31024</v>
      </c>
      <c r="C1678" s="890" t="s">
        <v>5</v>
      </c>
      <c r="D1678" s="890">
        <v>2392.67</v>
      </c>
    </row>
    <row r="1679" spans="1:4" x14ac:dyDescent="0.25">
      <c r="A1679" s="890" t="s">
        <v>23776</v>
      </c>
      <c r="B1679" s="890" t="s">
        <v>31024</v>
      </c>
      <c r="C1679" s="890" t="s">
        <v>5</v>
      </c>
      <c r="D1679" s="890">
        <v>2153.04</v>
      </c>
    </row>
    <row r="1680" spans="1:4" x14ac:dyDescent="0.25">
      <c r="A1680" s="890" t="s">
        <v>1878</v>
      </c>
      <c r="B1680" s="890" t="s">
        <v>31025</v>
      </c>
      <c r="C1680" s="890" t="s">
        <v>1879</v>
      </c>
      <c r="D1680" s="890">
        <v>16595.04</v>
      </c>
    </row>
    <row r="1681" spans="1:4" x14ac:dyDescent="0.25">
      <c r="A1681" s="890" t="s">
        <v>1880</v>
      </c>
      <c r="B1681" s="890" t="s">
        <v>31025</v>
      </c>
      <c r="C1681" s="890" t="s">
        <v>1879</v>
      </c>
      <c r="D1681" s="890">
        <v>14933.6</v>
      </c>
    </row>
    <row r="1682" spans="1:4" x14ac:dyDescent="0.25">
      <c r="A1682" s="890" t="s">
        <v>1881</v>
      </c>
      <c r="B1682" s="890" t="s">
        <v>31026</v>
      </c>
      <c r="C1682" s="890" t="s">
        <v>1879</v>
      </c>
      <c r="D1682" s="890">
        <v>24455.200000000001</v>
      </c>
    </row>
    <row r="1683" spans="1:4" x14ac:dyDescent="0.25">
      <c r="A1683" s="890" t="s">
        <v>1882</v>
      </c>
      <c r="B1683" s="890" t="s">
        <v>31026</v>
      </c>
      <c r="C1683" s="890" t="s">
        <v>1879</v>
      </c>
      <c r="D1683" s="890">
        <v>22007.040000000001</v>
      </c>
    </row>
    <row r="1684" spans="1:4" x14ac:dyDescent="0.25">
      <c r="A1684" s="890" t="s">
        <v>1883</v>
      </c>
      <c r="B1684" s="890" t="s">
        <v>31027</v>
      </c>
      <c r="C1684" s="890" t="s">
        <v>1879</v>
      </c>
      <c r="D1684" s="890">
        <v>34936</v>
      </c>
    </row>
    <row r="1685" spans="1:4" x14ac:dyDescent="0.25">
      <c r="A1685" s="890" t="s">
        <v>1884</v>
      </c>
      <c r="B1685" s="890" t="s">
        <v>31027</v>
      </c>
      <c r="C1685" s="890" t="s">
        <v>1879</v>
      </c>
      <c r="D1685" s="890">
        <v>31437.119999999999</v>
      </c>
    </row>
    <row r="1686" spans="1:4" x14ac:dyDescent="0.25">
      <c r="A1686" s="890" t="s">
        <v>1885</v>
      </c>
      <c r="B1686" s="890" t="s">
        <v>31028</v>
      </c>
      <c r="C1686" s="890" t="s">
        <v>1879</v>
      </c>
      <c r="D1686" s="890">
        <v>23705.439999999999</v>
      </c>
    </row>
    <row r="1687" spans="1:4" x14ac:dyDescent="0.25">
      <c r="A1687" s="890" t="s">
        <v>1886</v>
      </c>
      <c r="B1687" s="890" t="s">
        <v>31028</v>
      </c>
      <c r="C1687" s="890" t="s">
        <v>1879</v>
      </c>
      <c r="D1687" s="890">
        <v>21332.959999999999</v>
      </c>
    </row>
    <row r="1688" spans="1:4" x14ac:dyDescent="0.25">
      <c r="A1688" s="890" t="s">
        <v>1887</v>
      </c>
      <c r="B1688" s="890" t="s">
        <v>31029</v>
      </c>
      <c r="C1688" s="890" t="s">
        <v>1879</v>
      </c>
      <c r="D1688" s="890">
        <v>34936</v>
      </c>
    </row>
    <row r="1689" spans="1:4" x14ac:dyDescent="0.25">
      <c r="A1689" s="890" t="s">
        <v>1888</v>
      </c>
      <c r="B1689" s="890" t="s">
        <v>31029</v>
      </c>
      <c r="C1689" s="890" t="s">
        <v>1879</v>
      </c>
      <c r="D1689" s="890">
        <v>31437.119999999999</v>
      </c>
    </row>
    <row r="1690" spans="1:4" x14ac:dyDescent="0.25">
      <c r="A1690" s="890" t="s">
        <v>1889</v>
      </c>
      <c r="B1690" s="890" t="s">
        <v>31030</v>
      </c>
      <c r="C1690" s="890" t="s">
        <v>1879</v>
      </c>
      <c r="D1690" s="890">
        <v>49908.32</v>
      </c>
    </row>
    <row r="1691" spans="1:4" x14ac:dyDescent="0.25">
      <c r="A1691" s="890" t="s">
        <v>1890</v>
      </c>
      <c r="B1691" s="890" t="s">
        <v>31030</v>
      </c>
      <c r="C1691" s="890" t="s">
        <v>1879</v>
      </c>
      <c r="D1691" s="890">
        <v>44909.919999999998</v>
      </c>
    </row>
    <row r="1692" spans="1:4" x14ac:dyDescent="0.25">
      <c r="A1692" s="890" t="s">
        <v>1891</v>
      </c>
      <c r="B1692" s="890" t="s">
        <v>31031</v>
      </c>
      <c r="C1692" s="890" t="s">
        <v>1879</v>
      </c>
      <c r="D1692" s="890">
        <v>16595.04</v>
      </c>
    </row>
    <row r="1693" spans="1:4" x14ac:dyDescent="0.25">
      <c r="A1693" s="890" t="s">
        <v>1892</v>
      </c>
      <c r="B1693" s="890" t="s">
        <v>31031</v>
      </c>
      <c r="C1693" s="890" t="s">
        <v>1879</v>
      </c>
      <c r="D1693" s="890">
        <v>14933.6</v>
      </c>
    </row>
    <row r="1694" spans="1:4" x14ac:dyDescent="0.25">
      <c r="A1694" s="890" t="s">
        <v>1893</v>
      </c>
      <c r="B1694" s="890" t="s">
        <v>31032</v>
      </c>
      <c r="C1694" s="890" t="s">
        <v>1879</v>
      </c>
      <c r="D1694" s="890">
        <v>24455.200000000001</v>
      </c>
    </row>
    <row r="1695" spans="1:4" x14ac:dyDescent="0.25">
      <c r="A1695" s="890" t="s">
        <v>1894</v>
      </c>
      <c r="B1695" s="890" t="s">
        <v>31032</v>
      </c>
      <c r="C1695" s="890" t="s">
        <v>1879</v>
      </c>
      <c r="D1695" s="890">
        <v>22007.040000000001</v>
      </c>
    </row>
    <row r="1696" spans="1:4" x14ac:dyDescent="0.25">
      <c r="A1696" s="890" t="s">
        <v>1895</v>
      </c>
      <c r="B1696" s="890" t="s">
        <v>31033</v>
      </c>
      <c r="C1696" s="890" t="s">
        <v>1879</v>
      </c>
      <c r="D1696" s="890">
        <v>34936</v>
      </c>
    </row>
    <row r="1697" spans="1:4" x14ac:dyDescent="0.25">
      <c r="A1697" s="890" t="s">
        <v>1896</v>
      </c>
      <c r="B1697" s="890" t="s">
        <v>31033</v>
      </c>
      <c r="C1697" s="890" t="s">
        <v>1879</v>
      </c>
      <c r="D1697" s="890">
        <v>31437.119999999999</v>
      </c>
    </row>
    <row r="1698" spans="1:4" x14ac:dyDescent="0.25">
      <c r="A1698" s="890" t="s">
        <v>1897</v>
      </c>
      <c r="B1698" s="890" t="s">
        <v>31034</v>
      </c>
      <c r="C1698" s="890" t="s">
        <v>1879</v>
      </c>
      <c r="D1698" s="890">
        <v>11142.56</v>
      </c>
    </row>
    <row r="1699" spans="1:4" x14ac:dyDescent="0.25">
      <c r="A1699" s="890" t="s">
        <v>1898</v>
      </c>
      <c r="B1699" s="890" t="s">
        <v>31034</v>
      </c>
      <c r="C1699" s="890" t="s">
        <v>1879</v>
      </c>
      <c r="D1699" s="890">
        <v>10026.719999999999</v>
      </c>
    </row>
    <row r="1700" spans="1:4" x14ac:dyDescent="0.25">
      <c r="A1700" s="890" t="s">
        <v>1899</v>
      </c>
      <c r="B1700" s="890" t="s">
        <v>31035</v>
      </c>
      <c r="C1700" s="890" t="s">
        <v>1879</v>
      </c>
      <c r="D1700" s="890">
        <v>5214.88</v>
      </c>
    </row>
    <row r="1701" spans="1:4" x14ac:dyDescent="0.25">
      <c r="A1701" s="890" t="s">
        <v>1900</v>
      </c>
      <c r="B1701" s="890" t="s">
        <v>31035</v>
      </c>
      <c r="C1701" s="890" t="s">
        <v>1879</v>
      </c>
      <c r="D1701" s="890">
        <v>4693.92</v>
      </c>
    </row>
    <row r="1702" spans="1:4" x14ac:dyDescent="0.25">
      <c r="A1702" s="890" t="s">
        <v>1901</v>
      </c>
      <c r="B1702" s="890" t="s">
        <v>31036</v>
      </c>
      <c r="C1702" s="890" t="s">
        <v>1879</v>
      </c>
      <c r="D1702" s="890">
        <v>8060.8</v>
      </c>
    </row>
    <row r="1703" spans="1:4" x14ac:dyDescent="0.25">
      <c r="A1703" s="890" t="s">
        <v>1902</v>
      </c>
      <c r="B1703" s="890" t="s">
        <v>31036</v>
      </c>
      <c r="C1703" s="890" t="s">
        <v>1879</v>
      </c>
      <c r="D1703" s="890">
        <v>7252.96</v>
      </c>
    </row>
    <row r="1704" spans="1:4" x14ac:dyDescent="0.25">
      <c r="A1704" s="890" t="s">
        <v>1903</v>
      </c>
      <c r="B1704" s="890" t="s">
        <v>31037</v>
      </c>
      <c r="C1704" s="890" t="s">
        <v>1879</v>
      </c>
      <c r="D1704" s="890">
        <v>57393.599999999999</v>
      </c>
    </row>
    <row r="1705" spans="1:4" x14ac:dyDescent="0.25">
      <c r="A1705" s="890" t="s">
        <v>1904</v>
      </c>
      <c r="B1705" s="890" t="s">
        <v>31037</v>
      </c>
      <c r="C1705" s="890" t="s">
        <v>1879</v>
      </c>
      <c r="D1705" s="890">
        <v>51647.199999999997</v>
      </c>
    </row>
    <row r="1706" spans="1:4" x14ac:dyDescent="0.25">
      <c r="A1706" s="890" t="s">
        <v>1905</v>
      </c>
      <c r="B1706" s="890" t="s">
        <v>31038</v>
      </c>
      <c r="C1706" s="890" t="s">
        <v>1879</v>
      </c>
      <c r="D1706" s="890">
        <v>23705.439999999999</v>
      </c>
    </row>
    <row r="1707" spans="1:4" x14ac:dyDescent="0.25">
      <c r="A1707" s="890" t="s">
        <v>1906</v>
      </c>
      <c r="B1707" s="890" t="s">
        <v>31038</v>
      </c>
      <c r="C1707" s="890" t="s">
        <v>1879</v>
      </c>
      <c r="D1707" s="890">
        <v>21332.959999999999</v>
      </c>
    </row>
    <row r="1708" spans="1:4" x14ac:dyDescent="0.25">
      <c r="A1708" s="890" t="s">
        <v>1907</v>
      </c>
      <c r="B1708" s="890" t="s">
        <v>31039</v>
      </c>
      <c r="C1708" s="890" t="s">
        <v>1879</v>
      </c>
      <c r="D1708" s="890">
        <v>34936</v>
      </c>
    </row>
    <row r="1709" spans="1:4" x14ac:dyDescent="0.25">
      <c r="A1709" s="890" t="s">
        <v>1908</v>
      </c>
      <c r="B1709" s="890" t="s">
        <v>31039</v>
      </c>
      <c r="C1709" s="890" t="s">
        <v>1879</v>
      </c>
      <c r="D1709" s="890">
        <v>31437.119999999999</v>
      </c>
    </row>
    <row r="1710" spans="1:4" x14ac:dyDescent="0.25">
      <c r="A1710" s="890" t="s">
        <v>1909</v>
      </c>
      <c r="B1710" s="890" t="s">
        <v>31040</v>
      </c>
      <c r="C1710" s="890" t="s">
        <v>1879</v>
      </c>
      <c r="D1710" s="890">
        <v>49908.32</v>
      </c>
    </row>
    <row r="1711" spans="1:4" x14ac:dyDescent="0.25">
      <c r="A1711" s="890" t="s">
        <v>1910</v>
      </c>
      <c r="B1711" s="890" t="s">
        <v>31040</v>
      </c>
      <c r="C1711" s="890" t="s">
        <v>1879</v>
      </c>
      <c r="D1711" s="890">
        <v>44909.919999999998</v>
      </c>
    </row>
    <row r="1712" spans="1:4" x14ac:dyDescent="0.25">
      <c r="A1712" s="890" t="s">
        <v>1911</v>
      </c>
      <c r="B1712" s="890" t="s">
        <v>31041</v>
      </c>
      <c r="C1712" s="890" t="s">
        <v>1879</v>
      </c>
      <c r="D1712" s="890">
        <v>6471.52</v>
      </c>
    </row>
    <row r="1713" spans="1:4" x14ac:dyDescent="0.25">
      <c r="A1713" s="890" t="s">
        <v>1912</v>
      </c>
      <c r="B1713" s="890" t="s">
        <v>31041</v>
      </c>
      <c r="C1713" s="890" t="s">
        <v>1879</v>
      </c>
      <c r="D1713" s="890">
        <v>5823.84</v>
      </c>
    </row>
    <row r="1714" spans="1:4" x14ac:dyDescent="0.25">
      <c r="A1714" s="890" t="s">
        <v>1913</v>
      </c>
      <c r="B1714" s="890" t="s">
        <v>31042</v>
      </c>
      <c r="C1714" s="890" t="s">
        <v>1879</v>
      </c>
      <c r="D1714" s="890">
        <v>7395.52</v>
      </c>
    </row>
    <row r="1715" spans="1:4" x14ac:dyDescent="0.25">
      <c r="A1715" s="890" t="s">
        <v>1914</v>
      </c>
      <c r="B1715" s="890" t="s">
        <v>31042</v>
      </c>
      <c r="C1715" s="890" t="s">
        <v>1879</v>
      </c>
      <c r="D1715" s="890">
        <v>6656.32</v>
      </c>
    </row>
    <row r="1716" spans="1:4" x14ac:dyDescent="0.25">
      <c r="A1716" s="890" t="s">
        <v>1915</v>
      </c>
      <c r="B1716" s="890" t="s">
        <v>31043</v>
      </c>
      <c r="C1716" s="890" t="s">
        <v>1879</v>
      </c>
      <c r="D1716" s="890">
        <v>9245.2800000000007</v>
      </c>
    </row>
    <row r="1717" spans="1:4" x14ac:dyDescent="0.25">
      <c r="A1717" s="890" t="s">
        <v>1916</v>
      </c>
      <c r="B1717" s="890" t="s">
        <v>31043</v>
      </c>
      <c r="C1717" s="890" t="s">
        <v>1879</v>
      </c>
      <c r="D1717" s="890">
        <v>8319.52</v>
      </c>
    </row>
    <row r="1718" spans="1:4" x14ac:dyDescent="0.25">
      <c r="A1718" s="890" t="s">
        <v>1917</v>
      </c>
      <c r="B1718" s="890" t="s">
        <v>31044</v>
      </c>
      <c r="C1718" s="890" t="s">
        <v>1879</v>
      </c>
      <c r="D1718" s="890">
        <v>10787.04</v>
      </c>
    </row>
    <row r="1719" spans="1:4" x14ac:dyDescent="0.25">
      <c r="A1719" s="890" t="s">
        <v>1918</v>
      </c>
      <c r="B1719" s="890" t="s">
        <v>31044</v>
      </c>
      <c r="C1719" s="890" t="s">
        <v>1879</v>
      </c>
      <c r="D1719" s="890">
        <v>9706.4</v>
      </c>
    </row>
    <row r="1720" spans="1:4" x14ac:dyDescent="0.25">
      <c r="A1720" s="890" t="s">
        <v>1919</v>
      </c>
      <c r="B1720" s="890" t="s">
        <v>31045</v>
      </c>
      <c r="C1720" s="890" t="s">
        <v>1879</v>
      </c>
      <c r="D1720" s="890">
        <v>12327.04</v>
      </c>
    </row>
    <row r="1721" spans="1:4" x14ac:dyDescent="0.25">
      <c r="A1721" s="890" t="s">
        <v>1920</v>
      </c>
      <c r="B1721" s="890" t="s">
        <v>31045</v>
      </c>
      <c r="C1721" s="890" t="s">
        <v>1879</v>
      </c>
      <c r="D1721" s="890">
        <v>11093.28</v>
      </c>
    </row>
    <row r="1722" spans="1:4" x14ac:dyDescent="0.25">
      <c r="A1722" s="890" t="s">
        <v>1921</v>
      </c>
      <c r="B1722" s="890" t="s">
        <v>31046</v>
      </c>
      <c r="C1722" s="890" t="s">
        <v>1879</v>
      </c>
      <c r="D1722" s="890">
        <v>15408.8</v>
      </c>
    </row>
    <row r="1723" spans="1:4" x14ac:dyDescent="0.25">
      <c r="A1723" s="890" t="s">
        <v>1922</v>
      </c>
      <c r="B1723" s="890" t="s">
        <v>31046</v>
      </c>
      <c r="C1723" s="890" t="s">
        <v>1879</v>
      </c>
      <c r="D1723" s="890">
        <v>13865.28</v>
      </c>
    </row>
    <row r="1724" spans="1:4" x14ac:dyDescent="0.25">
      <c r="A1724" s="890" t="s">
        <v>1923</v>
      </c>
      <c r="B1724" s="890" t="s">
        <v>31047</v>
      </c>
      <c r="C1724" s="890" t="s">
        <v>1879</v>
      </c>
      <c r="D1724" s="890">
        <v>38123.800000000003</v>
      </c>
    </row>
    <row r="1725" spans="1:4" x14ac:dyDescent="0.25">
      <c r="A1725" s="890" t="s">
        <v>1924</v>
      </c>
      <c r="B1725" s="890" t="s">
        <v>31047</v>
      </c>
      <c r="C1725" s="890" t="s">
        <v>1879</v>
      </c>
      <c r="D1725" s="890">
        <v>38123.800000000003</v>
      </c>
    </row>
    <row r="1726" spans="1:4" x14ac:dyDescent="0.25">
      <c r="A1726" s="890" t="s">
        <v>1925</v>
      </c>
      <c r="B1726" s="890" t="s">
        <v>31048</v>
      </c>
      <c r="C1726" s="890" t="s">
        <v>1879</v>
      </c>
      <c r="D1726" s="890">
        <v>67376.320000000007</v>
      </c>
    </row>
    <row r="1727" spans="1:4" x14ac:dyDescent="0.25">
      <c r="A1727" s="890" t="s">
        <v>1926</v>
      </c>
      <c r="B1727" s="890" t="s">
        <v>31048</v>
      </c>
      <c r="C1727" s="890" t="s">
        <v>1879</v>
      </c>
      <c r="D1727" s="890">
        <v>60628.480000000003</v>
      </c>
    </row>
    <row r="1728" spans="1:4" x14ac:dyDescent="0.25">
      <c r="A1728" s="890" t="s">
        <v>1927</v>
      </c>
      <c r="B1728" s="890" t="s">
        <v>31049</v>
      </c>
      <c r="C1728" s="890" t="s">
        <v>1879</v>
      </c>
      <c r="D1728" s="890">
        <v>9718.7199999999993</v>
      </c>
    </row>
    <row r="1729" spans="1:4" x14ac:dyDescent="0.25">
      <c r="A1729" s="890" t="s">
        <v>1928</v>
      </c>
      <c r="B1729" s="890" t="s">
        <v>31049</v>
      </c>
      <c r="C1729" s="890" t="s">
        <v>1879</v>
      </c>
      <c r="D1729" s="890">
        <v>8747.2000000000007</v>
      </c>
    </row>
    <row r="1730" spans="1:4" x14ac:dyDescent="0.25">
      <c r="A1730" s="890" t="s">
        <v>1929</v>
      </c>
      <c r="B1730" s="890" t="s">
        <v>31050</v>
      </c>
      <c r="C1730" s="890" t="s">
        <v>1879</v>
      </c>
      <c r="D1730" s="890">
        <v>11142.56</v>
      </c>
    </row>
    <row r="1731" spans="1:4" x14ac:dyDescent="0.25">
      <c r="A1731" s="890" t="s">
        <v>1930</v>
      </c>
      <c r="B1731" s="890" t="s">
        <v>31050</v>
      </c>
      <c r="C1731" s="890" t="s">
        <v>1879</v>
      </c>
      <c r="D1731" s="890">
        <v>10026.719999999999</v>
      </c>
    </row>
    <row r="1732" spans="1:4" x14ac:dyDescent="0.25">
      <c r="A1732" s="890" t="s">
        <v>1931</v>
      </c>
      <c r="B1732" s="890" t="s">
        <v>31051</v>
      </c>
      <c r="C1732" s="890" t="s">
        <v>1879</v>
      </c>
      <c r="D1732" s="890">
        <v>13986.72</v>
      </c>
    </row>
    <row r="1733" spans="1:4" x14ac:dyDescent="0.25">
      <c r="A1733" s="890" t="s">
        <v>1932</v>
      </c>
      <c r="B1733" s="890" t="s">
        <v>31051</v>
      </c>
      <c r="C1733" s="890" t="s">
        <v>1879</v>
      </c>
      <c r="D1733" s="890">
        <v>12585.76</v>
      </c>
    </row>
    <row r="1734" spans="1:4" x14ac:dyDescent="0.25">
      <c r="A1734" s="890" t="s">
        <v>1933</v>
      </c>
      <c r="B1734" s="890" t="s">
        <v>31052</v>
      </c>
      <c r="C1734" s="890" t="s">
        <v>21501</v>
      </c>
      <c r="D1734" s="890">
        <v>13275.68</v>
      </c>
    </row>
    <row r="1735" spans="1:4" x14ac:dyDescent="0.25">
      <c r="A1735" s="890" t="s">
        <v>1934</v>
      </c>
      <c r="B1735" s="890" t="s">
        <v>31052</v>
      </c>
      <c r="C1735" s="890" t="s">
        <v>21501</v>
      </c>
      <c r="D1735" s="890">
        <v>11946.88</v>
      </c>
    </row>
    <row r="1736" spans="1:4" x14ac:dyDescent="0.25">
      <c r="A1736" s="890" t="s">
        <v>1935</v>
      </c>
      <c r="B1736" s="890" t="s">
        <v>31053</v>
      </c>
      <c r="C1736" s="890" t="s">
        <v>1879</v>
      </c>
      <c r="D1736" s="890">
        <v>15171.2</v>
      </c>
    </row>
    <row r="1737" spans="1:4" x14ac:dyDescent="0.25">
      <c r="A1737" s="890" t="s">
        <v>1936</v>
      </c>
      <c r="B1737" s="890" t="s">
        <v>31053</v>
      </c>
      <c r="C1737" s="890" t="s">
        <v>1879</v>
      </c>
      <c r="D1737" s="890">
        <v>13652.32</v>
      </c>
    </row>
    <row r="1738" spans="1:4" x14ac:dyDescent="0.25">
      <c r="A1738" s="890" t="s">
        <v>1937</v>
      </c>
      <c r="B1738" s="890" t="s">
        <v>31054</v>
      </c>
      <c r="C1738" s="890" t="s">
        <v>1879</v>
      </c>
      <c r="D1738" s="890">
        <v>18965.759999999998</v>
      </c>
    </row>
    <row r="1739" spans="1:4" x14ac:dyDescent="0.25">
      <c r="A1739" s="890" t="s">
        <v>1938</v>
      </c>
      <c r="B1739" s="890" t="s">
        <v>31054</v>
      </c>
      <c r="C1739" s="890" t="s">
        <v>1879</v>
      </c>
      <c r="D1739" s="890">
        <v>17066.72</v>
      </c>
    </row>
    <row r="1740" spans="1:4" x14ac:dyDescent="0.25">
      <c r="A1740" s="890" t="s">
        <v>1939</v>
      </c>
      <c r="B1740" s="890" t="s">
        <v>31055</v>
      </c>
      <c r="C1740" s="890" t="s">
        <v>1879</v>
      </c>
      <c r="D1740" s="890">
        <v>4502.08</v>
      </c>
    </row>
    <row r="1741" spans="1:4" x14ac:dyDescent="0.25">
      <c r="A1741" s="890" t="s">
        <v>1940</v>
      </c>
      <c r="B1741" s="890" t="s">
        <v>31055</v>
      </c>
      <c r="C1741" s="890" t="s">
        <v>1879</v>
      </c>
      <c r="D1741" s="890">
        <v>4051.52</v>
      </c>
    </row>
    <row r="1742" spans="1:4" x14ac:dyDescent="0.25">
      <c r="A1742" s="890" t="s">
        <v>1941</v>
      </c>
      <c r="B1742" s="890" t="s">
        <v>31056</v>
      </c>
      <c r="C1742" s="890" t="s">
        <v>1879</v>
      </c>
      <c r="D1742" s="890">
        <v>11402.6</v>
      </c>
    </row>
    <row r="1743" spans="1:4" x14ac:dyDescent="0.25">
      <c r="A1743" s="890" t="s">
        <v>1942</v>
      </c>
      <c r="B1743" s="890" t="s">
        <v>31056</v>
      </c>
      <c r="C1743" s="890" t="s">
        <v>1879</v>
      </c>
      <c r="D1743" s="890">
        <v>11402.6</v>
      </c>
    </row>
    <row r="1744" spans="1:4" x14ac:dyDescent="0.25">
      <c r="A1744" s="890" t="s">
        <v>1943</v>
      </c>
      <c r="B1744" s="890" t="s">
        <v>31057</v>
      </c>
      <c r="C1744" s="890" t="s">
        <v>1879</v>
      </c>
      <c r="D1744" s="890">
        <v>20150.240000000002</v>
      </c>
    </row>
    <row r="1745" spans="1:4" x14ac:dyDescent="0.25">
      <c r="A1745" s="890" t="s">
        <v>1944</v>
      </c>
      <c r="B1745" s="890" t="s">
        <v>31057</v>
      </c>
      <c r="C1745" s="890" t="s">
        <v>1879</v>
      </c>
      <c r="D1745" s="890">
        <v>18133.28</v>
      </c>
    </row>
    <row r="1746" spans="1:4" x14ac:dyDescent="0.25">
      <c r="A1746" s="890" t="s">
        <v>1945</v>
      </c>
      <c r="B1746" s="890" t="s">
        <v>31058</v>
      </c>
      <c r="C1746" s="890" t="s">
        <v>1879</v>
      </c>
      <c r="D1746" s="890">
        <v>19767</v>
      </c>
    </row>
    <row r="1747" spans="1:4" x14ac:dyDescent="0.25">
      <c r="A1747" s="890" t="s">
        <v>1946</v>
      </c>
      <c r="B1747" s="890" t="s">
        <v>31058</v>
      </c>
      <c r="C1747" s="890" t="s">
        <v>1879</v>
      </c>
      <c r="D1747" s="890">
        <v>19767</v>
      </c>
    </row>
    <row r="1748" spans="1:4" x14ac:dyDescent="0.25">
      <c r="A1748" s="890" t="s">
        <v>1947</v>
      </c>
      <c r="B1748" s="890" t="s">
        <v>31059</v>
      </c>
      <c r="C1748" s="890" t="s">
        <v>1879</v>
      </c>
      <c r="D1748" s="890">
        <v>34936</v>
      </c>
    </row>
    <row r="1749" spans="1:4" x14ac:dyDescent="0.25">
      <c r="A1749" s="890" t="s">
        <v>1948</v>
      </c>
      <c r="B1749" s="890" t="s">
        <v>31059</v>
      </c>
      <c r="C1749" s="890" t="s">
        <v>1879</v>
      </c>
      <c r="D1749" s="890">
        <v>31437.119999999999</v>
      </c>
    </row>
    <row r="1750" spans="1:4" x14ac:dyDescent="0.25">
      <c r="A1750" s="890" t="s">
        <v>1949</v>
      </c>
      <c r="B1750" s="890" t="s">
        <v>31060</v>
      </c>
      <c r="C1750" s="890" t="s">
        <v>1879</v>
      </c>
      <c r="D1750" s="890">
        <v>12073.6</v>
      </c>
    </row>
    <row r="1751" spans="1:4" x14ac:dyDescent="0.25">
      <c r="A1751" s="890" t="s">
        <v>1950</v>
      </c>
      <c r="B1751" s="890" t="s">
        <v>31060</v>
      </c>
      <c r="C1751" s="890" t="s">
        <v>1879</v>
      </c>
      <c r="D1751" s="890">
        <v>12073.6</v>
      </c>
    </row>
    <row r="1752" spans="1:4" x14ac:dyDescent="0.25">
      <c r="A1752" s="890" t="s">
        <v>1951</v>
      </c>
      <c r="B1752" s="890" t="s">
        <v>31061</v>
      </c>
      <c r="C1752" s="890" t="s">
        <v>1879</v>
      </c>
      <c r="D1752" s="890">
        <v>21336.48</v>
      </c>
    </row>
    <row r="1753" spans="1:4" x14ac:dyDescent="0.25">
      <c r="A1753" s="890" t="s">
        <v>1952</v>
      </c>
      <c r="B1753" s="890" t="s">
        <v>31061</v>
      </c>
      <c r="C1753" s="890" t="s">
        <v>1879</v>
      </c>
      <c r="D1753" s="890">
        <v>19199.84</v>
      </c>
    </row>
    <row r="1754" spans="1:4" x14ac:dyDescent="0.25">
      <c r="A1754" s="890" t="s">
        <v>49485</v>
      </c>
      <c r="B1754" s="890" t="s">
        <v>49486</v>
      </c>
      <c r="C1754" s="890" t="s">
        <v>3</v>
      </c>
      <c r="D1754" s="890">
        <v>23.54</v>
      </c>
    </row>
    <row r="1755" spans="1:4" x14ac:dyDescent="0.25">
      <c r="A1755" s="890" t="s">
        <v>49487</v>
      </c>
      <c r="B1755" s="890" t="s">
        <v>49486</v>
      </c>
      <c r="C1755" s="890" t="s">
        <v>3</v>
      </c>
      <c r="D1755" s="890">
        <v>21.19</v>
      </c>
    </row>
    <row r="1756" spans="1:4" x14ac:dyDescent="0.25">
      <c r="A1756" s="890" t="s">
        <v>49488</v>
      </c>
      <c r="B1756" s="890" t="s">
        <v>49489</v>
      </c>
      <c r="C1756" s="890" t="s">
        <v>3</v>
      </c>
      <c r="D1756" s="890">
        <v>21.5</v>
      </c>
    </row>
    <row r="1757" spans="1:4" x14ac:dyDescent="0.25">
      <c r="A1757" s="890" t="s">
        <v>49490</v>
      </c>
      <c r="B1757" s="890" t="s">
        <v>49489</v>
      </c>
      <c r="C1757" s="890" t="s">
        <v>3</v>
      </c>
      <c r="D1757" s="890">
        <v>19.350000000000001</v>
      </c>
    </row>
    <row r="1758" spans="1:4" x14ac:dyDescent="0.25">
      <c r="A1758" s="890" t="s">
        <v>49491</v>
      </c>
      <c r="B1758" s="890" t="s">
        <v>49492</v>
      </c>
      <c r="C1758" s="890" t="s">
        <v>3</v>
      </c>
      <c r="D1758" s="890">
        <v>20.28</v>
      </c>
    </row>
    <row r="1759" spans="1:4" x14ac:dyDescent="0.25">
      <c r="A1759" s="890" t="s">
        <v>49493</v>
      </c>
      <c r="B1759" s="890" t="s">
        <v>49492</v>
      </c>
      <c r="C1759" s="890" t="s">
        <v>3</v>
      </c>
      <c r="D1759" s="890">
        <v>18.25</v>
      </c>
    </row>
    <row r="1760" spans="1:4" x14ac:dyDescent="0.25">
      <c r="A1760" s="890" t="s">
        <v>49494</v>
      </c>
      <c r="B1760" s="890" t="s">
        <v>49495</v>
      </c>
      <c r="C1760" s="890" t="s">
        <v>3</v>
      </c>
      <c r="D1760" s="890">
        <v>18.55</v>
      </c>
    </row>
    <row r="1761" spans="1:4" x14ac:dyDescent="0.25">
      <c r="A1761" s="890" t="s">
        <v>49496</v>
      </c>
      <c r="B1761" s="890" t="s">
        <v>49495</v>
      </c>
      <c r="C1761" s="890" t="s">
        <v>3</v>
      </c>
      <c r="D1761" s="890">
        <v>16.690000000000001</v>
      </c>
    </row>
    <row r="1762" spans="1:4" x14ac:dyDescent="0.25">
      <c r="A1762" s="890" t="s">
        <v>49497</v>
      </c>
      <c r="B1762" s="890" t="s">
        <v>49498</v>
      </c>
      <c r="C1762" s="890" t="s">
        <v>3</v>
      </c>
      <c r="D1762" s="890">
        <v>16.5</v>
      </c>
    </row>
    <row r="1763" spans="1:4" x14ac:dyDescent="0.25">
      <c r="A1763" s="890" t="s">
        <v>49499</v>
      </c>
      <c r="B1763" s="890" t="s">
        <v>49498</v>
      </c>
      <c r="C1763" s="890" t="s">
        <v>3</v>
      </c>
      <c r="D1763" s="890">
        <v>14.85</v>
      </c>
    </row>
    <row r="1764" spans="1:4" x14ac:dyDescent="0.25">
      <c r="A1764" s="890" t="s">
        <v>49500</v>
      </c>
      <c r="B1764" s="890" t="s">
        <v>49501</v>
      </c>
      <c r="C1764" s="890" t="s">
        <v>3</v>
      </c>
      <c r="D1764" s="890">
        <v>13.06</v>
      </c>
    </row>
    <row r="1765" spans="1:4" x14ac:dyDescent="0.25">
      <c r="A1765" s="890" t="s">
        <v>49502</v>
      </c>
      <c r="B1765" s="890" t="s">
        <v>49501</v>
      </c>
      <c r="C1765" s="890" t="s">
        <v>3</v>
      </c>
      <c r="D1765" s="890">
        <v>11.75</v>
      </c>
    </row>
    <row r="1766" spans="1:4" x14ac:dyDescent="0.25">
      <c r="A1766" s="890" t="s">
        <v>49503</v>
      </c>
      <c r="B1766" s="890" t="s">
        <v>49504</v>
      </c>
      <c r="C1766" s="890" t="s">
        <v>3</v>
      </c>
      <c r="D1766" s="890">
        <v>13.38</v>
      </c>
    </row>
    <row r="1767" spans="1:4" x14ac:dyDescent="0.25">
      <c r="A1767" s="890" t="s">
        <v>49505</v>
      </c>
      <c r="B1767" s="890" t="s">
        <v>49504</v>
      </c>
      <c r="C1767" s="890" t="s">
        <v>3</v>
      </c>
      <c r="D1767" s="890">
        <v>12.04</v>
      </c>
    </row>
    <row r="1768" spans="1:4" x14ac:dyDescent="0.25">
      <c r="A1768" s="890" t="s">
        <v>49506</v>
      </c>
      <c r="B1768" s="890" t="s">
        <v>49507</v>
      </c>
      <c r="C1768" s="890" t="s">
        <v>3</v>
      </c>
      <c r="D1768" s="890">
        <v>9.7100000000000009</v>
      </c>
    </row>
    <row r="1769" spans="1:4" x14ac:dyDescent="0.25">
      <c r="A1769" s="890" t="s">
        <v>49508</v>
      </c>
      <c r="B1769" s="890" t="s">
        <v>49507</v>
      </c>
      <c r="C1769" s="890" t="s">
        <v>3</v>
      </c>
      <c r="D1769" s="890">
        <v>8.74</v>
      </c>
    </row>
    <row r="1770" spans="1:4" x14ac:dyDescent="0.25">
      <c r="A1770" s="890" t="s">
        <v>49509</v>
      </c>
      <c r="B1770" s="890" t="s">
        <v>49510</v>
      </c>
      <c r="C1770" s="890" t="s">
        <v>3</v>
      </c>
      <c r="D1770" s="890">
        <v>7.81</v>
      </c>
    </row>
    <row r="1771" spans="1:4" x14ac:dyDescent="0.25">
      <c r="A1771" s="890" t="s">
        <v>49511</v>
      </c>
      <c r="B1771" s="890" t="s">
        <v>49510</v>
      </c>
      <c r="C1771" s="890" t="s">
        <v>3</v>
      </c>
      <c r="D1771" s="890">
        <v>7.02</v>
      </c>
    </row>
    <row r="1772" spans="1:4" x14ac:dyDescent="0.25">
      <c r="A1772" s="890" t="s">
        <v>49512</v>
      </c>
      <c r="B1772" s="890" t="s">
        <v>49513</v>
      </c>
      <c r="C1772" s="890" t="s">
        <v>3</v>
      </c>
      <c r="D1772" s="890">
        <v>3.69</v>
      </c>
    </row>
    <row r="1773" spans="1:4" x14ac:dyDescent="0.25">
      <c r="A1773" s="890" t="s">
        <v>49514</v>
      </c>
      <c r="B1773" s="890" t="s">
        <v>49513</v>
      </c>
      <c r="C1773" s="890" t="s">
        <v>3</v>
      </c>
      <c r="D1773" s="890">
        <v>3.32</v>
      </c>
    </row>
    <row r="1774" spans="1:4" x14ac:dyDescent="0.25">
      <c r="A1774" s="890" t="s">
        <v>49515</v>
      </c>
      <c r="B1774" s="890" t="s">
        <v>49516</v>
      </c>
      <c r="C1774" s="890" t="s">
        <v>3</v>
      </c>
      <c r="D1774" s="890">
        <v>2.5499999999999998</v>
      </c>
    </row>
    <row r="1775" spans="1:4" x14ac:dyDescent="0.25">
      <c r="A1775" s="890" t="s">
        <v>49517</v>
      </c>
      <c r="B1775" s="890" t="s">
        <v>49516</v>
      </c>
      <c r="C1775" s="890" t="s">
        <v>3</v>
      </c>
      <c r="D1775" s="890">
        <v>2.29</v>
      </c>
    </row>
    <row r="1776" spans="1:4" x14ac:dyDescent="0.25">
      <c r="A1776" s="890" t="s">
        <v>49518</v>
      </c>
      <c r="B1776" s="890" t="s">
        <v>49519</v>
      </c>
      <c r="C1776" s="890" t="s">
        <v>3</v>
      </c>
      <c r="D1776" s="890">
        <v>2.5499999999999998</v>
      </c>
    </row>
    <row r="1777" spans="1:4" x14ac:dyDescent="0.25">
      <c r="A1777" s="890" t="s">
        <v>49520</v>
      </c>
      <c r="B1777" s="890" t="s">
        <v>49519</v>
      </c>
      <c r="C1777" s="890" t="s">
        <v>3</v>
      </c>
      <c r="D1777" s="890">
        <v>2.29</v>
      </c>
    </row>
    <row r="1778" spans="1:4" x14ac:dyDescent="0.25">
      <c r="A1778" s="890" t="s">
        <v>49521</v>
      </c>
      <c r="B1778" s="890" t="s">
        <v>49522</v>
      </c>
      <c r="C1778" s="890" t="s">
        <v>3</v>
      </c>
      <c r="D1778" s="890">
        <v>12.55</v>
      </c>
    </row>
    <row r="1779" spans="1:4" x14ac:dyDescent="0.25">
      <c r="A1779" s="890" t="s">
        <v>49523</v>
      </c>
      <c r="B1779" s="890" t="s">
        <v>49522</v>
      </c>
      <c r="C1779" s="890" t="s">
        <v>3</v>
      </c>
      <c r="D1779" s="890">
        <v>11.29</v>
      </c>
    </row>
    <row r="1780" spans="1:4" x14ac:dyDescent="0.25">
      <c r="A1780" s="890" t="s">
        <v>49524</v>
      </c>
      <c r="B1780" s="890" t="s">
        <v>49525</v>
      </c>
      <c r="C1780" s="890" t="s">
        <v>3</v>
      </c>
      <c r="D1780" s="890">
        <v>8.69</v>
      </c>
    </row>
    <row r="1781" spans="1:4" x14ac:dyDescent="0.25">
      <c r="A1781" s="890" t="s">
        <v>49526</v>
      </c>
      <c r="B1781" s="890" t="s">
        <v>49525</v>
      </c>
      <c r="C1781" s="890" t="s">
        <v>3</v>
      </c>
      <c r="D1781" s="890">
        <v>7.82</v>
      </c>
    </row>
    <row r="1782" spans="1:4" x14ac:dyDescent="0.25">
      <c r="A1782" s="890" t="s">
        <v>49527</v>
      </c>
      <c r="B1782" s="890" t="s">
        <v>49528</v>
      </c>
      <c r="C1782" s="890" t="s">
        <v>3</v>
      </c>
      <c r="D1782" s="890">
        <v>6.95</v>
      </c>
    </row>
    <row r="1783" spans="1:4" x14ac:dyDescent="0.25">
      <c r="A1783" s="890" t="s">
        <v>49529</v>
      </c>
      <c r="B1783" s="890" t="s">
        <v>49528</v>
      </c>
      <c r="C1783" s="890" t="s">
        <v>3</v>
      </c>
      <c r="D1783" s="890">
        <v>6.26</v>
      </c>
    </row>
    <row r="1784" spans="1:4" x14ac:dyDescent="0.25">
      <c r="A1784" s="890" t="s">
        <v>49530</v>
      </c>
      <c r="B1784" s="890" t="s">
        <v>49531</v>
      </c>
      <c r="C1784" s="890" t="s">
        <v>3</v>
      </c>
      <c r="D1784" s="890">
        <v>10.26</v>
      </c>
    </row>
    <row r="1785" spans="1:4" x14ac:dyDescent="0.25">
      <c r="A1785" s="890" t="s">
        <v>49532</v>
      </c>
      <c r="B1785" s="890" t="s">
        <v>49531</v>
      </c>
      <c r="C1785" s="890" t="s">
        <v>3</v>
      </c>
      <c r="D1785" s="890">
        <v>9.23</v>
      </c>
    </row>
    <row r="1786" spans="1:4" x14ac:dyDescent="0.25">
      <c r="A1786" s="890" t="s">
        <v>49533</v>
      </c>
      <c r="B1786" s="890" t="s">
        <v>49534</v>
      </c>
      <c r="C1786" s="890" t="s">
        <v>3</v>
      </c>
      <c r="D1786" s="890">
        <v>9.01</v>
      </c>
    </row>
    <row r="1787" spans="1:4" x14ac:dyDescent="0.25">
      <c r="A1787" s="890" t="s">
        <v>49535</v>
      </c>
      <c r="B1787" s="890" t="s">
        <v>49534</v>
      </c>
      <c r="C1787" s="890" t="s">
        <v>3</v>
      </c>
      <c r="D1787" s="890">
        <v>8.11</v>
      </c>
    </row>
    <row r="1788" spans="1:4" x14ac:dyDescent="0.25">
      <c r="A1788" s="890" t="s">
        <v>49536</v>
      </c>
      <c r="B1788" s="890" t="s">
        <v>49537</v>
      </c>
      <c r="C1788" s="890" t="s">
        <v>3</v>
      </c>
      <c r="D1788" s="890">
        <v>7.75</v>
      </c>
    </row>
    <row r="1789" spans="1:4" x14ac:dyDescent="0.25">
      <c r="A1789" s="890" t="s">
        <v>49538</v>
      </c>
      <c r="B1789" s="890" t="s">
        <v>49537</v>
      </c>
      <c r="C1789" s="890" t="s">
        <v>3</v>
      </c>
      <c r="D1789" s="890">
        <v>6.97</v>
      </c>
    </row>
    <row r="1790" spans="1:4" x14ac:dyDescent="0.25">
      <c r="A1790" s="890" t="s">
        <v>49539</v>
      </c>
      <c r="B1790" s="890" t="s">
        <v>49540</v>
      </c>
      <c r="C1790" s="890" t="s">
        <v>3</v>
      </c>
      <c r="D1790" s="890">
        <v>10.26</v>
      </c>
    </row>
    <row r="1791" spans="1:4" x14ac:dyDescent="0.25">
      <c r="A1791" s="890" t="s">
        <v>49541</v>
      </c>
      <c r="B1791" s="890" t="s">
        <v>49540</v>
      </c>
      <c r="C1791" s="890" t="s">
        <v>3</v>
      </c>
      <c r="D1791" s="890">
        <v>9.23</v>
      </c>
    </row>
    <row r="1792" spans="1:4" x14ac:dyDescent="0.25">
      <c r="A1792" s="890" t="s">
        <v>49542</v>
      </c>
      <c r="B1792" s="890" t="s">
        <v>49543</v>
      </c>
      <c r="C1792" s="890" t="s">
        <v>3</v>
      </c>
      <c r="D1792" s="890">
        <v>9.01</v>
      </c>
    </row>
    <row r="1793" spans="1:4" x14ac:dyDescent="0.25">
      <c r="A1793" s="890" t="s">
        <v>49544</v>
      </c>
      <c r="B1793" s="890" t="s">
        <v>49543</v>
      </c>
      <c r="C1793" s="890" t="s">
        <v>3</v>
      </c>
      <c r="D1793" s="890">
        <v>8.11</v>
      </c>
    </row>
    <row r="1794" spans="1:4" x14ac:dyDescent="0.25">
      <c r="A1794" s="890" t="s">
        <v>49545</v>
      </c>
      <c r="B1794" s="890" t="s">
        <v>49546</v>
      </c>
      <c r="C1794" s="890" t="s">
        <v>3</v>
      </c>
      <c r="D1794" s="890">
        <v>8.08</v>
      </c>
    </row>
    <row r="1795" spans="1:4" x14ac:dyDescent="0.25">
      <c r="A1795" s="890" t="s">
        <v>49547</v>
      </c>
      <c r="B1795" s="890" t="s">
        <v>49546</v>
      </c>
      <c r="C1795" s="890" t="s">
        <v>3</v>
      </c>
      <c r="D1795" s="890">
        <v>7.27</v>
      </c>
    </row>
    <row r="1796" spans="1:4" x14ac:dyDescent="0.25">
      <c r="A1796" s="890" t="s">
        <v>49548</v>
      </c>
      <c r="B1796" s="890" t="s">
        <v>49549</v>
      </c>
      <c r="C1796" s="890" t="s">
        <v>3</v>
      </c>
      <c r="D1796" s="890">
        <v>8.98</v>
      </c>
    </row>
    <row r="1797" spans="1:4" x14ac:dyDescent="0.25">
      <c r="A1797" s="890" t="s">
        <v>49550</v>
      </c>
      <c r="B1797" s="890" t="s">
        <v>49549</v>
      </c>
      <c r="C1797" s="890" t="s">
        <v>3</v>
      </c>
      <c r="D1797" s="890">
        <v>8.08</v>
      </c>
    </row>
    <row r="1798" spans="1:4" x14ac:dyDescent="0.25">
      <c r="A1798" s="890" t="s">
        <v>49551</v>
      </c>
      <c r="B1798" s="890" t="s">
        <v>49552</v>
      </c>
      <c r="C1798" s="890" t="s">
        <v>3</v>
      </c>
      <c r="D1798" s="890">
        <v>7.95</v>
      </c>
    </row>
    <row r="1799" spans="1:4" x14ac:dyDescent="0.25">
      <c r="A1799" s="890" t="s">
        <v>49553</v>
      </c>
      <c r="B1799" s="890" t="s">
        <v>49552</v>
      </c>
      <c r="C1799" s="890" t="s">
        <v>3</v>
      </c>
      <c r="D1799" s="890">
        <v>7.16</v>
      </c>
    </row>
    <row r="1800" spans="1:4" x14ac:dyDescent="0.25">
      <c r="A1800" s="890" t="s">
        <v>49554</v>
      </c>
      <c r="B1800" s="890" t="s">
        <v>49555</v>
      </c>
      <c r="C1800" s="890" t="s">
        <v>3</v>
      </c>
      <c r="D1800" s="890">
        <v>6.69</v>
      </c>
    </row>
    <row r="1801" spans="1:4" x14ac:dyDescent="0.25">
      <c r="A1801" s="890" t="s">
        <v>49556</v>
      </c>
      <c r="B1801" s="890" t="s">
        <v>49555</v>
      </c>
      <c r="C1801" s="890" t="s">
        <v>3</v>
      </c>
      <c r="D1801" s="890">
        <v>6.02</v>
      </c>
    </row>
    <row r="1802" spans="1:4" x14ac:dyDescent="0.25">
      <c r="A1802" s="890" t="s">
        <v>49557</v>
      </c>
      <c r="B1802" s="890" t="s">
        <v>49558</v>
      </c>
      <c r="C1802" s="890" t="s">
        <v>3</v>
      </c>
      <c r="D1802" s="890">
        <v>0.96</v>
      </c>
    </row>
    <row r="1803" spans="1:4" x14ac:dyDescent="0.25">
      <c r="A1803" s="890" t="s">
        <v>49559</v>
      </c>
      <c r="B1803" s="890" t="s">
        <v>49558</v>
      </c>
      <c r="C1803" s="890" t="s">
        <v>3</v>
      </c>
      <c r="D1803" s="890">
        <v>0.87</v>
      </c>
    </row>
    <row r="1804" spans="1:4" x14ac:dyDescent="0.25">
      <c r="A1804" s="890" t="s">
        <v>49560</v>
      </c>
      <c r="B1804" s="890" t="s">
        <v>49561</v>
      </c>
      <c r="C1804" s="890" t="s">
        <v>3</v>
      </c>
      <c r="D1804" s="890">
        <v>0.52</v>
      </c>
    </row>
    <row r="1805" spans="1:4" x14ac:dyDescent="0.25">
      <c r="A1805" s="890" t="s">
        <v>49562</v>
      </c>
      <c r="B1805" s="890" t="s">
        <v>49561</v>
      </c>
      <c r="C1805" s="890" t="s">
        <v>3</v>
      </c>
      <c r="D1805" s="890">
        <v>0.47</v>
      </c>
    </row>
    <row r="1806" spans="1:4" x14ac:dyDescent="0.25">
      <c r="A1806" s="890" t="s">
        <v>49563</v>
      </c>
      <c r="B1806" s="890" t="s">
        <v>49564</v>
      </c>
      <c r="C1806" s="890" t="s">
        <v>3</v>
      </c>
      <c r="D1806" s="890">
        <v>0.26</v>
      </c>
    </row>
    <row r="1807" spans="1:4" x14ac:dyDescent="0.25">
      <c r="A1807" s="890" t="s">
        <v>49565</v>
      </c>
      <c r="B1807" s="890" t="s">
        <v>49564</v>
      </c>
      <c r="C1807" s="890" t="s">
        <v>3</v>
      </c>
      <c r="D1807" s="890">
        <v>0.23</v>
      </c>
    </row>
    <row r="1808" spans="1:4" x14ac:dyDescent="0.25">
      <c r="A1808" s="890" t="s">
        <v>49566</v>
      </c>
      <c r="B1808" s="890" t="s">
        <v>49567</v>
      </c>
      <c r="C1808" s="890" t="s">
        <v>3</v>
      </c>
      <c r="D1808" s="890">
        <v>2.4300000000000002</v>
      </c>
    </row>
    <row r="1809" spans="1:4" x14ac:dyDescent="0.25">
      <c r="A1809" s="890" t="s">
        <v>49568</v>
      </c>
      <c r="B1809" s="890" t="s">
        <v>49567</v>
      </c>
      <c r="C1809" s="890" t="s">
        <v>3</v>
      </c>
      <c r="D1809" s="890">
        <v>2.19</v>
      </c>
    </row>
    <row r="1810" spans="1:4" x14ac:dyDescent="0.25">
      <c r="A1810" s="890" t="s">
        <v>49569</v>
      </c>
      <c r="B1810" s="890" t="s">
        <v>49570</v>
      </c>
      <c r="C1810" s="890" t="s">
        <v>3</v>
      </c>
      <c r="D1810" s="890">
        <v>1.62</v>
      </c>
    </row>
    <row r="1811" spans="1:4" x14ac:dyDescent="0.25">
      <c r="A1811" s="890" t="s">
        <v>49571</v>
      </c>
      <c r="B1811" s="890" t="s">
        <v>49570</v>
      </c>
      <c r="C1811" s="890" t="s">
        <v>3</v>
      </c>
      <c r="D1811" s="890">
        <v>1.46</v>
      </c>
    </row>
    <row r="1812" spans="1:4" x14ac:dyDescent="0.25">
      <c r="A1812" s="890" t="s">
        <v>49572</v>
      </c>
      <c r="B1812" s="890" t="s">
        <v>49573</v>
      </c>
      <c r="C1812" s="890" t="s">
        <v>3</v>
      </c>
      <c r="D1812" s="890">
        <v>1.95</v>
      </c>
    </row>
    <row r="1813" spans="1:4" x14ac:dyDescent="0.25">
      <c r="A1813" s="890" t="s">
        <v>49574</v>
      </c>
      <c r="B1813" s="890" t="s">
        <v>49573</v>
      </c>
      <c r="C1813" s="890" t="s">
        <v>3</v>
      </c>
      <c r="D1813" s="890">
        <v>1.75</v>
      </c>
    </row>
    <row r="1814" spans="1:4" x14ac:dyDescent="0.25">
      <c r="A1814" s="890" t="s">
        <v>49575</v>
      </c>
      <c r="B1814" s="890" t="s">
        <v>49576</v>
      </c>
      <c r="C1814" s="890" t="s">
        <v>3</v>
      </c>
      <c r="D1814" s="890">
        <v>1.18</v>
      </c>
    </row>
    <row r="1815" spans="1:4" x14ac:dyDescent="0.25">
      <c r="A1815" s="890" t="s">
        <v>49577</v>
      </c>
      <c r="B1815" s="890" t="s">
        <v>49576</v>
      </c>
      <c r="C1815" s="890" t="s">
        <v>3</v>
      </c>
      <c r="D1815" s="890">
        <v>1.07</v>
      </c>
    </row>
    <row r="1816" spans="1:4" x14ac:dyDescent="0.25">
      <c r="A1816" s="890" t="s">
        <v>49578</v>
      </c>
      <c r="B1816" s="890" t="s">
        <v>49579</v>
      </c>
      <c r="C1816" s="890" t="s">
        <v>3</v>
      </c>
      <c r="D1816" s="890">
        <v>0.56999999999999995</v>
      </c>
    </row>
    <row r="1817" spans="1:4" x14ac:dyDescent="0.25">
      <c r="A1817" s="890" t="s">
        <v>49580</v>
      </c>
      <c r="B1817" s="890" t="s">
        <v>49579</v>
      </c>
      <c r="C1817" s="890" t="s">
        <v>3</v>
      </c>
      <c r="D1817" s="890">
        <v>0.51</v>
      </c>
    </row>
    <row r="1818" spans="1:4" x14ac:dyDescent="0.25">
      <c r="A1818" s="890" t="s">
        <v>49581</v>
      </c>
      <c r="B1818" s="890" t="s">
        <v>49582</v>
      </c>
      <c r="C1818" s="890" t="s">
        <v>3</v>
      </c>
      <c r="D1818" s="890">
        <v>0.28999999999999998</v>
      </c>
    </row>
    <row r="1819" spans="1:4" x14ac:dyDescent="0.25">
      <c r="A1819" s="890" t="s">
        <v>49583</v>
      </c>
      <c r="B1819" s="890" t="s">
        <v>49582</v>
      </c>
      <c r="C1819" s="890" t="s">
        <v>3</v>
      </c>
      <c r="D1819" s="890">
        <v>0.26</v>
      </c>
    </row>
    <row r="1820" spans="1:4" x14ac:dyDescent="0.25">
      <c r="A1820" s="890" t="s">
        <v>49584</v>
      </c>
      <c r="B1820" s="890" t="s">
        <v>49585</v>
      </c>
      <c r="C1820" s="890" t="s">
        <v>3</v>
      </c>
      <c r="D1820" s="890">
        <v>0.32</v>
      </c>
    </row>
    <row r="1821" spans="1:4" x14ac:dyDescent="0.25">
      <c r="A1821" s="890" t="s">
        <v>49586</v>
      </c>
      <c r="B1821" s="890" t="s">
        <v>49585</v>
      </c>
      <c r="C1821" s="890" t="s">
        <v>3</v>
      </c>
      <c r="D1821" s="890">
        <v>0.28999999999999998</v>
      </c>
    </row>
    <row r="1822" spans="1:4" x14ac:dyDescent="0.25">
      <c r="A1822" s="890" t="s">
        <v>49587</v>
      </c>
      <c r="B1822" s="890" t="s">
        <v>49588</v>
      </c>
      <c r="C1822" s="890" t="s">
        <v>3</v>
      </c>
      <c r="D1822" s="890">
        <v>0.16</v>
      </c>
    </row>
    <row r="1823" spans="1:4" x14ac:dyDescent="0.25">
      <c r="A1823" s="890" t="s">
        <v>49589</v>
      </c>
      <c r="B1823" s="890" t="s">
        <v>49588</v>
      </c>
      <c r="C1823" s="890" t="s">
        <v>3</v>
      </c>
      <c r="D1823" s="890">
        <v>0.14000000000000001</v>
      </c>
    </row>
    <row r="1824" spans="1:4" x14ac:dyDescent="0.25">
      <c r="A1824" s="890" t="s">
        <v>49590</v>
      </c>
      <c r="B1824" s="890" t="s">
        <v>49591</v>
      </c>
      <c r="C1824" s="890" t="s">
        <v>3</v>
      </c>
      <c r="D1824" s="890">
        <v>0.52</v>
      </c>
    </row>
    <row r="1825" spans="1:4" x14ac:dyDescent="0.25">
      <c r="A1825" s="890" t="s">
        <v>49592</v>
      </c>
      <c r="B1825" s="890" t="s">
        <v>49591</v>
      </c>
      <c r="C1825" s="890" t="s">
        <v>3</v>
      </c>
      <c r="D1825" s="890">
        <v>0.47</v>
      </c>
    </row>
    <row r="1826" spans="1:4" x14ac:dyDescent="0.25">
      <c r="A1826" s="890" t="s">
        <v>49593</v>
      </c>
      <c r="B1826" s="890" t="s">
        <v>49594</v>
      </c>
      <c r="C1826" s="890" t="s">
        <v>3</v>
      </c>
      <c r="D1826" s="890">
        <v>0.26</v>
      </c>
    </row>
    <row r="1827" spans="1:4" x14ac:dyDescent="0.25">
      <c r="A1827" s="890" t="s">
        <v>49595</v>
      </c>
      <c r="B1827" s="890" t="s">
        <v>49594</v>
      </c>
      <c r="C1827" s="890" t="s">
        <v>3</v>
      </c>
      <c r="D1827" s="890">
        <v>0.23</v>
      </c>
    </row>
    <row r="1828" spans="1:4" x14ac:dyDescent="0.25">
      <c r="A1828" s="890" t="s">
        <v>49596</v>
      </c>
      <c r="B1828" s="890" t="s">
        <v>49597</v>
      </c>
      <c r="C1828" s="890" t="s">
        <v>3</v>
      </c>
      <c r="D1828" s="890">
        <v>0.89</v>
      </c>
    </row>
    <row r="1829" spans="1:4" x14ac:dyDescent="0.25">
      <c r="A1829" s="890" t="s">
        <v>49598</v>
      </c>
      <c r="B1829" s="890" t="s">
        <v>49597</v>
      </c>
      <c r="C1829" s="890" t="s">
        <v>3</v>
      </c>
      <c r="D1829" s="890">
        <v>0.8</v>
      </c>
    </row>
    <row r="1830" spans="1:4" x14ac:dyDescent="0.25">
      <c r="A1830" s="890" t="s">
        <v>49599</v>
      </c>
      <c r="B1830" s="890" t="s">
        <v>49600</v>
      </c>
      <c r="C1830" s="890" t="s">
        <v>3</v>
      </c>
      <c r="D1830" s="890">
        <v>1.05</v>
      </c>
    </row>
    <row r="1831" spans="1:4" x14ac:dyDescent="0.25">
      <c r="A1831" s="890" t="s">
        <v>49601</v>
      </c>
      <c r="B1831" s="890" t="s">
        <v>49600</v>
      </c>
      <c r="C1831" s="890" t="s">
        <v>3</v>
      </c>
      <c r="D1831" s="890">
        <v>0.95</v>
      </c>
    </row>
    <row r="1832" spans="1:4" x14ac:dyDescent="0.25">
      <c r="A1832" s="890" t="s">
        <v>49602</v>
      </c>
      <c r="B1832" s="890" t="s">
        <v>49603</v>
      </c>
      <c r="C1832" s="890" t="s">
        <v>3</v>
      </c>
      <c r="D1832" s="890">
        <v>0.52</v>
      </c>
    </row>
    <row r="1833" spans="1:4" x14ac:dyDescent="0.25">
      <c r="A1833" s="890" t="s">
        <v>49604</v>
      </c>
      <c r="B1833" s="890" t="s">
        <v>49603</v>
      </c>
      <c r="C1833" s="890" t="s">
        <v>3</v>
      </c>
      <c r="D1833" s="890">
        <v>0.47</v>
      </c>
    </row>
    <row r="1834" spans="1:4" x14ac:dyDescent="0.25">
      <c r="A1834" s="890" t="s">
        <v>49605</v>
      </c>
      <c r="B1834" s="890" t="s">
        <v>49606</v>
      </c>
      <c r="C1834" s="890" t="s">
        <v>3</v>
      </c>
      <c r="D1834" s="890">
        <v>0.56999999999999995</v>
      </c>
    </row>
    <row r="1835" spans="1:4" x14ac:dyDescent="0.25">
      <c r="A1835" s="890" t="s">
        <v>49607</v>
      </c>
      <c r="B1835" s="890" t="s">
        <v>49606</v>
      </c>
      <c r="C1835" s="890" t="s">
        <v>3</v>
      </c>
      <c r="D1835" s="890">
        <v>0.51</v>
      </c>
    </row>
    <row r="1836" spans="1:4" x14ac:dyDescent="0.25">
      <c r="A1836" s="890" t="s">
        <v>49608</v>
      </c>
      <c r="B1836" s="890" t="s">
        <v>49609</v>
      </c>
      <c r="C1836" s="890" t="s">
        <v>3</v>
      </c>
      <c r="D1836" s="890">
        <v>0.28999999999999998</v>
      </c>
    </row>
    <row r="1837" spans="1:4" x14ac:dyDescent="0.25">
      <c r="A1837" s="890" t="s">
        <v>49610</v>
      </c>
      <c r="B1837" s="890" t="s">
        <v>49609</v>
      </c>
      <c r="C1837" s="890" t="s">
        <v>3</v>
      </c>
      <c r="D1837" s="890">
        <v>0.26</v>
      </c>
    </row>
    <row r="1838" spans="1:4" x14ac:dyDescent="0.25">
      <c r="A1838" s="890" t="s">
        <v>49611</v>
      </c>
      <c r="B1838" s="890" t="s">
        <v>49612</v>
      </c>
      <c r="C1838" s="890" t="s">
        <v>3</v>
      </c>
      <c r="D1838" s="890">
        <v>0.32</v>
      </c>
    </row>
    <row r="1839" spans="1:4" x14ac:dyDescent="0.25">
      <c r="A1839" s="890" t="s">
        <v>49613</v>
      </c>
      <c r="B1839" s="890" t="s">
        <v>49612</v>
      </c>
      <c r="C1839" s="890" t="s">
        <v>3</v>
      </c>
      <c r="D1839" s="890">
        <v>0.28999999999999998</v>
      </c>
    </row>
    <row r="1840" spans="1:4" x14ac:dyDescent="0.25">
      <c r="A1840" s="890" t="s">
        <v>49614</v>
      </c>
      <c r="B1840" s="890" t="s">
        <v>49615</v>
      </c>
      <c r="C1840" s="890" t="s">
        <v>3</v>
      </c>
      <c r="D1840" s="890">
        <v>0.16</v>
      </c>
    </row>
    <row r="1841" spans="1:4" x14ac:dyDescent="0.25">
      <c r="A1841" s="890" t="s">
        <v>49616</v>
      </c>
      <c r="B1841" s="890" t="s">
        <v>49615</v>
      </c>
      <c r="C1841" s="890" t="s">
        <v>3</v>
      </c>
      <c r="D1841" s="890">
        <v>0.14000000000000001</v>
      </c>
    </row>
    <row r="1842" spans="1:4" x14ac:dyDescent="0.25">
      <c r="A1842" s="890" t="s">
        <v>49617</v>
      </c>
      <c r="B1842" s="890" t="s">
        <v>49618</v>
      </c>
      <c r="C1842" s="890" t="s">
        <v>3</v>
      </c>
      <c r="D1842" s="890">
        <v>0.52</v>
      </c>
    </row>
    <row r="1843" spans="1:4" x14ac:dyDescent="0.25">
      <c r="A1843" s="890" t="s">
        <v>49619</v>
      </c>
      <c r="B1843" s="890" t="s">
        <v>49618</v>
      </c>
      <c r="C1843" s="890" t="s">
        <v>3</v>
      </c>
      <c r="D1843" s="890">
        <v>0.47</v>
      </c>
    </row>
    <row r="1844" spans="1:4" x14ac:dyDescent="0.25">
      <c r="A1844" s="890" t="s">
        <v>49620</v>
      </c>
      <c r="B1844" s="890" t="s">
        <v>49621</v>
      </c>
      <c r="C1844" s="890" t="s">
        <v>3</v>
      </c>
      <c r="D1844" s="890">
        <v>0.48</v>
      </c>
    </row>
    <row r="1845" spans="1:4" x14ac:dyDescent="0.25">
      <c r="A1845" s="890" t="s">
        <v>49622</v>
      </c>
      <c r="B1845" s="890" t="s">
        <v>49621</v>
      </c>
      <c r="C1845" s="890" t="s">
        <v>3</v>
      </c>
      <c r="D1845" s="890">
        <v>0.43</v>
      </c>
    </row>
    <row r="1846" spans="1:4" x14ac:dyDescent="0.25">
      <c r="A1846" s="890" t="s">
        <v>49623</v>
      </c>
      <c r="B1846" s="890" t="s">
        <v>49624</v>
      </c>
      <c r="C1846" s="890" t="s">
        <v>3</v>
      </c>
      <c r="D1846" s="890">
        <v>1.36</v>
      </c>
    </row>
    <row r="1847" spans="1:4" x14ac:dyDescent="0.25">
      <c r="A1847" s="890" t="s">
        <v>49625</v>
      </c>
      <c r="B1847" s="890" t="s">
        <v>49624</v>
      </c>
      <c r="C1847" s="890" t="s">
        <v>3</v>
      </c>
      <c r="D1847" s="890">
        <v>1.22</v>
      </c>
    </row>
    <row r="1848" spans="1:4" x14ac:dyDescent="0.25">
      <c r="A1848" s="890" t="s">
        <v>49626</v>
      </c>
      <c r="B1848" s="890" t="s">
        <v>49627</v>
      </c>
      <c r="C1848" s="890" t="s">
        <v>3</v>
      </c>
      <c r="D1848" s="890">
        <v>1.23</v>
      </c>
    </row>
    <row r="1849" spans="1:4" x14ac:dyDescent="0.25">
      <c r="A1849" s="890" t="s">
        <v>49628</v>
      </c>
      <c r="B1849" s="890" t="s">
        <v>49627</v>
      </c>
      <c r="C1849" s="890" t="s">
        <v>3</v>
      </c>
      <c r="D1849" s="890">
        <v>1.1000000000000001</v>
      </c>
    </row>
    <row r="1850" spans="1:4" x14ac:dyDescent="0.25">
      <c r="A1850" s="890" t="s">
        <v>49629</v>
      </c>
      <c r="B1850" s="890" t="s">
        <v>49630</v>
      </c>
      <c r="C1850" s="890" t="s">
        <v>3</v>
      </c>
      <c r="D1850" s="890">
        <v>1.36</v>
      </c>
    </row>
    <row r="1851" spans="1:4" x14ac:dyDescent="0.25">
      <c r="A1851" s="890" t="s">
        <v>49631</v>
      </c>
      <c r="B1851" s="890" t="s">
        <v>49630</v>
      </c>
      <c r="C1851" s="890" t="s">
        <v>3</v>
      </c>
      <c r="D1851" s="890">
        <v>1.22</v>
      </c>
    </row>
    <row r="1852" spans="1:4" x14ac:dyDescent="0.25">
      <c r="A1852" s="890" t="s">
        <v>49632</v>
      </c>
      <c r="B1852" s="890" t="s">
        <v>49633</v>
      </c>
      <c r="C1852" s="890" t="s">
        <v>3</v>
      </c>
      <c r="D1852" s="890">
        <v>0.56999999999999995</v>
      </c>
    </row>
    <row r="1853" spans="1:4" x14ac:dyDescent="0.25">
      <c r="A1853" s="890" t="s">
        <v>49634</v>
      </c>
      <c r="B1853" s="890" t="s">
        <v>49633</v>
      </c>
      <c r="C1853" s="890" t="s">
        <v>3</v>
      </c>
      <c r="D1853" s="890">
        <v>0.51</v>
      </c>
    </row>
    <row r="1854" spans="1:4" x14ac:dyDescent="0.25">
      <c r="A1854" s="890" t="s">
        <v>49635</v>
      </c>
      <c r="B1854" s="890" t="s">
        <v>49636</v>
      </c>
      <c r="C1854" s="890" t="s">
        <v>3</v>
      </c>
      <c r="D1854" s="890">
        <v>0.51</v>
      </c>
    </row>
    <row r="1855" spans="1:4" x14ac:dyDescent="0.25">
      <c r="A1855" s="890" t="s">
        <v>49637</v>
      </c>
      <c r="B1855" s="890" t="s">
        <v>49636</v>
      </c>
      <c r="C1855" s="890" t="s">
        <v>3</v>
      </c>
      <c r="D1855" s="890">
        <v>0.46</v>
      </c>
    </row>
    <row r="1856" spans="1:4" x14ac:dyDescent="0.25">
      <c r="A1856" s="890" t="s">
        <v>49638</v>
      </c>
      <c r="B1856" s="890" t="s">
        <v>49639</v>
      </c>
      <c r="C1856" s="890" t="s">
        <v>3</v>
      </c>
      <c r="D1856" s="890">
        <v>0.32</v>
      </c>
    </row>
    <row r="1857" spans="1:4" x14ac:dyDescent="0.25">
      <c r="A1857" s="890" t="s">
        <v>49640</v>
      </c>
      <c r="B1857" s="890" t="s">
        <v>49639</v>
      </c>
      <c r="C1857" s="890" t="s">
        <v>3</v>
      </c>
      <c r="D1857" s="890">
        <v>0.28999999999999998</v>
      </c>
    </row>
    <row r="1858" spans="1:4" x14ac:dyDescent="0.25">
      <c r="A1858" s="890" t="s">
        <v>49641</v>
      </c>
      <c r="B1858" s="890" t="s">
        <v>49642</v>
      </c>
      <c r="C1858" s="890" t="s">
        <v>3</v>
      </c>
      <c r="D1858" s="890">
        <v>0.16</v>
      </c>
    </row>
    <row r="1859" spans="1:4" x14ac:dyDescent="0.25">
      <c r="A1859" s="890" t="s">
        <v>49643</v>
      </c>
      <c r="B1859" s="890" t="s">
        <v>49642</v>
      </c>
      <c r="C1859" s="890" t="s">
        <v>3</v>
      </c>
      <c r="D1859" s="890">
        <v>0.14000000000000001</v>
      </c>
    </row>
    <row r="1860" spans="1:4" x14ac:dyDescent="0.25">
      <c r="A1860" s="890" t="s">
        <v>49644</v>
      </c>
      <c r="B1860" s="890" t="s">
        <v>49645</v>
      </c>
      <c r="C1860" s="890" t="s">
        <v>3</v>
      </c>
      <c r="D1860" s="890">
        <v>0.96</v>
      </c>
    </row>
    <row r="1861" spans="1:4" x14ac:dyDescent="0.25">
      <c r="A1861" s="890" t="s">
        <v>49646</v>
      </c>
      <c r="B1861" s="890" t="s">
        <v>49645</v>
      </c>
      <c r="C1861" s="890" t="s">
        <v>3</v>
      </c>
      <c r="D1861" s="890">
        <v>0.87</v>
      </c>
    </row>
    <row r="1862" spans="1:4" x14ac:dyDescent="0.25">
      <c r="A1862" s="890" t="s">
        <v>49647</v>
      </c>
      <c r="B1862" s="890" t="s">
        <v>49648</v>
      </c>
      <c r="C1862" s="890" t="s">
        <v>3</v>
      </c>
      <c r="D1862" s="890">
        <v>0.89</v>
      </c>
    </row>
    <row r="1863" spans="1:4" x14ac:dyDescent="0.25">
      <c r="A1863" s="890" t="s">
        <v>49649</v>
      </c>
      <c r="B1863" s="890" t="s">
        <v>49648</v>
      </c>
      <c r="C1863" s="890" t="s">
        <v>3</v>
      </c>
      <c r="D1863" s="890">
        <v>0.8</v>
      </c>
    </row>
    <row r="1864" spans="1:4" x14ac:dyDescent="0.25">
      <c r="A1864" s="890" t="s">
        <v>49650</v>
      </c>
      <c r="B1864" s="890" t="s">
        <v>49651</v>
      </c>
      <c r="C1864" s="890" t="s">
        <v>3</v>
      </c>
      <c r="D1864" s="890">
        <v>0.52</v>
      </c>
    </row>
    <row r="1865" spans="1:4" x14ac:dyDescent="0.25">
      <c r="A1865" s="890" t="s">
        <v>49652</v>
      </c>
      <c r="B1865" s="890" t="s">
        <v>49651</v>
      </c>
      <c r="C1865" s="890" t="s">
        <v>3</v>
      </c>
      <c r="D1865" s="890">
        <v>0.47</v>
      </c>
    </row>
    <row r="1866" spans="1:4" x14ac:dyDescent="0.25">
      <c r="A1866" s="890" t="s">
        <v>49653</v>
      </c>
      <c r="B1866" s="890" t="s">
        <v>49654</v>
      </c>
      <c r="C1866" s="890" t="s">
        <v>3</v>
      </c>
      <c r="D1866" s="890">
        <v>0.89</v>
      </c>
    </row>
    <row r="1867" spans="1:4" x14ac:dyDescent="0.25">
      <c r="A1867" s="890" t="s">
        <v>49655</v>
      </c>
      <c r="B1867" s="890" t="s">
        <v>49654</v>
      </c>
      <c r="C1867" s="890" t="s">
        <v>3</v>
      </c>
      <c r="D1867" s="890">
        <v>0.8</v>
      </c>
    </row>
    <row r="1868" spans="1:4" x14ac:dyDescent="0.25">
      <c r="A1868" s="890" t="s">
        <v>49656</v>
      </c>
      <c r="B1868" s="890" t="s">
        <v>49657</v>
      </c>
      <c r="C1868" s="890" t="s">
        <v>3</v>
      </c>
      <c r="D1868" s="890">
        <v>2.92</v>
      </c>
    </row>
    <row r="1869" spans="1:4" x14ac:dyDescent="0.25">
      <c r="A1869" s="890" t="s">
        <v>49658</v>
      </c>
      <c r="B1869" s="890" t="s">
        <v>49657</v>
      </c>
      <c r="C1869" s="890" t="s">
        <v>3</v>
      </c>
      <c r="D1869" s="890">
        <v>2.62</v>
      </c>
    </row>
    <row r="1870" spans="1:4" x14ac:dyDescent="0.25">
      <c r="A1870" s="890" t="s">
        <v>49659</v>
      </c>
      <c r="B1870" s="890" t="s">
        <v>49660</v>
      </c>
      <c r="C1870" s="890" t="s">
        <v>3</v>
      </c>
      <c r="D1870" s="890">
        <v>2.4300000000000002</v>
      </c>
    </row>
    <row r="1871" spans="1:4" x14ac:dyDescent="0.25">
      <c r="A1871" s="890" t="s">
        <v>49661</v>
      </c>
      <c r="B1871" s="890" t="s">
        <v>49660</v>
      </c>
      <c r="C1871" s="890" t="s">
        <v>3</v>
      </c>
      <c r="D1871" s="890">
        <v>2.19</v>
      </c>
    </row>
    <row r="1872" spans="1:4" x14ac:dyDescent="0.25">
      <c r="A1872" s="890" t="s">
        <v>49662</v>
      </c>
      <c r="B1872" s="890" t="s">
        <v>49663</v>
      </c>
      <c r="C1872" s="890" t="s">
        <v>3</v>
      </c>
      <c r="D1872" s="890">
        <v>0.88</v>
      </c>
    </row>
    <row r="1873" spans="1:4" x14ac:dyDescent="0.25">
      <c r="A1873" s="890" t="s">
        <v>49664</v>
      </c>
      <c r="B1873" s="890" t="s">
        <v>49663</v>
      </c>
      <c r="C1873" s="890" t="s">
        <v>3</v>
      </c>
      <c r="D1873" s="890">
        <v>0.79</v>
      </c>
    </row>
    <row r="1874" spans="1:4" x14ac:dyDescent="0.25">
      <c r="A1874" s="890" t="s">
        <v>49665</v>
      </c>
      <c r="B1874" s="890" t="s">
        <v>49666</v>
      </c>
      <c r="C1874" s="890" t="s">
        <v>3</v>
      </c>
      <c r="D1874" s="890">
        <v>0.64</v>
      </c>
    </row>
    <row r="1875" spans="1:4" x14ac:dyDescent="0.25">
      <c r="A1875" s="890" t="s">
        <v>49667</v>
      </c>
      <c r="B1875" s="890" t="s">
        <v>49666</v>
      </c>
      <c r="C1875" s="890" t="s">
        <v>3</v>
      </c>
      <c r="D1875" s="890">
        <v>0.57999999999999996</v>
      </c>
    </row>
    <row r="1876" spans="1:4" x14ac:dyDescent="0.25">
      <c r="A1876" s="890" t="s">
        <v>49668</v>
      </c>
      <c r="B1876" s="890" t="s">
        <v>49669</v>
      </c>
      <c r="C1876" s="890" t="s">
        <v>3</v>
      </c>
      <c r="D1876" s="890">
        <v>0.32</v>
      </c>
    </row>
    <row r="1877" spans="1:4" x14ac:dyDescent="0.25">
      <c r="A1877" s="890" t="s">
        <v>49670</v>
      </c>
      <c r="B1877" s="890" t="s">
        <v>49669</v>
      </c>
      <c r="C1877" s="890" t="s">
        <v>3</v>
      </c>
      <c r="D1877" s="890">
        <v>0.28999999999999998</v>
      </c>
    </row>
    <row r="1878" spans="1:4" x14ac:dyDescent="0.25">
      <c r="A1878" s="890" t="s">
        <v>49671</v>
      </c>
      <c r="B1878" s="890" t="s">
        <v>49672</v>
      </c>
      <c r="C1878" s="890" t="s">
        <v>3</v>
      </c>
      <c r="D1878" s="890">
        <v>1.62</v>
      </c>
    </row>
    <row r="1879" spans="1:4" x14ac:dyDescent="0.25">
      <c r="A1879" s="890" t="s">
        <v>49673</v>
      </c>
      <c r="B1879" s="890" t="s">
        <v>49672</v>
      </c>
      <c r="C1879" s="890" t="s">
        <v>3</v>
      </c>
      <c r="D1879" s="890">
        <v>1.46</v>
      </c>
    </row>
    <row r="1880" spans="1:4" x14ac:dyDescent="0.25">
      <c r="A1880" s="890" t="s">
        <v>49674</v>
      </c>
      <c r="B1880" s="890" t="s">
        <v>49675</v>
      </c>
      <c r="C1880" s="890" t="s">
        <v>3</v>
      </c>
      <c r="D1880" s="890">
        <v>0.96</v>
      </c>
    </row>
    <row r="1881" spans="1:4" x14ac:dyDescent="0.25">
      <c r="A1881" s="890" t="s">
        <v>49676</v>
      </c>
      <c r="B1881" s="890" t="s">
        <v>49675</v>
      </c>
      <c r="C1881" s="890" t="s">
        <v>3</v>
      </c>
      <c r="D1881" s="890">
        <v>0.87</v>
      </c>
    </row>
    <row r="1882" spans="1:4" x14ac:dyDescent="0.25">
      <c r="A1882" s="890" t="s">
        <v>49677</v>
      </c>
      <c r="B1882" s="890" t="s">
        <v>49678</v>
      </c>
      <c r="C1882" s="890" t="s">
        <v>3</v>
      </c>
      <c r="D1882" s="890">
        <v>0.89</v>
      </c>
    </row>
    <row r="1883" spans="1:4" x14ac:dyDescent="0.25">
      <c r="A1883" s="890" t="s">
        <v>49679</v>
      </c>
      <c r="B1883" s="890" t="s">
        <v>49678</v>
      </c>
      <c r="C1883" s="890" t="s">
        <v>3</v>
      </c>
      <c r="D1883" s="890">
        <v>0.8</v>
      </c>
    </row>
    <row r="1884" spans="1:4" x14ac:dyDescent="0.25">
      <c r="A1884" s="890" t="s">
        <v>49680</v>
      </c>
      <c r="B1884" s="890" t="s">
        <v>49681</v>
      </c>
      <c r="C1884" s="890" t="s">
        <v>3</v>
      </c>
      <c r="D1884" s="890">
        <v>1.62</v>
      </c>
    </row>
    <row r="1885" spans="1:4" x14ac:dyDescent="0.25">
      <c r="A1885" s="890" t="s">
        <v>49682</v>
      </c>
      <c r="B1885" s="890" t="s">
        <v>49681</v>
      </c>
      <c r="C1885" s="890" t="s">
        <v>3</v>
      </c>
      <c r="D1885" s="890">
        <v>1.46</v>
      </c>
    </row>
    <row r="1886" spans="1:4" x14ac:dyDescent="0.25">
      <c r="A1886" s="890" t="s">
        <v>49683</v>
      </c>
      <c r="B1886" s="890" t="s">
        <v>49684</v>
      </c>
      <c r="C1886" s="890" t="s">
        <v>3</v>
      </c>
      <c r="D1886" s="890">
        <v>2.92</v>
      </c>
    </row>
    <row r="1887" spans="1:4" x14ac:dyDescent="0.25">
      <c r="A1887" s="890" t="s">
        <v>49685</v>
      </c>
      <c r="B1887" s="890" t="s">
        <v>49684</v>
      </c>
      <c r="C1887" s="890" t="s">
        <v>3</v>
      </c>
      <c r="D1887" s="890">
        <v>2.62</v>
      </c>
    </row>
    <row r="1888" spans="1:4" x14ac:dyDescent="0.25">
      <c r="A1888" s="890" t="s">
        <v>49686</v>
      </c>
      <c r="B1888" s="890" t="s">
        <v>49687</v>
      </c>
      <c r="C1888" s="890" t="s">
        <v>3</v>
      </c>
      <c r="D1888" s="890">
        <v>2.4300000000000002</v>
      </c>
    </row>
    <row r="1889" spans="1:4" x14ac:dyDescent="0.25">
      <c r="A1889" s="890" t="s">
        <v>49688</v>
      </c>
      <c r="B1889" s="890" t="s">
        <v>49687</v>
      </c>
      <c r="C1889" s="890" t="s">
        <v>3</v>
      </c>
      <c r="D1889" s="890">
        <v>2.19</v>
      </c>
    </row>
    <row r="1890" spans="1:4" x14ac:dyDescent="0.25">
      <c r="A1890" s="890" t="s">
        <v>49689</v>
      </c>
      <c r="B1890" s="890" t="s">
        <v>49690</v>
      </c>
      <c r="C1890" s="890" t="s">
        <v>3</v>
      </c>
      <c r="D1890" s="890">
        <v>1.77</v>
      </c>
    </row>
    <row r="1891" spans="1:4" x14ac:dyDescent="0.25">
      <c r="A1891" s="890" t="s">
        <v>49691</v>
      </c>
      <c r="B1891" s="890" t="s">
        <v>49690</v>
      </c>
      <c r="C1891" s="890" t="s">
        <v>3</v>
      </c>
      <c r="D1891" s="890">
        <v>1.59</v>
      </c>
    </row>
    <row r="1892" spans="1:4" x14ac:dyDescent="0.25">
      <c r="A1892" s="890" t="s">
        <v>49692</v>
      </c>
      <c r="B1892" s="890" t="s">
        <v>49693</v>
      </c>
      <c r="C1892" s="890" t="s">
        <v>3</v>
      </c>
      <c r="D1892" s="890">
        <v>1.18</v>
      </c>
    </row>
    <row r="1893" spans="1:4" x14ac:dyDescent="0.25">
      <c r="A1893" s="890" t="s">
        <v>49694</v>
      </c>
      <c r="B1893" s="890" t="s">
        <v>49693</v>
      </c>
      <c r="C1893" s="890" t="s">
        <v>3</v>
      </c>
      <c r="D1893" s="890">
        <v>1.07</v>
      </c>
    </row>
    <row r="1894" spans="1:4" x14ac:dyDescent="0.25">
      <c r="A1894" s="890" t="s">
        <v>49695</v>
      </c>
      <c r="B1894" s="890" t="s">
        <v>49696</v>
      </c>
      <c r="C1894" s="890" t="s">
        <v>3</v>
      </c>
      <c r="D1894" s="890">
        <v>0.89</v>
      </c>
    </row>
    <row r="1895" spans="1:4" x14ac:dyDescent="0.25">
      <c r="A1895" s="890" t="s">
        <v>49697</v>
      </c>
      <c r="B1895" s="890" t="s">
        <v>49696</v>
      </c>
      <c r="C1895" s="890" t="s">
        <v>3</v>
      </c>
      <c r="D1895" s="890">
        <v>0.8</v>
      </c>
    </row>
    <row r="1896" spans="1:4" x14ac:dyDescent="0.25">
      <c r="A1896" s="890" t="s">
        <v>49698</v>
      </c>
      <c r="B1896" s="890" t="s">
        <v>49699</v>
      </c>
      <c r="C1896" s="890" t="s">
        <v>3</v>
      </c>
      <c r="D1896" s="890">
        <v>0.96</v>
      </c>
    </row>
    <row r="1897" spans="1:4" x14ac:dyDescent="0.25">
      <c r="A1897" s="890" t="s">
        <v>49700</v>
      </c>
      <c r="B1897" s="890" t="s">
        <v>49699</v>
      </c>
      <c r="C1897" s="890" t="s">
        <v>3</v>
      </c>
      <c r="D1897" s="890">
        <v>0.87</v>
      </c>
    </row>
    <row r="1898" spans="1:4" x14ac:dyDescent="0.25">
      <c r="A1898" s="890" t="s">
        <v>49701</v>
      </c>
      <c r="B1898" s="890" t="s">
        <v>49702</v>
      </c>
      <c r="C1898" s="890" t="s">
        <v>3</v>
      </c>
      <c r="D1898" s="890">
        <v>0.64</v>
      </c>
    </row>
    <row r="1899" spans="1:4" x14ac:dyDescent="0.25">
      <c r="A1899" s="890" t="s">
        <v>49703</v>
      </c>
      <c r="B1899" s="890" t="s">
        <v>49702</v>
      </c>
      <c r="C1899" s="890" t="s">
        <v>3</v>
      </c>
      <c r="D1899" s="890">
        <v>0.57999999999999996</v>
      </c>
    </row>
    <row r="1900" spans="1:4" x14ac:dyDescent="0.25">
      <c r="A1900" s="890" t="s">
        <v>49704</v>
      </c>
      <c r="B1900" s="890" t="s">
        <v>49705</v>
      </c>
      <c r="C1900" s="890" t="s">
        <v>3</v>
      </c>
      <c r="D1900" s="890">
        <v>0.48</v>
      </c>
    </row>
    <row r="1901" spans="1:4" x14ac:dyDescent="0.25">
      <c r="A1901" s="890" t="s">
        <v>49706</v>
      </c>
      <c r="B1901" s="890" t="s">
        <v>49705</v>
      </c>
      <c r="C1901" s="890" t="s">
        <v>3</v>
      </c>
      <c r="D1901" s="890">
        <v>0.43</v>
      </c>
    </row>
    <row r="1902" spans="1:4" x14ac:dyDescent="0.25">
      <c r="A1902" s="890" t="s">
        <v>49707</v>
      </c>
      <c r="B1902" s="890" t="s">
        <v>49708</v>
      </c>
      <c r="C1902" s="890" t="s">
        <v>3</v>
      </c>
      <c r="D1902" s="890">
        <v>1.95</v>
      </c>
    </row>
    <row r="1903" spans="1:4" x14ac:dyDescent="0.25">
      <c r="A1903" s="890" t="s">
        <v>49709</v>
      </c>
      <c r="B1903" s="890" t="s">
        <v>49708</v>
      </c>
      <c r="C1903" s="890" t="s">
        <v>3</v>
      </c>
      <c r="D1903" s="890">
        <v>1.75</v>
      </c>
    </row>
    <row r="1904" spans="1:4" x14ac:dyDescent="0.25">
      <c r="A1904" s="890" t="s">
        <v>49710</v>
      </c>
      <c r="B1904" s="890" t="s">
        <v>49711</v>
      </c>
      <c r="C1904" s="890" t="s">
        <v>3</v>
      </c>
      <c r="D1904" s="890">
        <v>1.62</v>
      </c>
    </row>
    <row r="1905" spans="1:4" x14ac:dyDescent="0.25">
      <c r="A1905" s="890" t="s">
        <v>49712</v>
      </c>
      <c r="B1905" s="890" t="s">
        <v>49711</v>
      </c>
      <c r="C1905" s="890" t="s">
        <v>3</v>
      </c>
      <c r="D1905" s="890">
        <v>1.46</v>
      </c>
    </row>
    <row r="1906" spans="1:4" x14ac:dyDescent="0.25">
      <c r="A1906" s="890" t="s">
        <v>49713</v>
      </c>
      <c r="B1906" s="890" t="s">
        <v>49714</v>
      </c>
      <c r="C1906" s="890" t="s">
        <v>3</v>
      </c>
      <c r="D1906" s="890">
        <v>0.96</v>
      </c>
    </row>
    <row r="1907" spans="1:4" x14ac:dyDescent="0.25">
      <c r="A1907" s="890" t="s">
        <v>49715</v>
      </c>
      <c r="B1907" s="890" t="s">
        <v>49714</v>
      </c>
      <c r="C1907" s="890" t="s">
        <v>3</v>
      </c>
      <c r="D1907" s="890">
        <v>0.87</v>
      </c>
    </row>
    <row r="1908" spans="1:4" x14ac:dyDescent="0.25">
      <c r="A1908" s="890" t="s">
        <v>49716</v>
      </c>
      <c r="B1908" s="890" t="s">
        <v>49717</v>
      </c>
      <c r="C1908" s="890" t="s">
        <v>3</v>
      </c>
      <c r="D1908" s="890">
        <v>3.27</v>
      </c>
    </row>
    <row r="1909" spans="1:4" x14ac:dyDescent="0.25">
      <c r="A1909" s="890" t="s">
        <v>49718</v>
      </c>
      <c r="B1909" s="890" t="s">
        <v>49717</v>
      </c>
      <c r="C1909" s="890" t="s">
        <v>3</v>
      </c>
      <c r="D1909" s="890">
        <v>2.94</v>
      </c>
    </row>
    <row r="1910" spans="1:4" x14ac:dyDescent="0.25">
      <c r="A1910" s="890" t="s">
        <v>49719</v>
      </c>
      <c r="B1910" s="890" t="s">
        <v>49720</v>
      </c>
      <c r="C1910" s="890" t="s">
        <v>3</v>
      </c>
      <c r="D1910" s="890">
        <v>2.4300000000000002</v>
      </c>
    </row>
    <row r="1911" spans="1:4" x14ac:dyDescent="0.25">
      <c r="A1911" s="890" t="s">
        <v>49721</v>
      </c>
      <c r="B1911" s="890" t="s">
        <v>49720</v>
      </c>
      <c r="C1911" s="890" t="s">
        <v>3</v>
      </c>
      <c r="D1911" s="890">
        <v>2.19</v>
      </c>
    </row>
    <row r="1912" spans="1:4" x14ac:dyDescent="0.25">
      <c r="A1912" s="890" t="s">
        <v>49722</v>
      </c>
      <c r="B1912" s="890" t="s">
        <v>49723</v>
      </c>
      <c r="C1912" s="890" t="s">
        <v>3</v>
      </c>
      <c r="D1912" s="890">
        <v>3.9</v>
      </c>
    </row>
    <row r="1913" spans="1:4" x14ac:dyDescent="0.25">
      <c r="A1913" s="890" t="s">
        <v>49724</v>
      </c>
      <c r="B1913" s="890" t="s">
        <v>49723</v>
      </c>
      <c r="C1913" s="890" t="s">
        <v>3</v>
      </c>
      <c r="D1913" s="890">
        <v>3.51</v>
      </c>
    </row>
    <row r="1914" spans="1:4" x14ac:dyDescent="0.25">
      <c r="A1914" s="890" t="s">
        <v>49725</v>
      </c>
      <c r="B1914" s="890" t="s">
        <v>49726</v>
      </c>
      <c r="C1914" s="890" t="s">
        <v>3</v>
      </c>
      <c r="D1914" s="890">
        <v>2.37</v>
      </c>
    </row>
    <row r="1915" spans="1:4" x14ac:dyDescent="0.25">
      <c r="A1915" s="890" t="s">
        <v>49727</v>
      </c>
      <c r="B1915" s="890" t="s">
        <v>49726</v>
      </c>
      <c r="C1915" s="890" t="s">
        <v>3</v>
      </c>
      <c r="D1915" s="890">
        <v>2.14</v>
      </c>
    </row>
    <row r="1916" spans="1:4" x14ac:dyDescent="0.25">
      <c r="A1916" s="890" t="s">
        <v>49728</v>
      </c>
      <c r="B1916" s="890" t="s">
        <v>49729</v>
      </c>
      <c r="C1916" s="890" t="s">
        <v>3</v>
      </c>
      <c r="D1916" s="890">
        <v>1.77</v>
      </c>
    </row>
    <row r="1917" spans="1:4" x14ac:dyDescent="0.25">
      <c r="A1917" s="890" t="s">
        <v>49730</v>
      </c>
      <c r="B1917" s="890" t="s">
        <v>49729</v>
      </c>
      <c r="C1917" s="890" t="s">
        <v>3</v>
      </c>
      <c r="D1917" s="890">
        <v>1.59</v>
      </c>
    </row>
    <row r="1918" spans="1:4" x14ac:dyDescent="0.25">
      <c r="A1918" s="890" t="s">
        <v>49731</v>
      </c>
      <c r="B1918" s="890" t="s">
        <v>49732</v>
      </c>
      <c r="C1918" s="890" t="s">
        <v>3</v>
      </c>
      <c r="D1918" s="890">
        <v>1.18</v>
      </c>
    </row>
    <row r="1919" spans="1:4" x14ac:dyDescent="0.25">
      <c r="A1919" s="890" t="s">
        <v>49733</v>
      </c>
      <c r="B1919" s="890" t="s">
        <v>49732</v>
      </c>
      <c r="C1919" s="890" t="s">
        <v>3</v>
      </c>
      <c r="D1919" s="890">
        <v>1.07</v>
      </c>
    </row>
    <row r="1920" spans="1:4" x14ac:dyDescent="0.25">
      <c r="A1920" s="890" t="s">
        <v>49734</v>
      </c>
      <c r="B1920" s="890" t="s">
        <v>49735</v>
      </c>
      <c r="C1920" s="890" t="s">
        <v>3</v>
      </c>
      <c r="D1920" s="890">
        <v>0.96</v>
      </c>
    </row>
    <row r="1921" spans="1:4" x14ac:dyDescent="0.25">
      <c r="A1921" s="890" t="s">
        <v>49736</v>
      </c>
      <c r="B1921" s="890" t="s">
        <v>49735</v>
      </c>
      <c r="C1921" s="890" t="s">
        <v>3</v>
      </c>
      <c r="D1921" s="890">
        <v>0.87</v>
      </c>
    </row>
    <row r="1922" spans="1:4" x14ac:dyDescent="0.25">
      <c r="A1922" s="890" t="s">
        <v>49737</v>
      </c>
      <c r="B1922" s="890" t="s">
        <v>49738</v>
      </c>
      <c r="C1922" s="890" t="s">
        <v>3</v>
      </c>
      <c r="D1922" s="890">
        <v>0.64</v>
      </c>
    </row>
    <row r="1923" spans="1:4" x14ac:dyDescent="0.25">
      <c r="A1923" s="890" t="s">
        <v>49739</v>
      </c>
      <c r="B1923" s="890" t="s">
        <v>49738</v>
      </c>
      <c r="C1923" s="890" t="s">
        <v>3</v>
      </c>
      <c r="D1923" s="890">
        <v>0.57999999999999996</v>
      </c>
    </row>
    <row r="1924" spans="1:4" x14ac:dyDescent="0.25">
      <c r="A1924" s="890" t="s">
        <v>49740</v>
      </c>
      <c r="B1924" s="890" t="s">
        <v>49741</v>
      </c>
      <c r="C1924" s="890" t="s">
        <v>3</v>
      </c>
      <c r="D1924" s="890">
        <v>0.48</v>
      </c>
    </row>
    <row r="1925" spans="1:4" x14ac:dyDescent="0.25">
      <c r="A1925" s="890" t="s">
        <v>49742</v>
      </c>
      <c r="B1925" s="890" t="s">
        <v>49741</v>
      </c>
      <c r="C1925" s="890" t="s">
        <v>3</v>
      </c>
      <c r="D1925" s="890">
        <v>0.43</v>
      </c>
    </row>
    <row r="1926" spans="1:4" x14ac:dyDescent="0.25">
      <c r="A1926" s="890" t="s">
        <v>49743</v>
      </c>
      <c r="B1926" s="890" t="s">
        <v>49744</v>
      </c>
      <c r="C1926" s="890" t="s">
        <v>3</v>
      </c>
      <c r="D1926" s="890">
        <v>1.49</v>
      </c>
    </row>
    <row r="1927" spans="1:4" x14ac:dyDescent="0.25">
      <c r="A1927" s="890" t="s">
        <v>49745</v>
      </c>
      <c r="B1927" s="890" t="s">
        <v>49744</v>
      </c>
      <c r="C1927" s="890" t="s">
        <v>3</v>
      </c>
      <c r="D1927" s="890">
        <v>1.34</v>
      </c>
    </row>
    <row r="1928" spans="1:4" x14ac:dyDescent="0.25">
      <c r="A1928" s="890" t="s">
        <v>49746</v>
      </c>
      <c r="B1928" s="890" t="s">
        <v>49747</v>
      </c>
      <c r="C1928" s="890" t="s">
        <v>3</v>
      </c>
      <c r="D1928" s="890">
        <v>1.24</v>
      </c>
    </row>
    <row r="1929" spans="1:4" x14ac:dyDescent="0.25">
      <c r="A1929" s="890" t="s">
        <v>49748</v>
      </c>
      <c r="B1929" s="890" t="s">
        <v>49747</v>
      </c>
      <c r="C1929" s="890" t="s">
        <v>3</v>
      </c>
      <c r="D1929" s="890">
        <v>1.1200000000000001</v>
      </c>
    </row>
    <row r="1930" spans="1:4" x14ac:dyDescent="0.25">
      <c r="A1930" s="890" t="s">
        <v>49749</v>
      </c>
      <c r="B1930" s="890" t="s">
        <v>49750</v>
      </c>
      <c r="C1930" s="890" t="s">
        <v>3</v>
      </c>
      <c r="D1930" s="890">
        <v>0.74</v>
      </c>
    </row>
    <row r="1931" spans="1:4" x14ac:dyDescent="0.25">
      <c r="A1931" s="890" t="s">
        <v>49751</v>
      </c>
      <c r="B1931" s="890" t="s">
        <v>49750</v>
      </c>
      <c r="C1931" s="890" t="s">
        <v>3</v>
      </c>
      <c r="D1931" s="890">
        <v>0.67</v>
      </c>
    </row>
    <row r="1932" spans="1:4" x14ac:dyDescent="0.25">
      <c r="A1932" s="890" t="s">
        <v>49752</v>
      </c>
      <c r="B1932" s="890" t="s">
        <v>49753</v>
      </c>
      <c r="C1932" s="890" t="s">
        <v>3</v>
      </c>
      <c r="D1932" s="890">
        <v>0.64</v>
      </c>
    </row>
    <row r="1933" spans="1:4" x14ac:dyDescent="0.25">
      <c r="A1933" s="890" t="s">
        <v>49754</v>
      </c>
      <c r="B1933" s="890" t="s">
        <v>49753</v>
      </c>
      <c r="C1933" s="890" t="s">
        <v>3</v>
      </c>
      <c r="D1933" s="890">
        <v>0.57999999999999996</v>
      </c>
    </row>
    <row r="1934" spans="1:4" x14ac:dyDescent="0.25">
      <c r="A1934" s="890" t="s">
        <v>49755</v>
      </c>
      <c r="B1934" s="890" t="s">
        <v>49756</v>
      </c>
      <c r="C1934" s="890" t="s">
        <v>3</v>
      </c>
      <c r="D1934" s="890">
        <v>0.45</v>
      </c>
    </row>
    <row r="1935" spans="1:4" x14ac:dyDescent="0.25">
      <c r="A1935" s="890" t="s">
        <v>49757</v>
      </c>
      <c r="B1935" s="890" t="s">
        <v>49756</v>
      </c>
      <c r="C1935" s="890" t="s">
        <v>3</v>
      </c>
      <c r="D1935" s="890">
        <v>0.4</v>
      </c>
    </row>
    <row r="1936" spans="1:4" x14ac:dyDescent="0.25">
      <c r="A1936" s="890" t="s">
        <v>49758</v>
      </c>
      <c r="B1936" s="890" t="s">
        <v>49759</v>
      </c>
      <c r="C1936" s="890" t="s">
        <v>3</v>
      </c>
      <c r="D1936" s="890">
        <v>0.26</v>
      </c>
    </row>
    <row r="1937" spans="1:4" x14ac:dyDescent="0.25">
      <c r="A1937" s="890" t="s">
        <v>49760</v>
      </c>
      <c r="B1937" s="890" t="s">
        <v>49759</v>
      </c>
      <c r="C1937" s="890" t="s">
        <v>3</v>
      </c>
      <c r="D1937" s="890">
        <v>0.23</v>
      </c>
    </row>
    <row r="1938" spans="1:4" x14ac:dyDescent="0.25">
      <c r="A1938" s="890" t="s">
        <v>49761</v>
      </c>
      <c r="B1938" s="890" t="s">
        <v>49762</v>
      </c>
      <c r="C1938" s="890" t="s">
        <v>3</v>
      </c>
      <c r="D1938" s="890">
        <v>0.11</v>
      </c>
    </row>
    <row r="1939" spans="1:4" x14ac:dyDescent="0.25">
      <c r="A1939" s="890" t="s">
        <v>49763</v>
      </c>
      <c r="B1939" s="890" t="s">
        <v>49762</v>
      </c>
      <c r="C1939" s="890" t="s">
        <v>3</v>
      </c>
      <c r="D1939" s="890">
        <v>0.1</v>
      </c>
    </row>
    <row r="1940" spans="1:4" x14ac:dyDescent="0.25">
      <c r="A1940" s="890" t="s">
        <v>49764</v>
      </c>
      <c r="B1940" s="890" t="s">
        <v>49765</v>
      </c>
      <c r="C1940" s="890" t="s">
        <v>3</v>
      </c>
      <c r="D1940" s="890">
        <v>0.08</v>
      </c>
    </row>
    <row r="1941" spans="1:4" x14ac:dyDescent="0.25">
      <c r="A1941" s="890" t="s">
        <v>49766</v>
      </c>
      <c r="B1941" s="890" t="s">
        <v>49765</v>
      </c>
      <c r="C1941" s="890" t="s">
        <v>3</v>
      </c>
      <c r="D1941" s="890">
        <v>7.0000000000000007E-2</v>
      </c>
    </row>
    <row r="1942" spans="1:4" x14ac:dyDescent="0.25">
      <c r="A1942" s="890" t="s">
        <v>49767</v>
      </c>
      <c r="B1942" s="890" t="s">
        <v>49768</v>
      </c>
      <c r="C1942" s="890" t="s">
        <v>3</v>
      </c>
      <c r="D1942" s="890">
        <v>0.05</v>
      </c>
    </row>
    <row r="1943" spans="1:4" x14ac:dyDescent="0.25">
      <c r="A1943" s="890" t="s">
        <v>49769</v>
      </c>
      <c r="B1943" s="890" t="s">
        <v>49768</v>
      </c>
      <c r="C1943" s="890" t="s">
        <v>3</v>
      </c>
      <c r="D1943" s="890">
        <v>0.05</v>
      </c>
    </row>
    <row r="1944" spans="1:4" x14ac:dyDescent="0.25">
      <c r="A1944" s="890" t="s">
        <v>49770</v>
      </c>
      <c r="B1944" s="890" t="s">
        <v>49771</v>
      </c>
      <c r="C1944" s="890" t="s">
        <v>5</v>
      </c>
      <c r="D1944" s="890">
        <v>191.41</v>
      </c>
    </row>
    <row r="1945" spans="1:4" x14ac:dyDescent="0.25">
      <c r="A1945" s="890" t="s">
        <v>49772</v>
      </c>
      <c r="B1945" s="890" t="s">
        <v>49771</v>
      </c>
      <c r="C1945" s="890" t="s">
        <v>5</v>
      </c>
      <c r="D1945" s="890">
        <v>172.25</v>
      </c>
    </row>
    <row r="1946" spans="1:4" x14ac:dyDescent="0.25">
      <c r="A1946" s="890" t="s">
        <v>49773</v>
      </c>
      <c r="B1946" s="890" t="s">
        <v>49774</v>
      </c>
      <c r="C1946" s="890" t="s">
        <v>5</v>
      </c>
      <c r="D1946" s="890">
        <v>239.25</v>
      </c>
    </row>
    <row r="1947" spans="1:4" x14ac:dyDescent="0.25">
      <c r="A1947" s="890" t="s">
        <v>49775</v>
      </c>
      <c r="B1947" s="890" t="s">
        <v>49774</v>
      </c>
      <c r="C1947" s="890" t="s">
        <v>5</v>
      </c>
      <c r="D1947" s="890">
        <v>215.31</v>
      </c>
    </row>
    <row r="1948" spans="1:4" x14ac:dyDescent="0.25">
      <c r="A1948" s="890" t="s">
        <v>49776</v>
      </c>
      <c r="B1948" s="890" t="s">
        <v>49777</v>
      </c>
      <c r="C1948" s="890" t="s">
        <v>5</v>
      </c>
      <c r="D1948" s="890">
        <v>358.89</v>
      </c>
    </row>
    <row r="1949" spans="1:4" x14ac:dyDescent="0.25">
      <c r="A1949" s="890" t="s">
        <v>49778</v>
      </c>
      <c r="B1949" s="890" t="s">
        <v>49777</v>
      </c>
      <c r="C1949" s="890" t="s">
        <v>5</v>
      </c>
      <c r="D1949" s="890">
        <v>322.97000000000003</v>
      </c>
    </row>
    <row r="1950" spans="1:4" x14ac:dyDescent="0.25">
      <c r="A1950" s="890" t="s">
        <v>1953</v>
      </c>
      <c r="B1950" s="890" t="s">
        <v>31062</v>
      </c>
      <c r="D1950" s="890">
        <v>6441</v>
      </c>
    </row>
    <row r="1951" spans="1:4" x14ac:dyDescent="0.25">
      <c r="A1951" s="890" t="s">
        <v>1954</v>
      </c>
      <c r="B1951" s="890" t="s">
        <v>31062</v>
      </c>
      <c r="D1951" s="890">
        <v>6138</v>
      </c>
    </row>
    <row r="1952" spans="1:4" x14ac:dyDescent="0.25">
      <c r="A1952" s="890" t="s">
        <v>1955</v>
      </c>
      <c r="B1952" s="890" t="s">
        <v>31063</v>
      </c>
      <c r="C1952" s="890" t="s">
        <v>3</v>
      </c>
      <c r="D1952" s="890">
        <v>76.17</v>
      </c>
    </row>
    <row r="1953" spans="1:4" x14ac:dyDescent="0.25">
      <c r="A1953" s="890" t="s">
        <v>1956</v>
      </c>
      <c r="B1953" s="890" t="s">
        <v>31063</v>
      </c>
      <c r="C1953" s="890" t="s">
        <v>3</v>
      </c>
      <c r="D1953" s="890">
        <v>72.02</v>
      </c>
    </row>
    <row r="1954" spans="1:4" x14ac:dyDescent="0.25">
      <c r="A1954" s="890" t="s">
        <v>1957</v>
      </c>
      <c r="B1954" s="890" t="s">
        <v>31064</v>
      </c>
      <c r="C1954" s="890" t="s">
        <v>3</v>
      </c>
      <c r="D1954" s="890">
        <v>58.71</v>
      </c>
    </row>
    <row r="1955" spans="1:4" x14ac:dyDescent="0.25">
      <c r="A1955" s="890" t="s">
        <v>1958</v>
      </c>
      <c r="B1955" s="890" t="s">
        <v>31064</v>
      </c>
      <c r="C1955" s="890" t="s">
        <v>3</v>
      </c>
      <c r="D1955" s="890">
        <v>54.57</v>
      </c>
    </row>
    <row r="1956" spans="1:4" x14ac:dyDescent="0.25">
      <c r="A1956" s="890" t="s">
        <v>1959</v>
      </c>
      <c r="B1956" s="890" t="s">
        <v>31065</v>
      </c>
      <c r="C1956" s="890" t="s">
        <v>3</v>
      </c>
      <c r="D1956" s="890">
        <v>46.42</v>
      </c>
    </row>
    <row r="1957" spans="1:4" x14ac:dyDescent="0.25">
      <c r="A1957" s="890" t="s">
        <v>1960</v>
      </c>
      <c r="B1957" s="890" t="s">
        <v>31065</v>
      </c>
      <c r="C1957" s="890" t="s">
        <v>3</v>
      </c>
      <c r="D1957" s="890">
        <v>42.28</v>
      </c>
    </row>
    <row r="1958" spans="1:4" x14ac:dyDescent="0.25">
      <c r="A1958" s="890" t="s">
        <v>1961</v>
      </c>
      <c r="B1958" s="890" t="s">
        <v>31066</v>
      </c>
      <c r="C1958" s="890" t="s">
        <v>3</v>
      </c>
      <c r="D1958" s="890">
        <v>42.33</v>
      </c>
    </row>
    <row r="1959" spans="1:4" x14ac:dyDescent="0.25">
      <c r="A1959" s="890" t="s">
        <v>1962</v>
      </c>
      <c r="B1959" s="890" t="s">
        <v>31066</v>
      </c>
      <c r="C1959" s="890" t="s">
        <v>3</v>
      </c>
      <c r="D1959" s="890">
        <v>40.72</v>
      </c>
    </row>
    <row r="1960" spans="1:4" x14ac:dyDescent="0.25">
      <c r="A1960" s="890" t="s">
        <v>1963</v>
      </c>
      <c r="B1960" s="890" t="s">
        <v>31067</v>
      </c>
      <c r="C1960" s="890" t="s">
        <v>3</v>
      </c>
      <c r="D1960" s="890">
        <v>54.21</v>
      </c>
    </row>
    <row r="1961" spans="1:4" x14ac:dyDescent="0.25">
      <c r="A1961" s="890" t="s">
        <v>1964</v>
      </c>
      <c r="B1961" s="890" t="s">
        <v>31067</v>
      </c>
      <c r="C1961" s="890" t="s">
        <v>3</v>
      </c>
      <c r="D1961" s="890">
        <v>52.03</v>
      </c>
    </row>
    <row r="1962" spans="1:4" x14ac:dyDescent="0.25">
      <c r="A1962" s="890" t="s">
        <v>1965</v>
      </c>
      <c r="B1962" s="890" t="s">
        <v>31068</v>
      </c>
      <c r="C1962" s="890" t="s">
        <v>3</v>
      </c>
      <c r="D1962" s="890">
        <v>30.45</v>
      </c>
    </row>
    <row r="1963" spans="1:4" x14ac:dyDescent="0.25">
      <c r="A1963" s="890" t="s">
        <v>1966</v>
      </c>
      <c r="B1963" s="890" t="s">
        <v>31068</v>
      </c>
      <c r="C1963" s="890" t="s">
        <v>3</v>
      </c>
      <c r="D1963" s="890">
        <v>29.42</v>
      </c>
    </row>
    <row r="1964" spans="1:4" x14ac:dyDescent="0.25">
      <c r="A1964" s="890" t="s">
        <v>1967</v>
      </c>
      <c r="B1964" s="890" t="s">
        <v>31069</v>
      </c>
      <c r="C1964" s="890" t="s">
        <v>3</v>
      </c>
      <c r="D1964" s="890">
        <v>56.11</v>
      </c>
    </row>
    <row r="1965" spans="1:4" x14ac:dyDescent="0.25">
      <c r="A1965" s="890" t="s">
        <v>1968</v>
      </c>
      <c r="B1965" s="890" t="s">
        <v>31069</v>
      </c>
      <c r="C1965" s="890" t="s">
        <v>3</v>
      </c>
      <c r="D1965" s="890">
        <v>54.5</v>
      </c>
    </row>
    <row r="1966" spans="1:4" x14ac:dyDescent="0.25">
      <c r="A1966" s="890" t="s">
        <v>1969</v>
      </c>
      <c r="B1966" s="890" t="s">
        <v>31070</v>
      </c>
      <c r="C1966" s="890" t="s">
        <v>3</v>
      </c>
      <c r="D1966" s="890">
        <v>67.989999999999995</v>
      </c>
    </row>
    <row r="1967" spans="1:4" x14ac:dyDescent="0.25">
      <c r="A1967" s="890" t="s">
        <v>1970</v>
      </c>
      <c r="B1967" s="890" t="s">
        <v>31070</v>
      </c>
      <c r="C1967" s="890" t="s">
        <v>3</v>
      </c>
      <c r="D1967" s="890">
        <v>65.81</v>
      </c>
    </row>
    <row r="1968" spans="1:4" x14ac:dyDescent="0.25">
      <c r="A1968" s="890" t="s">
        <v>1971</v>
      </c>
      <c r="B1968" s="890" t="s">
        <v>31071</v>
      </c>
      <c r="C1968" s="890" t="s">
        <v>3</v>
      </c>
      <c r="D1968" s="890">
        <v>44.23</v>
      </c>
    </row>
    <row r="1969" spans="1:4" x14ac:dyDescent="0.25">
      <c r="A1969" s="890" t="s">
        <v>1972</v>
      </c>
      <c r="B1969" s="890" t="s">
        <v>31071</v>
      </c>
      <c r="C1969" s="890" t="s">
        <v>3</v>
      </c>
      <c r="D1969" s="890">
        <v>43.2</v>
      </c>
    </row>
    <row r="1970" spans="1:4" x14ac:dyDescent="0.25">
      <c r="A1970" s="890" t="s">
        <v>1973</v>
      </c>
      <c r="B1970" s="890" t="s">
        <v>31072</v>
      </c>
      <c r="C1970" s="890" t="s">
        <v>3</v>
      </c>
      <c r="D1970" s="890">
        <v>120.38</v>
      </c>
    </row>
    <row r="1971" spans="1:4" x14ac:dyDescent="0.25">
      <c r="A1971" s="890" t="s">
        <v>1974</v>
      </c>
      <c r="B1971" s="890" t="s">
        <v>31072</v>
      </c>
      <c r="C1971" s="890" t="s">
        <v>3</v>
      </c>
      <c r="D1971" s="890">
        <v>114.68</v>
      </c>
    </row>
    <row r="1972" spans="1:4" x14ac:dyDescent="0.25">
      <c r="A1972" s="890" t="s">
        <v>1975</v>
      </c>
      <c r="B1972" s="890" t="s">
        <v>31073</v>
      </c>
      <c r="C1972" s="890" t="s">
        <v>3</v>
      </c>
      <c r="D1972" s="890">
        <v>543.80999999999995</v>
      </c>
    </row>
    <row r="1973" spans="1:4" x14ac:dyDescent="0.25">
      <c r="A1973" s="890" t="s">
        <v>1976</v>
      </c>
      <c r="B1973" s="890" t="s">
        <v>31073</v>
      </c>
      <c r="C1973" s="890" t="s">
        <v>3</v>
      </c>
      <c r="D1973" s="890">
        <v>500.9</v>
      </c>
    </row>
    <row r="1974" spans="1:4" x14ac:dyDescent="0.25">
      <c r="A1974" s="890" t="s">
        <v>1977</v>
      </c>
      <c r="B1974" s="890" t="s">
        <v>31074</v>
      </c>
      <c r="C1974" s="890" t="s">
        <v>3</v>
      </c>
      <c r="D1974" s="890">
        <v>570.32000000000005</v>
      </c>
    </row>
    <row r="1975" spans="1:4" x14ac:dyDescent="0.25">
      <c r="A1975" s="890" t="s">
        <v>1978</v>
      </c>
      <c r="B1975" s="890" t="s">
        <v>31074</v>
      </c>
      <c r="C1975" s="890" t="s">
        <v>3</v>
      </c>
      <c r="D1975" s="890">
        <v>527.52</v>
      </c>
    </row>
    <row r="1976" spans="1:4" x14ac:dyDescent="0.25">
      <c r="A1976" s="890" t="s">
        <v>1979</v>
      </c>
      <c r="B1976" s="890" t="s">
        <v>31075</v>
      </c>
      <c r="C1976" s="890" t="s">
        <v>3</v>
      </c>
      <c r="D1976" s="890">
        <v>545.03</v>
      </c>
    </row>
    <row r="1977" spans="1:4" x14ac:dyDescent="0.25">
      <c r="A1977" s="890" t="s">
        <v>1980</v>
      </c>
      <c r="B1977" s="890" t="s">
        <v>31075</v>
      </c>
      <c r="C1977" s="890" t="s">
        <v>3</v>
      </c>
      <c r="D1977" s="890">
        <v>502.15</v>
      </c>
    </row>
    <row r="1978" spans="1:4" x14ac:dyDescent="0.25">
      <c r="A1978" s="890" t="s">
        <v>1981</v>
      </c>
      <c r="B1978" s="890" t="s">
        <v>31076</v>
      </c>
      <c r="C1978" s="890" t="s">
        <v>3</v>
      </c>
      <c r="D1978" s="890">
        <v>471.51</v>
      </c>
    </row>
    <row r="1979" spans="1:4" x14ac:dyDescent="0.25">
      <c r="A1979" s="890" t="s">
        <v>1982</v>
      </c>
      <c r="B1979" s="890" t="s">
        <v>31076</v>
      </c>
      <c r="C1979" s="890" t="s">
        <v>3</v>
      </c>
      <c r="D1979" s="890">
        <v>435.97</v>
      </c>
    </row>
    <row r="1980" spans="1:4" x14ac:dyDescent="0.25">
      <c r="A1980" s="890" t="s">
        <v>1983</v>
      </c>
      <c r="B1980" s="890" t="s">
        <v>31077</v>
      </c>
      <c r="C1980" s="890" t="s">
        <v>3</v>
      </c>
      <c r="D1980" s="890">
        <v>548.47</v>
      </c>
    </row>
    <row r="1981" spans="1:4" x14ac:dyDescent="0.25">
      <c r="A1981" s="890" t="s">
        <v>1984</v>
      </c>
      <c r="B1981" s="890" t="s">
        <v>31077</v>
      </c>
      <c r="C1981" s="890" t="s">
        <v>3</v>
      </c>
      <c r="D1981" s="890">
        <v>513.52</v>
      </c>
    </row>
    <row r="1982" spans="1:4" x14ac:dyDescent="0.25">
      <c r="A1982" s="890" t="s">
        <v>1985</v>
      </c>
      <c r="B1982" s="890" t="s">
        <v>31078</v>
      </c>
      <c r="C1982" s="890" t="s">
        <v>3</v>
      </c>
      <c r="D1982" s="890">
        <v>454.13</v>
      </c>
    </row>
    <row r="1983" spans="1:4" x14ac:dyDescent="0.25">
      <c r="A1983" s="890" t="s">
        <v>1986</v>
      </c>
      <c r="B1983" s="890" t="s">
        <v>31078</v>
      </c>
      <c r="C1983" s="890" t="s">
        <v>3</v>
      </c>
      <c r="D1983" s="890">
        <v>418.51</v>
      </c>
    </row>
    <row r="1984" spans="1:4" x14ac:dyDescent="0.25">
      <c r="A1984" s="890" t="s">
        <v>1987</v>
      </c>
      <c r="B1984" s="890" t="s">
        <v>31079</v>
      </c>
      <c r="C1984" s="890" t="s">
        <v>3</v>
      </c>
      <c r="D1984" s="890">
        <v>590.91999999999996</v>
      </c>
    </row>
    <row r="1985" spans="1:4" x14ac:dyDescent="0.25">
      <c r="A1985" s="890" t="s">
        <v>1988</v>
      </c>
      <c r="B1985" s="890" t="s">
        <v>31079</v>
      </c>
      <c r="C1985" s="890" t="s">
        <v>3</v>
      </c>
      <c r="D1985" s="890">
        <v>545.11</v>
      </c>
    </row>
    <row r="1986" spans="1:4" x14ac:dyDescent="0.25">
      <c r="A1986" s="890" t="s">
        <v>1989</v>
      </c>
      <c r="B1986" s="890" t="s">
        <v>31080</v>
      </c>
      <c r="C1986" s="890" t="s">
        <v>3</v>
      </c>
      <c r="D1986" s="890">
        <v>569.05999999999995</v>
      </c>
    </row>
    <row r="1987" spans="1:4" x14ac:dyDescent="0.25">
      <c r="A1987" s="890" t="s">
        <v>1990</v>
      </c>
      <c r="B1987" s="890" t="s">
        <v>31080</v>
      </c>
      <c r="C1987" s="890" t="s">
        <v>3</v>
      </c>
      <c r="D1987" s="890">
        <v>519.15</v>
      </c>
    </row>
    <row r="1988" spans="1:4" x14ac:dyDescent="0.25">
      <c r="A1988" s="890" t="s">
        <v>1991</v>
      </c>
      <c r="B1988" s="890" t="s">
        <v>31081</v>
      </c>
      <c r="C1988" s="890" t="s">
        <v>5</v>
      </c>
      <c r="D1988" s="890">
        <v>2894.83</v>
      </c>
    </row>
    <row r="1989" spans="1:4" x14ac:dyDescent="0.25">
      <c r="A1989" s="890" t="s">
        <v>1992</v>
      </c>
      <c r="B1989" s="890" t="s">
        <v>31081</v>
      </c>
      <c r="C1989" s="890" t="s">
        <v>5</v>
      </c>
      <c r="D1989" s="890">
        <v>2751.61</v>
      </c>
    </row>
    <row r="1990" spans="1:4" x14ac:dyDescent="0.25">
      <c r="A1990" s="890" t="s">
        <v>1993</v>
      </c>
      <c r="B1990" s="890" t="s">
        <v>31082</v>
      </c>
      <c r="C1990" s="890" t="s">
        <v>5</v>
      </c>
      <c r="D1990" s="890">
        <v>5139.2</v>
      </c>
    </row>
    <row r="1991" spans="1:4" x14ac:dyDescent="0.25">
      <c r="A1991" s="890" t="s">
        <v>1994</v>
      </c>
      <c r="B1991" s="890" t="s">
        <v>31082</v>
      </c>
      <c r="C1991" s="890" t="s">
        <v>5</v>
      </c>
      <c r="D1991" s="890">
        <v>4875.51</v>
      </c>
    </row>
    <row r="1992" spans="1:4" x14ac:dyDescent="0.25">
      <c r="A1992" s="890" t="s">
        <v>1995</v>
      </c>
      <c r="B1992" s="890" t="s">
        <v>31083</v>
      </c>
      <c r="C1992" s="890" t="s">
        <v>1996</v>
      </c>
      <c r="D1992" s="890">
        <v>930</v>
      </c>
    </row>
    <row r="1993" spans="1:4" x14ac:dyDescent="0.25">
      <c r="A1993" s="890" t="s">
        <v>1997</v>
      </c>
      <c r="B1993" s="890" t="s">
        <v>31083</v>
      </c>
      <c r="C1993" s="890" t="s">
        <v>1996</v>
      </c>
      <c r="D1993" s="890">
        <v>930</v>
      </c>
    </row>
    <row r="1994" spans="1:4" x14ac:dyDescent="0.25">
      <c r="A1994" s="890" t="s">
        <v>1998</v>
      </c>
      <c r="B1994" s="890" t="s">
        <v>31084</v>
      </c>
      <c r="C1994" s="890" t="s">
        <v>1996</v>
      </c>
      <c r="D1994" s="890">
        <v>1250</v>
      </c>
    </row>
    <row r="1995" spans="1:4" x14ac:dyDescent="0.25">
      <c r="A1995" s="890" t="s">
        <v>1999</v>
      </c>
      <c r="B1995" s="890" t="s">
        <v>31084</v>
      </c>
      <c r="C1995" s="890" t="s">
        <v>1996</v>
      </c>
      <c r="D1995" s="890">
        <v>1250</v>
      </c>
    </row>
    <row r="1996" spans="1:4" x14ac:dyDescent="0.25">
      <c r="A1996" s="890" t="s">
        <v>2000</v>
      </c>
      <c r="B1996" s="890" t="s">
        <v>31085</v>
      </c>
      <c r="C1996" s="890" t="s">
        <v>1996</v>
      </c>
      <c r="D1996" s="890">
        <v>1790</v>
      </c>
    </row>
    <row r="1997" spans="1:4" x14ac:dyDescent="0.25">
      <c r="A1997" s="890" t="s">
        <v>2001</v>
      </c>
      <c r="B1997" s="890" t="s">
        <v>31085</v>
      </c>
      <c r="C1997" s="890" t="s">
        <v>1996</v>
      </c>
      <c r="D1997" s="890">
        <v>1790</v>
      </c>
    </row>
    <row r="1998" spans="1:4" x14ac:dyDescent="0.25">
      <c r="A1998" s="890" t="s">
        <v>27764</v>
      </c>
      <c r="B1998" s="890" t="s">
        <v>31086</v>
      </c>
      <c r="C1998" s="890" t="s">
        <v>1996</v>
      </c>
      <c r="D1998" s="890">
        <v>1837</v>
      </c>
    </row>
    <row r="1999" spans="1:4" x14ac:dyDescent="0.25">
      <c r="A1999" s="890" t="s">
        <v>27765</v>
      </c>
      <c r="B1999" s="890" t="s">
        <v>31086</v>
      </c>
      <c r="C1999" s="890" t="s">
        <v>1996</v>
      </c>
      <c r="D1999" s="890">
        <v>1837</v>
      </c>
    </row>
    <row r="2000" spans="1:4" x14ac:dyDescent="0.25">
      <c r="A2000" s="890" t="s">
        <v>2002</v>
      </c>
      <c r="B2000" s="890" t="s">
        <v>31087</v>
      </c>
      <c r="C2000" s="890" t="s">
        <v>1996</v>
      </c>
      <c r="D2000" s="890">
        <v>1350</v>
      </c>
    </row>
    <row r="2001" spans="1:4" x14ac:dyDescent="0.25">
      <c r="A2001" s="890" t="s">
        <v>2003</v>
      </c>
      <c r="B2001" s="890" t="s">
        <v>31087</v>
      </c>
      <c r="C2001" s="890" t="s">
        <v>1996</v>
      </c>
      <c r="D2001" s="890">
        <v>1350</v>
      </c>
    </row>
    <row r="2002" spans="1:4" x14ac:dyDescent="0.25">
      <c r="A2002" s="890" t="s">
        <v>2004</v>
      </c>
      <c r="B2002" s="890" t="s">
        <v>49779</v>
      </c>
      <c r="C2002" s="890" t="s">
        <v>3</v>
      </c>
      <c r="D2002" s="890">
        <v>360.45</v>
      </c>
    </row>
    <row r="2003" spans="1:4" x14ac:dyDescent="0.25">
      <c r="A2003" s="890" t="s">
        <v>2005</v>
      </c>
      <c r="B2003" s="890" t="s">
        <v>49779</v>
      </c>
      <c r="C2003" s="890" t="s">
        <v>3</v>
      </c>
      <c r="D2003" s="890">
        <v>332.39</v>
      </c>
    </row>
    <row r="2004" spans="1:4" x14ac:dyDescent="0.25">
      <c r="A2004" s="890" t="s">
        <v>2006</v>
      </c>
      <c r="B2004" s="890" t="s">
        <v>49780</v>
      </c>
      <c r="C2004" s="890" t="s">
        <v>3</v>
      </c>
      <c r="D2004" s="890">
        <v>312.19</v>
      </c>
    </row>
    <row r="2005" spans="1:4" x14ac:dyDescent="0.25">
      <c r="A2005" s="890" t="s">
        <v>2007</v>
      </c>
      <c r="B2005" s="890" t="s">
        <v>49780</v>
      </c>
      <c r="C2005" s="890" t="s">
        <v>3</v>
      </c>
      <c r="D2005" s="890">
        <v>284.12</v>
      </c>
    </row>
    <row r="2006" spans="1:4" x14ac:dyDescent="0.25">
      <c r="A2006" s="890" t="s">
        <v>2008</v>
      </c>
      <c r="B2006" s="890" t="s">
        <v>31090</v>
      </c>
      <c r="C2006" s="890" t="s">
        <v>4</v>
      </c>
      <c r="D2006" s="890">
        <v>39.96</v>
      </c>
    </row>
    <row r="2007" spans="1:4" x14ac:dyDescent="0.25">
      <c r="A2007" s="890" t="s">
        <v>2009</v>
      </c>
      <c r="B2007" s="890" t="s">
        <v>31090</v>
      </c>
      <c r="C2007" s="890" t="s">
        <v>4</v>
      </c>
      <c r="D2007" s="890">
        <v>38.880000000000003</v>
      </c>
    </row>
    <row r="2008" spans="1:4" x14ac:dyDescent="0.25">
      <c r="A2008" s="890" t="s">
        <v>2010</v>
      </c>
      <c r="B2008" s="890" t="s">
        <v>31091</v>
      </c>
      <c r="C2008" s="890" t="s">
        <v>4</v>
      </c>
      <c r="D2008" s="890">
        <v>20.57</v>
      </c>
    </row>
    <row r="2009" spans="1:4" x14ac:dyDescent="0.25">
      <c r="A2009" s="890" t="s">
        <v>2011</v>
      </c>
      <c r="B2009" s="890" t="s">
        <v>31091</v>
      </c>
      <c r="C2009" s="890" t="s">
        <v>4</v>
      </c>
      <c r="D2009" s="890">
        <v>19.489999999999998</v>
      </c>
    </row>
    <row r="2010" spans="1:4" x14ac:dyDescent="0.25">
      <c r="A2010" s="890" t="s">
        <v>2012</v>
      </c>
      <c r="B2010" s="890" t="s">
        <v>31092</v>
      </c>
      <c r="C2010" s="890" t="s">
        <v>4</v>
      </c>
      <c r="D2010" s="890">
        <v>16.48</v>
      </c>
    </row>
    <row r="2011" spans="1:4" x14ac:dyDescent="0.25">
      <c r="A2011" s="890" t="s">
        <v>2013</v>
      </c>
      <c r="B2011" s="890" t="s">
        <v>31092</v>
      </c>
      <c r="C2011" s="890" t="s">
        <v>4</v>
      </c>
      <c r="D2011" s="890">
        <v>14.83</v>
      </c>
    </row>
    <row r="2012" spans="1:4" x14ac:dyDescent="0.25">
      <c r="A2012" s="890" t="s">
        <v>118</v>
      </c>
      <c r="B2012" s="890" t="s">
        <v>31093</v>
      </c>
      <c r="C2012" s="890" t="s">
        <v>3</v>
      </c>
      <c r="D2012" s="890">
        <v>0.87</v>
      </c>
    </row>
    <row r="2013" spans="1:4" x14ac:dyDescent="0.25">
      <c r="A2013" s="890" t="s">
        <v>2014</v>
      </c>
      <c r="B2013" s="890" t="s">
        <v>31093</v>
      </c>
      <c r="C2013" s="890" t="s">
        <v>3</v>
      </c>
      <c r="D2013" s="890">
        <v>0.87</v>
      </c>
    </row>
    <row r="2014" spans="1:4" x14ac:dyDescent="0.25">
      <c r="A2014" s="890" t="s">
        <v>2015</v>
      </c>
      <c r="B2014" s="890" t="s">
        <v>31094</v>
      </c>
      <c r="C2014" s="890" t="s">
        <v>3</v>
      </c>
      <c r="D2014" s="890">
        <v>1.75</v>
      </c>
    </row>
    <row r="2015" spans="1:4" x14ac:dyDescent="0.25">
      <c r="A2015" s="890" t="s">
        <v>2016</v>
      </c>
      <c r="B2015" s="890" t="s">
        <v>31094</v>
      </c>
      <c r="C2015" s="890" t="s">
        <v>3</v>
      </c>
      <c r="D2015" s="890">
        <v>1.75</v>
      </c>
    </row>
    <row r="2016" spans="1:4" x14ac:dyDescent="0.25">
      <c r="A2016" s="890" t="s">
        <v>2017</v>
      </c>
      <c r="B2016" s="890" t="s">
        <v>31095</v>
      </c>
      <c r="C2016" s="890" t="s">
        <v>5</v>
      </c>
      <c r="D2016" s="890">
        <v>4814.41</v>
      </c>
    </row>
    <row r="2017" spans="1:4" x14ac:dyDescent="0.25">
      <c r="A2017" s="890" t="s">
        <v>2018</v>
      </c>
      <c r="B2017" s="890" t="s">
        <v>31095</v>
      </c>
      <c r="C2017" s="890" t="s">
        <v>5</v>
      </c>
      <c r="D2017" s="890">
        <v>4690.68</v>
      </c>
    </row>
    <row r="2018" spans="1:4" x14ac:dyDescent="0.25">
      <c r="A2018" s="890" t="s">
        <v>2019</v>
      </c>
      <c r="B2018" s="890" t="s">
        <v>31096</v>
      </c>
      <c r="C2018" s="890" t="s">
        <v>5</v>
      </c>
      <c r="D2018" s="890">
        <v>2475.58</v>
      </c>
    </row>
    <row r="2019" spans="1:4" x14ac:dyDescent="0.25">
      <c r="A2019" s="890" t="s">
        <v>2020</v>
      </c>
      <c r="B2019" s="890" t="s">
        <v>31096</v>
      </c>
      <c r="C2019" s="890" t="s">
        <v>5</v>
      </c>
      <c r="D2019" s="890">
        <v>2356.6799999999998</v>
      </c>
    </row>
    <row r="2020" spans="1:4" x14ac:dyDescent="0.25">
      <c r="A2020" s="890" t="s">
        <v>2021</v>
      </c>
      <c r="B2020" s="890" t="s">
        <v>31097</v>
      </c>
      <c r="C2020" s="890" t="s">
        <v>5</v>
      </c>
      <c r="D2020" s="890">
        <v>14982.7</v>
      </c>
    </row>
    <row r="2021" spans="1:4" x14ac:dyDescent="0.25">
      <c r="A2021" s="890" t="s">
        <v>2022</v>
      </c>
      <c r="B2021" s="890" t="s">
        <v>31097</v>
      </c>
      <c r="C2021" s="890" t="s">
        <v>5</v>
      </c>
      <c r="D2021" s="890">
        <v>14473.41</v>
      </c>
    </row>
    <row r="2022" spans="1:4" x14ac:dyDescent="0.25">
      <c r="A2022" s="890" t="s">
        <v>2023</v>
      </c>
      <c r="B2022" s="890" t="s">
        <v>31098</v>
      </c>
      <c r="C2022" s="890" t="s">
        <v>5</v>
      </c>
      <c r="D2022" s="890">
        <v>18234.419999999998</v>
      </c>
    </row>
    <row r="2023" spans="1:4" x14ac:dyDescent="0.25">
      <c r="A2023" s="890" t="s">
        <v>2024</v>
      </c>
      <c r="B2023" s="890" t="s">
        <v>31098</v>
      </c>
      <c r="C2023" s="890" t="s">
        <v>5</v>
      </c>
      <c r="D2023" s="890">
        <v>17725.13</v>
      </c>
    </row>
    <row r="2024" spans="1:4" x14ac:dyDescent="0.25">
      <c r="A2024" s="890" t="s">
        <v>2025</v>
      </c>
      <c r="B2024" s="890" t="s">
        <v>31099</v>
      </c>
      <c r="C2024" s="890" t="s">
        <v>5</v>
      </c>
      <c r="D2024" s="890">
        <v>20669.07</v>
      </c>
    </row>
    <row r="2025" spans="1:4" x14ac:dyDescent="0.25">
      <c r="A2025" s="890" t="s">
        <v>2026</v>
      </c>
      <c r="B2025" s="890" t="s">
        <v>31099</v>
      </c>
      <c r="C2025" s="890" t="s">
        <v>5</v>
      </c>
      <c r="D2025" s="890">
        <v>20159.77</v>
      </c>
    </row>
    <row r="2026" spans="1:4" x14ac:dyDescent="0.25">
      <c r="A2026" s="890" t="s">
        <v>2027</v>
      </c>
      <c r="B2026" s="890" t="s">
        <v>31100</v>
      </c>
      <c r="C2026" s="890" t="s">
        <v>5</v>
      </c>
      <c r="D2026" s="890">
        <v>22117.22</v>
      </c>
    </row>
    <row r="2027" spans="1:4" x14ac:dyDescent="0.25">
      <c r="A2027" s="890" t="s">
        <v>2028</v>
      </c>
      <c r="B2027" s="890" t="s">
        <v>31100</v>
      </c>
      <c r="C2027" s="890" t="s">
        <v>5</v>
      </c>
      <c r="D2027" s="890">
        <v>21602.71</v>
      </c>
    </row>
    <row r="2028" spans="1:4" x14ac:dyDescent="0.25">
      <c r="A2028" s="890" t="s">
        <v>2029</v>
      </c>
      <c r="B2028" s="890" t="s">
        <v>31101</v>
      </c>
      <c r="C2028" s="890" t="s">
        <v>5</v>
      </c>
      <c r="D2028" s="890">
        <v>23318.59</v>
      </c>
    </row>
    <row r="2029" spans="1:4" x14ac:dyDescent="0.25">
      <c r="A2029" s="890" t="s">
        <v>2030</v>
      </c>
      <c r="B2029" s="890" t="s">
        <v>31101</v>
      </c>
      <c r="C2029" s="890" t="s">
        <v>5</v>
      </c>
      <c r="D2029" s="890">
        <v>22804.07</v>
      </c>
    </row>
    <row r="2030" spans="1:4" x14ac:dyDescent="0.25">
      <c r="A2030" s="890" t="s">
        <v>2031</v>
      </c>
      <c r="B2030" s="890" t="s">
        <v>31102</v>
      </c>
      <c r="C2030" s="890" t="s">
        <v>3</v>
      </c>
      <c r="D2030" s="890">
        <v>551.53</v>
      </c>
    </row>
    <row r="2031" spans="1:4" x14ac:dyDescent="0.25">
      <c r="A2031" s="890" t="s">
        <v>2032</v>
      </c>
      <c r="B2031" s="890" t="s">
        <v>31102</v>
      </c>
      <c r="C2031" s="890" t="s">
        <v>3</v>
      </c>
      <c r="D2031" s="890">
        <v>526.89</v>
      </c>
    </row>
    <row r="2032" spans="1:4" x14ac:dyDescent="0.25">
      <c r="A2032" s="890" t="s">
        <v>2033</v>
      </c>
      <c r="B2032" s="890" t="s">
        <v>31103</v>
      </c>
      <c r="C2032" s="890" t="s">
        <v>3</v>
      </c>
      <c r="D2032" s="890">
        <v>272.08</v>
      </c>
    </row>
    <row r="2033" spans="1:4" x14ac:dyDescent="0.25">
      <c r="A2033" s="890" t="s">
        <v>2034</v>
      </c>
      <c r="B2033" s="890" t="s">
        <v>31103</v>
      </c>
      <c r="C2033" s="890" t="s">
        <v>3</v>
      </c>
      <c r="D2033" s="890">
        <v>261.70999999999998</v>
      </c>
    </row>
    <row r="2034" spans="1:4" x14ac:dyDescent="0.25">
      <c r="A2034" s="890" t="s">
        <v>2035</v>
      </c>
      <c r="B2034" s="890" t="s">
        <v>31104</v>
      </c>
      <c r="C2034" s="890" t="s">
        <v>3</v>
      </c>
      <c r="D2034" s="890">
        <v>141.59</v>
      </c>
    </row>
    <row r="2035" spans="1:4" x14ac:dyDescent="0.25">
      <c r="A2035" s="890" t="s">
        <v>2036</v>
      </c>
      <c r="B2035" s="890" t="s">
        <v>31104</v>
      </c>
      <c r="C2035" s="890" t="s">
        <v>3</v>
      </c>
      <c r="D2035" s="890">
        <v>137.43</v>
      </c>
    </row>
    <row r="2036" spans="1:4" x14ac:dyDescent="0.25">
      <c r="A2036" s="890" t="s">
        <v>119</v>
      </c>
      <c r="B2036" s="890" t="s">
        <v>31105</v>
      </c>
      <c r="C2036" s="890" t="s">
        <v>4</v>
      </c>
      <c r="D2036" s="890">
        <v>4.12</v>
      </c>
    </row>
    <row r="2037" spans="1:4" x14ac:dyDescent="0.25">
      <c r="A2037" s="890" t="s">
        <v>2037</v>
      </c>
      <c r="B2037" s="890" t="s">
        <v>31105</v>
      </c>
      <c r="C2037" s="890" t="s">
        <v>4</v>
      </c>
      <c r="D2037" s="890">
        <v>3.84</v>
      </c>
    </row>
    <row r="2038" spans="1:4" x14ac:dyDescent="0.25">
      <c r="A2038" s="890" t="s">
        <v>2038</v>
      </c>
      <c r="B2038" s="890" t="s">
        <v>31106</v>
      </c>
      <c r="C2038" s="890" t="s">
        <v>5</v>
      </c>
      <c r="D2038" s="890">
        <v>130.91999999999999</v>
      </c>
    </row>
    <row r="2039" spans="1:4" x14ac:dyDescent="0.25">
      <c r="A2039" s="890" t="s">
        <v>2039</v>
      </c>
      <c r="B2039" s="890" t="s">
        <v>31106</v>
      </c>
      <c r="C2039" s="890" t="s">
        <v>5</v>
      </c>
      <c r="D2039" s="890">
        <v>124.72</v>
      </c>
    </row>
    <row r="2040" spans="1:4" x14ac:dyDescent="0.25">
      <c r="A2040" s="890" t="s">
        <v>2040</v>
      </c>
      <c r="B2040" s="890" t="s">
        <v>31107</v>
      </c>
      <c r="C2040" s="890" t="s">
        <v>5</v>
      </c>
      <c r="D2040" s="890">
        <v>26903.96</v>
      </c>
    </row>
    <row r="2041" spans="1:4" x14ac:dyDescent="0.25">
      <c r="A2041" s="890" t="s">
        <v>2041</v>
      </c>
      <c r="B2041" s="890" t="s">
        <v>31107</v>
      </c>
      <c r="C2041" s="890" t="s">
        <v>5</v>
      </c>
      <c r="D2041" s="890">
        <v>24928.07</v>
      </c>
    </row>
    <row r="2042" spans="1:4" x14ac:dyDescent="0.25">
      <c r="A2042" s="890" t="s">
        <v>2042</v>
      </c>
      <c r="B2042" s="890" t="s">
        <v>31108</v>
      </c>
      <c r="C2042" s="890" t="s">
        <v>5</v>
      </c>
      <c r="D2042" s="890">
        <v>23542.97</v>
      </c>
    </row>
    <row r="2043" spans="1:4" x14ac:dyDescent="0.25">
      <c r="A2043" s="890" t="s">
        <v>2043</v>
      </c>
      <c r="B2043" s="890" t="s">
        <v>31108</v>
      </c>
      <c r="C2043" s="890" t="s">
        <v>5</v>
      </c>
      <c r="D2043" s="890">
        <v>21567.08</v>
      </c>
    </row>
    <row r="2044" spans="1:4" x14ac:dyDescent="0.25">
      <c r="A2044" s="890" t="s">
        <v>2044</v>
      </c>
      <c r="B2044" s="890" t="s">
        <v>31109</v>
      </c>
      <c r="C2044" s="890" t="s">
        <v>5</v>
      </c>
      <c r="D2044" s="890">
        <v>14414.36</v>
      </c>
    </row>
    <row r="2045" spans="1:4" x14ac:dyDescent="0.25">
      <c r="A2045" s="890" t="s">
        <v>2045</v>
      </c>
      <c r="B2045" s="890" t="s">
        <v>31109</v>
      </c>
      <c r="C2045" s="890" t="s">
        <v>5</v>
      </c>
      <c r="D2045" s="890">
        <v>13184.14</v>
      </c>
    </row>
    <row r="2046" spans="1:4" x14ac:dyDescent="0.25">
      <c r="A2046" s="890" t="s">
        <v>2046</v>
      </c>
      <c r="B2046" s="890" t="s">
        <v>31110</v>
      </c>
      <c r="C2046" s="890" t="s">
        <v>5</v>
      </c>
      <c r="D2046" s="890">
        <v>52546.080000000002</v>
      </c>
    </row>
    <row r="2047" spans="1:4" x14ac:dyDescent="0.25">
      <c r="A2047" s="890" t="s">
        <v>2047</v>
      </c>
      <c r="B2047" s="890" t="s">
        <v>31110</v>
      </c>
      <c r="C2047" s="890" t="s">
        <v>5</v>
      </c>
      <c r="D2047" s="890">
        <v>48476.55</v>
      </c>
    </row>
    <row r="2048" spans="1:4" x14ac:dyDescent="0.25">
      <c r="A2048" s="890" t="s">
        <v>2048</v>
      </c>
      <c r="B2048" s="890" t="s">
        <v>31111</v>
      </c>
      <c r="C2048" s="890" t="s">
        <v>5</v>
      </c>
      <c r="D2048" s="890">
        <v>38822.46</v>
      </c>
    </row>
    <row r="2049" spans="1:4" x14ac:dyDescent="0.25">
      <c r="A2049" s="890" t="s">
        <v>2049</v>
      </c>
      <c r="B2049" s="890" t="s">
        <v>31111</v>
      </c>
      <c r="C2049" s="890" t="s">
        <v>5</v>
      </c>
      <c r="D2049" s="890">
        <v>35564.92</v>
      </c>
    </row>
    <row r="2050" spans="1:4" x14ac:dyDescent="0.25">
      <c r="A2050" s="890" t="s">
        <v>2050</v>
      </c>
      <c r="B2050" s="890" t="s">
        <v>31112</v>
      </c>
      <c r="C2050" s="890" t="s">
        <v>5</v>
      </c>
      <c r="D2050" s="890">
        <v>31938.05</v>
      </c>
    </row>
    <row r="2051" spans="1:4" x14ac:dyDescent="0.25">
      <c r="A2051" s="890" t="s">
        <v>2051</v>
      </c>
      <c r="B2051" s="890" t="s">
        <v>31112</v>
      </c>
      <c r="C2051" s="890" t="s">
        <v>5</v>
      </c>
      <c r="D2051" s="890">
        <v>29088.78</v>
      </c>
    </row>
    <row r="2052" spans="1:4" x14ac:dyDescent="0.25">
      <c r="A2052" s="890" t="s">
        <v>120</v>
      </c>
      <c r="B2052" s="890" t="s">
        <v>31113</v>
      </c>
      <c r="C2052" s="890" t="s">
        <v>5</v>
      </c>
      <c r="D2052" s="890">
        <v>108.11</v>
      </c>
    </row>
    <row r="2053" spans="1:4" x14ac:dyDescent="0.25">
      <c r="A2053" s="890" t="s">
        <v>2052</v>
      </c>
      <c r="B2053" s="890" t="s">
        <v>31113</v>
      </c>
      <c r="C2053" s="890" t="s">
        <v>5</v>
      </c>
      <c r="D2053" s="890">
        <v>101.13</v>
      </c>
    </row>
    <row r="2054" spans="1:4" x14ac:dyDescent="0.25">
      <c r="A2054" s="890" t="s">
        <v>2053</v>
      </c>
      <c r="B2054" s="890" t="s">
        <v>31114</v>
      </c>
      <c r="C2054" s="890" t="s">
        <v>1996</v>
      </c>
      <c r="D2054" s="890">
        <v>53.91</v>
      </c>
    </row>
    <row r="2055" spans="1:4" x14ac:dyDescent="0.25">
      <c r="A2055" s="890" t="s">
        <v>2054</v>
      </c>
      <c r="B2055" s="890" t="s">
        <v>31114</v>
      </c>
      <c r="C2055" s="890" t="s">
        <v>1996</v>
      </c>
      <c r="D2055" s="890">
        <v>53.91</v>
      </c>
    </row>
    <row r="2056" spans="1:4" x14ac:dyDescent="0.25">
      <c r="A2056" s="890" t="s">
        <v>2055</v>
      </c>
      <c r="B2056" s="890" t="s">
        <v>31115</v>
      </c>
      <c r="C2056" s="890" t="s">
        <v>1996</v>
      </c>
      <c r="D2056" s="890">
        <v>26.32</v>
      </c>
    </row>
    <row r="2057" spans="1:4" x14ac:dyDescent="0.25">
      <c r="A2057" s="890" t="s">
        <v>2056</v>
      </c>
      <c r="B2057" s="890" t="s">
        <v>31115</v>
      </c>
      <c r="C2057" s="890" t="s">
        <v>1996</v>
      </c>
      <c r="D2057" s="890">
        <v>26.32</v>
      </c>
    </row>
    <row r="2058" spans="1:4" x14ac:dyDescent="0.25">
      <c r="A2058" s="890" t="s">
        <v>2057</v>
      </c>
      <c r="B2058" s="890" t="s">
        <v>31116</v>
      </c>
      <c r="C2058" s="890" t="s">
        <v>1996</v>
      </c>
      <c r="D2058" s="890">
        <v>137.6</v>
      </c>
    </row>
    <row r="2059" spans="1:4" x14ac:dyDescent="0.25">
      <c r="A2059" s="890" t="s">
        <v>2058</v>
      </c>
      <c r="B2059" s="890" t="s">
        <v>31116</v>
      </c>
      <c r="C2059" s="890" t="s">
        <v>1996</v>
      </c>
      <c r="D2059" s="890">
        <v>137.6</v>
      </c>
    </row>
    <row r="2060" spans="1:4" x14ac:dyDescent="0.25">
      <c r="A2060" s="890" t="s">
        <v>2059</v>
      </c>
      <c r="B2060" s="890" t="s">
        <v>31117</v>
      </c>
      <c r="C2060" s="890" t="s">
        <v>1996</v>
      </c>
      <c r="D2060" s="890">
        <v>34.99</v>
      </c>
    </row>
    <row r="2061" spans="1:4" x14ac:dyDescent="0.25">
      <c r="A2061" s="890" t="s">
        <v>2060</v>
      </c>
      <c r="B2061" s="890" t="s">
        <v>31117</v>
      </c>
      <c r="C2061" s="890" t="s">
        <v>1996</v>
      </c>
      <c r="D2061" s="890">
        <v>34.99</v>
      </c>
    </row>
    <row r="2062" spans="1:4" x14ac:dyDescent="0.25">
      <c r="A2062" s="890" t="s">
        <v>2061</v>
      </c>
      <c r="B2062" s="890" t="s">
        <v>31118</v>
      </c>
      <c r="C2062" s="890" t="s">
        <v>2062</v>
      </c>
      <c r="D2062" s="890">
        <v>11.12</v>
      </c>
    </row>
    <row r="2063" spans="1:4" x14ac:dyDescent="0.25">
      <c r="A2063" s="890" t="s">
        <v>2063</v>
      </c>
      <c r="B2063" s="890" t="s">
        <v>31118</v>
      </c>
      <c r="C2063" s="890" t="s">
        <v>2062</v>
      </c>
      <c r="D2063" s="890">
        <v>11.12</v>
      </c>
    </row>
    <row r="2064" spans="1:4" x14ac:dyDescent="0.25">
      <c r="A2064" s="890" t="s">
        <v>2064</v>
      </c>
      <c r="B2064" s="890" t="s">
        <v>31119</v>
      </c>
      <c r="C2064" s="890" t="s">
        <v>3</v>
      </c>
      <c r="D2064" s="890">
        <v>11.7</v>
      </c>
    </row>
    <row r="2065" spans="1:4" x14ac:dyDescent="0.25">
      <c r="A2065" s="890" t="s">
        <v>2065</v>
      </c>
      <c r="B2065" s="890" t="s">
        <v>31119</v>
      </c>
      <c r="C2065" s="890" t="s">
        <v>3</v>
      </c>
      <c r="D2065" s="890">
        <v>10.71</v>
      </c>
    </row>
    <row r="2066" spans="1:4" x14ac:dyDescent="0.25">
      <c r="A2066" s="890" t="s">
        <v>2066</v>
      </c>
      <c r="B2066" s="890" t="s">
        <v>2067</v>
      </c>
      <c r="C2066" s="890" t="s">
        <v>3</v>
      </c>
      <c r="D2066" s="890">
        <v>111.65</v>
      </c>
    </row>
    <row r="2067" spans="1:4" x14ac:dyDescent="0.25">
      <c r="A2067" s="890" t="s">
        <v>2068</v>
      </c>
      <c r="B2067" s="890" t="s">
        <v>2067</v>
      </c>
      <c r="C2067" s="890" t="s">
        <v>3</v>
      </c>
      <c r="D2067" s="890">
        <v>101.75</v>
      </c>
    </row>
    <row r="2068" spans="1:4" x14ac:dyDescent="0.25">
      <c r="A2068" s="890" t="s">
        <v>2069</v>
      </c>
      <c r="B2068" s="890" t="s">
        <v>31120</v>
      </c>
      <c r="C2068" s="890" t="s">
        <v>20</v>
      </c>
      <c r="D2068" s="890">
        <v>70.7</v>
      </c>
    </row>
    <row r="2069" spans="1:4" x14ac:dyDescent="0.25">
      <c r="A2069" s="890" t="s">
        <v>2070</v>
      </c>
      <c r="B2069" s="890" t="s">
        <v>31120</v>
      </c>
      <c r="C2069" s="890" t="s">
        <v>20</v>
      </c>
      <c r="D2069" s="890">
        <v>63.63</v>
      </c>
    </row>
    <row r="2070" spans="1:4" x14ac:dyDescent="0.25">
      <c r="A2070" s="890" t="s">
        <v>2071</v>
      </c>
      <c r="B2070" s="890" t="s">
        <v>31121</v>
      </c>
      <c r="C2070" s="890" t="s">
        <v>20</v>
      </c>
      <c r="D2070" s="890">
        <v>89.42</v>
      </c>
    </row>
    <row r="2071" spans="1:4" x14ac:dyDescent="0.25">
      <c r="A2071" s="890" t="s">
        <v>2072</v>
      </c>
      <c r="B2071" s="890" t="s">
        <v>31121</v>
      </c>
      <c r="C2071" s="890" t="s">
        <v>20</v>
      </c>
      <c r="D2071" s="890">
        <v>80.47</v>
      </c>
    </row>
    <row r="2072" spans="1:4" x14ac:dyDescent="0.25">
      <c r="A2072" s="890" t="s">
        <v>2073</v>
      </c>
      <c r="B2072" s="890" t="s">
        <v>31122</v>
      </c>
      <c r="C2072" s="890" t="s">
        <v>20</v>
      </c>
      <c r="D2072" s="890">
        <v>120.61</v>
      </c>
    </row>
    <row r="2073" spans="1:4" x14ac:dyDescent="0.25">
      <c r="A2073" s="890" t="s">
        <v>2074</v>
      </c>
      <c r="B2073" s="890" t="s">
        <v>31122</v>
      </c>
      <c r="C2073" s="890" t="s">
        <v>20</v>
      </c>
      <c r="D2073" s="890">
        <v>108.54</v>
      </c>
    </row>
    <row r="2074" spans="1:4" x14ac:dyDescent="0.25">
      <c r="A2074" s="890" t="s">
        <v>2075</v>
      </c>
      <c r="B2074" s="890" t="s">
        <v>31123</v>
      </c>
      <c r="C2074" s="890" t="s">
        <v>20</v>
      </c>
      <c r="D2074" s="890">
        <v>162.19999999999999</v>
      </c>
    </row>
    <row r="2075" spans="1:4" x14ac:dyDescent="0.25">
      <c r="A2075" s="890" t="s">
        <v>2076</v>
      </c>
      <c r="B2075" s="890" t="s">
        <v>31123</v>
      </c>
      <c r="C2075" s="890" t="s">
        <v>20</v>
      </c>
      <c r="D2075" s="890">
        <v>145.97</v>
      </c>
    </row>
    <row r="2076" spans="1:4" x14ac:dyDescent="0.25">
      <c r="A2076" s="890" t="s">
        <v>2077</v>
      </c>
      <c r="B2076" s="890" t="s">
        <v>31124</v>
      </c>
      <c r="C2076" s="890" t="s">
        <v>20</v>
      </c>
      <c r="D2076" s="890">
        <v>201.71</v>
      </c>
    </row>
    <row r="2077" spans="1:4" x14ac:dyDescent="0.25">
      <c r="A2077" s="890" t="s">
        <v>2078</v>
      </c>
      <c r="B2077" s="890" t="s">
        <v>31124</v>
      </c>
      <c r="C2077" s="890" t="s">
        <v>20</v>
      </c>
      <c r="D2077" s="890">
        <v>181.53</v>
      </c>
    </row>
    <row r="2078" spans="1:4" x14ac:dyDescent="0.25">
      <c r="A2078" s="890" t="s">
        <v>2079</v>
      </c>
      <c r="B2078" s="890" t="s">
        <v>31125</v>
      </c>
      <c r="C2078" s="890" t="s">
        <v>20</v>
      </c>
      <c r="D2078" s="890">
        <v>155.96</v>
      </c>
    </row>
    <row r="2079" spans="1:4" x14ac:dyDescent="0.25">
      <c r="A2079" s="890" t="s">
        <v>2080</v>
      </c>
      <c r="B2079" s="890" t="s">
        <v>31125</v>
      </c>
      <c r="C2079" s="890" t="s">
        <v>20</v>
      </c>
      <c r="D2079" s="890">
        <v>140.36000000000001</v>
      </c>
    </row>
    <row r="2080" spans="1:4" x14ac:dyDescent="0.25">
      <c r="A2080" s="890" t="s">
        <v>2081</v>
      </c>
      <c r="B2080" s="890" t="s">
        <v>31126</v>
      </c>
      <c r="C2080" s="890" t="s">
        <v>20</v>
      </c>
      <c r="D2080" s="890">
        <v>197.55</v>
      </c>
    </row>
    <row r="2081" spans="1:4" x14ac:dyDescent="0.25">
      <c r="A2081" s="890" t="s">
        <v>2082</v>
      </c>
      <c r="B2081" s="890" t="s">
        <v>31126</v>
      </c>
      <c r="C2081" s="890" t="s">
        <v>20</v>
      </c>
      <c r="D2081" s="890">
        <v>177.79</v>
      </c>
    </row>
    <row r="2082" spans="1:4" x14ac:dyDescent="0.25">
      <c r="A2082" s="890" t="s">
        <v>2083</v>
      </c>
      <c r="B2082" s="890" t="s">
        <v>31127</v>
      </c>
      <c r="C2082" s="890" t="s">
        <v>20</v>
      </c>
      <c r="D2082" s="890">
        <v>228.75</v>
      </c>
    </row>
    <row r="2083" spans="1:4" x14ac:dyDescent="0.25">
      <c r="A2083" s="890" t="s">
        <v>2084</v>
      </c>
      <c r="B2083" s="890" t="s">
        <v>31127</v>
      </c>
      <c r="C2083" s="890" t="s">
        <v>20</v>
      </c>
      <c r="D2083" s="890">
        <v>205.86</v>
      </c>
    </row>
    <row r="2084" spans="1:4" x14ac:dyDescent="0.25">
      <c r="A2084" s="890" t="s">
        <v>2085</v>
      </c>
      <c r="B2084" s="890" t="s">
        <v>31128</v>
      </c>
      <c r="C2084" s="890" t="s">
        <v>20</v>
      </c>
      <c r="D2084" s="890">
        <v>270.33999999999997</v>
      </c>
    </row>
    <row r="2085" spans="1:4" x14ac:dyDescent="0.25">
      <c r="A2085" s="890" t="s">
        <v>2086</v>
      </c>
      <c r="B2085" s="890" t="s">
        <v>31128</v>
      </c>
      <c r="C2085" s="890" t="s">
        <v>20</v>
      </c>
      <c r="D2085" s="890">
        <v>243.29</v>
      </c>
    </row>
    <row r="2086" spans="1:4" x14ac:dyDescent="0.25">
      <c r="A2086" s="890" t="s">
        <v>2087</v>
      </c>
      <c r="B2086" s="890" t="s">
        <v>31129</v>
      </c>
      <c r="C2086" s="890" t="s">
        <v>20</v>
      </c>
      <c r="D2086" s="890">
        <v>311.93</v>
      </c>
    </row>
    <row r="2087" spans="1:4" x14ac:dyDescent="0.25">
      <c r="A2087" s="890" t="s">
        <v>2088</v>
      </c>
      <c r="B2087" s="890" t="s">
        <v>31129</v>
      </c>
      <c r="C2087" s="890" t="s">
        <v>20</v>
      </c>
      <c r="D2087" s="890">
        <v>280.72000000000003</v>
      </c>
    </row>
    <row r="2088" spans="1:4" x14ac:dyDescent="0.25">
      <c r="A2088" s="890" t="s">
        <v>2089</v>
      </c>
      <c r="B2088" s="890" t="s">
        <v>31130</v>
      </c>
      <c r="C2088" s="890" t="s">
        <v>20</v>
      </c>
      <c r="D2088" s="890">
        <v>99.81</v>
      </c>
    </row>
    <row r="2089" spans="1:4" x14ac:dyDescent="0.25">
      <c r="A2089" s="890" t="s">
        <v>2090</v>
      </c>
      <c r="B2089" s="890" t="s">
        <v>31130</v>
      </c>
      <c r="C2089" s="890" t="s">
        <v>20</v>
      </c>
      <c r="D2089" s="890">
        <v>89.83</v>
      </c>
    </row>
    <row r="2090" spans="1:4" x14ac:dyDescent="0.25">
      <c r="A2090" s="890" t="s">
        <v>2091</v>
      </c>
      <c r="B2090" s="890" t="s">
        <v>31131</v>
      </c>
      <c r="C2090" s="890" t="s">
        <v>20</v>
      </c>
      <c r="D2090" s="890">
        <v>116.45</v>
      </c>
    </row>
    <row r="2091" spans="1:4" x14ac:dyDescent="0.25">
      <c r="A2091" s="890" t="s">
        <v>2092</v>
      </c>
      <c r="B2091" s="890" t="s">
        <v>31131</v>
      </c>
      <c r="C2091" s="890" t="s">
        <v>20</v>
      </c>
      <c r="D2091" s="890">
        <v>104.8</v>
      </c>
    </row>
    <row r="2092" spans="1:4" x14ac:dyDescent="0.25">
      <c r="A2092" s="890" t="s">
        <v>2093</v>
      </c>
      <c r="B2092" s="890" t="s">
        <v>31132</v>
      </c>
      <c r="C2092" s="890" t="s">
        <v>20</v>
      </c>
      <c r="D2092" s="890">
        <v>187.16</v>
      </c>
    </row>
    <row r="2093" spans="1:4" x14ac:dyDescent="0.25">
      <c r="A2093" s="890" t="s">
        <v>2094</v>
      </c>
      <c r="B2093" s="890" t="s">
        <v>31132</v>
      </c>
      <c r="C2093" s="890" t="s">
        <v>20</v>
      </c>
      <c r="D2093" s="890">
        <v>168.43</v>
      </c>
    </row>
    <row r="2094" spans="1:4" x14ac:dyDescent="0.25">
      <c r="A2094" s="890" t="s">
        <v>2095</v>
      </c>
      <c r="B2094" s="890" t="s">
        <v>31133</v>
      </c>
      <c r="C2094" s="890" t="s">
        <v>20</v>
      </c>
      <c r="D2094" s="890">
        <v>228.75</v>
      </c>
    </row>
    <row r="2095" spans="1:4" x14ac:dyDescent="0.25">
      <c r="A2095" s="890" t="s">
        <v>2096</v>
      </c>
      <c r="B2095" s="890" t="s">
        <v>31133</v>
      </c>
      <c r="C2095" s="890" t="s">
        <v>20</v>
      </c>
      <c r="D2095" s="890">
        <v>205.86</v>
      </c>
    </row>
    <row r="2096" spans="1:4" x14ac:dyDescent="0.25">
      <c r="A2096" s="890" t="s">
        <v>2097</v>
      </c>
      <c r="B2096" s="890" t="s">
        <v>31134</v>
      </c>
      <c r="C2096" s="890" t="s">
        <v>20</v>
      </c>
      <c r="D2096" s="890">
        <v>270.33999999999997</v>
      </c>
    </row>
    <row r="2097" spans="1:4" x14ac:dyDescent="0.25">
      <c r="A2097" s="890" t="s">
        <v>2098</v>
      </c>
      <c r="B2097" s="890" t="s">
        <v>31134</v>
      </c>
      <c r="C2097" s="890" t="s">
        <v>20</v>
      </c>
      <c r="D2097" s="890">
        <v>243.29</v>
      </c>
    </row>
    <row r="2098" spans="1:4" x14ac:dyDescent="0.25">
      <c r="A2098" s="890" t="s">
        <v>2099</v>
      </c>
      <c r="B2098" s="890" t="s">
        <v>31135</v>
      </c>
      <c r="C2098" s="890" t="s">
        <v>20</v>
      </c>
      <c r="D2098" s="890">
        <v>114.37</v>
      </c>
    </row>
    <row r="2099" spans="1:4" x14ac:dyDescent="0.25">
      <c r="A2099" s="890" t="s">
        <v>2100</v>
      </c>
      <c r="B2099" s="890" t="s">
        <v>31135</v>
      </c>
      <c r="C2099" s="890" t="s">
        <v>20</v>
      </c>
      <c r="D2099" s="890">
        <v>102.93</v>
      </c>
    </row>
    <row r="2100" spans="1:4" x14ac:dyDescent="0.25">
      <c r="A2100" s="890" t="s">
        <v>2101</v>
      </c>
      <c r="B2100" s="890" t="s">
        <v>31136</v>
      </c>
      <c r="C2100" s="890" t="s">
        <v>20</v>
      </c>
      <c r="D2100" s="890">
        <v>207.95</v>
      </c>
    </row>
    <row r="2101" spans="1:4" x14ac:dyDescent="0.25">
      <c r="A2101" s="890" t="s">
        <v>2102</v>
      </c>
      <c r="B2101" s="890" t="s">
        <v>31136</v>
      </c>
      <c r="C2101" s="890" t="s">
        <v>20</v>
      </c>
      <c r="D2101" s="890">
        <v>187.15</v>
      </c>
    </row>
    <row r="2102" spans="1:4" x14ac:dyDescent="0.25">
      <c r="A2102" s="890" t="s">
        <v>2103</v>
      </c>
      <c r="B2102" s="890" t="s">
        <v>31137</v>
      </c>
      <c r="C2102" s="890" t="s">
        <v>20</v>
      </c>
      <c r="D2102" s="890">
        <v>311.93</v>
      </c>
    </row>
    <row r="2103" spans="1:4" x14ac:dyDescent="0.25">
      <c r="A2103" s="890" t="s">
        <v>2104</v>
      </c>
      <c r="B2103" s="890" t="s">
        <v>31137</v>
      </c>
      <c r="C2103" s="890" t="s">
        <v>20</v>
      </c>
      <c r="D2103" s="890">
        <v>280.72000000000003</v>
      </c>
    </row>
    <row r="2104" spans="1:4" x14ac:dyDescent="0.25">
      <c r="A2104" s="890" t="s">
        <v>2105</v>
      </c>
      <c r="B2104" s="890" t="s">
        <v>31138</v>
      </c>
      <c r="C2104" s="890" t="s">
        <v>20</v>
      </c>
      <c r="D2104" s="890">
        <v>374.32</v>
      </c>
    </row>
    <row r="2105" spans="1:4" x14ac:dyDescent="0.25">
      <c r="A2105" s="890" t="s">
        <v>2106</v>
      </c>
      <c r="B2105" s="890" t="s">
        <v>31138</v>
      </c>
      <c r="C2105" s="890" t="s">
        <v>20</v>
      </c>
      <c r="D2105" s="890">
        <v>336.87</v>
      </c>
    </row>
    <row r="2106" spans="1:4" x14ac:dyDescent="0.25">
      <c r="A2106" s="890" t="s">
        <v>2107</v>
      </c>
      <c r="B2106" s="890" t="s">
        <v>31139</v>
      </c>
      <c r="C2106" s="890" t="s">
        <v>20</v>
      </c>
      <c r="D2106" s="890">
        <v>436.7</v>
      </c>
    </row>
    <row r="2107" spans="1:4" x14ac:dyDescent="0.25">
      <c r="A2107" s="890" t="s">
        <v>2108</v>
      </c>
      <c r="B2107" s="890" t="s">
        <v>31139</v>
      </c>
      <c r="C2107" s="890" t="s">
        <v>20</v>
      </c>
      <c r="D2107" s="890">
        <v>393.01</v>
      </c>
    </row>
    <row r="2108" spans="1:4" x14ac:dyDescent="0.25">
      <c r="A2108" s="890" t="s">
        <v>2109</v>
      </c>
      <c r="B2108" s="890" t="s">
        <v>31140</v>
      </c>
      <c r="C2108" s="890" t="s">
        <v>20</v>
      </c>
      <c r="D2108" s="890">
        <v>56.27</v>
      </c>
    </row>
    <row r="2109" spans="1:4" x14ac:dyDescent="0.25">
      <c r="A2109" s="890" t="s">
        <v>2110</v>
      </c>
      <c r="B2109" s="890" t="s">
        <v>31140</v>
      </c>
      <c r="C2109" s="890" t="s">
        <v>20</v>
      </c>
      <c r="D2109" s="890">
        <v>50.65</v>
      </c>
    </row>
    <row r="2110" spans="1:4" x14ac:dyDescent="0.25">
      <c r="A2110" s="890" t="s">
        <v>2111</v>
      </c>
      <c r="B2110" s="890" t="s">
        <v>31141</v>
      </c>
      <c r="C2110" s="890" t="s">
        <v>20</v>
      </c>
      <c r="D2110" s="890">
        <v>149.97999999999999</v>
      </c>
    </row>
    <row r="2111" spans="1:4" x14ac:dyDescent="0.25">
      <c r="A2111" s="890" t="s">
        <v>2112</v>
      </c>
      <c r="B2111" s="890" t="s">
        <v>31141</v>
      </c>
      <c r="C2111" s="890" t="s">
        <v>20</v>
      </c>
      <c r="D2111" s="890">
        <v>134.99</v>
      </c>
    </row>
    <row r="2112" spans="1:4" x14ac:dyDescent="0.25">
      <c r="A2112" s="890" t="s">
        <v>2113</v>
      </c>
      <c r="B2112" s="890" t="s">
        <v>31142</v>
      </c>
      <c r="C2112" s="890" t="s">
        <v>20</v>
      </c>
      <c r="D2112" s="890">
        <v>134.97999999999999</v>
      </c>
    </row>
    <row r="2113" spans="1:4" x14ac:dyDescent="0.25">
      <c r="A2113" s="890" t="s">
        <v>2114</v>
      </c>
      <c r="B2113" s="890" t="s">
        <v>31142</v>
      </c>
      <c r="C2113" s="890" t="s">
        <v>20</v>
      </c>
      <c r="D2113" s="890">
        <v>121.49</v>
      </c>
    </row>
    <row r="2114" spans="1:4" x14ac:dyDescent="0.25">
      <c r="A2114" s="890" t="s">
        <v>2115</v>
      </c>
      <c r="B2114" s="890" t="s">
        <v>31143</v>
      </c>
      <c r="C2114" s="890" t="s">
        <v>20</v>
      </c>
      <c r="D2114" s="890">
        <v>50.65</v>
      </c>
    </row>
    <row r="2115" spans="1:4" x14ac:dyDescent="0.25">
      <c r="A2115" s="890" t="s">
        <v>2116</v>
      </c>
      <c r="B2115" s="890" t="s">
        <v>31143</v>
      </c>
      <c r="C2115" s="890" t="s">
        <v>20</v>
      </c>
      <c r="D2115" s="890">
        <v>45.58</v>
      </c>
    </row>
    <row r="2116" spans="1:4" x14ac:dyDescent="0.25">
      <c r="A2116" s="890" t="s">
        <v>2117</v>
      </c>
      <c r="B2116" s="890" t="s">
        <v>31144</v>
      </c>
      <c r="C2116" s="890" t="s">
        <v>20</v>
      </c>
      <c r="D2116" s="890">
        <v>49.9</v>
      </c>
    </row>
    <row r="2117" spans="1:4" x14ac:dyDescent="0.25">
      <c r="A2117" s="890" t="s">
        <v>2118</v>
      </c>
      <c r="B2117" s="890" t="s">
        <v>31144</v>
      </c>
      <c r="C2117" s="890" t="s">
        <v>20</v>
      </c>
      <c r="D2117" s="890">
        <v>44.91</v>
      </c>
    </row>
    <row r="2118" spans="1:4" x14ac:dyDescent="0.25">
      <c r="A2118" s="890" t="s">
        <v>2119</v>
      </c>
      <c r="B2118" s="890" t="s">
        <v>31145</v>
      </c>
      <c r="C2118" s="890" t="s">
        <v>20</v>
      </c>
      <c r="D2118" s="890">
        <v>67.58</v>
      </c>
    </row>
    <row r="2119" spans="1:4" x14ac:dyDescent="0.25">
      <c r="A2119" s="890" t="s">
        <v>2120</v>
      </c>
      <c r="B2119" s="890" t="s">
        <v>31145</v>
      </c>
      <c r="C2119" s="890" t="s">
        <v>20</v>
      </c>
      <c r="D2119" s="890">
        <v>60.82</v>
      </c>
    </row>
    <row r="2120" spans="1:4" x14ac:dyDescent="0.25">
      <c r="A2120" s="890" t="s">
        <v>2121</v>
      </c>
      <c r="B2120" s="890" t="s">
        <v>31146</v>
      </c>
      <c r="C2120" s="890" t="s">
        <v>20</v>
      </c>
      <c r="D2120" s="890">
        <v>218.59</v>
      </c>
    </row>
    <row r="2121" spans="1:4" x14ac:dyDescent="0.25">
      <c r="A2121" s="890" t="s">
        <v>2122</v>
      </c>
      <c r="B2121" s="890" t="s">
        <v>31146</v>
      </c>
      <c r="C2121" s="890" t="s">
        <v>20</v>
      </c>
      <c r="D2121" s="890">
        <v>197.43</v>
      </c>
    </row>
    <row r="2122" spans="1:4" x14ac:dyDescent="0.25">
      <c r="A2122" s="890" t="s">
        <v>2123</v>
      </c>
      <c r="B2122" s="890" t="s">
        <v>31147</v>
      </c>
      <c r="C2122" s="890" t="s">
        <v>4</v>
      </c>
      <c r="D2122" s="890">
        <v>51.15</v>
      </c>
    </row>
    <row r="2123" spans="1:4" x14ac:dyDescent="0.25">
      <c r="A2123" s="890" t="s">
        <v>2124</v>
      </c>
      <c r="B2123" s="890" t="s">
        <v>31147</v>
      </c>
      <c r="C2123" s="890" t="s">
        <v>4</v>
      </c>
      <c r="D2123" s="890">
        <v>46.03</v>
      </c>
    </row>
    <row r="2124" spans="1:4" x14ac:dyDescent="0.25">
      <c r="A2124" s="890" t="s">
        <v>2125</v>
      </c>
      <c r="B2124" s="890" t="s">
        <v>31148</v>
      </c>
      <c r="C2124" s="890" t="s">
        <v>4</v>
      </c>
      <c r="D2124" s="890">
        <v>109.17</v>
      </c>
    </row>
    <row r="2125" spans="1:4" x14ac:dyDescent="0.25">
      <c r="A2125" s="890" t="s">
        <v>2126</v>
      </c>
      <c r="B2125" s="890" t="s">
        <v>31148</v>
      </c>
      <c r="C2125" s="890" t="s">
        <v>4</v>
      </c>
      <c r="D2125" s="890">
        <v>98.25</v>
      </c>
    </row>
    <row r="2126" spans="1:4" x14ac:dyDescent="0.25">
      <c r="A2126" s="890" t="s">
        <v>2127</v>
      </c>
      <c r="B2126" s="890" t="s">
        <v>31149</v>
      </c>
      <c r="C2126" s="890" t="s">
        <v>4</v>
      </c>
      <c r="D2126" s="890">
        <v>10.39</v>
      </c>
    </row>
    <row r="2127" spans="1:4" x14ac:dyDescent="0.25">
      <c r="A2127" s="890" t="s">
        <v>2128</v>
      </c>
      <c r="B2127" s="890" t="s">
        <v>31149</v>
      </c>
      <c r="C2127" s="890" t="s">
        <v>4</v>
      </c>
      <c r="D2127" s="890">
        <v>9.35</v>
      </c>
    </row>
    <row r="2128" spans="1:4" x14ac:dyDescent="0.25">
      <c r="A2128" s="890" t="s">
        <v>2129</v>
      </c>
      <c r="B2128" s="890" t="s">
        <v>31150</v>
      </c>
      <c r="C2128" s="890" t="s">
        <v>4</v>
      </c>
      <c r="D2128" s="890">
        <v>21.83</v>
      </c>
    </row>
    <row r="2129" spans="1:4" x14ac:dyDescent="0.25">
      <c r="A2129" s="890" t="s">
        <v>2130</v>
      </c>
      <c r="B2129" s="890" t="s">
        <v>31150</v>
      </c>
      <c r="C2129" s="890" t="s">
        <v>4</v>
      </c>
      <c r="D2129" s="890">
        <v>19.649999999999999</v>
      </c>
    </row>
    <row r="2130" spans="1:4" x14ac:dyDescent="0.25">
      <c r="A2130" s="890" t="s">
        <v>2131</v>
      </c>
      <c r="B2130" s="890" t="s">
        <v>31151</v>
      </c>
      <c r="C2130" s="890" t="s">
        <v>20</v>
      </c>
      <c r="D2130" s="890">
        <v>87.34</v>
      </c>
    </row>
    <row r="2131" spans="1:4" x14ac:dyDescent="0.25">
      <c r="A2131" s="890" t="s">
        <v>2132</v>
      </c>
      <c r="B2131" s="890" t="s">
        <v>31151</v>
      </c>
      <c r="C2131" s="890" t="s">
        <v>20</v>
      </c>
      <c r="D2131" s="890">
        <v>78.599999999999994</v>
      </c>
    </row>
    <row r="2132" spans="1:4" x14ac:dyDescent="0.25">
      <c r="A2132" s="890" t="s">
        <v>2133</v>
      </c>
      <c r="B2132" s="890" t="s">
        <v>31152</v>
      </c>
      <c r="C2132" s="890" t="s">
        <v>20</v>
      </c>
      <c r="D2132" s="890">
        <v>112.29</v>
      </c>
    </row>
    <row r="2133" spans="1:4" x14ac:dyDescent="0.25">
      <c r="A2133" s="890" t="s">
        <v>2134</v>
      </c>
      <c r="B2133" s="890" t="s">
        <v>31152</v>
      </c>
      <c r="C2133" s="890" t="s">
        <v>20</v>
      </c>
      <c r="D2133" s="890">
        <v>101.06</v>
      </c>
    </row>
    <row r="2134" spans="1:4" x14ac:dyDescent="0.25">
      <c r="A2134" s="890" t="s">
        <v>2135</v>
      </c>
      <c r="B2134" s="890" t="s">
        <v>31153</v>
      </c>
      <c r="C2134" s="890" t="s">
        <v>20</v>
      </c>
      <c r="D2134" s="890">
        <v>149.72</v>
      </c>
    </row>
    <row r="2135" spans="1:4" x14ac:dyDescent="0.25">
      <c r="A2135" s="890" t="s">
        <v>2136</v>
      </c>
      <c r="B2135" s="890" t="s">
        <v>31153</v>
      </c>
      <c r="C2135" s="890" t="s">
        <v>20</v>
      </c>
      <c r="D2135" s="890">
        <v>134.74</v>
      </c>
    </row>
    <row r="2136" spans="1:4" x14ac:dyDescent="0.25">
      <c r="A2136" s="890" t="s">
        <v>2137</v>
      </c>
      <c r="B2136" s="890" t="s">
        <v>31154</v>
      </c>
      <c r="C2136" s="890" t="s">
        <v>20</v>
      </c>
      <c r="D2136" s="890">
        <v>131.63</v>
      </c>
    </row>
    <row r="2137" spans="1:4" x14ac:dyDescent="0.25">
      <c r="A2137" s="890" t="s">
        <v>2138</v>
      </c>
      <c r="B2137" s="890" t="s">
        <v>31154</v>
      </c>
      <c r="C2137" s="890" t="s">
        <v>20</v>
      </c>
      <c r="D2137" s="890">
        <v>118.46</v>
      </c>
    </row>
    <row r="2138" spans="1:4" x14ac:dyDescent="0.25">
      <c r="A2138" s="890" t="s">
        <v>2139</v>
      </c>
      <c r="B2138" s="890" t="s">
        <v>31155</v>
      </c>
      <c r="C2138" s="890" t="s">
        <v>20</v>
      </c>
      <c r="D2138" s="890">
        <v>239.15</v>
      </c>
    </row>
    <row r="2139" spans="1:4" x14ac:dyDescent="0.25">
      <c r="A2139" s="890" t="s">
        <v>2140</v>
      </c>
      <c r="B2139" s="890" t="s">
        <v>31155</v>
      </c>
      <c r="C2139" s="890" t="s">
        <v>20</v>
      </c>
      <c r="D2139" s="890">
        <v>215.22</v>
      </c>
    </row>
    <row r="2140" spans="1:4" x14ac:dyDescent="0.25">
      <c r="A2140" s="890" t="s">
        <v>2141</v>
      </c>
      <c r="B2140" s="890" t="s">
        <v>31156</v>
      </c>
      <c r="C2140" s="890" t="s">
        <v>20</v>
      </c>
      <c r="D2140" s="890">
        <v>258.74</v>
      </c>
    </row>
    <row r="2141" spans="1:4" x14ac:dyDescent="0.25">
      <c r="A2141" s="890" t="s">
        <v>2142</v>
      </c>
      <c r="B2141" s="890" t="s">
        <v>31156</v>
      </c>
      <c r="C2141" s="890" t="s">
        <v>20</v>
      </c>
      <c r="D2141" s="890">
        <v>245.22</v>
      </c>
    </row>
    <row r="2142" spans="1:4" x14ac:dyDescent="0.25">
      <c r="A2142" s="890" t="s">
        <v>2143</v>
      </c>
      <c r="B2142" s="890" t="s">
        <v>31157</v>
      </c>
      <c r="C2142" s="890" t="s">
        <v>20</v>
      </c>
      <c r="D2142" s="890">
        <v>254.95</v>
      </c>
    </row>
    <row r="2143" spans="1:4" x14ac:dyDescent="0.25">
      <c r="A2143" s="890" t="s">
        <v>2144</v>
      </c>
      <c r="B2143" s="890" t="s">
        <v>31157</v>
      </c>
      <c r="C2143" s="890" t="s">
        <v>20</v>
      </c>
      <c r="D2143" s="890">
        <v>229.46</v>
      </c>
    </row>
    <row r="2144" spans="1:4" x14ac:dyDescent="0.25">
      <c r="A2144" s="890" t="s">
        <v>2145</v>
      </c>
      <c r="B2144" s="890" t="s">
        <v>31158</v>
      </c>
      <c r="C2144" s="890" t="s">
        <v>20</v>
      </c>
      <c r="D2144" s="890">
        <v>262.75</v>
      </c>
    </row>
    <row r="2145" spans="1:4" x14ac:dyDescent="0.25">
      <c r="A2145" s="890" t="s">
        <v>2146</v>
      </c>
      <c r="B2145" s="890" t="s">
        <v>31158</v>
      </c>
      <c r="C2145" s="890" t="s">
        <v>20</v>
      </c>
      <c r="D2145" s="890">
        <v>236.48</v>
      </c>
    </row>
    <row r="2146" spans="1:4" x14ac:dyDescent="0.25">
      <c r="A2146" s="890" t="s">
        <v>2147</v>
      </c>
      <c r="B2146" s="890" t="s">
        <v>31159</v>
      </c>
      <c r="C2146" s="890" t="s">
        <v>20</v>
      </c>
      <c r="D2146" s="890">
        <v>272.64</v>
      </c>
    </row>
    <row r="2147" spans="1:4" x14ac:dyDescent="0.25">
      <c r="A2147" s="890" t="s">
        <v>2148</v>
      </c>
      <c r="B2147" s="890" t="s">
        <v>31159</v>
      </c>
      <c r="C2147" s="890" t="s">
        <v>20</v>
      </c>
      <c r="D2147" s="890">
        <v>245.38</v>
      </c>
    </row>
    <row r="2148" spans="1:4" x14ac:dyDescent="0.25">
      <c r="A2148" s="890" t="s">
        <v>2149</v>
      </c>
      <c r="B2148" s="890" t="s">
        <v>31160</v>
      </c>
      <c r="C2148" s="890" t="s">
        <v>20</v>
      </c>
      <c r="D2148" s="890">
        <v>280.44</v>
      </c>
    </row>
    <row r="2149" spans="1:4" x14ac:dyDescent="0.25">
      <c r="A2149" s="890" t="s">
        <v>2150</v>
      </c>
      <c r="B2149" s="890" t="s">
        <v>31160</v>
      </c>
      <c r="C2149" s="890" t="s">
        <v>20</v>
      </c>
      <c r="D2149" s="890">
        <v>252.4</v>
      </c>
    </row>
    <row r="2150" spans="1:4" x14ac:dyDescent="0.25">
      <c r="A2150" s="890" t="s">
        <v>2151</v>
      </c>
      <c r="B2150" s="890" t="s">
        <v>31161</v>
      </c>
      <c r="C2150" s="890" t="s">
        <v>20</v>
      </c>
      <c r="D2150" s="890">
        <v>293.45</v>
      </c>
    </row>
    <row r="2151" spans="1:4" x14ac:dyDescent="0.25">
      <c r="A2151" s="890" t="s">
        <v>2152</v>
      </c>
      <c r="B2151" s="890" t="s">
        <v>31161</v>
      </c>
      <c r="C2151" s="890" t="s">
        <v>20</v>
      </c>
      <c r="D2151" s="890">
        <v>264.11</v>
      </c>
    </row>
    <row r="2152" spans="1:4" x14ac:dyDescent="0.25">
      <c r="A2152" s="890" t="s">
        <v>2153</v>
      </c>
      <c r="B2152" s="890" t="s">
        <v>31162</v>
      </c>
      <c r="C2152" s="890" t="s">
        <v>20</v>
      </c>
      <c r="D2152" s="890">
        <v>442.26</v>
      </c>
    </row>
    <row r="2153" spans="1:4" x14ac:dyDescent="0.25">
      <c r="A2153" s="890" t="s">
        <v>2154</v>
      </c>
      <c r="B2153" s="890" t="s">
        <v>31162</v>
      </c>
      <c r="C2153" s="890" t="s">
        <v>20</v>
      </c>
      <c r="D2153" s="890">
        <v>398.04</v>
      </c>
    </row>
    <row r="2154" spans="1:4" x14ac:dyDescent="0.25">
      <c r="A2154" s="890" t="s">
        <v>2155</v>
      </c>
      <c r="B2154" s="890" t="s">
        <v>31163</v>
      </c>
      <c r="C2154" s="890" t="s">
        <v>20</v>
      </c>
      <c r="D2154" s="890">
        <v>455.79</v>
      </c>
    </row>
    <row r="2155" spans="1:4" x14ac:dyDescent="0.25">
      <c r="A2155" s="890" t="s">
        <v>2156</v>
      </c>
      <c r="B2155" s="890" t="s">
        <v>31163</v>
      </c>
      <c r="C2155" s="890" t="s">
        <v>20</v>
      </c>
      <c r="D2155" s="890">
        <v>410.22</v>
      </c>
    </row>
    <row r="2156" spans="1:4" x14ac:dyDescent="0.25">
      <c r="A2156" s="890" t="s">
        <v>2157</v>
      </c>
      <c r="B2156" s="890" t="s">
        <v>31164</v>
      </c>
      <c r="C2156" s="890" t="s">
        <v>20</v>
      </c>
      <c r="D2156" s="890">
        <v>473.48</v>
      </c>
    </row>
    <row r="2157" spans="1:4" x14ac:dyDescent="0.25">
      <c r="A2157" s="890" t="s">
        <v>2158</v>
      </c>
      <c r="B2157" s="890" t="s">
        <v>31164</v>
      </c>
      <c r="C2157" s="890" t="s">
        <v>20</v>
      </c>
      <c r="D2157" s="890">
        <v>426.14</v>
      </c>
    </row>
    <row r="2158" spans="1:4" x14ac:dyDescent="0.25">
      <c r="A2158" s="890" t="s">
        <v>2159</v>
      </c>
      <c r="B2158" s="890" t="s">
        <v>31165</v>
      </c>
      <c r="C2158" s="890" t="s">
        <v>20</v>
      </c>
      <c r="D2158" s="890">
        <v>486.48</v>
      </c>
    </row>
    <row r="2159" spans="1:4" x14ac:dyDescent="0.25">
      <c r="A2159" s="890" t="s">
        <v>2160</v>
      </c>
      <c r="B2159" s="890" t="s">
        <v>31165</v>
      </c>
      <c r="C2159" s="890" t="s">
        <v>20</v>
      </c>
      <c r="D2159" s="890">
        <v>437.85</v>
      </c>
    </row>
    <row r="2160" spans="1:4" x14ac:dyDescent="0.25">
      <c r="A2160" s="890" t="s">
        <v>2161</v>
      </c>
      <c r="B2160" s="890" t="s">
        <v>31166</v>
      </c>
      <c r="C2160" s="890" t="s">
        <v>20</v>
      </c>
      <c r="D2160" s="890">
        <v>508.86</v>
      </c>
    </row>
    <row r="2161" spans="1:4" x14ac:dyDescent="0.25">
      <c r="A2161" s="890" t="s">
        <v>2162</v>
      </c>
      <c r="B2161" s="890" t="s">
        <v>31166</v>
      </c>
      <c r="C2161" s="890" t="s">
        <v>20</v>
      </c>
      <c r="D2161" s="890">
        <v>457.98</v>
      </c>
    </row>
    <row r="2162" spans="1:4" x14ac:dyDescent="0.25">
      <c r="A2162" s="890" t="s">
        <v>2163</v>
      </c>
      <c r="B2162" s="890" t="s">
        <v>31167</v>
      </c>
      <c r="C2162" s="890" t="s">
        <v>20</v>
      </c>
      <c r="D2162" s="890">
        <v>145.68</v>
      </c>
    </row>
    <row r="2163" spans="1:4" x14ac:dyDescent="0.25">
      <c r="A2163" s="890" t="s">
        <v>2164</v>
      </c>
      <c r="B2163" s="890" t="s">
        <v>31167</v>
      </c>
      <c r="C2163" s="890" t="s">
        <v>20</v>
      </c>
      <c r="D2163" s="890">
        <v>131.12</v>
      </c>
    </row>
    <row r="2164" spans="1:4" x14ac:dyDescent="0.25">
      <c r="A2164" s="890" t="s">
        <v>2165</v>
      </c>
      <c r="B2164" s="890" t="s">
        <v>31168</v>
      </c>
      <c r="C2164" s="890" t="s">
        <v>20</v>
      </c>
      <c r="D2164" s="890">
        <v>309.58</v>
      </c>
    </row>
    <row r="2165" spans="1:4" x14ac:dyDescent="0.25">
      <c r="A2165" s="890" t="s">
        <v>2166</v>
      </c>
      <c r="B2165" s="890" t="s">
        <v>31168</v>
      </c>
      <c r="C2165" s="890" t="s">
        <v>20</v>
      </c>
      <c r="D2165" s="890">
        <v>278.63</v>
      </c>
    </row>
    <row r="2166" spans="1:4" x14ac:dyDescent="0.25">
      <c r="A2166" s="890" t="s">
        <v>2167</v>
      </c>
      <c r="B2166" s="890" t="s">
        <v>31169</v>
      </c>
      <c r="C2166" s="890" t="s">
        <v>20</v>
      </c>
      <c r="D2166" s="890">
        <v>333.1</v>
      </c>
    </row>
    <row r="2167" spans="1:4" x14ac:dyDescent="0.25">
      <c r="A2167" s="890" t="s">
        <v>2168</v>
      </c>
      <c r="B2167" s="890" t="s">
        <v>31169</v>
      </c>
      <c r="C2167" s="890" t="s">
        <v>20</v>
      </c>
      <c r="D2167" s="890">
        <v>299.8</v>
      </c>
    </row>
    <row r="2168" spans="1:4" x14ac:dyDescent="0.25">
      <c r="A2168" s="890" t="s">
        <v>2169</v>
      </c>
      <c r="B2168" s="890" t="s">
        <v>31170</v>
      </c>
      <c r="C2168" s="890" t="s">
        <v>20</v>
      </c>
      <c r="D2168" s="890">
        <v>287.56</v>
      </c>
    </row>
    <row r="2169" spans="1:4" x14ac:dyDescent="0.25">
      <c r="A2169" s="890" t="s">
        <v>2170</v>
      </c>
      <c r="B2169" s="890" t="s">
        <v>31170</v>
      </c>
      <c r="C2169" s="890" t="s">
        <v>20</v>
      </c>
      <c r="D2169" s="890">
        <v>258.81</v>
      </c>
    </row>
    <row r="2170" spans="1:4" x14ac:dyDescent="0.25">
      <c r="A2170" s="890" t="s">
        <v>2171</v>
      </c>
      <c r="B2170" s="890" t="s">
        <v>31171</v>
      </c>
      <c r="C2170" s="890" t="s">
        <v>20</v>
      </c>
      <c r="D2170" s="890">
        <v>238.01</v>
      </c>
    </row>
    <row r="2171" spans="1:4" x14ac:dyDescent="0.25">
      <c r="A2171" s="890" t="s">
        <v>2172</v>
      </c>
      <c r="B2171" s="890" t="s">
        <v>31171</v>
      </c>
      <c r="C2171" s="890" t="s">
        <v>20</v>
      </c>
      <c r="D2171" s="890">
        <v>223.84</v>
      </c>
    </row>
    <row r="2172" spans="1:4" x14ac:dyDescent="0.25">
      <c r="A2172" s="890" t="s">
        <v>2173</v>
      </c>
      <c r="B2172" s="890" t="s">
        <v>31172</v>
      </c>
      <c r="C2172" s="890" t="s">
        <v>20</v>
      </c>
      <c r="D2172" s="890">
        <v>284.66000000000003</v>
      </c>
    </row>
    <row r="2173" spans="1:4" x14ac:dyDescent="0.25">
      <c r="A2173" s="890" t="s">
        <v>2174</v>
      </c>
      <c r="B2173" s="890" t="s">
        <v>31172</v>
      </c>
      <c r="C2173" s="890" t="s">
        <v>20</v>
      </c>
      <c r="D2173" s="890">
        <v>270.14999999999998</v>
      </c>
    </row>
    <row r="2174" spans="1:4" x14ac:dyDescent="0.25">
      <c r="A2174" s="890" t="s">
        <v>2175</v>
      </c>
      <c r="B2174" s="890" t="s">
        <v>31173</v>
      </c>
      <c r="C2174" s="890" t="s">
        <v>20</v>
      </c>
      <c r="D2174" s="890">
        <v>156.02000000000001</v>
      </c>
    </row>
    <row r="2175" spans="1:4" x14ac:dyDescent="0.25">
      <c r="A2175" s="890" t="s">
        <v>2176</v>
      </c>
      <c r="B2175" s="890" t="s">
        <v>31173</v>
      </c>
      <c r="C2175" s="890" t="s">
        <v>20</v>
      </c>
      <c r="D2175" s="890">
        <v>146.66999999999999</v>
      </c>
    </row>
    <row r="2176" spans="1:4" x14ac:dyDescent="0.25">
      <c r="A2176" s="890" t="s">
        <v>2177</v>
      </c>
      <c r="B2176" s="890" t="s">
        <v>31174</v>
      </c>
      <c r="C2176" s="890" t="s">
        <v>20</v>
      </c>
      <c r="D2176" s="890">
        <v>160.75</v>
      </c>
    </row>
    <row r="2177" spans="1:4" x14ac:dyDescent="0.25">
      <c r="A2177" s="890" t="s">
        <v>2178</v>
      </c>
      <c r="B2177" s="890" t="s">
        <v>31174</v>
      </c>
      <c r="C2177" s="890" t="s">
        <v>20</v>
      </c>
      <c r="D2177" s="890">
        <v>151.12</v>
      </c>
    </row>
    <row r="2178" spans="1:4" x14ac:dyDescent="0.25">
      <c r="A2178" s="890" t="s">
        <v>2179</v>
      </c>
      <c r="B2178" s="890" t="s">
        <v>31175</v>
      </c>
      <c r="C2178" s="890" t="s">
        <v>20</v>
      </c>
      <c r="D2178" s="890">
        <v>166.89</v>
      </c>
    </row>
    <row r="2179" spans="1:4" x14ac:dyDescent="0.25">
      <c r="A2179" s="890" t="s">
        <v>2180</v>
      </c>
      <c r="B2179" s="890" t="s">
        <v>31175</v>
      </c>
      <c r="C2179" s="890" t="s">
        <v>20</v>
      </c>
      <c r="D2179" s="890">
        <v>156.88999999999999</v>
      </c>
    </row>
    <row r="2180" spans="1:4" x14ac:dyDescent="0.25">
      <c r="A2180" s="890" t="s">
        <v>2181</v>
      </c>
      <c r="B2180" s="890" t="s">
        <v>31176</v>
      </c>
      <c r="C2180" s="890" t="s">
        <v>20</v>
      </c>
      <c r="D2180" s="890">
        <v>171.58</v>
      </c>
    </row>
    <row r="2181" spans="1:4" x14ac:dyDescent="0.25">
      <c r="A2181" s="890" t="s">
        <v>2182</v>
      </c>
      <c r="B2181" s="890" t="s">
        <v>31176</v>
      </c>
      <c r="C2181" s="890" t="s">
        <v>20</v>
      </c>
      <c r="D2181" s="890">
        <v>161.30000000000001</v>
      </c>
    </row>
    <row r="2182" spans="1:4" x14ac:dyDescent="0.25">
      <c r="A2182" s="890" t="s">
        <v>2183</v>
      </c>
      <c r="B2182" s="890" t="s">
        <v>31177</v>
      </c>
      <c r="C2182" s="890" t="s">
        <v>20</v>
      </c>
      <c r="D2182" s="890">
        <v>179.46</v>
      </c>
    </row>
    <row r="2183" spans="1:4" x14ac:dyDescent="0.25">
      <c r="A2183" s="890" t="s">
        <v>2184</v>
      </c>
      <c r="B2183" s="890" t="s">
        <v>31177</v>
      </c>
      <c r="C2183" s="890" t="s">
        <v>20</v>
      </c>
      <c r="D2183" s="890">
        <v>168.71</v>
      </c>
    </row>
    <row r="2184" spans="1:4" x14ac:dyDescent="0.25">
      <c r="A2184" s="890" t="s">
        <v>2185</v>
      </c>
      <c r="B2184" s="890" t="s">
        <v>31178</v>
      </c>
      <c r="C2184" s="890" t="s">
        <v>20</v>
      </c>
      <c r="D2184" s="890">
        <v>112.83</v>
      </c>
    </row>
    <row r="2185" spans="1:4" x14ac:dyDescent="0.25">
      <c r="A2185" s="890" t="s">
        <v>2186</v>
      </c>
      <c r="B2185" s="890" t="s">
        <v>31178</v>
      </c>
      <c r="C2185" s="890" t="s">
        <v>20</v>
      </c>
      <c r="D2185" s="890">
        <v>110.95</v>
      </c>
    </row>
    <row r="2186" spans="1:4" x14ac:dyDescent="0.25">
      <c r="A2186" s="890" t="s">
        <v>2187</v>
      </c>
      <c r="B2186" s="890" t="s">
        <v>31179</v>
      </c>
      <c r="C2186" s="890" t="s">
        <v>20</v>
      </c>
      <c r="D2186" s="890">
        <v>162.82</v>
      </c>
    </row>
    <row r="2187" spans="1:4" x14ac:dyDescent="0.25">
      <c r="A2187" s="890" t="s">
        <v>2188</v>
      </c>
      <c r="B2187" s="890" t="s">
        <v>31179</v>
      </c>
      <c r="C2187" s="890" t="s">
        <v>20</v>
      </c>
      <c r="D2187" s="890">
        <v>160.82</v>
      </c>
    </row>
    <row r="2188" spans="1:4" x14ac:dyDescent="0.25">
      <c r="A2188" s="890" t="s">
        <v>2189</v>
      </c>
      <c r="B2188" s="890" t="s">
        <v>31180</v>
      </c>
      <c r="C2188" s="890" t="s">
        <v>20</v>
      </c>
      <c r="D2188" s="890">
        <v>181.68</v>
      </c>
    </row>
    <row r="2189" spans="1:4" x14ac:dyDescent="0.25">
      <c r="A2189" s="890" t="s">
        <v>2190</v>
      </c>
      <c r="B2189" s="890" t="s">
        <v>31180</v>
      </c>
      <c r="C2189" s="890" t="s">
        <v>20</v>
      </c>
      <c r="D2189" s="890">
        <v>171.17</v>
      </c>
    </row>
    <row r="2190" spans="1:4" x14ac:dyDescent="0.25">
      <c r="A2190" s="890" t="s">
        <v>2191</v>
      </c>
      <c r="B2190" s="890" t="s">
        <v>31181</v>
      </c>
      <c r="C2190" s="890" t="s">
        <v>20</v>
      </c>
      <c r="D2190" s="890">
        <v>187.16</v>
      </c>
    </row>
    <row r="2191" spans="1:4" x14ac:dyDescent="0.25">
      <c r="A2191" s="890" t="s">
        <v>2192</v>
      </c>
      <c r="B2191" s="890" t="s">
        <v>31181</v>
      </c>
      <c r="C2191" s="890" t="s">
        <v>20</v>
      </c>
      <c r="D2191" s="890">
        <v>176.34</v>
      </c>
    </row>
    <row r="2192" spans="1:4" x14ac:dyDescent="0.25">
      <c r="A2192" s="890" t="s">
        <v>2193</v>
      </c>
      <c r="B2192" s="890" t="s">
        <v>31182</v>
      </c>
      <c r="C2192" s="890" t="s">
        <v>20</v>
      </c>
      <c r="D2192" s="890">
        <v>194.43</v>
      </c>
    </row>
    <row r="2193" spans="1:4" x14ac:dyDescent="0.25">
      <c r="A2193" s="890" t="s">
        <v>2194</v>
      </c>
      <c r="B2193" s="890" t="s">
        <v>31182</v>
      </c>
      <c r="C2193" s="890" t="s">
        <v>20</v>
      </c>
      <c r="D2193" s="890">
        <v>183.19</v>
      </c>
    </row>
    <row r="2194" spans="1:4" x14ac:dyDescent="0.25">
      <c r="A2194" s="890" t="s">
        <v>2195</v>
      </c>
      <c r="B2194" s="890" t="s">
        <v>31183</v>
      </c>
      <c r="C2194" s="890" t="s">
        <v>20</v>
      </c>
      <c r="D2194" s="890">
        <v>199.91</v>
      </c>
    </row>
    <row r="2195" spans="1:4" x14ac:dyDescent="0.25">
      <c r="A2195" s="890" t="s">
        <v>2196</v>
      </c>
      <c r="B2195" s="890" t="s">
        <v>31183</v>
      </c>
      <c r="C2195" s="890" t="s">
        <v>20</v>
      </c>
      <c r="D2195" s="890">
        <v>188.36</v>
      </c>
    </row>
    <row r="2196" spans="1:4" x14ac:dyDescent="0.25">
      <c r="A2196" s="890" t="s">
        <v>2197</v>
      </c>
      <c r="B2196" s="890" t="s">
        <v>31184</v>
      </c>
      <c r="C2196" s="890" t="s">
        <v>20</v>
      </c>
      <c r="D2196" s="890">
        <v>208.96</v>
      </c>
    </row>
    <row r="2197" spans="1:4" x14ac:dyDescent="0.25">
      <c r="A2197" s="890" t="s">
        <v>2198</v>
      </c>
      <c r="B2197" s="890" t="s">
        <v>31184</v>
      </c>
      <c r="C2197" s="890" t="s">
        <v>20</v>
      </c>
      <c r="D2197" s="890">
        <v>196.88</v>
      </c>
    </row>
    <row r="2198" spans="1:4" x14ac:dyDescent="0.25">
      <c r="A2198" s="890" t="s">
        <v>2199</v>
      </c>
      <c r="B2198" s="890" t="s">
        <v>31185</v>
      </c>
      <c r="C2198" s="890" t="s">
        <v>20</v>
      </c>
      <c r="D2198" s="890">
        <v>108.75</v>
      </c>
    </row>
    <row r="2199" spans="1:4" x14ac:dyDescent="0.25">
      <c r="A2199" s="890" t="s">
        <v>2200</v>
      </c>
      <c r="B2199" s="890" t="s">
        <v>31185</v>
      </c>
      <c r="C2199" s="890" t="s">
        <v>20</v>
      </c>
      <c r="D2199" s="890">
        <v>106.75</v>
      </c>
    </row>
    <row r="2200" spans="1:4" x14ac:dyDescent="0.25">
      <c r="A2200" s="890" t="s">
        <v>2201</v>
      </c>
      <c r="B2200" s="890" t="s">
        <v>31186</v>
      </c>
      <c r="C2200" s="890" t="s">
        <v>20</v>
      </c>
      <c r="D2200" s="890">
        <v>80.459999999999994</v>
      </c>
    </row>
    <row r="2201" spans="1:4" x14ac:dyDescent="0.25">
      <c r="A2201" s="890" t="s">
        <v>2202</v>
      </c>
      <c r="B2201" s="890" t="s">
        <v>31186</v>
      </c>
      <c r="C2201" s="890" t="s">
        <v>20</v>
      </c>
      <c r="D2201" s="890">
        <v>78.67</v>
      </c>
    </row>
    <row r="2202" spans="1:4" x14ac:dyDescent="0.25">
      <c r="A2202" s="890" t="s">
        <v>2203</v>
      </c>
      <c r="B2202" s="890" t="s">
        <v>31187</v>
      </c>
      <c r="C2202" s="890" t="s">
        <v>20</v>
      </c>
      <c r="D2202" s="890">
        <v>142.84</v>
      </c>
    </row>
    <row r="2203" spans="1:4" x14ac:dyDescent="0.25">
      <c r="A2203" s="890" t="s">
        <v>2204</v>
      </c>
      <c r="B2203" s="890" t="s">
        <v>31187</v>
      </c>
      <c r="C2203" s="890" t="s">
        <v>20</v>
      </c>
      <c r="D2203" s="890">
        <v>129.82</v>
      </c>
    </row>
    <row r="2204" spans="1:4" x14ac:dyDescent="0.25">
      <c r="A2204" s="890" t="s">
        <v>2205</v>
      </c>
      <c r="B2204" s="890" t="s">
        <v>31188</v>
      </c>
      <c r="C2204" s="890" t="s">
        <v>20</v>
      </c>
      <c r="D2204" s="890">
        <v>113.22</v>
      </c>
    </row>
    <row r="2205" spans="1:4" x14ac:dyDescent="0.25">
      <c r="A2205" s="890" t="s">
        <v>2206</v>
      </c>
      <c r="B2205" s="890" t="s">
        <v>31188</v>
      </c>
      <c r="C2205" s="890" t="s">
        <v>20</v>
      </c>
      <c r="D2205" s="890">
        <v>103.59</v>
      </c>
    </row>
    <row r="2206" spans="1:4" x14ac:dyDescent="0.25">
      <c r="A2206" s="890" t="s">
        <v>2207</v>
      </c>
      <c r="B2206" s="890" t="s">
        <v>31189</v>
      </c>
      <c r="C2206" s="890" t="s">
        <v>20</v>
      </c>
      <c r="D2206" s="890">
        <v>177.18</v>
      </c>
    </row>
    <row r="2207" spans="1:4" x14ac:dyDescent="0.25">
      <c r="A2207" s="890" t="s">
        <v>2208</v>
      </c>
      <c r="B2207" s="890" t="s">
        <v>31189</v>
      </c>
      <c r="C2207" s="890" t="s">
        <v>20</v>
      </c>
      <c r="D2207" s="890">
        <v>165.08</v>
      </c>
    </row>
    <row r="2208" spans="1:4" x14ac:dyDescent="0.25">
      <c r="A2208" s="890" t="s">
        <v>2209</v>
      </c>
      <c r="B2208" s="890" t="s">
        <v>31190</v>
      </c>
      <c r="C2208" s="890" t="s">
        <v>20</v>
      </c>
      <c r="D2208" s="890">
        <v>354.7</v>
      </c>
    </row>
    <row r="2209" spans="1:4" x14ac:dyDescent="0.25">
      <c r="A2209" s="890" t="s">
        <v>2210</v>
      </c>
      <c r="B2209" s="890" t="s">
        <v>31190</v>
      </c>
      <c r="C2209" s="890" t="s">
        <v>20</v>
      </c>
      <c r="D2209" s="890">
        <v>335.38</v>
      </c>
    </row>
    <row r="2210" spans="1:4" x14ac:dyDescent="0.25">
      <c r="A2210" s="890" t="s">
        <v>2211</v>
      </c>
      <c r="B2210" s="890" t="s">
        <v>31191</v>
      </c>
      <c r="C2210" s="890" t="s">
        <v>20</v>
      </c>
      <c r="D2210" s="890">
        <v>220.48</v>
      </c>
    </row>
    <row r="2211" spans="1:4" x14ac:dyDescent="0.25">
      <c r="A2211" s="890" t="s">
        <v>2212</v>
      </c>
      <c r="B2211" s="890" t="s">
        <v>31191</v>
      </c>
      <c r="C2211" s="890" t="s">
        <v>20</v>
      </c>
      <c r="D2211" s="890">
        <v>207.1</v>
      </c>
    </row>
    <row r="2212" spans="1:4" x14ac:dyDescent="0.25">
      <c r="A2212" s="890" t="s">
        <v>2213</v>
      </c>
      <c r="B2212" s="890" t="s">
        <v>31192</v>
      </c>
      <c r="C2212" s="890" t="s">
        <v>20</v>
      </c>
      <c r="D2212" s="890">
        <v>227.06</v>
      </c>
    </row>
    <row r="2213" spans="1:4" x14ac:dyDescent="0.25">
      <c r="A2213" s="890" t="s">
        <v>2214</v>
      </c>
      <c r="B2213" s="890" t="s">
        <v>31192</v>
      </c>
      <c r="C2213" s="890" t="s">
        <v>20</v>
      </c>
      <c r="D2213" s="890">
        <v>213.29</v>
      </c>
    </row>
    <row r="2214" spans="1:4" x14ac:dyDescent="0.25">
      <c r="A2214" s="890" t="s">
        <v>2215</v>
      </c>
      <c r="B2214" s="890" t="s">
        <v>31193</v>
      </c>
      <c r="C2214" s="890" t="s">
        <v>20</v>
      </c>
      <c r="D2214" s="890">
        <v>236.6</v>
      </c>
    </row>
    <row r="2215" spans="1:4" x14ac:dyDescent="0.25">
      <c r="A2215" s="890" t="s">
        <v>2216</v>
      </c>
      <c r="B2215" s="890" t="s">
        <v>31193</v>
      </c>
      <c r="C2215" s="890" t="s">
        <v>20</v>
      </c>
      <c r="D2215" s="890">
        <v>222.25</v>
      </c>
    </row>
    <row r="2216" spans="1:4" x14ac:dyDescent="0.25">
      <c r="A2216" s="890" t="s">
        <v>2217</v>
      </c>
      <c r="B2216" s="890" t="s">
        <v>31194</v>
      </c>
      <c r="C2216" s="890" t="s">
        <v>20</v>
      </c>
      <c r="D2216" s="890">
        <v>242.74</v>
      </c>
    </row>
    <row r="2217" spans="1:4" x14ac:dyDescent="0.25">
      <c r="A2217" s="890" t="s">
        <v>2218</v>
      </c>
      <c r="B2217" s="890" t="s">
        <v>31194</v>
      </c>
      <c r="C2217" s="890" t="s">
        <v>20</v>
      </c>
      <c r="D2217" s="890">
        <v>228.02</v>
      </c>
    </row>
    <row r="2218" spans="1:4" x14ac:dyDescent="0.25">
      <c r="A2218" s="890" t="s">
        <v>2219</v>
      </c>
      <c r="B2218" s="890" t="s">
        <v>31195</v>
      </c>
      <c r="C2218" s="890" t="s">
        <v>20</v>
      </c>
      <c r="D2218" s="890">
        <v>253.22</v>
      </c>
    </row>
    <row r="2219" spans="1:4" x14ac:dyDescent="0.25">
      <c r="A2219" s="890" t="s">
        <v>2220</v>
      </c>
      <c r="B2219" s="890" t="s">
        <v>31195</v>
      </c>
      <c r="C2219" s="890" t="s">
        <v>20</v>
      </c>
      <c r="D2219" s="890">
        <v>237.84</v>
      </c>
    </row>
    <row r="2220" spans="1:4" x14ac:dyDescent="0.25">
      <c r="A2220" s="890" t="s">
        <v>2221</v>
      </c>
      <c r="B2220" s="890" t="s">
        <v>31196</v>
      </c>
      <c r="C2220" s="890" t="s">
        <v>20</v>
      </c>
      <c r="D2220" s="890">
        <v>671.04</v>
      </c>
    </row>
    <row r="2221" spans="1:4" x14ac:dyDescent="0.25">
      <c r="A2221" s="890" t="s">
        <v>2222</v>
      </c>
      <c r="B2221" s="890" t="s">
        <v>31196</v>
      </c>
      <c r="C2221" s="890" t="s">
        <v>20</v>
      </c>
      <c r="D2221" s="890">
        <v>632.69000000000005</v>
      </c>
    </row>
    <row r="2222" spans="1:4" x14ac:dyDescent="0.25">
      <c r="A2222" s="890" t="s">
        <v>2223</v>
      </c>
      <c r="B2222" s="890" t="s">
        <v>31197</v>
      </c>
      <c r="C2222" s="890" t="s">
        <v>20</v>
      </c>
      <c r="D2222" s="890">
        <v>691.43</v>
      </c>
    </row>
    <row r="2223" spans="1:4" x14ac:dyDescent="0.25">
      <c r="A2223" s="890" t="s">
        <v>2224</v>
      </c>
      <c r="B2223" s="890" t="s">
        <v>31197</v>
      </c>
      <c r="C2223" s="890" t="s">
        <v>20</v>
      </c>
      <c r="D2223" s="890">
        <v>651.92999999999995</v>
      </c>
    </row>
    <row r="2224" spans="1:4" x14ac:dyDescent="0.25">
      <c r="A2224" s="890" t="s">
        <v>2225</v>
      </c>
      <c r="B2224" s="890" t="s">
        <v>31198</v>
      </c>
      <c r="C2224" s="890" t="s">
        <v>20</v>
      </c>
      <c r="D2224" s="890">
        <v>718.27</v>
      </c>
    </row>
    <row r="2225" spans="1:4" x14ac:dyDescent="0.25">
      <c r="A2225" s="890" t="s">
        <v>2226</v>
      </c>
      <c r="B2225" s="890" t="s">
        <v>31198</v>
      </c>
      <c r="C2225" s="890" t="s">
        <v>20</v>
      </c>
      <c r="D2225" s="890">
        <v>677.24</v>
      </c>
    </row>
    <row r="2226" spans="1:4" x14ac:dyDescent="0.25">
      <c r="A2226" s="890" t="s">
        <v>2227</v>
      </c>
      <c r="B2226" s="890" t="s">
        <v>31199</v>
      </c>
      <c r="C2226" s="890" t="s">
        <v>20</v>
      </c>
      <c r="D2226" s="890">
        <v>739.09</v>
      </c>
    </row>
    <row r="2227" spans="1:4" x14ac:dyDescent="0.25">
      <c r="A2227" s="890" t="s">
        <v>2228</v>
      </c>
      <c r="B2227" s="890" t="s">
        <v>31199</v>
      </c>
      <c r="C2227" s="890" t="s">
        <v>20</v>
      </c>
      <c r="D2227" s="890">
        <v>696.88</v>
      </c>
    </row>
    <row r="2228" spans="1:4" x14ac:dyDescent="0.25">
      <c r="A2228" s="890" t="s">
        <v>2229</v>
      </c>
      <c r="B2228" s="890" t="s">
        <v>31200</v>
      </c>
      <c r="C2228" s="890" t="s">
        <v>20</v>
      </c>
      <c r="D2228" s="890">
        <v>771.95</v>
      </c>
    </row>
    <row r="2229" spans="1:4" x14ac:dyDescent="0.25">
      <c r="A2229" s="890" t="s">
        <v>2230</v>
      </c>
      <c r="B2229" s="890" t="s">
        <v>31200</v>
      </c>
      <c r="C2229" s="890" t="s">
        <v>20</v>
      </c>
      <c r="D2229" s="890">
        <v>727.85</v>
      </c>
    </row>
    <row r="2230" spans="1:4" x14ac:dyDescent="0.25">
      <c r="A2230" s="890" t="s">
        <v>2231</v>
      </c>
      <c r="B2230" s="890" t="s">
        <v>31201</v>
      </c>
      <c r="C2230" s="890" t="s">
        <v>20</v>
      </c>
      <c r="D2230" s="890">
        <v>789.85</v>
      </c>
    </row>
    <row r="2231" spans="1:4" x14ac:dyDescent="0.25">
      <c r="A2231" s="890" t="s">
        <v>2232</v>
      </c>
      <c r="B2231" s="890" t="s">
        <v>31201</v>
      </c>
      <c r="C2231" s="890" t="s">
        <v>20</v>
      </c>
      <c r="D2231" s="890">
        <v>744.45</v>
      </c>
    </row>
    <row r="2232" spans="1:4" x14ac:dyDescent="0.25">
      <c r="A2232" s="890" t="s">
        <v>2233</v>
      </c>
      <c r="B2232" s="890" t="s">
        <v>31202</v>
      </c>
      <c r="C2232" s="890" t="s">
        <v>20</v>
      </c>
      <c r="D2232" s="890">
        <v>814.35</v>
      </c>
    </row>
    <row r="2233" spans="1:4" x14ac:dyDescent="0.25">
      <c r="A2233" s="890" t="s">
        <v>2234</v>
      </c>
      <c r="B2233" s="890" t="s">
        <v>31202</v>
      </c>
      <c r="C2233" s="890" t="s">
        <v>20</v>
      </c>
      <c r="D2233" s="890">
        <v>767.54</v>
      </c>
    </row>
    <row r="2234" spans="1:4" x14ac:dyDescent="0.25">
      <c r="A2234" s="890" t="s">
        <v>2235</v>
      </c>
      <c r="B2234" s="890" t="s">
        <v>31203</v>
      </c>
      <c r="C2234" s="890" t="s">
        <v>20</v>
      </c>
      <c r="D2234" s="890">
        <v>844.61</v>
      </c>
    </row>
    <row r="2235" spans="1:4" x14ac:dyDescent="0.25">
      <c r="A2235" s="890" t="s">
        <v>2236</v>
      </c>
      <c r="B2235" s="890" t="s">
        <v>31203</v>
      </c>
      <c r="C2235" s="890" t="s">
        <v>20</v>
      </c>
      <c r="D2235" s="890">
        <v>796.06</v>
      </c>
    </row>
    <row r="2236" spans="1:4" x14ac:dyDescent="0.25">
      <c r="A2236" s="890" t="s">
        <v>2237</v>
      </c>
      <c r="B2236" s="890" t="s">
        <v>31204</v>
      </c>
      <c r="C2236" s="890" t="s">
        <v>20</v>
      </c>
      <c r="D2236" s="890">
        <v>869.11</v>
      </c>
    </row>
    <row r="2237" spans="1:4" x14ac:dyDescent="0.25">
      <c r="A2237" s="890" t="s">
        <v>2238</v>
      </c>
      <c r="B2237" s="890" t="s">
        <v>31204</v>
      </c>
      <c r="C2237" s="890" t="s">
        <v>20</v>
      </c>
      <c r="D2237" s="890">
        <v>819.16</v>
      </c>
    </row>
    <row r="2238" spans="1:4" x14ac:dyDescent="0.25">
      <c r="A2238" s="890" t="s">
        <v>2239</v>
      </c>
      <c r="B2238" s="890" t="s">
        <v>31205</v>
      </c>
      <c r="C2238" s="890" t="s">
        <v>20</v>
      </c>
      <c r="D2238" s="890">
        <v>908.85</v>
      </c>
    </row>
    <row r="2239" spans="1:4" x14ac:dyDescent="0.25">
      <c r="A2239" s="890" t="s">
        <v>2240</v>
      </c>
      <c r="B2239" s="890" t="s">
        <v>31205</v>
      </c>
      <c r="C2239" s="890" t="s">
        <v>20</v>
      </c>
      <c r="D2239" s="890">
        <v>856.6</v>
      </c>
    </row>
    <row r="2240" spans="1:4" x14ac:dyDescent="0.25">
      <c r="A2240" s="890" t="s">
        <v>2241</v>
      </c>
      <c r="B2240" s="890" t="s">
        <v>31206</v>
      </c>
      <c r="C2240" s="890" t="s">
        <v>20</v>
      </c>
      <c r="D2240" s="890">
        <v>1771.29</v>
      </c>
    </row>
    <row r="2241" spans="1:4" x14ac:dyDescent="0.25">
      <c r="A2241" s="890" t="s">
        <v>2242</v>
      </c>
      <c r="B2241" s="890" t="s">
        <v>31206</v>
      </c>
      <c r="C2241" s="890" t="s">
        <v>20</v>
      </c>
      <c r="D2241" s="890">
        <v>1672.6</v>
      </c>
    </row>
    <row r="2242" spans="1:4" x14ac:dyDescent="0.25">
      <c r="A2242" s="890" t="s">
        <v>2243</v>
      </c>
      <c r="B2242" s="890" t="s">
        <v>31207</v>
      </c>
      <c r="C2242" s="890" t="s">
        <v>20</v>
      </c>
      <c r="D2242" s="890">
        <v>1869.75</v>
      </c>
    </row>
    <row r="2243" spans="1:4" x14ac:dyDescent="0.25">
      <c r="A2243" s="890" t="s">
        <v>2244</v>
      </c>
      <c r="B2243" s="890" t="s">
        <v>31207</v>
      </c>
      <c r="C2243" s="890" t="s">
        <v>20</v>
      </c>
      <c r="D2243" s="890">
        <v>1768.06</v>
      </c>
    </row>
    <row r="2244" spans="1:4" x14ac:dyDescent="0.25">
      <c r="A2244" s="890" t="s">
        <v>2245</v>
      </c>
      <c r="B2244" s="890" t="s">
        <v>31208</v>
      </c>
      <c r="C2244" s="890" t="s">
        <v>20</v>
      </c>
      <c r="D2244" s="890">
        <v>1944.5</v>
      </c>
    </row>
    <row r="2245" spans="1:4" x14ac:dyDescent="0.25">
      <c r="A2245" s="890" t="s">
        <v>2246</v>
      </c>
      <c r="B2245" s="890" t="s">
        <v>31208</v>
      </c>
      <c r="C2245" s="890" t="s">
        <v>20</v>
      </c>
      <c r="D2245" s="890">
        <v>1838.87</v>
      </c>
    </row>
    <row r="2246" spans="1:4" x14ac:dyDescent="0.25">
      <c r="A2246" s="890" t="s">
        <v>2247</v>
      </c>
      <c r="B2246" s="890" t="s">
        <v>31209</v>
      </c>
      <c r="C2246" s="890" t="s">
        <v>20</v>
      </c>
      <c r="D2246" s="890">
        <v>2002.05</v>
      </c>
    </row>
    <row r="2247" spans="1:4" x14ac:dyDescent="0.25">
      <c r="A2247" s="890" t="s">
        <v>2248</v>
      </c>
      <c r="B2247" s="890" t="s">
        <v>31209</v>
      </c>
      <c r="C2247" s="890" t="s">
        <v>20</v>
      </c>
      <c r="D2247" s="890">
        <v>1893.48</v>
      </c>
    </row>
    <row r="2248" spans="1:4" x14ac:dyDescent="0.25">
      <c r="A2248" s="890" t="s">
        <v>2249</v>
      </c>
      <c r="B2248" s="890" t="s">
        <v>31210</v>
      </c>
      <c r="C2248" s="890" t="s">
        <v>20</v>
      </c>
      <c r="D2248" s="890">
        <v>2094</v>
      </c>
    </row>
    <row r="2249" spans="1:4" x14ac:dyDescent="0.25">
      <c r="A2249" s="890" t="s">
        <v>2250</v>
      </c>
      <c r="B2249" s="890" t="s">
        <v>31210</v>
      </c>
      <c r="C2249" s="890" t="s">
        <v>20</v>
      </c>
      <c r="D2249" s="890">
        <v>1980.47</v>
      </c>
    </row>
    <row r="2250" spans="1:4" x14ac:dyDescent="0.25">
      <c r="A2250" s="890" t="s">
        <v>2251</v>
      </c>
      <c r="B2250" s="890" t="s">
        <v>31211</v>
      </c>
      <c r="C2250" s="890" t="s">
        <v>20</v>
      </c>
      <c r="D2250" s="890">
        <v>473.91</v>
      </c>
    </row>
    <row r="2251" spans="1:4" x14ac:dyDescent="0.25">
      <c r="A2251" s="890" t="s">
        <v>2252</v>
      </c>
      <c r="B2251" s="890" t="s">
        <v>31211</v>
      </c>
      <c r="C2251" s="890" t="s">
        <v>20</v>
      </c>
      <c r="D2251" s="890">
        <v>446.67</v>
      </c>
    </row>
    <row r="2252" spans="1:4" x14ac:dyDescent="0.25">
      <c r="A2252" s="890" t="s">
        <v>2253</v>
      </c>
      <c r="B2252" s="890" t="s">
        <v>31212</v>
      </c>
      <c r="C2252" s="890" t="s">
        <v>20</v>
      </c>
      <c r="D2252" s="890">
        <v>1308.1500000000001</v>
      </c>
    </row>
    <row r="2253" spans="1:4" x14ac:dyDescent="0.25">
      <c r="A2253" s="890" t="s">
        <v>2254</v>
      </c>
      <c r="B2253" s="890" t="s">
        <v>31212</v>
      </c>
      <c r="C2253" s="890" t="s">
        <v>20</v>
      </c>
      <c r="D2253" s="890">
        <v>1239.07</v>
      </c>
    </row>
    <row r="2254" spans="1:4" x14ac:dyDescent="0.25">
      <c r="A2254" s="890" t="s">
        <v>2255</v>
      </c>
      <c r="B2254" s="890" t="s">
        <v>31213</v>
      </c>
      <c r="C2254" s="890" t="s">
        <v>20</v>
      </c>
      <c r="D2254" s="890">
        <v>132.47</v>
      </c>
    </row>
    <row r="2255" spans="1:4" x14ac:dyDescent="0.25">
      <c r="A2255" s="890" t="s">
        <v>2256</v>
      </c>
      <c r="B2255" s="890" t="s">
        <v>31213</v>
      </c>
      <c r="C2255" s="890" t="s">
        <v>20</v>
      </c>
      <c r="D2255" s="890">
        <v>124.44</v>
      </c>
    </row>
    <row r="2256" spans="1:4" x14ac:dyDescent="0.25">
      <c r="A2256" s="890" t="s">
        <v>2257</v>
      </c>
      <c r="B2256" s="890" t="s">
        <v>31214</v>
      </c>
      <c r="C2256" s="890" t="s">
        <v>20</v>
      </c>
      <c r="D2256" s="890">
        <v>435.97</v>
      </c>
    </row>
    <row r="2257" spans="1:4" x14ac:dyDescent="0.25">
      <c r="A2257" s="890" t="s">
        <v>2258</v>
      </c>
      <c r="B2257" s="890" t="s">
        <v>31214</v>
      </c>
      <c r="C2257" s="890" t="s">
        <v>20</v>
      </c>
      <c r="D2257" s="890">
        <v>411.05</v>
      </c>
    </row>
    <row r="2258" spans="1:4" x14ac:dyDescent="0.25">
      <c r="A2258" s="890" t="s">
        <v>2259</v>
      </c>
      <c r="B2258" s="890" t="s">
        <v>31215</v>
      </c>
      <c r="C2258" s="890" t="s">
        <v>20</v>
      </c>
      <c r="D2258" s="890">
        <v>594.94000000000005</v>
      </c>
    </row>
    <row r="2259" spans="1:4" x14ac:dyDescent="0.25">
      <c r="A2259" s="890" t="s">
        <v>2260</v>
      </c>
      <c r="B2259" s="890" t="s">
        <v>31215</v>
      </c>
      <c r="C2259" s="890" t="s">
        <v>20</v>
      </c>
      <c r="D2259" s="890">
        <v>562.99</v>
      </c>
    </row>
    <row r="2260" spans="1:4" x14ac:dyDescent="0.25">
      <c r="A2260" s="890" t="s">
        <v>2261</v>
      </c>
      <c r="B2260" s="890" t="s">
        <v>31216</v>
      </c>
      <c r="C2260" s="890" t="s">
        <v>20</v>
      </c>
      <c r="D2260" s="890">
        <v>196.7</v>
      </c>
    </row>
    <row r="2261" spans="1:4" x14ac:dyDescent="0.25">
      <c r="A2261" s="890" t="s">
        <v>2262</v>
      </c>
      <c r="B2261" s="890" t="s">
        <v>31216</v>
      </c>
      <c r="C2261" s="890" t="s">
        <v>20</v>
      </c>
      <c r="D2261" s="890">
        <v>182.97</v>
      </c>
    </row>
    <row r="2262" spans="1:4" x14ac:dyDescent="0.25">
      <c r="A2262" s="890" t="s">
        <v>2263</v>
      </c>
      <c r="B2262" s="890" t="s">
        <v>31217</v>
      </c>
      <c r="C2262" s="890" t="s">
        <v>3</v>
      </c>
      <c r="D2262" s="890">
        <v>829.06</v>
      </c>
    </row>
    <row r="2263" spans="1:4" x14ac:dyDescent="0.25">
      <c r="A2263" s="890" t="s">
        <v>2264</v>
      </c>
      <c r="B2263" s="890" t="s">
        <v>31217</v>
      </c>
      <c r="C2263" s="890" t="s">
        <v>3</v>
      </c>
      <c r="D2263" s="890">
        <v>786.31</v>
      </c>
    </row>
    <row r="2264" spans="1:4" x14ac:dyDescent="0.25">
      <c r="A2264" s="890" t="s">
        <v>2265</v>
      </c>
      <c r="B2264" s="890" t="s">
        <v>2266</v>
      </c>
      <c r="C2264" s="890" t="s">
        <v>20</v>
      </c>
      <c r="D2264" s="890">
        <v>58.22</v>
      </c>
    </row>
    <row r="2265" spans="1:4" x14ac:dyDescent="0.25">
      <c r="A2265" s="890" t="s">
        <v>2267</v>
      </c>
      <c r="B2265" s="890" t="s">
        <v>2266</v>
      </c>
      <c r="C2265" s="890" t="s">
        <v>20</v>
      </c>
      <c r="D2265" s="890">
        <v>52.4</v>
      </c>
    </row>
    <row r="2266" spans="1:4" x14ac:dyDescent="0.25">
      <c r="A2266" s="890" t="s">
        <v>142</v>
      </c>
      <c r="B2266" s="890" t="s">
        <v>143</v>
      </c>
      <c r="C2266" s="890" t="s">
        <v>20</v>
      </c>
      <c r="D2266" s="890">
        <v>51.98</v>
      </c>
    </row>
    <row r="2267" spans="1:4" x14ac:dyDescent="0.25">
      <c r="A2267" s="890" t="s">
        <v>2268</v>
      </c>
      <c r="B2267" s="890" t="s">
        <v>143</v>
      </c>
      <c r="C2267" s="890" t="s">
        <v>20</v>
      </c>
      <c r="D2267" s="890">
        <v>46.78</v>
      </c>
    </row>
    <row r="2268" spans="1:4" x14ac:dyDescent="0.25">
      <c r="A2268" s="890" t="s">
        <v>2269</v>
      </c>
      <c r="B2268" s="890" t="s">
        <v>31218</v>
      </c>
      <c r="C2268" s="890" t="s">
        <v>20</v>
      </c>
      <c r="D2268" s="890">
        <v>93.58</v>
      </c>
    </row>
    <row r="2269" spans="1:4" x14ac:dyDescent="0.25">
      <c r="A2269" s="890" t="s">
        <v>2270</v>
      </c>
      <c r="B2269" s="890" t="s">
        <v>31218</v>
      </c>
      <c r="C2269" s="890" t="s">
        <v>20</v>
      </c>
      <c r="D2269" s="890">
        <v>84.21</v>
      </c>
    </row>
    <row r="2270" spans="1:4" x14ac:dyDescent="0.25">
      <c r="A2270" s="890" t="s">
        <v>2271</v>
      </c>
      <c r="B2270" s="890" t="s">
        <v>31219</v>
      </c>
      <c r="C2270" s="890" t="s">
        <v>20</v>
      </c>
      <c r="D2270" s="890">
        <v>172.19</v>
      </c>
    </row>
    <row r="2271" spans="1:4" x14ac:dyDescent="0.25">
      <c r="A2271" s="890" t="s">
        <v>2272</v>
      </c>
      <c r="B2271" s="890" t="s">
        <v>31219</v>
      </c>
      <c r="C2271" s="890" t="s">
        <v>20</v>
      </c>
      <c r="D2271" s="890">
        <v>157.19999999999999</v>
      </c>
    </row>
    <row r="2272" spans="1:4" x14ac:dyDescent="0.25">
      <c r="A2272" s="890" t="s">
        <v>2273</v>
      </c>
      <c r="B2272" s="890" t="s">
        <v>31220</v>
      </c>
      <c r="C2272" s="890" t="s">
        <v>20</v>
      </c>
      <c r="D2272" s="890">
        <v>177.44</v>
      </c>
    </row>
    <row r="2273" spans="1:4" x14ac:dyDescent="0.25">
      <c r="A2273" s="890" t="s">
        <v>2274</v>
      </c>
      <c r="B2273" s="890" t="s">
        <v>31220</v>
      </c>
      <c r="C2273" s="890" t="s">
        <v>20</v>
      </c>
      <c r="D2273" s="890">
        <v>162</v>
      </c>
    </row>
    <row r="2274" spans="1:4" x14ac:dyDescent="0.25">
      <c r="A2274" s="890" t="s">
        <v>2275</v>
      </c>
      <c r="B2274" s="890" t="s">
        <v>31221</v>
      </c>
      <c r="C2274" s="890" t="s">
        <v>20</v>
      </c>
      <c r="D2274" s="890">
        <v>182.49</v>
      </c>
    </row>
    <row r="2275" spans="1:4" x14ac:dyDescent="0.25">
      <c r="A2275" s="890" t="s">
        <v>2276</v>
      </c>
      <c r="B2275" s="890" t="s">
        <v>31221</v>
      </c>
      <c r="C2275" s="890" t="s">
        <v>20</v>
      </c>
      <c r="D2275" s="890">
        <v>166.6</v>
      </c>
    </row>
    <row r="2276" spans="1:4" x14ac:dyDescent="0.25">
      <c r="A2276" s="890" t="s">
        <v>2277</v>
      </c>
      <c r="B2276" s="890" t="s">
        <v>31222</v>
      </c>
      <c r="C2276" s="890" t="s">
        <v>20</v>
      </c>
      <c r="D2276" s="890">
        <v>187.81</v>
      </c>
    </row>
    <row r="2277" spans="1:4" x14ac:dyDescent="0.25">
      <c r="A2277" s="890" t="s">
        <v>2278</v>
      </c>
      <c r="B2277" s="890" t="s">
        <v>31222</v>
      </c>
      <c r="C2277" s="890" t="s">
        <v>20</v>
      </c>
      <c r="D2277" s="890">
        <v>171.47</v>
      </c>
    </row>
    <row r="2278" spans="1:4" x14ac:dyDescent="0.25">
      <c r="A2278" s="890" t="s">
        <v>2279</v>
      </c>
      <c r="B2278" s="890" t="s">
        <v>31223</v>
      </c>
      <c r="C2278" s="890" t="s">
        <v>20</v>
      </c>
      <c r="D2278" s="890">
        <v>191.12</v>
      </c>
    </row>
    <row r="2279" spans="1:4" x14ac:dyDescent="0.25">
      <c r="A2279" s="890" t="s">
        <v>2280</v>
      </c>
      <c r="B2279" s="890" t="s">
        <v>31223</v>
      </c>
      <c r="C2279" s="890" t="s">
        <v>20</v>
      </c>
      <c r="D2279" s="890">
        <v>174.49</v>
      </c>
    </row>
    <row r="2280" spans="1:4" x14ac:dyDescent="0.25">
      <c r="A2280" s="890" t="s">
        <v>2281</v>
      </c>
      <c r="B2280" s="890" t="s">
        <v>31224</v>
      </c>
      <c r="C2280" s="890" t="s">
        <v>20</v>
      </c>
      <c r="D2280" s="890">
        <v>211.21</v>
      </c>
    </row>
    <row r="2281" spans="1:4" x14ac:dyDescent="0.25">
      <c r="A2281" s="890" t="s">
        <v>2282</v>
      </c>
      <c r="B2281" s="890" t="s">
        <v>31224</v>
      </c>
      <c r="C2281" s="890" t="s">
        <v>20</v>
      </c>
      <c r="D2281" s="890">
        <v>192.78</v>
      </c>
    </row>
    <row r="2282" spans="1:4" x14ac:dyDescent="0.25">
      <c r="A2282" s="890" t="s">
        <v>2283</v>
      </c>
      <c r="B2282" s="890" t="s">
        <v>31225</v>
      </c>
      <c r="C2282" s="890" t="s">
        <v>20</v>
      </c>
      <c r="D2282" s="890">
        <v>225.5</v>
      </c>
    </row>
    <row r="2283" spans="1:4" x14ac:dyDescent="0.25">
      <c r="A2283" s="890" t="s">
        <v>2284</v>
      </c>
      <c r="B2283" s="890" t="s">
        <v>31225</v>
      </c>
      <c r="C2283" s="890" t="s">
        <v>20</v>
      </c>
      <c r="D2283" s="890">
        <v>205.91</v>
      </c>
    </row>
    <row r="2284" spans="1:4" x14ac:dyDescent="0.25">
      <c r="A2284" s="890" t="s">
        <v>2285</v>
      </c>
      <c r="B2284" s="890" t="s">
        <v>31226</v>
      </c>
      <c r="C2284" s="890" t="s">
        <v>20</v>
      </c>
      <c r="D2284" s="890">
        <v>238.7</v>
      </c>
    </row>
    <row r="2285" spans="1:4" x14ac:dyDescent="0.25">
      <c r="A2285" s="890" t="s">
        <v>2286</v>
      </c>
      <c r="B2285" s="890" t="s">
        <v>31226</v>
      </c>
      <c r="C2285" s="890" t="s">
        <v>20</v>
      </c>
      <c r="D2285" s="890">
        <v>217.97</v>
      </c>
    </row>
    <row r="2286" spans="1:4" x14ac:dyDescent="0.25">
      <c r="A2286" s="890" t="s">
        <v>2287</v>
      </c>
      <c r="B2286" s="890" t="s">
        <v>31227</v>
      </c>
      <c r="C2286" s="890" t="s">
        <v>20</v>
      </c>
      <c r="D2286" s="890">
        <v>251.41</v>
      </c>
    </row>
    <row r="2287" spans="1:4" x14ac:dyDescent="0.25">
      <c r="A2287" s="890" t="s">
        <v>2288</v>
      </c>
      <c r="B2287" s="890" t="s">
        <v>31227</v>
      </c>
      <c r="C2287" s="890" t="s">
        <v>20</v>
      </c>
      <c r="D2287" s="890">
        <v>229.57</v>
      </c>
    </row>
    <row r="2288" spans="1:4" x14ac:dyDescent="0.25">
      <c r="A2288" s="890" t="s">
        <v>2289</v>
      </c>
      <c r="B2288" s="890" t="s">
        <v>31228</v>
      </c>
      <c r="C2288" s="890" t="s">
        <v>20</v>
      </c>
      <c r="D2288" s="890">
        <v>270.94</v>
      </c>
    </row>
    <row r="2289" spans="1:4" x14ac:dyDescent="0.25">
      <c r="A2289" s="890" t="s">
        <v>2290</v>
      </c>
      <c r="B2289" s="890" t="s">
        <v>31228</v>
      </c>
      <c r="C2289" s="890" t="s">
        <v>20</v>
      </c>
      <c r="D2289" s="890">
        <v>247.4</v>
      </c>
    </row>
    <row r="2290" spans="1:4" x14ac:dyDescent="0.25">
      <c r="A2290" s="890" t="s">
        <v>2291</v>
      </c>
      <c r="B2290" s="890" t="s">
        <v>31229</v>
      </c>
      <c r="C2290" s="890" t="s">
        <v>20</v>
      </c>
      <c r="D2290" s="890">
        <v>55.06</v>
      </c>
    </row>
    <row r="2291" spans="1:4" x14ac:dyDescent="0.25">
      <c r="A2291" s="890" t="s">
        <v>2292</v>
      </c>
      <c r="B2291" s="890" t="s">
        <v>31229</v>
      </c>
      <c r="C2291" s="890" t="s">
        <v>20</v>
      </c>
      <c r="D2291" s="890">
        <v>49.82</v>
      </c>
    </row>
    <row r="2292" spans="1:4" x14ac:dyDescent="0.25">
      <c r="A2292" s="890" t="s">
        <v>2293</v>
      </c>
      <c r="B2292" s="890" t="s">
        <v>31230</v>
      </c>
      <c r="C2292" s="890" t="s">
        <v>20</v>
      </c>
      <c r="D2292" s="890">
        <v>11.81</v>
      </c>
    </row>
    <row r="2293" spans="1:4" x14ac:dyDescent="0.25">
      <c r="A2293" s="890" t="s">
        <v>2294</v>
      </c>
      <c r="B2293" s="890" t="s">
        <v>31230</v>
      </c>
      <c r="C2293" s="890" t="s">
        <v>20</v>
      </c>
      <c r="D2293" s="890">
        <v>11.55</v>
      </c>
    </row>
    <row r="2294" spans="1:4" x14ac:dyDescent="0.25">
      <c r="A2294" s="890" t="s">
        <v>2295</v>
      </c>
      <c r="B2294" s="890" t="s">
        <v>31231</v>
      </c>
      <c r="C2294" s="890" t="s">
        <v>20</v>
      </c>
      <c r="D2294" s="890">
        <v>5.65</v>
      </c>
    </row>
    <row r="2295" spans="1:4" x14ac:dyDescent="0.25">
      <c r="A2295" s="890" t="s">
        <v>2296</v>
      </c>
      <c r="B2295" s="890" t="s">
        <v>31231</v>
      </c>
      <c r="C2295" s="890" t="s">
        <v>20</v>
      </c>
      <c r="D2295" s="890">
        <v>5.55</v>
      </c>
    </row>
    <row r="2296" spans="1:4" x14ac:dyDescent="0.25">
      <c r="A2296" s="890" t="s">
        <v>2297</v>
      </c>
      <c r="B2296" s="890" t="s">
        <v>31232</v>
      </c>
      <c r="C2296" s="890" t="s">
        <v>20</v>
      </c>
      <c r="D2296" s="890">
        <v>4.41</v>
      </c>
    </row>
    <row r="2297" spans="1:4" x14ac:dyDescent="0.25">
      <c r="A2297" s="890" t="s">
        <v>2298</v>
      </c>
      <c r="B2297" s="890" t="s">
        <v>31232</v>
      </c>
      <c r="C2297" s="890" t="s">
        <v>20</v>
      </c>
      <c r="D2297" s="890">
        <v>4.3600000000000003</v>
      </c>
    </row>
    <row r="2298" spans="1:4" x14ac:dyDescent="0.25">
      <c r="A2298" s="890" t="s">
        <v>2299</v>
      </c>
      <c r="B2298" s="890" t="s">
        <v>31233</v>
      </c>
      <c r="C2298" s="890" t="s">
        <v>20</v>
      </c>
      <c r="D2298" s="890">
        <v>9.7799999999999994</v>
      </c>
    </row>
    <row r="2299" spans="1:4" x14ac:dyDescent="0.25">
      <c r="A2299" s="890" t="s">
        <v>2300</v>
      </c>
      <c r="B2299" s="890" t="s">
        <v>31233</v>
      </c>
      <c r="C2299" s="890" t="s">
        <v>20</v>
      </c>
      <c r="D2299" s="890">
        <v>9.4499999999999993</v>
      </c>
    </row>
    <row r="2300" spans="1:4" x14ac:dyDescent="0.25">
      <c r="A2300" s="890" t="s">
        <v>2301</v>
      </c>
      <c r="B2300" s="890" t="s">
        <v>31234</v>
      </c>
      <c r="C2300" s="890" t="s">
        <v>20</v>
      </c>
      <c r="D2300" s="890">
        <v>8.89</v>
      </c>
    </row>
    <row r="2301" spans="1:4" x14ac:dyDescent="0.25">
      <c r="A2301" s="890" t="s">
        <v>2302</v>
      </c>
      <c r="B2301" s="890" t="s">
        <v>31234</v>
      </c>
      <c r="C2301" s="890" t="s">
        <v>20</v>
      </c>
      <c r="D2301" s="890">
        <v>8.57</v>
      </c>
    </row>
    <row r="2302" spans="1:4" x14ac:dyDescent="0.25">
      <c r="A2302" s="890" t="s">
        <v>2303</v>
      </c>
      <c r="B2302" s="890" t="s">
        <v>31235</v>
      </c>
      <c r="C2302" s="890" t="s">
        <v>20</v>
      </c>
      <c r="D2302" s="890">
        <v>19.89</v>
      </c>
    </row>
    <row r="2303" spans="1:4" x14ac:dyDescent="0.25">
      <c r="A2303" s="890" t="s">
        <v>2304</v>
      </c>
      <c r="B2303" s="890" t="s">
        <v>31235</v>
      </c>
      <c r="C2303" s="890" t="s">
        <v>20</v>
      </c>
      <c r="D2303" s="890">
        <v>19.62</v>
      </c>
    </row>
    <row r="2304" spans="1:4" x14ac:dyDescent="0.25">
      <c r="A2304" s="890" t="s">
        <v>2305</v>
      </c>
      <c r="B2304" s="890" t="s">
        <v>31236</v>
      </c>
      <c r="C2304" s="890" t="s">
        <v>20</v>
      </c>
      <c r="D2304" s="890">
        <v>22.46</v>
      </c>
    </row>
    <row r="2305" spans="1:4" x14ac:dyDescent="0.25">
      <c r="A2305" s="890" t="s">
        <v>2306</v>
      </c>
      <c r="B2305" s="890" t="s">
        <v>31236</v>
      </c>
      <c r="C2305" s="890" t="s">
        <v>20</v>
      </c>
      <c r="D2305" s="890">
        <v>22.17</v>
      </c>
    </row>
    <row r="2306" spans="1:4" x14ac:dyDescent="0.25">
      <c r="A2306" s="890" t="s">
        <v>2307</v>
      </c>
      <c r="B2306" s="890" t="s">
        <v>31237</v>
      </c>
      <c r="C2306" s="890" t="s">
        <v>20</v>
      </c>
      <c r="D2306" s="890">
        <v>24.17</v>
      </c>
    </row>
    <row r="2307" spans="1:4" x14ac:dyDescent="0.25">
      <c r="A2307" s="890" t="s">
        <v>2308</v>
      </c>
      <c r="B2307" s="890" t="s">
        <v>31237</v>
      </c>
      <c r="C2307" s="890" t="s">
        <v>20</v>
      </c>
      <c r="D2307" s="890">
        <v>23.86</v>
      </c>
    </row>
    <row r="2308" spans="1:4" x14ac:dyDescent="0.25">
      <c r="A2308" s="890" t="s">
        <v>2309</v>
      </c>
      <c r="B2308" s="890" t="s">
        <v>31238</v>
      </c>
      <c r="C2308" s="890" t="s">
        <v>20</v>
      </c>
      <c r="D2308" s="890">
        <v>27.59</v>
      </c>
    </row>
    <row r="2309" spans="1:4" x14ac:dyDescent="0.25">
      <c r="A2309" s="890" t="s">
        <v>2310</v>
      </c>
      <c r="B2309" s="890" t="s">
        <v>31238</v>
      </c>
      <c r="C2309" s="890" t="s">
        <v>20</v>
      </c>
      <c r="D2309" s="890">
        <v>27.25</v>
      </c>
    </row>
    <row r="2310" spans="1:4" x14ac:dyDescent="0.25">
      <c r="A2310" s="890" t="s">
        <v>2311</v>
      </c>
      <c r="B2310" s="890" t="s">
        <v>31239</v>
      </c>
      <c r="C2310" s="890" t="s">
        <v>20</v>
      </c>
      <c r="D2310" s="890">
        <v>31.3</v>
      </c>
    </row>
    <row r="2311" spans="1:4" x14ac:dyDescent="0.25">
      <c r="A2311" s="890" t="s">
        <v>2312</v>
      </c>
      <c r="B2311" s="890" t="s">
        <v>31239</v>
      </c>
      <c r="C2311" s="890" t="s">
        <v>20</v>
      </c>
      <c r="D2311" s="890">
        <v>30.92</v>
      </c>
    </row>
    <row r="2312" spans="1:4" x14ac:dyDescent="0.25">
      <c r="A2312" s="890" t="s">
        <v>2313</v>
      </c>
      <c r="B2312" s="890" t="s">
        <v>31240</v>
      </c>
      <c r="C2312" s="890" t="s">
        <v>20</v>
      </c>
      <c r="D2312" s="890">
        <v>42.71</v>
      </c>
    </row>
    <row r="2313" spans="1:4" x14ac:dyDescent="0.25">
      <c r="A2313" s="890" t="s">
        <v>2314</v>
      </c>
      <c r="B2313" s="890" t="s">
        <v>31240</v>
      </c>
      <c r="C2313" s="890" t="s">
        <v>20</v>
      </c>
      <c r="D2313" s="890">
        <v>42.23</v>
      </c>
    </row>
    <row r="2314" spans="1:4" x14ac:dyDescent="0.25">
      <c r="A2314" s="890" t="s">
        <v>2315</v>
      </c>
      <c r="B2314" s="890" t="s">
        <v>31241</v>
      </c>
      <c r="C2314" s="890" t="s">
        <v>20</v>
      </c>
      <c r="D2314" s="890">
        <v>56.98</v>
      </c>
    </row>
    <row r="2315" spans="1:4" x14ac:dyDescent="0.25">
      <c r="A2315" s="890" t="s">
        <v>2316</v>
      </c>
      <c r="B2315" s="890" t="s">
        <v>31241</v>
      </c>
      <c r="C2315" s="890" t="s">
        <v>20</v>
      </c>
      <c r="D2315" s="890">
        <v>56.35</v>
      </c>
    </row>
    <row r="2316" spans="1:4" x14ac:dyDescent="0.25">
      <c r="A2316" s="890" t="s">
        <v>2317</v>
      </c>
      <c r="B2316" s="890" t="s">
        <v>31242</v>
      </c>
      <c r="C2316" s="890" t="s">
        <v>20</v>
      </c>
      <c r="D2316" s="890">
        <v>71.25</v>
      </c>
    </row>
    <row r="2317" spans="1:4" x14ac:dyDescent="0.25">
      <c r="A2317" s="890" t="s">
        <v>2318</v>
      </c>
      <c r="B2317" s="890" t="s">
        <v>31242</v>
      </c>
      <c r="C2317" s="890" t="s">
        <v>20</v>
      </c>
      <c r="D2317" s="890">
        <v>70.48</v>
      </c>
    </row>
    <row r="2318" spans="1:4" x14ac:dyDescent="0.25">
      <c r="A2318" s="890" t="s">
        <v>2319</v>
      </c>
      <c r="B2318" s="890" t="s">
        <v>31243</v>
      </c>
      <c r="C2318" s="890" t="s">
        <v>20</v>
      </c>
      <c r="D2318" s="890">
        <v>85.51</v>
      </c>
    </row>
    <row r="2319" spans="1:4" x14ac:dyDescent="0.25">
      <c r="A2319" s="890" t="s">
        <v>2320</v>
      </c>
      <c r="B2319" s="890" t="s">
        <v>31243</v>
      </c>
      <c r="C2319" s="890" t="s">
        <v>20</v>
      </c>
      <c r="D2319" s="890">
        <v>84.61</v>
      </c>
    </row>
    <row r="2320" spans="1:4" x14ac:dyDescent="0.25">
      <c r="A2320" s="890" t="s">
        <v>2321</v>
      </c>
      <c r="B2320" s="890" t="s">
        <v>31244</v>
      </c>
      <c r="C2320" s="890" t="s">
        <v>20</v>
      </c>
      <c r="D2320" s="890">
        <v>99.78</v>
      </c>
    </row>
    <row r="2321" spans="1:4" x14ac:dyDescent="0.25">
      <c r="A2321" s="890" t="s">
        <v>2322</v>
      </c>
      <c r="B2321" s="890" t="s">
        <v>31244</v>
      </c>
      <c r="C2321" s="890" t="s">
        <v>20</v>
      </c>
      <c r="D2321" s="890">
        <v>98.73</v>
      </c>
    </row>
    <row r="2322" spans="1:4" x14ac:dyDescent="0.25">
      <c r="A2322" s="890" t="s">
        <v>2323</v>
      </c>
      <c r="B2322" s="890" t="s">
        <v>31245</v>
      </c>
      <c r="C2322" s="890" t="s">
        <v>20</v>
      </c>
      <c r="D2322" s="890">
        <v>37.32</v>
      </c>
    </row>
    <row r="2323" spans="1:4" x14ac:dyDescent="0.25">
      <c r="A2323" s="890" t="s">
        <v>2324</v>
      </c>
      <c r="B2323" s="890" t="s">
        <v>31245</v>
      </c>
      <c r="C2323" s="890" t="s">
        <v>20</v>
      </c>
      <c r="D2323" s="890">
        <v>35.700000000000003</v>
      </c>
    </row>
    <row r="2324" spans="1:4" x14ac:dyDescent="0.25">
      <c r="A2324" s="890" t="s">
        <v>2325</v>
      </c>
      <c r="B2324" s="890" t="s">
        <v>31246</v>
      </c>
      <c r="C2324" s="890" t="s">
        <v>20</v>
      </c>
      <c r="D2324" s="890">
        <v>47.69</v>
      </c>
    </row>
    <row r="2325" spans="1:4" x14ac:dyDescent="0.25">
      <c r="A2325" s="890" t="s">
        <v>2326</v>
      </c>
      <c r="B2325" s="890" t="s">
        <v>31246</v>
      </c>
      <c r="C2325" s="890" t="s">
        <v>20</v>
      </c>
      <c r="D2325" s="890">
        <v>45.59</v>
      </c>
    </row>
    <row r="2326" spans="1:4" x14ac:dyDescent="0.25">
      <c r="A2326" s="890" t="s">
        <v>2327</v>
      </c>
      <c r="B2326" s="890" t="s">
        <v>31247</v>
      </c>
      <c r="C2326" s="890" t="s">
        <v>20</v>
      </c>
      <c r="D2326" s="890">
        <v>25.87</v>
      </c>
    </row>
    <row r="2327" spans="1:4" x14ac:dyDescent="0.25">
      <c r="A2327" s="890" t="s">
        <v>2328</v>
      </c>
      <c r="B2327" s="890" t="s">
        <v>31247</v>
      </c>
      <c r="C2327" s="890" t="s">
        <v>20</v>
      </c>
      <c r="D2327" s="890">
        <v>25.34</v>
      </c>
    </row>
    <row r="2328" spans="1:4" x14ac:dyDescent="0.25">
      <c r="A2328" s="890" t="s">
        <v>2329</v>
      </c>
      <c r="B2328" s="890" t="s">
        <v>31248</v>
      </c>
      <c r="C2328" s="890" t="s">
        <v>20</v>
      </c>
      <c r="D2328" s="890">
        <v>33.270000000000003</v>
      </c>
    </row>
    <row r="2329" spans="1:4" x14ac:dyDescent="0.25">
      <c r="A2329" s="890" t="s">
        <v>2330</v>
      </c>
      <c r="B2329" s="890" t="s">
        <v>31248</v>
      </c>
      <c r="C2329" s="890" t="s">
        <v>20</v>
      </c>
      <c r="D2329" s="890">
        <v>32.47</v>
      </c>
    </row>
    <row r="2330" spans="1:4" x14ac:dyDescent="0.25">
      <c r="A2330" s="890" t="s">
        <v>2331</v>
      </c>
      <c r="B2330" s="890" t="s">
        <v>31249</v>
      </c>
      <c r="C2330" s="890" t="s">
        <v>20</v>
      </c>
      <c r="D2330" s="890">
        <v>27.47</v>
      </c>
    </row>
    <row r="2331" spans="1:4" x14ac:dyDescent="0.25">
      <c r="A2331" s="890" t="s">
        <v>2332</v>
      </c>
      <c r="B2331" s="890" t="s">
        <v>31249</v>
      </c>
      <c r="C2331" s="890" t="s">
        <v>20</v>
      </c>
      <c r="D2331" s="890">
        <v>24.82</v>
      </c>
    </row>
    <row r="2332" spans="1:4" x14ac:dyDescent="0.25">
      <c r="A2332" s="890" t="s">
        <v>2333</v>
      </c>
      <c r="B2332" s="890" t="s">
        <v>31250</v>
      </c>
      <c r="C2332" s="890" t="s">
        <v>20</v>
      </c>
      <c r="D2332" s="890">
        <v>5.66</v>
      </c>
    </row>
    <row r="2333" spans="1:4" x14ac:dyDescent="0.25">
      <c r="A2333" s="890" t="s">
        <v>2334</v>
      </c>
      <c r="B2333" s="890" t="s">
        <v>31250</v>
      </c>
      <c r="C2333" s="890" t="s">
        <v>20</v>
      </c>
      <c r="D2333" s="890">
        <v>5.62</v>
      </c>
    </row>
    <row r="2334" spans="1:4" x14ac:dyDescent="0.25">
      <c r="A2334" s="890" t="s">
        <v>2335</v>
      </c>
      <c r="B2334" s="890" t="s">
        <v>31251</v>
      </c>
      <c r="C2334" s="890" t="s">
        <v>20</v>
      </c>
      <c r="D2334" s="890">
        <v>43.67</v>
      </c>
    </row>
    <row r="2335" spans="1:4" x14ac:dyDescent="0.25">
      <c r="A2335" s="890" t="s">
        <v>2336</v>
      </c>
      <c r="B2335" s="890" t="s">
        <v>31251</v>
      </c>
      <c r="C2335" s="890" t="s">
        <v>20</v>
      </c>
      <c r="D2335" s="890">
        <v>39.299999999999997</v>
      </c>
    </row>
    <row r="2336" spans="1:4" x14ac:dyDescent="0.25">
      <c r="A2336" s="890" t="s">
        <v>2337</v>
      </c>
      <c r="B2336" s="890" t="s">
        <v>31252</v>
      </c>
      <c r="C2336" s="890" t="s">
        <v>20</v>
      </c>
      <c r="D2336" s="890">
        <v>51.98</v>
      </c>
    </row>
    <row r="2337" spans="1:4" x14ac:dyDescent="0.25">
      <c r="A2337" s="890" t="s">
        <v>2338</v>
      </c>
      <c r="B2337" s="890" t="s">
        <v>31252</v>
      </c>
      <c r="C2337" s="890" t="s">
        <v>20</v>
      </c>
      <c r="D2337" s="890">
        <v>46.78</v>
      </c>
    </row>
    <row r="2338" spans="1:4" x14ac:dyDescent="0.25">
      <c r="A2338" s="890" t="s">
        <v>2339</v>
      </c>
      <c r="B2338" s="890" t="s">
        <v>31253</v>
      </c>
      <c r="C2338" s="890" t="s">
        <v>20</v>
      </c>
      <c r="D2338" s="890">
        <v>62.38</v>
      </c>
    </row>
    <row r="2339" spans="1:4" x14ac:dyDescent="0.25">
      <c r="A2339" s="890" t="s">
        <v>2340</v>
      </c>
      <c r="B2339" s="890" t="s">
        <v>31253</v>
      </c>
      <c r="C2339" s="890" t="s">
        <v>20</v>
      </c>
      <c r="D2339" s="890">
        <v>56.14</v>
      </c>
    </row>
    <row r="2340" spans="1:4" x14ac:dyDescent="0.25">
      <c r="A2340" s="890" t="s">
        <v>2341</v>
      </c>
      <c r="B2340" s="890" t="s">
        <v>31254</v>
      </c>
      <c r="C2340" s="890" t="s">
        <v>20</v>
      </c>
      <c r="D2340" s="890">
        <v>52.4</v>
      </c>
    </row>
    <row r="2341" spans="1:4" x14ac:dyDescent="0.25">
      <c r="A2341" s="890" t="s">
        <v>2342</v>
      </c>
      <c r="B2341" s="890" t="s">
        <v>31254</v>
      </c>
      <c r="C2341" s="890" t="s">
        <v>20</v>
      </c>
      <c r="D2341" s="890">
        <v>47.16</v>
      </c>
    </row>
    <row r="2342" spans="1:4" x14ac:dyDescent="0.25">
      <c r="A2342" s="890" t="s">
        <v>2343</v>
      </c>
      <c r="B2342" s="890" t="s">
        <v>31255</v>
      </c>
      <c r="C2342" s="890" t="s">
        <v>20</v>
      </c>
      <c r="D2342" s="890">
        <v>15.65</v>
      </c>
    </row>
    <row r="2343" spans="1:4" x14ac:dyDescent="0.25">
      <c r="A2343" s="890" t="s">
        <v>2344</v>
      </c>
      <c r="B2343" s="890" t="s">
        <v>31255</v>
      </c>
      <c r="C2343" s="890" t="s">
        <v>20</v>
      </c>
      <c r="D2343" s="890">
        <v>14.36</v>
      </c>
    </row>
    <row r="2344" spans="1:4" x14ac:dyDescent="0.25">
      <c r="A2344" s="890" t="s">
        <v>2345</v>
      </c>
      <c r="B2344" s="890" t="s">
        <v>31256</v>
      </c>
      <c r="C2344" s="890" t="s">
        <v>20</v>
      </c>
      <c r="D2344" s="890">
        <v>14.41</v>
      </c>
    </row>
    <row r="2345" spans="1:4" x14ac:dyDescent="0.25">
      <c r="A2345" s="890" t="s">
        <v>2346</v>
      </c>
      <c r="B2345" s="890" t="s">
        <v>31256</v>
      </c>
      <c r="C2345" s="890" t="s">
        <v>20</v>
      </c>
      <c r="D2345" s="890">
        <v>14.11</v>
      </c>
    </row>
    <row r="2346" spans="1:4" x14ac:dyDescent="0.25">
      <c r="A2346" s="890" t="s">
        <v>2347</v>
      </c>
      <c r="B2346" s="890" t="s">
        <v>31257</v>
      </c>
      <c r="C2346" s="890" t="s">
        <v>20</v>
      </c>
      <c r="D2346" s="890">
        <v>215.72</v>
      </c>
    </row>
    <row r="2347" spans="1:4" x14ac:dyDescent="0.25">
      <c r="A2347" s="890" t="s">
        <v>2348</v>
      </c>
      <c r="B2347" s="890" t="s">
        <v>31257</v>
      </c>
      <c r="C2347" s="890" t="s">
        <v>20</v>
      </c>
      <c r="D2347" s="890">
        <v>210.52</v>
      </c>
    </row>
    <row r="2348" spans="1:4" x14ac:dyDescent="0.25">
      <c r="A2348" s="890" t="s">
        <v>2349</v>
      </c>
      <c r="B2348" s="890" t="s">
        <v>31258</v>
      </c>
      <c r="C2348" s="890" t="s">
        <v>20</v>
      </c>
      <c r="D2348" s="890">
        <v>228.62</v>
      </c>
    </row>
    <row r="2349" spans="1:4" x14ac:dyDescent="0.25">
      <c r="A2349" s="890" t="s">
        <v>2350</v>
      </c>
      <c r="B2349" s="890" t="s">
        <v>31258</v>
      </c>
      <c r="C2349" s="890" t="s">
        <v>20</v>
      </c>
      <c r="D2349" s="890">
        <v>222.12</v>
      </c>
    </row>
    <row r="2350" spans="1:4" x14ac:dyDescent="0.25">
      <c r="A2350" s="890" t="s">
        <v>2351</v>
      </c>
      <c r="B2350" s="890" t="s">
        <v>31259</v>
      </c>
      <c r="C2350" s="890" t="s">
        <v>20</v>
      </c>
      <c r="D2350" s="890">
        <v>203.66</v>
      </c>
    </row>
    <row r="2351" spans="1:4" x14ac:dyDescent="0.25">
      <c r="A2351" s="890" t="s">
        <v>2352</v>
      </c>
      <c r="B2351" s="890" t="s">
        <v>31259</v>
      </c>
      <c r="C2351" s="890" t="s">
        <v>20</v>
      </c>
      <c r="D2351" s="890">
        <v>198.46</v>
      </c>
    </row>
    <row r="2352" spans="1:4" x14ac:dyDescent="0.25">
      <c r="A2352" s="890" t="s">
        <v>2353</v>
      </c>
      <c r="B2352" s="890" t="s">
        <v>31260</v>
      </c>
      <c r="C2352" s="890" t="s">
        <v>20</v>
      </c>
      <c r="D2352" s="890">
        <v>211.98</v>
      </c>
    </row>
    <row r="2353" spans="1:4" x14ac:dyDescent="0.25">
      <c r="A2353" s="890" t="s">
        <v>2354</v>
      </c>
      <c r="B2353" s="890" t="s">
        <v>31260</v>
      </c>
      <c r="C2353" s="890" t="s">
        <v>20</v>
      </c>
      <c r="D2353" s="890">
        <v>205.95</v>
      </c>
    </row>
    <row r="2354" spans="1:4" x14ac:dyDescent="0.25">
      <c r="A2354" s="890" t="s">
        <v>2355</v>
      </c>
      <c r="B2354" s="890" t="s">
        <v>31261</v>
      </c>
      <c r="C2354" s="890" t="s">
        <v>20</v>
      </c>
      <c r="D2354" s="890">
        <v>211.73</v>
      </c>
    </row>
    <row r="2355" spans="1:4" x14ac:dyDescent="0.25">
      <c r="A2355" s="890" t="s">
        <v>2356</v>
      </c>
      <c r="B2355" s="890" t="s">
        <v>31261</v>
      </c>
      <c r="C2355" s="890" t="s">
        <v>20</v>
      </c>
      <c r="D2355" s="890">
        <v>206.53</v>
      </c>
    </row>
    <row r="2356" spans="1:4" x14ac:dyDescent="0.25">
      <c r="A2356" s="890" t="s">
        <v>2357</v>
      </c>
      <c r="B2356" s="890" t="s">
        <v>31262</v>
      </c>
      <c r="C2356" s="890" t="s">
        <v>20</v>
      </c>
      <c r="D2356" s="890">
        <v>220.05</v>
      </c>
    </row>
    <row r="2357" spans="1:4" x14ac:dyDescent="0.25">
      <c r="A2357" s="890" t="s">
        <v>2358</v>
      </c>
      <c r="B2357" s="890" t="s">
        <v>31262</v>
      </c>
      <c r="C2357" s="890" t="s">
        <v>20</v>
      </c>
      <c r="D2357" s="890">
        <v>214.02</v>
      </c>
    </row>
    <row r="2358" spans="1:4" x14ac:dyDescent="0.25">
      <c r="A2358" s="890" t="s">
        <v>2359</v>
      </c>
      <c r="B2358" s="890" t="s">
        <v>31263</v>
      </c>
      <c r="C2358" s="890" t="s">
        <v>20</v>
      </c>
      <c r="D2358" s="890">
        <v>28.18</v>
      </c>
    </row>
    <row r="2359" spans="1:4" x14ac:dyDescent="0.25">
      <c r="A2359" s="890" t="s">
        <v>2360</v>
      </c>
      <c r="B2359" s="890" t="s">
        <v>31263</v>
      </c>
      <c r="C2359" s="890" t="s">
        <v>20</v>
      </c>
      <c r="D2359" s="890">
        <v>27.45</v>
      </c>
    </row>
    <row r="2360" spans="1:4" x14ac:dyDescent="0.25">
      <c r="A2360" s="890" t="s">
        <v>2361</v>
      </c>
      <c r="B2360" s="890" t="s">
        <v>31264</v>
      </c>
      <c r="C2360" s="890" t="s">
        <v>20</v>
      </c>
      <c r="D2360" s="890">
        <v>34.28</v>
      </c>
    </row>
    <row r="2361" spans="1:4" x14ac:dyDescent="0.25">
      <c r="A2361" s="890" t="s">
        <v>2362</v>
      </c>
      <c r="B2361" s="890" t="s">
        <v>31264</v>
      </c>
      <c r="C2361" s="890" t="s">
        <v>20</v>
      </c>
      <c r="D2361" s="890">
        <v>33.409999999999997</v>
      </c>
    </row>
    <row r="2362" spans="1:4" x14ac:dyDescent="0.25">
      <c r="A2362" s="890" t="s">
        <v>2363</v>
      </c>
      <c r="B2362" s="890" t="s">
        <v>31265</v>
      </c>
      <c r="C2362" s="890" t="s">
        <v>20</v>
      </c>
      <c r="D2362" s="890">
        <v>11.13</v>
      </c>
    </row>
    <row r="2363" spans="1:4" x14ac:dyDescent="0.25">
      <c r="A2363" s="890" t="s">
        <v>2364</v>
      </c>
      <c r="B2363" s="890" t="s">
        <v>31265</v>
      </c>
      <c r="C2363" s="890" t="s">
        <v>20</v>
      </c>
      <c r="D2363" s="890">
        <v>10.85</v>
      </c>
    </row>
    <row r="2364" spans="1:4" x14ac:dyDescent="0.25">
      <c r="A2364" s="890" t="s">
        <v>2365</v>
      </c>
      <c r="B2364" s="890" t="s">
        <v>31266</v>
      </c>
      <c r="C2364" s="890" t="s">
        <v>20</v>
      </c>
      <c r="D2364" s="890">
        <v>13.49</v>
      </c>
    </row>
    <row r="2365" spans="1:4" x14ac:dyDescent="0.25">
      <c r="A2365" s="890" t="s">
        <v>2366</v>
      </c>
      <c r="B2365" s="890" t="s">
        <v>31266</v>
      </c>
      <c r="C2365" s="890" t="s">
        <v>20</v>
      </c>
      <c r="D2365" s="890">
        <v>13.14</v>
      </c>
    </row>
    <row r="2366" spans="1:4" x14ac:dyDescent="0.25">
      <c r="A2366" s="890" t="s">
        <v>2367</v>
      </c>
      <c r="B2366" s="890" t="s">
        <v>31267</v>
      </c>
      <c r="C2366" s="890" t="s">
        <v>20</v>
      </c>
      <c r="D2366" s="890">
        <v>34.549999999999997</v>
      </c>
    </row>
    <row r="2367" spans="1:4" x14ac:dyDescent="0.25">
      <c r="A2367" s="890" t="s">
        <v>2368</v>
      </c>
      <c r="B2367" s="890" t="s">
        <v>31267</v>
      </c>
      <c r="C2367" s="890" t="s">
        <v>20</v>
      </c>
      <c r="D2367" s="890">
        <v>33.68</v>
      </c>
    </row>
    <row r="2368" spans="1:4" x14ac:dyDescent="0.25">
      <c r="A2368" s="890" t="s">
        <v>2369</v>
      </c>
      <c r="B2368" s="890" t="s">
        <v>31268</v>
      </c>
      <c r="C2368" s="890" t="s">
        <v>20</v>
      </c>
      <c r="D2368" s="890">
        <v>44.28</v>
      </c>
    </row>
    <row r="2369" spans="1:4" x14ac:dyDescent="0.25">
      <c r="A2369" s="890" t="s">
        <v>2370</v>
      </c>
      <c r="B2369" s="890" t="s">
        <v>31268</v>
      </c>
      <c r="C2369" s="890" t="s">
        <v>20</v>
      </c>
      <c r="D2369" s="890">
        <v>43.14</v>
      </c>
    </row>
    <row r="2370" spans="1:4" x14ac:dyDescent="0.25">
      <c r="A2370" s="890" t="s">
        <v>2371</v>
      </c>
      <c r="B2370" s="890" t="s">
        <v>31269</v>
      </c>
      <c r="C2370" s="890" t="s">
        <v>20</v>
      </c>
      <c r="D2370" s="890">
        <v>12.97</v>
      </c>
    </row>
    <row r="2371" spans="1:4" x14ac:dyDescent="0.25">
      <c r="A2371" s="890" t="s">
        <v>2372</v>
      </c>
      <c r="B2371" s="890" t="s">
        <v>31269</v>
      </c>
      <c r="C2371" s="890" t="s">
        <v>20</v>
      </c>
      <c r="D2371" s="890">
        <v>12.64</v>
      </c>
    </row>
    <row r="2372" spans="1:4" x14ac:dyDescent="0.25">
      <c r="A2372" s="890" t="s">
        <v>2373</v>
      </c>
      <c r="B2372" s="890" t="s">
        <v>31270</v>
      </c>
      <c r="C2372" s="890" t="s">
        <v>20</v>
      </c>
      <c r="D2372" s="890">
        <v>16.54</v>
      </c>
    </row>
    <row r="2373" spans="1:4" x14ac:dyDescent="0.25">
      <c r="A2373" s="890" t="s">
        <v>2374</v>
      </c>
      <c r="B2373" s="890" t="s">
        <v>31270</v>
      </c>
      <c r="C2373" s="890" t="s">
        <v>20</v>
      </c>
      <c r="D2373" s="890">
        <v>16.12</v>
      </c>
    </row>
    <row r="2374" spans="1:4" x14ac:dyDescent="0.25">
      <c r="A2374" s="890" t="s">
        <v>2375</v>
      </c>
      <c r="B2374" s="890" t="s">
        <v>31271</v>
      </c>
      <c r="C2374" s="890" t="s">
        <v>20</v>
      </c>
      <c r="D2374" s="890">
        <v>20.78</v>
      </c>
    </row>
    <row r="2375" spans="1:4" x14ac:dyDescent="0.25">
      <c r="A2375" s="890" t="s">
        <v>2376</v>
      </c>
      <c r="B2375" s="890" t="s">
        <v>31271</v>
      </c>
      <c r="C2375" s="890" t="s">
        <v>20</v>
      </c>
      <c r="D2375" s="890">
        <v>20.420000000000002</v>
      </c>
    </row>
    <row r="2376" spans="1:4" x14ac:dyDescent="0.25">
      <c r="A2376" s="890" t="s">
        <v>2377</v>
      </c>
      <c r="B2376" s="890" t="s">
        <v>31272</v>
      </c>
      <c r="C2376" s="890" t="s">
        <v>20</v>
      </c>
      <c r="D2376" s="890">
        <v>23.87</v>
      </c>
    </row>
    <row r="2377" spans="1:4" x14ac:dyDescent="0.25">
      <c r="A2377" s="890" t="s">
        <v>2378</v>
      </c>
      <c r="B2377" s="890" t="s">
        <v>31272</v>
      </c>
      <c r="C2377" s="890" t="s">
        <v>20</v>
      </c>
      <c r="D2377" s="890">
        <v>23.46</v>
      </c>
    </row>
    <row r="2378" spans="1:4" x14ac:dyDescent="0.25">
      <c r="A2378" s="890" t="s">
        <v>2379</v>
      </c>
      <c r="B2378" s="890" t="s">
        <v>31273</v>
      </c>
      <c r="C2378" s="890" t="s">
        <v>20</v>
      </c>
      <c r="D2378" s="890">
        <v>27.22</v>
      </c>
    </row>
    <row r="2379" spans="1:4" x14ac:dyDescent="0.25">
      <c r="A2379" s="890" t="s">
        <v>2380</v>
      </c>
      <c r="B2379" s="890" t="s">
        <v>31273</v>
      </c>
      <c r="C2379" s="890" t="s">
        <v>20</v>
      </c>
      <c r="D2379" s="890">
        <v>26.71</v>
      </c>
    </row>
    <row r="2380" spans="1:4" x14ac:dyDescent="0.25">
      <c r="A2380" s="890" t="s">
        <v>2381</v>
      </c>
      <c r="B2380" s="890" t="s">
        <v>31274</v>
      </c>
      <c r="C2380" s="890" t="s">
        <v>20</v>
      </c>
      <c r="D2380" s="890">
        <v>33.979999999999997</v>
      </c>
    </row>
    <row r="2381" spans="1:4" x14ac:dyDescent="0.25">
      <c r="A2381" s="890" t="s">
        <v>2382</v>
      </c>
      <c r="B2381" s="890" t="s">
        <v>31274</v>
      </c>
      <c r="C2381" s="890" t="s">
        <v>20</v>
      </c>
      <c r="D2381" s="890">
        <v>33.340000000000003</v>
      </c>
    </row>
    <row r="2382" spans="1:4" x14ac:dyDescent="0.25">
      <c r="A2382" s="890" t="s">
        <v>2383</v>
      </c>
      <c r="B2382" s="890" t="s">
        <v>31275</v>
      </c>
      <c r="C2382" s="890" t="s">
        <v>20</v>
      </c>
      <c r="D2382" s="890">
        <v>8.07</v>
      </c>
    </row>
    <row r="2383" spans="1:4" x14ac:dyDescent="0.25">
      <c r="A2383" s="890" t="s">
        <v>2384</v>
      </c>
      <c r="B2383" s="890" t="s">
        <v>31275</v>
      </c>
      <c r="C2383" s="890" t="s">
        <v>20</v>
      </c>
      <c r="D2383" s="890">
        <v>7.93</v>
      </c>
    </row>
    <row r="2384" spans="1:4" x14ac:dyDescent="0.25">
      <c r="A2384" s="890" t="s">
        <v>2385</v>
      </c>
      <c r="B2384" s="890" t="s">
        <v>31276</v>
      </c>
      <c r="C2384" s="890" t="s">
        <v>20</v>
      </c>
      <c r="D2384" s="890">
        <v>9.14</v>
      </c>
    </row>
    <row r="2385" spans="1:4" x14ac:dyDescent="0.25">
      <c r="A2385" s="890" t="s">
        <v>2386</v>
      </c>
      <c r="B2385" s="890" t="s">
        <v>31276</v>
      </c>
      <c r="C2385" s="890" t="s">
        <v>20</v>
      </c>
      <c r="D2385" s="890">
        <v>8.98</v>
      </c>
    </row>
    <row r="2386" spans="1:4" x14ac:dyDescent="0.25">
      <c r="A2386" s="890" t="s">
        <v>2387</v>
      </c>
      <c r="B2386" s="890" t="s">
        <v>31277</v>
      </c>
      <c r="C2386" s="890" t="s">
        <v>20</v>
      </c>
      <c r="D2386" s="890">
        <v>11.48</v>
      </c>
    </row>
    <row r="2387" spans="1:4" x14ac:dyDescent="0.25">
      <c r="A2387" s="890" t="s">
        <v>2388</v>
      </c>
      <c r="B2387" s="890" t="s">
        <v>31277</v>
      </c>
      <c r="C2387" s="890" t="s">
        <v>20</v>
      </c>
      <c r="D2387" s="890">
        <v>11.28</v>
      </c>
    </row>
    <row r="2388" spans="1:4" x14ac:dyDescent="0.25">
      <c r="A2388" s="890" t="s">
        <v>2389</v>
      </c>
      <c r="B2388" s="890" t="s">
        <v>31278</v>
      </c>
      <c r="C2388" s="890" t="s">
        <v>20</v>
      </c>
      <c r="D2388" s="890">
        <v>14.03</v>
      </c>
    </row>
    <row r="2389" spans="1:4" x14ac:dyDescent="0.25">
      <c r="A2389" s="890" t="s">
        <v>2390</v>
      </c>
      <c r="B2389" s="890" t="s">
        <v>31278</v>
      </c>
      <c r="C2389" s="890" t="s">
        <v>20</v>
      </c>
      <c r="D2389" s="890">
        <v>13.79</v>
      </c>
    </row>
    <row r="2390" spans="1:4" x14ac:dyDescent="0.25">
      <c r="A2390" s="890" t="s">
        <v>2391</v>
      </c>
      <c r="B2390" s="890" t="s">
        <v>31279</v>
      </c>
      <c r="C2390" s="890" t="s">
        <v>20</v>
      </c>
      <c r="D2390" s="890">
        <v>26.1</v>
      </c>
    </row>
    <row r="2391" spans="1:4" x14ac:dyDescent="0.25">
      <c r="A2391" s="890" t="s">
        <v>2392</v>
      </c>
      <c r="B2391" s="890" t="s">
        <v>31279</v>
      </c>
      <c r="C2391" s="890" t="s">
        <v>20</v>
      </c>
      <c r="D2391" s="890">
        <v>25.52</v>
      </c>
    </row>
    <row r="2392" spans="1:4" x14ac:dyDescent="0.25">
      <c r="A2392" s="890" t="s">
        <v>2393</v>
      </c>
      <c r="B2392" s="890" t="s">
        <v>31280</v>
      </c>
      <c r="C2392" s="890" t="s">
        <v>20</v>
      </c>
      <c r="D2392" s="890">
        <v>30.01</v>
      </c>
    </row>
    <row r="2393" spans="1:4" x14ac:dyDescent="0.25">
      <c r="A2393" s="890" t="s">
        <v>2394</v>
      </c>
      <c r="B2393" s="890" t="s">
        <v>31280</v>
      </c>
      <c r="C2393" s="890" t="s">
        <v>20</v>
      </c>
      <c r="D2393" s="890">
        <v>29.33</v>
      </c>
    </row>
    <row r="2394" spans="1:4" x14ac:dyDescent="0.25">
      <c r="A2394" s="890" t="s">
        <v>2395</v>
      </c>
      <c r="B2394" s="890" t="s">
        <v>31281</v>
      </c>
      <c r="C2394" s="890" t="s">
        <v>20</v>
      </c>
      <c r="D2394" s="890">
        <v>41.31</v>
      </c>
    </row>
    <row r="2395" spans="1:4" x14ac:dyDescent="0.25">
      <c r="A2395" s="890" t="s">
        <v>2396</v>
      </c>
      <c r="B2395" s="890" t="s">
        <v>31281</v>
      </c>
      <c r="C2395" s="890" t="s">
        <v>20</v>
      </c>
      <c r="D2395" s="890">
        <v>40.380000000000003</v>
      </c>
    </row>
    <row r="2396" spans="1:4" x14ac:dyDescent="0.25">
      <c r="A2396" s="890" t="s">
        <v>2397</v>
      </c>
      <c r="B2396" s="890" t="s">
        <v>31282</v>
      </c>
      <c r="C2396" s="890" t="s">
        <v>20</v>
      </c>
      <c r="D2396" s="890">
        <v>63.72</v>
      </c>
    </row>
    <row r="2397" spans="1:4" x14ac:dyDescent="0.25">
      <c r="A2397" s="890" t="s">
        <v>2398</v>
      </c>
      <c r="B2397" s="890" t="s">
        <v>31282</v>
      </c>
      <c r="C2397" s="890" t="s">
        <v>20</v>
      </c>
      <c r="D2397" s="890">
        <v>62.28</v>
      </c>
    </row>
    <row r="2398" spans="1:4" x14ac:dyDescent="0.25">
      <c r="A2398" s="890" t="s">
        <v>2399</v>
      </c>
      <c r="B2398" s="890" t="s">
        <v>31283</v>
      </c>
      <c r="C2398" s="890" t="s">
        <v>20</v>
      </c>
      <c r="D2398" s="890">
        <v>9.93</v>
      </c>
    </row>
    <row r="2399" spans="1:4" x14ac:dyDescent="0.25">
      <c r="A2399" s="890" t="s">
        <v>2400</v>
      </c>
      <c r="B2399" s="890" t="s">
        <v>31283</v>
      </c>
      <c r="C2399" s="890" t="s">
        <v>20</v>
      </c>
      <c r="D2399" s="890">
        <v>9.7100000000000009</v>
      </c>
    </row>
    <row r="2400" spans="1:4" x14ac:dyDescent="0.25">
      <c r="A2400" s="890" t="s">
        <v>2401</v>
      </c>
      <c r="B2400" s="890" t="s">
        <v>31284</v>
      </c>
      <c r="C2400" s="890" t="s">
        <v>20</v>
      </c>
      <c r="D2400" s="890">
        <v>11.35</v>
      </c>
    </row>
    <row r="2401" spans="1:4" x14ac:dyDescent="0.25">
      <c r="A2401" s="890" t="s">
        <v>2402</v>
      </c>
      <c r="B2401" s="890" t="s">
        <v>31284</v>
      </c>
      <c r="C2401" s="890" t="s">
        <v>20</v>
      </c>
      <c r="D2401" s="890">
        <v>11.1</v>
      </c>
    </row>
    <row r="2402" spans="1:4" x14ac:dyDescent="0.25">
      <c r="A2402" s="890" t="s">
        <v>2403</v>
      </c>
      <c r="B2402" s="890" t="s">
        <v>31285</v>
      </c>
      <c r="C2402" s="890" t="s">
        <v>20</v>
      </c>
      <c r="D2402" s="890">
        <v>16.75</v>
      </c>
    </row>
    <row r="2403" spans="1:4" x14ac:dyDescent="0.25">
      <c r="A2403" s="890" t="s">
        <v>2404</v>
      </c>
      <c r="B2403" s="890" t="s">
        <v>31285</v>
      </c>
      <c r="C2403" s="890" t="s">
        <v>20</v>
      </c>
      <c r="D2403" s="890">
        <v>16.37</v>
      </c>
    </row>
    <row r="2404" spans="1:4" x14ac:dyDescent="0.25">
      <c r="A2404" s="890" t="s">
        <v>2405</v>
      </c>
      <c r="B2404" s="890" t="s">
        <v>31286</v>
      </c>
      <c r="C2404" s="890" t="s">
        <v>20</v>
      </c>
      <c r="D2404" s="890">
        <v>24.44</v>
      </c>
    </row>
    <row r="2405" spans="1:4" x14ac:dyDescent="0.25">
      <c r="A2405" s="890" t="s">
        <v>2406</v>
      </c>
      <c r="B2405" s="890" t="s">
        <v>31286</v>
      </c>
      <c r="C2405" s="890" t="s">
        <v>20</v>
      </c>
      <c r="D2405" s="890">
        <v>23.89</v>
      </c>
    </row>
    <row r="2406" spans="1:4" x14ac:dyDescent="0.25">
      <c r="A2406" s="890" t="s">
        <v>2407</v>
      </c>
      <c r="B2406" s="890" t="s">
        <v>31287</v>
      </c>
      <c r="C2406" s="890" t="s">
        <v>20</v>
      </c>
      <c r="D2406" s="890">
        <v>7.81</v>
      </c>
    </row>
    <row r="2407" spans="1:4" x14ac:dyDescent="0.25">
      <c r="A2407" s="890" t="s">
        <v>2408</v>
      </c>
      <c r="B2407" s="890" t="s">
        <v>31287</v>
      </c>
      <c r="C2407" s="890" t="s">
        <v>20</v>
      </c>
      <c r="D2407" s="890">
        <v>7.59</v>
      </c>
    </row>
    <row r="2408" spans="1:4" x14ac:dyDescent="0.25">
      <c r="A2408" s="890" t="s">
        <v>2409</v>
      </c>
      <c r="B2408" s="890" t="s">
        <v>31288</v>
      </c>
      <c r="C2408" s="890" t="s">
        <v>20</v>
      </c>
      <c r="D2408" s="890">
        <v>5.14</v>
      </c>
    </row>
    <row r="2409" spans="1:4" x14ac:dyDescent="0.25">
      <c r="A2409" s="890" t="s">
        <v>2410</v>
      </c>
      <c r="B2409" s="890" t="s">
        <v>31288</v>
      </c>
      <c r="C2409" s="890" t="s">
        <v>20</v>
      </c>
      <c r="D2409" s="890">
        <v>5.04</v>
      </c>
    </row>
    <row r="2410" spans="1:4" x14ac:dyDescent="0.25">
      <c r="A2410" s="890" t="s">
        <v>2411</v>
      </c>
      <c r="B2410" s="890" t="s">
        <v>31289</v>
      </c>
      <c r="C2410" s="890" t="s">
        <v>20</v>
      </c>
      <c r="D2410" s="890">
        <v>6.57</v>
      </c>
    </row>
    <row r="2411" spans="1:4" x14ac:dyDescent="0.25">
      <c r="A2411" s="890" t="s">
        <v>2412</v>
      </c>
      <c r="B2411" s="890" t="s">
        <v>31289</v>
      </c>
      <c r="C2411" s="890" t="s">
        <v>20</v>
      </c>
      <c r="D2411" s="890">
        <v>6.39</v>
      </c>
    </row>
    <row r="2412" spans="1:4" x14ac:dyDescent="0.25">
      <c r="A2412" s="890" t="s">
        <v>2413</v>
      </c>
      <c r="B2412" s="890" t="s">
        <v>31290</v>
      </c>
      <c r="C2412" s="890" t="s">
        <v>20</v>
      </c>
      <c r="D2412" s="890">
        <v>334.23</v>
      </c>
    </row>
    <row r="2413" spans="1:4" x14ac:dyDescent="0.25">
      <c r="A2413" s="890" t="s">
        <v>2414</v>
      </c>
      <c r="B2413" s="890" t="s">
        <v>31290</v>
      </c>
      <c r="C2413" s="890" t="s">
        <v>20</v>
      </c>
      <c r="D2413" s="890">
        <v>330.69</v>
      </c>
    </row>
    <row r="2414" spans="1:4" x14ac:dyDescent="0.25">
      <c r="A2414" s="890" t="s">
        <v>2415</v>
      </c>
      <c r="B2414" s="890" t="s">
        <v>31291</v>
      </c>
      <c r="C2414" s="890" t="s">
        <v>20</v>
      </c>
      <c r="D2414" s="890">
        <v>14.66</v>
      </c>
    </row>
    <row r="2415" spans="1:4" x14ac:dyDescent="0.25">
      <c r="A2415" s="890" t="s">
        <v>2416</v>
      </c>
      <c r="B2415" s="890" t="s">
        <v>31291</v>
      </c>
      <c r="C2415" s="890" t="s">
        <v>20</v>
      </c>
      <c r="D2415" s="890">
        <v>14.48</v>
      </c>
    </row>
    <row r="2416" spans="1:4" x14ac:dyDescent="0.25">
      <c r="A2416" s="890" t="s">
        <v>2417</v>
      </c>
      <c r="B2416" s="890" t="s">
        <v>31292</v>
      </c>
      <c r="C2416" s="890" t="s">
        <v>20</v>
      </c>
      <c r="D2416" s="890">
        <v>13.06</v>
      </c>
    </row>
    <row r="2417" spans="1:4" x14ac:dyDescent="0.25">
      <c r="A2417" s="890" t="s">
        <v>2418</v>
      </c>
      <c r="B2417" s="890" t="s">
        <v>31292</v>
      </c>
      <c r="C2417" s="890" t="s">
        <v>20</v>
      </c>
      <c r="D2417" s="890">
        <v>12.97</v>
      </c>
    </row>
    <row r="2418" spans="1:4" x14ac:dyDescent="0.25">
      <c r="A2418" s="890" t="s">
        <v>2419</v>
      </c>
      <c r="B2418" s="890" t="s">
        <v>31293</v>
      </c>
      <c r="C2418" s="890" t="s">
        <v>20</v>
      </c>
      <c r="D2418" s="890">
        <v>4.76</v>
      </c>
    </row>
    <row r="2419" spans="1:4" x14ac:dyDescent="0.25">
      <c r="A2419" s="890" t="s">
        <v>2420</v>
      </c>
      <c r="B2419" s="890" t="s">
        <v>31293</v>
      </c>
      <c r="C2419" s="890" t="s">
        <v>20</v>
      </c>
      <c r="D2419" s="890">
        <v>4.72</v>
      </c>
    </row>
    <row r="2420" spans="1:4" x14ac:dyDescent="0.25">
      <c r="A2420" s="890" t="s">
        <v>2421</v>
      </c>
      <c r="B2420" s="890" t="s">
        <v>31294</v>
      </c>
      <c r="C2420" s="890" t="s">
        <v>20</v>
      </c>
      <c r="D2420" s="890">
        <v>5.6</v>
      </c>
    </row>
    <row r="2421" spans="1:4" x14ac:dyDescent="0.25">
      <c r="A2421" s="890" t="s">
        <v>2422</v>
      </c>
      <c r="B2421" s="890" t="s">
        <v>31294</v>
      </c>
      <c r="C2421" s="890" t="s">
        <v>20</v>
      </c>
      <c r="D2421" s="890">
        <v>5.49</v>
      </c>
    </row>
    <row r="2422" spans="1:4" x14ac:dyDescent="0.25">
      <c r="A2422" s="890" t="s">
        <v>2423</v>
      </c>
      <c r="B2422" s="890" t="s">
        <v>31295</v>
      </c>
      <c r="C2422" s="890" t="s">
        <v>20</v>
      </c>
      <c r="D2422" s="890">
        <v>11.69</v>
      </c>
    </row>
    <row r="2423" spans="1:4" x14ac:dyDescent="0.25">
      <c r="A2423" s="890" t="s">
        <v>2424</v>
      </c>
      <c r="B2423" s="890" t="s">
        <v>31295</v>
      </c>
      <c r="C2423" s="890" t="s">
        <v>20</v>
      </c>
      <c r="D2423" s="890">
        <v>11.54</v>
      </c>
    </row>
    <row r="2424" spans="1:4" x14ac:dyDescent="0.25">
      <c r="A2424" s="890" t="s">
        <v>2425</v>
      </c>
      <c r="B2424" s="890" t="s">
        <v>31296</v>
      </c>
      <c r="C2424" s="890" t="s">
        <v>20</v>
      </c>
      <c r="D2424" s="890">
        <v>17.39</v>
      </c>
    </row>
    <row r="2425" spans="1:4" x14ac:dyDescent="0.25">
      <c r="A2425" s="890" t="s">
        <v>2426</v>
      </c>
      <c r="B2425" s="890" t="s">
        <v>31296</v>
      </c>
      <c r="C2425" s="890" t="s">
        <v>20</v>
      </c>
      <c r="D2425" s="890">
        <v>17.18</v>
      </c>
    </row>
    <row r="2426" spans="1:4" x14ac:dyDescent="0.25">
      <c r="A2426" s="890" t="s">
        <v>2427</v>
      </c>
      <c r="B2426" s="890" t="s">
        <v>31297</v>
      </c>
      <c r="C2426" s="890" t="s">
        <v>20</v>
      </c>
      <c r="D2426" s="890">
        <v>21.05</v>
      </c>
    </row>
    <row r="2427" spans="1:4" x14ac:dyDescent="0.25">
      <c r="A2427" s="890" t="s">
        <v>2428</v>
      </c>
      <c r="B2427" s="890" t="s">
        <v>31297</v>
      </c>
      <c r="C2427" s="890" t="s">
        <v>20</v>
      </c>
      <c r="D2427" s="890">
        <v>20.9</v>
      </c>
    </row>
    <row r="2428" spans="1:4" x14ac:dyDescent="0.25">
      <c r="A2428" s="890" t="s">
        <v>2429</v>
      </c>
      <c r="B2428" s="890" t="s">
        <v>31298</v>
      </c>
      <c r="C2428" s="890" t="s">
        <v>20</v>
      </c>
      <c r="D2428" s="890">
        <v>14.93</v>
      </c>
    </row>
    <row r="2429" spans="1:4" x14ac:dyDescent="0.25">
      <c r="A2429" s="890" t="s">
        <v>2430</v>
      </c>
      <c r="B2429" s="890" t="s">
        <v>31298</v>
      </c>
      <c r="C2429" s="890" t="s">
        <v>20</v>
      </c>
      <c r="D2429" s="890">
        <v>14.66</v>
      </c>
    </row>
    <row r="2430" spans="1:4" x14ac:dyDescent="0.25">
      <c r="A2430" s="890" t="s">
        <v>2431</v>
      </c>
      <c r="B2430" s="890" t="s">
        <v>31299</v>
      </c>
      <c r="C2430" s="890" t="s">
        <v>20</v>
      </c>
      <c r="D2430" s="890">
        <v>3.63</v>
      </c>
    </row>
    <row r="2431" spans="1:4" x14ac:dyDescent="0.25">
      <c r="A2431" s="890" t="s">
        <v>2432</v>
      </c>
      <c r="B2431" s="890" t="s">
        <v>31299</v>
      </c>
      <c r="C2431" s="890" t="s">
        <v>20</v>
      </c>
      <c r="D2431" s="890">
        <v>3.56</v>
      </c>
    </row>
    <row r="2432" spans="1:4" x14ac:dyDescent="0.25">
      <c r="A2432" s="890" t="s">
        <v>2433</v>
      </c>
      <c r="B2432" s="890" t="s">
        <v>31300</v>
      </c>
      <c r="C2432" s="890" t="s">
        <v>20</v>
      </c>
      <c r="D2432" s="890">
        <v>2.7</v>
      </c>
    </row>
    <row r="2433" spans="1:4" x14ac:dyDescent="0.25">
      <c r="A2433" s="890" t="s">
        <v>2434</v>
      </c>
      <c r="B2433" s="890" t="s">
        <v>31300</v>
      </c>
      <c r="C2433" s="890" t="s">
        <v>20</v>
      </c>
      <c r="D2433" s="890">
        <v>2.66</v>
      </c>
    </row>
    <row r="2434" spans="1:4" x14ac:dyDescent="0.25">
      <c r="A2434" s="890" t="s">
        <v>2435</v>
      </c>
      <c r="B2434" s="890" t="s">
        <v>31301</v>
      </c>
      <c r="C2434" s="890" t="s">
        <v>20</v>
      </c>
      <c r="D2434" s="890">
        <v>3.28</v>
      </c>
    </row>
    <row r="2435" spans="1:4" x14ac:dyDescent="0.25">
      <c r="A2435" s="890" t="s">
        <v>2436</v>
      </c>
      <c r="B2435" s="890" t="s">
        <v>31301</v>
      </c>
      <c r="C2435" s="890" t="s">
        <v>20</v>
      </c>
      <c r="D2435" s="890">
        <v>3.26</v>
      </c>
    </row>
    <row r="2436" spans="1:4" x14ac:dyDescent="0.25">
      <c r="A2436" s="890" t="s">
        <v>2437</v>
      </c>
      <c r="B2436" s="890" t="s">
        <v>31302</v>
      </c>
      <c r="C2436" s="890" t="s">
        <v>20</v>
      </c>
      <c r="D2436" s="890">
        <v>3.17</v>
      </c>
    </row>
    <row r="2437" spans="1:4" x14ac:dyDescent="0.25">
      <c r="A2437" s="890" t="s">
        <v>2438</v>
      </c>
      <c r="B2437" s="890" t="s">
        <v>31302</v>
      </c>
      <c r="C2437" s="890" t="s">
        <v>20</v>
      </c>
      <c r="D2437" s="890">
        <v>3.12</v>
      </c>
    </row>
    <row r="2438" spans="1:4" x14ac:dyDescent="0.25">
      <c r="A2438" s="890" t="s">
        <v>2439</v>
      </c>
      <c r="B2438" s="890" t="s">
        <v>31303</v>
      </c>
      <c r="C2438" s="890" t="s">
        <v>20</v>
      </c>
      <c r="D2438" s="890">
        <v>2.9</v>
      </c>
    </row>
    <row r="2439" spans="1:4" x14ac:dyDescent="0.25">
      <c r="A2439" s="890" t="s">
        <v>2440</v>
      </c>
      <c r="B2439" s="890" t="s">
        <v>31303</v>
      </c>
      <c r="C2439" s="890" t="s">
        <v>20</v>
      </c>
      <c r="D2439" s="890">
        <v>2.86</v>
      </c>
    </row>
    <row r="2440" spans="1:4" x14ac:dyDescent="0.25">
      <c r="A2440" s="890" t="s">
        <v>2441</v>
      </c>
      <c r="B2440" s="890" t="s">
        <v>31304</v>
      </c>
      <c r="C2440" s="890" t="s">
        <v>20</v>
      </c>
      <c r="D2440" s="890">
        <v>6.34</v>
      </c>
    </row>
    <row r="2441" spans="1:4" x14ac:dyDescent="0.25">
      <c r="A2441" s="890" t="s">
        <v>2442</v>
      </c>
      <c r="B2441" s="890" t="s">
        <v>31304</v>
      </c>
      <c r="C2441" s="890" t="s">
        <v>20</v>
      </c>
      <c r="D2441" s="890">
        <v>6.31</v>
      </c>
    </row>
    <row r="2442" spans="1:4" x14ac:dyDescent="0.25">
      <c r="A2442" s="890" t="s">
        <v>2443</v>
      </c>
      <c r="B2442" s="890" t="s">
        <v>31305</v>
      </c>
      <c r="C2442" s="890" t="s">
        <v>20</v>
      </c>
      <c r="D2442" s="890">
        <v>4.8899999999999997</v>
      </c>
    </row>
    <row r="2443" spans="1:4" x14ac:dyDescent="0.25">
      <c r="A2443" s="890" t="s">
        <v>2444</v>
      </c>
      <c r="B2443" s="890" t="s">
        <v>31305</v>
      </c>
      <c r="C2443" s="890" t="s">
        <v>20</v>
      </c>
      <c r="D2443" s="890">
        <v>4.75</v>
      </c>
    </row>
    <row r="2444" spans="1:4" x14ac:dyDescent="0.25">
      <c r="A2444" s="890" t="s">
        <v>2445</v>
      </c>
      <c r="B2444" s="890" t="s">
        <v>31306</v>
      </c>
      <c r="C2444" s="890" t="s">
        <v>20</v>
      </c>
      <c r="D2444" s="890">
        <v>8.61</v>
      </c>
    </row>
    <row r="2445" spans="1:4" x14ac:dyDescent="0.25">
      <c r="A2445" s="890" t="s">
        <v>2446</v>
      </c>
      <c r="B2445" s="890" t="s">
        <v>31306</v>
      </c>
      <c r="C2445" s="890" t="s">
        <v>20</v>
      </c>
      <c r="D2445" s="890">
        <v>8.5399999999999991</v>
      </c>
    </row>
    <row r="2446" spans="1:4" x14ac:dyDescent="0.25">
      <c r="A2446" s="890" t="s">
        <v>2447</v>
      </c>
      <c r="B2446" s="890" t="s">
        <v>31307</v>
      </c>
      <c r="C2446" s="890" t="s">
        <v>20</v>
      </c>
      <c r="D2446" s="890">
        <v>9.92</v>
      </c>
    </row>
    <row r="2447" spans="1:4" x14ac:dyDescent="0.25">
      <c r="A2447" s="890" t="s">
        <v>2448</v>
      </c>
      <c r="B2447" s="890" t="s">
        <v>31307</v>
      </c>
      <c r="C2447" s="890" t="s">
        <v>20</v>
      </c>
      <c r="D2447" s="890">
        <v>9.82</v>
      </c>
    </row>
    <row r="2448" spans="1:4" x14ac:dyDescent="0.25">
      <c r="A2448" s="890" t="s">
        <v>2449</v>
      </c>
      <c r="B2448" s="890" t="s">
        <v>31308</v>
      </c>
      <c r="C2448" s="890" t="s">
        <v>20</v>
      </c>
      <c r="D2448" s="890">
        <v>16.46</v>
      </c>
    </row>
    <row r="2449" spans="1:4" x14ac:dyDescent="0.25">
      <c r="A2449" s="890" t="s">
        <v>2450</v>
      </c>
      <c r="B2449" s="890" t="s">
        <v>31308</v>
      </c>
      <c r="C2449" s="890" t="s">
        <v>20</v>
      </c>
      <c r="D2449" s="890">
        <v>16.34</v>
      </c>
    </row>
    <row r="2450" spans="1:4" x14ac:dyDescent="0.25">
      <c r="A2450" s="890" t="s">
        <v>2451</v>
      </c>
      <c r="B2450" s="890" t="s">
        <v>31309</v>
      </c>
      <c r="C2450" s="890" t="s">
        <v>20</v>
      </c>
      <c r="D2450" s="890">
        <v>5.31</v>
      </c>
    </row>
    <row r="2451" spans="1:4" x14ac:dyDescent="0.25">
      <c r="A2451" s="890" t="s">
        <v>2452</v>
      </c>
      <c r="B2451" s="890" t="s">
        <v>31309</v>
      </c>
      <c r="C2451" s="890" t="s">
        <v>20</v>
      </c>
      <c r="D2451" s="890">
        <v>5.16</v>
      </c>
    </row>
    <row r="2452" spans="1:4" x14ac:dyDescent="0.25">
      <c r="A2452" s="890" t="s">
        <v>2453</v>
      </c>
      <c r="B2452" s="890" t="s">
        <v>31310</v>
      </c>
      <c r="C2452" s="890" t="s">
        <v>20</v>
      </c>
      <c r="D2452" s="890">
        <v>4.92</v>
      </c>
    </row>
    <row r="2453" spans="1:4" x14ac:dyDescent="0.25">
      <c r="A2453" s="890" t="s">
        <v>2454</v>
      </c>
      <c r="B2453" s="890" t="s">
        <v>31310</v>
      </c>
      <c r="C2453" s="890" t="s">
        <v>20</v>
      </c>
      <c r="D2453" s="890">
        <v>4.8099999999999996</v>
      </c>
    </row>
    <row r="2454" spans="1:4" x14ac:dyDescent="0.25">
      <c r="A2454" s="890" t="s">
        <v>2455</v>
      </c>
      <c r="B2454" s="890" t="s">
        <v>31311</v>
      </c>
      <c r="C2454" s="890" t="s">
        <v>20</v>
      </c>
      <c r="D2454" s="890">
        <v>3.31</v>
      </c>
    </row>
    <row r="2455" spans="1:4" x14ac:dyDescent="0.25">
      <c r="A2455" s="890" t="s">
        <v>2456</v>
      </c>
      <c r="B2455" s="890" t="s">
        <v>31311</v>
      </c>
      <c r="C2455" s="890" t="s">
        <v>20</v>
      </c>
      <c r="D2455" s="890">
        <v>3.24</v>
      </c>
    </row>
    <row r="2456" spans="1:4" x14ac:dyDescent="0.25">
      <c r="A2456" s="890" t="s">
        <v>2457</v>
      </c>
      <c r="B2456" s="890" t="s">
        <v>31312</v>
      </c>
      <c r="C2456" s="890" t="s">
        <v>20</v>
      </c>
      <c r="D2456" s="890">
        <v>11.89</v>
      </c>
    </row>
    <row r="2457" spans="1:4" x14ac:dyDescent="0.25">
      <c r="A2457" s="890" t="s">
        <v>2458</v>
      </c>
      <c r="B2457" s="890" t="s">
        <v>31312</v>
      </c>
      <c r="C2457" s="890" t="s">
        <v>20</v>
      </c>
      <c r="D2457" s="890">
        <v>11.58</v>
      </c>
    </row>
    <row r="2458" spans="1:4" x14ac:dyDescent="0.25">
      <c r="A2458" s="890" t="s">
        <v>2459</v>
      </c>
      <c r="B2458" s="890" t="s">
        <v>31313</v>
      </c>
      <c r="C2458" s="890" t="s">
        <v>20</v>
      </c>
      <c r="D2458" s="890">
        <v>16.97</v>
      </c>
    </row>
    <row r="2459" spans="1:4" x14ac:dyDescent="0.25">
      <c r="A2459" s="890" t="s">
        <v>2460</v>
      </c>
      <c r="B2459" s="890" t="s">
        <v>31313</v>
      </c>
      <c r="C2459" s="890" t="s">
        <v>20</v>
      </c>
      <c r="D2459" s="890">
        <v>16.510000000000002</v>
      </c>
    </row>
    <row r="2460" spans="1:4" x14ac:dyDescent="0.25">
      <c r="A2460" s="890" t="s">
        <v>2461</v>
      </c>
      <c r="B2460" s="890" t="s">
        <v>31314</v>
      </c>
      <c r="C2460" s="890" t="s">
        <v>20</v>
      </c>
      <c r="D2460" s="890">
        <v>17.59</v>
      </c>
    </row>
    <row r="2461" spans="1:4" x14ac:dyDescent="0.25">
      <c r="A2461" s="890" t="s">
        <v>2462</v>
      </c>
      <c r="B2461" s="890" t="s">
        <v>31314</v>
      </c>
      <c r="C2461" s="890" t="s">
        <v>20</v>
      </c>
      <c r="D2461" s="890">
        <v>17.12</v>
      </c>
    </row>
    <row r="2462" spans="1:4" x14ac:dyDescent="0.25">
      <c r="A2462" s="890" t="s">
        <v>2463</v>
      </c>
      <c r="B2462" s="890" t="s">
        <v>31315</v>
      </c>
      <c r="C2462" s="890" t="s">
        <v>20</v>
      </c>
      <c r="D2462" s="890">
        <v>24.51</v>
      </c>
    </row>
    <row r="2463" spans="1:4" x14ac:dyDescent="0.25">
      <c r="A2463" s="890" t="s">
        <v>2464</v>
      </c>
      <c r="B2463" s="890" t="s">
        <v>31315</v>
      </c>
      <c r="C2463" s="890" t="s">
        <v>20</v>
      </c>
      <c r="D2463" s="890">
        <v>23.86</v>
      </c>
    </row>
    <row r="2464" spans="1:4" x14ac:dyDescent="0.25">
      <c r="A2464" s="890" t="s">
        <v>2465</v>
      </c>
      <c r="B2464" s="890" t="s">
        <v>31316</v>
      </c>
      <c r="C2464" s="890" t="s">
        <v>20</v>
      </c>
      <c r="D2464" s="890">
        <v>7.37</v>
      </c>
    </row>
    <row r="2465" spans="1:4" x14ac:dyDescent="0.25">
      <c r="A2465" s="890" t="s">
        <v>2466</v>
      </c>
      <c r="B2465" s="890" t="s">
        <v>31316</v>
      </c>
      <c r="C2465" s="890" t="s">
        <v>20</v>
      </c>
      <c r="D2465" s="890">
        <v>7.31</v>
      </c>
    </row>
    <row r="2466" spans="1:4" x14ac:dyDescent="0.25">
      <c r="A2466" s="890" t="s">
        <v>2467</v>
      </c>
      <c r="B2466" s="890" t="s">
        <v>31317</v>
      </c>
      <c r="C2466" s="890" t="s">
        <v>20</v>
      </c>
      <c r="D2466" s="890">
        <v>8.6</v>
      </c>
    </row>
    <row r="2467" spans="1:4" x14ac:dyDescent="0.25">
      <c r="A2467" s="890" t="s">
        <v>2468</v>
      </c>
      <c r="B2467" s="890" t="s">
        <v>31317</v>
      </c>
      <c r="C2467" s="890" t="s">
        <v>20</v>
      </c>
      <c r="D2467" s="890">
        <v>8.5399999999999991</v>
      </c>
    </row>
    <row r="2468" spans="1:4" x14ac:dyDescent="0.25">
      <c r="A2468" s="890" t="s">
        <v>2469</v>
      </c>
      <c r="B2468" s="890" t="s">
        <v>31318</v>
      </c>
      <c r="C2468" s="890" t="s">
        <v>20</v>
      </c>
      <c r="D2468" s="890">
        <v>9.84</v>
      </c>
    </row>
    <row r="2469" spans="1:4" x14ac:dyDescent="0.25">
      <c r="A2469" s="890" t="s">
        <v>2470</v>
      </c>
      <c r="B2469" s="890" t="s">
        <v>31318</v>
      </c>
      <c r="C2469" s="890" t="s">
        <v>20</v>
      </c>
      <c r="D2469" s="890">
        <v>9.76</v>
      </c>
    </row>
    <row r="2470" spans="1:4" x14ac:dyDescent="0.25">
      <c r="A2470" s="890" t="s">
        <v>2471</v>
      </c>
      <c r="B2470" s="890" t="s">
        <v>31319</v>
      </c>
      <c r="C2470" s="890" t="s">
        <v>20</v>
      </c>
      <c r="D2470" s="890">
        <v>11.06</v>
      </c>
    </row>
    <row r="2471" spans="1:4" x14ac:dyDescent="0.25">
      <c r="A2471" s="890" t="s">
        <v>2472</v>
      </c>
      <c r="B2471" s="890" t="s">
        <v>31319</v>
      </c>
      <c r="C2471" s="890" t="s">
        <v>20</v>
      </c>
      <c r="D2471" s="890">
        <v>10.97</v>
      </c>
    </row>
    <row r="2472" spans="1:4" x14ac:dyDescent="0.25">
      <c r="A2472" s="890" t="s">
        <v>2473</v>
      </c>
      <c r="B2472" s="890" t="s">
        <v>31320</v>
      </c>
      <c r="C2472" s="890" t="s">
        <v>20</v>
      </c>
      <c r="D2472" s="890">
        <v>12.31</v>
      </c>
    </row>
    <row r="2473" spans="1:4" x14ac:dyDescent="0.25">
      <c r="A2473" s="890" t="s">
        <v>2474</v>
      </c>
      <c r="B2473" s="890" t="s">
        <v>31320</v>
      </c>
      <c r="C2473" s="890" t="s">
        <v>20</v>
      </c>
      <c r="D2473" s="890">
        <v>12.22</v>
      </c>
    </row>
    <row r="2474" spans="1:4" x14ac:dyDescent="0.25">
      <c r="A2474" s="890" t="s">
        <v>2475</v>
      </c>
      <c r="B2474" s="890" t="s">
        <v>31321</v>
      </c>
      <c r="C2474" s="890" t="s">
        <v>20</v>
      </c>
      <c r="D2474" s="890">
        <v>13.53</v>
      </c>
    </row>
    <row r="2475" spans="1:4" x14ac:dyDescent="0.25">
      <c r="A2475" s="890" t="s">
        <v>2476</v>
      </c>
      <c r="B2475" s="890" t="s">
        <v>31321</v>
      </c>
      <c r="C2475" s="890" t="s">
        <v>20</v>
      </c>
      <c r="D2475" s="890">
        <v>13.43</v>
      </c>
    </row>
    <row r="2476" spans="1:4" x14ac:dyDescent="0.25">
      <c r="A2476" s="890" t="s">
        <v>2477</v>
      </c>
      <c r="B2476" s="890" t="s">
        <v>31322</v>
      </c>
      <c r="C2476" s="890" t="s">
        <v>20</v>
      </c>
      <c r="D2476" s="890">
        <v>14.8</v>
      </c>
    </row>
    <row r="2477" spans="1:4" x14ac:dyDescent="0.25">
      <c r="A2477" s="890" t="s">
        <v>2478</v>
      </c>
      <c r="B2477" s="890" t="s">
        <v>31322</v>
      </c>
      <c r="C2477" s="890" t="s">
        <v>20</v>
      </c>
      <c r="D2477" s="890">
        <v>14.68</v>
      </c>
    </row>
    <row r="2478" spans="1:4" x14ac:dyDescent="0.25">
      <c r="A2478" s="890" t="s">
        <v>2479</v>
      </c>
      <c r="B2478" s="890" t="s">
        <v>31323</v>
      </c>
      <c r="C2478" s="890" t="s">
        <v>20</v>
      </c>
      <c r="D2478" s="890">
        <v>15.94</v>
      </c>
    </row>
    <row r="2479" spans="1:4" x14ac:dyDescent="0.25">
      <c r="A2479" s="890" t="s">
        <v>2480</v>
      </c>
      <c r="B2479" s="890" t="s">
        <v>31323</v>
      </c>
      <c r="C2479" s="890" t="s">
        <v>20</v>
      </c>
      <c r="D2479" s="890">
        <v>15.82</v>
      </c>
    </row>
    <row r="2480" spans="1:4" x14ac:dyDescent="0.25">
      <c r="A2480" s="890" t="s">
        <v>2481</v>
      </c>
      <c r="B2480" s="890" t="s">
        <v>31324</v>
      </c>
      <c r="C2480" s="890" t="s">
        <v>20</v>
      </c>
      <c r="D2480" s="890">
        <v>17.28</v>
      </c>
    </row>
    <row r="2481" spans="1:4" x14ac:dyDescent="0.25">
      <c r="A2481" s="890" t="s">
        <v>2482</v>
      </c>
      <c r="B2481" s="890" t="s">
        <v>31324</v>
      </c>
      <c r="C2481" s="890" t="s">
        <v>20</v>
      </c>
      <c r="D2481" s="890">
        <v>17.149999999999999</v>
      </c>
    </row>
    <row r="2482" spans="1:4" x14ac:dyDescent="0.25">
      <c r="A2482" s="890" t="s">
        <v>2483</v>
      </c>
      <c r="B2482" s="890" t="s">
        <v>31325</v>
      </c>
      <c r="C2482" s="890" t="s">
        <v>20</v>
      </c>
      <c r="D2482" s="890">
        <v>18.53</v>
      </c>
    </row>
    <row r="2483" spans="1:4" x14ac:dyDescent="0.25">
      <c r="A2483" s="890" t="s">
        <v>2484</v>
      </c>
      <c r="B2483" s="890" t="s">
        <v>31325</v>
      </c>
      <c r="C2483" s="890" t="s">
        <v>20</v>
      </c>
      <c r="D2483" s="890">
        <v>18.39</v>
      </c>
    </row>
    <row r="2484" spans="1:4" x14ac:dyDescent="0.25">
      <c r="A2484" s="890" t="s">
        <v>2485</v>
      </c>
      <c r="B2484" s="890" t="s">
        <v>31326</v>
      </c>
      <c r="C2484" s="890" t="s">
        <v>20</v>
      </c>
      <c r="D2484" s="890">
        <v>19.78</v>
      </c>
    </row>
    <row r="2485" spans="1:4" x14ac:dyDescent="0.25">
      <c r="A2485" s="890" t="s">
        <v>2486</v>
      </c>
      <c r="B2485" s="890" t="s">
        <v>31326</v>
      </c>
      <c r="C2485" s="890" t="s">
        <v>20</v>
      </c>
      <c r="D2485" s="890">
        <v>19.63</v>
      </c>
    </row>
    <row r="2486" spans="1:4" x14ac:dyDescent="0.25">
      <c r="A2486" s="890" t="s">
        <v>2487</v>
      </c>
      <c r="B2486" s="890" t="s">
        <v>31327</v>
      </c>
      <c r="C2486" s="890" t="s">
        <v>20</v>
      </c>
      <c r="D2486" s="890">
        <v>20.99</v>
      </c>
    </row>
    <row r="2487" spans="1:4" x14ac:dyDescent="0.25">
      <c r="A2487" s="890" t="s">
        <v>2488</v>
      </c>
      <c r="B2487" s="890" t="s">
        <v>31327</v>
      </c>
      <c r="C2487" s="890" t="s">
        <v>20</v>
      </c>
      <c r="D2487" s="890">
        <v>20.83</v>
      </c>
    </row>
    <row r="2488" spans="1:4" x14ac:dyDescent="0.25">
      <c r="A2488" s="890" t="s">
        <v>2489</v>
      </c>
      <c r="B2488" s="890" t="s">
        <v>31328</v>
      </c>
      <c r="C2488" s="890" t="s">
        <v>20</v>
      </c>
      <c r="D2488" s="890">
        <v>22.11</v>
      </c>
    </row>
    <row r="2489" spans="1:4" x14ac:dyDescent="0.25">
      <c r="A2489" s="890" t="s">
        <v>2490</v>
      </c>
      <c r="B2489" s="890" t="s">
        <v>31328</v>
      </c>
      <c r="C2489" s="890" t="s">
        <v>20</v>
      </c>
      <c r="D2489" s="890">
        <v>21.95</v>
      </c>
    </row>
    <row r="2490" spans="1:4" x14ac:dyDescent="0.25">
      <c r="A2490" s="890" t="s">
        <v>2491</v>
      </c>
      <c r="B2490" s="890" t="s">
        <v>31329</v>
      </c>
      <c r="C2490" s="890" t="s">
        <v>20</v>
      </c>
      <c r="D2490" s="890">
        <v>23.37</v>
      </c>
    </row>
    <row r="2491" spans="1:4" x14ac:dyDescent="0.25">
      <c r="A2491" s="890" t="s">
        <v>2492</v>
      </c>
      <c r="B2491" s="890" t="s">
        <v>31329</v>
      </c>
      <c r="C2491" s="890" t="s">
        <v>20</v>
      </c>
      <c r="D2491" s="890">
        <v>23.19</v>
      </c>
    </row>
    <row r="2492" spans="1:4" x14ac:dyDescent="0.25">
      <c r="A2492" s="890" t="s">
        <v>2493</v>
      </c>
      <c r="B2492" s="890" t="s">
        <v>31330</v>
      </c>
      <c r="C2492" s="890" t="s">
        <v>20</v>
      </c>
      <c r="D2492" s="890">
        <v>24.79</v>
      </c>
    </row>
    <row r="2493" spans="1:4" x14ac:dyDescent="0.25">
      <c r="A2493" s="890" t="s">
        <v>2494</v>
      </c>
      <c r="B2493" s="890" t="s">
        <v>31330</v>
      </c>
      <c r="C2493" s="890" t="s">
        <v>20</v>
      </c>
      <c r="D2493" s="890">
        <v>24.6</v>
      </c>
    </row>
    <row r="2494" spans="1:4" x14ac:dyDescent="0.25">
      <c r="A2494" s="890" t="s">
        <v>2495</v>
      </c>
      <c r="B2494" s="890" t="s">
        <v>31331</v>
      </c>
      <c r="C2494" s="890" t="s">
        <v>20</v>
      </c>
      <c r="D2494" s="890">
        <v>26.04</v>
      </c>
    </row>
    <row r="2495" spans="1:4" x14ac:dyDescent="0.25">
      <c r="A2495" s="890" t="s">
        <v>2496</v>
      </c>
      <c r="B2495" s="890" t="s">
        <v>31331</v>
      </c>
      <c r="C2495" s="890" t="s">
        <v>20</v>
      </c>
      <c r="D2495" s="890">
        <v>25.84</v>
      </c>
    </row>
    <row r="2496" spans="1:4" x14ac:dyDescent="0.25">
      <c r="A2496" s="890" t="s">
        <v>2497</v>
      </c>
      <c r="B2496" s="890" t="s">
        <v>31332</v>
      </c>
      <c r="C2496" s="890" t="s">
        <v>20</v>
      </c>
      <c r="D2496" s="890">
        <v>27.07</v>
      </c>
    </row>
    <row r="2497" spans="1:4" x14ac:dyDescent="0.25">
      <c r="A2497" s="890" t="s">
        <v>2498</v>
      </c>
      <c r="B2497" s="890" t="s">
        <v>31332</v>
      </c>
      <c r="C2497" s="890" t="s">
        <v>20</v>
      </c>
      <c r="D2497" s="890">
        <v>26.86</v>
      </c>
    </row>
    <row r="2498" spans="1:4" x14ac:dyDescent="0.25">
      <c r="A2498" s="890" t="s">
        <v>2499</v>
      </c>
      <c r="B2498" s="890" t="s">
        <v>31333</v>
      </c>
      <c r="C2498" s="890" t="s">
        <v>20</v>
      </c>
      <c r="D2498" s="890">
        <v>28.18</v>
      </c>
    </row>
    <row r="2499" spans="1:4" x14ac:dyDescent="0.25">
      <c r="A2499" s="890" t="s">
        <v>2500</v>
      </c>
      <c r="B2499" s="890" t="s">
        <v>31333</v>
      </c>
      <c r="C2499" s="890" t="s">
        <v>20</v>
      </c>
      <c r="D2499" s="890">
        <v>27.97</v>
      </c>
    </row>
    <row r="2500" spans="1:4" x14ac:dyDescent="0.25">
      <c r="A2500" s="890" t="s">
        <v>2501</v>
      </c>
      <c r="B2500" s="890" t="s">
        <v>31334</v>
      </c>
      <c r="C2500" s="890" t="s">
        <v>20</v>
      </c>
      <c r="D2500" s="890">
        <v>29.81</v>
      </c>
    </row>
    <row r="2501" spans="1:4" x14ac:dyDescent="0.25">
      <c r="A2501" s="890" t="s">
        <v>2502</v>
      </c>
      <c r="B2501" s="890" t="s">
        <v>31334</v>
      </c>
      <c r="C2501" s="890" t="s">
        <v>20</v>
      </c>
      <c r="D2501" s="890">
        <v>29.59</v>
      </c>
    </row>
    <row r="2502" spans="1:4" x14ac:dyDescent="0.25">
      <c r="A2502" s="890" t="s">
        <v>2503</v>
      </c>
      <c r="B2502" s="890" t="s">
        <v>31335</v>
      </c>
      <c r="C2502" s="890" t="s">
        <v>20</v>
      </c>
      <c r="D2502" s="890">
        <v>30.7</v>
      </c>
    </row>
    <row r="2503" spans="1:4" x14ac:dyDescent="0.25">
      <c r="A2503" s="890" t="s">
        <v>2504</v>
      </c>
      <c r="B2503" s="890" t="s">
        <v>31335</v>
      </c>
      <c r="C2503" s="890" t="s">
        <v>20</v>
      </c>
      <c r="D2503" s="890">
        <v>30.47</v>
      </c>
    </row>
    <row r="2504" spans="1:4" x14ac:dyDescent="0.25">
      <c r="A2504" s="890" t="s">
        <v>2505</v>
      </c>
      <c r="B2504" s="890" t="s">
        <v>31336</v>
      </c>
      <c r="C2504" s="890" t="s">
        <v>20</v>
      </c>
      <c r="D2504" s="890">
        <v>32.14</v>
      </c>
    </row>
    <row r="2505" spans="1:4" x14ac:dyDescent="0.25">
      <c r="A2505" s="890" t="s">
        <v>2506</v>
      </c>
      <c r="B2505" s="890" t="s">
        <v>31336</v>
      </c>
      <c r="C2505" s="890" t="s">
        <v>20</v>
      </c>
      <c r="D2505" s="890">
        <v>31.9</v>
      </c>
    </row>
    <row r="2506" spans="1:4" x14ac:dyDescent="0.25">
      <c r="A2506" s="890" t="s">
        <v>2507</v>
      </c>
      <c r="B2506" s="890" t="s">
        <v>31337</v>
      </c>
      <c r="C2506" s="890" t="s">
        <v>20</v>
      </c>
      <c r="D2506" s="890">
        <v>33.18</v>
      </c>
    </row>
    <row r="2507" spans="1:4" x14ac:dyDescent="0.25">
      <c r="A2507" s="890" t="s">
        <v>2508</v>
      </c>
      <c r="B2507" s="890" t="s">
        <v>31337</v>
      </c>
      <c r="C2507" s="890" t="s">
        <v>20</v>
      </c>
      <c r="D2507" s="890">
        <v>32.93</v>
      </c>
    </row>
    <row r="2508" spans="1:4" x14ac:dyDescent="0.25">
      <c r="A2508" s="890" t="s">
        <v>2509</v>
      </c>
      <c r="B2508" s="890" t="s">
        <v>31338</v>
      </c>
      <c r="C2508" s="890" t="s">
        <v>20</v>
      </c>
      <c r="D2508" s="890">
        <v>34.869999999999997</v>
      </c>
    </row>
    <row r="2509" spans="1:4" x14ac:dyDescent="0.25">
      <c r="A2509" s="890" t="s">
        <v>2510</v>
      </c>
      <c r="B2509" s="890" t="s">
        <v>31338</v>
      </c>
      <c r="C2509" s="890" t="s">
        <v>20</v>
      </c>
      <c r="D2509" s="890">
        <v>34.6</v>
      </c>
    </row>
    <row r="2510" spans="1:4" x14ac:dyDescent="0.25">
      <c r="A2510" s="890" t="s">
        <v>2511</v>
      </c>
      <c r="B2510" s="890" t="s">
        <v>31339</v>
      </c>
      <c r="C2510" s="890" t="s">
        <v>20</v>
      </c>
      <c r="D2510" s="890">
        <v>15.41</v>
      </c>
    </row>
    <row r="2511" spans="1:4" x14ac:dyDescent="0.25">
      <c r="A2511" s="890" t="s">
        <v>2512</v>
      </c>
      <c r="B2511" s="890" t="s">
        <v>31339</v>
      </c>
      <c r="C2511" s="890" t="s">
        <v>20</v>
      </c>
      <c r="D2511" s="890">
        <v>15.32</v>
      </c>
    </row>
    <row r="2512" spans="1:4" x14ac:dyDescent="0.25">
      <c r="A2512" s="890" t="s">
        <v>2513</v>
      </c>
      <c r="B2512" s="890" t="s">
        <v>31340</v>
      </c>
      <c r="C2512" s="890" t="s">
        <v>20</v>
      </c>
      <c r="D2512" s="890">
        <v>17.77</v>
      </c>
    </row>
    <row r="2513" spans="1:4" x14ac:dyDescent="0.25">
      <c r="A2513" s="890" t="s">
        <v>2514</v>
      </c>
      <c r="B2513" s="890" t="s">
        <v>31340</v>
      </c>
      <c r="C2513" s="890" t="s">
        <v>20</v>
      </c>
      <c r="D2513" s="890">
        <v>17.670000000000002</v>
      </c>
    </row>
    <row r="2514" spans="1:4" x14ac:dyDescent="0.25">
      <c r="A2514" s="890" t="s">
        <v>2515</v>
      </c>
      <c r="B2514" s="890" t="s">
        <v>31341</v>
      </c>
      <c r="C2514" s="890" t="s">
        <v>20</v>
      </c>
      <c r="D2514" s="890">
        <v>20.239999999999998</v>
      </c>
    </row>
    <row r="2515" spans="1:4" x14ac:dyDescent="0.25">
      <c r="A2515" s="890" t="s">
        <v>2516</v>
      </c>
      <c r="B2515" s="890" t="s">
        <v>31341</v>
      </c>
      <c r="C2515" s="890" t="s">
        <v>20</v>
      </c>
      <c r="D2515" s="890">
        <v>20.12</v>
      </c>
    </row>
    <row r="2516" spans="1:4" x14ac:dyDescent="0.25">
      <c r="A2516" s="890" t="s">
        <v>2517</v>
      </c>
      <c r="B2516" s="890" t="s">
        <v>31342</v>
      </c>
      <c r="C2516" s="890" t="s">
        <v>20</v>
      </c>
      <c r="D2516" s="890">
        <v>22.55</v>
      </c>
    </row>
    <row r="2517" spans="1:4" x14ac:dyDescent="0.25">
      <c r="A2517" s="890" t="s">
        <v>2518</v>
      </c>
      <c r="B2517" s="890" t="s">
        <v>31342</v>
      </c>
      <c r="C2517" s="890" t="s">
        <v>20</v>
      </c>
      <c r="D2517" s="890">
        <v>22.42</v>
      </c>
    </row>
    <row r="2518" spans="1:4" x14ac:dyDescent="0.25">
      <c r="A2518" s="890" t="s">
        <v>2519</v>
      </c>
      <c r="B2518" s="890" t="s">
        <v>31343</v>
      </c>
      <c r="C2518" s="890" t="s">
        <v>20</v>
      </c>
      <c r="D2518" s="890">
        <v>25.07</v>
      </c>
    </row>
    <row r="2519" spans="1:4" x14ac:dyDescent="0.25">
      <c r="A2519" s="890" t="s">
        <v>2520</v>
      </c>
      <c r="B2519" s="890" t="s">
        <v>31343</v>
      </c>
      <c r="C2519" s="890" t="s">
        <v>20</v>
      </c>
      <c r="D2519" s="890">
        <v>24.93</v>
      </c>
    </row>
    <row r="2520" spans="1:4" x14ac:dyDescent="0.25">
      <c r="A2520" s="890" t="s">
        <v>2521</v>
      </c>
      <c r="B2520" s="890" t="s">
        <v>31344</v>
      </c>
      <c r="C2520" s="890" t="s">
        <v>20</v>
      </c>
      <c r="D2520" s="890">
        <v>27.31</v>
      </c>
    </row>
    <row r="2521" spans="1:4" x14ac:dyDescent="0.25">
      <c r="A2521" s="890" t="s">
        <v>2522</v>
      </c>
      <c r="B2521" s="890" t="s">
        <v>31344</v>
      </c>
      <c r="C2521" s="890" t="s">
        <v>20</v>
      </c>
      <c r="D2521" s="890">
        <v>27.16</v>
      </c>
    </row>
    <row r="2522" spans="1:4" x14ac:dyDescent="0.25">
      <c r="A2522" s="890" t="s">
        <v>2523</v>
      </c>
      <c r="B2522" s="890" t="s">
        <v>31345</v>
      </c>
      <c r="C2522" s="890" t="s">
        <v>20</v>
      </c>
      <c r="D2522" s="890">
        <v>29.73</v>
      </c>
    </row>
    <row r="2523" spans="1:4" x14ac:dyDescent="0.25">
      <c r="A2523" s="890" t="s">
        <v>2524</v>
      </c>
      <c r="B2523" s="890" t="s">
        <v>31345</v>
      </c>
      <c r="C2523" s="890" t="s">
        <v>20</v>
      </c>
      <c r="D2523" s="890">
        <v>29.56</v>
      </c>
    </row>
    <row r="2524" spans="1:4" x14ac:dyDescent="0.25">
      <c r="A2524" s="890" t="s">
        <v>2525</v>
      </c>
      <c r="B2524" s="890" t="s">
        <v>31346</v>
      </c>
      <c r="C2524" s="890" t="s">
        <v>20</v>
      </c>
      <c r="D2524" s="890">
        <v>32.299999999999997</v>
      </c>
    </row>
    <row r="2525" spans="1:4" x14ac:dyDescent="0.25">
      <c r="A2525" s="890" t="s">
        <v>2526</v>
      </c>
      <c r="B2525" s="890" t="s">
        <v>31346</v>
      </c>
      <c r="C2525" s="890" t="s">
        <v>20</v>
      </c>
      <c r="D2525" s="890">
        <v>32.119999999999997</v>
      </c>
    </row>
    <row r="2526" spans="1:4" x14ac:dyDescent="0.25">
      <c r="A2526" s="890" t="s">
        <v>2527</v>
      </c>
      <c r="B2526" s="890" t="s">
        <v>31347</v>
      </c>
      <c r="C2526" s="890" t="s">
        <v>20</v>
      </c>
      <c r="D2526" s="890">
        <v>34.630000000000003</v>
      </c>
    </row>
    <row r="2527" spans="1:4" x14ac:dyDescent="0.25">
      <c r="A2527" s="890" t="s">
        <v>2528</v>
      </c>
      <c r="B2527" s="890" t="s">
        <v>31347</v>
      </c>
      <c r="C2527" s="890" t="s">
        <v>20</v>
      </c>
      <c r="D2527" s="890">
        <v>34.44</v>
      </c>
    </row>
    <row r="2528" spans="1:4" x14ac:dyDescent="0.25">
      <c r="A2528" s="890" t="s">
        <v>2529</v>
      </c>
      <c r="B2528" s="890" t="s">
        <v>31348</v>
      </c>
      <c r="C2528" s="890" t="s">
        <v>20</v>
      </c>
      <c r="D2528" s="890">
        <v>36.92</v>
      </c>
    </row>
    <row r="2529" spans="1:4" x14ac:dyDescent="0.25">
      <c r="A2529" s="890" t="s">
        <v>2530</v>
      </c>
      <c r="B2529" s="890" t="s">
        <v>31348</v>
      </c>
      <c r="C2529" s="890" t="s">
        <v>20</v>
      </c>
      <c r="D2529" s="890">
        <v>36.72</v>
      </c>
    </row>
    <row r="2530" spans="1:4" x14ac:dyDescent="0.25">
      <c r="A2530" s="890" t="s">
        <v>2531</v>
      </c>
      <c r="B2530" s="890" t="s">
        <v>31349</v>
      </c>
      <c r="C2530" s="890" t="s">
        <v>20</v>
      </c>
      <c r="D2530" s="890">
        <v>39.520000000000003</v>
      </c>
    </row>
    <row r="2531" spans="1:4" x14ac:dyDescent="0.25">
      <c r="A2531" s="890" t="s">
        <v>2532</v>
      </c>
      <c r="B2531" s="890" t="s">
        <v>31349</v>
      </c>
      <c r="C2531" s="890" t="s">
        <v>20</v>
      </c>
      <c r="D2531" s="890">
        <v>39.299999999999997</v>
      </c>
    </row>
    <row r="2532" spans="1:4" x14ac:dyDescent="0.25">
      <c r="A2532" s="890" t="s">
        <v>2533</v>
      </c>
      <c r="B2532" s="890" t="s">
        <v>31350</v>
      </c>
      <c r="C2532" s="890" t="s">
        <v>20</v>
      </c>
      <c r="D2532" s="890">
        <v>41.99</v>
      </c>
    </row>
    <row r="2533" spans="1:4" x14ac:dyDescent="0.25">
      <c r="A2533" s="890" t="s">
        <v>2534</v>
      </c>
      <c r="B2533" s="890" t="s">
        <v>31350</v>
      </c>
      <c r="C2533" s="890" t="s">
        <v>20</v>
      </c>
      <c r="D2533" s="890">
        <v>41.76</v>
      </c>
    </row>
    <row r="2534" spans="1:4" x14ac:dyDescent="0.25">
      <c r="A2534" s="890" t="s">
        <v>2535</v>
      </c>
      <c r="B2534" s="890" t="s">
        <v>31351</v>
      </c>
      <c r="C2534" s="890" t="s">
        <v>20</v>
      </c>
      <c r="D2534" s="890">
        <v>44.2</v>
      </c>
    </row>
    <row r="2535" spans="1:4" x14ac:dyDescent="0.25">
      <c r="A2535" s="890" t="s">
        <v>2536</v>
      </c>
      <c r="B2535" s="890" t="s">
        <v>31351</v>
      </c>
      <c r="C2535" s="890" t="s">
        <v>20</v>
      </c>
      <c r="D2535" s="890">
        <v>43.96</v>
      </c>
    </row>
    <row r="2536" spans="1:4" x14ac:dyDescent="0.25">
      <c r="A2536" s="890" t="s">
        <v>2537</v>
      </c>
      <c r="B2536" s="890" t="s">
        <v>31352</v>
      </c>
      <c r="C2536" s="890" t="s">
        <v>20</v>
      </c>
      <c r="D2536" s="890">
        <v>46.66</v>
      </c>
    </row>
    <row r="2537" spans="1:4" x14ac:dyDescent="0.25">
      <c r="A2537" s="890" t="s">
        <v>2538</v>
      </c>
      <c r="B2537" s="890" t="s">
        <v>31352</v>
      </c>
      <c r="C2537" s="890" t="s">
        <v>20</v>
      </c>
      <c r="D2537" s="890">
        <v>46.4</v>
      </c>
    </row>
    <row r="2538" spans="1:4" x14ac:dyDescent="0.25">
      <c r="A2538" s="890" t="s">
        <v>2539</v>
      </c>
      <c r="B2538" s="890" t="s">
        <v>31353</v>
      </c>
      <c r="C2538" s="890" t="s">
        <v>20</v>
      </c>
      <c r="D2538" s="890">
        <v>49.41</v>
      </c>
    </row>
    <row r="2539" spans="1:4" x14ac:dyDescent="0.25">
      <c r="A2539" s="890" t="s">
        <v>2540</v>
      </c>
      <c r="B2539" s="890" t="s">
        <v>31353</v>
      </c>
      <c r="C2539" s="890" t="s">
        <v>20</v>
      </c>
      <c r="D2539" s="890">
        <v>49.13</v>
      </c>
    </row>
    <row r="2540" spans="1:4" x14ac:dyDescent="0.25">
      <c r="A2540" s="890" t="s">
        <v>2541</v>
      </c>
      <c r="B2540" s="890" t="s">
        <v>31354</v>
      </c>
      <c r="C2540" s="890" t="s">
        <v>20</v>
      </c>
      <c r="D2540" s="890">
        <v>51.69</v>
      </c>
    </row>
    <row r="2541" spans="1:4" x14ac:dyDescent="0.25">
      <c r="A2541" s="890" t="s">
        <v>2542</v>
      </c>
      <c r="B2541" s="890" t="s">
        <v>31354</v>
      </c>
      <c r="C2541" s="890" t="s">
        <v>20</v>
      </c>
      <c r="D2541" s="890">
        <v>51.4</v>
      </c>
    </row>
    <row r="2542" spans="1:4" x14ac:dyDescent="0.25">
      <c r="A2542" s="890" t="s">
        <v>2543</v>
      </c>
      <c r="B2542" s="890" t="s">
        <v>31355</v>
      </c>
      <c r="C2542" s="890" t="s">
        <v>20</v>
      </c>
      <c r="D2542" s="890">
        <v>54.19</v>
      </c>
    </row>
    <row r="2543" spans="1:4" x14ac:dyDescent="0.25">
      <c r="A2543" s="890" t="s">
        <v>2544</v>
      </c>
      <c r="B2543" s="890" t="s">
        <v>31355</v>
      </c>
      <c r="C2543" s="890" t="s">
        <v>20</v>
      </c>
      <c r="D2543" s="890">
        <v>53.89</v>
      </c>
    </row>
    <row r="2544" spans="1:4" x14ac:dyDescent="0.25">
      <c r="A2544" s="890" t="s">
        <v>2545</v>
      </c>
      <c r="B2544" s="890" t="s">
        <v>31356</v>
      </c>
      <c r="C2544" s="890" t="s">
        <v>20</v>
      </c>
      <c r="D2544" s="890">
        <v>56.01</v>
      </c>
    </row>
    <row r="2545" spans="1:4" x14ac:dyDescent="0.25">
      <c r="A2545" s="890" t="s">
        <v>2546</v>
      </c>
      <c r="B2545" s="890" t="s">
        <v>31356</v>
      </c>
      <c r="C2545" s="890" t="s">
        <v>20</v>
      </c>
      <c r="D2545" s="890">
        <v>55.7</v>
      </c>
    </row>
    <row r="2546" spans="1:4" x14ac:dyDescent="0.25">
      <c r="A2546" s="890" t="s">
        <v>2547</v>
      </c>
      <c r="B2546" s="890" t="s">
        <v>31357</v>
      </c>
      <c r="C2546" s="890" t="s">
        <v>20</v>
      </c>
      <c r="D2546" s="890">
        <v>58.94</v>
      </c>
    </row>
    <row r="2547" spans="1:4" x14ac:dyDescent="0.25">
      <c r="A2547" s="890" t="s">
        <v>2548</v>
      </c>
      <c r="B2547" s="890" t="s">
        <v>31357</v>
      </c>
      <c r="C2547" s="890" t="s">
        <v>20</v>
      </c>
      <c r="D2547" s="890">
        <v>58.61</v>
      </c>
    </row>
    <row r="2548" spans="1:4" x14ac:dyDescent="0.25">
      <c r="A2548" s="890" t="s">
        <v>2549</v>
      </c>
      <c r="B2548" s="890" t="s">
        <v>31358</v>
      </c>
      <c r="C2548" s="890" t="s">
        <v>20</v>
      </c>
      <c r="D2548" s="890">
        <v>61.08</v>
      </c>
    </row>
    <row r="2549" spans="1:4" x14ac:dyDescent="0.25">
      <c r="A2549" s="890" t="s">
        <v>2550</v>
      </c>
      <c r="B2549" s="890" t="s">
        <v>31358</v>
      </c>
      <c r="C2549" s="890" t="s">
        <v>20</v>
      </c>
      <c r="D2549" s="890">
        <v>60.75</v>
      </c>
    </row>
    <row r="2550" spans="1:4" x14ac:dyDescent="0.25">
      <c r="A2550" s="890" t="s">
        <v>2551</v>
      </c>
      <c r="B2550" s="890" t="s">
        <v>31359</v>
      </c>
      <c r="C2550" s="890" t="s">
        <v>20</v>
      </c>
      <c r="D2550" s="890">
        <v>63.39</v>
      </c>
    </row>
    <row r="2551" spans="1:4" x14ac:dyDescent="0.25">
      <c r="A2551" s="890" t="s">
        <v>2552</v>
      </c>
      <c r="B2551" s="890" t="s">
        <v>31359</v>
      </c>
      <c r="C2551" s="890" t="s">
        <v>20</v>
      </c>
      <c r="D2551" s="890">
        <v>63.04</v>
      </c>
    </row>
    <row r="2552" spans="1:4" x14ac:dyDescent="0.25">
      <c r="A2552" s="890" t="s">
        <v>2553</v>
      </c>
      <c r="B2552" s="890" t="s">
        <v>31360</v>
      </c>
      <c r="C2552" s="890" t="s">
        <v>20</v>
      </c>
      <c r="D2552" s="890">
        <v>65.88</v>
      </c>
    </row>
    <row r="2553" spans="1:4" x14ac:dyDescent="0.25">
      <c r="A2553" s="890" t="s">
        <v>2554</v>
      </c>
      <c r="B2553" s="890" t="s">
        <v>31360</v>
      </c>
      <c r="C2553" s="890" t="s">
        <v>20</v>
      </c>
      <c r="D2553" s="890">
        <v>65.510000000000005</v>
      </c>
    </row>
    <row r="2554" spans="1:4" x14ac:dyDescent="0.25">
      <c r="A2554" s="890" t="s">
        <v>2555</v>
      </c>
      <c r="B2554" s="890" t="s">
        <v>31361</v>
      </c>
      <c r="C2554" s="890" t="s">
        <v>20</v>
      </c>
      <c r="D2554" s="890">
        <v>68.569999999999993</v>
      </c>
    </row>
    <row r="2555" spans="1:4" x14ac:dyDescent="0.25">
      <c r="A2555" s="890" t="s">
        <v>2556</v>
      </c>
      <c r="B2555" s="890" t="s">
        <v>31361</v>
      </c>
      <c r="C2555" s="890" t="s">
        <v>20</v>
      </c>
      <c r="D2555" s="890">
        <v>68.19</v>
      </c>
    </row>
    <row r="2556" spans="1:4" x14ac:dyDescent="0.25">
      <c r="A2556" s="890" t="s">
        <v>2557</v>
      </c>
      <c r="B2556" s="890" t="s">
        <v>31362</v>
      </c>
      <c r="C2556" s="890" t="s">
        <v>2558</v>
      </c>
      <c r="D2556" s="890">
        <v>1.1000000000000001</v>
      </c>
    </row>
    <row r="2557" spans="1:4" x14ac:dyDescent="0.25">
      <c r="A2557" s="890" t="s">
        <v>2559</v>
      </c>
      <c r="B2557" s="890" t="s">
        <v>31362</v>
      </c>
      <c r="C2557" s="890" t="s">
        <v>2558</v>
      </c>
      <c r="D2557" s="890">
        <v>1.0900000000000001</v>
      </c>
    </row>
    <row r="2558" spans="1:4" x14ac:dyDescent="0.25">
      <c r="A2558" s="890" t="s">
        <v>2560</v>
      </c>
      <c r="B2558" s="890" t="s">
        <v>31363</v>
      </c>
      <c r="C2558" s="890" t="s">
        <v>2558</v>
      </c>
      <c r="D2558" s="890">
        <v>1.39</v>
      </c>
    </row>
    <row r="2559" spans="1:4" x14ac:dyDescent="0.25">
      <c r="A2559" s="890" t="s">
        <v>2561</v>
      </c>
      <c r="B2559" s="890" t="s">
        <v>31363</v>
      </c>
      <c r="C2559" s="890" t="s">
        <v>2558</v>
      </c>
      <c r="D2559" s="890">
        <v>1.37</v>
      </c>
    </row>
    <row r="2560" spans="1:4" x14ac:dyDescent="0.25">
      <c r="A2560" s="890" t="s">
        <v>2562</v>
      </c>
      <c r="B2560" s="890" t="s">
        <v>31364</v>
      </c>
      <c r="C2560" s="890" t="s">
        <v>2558</v>
      </c>
      <c r="D2560" s="890">
        <v>1.58</v>
      </c>
    </row>
    <row r="2561" spans="1:4" x14ac:dyDescent="0.25">
      <c r="A2561" s="890" t="s">
        <v>2563</v>
      </c>
      <c r="B2561" s="890" t="s">
        <v>31364</v>
      </c>
      <c r="C2561" s="890" t="s">
        <v>2558</v>
      </c>
      <c r="D2561" s="890">
        <v>1.56</v>
      </c>
    </row>
    <row r="2562" spans="1:4" x14ac:dyDescent="0.25">
      <c r="A2562" s="890" t="s">
        <v>2564</v>
      </c>
      <c r="B2562" s="890" t="s">
        <v>31365</v>
      </c>
      <c r="C2562" s="890" t="s">
        <v>2558</v>
      </c>
      <c r="D2562" s="890">
        <v>1.85</v>
      </c>
    </row>
    <row r="2563" spans="1:4" x14ac:dyDescent="0.25">
      <c r="A2563" s="890" t="s">
        <v>2565</v>
      </c>
      <c r="B2563" s="890" t="s">
        <v>31365</v>
      </c>
      <c r="C2563" s="890" t="s">
        <v>2558</v>
      </c>
      <c r="D2563" s="890">
        <v>1.83</v>
      </c>
    </row>
    <row r="2564" spans="1:4" x14ac:dyDescent="0.25">
      <c r="A2564" s="890" t="s">
        <v>2566</v>
      </c>
      <c r="B2564" s="890" t="s">
        <v>31366</v>
      </c>
      <c r="C2564" s="890" t="s">
        <v>2558</v>
      </c>
      <c r="D2564" s="890">
        <v>2.23</v>
      </c>
    </row>
    <row r="2565" spans="1:4" x14ac:dyDescent="0.25">
      <c r="A2565" s="890" t="s">
        <v>2567</v>
      </c>
      <c r="B2565" s="890" t="s">
        <v>31366</v>
      </c>
      <c r="C2565" s="890" t="s">
        <v>2558</v>
      </c>
      <c r="D2565" s="890">
        <v>2.2000000000000002</v>
      </c>
    </row>
    <row r="2566" spans="1:4" x14ac:dyDescent="0.25">
      <c r="A2566" s="890" t="s">
        <v>2568</v>
      </c>
      <c r="B2566" s="890" t="s">
        <v>31367</v>
      </c>
      <c r="C2566" s="890" t="s">
        <v>2558</v>
      </c>
      <c r="D2566" s="890">
        <v>2.77</v>
      </c>
    </row>
    <row r="2567" spans="1:4" x14ac:dyDescent="0.25">
      <c r="A2567" s="890" t="s">
        <v>2569</v>
      </c>
      <c r="B2567" s="890" t="s">
        <v>31367</v>
      </c>
      <c r="C2567" s="890" t="s">
        <v>2558</v>
      </c>
      <c r="D2567" s="890">
        <v>2.73</v>
      </c>
    </row>
    <row r="2568" spans="1:4" x14ac:dyDescent="0.25">
      <c r="A2568" s="890" t="s">
        <v>2570</v>
      </c>
      <c r="B2568" s="890" t="s">
        <v>31368</v>
      </c>
      <c r="C2568" s="890" t="s">
        <v>2558</v>
      </c>
      <c r="D2568" s="890">
        <v>3.71</v>
      </c>
    </row>
    <row r="2569" spans="1:4" x14ac:dyDescent="0.25">
      <c r="A2569" s="890" t="s">
        <v>2571</v>
      </c>
      <c r="B2569" s="890" t="s">
        <v>31368</v>
      </c>
      <c r="C2569" s="890" t="s">
        <v>2558</v>
      </c>
      <c r="D2569" s="890">
        <v>3.66</v>
      </c>
    </row>
    <row r="2570" spans="1:4" x14ac:dyDescent="0.25">
      <c r="A2570" s="890" t="s">
        <v>2572</v>
      </c>
      <c r="B2570" s="890" t="s">
        <v>31369</v>
      </c>
      <c r="C2570" s="890" t="s">
        <v>2558</v>
      </c>
      <c r="D2570" s="890">
        <v>5.56</v>
      </c>
    </row>
    <row r="2571" spans="1:4" x14ac:dyDescent="0.25">
      <c r="A2571" s="890" t="s">
        <v>2573</v>
      </c>
      <c r="B2571" s="890" t="s">
        <v>31369</v>
      </c>
      <c r="C2571" s="890" t="s">
        <v>2558</v>
      </c>
      <c r="D2571" s="890">
        <v>5.49</v>
      </c>
    </row>
    <row r="2572" spans="1:4" x14ac:dyDescent="0.25">
      <c r="A2572" s="890" t="s">
        <v>2574</v>
      </c>
      <c r="B2572" s="890" t="s">
        <v>31370</v>
      </c>
      <c r="C2572" s="890" t="s">
        <v>2558</v>
      </c>
      <c r="D2572" s="890">
        <v>11.11</v>
      </c>
    </row>
    <row r="2573" spans="1:4" x14ac:dyDescent="0.25">
      <c r="A2573" s="890" t="s">
        <v>2575</v>
      </c>
      <c r="B2573" s="890" t="s">
        <v>31370</v>
      </c>
      <c r="C2573" s="890" t="s">
        <v>2558</v>
      </c>
      <c r="D2573" s="890">
        <v>10.96</v>
      </c>
    </row>
    <row r="2574" spans="1:4" x14ac:dyDescent="0.25">
      <c r="A2574" s="890" t="s">
        <v>2576</v>
      </c>
      <c r="B2574" s="890" t="s">
        <v>31371</v>
      </c>
      <c r="C2574" s="890" t="s">
        <v>2558</v>
      </c>
      <c r="D2574" s="890">
        <v>0.89</v>
      </c>
    </row>
    <row r="2575" spans="1:4" x14ac:dyDescent="0.25">
      <c r="A2575" s="890" t="s">
        <v>2577</v>
      </c>
      <c r="B2575" s="890" t="s">
        <v>31371</v>
      </c>
      <c r="C2575" s="890" t="s">
        <v>2558</v>
      </c>
      <c r="D2575" s="890">
        <v>0.88</v>
      </c>
    </row>
    <row r="2576" spans="1:4" x14ac:dyDescent="0.25">
      <c r="A2576" s="890" t="s">
        <v>2578</v>
      </c>
      <c r="B2576" s="890" t="s">
        <v>31372</v>
      </c>
      <c r="C2576" s="890" t="s">
        <v>2558</v>
      </c>
      <c r="D2576" s="890">
        <v>1.1299999999999999</v>
      </c>
    </row>
    <row r="2577" spans="1:4" x14ac:dyDescent="0.25">
      <c r="A2577" s="890" t="s">
        <v>2579</v>
      </c>
      <c r="B2577" s="890" t="s">
        <v>31372</v>
      </c>
      <c r="C2577" s="890" t="s">
        <v>2558</v>
      </c>
      <c r="D2577" s="890">
        <v>1.1200000000000001</v>
      </c>
    </row>
    <row r="2578" spans="1:4" x14ac:dyDescent="0.25">
      <c r="A2578" s="890" t="s">
        <v>2580</v>
      </c>
      <c r="B2578" s="890" t="s">
        <v>31373</v>
      </c>
      <c r="C2578" s="890" t="s">
        <v>2558</v>
      </c>
      <c r="D2578" s="890">
        <v>1.29</v>
      </c>
    </row>
    <row r="2579" spans="1:4" x14ac:dyDescent="0.25">
      <c r="A2579" s="890" t="s">
        <v>2581</v>
      </c>
      <c r="B2579" s="890" t="s">
        <v>31373</v>
      </c>
      <c r="C2579" s="890" t="s">
        <v>2558</v>
      </c>
      <c r="D2579" s="890">
        <v>1.28</v>
      </c>
    </row>
    <row r="2580" spans="1:4" x14ac:dyDescent="0.25">
      <c r="A2580" s="890" t="s">
        <v>2582</v>
      </c>
      <c r="B2580" s="890" t="s">
        <v>31374</v>
      </c>
      <c r="C2580" s="890" t="s">
        <v>2558</v>
      </c>
      <c r="D2580" s="890">
        <v>1.51</v>
      </c>
    </row>
    <row r="2581" spans="1:4" x14ac:dyDescent="0.25">
      <c r="A2581" s="890" t="s">
        <v>2583</v>
      </c>
      <c r="B2581" s="890" t="s">
        <v>31374</v>
      </c>
      <c r="C2581" s="890" t="s">
        <v>2558</v>
      </c>
      <c r="D2581" s="890">
        <v>1.49</v>
      </c>
    </row>
    <row r="2582" spans="1:4" x14ac:dyDescent="0.25">
      <c r="A2582" s="890" t="s">
        <v>2584</v>
      </c>
      <c r="B2582" s="890" t="s">
        <v>31375</v>
      </c>
      <c r="C2582" s="890" t="s">
        <v>2558</v>
      </c>
      <c r="D2582" s="890">
        <v>1.8</v>
      </c>
    </row>
    <row r="2583" spans="1:4" x14ac:dyDescent="0.25">
      <c r="A2583" s="890" t="s">
        <v>2585</v>
      </c>
      <c r="B2583" s="890" t="s">
        <v>31375</v>
      </c>
      <c r="C2583" s="890" t="s">
        <v>2558</v>
      </c>
      <c r="D2583" s="890">
        <v>1.79</v>
      </c>
    </row>
    <row r="2584" spans="1:4" x14ac:dyDescent="0.25">
      <c r="A2584" s="890" t="s">
        <v>2586</v>
      </c>
      <c r="B2584" s="890" t="s">
        <v>31376</v>
      </c>
      <c r="C2584" s="890" t="s">
        <v>2558</v>
      </c>
      <c r="D2584" s="890">
        <v>2.2400000000000002</v>
      </c>
    </row>
    <row r="2585" spans="1:4" x14ac:dyDescent="0.25">
      <c r="A2585" s="890" t="s">
        <v>2587</v>
      </c>
      <c r="B2585" s="890" t="s">
        <v>31376</v>
      </c>
      <c r="C2585" s="890" t="s">
        <v>2558</v>
      </c>
      <c r="D2585" s="890">
        <v>2.21</v>
      </c>
    </row>
    <row r="2586" spans="1:4" x14ac:dyDescent="0.25">
      <c r="A2586" s="890" t="s">
        <v>2588</v>
      </c>
      <c r="B2586" s="890" t="s">
        <v>31377</v>
      </c>
      <c r="C2586" s="890" t="s">
        <v>2558</v>
      </c>
      <c r="D2586" s="890">
        <v>2.99</v>
      </c>
    </row>
    <row r="2587" spans="1:4" x14ac:dyDescent="0.25">
      <c r="A2587" s="890" t="s">
        <v>2589</v>
      </c>
      <c r="B2587" s="890" t="s">
        <v>31377</v>
      </c>
      <c r="C2587" s="890" t="s">
        <v>2558</v>
      </c>
      <c r="D2587" s="890">
        <v>2.96</v>
      </c>
    </row>
    <row r="2588" spans="1:4" x14ac:dyDescent="0.25">
      <c r="A2588" s="890" t="s">
        <v>2590</v>
      </c>
      <c r="B2588" s="890" t="s">
        <v>31378</v>
      </c>
      <c r="C2588" s="890" t="s">
        <v>2558</v>
      </c>
      <c r="D2588" s="890">
        <v>4.5</v>
      </c>
    </row>
    <row r="2589" spans="1:4" x14ac:dyDescent="0.25">
      <c r="A2589" s="890" t="s">
        <v>2591</v>
      </c>
      <c r="B2589" s="890" t="s">
        <v>31378</v>
      </c>
      <c r="C2589" s="890" t="s">
        <v>2558</v>
      </c>
      <c r="D2589" s="890">
        <v>4.46</v>
      </c>
    </row>
    <row r="2590" spans="1:4" x14ac:dyDescent="0.25">
      <c r="A2590" s="890" t="s">
        <v>2592</v>
      </c>
      <c r="B2590" s="890" t="s">
        <v>31379</v>
      </c>
      <c r="C2590" s="890" t="s">
        <v>2558</v>
      </c>
      <c r="D2590" s="890">
        <v>8.99</v>
      </c>
    </row>
    <row r="2591" spans="1:4" x14ac:dyDescent="0.25">
      <c r="A2591" s="890" t="s">
        <v>2593</v>
      </c>
      <c r="B2591" s="890" t="s">
        <v>31379</v>
      </c>
      <c r="C2591" s="890" t="s">
        <v>2558</v>
      </c>
      <c r="D2591" s="890">
        <v>8.89</v>
      </c>
    </row>
    <row r="2592" spans="1:4" x14ac:dyDescent="0.25">
      <c r="A2592" s="890" t="s">
        <v>2594</v>
      </c>
      <c r="B2592" s="890" t="s">
        <v>31380</v>
      </c>
      <c r="C2592" s="890" t="s">
        <v>2558</v>
      </c>
      <c r="D2592" s="890">
        <v>1.4</v>
      </c>
    </row>
    <row r="2593" spans="1:4" x14ac:dyDescent="0.25">
      <c r="A2593" s="890" t="s">
        <v>2595</v>
      </c>
      <c r="B2593" s="890" t="s">
        <v>31380</v>
      </c>
      <c r="C2593" s="890" t="s">
        <v>2558</v>
      </c>
      <c r="D2593" s="890">
        <v>1.36</v>
      </c>
    </row>
    <row r="2594" spans="1:4" x14ac:dyDescent="0.25">
      <c r="A2594" s="890" t="s">
        <v>2596</v>
      </c>
      <c r="B2594" s="890" t="s">
        <v>31381</v>
      </c>
      <c r="C2594" s="890" t="s">
        <v>2558</v>
      </c>
      <c r="D2594" s="890">
        <v>1.77</v>
      </c>
    </row>
    <row r="2595" spans="1:4" x14ac:dyDescent="0.25">
      <c r="A2595" s="890" t="s">
        <v>2597</v>
      </c>
      <c r="B2595" s="890" t="s">
        <v>31381</v>
      </c>
      <c r="C2595" s="890" t="s">
        <v>2558</v>
      </c>
      <c r="D2595" s="890">
        <v>1.72</v>
      </c>
    </row>
    <row r="2596" spans="1:4" x14ac:dyDescent="0.25">
      <c r="A2596" s="890" t="s">
        <v>2598</v>
      </c>
      <c r="B2596" s="890" t="s">
        <v>31382</v>
      </c>
      <c r="C2596" s="890" t="s">
        <v>2558</v>
      </c>
      <c r="D2596" s="890">
        <v>2</v>
      </c>
    </row>
    <row r="2597" spans="1:4" x14ac:dyDescent="0.25">
      <c r="A2597" s="890" t="s">
        <v>2599</v>
      </c>
      <c r="B2597" s="890" t="s">
        <v>31382</v>
      </c>
      <c r="C2597" s="890" t="s">
        <v>2558</v>
      </c>
      <c r="D2597" s="890">
        <v>1.95</v>
      </c>
    </row>
    <row r="2598" spans="1:4" x14ac:dyDescent="0.25">
      <c r="A2598" s="890" t="s">
        <v>2600</v>
      </c>
      <c r="B2598" s="890" t="s">
        <v>31383</v>
      </c>
      <c r="C2598" s="890" t="s">
        <v>2558</v>
      </c>
      <c r="D2598" s="890">
        <v>2.35</v>
      </c>
    </row>
    <row r="2599" spans="1:4" x14ac:dyDescent="0.25">
      <c r="A2599" s="890" t="s">
        <v>2601</v>
      </c>
      <c r="B2599" s="890" t="s">
        <v>31383</v>
      </c>
      <c r="C2599" s="890" t="s">
        <v>2558</v>
      </c>
      <c r="D2599" s="890">
        <v>2.29</v>
      </c>
    </row>
    <row r="2600" spans="1:4" x14ac:dyDescent="0.25">
      <c r="A2600" s="890" t="s">
        <v>2602</v>
      </c>
      <c r="B2600" s="890" t="s">
        <v>31384</v>
      </c>
      <c r="C2600" s="890" t="s">
        <v>2558</v>
      </c>
      <c r="D2600" s="890">
        <v>2.82</v>
      </c>
    </row>
    <row r="2601" spans="1:4" x14ac:dyDescent="0.25">
      <c r="A2601" s="890" t="s">
        <v>2603</v>
      </c>
      <c r="B2601" s="890" t="s">
        <v>31384</v>
      </c>
      <c r="C2601" s="890" t="s">
        <v>2558</v>
      </c>
      <c r="D2601" s="890">
        <v>2.75</v>
      </c>
    </row>
    <row r="2602" spans="1:4" x14ac:dyDescent="0.25">
      <c r="A2602" s="890" t="s">
        <v>2604</v>
      </c>
      <c r="B2602" s="890" t="s">
        <v>31385</v>
      </c>
      <c r="C2602" s="890" t="s">
        <v>2558</v>
      </c>
      <c r="D2602" s="890">
        <v>3.51</v>
      </c>
    </row>
    <row r="2603" spans="1:4" x14ac:dyDescent="0.25">
      <c r="A2603" s="890" t="s">
        <v>2605</v>
      </c>
      <c r="B2603" s="890" t="s">
        <v>31385</v>
      </c>
      <c r="C2603" s="890" t="s">
        <v>2558</v>
      </c>
      <c r="D2603" s="890">
        <v>3.42</v>
      </c>
    </row>
    <row r="2604" spans="1:4" x14ac:dyDescent="0.25">
      <c r="A2604" s="890" t="s">
        <v>2606</v>
      </c>
      <c r="B2604" s="890" t="s">
        <v>31386</v>
      </c>
      <c r="C2604" s="890" t="s">
        <v>2558</v>
      </c>
      <c r="D2604" s="890">
        <v>4.7</v>
      </c>
    </row>
    <row r="2605" spans="1:4" x14ac:dyDescent="0.25">
      <c r="A2605" s="890" t="s">
        <v>2607</v>
      </c>
      <c r="B2605" s="890" t="s">
        <v>31386</v>
      </c>
      <c r="C2605" s="890" t="s">
        <v>2558</v>
      </c>
      <c r="D2605" s="890">
        <v>4.58</v>
      </c>
    </row>
    <row r="2606" spans="1:4" x14ac:dyDescent="0.25">
      <c r="A2606" s="890" t="s">
        <v>2608</v>
      </c>
      <c r="B2606" s="890" t="s">
        <v>31387</v>
      </c>
      <c r="C2606" s="890" t="s">
        <v>2558</v>
      </c>
      <c r="D2606" s="890">
        <v>7.13</v>
      </c>
    </row>
    <row r="2607" spans="1:4" x14ac:dyDescent="0.25">
      <c r="A2607" s="890" t="s">
        <v>2609</v>
      </c>
      <c r="B2607" s="890" t="s">
        <v>31387</v>
      </c>
      <c r="C2607" s="890" t="s">
        <v>2558</v>
      </c>
      <c r="D2607" s="890">
        <v>6.95</v>
      </c>
    </row>
    <row r="2608" spans="1:4" x14ac:dyDescent="0.25">
      <c r="A2608" s="890" t="s">
        <v>2610</v>
      </c>
      <c r="B2608" s="890" t="s">
        <v>31388</v>
      </c>
      <c r="C2608" s="890" t="s">
        <v>2558</v>
      </c>
      <c r="D2608" s="890">
        <v>14.13</v>
      </c>
    </row>
    <row r="2609" spans="1:4" x14ac:dyDescent="0.25">
      <c r="A2609" s="890" t="s">
        <v>2611</v>
      </c>
      <c r="B2609" s="890" t="s">
        <v>31388</v>
      </c>
      <c r="C2609" s="890" t="s">
        <v>2558</v>
      </c>
      <c r="D2609" s="890">
        <v>13.77</v>
      </c>
    </row>
    <row r="2610" spans="1:4" x14ac:dyDescent="0.25">
      <c r="A2610" s="890" t="s">
        <v>2612</v>
      </c>
      <c r="B2610" s="890" t="s">
        <v>31389</v>
      </c>
      <c r="C2610" s="890" t="s">
        <v>2558</v>
      </c>
      <c r="D2610" s="890">
        <v>1.1200000000000001</v>
      </c>
    </row>
    <row r="2611" spans="1:4" x14ac:dyDescent="0.25">
      <c r="A2611" s="890" t="s">
        <v>2613</v>
      </c>
      <c r="B2611" s="890" t="s">
        <v>31389</v>
      </c>
      <c r="C2611" s="890" t="s">
        <v>2558</v>
      </c>
      <c r="D2611" s="890">
        <v>1.1000000000000001</v>
      </c>
    </row>
    <row r="2612" spans="1:4" x14ac:dyDescent="0.25">
      <c r="A2612" s="890" t="s">
        <v>2614</v>
      </c>
      <c r="B2612" s="890" t="s">
        <v>31390</v>
      </c>
      <c r="C2612" s="890" t="s">
        <v>2558</v>
      </c>
      <c r="D2612" s="890">
        <v>1.41</v>
      </c>
    </row>
    <row r="2613" spans="1:4" x14ac:dyDescent="0.25">
      <c r="A2613" s="890" t="s">
        <v>2615</v>
      </c>
      <c r="B2613" s="890" t="s">
        <v>31390</v>
      </c>
      <c r="C2613" s="890" t="s">
        <v>2558</v>
      </c>
      <c r="D2613" s="890">
        <v>1.39</v>
      </c>
    </row>
    <row r="2614" spans="1:4" x14ac:dyDescent="0.25">
      <c r="A2614" s="890" t="s">
        <v>2616</v>
      </c>
      <c r="B2614" s="890" t="s">
        <v>31391</v>
      </c>
      <c r="C2614" s="890" t="s">
        <v>2558</v>
      </c>
      <c r="D2614" s="890">
        <v>1.59</v>
      </c>
    </row>
    <row r="2615" spans="1:4" x14ac:dyDescent="0.25">
      <c r="A2615" s="890" t="s">
        <v>2617</v>
      </c>
      <c r="B2615" s="890" t="s">
        <v>31391</v>
      </c>
      <c r="C2615" s="890" t="s">
        <v>2558</v>
      </c>
      <c r="D2615" s="890">
        <v>1.57</v>
      </c>
    </row>
    <row r="2616" spans="1:4" x14ac:dyDescent="0.25">
      <c r="A2616" s="890" t="s">
        <v>2618</v>
      </c>
      <c r="B2616" s="890" t="s">
        <v>31392</v>
      </c>
      <c r="C2616" s="890" t="s">
        <v>2558</v>
      </c>
      <c r="D2616" s="890">
        <v>1.86</v>
      </c>
    </row>
    <row r="2617" spans="1:4" x14ac:dyDescent="0.25">
      <c r="A2617" s="890" t="s">
        <v>2619</v>
      </c>
      <c r="B2617" s="890" t="s">
        <v>31392</v>
      </c>
      <c r="C2617" s="890" t="s">
        <v>2558</v>
      </c>
      <c r="D2617" s="890">
        <v>1.84</v>
      </c>
    </row>
    <row r="2618" spans="1:4" x14ac:dyDescent="0.25">
      <c r="A2618" s="890" t="s">
        <v>2620</v>
      </c>
      <c r="B2618" s="890" t="s">
        <v>31393</v>
      </c>
      <c r="C2618" s="890" t="s">
        <v>2558</v>
      </c>
      <c r="D2618" s="890">
        <v>2.2400000000000002</v>
      </c>
    </row>
    <row r="2619" spans="1:4" x14ac:dyDescent="0.25">
      <c r="A2619" s="890" t="s">
        <v>2621</v>
      </c>
      <c r="B2619" s="890" t="s">
        <v>31393</v>
      </c>
      <c r="C2619" s="890" t="s">
        <v>2558</v>
      </c>
      <c r="D2619" s="890">
        <v>2.21</v>
      </c>
    </row>
    <row r="2620" spans="1:4" x14ac:dyDescent="0.25">
      <c r="A2620" s="890" t="s">
        <v>2622</v>
      </c>
      <c r="B2620" s="890" t="s">
        <v>31394</v>
      </c>
      <c r="C2620" s="890" t="s">
        <v>2558</v>
      </c>
      <c r="D2620" s="890">
        <v>2.8</v>
      </c>
    </row>
    <row r="2621" spans="1:4" x14ac:dyDescent="0.25">
      <c r="A2621" s="890" t="s">
        <v>2623</v>
      </c>
      <c r="B2621" s="890" t="s">
        <v>31394</v>
      </c>
      <c r="C2621" s="890" t="s">
        <v>2558</v>
      </c>
      <c r="D2621" s="890">
        <v>2.77</v>
      </c>
    </row>
    <row r="2622" spans="1:4" x14ac:dyDescent="0.25">
      <c r="A2622" s="890" t="s">
        <v>2624</v>
      </c>
      <c r="B2622" s="890" t="s">
        <v>31395</v>
      </c>
      <c r="C2622" s="890" t="s">
        <v>2558</v>
      </c>
      <c r="D2622" s="890">
        <v>3.75</v>
      </c>
    </row>
    <row r="2623" spans="1:4" x14ac:dyDescent="0.25">
      <c r="A2623" s="890" t="s">
        <v>2625</v>
      </c>
      <c r="B2623" s="890" t="s">
        <v>31395</v>
      </c>
      <c r="C2623" s="890" t="s">
        <v>2558</v>
      </c>
      <c r="D2623" s="890">
        <v>3.7</v>
      </c>
    </row>
    <row r="2624" spans="1:4" x14ac:dyDescent="0.25">
      <c r="A2624" s="890" t="s">
        <v>2626</v>
      </c>
      <c r="B2624" s="890" t="s">
        <v>31396</v>
      </c>
      <c r="C2624" s="890" t="s">
        <v>2558</v>
      </c>
      <c r="D2624" s="890">
        <v>5.61</v>
      </c>
    </row>
    <row r="2625" spans="1:4" x14ac:dyDescent="0.25">
      <c r="A2625" s="890" t="s">
        <v>2627</v>
      </c>
      <c r="B2625" s="890" t="s">
        <v>31396</v>
      </c>
      <c r="C2625" s="890" t="s">
        <v>2558</v>
      </c>
      <c r="D2625" s="890">
        <v>5.54</v>
      </c>
    </row>
    <row r="2626" spans="1:4" x14ac:dyDescent="0.25">
      <c r="A2626" s="890" t="s">
        <v>2628</v>
      </c>
      <c r="B2626" s="890" t="s">
        <v>31397</v>
      </c>
      <c r="C2626" s="890" t="s">
        <v>2558</v>
      </c>
      <c r="D2626" s="890">
        <v>11.23</v>
      </c>
    </row>
    <row r="2627" spans="1:4" x14ac:dyDescent="0.25">
      <c r="A2627" s="890" t="s">
        <v>2629</v>
      </c>
      <c r="B2627" s="890" t="s">
        <v>31397</v>
      </c>
      <c r="C2627" s="890" t="s">
        <v>2558</v>
      </c>
      <c r="D2627" s="890">
        <v>11.09</v>
      </c>
    </row>
    <row r="2628" spans="1:4" x14ac:dyDescent="0.25">
      <c r="A2628" s="890" t="s">
        <v>2630</v>
      </c>
      <c r="B2628" s="890" t="s">
        <v>31398</v>
      </c>
      <c r="C2628" s="890" t="s">
        <v>2558</v>
      </c>
      <c r="D2628" s="890">
        <v>0.94</v>
      </c>
    </row>
    <row r="2629" spans="1:4" x14ac:dyDescent="0.25">
      <c r="A2629" s="890" t="s">
        <v>2631</v>
      </c>
      <c r="B2629" s="890" t="s">
        <v>31398</v>
      </c>
      <c r="C2629" s="890" t="s">
        <v>2558</v>
      </c>
      <c r="D2629" s="890">
        <v>0.93</v>
      </c>
    </row>
    <row r="2630" spans="1:4" x14ac:dyDescent="0.25">
      <c r="A2630" s="890" t="s">
        <v>2632</v>
      </c>
      <c r="B2630" s="890" t="s">
        <v>31399</v>
      </c>
      <c r="C2630" s="890" t="s">
        <v>2558</v>
      </c>
      <c r="D2630" s="890">
        <v>1.19</v>
      </c>
    </row>
    <row r="2631" spans="1:4" x14ac:dyDescent="0.25">
      <c r="A2631" s="890" t="s">
        <v>2633</v>
      </c>
      <c r="B2631" s="890" t="s">
        <v>31399</v>
      </c>
      <c r="C2631" s="890" t="s">
        <v>2558</v>
      </c>
      <c r="D2631" s="890">
        <v>1.18</v>
      </c>
    </row>
    <row r="2632" spans="1:4" x14ac:dyDescent="0.25">
      <c r="A2632" s="890" t="s">
        <v>2634</v>
      </c>
      <c r="B2632" s="890" t="s">
        <v>31400</v>
      </c>
      <c r="C2632" s="890" t="s">
        <v>2558</v>
      </c>
      <c r="D2632" s="890">
        <v>1.36</v>
      </c>
    </row>
    <row r="2633" spans="1:4" x14ac:dyDescent="0.25">
      <c r="A2633" s="890" t="s">
        <v>2635</v>
      </c>
      <c r="B2633" s="890" t="s">
        <v>31400</v>
      </c>
      <c r="C2633" s="890" t="s">
        <v>2558</v>
      </c>
      <c r="D2633" s="890">
        <v>1.35</v>
      </c>
    </row>
    <row r="2634" spans="1:4" x14ac:dyDescent="0.25">
      <c r="A2634" s="890" t="s">
        <v>2636</v>
      </c>
      <c r="B2634" s="890" t="s">
        <v>31401</v>
      </c>
      <c r="C2634" s="890" t="s">
        <v>2558</v>
      </c>
      <c r="D2634" s="890">
        <v>1.59</v>
      </c>
    </row>
    <row r="2635" spans="1:4" x14ac:dyDescent="0.25">
      <c r="A2635" s="890" t="s">
        <v>2637</v>
      </c>
      <c r="B2635" s="890" t="s">
        <v>31401</v>
      </c>
      <c r="C2635" s="890" t="s">
        <v>2558</v>
      </c>
      <c r="D2635" s="890">
        <v>1.58</v>
      </c>
    </row>
    <row r="2636" spans="1:4" x14ac:dyDescent="0.25">
      <c r="A2636" s="890" t="s">
        <v>2638</v>
      </c>
      <c r="B2636" s="890" t="s">
        <v>31402</v>
      </c>
      <c r="C2636" s="890" t="s">
        <v>2558</v>
      </c>
      <c r="D2636" s="890">
        <v>1.91</v>
      </c>
    </row>
    <row r="2637" spans="1:4" x14ac:dyDescent="0.25">
      <c r="A2637" s="890" t="s">
        <v>2639</v>
      </c>
      <c r="B2637" s="890" t="s">
        <v>31402</v>
      </c>
      <c r="C2637" s="890" t="s">
        <v>2558</v>
      </c>
      <c r="D2637" s="890">
        <v>1.89</v>
      </c>
    </row>
    <row r="2638" spans="1:4" x14ac:dyDescent="0.25">
      <c r="A2638" s="890" t="s">
        <v>2640</v>
      </c>
      <c r="B2638" s="890" t="s">
        <v>31403</v>
      </c>
      <c r="C2638" s="890" t="s">
        <v>2558</v>
      </c>
      <c r="D2638" s="890">
        <v>2.36</v>
      </c>
    </row>
    <row r="2639" spans="1:4" x14ac:dyDescent="0.25">
      <c r="A2639" s="890" t="s">
        <v>2641</v>
      </c>
      <c r="B2639" s="890" t="s">
        <v>31403</v>
      </c>
      <c r="C2639" s="890" t="s">
        <v>2558</v>
      </c>
      <c r="D2639" s="890">
        <v>2.34</v>
      </c>
    </row>
    <row r="2640" spans="1:4" x14ac:dyDescent="0.25">
      <c r="A2640" s="890" t="s">
        <v>2642</v>
      </c>
      <c r="B2640" s="890" t="s">
        <v>31404</v>
      </c>
      <c r="C2640" s="890" t="s">
        <v>2558</v>
      </c>
      <c r="D2640" s="890">
        <v>3.16</v>
      </c>
    </row>
    <row r="2641" spans="1:4" x14ac:dyDescent="0.25">
      <c r="A2641" s="890" t="s">
        <v>2643</v>
      </c>
      <c r="B2641" s="890" t="s">
        <v>31404</v>
      </c>
      <c r="C2641" s="890" t="s">
        <v>2558</v>
      </c>
      <c r="D2641" s="890">
        <v>3.13</v>
      </c>
    </row>
    <row r="2642" spans="1:4" x14ac:dyDescent="0.25">
      <c r="A2642" s="890" t="s">
        <v>2644</v>
      </c>
      <c r="B2642" s="890" t="s">
        <v>31405</v>
      </c>
      <c r="C2642" s="890" t="s">
        <v>2558</v>
      </c>
      <c r="D2642" s="890">
        <v>4.8499999999999996</v>
      </c>
    </row>
    <row r="2643" spans="1:4" x14ac:dyDescent="0.25">
      <c r="A2643" s="890" t="s">
        <v>2645</v>
      </c>
      <c r="B2643" s="890" t="s">
        <v>31405</v>
      </c>
      <c r="C2643" s="890" t="s">
        <v>2558</v>
      </c>
      <c r="D2643" s="890">
        <v>4.8</v>
      </c>
    </row>
    <row r="2644" spans="1:4" x14ac:dyDescent="0.25">
      <c r="A2644" s="890" t="s">
        <v>2646</v>
      </c>
      <c r="B2644" s="890" t="s">
        <v>31406</v>
      </c>
      <c r="C2644" s="890" t="s">
        <v>2558</v>
      </c>
      <c r="D2644" s="890">
        <v>9.5</v>
      </c>
    </row>
    <row r="2645" spans="1:4" x14ac:dyDescent="0.25">
      <c r="A2645" s="890" t="s">
        <v>2647</v>
      </c>
      <c r="B2645" s="890" t="s">
        <v>31406</v>
      </c>
      <c r="C2645" s="890" t="s">
        <v>2558</v>
      </c>
      <c r="D2645" s="890">
        <v>9.4</v>
      </c>
    </row>
    <row r="2646" spans="1:4" x14ac:dyDescent="0.25">
      <c r="A2646" s="890" t="s">
        <v>2648</v>
      </c>
      <c r="B2646" s="890" t="s">
        <v>31407</v>
      </c>
      <c r="C2646" s="890" t="s">
        <v>2558</v>
      </c>
      <c r="D2646" s="890">
        <v>0.67</v>
      </c>
    </row>
    <row r="2647" spans="1:4" x14ac:dyDescent="0.25">
      <c r="A2647" s="890" t="s">
        <v>2649</v>
      </c>
      <c r="B2647" s="890" t="s">
        <v>31407</v>
      </c>
      <c r="C2647" s="890" t="s">
        <v>2558</v>
      </c>
      <c r="D2647" s="890">
        <v>0.66</v>
      </c>
    </row>
    <row r="2648" spans="1:4" x14ac:dyDescent="0.25">
      <c r="A2648" s="890" t="s">
        <v>2650</v>
      </c>
      <c r="B2648" s="890" t="s">
        <v>31408</v>
      </c>
      <c r="C2648" s="890" t="s">
        <v>2558</v>
      </c>
      <c r="D2648" s="890">
        <v>0.81</v>
      </c>
    </row>
    <row r="2649" spans="1:4" x14ac:dyDescent="0.25">
      <c r="A2649" s="890" t="s">
        <v>2651</v>
      </c>
      <c r="B2649" s="890" t="s">
        <v>31408</v>
      </c>
      <c r="C2649" s="890" t="s">
        <v>2558</v>
      </c>
      <c r="D2649" s="890">
        <v>0.8</v>
      </c>
    </row>
    <row r="2650" spans="1:4" x14ac:dyDescent="0.25">
      <c r="A2650" s="890" t="s">
        <v>2652</v>
      </c>
      <c r="B2650" s="890" t="s">
        <v>31409</v>
      </c>
      <c r="C2650" s="890" t="s">
        <v>2558</v>
      </c>
      <c r="D2650" s="890">
        <v>0.95</v>
      </c>
    </row>
    <row r="2651" spans="1:4" x14ac:dyDescent="0.25">
      <c r="A2651" s="890" t="s">
        <v>2653</v>
      </c>
      <c r="B2651" s="890" t="s">
        <v>31409</v>
      </c>
      <c r="C2651" s="890" t="s">
        <v>2558</v>
      </c>
      <c r="D2651" s="890">
        <v>0.94</v>
      </c>
    </row>
    <row r="2652" spans="1:4" x14ac:dyDescent="0.25">
      <c r="A2652" s="890" t="s">
        <v>2654</v>
      </c>
      <c r="B2652" s="890" t="s">
        <v>31410</v>
      </c>
      <c r="C2652" s="890" t="s">
        <v>2558</v>
      </c>
      <c r="D2652" s="890">
        <v>1.0900000000000001</v>
      </c>
    </row>
    <row r="2653" spans="1:4" x14ac:dyDescent="0.25">
      <c r="A2653" s="890" t="s">
        <v>2655</v>
      </c>
      <c r="B2653" s="890" t="s">
        <v>31410</v>
      </c>
      <c r="C2653" s="890" t="s">
        <v>2558</v>
      </c>
      <c r="D2653" s="890">
        <v>1.08</v>
      </c>
    </row>
    <row r="2654" spans="1:4" x14ac:dyDescent="0.25">
      <c r="A2654" s="890" t="s">
        <v>2656</v>
      </c>
      <c r="B2654" s="890" t="s">
        <v>31411</v>
      </c>
      <c r="C2654" s="890" t="s">
        <v>2558</v>
      </c>
      <c r="D2654" s="890">
        <v>1.31</v>
      </c>
    </row>
    <row r="2655" spans="1:4" x14ac:dyDescent="0.25">
      <c r="A2655" s="890" t="s">
        <v>2657</v>
      </c>
      <c r="B2655" s="890" t="s">
        <v>31411</v>
      </c>
      <c r="C2655" s="890" t="s">
        <v>2558</v>
      </c>
      <c r="D2655" s="890">
        <v>1.3</v>
      </c>
    </row>
    <row r="2656" spans="1:4" x14ac:dyDescent="0.25">
      <c r="A2656" s="890" t="s">
        <v>2658</v>
      </c>
      <c r="B2656" s="890" t="s">
        <v>31412</v>
      </c>
      <c r="C2656" s="890" t="s">
        <v>2558</v>
      </c>
      <c r="D2656" s="890">
        <v>1.65</v>
      </c>
    </row>
    <row r="2657" spans="1:4" x14ac:dyDescent="0.25">
      <c r="A2657" s="890" t="s">
        <v>2659</v>
      </c>
      <c r="B2657" s="890" t="s">
        <v>31412</v>
      </c>
      <c r="C2657" s="890" t="s">
        <v>2558</v>
      </c>
      <c r="D2657" s="890">
        <v>1.64</v>
      </c>
    </row>
    <row r="2658" spans="1:4" x14ac:dyDescent="0.25">
      <c r="A2658" s="890" t="s">
        <v>2660</v>
      </c>
      <c r="B2658" s="890" t="s">
        <v>31413</v>
      </c>
      <c r="C2658" s="890" t="s">
        <v>2558</v>
      </c>
      <c r="D2658" s="890">
        <v>2.1800000000000002</v>
      </c>
    </row>
    <row r="2659" spans="1:4" x14ac:dyDescent="0.25">
      <c r="A2659" s="890" t="s">
        <v>2661</v>
      </c>
      <c r="B2659" s="890" t="s">
        <v>31413</v>
      </c>
      <c r="C2659" s="890" t="s">
        <v>2558</v>
      </c>
      <c r="D2659" s="890">
        <v>2.16</v>
      </c>
    </row>
    <row r="2660" spans="1:4" x14ac:dyDescent="0.25">
      <c r="A2660" s="890" t="s">
        <v>2662</v>
      </c>
      <c r="B2660" s="890" t="s">
        <v>31414</v>
      </c>
      <c r="C2660" s="890" t="s">
        <v>2558</v>
      </c>
      <c r="D2660" s="890">
        <v>3.31</v>
      </c>
    </row>
    <row r="2661" spans="1:4" x14ac:dyDescent="0.25">
      <c r="A2661" s="890" t="s">
        <v>2663</v>
      </c>
      <c r="B2661" s="890" t="s">
        <v>31414</v>
      </c>
      <c r="C2661" s="890" t="s">
        <v>2558</v>
      </c>
      <c r="D2661" s="890">
        <v>3.28</v>
      </c>
    </row>
    <row r="2662" spans="1:4" x14ac:dyDescent="0.25">
      <c r="A2662" s="890" t="s">
        <v>2664</v>
      </c>
      <c r="B2662" s="890" t="s">
        <v>31415</v>
      </c>
      <c r="C2662" s="890" t="s">
        <v>2558</v>
      </c>
      <c r="D2662" s="890">
        <v>6.59</v>
      </c>
    </row>
    <row r="2663" spans="1:4" x14ac:dyDescent="0.25">
      <c r="A2663" s="890" t="s">
        <v>2665</v>
      </c>
      <c r="B2663" s="890" t="s">
        <v>31415</v>
      </c>
      <c r="C2663" s="890" t="s">
        <v>2558</v>
      </c>
      <c r="D2663" s="890">
        <v>6.53</v>
      </c>
    </row>
    <row r="2664" spans="1:4" x14ac:dyDescent="0.25">
      <c r="A2664" s="890" t="s">
        <v>2666</v>
      </c>
      <c r="B2664" s="890" t="s">
        <v>31416</v>
      </c>
      <c r="C2664" s="890" t="s">
        <v>2558</v>
      </c>
      <c r="D2664" s="890">
        <v>0.51</v>
      </c>
    </row>
    <row r="2665" spans="1:4" x14ac:dyDescent="0.25">
      <c r="A2665" s="890" t="s">
        <v>2667</v>
      </c>
      <c r="B2665" s="890" t="s">
        <v>31416</v>
      </c>
      <c r="C2665" s="890" t="s">
        <v>2558</v>
      </c>
      <c r="D2665" s="890">
        <v>0.51</v>
      </c>
    </row>
    <row r="2666" spans="1:4" x14ac:dyDescent="0.25">
      <c r="A2666" s="890" t="s">
        <v>2668</v>
      </c>
      <c r="B2666" s="890" t="s">
        <v>31417</v>
      </c>
      <c r="C2666" s="890" t="s">
        <v>2558</v>
      </c>
      <c r="D2666" s="890">
        <v>0.67</v>
      </c>
    </row>
    <row r="2667" spans="1:4" x14ac:dyDescent="0.25">
      <c r="A2667" s="890" t="s">
        <v>2669</v>
      </c>
      <c r="B2667" s="890" t="s">
        <v>31417</v>
      </c>
      <c r="C2667" s="890" t="s">
        <v>2558</v>
      </c>
      <c r="D2667" s="890">
        <v>0.66</v>
      </c>
    </row>
    <row r="2668" spans="1:4" x14ac:dyDescent="0.25">
      <c r="A2668" s="890" t="s">
        <v>2670</v>
      </c>
      <c r="B2668" s="890" t="s">
        <v>31418</v>
      </c>
      <c r="C2668" s="890" t="s">
        <v>2558</v>
      </c>
      <c r="D2668" s="890">
        <v>0.87</v>
      </c>
    </row>
    <row r="2669" spans="1:4" x14ac:dyDescent="0.25">
      <c r="A2669" s="890" t="s">
        <v>2671</v>
      </c>
      <c r="B2669" s="890" t="s">
        <v>31418</v>
      </c>
      <c r="C2669" s="890" t="s">
        <v>2558</v>
      </c>
      <c r="D2669" s="890">
        <v>0.86</v>
      </c>
    </row>
    <row r="2670" spans="1:4" x14ac:dyDescent="0.25">
      <c r="A2670" s="890" t="s">
        <v>2672</v>
      </c>
      <c r="B2670" s="890" t="s">
        <v>31419</v>
      </c>
      <c r="C2670" s="890" t="s">
        <v>2558</v>
      </c>
      <c r="D2670" s="890">
        <v>12.45</v>
      </c>
    </row>
    <row r="2671" spans="1:4" x14ac:dyDescent="0.25">
      <c r="A2671" s="890" t="s">
        <v>2673</v>
      </c>
      <c r="B2671" s="890" t="s">
        <v>31419</v>
      </c>
      <c r="C2671" s="890" t="s">
        <v>2558</v>
      </c>
      <c r="D2671" s="890">
        <v>11.86</v>
      </c>
    </row>
    <row r="2672" spans="1:4" x14ac:dyDescent="0.25">
      <c r="A2672" s="890" t="s">
        <v>121</v>
      </c>
      <c r="B2672" s="890" t="s">
        <v>31420</v>
      </c>
      <c r="C2672" s="890" t="s">
        <v>2674</v>
      </c>
      <c r="D2672" s="890">
        <v>38.83</v>
      </c>
    </row>
    <row r="2673" spans="1:4" x14ac:dyDescent="0.25">
      <c r="A2673" s="890" t="s">
        <v>2675</v>
      </c>
      <c r="B2673" s="890" t="s">
        <v>31420</v>
      </c>
      <c r="C2673" s="890" t="s">
        <v>2674</v>
      </c>
      <c r="D2673" s="890">
        <v>38.020000000000003</v>
      </c>
    </row>
    <row r="2674" spans="1:4" x14ac:dyDescent="0.25">
      <c r="A2674" s="890" t="s">
        <v>2676</v>
      </c>
      <c r="B2674" s="890" t="s">
        <v>31421</v>
      </c>
      <c r="C2674" s="890" t="s">
        <v>2558</v>
      </c>
      <c r="D2674" s="890">
        <v>2.68</v>
      </c>
    </row>
    <row r="2675" spans="1:4" x14ac:dyDescent="0.25">
      <c r="A2675" s="890" t="s">
        <v>2677</v>
      </c>
      <c r="B2675" s="890" t="s">
        <v>31421</v>
      </c>
      <c r="C2675" s="890" t="s">
        <v>2558</v>
      </c>
      <c r="D2675" s="890">
        <v>2.66</v>
      </c>
    </row>
    <row r="2676" spans="1:4" x14ac:dyDescent="0.25">
      <c r="A2676" s="890" t="s">
        <v>2678</v>
      </c>
      <c r="B2676" s="890" t="s">
        <v>31422</v>
      </c>
      <c r="C2676" s="890" t="s">
        <v>5</v>
      </c>
      <c r="D2676" s="890">
        <v>21.48</v>
      </c>
    </row>
    <row r="2677" spans="1:4" x14ac:dyDescent="0.25">
      <c r="A2677" s="890" t="s">
        <v>2679</v>
      </c>
      <c r="B2677" s="890" t="s">
        <v>31422</v>
      </c>
      <c r="C2677" s="890" t="s">
        <v>5</v>
      </c>
      <c r="D2677" s="890">
        <v>20.65</v>
      </c>
    </row>
    <row r="2678" spans="1:4" x14ac:dyDescent="0.25">
      <c r="A2678" s="890" t="s">
        <v>2680</v>
      </c>
      <c r="B2678" s="890" t="s">
        <v>31423</v>
      </c>
      <c r="C2678" s="890" t="s">
        <v>5</v>
      </c>
      <c r="D2678" s="890">
        <v>22.57</v>
      </c>
    </row>
    <row r="2679" spans="1:4" x14ac:dyDescent="0.25">
      <c r="A2679" s="890" t="s">
        <v>2681</v>
      </c>
      <c r="B2679" s="890" t="s">
        <v>31423</v>
      </c>
      <c r="C2679" s="890" t="s">
        <v>5</v>
      </c>
      <c r="D2679" s="890">
        <v>21.7</v>
      </c>
    </row>
    <row r="2680" spans="1:4" x14ac:dyDescent="0.25">
      <c r="A2680" s="890" t="s">
        <v>2682</v>
      </c>
      <c r="B2680" s="890" t="s">
        <v>31424</v>
      </c>
      <c r="C2680" s="890" t="s">
        <v>21503</v>
      </c>
      <c r="D2680" s="890">
        <v>23.69</v>
      </c>
    </row>
    <row r="2681" spans="1:4" x14ac:dyDescent="0.25">
      <c r="A2681" s="890" t="s">
        <v>2683</v>
      </c>
      <c r="B2681" s="890" t="s">
        <v>31424</v>
      </c>
      <c r="C2681" s="890" t="s">
        <v>21503</v>
      </c>
      <c r="D2681" s="890">
        <v>22.78</v>
      </c>
    </row>
    <row r="2682" spans="1:4" x14ac:dyDescent="0.25">
      <c r="A2682" s="890" t="s">
        <v>2684</v>
      </c>
      <c r="B2682" s="890" t="s">
        <v>31425</v>
      </c>
      <c r="C2682" s="890" t="s">
        <v>5</v>
      </c>
      <c r="D2682" s="890">
        <v>24.89</v>
      </c>
    </row>
    <row r="2683" spans="1:4" x14ac:dyDescent="0.25">
      <c r="A2683" s="890" t="s">
        <v>2685</v>
      </c>
      <c r="B2683" s="890" t="s">
        <v>31425</v>
      </c>
      <c r="C2683" s="890" t="s">
        <v>5</v>
      </c>
      <c r="D2683" s="890">
        <v>23.92</v>
      </c>
    </row>
    <row r="2684" spans="1:4" x14ac:dyDescent="0.25">
      <c r="A2684" s="890" t="s">
        <v>2686</v>
      </c>
      <c r="B2684" s="890" t="s">
        <v>31426</v>
      </c>
      <c r="C2684" s="890" t="s">
        <v>5</v>
      </c>
      <c r="D2684" s="890">
        <v>26.07</v>
      </c>
    </row>
    <row r="2685" spans="1:4" x14ac:dyDescent="0.25">
      <c r="A2685" s="890" t="s">
        <v>2687</v>
      </c>
      <c r="B2685" s="890" t="s">
        <v>31426</v>
      </c>
      <c r="C2685" s="890" t="s">
        <v>5</v>
      </c>
      <c r="D2685" s="890">
        <v>25.06</v>
      </c>
    </row>
    <row r="2686" spans="1:4" x14ac:dyDescent="0.25">
      <c r="A2686" s="890" t="s">
        <v>2688</v>
      </c>
      <c r="B2686" s="890" t="s">
        <v>31427</v>
      </c>
      <c r="C2686" s="890" t="s">
        <v>5</v>
      </c>
      <c r="D2686" s="890">
        <v>27.41</v>
      </c>
    </row>
    <row r="2687" spans="1:4" x14ac:dyDescent="0.25">
      <c r="A2687" s="890" t="s">
        <v>2689</v>
      </c>
      <c r="B2687" s="890" t="s">
        <v>31427</v>
      </c>
      <c r="C2687" s="890" t="s">
        <v>5</v>
      </c>
      <c r="D2687" s="890">
        <v>26.34</v>
      </c>
    </row>
    <row r="2688" spans="1:4" x14ac:dyDescent="0.25">
      <c r="A2688" s="890" t="s">
        <v>2690</v>
      </c>
      <c r="B2688" s="890" t="s">
        <v>31428</v>
      </c>
      <c r="C2688" s="890" t="s">
        <v>5</v>
      </c>
      <c r="D2688" s="890">
        <v>28.82</v>
      </c>
    </row>
    <row r="2689" spans="1:4" x14ac:dyDescent="0.25">
      <c r="A2689" s="890" t="s">
        <v>2691</v>
      </c>
      <c r="B2689" s="890" t="s">
        <v>31428</v>
      </c>
      <c r="C2689" s="890" t="s">
        <v>5</v>
      </c>
      <c r="D2689" s="890">
        <v>27.7</v>
      </c>
    </row>
    <row r="2690" spans="1:4" x14ac:dyDescent="0.25">
      <c r="A2690" s="890" t="s">
        <v>2692</v>
      </c>
      <c r="B2690" s="890" t="s">
        <v>31429</v>
      </c>
      <c r="C2690" s="890" t="s">
        <v>5</v>
      </c>
      <c r="D2690" s="890">
        <v>30.23</v>
      </c>
    </row>
    <row r="2691" spans="1:4" x14ac:dyDescent="0.25">
      <c r="A2691" s="890" t="s">
        <v>2693</v>
      </c>
      <c r="B2691" s="890" t="s">
        <v>31429</v>
      </c>
      <c r="C2691" s="890" t="s">
        <v>5</v>
      </c>
      <c r="D2691" s="890">
        <v>29.06</v>
      </c>
    </row>
    <row r="2692" spans="1:4" x14ac:dyDescent="0.25">
      <c r="A2692" s="890" t="s">
        <v>2694</v>
      </c>
      <c r="B2692" s="890" t="s">
        <v>31430</v>
      </c>
      <c r="C2692" s="890" t="s">
        <v>5</v>
      </c>
      <c r="D2692" s="890">
        <v>31.69</v>
      </c>
    </row>
    <row r="2693" spans="1:4" x14ac:dyDescent="0.25">
      <c r="A2693" s="890" t="s">
        <v>2695</v>
      </c>
      <c r="B2693" s="890" t="s">
        <v>31430</v>
      </c>
      <c r="C2693" s="890" t="s">
        <v>5</v>
      </c>
      <c r="D2693" s="890">
        <v>30.46</v>
      </c>
    </row>
    <row r="2694" spans="1:4" x14ac:dyDescent="0.25">
      <c r="A2694" s="890" t="s">
        <v>2696</v>
      </c>
      <c r="B2694" s="890" t="s">
        <v>31431</v>
      </c>
      <c r="C2694" s="890" t="s">
        <v>653</v>
      </c>
      <c r="D2694" s="890">
        <v>44.15</v>
      </c>
    </row>
    <row r="2695" spans="1:4" x14ac:dyDescent="0.25">
      <c r="A2695" s="890" t="s">
        <v>2697</v>
      </c>
      <c r="B2695" s="890" t="s">
        <v>31431</v>
      </c>
      <c r="C2695" s="890" t="s">
        <v>653</v>
      </c>
      <c r="D2695" s="890">
        <v>41.52</v>
      </c>
    </row>
    <row r="2696" spans="1:4" x14ac:dyDescent="0.25">
      <c r="A2696" s="890" t="s">
        <v>2698</v>
      </c>
      <c r="B2696" s="890" t="s">
        <v>31432</v>
      </c>
      <c r="C2696" s="890" t="s">
        <v>653</v>
      </c>
      <c r="D2696" s="890">
        <v>30.47</v>
      </c>
    </row>
    <row r="2697" spans="1:4" x14ac:dyDescent="0.25">
      <c r="A2697" s="890" t="s">
        <v>2699</v>
      </c>
      <c r="B2697" s="890" t="s">
        <v>31432</v>
      </c>
      <c r="C2697" s="890" t="s">
        <v>653</v>
      </c>
      <c r="D2697" s="890">
        <v>28.37</v>
      </c>
    </row>
    <row r="2698" spans="1:4" x14ac:dyDescent="0.25">
      <c r="A2698" s="890" t="s">
        <v>2700</v>
      </c>
      <c r="B2698" s="890" t="s">
        <v>31433</v>
      </c>
      <c r="C2698" s="890" t="s">
        <v>653</v>
      </c>
      <c r="D2698" s="890">
        <v>32.020000000000003</v>
      </c>
    </row>
    <row r="2699" spans="1:4" x14ac:dyDescent="0.25">
      <c r="A2699" s="890" t="s">
        <v>2701</v>
      </c>
      <c r="B2699" s="890" t="s">
        <v>31433</v>
      </c>
      <c r="C2699" s="890" t="s">
        <v>653</v>
      </c>
      <c r="D2699" s="890">
        <v>29.92</v>
      </c>
    </row>
    <row r="2700" spans="1:4" x14ac:dyDescent="0.25">
      <c r="A2700" s="890" t="s">
        <v>2702</v>
      </c>
      <c r="B2700" s="890" t="s">
        <v>31434</v>
      </c>
      <c r="C2700" s="890" t="s">
        <v>653</v>
      </c>
      <c r="D2700" s="890">
        <v>59.31</v>
      </c>
    </row>
    <row r="2701" spans="1:4" x14ac:dyDescent="0.25">
      <c r="A2701" s="890" t="s">
        <v>2703</v>
      </c>
      <c r="B2701" s="890" t="s">
        <v>31434</v>
      </c>
      <c r="C2701" s="890" t="s">
        <v>653</v>
      </c>
      <c r="D2701" s="890">
        <v>55.63</v>
      </c>
    </row>
    <row r="2702" spans="1:4" x14ac:dyDescent="0.25">
      <c r="A2702" s="890" t="s">
        <v>2704</v>
      </c>
      <c r="B2702" s="890" t="s">
        <v>31435</v>
      </c>
      <c r="C2702" s="890" t="s">
        <v>653</v>
      </c>
      <c r="D2702" s="890">
        <v>63.45</v>
      </c>
    </row>
    <row r="2703" spans="1:4" x14ac:dyDescent="0.25">
      <c r="A2703" s="890" t="s">
        <v>2705</v>
      </c>
      <c r="B2703" s="890" t="s">
        <v>31435</v>
      </c>
      <c r="C2703" s="890" t="s">
        <v>653</v>
      </c>
      <c r="D2703" s="890">
        <v>58.83</v>
      </c>
    </row>
    <row r="2704" spans="1:4" x14ac:dyDescent="0.25">
      <c r="A2704" s="890" t="s">
        <v>2706</v>
      </c>
      <c r="B2704" s="890" t="s">
        <v>31436</v>
      </c>
      <c r="C2704" s="890" t="s">
        <v>653</v>
      </c>
      <c r="D2704" s="890">
        <v>113.88</v>
      </c>
    </row>
    <row r="2705" spans="1:4" x14ac:dyDescent="0.25">
      <c r="A2705" s="890" t="s">
        <v>2707</v>
      </c>
      <c r="B2705" s="890" t="s">
        <v>31436</v>
      </c>
      <c r="C2705" s="890" t="s">
        <v>653</v>
      </c>
      <c r="D2705" s="890">
        <v>105.53</v>
      </c>
    </row>
    <row r="2706" spans="1:4" x14ac:dyDescent="0.25">
      <c r="A2706" s="890" t="s">
        <v>2708</v>
      </c>
      <c r="B2706" s="890" t="s">
        <v>31437</v>
      </c>
      <c r="C2706" s="890" t="s">
        <v>653</v>
      </c>
      <c r="D2706" s="890">
        <v>278.81</v>
      </c>
    </row>
    <row r="2707" spans="1:4" x14ac:dyDescent="0.25">
      <c r="A2707" s="890" t="s">
        <v>2709</v>
      </c>
      <c r="B2707" s="890" t="s">
        <v>31437</v>
      </c>
      <c r="C2707" s="890" t="s">
        <v>653</v>
      </c>
      <c r="D2707" s="890">
        <v>258.16000000000003</v>
      </c>
    </row>
    <row r="2708" spans="1:4" x14ac:dyDescent="0.25">
      <c r="A2708" s="890" t="s">
        <v>2710</v>
      </c>
      <c r="B2708" s="890" t="s">
        <v>31438</v>
      </c>
      <c r="C2708" s="890" t="s">
        <v>653</v>
      </c>
      <c r="D2708" s="890">
        <v>89.78</v>
      </c>
    </row>
    <row r="2709" spans="1:4" x14ac:dyDescent="0.25">
      <c r="A2709" s="890" t="s">
        <v>2711</v>
      </c>
      <c r="B2709" s="890" t="s">
        <v>31438</v>
      </c>
      <c r="C2709" s="890" t="s">
        <v>653</v>
      </c>
      <c r="D2709" s="890">
        <v>87.1</v>
      </c>
    </row>
    <row r="2710" spans="1:4" x14ac:dyDescent="0.25">
      <c r="A2710" s="890" t="s">
        <v>2712</v>
      </c>
      <c r="B2710" s="890" t="s">
        <v>31439</v>
      </c>
      <c r="C2710" s="890" t="s">
        <v>653</v>
      </c>
      <c r="D2710" s="890">
        <v>99.07</v>
      </c>
    </row>
    <row r="2711" spans="1:4" x14ac:dyDescent="0.25">
      <c r="A2711" s="890" t="s">
        <v>2713</v>
      </c>
      <c r="B2711" s="890" t="s">
        <v>31439</v>
      </c>
      <c r="C2711" s="890" t="s">
        <v>653</v>
      </c>
      <c r="D2711" s="890">
        <v>96.09</v>
      </c>
    </row>
    <row r="2712" spans="1:4" x14ac:dyDescent="0.25">
      <c r="A2712" s="890" t="s">
        <v>2714</v>
      </c>
      <c r="B2712" s="890" t="s">
        <v>31440</v>
      </c>
      <c r="C2712" s="890" t="s">
        <v>653</v>
      </c>
      <c r="D2712" s="890">
        <v>112.58</v>
      </c>
    </row>
    <row r="2713" spans="1:4" x14ac:dyDescent="0.25">
      <c r="A2713" s="890" t="s">
        <v>2715</v>
      </c>
      <c r="B2713" s="890" t="s">
        <v>31440</v>
      </c>
      <c r="C2713" s="890" t="s">
        <v>653</v>
      </c>
      <c r="D2713" s="890">
        <v>109.2</v>
      </c>
    </row>
    <row r="2714" spans="1:4" x14ac:dyDescent="0.25">
      <c r="A2714" s="890" t="s">
        <v>2716</v>
      </c>
      <c r="B2714" s="890" t="s">
        <v>31441</v>
      </c>
      <c r="C2714" s="890" t="s">
        <v>653</v>
      </c>
      <c r="D2714" s="890">
        <v>130.59</v>
      </c>
    </row>
    <row r="2715" spans="1:4" x14ac:dyDescent="0.25">
      <c r="A2715" s="890" t="s">
        <v>2717</v>
      </c>
      <c r="B2715" s="890" t="s">
        <v>31441</v>
      </c>
      <c r="C2715" s="890" t="s">
        <v>653</v>
      </c>
      <c r="D2715" s="890">
        <v>126.67</v>
      </c>
    </row>
    <row r="2716" spans="1:4" x14ac:dyDescent="0.25">
      <c r="A2716" s="890" t="s">
        <v>2718</v>
      </c>
      <c r="B2716" s="890" t="s">
        <v>31442</v>
      </c>
      <c r="C2716" s="890" t="s">
        <v>653</v>
      </c>
      <c r="D2716" s="890">
        <v>148.6</v>
      </c>
    </row>
    <row r="2717" spans="1:4" x14ac:dyDescent="0.25">
      <c r="A2717" s="890" t="s">
        <v>2719</v>
      </c>
      <c r="B2717" s="890" t="s">
        <v>31442</v>
      </c>
      <c r="C2717" s="890" t="s">
        <v>653</v>
      </c>
      <c r="D2717" s="890">
        <v>144.13999999999999</v>
      </c>
    </row>
    <row r="2718" spans="1:4" x14ac:dyDescent="0.25">
      <c r="A2718" s="890" t="s">
        <v>2720</v>
      </c>
      <c r="B2718" s="890" t="s">
        <v>31443</v>
      </c>
      <c r="C2718" s="890" t="s">
        <v>653</v>
      </c>
      <c r="D2718" s="890">
        <v>132.03</v>
      </c>
    </row>
    <row r="2719" spans="1:4" x14ac:dyDescent="0.25">
      <c r="A2719" s="890" t="s">
        <v>2721</v>
      </c>
      <c r="B2719" s="890" t="s">
        <v>31443</v>
      </c>
      <c r="C2719" s="890" t="s">
        <v>653</v>
      </c>
      <c r="D2719" s="890">
        <v>123.85</v>
      </c>
    </row>
    <row r="2720" spans="1:4" x14ac:dyDescent="0.25">
      <c r="A2720" s="890" t="s">
        <v>2722</v>
      </c>
      <c r="B2720" s="890" t="s">
        <v>31444</v>
      </c>
      <c r="C2720" s="890" t="s">
        <v>653</v>
      </c>
      <c r="D2720" s="890">
        <v>226.93</v>
      </c>
    </row>
    <row r="2721" spans="1:4" x14ac:dyDescent="0.25">
      <c r="A2721" s="890" t="s">
        <v>2723</v>
      </c>
      <c r="B2721" s="890" t="s">
        <v>31444</v>
      </c>
      <c r="C2721" s="890" t="s">
        <v>653</v>
      </c>
      <c r="D2721" s="890">
        <v>210.25</v>
      </c>
    </row>
    <row r="2722" spans="1:4" x14ac:dyDescent="0.25">
      <c r="A2722" s="890" t="s">
        <v>2724</v>
      </c>
      <c r="B2722" s="890" t="s">
        <v>31445</v>
      </c>
      <c r="C2722" s="890" t="s">
        <v>653</v>
      </c>
      <c r="D2722" s="890">
        <v>225.43</v>
      </c>
    </row>
    <row r="2723" spans="1:4" x14ac:dyDescent="0.25">
      <c r="A2723" s="890" t="s">
        <v>2725</v>
      </c>
      <c r="B2723" s="890" t="s">
        <v>31445</v>
      </c>
      <c r="C2723" s="890" t="s">
        <v>653</v>
      </c>
      <c r="D2723" s="890">
        <v>207.59</v>
      </c>
    </row>
    <row r="2724" spans="1:4" x14ac:dyDescent="0.25">
      <c r="A2724" s="890" t="s">
        <v>2726</v>
      </c>
      <c r="B2724" s="890" t="s">
        <v>31446</v>
      </c>
      <c r="C2724" s="890" t="s">
        <v>653</v>
      </c>
      <c r="D2724" s="890">
        <v>93.78</v>
      </c>
    </row>
    <row r="2725" spans="1:4" x14ac:dyDescent="0.25">
      <c r="A2725" s="890" t="s">
        <v>2727</v>
      </c>
      <c r="B2725" s="890" t="s">
        <v>31446</v>
      </c>
      <c r="C2725" s="890" t="s">
        <v>653</v>
      </c>
      <c r="D2725" s="890">
        <v>87.84</v>
      </c>
    </row>
    <row r="2726" spans="1:4" x14ac:dyDescent="0.25">
      <c r="A2726" s="890" t="s">
        <v>2728</v>
      </c>
      <c r="B2726" s="890" t="s">
        <v>31447</v>
      </c>
      <c r="C2726" s="890" t="s">
        <v>653</v>
      </c>
      <c r="D2726" s="890">
        <v>121.91</v>
      </c>
    </row>
    <row r="2727" spans="1:4" x14ac:dyDescent="0.25">
      <c r="A2727" s="890" t="s">
        <v>2729</v>
      </c>
      <c r="B2727" s="890" t="s">
        <v>31447</v>
      </c>
      <c r="C2727" s="890" t="s">
        <v>653</v>
      </c>
      <c r="D2727" s="890">
        <v>114.19</v>
      </c>
    </row>
    <row r="2728" spans="1:4" x14ac:dyDescent="0.25">
      <c r="A2728" s="890" t="s">
        <v>2730</v>
      </c>
      <c r="B2728" s="890" t="s">
        <v>31448</v>
      </c>
      <c r="C2728" s="890" t="s">
        <v>653</v>
      </c>
      <c r="D2728" s="890">
        <v>1.7</v>
      </c>
    </row>
    <row r="2729" spans="1:4" x14ac:dyDescent="0.25">
      <c r="A2729" s="890" t="s">
        <v>2731</v>
      </c>
      <c r="B2729" s="890" t="s">
        <v>31448</v>
      </c>
      <c r="C2729" s="890" t="s">
        <v>653</v>
      </c>
      <c r="D2729" s="890">
        <v>1.67</v>
      </c>
    </row>
    <row r="2730" spans="1:4" x14ac:dyDescent="0.25">
      <c r="A2730" s="890" t="s">
        <v>2732</v>
      </c>
      <c r="B2730" s="890" t="s">
        <v>31449</v>
      </c>
      <c r="C2730" s="890" t="s">
        <v>653</v>
      </c>
      <c r="D2730" s="890">
        <v>1.51</v>
      </c>
    </row>
    <row r="2731" spans="1:4" x14ac:dyDescent="0.25">
      <c r="A2731" s="890" t="s">
        <v>2733</v>
      </c>
      <c r="B2731" s="890" t="s">
        <v>31449</v>
      </c>
      <c r="C2731" s="890" t="s">
        <v>653</v>
      </c>
      <c r="D2731" s="890">
        <v>1.48</v>
      </c>
    </row>
    <row r="2732" spans="1:4" x14ac:dyDescent="0.25">
      <c r="A2732" s="890" t="s">
        <v>2734</v>
      </c>
      <c r="B2732" s="890" t="s">
        <v>31450</v>
      </c>
      <c r="C2732" s="890" t="s">
        <v>653</v>
      </c>
      <c r="D2732" s="890">
        <v>1.43</v>
      </c>
    </row>
    <row r="2733" spans="1:4" x14ac:dyDescent="0.25">
      <c r="A2733" s="890" t="s">
        <v>2735</v>
      </c>
      <c r="B2733" s="890" t="s">
        <v>31450</v>
      </c>
      <c r="C2733" s="890" t="s">
        <v>653</v>
      </c>
      <c r="D2733" s="890">
        <v>1.4</v>
      </c>
    </row>
    <row r="2734" spans="1:4" x14ac:dyDescent="0.25">
      <c r="A2734" s="890" t="s">
        <v>2736</v>
      </c>
      <c r="B2734" s="890" t="s">
        <v>31451</v>
      </c>
      <c r="C2734" s="890" t="s">
        <v>653</v>
      </c>
      <c r="D2734" s="890">
        <v>14.48</v>
      </c>
    </row>
    <row r="2735" spans="1:4" x14ac:dyDescent="0.25">
      <c r="A2735" s="890" t="s">
        <v>2737</v>
      </c>
      <c r="B2735" s="890" t="s">
        <v>31451</v>
      </c>
      <c r="C2735" s="890" t="s">
        <v>653</v>
      </c>
      <c r="D2735" s="890">
        <v>14.12</v>
      </c>
    </row>
    <row r="2736" spans="1:4" x14ac:dyDescent="0.25">
      <c r="A2736" s="890" t="s">
        <v>2738</v>
      </c>
      <c r="B2736" s="890" t="s">
        <v>31452</v>
      </c>
      <c r="C2736" s="890" t="s">
        <v>653</v>
      </c>
      <c r="D2736" s="890">
        <v>10.46</v>
      </c>
    </row>
    <row r="2737" spans="1:4" x14ac:dyDescent="0.25">
      <c r="A2737" s="890" t="s">
        <v>2739</v>
      </c>
      <c r="B2737" s="890" t="s">
        <v>31452</v>
      </c>
      <c r="C2737" s="890" t="s">
        <v>653</v>
      </c>
      <c r="D2737" s="890">
        <v>10.23</v>
      </c>
    </row>
    <row r="2738" spans="1:4" x14ac:dyDescent="0.25">
      <c r="A2738" s="890" t="s">
        <v>2740</v>
      </c>
      <c r="B2738" s="890" t="s">
        <v>31453</v>
      </c>
      <c r="C2738" s="890" t="s">
        <v>653</v>
      </c>
      <c r="D2738" s="890">
        <v>9.3000000000000007</v>
      </c>
    </row>
    <row r="2739" spans="1:4" x14ac:dyDescent="0.25">
      <c r="A2739" s="890" t="s">
        <v>2741</v>
      </c>
      <c r="B2739" s="890" t="s">
        <v>31453</v>
      </c>
      <c r="C2739" s="890" t="s">
        <v>653</v>
      </c>
      <c r="D2739" s="890">
        <v>9.11</v>
      </c>
    </row>
    <row r="2740" spans="1:4" x14ac:dyDescent="0.25">
      <c r="A2740" s="890" t="s">
        <v>2742</v>
      </c>
      <c r="B2740" s="890" t="s">
        <v>31454</v>
      </c>
      <c r="C2740" s="890" t="s">
        <v>653</v>
      </c>
      <c r="D2740" s="890">
        <v>8.67</v>
      </c>
    </row>
    <row r="2741" spans="1:4" x14ac:dyDescent="0.25">
      <c r="A2741" s="890" t="s">
        <v>2743</v>
      </c>
      <c r="B2741" s="890" t="s">
        <v>31454</v>
      </c>
      <c r="C2741" s="890" t="s">
        <v>653</v>
      </c>
      <c r="D2741" s="890">
        <v>8.51</v>
      </c>
    </row>
    <row r="2742" spans="1:4" x14ac:dyDescent="0.25">
      <c r="A2742" s="890" t="s">
        <v>2744</v>
      </c>
      <c r="B2742" s="890" t="s">
        <v>31455</v>
      </c>
      <c r="C2742" s="890" t="s">
        <v>653</v>
      </c>
      <c r="D2742" s="890">
        <v>8.41</v>
      </c>
    </row>
    <row r="2743" spans="1:4" x14ac:dyDescent="0.25">
      <c r="A2743" s="890" t="s">
        <v>2745</v>
      </c>
      <c r="B2743" s="890" t="s">
        <v>31455</v>
      </c>
      <c r="C2743" s="890" t="s">
        <v>653</v>
      </c>
      <c r="D2743" s="890">
        <v>8.25</v>
      </c>
    </row>
    <row r="2744" spans="1:4" x14ac:dyDescent="0.25">
      <c r="A2744" s="890" t="s">
        <v>2746</v>
      </c>
      <c r="B2744" s="890" t="s">
        <v>31456</v>
      </c>
      <c r="C2744" s="890" t="s">
        <v>653</v>
      </c>
      <c r="D2744" s="890">
        <v>5.76</v>
      </c>
    </row>
    <row r="2745" spans="1:4" x14ac:dyDescent="0.25">
      <c r="A2745" s="890" t="s">
        <v>2747</v>
      </c>
      <c r="B2745" s="890" t="s">
        <v>31456</v>
      </c>
      <c r="C2745" s="890" t="s">
        <v>653</v>
      </c>
      <c r="D2745" s="890">
        <v>5.66</v>
      </c>
    </row>
    <row r="2746" spans="1:4" x14ac:dyDescent="0.25">
      <c r="A2746" s="890" t="s">
        <v>2748</v>
      </c>
      <c r="B2746" s="890" t="s">
        <v>31457</v>
      </c>
      <c r="C2746" s="890" t="s">
        <v>653</v>
      </c>
      <c r="D2746" s="890">
        <v>6.12</v>
      </c>
    </row>
    <row r="2747" spans="1:4" x14ac:dyDescent="0.25">
      <c r="A2747" s="890" t="s">
        <v>2749</v>
      </c>
      <c r="B2747" s="890" t="s">
        <v>31457</v>
      </c>
      <c r="C2747" s="890" t="s">
        <v>653</v>
      </c>
      <c r="D2747" s="890">
        <v>6.05</v>
      </c>
    </row>
    <row r="2748" spans="1:4" x14ac:dyDescent="0.25">
      <c r="A2748" s="890" t="s">
        <v>2750</v>
      </c>
      <c r="B2748" s="890" t="s">
        <v>31458</v>
      </c>
      <c r="C2748" s="890" t="s">
        <v>653</v>
      </c>
      <c r="D2748" s="890">
        <v>5.04</v>
      </c>
    </row>
    <row r="2749" spans="1:4" x14ac:dyDescent="0.25">
      <c r="A2749" s="890" t="s">
        <v>2751</v>
      </c>
      <c r="B2749" s="890" t="s">
        <v>31458</v>
      </c>
      <c r="C2749" s="890" t="s">
        <v>653</v>
      </c>
      <c r="D2749" s="890">
        <v>4.97</v>
      </c>
    </row>
    <row r="2750" spans="1:4" x14ac:dyDescent="0.25">
      <c r="A2750" s="890" t="s">
        <v>2752</v>
      </c>
      <c r="B2750" s="890" t="s">
        <v>31459</v>
      </c>
      <c r="C2750" s="890" t="s">
        <v>653</v>
      </c>
      <c r="D2750" s="890">
        <v>11.45</v>
      </c>
    </row>
    <row r="2751" spans="1:4" x14ac:dyDescent="0.25">
      <c r="A2751" s="890" t="s">
        <v>2753</v>
      </c>
      <c r="B2751" s="890" t="s">
        <v>31459</v>
      </c>
      <c r="C2751" s="890" t="s">
        <v>653</v>
      </c>
      <c r="D2751" s="890">
        <v>11.16</v>
      </c>
    </row>
    <row r="2752" spans="1:4" x14ac:dyDescent="0.25">
      <c r="A2752" s="890" t="s">
        <v>2754</v>
      </c>
      <c r="B2752" s="890" t="s">
        <v>31460</v>
      </c>
      <c r="C2752" s="890" t="s">
        <v>653</v>
      </c>
      <c r="D2752" s="890">
        <v>7.87</v>
      </c>
    </row>
    <row r="2753" spans="1:4" x14ac:dyDescent="0.25">
      <c r="A2753" s="890" t="s">
        <v>2755</v>
      </c>
      <c r="B2753" s="890" t="s">
        <v>31460</v>
      </c>
      <c r="C2753" s="890" t="s">
        <v>653</v>
      </c>
      <c r="D2753" s="890">
        <v>7.72</v>
      </c>
    </row>
    <row r="2754" spans="1:4" x14ac:dyDescent="0.25">
      <c r="A2754" s="890" t="s">
        <v>2756</v>
      </c>
      <c r="B2754" s="890" t="s">
        <v>31461</v>
      </c>
      <c r="C2754" s="890" t="s">
        <v>653</v>
      </c>
      <c r="D2754" s="890">
        <v>6.71</v>
      </c>
    </row>
    <row r="2755" spans="1:4" x14ac:dyDescent="0.25">
      <c r="A2755" s="890" t="s">
        <v>2757</v>
      </c>
      <c r="B2755" s="890" t="s">
        <v>31461</v>
      </c>
      <c r="C2755" s="890" t="s">
        <v>653</v>
      </c>
      <c r="D2755" s="890">
        <v>6.6</v>
      </c>
    </row>
    <row r="2756" spans="1:4" x14ac:dyDescent="0.25">
      <c r="A2756" s="890" t="s">
        <v>2758</v>
      </c>
      <c r="B2756" s="890" t="s">
        <v>31462</v>
      </c>
      <c r="C2756" s="890" t="s">
        <v>653</v>
      </c>
      <c r="D2756" s="890">
        <v>6.09</v>
      </c>
    </row>
    <row r="2757" spans="1:4" x14ac:dyDescent="0.25">
      <c r="A2757" s="890" t="s">
        <v>2759</v>
      </c>
      <c r="B2757" s="890" t="s">
        <v>31462</v>
      </c>
      <c r="C2757" s="890" t="s">
        <v>653</v>
      </c>
      <c r="D2757" s="890">
        <v>5.99</v>
      </c>
    </row>
    <row r="2758" spans="1:4" x14ac:dyDescent="0.25">
      <c r="A2758" s="890" t="s">
        <v>2760</v>
      </c>
      <c r="B2758" s="890" t="s">
        <v>31463</v>
      </c>
      <c r="C2758" s="890" t="s">
        <v>653</v>
      </c>
      <c r="D2758" s="890">
        <v>5.82</v>
      </c>
    </row>
    <row r="2759" spans="1:4" x14ac:dyDescent="0.25">
      <c r="A2759" s="890" t="s">
        <v>2761</v>
      </c>
      <c r="B2759" s="890" t="s">
        <v>31463</v>
      </c>
      <c r="C2759" s="890" t="s">
        <v>653</v>
      </c>
      <c r="D2759" s="890">
        <v>5.74</v>
      </c>
    </row>
    <row r="2760" spans="1:4" x14ac:dyDescent="0.25">
      <c r="A2760" s="890" t="s">
        <v>2762</v>
      </c>
      <c r="B2760" s="890" t="s">
        <v>31464</v>
      </c>
      <c r="C2760" s="890" t="s">
        <v>653</v>
      </c>
      <c r="D2760" s="890">
        <v>3.69</v>
      </c>
    </row>
    <row r="2761" spans="1:4" x14ac:dyDescent="0.25">
      <c r="A2761" s="890" t="s">
        <v>2763</v>
      </c>
      <c r="B2761" s="890" t="s">
        <v>31464</v>
      </c>
      <c r="C2761" s="890" t="s">
        <v>653</v>
      </c>
      <c r="D2761" s="890">
        <v>3.64</v>
      </c>
    </row>
    <row r="2762" spans="1:4" x14ac:dyDescent="0.25">
      <c r="A2762" s="890" t="s">
        <v>2764</v>
      </c>
      <c r="B2762" s="890" t="s">
        <v>31465</v>
      </c>
      <c r="C2762" s="890" t="s">
        <v>653</v>
      </c>
      <c r="D2762" s="890">
        <v>4.2699999999999996</v>
      </c>
    </row>
    <row r="2763" spans="1:4" x14ac:dyDescent="0.25">
      <c r="A2763" s="890" t="s">
        <v>2765</v>
      </c>
      <c r="B2763" s="890" t="s">
        <v>31465</v>
      </c>
      <c r="C2763" s="890" t="s">
        <v>653</v>
      </c>
      <c r="D2763" s="890">
        <v>4.2300000000000004</v>
      </c>
    </row>
    <row r="2764" spans="1:4" x14ac:dyDescent="0.25">
      <c r="A2764" s="890" t="s">
        <v>2766</v>
      </c>
      <c r="B2764" s="890" t="s">
        <v>31466</v>
      </c>
      <c r="C2764" s="890" t="s">
        <v>653</v>
      </c>
      <c r="D2764" s="890">
        <v>3.41</v>
      </c>
    </row>
    <row r="2765" spans="1:4" x14ac:dyDescent="0.25">
      <c r="A2765" s="890" t="s">
        <v>2767</v>
      </c>
      <c r="B2765" s="890" t="s">
        <v>31466</v>
      </c>
      <c r="C2765" s="890" t="s">
        <v>653</v>
      </c>
      <c r="D2765" s="890">
        <v>3.39</v>
      </c>
    </row>
    <row r="2766" spans="1:4" x14ac:dyDescent="0.25">
      <c r="A2766" s="890" t="s">
        <v>122</v>
      </c>
      <c r="B2766" s="890" t="s">
        <v>31467</v>
      </c>
      <c r="C2766" s="890" t="s">
        <v>5</v>
      </c>
      <c r="D2766" s="890">
        <v>102.69</v>
      </c>
    </row>
    <row r="2767" spans="1:4" x14ac:dyDescent="0.25">
      <c r="A2767" s="890" t="s">
        <v>2768</v>
      </c>
      <c r="B2767" s="890" t="s">
        <v>31467</v>
      </c>
      <c r="C2767" s="890" t="s">
        <v>5</v>
      </c>
      <c r="D2767" s="890">
        <v>97.84</v>
      </c>
    </row>
    <row r="2768" spans="1:4" x14ac:dyDescent="0.25">
      <c r="A2768" s="890" t="s">
        <v>2769</v>
      </c>
      <c r="B2768" s="890" t="s">
        <v>31468</v>
      </c>
      <c r="C2768" s="890" t="s">
        <v>653</v>
      </c>
      <c r="D2768" s="890">
        <v>58.89</v>
      </c>
    </row>
    <row r="2769" spans="1:4" x14ac:dyDescent="0.25">
      <c r="A2769" s="890" t="s">
        <v>2770</v>
      </c>
      <c r="B2769" s="890" t="s">
        <v>31468</v>
      </c>
      <c r="C2769" s="890" t="s">
        <v>653</v>
      </c>
      <c r="D2769" s="890">
        <v>54.04</v>
      </c>
    </row>
    <row r="2770" spans="1:4" x14ac:dyDescent="0.25">
      <c r="A2770" s="890" t="s">
        <v>2771</v>
      </c>
      <c r="B2770" s="890" t="s">
        <v>31469</v>
      </c>
      <c r="C2770" s="890" t="s">
        <v>5</v>
      </c>
      <c r="D2770" s="890">
        <v>362.47</v>
      </c>
    </row>
    <row r="2771" spans="1:4" x14ac:dyDescent="0.25">
      <c r="A2771" s="890" t="s">
        <v>2772</v>
      </c>
      <c r="B2771" s="890" t="s">
        <v>31469</v>
      </c>
      <c r="C2771" s="890" t="s">
        <v>5</v>
      </c>
      <c r="D2771" s="890">
        <v>361.22</v>
      </c>
    </row>
    <row r="2772" spans="1:4" x14ac:dyDescent="0.25">
      <c r="A2772" s="890" t="s">
        <v>2773</v>
      </c>
      <c r="B2772" s="890" t="s">
        <v>31470</v>
      </c>
      <c r="C2772" s="890" t="s">
        <v>1009</v>
      </c>
      <c r="D2772" s="890">
        <v>1.77</v>
      </c>
    </row>
    <row r="2773" spans="1:4" x14ac:dyDescent="0.25">
      <c r="A2773" s="890" t="s">
        <v>2774</v>
      </c>
      <c r="B2773" s="890" t="s">
        <v>31470</v>
      </c>
      <c r="C2773" s="890" t="s">
        <v>1009</v>
      </c>
      <c r="D2773" s="890">
        <v>1.77</v>
      </c>
    </row>
    <row r="2774" spans="1:4" x14ac:dyDescent="0.25">
      <c r="A2774" s="890" t="s">
        <v>2775</v>
      </c>
      <c r="B2774" s="890" t="s">
        <v>31471</v>
      </c>
      <c r="C2774" s="890" t="s">
        <v>1009</v>
      </c>
      <c r="D2774" s="890">
        <v>1.24</v>
      </c>
    </row>
    <row r="2775" spans="1:4" x14ac:dyDescent="0.25">
      <c r="A2775" s="890" t="s">
        <v>2776</v>
      </c>
      <c r="B2775" s="890" t="s">
        <v>31471</v>
      </c>
      <c r="C2775" s="890" t="s">
        <v>1009</v>
      </c>
      <c r="D2775" s="890">
        <v>1.24</v>
      </c>
    </row>
    <row r="2776" spans="1:4" x14ac:dyDescent="0.25">
      <c r="A2776" s="890" t="s">
        <v>2777</v>
      </c>
      <c r="B2776" s="890" t="s">
        <v>31472</v>
      </c>
      <c r="C2776" s="890" t="s">
        <v>1009</v>
      </c>
      <c r="D2776" s="890">
        <v>2.0099999999999998</v>
      </c>
    </row>
    <row r="2777" spans="1:4" x14ac:dyDescent="0.25">
      <c r="A2777" s="890" t="s">
        <v>2778</v>
      </c>
      <c r="B2777" s="890" t="s">
        <v>31472</v>
      </c>
      <c r="C2777" s="890" t="s">
        <v>1009</v>
      </c>
      <c r="D2777" s="890">
        <v>2.0099999999999998</v>
      </c>
    </row>
    <row r="2778" spans="1:4" x14ac:dyDescent="0.25">
      <c r="A2778" s="890" t="s">
        <v>2779</v>
      </c>
      <c r="B2778" s="890" t="s">
        <v>31473</v>
      </c>
      <c r="C2778" s="890" t="s">
        <v>1009</v>
      </c>
      <c r="D2778" s="890">
        <v>1.36</v>
      </c>
    </row>
    <row r="2779" spans="1:4" x14ac:dyDescent="0.25">
      <c r="A2779" s="890" t="s">
        <v>2780</v>
      </c>
      <c r="B2779" s="890" t="s">
        <v>31473</v>
      </c>
      <c r="C2779" s="890" t="s">
        <v>1009</v>
      </c>
      <c r="D2779" s="890">
        <v>1.36</v>
      </c>
    </row>
    <row r="2780" spans="1:4" x14ac:dyDescent="0.25">
      <c r="A2780" s="890" t="s">
        <v>24813</v>
      </c>
      <c r="B2780" s="890" t="s">
        <v>31474</v>
      </c>
      <c r="C2780" s="890" t="s">
        <v>1009</v>
      </c>
      <c r="D2780" s="890">
        <v>2.27</v>
      </c>
    </row>
    <row r="2781" spans="1:4" x14ac:dyDescent="0.25">
      <c r="A2781" s="890" t="s">
        <v>24814</v>
      </c>
      <c r="B2781" s="890" t="s">
        <v>31474</v>
      </c>
      <c r="C2781" s="890" t="s">
        <v>1009</v>
      </c>
      <c r="D2781" s="890">
        <v>2.27</v>
      </c>
    </row>
    <row r="2782" spans="1:4" x14ac:dyDescent="0.25">
      <c r="A2782" s="890" t="s">
        <v>2781</v>
      </c>
      <c r="B2782" s="890" t="s">
        <v>31475</v>
      </c>
      <c r="C2782" s="890" t="s">
        <v>1009</v>
      </c>
      <c r="D2782" s="890">
        <v>1.49</v>
      </c>
    </row>
    <row r="2783" spans="1:4" x14ac:dyDescent="0.25">
      <c r="A2783" s="890" t="s">
        <v>2782</v>
      </c>
      <c r="B2783" s="890" t="s">
        <v>31475</v>
      </c>
      <c r="C2783" s="890" t="s">
        <v>1009</v>
      </c>
      <c r="D2783" s="890">
        <v>1.49</v>
      </c>
    </row>
    <row r="2784" spans="1:4" x14ac:dyDescent="0.25">
      <c r="A2784" s="890" t="s">
        <v>2783</v>
      </c>
      <c r="B2784" s="890" t="s">
        <v>31476</v>
      </c>
      <c r="C2784" s="890" t="s">
        <v>653</v>
      </c>
      <c r="D2784" s="890">
        <v>0.68</v>
      </c>
    </row>
    <row r="2785" spans="1:4" x14ac:dyDescent="0.25">
      <c r="A2785" s="890" t="s">
        <v>2784</v>
      </c>
      <c r="B2785" s="890" t="s">
        <v>31476</v>
      </c>
      <c r="C2785" s="890" t="s">
        <v>653</v>
      </c>
      <c r="D2785" s="890">
        <v>0.66</v>
      </c>
    </row>
    <row r="2786" spans="1:4" x14ac:dyDescent="0.25">
      <c r="A2786" s="890" t="s">
        <v>2785</v>
      </c>
      <c r="B2786" s="890" t="s">
        <v>31477</v>
      </c>
      <c r="C2786" s="890" t="s">
        <v>653</v>
      </c>
      <c r="D2786" s="890">
        <v>50.34</v>
      </c>
    </row>
    <row r="2787" spans="1:4" x14ac:dyDescent="0.25">
      <c r="A2787" s="890" t="s">
        <v>2786</v>
      </c>
      <c r="B2787" s="890" t="s">
        <v>31477</v>
      </c>
      <c r="C2787" s="890" t="s">
        <v>653</v>
      </c>
      <c r="D2787" s="890">
        <v>48.62</v>
      </c>
    </row>
    <row r="2788" spans="1:4" x14ac:dyDescent="0.25">
      <c r="A2788" s="890" t="s">
        <v>2787</v>
      </c>
      <c r="B2788" s="890" t="s">
        <v>31478</v>
      </c>
      <c r="C2788" s="890" t="s">
        <v>653</v>
      </c>
      <c r="D2788" s="890">
        <v>1.54</v>
      </c>
    </row>
    <row r="2789" spans="1:4" x14ac:dyDescent="0.25">
      <c r="A2789" s="890" t="s">
        <v>2788</v>
      </c>
      <c r="B2789" s="890" t="s">
        <v>31478</v>
      </c>
      <c r="C2789" s="890" t="s">
        <v>653</v>
      </c>
      <c r="D2789" s="890">
        <v>1.51</v>
      </c>
    </row>
    <row r="2790" spans="1:4" x14ac:dyDescent="0.25">
      <c r="A2790" s="890" t="s">
        <v>2789</v>
      </c>
      <c r="B2790" s="890" t="s">
        <v>31479</v>
      </c>
      <c r="C2790" s="890" t="s">
        <v>653</v>
      </c>
      <c r="D2790" s="890">
        <v>1.03</v>
      </c>
    </row>
    <row r="2791" spans="1:4" x14ac:dyDescent="0.25">
      <c r="A2791" s="890" t="s">
        <v>2790</v>
      </c>
      <c r="B2791" s="890" t="s">
        <v>31479</v>
      </c>
      <c r="C2791" s="890" t="s">
        <v>653</v>
      </c>
      <c r="D2791" s="890">
        <v>1</v>
      </c>
    </row>
    <row r="2792" spans="1:4" x14ac:dyDescent="0.25">
      <c r="A2792" s="890" t="s">
        <v>2791</v>
      </c>
      <c r="B2792" s="890" t="s">
        <v>31480</v>
      </c>
      <c r="C2792" s="890" t="s">
        <v>653</v>
      </c>
      <c r="D2792" s="890">
        <v>0.62</v>
      </c>
    </row>
    <row r="2793" spans="1:4" x14ac:dyDescent="0.25">
      <c r="A2793" s="890" t="s">
        <v>2792</v>
      </c>
      <c r="B2793" s="890" t="s">
        <v>31480</v>
      </c>
      <c r="C2793" s="890" t="s">
        <v>653</v>
      </c>
      <c r="D2793" s="890">
        <v>0.61</v>
      </c>
    </row>
    <row r="2794" spans="1:4" x14ac:dyDescent="0.25">
      <c r="A2794" s="890" t="s">
        <v>2793</v>
      </c>
      <c r="B2794" s="890" t="s">
        <v>31481</v>
      </c>
      <c r="C2794" s="890" t="s">
        <v>653</v>
      </c>
      <c r="D2794" s="890">
        <v>1.02</v>
      </c>
    </row>
    <row r="2795" spans="1:4" x14ac:dyDescent="0.25">
      <c r="A2795" s="890" t="s">
        <v>2794</v>
      </c>
      <c r="B2795" s="890" t="s">
        <v>31481</v>
      </c>
      <c r="C2795" s="890" t="s">
        <v>653</v>
      </c>
      <c r="D2795" s="890">
        <v>0.99</v>
      </c>
    </row>
    <row r="2796" spans="1:4" x14ac:dyDescent="0.25">
      <c r="A2796" s="890" t="s">
        <v>2795</v>
      </c>
      <c r="B2796" s="890" t="s">
        <v>31482</v>
      </c>
      <c r="C2796" s="890" t="s">
        <v>2796</v>
      </c>
      <c r="D2796" s="890">
        <v>0.21</v>
      </c>
    </row>
    <row r="2797" spans="1:4" x14ac:dyDescent="0.25">
      <c r="A2797" s="890" t="s">
        <v>2797</v>
      </c>
      <c r="B2797" s="890" t="s">
        <v>31482</v>
      </c>
      <c r="C2797" s="890" t="s">
        <v>2796</v>
      </c>
      <c r="D2797" s="890">
        <v>0.2</v>
      </c>
    </row>
    <row r="2798" spans="1:4" x14ac:dyDescent="0.25">
      <c r="A2798" s="890" t="s">
        <v>2798</v>
      </c>
      <c r="B2798" s="890" t="s">
        <v>31483</v>
      </c>
      <c r="C2798" s="890" t="s">
        <v>2674</v>
      </c>
      <c r="D2798" s="890">
        <v>1.05</v>
      </c>
    </row>
    <row r="2799" spans="1:4" x14ac:dyDescent="0.25">
      <c r="A2799" s="890" t="s">
        <v>2799</v>
      </c>
      <c r="B2799" s="890" t="s">
        <v>31483</v>
      </c>
      <c r="C2799" s="890" t="s">
        <v>2674</v>
      </c>
      <c r="D2799" s="890">
        <v>1.03</v>
      </c>
    </row>
    <row r="2800" spans="1:4" x14ac:dyDescent="0.25">
      <c r="A2800" s="890" t="s">
        <v>2800</v>
      </c>
      <c r="B2800" s="890" t="s">
        <v>31484</v>
      </c>
      <c r="C2800" s="890" t="s">
        <v>2674</v>
      </c>
      <c r="D2800" s="890">
        <v>5.21</v>
      </c>
    </row>
    <row r="2801" spans="1:4" x14ac:dyDescent="0.25">
      <c r="A2801" s="890" t="s">
        <v>2801</v>
      </c>
      <c r="B2801" s="890" t="s">
        <v>31484</v>
      </c>
      <c r="C2801" s="890" t="s">
        <v>2674</v>
      </c>
      <c r="D2801" s="890">
        <v>5.14</v>
      </c>
    </row>
    <row r="2802" spans="1:4" x14ac:dyDescent="0.25">
      <c r="A2802" s="890" t="s">
        <v>2802</v>
      </c>
      <c r="B2802" s="890" t="s">
        <v>31485</v>
      </c>
      <c r="C2802" s="890" t="s">
        <v>3</v>
      </c>
      <c r="D2802" s="890">
        <v>1.05</v>
      </c>
    </row>
    <row r="2803" spans="1:4" x14ac:dyDescent="0.25">
      <c r="A2803" s="890" t="s">
        <v>2803</v>
      </c>
      <c r="B2803" s="890" t="s">
        <v>31485</v>
      </c>
      <c r="C2803" s="890" t="s">
        <v>3</v>
      </c>
      <c r="D2803" s="890">
        <v>0.98</v>
      </c>
    </row>
    <row r="2804" spans="1:4" x14ac:dyDescent="0.25">
      <c r="A2804" s="890" t="s">
        <v>2804</v>
      </c>
      <c r="B2804" s="890" t="s">
        <v>31486</v>
      </c>
      <c r="C2804" s="890" t="s">
        <v>5</v>
      </c>
      <c r="D2804" s="890">
        <v>20.190000000000001</v>
      </c>
    </row>
    <row r="2805" spans="1:4" x14ac:dyDescent="0.25">
      <c r="A2805" s="890" t="s">
        <v>2805</v>
      </c>
      <c r="B2805" s="890" t="s">
        <v>31486</v>
      </c>
      <c r="C2805" s="890" t="s">
        <v>5</v>
      </c>
      <c r="D2805" s="890">
        <v>18.97</v>
      </c>
    </row>
    <row r="2806" spans="1:4" x14ac:dyDescent="0.25">
      <c r="A2806" s="890" t="s">
        <v>2806</v>
      </c>
      <c r="B2806" s="890" t="s">
        <v>31487</v>
      </c>
      <c r="C2806" s="890" t="s">
        <v>5</v>
      </c>
      <c r="D2806" s="890">
        <v>201.43</v>
      </c>
    </row>
    <row r="2807" spans="1:4" x14ac:dyDescent="0.25">
      <c r="A2807" s="890" t="s">
        <v>2807</v>
      </c>
      <c r="B2807" s="890" t="s">
        <v>31487</v>
      </c>
      <c r="C2807" s="890" t="s">
        <v>5</v>
      </c>
      <c r="D2807" s="890">
        <v>190.32</v>
      </c>
    </row>
    <row r="2808" spans="1:4" x14ac:dyDescent="0.25">
      <c r="A2808" s="890" t="s">
        <v>2808</v>
      </c>
      <c r="B2808" s="890" t="s">
        <v>31488</v>
      </c>
      <c r="C2808" s="890" t="s">
        <v>5</v>
      </c>
      <c r="D2808" s="890">
        <v>20797.43</v>
      </c>
    </row>
    <row r="2809" spans="1:4" x14ac:dyDescent="0.25">
      <c r="A2809" s="890" t="s">
        <v>2809</v>
      </c>
      <c r="B2809" s="890" t="s">
        <v>31488</v>
      </c>
      <c r="C2809" s="890" t="s">
        <v>5</v>
      </c>
      <c r="D2809" s="890">
        <v>20060.73</v>
      </c>
    </row>
    <row r="2810" spans="1:4" x14ac:dyDescent="0.25">
      <c r="A2810" s="890" t="s">
        <v>2810</v>
      </c>
      <c r="B2810" s="890" t="s">
        <v>31489</v>
      </c>
      <c r="C2810" s="890" t="s">
        <v>5</v>
      </c>
      <c r="D2810" s="890">
        <v>30772.97</v>
      </c>
    </row>
    <row r="2811" spans="1:4" x14ac:dyDescent="0.25">
      <c r="A2811" s="890" t="s">
        <v>2811</v>
      </c>
      <c r="B2811" s="890" t="s">
        <v>31489</v>
      </c>
      <c r="C2811" s="890" t="s">
        <v>5</v>
      </c>
      <c r="D2811" s="890">
        <v>29694.6</v>
      </c>
    </row>
    <row r="2812" spans="1:4" x14ac:dyDescent="0.25">
      <c r="A2812" s="890" t="s">
        <v>2812</v>
      </c>
      <c r="B2812" s="890" t="s">
        <v>31490</v>
      </c>
      <c r="C2812" s="890" t="s">
        <v>5</v>
      </c>
      <c r="D2812" s="890">
        <v>38774.83</v>
      </c>
    </row>
    <row r="2813" spans="1:4" x14ac:dyDescent="0.25">
      <c r="A2813" s="890" t="s">
        <v>2813</v>
      </c>
      <c r="B2813" s="890" t="s">
        <v>31490</v>
      </c>
      <c r="C2813" s="890" t="s">
        <v>5</v>
      </c>
      <c r="D2813" s="890">
        <v>37334.03</v>
      </c>
    </row>
    <row r="2814" spans="1:4" x14ac:dyDescent="0.25">
      <c r="A2814" s="890" t="s">
        <v>2814</v>
      </c>
      <c r="B2814" s="890" t="s">
        <v>31491</v>
      </c>
      <c r="C2814" s="890" t="s">
        <v>5</v>
      </c>
      <c r="D2814" s="890">
        <v>47118.43</v>
      </c>
    </row>
    <row r="2815" spans="1:4" x14ac:dyDescent="0.25">
      <c r="A2815" s="890" t="s">
        <v>2815</v>
      </c>
      <c r="B2815" s="890" t="s">
        <v>31491</v>
      </c>
      <c r="C2815" s="890" t="s">
        <v>5</v>
      </c>
      <c r="D2815" s="890">
        <v>45060.93</v>
      </c>
    </row>
    <row r="2816" spans="1:4" x14ac:dyDescent="0.25">
      <c r="A2816" s="890" t="s">
        <v>2816</v>
      </c>
      <c r="B2816" s="890" t="s">
        <v>31492</v>
      </c>
      <c r="C2816" s="890" t="s">
        <v>20</v>
      </c>
      <c r="D2816" s="890">
        <v>284.05</v>
      </c>
    </row>
    <row r="2817" spans="1:4" x14ac:dyDescent="0.25">
      <c r="A2817" s="890" t="s">
        <v>2817</v>
      </c>
      <c r="B2817" s="890" t="s">
        <v>31492</v>
      </c>
      <c r="C2817" s="890" t="s">
        <v>20</v>
      </c>
      <c r="D2817" s="890">
        <v>255.64</v>
      </c>
    </row>
    <row r="2818" spans="1:4" x14ac:dyDescent="0.25">
      <c r="A2818" s="890" t="s">
        <v>2818</v>
      </c>
      <c r="B2818" s="890" t="s">
        <v>31493</v>
      </c>
      <c r="C2818" s="890" t="s">
        <v>20</v>
      </c>
      <c r="D2818" s="890">
        <v>393.3</v>
      </c>
    </row>
    <row r="2819" spans="1:4" x14ac:dyDescent="0.25">
      <c r="A2819" s="890" t="s">
        <v>2819</v>
      </c>
      <c r="B2819" s="890" t="s">
        <v>31493</v>
      </c>
      <c r="C2819" s="890" t="s">
        <v>20</v>
      </c>
      <c r="D2819" s="890">
        <v>353.95</v>
      </c>
    </row>
    <row r="2820" spans="1:4" x14ac:dyDescent="0.25">
      <c r="A2820" s="890" t="s">
        <v>2820</v>
      </c>
      <c r="B2820" s="890" t="s">
        <v>31494</v>
      </c>
      <c r="C2820" s="890" t="s">
        <v>20</v>
      </c>
      <c r="D2820" s="890">
        <v>164.96</v>
      </c>
    </row>
    <row r="2821" spans="1:4" x14ac:dyDescent="0.25">
      <c r="A2821" s="890" t="s">
        <v>2821</v>
      </c>
      <c r="B2821" s="890" t="s">
        <v>31494</v>
      </c>
      <c r="C2821" s="890" t="s">
        <v>20</v>
      </c>
      <c r="D2821" s="890">
        <v>148.46</v>
      </c>
    </row>
    <row r="2822" spans="1:4" x14ac:dyDescent="0.25">
      <c r="A2822" s="890" t="s">
        <v>2822</v>
      </c>
      <c r="B2822" s="890" t="s">
        <v>31495</v>
      </c>
      <c r="C2822" s="890" t="s">
        <v>20</v>
      </c>
      <c r="D2822" s="890">
        <v>83.18</v>
      </c>
    </row>
    <row r="2823" spans="1:4" x14ac:dyDescent="0.25">
      <c r="A2823" s="890" t="s">
        <v>2823</v>
      </c>
      <c r="B2823" s="890" t="s">
        <v>31495</v>
      </c>
      <c r="C2823" s="890" t="s">
        <v>20</v>
      </c>
      <c r="D2823" s="890">
        <v>74.86</v>
      </c>
    </row>
    <row r="2824" spans="1:4" x14ac:dyDescent="0.25">
      <c r="A2824" s="890" t="s">
        <v>2824</v>
      </c>
      <c r="B2824" s="890" t="s">
        <v>31496</v>
      </c>
      <c r="C2824" s="890" t="s">
        <v>3</v>
      </c>
      <c r="D2824" s="890">
        <v>10.39</v>
      </c>
    </row>
    <row r="2825" spans="1:4" x14ac:dyDescent="0.25">
      <c r="A2825" s="890" t="s">
        <v>2825</v>
      </c>
      <c r="B2825" s="890" t="s">
        <v>31496</v>
      </c>
      <c r="C2825" s="890" t="s">
        <v>3</v>
      </c>
      <c r="D2825" s="890">
        <v>9.35</v>
      </c>
    </row>
    <row r="2826" spans="1:4" x14ac:dyDescent="0.25">
      <c r="A2826" s="890" t="s">
        <v>2826</v>
      </c>
      <c r="B2826" s="890" t="s">
        <v>31497</v>
      </c>
      <c r="C2826" s="890" t="s">
        <v>3</v>
      </c>
      <c r="D2826" s="890">
        <v>31.19</v>
      </c>
    </row>
    <row r="2827" spans="1:4" x14ac:dyDescent="0.25">
      <c r="A2827" s="890" t="s">
        <v>2827</v>
      </c>
      <c r="B2827" s="890" t="s">
        <v>31497</v>
      </c>
      <c r="C2827" s="890" t="s">
        <v>3</v>
      </c>
      <c r="D2827" s="890">
        <v>28.07</v>
      </c>
    </row>
    <row r="2828" spans="1:4" x14ac:dyDescent="0.25">
      <c r="A2828" s="890" t="s">
        <v>2828</v>
      </c>
      <c r="B2828" s="890" t="s">
        <v>31498</v>
      </c>
      <c r="C2828" s="890" t="s">
        <v>3</v>
      </c>
      <c r="D2828" s="890">
        <v>24.95</v>
      </c>
    </row>
    <row r="2829" spans="1:4" x14ac:dyDescent="0.25">
      <c r="A2829" s="890" t="s">
        <v>2829</v>
      </c>
      <c r="B2829" s="890" t="s">
        <v>31498</v>
      </c>
      <c r="C2829" s="890" t="s">
        <v>3</v>
      </c>
      <c r="D2829" s="890">
        <v>22.45</v>
      </c>
    </row>
    <row r="2830" spans="1:4" x14ac:dyDescent="0.25">
      <c r="A2830" s="890" t="s">
        <v>2830</v>
      </c>
      <c r="B2830" s="890" t="s">
        <v>31499</v>
      </c>
      <c r="C2830" s="890" t="s">
        <v>3</v>
      </c>
      <c r="D2830" s="890">
        <v>19.510000000000002</v>
      </c>
    </row>
    <row r="2831" spans="1:4" x14ac:dyDescent="0.25">
      <c r="A2831" s="890" t="s">
        <v>2831</v>
      </c>
      <c r="B2831" s="890" t="s">
        <v>31499</v>
      </c>
      <c r="C2831" s="890" t="s">
        <v>3</v>
      </c>
      <c r="D2831" s="890">
        <v>17.559999999999999</v>
      </c>
    </row>
    <row r="2832" spans="1:4" x14ac:dyDescent="0.25">
      <c r="A2832" s="890" t="s">
        <v>2832</v>
      </c>
      <c r="B2832" s="890" t="s">
        <v>31500</v>
      </c>
      <c r="C2832" s="890" t="s">
        <v>3</v>
      </c>
      <c r="D2832" s="890">
        <v>13.84</v>
      </c>
    </row>
    <row r="2833" spans="1:4" x14ac:dyDescent="0.25">
      <c r="A2833" s="890" t="s">
        <v>2833</v>
      </c>
      <c r="B2833" s="890" t="s">
        <v>31500</v>
      </c>
      <c r="C2833" s="890" t="s">
        <v>3</v>
      </c>
      <c r="D2833" s="890">
        <v>12.46</v>
      </c>
    </row>
    <row r="2834" spans="1:4" x14ac:dyDescent="0.25">
      <c r="A2834" s="890" t="s">
        <v>2834</v>
      </c>
      <c r="B2834" s="890" t="s">
        <v>31501</v>
      </c>
      <c r="C2834" s="890" t="s">
        <v>3</v>
      </c>
      <c r="D2834" s="890">
        <v>56.14</v>
      </c>
    </row>
    <row r="2835" spans="1:4" x14ac:dyDescent="0.25">
      <c r="A2835" s="890" t="s">
        <v>2835</v>
      </c>
      <c r="B2835" s="890" t="s">
        <v>31501</v>
      </c>
      <c r="C2835" s="890" t="s">
        <v>3</v>
      </c>
      <c r="D2835" s="890">
        <v>50.53</v>
      </c>
    </row>
    <row r="2836" spans="1:4" x14ac:dyDescent="0.25">
      <c r="A2836" s="890" t="s">
        <v>2836</v>
      </c>
      <c r="B2836" s="890" t="s">
        <v>31502</v>
      </c>
      <c r="C2836" s="890" t="s">
        <v>3</v>
      </c>
      <c r="D2836" s="890">
        <v>28.28</v>
      </c>
    </row>
    <row r="2837" spans="1:4" x14ac:dyDescent="0.25">
      <c r="A2837" s="890" t="s">
        <v>2837</v>
      </c>
      <c r="B2837" s="890" t="s">
        <v>31502</v>
      </c>
      <c r="C2837" s="890" t="s">
        <v>3</v>
      </c>
      <c r="D2837" s="890">
        <v>25.45</v>
      </c>
    </row>
    <row r="2838" spans="1:4" x14ac:dyDescent="0.25">
      <c r="A2838" s="890" t="s">
        <v>2838</v>
      </c>
      <c r="B2838" s="890" t="s">
        <v>31503</v>
      </c>
      <c r="C2838" s="890" t="s">
        <v>3</v>
      </c>
      <c r="D2838" s="890">
        <v>10.39</v>
      </c>
    </row>
    <row r="2839" spans="1:4" x14ac:dyDescent="0.25">
      <c r="A2839" s="890" t="s">
        <v>2839</v>
      </c>
      <c r="B2839" s="890" t="s">
        <v>31503</v>
      </c>
      <c r="C2839" s="890" t="s">
        <v>3</v>
      </c>
      <c r="D2839" s="890">
        <v>9.35</v>
      </c>
    </row>
    <row r="2840" spans="1:4" x14ac:dyDescent="0.25">
      <c r="A2840" s="890" t="s">
        <v>2840</v>
      </c>
      <c r="B2840" s="890" t="s">
        <v>31504</v>
      </c>
      <c r="C2840" s="890" t="s">
        <v>3</v>
      </c>
      <c r="D2840" s="890">
        <v>20.3</v>
      </c>
    </row>
    <row r="2841" spans="1:4" x14ac:dyDescent="0.25">
      <c r="A2841" s="890" t="s">
        <v>2841</v>
      </c>
      <c r="B2841" s="890" t="s">
        <v>31504</v>
      </c>
      <c r="C2841" s="890" t="s">
        <v>3</v>
      </c>
      <c r="D2841" s="890">
        <v>18.27</v>
      </c>
    </row>
    <row r="2842" spans="1:4" x14ac:dyDescent="0.25">
      <c r="A2842" s="890" t="s">
        <v>2842</v>
      </c>
      <c r="B2842" s="890" t="s">
        <v>31505</v>
      </c>
      <c r="C2842" s="890" t="s">
        <v>3</v>
      </c>
      <c r="D2842" s="890">
        <v>14.55</v>
      </c>
    </row>
    <row r="2843" spans="1:4" x14ac:dyDescent="0.25">
      <c r="A2843" s="890" t="s">
        <v>2843</v>
      </c>
      <c r="B2843" s="890" t="s">
        <v>31505</v>
      </c>
      <c r="C2843" s="890" t="s">
        <v>3</v>
      </c>
      <c r="D2843" s="890">
        <v>13.1</v>
      </c>
    </row>
    <row r="2844" spans="1:4" x14ac:dyDescent="0.25">
      <c r="A2844" s="890" t="s">
        <v>2844</v>
      </c>
      <c r="B2844" s="890" t="s">
        <v>31506</v>
      </c>
      <c r="C2844" s="890" t="s">
        <v>3</v>
      </c>
      <c r="D2844" s="890">
        <v>27.03</v>
      </c>
    </row>
    <row r="2845" spans="1:4" x14ac:dyDescent="0.25">
      <c r="A2845" s="890" t="s">
        <v>2845</v>
      </c>
      <c r="B2845" s="890" t="s">
        <v>31506</v>
      </c>
      <c r="C2845" s="890" t="s">
        <v>3</v>
      </c>
      <c r="D2845" s="890">
        <v>24.32</v>
      </c>
    </row>
    <row r="2846" spans="1:4" x14ac:dyDescent="0.25">
      <c r="A2846" s="890" t="s">
        <v>2846</v>
      </c>
      <c r="B2846" s="890" t="s">
        <v>31507</v>
      </c>
      <c r="C2846" s="890" t="s">
        <v>3</v>
      </c>
      <c r="D2846" s="890">
        <v>28.28</v>
      </c>
    </row>
    <row r="2847" spans="1:4" x14ac:dyDescent="0.25">
      <c r="A2847" s="890" t="s">
        <v>2847</v>
      </c>
      <c r="B2847" s="890" t="s">
        <v>31507</v>
      </c>
      <c r="C2847" s="890" t="s">
        <v>3</v>
      </c>
      <c r="D2847" s="890">
        <v>25.45</v>
      </c>
    </row>
    <row r="2848" spans="1:4" x14ac:dyDescent="0.25">
      <c r="A2848" s="890" t="s">
        <v>2848</v>
      </c>
      <c r="B2848" s="890" t="s">
        <v>31508</v>
      </c>
      <c r="C2848" s="890" t="s">
        <v>20</v>
      </c>
      <c r="D2848" s="890">
        <v>76.94</v>
      </c>
    </row>
    <row r="2849" spans="1:4" x14ac:dyDescent="0.25">
      <c r="A2849" s="890" t="s">
        <v>2849</v>
      </c>
      <c r="B2849" s="890" t="s">
        <v>31508</v>
      </c>
      <c r="C2849" s="890" t="s">
        <v>20</v>
      </c>
      <c r="D2849" s="890">
        <v>69.239999999999995</v>
      </c>
    </row>
    <row r="2850" spans="1:4" x14ac:dyDescent="0.25">
      <c r="A2850" s="890" t="s">
        <v>2850</v>
      </c>
      <c r="B2850" s="890" t="s">
        <v>31509</v>
      </c>
      <c r="C2850" s="890" t="s">
        <v>3</v>
      </c>
      <c r="D2850" s="890">
        <v>12.69</v>
      </c>
    </row>
    <row r="2851" spans="1:4" x14ac:dyDescent="0.25">
      <c r="A2851" s="890" t="s">
        <v>2851</v>
      </c>
      <c r="B2851" s="890" t="s">
        <v>31509</v>
      </c>
      <c r="C2851" s="890" t="s">
        <v>3</v>
      </c>
      <c r="D2851" s="890">
        <v>11.42</v>
      </c>
    </row>
    <row r="2852" spans="1:4" x14ac:dyDescent="0.25">
      <c r="A2852" s="890" t="s">
        <v>2852</v>
      </c>
      <c r="B2852" s="890" t="s">
        <v>31510</v>
      </c>
      <c r="C2852" s="890" t="s">
        <v>3</v>
      </c>
      <c r="D2852" s="890">
        <v>31.19</v>
      </c>
    </row>
    <row r="2853" spans="1:4" x14ac:dyDescent="0.25">
      <c r="A2853" s="890" t="s">
        <v>2853</v>
      </c>
      <c r="B2853" s="890" t="s">
        <v>31510</v>
      </c>
      <c r="C2853" s="890" t="s">
        <v>3</v>
      </c>
      <c r="D2853" s="890">
        <v>28.07</v>
      </c>
    </row>
    <row r="2854" spans="1:4" x14ac:dyDescent="0.25">
      <c r="A2854" s="890" t="s">
        <v>2854</v>
      </c>
      <c r="B2854" s="890" t="s">
        <v>2855</v>
      </c>
      <c r="C2854" s="890" t="s">
        <v>20</v>
      </c>
      <c r="D2854" s="890">
        <v>31.19</v>
      </c>
    </row>
    <row r="2855" spans="1:4" x14ac:dyDescent="0.25">
      <c r="A2855" s="890" t="s">
        <v>2856</v>
      </c>
      <c r="B2855" s="890" t="s">
        <v>2855</v>
      </c>
      <c r="C2855" s="890" t="s">
        <v>20</v>
      </c>
      <c r="D2855" s="890">
        <v>28.07</v>
      </c>
    </row>
    <row r="2856" spans="1:4" x14ac:dyDescent="0.25">
      <c r="A2856" s="890" t="s">
        <v>2857</v>
      </c>
      <c r="B2856" s="890" t="s">
        <v>31511</v>
      </c>
      <c r="C2856" s="890" t="s">
        <v>20</v>
      </c>
      <c r="D2856" s="890">
        <v>106.52</v>
      </c>
    </row>
    <row r="2857" spans="1:4" x14ac:dyDescent="0.25">
      <c r="A2857" s="890" t="s">
        <v>2858</v>
      </c>
      <c r="B2857" s="890" t="s">
        <v>31511</v>
      </c>
      <c r="C2857" s="890" t="s">
        <v>20</v>
      </c>
      <c r="D2857" s="890">
        <v>95.86</v>
      </c>
    </row>
    <row r="2858" spans="1:4" x14ac:dyDescent="0.25">
      <c r="A2858" s="890" t="s">
        <v>2859</v>
      </c>
      <c r="B2858" s="890" t="s">
        <v>31512</v>
      </c>
      <c r="C2858" s="890" t="s">
        <v>20</v>
      </c>
      <c r="D2858" s="890">
        <v>130.19</v>
      </c>
    </row>
    <row r="2859" spans="1:4" x14ac:dyDescent="0.25">
      <c r="A2859" s="890" t="s">
        <v>2860</v>
      </c>
      <c r="B2859" s="890" t="s">
        <v>31512</v>
      </c>
      <c r="C2859" s="890" t="s">
        <v>20</v>
      </c>
      <c r="D2859" s="890">
        <v>117.16</v>
      </c>
    </row>
    <row r="2860" spans="1:4" x14ac:dyDescent="0.25">
      <c r="A2860" s="890" t="s">
        <v>2861</v>
      </c>
      <c r="B2860" s="890" t="s">
        <v>31513</v>
      </c>
      <c r="C2860" s="890" t="s">
        <v>20</v>
      </c>
      <c r="D2860" s="890">
        <v>207.06</v>
      </c>
    </row>
    <row r="2861" spans="1:4" x14ac:dyDescent="0.25">
      <c r="A2861" s="890" t="s">
        <v>2862</v>
      </c>
      <c r="B2861" s="890" t="s">
        <v>31513</v>
      </c>
      <c r="C2861" s="890" t="s">
        <v>20</v>
      </c>
      <c r="D2861" s="890">
        <v>186.35</v>
      </c>
    </row>
    <row r="2862" spans="1:4" x14ac:dyDescent="0.25">
      <c r="A2862" s="890" t="s">
        <v>2863</v>
      </c>
      <c r="B2862" s="890" t="s">
        <v>31514</v>
      </c>
      <c r="C2862" s="890" t="s">
        <v>20</v>
      </c>
      <c r="D2862" s="890">
        <v>483.59</v>
      </c>
    </row>
    <row r="2863" spans="1:4" x14ac:dyDescent="0.25">
      <c r="A2863" s="890" t="s">
        <v>2864</v>
      </c>
      <c r="B2863" s="890" t="s">
        <v>31514</v>
      </c>
      <c r="C2863" s="890" t="s">
        <v>20</v>
      </c>
      <c r="D2863" s="890">
        <v>435.23</v>
      </c>
    </row>
    <row r="2864" spans="1:4" x14ac:dyDescent="0.25">
      <c r="A2864" s="890" t="s">
        <v>2865</v>
      </c>
      <c r="B2864" s="890" t="s">
        <v>31515</v>
      </c>
      <c r="C2864" s="890" t="s">
        <v>3</v>
      </c>
      <c r="D2864" s="890">
        <v>31.19</v>
      </c>
    </row>
    <row r="2865" spans="1:4" x14ac:dyDescent="0.25">
      <c r="A2865" s="890" t="s">
        <v>2866</v>
      </c>
      <c r="B2865" s="890" t="s">
        <v>31515</v>
      </c>
      <c r="C2865" s="890" t="s">
        <v>3</v>
      </c>
      <c r="D2865" s="890">
        <v>28.07</v>
      </c>
    </row>
    <row r="2866" spans="1:4" x14ac:dyDescent="0.25">
      <c r="A2866" s="890" t="s">
        <v>2867</v>
      </c>
      <c r="B2866" s="890" t="s">
        <v>31516</v>
      </c>
      <c r="C2866" s="890" t="s">
        <v>20</v>
      </c>
      <c r="D2866" s="890">
        <v>393.95</v>
      </c>
    </row>
    <row r="2867" spans="1:4" x14ac:dyDescent="0.25">
      <c r="A2867" s="890" t="s">
        <v>2868</v>
      </c>
      <c r="B2867" s="890" t="s">
        <v>31516</v>
      </c>
      <c r="C2867" s="890" t="s">
        <v>20</v>
      </c>
      <c r="D2867" s="890">
        <v>354.55</v>
      </c>
    </row>
    <row r="2868" spans="1:4" x14ac:dyDescent="0.25">
      <c r="A2868" s="890" t="s">
        <v>2869</v>
      </c>
      <c r="B2868" s="890" t="s">
        <v>2870</v>
      </c>
      <c r="C2868" s="890" t="s">
        <v>4</v>
      </c>
      <c r="D2868" s="890">
        <v>9.15</v>
      </c>
    </row>
    <row r="2869" spans="1:4" x14ac:dyDescent="0.25">
      <c r="A2869" s="890" t="s">
        <v>2871</v>
      </c>
      <c r="B2869" s="890" t="s">
        <v>2870</v>
      </c>
      <c r="C2869" s="890" t="s">
        <v>4</v>
      </c>
      <c r="D2869" s="890">
        <v>8.23</v>
      </c>
    </row>
    <row r="2870" spans="1:4" x14ac:dyDescent="0.25">
      <c r="A2870" s="890" t="s">
        <v>2872</v>
      </c>
      <c r="B2870" s="890" t="s">
        <v>2873</v>
      </c>
      <c r="C2870" s="890" t="s">
        <v>3</v>
      </c>
      <c r="D2870" s="890">
        <v>16.63</v>
      </c>
    </row>
    <row r="2871" spans="1:4" x14ac:dyDescent="0.25">
      <c r="A2871" s="890" t="s">
        <v>2874</v>
      </c>
      <c r="B2871" s="890" t="s">
        <v>2873</v>
      </c>
      <c r="C2871" s="890" t="s">
        <v>3</v>
      </c>
      <c r="D2871" s="890">
        <v>14.97</v>
      </c>
    </row>
    <row r="2872" spans="1:4" x14ac:dyDescent="0.25">
      <c r="A2872" s="890" t="s">
        <v>2875</v>
      </c>
      <c r="B2872" s="890" t="s">
        <v>31517</v>
      </c>
      <c r="C2872" s="890" t="s">
        <v>3</v>
      </c>
      <c r="D2872" s="890">
        <v>9.91</v>
      </c>
    </row>
    <row r="2873" spans="1:4" x14ac:dyDescent="0.25">
      <c r="A2873" s="890" t="s">
        <v>2876</v>
      </c>
      <c r="B2873" s="890" t="s">
        <v>31517</v>
      </c>
      <c r="C2873" s="890" t="s">
        <v>3</v>
      </c>
      <c r="D2873" s="890">
        <v>8.91</v>
      </c>
    </row>
    <row r="2874" spans="1:4" x14ac:dyDescent="0.25">
      <c r="A2874" s="890" t="s">
        <v>2877</v>
      </c>
      <c r="B2874" s="890" t="s">
        <v>31518</v>
      </c>
      <c r="C2874" s="890" t="s">
        <v>3</v>
      </c>
      <c r="D2874" s="890">
        <v>18.079999999999998</v>
      </c>
    </row>
    <row r="2875" spans="1:4" x14ac:dyDescent="0.25">
      <c r="A2875" s="890" t="s">
        <v>2878</v>
      </c>
      <c r="B2875" s="890" t="s">
        <v>31518</v>
      </c>
      <c r="C2875" s="890" t="s">
        <v>3</v>
      </c>
      <c r="D2875" s="890">
        <v>16.27</v>
      </c>
    </row>
    <row r="2876" spans="1:4" x14ac:dyDescent="0.25">
      <c r="A2876" s="890" t="s">
        <v>2879</v>
      </c>
      <c r="B2876" s="890" t="s">
        <v>31519</v>
      </c>
      <c r="C2876" s="890" t="s">
        <v>3</v>
      </c>
      <c r="D2876" s="890">
        <v>12.68</v>
      </c>
    </row>
    <row r="2877" spans="1:4" x14ac:dyDescent="0.25">
      <c r="A2877" s="890" t="s">
        <v>2880</v>
      </c>
      <c r="B2877" s="890" t="s">
        <v>31519</v>
      </c>
      <c r="C2877" s="890" t="s">
        <v>3</v>
      </c>
      <c r="D2877" s="890">
        <v>11.41</v>
      </c>
    </row>
    <row r="2878" spans="1:4" x14ac:dyDescent="0.25">
      <c r="A2878" s="890" t="s">
        <v>2881</v>
      </c>
      <c r="B2878" s="890" t="s">
        <v>31520</v>
      </c>
      <c r="C2878" s="890" t="s">
        <v>3</v>
      </c>
      <c r="D2878" s="890">
        <v>21.8</v>
      </c>
    </row>
    <row r="2879" spans="1:4" x14ac:dyDescent="0.25">
      <c r="A2879" s="890" t="s">
        <v>2882</v>
      </c>
      <c r="B2879" s="890" t="s">
        <v>31520</v>
      </c>
      <c r="C2879" s="890" t="s">
        <v>3</v>
      </c>
      <c r="D2879" s="890">
        <v>19.62</v>
      </c>
    </row>
    <row r="2880" spans="1:4" x14ac:dyDescent="0.25">
      <c r="A2880" s="890" t="s">
        <v>2883</v>
      </c>
      <c r="B2880" s="890" t="s">
        <v>31521</v>
      </c>
      <c r="C2880" s="890" t="s">
        <v>3</v>
      </c>
      <c r="D2880" s="890">
        <v>16.88</v>
      </c>
    </row>
    <row r="2881" spans="1:4" x14ac:dyDescent="0.25">
      <c r="A2881" s="890" t="s">
        <v>2884</v>
      </c>
      <c r="B2881" s="890" t="s">
        <v>31521</v>
      </c>
      <c r="C2881" s="890" t="s">
        <v>3</v>
      </c>
      <c r="D2881" s="890">
        <v>15.19</v>
      </c>
    </row>
    <row r="2882" spans="1:4" x14ac:dyDescent="0.25">
      <c r="A2882" s="890" t="s">
        <v>2885</v>
      </c>
      <c r="B2882" s="890" t="s">
        <v>31522</v>
      </c>
      <c r="C2882" s="890" t="s">
        <v>3</v>
      </c>
      <c r="D2882" s="890">
        <v>14.98</v>
      </c>
    </row>
    <row r="2883" spans="1:4" x14ac:dyDescent="0.25">
      <c r="A2883" s="890" t="s">
        <v>2886</v>
      </c>
      <c r="B2883" s="890" t="s">
        <v>31522</v>
      </c>
      <c r="C2883" s="890" t="s">
        <v>3</v>
      </c>
      <c r="D2883" s="890">
        <v>13.48</v>
      </c>
    </row>
    <row r="2884" spans="1:4" x14ac:dyDescent="0.25">
      <c r="A2884" s="890" t="s">
        <v>2887</v>
      </c>
      <c r="B2884" s="890" t="s">
        <v>31523</v>
      </c>
      <c r="C2884" s="890" t="s">
        <v>3</v>
      </c>
      <c r="D2884" s="890">
        <v>10.5</v>
      </c>
    </row>
    <row r="2885" spans="1:4" x14ac:dyDescent="0.25">
      <c r="A2885" s="890" t="s">
        <v>2888</v>
      </c>
      <c r="B2885" s="890" t="s">
        <v>31523</v>
      </c>
      <c r="C2885" s="890" t="s">
        <v>3</v>
      </c>
      <c r="D2885" s="890">
        <v>9.4499999999999993</v>
      </c>
    </row>
    <row r="2886" spans="1:4" x14ac:dyDescent="0.25">
      <c r="A2886" s="890" t="s">
        <v>2889</v>
      </c>
      <c r="B2886" s="890" t="s">
        <v>31524</v>
      </c>
      <c r="C2886" s="890" t="s">
        <v>3</v>
      </c>
      <c r="D2886" s="890">
        <v>16.2</v>
      </c>
    </row>
    <row r="2887" spans="1:4" x14ac:dyDescent="0.25">
      <c r="A2887" s="890" t="s">
        <v>2890</v>
      </c>
      <c r="B2887" s="890" t="s">
        <v>31524</v>
      </c>
      <c r="C2887" s="890" t="s">
        <v>3</v>
      </c>
      <c r="D2887" s="890">
        <v>14.58</v>
      </c>
    </row>
    <row r="2888" spans="1:4" x14ac:dyDescent="0.25">
      <c r="A2888" s="890" t="s">
        <v>2891</v>
      </c>
      <c r="B2888" s="890" t="s">
        <v>31525</v>
      </c>
      <c r="C2888" s="890" t="s">
        <v>3</v>
      </c>
      <c r="D2888" s="890">
        <v>13.64</v>
      </c>
    </row>
    <row r="2889" spans="1:4" x14ac:dyDescent="0.25">
      <c r="A2889" s="890" t="s">
        <v>2892</v>
      </c>
      <c r="B2889" s="890" t="s">
        <v>31525</v>
      </c>
      <c r="C2889" s="890" t="s">
        <v>3</v>
      </c>
      <c r="D2889" s="890">
        <v>12.28</v>
      </c>
    </row>
    <row r="2890" spans="1:4" x14ac:dyDescent="0.25">
      <c r="A2890" s="890" t="s">
        <v>2893</v>
      </c>
      <c r="B2890" s="890" t="s">
        <v>2894</v>
      </c>
      <c r="C2890" s="890" t="s">
        <v>3</v>
      </c>
      <c r="D2890" s="890">
        <v>37.159999999999997</v>
      </c>
    </row>
    <row r="2891" spans="1:4" x14ac:dyDescent="0.25">
      <c r="A2891" s="890" t="s">
        <v>2895</v>
      </c>
      <c r="B2891" s="890" t="s">
        <v>2894</v>
      </c>
      <c r="C2891" s="890" t="s">
        <v>3</v>
      </c>
      <c r="D2891" s="890">
        <v>33.44</v>
      </c>
    </row>
    <row r="2892" spans="1:4" x14ac:dyDescent="0.25">
      <c r="A2892" s="890" t="s">
        <v>2896</v>
      </c>
      <c r="B2892" s="890" t="s">
        <v>31526</v>
      </c>
      <c r="C2892" s="890" t="s">
        <v>3</v>
      </c>
      <c r="D2892" s="890">
        <v>42.2</v>
      </c>
    </row>
    <row r="2893" spans="1:4" x14ac:dyDescent="0.25">
      <c r="A2893" s="890" t="s">
        <v>2897</v>
      </c>
      <c r="B2893" s="890" t="s">
        <v>31526</v>
      </c>
      <c r="C2893" s="890" t="s">
        <v>3</v>
      </c>
      <c r="D2893" s="890">
        <v>37.979999999999997</v>
      </c>
    </row>
    <row r="2894" spans="1:4" x14ac:dyDescent="0.25">
      <c r="A2894" s="890" t="s">
        <v>2898</v>
      </c>
      <c r="B2894" s="890" t="s">
        <v>31527</v>
      </c>
      <c r="C2894" s="890" t="s">
        <v>3</v>
      </c>
      <c r="D2894" s="890">
        <v>84.41</v>
      </c>
    </row>
    <row r="2895" spans="1:4" x14ac:dyDescent="0.25">
      <c r="A2895" s="890" t="s">
        <v>2899</v>
      </c>
      <c r="B2895" s="890" t="s">
        <v>31527</v>
      </c>
      <c r="C2895" s="890" t="s">
        <v>3</v>
      </c>
      <c r="D2895" s="890">
        <v>75.97</v>
      </c>
    </row>
    <row r="2896" spans="1:4" x14ac:dyDescent="0.25">
      <c r="A2896" s="890" t="s">
        <v>2900</v>
      </c>
      <c r="B2896" s="890" t="s">
        <v>31528</v>
      </c>
      <c r="C2896" s="890" t="s">
        <v>3</v>
      </c>
      <c r="D2896" s="890">
        <v>38.69</v>
      </c>
    </row>
    <row r="2897" spans="1:4" x14ac:dyDescent="0.25">
      <c r="A2897" s="890" t="s">
        <v>2901</v>
      </c>
      <c r="B2897" s="890" t="s">
        <v>31528</v>
      </c>
      <c r="C2897" s="890" t="s">
        <v>3</v>
      </c>
      <c r="D2897" s="890">
        <v>34.82</v>
      </c>
    </row>
    <row r="2898" spans="1:4" x14ac:dyDescent="0.25">
      <c r="A2898" s="890" t="s">
        <v>2902</v>
      </c>
      <c r="B2898" s="890" t="s">
        <v>31529</v>
      </c>
      <c r="C2898" s="890" t="s">
        <v>3</v>
      </c>
      <c r="D2898" s="890">
        <v>14.55</v>
      </c>
    </row>
    <row r="2899" spans="1:4" x14ac:dyDescent="0.25">
      <c r="A2899" s="890" t="s">
        <v>2903</v>
      </c>
      <c r="B2899" s="890" t="s">
        <v>31529</v>
      </c>
      <c r="C2899" s="890" t="s">
        <v>3</v>
      </c>
      <c r="D2899" s="890">
        <v>13.1</v>
      </c>
    </row>
    <row r="2900" spans="1:4" x14ac:dyDescent="0.25">
      <c r="A2900" s="890" t="s">
        <v>2904</v>
      </c>
      <c r="B2900" s="890" t="s">
        <v>31530</v>
      </c>
      <c r="C2900" s="890" t="s">
        <v>20</v>
      </c>
      <c r="D2900" s="890">
        <v>4096.07</v>
      </c>
    </row>
    <row r="2901" spans="1:4" x14ac:dyDescent="0.25">
      <c r="A2901" s="890" t="s">
        <v>2905</v>
      </c>
      <c r="B2901" s="890" t="s">
        <v>31530</v>
      </c>
      <c r="C2901" s="890" t="s">
        <v>20</v>
      </c>
      <c r="D2901" s="890">
        <v>3686.55</v>
      </c>
    </row>
    <row r="2902" spans="1:4" x14ac:dyDescent="0.25">
      <c r="A2902" s="890" t="s">
        <v>2906</v>
      </c>
      <c r="B2902" s="890" t="s">
        <v>31531</v>
      </c>
      <c r="C2902" s="890" t="s">
        <v>3</v>
      </c>
      <c r="D2902" s="890">
        <v>122.89</v>
      </c>
    </row>
    <row r="2903" spans="1:4" x14ac:dyDescent="0.25">
      <c r="A2903" s="890" t="s">
        <v>2907</v>
      </c>
      <c r="B2903" s="890" t="s">
        <v>31531</v>
      </c>
      <c r="C2903" s="890" t="s">
        <v>3</v>
      </c>
      <c r="D2903" s="890">
        <v>110.6</v>
      </c>
    </row>
    <row r="2904" spans="1:4" x14ac:dyDescent="0.25">
      <c r="A2904" s="890" t="s">
        <v>2908</v>
      </c>
      <c r="B2904" s="890" t="s">
        <v>31532</v>
      </c>
      <c r="C2904" s="890" t="s">
        <v>3</v>
      </c>
      <c r="D2904" s="890">
        <v>205.15</v>
      </c>
    </row>
    <row r="2905" spans="1:4" x14ac:dyDescent="0.25">
      <c r="A2905" s="890" t="s">
        <v>2909</v>
      </c>
      <c r="B2905" s="890" t="s">
        <v>31532</v>
      </c>
      <c r="C2905" s="890" t="s">
        <v>3</v>
      </c>
      <c r="D2905" s="890">
        <v>184.63</v>
      </c>
    </row>
    <row r="2906" spans="1:4" x14ac:dyDescent="0.25">
      <c r="A2906" s="890" t="s">
        <v>2910</v>
      </c>
      <c r="B2906" s="890" t="s">
        <v>31533</v>
      </c>
      <c r="C2906" s="890" t="s">
        <v>3</v>
      </c>
      <c r="D2906" s="890">
        <v>21.83</v>
      </c>
    </row>
    <row r="2907" spans="1:4" x14ac:dyDescent="0.25">
      <c r="A2907" s="890" t="s">
        <v>2911</v>
      </c>
      <c r="B2907" s="890" t="s">
        <v>31533</v>
      </c>
      <c r="C2907" s="890" t="s">
        <v>3</v>
      </c>
      <c r="D2907" s="890">
        <v>19.649999999999999</v>
      </c>
    </row>
    <row r="2908" spans="1:4" x14ac:dyDescent="0.25">
      <c r="A2908" s="890" t="s">
        <v>2912</v>
      </c>
      <c r="B2908" s="890" t="s">
        <v>2913</v>
      </c>
      <c r="C2908" s="890" t="s">
        <v>3</v>
      </c>
      <c r="D2908" s="890">
        <v>11.43</v>
      </c>
    </row>
    <row r="2909" spans="1:4" x14ac:dyDescent="0.25">
      <c r="A2909" s="890" t="s">
        <v>2914</v>
      </c>
      <c r="B2909" s="890" t="s">
        <v>2913</v>
      </c>
      <c r="C2909" s="890" t="s">
        <v>3</v>
      </c>
      <c r="D2909" s="890">
        <v>10.29</v>
      </c>
    </row>
    <row r="2910" spans="1:4" x14ac:dyDescent="0.25">
      <c r="A2910" s="890" t="s">
        <v>2915</v>
      </c>
      <c r="B2910" s="890" t="s">
        <v>31534</v>
      </c>
      <c r="C2910" s="890" t="s">
        <v>3</v>
      </c>
      <c r="D2910" s="890">
        <v>24.95</v>
      </c>
    </row>
    <row r="2911" spans="1:4" x14ac:dyDescent="0.25">
      <c r="A2911" s="890" t="s">
        <v>2916</v>
      </c>
      <c r="B2911" s="890" t="s">
        <v>31534</v>
      </c>
      <c r="C2911" s="890" t="s">
        <v>3</v>
      </c>
      <c r="D2911" s="890">
        <v>22.45</v>
      </c>
    </row>
    <row r="2912" spans="1:4" x14ac:dyDescent="0.25">
      <c r="A2912" s="890" t="s">
        <v>2917</v>
      </c>
      <c r="B2912" s="890" t="s">
        <v>2918</v>
      </c>
      <c r="C2912" s="890" t="s">
        <v>3</v>
      </c>
      <c r="D2912" s="890">
        <v>7.27</v>
      </c>
    </row>
    <row r="2913" spans="1:4" x14ac:dyDescent="0.25">
      <c r="A2913" s="890" t="s">
        <v>2919</v>
      </c>
      <c r="B2913" s="890" t="s">
        <v>2918</v>
      </c>
      <c r="C2913" s="890" t="s">
        <v>3</v>
      </c>
      <c r="D2913" s="890">
        <v>6.55</v>
      </c>
    </row>
    <row r="2914" spans="1:4" x14ac:dyDescent="0.25">
      <c r="A2914" s="890" t="s">
        <v>2920</v>
      </c>
      <c r="B2914" s="890" t="s">
        <v>2921</v>
      </c>
      <c r="C2914" s="890" t="s">
        <v>3</v>
      </c>
      <c r="D2914" s="890">
        <v>25.99</v>
      </c>
    </row>
    <row r="2915" spans="1:4" x14ac:dyDescent="0.25">
      <c r="A2915" s="890" t="s">
        <v>2922</v>
      </c>
      <c r="B2915" s="890" t="s">
        <v>2921</v>
      </c>
      <c r="C2915" s="890" t="s">
        <v>3</v>
      </c>
      <c r="D2915" s="890">
        <v>23.39</v>
      </c>
    </row>
    <row r="2916" spans="1:4" x14ac:dyDescent="0.25">
      <c r="A2916" s="890" t="s">
        <v>2923</v>
      </c>
      <c r="B2916" s="890" t="s">
        <v>31535</v>
      </c>
      <c r="C2916" s="890" t="s">
        <v>3</v>
      </c>
      <c r="D2916" s="890">
        <v>43.67</v>
      </c>
    </row>
    <row r="2917" spans="1:4" x14ac:dyDescent="0.25">
      <c r="A2917" s="890" t="s">
        <v>2924</v>
      </c>
      <c r="B2917" s="890" t="s">
        <v>31535</v>
      </c>
      <c r="C2917" s="890" t="s">
        <v>3</v>
      </c>
      <c r="D2917" s="890">
        <v>39.299999999999997</v>
      </c>
    </row>
    <row r="2918" spans="1:4" x14ac:dyDescent="0.25">
      <c r="A2918" s="890" t="s">
        <v>2925</v>
      </c>
      <c r="B2918" s="890" t="s">
        <v>31536</v>
      </c>
      <c r="C2918" s="890" t="s">
        <v>3</v>
      </c>
      <c r="D2918" s="890">
        <v>9.35</v>
      </c>
    </row>
    <row r="2919" spans="1:4" x14ac:dyDescent="0.25">
      <c r="A2919" s="890" t="s">
        <v>2926</v>
      </c>
      <c r="B2919" s="890" t="s">
        <v>31536</v>
      </c>
      <c r="C2919" s="890" t="s">
        <v>3</v>
      </c>
      <c r="D2919" s="890">
        <v>8.42</v>
      </c>
    </row>
    <row r="2920" spans="1:4" x14ac:dyDescent="0.25">
      <c r="A2920" s="890" t="s">
        <v>2927</v>
      </c>
      <c r="B2920" s="890" t="s">
        <v>31537</v>
      </c>
      <c r="C2920" s="890" t="s">
        <v>20</v>
      </c>
      <c r="D2920" s="890">
        <v>28.07</v>
      </c>
    </row>
    <row r="2921" spans="1:4" x14ac:dyDescent="0.25">
      <c r="A2921" s="890" t="s">
        <v>2928</v>
      </c>
      <c r="B2921" s="890" t="s">
        <v>31537</v>
      </c>
      <c r="C2921" s="890" t="s">
        <v>20</v>
      </c>
      <c r="D2921" s="890">
        <v>25.26</v>
      </c>
    </row>
    <row r="2922" spans="1:4" x14ac:dyDescent="0.25">
      <c r="A2922" s="890" t="s">
        <v>2929</v>
      </c>
      <c r="B2922" s="890" t="s">
        <v>31538</v>
      </c>
      <c r="C2922" s="890" t="s">
        <v>20</v>
      </c>
      <c r="D2922" s="890">
        <v>20.79</v>
      </c>
    </row>
    <row r="2923" spans="1:4" x14ac:dyDescent="0.25">
      <c r="A2923" s="890" t="s">
        <v>2930</v>
      </c>
      <c r="B2923" s="890" t="s">
        <v>31538</v>
      </c>
      <c r="C2923" s="890" t="s">
        <v>20</v>
      </c>
      <c r="D2923" s="890">
        <v>18.71</v>
      </c>
    </row>
    <row r="2924" spans="1:4" x14ac:dyDescent="0.25">
      <c r="A2924" s="890" t="s">
        <v>2931</v>
      </c>
      <c r="B2924" s="890" t="s">
        <v>31539</v>
      </c>
      <c r="C2924" s="890" t="s">
        <v>20</v>
      </c>
      <c r="D2924" s="890">
        <v>41.59</v>
      </c>
    </row>
    <row r="2925" spans="1:4" x14ac:dyDescent="0.25">
      <c r="A2925" s="890" t="s">
        <v>2932</v>
      </c>
      <c r="B2925" s="890" t="s">
        <v>31539</v>
      </c>
      <c r="C2925" s="890" t="s">
        <v>20</v>
      </c>
      <c r="D2925" s="890">
        <v>37.43</v>
      </c>
    </row>
    <row r="2926" spans="1:4" x14ac:dyDescent="0.25">
      <c r="A2926" s="890" t="s">
        <v>2933</v>
      </c>
      <c r="B2926" s="890" t="s">
        <v>31540</v>
      </c>
      <c r="C2926" s="890" t="s">
        <v>20</v>
      </c>
      <c r="D2926" s="890">
        <v>18.71</v>
      </c>
    </row>
    <row r="2927" spans="1:4" x14ac:dyDescent="0.25">
      <c r="A2927" s="890" t="s">
        <v>2934</v>
      </c>
      <c r="B2927" s="890" t="s">
        <v>31540</v>
      </c>
      <c r="C2927" s="890" t="s">
        <v>20</v>
      </c>
      <c r="D2927" s="890">
        <v>16.84</v>
      </c>
    </row>
    <row r="2928" spans="1:4" x14ac:dyDescent="0.25">
      <c r="A2928" s="890" t="s">
        <v>2935</v>
      </c>
      <c r="B2928" s="890" t="s">
        <v>31541</v>
      </c>
      <c r="C2928" s="890" t="s">
        <v>3</v>
      </c>
      <c r="D2928" s="890">
        <v>7.27</v>
      </c>
    </row>
    <row r="2929" spans="1:4" x14ac:dyDescent="0.25">
      <c r="A2929" s="890" t="s">
        <v>2936</v>
      </c>
      <c r="B2929" s="890" t="s">
        <v>31541</v>
      </c>
      <c r="C2929" s="890" t="s">
        <v>3</v>
      </c>
      <c r="D2929" s="890">
        <v>6.55</v>
      </c>
    </row>
    <row r="2930" spans="1:4" x14ac:dyDescent="0.25">
      <c r="A2930" s="890" t="s">
        <v>2937</v>
      </c>
      <c r="B2930" s="890" t="s">
        <v>2938</v>
      </c>
      <c r="C2930" s="890" t="s">
        <v>4</v>
      </c>
      <c r="D2930" s="890">
        <v>71.89</v>
      </c>
    </row>
    <row r="2931" spans="1:4" x14ac:dyDescent="0.25">
      <c r="A2931" s="890" t="s">
        <v>2939</v>
      </c>
      <c r="B2931" s="890" t="s">
        <v>2938</v>
      </c>
      <c r="C2931" s="890" t="s">
        <v>4</v>
      </c>
      <c r="D2931" s="890">
        <v>64.7</v>
      </c>
    </row>
    <row r="2932" spans="1:4" x14ac:dyDescent="0.25">
      <c r="A2932" s="890" t="s">
        <v>2940</v>
      </c>
      <c r="B2932" s="890" t="s">
        <v>2941</v>
      </c>
      <c r="C2932" s="890" t="s">
        <v>4</v>
      </c>
      <c r="D2932" s="890">
        <v>4.1500000000000004</v>
      </c>
    </row>
    <row r="2933" spans="1:4" x14ac:dyDescent="0.25">
      <c r="A2933" s="890" t="s">
        <v>2942</v>
      </c>
      <c r="B2933" s="890" t="s">
        <v>2941</v>
      </c>
      <c r="C2933" s="890" t="s">
        <v>4</v>
      </c>
      <c r="D2933" s="890">
        <v>3.74</v>
      </c>
    </row>
    <row r="2934" spans="1:4" x14ac:dyDescent="0.25">
      <c r="A2934" s="890" t="s">
        <v>2943</v>
      </c>
      <c r="B2934" s="890" t="s">
        <v>2944</v>
      </c>
      <c r="C2934" s="890" t="s">
        <v>3</v>
      </c>
      <c r="D2934" s="890">
        <v>7.27</v>
      </c>
    </row>
    <row r="2935" spans="1:4" x14ac:dyDescent="0.25">
      <c r="A2935" s="890" t="s">
        <v>2945</v>
      </c>
      <c r="B2935" s="890" t="s">
        <v>2944</v>
      </c>
      <c r="C2935" s="890" t="s">
        <v>3</v>
      </c>
      <c r="D2935" s="890">
        <v>6.55</v>
      </c>
    </row>
    <row r="2936" spans="1:4" x14ac:dyDescent="0.25">
      <c r="A2936" s="890" t="s">
        <v>2946</v>
      </c>
      <c r="B2936" s="890" t="s">
        <v>31542</v>
      </c>
      <c r="C2936" s="890" t="s">
        <v>3</v>
      </c>
      <c r="D2936" s="890">
        <v>6.23</v>
      </c>
    </row>
    <row r="2937" spans="1:4" x14ac:dyDescent="0.25">
      <c r="A2937" s="890" t="s">
        <v>2947</v>
      </c>
      <c r="B2937" s="890" t="s">
        <v>31542</v>
      </c>
      <c r="C2937" s="890" t="s">
        <v>3</v>
      </c>
      <c r="D2937" s="890">
        <v>5.61</v>
      </c>
    </row>
    <row r="2938" spans="1:4" x14ac:dyDescent="0.25">
      <c r="A2938" s="890" t="s">
        <v>2948</v>
      </c>
      <c r="B2938" s="890" t="s">
        <v>31543</v>
      </c>
      <c r="C2938" s="890" t="s">
        <v>3</v>
      </c>
      <c r="D2938" s="890">
        <v>14.55</v>
      </c>
    </row>
    <row r="2939" spans="1:4" x14ac:dyDescent="0.25">
      <c r="A2939" s="890" t="s">
        <v>2949</v>
      </c>
      <c r="B2939" s="890" t="s">
        <v>31543</v>
      </c>
      <c r="C2939" s="890" t="s">
        <v>3</v>
      </c>
      <c r="D2939" s="890">
        <v>13.1</v>
      </c>
    </row>
    <row r="2940" spans="1:4" x14ac:dyDescent="0.25">
      <c r="A2940" s="890" t="s">
        <v>2950</v>
      </c>
      <c r="B2940" s="890" t="s">
        <v>31544</v>
      </c>
      <c r="C2940" s="890" t="s">
        <v>3</v>
      </c>
      <c r="D2940" s="890">
        <v>10.39</v>
      </c>
    </row>
    <row r="2941" spans="1:4" x14ac:dyDescent="0.25">
      <c r="A2941" s="890" t="s">
        <v>2951</v>
      </c>
      <c r="B2941" s="890" t="s">
        <v>31544</v>
      </c>
      <c r="C2941" s="890" t="s">
        <v>3</v>
      </c>
      <c r="D2941" s="890">
        <v>9.35</v>
      </c>
    </row>
    <row r="2942" spans="1:4" x14ac:dyDescent="0.25">
      <c r="A2942" s="890" t="s">
        <v>2952</v>
      </c>
      <c r="B2942" s="890" t="s">
        <v>2953</v>
      </c>
      <c r="C2942" s="890" t="s">
        <v>4</v>
      </c>
      <c r="D2942" s="890">
        <v>70.34</v>
      </c>
    </row>
    <row r="2943" spans="1:4" x14ac:dyDescent="0.25">
      <c r="A2943" s="890" t="s">
        <v>2954</v>
      </c>
      <c r="B2943" s="890" t="s">
        <v>2953</v>
      </c>
      <c r="C2943" s="890" t="s">
        <v>4</v>
      </c>
      <c r="D2943" s="890">
        <v>63.31</v>
      </c>
    </row>
    <row r="2944" spans="1:4" x14ac:dyDescent="0.25">
      <c r="A2944" s="890" t="s">
        <v>2955</v>
      </c>
      <c r="B2944" s="890" t="s">
        <v>2956</v>
      </c>
      <c r="C2944" s="890" t="s">
        <v>4</v>
      </c>
      <c r="D2944" s="890">
        <v>2.59</v>
      </c>
    </row>
    <row r="2945" spans="1:4" x14ac:dyDescent="0.25">
      <c r="A2945" s="890" t="s">
        <v>2957</v>
      </c>
      <c r="B2945" s="890" t="s">
        <v>2956</v>
      </c>
      <c r="C2945" s="890" t="s">
        <v>4</v>
      </c>
      <c r="D2945" s="890">
        <v>2.33</v>
      </c>
    </row>
    <row r="2946" spans="1:4" x14ac:dyDescent="0.25">
      <c r="A2946" s="890" t="s">
        <v>2958</v>
      </c>
      <c r="B2946" s="890" t="s">
        <v>2959</v>
      </c>
      <c r="C2946" s="890" t="s">
        <v>3</v>
      </c>
      <c r="D2946" s="890">
        <v>7.79</v>
      </c>
    </row>
    <row r="2947" spans="1:4" x14ac:dyDescent="0.25">
      <c r="A2947" s="890" t="s">
        <v>2960</v>
      </c>
      <c r="B2947" s="890" t="s">
        <v>2959</v>
      </c>
      <c r="C2947" s="890" t="s">
        <v>3</v>
      </c>
      <c r="D2947" s="890">
        <v>7.01</v>
      </c>
    </row>
    <row r="2948" spans="1:4" x14ac:dyDescent="0.25">
      <c r="A2948" s="890" t="s">
        <v>2961</v>
      </c>
      <c r="B2948" s="890" t="s">
        <v>31545</v>
      </c>
      <c r="C2948" s="890" t="s">
        <v>3</v>
      </c>
      <c r="D2948" s="890">
        <v>16.63</v>
      </c>
    </row>
    <row r="2949" spans="1:4" x14ac:dyDescent="0.25">
      <c r="A2949" s="890" t="s">
        <v>2962</v>
      </c>
      <c r="B2949" s="890" t="s">
        <v>31545</v>
      </c>
      <c r="C2949" s="890" t="s">
        <v>3</v>
      </c>
      <c r="D2949" s="890">
        <v>14.97</v>
      </c>
    </row>
    <row r="2950" spans="1:4" x14ac:dyDescent="0.25">
      <c r="A2950" s="890" t="s">
        <v>2963</v>
      </c>
      <c r="B2950" s="890" t="s">
        <v>2964</v>
      </c>
      <c r="C2950" s="890" t="s">
        <v>4</v>
      </c>
      <c r="D2950" s="890">
        <v>1.45</v>
      </c>
    </row>
    <row r="2951" spans="1:4" x14ac:dyDescent="0.25">
      <c r="A2951" s="890" t="s">
        <v>2965</v>
      </c>
      <c r="B2951" s="890" t="s">
        <v>2964</v>
      </c>
      <c r="C2951" s="890" t="s">
        <v>4</v>
      </c>
      <c r="D2951" s="890">
        <v>1.31</v>
      </c>
    </row>
    <row r="2952" spans="1:4" x14ac:dyDescent="0.25">
      <c r="A2952" s="890" t="s">
        <v>2966</v>
      </c>
      <c r="B2952" s="890" t="s">
        <v>31546</v>
      </c>
      <c r="C2952" s="890" t="s">
        <v>3</v>
      </c>
      <c r="D2952" s="890">
        <v>14.55</v>
      </c>
    </row>
    <row r="2953" spans="1:4" x14ac:dyDescent="0.25">
      <c r="A2953" s="890" t="s">
        <v>2967</v>
      </c>
      <c r="B2953" s="890" t="s">
        <v>31546</v>
      </c>
      <c r="C2953" s="890" t="s">
        <v>3</v>
      </c>
      <c r="D2953" s="890">
        <v>13.1</v>
      </c>
    </row>
    <row r="2954" spans="1:4" x14ac:dyDescent="0.25">
      <c r="A2954" s="890" t="s">
        <v>2968</v>
      </c>
      <c r="B2954" s="890" t="s">
        <v>31547</v>
      </c>
      <c r="C2954" s="890" t="s">
        <v>3</v>
      </c>
      <c r="D2954" s="890">
        <v>10.39</v>
      </c>
    </row>
    <row r="2955" spans="1:4" x14ac:dyDescent="0.25">
      <c r="A2955" s="890" t="s">
        <v>2969</v>
      </c>
      <c r="B2955" s="890" t="s">
        <v>31547</v>
      </c>
      <c r="C2955" s="890" t="s">
        <v>3</v>
      </c>
      <c r="D2955" s="890">
        <v>9.35</v>
      </c>
    </row>
    <row r="2956" spans="1:4" x14ac:dyDescent="0.25">
      <c r="A2956" s="890" t="s">
        <v>2970</v>
      </c>
      <c r="B2956" s="890" t="s">
        <v>2971</v>
      </c>
      <c r="C2956" s="890" t="s">
        <v>3</v>
      </c>
      <c r="D2956" s="890">
        <v>11.43</v>
      </c>
    </row>
    <row r="2957" spans="1:4" x14ac:dyDescent="0.25">
      <c r="A2957" s="890" t="s">
        <v>2972</v>
      </c>
      <c r="B2957" s="890" t="s">
        <v>2971</v>
      </c>
      <c r="C2957" s="890" t="s">
        <v>3</v>
      </c>
      <c r="D2957" s="890">
        <v>10.29</v>
      </c>
    </row>
    <row r="2958" spans="1:4" x14ac:dyDescent="0.25">
      <c r="A2958" s="890" t="s">
        <v>2973</v>
      </c>
      <c r="B2958" s="890" t="s">
        <v>31548</v>
      </c>
      <c r="C2958" s="890" t="s">
        <v>20</v>
      </c>
      <c r="D2958" s="890">
        <v>47.83</v>
      </c>
    </row>
    <row r="2959" spans="1:4" x14ac:dyDescent="0.25">
      <c r="A2959" s="890" t="s">
        <v>2974</v>
      </c>
      <c r="B2959" s="890" t="s">
        <v>31548</v>
      </c>
      <c r="C2959" s="890" t="s">
        <v>20</v>
      </c>
      <c r="D2959" s="890">
        <v>43.04</v>
      </c>
    </row>
    <row r="2960" spans="1:4" x14ac:dyDescent="0.25">
      <c r="A2960" s="890" t="s">
        <v>2975</v>
      </c>
      <c r="B2960" s="890" t="s">
        <v>31549</v>
      </c>
      <c r="C2960" s="890" t="s">
        <v>20</v>
      </c>
      <c r="D2960" s="890">
        <v>31.19</v>
      </c>
    </row>
    <row r="2961" spans="1:4" x14ac:dyDescent="0.25">
      <c r="A2961" s="890" t="s">
        <v>2976</v>
      </c>
      <c r="B2961" s="890" t="s">
        <v>31549</v>
      </c>
      <c r="C2961" s="890" t="s">
        <v>20</v>
      </c>
      <c r="D2961" s="890">
        <v>28.07</v>
      </c>
    </row>
    <row r="2962" spans="1:4" x14ac:dyDescent="0.25">
      <c r="A2962" s="890" t="s">
        <v>2977</v>
      </c>
      <c r="B2962" s="890" t="s">
        <v>31550</v>
      </c>
      <c r="C2962" s="890" t="s">
        <v>3</v>
      </c>
      <c r="D2962" s="890">
        <v>4.1500000000000004</v>
      </c>
    </row>
    <row r="2963" spans="1:4" x14ac:dyDescent="0.25">
      <c r="A2963" s="890" t="s">
        <v>2978</v>
      </c>
      <c r="B2963" s="890" t="s">
        <v>31550</v>
      </c>
      <c r="C2963" s="890" t="s">
        <v>3</v>
      </c>
      <c r="D2963" s="890">
        <v>3.74</v>
      </c>
    </row>
    <row r="2964" spans="1:4" x14ac:dyDescent="0.25">
      <c r="A2964" s="890" t="s">
        <v>2979</v>
      </c>
      <c r="B2964" s="890" t="s">
        <v>2980</v>
      </c>
      <c r="C2964" s="890" t="s">
        <v>3</v>
      </c>
      <c r="D2964" s="890">
        <v>11.43</v>
      </c>
    </row>
    <row r="2965" spans="1:4" x14ac:dyDescent="0.25">
      <c r="A2965" s="890" t="s">
        <v>2981</v>
      </c>
      <c r="B2965" s="890" t="s">
        <v>2980</v>
      </c>
      <c r="C2965" s="890" t="s">
        <v>3</v>
      </c>
      <c r="D2965" s="890">
        <v>10.29</v>
      </c>
    </row>
    <row r="2966" spans="1:4" x14ac:dyDescent="0.25">
      <c r="A2966" s="890" t="s">
        <v>2982</v>
      </c>
      <c r="B2966" s="890" t="s">
        <v>31551</v>
      </c>
      <c r="C2966" s="890" t="s">
        <v>3</v>
      </c>
      <c r="D2966" s="890">
        <v>11.43</v>
      </c>
    </row>
    <row r="2967" spans="1:4" x14ac:dyDescent="0.25">
      <c r="A2967" s="890" t="s">
        <v>2983</v>
      </c>
      <c r="B2967" s="890" t="s">
        <v>31551</v>
      </c>
      <c r="C2967" s="890" t="s">
        <v>3</v>
      </c>
      <c r="D2967" s="890">
        <v>10.29</v>
      </c>
    </row>
    <row r="2968" spans="1:4" x14ac:dyDescent="0.25">
      <c r="A2968" s="890" t="s">
        <v>2984</v>
      </c>
      <c r="B2968" s="890" t="s">
        <v>31552</v>
      </c>
      <c r="C2968" s="890" t="s">
        <v>3</v>
      </c>
      <c r="D2968" s="890">
        <v>9.35</v>
      </c>
    </row>
    <row r="2969" spans="1:4" x14ac:dyDescent="0.25">
      <c r="A2969" s="890" t="s">
        <v>2985</v>
      </c>
      <c r="B2969" s="890" t="s">
        <v>31552</v>
      </c>
      <c r="C2969" s="890" t="s">
        <v>3</v>
      </c>
      <c r="D2969" s="890">
        <v>8.42</v>
      </c>
    </row>
    <row r="2970" spans="1:4" x14ac:dyDescent="0.25">
      <c r="A2970" s="890" t="s">
        <v>2986</v>
      </c>
      <c r="B2970" s="890" t="s">
        <v>2987</v>
      </c>
      <c r="C2970" s="890" t="s">
        <v>4</v>
      </c>
      <c r="D2970" s="890">
        <v>2.0699999999999998</v>
      </c>
    </row>
    <row r="2971" spans="1:4" x14ac:dyDescent="0.25">
      <c r="A2971" s="890" t="s">
        <v>2988</v>
      </c>
      <c r="B2971" s="890" t="s">
        <v>2987</v>
      </c>
      <c r="C2971" s="890" t="s">
        <v>4</v>
      </c>
      <c r="D2971" s="890">
        <v>1.87</v>
      </c>
    </row>
    <row r="2972" spans="1:4" x14ac:dyDescent="0.25">
      <c r="A2972" s="890" t="s">
        <v>25039</v>
      </c>
      <c r="B2972" s="890" t="s">
        <v>31553</v>
      </c>
      <c r="C2972" s="890" t="s">
        <v>3</v>
      </c>
      <c r="D2972" s="890">
        <v>31.06</v>
      </c>
    </row>
    <row r="2973" spans="1:4" x14ac:dyDescent="0.25">
      <c r="A2973" s="890" t="s">
        <v>25040</v>
      </c>
      <c r="B2973" s="890" t="s">
        <v>31553</v>
      </c>
      <c r="C2973" s="890" t="s">
        <v>3</v>
      </c>
      <c r="D2973" s="890">
        <v>27.95</v>
      </c>
    </row>
    <row r="2974" spans="1:4" x14ac:dyDescent="0.25">
      <c r="A2974" s="890" t="s">
        <v>25041</v>
      </c>
      <c r="B2974" s="890" t="s">
        <v>31554</v>
      </c>
      <c r="C2974" s="890" t="s">
        <v>3</v>
      </c>
      <c r="D2974" s="890">
        <v>50.76</v>
      </c>
    </row>
    <row r="2975" spans="1:4" x14ac:dyDescent="0.25">
      <c r="A2975" s="890" t="s">
        <v>25042</v>
      </c>
      <c r="B2975" s="890" t="s">
        <v>31554</v>
      </c>
      <c r="C2975" s="890" t="s">
        <v>3</v>
      </c>
      <c r="D2975" s="890">
        <v>45.68</v>
      </c>
    </row>
    <row r="2976" spans="1:4" x14ac:dyDescent="0.25">
      <c r="A2976" s="890" t="s">
        <v>2989</v>
      </c>
      <c r="B2976" s="890" t="s">
        <v>2990</v>
      </c>
      <c r="C2976" s="890" t="s">
        <v>3</v>
      </c>
      <c r="D2976" s="890">
        <v>43.8</v>
      </c>
    </row>
    <row r="2977" spans="1:4" x14ac:dyDescent="0.25">
      <c r="A2977" s="890" t="s">
        <v>2991</v>
      </c>
      <c r="B2977" s="890" t="s">
        <v>2990</v>
      </c>
      <c r="C2977" s="890" t="s">
        <v>3</v>
      </c>
      <c r="D2977" s="890">
        <v>39.42</v>
      </c>
    </row>
    <row r="2978" spans="1:4" x14ac:dyDescent="0.25">
      <c r="A2978" s="890" t="s">
        <v>24815</v>
      </c>
      <c r="B2978" s="890" t="s">
        <v>24816</v>
      </c>
      <c r="C2978" s="890" t="s">
        <v>3</v>
      </c>
      <c r="D2978" s="890">
        <v>39.479999999999997</v>
      </c>
    </row>
    <row r="2979" spans="1:4" x14ac:dyDescent="0.25">
      <c r="A2979" s="890" t="s">
        <v>24817</v>
      </c>
      <c r="B2979" s="890" t="s">
        <v>24816</v>
      </c>
      <c r="C2979" s="890" t="s">
        <v>3</v>
      </c>
      <c r="D2979" s="890">
        <v>35.53</v>
      </c>
    </row>
    <row r="2980" spans="1:4" x14ac:dyDescent="0.25">
      <c r="A2980" s="890" t="s">
        <v>2992</v>
      </c>
      <c r="B2980" s="890" t="s">
        <v>2993</v>
      </c>
      <c r="C2980" s="890" t="s">
        <v>3</v>
      </c>
      <c r="D2980" s="890">
        <v>45.23</v>
      </c>
    </row>
    <row r="2981" spans="1:4" x14ac:dyDescent="0.25">
      <c r="A2981" s="890" t="s">
        <v>2994</v>
      </c>
      <c r="B2981" s="890" t="s">
        <v>2993</v>
      </c>
      <c r="C2981" s="890" t="s">
        <v>3</v>
      </c>
      <c r="D2981" s="890">
        <v>40.71</v>
      </c>
    </row>
    <row r="2982" spans="1:4" x14ac:dyDescent="0.25">
      <c r="A2982" s="890" t="s">
        <v>2995</v>
      </c>
      <c r="B2982" s="890" t="s">
        <v>2996</v>
      </c>
      <c r="C2982" s="890" t="s">
        <v>3</v>
      </c>
      <c r="D2982" s="890">
        <v>49.17</v>
      </c>
    </row>
    <row r="2983" spans="1:4" x14ac:dyDescent="0.25">
      <c r="A2983" s="890" t="s">
        <v>2997</v>
      </c>
      <c r="B2983" s="890" t="s">
        <v>2996</v>
      </c>
      <c r="C2983" s="890" t="s">
        <v>3</v>
      </c>
      <c r="D2983" s="890">
        <v>44.25</v>
      </c>
    </row>
    <row r="2984" spans="1:4" x14ac:dyDescent="0.25">
      <c r="A2984" s="890" t="s">
        <v>2998</v>
      </c>
      <c r="B2984" s="890" t="s">
        <v>2999</v>
      </c>
      <c r="C2984" s="890" t="s">
        <v>20</v>
      </c>
      <c r="D2984" s="890">
        <v>26.2</v>
      </c>
    </row>
    <row r="2985" spans="1:4" x14ac:dyDescent="0.25">
      <c r="A2985" s="890" t="s">
        <v>3000</v>
      </c>
      <c r="B2985" s="890" t="s">
        <v>2999</v>
      </c>
      <c r="C2985" s="890" t="s">
        <v>20</v>
      </c>
      <c r="D2985" s="890">
        <v>23.58</v>
      </c>
    </row>
    <row r="2986" spans="1:4" x14ac:dyDescent="0.25">
      <c r="A2986" s="890" t="s">
        <v>3001</v>
      </c>
      <c r="B2986" s="890" t="s">
        <v>3002</v>
      </c>
      <c r="C2986" s="890" t="s">
        <v>113</v>
      </c>
      <c r="D2986" s="890">
        <v>0.35</v>
      </c>
    </row>
    <row r="2987" spans="1:4" x14ac:dyDescent="0.25">
      <c r="A2987" s="890" t="s">
        <v>3003</v>
      </c>
      <c r="B2987" s="890" t="s">
        <v>3002</v>
      </c>
      <c r="C2987" s="890" t="s">
        <v>113</v>
      </c>
      <c r="D2987" s="890">
        <v>0.32</v>
      </c>
    </row>
    <row r="2988" spans="1:4" x14ac:dyDescent="0.25">
      <c r="A2988" s="890" t="s">
        <v>3004</v>
      </c>
      <c r="B2988" s="890" t="s">
        <v>31555</v>
      </c>
      <c r="C2988" s="890" t="s">
        <v>4</v>
      </c>
      <c r="D2988" s="890">
        <v>53.02</v>
      </c>
    </row>
    <row r="2989" spans="1:4" x14ac:dyDescent="0.25">
      <c r="A2989" s="890" t="s">
        <v>3005</v>
      </c>
      <c r="B2989" s="890" t="s">
        <v>31555</v>
      </c>
      <c r="C2989" s="890" t="s">
        <v>4</v>
      </c>
      <c r="D2989" s="890">
        <v>47.72</v>
      </c>
    </row>
    <row r="2990" spans="1:4" x14ac:dyDescent="0.25">
      <c r="A2990" s="890" t="s">
        <v>3006</v>
      </c>
      <c r="B2990" s="890" t="s">
        <v>31556</v>
      </c>
      <c r="C2990" s="890" t="s">
        <v>4</v>
      </c>
      <c r="D2990" s="890">
        <v>106.53</v>
      </c>
    </row>
    <row r="2991" spans="1:4" x14ac:dyDescent="0.25">
      <c r="A2991" s="890" t="s">
        <v>3007</v>
      </c>
      <c r="B2991" s="890" t="s">
        <v>31556</v>
      </c>
      <c r="C2991" s="890" t="s">
        <v>4</v>
      </c>
      <c r="D2991" s="890">
        <v>95.88</v>
      </c>
    </row>
    <row r="2992" spans="1:4" x14ac:dyDescent="0.25">
      <c r="A2992" s="890" t="s">
        <v>3008</v>
      </c>
      <c r="B2992" s="890" t="s">
        <v>31557</v>
      </c>
      <c r="C2992" s="890" t="s">
        <v>4</v>
      </c>
      <c r="D2992" s="890">
        <v>260.14999999999998</v>
      </c>
    </row>
    <row r="2993" spans="1:4" x14ac:dyDescent="0.25">
      <c r="A2993" s="890" t="s">
        <v>3009</v>
      </c>
      <c r="B2993" s="890" t="s">
        <v>31557</v>
      </c>
      <c r="C2993" s="890" t="s">
        <v>4</v>
      </c>
      <c r="D2993" s="890">
        <v>234.14</v>
      </c>
    </row>
    <row r="2994" spans="1:4" x14ac:dyDescent="0.25">
      <c r="A2994" s="890" t="s">
        <v>3010</v>
      </c>
      <c r="B2994" s="890" t="s">
        <v>21504</v>
      </c>
      <c r="C2994" s="890" t="s">
        <v>4</v>
      </c>
      <c r="D2994" s="890">
        <v>125.93</v>
      </c>
    </row>
    <row r="2995" spans="1:4" x14ac:dyDescent="0.25">
      <c r="A2995" s="890" t="s">
        <v>3011</v>
      </c>
      <c r="B2995" s="890" t="s">
        <v>21504</v>
      </c>
      <c r="C2995" s="890" t="s">
        <v>4</v>
      </c>
      <c r="D2995" s="890">
        <v>114.19</v>
      </c>
    </row>
    <row r="2996" spans="1:4" x14ac:dyDescent="0.25">
      <c r="A2996" s="890" t="s">
        <v>3012</v>
      </c>
      <c r="B2996" s="890" t="s">
        <v>3013</v>
      </c>
      <c r="C2996" s="890" t="s">
        <v>3</v>
      </c>
      <c r="D2996" s="890">
        <v>14.86</v>
      </c>
    </row>
    <row r="2997" spans="1:4" x14ac:dyDescent="0.25">
      <c r="A2997" s="890" t="s">
        <v>3014</v>
      </c>
      <c r="B2997" s="890" t="s">
        <v>3013</v>
      </c>
      <c r="C2997" s="890" t="s">
        <v>3</v>
      </c>
      <c r="D2997" s="890">
        <v>13.37</v>
      </c>
    </row>
    <row r="2998" spans="1:4" x14ac:dyDescent="0.25">
      <c r="A2998" s="890" t="s">
        <v>3015</v>
      </c>
      <c r="B2998" s="890" t="s">
        <v>3016</v>
      </c>
      <c r="C2998" s="890" t="s">
        <v>3</v>
      </c>
      <c r="D2998" s="890">
        <v>12.38</v>
      </c>
    </row>
    <row r="2999" spans="1:4" x14ac:dyDescent="0.25">
      <c r="A2999" s="890" t="s">
        <v>3017</v>
      </c>
      <c r="B2999" s="890" t="s">
        <v>3016</v>
      </c>
      <c r="C2999" s="890" t="s">
        <v>3</v>
      </c>
      <c r="D2999" s="890">
        <v>11.14</v>
      </c>
    </row>
    <row r="3000" spans="1:4" x14ac:dyDescent="0.25">
      <c r="A3000" s="890" t="s">
        <v>3018</v>
      </c>
      <c r="B3000" s="890" t="s">
        <v>31558</v>
      </c>
      <c r="C3000" s="890" t="s">
        <v>4</v>
      </c>
      <c r="D3000" s="890">
        <v>3.11</v>
      </c>
    </row>
    <row r="3001" spans="1:4" x14ac:dyDescent="0.25">
      <c r="A3001" s="890" t="s">
        <v>3019</v>
      </c>
      <c r="B3001" s="890" t="s">
        <v>31558</v>
      </c>
      <c r="C3001" s="890" t="s">
        <v>4</v>
      </c>
      <c r="D3001" s="890">
        <v>2.8</v>
      </c>
    </row>
    <row r="3002" spans="1:4" x14ac:dyDescent="0.25">
      <c r="A3002" s="890" t="s">
        <v>3020</v>
      </c>
      <c r="B3002" s="890" t="s">
        <v>31559</v>
      </c>
      <c r="C3002" s="890" t="s">
        <v>3</v>
      </c>
      <c r="D3002" s="890">
        <v>36.229999999999997</v>
      </c>
    </row>
    <row r="3003" spans="1:4" x14ac:dyDescent="0.25">
      <c r="A3003" s="890" t="s">
        <v>3021</v>
      </c>
      <c r="B3003" s="890" t="s">
        <v>31559</v>
      </c>
      <c r="C3003" s="890" t="s">
        <v>3</v>
      </c>
      <c r="D3003" s="890">
        <v>32.61</v>
      </c>
    </row>
    <row r="3004" spans="1:4" x14ac:dyDescent="0.25">
      <c r="A3004" s="890" t="s">
        <v>3022</v>
      </c>
      <c r="B3004" s="890" t="s">
        <v>31560</v>
      </c>
      <c r="C3004" s="890" t="s">
        <v>5</v>
      </c>
      <c r="D3004" s="890">
        <v>29.42</v>
      </c>
    </row>
    <row r="3005" spans="1:4" x14ac:dyDescent="0.25">
      <c r="A3005" s="890" t="s">
        <v>3023</v>
      </c>
      <c r="B3005" s="890" t="s">
        <v>31560</v>
      </c>
      <c r="C3005" s="890" t="s">
        <v>5</v>
      </c>
      <c r="D3005" s="890">
        <v>26.48</v>
      </c>
    </row>
    <row r="3006" spans="1:4" x14ac:dyDescent="0.25">
      <c r="A3006" s="890" t="s">
        <v>3024</v>
      </c>
      <c r="B3006" s="890" t="s">
        <v>31561</v>
      </c>
      <c r="C3006" s="890" t="s">
        <v>4</v>
      </c>
      <c r="D3006" s="890">
        <v>31.19</v>
      </c>
    </row>
    <row r="3007" spans="1:4" x14ac:dyDescent="0.25">
      <c r="A3007" s="890" t="s">
        <v>3025</v>
      </c>
      <c r="B3007" s="890" t="s">
        <v>31561</v>
      </c>
      <c r="C3007" s="890" t="s">
        <v>4</v>
      </c>
      <c r="D3007" s="890">
        <v>28.07</v>
      </c>
    </row>
    <row r="3008" spans="1:4" x14ac:dyDescent="0.25">
      <c r="A3008" s="890" t="s">
        <v>3026</v>
      </c>
      <c r="B3008" s="890" t="s">
        <v>31562</v>
      </c>
      <c r="C3008" s="890" t="s">
        <v>4</v>
      </c>
      <c r="D3008" s="890">
        <v>13.51</v>
      </c>
    </row>
    <row r="3009" spans="1:4" x14ac:dyDescent="0.25">
      <c r="A3009" s="890" t="s">
        <v>3027</v>
      </c>
      <c r="B3009" s="890" t="s">
        <v>31562</v>
      </c>
      <c r="C3009" s="890" t="s">
        <v>4</v>
      </c>
      <c r="D3009" s="890">
        <v>12.16</v>
      </c>
    </row>
    <row r="3010" spans="1:4" x14ac:dyDescent="0.25">
      <c r="A3010" s="890" t="s">
        <v>3028</v>
      </c>
      <c r="B3010" s="890" t="s">
        <v>31563</v>
      </c>
      <c r="C3010" s="890" t="s">
        <v>4</v>
      </c>
      <c r="D3010" s="890">
        <v>18.71</v>
      </c>
    </row>
    <row r="3011" spans="1:4" x14ac:dyDescent="0.25">
      <c r="A3011" s="890" t="s">
        <v>3029</v>
      </c>
      <c r="B3011" s="890" t="s">
        <v>31563</v>
      </c>
      <c r="C3011" s="890" t="s">
        <v>4</v>
      </c>
      <c r="D3011" s="890">
        <v>16.84</v>
      </c>
    </row>
    <row r="3012" spans="1:4" x14ac:dyDescent="0.25">
      <c r="A3012" s="890" t="s">
        <v>3030</v>
      </c>
      <c r="B3012" s="890" t="s">
        <v>31564</v>
      </c>
      <c r="C3012" s="890" t="s">
        <v>4</v>
      </c>
      <c r="D3012" s="890">
        <v>7.18</v>
      </c>
    </row>
    <row r="3013" spans="1:4" x14ac:dyDescent="0.25">
      <c r="A3013" s="890" t="s">
        <v>3031</v>
      </c>
      <c r="B3013" s="890" t="s">
        <v>31564</v>
      </c>
      <c r="C3013" s="890" t="s">
        <v>4</v>
      </c>
      <c r="D3013" s="890">
        <v>6.47</v>
      </c>
    </row>
    <row r="3014" spans="1:4" x14ac:dyDescent="0.25">
      <c r="A3014" s="890" t="s">
        <v>3032</v>
      </c>
      <c r="B3014" s="890" t="s">
        <v>31565</v>
      </c>
      <c r="C3014" s="890" t="s">
        <v>4</v>
      </c>
      <c r="D3014" s="890">
        <v>27.03</v>
      </c>
    </row>
    <row r="3015" spans="1:4" x14ac:dyDescent="0.25">
      <c r="A3015" s="890" t="s">
        <v>3033</v>
      </c>
      <c r="B3015" s="890" t="s">
        <v>31565</v>
      </c>
      <c r="C3015" s="890" t="s">
        <v>4</v>
      </c>
      <c r="D3015" s="890">
        <v>24.32</v>
      </c>
    </row>
    <row r="3016" spans="1:4" x14ac:dyDescent="0.25">
      <c r="A3016" s="890" t="s">
        <v>3034</v>
      </c>
      <c r="B3016" s="890" t="s">
        <v>31566</v>
      </c>
      <c r="C3016" s="890" t="s">
        <v>4</v>
      </c>
      <c r="D3016" s="890">
        <v>22.87</v>
      </c>
    </row>
    <row r="3017" spans="1:4" x14ac:dyDescent="0.25">
      <c r="A3017" s="890" t="s">
        <v>3035</v>
      </c>
      <c r="B3017" s="890" t="s">
        <v>31566</v>
      </c>
      <c r="C3017" s="890" t="s">
        <v>4</v>
      </c>
      <c r="D3017" s="890">
        <v>20.58</v>
      </c>
    </row>
    <row r="3018" spans="1:4" x14ac:dyDescent="0.25">
      <c r="A3018" s="890" t="s">
        <v>3036</v>
      </c>
      <c r="B3018" s="890" t="s">
        <v>31567</v>
      </c>
      <c r="C3018" s="890" t="s">
        <v>3</v>
      </c>
      <c r="D3018" s="890">
        <v>10.39</v>
      </c>
    </row>
    <row r="3019" spans="1:4" x14ac:dyDescent="0.25">
      <c r="A3019" s="890" t="s">
        <v>3037</v>
      </c>
      <c r="B3019" s="890" t="s">
        <v>31567</v>
      </c>
      <c r="C3019" s="890" t="s">
        <v>3</v>
      </c>
      <c r="D3019" s="890">
        <v>9.35</v>
      </c>
    </row>
    <row r="3020" spans="1:4" x14ac:dyDescent="0.25">
      <c r="A3020" s="890" t="s">
        <v>3038</v>
      </c>
      <c r="B3020" s="890" t="s">
        <v>3039</v>
      </c>
      <c r="C3020" s="890" t="s">
        <v>5</v>
      </c>
      <c r="D3020" s="890">
        <v>7.18</v>
      </c>
    </row>
    <row r="3021" spans="1:4" x14ac:dyDescent="0.25">
      <c r="A3021" s="890" t="s">
        <v>3040</v>
      </c>
      <c r="B3021" s="890" t="s">
        <v>3039</v>
      </c>
      <c r="C3021" s="890" t="s">
        <v>5</v>
      </c>
      <c r="D3021" s="890">
        <v>6.47</v>
      </c>
    </row>
    <row r="3022" spans="1:4" x14ac:dyDescent="0.25">
      <c r="A3022" s="890" t="s">
        <v>3041</v>
      </c>
      <c r="B3022" s="890" t="s">
        <v>3042</v>
      </c>
      <c r="C3022" s="890" t="s">
        <v>5</v>
      </c>
      <c r="D3022" s="890">
        <v>24.77</v>
      </c>
    </row>
    <row r="3023" spans="1:4" x14ac:dyDescent="0.25">
      <c r="A3023" s="890" t="s">
        <v>3043</v>
      </c>
      <c r="B3023" s="890" t="s">
        <v>3042</v>
      </c>
      <c r="C3023" s="890" t="s">
        <v>5</v>
      </c>
      <c r="D3023" s="890">
        <v>22.29</v>
      </c>
    </row>
    <row r="3024" spans="1:4" x14ac:dyDescent="0.25">
      <c r="A3024" s="890" t="s">
        <v>3044</v>
      </c>
      <c r="B3024" s="890" t="s">
        <v>31568</v>
      </c>
      <c r="C3024" s="890" t="s">
        <v>4</v>
      </c>
      <c r="D3024" s="890">
        <v>49.55</v>
      </c>
    </row>
    <row r="3025" spans="1:4" x14ac:dyDescent="0.25">
      <c r="A3025" s="890" t="s">
        <v>3045</v>
      </c>
      <c r="B3025" s="890" t="s">
        <v>31568</v>
      </c>
      <c r="C3025" s="890" t="s">
        <v>4</v>
      </c>
      <c r="D3025" s="890">
        <v>44.59</v>
      </c>
    </row>
    <row r="3026" spans="1:4" x14ac:dyDescent="0.25">
      <c r="A3026" s="890" t="s">
        <v>3046</v>
      </c>
      <c r="B3026" s="890" t="s">
        <v>3047</v>
      </c>
      <c r="C3026" s="890" t="s">
        <v>3</v>
      </c>
      <c r="D3026" s="890">
        <v>20.79</v>
      </c>
    </row>
    <row r="3027" spans="1:4" x14ac:dyDescent="0.25">
      <c r="A3027" s="890" t="s">
        <v>3048</v>
      </c>
      <c r="B3027" s="890" t="s">
        <v>3047</v>
      </c>
      <c r="C3027" s="890" t="s">
        <v>3</v>
      </c>
      <c r="D3027" s="890">
        <v>18.71</v>
      </c>
    </row>
    <row r="3028" spans="1:4" x14ac:dyDescent="0.25">
      <c r="A3028" s="890" t="s">
        <v>3049</v>
      </c>
      <c r="B3028" s="890" t="s">
        <v>3050</v>
      </c>
      <c r="C3028" s="890" t="s">
        <v>5</v>
      </c>
      <c r="D3028" s="890">
        <v>6.86</v>
      </c>
    </row>
    <row r="3029" spans="1:4" x14ac:dyDescent="0.25">
      <c r="A3029" s="890" t="s">
        <v>3051</v>
      </c>
      <c r="B3029" s="890" t="s">
        <v>3050</v>
      </c>
      <c r="C3029" s="890" t="s">
        <v>5</v>
      </c>
      <c r="D3029" s="890">
        <v>6.17</v>
      </c>
    </row>
    <row r="3030" spans="1:4" x14ac:dyDescent="0.25">
      <c r="A3030" s="890" t="s">
        <v>3052</v>
      </c>
      <c r="B3030" s="890" t="s">
        <v>3053</v>
      </c>
      <c r="C3030" s="890" t="s">
        <v>4</v>
      </c>
      <c r="D3030" s="890">
        <v>8.31</v>
      </c>
    </row>
    <row r="3031" spans="1:4" x14ac:dyDescent="0.25">
      <c r="A3031" s="890" t="s">
        <v>3054</v>
      </c>
      <c r="B3031" s="890" t="s">
        <v>3053</v>
      </c>
      <c r="C3031" s="890" t="s">
        <v>4</v>
      </c>
      <c r="D3031" s="890">
        <v>7.48</v>
      </c>
    </row>
    <row r="3032" spans="1:4" x14ac:dyDescent="0.25">
      <c r="A3032" s="890" t="s">
        <v>3055</v>
      </c>
      <c r="B3032" s="890" t="s">
        <v>31569</v>
      </c>
      <c r="C3032" s="890" t="s">
        <v>5</v>
      </c>
      <c r="D3032" s="890">
        <v>422.09</v>
      </c>
    </row>
    <row r="3033" spans="1:4" x14ac:dyDescent="0.25">
      <c r="A3033" s="890" t="s">
        <v>3056</v>
      </c>
      <c r="B3033" s="890" t="s">
        <v>31569</v>
      </c>
      <c r="C3033" s="890" t="s">
        <v>5</v>
      </c>
      <c r="D3033" s="890">
        <v>379.88</v>
      </c>
    </row>
    <row r="3034" spans="1:4" x14ac:dyDescent="0.25">
      <c r="A3034" s="890" t="s">
        <v>3057</v>
      </c>
      <c r="B3034" s="890" t="s">
        <v>31570</v>
      </c>
      <c r="C3034" s="890" t="s">
        <v>5</v>
      </c>
      <c r="D3034" s="890">
        <v>207.95</v>
      </c>
    </row>
    <row r="3035" spans="1:4" x14ac:dyDescent="0.25">
      <c r="A3035" s="890" t="s">
        <v>3058</v>
      </c>
      <c r="B3035" s="890" t="s">
        <v>31570</v>
      </c>
      <c r="C3035" s="890" t="s">
        <v>5</v>
      </c>
      <c r="D3035" s="890">
        <v>187.15</v>
      </c>
    </row>
    <row r="3036" spans="1:4" x14ac:dyDescent="0.25">
      <c r="A3036" s="890" t="s">
        <v>3059</v>
      </c>
      <c r="B3036" s="890" t="s">
        <v>3060</v>
      </c>
      <c r="C3036" s="890" t="s">
        <v>3</v>
      </c>
      <c r="D3036" s="890">
        <v>2.76</v>
      </c>
    </row>
    <row r="3037" spans="1:4" x14ac:dyDescent="0.25">
      <c r="A3037" s="890" t="s">
        <v>3061</v>
      </c>
      <c r="B3037" s="890" t="s">
        <v>3060</v>
      </c>
      <c r="C3037" s="890" t="s">
        <v>3</v>
      </c>
      <c r="D3037" s="890">
        <v>2.48</v>
      </c>
    </row>
    <row r="3038" spans="1:4" x14ac:dyDescent="0.25">
      <c r="A3038" s="890" t="s">
        <v>3062</v>
      </c>
      <c r="B3038" s="890" t="s">
        <v>31571</v>
      </c>
      <c r="C3038" s="890" t="s">
        <v>3</v>
      </c>
      <c r="D3038" s="890">
        <v>83.18</v>
      </c>
    </row>
    <row r="3039" spans="1:4" x14ac:dyDescent="0.25">
      <c r="A3039" s="890" t="s">
        <v>3063</v>
      </c>
      <c r="B3039" s="890" t="s">
        <v>31571</v>
      </c>
      <c r="C3039" s="890" t="s">
        <v>3</v>
      </c>
      <c r="D3039" s="890">
        <v>74.86</v>
      </c>
    </row>
    <row r="3040" spans="1:4" x14ac:dyDescent="0.25">
      <c r="A3040" s="890" t="s">
        <v>3064</v>
      </c>
      <c r="B3040" s="890" t="s">
        <v>31572</v>
      </c>
      <c r="C3040" s="890" t="s">
        <v>3</v>
      </c>
      <c r="D3040" s="890">
        <v>77.650000000000006</v>
      </c>
    </row>
    <row r="3041" spans="1:4" x14ac:dyDescent="0.25">
      <c r="A3041" s="890" t="s">
        <v>3065</v>
      </c>
      <c r="B3041" s="890" t="s">
        <v>31572</v>
      </c>
      <c r="C3041" s="890" t="s">
        <v>3</v>
      </c>
      <c r="D3041" s="890">
        <v>69.88</v>
      </c>
    </row>
    <row r="3042" spans="1:4" x14ac:dyDescent="0.25">
      <c r="A3042" s="890" t="s">
        <v>3066</v>
      </c>
      <c r="B3042" s="890" t="s">
        <v>31573</v>
      </c>
      <c r="C3042" s="890" t="s">
        <v>3</v>
      </c>
      <c r="D3042" s="890">
        <v>42.12</v>
      </c>
    </row>
    <row r="3043" spans="1:4" x14ac:dyDescent="0.25">
      <c r="A3043" s="890" t="s">
        <v>3067</v>
      </c>
      <c r="B3043" s="890" t="s">
        <v>31573</v>
      </c>
      <c r="C3043" s="890" t="s">
        <v>3</v>
      </c>
      <c r="D3043" s="890">
        <v>37.9</v>
      </c>
    </row>
    <row r="3044" spans="1:4" x14ac:dyDescent="0.25">
      <c r="A3044" s="890" t="s">
        <v>3068</v>
      </c>
      <c r="B3044" s="890" t="s">
        <v>3069</v>
      </c>
      <c r="C3044" s="890" t="s">
        <v>5</v>
      </c>
      <c r="D3044" s="890">
        <v>7.48</v>
      </c>
    </row>
    <row r="3045" spans="1:4" x14ac:dyDescent="0.25">
      <c r="A3045" s="890" t="s">
        <v>3070</v>
      </c>
      <c r="B3045" s="890" t="s">
        <v>3069</v>
      </c>
      <c r="C3045" s="890" t="s">
        <v>5</v>
      </c>
      <c r="D3045" s="890">
        <v>6.73</v>
      </c>
    </row>
    <row r="3046" spans="1:4" x14ac:dyDescent="0.25">
      <c r="A3046" s="890" t="s">
        <v>3071</v>
      </c>
      <c r="B3046" s="890" t="s">
        <v>31574</v>
      </c>
      <c r="C3046" s="890" t="s">
        <v>3</v>
      </c>
      <c r="D3046" s="890">
        <v>130.65</v>
      </c>
    </row>
    <row r="3047" spans="1:4" x14ac:dyDescent="0.25">
      <c r="A3047" s="890" t="s">
        <v>3072</v>
      </c>
      <c r="B3047" s="890" t="s">
        <v>31574</v>
      </c>
      <c r="C3047" s="890" t="s">
        <v>3</v>
      </c>
      <c r="D3047" s="890">
        <v>120.57</v>
      </c>
    </row>
    <row r="3048" spans="1:4" x14ac:dyDescent="0.25">
      <c r="A3048" s="890" t="s">
        <v>3073</v>
      </c>
      <c r="B3048" s="890" t="s">
        <v>31575</v>
      </c>
      <c r="C3048" s="890" t="s">
        <v>20</v>
      </c>
      <c r="D3048" s="890">
        <v>23.91</v>
      </c>
    </row>
    <row r="3049" spans="1:4" x14ac:dyDescent="0.25">
      <c r="A3049" s="890" t="s">
        <v>3074</v>
      </c>
      <c r="B3049" s="890" t="s">
        <v>31575</v>
      </c>
      <c r="C3049" s="890" t="s">
        <v>20</v>
      </c>
      <c r="D3049" s="890">
        <v>21.52</v>
      </c>
    </row>
    <row r="3050" spans="1:4" x14ac:dyDescent="0.25">
      <c r="A3050" s="890" t="s">
        <v>3075</v>
      </c>
      <c r="B3050" s="890" t="s">
        <v>31576</v>
      </c>
      <c r="C3050" s="890" t="s">
        <v>20</v>
      </c>
      <c r="D3050" s="890">
        <v>29.11</v>
      </c>
    </row>
    <row r="3051" spans="1:4" x14ac:dyDescent="0.25">
      <c r="A3051" s="890" t="s">
        <v>3076</v>
      </c>
      <c r="B3051" s="890" t="s">
        <v>31576</v>
      </c>
      <c r="C3051" s="890" t="s">
        <v>20</v>
      </c>
      <c r="D3051" s="890">
        <v>26.2</v>
      </c>
    </row>
    <row r="3052" spans="1:4" x14ac:dyDescent="0.25">
      <c r="A3052" s="890" t="s">
        <v>3077</v>
      </c>
      <c r="B3052" s="890" t="s">
        <v>31577</v>
      </c>
      <c r="C3052" s="890" t="s">
        <v>20</v>
      </c>
      <c r="D3052" s="890">
        <v>34.31</v>
      </c>
    </row>
    <row r="3053" spans="1:4" x14ac:dyDescent="0.25">
      <c r="A3053" s="890" t="s">
        <v>3078</v>
      </c>
      <c r="B3053" s="890" t="s">
        <v>31577</v>
      </c>
      <c r="C3053" s="890" t="s">
        <v>20</v>
      </c>
      <c r="D3053" s="890">
        <v>30.87</v>
      </c>
    </row>
    <row r="3054" spans="1:4" x14ac:dyDescent="0.25">
      <c r="A3054" s="890" t="s">
        <v>3079</v>
      </c>
      <c r="B3054" s="890" t="s">
        <v>31578</v>
      </c>
      <c r="C3054" s="890" t="s">
        <v>20</v>
      </c>
      <c r="D3054" s="890">
        <v>48.86</v>
      </c>
    </row>
    <row r="3055" spans="1:4" x14ac:dyDescent="0.25">
      <c r="A3055" s="890" t="s">
        <v>3080</v>
      </c>
      <c r="B3055" s="890" t="s">
        <v>31578</v>
      </c>
      <c r="C3055" s="890" t="s">
        <v>20</v>
      </c>
      <c r="D3055" s="890">
        <v>43.98</v>
      </c>
    </row>
    <row r="3056" spans="1:4" x14ac:dyDescent="0.25">
      <c r="A3056" s="890" t="s">
        <v>3081</v>
      </c>
      <c r="B3056" s="890" t="s">
        <v>31579</v>
      </c>
      <c r="C3056" s="890" t="s">
        <v>20</v>
      </c>
      <c r="D3056" s="890">
        <v>60.3</v>
      </c>
    </row>
    <row r="3057" spans="1:4" x14ac:dyDescent="0.25">
      <c r="A3057" s="890" t="s">
        <v>3082</v>
      </c>
      <c r="B3057" s="890" t="s">
        <v>31579</v>
      </c>
      <c r="C3057" s="890" t="s">
        <v>20</v>
      </c>
      <c r="D3057" s="890">
        <v>54.27</v>
      </c>
    </row>
    <row r="3058" spans="1:4" x14ac:dyDescent="0.25">
      <c r="A3058" s="890" t="s">
        <v>3083</v>
      </c>
      <c r="B3058" s="890" t="s">
        <v>31580</v>
      </c>
      <c r="C3058" s="890" t="s">
        <v>20</v>
      </c>
      <c r="D3058" s="890">
        <v>76.94</v>
      </c>
    </row>
    <row r="3059" spans="1:4" x14ac:dyDescent="0.25">
      <c r="A3059" s="890" t="s">
        <v>3084</v>
      </c>
      <c r="B3059" s="890" t="s">
        <v>31580</v>
      </c>
      <c r="C3059" s="890" t="s">
        <v>20</v>
      </c>
      <c r="D3059" s="890">
        <v>69.239999999999995</v>
      </c>
    </row>
    <row r="3060" spans="1:4" x14ac:dyDescent="0.25">
      <c r="A3060" s="890" t="s">
        <v>3085</v>
      </c>
      <c r="B3060" s="890" t="s">
        <v>31581</v>
      </c>
      <c r="C3060" s="890" t="s">
        <v>20</v>
      </c>
      <c r="D3060" s="890">
        <v>100.85</v>
      </c>
    </row>
    <row r="3061" spans="1:4" x14ac:dyDescent="0.25">
      <c r="A3061" s="890" t="s">
        <v>3086</v>
      </c>
      <c r="B3061" s="890" t="s">
        <v>31581</v>
      </c>
      <c r="C3061" s="890" t="s">
        <v>20</v>
      </c>
      <c r="D3061" s="890">
        <v>90.76</v>
      </c>
    </row>
    <row r="3062" spans="1:4" x14ac:dyDescent="0.25">
      <c r="A3062" s="890" t="s">
        <v>3087</v>
      </c>
      <c r="B3062" s="890" t="s">
        <v>31582</v>
      </c>
      <c r="C3062" s="890" t="s">
        <v>3088</v>
      </c>
      <c r="D3062" s="890">
        <v>1.1399999999999999</v>
      </c>
    </row>
    <row r="3063" spans="1:4" x14ac:dyDescent="0.25">
      <c r="A3063" s="890" t="s">
        <v>3089</v>
      </c>
      <c r="B3063" s="890" t="s">
        <v>31582</v>
      </c>
      <c r="C3063" s="890" t="s">
        <v>3088</v>
      </c>
      <c r="D3063" s="890">
        <v>1.02</v>
      </c>
    </row>
    <row r="3064" spans="1:4" x14ac:dyDescent="0.25">
      <c r="A3064" s="890" t="s">
        <v>3090</v>
      </c>
      <c r="B3064" s="890" t="s">
        <v>31583</v>
      </c>
      <c r="C3064" s="890" t="s">
        <v>3088</v>
      </c>
      <c r="D3064" s="890">
        <v>0.83</v>
      </c>
    </row>
    <row r="3065" spans="1:4" x14ac:dyDescent="0.25">
      <c r="A3065" s="890" t="s">
        <v>3091</v>
      </c>
      <c r="B3065" s="890" t="s">
        <v>31583</v>
      </c>
      <c r="C3065" s="890" t="s">
        <v>3088</v>
      </c>
      <c r="D3065" s="890">
        <v>0.74</v>
      </c>
    </row>
    <row r="3066" spans="1:4" x14ac:dyDescent="0.25">
      <c r="A3066" s="890" t="s">
        <v>3092</v>
      </c>
      <c r="B3066" s="890" t="s">
        <v>31584</v>
      </c>
      <c r="C3066" s="890" t="s">
        <v>3088</v>
      </c>
      <c r="D3066" s="890">
        <v>1.87</v>
      </c>
    </row>
    <row r="3067" spans="1:4" x14ac:dyDescent="0.25">
      <c r="A3067" s="890" t="s">
        <v>3093</v>
      </c>
      <c r="B3067" s="890" t="s">
        <v>31584</v>
      </c>
      <c r="C3067" s="890" t="s">
        <v>3088</v>
      </c>
      <c r="D3067" s="890">
        <v>1.68</v>
      </c>
    </row>
    <row r="3068" spans="1:4" x14ac:dyDescent="0.25">
      <c r="A3068" s="890" t="s">
        <v>3094</v>
      </c>
      <c r="B3068" s="890" t="s">
        <v>31585</v>
      </c>
      <c r="C3068" s="890" t="s">
        <v>3088</v>
      </c>
      <c r="D3068" s="890">
        <v>1.24</v>
      </c>
    </row>
    <row r="3069" spans="1:4" x14ac:dyDescent="0.25">
      <c r="A3069" s="890" t="s">
        <v>3095</v>
      </c>
      <c r="B3069" s="890" t="s">
        <v>31585</v>
      </c>
      <c r="C3069" s="890" t="s">
        <v>3088</v>
      </c>
      <c r="D3069" s="890">
        <v>1.1200000000000001</v>
      </c>
    </row>
    <row r="3070" spans="1:4" x14ac:dyDescent="0.25">
      <c r="A3070" s="890" t="s">
        <v>3096</v>
      </c>
      <c r="B3070" s="890" t="s">
        <v>31586</v>
      </c>
      <c r="C3070" s="890" t="s">
        <v>20</v>
      </c>
      <c r="D3070" s="890">
        <v>28.69</v>
      </c>
    </row>
    <row r="3071" spans="1:4" x14ac:dyDescent="0.25">
      <c r="A3071" s="890" t="s">
        <v>3097</v>
      </c>
      <c r="B3071" s="890" t="s">
        <v>31586</v>
      </c>
      <c r="C3071" s="890" t="s">
        <v>20</v>
      </c>
      <c r="D3071" s="890">
        <v>25.82</v>
      </c>
    </row>
    <row r="3072" spans="1:4" x14ac:dyDescent="0.25">
      <c r="A3072" s="890" t="s">
        <v>3098</v>
      </c>
      <c r="B3072" s="890" t="s">
        <v>31587</v>
      </c>
      <c r="C3072" s="890" t="s">
        <v>3088</v>
      </c>
      <c r="D3072" s="890">
        <v>0.31</v>
      </c>
    </row>
    <row r="3073" spans="1:4" x14ac:dyDescent="0.25">
      <c r="A3073" s="890" t="s">
        <v>3099</v>
      </c>
      <c r="B3073" s="890" t="s">
        <v>31587</v>
      </c>
      <c r="C3073" s="890" t="s">
        <v>3088</v>
      </c>
      <c r="D3073" s="890">
        <v>0.28000000000000003</v>
      </c>
    </row>
    <row r="3074" spans="1:4" x14ac:dyDescent="0.25">
      <c r="A3074" s="890" t="s">
        <v>3100</v>
      </c>
      <c r="B3074" s="890" t="s">
        <v>31588</v>
      </c>
      <c r="C3074" s="890" t="s">
        <v>3088</v>
      </c>
      <c r="D3074" s="890">
        <v>0.2</v>
      </c>
    </row>
    <row r="3075" spans="1:4" x14ac:dyDescent="0.25">
      <c r="A3075" s="890" t="s">
        <v>3101</v>
      </c>
      <c r="B3075" s="890" t="s">
        <v>31588</v>
      </c>
      <c r="C3075" s="890" t="s">
        <v>3088</v>
      </c>
      <c r="D3075" s="890">
        <v>0.18</v>
      </c>
    </row>
    <row r="3076" spans="1:4" x14ac:dyDescent="0.25">
      <c r="A3076" s="890" t="s">
        <v>3102</v>
      </c>
      <c r="B3076" s="890" t="s">
        <v>31589</v>
      </c>
      <c r="C3076" s="890" t="s">
        <v>3103</v>
      </c>
      <c r="D3076" s="890">
        <v>31.19</v>
      </c>
    </row>
    <row r="3077" spans="1:4" x14ac:dyDescent="0.25">
      <c r="A3077" s="890" t="s">
        <v>3104</v>
      </c>
      <c r="B3077" s="890" t="s">
        <v>31589</v>
      </c>
      <c r="C3077" s="890" t="s">
        <v>3103</v>
      </c>
      <c r="D3077" s="890">
        <v>28.07</v>
      </c>
    </row>
    <row r="3078" spans="1:4" x14ac:dyDescent="0.25">
      <c r="A3078" s="890" t="s">
        <v>3105</v>
      </c>
      <c r="B3078" s="890" t="s">
        <v>31590</v>
      </c>
      <c r="C3078" s="890" t="s">
        <v>3103</v>
      </c>
      <c r="D3078" s="890">
        <v>23.91</v>
      </c>
    </row>
    <row r="3079" spans="1:4" x14ac:dyDescent="0.25">
      <c r="A3079" s="890" t="s">
        <v>3106</v>
      </c>
      <c r="B3079" s="890" t="s">
        <v>31590</v>
      </c>
      <c r="C3079" s="890" t="s">
        <v>3103</v>
      </c>
      <c r="D3079" s="890">
        <v>21.52</v>
      </c>
    </row>
    <row r="3080" spans="1:4" x14ac:dyDescent="0.25">
      <c r="A3080" s="890" t="s">
        <v>3107</v>
      </c>
      <c r="B3080" s="890" t="s">
        <v>31591</v>
      </c>
      <c r="C3080" s="890" t="s">
        <v>3108</v>
      </c>
      <c r="D3080" s="890">
        <v>1.39</v>
      </c>
    </row>
    <row r="3081" spans="1:4" x14ac:dyDescent="0.25">
      <c r="A3081" s="890" t="s">
        <v>3109</v>
      </c>
      <c r="B3081" s="890" t="s">
        <v>31591</v>
      </c>
      <c r="C3081" s="890" t="s">
        <v>3108</v>
      </c>
      <c r="D3081" s="890">
        <v>1.25</v>
      </c>
    </row>
    <row r="3082" spans="1:4" x14ac:dyDescent="0.25">
      <c r="A3082" s="890" t="s">
        <v>3110</v>
      </c>
      <c r="B3082" s="890" t="s">
        <v>31592</v>
      </c>
      <c r="C3082" s="890" t="s">
        <v>3108</v>
      </c>
      <c r="D3082" s="890">
        <v>1.03</v>
      </c>
    </row>
    <row r="3083" spans="1:4" x14ac:dyDescent="0.25">
      <c r="A3083" s="890" t="s">
        <v>3111</v>
      </c>
      <c r="B3083" s="890" t="s">
        <v>31592</v>
      </c>
      <c r="C3083" s="890" t="s">
        <v>3108</v>
      </c>
      <c r="D3083" s="890">
        <v>0.93</v>
      </c>
    </row>
    <row r="3084" spans="1:4" x14ac:dyDescent="0.25">
      <c r="A3084" s="890" t="s">
        <v>3112</v>
      </c>
      <c r="B3084" s="890" t="s">
        <v>31593</v>
      </c>
      <c r="C3084" s="890" t="s">
        <v>3088</v>
      </c>
      <c r="D3084" s="890">
        <v>41.59</v>
      </c>
    </row>
    <row r="3085" spans="1:4" x14ac:dyDescent="0.25">
      <c r="A3085" s="890" t="s">
        <v>3113</v>
      </c>
      <c r="B3085" s="890" t="s">
        <v>31593</v>
      </c>
      <c r="C3085" s="890" t="s">
        <v>3088</v>
      </c>
      <c r="D3085" s="890">
        <v>37.43</v>
      </c>
    </row>
    <row r="3086" spans="1:4" x14ac:dyDescent="0.25">
      <c r="A3086" s="890" t="s">
        <v>3114</v>
      </c>
      <c r="B3086" s="890" t="s">
        <v>31594</v>
      </c>
      <c r="C3086" s="890" t="s">
        <v>4</v>
      </c>
      <c r="D3086" s="890">
        <v>201.74</v>
      </c>
    </row>
    <row r="3087" spans="1:4" x14ac:dyDescent="0.25">
      <c r="A3087" s="890" t="s">
        <v>3115</v>
      </c>
      <c r="B3087" s="890" t="s">
        <v>31594</v>
      </c>
      <c r="C3087" s="890" t="s">
        <v>4</v>
      </c>
      <c r="D3087" s="890">
        <v>193.7</v>
      </c>
    </row>
    <row r="3088" spans="1:4" x14ac:dyDescent="0.25">
      <c r="A3088" s="890" t="s">
        <v>3116</v>
      </c>
      <c r="B3088" s="890" t="s">
        <v>31595</v>
      </c>
      <c r="C3088" s="890" t="s">
        <v>4</v>
      </c>
      <c r="D3088" s="890">
        <v>167.31</v>
      </c>
    </row>
    <row r="3089" spans="1:4" x14ac:dyDescent="0.25">
      <c r="A3089" s="890" t="s">
        <v>3117</v>
      </c>
      <c r="B3089" s="890" t="s">
        <v>31595</v>
      </c>
      <c r="C3089" s="890" t="s">
        <v>4</v>
      </c>
      <c r="D3089" s="890">
        <v>160.33000000000001</v>
      </c>
    </row>
    <row r="3090" spans="1:4" x14ac:dyDescent="0.25">
      <c r="A3090" s="890" t="s">
        <v>3118</v>
      </c>
      <c r="B3090" s="890" t="s">
        <v>31596</v>
      </c>
      <c r="C3090" s="890" t="s">
        <v>20</v>
      </c>
      <c r="D3090" s="890">
        <v>124.77</v>
      </c>
    </row>
    <row r="3091" spans="1:4" x14ac:dyDescent="0.25">
      <c r="A3091" s="890" t="s">
        <v>3119</v>
      </c>
      <c r="B3091" s="890" t="s">
        <v>31596</v>
      </c>
      <c r="C3091" s="890" t="s">
        <v>20</v>
      </c>
      <c r="D3091" s="890">
        <v>112.29</v>
      </c>
    </row>
    <row r="3092" spans="1:4" x14ac:dyDescent="0.25">
      <c r="A3092" s="890" t="s">
        <v>3120</v>
      </c>
      <c r="B3092" s="890" t="s">
        <v>31597</v>
      </c>
      <c r="C3092" s="890" t="s">
        <v>20</v>
      </c>
      <c r="D3092" s="890">
        <v>51.01</v>
      </c>
    </row>
    <row r="3093" spans="1:4" x14ac:dyDescent="0.25">
      <c r="A3093" s="890" t="s">
        <v>3121</v>
      </c>
      <c r="B3093" s="890" t="s">
        <v>31597</v>
      </c>
      <c r="C3093" s="890" t="s">
        <v>20</v>
      </c>
      <c r="D3093" s="890">
        <v>45.91</v>
      </c>
    </row>
    <row r="3094" spans="1:4" x14ac:dyDescent="0.25">
      <c r="A3094" s="890" t="s">
        <v>3122</v>
      </c>
      <c r="B3094" s="890" t="s">
        <v>31598</v>
      </c>
      <c r="C3094" s="890" t="s">
        <v>20</v>
      </c>
      <c r="D3094" s="890">
        <v>82.21</v>
      </c>
    </row>
    <row r="3095" spans="1:4" x14ac:dyDescent="0.25">
      <c r="A3095" s="890" t="s">
        <v>3123</v>
      </c>
      <c r="B3095" s="890" t="s">
        <v>31598</v>
      </c>
      <c r="C3095" s="890" t="s">
        <v>20</v>
      </c>
      <c r="D3095" s="890">
        <v>73.98</v>
      </c>
    </row>
    <row r="3096" spans="1:4" x14ac:dyDescent="0.25">
      <c r="A3096" s="890" t="s">
        <v>3124</v>
      </c>
      <c r="B3096" s="890" t="s">
        <v>31599</v>
      </c>
      <c r="C3096" s="890" t="s">
        <v>20</v>
      </c>
      <c r="D3096" s="890">
        <v>207.95</v>
      </c>
    </row>
    <row r="3097" spans="1:4" x14ac:dyDescent="0.25">
      <c r="A3097" s="890" t="s">
        <v>3125</v>
      </c>
      <c r="B3097" s="890" t="s">
        <v>31599</v>
      </c>
      <c r="C3097" s="890" t="s">
        <v>20</v>
      </c>
      <c r="D3097" s="890">
        <v>187.15</v>
      </c>
    </row>
    <row r="3098" spans="1:4" x14ac:dyDescent="0.25">
      <c r="A3098" s="890" t="s">
        <v>3126</v>
      </c>
      <c r="B3098" s="890" t="s">
        <v>31600</v>
      </c>
      <c r="C3098" s="890" t="s">
        <v>5</v>
      </c>
      <c r="D3098" s="890">
        <v>3.11</v>
      </c>
    </row>
    <row r="3099" spans="1:4" x14ac:dyDescent="0.25">
      <c r="A3099" s="890" t="s">
        <v>3127</v>
      </c>
      <c r="B3099" s="890" t="s">
        <v>31600</v>
      </c>
      <c r="C3099" s="890" t="s">
        <v>5</v>
      </c>
      <c r="D3099" s="890">
        <v>2.8</v>
      </c>
    </row>
    <row r="3100" spans="1:4" x14ac:dyDescent="0.25">
      <c r="A3100" s="890" t="s">
        <v>3128</v>
      </c>
      <c r="B3100" s="890" t="s">
        <v>3129</v>
      </c>
      <c r="C3100" s="890" t="s">
        <v>3</v>
      </c>
      <c r="D3100" s="890">
        <v>14.69</v>
      </c>
    </row>
    <row r="3101" spans="1:4" x14ac:dyDescent="0.25">
      <c r="A3101" s="890" t="s">
        <v>3130</v>
      </c>
      <c r="B3101" s="890" t="s">
        <v>3129</v>
      </c>
      <c r="C3101" s="890" t="s">
        <v>3</v>
      </c>
      <c r="D3101" s="890">
        <v>13.22</v>
      </c>
    </row>
    <row r="3102" spans="1:4" x14ac:dyDescent="0.25">
      <c r="A3102" s="890" t="s">
        <v>3131</v>
      </c>
      <c r="B3102" s="890" t="s">
        <v>3132</v>
      </c>
      <c r="C3102" s="890" t="s">
        <v>3</v>
      </c>
      <c r="D3102" s="890">
        <v>7.26</v>
      </c>
    </row>
    <row r="3103" spans="1:4" x14ac:dyDescent="0.25">
      <c r="A3103" s="890" t="s">
        <v>3133</v>
      </c>
      <c r="B3103" s="890" t="s">
        <v>3132</v>
      </c>
      <c r="C3103" s="890" t="s">
        <v>3</v>
      </c>
      <c r="D3103" s="890">
        <v>6.54</v>
      </c>
    </row>
    <row r="3104" spans="1:4" x14ac:dyDescent="0.25">
      <c r="A3104" s="890" t="s">
        <v>3134</v>
      </c>
      <c r="B3104" s="890" t="s">
        <v>25043</v>
      </c>
      <c r="C3104" s="890" t="s">
        <v>3</v>
      </c>
      <c r="D3104" s="890">
        <v>9.69</v>
      </c>
    </row>
    <row r="3105" spans="1:4" x14ac:dyDescent="0.25">
      <c r="A3105" s="890" t="s">
        <v>3135</v>
      </c>
      <c r="B3105" s="890" t="s">
        <v>25043</v>
      </c>
      <c r="C3105" s="890" t="s">
        <v>3</v>
      </c>
      <c r="D3105" s="890">
        <v>8.7200000000000006</v>
      </c>
    </row>
    <row r="3106" spans="1:4" x14ac:dyDescent="0.25">
      <c r="A3106" s="890" t="s">
        <v>3136</v>
      </c>
      <c r="B3106" s="890" t="s">
        <v>3137</v>
      </c>
      <c r="C3106" s="890" t="s">
        <v>3</v>
      </c>
      <c r="D3106" s="890">
        <v>6.78</v>
      </c>
    </row>
    <row r="3107" spans="1:4" x14ac:dyDescent="0.25">
      <c r="A3107" s="890" t="s">
        <v>3138</v>
      </c>
      <c r="B3107" s="890" t="s">
        <v>3137</v>
      </c>
      <c r="C3107" s="890" t="s">
        <v>3</v>
      </c>
      <c r="D3107" s="890">
        <v>6.1</v>
      </c>
    </row>
    <row r="3108" spans="1:4" x14ac:dyDescent="0.25">
      <c r="A3108" s="890" t="s">
        <v>3139</v>
      </c>
      <c r="B3108" s="890" t="s">
        <v>3140</v>
      </c>
      <c r="C3108" s="890" t="s">
        <v>5</v>
      </c>
      <c r="D3108" s="890">
        <v>13.56</v>
      </c>
    </row>
    <row r="3109" spans="1:4" x14ac:dyDescent="0.25">
      <c r="A3109" s="890" t="s">
        <v>3141</v>
      </c>
      <c r="B3109" s="890" t="s">
        <v>3140</v>
      </c>
      <c r="C3109" s="890" t="s">
        <v>5</v>
      </c>
      <c r="D3109" s="890">
        <v>12.21</v>
      </c>
    </row>
    <row r="3110" spans="1:4" x14ac:dyDescent="0.25">
      <c r="A3110" s="890" t="s">
        <v>3142</v>
      </c>
      <c r="B3110" s="890" t="s">
        <v>3143</v>
      </c>
      <c r="C3110" s="890" t="s">
        <v>5</v>
      </c>
      <c r="D3110" s="890">
        <v>4.07</v>
      </c>
    </row>
    <row r="3111" spans="1:4" x14ac:dyDescent="0.25">
      <c r="A3111" s="890" t="s">
        <v>3144</v>
      </c>
      <c r="B3111" s="890" t="s">
        <v>3143</v>
      </c>
      <c r="C3111" s="890" t="s">
        <v>5</v>
      </c>
      <c r="D3111" s="890">
        <v>3.66</v>
      </c>
    </row>
    <row r="3112" spans="1:4" x14ac:dyDescent="0.25">
      <c r="A3112" s="890" t="s">
        <v>3145</v>
      </c>
      <c r="B3112" s="890" t="s">
        <v>3146</v>
      </c>
      <c r="C3112" s="890" t="s">
        <v>4</v>
      </c>
      <c r="D3112" s="890">
        <v>6.05</v>
      </c>
    </row>
    <row r="3113" spans="1:4" x14ac:dyDescent="0.25">
      <c r="A3113" s="890" t="s">
        <v>3147</v>
      </c>
      <c r="B3113" s="890" t="s">
        <v>3146</v>
      </c>
      <c r="C3113" s="890" t="s">
        <v>4</v>
      </c>
      <c r="D3113" s="890">
        <v>5.45</v>
      </c>
    </row>
    <row r="3114" spans="1:4" x14ac:dyDescent="0.25">
      <c r="A3114" s="890" t="s">
        <v>3148</v>
      </c>
      <c r="B3114" s="890" t="s">
        <v>3149</v>
      </c>
      <c r="C3114" s="890" t="s">
        <v>3</v>
      </c>
      <c r="D3114" s="890">
        <v>8.4700000000000006</v>
      </c>
    </row>
    <row r="3115" spans="1:4" x14ac:dyDescent="0.25">
      <c r="A3115" s="890" t="s">
        <v>3150</v>
      </c>
      <c r="B3115" s="890" t="s">
        <v>3149</v>
      </c>
      <c r="C3115" s="890" t="s">
        <v>3</v>
      </c>
      <c r="D3115" s="890">
        <v>7.63</v>
      </c>
    </row>
    <row r="3116" spans="1:4" x14ac:dyDescent="0.25">
      <c r="A3116" s="890" t="s">
        <v>3151</v>
      </c>
      <c r="B3116" s="890" t="s">
        <v>3152</v>
      </c>
      <c r="C3116" s="890" t="s">
        <v>3</v>
      </c>
      <c r="D3116" s="890">
        <v>7.26</v>
      </c>
    </row>
    <row r="3117" spans="1:4" x14ac:dyDescent="0.25">
      <c r="A3117" s="890" t="s">
        <v>3153</v>
      </c>
      <c r="B3117" s="890" t="s">
        <v>3152</v>
      </c>
      <c r="C3117" s="890" t="s">
        <v>3</v>
      </c>
      <c r="D3117" s="890">
        <v>6.54</v>
      </c>
    </row>
    <row r="3118" spans="1:4" x14ac:dyDescent="0.25">
      <c r="A3118" s="890" t="s">
        <v>3154</v>
      </c>
      <c r="B3118" s="890" t="s">
        <v>3155</v>
      </c>
      <c r="C3118" s="890" t="s">
        <v>3</v>
      </c>
      <c r="D3118" s="890">
        <v>7.26</v>
      </c>
    </row>
    <row r="3119" spans="1:4" x14ac:dyDescent="0.25">
      <c r="A3119" s="890" t="s">
        <v>3156</v>
      </c>
      <c r="B3119" s="890" t="s">
        <v>3155</v>
      </c>
      <c r="C3119" s="890" t="s">
        <v>3</v>
      </c>
      <c r="D3119" s="890">
        <v>6.54</v>
      </c>
    </row>
    <row r="3120" spans="1:4" x14ac:dyDescent="0.25">
      <c r="A3120" s="890" t="s">
        <v>3157</v>
      </c>
      <c r="B3120" s="890" t="s">
        <v>3158</v>
      </c>
      <c r="C3120" s="890" t="s">
        <v>3</v>
      </c>
      <c r="D3120" s="890">
        <v>16.47</v>
      </c>
    </row>
    <row r="3121" spans="1:4" x14ac:dyDescent="0.25">
      <c r="A3121" s="890" t="s">
        <v>3159</v>
      </c>
      <c r="B3121" s="890" t="s">
        <v>3158</v>
      </c>
      <c r="C3121" s="890" t="s">
        <v>3</v>
      </c>
      <c r="D3121" s="890">
        <v>14.82</v>
      </c>
    </row>
    <row r="3122" spans="1:4" x14ac:dyDescent="0.25">
      <c r="A3122" s="890" t="s">
        <v>3160</v>
      </c>
      <c r="B3122" s="890" t="s">
        <v>31601</v>
      </c>
      <c r="C3122" s="890" t="s">
        <v>3</v>
      </c>
      <c r="D3122" s="890">
        <v>14.53</v>
      </c>
    </row>
    <row r="3123" spans="1:4" x14ac:dyDescent="0.25">
      <c r="A3123" s="890" t="s">
        <v>3161</v>
      </c>
      <c r="B3123" s="890" t="s">
        <v>31601</v>
      </c>
      <c r="C3123" s="890" t="s">
        <v>3</v>
      </c>
      <c r="D3123" s="890">
        <v>13.08</v>
      </c>
    </row>
    <row r="3124" spans="1:4" x14ac:dyDescent="0.25">
      <c r="A3124" s="890" t="s">
        <v>3162</v>
      </c>
      <c r="B3124" s="890" t="s">
        <v>31602</v>
      </c>
      <c r="C3124" s="890" t="s">
        <v>3</v>
      </c>
      <c r="D3124" s="890">
        <v>13.56</v>
      </c>
    </row>
    <row r="3125" spans="1:4" x14ac:dyDescent="0.25">
      <c r="A3125" s="890" t="s">
        <v>3163</v>
      </c>
      <c r="B3125" s="890" t="s">
        <v>31602</v>
      </c>
      <c r="C3125" s="890" t="s">
        <v>3</v>
      </c>
      <c r="D3125" s="890">
        <v>12.21</v>
      </c>
    </row>
    <row r="3126" spans="1:4" x14ac:dyDescent="0.25">
      <c r="A3126" s="890" t="s">
        <v>3164</v>
      </c>
      <c r="B3126" s="890" t="s">
        <v>31603</v>
      </c>
      <c r="C3126" s="890" t="s">
        <v>3</v>
      </c>
      <c r="D3126" s="890">
        <v>9.69</v>
      </c>
    </row>
    <row r="3127" spans="1:4" x14ac:dyDescent="0.25">
      <c r="A3127" s="890" t="s">
        <v>3165</v>
      </c>
      <c r="B3127" s="890" t="s">
        <v>31603</v>
      </c>
      <c r="C3127" s="890" t="s">
        <v>3</v>
      </c>
      <c r="D3127" s="890">
        <v>8.7200000000000006</v>
      </c>
    </row>
    <row r="3128" spans="1:4" x14ac:dyDescent="0.25">
      <c r="A3128" s="890" t="s">
        <v>3166</v>
      </c>
      <c r="B3128" s="890" t="s">
        <v>31604</v>
      </c>
      <c r="C3128" s="890" t="s">
        <v>3</v>
      </c>
      <c r="D3128" s="890">
        <v>6.78</v>
      </c>
    </row>
    <row r="3129" spans="1:4" x14ac:dyDescent="0.25">
      <c r="A3129" s="890" t="s">
        <v>3167</v>
      </c>
      <c r="B3129" s="890" t="s">
        <v>31604</v>
      </c>
      <c r="C3129" s="890" t="s">
        <v>3</v>
      </c>
      <c r="D3129" s="890">
        <v>6.1</v>
      </c>
    </row>
    <row r="3130" spans="1:4" x14ac:dyDescent="0.25">
      <c r="A3130" s="890" t="s">
        <v>3168</v>
      </c>
      <c r="B3130" s="890" t="s">
        <v>3169</v>
      </c>
      <c r="C3130" s="890" t="s">
        <v>4</v>
      </c>
      <c r="D3130" s="890">
        <v>2.2799999999999998</v>
      </c>
    </row>
    <row r="3131" spans="1:4" x14ac:dyDescent="0.25">
      <c r="A3131" s="890" t="s">
        <v>3170</v>
      </c>
      <c r="B3131" s="890" t="s">
        <v>3169</v>
      </c>
      <c r="C3131" s="890" t="s">
        <v>4</v>
      </c>
      <c r="D3131" s="890">
        <v>2.0499999999999998</v>
      </c>
    </row>
    <row r="3132" spans="1:4" x14ac:dyDescent="0.25">
      <c r="A3132" s="890" t="s">
        <v>3171</v>
      </c>
      <c r="B3132" s="890" t="s">
        <v>31605</v>
      </c>
      <c r="C3132" s="890" t="s">
        <v>3</v>
      </c>
      <c r="D3132" s="890">
        <v>30.15</v>
      </c>
    </row>
    <row r="3133" spans="1:4" x14ac:dyDescent="0.25">
      <c r="A3133" s="890" t="s">
        <v>3172</v>
      </c>
      <c r="B3133" s="890" t="s">
        <v>31605</v>
      </c>
      <c r="C3133" s="890" t="s">
        <v>3</v>
      </c>
      <c r="D3133" s="890">
        <v>27.13</v>
      </c>
    </row>
    <row r="3134" spans="1:4" x14ac:dyDescent="0.25">
      <c r="A3134" s="890" t="s">
        <v>3173</v>
      </c>
      <c r="B3134" s="890" t="s">
        <v>31606</v>
      </c>
      <c r="C3134" s="890" t="s">
        <v>20</v>
      </c>
      <c r="D3134" s="890">
        <v>83.18</v>
      </c>
    </row>
    <row r="3135" spans="1:4" x14ac:dyDescent="0.25">
      <c r="A3135" s="890" t="s">
        <v>3174</v>
      </c>
      <c r="B3135" s="890" t="s">
        <v>31606</v>
      </c>
      <c r="C3135" s="890" t="s">
        <v>20</v>
      </c>
      <c r="D3135" s="890">
        <v>74.86</v>
      </c>
    </row>
    <row r="3136" spans="1:4" x14ac:dyDescent="0.25">
      <c r="A3136" s="890" t="s">
        <v>3175</v>
      </c>
      <c r="B3136" s="890" t="s">
        <v>3176</v>
      </c>
      <c r="C3136" s="890" t="s">
        <v>3</v>
      </c>
      <c r="D3136" s="890">
        <v>8.4700000000000006</v>
      </c>
    </row>
    <row r="3137" spans="1:4" x14ac:dyDescent="0.25">
      <c r="A3137" s="890" t="s">
        <v>3177</v>
      </c>
      <c r="B3137" s="890" t="s">
        <v>3176</v>
      </c>
      <c r="C3137" s="890" t="s">
        <v>3</v>
      </c>
      <c r="D3137" s="890">
        <v>7.63</v>
      </c>
    </row>
    <row r="3138" spans="1:4" x14ac:dyDescent="0.25">
      <c r="A3138" s="890" t="s">
        <v>3178</v>
      </c>
      <c r="B3138" s="890" t="s">
        <v>3179</v>
      </c>
      <c r="C3138" s="890" t="s">
        <v>3</v>
      </c>
      <c r="D3138" s="890">
        <v>9.1999999999999993</v>
      </c>
    </row>
    <row r="3139" spans="1:4" x14ac:dyDescent="0.25">
      <c r="A3139" s="890" t="s">
        <v>3180</v>
      </c>
      <c r="B3139" s="890" t="s">
        <v>3179</v>
      </c>
      <c r="C3139" s="890" t="s">
        <v>3</v>
      </c>
      <c r="D3139" s="890">
        <v>8.2799999999999994</v>
      </c>
    </row>
    <row r="3140" spans="1:4" x14ac:dyDescent="0.25">
      <c r="A3140" s="890" t="s">
        <v>3181</v>
      </c>
      <c r="B3140" s="890" t="s">
        <v>31607</v>
      </c>
      <c r="C3140" s="890" t="s">
        <v>5</v>
      </c>
      <c r="D3140" s="890">
        <v>380.66</v>
      </c>
    </row>
    <row r="3141" spans="1:4" x14ac:dyDescent="0.25">
      <c r="A3141" s="890" t="s">
        <v>3182</v>
      </c>
      <c r="B3141" s="890" t="s">
        <v>31607</v>
      </c>
      <c r="C3141" s="890" t="s">
        <v>5</v>
      </c>
      <c r="D3141" s="890">
        <v>342.96</v>
      </c>
    </row>
    <row r="3142" spans="1:4" x14ac:dyDescent="0.25">
      <c r="A3142" s="890" t="s">
        <v>3183</v>
      </c>
      <c r="B3142" s="890" t="s">
        <v>31608</v>
      </c>
      <c r="C3142" s="890" t="s">
        <v>5</v>
      </c>
      <c r="D3142" s="890">
        <v>570.99</v>
      </c>
    </row>
    <row r="3143" spans="1:4" x14ac:dyDescent="0.25">
      <c r="A3143" s="890" t="s">
        <v>3184</v>
      </c>
      <c r="B3143" s="890" t="s">
        <v>31608</v>
      </c>
      <c r="C3143" s="890" t="s">
        <v>5</v>
      </c>
      <c r="D3143" s="890">
        <v>514.42999999999995</v>
      </c>
    </row>
    <row r="3144" spans="1:4" x14ac:dyDescent="0.25">
      <c r="A3144" s="890" t="s">
        <v>3185</v>
      </c>
      <c r="B3144" s="890" t="s">
        <v>31609</v>
      </c>
      <c r="C3144" s="890" t="s">
        <v>5</v>
      </c>
      <c r="D3144" s="890">
        <v>829.6</v>
      </c>
    </row>
    <row r="3145" spans="1:4" x14ac:dyDescent="0.25">
      <c r="A3145" s="890" t="s">
        <v>3186</v>
      </c>
      <c r="B3145" s="890" t="s">
        <v>31609</v>
      </c>
      <c r="C3145" s="890" t="s">
        <v>5</v>
      </c>
      <c r="D3145" s="890">
        <v>747.44</v>
      </c>
    </row>
    <row r="3146" spans="1:4" x14ac:dyDescent="0.25">
      <c r="A3146" s="890" t="s">
        <v>3187</v>
      </c>
      <c r="B3146" s="890" t="s">
        <v>31610</v>
      </c>
      <c r="C3146" s="890" t="s">
        <v>5</v>
      </c>
      <c r="D3146" s="890">
        <v>1141.98</v>
      </c>
    </row>
    <row r="3147" spans="1:4" x14ac:dyDescent="0.25">
      <c r="A3147" s="890" t="s">
        <v>3188</v>
      </c>
      <c r="B3147" s="890" t="s">
        <v>31610</v>
      </c>
      <c r="C3147" s="890" t="s">
        <v>5</v>
      </c>
      <c r="D3147" s="890">
        <v>1028.8699999999999</v>
      </c>
    </row>
    <row r="3148" spans="1:4" x14ac:dyDescent="0.25">
      <c r="A3148" s="890" t="s">
        <v>3189</v>
      </c>
      <c r="B3148" s="890" t="s">
        <v>31611</v>
      </c>
      <c r="C3148" s="890" t="s">
        <v>4</v>
      </c>
      <c r="D3148" s="890">
        <v>28.75</v>
      </c>
    </row>
    <row r="3149" spans="1:4" x14ac:dyDescent="0.25">
      <c r="A3149" s="890" t="s">
        <v>3190</v>
      </c>
      <c r="B3149" s="890" t="s">
        <v>31611</v>
      </c>
      <c r="C3149" s="890" t="s">
        <v>4</v>
      </c>
      <c r="D3149" s="890">
        <v>25.88</v>
      </c>
    </row>
    <row r="3150" spans="1:4" x14ac:dyDescent="0.25">
      <c r="A3150" s="890" t="s">
        <v>3191</v>
      </c>
      <c r="B3150" s="890" t="s">
        <v>3192</v>
      </c>
      <c r="C3150" s="890" t="s">
        <v>3</v>
      </c>
      <c r="D3150" s="890">
        <v>71.34</v>
      </c>
    </row>
    <row r="3151" spans="1:4" x14ac:dyDescent="0.25">
      <c r="A3151" s="890" t="s">
        <v>3193</v>
      </c>
      <c r="B3151" s="890" t="s">
        <v>3192</v>
      </c>
      <c r="C3151" s="890" t="s">
        <v>3</v>
      </c>
      <c r="D3151" s="890">
        <v>64.209999999999994</v>
      </c>
    </row>
    <row r="3152" spans="1:4" x14ac:dyDescent="0.25">
      <c r="A3152" s="890" t="s">
        <v>3194</v>
      </c>
      <c r="B3152" s="890" t="s">
        <v>49781</v>
      </c>
      <c r="C3152" s="890" t="s">
        <v>3</v>
      </c>
      <c r="D3152" s="890">
        <v>356.73</v>
      </c>
    </row>
    <row r="3153" spans="1:4" x14ac:dyDescent="0.25">
      <c r="A3153" s="890" t="s">
        <v>3195</v>
      </c>
      <c r="B3153" s="890" t="s">
        <v>49781</v>
      </c>
      <c r="C3153" s="890" t="s">
        <v>3</v>
      </c>
      <c r="D3153" s="890">
        <v>321.08</v>
      </c>
    </row>
    <row r="3154" spans="1:4" x14ac:dyDescent="0.25">
      <c r="A3154" s="890" t="s">
        <v>3196</v>
      </c>
      <c r="B3154" s="890" t="s">
        <v>31613</v>
      </c>
      <c r="C3154" s="890" t="s">
        <v>3</v>
      </c>
      <c r="D3154" s="890">
        <v>118.91</v>
      </c>
    </row>
    <row r="3155" spans="1:4" x14ac:dyDescent="0.25">
      <c r="A3155" s="890" t="s">
        <v>3197</v>
      </c>
      <c r="B3155" s="890" t="s">
        <v>31613</v>
      </c>
      <c r="C3155" s="890" t="s">
        <v>3</v>
      </c>
      <c r="D3155" s="890">
        <v>107.02</v>
      </c>
    </row>
    <row r="3156" spans="1:4" x14ac:dyDescent="0.25">
      <c r="A3156" s="890" t="s">
        <v>3198</v>
      </c>
      <c r="B3156" s="890" t="s">
        <v>31614</v>
      </c>
      <c r="C3156" s="890" t="s">
        <v>3</v>
      </c>
      <c r="D3156" s="890">
        <v>118.91</v>
      </c>
    </row>
    <row r="3157" spans="1:4" x14ac:dyDescent="0.25">
      <c r="A3157" s="890" t="s">
        <v>3199</v>
      </c>
      <c r="B3157" s="890" t="s">
        <v>31614</v>
      </c>
      <c r="C3157" s="890" t="s">
        <v>3</v>
      </c>
      <c r="D3157" s="890">
        <v>107.02</v>
      </c>
    </row>
    <row r="3158" spans="1:4" x14ac:dyDescent="0.25">
      <c r="A3158" s="890" t="s">
        <v>3200</v>
      </c>
      <c r="B3158" s="890" t="s">
        <v>49782</v>
      </c>
      <c r="C3158" s="890" t="s">
        <v>3</v>
      </c>
      <c r="D3158" s="890">
        <v>237.82</v>
      </c>
    </row>
    <row r="3159" spans="1:4" x14ac:dyDescent="0.25">
      <c r="A3159" s="890" t="s">
        <v>3201</v>
      </c>
      <c r="B3159" s="890" t="s">
        <v>49782</v>
      </c>
      <c r="C3159" s="890" t="s">
        <v>3</v>
      </c>
      <c r="D3159" s="890">
        <v>214.05</v>
      </c>
    </row>
    <row r="3160" spans="1:4" x14ac:dyDescent="0.25">
      <c r="A3160" s="890" t="s">
        <v>3202</v>
      </c>
      <c r="B3160" s="890" t="s">
        <v>31616</v>
      </c>
      <c r="C3160" s="890" t="s">
        <v>4</v>
      </c>
      <c r="D3160" s="890">
        <v>13.17</v>
      </c>
    </row>
    <row r="3161" spans="1:4" x14ac:dyDescent="0.25">
      <c r="A3161" s="890" t="s">
        <v>3203</v>
      </c>
      <c r="B3161" s="890" t="s">
        <v>31616</v>
      </c>
      <c r="C3161" s="890" t="s">
        <v>4</v>
      </c>
      <c r="D3161" s="890">
        <v>11.98</v>
      </c>
    </row>
    <row r="3162" spans="1:4" x14ac:dyDescent="0.25">
      <c r="A3162" s="890" t="s">
        <v>3204</v>
      </c>
      <c r="B3162" s="890" t="s">
        <v>31617</v>
      </c>
      <c r="C3162" s="890" t="s">
        <v>4</v>
      </c>
      <c r="D3162" s="890">
        <v>13.9</v>
      </c>
    </row>
    <row r="3163" spans="1:4" x14ac:dyDescent="0.25">
      <c r="A3163" s="890" t="s">
        <v>3205</v>
      </c>
      <c r="B3163" s="890" t="s">
        <v>31617</v>
      </c>
      <c r="C3163" s="890" t="s">
        <v>4</v>
      </c>
      <c r="D3163" s="890">
        <v>12.66</v>
      </c>
    </row>
    <row r="3164" spans="1:4" x14ac:dyDescent="0.25">
      <c r="A3164" s="890" t="s">
        <v>3206</v>
      </c>
      <c r="B3164" s="890" t="s">
        <v>31618</v>
      </c>
      <c r="C3164" s="890" t="s">
        <v>4</v>
      </c>
      <c r="D3164" s="890">
        <v>14.95</v>
      </c>
    </row>
    <row r="3165" spans="1:4" x14ac:dyDescent="0.25">
      <c r="A3165" s="890" t="s">
        <v>3207</v>
      </c>
      <c r="B3165" s="890" t="s">
        <v>31618</v>
      </c>
      <c r="C3165" s="890" t="s">
        <v>4</v>
      </c>
      <c r="D3165" s="890">
        <v>13.61</v>
      </c>
    </row>
    <row r="3166" spans="1:4" x14ac:dyDescent="0.25">
      <c r="A3166" s="890" t="s">
        <v>3208</v>
      </c>
      <c r="B3166" s="890" t="s">
        <v>31619</v>
      </c>
      <c r="C3166" s="890" t="s">
        <v>4</v>
      </c>
      <c r="D3166" s="890">
        <v>19.649999999999999</v>
      </c>
    </row>
    <row r="3167" spans="1:4" x14ac:dyDescent="0.25">
      <c r="A3167" s="890" t="s">
        <v>3209</v>
      </c>
      <c r="B3167" s="890" t="s">
        <v>31619</v>
      </c>
      <c r="C3167" s="890" t="s">
        <v>4</v>
      </c>
      <c r="D3167" s="890">
        <v>17.97</v>
      </c>
    </row>
    <row r="3168" spans="1:4" x14ac:dyDescent="0.25">
      <c r="A3168" s="890" t="s">
        <v>3210</v>
      </c>
      <c r="B3168" s="890" t="s">
        <v>31620</v>
      </c>
      <c r="C3168" s="890" t="s">
        <v>4</v>
      </c>
      <c r="D3168" s="890">
        <v>45.23</v>
      </c>
    </row>
    <row r="3169" spans="1:4" x14ac:dyDescent="0.25">
      <c r="A3169" s="890" t="s">
        <v>3211</v>
      </c>
      <c r="B3169" s="890" t="s">
        <v>31620</v>
      </c>
      <c r="C3169" s="890" t="s">
        <v>4</v>
      </c>
      <c r="D3169" s="890">
        <v>41.86</v>
      </c>
    </row>
    <row r="3170" spans="1:4" x14ac:dyDescent="0.25">
      <c r="A3170" s="890" t="s">
        <v>3212</v>
      </c>
      <c r="B3170" s="890" t="s">
        <v>3213</v>
      </c>
      <c r="C3170" s="890" t="s">
        <v>3214</v>
      </c>
      <c r="D3170" s="890">
        <v>41.59</v>
      </c>
    </row>
    <row r="3171" spans="1:4" x14ac:dyDescent="0.25">
      <c r="A3171" s="890" t="s">
        <v>3215</v>
      </c>
      <c r="B3171" s="890" t="s">
        <v>3213</v>
      </c>
      <c r="C3171" s="890" t="s">
        <v>3214</v>
      </c>
      <c r="D3171" s="890">
        <v>37.43</v>
      </c>
    </row>
    <row r="3172" spans="1:4" x14ac:dyDescent="0.25">
      <c r="A3172" s="890" t="s">
        <v>3216</v>
      </c>
      <c r="B3172" s="890" t="s">
        <v>3217</v>
      </c>
      <c r="C3172" s="890" t="s">
        <v>5</v>
      </c>
      <c r="D3172" s="890">
        <v>93.58</v>
      </c>
    </row>
    <row r="3173" spans="1:4" x14ac:dyDescent="0.25">
      <c r="A3173" s="890" t="s">
        <v>3218</v>
      </c>
      <c r="B3173" s="890" t="s">
        <v>3217</v>
      </c>
      <c r="C3173" s="890" t="s">
        <v>5</v>
      </c>
      <c r="D3173" s="890">
        <v>84.21</v>
      </c>
    </row>
    <row r="3174" spans="1:4" x14ac:dyDescent="0.25">
      <c r="A3174" s="890" t="s">
        <v>3219</v>
      </c>
      <c r="B3174" s="890" t="s">
        <v>31621</v>
      </c>
      <c r="C3174" s="890" t="s">
        <v>5</v>
      </c>
      <c r="D3174" s="890">
        <v>2.09</v>
      </c>
    </row>
    <row r="3175" spans="1:4" x14ac:dyDescent="0.25">
      <c r="A3175" s="890" t="s">
        <v>3220</v>
      </c>
      <c r="B3175" s="890" t="s">
        <v>31621</v>
      </c>
      <c r="C3175" s="890" t="s">
        <v>5</v>
      </c>
      <c r="D3175" s="890">
        <v>2.0499999999999998</v>
      </c>
    </row>
    <row r="3176" spans="1:4" x14ac:dyDescent="0.25">
      <c r="A3176" s="890" t="s">
        <v>3221</v>
      </c>
      <c r="B3176" s="890" t="s">
        <v>31622</v>
      </c>
      <c r="C3176" s="890" t="s">
        <v>5</v>
      </c>
      <c r="D3176" s="890">
        <v>14.37</v>
      </c>
    </row>
    <row r="3177" spans="1:4" x14ac:dyDescent="0.25">
      <c r="A3177" s="890" t="s">
        <v>3222</v>
      </c>
      <c r="B3177" s="890" t="s">
        <v>31622</v>
      </c>
      <c r="C3177" s="890" t="s">
        <v>5</v>
      </c>
      <c r="D3177" s="890">
        <v>12.94</v>
      </c>
    </row>
    <row r="3178" spans="1:4" x14ac:dyDescent="0.25">
      <c r="A3178" s="890" t="s">
        <v>3223</v>
      </c>
      <c r="B3178" s="890" t="s">
        <v>31623</v>
      </c>
      <c r="C3178" s="890" t="s">
        <v>5</v>
      </c>
      <c r="D3178" s="890">
        <v>28.75</v>
      </c>
    </row>
    <row r="3179" spans="1:4" x14ac:dyDescent="0.25">
      <c r="A3179" s="890" t="s">
        <v>3224</v>
      </c>
      <c r="B3179" s="890" t="s">
        <v>31623</v>
      </c>
      <c r="C3179" s="890" t="s">
        <v>5</v>
      </c>
      <c r="D3179" s="890">
        <v>25.88</v>
      </c>
    </row>
    <row r="3180" spans="1:4" x14ac:dyDescent="0.25">
      <c r="A3180" s="890" t="s">
        <v>3225</v>
      </c>
      <c r="B3180" s="890" t="s">
        <v>31624</v>
      </c>
      <c r="C3180" s="890" t="s">
        <v>5</v>
      </c>
      <c r="D3180" s="890">
        <v>57.51</v>
      </c>
    </row>
    <row r="3181" spans="1:4" x14ac:dyDescent="0.25">
      <c r="A3181" s="890" t="s">
        <v>3226</v>
      </c>
      <c r="B3181" s="890" t="s">
        <v>31624</v>
      </c>
      <c r="C3181" s="890" t="s">
        <v>5</v>
      </c>
      <c r="D3181" s="890">
        <v>51.76</v>
      </c>
    </row>
    <row r="3182" spans="1:4" x14ac:dyDescent="0.25">
      <c r="A3182" s="890" t="s">
        <v>3227</v>
      </c>
      <c r="B3182" s="890" t="s">
        <v>31625</v>
      </c>
      <c r="C3182" s="890" t="s">
        <v>5</v>
      </c>
      <c r="D3182" s="890">
        <v>129.4</v>
      </c>
    </row>
    <row r="3183" spans="1:4" x14ac:dyDescent="0.25">
      <c r="A3183" s="890" t="s">
        <v>3228</v>
      </c>
      <c r="B3183" s="890" t="s">
        <v>31625</v>
      </c>
      <c r="C3183" s="890" t="s">
        <v>5</v>
      </c>
      <c r="D3183" s="890">
        <v>116.47</v>
      </c>
    </row>
    <row r="3184" spans="1:4" x14ac:dyDescent="0.25">
      <c r="A3184" s="890" t="s">
        <v>3229</v>
      </c>
      <c r="B3184" s="890" t="s">
        <v>3230</v>
      </c>
      <c r="C3184" s="890" t="s">
        <v>4</v>
      </c>
      <c r="D3184" s="890">
        <v>10.06</v>
      </c>
    </row>
    <row r="3185" spans="1:4" x14ac:dyDescent="0.25">
      <c r="A3185" s="890" t="s">
        <v>3231</v>
      </c>
      <c r="B3185" s="890" t="s">
        <v>3230</v>
      </c>
      <c r="C3185" s="890" t="s">
        <v>4</v>
      </c>
      <c r="D3185" s="890">
        <v>9.0500000000000007</v>
      </c>
    </row>
    <row r="3186" spans="1:4" x14ac:dyDescent="0.25">
      <c r="A3186" s="890" t="s">
        <v>3232</v>
      </c>
      <c r="B3186" s="890" t="s">
        <v>3233</v>
      </c>
      <c r="C3186" s="890" t="s">
        <v>4</v>
      </c>
      <c r="D3186" s="890">
        <v>17.25</v>
      </c>
    </row>
    <row r="3187" spans="1:4" x14ac:dyDescent="0.25">
      <c r="A3187" s="890" t="s">
        <v>3234</v>
      </c>
      <c r="B3187" s="890" t="s">
        <v>3233</v>
      </c>
      <c r="C3187" s="890" t="s">
        <v>4</v>
      </c>
      <c r="D3187" s="890">
        <v>15.53</v>
      </c>
    </row>
    <row r="3188" spans="1:4" x14ac:dyDescent="0.25">
      <c r="A3188" s="890" t="s">
        <v>3235</v>
      </c>
      <c r="B3188" s="890" t="s">
        <v>31626</v>
      </c>
      <c r="C3188" s="890" t="s">
        <v>20</v>
      </c>
      <c r="D3188" s="890">
        <v>28.07</v>
      </c>
    </row>
    <row r="3189" spans="1:4" x14ac:dyDescent="0.25">
      <c r="A3189" s="890" t="s">
        <v>3236</v>
      </c>
      <c r="B3189" s="890" t="s">
        <v>31626</v>
      </c>
      <c r="C3189" s="890" t="s">
        <v>20</v>
      </c>
      <c r="D3189" s="890">
        <v>25.26</v>
      </c>
    </row>
    <row r="3190" spans="1:4" x14ac:dyDescent="0.25">
      <c r="A3190" s="890" t="s">
        <v>3237</v>
      </c>
      <c r="B3190" s="890" t="s">
        <v>31627</v>
      </c>
      <c r="C3190" s="890" t="s">
        <v>3</v>
      </c>
      <c r="D3190" s="890">
        <v>31.19</v>
      </c>
    </row>
    <row r="3191" spans="1:4" x14ac:dyDescent="0.25">
      <c r="A3191" s="890" t="s">
        <v>3238</v>
      </c>
      <c r="B3191" s="890" t="s">
        <v>31627</v>
      </c>
      <c r="C3191" s="890" t="s">
        <v>3</v>
      </c>
      <c r="D3191" s="890">
        <v>28.07</v>
      </c>
    </row>
    <row r="3192" spans="1:4" x14ac:dyDescent="0.25">
      <c r="A3192" s="890" t="s">
        <v>3239</v>
      </c>
      <c r="B3192" s="890" t="s">
        <v>27766</v>
      </c>
      <c r="C3192" s="890" t="s">
        <v>3</v>
      </c>
      <c r="D3192" s="890">
        <v>7.87</v>
      </c>
    </row>
    <row r="3193" spans="1:4" x14ac:dyDescent="0.25">
      <c r="A3193" s="890" t="s">
        <v>3240</v>
      </c>
      <c r="B3193" s="890" t="s">
        <v>27766</v>
      </c>
      <c r="C3193" s="890" t="s">
        <v>3</v>
      </c>
      <c r="D3193" s="890">
        <v>7.09</v>
      </c>
    </row>
    <row r="3194" spans="1:4" x14ac:dyDescent="0.25">
      <c r="A3194" s="890" t="s">
        <v>3241</v>
      </c>
      <c r="B3194" s="890" t="s">
        <v>31628</v>
      </c>
      <c r="C3194" s="890" t="s">
        <v>3</v>
      </c>
      <c r="D3194" s="890">
        <v>2.95</v>
      </c>
    </row>
    <row r="3195" spans="1:4" x14ac:dyDescent="0.25">
      <c r="A3195" s="890" t="s">
        <v>3242</v>
      </c>
      <c r="B3195" s="890" t="s">
        <v>31628</v>
      </c>
      <c r="C3195" s="890" t="s">
        <v>3</v>
      </c>
      <c r="D3195" s="890">
        <v>2.65</v>
      </c>
    </row>
    <row r="3196" spans="1:4" x14ac:dyDescent="0.25">
      <c r="A3196" s="890" t="s">
        <v>3243</v>
      </c>
      <c r="B3196" s="890" t="s">
        <v>3244</v>
      </c>
      <c r="C3196" s="890" t="s">
        <v>4</v>
      </c>
      <c r="D3196" s="890">
        <v>69.8</v>
      </c>
    </row>
    <row r="3197" spans="1:4" x14ac:dyDescent="0.25">
      <c r="A3197" s="890" t="s">
        <v>3245</v>
      </c>
      <c r="B3197" s="890" t="s">
        <v>3244</v>
      </c>
      <c r="C3197" s="890" t="s">
        <v>4</v>
      </c>
      <c r="D3197" s="890">
        <v>62.82</v>
      </c>
    </row>
    <row r="3198" spans="1:4" x14ac:dyDescent="0.25">
      <c r="A3198" s="890" t="s">
        <v>3246</v>
      </c>
      <c r="B3198" s="890" t="s">
        <v>3247</v>
      </c>
      <c r="C3198" s="890" t="s">
        <v>4</v>
      </c>
      <c r="D3198" s="890">
        <v>71.540000000000006</v>
      </c>
    </row>
    <row r="3199" spans="1:4" x14ac:dyDescent="0.25">
      <c r="A3199" s="890" t="s">
        <v>3248</v>
      </c>
      <c r="B3199" s="890" t="s">
        <v>3247</v>
      </c>
      <c r="C3199" s="890" t="s">
        <v>4</v>
      </c>
      <c r="D3199" s="890">
        <v>64.39</v>
      </c>
    </row>
    <row r="3200" spans="1:4" x14ac:dyDescent="0.25">
      <c r="A3200" s="890" t="s">
        <v>3249</v>
      </c>
      <c r="B3200" s="890" t="s">
        <v>3250</v>
      </c>
      <c r="C3200" s="890" t="s">
        <v>4</v>
      </c>
      <c r="D3200" s="890">
        <v>82.01</v>
      </c>
    </row>
    <row r="3201" spans="1:4" x14ac:dyDescent="0.25">
      <c r="A3201" s="890" t="s">
        <v>3251</v>
      </c>
      <c r="B3201" s="890" t="s">
        <v>3250</v>
      </c>
      <c r="C3201" s="890" t="s">
        <v>4</v>
      </c>
      <c r="D3201" s="890">
        <v>73.81</v>
      </c>
    </row>
    <row r="3202" spans="1:4" x14ac:dyDescent="0.25">
      <c r="A3202" s="890" t="s">
        <v>3252</v>
      </c>
      <c r="B3202" s="890" t="s">
        <v>3253</v>
      </c>
      <c r="C3202" s="890" t="s">
        <v>4</v>
      </c>
      <c r="D3202" s="890">
        <v>85.5</v>
      </c>
    </row>
    <row r="3203" spans="1:4" x14ac:dyDescent="0.25">
      <c r="A3203" s="890" t="s">
        <v>3254</v>
      </c>
      <c r="B3203" s="890" t="s">
        <v>3253</v>
      </c>
      <c r="C3203" s="890" t="s">
        <v>4</v>
      </c>
      <c r="D3203" s="890">
        <v>76.959999999999994</v>
      </c>
    </row>
    <row r="3204" spans="1:4" x14ac:dyDescent="0.25">
      <c r="A3204" s="890" t="s">
        <v>3255</v>
      </c>
      <c r="B3204" s="890" t="s">
        <v>3256</v>
      </c>
      <c r="C3204" s="890" t="s">
        <v>4</v>
      </c>
      <c r="D3204" s="890">
        <v>106.44</v>
      </c>
    </row>
    <row r="3205" spans="1:4" x14ac:dyDescent="0.25">
      <c r="A3205" s="890" t="s">
        <v>3257</v>
      </c>
      <c r="B3205" s="890" t="s">
        <v>3256</v>
      </c>
      <c r="C3205" s="890" t="s">
        <v>4</v>
      </c>
      <c r="D3205" s="890">
        <v>95.8</v>
      </c>
    </row>
    <row r="3206" spans="1:4" x14ac:dyDescent="0.25">
      <c r="A3206" s="890" t="s">
        <v>3258</v>
      </c>
      <c r="B3206" s="890" t="s">
        <v>31629</v>
      </c>
      <c r="C3206" s="890" t="s">
        <v>3</v>
      </c>
      <c r="D3206" s="890">
        <v>43.88</v>
      </c>
    </row>
    <row r="3207" spans="1:4" x14ac:dyDescent="0.25">
      <c r="A3207" s="890" t="s">
        <v>3259</v>
      </c>
      <c r="B3207" s="890" t="s">
        <v>31629</v>
      </c>
      <c r="C3207" s="890" t="s">
        <v>3</v>
      </c>
      <c r="D3207" s="890">
        <v>40.82</v>
      </c>
    </row>
    <row r="3208" spans="1:4" x14ac:dyDescent="0.25">
      <c r="A3208" s="890" t="s">
        <v>3260</v>
      </c>
      <c r="B3208" s="890" t="s">
        <v>31630</v>
      </c>
      <c r="C3208" s="890" t="s">
        <v>3</v>
      </c>
      <c r="D3208" s="890">
        <v>46.49</v>
      </c>
    </row>
    <row r="3209" spans="1:4" x14ac:dyDescent="0.25">
      <c r="A3209" s="890" t="s">
        <v>3261</v>
      </c>
      <c r="B3209" s="890" t="s">
        <v>31630</v>
      </c>
      <c r="C3209" s="890" t="s">
        <v>3</v>
      </c>
      <c r="D3209" s="890">
        <v>43.44</v>
      </c>
    </row>
    <row r="3210" spans="1:4" x14ac:dyDescent="0.25">
      <c r="A3210" s="890" t="s">
        <v>3262</v>
      </c>
      <c r="B3210" s="890" t="s">
        <v>31631</v>
      </c>
      <c r="C3210" s="890" t="s">
        <v>3</v>
      </c>
      <c r="D3210" s="890">
        <v>43.19</v>
      </c>
    </row>
    <row r="3211" spans="1:4" x14ac:dyDescent="0.25">
      <c r="A3211" s="890" t="s">
        <v>3263</v>
      </c>
      <c r="B3211" s="890" t="s">
        <v>31631</v>
      </c>
      <c r="C3211" s="890" t="s">
        <v>3</v>
      </c>
      <c r="D3211" s="890">
        <v>40.14</v>
      </c>
    </row>
    <row r="3212" spans="1:4" x14ac:dyDescent="0.25">
      <c r="A3212" s="890" t="s">
        <v>3264</v>
      </c>
      <c r="B3212" s="890" t="s">
        <v>31632</v>
      </c>
      <c r="C3212" s="890" t="s">
        <v>3</v>
      </c>
      <c r="D3212" s="890">
        <v>46.49</v>
      </c>
    </row>
    <row r="3213" spans="1:4" x14ac:dyDescent="0.25">
      <c r="A3213" s="890" t="s">
        <v>3265</v>
      </c>
      <c r="B3213" s="890" t="s">
        <v>31632</v>
      </c>
      <c r="C3213" s="890" t="s">
        <v>3</v>
      </c>
      <c r="D3213" s="890">
        <v>43.44</v>
      </c>
    </row>
    <row r="3214" spans="1:4" x14ac:dyDescent="0.25">
      <c r="A3214" s="890" t="s">
        <v>3266</v>
      </c>
      <c r="B3214" s="890" t="s">
        <v>31633</v>
      </c>
      <c r="C3214" s="890" t="s">
        <v>3</v>
      </c>
      <c r="D3214" s="890">
        <v>15.18</v>
      </c>
    </row>
    <row r="3215" spans="1:4" x14ac:dyDescent="0.25">
      <c r="A3215" s="890" t="s">
        <v>3267</v>
      </c>
      <c r="B3215" s="890" t="s">
        <v>31633</v>
      </c>
      <c r="C3215" s="890" t="s">
        <v>3</v>
      </c>
      <c r="D3215" s="890">
        <v>14.41</v>
      </c>
    </row>
    <row r="3216" spans="1:4" x14ac:dyDescent="0.25">
      <c r="A3216" s="890" t="s">
        <v>3268</v>
      </c>
      <c r="B3216" s="890" t="s">
        <v>31634</v>
      </c>
      <c r="C3216" s="890" t="s">
        <v>3</v>
      </c>
      <c r="D3216" s="890">
        <v>25.97</v>
      </c>
    </row>
    <row r="3217" spans="1:4" x14ac:dyDescent="0.25">
      <c r="A3217" s="890" t="s">
        <v>3269</v>
      </c>
      <c r="B3217" s="890" t="s">
        <v>31634</v>
      </c>
      <c r="C3217" s="890" t="s">
        <v>3</v>
      </c>
      <c r="D3217" s="890">
        <v>23.37</v>
      </c>
    </row>
    <row r="3218" spans="1:4" x14ac:dyDescent="0.25">
      <c r="A3218" s="890" t="s">
        <v>3270</v>
      </c>
      <c r="B3218" s="890" t="s">
        <v>31635</v>
      </c>
      <c r="C3218" s="890" t="s">
        <v>113</v>
      </c>
      <c r="D3218" s="890">
        <v>1.1299999999999999</v>
      </c>
    </row>
    <row r="3219" spans="1:4" x14ac:dyDescent="0.25">
      <c r="A3219" s="890" t="s">
        <v>3271</v>
      </c>
      <c r="B3219" s="890" t="s">
        <v>31635</v>
      </c>
      <c r="C3219" s="890" t="s">
        <v>113</v>
      </c>
      <c r="D3219" s="890">
        <v>1.03</v>
      </c>
    </row>
    <row r="3220" spans="1:4" x14ac:dyDescent="0.25">
      <c r="A3220" s="890" t="s">
        <v>3272</v>
      </c>
      <c r="B3220" s="890" t="s">
        <v>31636</v>
      </c>
      <c r="C3220" s="890" t="s">
        <v>5</v>
      </c>
      <c r="D3220" s="890">
        <v>15.53</v>
      </c>
    </row>
    <row r="3221" spans="1:4" x14ac:dyDescent="0.25">
      <c r="A3221" s="890" t="s">
        <v>3273</v>
      </c>
      <c r="B3221" s="890" t="s">
        <v>31636</v>
      </c>
      <c r="C3221" s="890" t="s">
        <v>5</v>
      </c>
      <c r="D3221" s="890">
        <v>13.97</v>
      </c>
    </row>
    <row r="3222" spans="1:4" x14ac:dyDescent="0.25">
      <c r="A3222" s="890" t="s">
        <v>3274</v>
      </c>
      <c r="B3222" s="890" t="s">
        <v>31637</v>
      </c>
      <c r="C3222" s="890" t="s">
        <v>5</v>
      </c>
      <c r="D3222" s="890">
        <v>24.86</v>
      </c>
    </row>
    <row r="3223" spans="1:4" x14ac:dyDescent="0.25">
      <c r="A3223" s="890" t="s">
        <v>3275</v>
      </c>
      <c r="B3223" s="890" t="s">
        <v>31637</v>
      </c>
      <c r="C3223" s="890" t="s">
        <v>5</v>
      </c>
      <c r="D3223" s="890">
        <v>22.37</v>
      </c>
    </row>
    <row r="3224" spans="1:4" x14ac:dyDescent="0.25">
      <c r="A3224" s="890" t="s">
        <v>3276</v>
      </c>
      <c r="B3224" s="890" t="s">
        <v>31638</v>
      </c>
      <c r="C3224" s="890" t="s">
        <v>5</v>
      </c>
      <c r="D3224" s="890">
        <v>31.09</v>
      </c>
    </row>
    <row r="3225" spans="1:4" x14ac:dyDescent="0.25">
      <c r="A3225" s="890" t="s">
        <v>3277</v>
      </c>
      <c r="B3225" s="890" t="s">
        <v>31638</v>
      </c>
      <c r="C3225" s="890" t="s">
        <v>5</v>
      </c>
      <c r="D3225" s="890">
        <v>27.98</v>
      </c>
    </row>
    <row r="3226" spans="1:4" x14ac:dyDescent="0.25">
      <c r="A3226" s="890" t="s">
        <v>3278</v>
      </c>
      <c r="B3226" s="890" t="s">
        <v>31639</v>
      </c>
      <c r="C3226" s="890" t="s">
        <v>20</v>
      </c>
      <c r="D3226" s="890">
        <v>197.32</v>
      </c>
    </row>
    <row r="3227" spans="1:4" x14ac:dyDescent="0.25">
      <c r="A3227" s="890" t="s">
        <v>3279</v>
      </c>
      <c r="B3227" s="890" t="s">
        <v>31639</v>
      </c>
      <c r="C3227" s="890" t="s">
        <v>20</v>
      </c>
      <c r="D3227" s="890">
        <v>185.78</v>
      </c>
    </row>
    <row r="3228" spans="1:4" x14ac:dyDescent="0.25">
      <c r="A3228" s="890" t="s">
        <v>3280</v>
      </c>
      <c r="B3228" s="890" t="s">
        <v>31640</v>
      </c>
      <c r="C3228" s="890" t="s">
        <v>20</v>
      </c>
      <c r="D3228" s="890">
        <v>335.45</v>
      </c>
    </row>
    <row r="3229" spans="1:4" x14ac:dyDescent="0.25">
      <c r="A3229" s="890" t="s">
        <v>3281</v>
      </c>
      <c r="B3229" s="890" t="s">
        <v>31640</v>
      </c>
      <c r="C3229" s="890" t="s">
        <v>20</v>
      </c>
      <c r="D3229" s="890">
        <v>315.83</v>
      </c>
    </row>
    <row r="3230" spans="1:4" x14ac:dyDescent="0.25">
      <c r="A3230" s="890" t="s">
        <v>3282</v>
      </c>
      <c r="B3230" s="890" t="s">
        <v>31641</v>
      </c>
      <c r="C3230" s="890" t="s">
        <v>20</v>
      </c>
      <c r="D3230" s="890">
        <v>454.46</v>
      </c>
    </row>
    <row r="3231" spans="1:4" x14ac:dyDescent="0.25">
      <c r="A3231" s="890" t="s">
        <v>3283</v>
      </c>
      <c r="B3231" s="890" t="s">
        <v>31641</v>
      </c>
      <c r="C3231" s="890" t="s">
        <v>20</v>
      </c>
      <c r="D3231" s="890">
        <v>428.18</v>
      </c>
    </row>
    <row r="3232" spans="1:4" x14ac:dyDescent="0.25">
      <c r="A3232" s="890" t="s">
        <v>3284</v>
      </c>
      <c r="B3232" s="890" t="s">
        <v>31642</v>
      </c>
      <c r="C3232" s="890" t="s">
        <v>20</v>
      </c>
      <c r="D3232" s="890">
        <v>772.59</v>
      </c>
    </row>
    <row r="3233" spans="1:4" x14ac:dyDescent="0.25">
      <c r="A3233" s="890" t="s">
        <v>3285</v>
      </c>
      <c r="B3233" s="890" t="s">
        <v>31642</v>
      </c>
      <c r="C3233" s="890" t="s">
        <v>20</v>
      </c>
      <c r="D3233" s="890">
        <v>727.91</v>
      </c>
    </row>
    <row r="3234" spans="1:4" x14ac:dyDescent="0.25">
      <c r="A3234" s="890" t="s">
        <v>3286</v>
      </c>
      <c r="B3234" s="890" t="s">
        <v>31643</v>
      </c>
      <c r="C3234" s="890" t="s">
        <v>3</v>
      </c>
      <c r="D3234" s="890">
        <v>29.33</v>
      </c>
    </row>
    <row r="3235" spans="1:4" x14ac:dyDescent="0.25">
      <c r="A3235" s="890" t="s">
        <v>3287</v>
      </c>
      <c r="B3235" s="890" t="s">
        <v>31643</v>
      </c>
      <c r="C3235" s="890" t="s">
        <v>3</v>
      </c>
      <c r="D3235" s="890">
        <v>27.69</v>
      </c>
    </row>
    <row r="3236" spans="1:4" x14ac:dyDescent="0.25">
      <c r="A3236" s="890" t="s">
        <v>3288</v>
      </c>
      <c r="B3236" s="890" t="s">
        <v>31644</v>
      </c>
      <c r="C3236" s="890" t="s">
        <v>3</v>
      </c>
      <c r="D3236" s="890">
        <v>43.05</v>
      </c>
    </row>
    <row r="3237" spans="1:4" x14ac:dyDescent="0.25">
      <c r="A3237" s="890" t="s">
        <v>3289</v>
      </c>
      <c r="B3237" s="890" t="s">
        <v>31644</v>
      </c>
      <c r="C3237" s="890" t="s">
        <v>3</v>
      </c>
      <c r="D3237" s="890">
        <v>40.590000000000003</v>
      </c>
    </row>
    <row r="3238" spans="1:4" x14ac:dyDescent="0.25">
      <c r="A3238" s="890" t="s">
        <v>3290</v>
      </c>
      <c r="B3238" s="890" t="s">
        <v>31645</v>
      </c>
      <c r="C3238" s="890" t="s">
        <v>3</v>
      </c>
      <c r="D3238" s="890">
        <v>34.47</v>
      </c>
    </row>
    <row r="3239" spans="1:4" x14ac:dyDescent="0.25">
      <c r="A3239" s="890" t="s">
        <v>3291</v>
      </c>
      <c r="B3239" s="890" t="s">
        <v>31645</v>
      </c>
      <c r="C3239" s="890" t="s">
        <v>3</v>
      </c>
      <c r="D3239" s="890">
        <v>32.54</v>
      </c>
    </row>
    <row r="3240" spans="1:4" x14ac:dyDescent="0.25">
      <c r="A3240" s="890" t="s">
        <v>3292</v>
      </c>
      <c r="B3240" s="890" t="s">
        <v>31646</v>
      </c>
      <c r="C3240" s="890" t="s">
        <v>3</v>
      </c>
      <c r="D3240" s="890">
        <v>50.59</v>
      </c>
    </row>
    <row r="3241" spans="1:4" x14ac:dyDescent="0.25">
      <c r="A3241" s="890" t="s">
        <v>3293</v>
      </c>
      <c r="B3241" s="890" t="s">
        <v>31646</v>
      </c>
      <c r="C3241" s="890" t="s">
        <v>3</v>
      </c>
      <c r="D3241" s="890">
        <v>47.69</v>
      </c>
    </row>
    <row r="3242" spans="1:4" x14ac:dyDescent="0.25">
      <c r="A3242" s="890" t="s">
        <v>3294</v>
      </c>
      <c r="B3242" s="890" t="s">
        <v>31647</v>
      </c>
      <c r="C3242" s="890" t="s">
        <v>3</v>
      </c>
      <c r="D3242" s="890">
        <v>30.75</v>
      </c>
    </row>
    <row r="3243" spans="1:4" x14ac:dyDescent="0.25">
      <c r="A3243" s="890" t="s">
        <v>3295</v>
      </c>
      <c r="B3243" s="890" t="s">
        <v>31647</v>
      </c>
      <c r="C3243" s="890" t="s">
        <v>3</v>
      </c>
      <c r="D3243" s="890">
        <v>28.95</v>
      </c>
    </row>
    <row r="3244" spans="1:4" x14ac:dyDescent="0.25">
      <c r="A3244" s="890" t="s">
        <v>3296</v>
      </c>
      <c r="B3244" s="890" t="s">
        <v>31648</v>
      </c>
      <c r="C3244" s="890" t="s">
        <v>3</v>
      </c>
      <c r="D3244" s="890">
        <v>38.479999999999997</v>
      </c>
    </row>
    <row r="3245" spans="1:4" x14ac:dyDescent="0.25">
      <c r="A3245" s="890" t="s">
        <v>3297</v>
      </c>
      <c r="B3245" s="890" t="s">
        <v>31648</v>
      </c>
      <c r="C3245" s="890" t="s">
        <v>3</v>
      </c>
      <c r="D3245" s="890">
        <v>36.229999999999997</v>
      </c>
    </row>
    <row r="3246" spans="1:4" x14ac:dyDescent="0.25">
      <c r="A3246" s="890" t="s">
        <v>3298</v>
      </c>
      <c r="B3246" s="890" t="s">
        <v>31649</v>
      </c>
      <c r="C3246" s="890" t="s">
        <v>3</v>
      </c>
      <c r="D3246" s="890">
        <v>53.81</v>
      </c>
    </row>
    <row r="3247" spans="1:4" x14ac:dyDescent="0.25">
      <c r="A3247" s="890" t="s">
        <v>3299</v>
      </c>
      <c r="B3247" s="890" t="s">
        <v>31649</v>
      </c>
      <c r="C3247" s="890" t="s">
        <v>3</v>
      </c>
      <c r="D3247" s="890">
        <v>50.66</v>
      </c>
    </row>
    <row r="3248" spans="1:4" x14ac:dyDescent="0.25">
      <c r="A3248" s="890" t="s">
        <v>3300</v>
      </c>
      <c r="B3248" s="890" t="s">
        <v>31650</v>
      </c>
      <c r="C3248" s="890" t="s">
        <v>3</v>
      </c>
      <c r="D3248" s="890">
        <v>67.34</v>
      </c>
    </row>
    <row r="3249" spans="1:4" x14ac:dyDescent="0.25">
      <c r="A3249" s="890" t="s">
        <v>3301</v>
      </c>
      <c r="B3249" s="890" t="s">
        <v>31650</v>
      </c>
      <c r="C3249" s="890" t="s">
        <v>3</v>
      </c>
      <c r="D3249" s="890">
        <v>63.4</v>
      </c>
    </row>
    <row r="3250" spans="1:4" x14ac:dyDescent="0.25">
      <c r="A3250" s="890" t="s">
        <v>3302</v>
      </c>
      <c r="B3250" s="890" t="s">
        <v>31651</v>
      </c>
      <c r="C3250" s="890" t="s">
        <v>20</v>
      </c>
      <c r="D3250" s="890">
        <v>1034.8599999999999</v>
      </c>
    </row>
    <row r="3251" spans="1:4" x14ac:dyDescent="0.25">
      <c r="A3251" s="890" t="s">
        <v>3303</v>
      </c>
      <c r="B3251" s="890" t="s">
        <v>31651</v>
      </c>
      <c r="C3251" s="890" t="s">
        <v>20</v>
      </c>
      <c r="D3251" s="890">
        <v>973.54</v>
      </c>
    </row>
    <row r="3252" spans="1:4" x14ac:dyDescent="0.25">
      <c r="A3252" s="890" t="s">
        <v>3304</v>
      </c>
      <c r="B3252" s="890" t="s">
        <v>31652</v>
      </c>
      <c r="C3252" s="890" t="s">
        <v>3</v>
      </c>
      <c r="D3252" s="890">
        <v>14.49</v>
      </c>
    </row>
    <row r="3253" spans="1:4" x14ac:dyDescent="0.25">
      <c r="A3253" s="890" t="s">
        <v>3305</v>
      </c>
      <c r="B3253" s="890" t="s">
        <v>31652</v>
      </c>
      <c r="C3253" s="890" t="s">
        <v>3</v>
      </c>
      <c r="D3253" s="890">
        <v>13.67</v>
      </c>
    </row>
    <row r="3254" spans="1:4" x14ac:dyDescent="0.25">
      <c r="A3254" s="890" t="s">
        <v>3306</v>
      </c>
      <c r="B3254" s="890" t="s">
        <v>31653</v>
      </c>
      <c r="C3254" s="890" t="s">
        <v>20</v>
      </c>
      <c r="D3254" s="890">
        <v>148.86000000000001</v>
      </c>
    </row>
    <row r="3255" spans="1:4" x14ac:dyDescent="0.25">
      <c r="A3255" s="890" t="s">
        <v>3307</v>
      </c>
      <c r="B3255" s="890" t="s">
        <v>31653</v>
      </c>
      <c r="C3255" s="890" t="s">
        <v>20</v>
      </c>
      <c r="D3255" s="890">
        <v>140.15</v>
      </c>
    </row>
    <row r="3256" spans="1:4" x14ac:dyDescent="0.25">
      <c r="A3256" s="890" t="s">
        <v>3308</v>
      </c>
      <c r="B3256" s="890" t="s">
        <v>31654</v>
      </c>
      <c r="C3256" s="890" t="s">
        <v>20</v>
      </c>
      <c r="D3256" s="890">
        <v>131.55000000000001</v>
      </c>
    </row>
    <row r="3257" spans="1:4" x14ac:dyDescent="0.25">
      <c r="A3257" s="890" t="s">
        <v>3309</v>
      </c>
      <c r="B3257" s="890" t="s">
        <v>31654</v>
      </c>
      <c r="C3257" s="890" t="s">
        <v>20</v>
      </c>
      <c r="D3257" s="890">
        <v>123.85</v>
      </c>
    </row>
    <row r="3258" spans="1:4" x14ac:dyDescent="0.25">
      <c r="A3258" s="890" t="s">
        <v>24818</v>
      </c>
      <c r="B3258" s="890" t="s">
        <v>31655</v>
      </c>
      <c r="C3258" s="890" t="s">
        <v>3</v>
      </c>
      <c r="D3258" s="890">
        <v>15.3</v>
      </c>
    </row>
    <row r="3259" spans="1:4" x14ac:dyDescent="0.25">
      <c r="A3259" s="890" t="s">
        <v>24819</v>
      </c>
      <c r="B3259" s="890" t="s">
        <v>31655</v>
      </c>
      <c r="C3259" s="890" t="s">
        <v>3</v>
      </c>
      <c r="D3259" s="890">
        <v>14.43</v>
      </c>
    </row>
    <row r="3260" spans="1:4" x14ac:dyDescent="0.25">
      <c r="A3260" s="890" t="s">
        <v>24820</v>
      </c>
      <c r="B3260" s="890" t="s">
        <v>31656</v>
      </c>
      <c r="C3260" s="890" t="s">
        <v>3</v>
      </c>
      <c r="D3260" s="890">
        <v>18.36</v>
      </c>
    </row>
    <row r="3261" spans="1:4" x14ac:dyDescent="0.25">
      <c r="A3261" s="890" t="s">
        <v>24821</v>
      </c>
      <c r="B3261" s="890" t="s">
        <v>31656</v>
      </c>
      <c r="C3261" s="890" t="s">
        <v>3</v>
      </c>
      <c r="D3261" s="890">
        <v>17.32</v>
      </c>
    </row>
    <row r="3262" spans="1:4" x14ac:dyDescent="0.25">
      <c r="A3262" s="890" t="s">
        <v>3310</v>
      </c>
      <c r="B3262" s="890" t="s">
        <v>31657</v>
      </c>
      <c r="C3262" s="890" t="s">
        <v>20</v>
      </c>
      <c r="D3262" s="890">
        <v>59.87</v>
      </c>
    </row>
    <row r="3263" spans="1:4" x14ac:dyDescent="0.25">
      <c r="A3263" s="890" t="s">
        <v>3311</v>
      </c>
      <c r="B3263" s="890" t="s">
        <v>31657</v>
      </c>
      <c r="C3263" s="890" t="s">
        <v>20</v>
      </c>
      <c r="D3263" s="890">
        <v>59.15</v>
      </c>
    </row>
    <row r="3264" spans="1:4" x14ac:dyDescent="0.25">
      <c r="A3264" s="890" t="s">
        <v>3312</v>
      </c>
      <c r="B3264" s="890" t="s">
        <v>31658</v>
      </c>
      <c r="C3264" s="890" t="s">
        <v>20</v>
      </c>
      <c r="D3264" s="890">
        <v>48.85</v>
      </c>
    </row>
    <row r="3265" spans="1:4" x14ac:dyDescent="0.25">
      <c r="A3265" s="890" t="s">
        <v>3313</v>
      </c>
      <c r="B3265" s="890" t="s">
        <v>31658</v>
      </c>
      <c r="C3265" s="890" t="s">
        <v>20</v>
      </c>
      <c r="D3265" s="890">
        <v>45.73</v>
      </c>
    </row>
    <row r="3266" spans="1:4" x14ac:dyDescent="0.25">
      <c r="A3266" s="890" t="s">
        <v>3314</v>
      </c>
      <c r="B3266" s="890" t="s">
        <v>31659</v>
      </c>
      <c r="C3266" s="890" t="s">
        <v>3</v>
      </c>
      <c r="D3266" s="890">
        <v>19.43</v>
      </c>
    </row>
    <row r="3267" spans="1:4" x14ac:dyDescent="0.25">
      <c r="A3267" s="890" t="s">
        <v>3315</v>
      </c>
      <c r="B3267" s="890" t="s">
        <v>31659</v>
      </c>
      <c r="C3267" s="890" t="s">
        <v>3</v>
      </c>
      <c r="D3267" s="890">
        <v>18.309999999999999</v>
      </c>
    </row>
    <row r="3268" spans="1:4" x14ac:dyDescent="0.25">
      <c r="A3268" s="890" t="s">
        <v>3316</v>
      </c>
      <c r="B3268" s="890" t="s">
        <v>31660</v>
      </c>
      <c r="C3268" s="890" t="s">
        <v>5</v>
      </c>
      <c r="D3268" s="890">
        <v>69.180000000000007</v>
      </c>
    </row>
    <row r="3269" spans="1:4" x14ac:dyDescent="0.25">
      <c r="A3269" s="890" t="s">
        <v>3317</v>
      </c>
      <c r="B3269" s="890" t="s">
        <v>31660</v>
      </c>
      <c r="C3269" s="890" t="s">
        <v>5</v>
      </c>
      <c r="D3269" s="890">
        <v>63.77</v>
      </c>
    </row>
    <row r="3270" spans="1:4" x14ac:dyDescent="0.25">
      <c r="A3270" s="890" t="s">
        <v>3318</v>
      </c>
      <c r="B3270" s="890" t="s">
        <v>31661</v>
      </c>
      <c r="C3270" s="890" t="s">
        <v>5</v>
      </c>
      <c r="D3270" s="890">
        <v>76.55</v>
      </c>
    </row>
    <row r="3271" spans="1:4" x14ac:dyDescent="0.25">
      <c r="A3271" s="890" t="s">
        <v>3319</v>
      </c>
      <c r="B3271" s="890" t="s">
        <v>31661</v>
      </c>
      <c r="C3271" s="890" t="s">
        <v>5</v>
      </c>
      <c r="D3271" s="890">
        <v>71.89</v>
      </c>
    </row>
    <row r="3272" spans="1:4" x14ac:dyDescent="0.25">
      <c r="A3272" s="890" t="s">
        <v>3320</v>
      </c>
      <c r="B3272" s="890" t="s">
        <v>31662</v>
      </c>
      <c r="C3272" s="890" t="s">
        <v>20</v>
      </c>
      <c r="D3272" s="890">
        <v>469.61</v>
      </c>
    </row>
    <row r="3273" spans="1:4" x14ac:dyDescent="0.25">
      <c r="A3273" s="890" t="s">
        <v>3321</v>
      </c>
      <c r="B3273" s="890" t="s">
        <v>31662</v>
      </c>
      <c r="C3273" s="890" t="s">
        <v>20</v>
      </c>
      <c r="D3273" s="890">
        <v>443</v>
      </c>
    </row>
    <row r="3274" spans="1:4" x14ac:dyDescent="0.25">
      <c r="A3274" s="890" t="s">
        <v>3322</v>
      </c>
      <c r="B3274" s="890" t="s">
        <v>31663</v>
      </c>
      <c r="C3274" s="890" t="s">
        <v>20</v>
      </c>
      <c r="D3274" s="890">
        <v>69.36</v>
      </c>
    </row>
    <row r="3275" spans="1:4" x14ac:dyDescent="0.25">
      <c r="A3275" s="890" t="s">
        <v>3323</v>
      </c>
      <c r="B3275" s="890" t="s">
        <v>31663</v>
      </c>
      <c r="C3275" s="890" t="s">
        <v>20</v>
      </c>
      <c r="D3275" s="890">
        <v>67.16</v>
      </c>
    </row>
    <row r="3276" spans="1:4" x14ac:dyDescent="0.25">
      <c r="A3276" s="890" t="s">
        <v>3324</v>
      </c>
      <c r="B3276" s="890" t="s">
        <v>31664</v>
      </c>
      <c r="C3276" s="890" t="s">
        <v>20</v>
      </c>
      <c r="D3276" s="890">
        <v>66.23</v>
      </c>
    </row>
    <row r="3277" spans="1:4" x14ac:dyDescent="0.25">
      <c r="A3277" s="890" t="s">
        <v>3325</v>
      </c>
      <c r="B3277" s="890" t="s">
        <v>31664</v>
      </c>
      <c r="C3277" s="890" t="s">
        <v>20</v>
      </c>
      <c r="D3277" s="890">
        <v>64.91</v>
      </c>
    </row>
    <row r="3278" spans="1:4" x14ac:dyDescent="0.25">
      <c r="A3278" s="890" t="s">
        <v>3326</v>
      </c>
      <c r="B3278" s="890" t="s">
        <v>31665</v>
      </c>
      <c r="C3278" s="890" t="s">
        <v>113</v>
      </c>
      <c r="D3278" s="890">
        <v>3.07</v>
      </c>
    </row>
    <row r="3279" spans="1:4" x14ac:dyDescent="0.25">
      <c r="A3279" s="890" t="s">
        <v>3327</v>
      </c>
      <c r="B3279" s="890" t="s">
        <v>31665</v>
      </c>
      <c r="C3279" s="890" t="s">
        <v>113</v>
      </c>
      <c r="D3279" s="890">
        <v>2.84</v>
      </c>
    </row>
    <row r="3280" spans="1:4" x14ac:dyDescent="0.25">
      <c r="A3280" s="890" t="s">
        <v>3328</v>
      </c>
      <c r="B3280" s="890" t="s">
        <v>31666</v>
      </c>
      <c r="C3280" s="890" t="s">
        <v>653</v>
      </c>
      <c r="D3280" s="890">
        <v>838.06</v>
      </c>
    </row>
    <row r="3281" spans="1:4" x14ac:dyDescent="0.25">
      <c r="A3281" s="890" t="s">
        <v>3329</v>
      </c>
      <c r="B3281" s="890" t="s">
        <v>31666</v>
      </c>
      <c r="C3281" s="890" t="s">
        <v>653</v>
      </c>
      <c r="D3281" s="890">
        <v>822.24</v>
      </c>
    </row>
    <row r="3282" spans="1:4" x14ac:dyDescent="0.25">
      <c r="A3282" s="890" t="s">
        <v>3330</v>
      </c>
      <c r="B3282" s="890" t="s">
        <v>31667</v>
      </c>
      <c r="C3282" s="890" t="s">
        <v>653</v>
      </c>
      <c r="D3282" s="890">
        <v>816.11</v>
      </c>
    </row>
    <row r="3283" spans="1:4" x14ac:dyDescent="0.25">
      <c r="A3283" s="890" t="s">
        <v>3331</v>
      </c>
      <c r="B3283" s="890" t="s">
        <v>31667</v>
      </c>
      <c r="C3283" s="890" t="s">
        <v>653</v>
      </c>
      <c r="D3283" s="890">
        <v>793</v>
      </c>
    </row>
    <row r="3284" spans="1:4" x14ac:dyDescent="0.25">
      <c r="A3284" s="890" t="s">
        <v>3332</v>
      </c>
      <c r="B3284" s="890" t="s">
        <v>31668</v>
      </c>
      <c r="C3284" s="890" t="s">
        <v>5</v>
      </c>
      <c r="D3284" s="890">
        <v>80.86</v>
      </c>
    </row>
    <row r="3285" spans="1:4" x14ac:dyDescent="0.25">
      <c r="A3285" s="890" t="s">
        <v>3333</v>
      </c>
      <c r="B3285" s="890" t="s">
        <v>31668</v>
      </c>
      <c r="C3285" s="890" t="s">
        <v>5</v>
      </c>
      <c r="D3285" s="890">
        <v>77.53</v>
      </c>
    </row>
    <row r="3286" spans="1:4" x14ac:dyDescent="0.25">
      <c r="A3286" s="890" t="s">
        <v>3334</v>
      </c>
      <c r="B3286" s="890" t="s">
        <v>31669</v>
      </c>
      <c r="C3286" s="890" t="s">
        <v>5</v>
      </c>
      <c r="D3286" s="890">
        <v>87.58</v>
      </c>
    </row>
    <row r="3287" spans="1:4" x14ac:dyDescent="0.25">
      <c r="A3287" s="890" t="s">
        <v>3335</v>
      </c>
      <c r="B3287" s="890" t="s">
        <v>31669</v>
      </c>
      <c r="C3287" s="890" t="s">
        <v>5</v>
      </c>
      <c r="D3287" s="890">
        <v>83.65</v>
      </c>
    </row>
    <row r="3288" spans="1:4" x14ac:dyDescent="0.25">
      <c r="A3288" s="890" t="s">
        <v>3336</v>
      </c>
      <c r="B3288" s="890" t="s">
        <v>31670</v>
      </c>
      <c r="C3288" s="890" t="s">
        <v>5</v>
      </c>
      <c r="D3288" s="890">
        <v>88.91</v>
      </c>
    </row>
    <row r="3289" spans="1:4" x14ac:dyDescent="0.25">
      <c r="A3289" s="890" t="s">
        <v>3337</v>
      </c>
      <c r="B3289" s="890" t="s">
        <v>31670</v>
      </c>
      <c r="C3289" s="890" t="s">
        <v>5</v>
      </c>
      <c r="D3289" s="890">
        <v>84.92</v>
      </c>
    </row>
    <row r="3290" spans="1:4" x14ac:dyDescent="0.25">
      <c r="A3290" s="890" t="s">
        <v>3338</v>
      </c>
      <c r="B3290" s="890" t="s">
        <v>31671</v>
      </c>
      <c r="C3290" s="890" t="s">
        <v>5</v>
      </c>
      <c r="D3290" s="890">
        <v>95.13</v>
      </c>
    </row>
    <row r="3291" spans="1:4" x14ac:dyDescent="0.25">
      <c r="A3291" s="890" t="s">
        <v>3339</v>
      </c>
      <c r="B3291" s="890" t="s">
        <v>31671</v>
      </c>
      <c r="C3291" s="890" t="s">
        <v>5</v>
      </c>
      <c r="D3291" s="890">
        <v>90.51</v>
      </c>
    </row>
    <row r="3292" spans="1:4" x14ac:dyDescent="0.25">
      <c r="A3292" s="890" t="s">
        <v>3340</v>
      </c>
      <c r="B3292" s="890" t="s">
        <v>31672</v>
      </c>
      <c r="C3292" s="890" t="s">
        <v>5</v>
      </c>
      <c r="D3292" s="890">
        <v>99.26</v>
      </c>
    </row>
    <row r="3293" spans="1:4" x14ac:dyDescent="0.25">
      <c r="A3293" s="890" t="s">
        <v>3341</v>
      </c>
      <c r="B3293" s="890" t="s">
        <v>31672</v>
      </c>
      <c r="C3293" s="890" t="s">
        <v>5</v>
      </c>
      <c r="D3293" s="890">
        <v>94.32</v>
      </c>
    </row>
    <row r="3294" spans="1:4" x14ac:dyDescent="0.25">
      <c r="A3294" s="890" t="s">
        <v>3342</v>
      </c>
      <c r="B3294" s="890" t="s">
        <v>31673</v>
      </c>
      <c r="C3294" s="890" t="s">
        <v>5</v>
      </c>
      <c r="D3294" s="890">
        <v>102.03</v>
      </c>
    </row>
    <row r="3295" spans="1:4" x14ac:dyDescent="0.25">
      <c r="A3295" s="890" t="s">
        <v>3343</v>
      </c>
      <c r="B3295" s="890" t="s">
        <v>31673</v>
      </c>
      <c r="C3295" s="890" t="s">
        <v>5</v>
      </c>
      <c r="D3295" s="890">
        <v>97</v>
      </c>
    </row>
    <row r="3296" spans="1:4" x14ac:dyDescent="0.25">
      <c r="A3296" s="890" t="s">
        <v>3344</v>
      </c>
      <c r="B3296" s="890" t="s">
        <v>31674</v>
      </c>
      <c r="C3296" s="890" t="s">
        <v>5</v>
      </c>
      <c r="D3296" s="890">
        <v>109.16</v>
      </c>
    </row>
    <row r="3297" spans="1:4" x14ac:dyDescent="0.25">
      <c r="A3297" s="890" t="s">
        <v>3345</v>
      </c>
      <c r="B3297" s="890" t="s">
        <v>31674</v>
      </c>
      <c r="C3297" s="890" t="s">
        <v>5</v>
      </c>
      <c r="D3297" s="890">
        <v>103.44</v>
      </c>
    </row>
    <row r="3298" spans="1:4" x14ac:dyDescent="0.25">
      <c r="A3298" s="890" t="s">
        <v>3346</v>
      </c>
      <c r="B3298" s="890" t="s">
        <v>31675</v>
      </c>
      <c r="C3298" s="890" t="s">
        <v>5</v>
      </c>
      <c r="D3298" s="890">
        <v>117.4</v>
      </c>
    </row>
    <row r="3299" spans="1:4" x14ac:dyDescent="0.25">
      <c r="A3299" s="890" t="s">
        <v>3347</v>
      </c>
      <c r="B3299" s="890" t="s">
        <v>31675</v>
      </c>
      <c r="C3299" s="890" t="s">
        <v>5</v>
      </c>
      <c r="D3299" s="890">
        <v>111.2</v>
      </c>
    </row>
    <row r="3300" spans="1:4" x14ac:dyDescent="0.25">
      <c r="A3300" s="890" t="s">
        <v>3348</v>
      </c>
      <c r="B3300" s="890" t="s">
        <v>31676</v>
      </c>
      <c r="C3300" s="890" t="s">
        <v>5</v>
      </c>
      <c r="D3300" s="890">
        <v>132.43</v>
      </c>
    </row>
    <row r="3301" spans="1:4" x14ac:dyDescent="0.25">
      <c r="A3301" s="890" t="s">
        <v>3349</v>
      </c>
      <c r="B3301" s="890" t="s">
        <v>31676</v>
      </c>
      <c r="C3301" s="890" t="s">
        <v>5</v>
      </c>
      <c r="D3301" s="890">
        <v>125.27</v>
      </c>
    </row>
    <row r="3302" spans="1:4" x14ac:dyDescent="0.25">
      <c r="A3302" s="890" t="s">
        <v>3350</v>
      </c>
      <c r="B3302" s="890" t="s">
        <v>31677</v>
      </c>
      <c r="C3302" s="890" t="s">
        <v>5</v>
      </c>
      <c r="D3302" s="890">
        <v>143.94</v>
      </c>
    </row>
    <row r="3303" spans="1:4" x14ac:dyDescent="0.25">
      <c r="A3303" s="890" t="s">
        <v>3351</v>
      </c>
      <c r="B3303" s="890" t="s">
        <v>31677</v>
      </c>
      <c r="C3303" s="890" t="s">
        <v>5</v>
      </c>
      <c r="D3303" s="890">
        <v>136.15</v>
      </c>
    </row>
    <row r="3304" spans="1:4" x14ac:dyDescent="0.25">
      <c r="A3304" s="890" t="s">
        <v>3352</v>
      </c>
      <c r="B3304" s="890" t="s">
        <v>31678</v>
      </c>
      <c r="C3304" s="890" t="s">
        <v>5</v>
      </c>
      <c r="D3304" s="890">
        <v>157.65</v>
      </c>
    </row>
    <row r="3305" spans="1:4" x14ac:dyDescent="0.25">
      <c r="A3305" s="890" t="s">
        <v>3353</v>
      </c>
      <c r="B3305" s="890" t="s">
        <v>31678</v>
      </c>
      <c r="C3305" s="890" t="s">
        <v>5</v>
      </c>
      <c r="D3305" s="890">
        <v>148.88999999999999</v>
      </c>
    </row>
    <row r="3306" spans="1:4" x14ac:dyDescent="0.25">
      <c r="A3306" s="890" t="s">
        <v>3354</v>
      </c>
      <c r="B3306" s="890" t="s">
        <v>31679</v>
      </c>
      <c r="C3306" s="890" t="s">
        <v>5</v>
      </c>
      <c r="D3306" s="890">
        <v>224.05</v>
      </c>
    </row>
    <row r="3307" spans="1:4" x14ac:dyDescent="0.25">
      <c r="A3307" s="890" t="s">
        <v>3355</v>
      </c>
      <c r="B3307" s="890" t="s">
        <v>31679</v>
      </c>
      <c r="C3307" s="890" t="s">
        <v>5</v>
      </c>
      <c r="D3307" s="890">
        <v>213.89</v>
      </c>
    </row>
    <row r="3308" spans="1:4" x14ac:dyDescent="0.25">
      <c r="A3308" s="890" t="s">
        <v>3356</v>
      </c>
      <c r="B3308" s="890" t="s">
        <v>31680</v>
      </c>
      <c r="C3308" s="890" t="s">
        <v>5</v>
      </c>
      <c r="D3308" s="890">
        <v>326.73</v>
      </c>
    </row>
    <row r="3309" spans="1:4" x14ac:dyDescent="0.25">
      <c r="A3309" s="890" t="s">
        <v>3357</v>
      </c>
      <c r="B3309" s="890" t="s">
        <v>31680</v>
      </c>
      <c r="C3309" s="890" t="s">
        <v>5</v>
      </c>
      <c r="D3309" s="890">
        <v>312.98</v>
      </c>
    </row>
    <row r="3310" spans="1:4" x14ac:dyDescent="0.25">
      <c r="A3310" s="890" t="s">
        <v>3358</v>
      </c>
      <c r="B3310" s="890" t="s">
        <v>31681</v>
      </c>
      <c r="C3310" s="890" t="s">
        <v>5</v>
      </c>
      <c r="D3310" s="890">
        <v>325.74</v>
      </c>
    </row>
    <row r="3311" spans="1:4" x14ac:dyDescent="0.25">
      <c r="A3311" s="890" t="s">
        <v>3359</v>
      </c>
      <c r="B3311" s="890" t="s">
        <v>31681</v>
      </c>
      <c r="C3311" s="890" t="s">
        <v>5</v>
      </c>
      <c r="D3311" s="890">
        <v>306.13</v>
      </c>
    </row>
    <row r="3312" spans="1:4" x14ac:dyDescent="0.25">
      <c r="A3312" s="890" t="s">
        <v>3360</v>
      </c>
      <c r="B3312" s="890" t="s">
        <v>31682</v>
      </c>
      <c r="C3312" s="890" t="s">
        <v>5</v>
      </c>
      <c r="D3312" s="890">
        <v>334.3</v>
      </c>
    </row>
    <row r="3313" spans="1:4" x14ac:dyDescent="0.25">
      <c r="A3313" s="890" t="s">
        <v>3361</v>
      </c>
      <c r="B3313" s="890" t="s">
        <v>31682</v>
      </c>
      <c r="C3313" s="890" t="s">
        <v>5</v>
      </c>
      <c r="D3313" s="890">
        <v>314.68</v>
      </c>
    </row>
    <row r="3314" spans="1:4" x14ac:dyDescent="0.25">
      <c r="A3314" s="890" t="s">
        <v>3362</v>
      </c>
      <c r="B3314" s="890" t="s">
        <v>31683</v>
      </c>
      <c r="C3314" s="890" t="s">
        <v>5</v>
      </c>
      <c r="D3314" s="890">
        <v>481.84</v>
      </c>
    </row>
    <row r="3315" spans="1:4" x14ac:dyDescent="0.25">
      <c r="A3315" s="890" t="s">
        <v>3363</v>
      </c>
      <c r="B3315" s="890" t="s">
        <v>31683</v>
      </c>
      <c r="C3315" s="890" t="s">
        <v>5</v>
      </c>
      <c r="D3315" s="890">
        <v>450.41</v>
      </c>
    </row>
    <row r="3316" spans="1:4" x14ac:dyDescent="0.25">
      <c r="A3316" s="890" t="s">
        <v>3364</v>
      </c>
      <c r="B3316" s="890" t="s">
        <v>31684</v>
      </c>
      <c r="C3316" s="890" t="s">
        <v>5</v>
      </c>
      <c r="D3316" s="890">
        <v>738.72</v>
      </c>
    </row>
    <row r="3317" spans="1:4" x14ac:dyDescent="0.25">
      <c r="A3317" s="890" t="s">
        <v>3365</v>
      </c>
      <c r="B3317" s="890" t="s">
        <v>31684</v>
      </c>
      <c r="C3317" s="890" t="s">
        <v>5</v>
      </c>
      <c r="D3317" s="890">
        <v>714.25</v>
      </c>
    </row>
    <row r="3318" spans="1:4" x14ac:dyDescent="0.25">
      <c r="A3318" s="890" t="s">
        <v>3366</v>
      </c>
      <c r="B3318" s="890" t="s">
        <v>31685</v>
      </c>
      <c r="C3318" s="890" t="s">
        <v>5</v>
      </c>
      <c r="D3318" s="890">
        <v>765.89</v>
      </c>
    </row>
    <row r="3319" spans="1:4" x14ac:dyDescent="0.25">
      <c r="A3319" s="890" t="s">
        <v>3367</v>
      </c>
      <c r="B3319" s="890" t="s">
        <v>31685</v>
      </c>
      <c r="C3319" s="890" t="s">
        <v>5</v>
      </c>
      <c r="D3319" s="890">
        <v>739.56</v>
      </c>
    </row>
    <row r="3320" spans="1:4" x14ac:dyDescent="0.25">
      <c r="A3320" s="890" t="s">
        <v>3368</v>
      </c>
      <c r="B3320" s="890" t="s">
        <v>31686</v>
      </c>
      <c r="C3320" s="890" t="s">
        <v>20</v>
      </c>
      <c r="D3320" s="890">
        <v>93.58</v>
      </c>
    </row>
    <row r="3321" spans="1:4" x14ac:dyDescent="0.25">
      <c r="A3321" s="890" t="s">
        <v>3369</v>
      </c>
      <c r="B3321" s="890" t="s">
        <v>31686</v>
      </c>
      <c r="C3321" s="890" t="s">
        <v>20</v>
      </c>
      <c r="D3321" s="890">
        <v>84.21</v>
      </c>
    </row>
    <row r="3322" spans="1:4" x14ac:dyDescent="0.25">
      <c r="A3322" s="890" t="s">
        <v>3370</v>
      </c>
      <c r="B3322" s="890" t="s">
        <v>31687</v>
      </c>
      <c r="C3322" s="890" t="s">
        <v>20</v>
      </c>
      <c r="D3322" s="890">
        <v>188.81</v>
      </c>
    </row>
    <row r="3323" spans="1:4" x14ac:dyDescent="0.25">
      <c r="A3323" s="890" t="s">
        <v>3371</v>
      </c>
      <c r="B3323" s="890" t="s">
        <v>31687</v>
      </c>
      <c r="C3323" s="890" t="s">
        <v>20</v>
      </c>
      <c r="D3323" s="890">
        <v>175.98</v>
      </c>
    </row>
    <row r="3324" spans="1:4" x14ac:dyDescent="0.25">
      <c r="A3324" s="890" t="s">
        <v>3372</v>
      </c>
      <c r="B3324" s="890" t="s">
        <v>31688</v>
      </c>
      <c r="C3324" s="890" t="s">
        <v>20</v>
      </c>
      <c r="D3324" s="890">
        <v>95.23</v>
      </c>
    </row>
    <row r="3325" spans="1:4" x14ac:dyDescent="0.25">
      <c r="A3325" s="890" t="s">
        <v>3373</v>
      </c>
      <c r="B3325" s="890" t="s">
        <v>31688</v>
      </c>
      <c r="C3325" s="890" t="s">
        <v>20</v>
      </c>
      <c r="D3325" s="890">
        <v>91.76</v>
      </c>
    </row>
    <row r="3326" spans="1:4" x14ac:dyDescent="0.25">
      <c r="A3326" s="890" t="s">
        <v>3374</v>
      </c>
      <c r="B3326" s="890" t="s">
        <v>31689</v>
      </c>
      <c r="C3326" s="890" t="s">
        <v>20</v>
      </c>
      <c r="D3326" s="890">
        <v>137.66999999999999</v>
      </c>
    </row>
    <row r="3327" spans="1:4" x14ac:dyDescent="0.25">
      <c r="A3327" s="890" t="s">
        <v>3375</v>
      </c>
      <c r="B3327" s="890" t="s">
        <v>31689</v>
      </c>
      <c r="C3327" s="890" t="s">
        <v>20</v>
      </c>
      <c r="D3327" s="890">
        <v>132.99</v>
      </c>
    </row>
    <row r="3328" spans="1:4" x14ac:dyDescent="0.25">
      <c r="A3328" s="890" t="s">
        <v>3376</v>
      </c>
      <c r="B3328" s="890" t="s">
        <v>31690</v>
      </c>
      <c r="C3328" s="890" t="s">
        <v>20</v>
      </c>
      <c r="D3328" s="890">
        <v>180.26</v>
      </c>
    </row>
    <row r="3329" spans="1:4" x14ac:dyDescent="0.25">
      <c r="A3329" s="890" t="s">
        <v>3377</v>
      </c>
      <c r="B3329" s="890" t="s">
        <v>31690</v>
      </c>
      <c r="C3329" s="890" t="s">
        <v>20</v>
      </c>
      <c r="D3329" s="890">
        <v>174.47</v>
      </c>
    </row>
    <row r="3330" spans="1:4" x14ac:dyDescent="0.25">
      <c r="A3330" s="890" t="s">
        <v>3378</v>
      </c>
      <c r="B3330" s="890" t="s">
        <v>31691</v>
      </c>
      <c r="C3330" s="890" t="s">
        <v>20</v>
      </c>
      <c r="D3330" s="890">
        <v>220.01</v>
      </c>
    </row>
    <row r="3331" spans="1:4" x14ac:dyDescent="0.25">
      <c r="A3331" s="890" t="s">
        <v>3379</v>
      </c>
      <c r="B3331" s="890" t="s">
        <v>31691</v>
      </c>
      <c r="C3331" s="890" t="s">
        <v>20</v>
      </c>
      <c r="D3331" s="890">
        <v>204.05</v>
      </c>
    </row>
    <row r="3332" spans="1:4" x14ac:dyDescent="0.25">
      <c r="A3332" s="890" t="s">
        <v>3380</v>
      </c>
      <c r="B3332" s="890" t="s">
        <v>31692</v>
      </c>
      <c r="C3332" s="890" t="s">
        <v>20</v>
      </c>
      <c r="D3332" s="890">
        <v>262.44</v>
      </c>
    </row>
    <row r="3333" spans="1:4" x14ac:dyDescent="0.25">
      <c r="A3333" s="890" t="s">
        <v>3381</v>
      </c>
      <c r="B3333" s="890" t="s">
        <v>31692</v>
      </c>
      <c r="C3333" s="890" t="s">
        <v>20</v>
      </c>
      <c r="D3333" s="890">
        <v>245.28</v>
      </c>
    </row>
    <row r="3334" spans="1:4" x14ac:dyDescent="0.25">
      <c r="A3334" s="890" t="s">
        <v>3382</v>
      </c>
      <c r="B3334" s="890" t="s">
        <v>31693</v>
      </c>
      <c r="C3334" s="890" t="s">
        <v>20</v>
      </c>
      <c r="D3334" s="890">
        <v>305.04000000000002</v>
      </c>
    </row>
    <row r="3335" spans="1:4" x14ac:dyDescent="0.25">
      <c r="A3335" s="890" t="s">
        <v>3383</v>
      </c>
      <c r="B3335" s="890" t="s">
        <v>31693</v>
      </c>
      <c r="C3335" s="890" t="s">
        <v>20</v>
      </c>
      <c r="D3335" s="890">
        <v>286.76</v>
      </c>
    </row>
    <row r="3336" spans="1:4" x14ac:dyDescent="0.25">
      <c r="A3336" s="890" t="s">
        <v>3384</v>
      </c>
      <c r="B3336" s="890" t="s">
        <v>31694</v>
      </c>
      <c r="C3336" s="890" t="s">
        <v>20</v>
      </c>
      <c r="D3336" s="890">
        <v>781.49</v>
      </c>
    </row>
    <row r="3337" spans="1:4" x14ac:dyDescent="0.25">
      <c r="A3337" s="890" t="s">
        <v>3385</v>
      </c>
      <c r="B3337" s="890" t="s">
        <v>31694</v>
      </c>
      <c r="C3337" s="890" t="s">
        <v>20</v>
      </c>
      <c r="D3337" s="890">
        <v>709.36</v>
      </c>
    </row>
    <row r="3338" spans="1:4" x14ac:dyDescent="0.25">
      <c r="A3338" s="890" t="s">
        <v>3386</v>
      </c>
      <c r="B3338" s="890" t="s">
        <v>31695</v>
      </c>
      <c r="C3338" s="890" t="s">
        <v>20</v>
      </c>
      <c r="D3338" s="890">
        <v>823.93</v>
      </c>
    </row>
    <row r="3339" spans="1:4" x14ac:dyDescent="0.25">
      <c r="A3339" s="890" t="s">
        <v>3387</v>
      </c>
      <c r="B3339" s="890" t="s">
        <v>31695</v>
      </c>
      <c r="C3339" s="890" t="s">
        <v>20</v>
      </c>
      <c r="D3339" s="890">
        <v>750.59</v>
      </c>
    </row>
    <row r="3340" spans="1:4" x14ac:dyDescent="0.25">
      <c r="A3340" s="890" t="s">
        <v>3388</v>
      </c>
      <c r="B3340" s="890" t="s">
        <v>31696</v>
      </c>
      <c r="C3340" s="890" t="s">
        <v>20</v>
      </c>
      <c r="D3340" s="890">
        <v>866.52</v>
      </c>
    </row>
    <row r="3341" spans="1:4" x14ac:dyDescent="0.25">
      <c r="A3341" s="890" t="s">
        <v>3389</v>
      </c>
      <c r="B3341" s="890" t="s">
        <v>31696</v>
      </c>
      <c r="C3341" s="890" t="s">
        <v>20</v>
      </c>
      <c r="D3341" s="890">
        <v>792.07</v>
      </c>
    </row>
    <row r="3342" spans="1:4" x14ac:dyDescent="0.25">
      <c r="A3342" s="890" t="s">
        <v>3390</v>
      </c>
      <c r="B3342" s="890" t="s">
        <v>31697</v>
      </c>
      <c r="C3342" s="890" t="s">
        <v>3</v>
      </c>
      <c r="D3342" s="890">
        <v>8.6300000000000008</v>
      </c>
    </row>
    <row r="3343" spans="1:4" x14ac:dyDescent="0.25">
      <c r="A3343" s="890" t="s">
        <v>3391</v>
      </c>
      <c r="B3343" s="890" t="s">
        <v>31697</v>
      </c>
      <c r="C3343" s="890" t="s">
        <v>3</v>
      </c>
      <c r="D3343" s="890">
        <v>8.3699999999999992</v>
      </c>
    </row>
    <row r="3344" spans="1:4" x14ac:dyDescent="0.25">
      <c r="A3344" s="890" t="s">
        <v>3392</v>
      </c>
      <c r="B3344" s="890" t="s">
        <v>31698</v>
      </c>
      <c r="C3344" s="890" t="s">
        <v>3</v>
      </c>
      <c r="D3344" s="890">
        <v>46.43</v>
      </c>
    </row>
    <row r="3345" spans="1:4" x14ac:dyDescent="0.25">
      <c r="A3345" s="890" t="s">
        <v>3393</v>
      </c>
      <c r="B3345" s="890" t="s">
        <v>31698</v>
      </c>
      <c r="C3345" s="890" t="s">
        <v>3</v>
      </c>
      <c r="D3345" s="890">
        <v>41.79</v>
      </c>
    </row>
    <row r="3346" spans="1:4" x14ac:dyDescent="0.25">
      <c r="A3346" s="890" t="s">
        <v>3394</v>
      </c>
      <c r="B3346" s="890" t="s">
        <v>31699</v>
      </c>
      <c r="C3346" s="890" t="s">
        <v>3</v>
      </c>
      <c r="D3346" s="890">
        <v>130.02000000000001</v>
      </c>
    </row>
    <row r="3347" spans="1:4" x14ac:dyDescent="0.25">
      <c r="A3347" s="890" t="s">
        <v>3395</v>
      </c>
      <c r="B3347" s="890" t="s">
        <v>31699</v>
      </c>
      <c r="C3347" s="890" t="s">
        <v>3</v>
      </c>
      <c r="D3347" s="890">
        <v>117.01</v>
      </c>
    </row>
    <row r="3348" spans="1:4" x14ac:dyDescent="0.25">
      <c r="A3348" s="890" t="s">
        <v>3396</v>
      </c>
      <c r="B3348" s="890" t="s">
        <v>31700</v>
      </c>
      <c r="C3348" s="890" t="s">
        <v>3</v>
      </c>
      <c r="D3348" s="890">
        <v>72.44</v>
      </c>
    </row>
    <row r="3349" spans="1:4" x14ac:dyDescent="0.25">
      <c r="A3349" s="890" t="s">
        <v>3397</v>
      </c>
      <c r="B3349" s="890" t="s">
        <v>31700</v>
      </c>
      <c r="C3349" s="890" t="s">
        <v>3</v>
      </c>
      <c r="D3349" s="890">
        <v>65.19</v>
      </c>
    </row>
    <row r="3350" spans="1:4" x14ac:dyDescent="0.25">
      <c r="A3350" s="890" t="s">
        <v>3398</v>
      </c>
      <c r="B3350" s="890" t="s">
        <v>31701</v>
      </c>
      <c r="C3350" s="890" t="s">
        <v>3</v>
      </c>
      <c r="D3350" s="890">
        <v>37.14</v>
      </c>
    </row>
    <row r="3351" spans="1:4" x14ac:dyDescent="0.25">
      <c r="A3351" s="890" t="s">
        <v>3399</v>
      </c>
      <c r="B3351" s="890" t="s">
        <v>31701</v>
      </c>
      <c r="C3351" s="890" t="s">
        <v>3</v>
      </c>
      <c r="D3351" s="890">
        <v>33.43</v>
      </c>
    </row>
    <row r="3352" spans="1:4" x14ac:dyDescent="0.25">
      <c r="A3352" s="890" t="s">
        <v>3400</v>
      </c>
      <c r="B3352" s="890" t="s">
        <v>31702</v>
      </c>
      <c r="C3352" s="890" t="s">
        <v>3</v>
      </c>
      <c r="D3352" s="890">
        <v>25.61</v>
      </c>
    </row>
    <row r="3353" spans="1:4" x14ac:dyDescent="0.25">
      <c r="A3353" s="890" t="s">
        <v>3401</v>
      </c>
      <c r="B3353" s="890" t="s">
        <v>31702</v>
      </c>
      <c r="C3353" s="890" t="s">
        <v>3</v>
      </c>
      <c r="D3353" s="890">
        <v>24.98</v>
      </c>
    </row>
    <row r="3354" spans="1:4" x14ac:dyDescent="0.25">
      <c r="A3354" s="890" t="s">
        <v>3402</v>
      </c>
      <c r="B3354" s="890" t="s">
        <v>31703</v>
      </c>
      <c r="C3354" s="890" t="s">
        <v>3</v>
      </c>
      <c r="D3354" s="890">
        <v>1829.99</v>
      </c>
    </row>
    <row r="3355" spans="1:4" x14ac:dyDescent="0.25">
      <c r="A3355" s="890" t="s">
        <v>3403</v>
      </c>
      <c r="B3355" s="890" t="s">
        <v>31703</v>
      </c>
      <c r="C3355" s="890" t="s">
        <v>3</v>
      </c>
      <c r="D3355" s="890">
        <v>1658.11</v>
      </c>
    </row>
    <row r="3356" spans="1:4" x14ac:dyDescent="0.25">
      <c r="A3356" s="890" t="s">
        <v>3404</v>
      </c>
      <c r="B3356" s="890" t="s">
        <v>31704</v>
      </c>
      <c r="C3356" s="890" t="s">
        <v>3</v>
      </c>
      <c r="D3356" s="890">
        <v>10.81</v>
      </c>
    </row>
    <row r="3357" spans="1:4" x14ac:dyDescent="0.25">
      <c r="A3357" s="890" t="s">
        <v>3405</v>
      </c>
      <c r="B3357" s="890" t="s">
        <v>31704</v>
      </c>
      <c r="C3357" s="890" t="s">
        <v>3</v>
      </c>
      <c r="D3357" s="890">
        <v>10.06</v>
      </c>
    </row>
    <row r="3358" spans="1:4" x14ac:dyDescent="0.25">
      <c r="A3358" s="890" t="s">
        <v>3406</v>
      </c>
      <c r="B3358" s="890" t="s">
        <v>31705</v>
      </c>
      <c r="C3358" s="890" t="s">
        <v>3</v>
      </c>
      <c r="D3358" s="890">
        <v>46.88</v>
      </c>
    </row>
    <row r="3359" spans="1:4" x14ac:dyDescent="0.25">
      <c r="A3359" s="890" t="s">
        <v>3407</v>
      </c>
      <c r="B3359" s="890" t="s">
        <v>31705</v>
      </c>
      <c r="C3359" s="890" t="s">
        <v>3</v>
      </c>
      <c r="D3359" s="890">
        <v>44.76</v>
      </c>
    </row>
    <row r="3360" spans="1:4" x14ac:dyDescent="0.25">
      <c r="A3360" s="890" t="s">
        <v>3408</v>
      </c>
      <c r="B3360" s="890" t="s">
        <v>31706</v>
      </c>
      <c r="C3360" s="890" t="s">
        <v>3</v>
      </c>
      <c r="D3360" s="890">
        <v>35.64</v>
      </c>
    </row>
    <row r="3361" spans="1:4" x14ac:dyDescent="0.25">
      <c r="A3361" s="890" t="s">
        <v>3409</v>
      </c>
      <c r="B3361" s="890" t="s">
        <v>31706</v>
      </c>
      <c r="C3361" s="890" t="s">
        <v>3</v>
      </c>
      <c r="D3361" s="890">
        <v>32.86</v>
      </c>
    </row>
    <row r="3362" spans="1:4" x14ac:dyDescent="0.25">
      <c r="A3362" s="890" t="s">
        <v>3410</v>
      </c>
      <c r="B3362" s="890" t="s">
        <v>31707</v>
      </c>
      <c r="C3362" s="890" t="s">
        <v>3</v>
      </c>
      <c r="D3362" s="890">
        <v>465.01</v>
      </c>
    </row>
    <row r="3363" spans="1:4" x14ac:dyDescent="0.25">
      <c r="A3363" s="890" t="s">
        <v>3411</v>
      </c>
      <c r="B3363" s="890" t="s">
        <v>31707</v>
      </c>
      <c r="C3363" s="890" t="s">
        <v>3</v>
      </c>
      <c r="D3363" s="890">
        <v>430.89</v>
      </c>
    </row>
    <row r="3364" spans="1:4" x14ac:dyDescent="0.25">
      <c r="A3364" s="890" t="s">
        <v>3412</v>
      </c>
      <c r="B3364" s="890" t="s">
        <v>31708</v>
      </c>
      <c r="C3364" s="890" t="s">
        <v>3</v>
      </c>
      <c r="D3364" s="890">
        <v>110.81</v>
      </c>
    </row>
    <row r="3365" spans="1:4" x14ac:dyDescent="0.25">
      <c r="A3365" s="890" t="s">
        <v>3413</v>
      </c>
      <c r="B3365" s="890" t="s">
        <v>31708</v>
      </c>
      <c r="C3365" s="890" t="s">
        <v>3</v>
      </c>
      <c r="D3365" s="890">
        <v>109.21</v>
      </c>
    </row>
    <row r="3366" spans="1:4" x14ac:dyDescent="0.25">
      <c r="A3366" s="890" t="s">
        <v>3414</v>
      </c>
      <c r="B3366" s="890" t="s">
        <v>31709</v>
      </c>
      <c r="C3366" s="890" t="s">
        <v>3</v>
      </c>
      <c r="D3366" s="890">
        <v>5.19</v>
      </c>
    </row>
    <row r="3367" spans="1:4" x14ac:dyDescent="0.25">
      <c r="A3367" s="890" t="s">
        <v>3415</v>
      </c>
      <c r="B3367" s="890" t="s">
        <v>31709</v>
      </c>
      <c r="C3367" s="890" t="s">
        <v>3</v>
      </c>
      <c r="D3367" s="890">
        <v>4.67</v>
      </c>
    </row>
    <row r="3368" spans="1:4" x14ac:dyDescent="0.25">
      <c r="A3368" s="890" t="s">
        <v>3416</v>
      </c>
      <c r="B3368" s="890" t="s">
        <v>31710</v>
      </c>
      <c r="C3368" s="890" t="s">
        <v>3</v>
      </c>
      <c r="D3368" s="890">
        <v>4.08</v>
      </c>
    </row>
    <row r="3369" spans="1:4" x14ac:dyDescent="0.25">
      <c r="A3369" s="890" t="s">
        <v>3417</v>
      </c>
      <c r="B3369" s="890" t="s">
        <v>31710</v>
      </c>
      <c r="C3369" s="890" t="s">
        <v>3</v>
      </c>
      <c r="D3369" s="890">
        <v>3.73</v>
      </c>
    </row>
    <row r="3370" spans="1:4" x14ac:dyDescent="0.25">
      <c r="A3370" s="890" t="s">
        <v>3418</v>
      </c>
      <c r="B3370" s="890" t="s">
        <v>31711</v>
      </c>
      <c r="C3370" s="890" t="s">
        <v>3</v>
      </c>
      <c r="D3370" s="890">
        <v>58.07</v>
      </c>
    </row>
    <row r="3371" spans="1:4" x14ac:dyDescent="0.25">
      <c r="A3371" s="890" t="s">
        <v>3419</v>
      </c>
      <c r="B3371" s="890" t="s">
        <v>31711</v>
      </c>
      <c r="C3371" s="890" t="s">
        <v>3</v>
      </c>
      <c r="D3371" s="890">
        <v>57.38</v>
      </c>
    </row>
    <row r="3372" spans="1:4" x14ac:dyDescent="0.25">
      <c r="A3372" s="890" t="s">
        <v>3420</v>
      </c>
      <c r="B3372" s="890" t="s">
        <v>31712</v>
      </c>
      <c r="C3372" s="890" t="s">
        <v>3</v>
      </c>
      <c r="D3372" s="890">
        <v>38.54</v>
      </c>
    </row>
    <row r="3373" spans="1:4" x14ac:dyDescent="0.25">
      <c r="A3373" s="890" t="s">
        <v>3421</v>
      </c>
      <c r="B3373" s="890" t="s">
        <v>31712</v>
      </c>
      <c r="C3373" s="890" t="s">
        <v>3</v>
      </c>
      <c r="D3373" s="890">
        <v>37.85</v>
      </c>
    </row>
    <row r="3374" spans="1:4" x14ac:dyDescent="0.25">
      <c r="A3374" s="890" t="s">
        <v>3422</v>
      </c>
      <c r="B3374" s="890" t="s">
        <v>31713</v>
      </c>
      <c r="C3374" s="890" t="s">
        <v>3</v>
      </c>
      <c r="D3374" s="890">
        <v>76.31</v>
      </c>
    </row>
    <row r="3375" spans="1:4" x14ac:dyDescent="0.25">
      <c r="A3375" s="890" t="s">
        <v>3423</v>
      </c>
      <c r="B3375" s="890" t="s">
        <v>31713</v>
      </c>
      <c r="C3375" s="890" t="s">
        <v>3</v>
      </c>
      <c r="D3375" s="890">
        <v>75.44</v>
      </c>
    </row>
    <row r="3376" spans="1:4" x14ac:dyDescent="0.25">
      <c r="A3376" s="890" t="s">
        <v>3424</v>
      </c>
      <c r="B3376" s="890" t="s">
        <v>31714</v>
      </c>
      <c r="C3376" s="890" t="s">
        <v>3</v>
      </c>
      <c r="D3376" s="890">
        <v>50.27</v>
      </c>
    </row>
    <row r="3377" spans="1:4" x14ac:dyDescent="0.25">
      <c r="A3377" s="890" t="s">
        <v>3425</v>
      </c>
      <c r="B3377" s="890" t="s">
        <v>31714</v>
      </c>
      <c r="C3377" s="890" t="s">
        <v>3</v>
      </c>
      <c r="D3377" s="890">
        <v>49.4</v>
      </c>
    </row>
    <row r="3378" spans="1:4" x14ac:dyDescent="0.25">
      <c r="A3378" s="890" t="s">
        <v>3426</v>
      </c>
      <c r="B3378" s="890" t="s">
        <v>31715</v>
      </c>
      <c r="C3378" s="890" t="s">
        <v>3</v>
      </c>
      <c r="D3378" s="890">
        <v>109.2</v>
      </c>
    </row>
    <row r="3379" spans="1:4" x14ac:dyDescent="0.25">
      <c r="A3379" s="890" t="s">
        <v>3427</v>
      </c>
      <c r="B3379" s="890" t="s">
        <v>31715</v>
      </c>
      <c r="C3379" s="890" t="s">
        <v>3</v>
      </c>
      <c r="D3379" s="890">
        <v>107.15</v>
      </c>
    </row>
    <row r="3380" spans="1:4" x14ac:dyDescent="0.25">
      <c r="A3380" s="890" t="s">
        <v>3428</v>
      </c>
      <c r="B3380" s="890" t="s">
        <v>31716</v>
      </c>
      <c r="C3380" s="890" t="s">
        <v>3</v>
      </c>
      <c r="D3380" s="890">
        <v>83.16</v>
      </c>
    </row>
    <row r="3381" spans="1:4" x14ac:dyDescent="0.25">
      <c r="A3381" s="890" t="s">
        <v>3429</v>
      </c>
      <c r="B3381" s="890" t="s">
        <v>31716</v>
      </c>
      <c r="C3381" s="890" t="s">
        <v>3</v>
      </c>
      <c r="D3381" s="890">
        <v>81.11</v>
      </c>
    </row>
    <row r="3382" spans="1:4" x14ac:dyDescent="0.25">
      <c r="A3382" s="890" t="s">
        <v>3430</v>
      </c>
      <c r="B3382" s="890" t="s">
        <v>31717</v>
      </c>
      <c r="C3382" s="890" t="s">
        <v>3</v>
      </c>
      <c r="D3382" s="890">
        <v>429.47</v>
      </c>
    </row>
    <row r="3383" spans="1:4" x14ac:dyDescent="0.25">
      <c r="A3383" s="890" t="s">
        <v>3431</v>
      </c>
      <c r="B3383" s="890" t="s">
        <v>31717</v>
      </c>
      <c r="C3383" s="890" t="s">
        <v>3</v>
      </c>
      <c r="D3383" s="890">
        <v>395.5</v>
      </c>
    </row>
    <row r="3384" spans="1:4" x14ac:dyDescent="0.25">
      <c r="A3384" s="890" t="s">
        <v>3432</v>
      </c>
      <c r="B3384" s="890" t="s">
        <v>31718</v>
      </c>
      <c r="C3384" s="890" t="s">
        <v>20</v>
      </c>
      <c r="D3384" s="890">
        <v>39.619999999999997</v>
      </c>
    </row>
    <row r="3385" spans="1:4" x14ac:dyDescent="0.25">
      <c r="A3385" s="890" t="s">
        <v>3433</v>
      </c>
      <c r="B3385" s="890" t="s">
        <v>31718</v>
      </c>
      <c r="C3385" s="890" t="s">
        <v>20</v>
      </c>
      <c r="D3385" s="890">
        <v>37.39</v>
      </c>
    </row>
    <row r="3386" spans="1:4" x14ac:dyDescent="0.25">
      <c r="A3386" s="890" t="s">
        <v>3434</v>
      </c>
      <c r="B3386" s="890" t="s">
        <v>31719</v>
      </c>
      <c r="C3386" s="890" t="s">
        <v>20</v>
      </c>
      <c r="D3386" s="890">
        <v>32.909999999999997</v>
      </c>
    </row>
    <row r="3387" spans="1:4" x14ac:dyDescent="0.25">
      <c r="A3387" s="890" t="s">
        <v>3435</v>
      </c>
      <c r="B3387" s="890" t="s">
        <v>31719</v>
      </c>
      <c r="C3387" s="890" t="s">
        <v>20</v>
      </c>
      <c r="D3387" s="890">
        <v>30.68</v>
      </c>
    </row>
    <row r="3388" spans="1:4" x14ac:dyDescent="0.25">
      <c r="A3388" s="890" t="s">
        <v>3436</v>
      </c>
      <c r="B3388" s="890" t="s">
        <v>31720</v>
      </c>
      <c r="C3388" s="890" t="s">
        <v>20</v>
      </c>
      <c r="D3388" s="890">
        <v>69.849999999999994</v>
      </c>
    </row>
    <row r="3389" spans="1:4" x14ac:dyDescent="0.25">
      <c r="A3389" s="890" t="s">
        <v>3437</v>
      </c>
      <c r="B3389" s="890" t="s">
        <v>31720</v>
      </c>
      <c r="C3389" s="890" t="s">
        <v>20</v>
      </c>
      <c r="D3389" s="890">
        <v>67.13</v>
      </c>
    </row>
    <row r="3390" spans="1:4" x14ac:dyDescent="0.25">
      <c r="A3390" s="890" t="s">
        <v>3438</v>
      </c>
      <c r="B3390" s="890" t="s">
        <v>31721</v>
      </c>
      <c r="C3390" s="890" t="s">
        <v>20</v>
      </c>
      <c r="D3390" s="890">
        <v>81.89</v>
      </c>
    </row>
    <row r="3391" spans="1:4" x14ac:dyDescent="0.25">
      <c r="A3391" s="890" t="s">
        <v>3439</v>
      </c>
      <c r="B3391" s="890" t="s">
        <v>31721</v>
      </c>
      <c r="C3391" s="890" t="s">
        <v>20</v>
      </c>
      <c r="D3391" s="890">
        <v>76.569999999999993</v>
      </c>
    </row>
    <row r="3392" spans="1:4" x14ac:dyDescent="0.25">
      <c r="A3392" s="890" t="s">
        <v>3440</v>
      </c>
      <c r="B3392" s="890" t="s">
        <v>31722</v>
      </c>
      <c r="C3392" s="890" t="s">
        <v>3</v>
      </c>
      <c r="D3392" s="890">
        <v>15.04</v>
      </c>
    </row>
    <row r="3393" spans="1:4" x14ac:dyDescent="0.25">
      <c r="A3393" s="890" t="s">
        <v>3441</v>
      </c>
      <c r="B3393" s="890" t="s">
        <v>31722</v>
      </c>
      <c r="C3393" s="890" t="s">
        <v>3</v>
      </c>
      <c r="D3393" s="890">
        <v>14.53</v>
      </c>
    </row>
    <row r="3394" spans="1:4" x14ac:dyDescent="0.25">
      <c r="A3394" s="890" t="s">
        <v>3442</v>
      </c>
      <c r="B3394" s="890" t="s">
        <v>31723</v>
      </c>
      <c r="C3394" s="890" t="s">
        <v>3</v>
      </c>
      <c r="D3394" s="890">
        <v>24.77</v>
      </c>
    </row>
    <row r="3395" spans="1:4" x14ac:dyDescent="0.25">
      <c r="A3395" s="890" t="s">
        <v>3443</v>
      </c>
      <c r="B3395" s="890" t="s">
        <v>31723</v>
      </c>
      <c r="C3395" s="890" t="s">
        <v>3</v>
      </c>
      <c r="D3395" s="890">
        <v>24.26</v>
      </c>
    </row>
    <row r="3396" spans="1:4" x14ac:dyDescent="0.25">
      <c r="A3396" s="890" t="s">
        <v>3444</v>
      </c>
      <c r="B3396" s="890" t="s">
        <v>31724</v>
      </c>
      <c r="C3396" s="890" t="s">
        <v>3</v>
      </c>
      <c r="D3396" s="890">
        <v>19.52</v>
      </c>
    </row>
    <row r="3397" spans="1:4" x14ac:dyDescent="0.25">
      <c r="A3397" s="890" t="s">
        <v>3445</v>
      </c>
      <c r="B3397" s="890" t="s">
        <v>31724</v>
      </c>
      <c r="C3397" s="890" t="s">
        <v>3</v>
      </c>
      <c r="D3397" s="890">
        <v>18.96</v>
      </c>
    </row>
    <row r="3398" spans="1:4" x14ac:dyDescent="0.25">
      <c r="A3398" s="890" t="s">
        <v>3446</v>
      </c>
      <c r="B3398" s="890" t="s">
        <v>31725</v>
      </c>
      <c r="C3398" s="890" t="s">
        <v>3</v>
      </c>
      <c r="D3398" s="890">
        <v>4.5999999999999996</v>
      </c>
    </row>
    <row r="3399" spans="1:4" x14ac:dyDescent="0.25">
      <c r="A3399" s="890" t="s">
        <v>3447</v>
      </c>
      <c r="B3399" s="890" t="s">
        <v>31725</v>
      </c>
      <c r="C3399" s="890" t="s">
        <v>3</v>
      </c>
      <c r="D3399" s="890">
        <v>4.5999999999999996</v>
      </c>
    </row>
    <row r="3400" spans="1:4" x14ac:dyDescent="0.25">
      <c r="A3400" s="890" t="s">
        <v>3448</v>
      </c>
      <c r="B3400" s="890" t="s">
        <v>31726</v>
      </c>
      <c r="C3400" s="890" t="s">
        <v>3</v>
      </c>
      <c r="D3400" s="890">
        <v>2.2999999999999998</v>
      </c>
    </row>
    <row r="3401" spans="1:4" x14ac:dyDescent="0.25">
      <c r="A3401" s="890" t="s">
        <v>3449</v>
      </c>
      <c r="B3401" s="890" t="s">
        <v>31726</v>
      </c>
      <c r="C3401" s="890" t="s">
        <v>3</v>
      </c>
      <c r="D3401" s="890">
        <v>2.2999999999999998</v>
      </c>
    </row>
    <row r="3402" spans="1:4" x14ac:dyDescent="0.25">
      <c r="A3402" s="890" t="s">
        <v>3450</v>
      </c>
      <c r="B3402" s="890" t="s">
        <v>31727</v>
      </c>
      <c r="C3402" s="890" t="s">
        <v>3</v>
      </c>
      <c r="D3402" s="890">
        <v>1.52</v>
      </c>
    </row>
    <row r="3403" spans="1:4" x14ac:dyDescent="0.25">
      <c r="A3403" s="890" t="s">
        <v>3451</v>
      </c>
      <c r="B3403" s="890" t="s">
        <v>31727</v>
      </c>
      <c r="C3403" s="890" t="s">
        <v>3</v>
      </c>
      <c r="D3403" s="890">
        <v>1.52</v>
      </c>
    </row>
    <row r="3404" spans="1:4" x14ac:dyDescent="0.25">
      <c r="A3404" s="890" t="s">
        <v>3452</v>
      </c>
      <c r="B3404" s="890" t="s">
        <v>31728</v>
      </c>
      <c r="C3404" s="890" t="s">
        <v>3</v>
      </c>
      <c r="D3404" s="890">
        <v>1.1499999999999999</v>
      </c>
    </row>
    <row r="3405" spans="1:4" x14ac:dyDescent="0.25">
      <c r="A3405" s="890" t="s">
        <v>3453</v>
      </c>
      <c r="B3405" s="890" t="s">
        <v>31728</v>
      </c>
      <c r="C3405" s="890" t="s">
        <v>3</v>
      </c>
      <c r="D3405" s="890">
        <v>1.1499999999999999</v>
      </c>
    </row>
    <row r="3406" spans="1:4" x14ac:dyDescent="0.25">
      <c r="A3406" s="890" t="s">
        <v>3454</v>
      </c>
      <c r="B3406" s="890" t="s">
        <v>31729</v>
      </c>
      <c r="C3406" s="890" t="s">
        <v>4</v>
      </c>
      <c r="D3406" s="890">
        <v>107.87</v>
      </c>
    </row>
    <row r="3407" spans="1:4" x14ac:dyDescent="0.25">
      <c r="A3407" s="890" t="s">
        <v>3455</v>
      </c>
      <c r="B3407" s="890" t="s">
        <v>31729</v>
      </c>
      <c r="C3407" s="890" t="s">
        <v>4</v>
      </c>
      <c r="D3407" s="890">
        <v>101.33</v>
      </c>
    </row>
    <row r="3408" spans="1:4" x14ac:dyDescent="0.25">
      <c r="A3408" s="890" t="s">
        <v>3456</v>
      </c>
      <c r="B3408" s="890" t="s">
        <v>31730</v>
      </c>
      <c r="C3408" s="890" t="s">
        <v>4</v>
      </c>
      <c r="D3408" s="890">
        <v>173.28</v>
      </c>
    </row>
    <row r="3409" spans="1:4" x14ac:dyDescent="0.25">
      <c r="A3409" s="890" t="s">
        <v>3457</v>
      </c>
      <c r="B3409" s="890" t="s">
        <v>31730</v>
      </c>
      <c r="C3409" s="890" t="s">
        <v>4</v>
      </c>
      <c r="D3409" s="890">
        <v>160.19999999999999</v>
      </c>
    </row>
    <row r="3410" spans="1:4" x14ac:dyDescent="0.25">
      <c r="A3410" s="890" t="s">
        <v>3458</v>
      </c>
      <c r="B3410" s="890" t="s">
        <v>49783</v>
      </c>
      <c r="C3410" s="890" t="s">
        <v>4</v>
      </c>
      <c r="D3410" s="890">
        <v>712.44</v>
      </c>
    </row>
    <row r="3411" spans="1:4" x14ac:dyDescent="0.25">
      <c r="A3411" s="890" t="s">
        <v>3459</v>
      </c>
      <c r="B3411" s="890" t="s">
        <v>49783</v>
      </c>
      <c r="C3411" s="890" t="s">
        <v>4</v>
      </c>
      <c r="D3411" s="890">
        <v>672.81</v>
      </c>
    </row>
    <row r="3412" spans="1:4" x14ac:dyDescent="0.25">
      <c r="A3412" s="890" t="s">
        <v>3460</v>
      </c>
      <c r="B3412" s="890" t="s">
        <v>31732</v>
      </c>
      <c r="C3412" s="890" t="s">
        <v>3</v>
      </c>
      <c r="D3412" s="890">
        <v>148.75</v>
      </c>
    </row>
    <row r="3413" spans="1:4" x14ac:dyDescent="0.25">
      <c r="A3413" s="890" t="s">
        <v>3461</v>
      </c>
      <c r="B3413" s="890" t="s">
        <v>31732</v>
      </c>
      <c r="C3413" s="890" t="s">
        <v>3</v>
      </c>
      <c r="D3413" s="890">
        <v>144.63</v>
      </c>
    </row>
    <row r="3414" spans="1:4" x14ac:dyDescent="0.25">
      <c r="A3414" s="890" t="s">
        <v>3462</v>
      </c>
      <c r="B3414" s="890" t="s">
        <v>31733</v>
      </c>
      <c r="C3414" s="890" t="s">
        <v>3</v>
      </c>
      <c r="D3414" s="890">
        <v>86.98</v>
      </c>
    </row>
    <row r="3415" spans="1:4" x14ac:dyDescent="0.25">
      <c r="A3415" s="890" t="s">
        <v>3463</v>
      </c>
      <c r="B3415" s="890" t="s">
        <v>31733</v>
      </c>
      <c r="C3415" s="890" t="s">
        <v>3</v>
      </c>
      <c r="D3415" s="890">
        <v>82.86</v>
      </c>
    </row>
    <row r="3416" spans="1:4" x14ac:dyDescent="0.25">
      <c r="A3416" s="890" t="s">
        <v>3464</v>
      </c>
      <c r="B3416" s="890" t="s">
        <v>31734</v>
      </c>
      <c r="C3416" s="890" t="s">
        <v>3</v>
      </c>
      <c r="D3416" s="890">
        <v>75.67</v>
      </c>
    </row>
    <row r="3417" spans="1:4" x14ac:dyDescent="0.25">
      <c r="A3417" s="890" t="s">
        <v>3465</v>
      </c>
      <c r="B3417" s="890" t="s">
        <v>31734</v>
      </c>
      <c r="C3417" s="890" t="s">
        <v>3</v>
      </c>
      <c r="D3417" s="890">
        <v>71.56</v>
      </c>
    </row>
    <row r="3418" spans="1:4" x14ac:dyDescent="0.25">
      <c r="A3418" s="890" t="s">
        <v>3466</v>
      </c>
      <c r="B3418" s="890" t="s">
        <v>31735</v>
      </c>
      <c r="C3418" s="890" t="s">
        <v>3</v>
      </c>
      <c r="D3418" s="890">
        <v>70.06</v>
      </c>
    </row>
    <row r="3419" spans="1:4" x14ac:dyDescent="0.25">
      <c r="A3419" s="890" t="s">
        <v>3467</v>
      </c>
      <c r="B3419" s="890" t="s">
        <v>31735</v>
      </c>
      <c r="C3419" s="890" t="s">
        <v>3</v>
      </c>
      <c r="D3419" s="890">
        <v>65.94</v>
      </c>
    </row>
    <row r="3420" spans="1:4" x14ac:dyDescent="0.25">
      <c r="A3420" s="890" t="s">
        <v>3468</v>
      </c>
      <c r="B3420" s="890" t="s">
        <v>31736</v>
      </c>
      <c r="C3420" s="890" t="s">
        <v>3</v>
      </c>
      <c r="D3420" s="890">
        <v>7.81</v>
      </c>
    </row>
    <row r="3421" spans="1:4" x14ac:dyDescent="0.25">
      <c r="A3421" s="890" t="s">
        <v>3469</v>
      </c>
      <c r="B3421" s="890" t="s">
        <v>31736</v>
      </c>
      <c r="C3421" s="890" t="s">
        <v>3</v>
      </c>
      <c r="D3421" s="890">
        <v>7.39</v>
      </c>
    </row>
    <row r="3422" spans="1:4" x14ac:dyDescent="0.25">
      <c r="A3422" s="890" t="s">
        <v>24822</v>
      </c>
      <c r="B3422" s="890" t="s">
        <v>31737</v>
      </c>
      <c r="C3422" s="890" t="s">
        <v>3</v>
      </c>
      <c r="D3422" s="890">
        <v>6.55</v>
      </c>
    </row>
    <row r="3423" spans="1:4" x14ac:dyDescent="0.25">
      <c r="A3423" s="890" t="s">
        <v>24823</v>
      </c>
      <c r="B3423" s="890" t="s">
        <v>31737</v>
      </c>
      <c r="C3423" s="890" t="s">
        <v>3</v>
      </c>
      <c r="D3423" s="890">
        <v>6.13</v>
      </c>
    </row>
    <row r="3424" spans="1:4" x14ac:dyDescent="0.25">
      <c r="A3424" s="890" t="s">
        <v>3470</v>
      </c>
      <c r="B3424" s="890" t="s">
        <v>31738</v>
      </c>
      <c r="C3424" s="890" t="s">
        <v>3</v>
      </c>
      <c r="D3424" s="890">
        <v>27.26</v>
      </c>
    </row>
    <row r="3425" spans="1:4" x14ac:dyDescent="0.25">
      <c r="A3425" s="890" t="s">
        <v>3471</v>
      </c>
      <c r="B3425" s="890" t="s">
        <v>31738</v>
      </c>
      <c r="C3425" s="890" t="s">
        <v>3</v>
      </c>
      <c r="D3425" s="890">
        <v>25.7</v>
      </c>
    </row>
    <row r="3426" spans="1:4" x14ac:dyDescent="0.25">
      <c r="A3426" s="890" t="s">
        <v>24824</v>
      </c>
      <c r="B3426" s="890" t="s">
        <v>31739</v>
      </c>
      <c r="C3426" s="890" t="s">
        <v>3</v>
      </c>
      <c r="D3426" s="890">
        <v>21.49</v>
      </c>
    </row>
    <row r="3427" spans="1:4" x14ac:dyDescent="0.25">
      <c r="A3427" s="890" t="s">
        <v>24825</v>
      </c>
      <c r="B3427" s="890" t="s">
        <v>31739</v>
      </c>
      <c r="C3427" s="890" t="s">
        <v>3</v>
      </c>
      <c r="D3427" s="890">
        <v>19.93</v>
      </c>
    </row>
    <row r="3428" spans="1:4" x14ac:dyDescent="0.25">
      <c r="A3428" s="890" t="s">
        <v>3472</v>
      </c>
      <c r="B3428" s="890" t="s">
        <v>31740</v>
      </c>
      <c r="C3428" s="890" t="s">
        <v>3</v>
      </c>
      <c r="D3428" s="890">
        <v>197.33</v>
      </c>
    </row>
    <row r="3429" spans="1:4" x14ac:dyDescent="0.25">
      <c r="A3429" s="890" t="s">
        <v>3473</v>
      </c>
      <c r="B3429" s="890" t="s">
        <v>31740</v>
      </c>
      <c r="C3429" s="890" t="s">
        <v>3</v>
      </c>
      <c r="D3429" s="890">
        <v>191.02</v>
      </c>
    </row>
    <row r="3430" spans="1:4" x14ac:dyDescent="0.25">
      <c r="A3430" s="890" t="s">
        <v>23689</v>
      </c>
      <c r="B3430" s="890" t="s">
        <v>31741</v>
      </c>
      <c r="C3430" s="890" t="s">
        <v>3</v>
      </c>
      <c r="D3430" s="890">
        <v>18.04</v>
      </c>
    </row>
    <row r="3431" spans="1:4" x14ac:dyDescent="0.25">
      <c r="A3431" s="890" t="s">
        <v>23690</v>
      </c>
      <c r="B3431" s="890" t="s">
        <v>31741</v>
      </c>
      <c r="C3431" s="890" t="s">
        <v>3</v>
      </c>
      <c r="D3431" s="890">
        <v>17.62</v>
      </c>
    </row>
    <row r="3432" spans="1:4" x14ac:dyDescent="0.25">
      <c r="A3432" s="890" t="s">
        <v>3474</v>
      </c>
      <c r="B3432" s="890" t="s">
        <v>31742</v>
      </c>
      <c r="C3432" s="890" t="s">
        <v>4</v>
      </c>
      <c r="D3432" s="890">
        <v>233.25</v>
      </c>
    </row>
    <row r="3433" spans="1:4" x14ac:dyDescent="0.25">
      <c r="A3433" s="890" t="s">
        <v>3475</v>
      </c>
      <c r="B3433" s="890" t="s">
        <v>31742</v>
      </c>
      <c r="C3433" s="890" t="s">
        <v>4</v>
      </c>
      <c r="D3433" s="890">
        <v>220.11</v>
      </c>
    </row>
    <row r="3434" spans="1:4" x14ac:dyDescent="0.25">
      <c r="A3434" s="890" t="s">
        <v>24826</v>
      </c>
      <c r="B3434" s="890" t="s">
        <v>31743</v>
      </c>
      <c r="C3434" s="890" t="s">
        <v>3</v>
      </c>
      <c r="D3434" s="890">
        <v>2.52</v>
      </c>
    </row>
    <row r="3435" spans="1:4" x14ac:dyDescent="0.25">
      <c r="A3435" s="890" t="s">
        <v>24827</v>
      </c>
      <c r="B3435" s="890" t="s">
        <v>31743</v>
      </c>
      <c r="C3435" s="890" t="s">
        <v>3</v>
      </c>
      <c r="D3435" s="890">
        <v>2.52</v>
      </c>
    </row>
    <row r="3436" spans="1:4" x14ac:dyDescent="0.25">
      <c r="A3436" s="890" t="s">
        <v>24828</v>
      </c>
      <c r="B3436" s="890" t="s">
        <v>31744</v>
      </c>
      <c r="C3436" s="890" t="s">
        <v>3</v>
      </c>
      <c r="D3436" s="890">
        <v>5.28</v>
      </c>
    </row>
    <row r="3437" spans="1:4" x14ac:dyDescent="0.25">
      <c r="A3437" s="890" t="s">
        <v>24829</v>
      </c>
      <c r="B3437" s="890" t="s">
        <v>31744</v>
      </c>
      <c r="C3437" s="890" t="s">
        <v>3</v>
      </c>
      <c r="D3437" s="890">
        <v>4.87</v>
      </c>
    </row>
    <row r="3438" spans="1:4" x14ac:dyDescent="0.25">
      <c r="A3438" s="890" t="s">
        <v>24830</v>
      </c>
      <c r="B3438" s="890" t="s">
        <v>31745</v>
      </c>
      <c r="C3438" s="890" t="s">
        <v>3</v>
      </c>
      <c r="D3438" s="890">
        <v>20.22</v>
      </c>
    </row>
    <row r="3439" spans="1:4" x14ac:dyDescent="0.25">
      <c r="A3439" s="890" t="s">
        <v>24831</v>
      </c>
      <c r="B3439" s="890" t="s">
        <v>31745</v>
      </c>
      <c r="C3439" s="890" t="s">
        <v>3</v>
      </c>
      <c r="D3439" s="890">
        <v>18.670000000000002</v>
      </c>
    </row>
    <row r="3440" spans="1:4" x14ac:dyDescent="0.25">
      <c r="A3440" s="890" t="s">
        <v>3476</v>
      </c>
      <c r="B3440" s="890" t="s">
        <v>31746</v>
      </c>
      <c r="C3440" s="890" t="s">
        <v>2062</v>
      </c>
      <c r="D3440" s="890">
        <v>37.770000000000003</v>
      </c>
    </row>
    <row r="3441" spans="1:4" x14ac:dyDescent="0.25">
      <c r="A3441" s="890" t="s">
        <v>3477</v>
      </c>
      <c r="B3441" s="890" t="s">
        <v>31746</v>
      </c>
      <c r="C3441" s="890" t="s">
        <v>2062</v>
      </c>
      <c r="D3441" s="890">
        <v>37.770000000000003</v>
      </c>
    </row>
    <row r="3442" spans="1:4" x14ac:dyDescent="0.25">
      <c r="A3442" s="890" t="s">
        <v>3478</v>
      </c>
      <c r="B3442" s="890" t="s">
        <v>31747</v>
      </c>
      <c r="C3442" s="890" t="s">
        <v>3479</v>
      </c>
      <c r="D3442" s="890">
        <v>33.64</v>
      </c>
    </row>
    <row r="3443" spans="1:4" x14ac:dyDescent="0.25">
      <c r="A3443" s="890" t="s">
        <v>3480</v>
      </c>
      <c r="B3443" s="890" t="s">
        <v>31747</v>
      </c>
      <c r="C3443" s="890" t="s">
        <v>3479</v>
      </c>
      <c r="D3443" s="890">
        <v>33.64</v>
      </c>
    </row>
    <row r="3444" spans="1:4" x14ac:dyDescent="0.25">
      <c r="A3444" s="890" t="s">
        <v>3481</v>
      </c>
      <c r="B3444" s="890" t="s">
        <v>31748</v>
      </c>
      <c r="C3444" s="890" t="s">
        <v>1996</v>
      </c>
      <c r="D3444" s="890">
        <v>18486.75</v>
      </c>
    </row>
    <row r="3445" spans="1:4" x14ac:dyDescent="0.25">
      <c r="A3445" s="890" t="s">
        <v>3482</v>
      </c>
      <c r="B3445" s="890" t="s">
        <v>31748</v>
      </c>
      <c r="C3445" s="890" t="s">
        <v>1996</v>
      </c>
      <c r="D3445" s="890">
        <v>17917.53</v>
      </c>
    </row>
    <row r="3446" spans="1:4" x14ac:dyDescent="0.25">
      <c r="A3446" s="890" t="s">
        <v>3483</v>
      </c>
      <c r="B3446" s="890" t="s">
        <v>31749</v>
      </c>
      <c r="C3446" s="890" t="s">
        <v>1996</v>
      </c>
      <c r="D3446" s="890">
        <v>147.84</v>
      </c>
    </row>
    <row r="3447" spans="1:4" x14ac:dyDescent="0.25">
      <c r="A3447" s="890" t="s">
        <v>3484</v>
      </c>
      <c r="B3447" s="890" t="s">
        <v>31749</v>
      </c>
      <c r="C3447" s="890" t="s">
        <v>1996</v>
      </c>
      <c r="D3447" s="890">
        <v>147.84</v>
      </c>
    </row>
    <row r="3448" spans="1:4" x14ac:dyDescent="0.25">
      <c r="A3448" s="890" t="s">
        <v>3485</v>
      </c>
      <c r="B3448" s="890" t="s">
        <v>31750</v>
      </c>
      <c r="C3448" s="890" t="s">
        <v>1996</v>
      </c>
      <c r="D3448" s="890">
        <v>157.08000000000001</v>
      </c>
    </row>
    <row r="3449" spans="1:4" x14ac:dyDescent="0.25">
      <c r="A3449" s="890" t="s">
        <v>3486</v>
      </c>
      <c r="B3449" s="890" t="s">
        <v>31750</v>
      </c>
      <c r="C3449" s="890" t="s">
        <v>1996</v>
      </c>
      <c r="D3449" s="890">
        <v>157.08000000000001</v>
      </c>
    </row>
    <row r="3450" spans="1:4" x14ac:dyDescent="0.25">
      <c r="A3450" s="890" t="s">
        <v>24832</v>
      </c>
      <c r="B3450" s="890" t="s">
        <v>31751</v>
      </c>
      <c r="C3450" s="890" t="s">
        <v>1996</v>
      </c>
      <c r="D3450" s="890">
        <v>612.36</v>
      </c>
    </row>
    <row r="3451" spans="1:4" x14ac:dyDescent="0.25">
      <c r="A3451" s="890" t="s">
        <v>24833</v>
      </c>
      <c r="B3451" s="890" t="s">
        <v>31751</v>
      </c>
      <c r="C3451" s="890" t="s">
        <v>1996</v>
      </c>
      <c r="D3451" s="890">
        <v>612.36</v>
      </c>
    </row>
    <row r="3452" spans="1:4" x14ac:dyDescent="0.25">
      <c r="A3452" s="890" t="s">
        <v>25044</v>
      </c>
      <c r="B3452" s="890" t="s">
        <v>31752</v>
      </c>
      <c r="C3452" s="890" t="s">
        <v>1996</v>
      </c>
      <c r="D3452" s="890">
        <v>1812.36</v>
      </c>
    </row>
    <row r="3453" spans="1:4" x14ac:dyDescent="0.25">
      <c r="A3453" s="890" t="s">
        <v>25045</v>
      </c>
      <c r="B3453" s="890" t="s">
        <v>31752</v>
      </c>
      <c r="C3453" s="890" t="s">
        <v>1996</v>
      </c>
      <c r="D3453" s="890">
        <v>1812.36</v>
      </c>
    </row>
    <row r="3454" spans="1:4" x14ac:dyDescent="0.25">
      <c r="A3454" s="890" t="s">
        <v>3487</v>
      </c>
      <c r="B3454" s="890" t="s">
        <v>31753</v>
      </c>
      <c r="C3454" s="890" t="s">
        <v>2062</v>
      </c>
      <c r="D3454" s="890">
        <v>97.02</v>
      </c>
    </row>
    <row r="3455" spans="1:4" x14ac:dyDescent="0.25">
      <c r="A3455" s="890" t="s">
        <v>3488</v>
      </c>
      <c r="B3455" s="890" t="s">
        <v>31753</v>
      </c>
      <c r="C3455" s="890" t="s">
        <v>2062</v>
      </c>
      <c r="D3455" s="890">
        <v>97.02</v>
      </c>
    </row>
    <row r="3456" spans="1:4" x14ac:dyDescent="0.25">
      <c r="A3456" s="890" t="s">
        <v>3489</v>
      </c>
      <c r="B3456" s="890" t="s">
        <v>31754</v>
      </c>
      <c r="C3456" s="890" t="s">
        <v>1996</v>
      </c>
      <c r="D3456" s="890">
        <v>500.06</v>
      </c>
    </row>
    <row r="3457" spans="1:4" x14ac:dyDescent="0.25">
      <c r="A3457" s="890" t="s">
        <v>3490</v>
      </c>
      <c r="B3457" s="890" t="s">
        <v>31754</v>
      </c>
      <c r="C3457" s="890" t="s">
        <v>1996</v>
      </c>
      <c r="D3457" s="890">
        <v>500.06</v>
      </c>
    </row>
    <row r="3458" spans="1:4" x14ac:dyDescent="0.25">
      <c r="A3458" s="890" t="s">
        <v>3491</v>
      </c>
      <c r="B3458" s="890" t="s">
        <v>31755</v>
      </c>
      <c r="C3458" s="890" t="s">
        <v>3</v>
      </c>
      <c r="D3458" s="890">
        <v>8.31</v>
      </c>
    </row>
    <row r="3459" spans="1:4" x14ac:dyDescent="0.25">
      <c r="A3459" s="890" t="s">
        <v>3492</v>
      </c>
      <c r="B3459" s="890" t="s">
        <v>31755</v>
      </c>
      <c r="C3459" s="890" t="s">
        <v>3</v>
      </c>
      <c r="D3459" s="890">
        <v>7.48</v>
      </c>
    </row>
    <row r="3460" spans="1:4" x14ac:dyDescent="0.25">
      <c r="A3460" s="890" t="s">
        <v>3493</v>
      </c>
      <c r="B3460" s="890" t="s">
        <v>31756</v>
      </c>
      <c r="C3460" s="890" t="s">
        <v>4</v>
      </c>
      <c r="D3460" s="890">
        <v>39.57</v>
      </c>
    </row>
    <row r="3461" spans="1:4" x14ac:dyDescent="0.25">
      <c r="A3461" s="890" t="s">
        <v>3494</v>
      </c>
      <c r="B3461" s="890" t="s">
        <v>31756</v>
      </c>
      <c r="C3461" s="890" t="s">
        <v>4</v>
      </c>
      <c r="D3461" s="890">
        <v>35.61</v>
      </c>
    </row>
    <row r="3462" spans="1:4" x14ac:dyDescent="0.25">
      <c r="A3462" s="890" t="s">
        <v>3495</v>
      </c>
      <c r="B3462" s="890" t="s">
        <v>31757</v>
      </c>
      <c r="C3462" s="890" t="s">
        <v>5</v>
      </c>
      <c r="D3462" s="890">
        <v>3824.62</v>
      </c>
    </row>
    <row r="3463" spans="1:4" x14ac:dyDescent="0.25">
      <c r="A3463" s="890" t="s">
        <v>3496</v>
      </c>
      <c r="B3463" s="890" t="s">
        <v>31757</v>
      </c>
      <c r="C3463" s="890" t="s">
        <v>5</v>
      </c>
      <c r="D3463" s="890">
        <v>3442.24</v>
      </c>
    </row>
    <row r="3464" spans="1:4" x14ac:dyDescent="0.25">
      <c r="A3464" s="890" t="s">
        <v>3497</v>
      </c>
      <c r="B3464" s="890" t="s">
        <v>31758</v>
      </c>
      <c r="C3464" s="890" t="s">
        <v>5</v>
      </c>
      <c r="D3464" s="890">
        <v>118.73</v>
      </c>
    </row>
    <row r="3465" spans="1:4" x14ac:dyDescent="0.25">
      <c r="A3465" s="890" t="s">
        <v>3498</v>
      </c>
      <c r="B3465" s="890" t="s">
        <v>31758</v>
      </c>
      <c r="C3465" s="890" t="s">
        <v>5</v>
      </c>
      <c r="D3465" s="890">
        <v>106.85</v>
      </c>
    </row>
    <row r="3466" spans="1:4" x14ac:dyDescent="0.25">
      <c r="A3466" s="890" t="s">
        <v>3499</v>
      </c>
      <c r="B3466" s="890" t="s">
        <v>31759</v>
      </c>
      <c r="C3466" s="890" t="s">
        <v>3</v>
      </c>
      <c r="D3466" s="890">
        <v>3.34</v>
      </c>
    </row>
    <row r="3467" spans="1:4" x14ac:dyDescent="0.25">
      <c r="A3467" s="890" t="s">
        <v>3500</v>
      </c>
      <c r="B3467" s="890" t="s">
        <v>31759</v>
      </c>
      <c r="C3467" s="890" t="s">
        <v>3</v>
      </c>
      <c r="D3467" s="890">
        <v>3.01</v>
      </c>
    </row>
    <row r="3468" spans="1:4" x14ac:dyDescent="0.25">
      <c r="A3468" s="890" t="s">
        <v>25046</v>
      </c>
      <c r="B3468" s="890" t="s">
        <v>31760</v>
      </c>
      <c r="C3468" s="890" t="s">
        <v>3</v>
      </c>
      <c r="D3468" s="890">
        <v>1.48</v>
      </c>
    </row>
    <row r="3469" spans="1:4" x14ac:dyDescent="0.25">
      <c r="A3469" s="890" t="s">
        <v>25047</v>
      </c>
      <c r="B3469" s="890" t="s">
        <v>31760</v>
      </c>
      <c r="C3469" s="890" t="s">
        <v>3</v>
      </c>
      <c r="D3469" s="890">
        <v>1.33</v>
      </c>
    </row>
    <row r="3470" spans="1:4" x14ac:dyDescent="0.25">
      <c r="A3470" s="890" t="s">
        <v>3501</v>
      </c>
      <c r="B3470" s="890" t="s">
        <v>31761</v>
      </c>
      <c r="C3470" s="890" t="s">
        <v>3</v>
      </c>
      <c r="D3470" s="890">
        <v>0.68</v>
      </c>
    </row>
    <row r="3471" spans="1:4" x14ac:dyDescent="0.25">
      <c r="A3471" s="890" t="s">
        <v>3502</v>
      </c>
      <c r="B3471" s="890" t="s">
        <v>31761</v>
      </c>
      <c r="C3471" s="890" t="s">
        <v>3</v>
      </c>
      <c r="D3471" s="890">
        <v>0.61</v>
      </c>
    </row>
    <row r="3472" spans="1:4" x14ac:dyDescent="0.25">
      <c r="A3472" s="890" t="s">
        <v>3503</v>
      </c>
      <c r="B3472" s="890" t="s">
        <v>31762</v>
      </c>
      <c r="C3472" s="890" t="s">
        <v>4</v>
      </c>
      <c r="D3472" s="890">
        <v>0.2</v>
      </c>
    </row>
    <row r="3473" spans="1:4" x14ac:dyDescent="0.25">
      <c r="A3473" s="890" t="s">
        <v>3504</v>
      </c>
      <c r="B3473" s="890" t="s">
        <v>31762</v>
      </c>
      <c r="C3473" s="890" t="s">
        <v>4</v>
      </c>
      <c r="D3473" s="890">
        <v>0.18</v>
      </c>
    </row>
    <row r="3474" spans="1:4" x14ac:dyDescent="0.25">
      <c r="A3474" s="890" t="s">
        <v>3505</v>
      </c>
      <c r="B3474" s="890" t="s">
        <v>31763</v>
      </c>
      <c r="C3474" s="890" t="s">
        <v>5</v>
      </c>
      <c r="D3474" s="890">
        <v>61427.34</v>
      </c>
    </row>
    <row r="3475" spans="1:4" x14ac:dyDescent="0.25">
      <c r="A3475" s="890" t="s">
        <v>3506</v>
      </c>
      <c r="B3475" s="890" t="s">
        <v>31763</v>
      </c>
      <c r="C3475" s="890" t="s">
        <v>5</v>
      </c>
      <c r="D3475" s="890">
        <v>56902.18</v>
      </c>
    </row>
    <row r="3476" spans="1:4" x14ac:dyDescent="0.25">
      <c r="A3476" s="890" t="s">
        <v>3507</v>
      </c>
      <c r="B3476" s="890" t="s">
        <v>31764</v>
      </c>
      <c r="C3476" s="890" t="s">
        <v>5</v>
      </c>
      <c r="D3476" s="890">
        <v>321070.43</v>
      </c>
    </row>
    <row r="3477" spans="1:4" x14ac:dyDescent="0.25">
      <c r="A3477" s="890" t="s">
        <v>3508</v>
      </c>
      <c r="B3477" s="890" t="s">
        <v>31764</v>
      </c>
      <c r="C3477" s="890" t="s">
        <v>5</v>
      </c>
      <c r="D3477" s="890">
        <v>299963.39</v>
      </c>
    </row>
    <row r="3478" spans="1:4" x14ac:dyDescent="0.25">
      <c r="A3478" s="890" t="s">
        <v>3509</v>
      </c>
      <c r="B3478" s="890" t="s">
        <v>31765</v>
      </c>
      <c r="C3478" s="890" t="s">
        <v>5</v>
      </c>
      <c r="D3478" s="890">
        <v>4963.22</v>
      </c>
    </row>
    <row r="3479" spans="1:4" x14ac:dyDescent="0.25">
      <c r="A3479" s="890" t="s">
        <v>3510</v>
      </c>
      <c r="B3479" s="890" t="s">
        <v>31765</v>
      </c>
      <c r="C3479" s="890" t="s">
        <v>5</v>
      </c>
      <c r="D3479" s="890">
        <v>4466.54</v>
      </c>
    </row>
    <row r="3480" spans="1:4" x14ac:dyDescent="0.25">
      <c r="A3480" s="890" t="s">
        <v>25048</v>
      </c>
      <c r="B3480" s="890" t="s">
        <v>31766</v>
      </c>
      <c r="C3480" s="890" t="s">
        <v>4</v>
      </c>
      <c r="D3480" s="890">
        <v>68.33</v>
      </c>
    </row>
    <row r="3481" spans="1:4" x14ac:dyDescent="0.25">
      <c r="A3481" s="890" t="s">
        <v>25049</v>
      </c>
      <c r="B3481" s="890" t="s">
        <v>31766</v>
      </c>
      <c r="C3481" s="890" t="s">
        <v>4</v>
      </c>
      <c r="D3481" s="890">
        <v>61.5</v>
      </c>
    </row>
    <row r="3482" spans="1:4" x14ac:dyDescent="0.25">
      <c r="A3482" s="890" t="s">
        <v>3511</v>
      </c>
      <c r="B3482" s="890" t="s">
        <v>31767</v>
      </c>
      <c r="C3482" s="890" t="s">
        <v>3</v>
      </c>
      <c r="D3482" s="890">
        <v>99.31</v>
      </c>
    </row>
    <row r="3483" spans="1:4" x14ac:dyDescent="0.25">
      <c r="A3483" s="890" t="s">
        <v>3512</v>
      </c>
      <c r="B3483" s="890" t="s">
        <v>31767</v>
      </c>
      <c r="C3483" s="890" t="s">
        <v>3</v>
      </c>
      <c r="D3483" s="890">
        <v>98.49</v>
      </c>
    </row>
    <row r="3484" spans="1:4" x14ac:dyDescent="0.25">
      <c r="A3484" s="890" t="s">
        <v>3513</v>
      </c>
      <c r="B3484" s="890" t="s">
        <v>31768</v>
      </c>
      <c r="C3484" s="890" t="s">
        <v>3</v>
      </c>
      <c r="D3484" s="890">
        <v>144.75</v>
      </c>
    </row>
    <row r="3485" spans="1:4" x14ac:dyDescent="0.25">
      <c r="A3485" s="890" t="s">
        <v>3514</v>
      </c>
      <c r="B3485" s="890" t="s">
        <v>31768</v>
      </c>
      <c r="C3485" s="890" t="s">
        <v>3</v>
      </c>
      <c r="D3485" s="890">
        <v>143.1</v>
      </c>
    </row>
    <row r="3486" spans="1:4" x14ac:dyDescent="0.25">
      <c r="A3486" s="890" t="s">
        <v>3515</v>
      </c>
      <c r="B3486" s="890" t="s">
        <v>31769</v>
      </c>
      <c r="C3486" s="890" t="s">
        <v>3</v>
      </c>
      <c r="D3486" s="890">
        <v>386.22</v>
      </c>
    </row>
    <row r="3487" spans="1:4" x14ac:dyDescent="0.25">
      <c r="A3487" s="890" t="s">
        <v>3516</v>
      </c>
      <c r="B3487" s="890" t="s">
        <v>31769</v>
      </c>
      <c r="C3487" s="890" t="s">
        <v>3</v>
      </c>
      <c r="D3487" s="890">
        <v>383.77</v>
      </c>
    </row>
    <row r="3488" spans="1:4" x14ac:dyDescent="0.25">
      <c r="A3488" s="890" t="s">
        <v>3517</v>
      </c>
      <c r="B3488" s="890" t="s">
        <v>31770</v>
      </c>
      <c r="C3488" s="890" t="s">
        <v>20</v>
      </c>
      <c r="D3488" s="890">
        <v>747.19</v>
      </c>
    </row>
    <row r="3489" spans="1:4" x14ac:dyDescent="0.25">
      <c r="A3489" s="890" t="s">
        <v>3518</v>
      </c>
      <c r="B3489" s="890" t="s">
        <v>31770</v>
      </c>
      <c r="C3489" s="890" t="s">
        <v>20</v>
      </c>
      <c r="D3489" s="890">
        <v>747.19</v>
      </c>
    </row>
    <row r="3490" spans="1:4" x14ac:dyDescent="0.25">
      <c r="A3490" s="890" t="s">
        <v>3519</v>
      </c>
      <c r="B3490" s="890" t="s">
        <v>31771</v>
      </c>
      <c r="C3490" s="890" t="s">
        <v>20</v>
      </c>
      <c r="D3490" s="890">
        <v>750</v>
      </c>
    </row>
    <row r="3491" spans="1:4" x14ac:dyDescent="0.25">
      <c r="A3491" s="890" t="s">
        <v>3520</v>
      </c>
      <c r="B3491" s="890" t="s">
        <v>31771</v>
      </c>
      <c r="C3491" s="890" t="s">
        <v>20</v>
      </c>
      <c r="D3491" s="890">
        <v>750</v>
      </c>
    </row>
    <row r="3492" spans="1:4" x14ac:dyDescent="0.25">
      <c r="A3492" s="890" t="s">
        <v>3521</v>
      </c>
      <c r="B3492" s="890" t="s">
        <v>31772</v>
      </c>
      <c r="C3492" s="890" t="s">
        <v>20</v>
      </c>
      <c r="D3492" s="890">
        <v>0.91</v>
      </c>
    </row>
    <row r="3493" spans="1:4" x14ac:dyDescent="0.25">
      <c r="A3493" s="890" t="s">
        <v>3522</v>
      </c>
      <c r="B3493" s="890" t="s">
        <v>31772</v>
      </c>
      <c r="C3493" s="890" t="s">
        <v>20</v>
      </c>
      <c r="D3493" s="890">
        <v>0.88</v>
      </c>
    </row>
    <row r="3494" spans="1:4" x14ac:dyDescent="0.25">
      <c r="A3494" s="890" t="s">
        <v>3523</v>
      </c>
      <c r="B3494" s="890" t="s">
        <v>31773</v>
      </c>
      <c r="C3494" s="890" t="s">
        <v>3524</v>
      </c>
      <c r="D3494" s="890">
        <v>6.95</v>
      </c>
    </row>
    <row r="3495" spans="1:4" x14ac:dyDescent="0.25">
      <c r="A3495" s="890" t="s">
        <v>3525</v>
      </c>
      <c r="B3495" s="890" t="s">
        <v>31773</v>
      </c>
      <c r="C3495" s="890" t="s">
        <v>3524</v>
      </c>
      <c r="D3495" s="890">
        <v>6.48</v>
      </c>
    </row>
    <row r="3496" spans="1:4" x14ac:dyDescent="0.25">
      <c r="A3496" s="890" t="s">
        <v>3526</v>
      </c>
      <c r="B3496" s="890" t="s">
        <v>31774</v>
      </c>
      <c r="C3496" s="890" t="s">
        <v>3527</v>
      </c>
      <c r="D3496" s="890">
        <v>4.7699999999999996</v>
      </c>
    </row>
    <row r="3497" spans="1:4" x14ac:dyDescent="0.25">
      <c r="A3497" s="890" t="s">
        <v>3528</v>
      </c>
      <c r="B3497" s="890" t="s">
        <v>31774</v>
      </c>
      <c r="C3497" s="890" t="s">
        <v>3527</v>
      </c>
      <c r="D3497" s="890">
        <v>4.3</v>
      </c>
    </row>
    <row r="3498" spans="1:4" x14ac:dyDescent="0.25">
      <c r="A3498" s="890" t="s">
        <v>3529</v>
      </c>
      <c r="B3498" s="890" t="s">
        <v>31775</v>
      </c>
      <c r="C3498" s="890" t="s">
        <v>1877</v>
      </c>
      <c r="D3498" s="890">
        <v>4.71</v>
      </c>
    </row>
    <row r="3499" spans="1:4" x14ac:dyDescent="0.25">
      <c r="A3499" s="890" t="s">
        <v>3530</v>
      </c>
      <c r="B3499" s="890" t="s">
        <v>31775</v>
      </c>
      <c r="C3499" s="890" t="s">
        <v>1877</v>
      </c>
      <c r="D3499" s="890">
        <v>4.71</v>
      </c>
    </row>
    <row r="3500" spans="1:4" x14ac:dyDescent="0.25">
      <c r="A3500" s="890" t="s">
        <v>3531</v>
      </c>
      <c r="B3500" s="890" t="s">
        <v>31776</v>
      </c>
      <c r="C3500" s="890" t="s">
        <v>1877</v>
      </c>
      <c r="D3500" s="890">
        <v>0.26</v>
      </c>
    </row>
    <row r="3501" spans="1:4" x14ac:dyDescent="0.25">
      <c r="A3501" s="890" t="s">
        <v>3532</v>
      </c>
      <c r="B3501" s="890" t="s">
        <v>31776</v>
      </c>
      <c r="C3501" s="890" t="s">
        <v>1877</v>
      </c>
      <c r="D3501" s="890">
        <v>0.26</v>
      </c>
    </row>
    <row r="3502" spans="1:4" x14ac:dyDescent="0.25">
      <c r="A3502" s="890" t="s">
        <v>3533</v>
      </c>
      <c r="B3502" s="890" t="s">
        <v>31777</v>
      </c>
      <c r="C3502" s="890" t="s">
        <v>3</v>
      </c>
      <c r="D3502" s="890">
        <v>123.05</v>
      </c>
    </row>
    <row r="3503" spans="1:4" x14ac:dyDescent="0.25">
      <c r="A3503" s="890" t="s">
        <v>3534</v>
      </c>
      <c r="B3503" s="890" t="s">
        <v>31777</v>
      </c>
      <c r="C3503" s="890" t="s">
        <v>3</v>
      </c>
      <c r="D3503" s="890">
        <v>118.51</v>
      </c>
    </row>
    <row r="3504" spans="1:4" x14ac:dyDescent="0.25">
      <c r="A3504" s="890" t="s">
        <v>3535</v>
      </c>
      <c r="B3504" s="890" t="s">
        <v>31778</v>
      </c>
      <c r="C3504" s="890" t="s">
        <v>3</v>
      </c>
      <c r="D3504" s="890">
        <v>54.58</v>
      </c>
    </row>
    <row r="3505" spans="1:4" x14ac:dyDescent="0.25">
      <c r="A3505" s="890" t="s">
        <v>3536</v>
      </c>
      <c r="B3505" s="890" t="s">
        <v>31778</v>
      </c>
      <c r="C3505" s="890" t="s">
        <v>3</v>
      </c>
      <c r="D3505" s="890">
        <v>52.31</v>
      </c>
    </row>
    <row r="3506" spans="1:4" x14ac:dyDescent="0.25">
      <c r="A3506" s="890" t="s">
        <v>3537</v>
      </c>
      <c r="B3506" s="890" t="s">
        <v>31779</v>
      </c>
      <c r="C3506" s="890" t="s">
        <v>3</v>
      </c>
      <c r="D3506" s="890">
        <v>150.69</v>
      </c>
    </row>
    <row r="3507" spans="1:4" x14ac:dyDescent="0.25">
      <c r="A3507" s="890" t="s">
        <v>3538</v>
      </c>
      <c r="B3507" s="890" t="s">
        <v>31779</v>
      </c>
      <c r="C3507" s="890" t="s">
        <v>3</v>
      </c>
      <c r="D3507" s="890">
        <v>144.57</v>
      </c>
    </row>
    <row r="3508" spans="1:4" x14ac:dyDescent="0.25">
      <c r="A3508" s="890" t="s">
        <v>3539</v>
      </c>
      <c r="B3508" s="890" t="s">
        <v>31780</v>
      </c>
      <c r="C3508" s="890" t="s">
        <v>5</v>
      </c>
      <c r="D3508" s="890">
        <v>485.9</v>
      </c>
    </row>
    <row r="3509" spans="1:4" x14ac:dyDescent="0.25">
      <c r="A3509" s="890" t="s">
        <v>3540</v>
      </c>
      <c r="B3509" s="890" t="s">
        <v>31780</v>
      </c>
      <c r="C3509" s="890" t="s">
        <v>5</v>
      </c>
      <c r="D3509" s="890">
        <v>485.9</v>
      </c>
    </row>
    <row r="3510" spans="1:4" x14ac:dyDescent="0.25">
      <c r="A3510" s="890" t="s">
        <v>3541</v>
      </c>
      <c r="B3510" s="890" t="s">
        <v>31781</v>
      </c>
      <c r="C3510" s="890" t="s">
        <v>5</v>
      </c>
      <c r="D3510" s="890">
        <v>531.89</v>
      </c>
    </row>
    <row r="3511" spans="1:4" x14ac:dyDescent="0.25">
      <c r="A3511" s="890" t="s">
        <v>3542</v>
      </c>
      <c r="B3511" s="890" t="s">
        <v>31781</v>
      </c>
      <c r="C3511" s="890" t="s">
        <v>5</v>
      </c>
      <c r="D3511" s="890">
        <v>531.89</v>
      </c>
    </row>
    <row r="3512" spans="1:4" x14ac:dyDescent="0.25">
      <c r="A3512" s="890" t="s">
        <v>3543</v>
      </c>
      <c r="B3512" s="890" t="s">
        <v>31782</v>
      </c>
      <c r="C3512" s="890" t="s">
        <v>3</v>
      </c>
      <c r="D3512" s="890">
        <v>45.88</v>
      </c>
    </row>
    <row r="3513" spans="1:4" x14ac:dyDescent="0.25">
      <c r="A3513" s="890" t="s">
        <v>3544</v>
      </c>
      <c r="B3513" s="890" t="s">
        <v>31782</v>
      </c>
      <c r="C3513" s="890" t="s">
        <v>3</v>
      </c>
      <c r="D3513" s="890">
        <v>42.75</v>
      </c>
    </row>
    <row r="3514" spans="1:4" x14ac:dyDescent="0.25">
      <c r="A3514" s="890" t="s">
        <v>3545</v>
      </c>
      <c r="B3514" s="890" t="s">
        <v>31783</v>
      </c>
      <c r="C3514" s="890" t="s">
        <v>3</v>
      </c>
      <c r="D3514" s="890">
        <v>91.17</v>
      </c>
    </row>
    <row r="3515" spans="1:4" x14ac:dyDescent="0.25">
      <c r="A3515" s="890" t="s">
        <v>3546</v>
      </c>
      <c r="B3515" s="890" t="s">
        <v>31783</v>
      </c>
      <c r="C3515" s="890" t="s">
        <v>3</v>
      </c>
      <c r="D3515" s="890">
        <v>85.4</v>
      </c>
    </row>
    <row r="3516" spans="1:4" x14ac:dyDescent="0.25">
      <c r="A3516" s="890" t="s">
        <v>3547</v>
      </c>
      <c r="B3516" s="890" t="s">
        <v>31784</v>
      </c>
      <c r="C3516" s="890" t="s">
        <v>3</v>
      </c>
      <c r="D3516" s="890">
        <v>7.07</v>
      </c>
    </row>
    <row r="3517" spans="1:4" x14ac:dyDescent="0.25">
      <c r="A3517" s="890" t="s">
        <v>3548</v>
      </c>
      <c r="B3517" s="890" t="s">
        <v>31784</v>
      </c>
      <c r="C3517" s="890" t="s">
        <v>3</v>
      </c>
      <c r="D3517" s="890">
        <v>6.36</v>
      </c>
    </row>
    <row r="3518" spans="1:4" x14ac:dyDescent="0.25">
      <c r="A3518" s="890" t="s">
        <v>3549</v>
      </c>
      <c r="B3518" s="890" t="s">
        <v>31785</v>
      </c>
      <c r="C3518" s="890" t="s">
        <v>1996</v>
      </c>
      <c r="D3518" s="890">
        <v>1082.76</v>
      </c>
    </row>
    <row r="3519" spans="1:4" x14ac:dyDescent="0.25">
      <c r="A3519" s="890" t="s">
        <v>3550</v>
      </c>
      <c r="B3519" s="890" t="s">
        <v>31785</v>
      </c>
      <c r="C3519" s="890" t="s">
        <v>1996</v>
      </c>
      <c r="D3519" s="890">
        <v>1082.76</v>
      </c>
    </row>
    <row r="3520" spans="1:4" x14ac:dyDescent="0.25">
      <c r="A3520" s="890" t="s">
        <v>3551</v>
      </c>
      <c r="B3520" s="890" t="s">
        <v>31786</v>
      </c>
      <c r="C3520" s="890" t="s">
        <v>1996</v>
      </c>
      <c r="D3520" s="890">
        <v>1209.4000000000001</v>
      </c>
    </row>
    <row r="3521" spans="1:4" x14ac:dyDescent="0.25">
      <c r="A3521" s="890" t="s">
        <v>3552</v>
      </c>
      <c r="B3521" s="890" t="s">
        <v>31786</v>
      </c>
      <c r="C3521" s="890" t="s">
        <v>1996</v>
      </c>
      <c r="D3521" s="890">
        <v>1209.4000000000001</v>
      </c>
    </row>
    <row r="3522" spans="1:4" x14ac:dyDescent="0.25">
      <c r="A3522" s="890" t="s">
        <v>3553</v>
      </c>
      <c r="B3522" s="890" t="s">
        <v>31787</v>
      </c>
      <c r="C3522" s="890" t="s">
        <v>1996</v>
      </c>
      <c r="D3522" s="890">
        <v>1564</v>
      </c>
    </row>
    <row r="3523" spans="1:4" x14ac:dyDescent="0.25">
      <c r="A3523" s="890" t="s">
        <v>3554</v>
      </c>
      <c r="B3523" s="890" t="s">
        <v>31787</v>
      </c>
      <c r="C3523" s="890" t="s">
        <v>1996</v>
      </c>
      <c r="D3523" s="890">
        <v>1564</v>
      </c>
    </row>
    <row r="3524" spans="1:4" x14ac:dyDescent="0.25">
      <c r="A3524" s="890" t="s">
        <v>3555</v>
      </c>
      <c r="B3524" s="890" t="s">
        <v>31788</v>
      </c>
      <c r="C3524" s="890" t="s">
        <v>1996</v>
      </c>
      <c r="D3524" s="890">
        <v>1932.52</v>
      </c>
    </row>
    <row r="3525" spans="1:4" x14ac:dyDescent="0.25">
      <c r="A3525" s="890" t="s">
        <v>3556</v>
      </c>
      <c r="B3525" s="890" t="s">
        <v>31788</v>
      </c>
      <c r="C3525" s="890" t="s">
        <v>1996</v>
      </c>
      <c r="D3525" s="890">
        <v>1932.52</v>
      </c>
    </row>
    <row r="3526" spans="1:4" x14ac:dyDescent="0.25">
      <c r="A3526" s="890" t="s">
        <v>3557</v>
      </c>
      <c r="B3526" s="890" t="s">
        <v>31789</v>
      </c>
      <c r="C3526" s="890" t="s">
        <v>1996</v>
      </c>
      <c r="D3526" s="890">
        <v>2667.7</v>
      </c>
    </row>
    <row r="3527" spans="1:4" x14ac:dyDescent="0.25">
      <c r="A3527" s="890" t="s">
        <v>3558</v>
      </c>
      <c r="B3527" s="890" t="s">
        <v>31789</v>
      </c>
      <c r="C3527" s="890" t="s">
        <v>1996</v>
      </c>
      <c r="D3527" s="890">
        <v>2667.7</v>
      </c>
    </row>
    <row r="3528" spans="1:4" x14ac:dyDescent="0.25">
      <c r="A3528" s="890" t="s">
        <v>3559</v>
      </c>
      <c r="B3528" s="890" t="s">
        <v>31790</v>
      </c>
      <c r="C3528" s="890" t="s">
        <v>1996</v>
      </c>
      <c r="D3528" s="890">
        <v>3296</v>
      </c>
    </row>
    <row r="3529" spans="1:4" x14ac:dyDescent="0.25">
      <c r="A3529" s="890" t="s">
        <v>3560</v>
      </c>
      <c r="B3529" s="890" t="s">
        <v>31790</v>
      </c>
      <c r="C3529" s="890" t="s">
        <v>1996</v>
      </c>
      <c r="D3529" s="890">
        <v>3296</v>
      </c>
    </row>
    <row r="3530" spans="1:4" x14ac:dyDescent="0.25">
      <c r="A3530" s="890" t="s">
        <v>3561</v>
      </c>
      <c r="B3530" s="890" t="s">
        <v>31791</v>
      </c>
      <c r="C3530" s="890" t="s">
        <v>1996</v>
      </c>
      <c r="D3530" s="890">
        <v>4006.7</v>
      </c>
    </row>
    <row r="3531" spans="1:4" x14ac:dyDescent="0.25">
      <c r="A3531" s="890" t="s">
        <v>3562</v>
      </c>
      <c r="B3531" s="890" t="s">
        <v>31791</v>
      </c>
      <c r="C3531" s="890" t="s">
        <v>1996</v>
      </c>
      <c r="D3531" s="890">
        <v>4006.7</v>
      </c>
    </row>
    <row r="3532" spans="1:4" x14ac:dyDescent="0.25">
      <c r="A3532" s="890" t="s">
        <v>3563</v>
      </c>
      <c r="B3532" s="890" t="s">
        <v>31792</v>
      </c>
      <c r="C3532" s="890" t="s">
        <v>5</v>
      </c>
      <c r="D3532" s="890">
        <v>203326.7</v>
      </c>
    </row>
    <row r="3533" spans="1:4" x14ac:dyDescent="0.25">
      <c r="A3533" s="890" t="s">
        <v>3564</v>
      </c>
      <c r="B3533" s="890" t="s">
        <v>31792</v>
      </c>
      <c r="C3533" s="890" t="s">
        <v>5</v>
      </c>
      <c r="D3533" s="890">
        <v>202762.25</v>
      </c>
    </row>
    <row r="3534" spans="1:4" x14ac:dyDescent="0.25">
      <c r="A3534" s="890" t="s">
        <v>3565</v>
      </c>
      <c r="B3534" s="890" t="s">
        <v>31793</v>
      </c>
      <c r="C3534" s="890" t="s">
        <v>5</v>
      </c>
      <c r="D3534" s="890">
        <v>189118.4</v>
      </c>
    </row>
    <row r="3535" spans="1:4" x14ac:dyDescent="0.25">
      <c r="A3535" s="890" t="s">
        <v>3566</v>
      </c>
      <c r="B3535" s="890" t="s">
        <v>31793</v>
      </c>
      <c r="C3535" s="890" t="s">
        <v>5</v>
      </c>
      <c r="D3535" s="890">
        <v>188556.38</v>
      </c>
    </row>
    <row r="3536" spans="1:4" x14ac:dyDescent="0.25">
      <c r="A3536" s="890" t="s">
        <v>3567</v>
      </c>
      <c r="B3536" s="890" t="s">
        <v>31794</v>
      </c>
      <c r="C3536" s="890" t="s">
        <v>5</v>
      </c>
      <c r="D3536" s="890">
        <v>185362.85</v>
      </c>
    </row>
    <row r="3537" spans="1:4" x14ac:dyDescent="0.25">
      <c r="A3537" s="890" t="s">
        <v>3568</v>
      </c>
      <c r="B3537" s="890" t="s">
        <v>31794</v>
      </c>
      <c r="C3537" s="890" t="s">
        <v>5</v>
      </c>
      <c r="D3537" s="890">
        <v>184801.88</v>
      </c>
    </row>
    <row r="3538" spans="1:4" x14ac:dyDescent="0.25">
      <c r="A3538" s="890" t="s">
        <v>3569</v>
      </c>
      <c r="B3538" s="890" t="s">
        <v>31795</v>
      </c>
      <c r="C3538" s="890" t="s">
        <v>5</v>
      </c>
      <c r="D3538" s="890">
        <v>160077.43</v>
      </c>
    </row>
    <row r="3539" spans="1:4" x14ac:dyDescent="0.25">
      <c r="A3539" s="890" t="s">
        <v>3570</v>
      </c>
      <c r="B3539" s="890" t="s">
        <v>31795</v>
      </c>
      <c r="C3539" s="890" t="s">
        <v>5</v>
      </c>
      <c r="D3539" s="890">
        <v>159517.75</v>
      </c>
    </row>
    <row r="3540" spans="1:4" x14ac:dyDescent="0.25">
      <c r="A3540" s="890" t="s">
        <v>3571</v>
      </c>
      <c r="B3540" s="890" t="s">
        <v>31796</v>
      </c>
      <c r="C3540" s="890" t="s">
        <v>5</v>
      </c>
      <c r="D3540" s="890">
        <v>154208</v>
      </c>
    </row>
    <row r="3541" spans="1:4" x14ac:dyDescent="0.25">
      <c r="A3541" s="890" t="s">
        <v>3572</v>
      </c>
      <c r="B3541" s="890" t="s">
        <v>31796</v>
      </c>
      <c r="C3541" s="890" t="s">
        <v>5</v>
      </c>
      <c r="D3541" s="890">
        <v>153649.60999999999</v>
      </c>
    </row>
    <row r="3542" spans="1:4" x14ac:dyDescent="0.25">
      <c r="A3542" s="890" t="s">
        <v>3573</v>
      </c>
      <c r="B3542" s="890" t="s">
        <v>31797</v>
      </c>
      <c r="C3542" s="890" t="s">
        <v>5</v>
      </c>
      <c r="D3542" s="890">
        <v>92416.98</v>
      </c>
    </row>
    <row r="3543" spans="1:4" x14ac:dyDescent="0.25">
      <c r="A3543" s="890" t="s">
        <v>3574</v>
      </c>
      <c r="B3543" s="890" t="s">
        <v>31797</v>
      </c>
      <c r="C3543" s="890" t="s">
        <v>5</v>
      </c>
      <c r="D3543" s="890">
        <v>91957.84</v>
      </c>
    </row>
    <row r="3544" spans="1:4" x14ac:dyDescent="0.25">
      <c r="A3544" s="890" t="s">
        <v>3575</v>
      </c>
      <c r="B3544" s="890" t="s">
        <v>31798</v>
      </c>
      <c r="C3544" s="890" t="s">
        <v>5</v>
      </c>
      <c r="D3544" s="890">
        <v>79541.2</v>
      </c>
    </row>
    <row r="3545" spans="1:4" x14ac:dyDescent="0.25">
      <c r="A3545" s="890" t="s">
        <v>3576</v>
      </c>
      <c r="B3545" s="890" t="s">
        <v>31798</v>
      </c>
      <c r="C3545" s="890" t="s">
        <v>5</v>
      </c>
      <c r="D3545" s="890">
        <v>79168.36</v>
      </c>
    </row>
    <row r="3546" spans="1:4" x14ac:dyDescent="0.25">
      <c r="A3546" s="890" t="s">
        <v>3577</v>
      </c>
      <c r="B3546" s="890" t="s">
        <v>31799</v>
      </c>
      <c r="C3546" s="890" t="s">
        <v>5</v>
      </c>
      <c r="D3546" s="890">
        <v>141258.98000000001</v>
      </c>
    </row>
    <row r="3547" spans="1:4" x14ac:dyDescent="0.25">
      <c r="A3547" s="890" t="s">
        <v>3578</v>
      </c>
      <c r="B3547" s="890" t="s">
        <v>31799</v>
      </c>
      <c r="C3547" s="890" t="s">
        <v>5</v>
      </c>
      <c r="D3547" s="890">
        <v>140799.84</v>
      </c>
    </row>
    <row r="3548" spans="1:4" x14ac:dyDescent="0.25">
      <c r="A3548" s="890" t="s">
        <v>3579</v>
      </c>
      <c r="B3548" s="890" t="s">
        <v>31800</v>
      </c>
      <c r="C3548" s="890" t="s">
        <v>5</v>
      </c>
      <c r="D3548" s="890">
        <v>116384.2</v>
      </c>
    </row>
    <row r="3549" spans="1:4" x14ac:dyDescent="0.25">
      <c r="A3549" s="890" t="s">
        <v>3580</v>
      </c>
      <c r="B3549" s="890" t="s">
        <v>31800</v>
      </c>
      <c r="C3549" s="890" t="s">
        <v>5</v>
      </c>
      <c r="D3549" s="890">
        <v>116011.36</v>
      </c>
    </row>
    <row r="3550" spans="1:4" x14ac:dyDescent="0.25">
      <c r="A3550" s="890" t="s">
        <v>3581</v>
      </c>
      <c r="B3550" s="890" t="s">
        <v>31801</v>
      </c>
      <c r="C3550" s="890" t="s">
        <v>3</v>
      </c>
      <c r="D3550" s="890">
        <v>541.66999999999996</v>
      </c>
    </row>
    <row r="3551" spans="1:4" x14ac:dyDescent="0.25">
      <c r="A3551" s="890" t="s">
        <v>3582</v>
      </c>
      <c r="B3551" s="890" t="s">
        <v>31801</v>
      </c>
      <c r="C3551" s="890" t="s">
        <v>3</v>
      </c>
      <c r="D3551" s="890">
        <v>531.82000000000005</v>
      </c>
    </row>
    <row r="3552" spans="1:4" x14ac:dyDescent="0.25">
      <c r="A3552" s="890" t="s">
        <v>3583</v>
      </c>
      <c r="B3552" s="890" t="s">
        <v>31802</v>
      </c>
      <c r="C3552" s="890" t="s">
        <v>3</v>
      </c>
      <c r="D3552" s="890">
        <v>575.14</v>
      </c>
    </row>
    <row r="3553" spans="1:4" x14ac:dyDescent="0.25">
      <c r="A3553" s="890" t="s">
        <v>3584</v>
      </c>
      <c r="B3553" s="890" t="s">
        <v>31802</v>
      </c>
      <c r="C3553" s="890" t="s">
        <v>3</v>
      </c>
      <c r="D3553" s="890">
        <v>565.29</v>
      </c>
    </row>
    <row r="3554" spans="1:4" x14ac:dyDescent="0.25">
      <c r="A3554" s="890" t="s">
        <v>3585</v>
      </c>
      <c r="B3554" s="890" t="s">
        <v>31803</v>
      </c>
      <c r="C3554" s="890" t="s">
        <v>3</v>
      </c>
      <c r="D3554" s="890">
        <v>583.23</v>
      </c>
    </row>
    <row r="3555" spans="1:4" x14ac:dyDescent="0.25">
      <c r="A3555" s="890" t="s">
        <v>3586</v>
      </c>
      <c r="B3555" s="890" t="s">
        <v>31803</v>
      </c>
      <c r="C3555" s="890" t="s">
        <v>3</v>
      </c>
      <c r="D3555" s="890">
        <v>573.38</v>
      </c>
    </row>
    <row r="3556" spans="1:4" x14ac:dyDescent="0.25">
      <c r="A3556" s="890" t="s">
        <v>3587</v>
      </c>
      <c r="B3556" s="890" t="s">
        <v>49784</v>
      </c>
      <c r="C3556" s="890" t="s">
        <v>3</v>
      </c>
      <c r="D3556" s="890">
        <v>694.15</v>
      </c>
    </row>
    <row r="3557" spans="1:4" x14ac:dyDescent="0.25">
      <c r="A3557" s="890" t="s">
        <v>3588</v>
      </c>
      <c r="B3557" s="890" t="s">
        <v>49784</v>
      </c>
      <c r="C3557" s="890" t="s">
        <v>3</v>
      </c>
      <c r="D3557" s="890">
        <v>681.78</v>
      </c>
    </row>
    <row r="3558" spans="1:4" x14ac:dyDescent="0.25">
      <c r="A3558" s="890" t="s">
        <v>3589</v>
      </c>
      <c r="B3558" s="890" t="s">
        <v>31805</v>
      </c>
      <c r="C3558" s="890" t="s">
        <v>3</v>
      </c>
      <c r="D3558" s="890">
        <v>727.63</v>
      </c>
    </row>
    <row r="3559" spans="1:4" x14ac:dyDescent="0.25">
      <c r="A3559" s="890" t="s">
        <v>3590</v>
      </c>
      <c r="B3559" s="890" t="s">
        <v>31805</v>
      </c>
      <c r="C3559" s="890" t="s">
        <v>3</v>
      </c>
      <c r="D3559" s="890">
        <v>715.26</v>
      </c>
    </row>
    <row r="3560" spans="1:4" x14ac:dyDescent="0.25">
      <c r="A3560" s="890" t="s">
        <v>3591</v>
      </c>
      <c r="B3560" s="890" t="s">
        <v>31806</v>
      </c>
      <c r="C3560" s="890" t="s">
        <v>3</v>
      </c>
      <c r="D3560" s="890">
        <v>735.72</v>
      </c>
    </row>
    <row r="3561" spans="1:4" x14ac:dyDescent="0.25">
      <c r="A3561" s="890" t="s">
        <v>3592</v>
      </c>
      <c r="B3561" s="890" t="s">
        <v>31806</v>
      </c>
      <c r="C3561" s="890" t="s">
        <v>3</v>
      </c>
      <c r="D3561" s="890">
        <v>723.35</v>
      </c>
    </row>
    <row r="3562" spans="1:4" x14ac:dyDescent="0.25">
      <c r="A3562" s="890" t="s">
        <v>3593</v>
      </c>
      <c r="B3562" s="890" t="s">
        <v>31807</v>
      </c>
      <c r="C3562" s="890" t="s">
        <v>3</v>
      </c>
      <c r="D3562" s="890">
        <v>84.54</v>
      </c>
    </row>
    <row r="3563" spans="1:4" x14ac:dyDescent="0.25">
      <c r="A3563" s="890" t="s">
        <v>3594</v>
      </c>
      <c r="B3563" s="890" t="s">
        <v>31807</v>
      </c>
      <c r="C3563" s="890" t="s">
        <v>3</v>
      </c>
      <c r="D3563" s="890">
        <v>83.61</v>
      </c>
    </row>
    <row r="3564" spans="1:4" x14ac:dyDescent="0.25">
      <c r="A3564" s="890" t="s">
        <v>3595</v>
      </c>
      <c r="B3564" s="890" t="s">
        <v>31808</v>
      </c>
      <c r="C3564" s="890" t="s">
        <v>3</v>
      </c>
      <c r="D3564" s="890">
        <v>124.76</v>
      </c>
    </row>
    <row r="3565" spans="1:4" x14ac:dyDescent="0.25">
      <c r="A3565" s="890" t="s">
        <v>3596</v>
      </c>
      <c r="B3565" s="890" t="s">
        <v>31808</v>
      </c>
      <c r="C3565" s="890" t="s">
        <v>3</v>
      </c>
      <c r="D3565" s="890">
        <v>122.89</v>
      </c>
    </row>
    <row r="3566" spans="1:4" x14ac:dyDescent="0.25">
      <c r="A3566" s="890" t="s">
        <v>3597</v>
      </c>
      <c r="B3566" s="890" t="s">
        <v>31809</v>
      </c>
      <c r="C3566" s="890" t="s">
        <v>3</v>
      </c>
      <c r="D3566" s="890">
        <v>54.92</v>
      </c>
    </row>
    <row r="3567" spans="1:4" x14ac:dyDescent="0.25">
      <c r="A3567" s="890" t="s">
        <v>3598</v>
      </c>
      <c r="B3567" s="890" t="s">
        <v>31809</v>
      </c>
      <c r="C3567" s="890" t="s">
        <v>3</v>
      </c>
      <c r="D3567" s="890">
        <v>53.98</v>
      </c>
    </row>
    <row r="3568" spans="1:4" x14ac:dyDescent="0.25">
      <c r="A3568" s="890" t="s">
        <v>3599</v>
      </c>
      <c r="B3568" s="890" t="s">
        <v>31810</v>
      </c>
      <c r="C3568" s="890" t="s">
        <v>3</v>
      </c>
      <c r="D3568" s="890">
        <v>80.44</v>
      </c>
    </row>
    <row r="3569" spans="1:4" x14ac:dyDescent="0.25">
      <c r="A3569" s="890" t="s">
        <v>3600</v>
      </c>
      <c r="B3569" s="890" t="s">
        <v>31810</v>
      </c>
      <c r="C3569" s="890" t="s">
        <v>3</v>
      </c>
      <c r="D3569" s="890">
        <v>78.569999999999993</v>
      </c>
    </row>
    <row r="3570" spans="1:4" x14ac:dyDescent="0.25">
      <c r="A3570" s="890" t="s">
        <v>3601</v>
      </c>
      <c r="B3570" s="890" t="s">
        <v>31811</v>
      </c>
      <c r="C3570" s="890" t="s">
        <v>3</v>
      </c>
      <c r="D3570" s="890">
        <v>121.35</v>
      </c>
    </row>
    <row r="3571" spans="1:4" x14ac:dyDescent="0.25">
      <c r="A3571" s="890" t="s">
        <v>3602</v>
      </c>
      <c r="B3571" s="890" t="s">
        <v>31811</v>
      </c>
      <c r="C3571" s="890" t="s">
        <v>3</v>
      </c>
      <c r="D3571" s="890">
        <v>119.01</v>
      </c>
    </row>
    <row r="3572" spans="1:4" x14ac:dyDescent="0.25">
      <c r="A3572" s="890" t="s">
        <v>123</v>
      </c>
      <c r="B3572" s="890" t="s">
        <v>31812</v>
      </c>
      <c r="C3572" s="890" t="s">
        <v>3</v>
      </c>
      <c r="D3572" s="890">
        <v>130.97999999999999</v>
      </c>
    </row>
    <row r="3573" spans="1:4" x14ac:dyDescent="0.25">
      <c r="A3573" s="890" t="s">
        <v>3603</v>
      </c>
      <c r="B3573" s="890" t="s">
        <v>31812</v>
      </c>
      <c r="C3573" s="890" t="s">
        <v>3</v>
      </c>
      <c r="D3573" s="890">
        <v>128.16999999999999</v>
      </c>
    </row>
    <row r="3574" spans="1:4" x14ac:dyDescent="0.25">
      <c r="A3574" s="890" t="s">
        <v>3604</v>
      </c>
      <c r="B3574" s="890" t="s">
        <v>31813</v>
      </c>
      <c r="C3574" s="890" t="s">
        <v>3</v>
      </c>
      <c r="D3574" s="890">
        <v>25.12</v>
      </c>
    </row>
    <row r="3575" spans="1:4" x14ac:dyDescent="0.25">
      <c r="A3575" s="890" t="s">
        <v>3605</v>
      </c>
      <c r="B3575" s="890" t="s">
        <v>31813</v>
      </c>
      <c r="C3575" s="890" t="s">
        <v>3</v>
      </c>
      <c r="D3575" s="890">
        <v>24.98</v>
      </c>
    </row>
    <row r="3576" spans="1:4" x14ac:dyDescent="0.25">
      <c r="A3576" s="890" t="s">
        <v>3606</v>
      </c>
      <c r="B3576" s="890" t="s">
        <v>31814</v>
      </c>
      <c r="C3576" s="890" t="s">
        <v>3</v>
      </c>
      <c r="D3576" s="890">
        <v>35.85</v>
      </c>
    </row>
    <row r="3577" spans="1:4" x14ac:dyDescent="0.25">
      <c r="A3577" s="890" t="s">
        <v>3607</v>
      </c>
      <c r="B3577" s="890" t="s">
        <v>31814</v>
      </c>
      <c r="C3577" s="890" t="s">
        <v>3</v>
      </c>
      <c r="D3577" s="890">
        <v>35.29</v>
      </c>
    </row>
    <row r="3578" spans="1:4" x14ac:dyDescent="0.25">
      <c r="A3578" s="890" t="s">
        <v>3608</v>
      </c>
      <c r="B3578" s="890" t="s">
        <v>31815</v>
      </c>
      <c r="C3578" s="890" t="s">
        <v>3</v>
      </c>
      <c r="D3578" s="890">
        <v>53.14</v>
      </c>
    </row>
    <row r="3579" spans="1:4" x14ac:dyDescent="0.25">
      <c r="A3579" s="890" t="s">
        <v>3609</v>
      </c>
      <c r="B3579" s="890" t="s">
        <v>31815</v>
      </c>
      <c r="C3579" s="890" t="s">
        <v>3</v>
      </c>
      <c r="D3579" s="890">
        <v>51.97</v>
      </c>
    </row>
    <row r="3580" spans="1:4" x14ac:dyDescent="0.25">
      <c r="A3580" s="890" t="s">
        <v>3610</v>
      </c>
      <c r="B3580" s="890" t="s">
        <v>31816</v>
      </c>
      <c r="C3580" s="890" t="s">
        <v>3</v>
      </c>
      <c r="D3580" s="890">
        <v>70.75</v>
      </c>
    </row>
    <row r="3581" spans="1:4" x14ac:dyDescent="0.25">
      <c r="A3581" s="890" t="s">
        <v>3611</v>
      </c>
      <c r="B3581" s="890" t="s">
        <v>31816</v>
      </c>
      <c r="C3581" s="890" t="s">
        <v>3</v>
      </c>
      <c r="D3581" s="890">
        <v>68.88</v>
      </c>
    </row>
    <row r="3582" spans="1:4" x14ac:dyDescent="0.25">
      <c r="A3582" s="890" t="s">
        <v>3612</v>
      </c>
      <c r="B3582" s="890" t="s">
        <v>31817</v>
      </c>
      <c r="C3582" s="890" t="s">
        <v>5</v>
      </c>
      <c r="D3582" s="890">
        <v>27.16</v>
      </c>
    </row>
    <row r="3583" spans="1:4" x14ac:dyDescent="0.25">
      <c r="A3583" s="890" t="s">
        <v>3613</v>
      </c>
      <c r="B3583" s="890" t="s">
        <v>31817</v>
      </c>
      <c r="C3583" s="890" t="s">
        <v>5</v>
      </c>
      <c r="D3583" s="890">
        <v>26.93</v>
      </c>
    </row>
    <row r="3584" spans="1:4" x14ac:dyDescent="0.25">
      <c r="A3584" s="890" t="s">
        <v>3614</v>
      </c>
      <c r="B3584" s="890" t="s">
        <v>31818</v>
      </c>
      <c r="C3584" s="890" t="s">
        <v>5</v>
      </c>
      <c r="D3584" s="890">
        <v>27.95</v>
      </c>
    </row>
    <row r="3585" spans="1:4" x14ac:dyDescent="0.25">
      <c r="A3585" s="890" t="s">
        <v>3615</v>
      </c>
      <c r="B3585" s="890" t="s">
        <v>31818</v>
      </c>
      <c r="C3585" s="890" t="s">
        <v>5</v>
      </c>
      <c r="D3585" s="890">
        <v>27.7</v>
      </c>
    </row>
    <row r="3586" spans="1:4" x14ac:dyDescent="0.25">
      <c r="A3586" s="890" t="s">
        <v>3616</v>
      </c>
      <c r="B3586" s="890" t="s">
        <v>31819</v>
      </c>
      <c r="C3586" s="890" t="s">
        <v>5</v>
      </c>
      <c r="D3586" s="890">
        <v>27.11</v>
      </c>
    </row>
    <row r="3587" spans="1:4" x14ac:dyDescent="0.25">
      <c r="A3587" s="890" t="s">
        <v>3617</v>
      </c>
      <c r="B3587" s="890" t="s">
        <v>31819</v>
      </c>
      <c r="C3587" s="890" t="s">
        <v>5</v>
      </c>
      <c r="D3587" s="890">
        <v>26.86</v>
      </c>
    </row>
    <row r="3588" spans="1:4" x14ac:dyDescent="0.25">
      <c r="A3588" s="890" t="s">
        <v>3618</v>
      </c>
      <c r="B3588" s="890" t="s">
        <v>31820</v>
      </c>
      <c r="C3588" s="890" t="s">
        <v>5</v>
      </c>
      <c r="D3588" s="890">
        <v>29.64</v>
      </c>
    </row>
    <row r="3589" spans="1:4" x14ac:dyDescent="0.25">
      <c r="A3589" s="890" t="s">
        <v>3619</v>
      </c>
      <c r="B3589" s="890" t="s">
        <v>31820</v>
      </c>
      <c r="C3589" s="890" t="s">
        <v>5</v>
      </c>
      <c r="D3589" s="890">
        <v>29.39</v>
      </c>
    </row>
    <row r="3590" spans="1:4" x14ac:dyDescent="0.25">
      <c r="A3590" s="890" t="s">
        <v>3620</v>
      </c>
      <c r="B3590" s="890" t="s">
        <v>31821</v>
      </c>
      <c r="C3590" s="890" t="s">
        <v>5</v>
      </c>
      <c r="D3590" s="890">
        <v>38.299999999999997</v>
      </c>
    </row>
    <row r="3591" spans="1:4" x14ac:dyDescent="0.25">
      <c r="A3591" s="890" t="s">
        <v>3621</v>
      </c>
      <c r="B3591" s="890" t="s">
        <v>31821</v>
      </c>
      <c r="C3591" s="890" t="s">
        <v>5</v>
      </c>
      <c r="D3591" s="890">
        <v>38.06</v>
      </c>
    </row>
    <row r="3592" spans="1:4" x14ac:dyDescent="0.25">
      <c r="A3592" s="890" t="s">
        <v>3622</v>
      </c>
      <c r="B3592" s="890" t="s">
        <v>31822</v>
      </c>
      <c r="C3592" s="890" t="s">
        <v>5</v>
      </c>
      <c r="D3592" s="890">
        <v>40.26</v>
      </c>
    </row>
    <row r="3593" spans="1:4" x14ac:dyDescent="0.25">
      <c r="A3593" s="890" t="s">
        <v>3623</v>
      </c>
      <c r="B3593" s="890" t="s">
        <v>31822</v>
      </c>
      <c r="C3593" s="890" t="s">
        <v>5</v>
      </c>
      <c r="D3593" s="890">
        <v>40.020000000000003</v>
      </c>
    </row>
    <row r="3594" spans="1:4" x14ac:dyDescent="0.25">
      <c r="A3594" s="890" t="s">
        <v>3624</v>
      </c>
      <c r="B3594" s="890" t="s">
        <v>31823</v>
      </c>
      <c r="C3594" s="890" t="s">
        <v>5</v>
      </c>
      <c r="D3594" s="890">
        <v>41.29</v>
      </c>
    </row>
    <row r="3595" spans="1:4" x14ac:dyDescent="0.25">
      <c r="A3595" s="890" t="s">
        <v>3625</v>
      </c>
      <c r="B3595" s="890" t="s">
        <v>31823</v>
      </c>
      <c r="C3595" s="890" t="s">
        <v>5</v>
      </c>
      <c r="D3595" s="890">
        <v>41.05</v>
      </c>
    </row>
    <row r="3596" spans="1:4" x14ac:dyDescent="0.25">
      <c r="A3596" s="890" t="s">
        <v>3626</v>
      </c>
      <c r="B3596" s="890" t="s">
        <v>31824</v>
      </c>
      <c r="C3596" s="890" t="s">
        <v>5</v>
      </c>
      <c r="D3596" s="890">
        <v>15.22</v>
      </c>
    </row>
    <row r="3597" spans="1:4" x14ac:dyDescent="0.25">
      <c r="A3597" s="890" t="s">
        <v>3627</v>
      </c>
      <c r="B3597" s="890" t="s">
        <v>31824</v>
      </c>
      <c r="C3597" s="890" t="s">
        <v>5</v>
      </c>
      <c r="D3597" s="890">
        <v>14.98</v>
      </c>
    </row>
    <row r="3598" spans="1:4" x14ac:dyDescent="0.25">
      <c r="A3598" s="890" t="s">
        <v>3628</v>
      </c>
      <c r="B3598" s="890" t="s">
        <v>31825</v>
      </c>
      <c r="C3598" s="890" t="s">
        <v>5</v>
      </c>
      <c r="D3598" s="890">
        <v>15.22</v>
      </c>
    </row>
    <row r="3599" spans="1:4" x14ac:dyDescent="0.25">
      <c r="A3599" s="890" t="s">
        <v>3629</v>
      </c>
      <c r="B3599" s="890" t="s">
        <v>31825</v>
      </c>
      <c r="C3599" s="890" t="s">
        <v>5</v>
      </c>
      <c r="D3599" s="890">
        <v>14.98</v>
      </c>
    </row>
    <row r="3600" spans="1:4" x14ac:dyDescent="0.25">
      <c r="A3600" s="890" t="s">
        <v>3630</v>
      </c>
      <c r="B3600" s="890" t="s">
        <v>31826</v>
      </c>
      <c r="C3600" s="890" t="s">
        <v>5</v>
      </c>
      <c r="D3600" s="890">
        <v>89.62</v>
      </c>
    </row>
    <row r="3601" spans="1:4" x14ac:dyDescent="0.25">
      <c r="A3601" s="890" t="s">
        <v>3631</v>
      </c>
      <c r="B3601" s="890" t="s">
        <v>31826</v>
      </c>
      <c r="C3601" s="890" t="s">
        <v>5</v>
      </c>
      <c r="D3601" s="890">
        <v>89.11</v>
      </c>
    </row>
    <row r="3602" spans="1:4" x14ac:dyDescent="0.25">
      <c r="A3602" s="890" t="s">
        <v>26524</v>
      </c>
      <c r="B3602" s="890" t="s">
        <v>31827</v>
      </c>
      <c r="C3602" s="890" t="s">
        <v>5</v>
      </c>
      <c r="D3602" s="890">
        <v>3.9</v>
      </c>
    </row>
    <row r="3603" spans="1:4" x14ac:dyDescent="0.25">
      <c r="A3603" s="890" t="s">
        <v>26525</v>
      </c>
      <c r="B3603" s="890" t="s">
        <v>31827</v>
      </c>
      <c r="C3603" s="890" t="s">
        <v>5</v>
      </c>
      <c r="D3603" s="890">
        <v>3.74</v>
      </c>
    </row>
    <row r="3604" spans="1:4" x14ac:dyDescent="0.25">
      <c r="A3604" s="890" t="s">
        <v>26526</v>
      </c>
      <c r="B3604" s="890" t="s">
        <v>31828</v>
      </c>
      <c r="C3604" s="890" t="s">
        <v>5</v>
      </c>
      <c r="D3604" s="890">
        <v>7.19</v>
      </c>
    </row>
    <row r="3605" spans="1:4" x14ac:dyDescent="0.25">
      <c r="A3605" s="890" t="s">
        <v>26527</v>
      </c>
      <c r="B3605" s="890" t="s">
        <v>31828</v>
      </c>
      <c r="C3605" s="890" t="s">
        <v>5</v>
      </c>
      <c r="D3605" s="890">
        <v>7.03</v>
      </c>
    </row>
    <row r="3606" spans="1:4" x14ac:dyDescent="0.25">
      <c r="A3606" s="890" t="s">
        <v>27767</v>
      </c>
      <c r="B3606" s="890" t="s">
        <v>31829</v>
      </c>
      <c r="C3606" s="890" t="s">
        <v>4</v>
      </c>
      <c r="D3606" s="890">
        <v>6.54</v>
      </c>
    </row>
    <row r="3607" spans="1:4" x14ac:dyDescent="0.25">
      <c r="A3607" s="890" t="s">
        <v>27768</v>
      </c>
      <c r="B3607" s="890" t="s">
        <v>31829</v>
      </c>
      <c r="C3607" s="890" t="s">
        <v>4</v>
      </c>
      <c r="D3607" s="890">
        <v>6.38</v>
      </c>
    </row>
    <row r="3608" spans="1:4" x14ac:dyDescent="0.25">
      <c r="A3608" s="890" t="s">
        <v>3632</v>
      </c>
      <c r="B3608" s="890" t="s">
        <v>31830</v>
      </c>
      <c r="C3608" s="890" t="s">
        <v>3</v>
      </c>
      <c r="D3608" s="890">
        <v>10.36</v>
      </c>
    </row>
    <row r="3609" spans="1:4" x14ac:dyDescent="0.25">
      <c r="A3609" s="890" t="s">
        <v>3633</v>
      </c>
      <c r="B3609" s="890" t="s">
        <v>31830</v>
      </c>
      <c r="C3609" s="890" t="s">
        <v>3</v>
      </c>
      <c r="D3609" s="890">
        <v>10.220000000000001</v>
      </c>
    </row>
    <row r="3610" spans="1:4" x14ac:dyDescent="0.25">
      <c r="A3610" s="890" t="s">
        <v>3634</v>
      </c>
      <c r="B3610" s="890" t="s">
        <v>31831</v>
      </c>
      <c r="C3610" s="890" t="s">
        <v>3</v>
      </c>
      <c r="D3610" s="890">
        <v>10.44</v>
      </c>
    </row>
    <row r="3611" spans="1:4" x14ac:dyDescent="0.25">
      <c r="A3611" s="890" t="s">
        <v>3635</v>
      </c>
      <c r="B3611" s="890" t="s">
        <v>31831</v>
      </c>
      <c r="C3611" s="890" t="s">
        <v>3</v>
      </c>
      <c r="D3611" s="890">
        <v>10.29</v>
      </c>
    </row>
    <row r="3612" spans="1:4" x14ac:dyDescent="0.25">
      <c r="A3612" s="890" t="s">
        <v>3636</v>
      </c>
      <c r="B3612" s="890" t="s">
        <v>31832</v>
      </c>
      <c r="C3612" s="890" t="s">
        <v>3</v>
      </c>
      <c r="D3612" s="890">
        <v>7.86</v>
      </c>
    </row>
    <row r="3613" spans="1:4" x14ac:dyDescent="0.25">
      <c r="A3613" s="890" t="s">
        <v>3637</v>
      </c>
      <c r="B3613" s="890" t="s">
        <v>31832</v>
      </c>
      <c r="C3613" s="890" t="s">
        <v>3</v>
      </c>
      <c r="D3613" s="890">
        <v>7.76</v>
      </c>
    </row>
    <row r="3614" spans="1:4" x14ac:dyDescent="0.25">
      <c r="A3614" s="890" t="s">
        <v>3638</v>
      </c>
      <c r="B3614" s="890" t="s">
        <v>31833</v>
      </c>
      <c r="C3614" s="890" t="s">
        <v>3</v>
      </c>
      <c r="D3614" s="890">
        <v>7.92</v>
      </c>
    </row>
    <row r="3615" spans="1:4" x14ac:dyDescent="0.25">
      <c r="A3615" s="890" t="s">
        <v>3639</v>
      </c>
      <c r="B3615" s="890" t="s">
        <v>31833</v>
      </c>
      <c r="C3615" s="890" t="s">
        <v>3</v>
      </c>
      <c r="D3615" s="890">
        <v>7.81</v>
      </c>
    </row>
    <row r="3616" spans="1:4" x14ac:dyDescent="0.25">
      <c r="A3616" s="890" t="s">
        <v>3640</v>
      </c>
      <c r="B3616" s="890" t="s">
        <v>31834</v>
      </c>
      <c r="C3616" s="890" t="s">
        <v>3</v>
      </c>
      <c r="D3616" s="890">
        <v>14.98</v>
      </c>
    </row>
    <row r="3617" spans="1:4" x14ac:dyDescent="0.25">
      <c r="A3617" s="890" t="s">
        <v>3641</v>
      </c>
      <c r="B3617" s="890" t="s">
        <v>31834</v>
      </c>
      <c r="C3617" s="890" t="s">
        <v>3</v>
      </c>
      <c r="D3617" s="890">
        <v>14.82</v>
      </c>
    </row>
    <row r="3618" spans="1:4" x14ac:dyDescent="0.25">
      <c r="A3618" s="890" t="s">
        <v>3642</v>
      </c>
      <c r="B3618" s="890" t="s">
        <v>31835</v>
      </c>
      <c r="C3618" s="890" t="s">
        <v>3</v>
      </c>
      <c r="D3618" s="890">
        <v>15.66</v>
      </c>
    </row>
    <row r="3619" spans="1:4" x14ac:dyDescent="0.25">
      <c r="A3619" s="890" t="s">
        <v>3643</v>
      </c>
      <c r="B3619" s="890" t="s">
        <v>31835</v>
      </c>
      <c r="C3619" s="890" t="s">
        <v>3</v>
      </c>
      <c r="D3619" s="890">
        <v>15.44</v>
      </c>
    </row>
    <row r="3620" spans="1:4" x14ac:dyDescent="0.25">
      <c r="A3620" s="890" t="s">
        <v>3644</v>
      </c>
      <c r="B3620" s="890" t="s">
        <v>31836</v>
      </c>
      <c r="C3620" s="890" t="s">
        <v>3</v>
      </c>
      <c r="D3620" s="890">
        <v>11.8</v>
      </c>
    </row>
    <row r="3621" spans="1:4" x14ac:dyDescent="0.25">
      <c r="A3621" s="890" t="s">
        <v>3645</v>
      </c>
      <c r="B3621" s="890" t="s">
        <v>31836</v>
      </c>
      <c r="C3621" s="890" t="s">
        <v>3</v>
      </c>
      <c r="D3621" s="890">
        <v>11.64</v>
      </c>
    </row>
    <row r="3622" spans="1:4" x14ac:dyDescent="0.25">
      <c r="A3622" s="890" t="s">
        <v>3646</v>
      </c>
      <c r="B3622" s="890" t="s">
        <v>31837</v>
      </c>
      <c r="C3622" s="890" t="s">
        <v>3</v>
      </c>
      <c r="D3622" s="890">
        <v>11.89</v>
      </c>
    </row>
    <row r="3623" spans="1:4" x14ac:dyDescent="0.25">
      <c r="A3623" s="890" t="s">
        <v>3647</v>
      </c>
      <c r="B3623" s="890" t="s">
        <v>31837</v>
      </c>
      <c r="C3623" s="890" t="s">
        <v>3</v>
      </c>
      <c r="D3623" s="890">
        <v>11.72</v>
      </c>
    </row>
    <row r="3624" spans="1:4" x14ac:dyDescent="0.25">
      <c r="A3624" s="890" t="s">
        <v>3648</v>
      </c>
      <c r="B3624" s="890" t="s">
        <v>31838</v>
      </c>
      <c r="C3624" s="890" t="s">
        <v>4</v>
      </c>
      <c r="D3624" s="890">
        <v>129.12</v>
      </c>
    </row>
    <row r="3625" spans="1:4" x14ac:dyDescent="0.25">
      <c r="A3625" s="890" t="s">
        <v>3649</v>
      </c>
      <c r="B3625" s="890" t="s">
        <v>31838</v>
      </c>
      <c r="C3625" s="890" t="s">
        <v>4</v>
      </c>
      <c r="D3625" s="890">
        <v>122.23</v>
      </c>
    </row>
    <row r="3626" spans="1:4" x14ac:dyDescent="0.25">
      <c r="A3626" s="890" t="s">
        <v>3650</v>
      </c>
      <c r="B3626" s="890" t="s">
        <v>31839</v>
      </c>
      <c r="C3626" s="890" t="s">
        <v>4</v>
      </c>
      <c r="D3626" s="890">
        <v>122.67</v>
      </c>
    </row>
    <row r="3627" spans="1:4" x14ac:dyDescent="0.25">
      <c r="A3627" s="890" t="s">
        <v>3651</v>
      </c>
      <c r="B3627" s="890" t="s">
        <v>31839</v>
      </c>
      <c r="C3627" s="890" t="s">
        <v>4</v>
      </c>
      <c r="D3627" s="890">
        <v>116.12</v>
      </c>
    </row>
    <row r="3628" spans="1:4" x14ac:dyDescent="0.25">
      <c r="A3628" s="890" t="s">
        <v>3652</v>
      </c>
      <c r="B3628" s="890" t="s">
        <v>31840</v>
      </c>
      <c r="C3628" s="890" t="s">
        <v>4</v>
      </c>
      <c r="D3628" s="890">
        <v>161.41</v>
      </c>
    </row>
    <row r="3629" spans="1:4" x14ac:dyDescent="0.25">
      <c r="A3629" s="890" t="s">
        <v>3653</v>
      </c>
      <c r="B3629" s="890" t="s">
        <v>31840</v>
      </c>
      <c r="C3629" s="890" t="s">
        <v>4</v>
      </c>
      <c r="D3629" s="890">
        <v>152.78</v>
      </c>
    </row>
    <row r="3630" spans="1:4" x14ac:dyDescent="0.25">
      <c r="A3630" s="890" t="s">
        <v>3654</v>
      </c>
      <c r="B3630" s="890" t="s">
        <v>31841</v>
      </c>
      <c r="C3630" s="890" t="s">
        <v>4</v>
      </c>
      <c r="D3630" s="890">
        <v>153.34</v>
      </c>
    </row>
    <row r="3631" spans="1:4" x14ac:dyDescent="0.25">
      <c r="A3631" s="890" t="s">
        <v>3655</v>
      </c>
      <c r="B3631" s="890" t="s">
        <v>31841</v>
      </c>
      <c r="C3631" s="890" t="s">
        <v>4</v>
      </c>
      <c r="D3631" s="890">
        <v>145.15</v>
      </c>
    </row>
    <row r="3632" spans="1:4" x14ac:dyDescent="0.25">
      <c r="A3632" s="890" t="s">
        <v>3656</v>
      </c>
      <c r="B3632" s="890" t="s">
        <v>31842</v>
      </c>
      <c r="C3632" s="890" t="s">
        <v>4</v>
      </c>
      <c r="D3632" s="890">
        <v>217.59</v>
      </c>
    </row>
    <row r="3633" spans="1:4" x14ac:dyDescent="0.25">
      <c r="A3633" s="890" t="s">
        <v>3657</v>
      </c>
      <c r="B3633" s="890" t="s">
        <v>31842</v>
      </c>
      <c r="C3633" s="890" t="s">
        <v>4</v>
      </c>
      <c r="D3633" s="890">
        <v>206.1</v>
      </c>
    </row>
    <row r="3634" spans="1:4" x14ac:dyDescent="0.25">
      <c r="A3634" s="890" t="s">
        <v>3658</v>
      </c>
      <c r="B3634" s="890" t="s">
        <v>31843</v>
      </c>
      <c r="C3634" s="890" t="s">
        <v>4</v>
      </c>
      <c r="D3634" s="890">
        <v>206.71</v>
      </c>
    </row>
    <row r="3635" spans="1:4" x14ac:dyDescent="0.25">
      <c r="A3635" s="890" t="s">
        <v>3659</v>
      </c>
      <c r="B3635" s="890" t="s">
        <v>31843</v>
      </c>
      <c r="C3635" s="890" t="s">
        <v>4</v>
      </c>
      <c r="D3635" s="890">
        <v>195.79</v>
      </c>
    </row>
    <row r="3636" spans="1:4" x14ac:dyDescent="0.25">
      <c r="A3636" s="890" t="s">
        <v>3660</v>
      </c>
      <c r="B3636" s="890" t="s">
        <v>31844</v>
      </c>
      <c r="C3636" s="890" t="s">
        <v>4</v>
      </c>
      <c r="D3636" s="890">
        <v>367.44</v>
      </c>
    </row>
    <row r="3637" spans="1:4" x14ac:dyDescent="0.25">
      <c r="A3637" s="890" t="s">
        <v>3661</v>
      </c>
      <c r="B3637" s="890" t="s">
        <v>31844</v>
      </c>
      <c r="C3637" s="890" t="s">
        <v>4</v>
      </c>
      <c r="D3637" s="890">
        <v>347.32</v>
      </c>
    </row>
    <row r="3638" spans="1:4" x14ac:dyDescent="0.25">
      <c r="A3638" s="890" t="s">
        <v>3662</v>
      </c>
      <c r="B3638" s="890" t="s">
        <v>31845</v>
      </c>
      <c r="C3638" s="890" t="s">
        <v>4</v>
      </c>
      <c r="D3638" s="890">
        <v>349.07</v>
      </c>
    </row>
    <row r="3639" spans="1:4" x14ac:dyDescent="0.25">
      <c r="A3639" s="890" t="s">
        <v>3663</v>
      </c>
      <c r="B3639" s="890" t="s">
        <v>31845</v>
      </c>
      <c r="C3639" s="890" t="s">
        <v>4</v>
      </c>
      <c r="D3639" s="890">
        <v>329.96</v>
      </c>
    </row>
    <row r="3640" spans="1:4" x14ac:dyDescent="0.25">
      <c r="A3640" s="890" t="s">
        <v>3664</v>
      </c>
      <c r="B3640" s="890" t="s">
        <v>31846</v>
      </c>
      <c r="C3640" s="890" t="s">
        <v>4</v>
      </c>
      <c r="D3640" s="890">
        <v>489.89</v>
      </c>
    </row>
    <row r="3641" spans="1:4" x14ac:dyDescent="0.25">
      <c r="A3641" s="890" t="s">
        <v>3665</v>
      </c>
      <c r="B3641" s="890" t="s">
        <v>31846</v>
      </c>
      <c r="C3641" s="890" t="s">
        <v>4</v>
      </c>
      <c r="D3641" s="890">
        <v>463.07</v>
      </c>
    </row>
    <row r="3642" spans="1:4" x14ac:dyDescent="0.25">
      <c r="A3642" s="890" t="s">
        <v>3666</v>
      </c>
      <c r="B3642" s="890" t="s">
        <v>31847</v>
      </c>
      <c r="C3642" s="890" t="s">
        <v>4</v>
      </c>
      <c r="D3642" s="890">
        <v>465.39</v>
      </c>
    </row>
    <row r="3643" spans="1:4" x14ac:dyDescent="0.25">
      <c r="A3643" s="890" t="s">
        <v>3667</v>
      </c>
      <c r="B3643" s="890" t="s">
        <v>31847</v>
      </c>
      <c r="C3643" s="890" t="s">
        <v>4</v>
      </c>
      <c r="D3643" s="890">
        <v>439.92</v>
      </c>
    </row>
    <row r="3644" spans="1:4" x14ac:dyDescent="0.25">
      <c r="A3644" s="890" t="s">
        <v>3668</v>
      </c>
      <c r="B3644" s="890" t="s">
        <v>31848</v>
      </c>
      <c r="C3644" s="890" t="s">
        <v>4</v>
      </c>
      <c r="D3644" s="890">
        <v>637.01</v>
      </c>
    </row>
    <row r="3645" spans="1:4" x14ac:dyDescent="0.25">
      <c r="A3645" s="890" t="s">
        <v>3669</v>
      </c>
      <c r="B3645" s="890" t="s">
        <v>31848</v>
      </c>
      <c r="C3645" s="890" t="s">
        <v>4</v>
      </c>
      <c r="D3645" s="890">
        <v>602.15</v>
      </c>
    </row>
    <row r="3646" spans="1:4" x14ac:dyDescent="0.25">
      <c r="A3646" s="890" t="s">
        <v>3670</v>
      </c>
      <c r="B3646" s="890" t="s">
        <v>31849</v>
      </c>
      <c r="C3646" s="890" t="s">
        <v>4</v>
      </c>
      <c r="D3646" s="890">
        <v>605.16</v>
      </c>
    </row>
    <row r="3647" spans="1:4" x14ac:dyDescent="0.25">
      <c r="A3647" s="890" t="s">
        <v>3671</v>
      </c>
      <c r="B3647" s="890" t="s">
        <v>31849</v>
      </c>
      <c r="C3647" s="890" t="s">
        <v>4</v>
      </c>
      <c r="D3647" s="890">
        <v>572.04</v>
      </c>
    </row>
    <row r="3648" spans="1:4" x14ac:dyDescent="0.25">
      <c r="A3648" s="890" t="s">
        <v>3672</v>
      </c>
      <c r="B3648" s="890" t="s">
        <v>31850</v>
      </c>
      <c r="C3648" s="890" t="s">
        <v>4</v>
      </c>
      <c r="D3648" s="890">
        <v>45.59</v>
      </c>
    </row>
    <row r="3649" spans="1:4" x14ac:dyDescent="0.25">
      <c r="A3649" s="890" t="s">
        <v>3673</v>
      </c>
      <c r="B3649" s="890" t="s">
        <v>31850</v>
      </c>
      <c r="C3649" s="890" t="s">
        <v>4</v>
      </c>
      <c r="D3649" s="890">
        <v>43.81</v>
      </c>
    </row>
    <row r="3650" spans="1:4" x14ac:dyDescent="0.25">
      <c r="A3650" s="890" t="s">
        <v>3674</v>
      </c>
      <c r="B3650" s="890" t="s">
        <v>31851</v>
      </c>
      <c r="C3650" s="890" t="s">
        <v>4</v>
      </c>
      <c r="D3650" s="890">
        <v>52.43</v>
      </c>
    </row>
    <row r="3651" spans="1:4" x14ac:dyDescent="0.25">
      <c r="A3651" s="890" t="s">
        <v>3675</v>
      </c>
      <c r="B3651" s="890" t="s">
        <v>31851</v>
      </c>
      <c r="C3651" s="890" t="s">
        <v>4</v>
      </c>
      <c r="D3651" s="890">
        <v>50.38</v>
      </c>
    </row>
    <row r="3652" spans="1:4" x14ac:dyDescent="0.25">
      <c r="A3652" s="890" t="s">
        <v>3676</v>
      </c>
      <c r="B3652" s="890" t="s">
        <v>31852</v>
      </c>
      <c r="C3652" s="890" t="s">
        <v>4</v>
      </c>
      <c r="D3652" s="890">
        <v>61.09</v>
      </c>
    </row>
    <row r="3653" spans="1:4" x14ac:dyDescent="0.25">
      <c r="A3653" s="890" t="s">
        <v>3677</v>
      </c>
      <c r="B3653" s="890" t="s">
        <v>31852</v>
      </c>
      <c r="C3653" s="890" t="s">
        <v>4</v>
      </c>
      <c r="D3653" s="890">
        <v>58.81</v>
      </c>
    </row>
    <row r="3654" spans="1:4" x14ac:dyDescent="0.25">
      <c r="A3654" s="890" t="s">
        <v>3678</v>
      </c>
      <c r="B3654" s="890" t="s">
        <v>31853</v>
      </c>
      <c r="C3654" s="890" t="s">
        <v>4</v>
      </c>
      <c r="D3654" s="890">
        <v>70.25</v>
      </c>
    </row>
    <row r="3655" spans="1:4" x14ac:dyDescent="0.25">
      <c r="A3655" s="890" t="s">
        <v>3679</v>
      </c>
      <c r="B3655" s="890" t="s">
        <v>31853</v>
      </c>
      <c r="C3655" s="890" t="s">
        <v>4</v>
      </c>
      <c r="D3655" s="890">
        <v>67.63</v>
      </c>
    </row>
    <row r="3656" spans="1:4" x14ac:dyDescent="0.25">
      <c r="A3656" s="890" t="s">
        <v>3680</v>
      </c>
      <c r="B3656" s="890" t="s">
        <v>31854</v>
      </c>
      <c r="C3656" s="890" t="s">
        <v>4</v>
      </c>
      <c r="D3656" s="890">
        <v>97.4</v>
      </c>
    </row>
    <row r="3657" spans="1:4" x14ac:dyDescent="0.25">
      <c r="A3657" s="890" t="s">
        <v>3681</v>
      </c>
      <c r="B3657" s="890" t="s">
        <v>31854</v>
      </c>
      <c r="C3657" s="890" t="s">
        <v>4</v>
      </c>
      <c r="D3657" s="890">
        <v>92.99</v>
      </c>
    </row>
    <row r="3658" spans="1:4" x14ac:dyDescent="0.25">
      <c r="A3658" s="890" t="s">
        <v>3682</v>
      </c>
      <c r="B3658" s="890" t="s">
        <v>31855</v>
      </c>
      <c r="C3658" s="890" t="s">
        <v>4</v>
      </c>
      <c r="D3658" s="890">
        <v>112.01</v>
      </c>
    </row>
    <row r="3659" spans="1:4" x14ac:dyDescent="0.25">
      <c r="A3659" s="890" t="s">
        <v>3683</v>
      </c>
      <c r="B3659" s="890" t="s">
        <v>31855</v>
      </c>
      <c r="C3659" s="890" t="s">
        <v>4</v>
      </c>
      <c r="D3659" s="890">
        <v>106.94</v>
      </c>
    </row>
    <row r="3660" spans="1:4" x14ac:dyDescent="0.25">
      <c r="A3660" s="890" t="s">
        <v>3684</v>
      </c>
      <c r="B3660" s="890" t="s">
        <v>31856</v>
      </c>
      <c r="C3660" s="890" t="s">
        <v>4</v>
      </c>
      <c r="D3660" s="890">
        <v>181.01</v>
      </c>
    </row>
    <row r="3661" spans="1:4" x14ac:dyDescent="0.25">
      <c r="A3661" s="890" t="s">
        <v>3685</v>
      </c>
      <c r="B3661" s="890" t="s">
        <v>31856</v>
      </c>
      <c r="C3661" s="890" t="s">
        <v>4</v>
      </c>
      <c r="D3661" s="890">
        <v>171.78</v>
      </c>
    </row>
    <row r="3662" spans="1:4" x14ac:dyDescent="0.25">
      <c r="A3662" s="890" t="s">
        <v>3686</v>
      </c>
      <c r="B3662" s="890" t="s">
        <v>31857</v>
      </c>
      <c r="C3662" s="890" t="s">
        <v>4</v>
      </c>
      <c r="D3662" s="890">
        <v>208.17</v>
      </c>
    </row>
    <row r="3663" spans="1:4" x14ac:dyDescent="0.25">
      <c r="A3663" s="890" t="s">
        <v>3687</v>
      </c>
      <c r="B3663" s="890" t="s">
        <v>31857</v>
      </c>
      <c r="C3663" s="890" t="s">
        <v>4</v>
      </c>
      <c r="D3663" s="890">
        <v>197.55</v>
      </c>
    </row>
    <row r="3664" spans="1:4" x14ac:dyDescent="0.25">
      <c r="A3664" s="890" t="s">
        <v>3688</v>
      </c>
      <c r="B3664" s="890" t="s">
        <v>3689</v>
      </c>
      <c r="C3664" s="890" t="s">
        <v>5</v>
      </c>
      <c r="D3664" s="890">
        <v>8.5</v>
      </c>
    </row>
    <row r="3665" spans="1:4" x14ac:dyDescent="0.25">
      <c r="A3665" s="890" t="s">
        <v>3690</v>
      </c>
      <c r="B3665" s="890" t="s">
        <v>3689</v>
      </c>
      <c r="C3665" s="890" t="s">
        <v>5</v>
      </c>
      <c r="D3665" s="890">
        <v>8.15</v>
      </c>
    </row>
    <row r="3666" spans="1:4" x14ac:dyDescent="0.25">
      <c r="A3666" s="890" t="s">
        <v>3691</v>
      </c>
      <c r="B3666" s="890" t="s">
        <v>3692</v>
      </c>
      <c r="C3666" s="890" t="s">
        <v>5</v>
      </c>
      <c r="D3666" s="890">
        <v>9.36</v>
      </c>
    </row>
    <row r="3667" spans="1:4" x14ac:dyDescent="0.25">
      <c r="A3667" s="890" t="s">
        <v>3693</v>
      </c>
      <c r="B3667" s="890" t="s">
        <v>3692</v>
      </c>
      <c r="C3667" s="890" t="s">
        <v>5</v>
      </c>
      <c r="D3667" s="890">
        <v>8.99</v>
      </c>
    </row>
    <row r="3668" spans="1:4" x14ac:dyDescent="0.25">
      <c r="A3668" s="890" t="s">
        <v>3694</v>
      </c>
      <c r="B3668" s="890" t="s">
        <v>3695</v>
      </c>
      <c r="C3668" s="890" t="s">
        <v>5</v>
      </c>
      <c r="D3668" s="890">
        <v>10.17</v>
      </c>
    </row>
    <row r="3669" spans="1:4" x14ac:dyDescent="0.25">
      <c r="A3669" s="890" t="s">
        <v>3696</v>
      </c>
      <c r="B3669" s="890" t="s">
        <v>3695</v>
      </c>
      <c r="C3669" s="890" t="s">
        <v>5</v>
      </c>
      <c r="D3669" s="890">
        <v>9.77</v>
      </c>
    </row>
    <row r="3670" spans="1:4" x14ac:dyDescent="0.25">
      <c r="A3670" s="890" t="s">
        <v>3697</v>
      </c>
      <c r="B3670" s="890" t="s">
        <v>3698</v>
      </c>
      <c r="C3670" s="890" t="s">
        <v>5</v>
      </c>
      <c r="D3670" s="890">
        <v>11.8</v>
      </c>
    </row>
    <row r="3671" spans="1:4" x14ac:dyDescent="0.25">
      <c r="A3671" s="890" t="s">
        <v>3699</v>
      </c>
      <c r="B3671" s="890" t="s">
        <v>3698</v>
      </c>
      <c r="C3671" s="890" t="s">
        <v>5</v>
      </c>
      <c r="D3671" s="890">
        <v>11.35</v>
      </c>
    </row>
    <row r="3672" spans="1:4" x14ac:dyDescent="0.25">
      <c r="A3672" s="890" t="s">
        <v>3700</v>
      </c>
      <c r="B3672" s="890" t="s">
        <v>3701</v>
      </c>
      <c r="C3672" s="890" t="s">
        <v>5</v>
      </c>
      <c r="D3672" s="890">
        <v>14.66</v>
      </c>
    </row>
    <row r="3673" spans="1:4" x14ac:dyDescent="0.25">
      <c r="A3673" s="890" t="s">
        <v>3702</v>
      </c>
      <c r="B3673" s="890" t="s">
        <v>3701</v>
      </c>
      <c r="C3673" s="890" t="s">
        <v>5</v>
      </c>
      <c r="D3673" s="890">
        <v>14.13</v>
      </c>
    </row>
    <row r="3674" spans="1:4" x14ac:dyDescent="0.25">
      <c r="A3674" s="890" t="s">
        <v>49785</v>
      </c>
      <c r="B3674" s="890" t="s">
        <v>31858</v>
      </c>
      <c r="C3674" s="890" t="s">
        <v>4</v>
      </c>
      <c r="D3674" s="890">
        <v>6.8</v>
      </c>
    </row>
    <row r="3675" spans="1:4" x14ac:dyDescent="0.25">
      <c r="A3675" s="890" t="s">
        <v>49786</v>
      </c>
      <c r="B3675" s="890" t="s">
        <v>31858</v>
      </c>
      <c r="C3675" s="890" t="s">
        <v>4</v>
      </c>
      <c r="D3675" s="890">
        <v>6.38</v>
      </c>
    </row>
    <row r="3676" spans="1:4" x14ac:dyDescent="0.25">
      <c r="A3676" s="890" t="s">
        <v>49787</v>
      </c>
      <c r="B3676" s="890" t="s">
        <v>31859</v>
      </c>
      <c r="C3676" s="890" t="s">
        <v>4</v>
      </c>
      <c r="D3676" s="890">
        <v>8.42</v>
      </c>
    </row>
    <row r="3677" spans="1:4" x14ac:dyDescent="0.25">
      <c r="A3677" s="890" t="s">
        <v>49788</v>
      </c>
      <c r="B3677" s="890" t="s">
        <v>31859</v>
      </c>
      <c r="C3677" s="890" t="s">
        <v>4</v>
      </c>
      <c r="D3677" s="890">
        <v>7.91</v>
      </c>
    </row>
    <row r="3678" spans="1:4" x14ac:dyDescent="0.25">
      <c r="A3678" s="890" t="s">
        <v>49789</v>
      </c>
      <c r="B3678" s="890" t="s">
        <v>31860</v>
      </c>
      <c r="C3678" s="890" t="s">
        <v>4</v>
      </c>
      <c r="D3678" s="890">
        <v>10.99</v>
      </c>
    </row>
    <row r="3679" spans="1:4" x14ac:dyDescent="0.25">
      <c r="A3679" s="890" t="s">
        <v>49790</v>
      </c>
      <c r="B3679" s="890" t="s">
        <v>31860</v>
      </c>
      <c r="C3679" s="890" t="s">
        <v>4</v>
      </c>
      <c r="D3679" s="890">
        <v>10.36</v>
      </c>
    </row>
    <row r="3680" spans="1:4" x14ac:dyDescent="0.25">
      <c r="A3680" s="890" t="s">
        <v>49791</v>
      </c>
      <c r="B3680" s="890" t="s">
        <v>31861</v>
      </c>
      <c r="C3680" s="890" t="s">
        <v>4</v>
      </c>
      <c r="D3680" s="890">
        <v>13.76</v>
      </c>
    </row>
    <row r="3681" spans="1:4" x14ac:dyDescent="0.25">
      <c r="A3681" s="890" t="s">
        <v>49792</v>
      </c>
      <c r="B3681" s="890" t="s">
        <v>31861</v>
      </c>
      <c r="C3681" s="890" t="s">
        <v>4</v>
      </c>
      <c r="D3681" s="890">
        <v>13.01</v>
      </c>
    </row>
    <row r="3682" spans="1:4" x14ac:dyDescent="0.25">
      <c r="A3682" s="890" t="s">
        <v>3711</v>
      </c>
      <c r="B3682" s="890" t="s">
        <v>31862</v>
      </c>
      <c r="C3682" s="890" t="s">
        <v>21503</v>
      </c>
      <c r="D3682" s="890">
        <v>8.5</v>
      </c>
    </row>
    <row r="3683" spans="1:4" x14ac:dyDescent="0.25">
      <c r="A3683" s="890" t="s">
        <v>3712</v>
      </c>
      <c r="B3683" s="890" t="s">
        <v>31862</v>
      </c>
      <c r="C3683" s="890" t="s">
        <v>21503</v>
      </c>
      <c r="D3683" s="890">
        <v>7.82</v>
      </c>
    </row>
    <row r="3684" spans="1:4" x14ac:dyDescent="0.25">
      <c r="A3684" s="890" t="s">
        <v>3713</v>
      </c>
      <c r="B3684" s="890" t="s">
        <v>31863</v>
      </c>
      <c r="C3684" s="890" t="s">
        <v>5</v>
      </c>
      <c r="D3684" s="890">
        <v>11.03</v>
      </c>
    </row>
    <row r="3685" spans="1:4" x14ac:dyDescent="0.25">
      <c r="A3685" s="890" t="s">
        <v>3714</v>
      </c>
      <c r="B3685" s="890" t="s">
        <v>31863</v>
      </c>
      <c r="C3685" s="890" t="s">
        <v>5</v>
      </c>
      <c r="D3685" s="890">
        <v>10.14</v>
      </c>
    </row>
    <row r="3686" spans="1:4" x14ac:dyDescent="0.25">
      <c r="A3686" s="890" t="s">
        <v>3715</v>
      </c>
      <c r="B3686" s="890" t="s">
        <v>31864</v>
      </c>
      <c r="C3686" s="890" t="s">
        <v>5</v>
      </c>
      <c r="D3686" s="890">
        <v>17.100000000000001</v>
      </c>
    </row>
    <row r="3687" spans="1:4" x14ac:dyDescent="0.25">
      <c r="A3687" s="890" t="s">
        <v>3716</v>
      </c>
      <c r="B3687" s="890" t="s">
        <v>31864</v>
      </c>
      <c r="C3687" s="890" t="s">
        <v>5</v>
      </c>
      <c r="D3687" s="890">
        <v>15.72</v>
      </c>
    </row>
    <row r="3688" spans="1:4" x14ac:dyDescent="0.25">
      <c r="A3688" s="890" t="s">
        <v>3717</v>
      </c>
      <c r="B3688" s="890" t="s">
        <v>31865</v>
      </c>
      <c r="C3688" s="890" t="s">
        <v>5</v>
      </c>
      <c r="D3688" s="890">
        <v>23.78</v>
      </c>
    </row>
    <row r="3689" spans="1:4" x14ac:dyDescent="0.25">
      <c r="A3689" s="890" t="s">
        <v>3718</v>
      </c>
      <c r="B3689" s="890" t="s">
        <v>31865</v>
      </c>
      <c r="C3689" s="890" t="s">
        <v>5</v>
      </c>
      <c r="D3689" s="890">
        <v>21.83</v>
      </c>
    </row>
    <row r="3690" spans="1:4" x14ac:dyDescent="0.25">
      <c r="A3690" s="890" t="s">
        <v>3719</v>
      </c>
      <c r="B3690" s="890" t="s">
        <v>31866</v>
      </c>
      <c r="C3690" s="890" t="s">
        <v>5</v>
      </c>
      <c r="D3690" s="890">
        <v>27.84</v>
      </c>
    </row>
    <row r="3691" spans="1:4" x14ac:dyDescent="0.25">
      <c r="A3691" s="890" t="s">
        <v>3720</v>
      </c>
      <c r="B3691" s="890" t="s">
        <v>31866</v>
      </c>
      <c r="C3691" s="890" t="s">
        <v>5</v>
      </c>
      <c r="D3691" s="890">
        <v>25.63</v>
      </c>
    </row>
    <row r="3692" spans="1:4" x14ac:dyDescent="0.25">
      <c r="A3692" s="890" t="s">
        <v>3721</v>
      </c>
      <c r="B3692" s="890" t="s">
        <v>31867</v>
      </c>
      <c r="C3692" s="890" t="s">
        <v>5</v>
      </c>
      <c r="D3692" s="890">
        <v>36.369999999999997</v>
      </c>
    </row>
    <row r="3693" spans="1:4" x14ac:dyDescent="0.25">
      <c r="A3693" s="890" t="s">
        <v>3722</v>
      </c>
      <c r="B3693" s="890" t="s">
        <v>31867</v>
      </c>
      <c r="C3693" s="890" t="s">
        <v>5</v>
      </c>
      <c r="D3693" s="890">
        <v>33.590000000000003</v>
      </c>
    </row>
    <row r="3694" spans="1:4" x14ac:dyDescent="0.25">
      <c r="A3694" s="890" t="s">
        <v>3723</v>
      </c>
      <c r="B3694" s="890" t="s">
        <v>3724</v>
      </c>
      <c r="C3694" s="890" t="s">
        <v>5</v>
      </c>
      <c r="D3694" s="890">
        <v>548.66999999999996</v>
      </c>
    </row>
    <row r="3695" spans="1:4" x14ac:dyDescent="0.25">
      <c r="A3695" s="890" t="s">
        <v>3725</v>
      </c>
      <c r="B3695" s="890" t="s">
        <v>3724</v>
      </c>
      <c r="C3695" s="890" t="s">
        <v>5</v>
      </c>
      <c r="D3695" s="890">
        <v>529.94000000000005</v>
      </c>
    </row>
    <row r="3696" spans="1:4" x14ac:dyDescent="0.25">
      <c r="A3696" s="890" t="s">
        <v>3726</v>
      </c>
      <c r="B3696" s="890" t="s">
        <v>31868</v>
      </c>
      <c r="C3696" s="890" t="s">
        <v>20</v>
      </c>
      <c r="D3696" s="890">
        <v>242.78</v>
      </c>
    </row>
    <row r="3697" spans="1:4" x14ac:dyDescent="0.25">
      <c r="A3697" s="890" t="s">
        <v>3727</v>
      </c>
      <c r="B3697" s="890" t="s">
        <v>31868</v>
      </c>
      <c r="C3697" s="890" t="s">
        <v>20</v>
      </c>
      <c r="D3697" s="890">
        <v>234.46</v>
      </c>
    </row>
    <row r="3698" spans="1:4" x14ac:dyDescent="0.25">
      <c r="A3698" s="890" t="s">
        <v>3728</v>
      </c>
      <c r="B3698" s="890" t="s">
        <v>31869</v>
      </c>
      <c r="C3698" s="890" t="s">
        <v>20</v>
      </c>
      <c r="D3698" s="890">
        <v>284.37</v>
      </c>
    </row>
    <row r="3699" spans="1:4" x14ac:dyDescent="0.25">
      <c r="A3699" s="890" t="s">
        <v>3729</v>
      </c>
      <c r="B3699" s="890" t="s">
        <v>31869</v>
      </c>
      <c r="C3699" s="890" t="s">
        <v>20</v>
      </c>
      <c r="D3699" s="890">
        <v>271.89</v>
      </c>
    </row>
    <row r="3700" spans="1:4" x14ac:dyDescent="0.25">
      <c r="A3700" s="890" t="s">
        <v>3730</v>
      </c>
      <c r="B3700" s="890" t="s">
        <v>31870</v>
      </c>
      <c r="C3700" s="890" t="s">
        <v>20</v>
      </c>
      <c r="D3700" s="890">
        <v>124.77</v>
      </c>
    </row>
    <row r="3701" spans="1:4" x14ac:dyDescent="0.25">
      <c r="A3701" s="890" t="s">
        <v>3731</v>
      </c>
      <c r="B3701" s="890" t="s">
        <v>31870</v>
      </c>
      <c r="C3701" s="890" t="s">
        <v>20</v>
      </c>
      <c r="D3701" s="890">
        <v>112.29</v>
      </c>
    </row>
    <row r="3702" spans="1:4" x14ac:dyDescent="0.25">
      <c r="A3702" s="890" t="s">
        <v>3732</v>
      </c>
      <c r="B3702" s="890" t="s">
        <v>49793</v>
      </c>
      <c r="C3702" s="890" t="s">
        <v>4</v>
      </c>
      <c r="D3702" s="890">
        <v>41.3</v>
      </c>
    </row>
    <row r="3703" spans="1:4" x14ac:dyDescent="0.25">
      <c r="A3703" s="890" t="s">
        <v>3733</v>
      </c>
      <c r="B3703" s="890" t="s">
        <v>49793</v>
      </c>
      <c r="C3703" s="890" t="s">
        <v>4</v>
      </c>
      <c r="D3703" s="890">
        <v>39.85</v>
      </c>
    </row>
    <row r="3704" spans="1:4" x14ac:dyDescent="0.25">
      <c r="A3704" s="890" t="s">
        <v>3734</v>
      </c>
      <c r="B3704" s="890" t="s">
        <v>31872</v>
      </c>
      <c r="C3704" s="890" t="s">
        <v>4</v>
      </c>
      <c r="D3704" s="890">
        <v>33.03</v>
      </c>
    </row>
    <row r="3705" spans="1:4" x14ac:dyDescent="0.25">
      <c r="A3705" s="890" t="s">
        <v>3735</v>
      </c>
      <c r="B3705" s="890" t="s">
        <v>31872</v>
      </c>
      <c r="C3705" s="890" t="s">
        <v>4</v>
      </c>
      <c r="D3705" s="890">
        <v>31.77</v>
      </c>
    </row>
    <row r="3706" spans="1:4" x14ac:dyDescent="0.25">
      <c r="A3706" s="890" t="s">
        <v>3736</v>
      </c>
      <c r="B3706" s="890" t="s">
        <v>31873</v>
      </c>
      <c r="C3706" s="890" t="s">
        <v>3</v>
      </c>
      <c r="D3706" s="890">
        <v>58.88</v>
      </c>
    </row>
    <row r="3707" spans="1:4" x14ac:dyDescent="0.25">
      <c r="A3707" s="890" t="s">
        <v>3737</v>
      </c>
      <c r="B3707" s="890" t="s">
        <v>31873</v>
      </c>
      <c r="C3707" s="890" t="s">
        <v>3</v>
      </c>
      <c r="D3707" s="890">
        <v>56.76</v>
      </c>
    </row>
    <row r="3708" spans="1:4" x14ac:dyDescent="0.25">
      <c r="A3708" s="890" t="s">
        <v>3738</v>
      </c>
      <c r="B3708" s="890" t="s">
        <v>31874</v>
      </c>
      <c r="C3708" s="890" t="s">
        <v>4</v>
      </c>
      <c r="D3708" s="890">
        <v>38.25</v>
      </c>
    </row>
    <row r="3709" spans="1:4" x14ac:dyDescent="0.25">
      <c r="A3709" s="890" t="s">
        <v>3739</v>
      </c>
      <c r="B3709" s="890" t="s">
        <v>31874</v>
      </c>
      <c r="C3709" s="890" t="s">
        <v>4</v>
      </c>
      <c r="D3709" s="890">
        <v>36.450000000000003</v>
      </c>
    </row>
    <row r="3710" spans="1:4" x14ac:dyDescent="0.25">
      <c r="A3710" s="890" t="s">
        <v>3740</v>
      </c>
      <c r="B3710" s="890" t="s">
        <v>31875</v>
      </c>
      <c r="C3710" s="890" t="s">
        <v>4</v>
      </c>
      <c r="D3710" s="890">
        <v>49.32</v>
      </c>
    </row>
    <row r="3711" spans="1:4" x14ac:dyDescent="0.25">
      <c r="A3711" s="890" t="s">
        <v>3741</v>
      </c>
      <c r="B3711" s="890" t="s">
        <v>31875</v>
      </c>
      <c r="C3711" s="890" t="s">
        <v>4</v>
      </c>
      <c r="D3711" s="890">
        <v>46.92</v>
      </c>
    </row>
    <row r="3712" spans="1:4" x14ac:dyDescent="0.25">
      <c r="A3712" s="890" t="s">
        <v>3742</v>
      </c>
      <c r="B3712" s="890" t="s">
        <v>31876</v>
      </c>
      <c r="C3712" s="890" t="s">
        <v>4</v>
      </c>
      <c r="D3712" s="890">
        <v>49.23</v>
      </c>
    </row>
    <row r="3713" spans="1:4" x14ac:dyDescent="0.25">
      <c r="A3713" s="890" t="s">
        <v>3743</v>
      </c>
      <c r="B3713" s="890" t="s">
        <v>31876</v>
      </c>
      <c r="C3713" s="890" t="s">
        <v>4</v>
      </c>
      <c r="D3713" s="890">
        <v>46.24</v>
      </c>
    </row>
    <row r="3714" spans="1:4" x14ac:dyDescent="0.25">
      <c r="A3714" s="890" t="s">
        <v>3744</v>
      </c>
      <c r="B3714" s="890" t="s">
        <v>31877</v>
      </c>
      <c r="C3714" s="890" t="s">
        <v>4</v>
      </c>
      <c r="D3714" s="890">
        <v>61.11</v>
      </c>
    </row>
    <row r="3715" spans="1:4" x14ac:dyDescent="0.25">
      <c r="A3715" s="890" t="s">
        <v>3745</v>
      </c>
      <c r="B3715" s="890" t="s">
        <v>31877</v>
      </c>
      <c r="C3715" s="890" t="s">
        <v>4</v>
      </c>
      <c r="D3715" s="890">
        <v>59.21</v>
      </c>
    </row>
    <row r="3716" spans="1:4" x14ac:dyDescent="0.25">
      <c r="A3716" s="890" t="s">
        <v>3746</v>
      </c>
      <c r="B3716" s="890" t="s">
        <v>31878</v>
      </c>
      <c r="C3716" s="890" t="s">
        <v>4</v>
      </c>
      <c r="D3716" s="890">
        <v>40.46</v>
      </c>
    </row>
    <row r="3717" spans="1:4" x14ac:dyDescent="0.25">
      <c r="A3717" s="890" t="s">
        <v>3747</v>
      </c>
      <c r="B3717" s="890" t="s">
        <v>31878</v>
      </c>
      <c r="C3717" s="890" t="s">
        <v>4</v>
      </c>
      <c r="D3717" s="890">
        <v>39.19</v>
      </c>
    </row>
    <row r="3718" spans="1:4" x14ac:dyDescent="0.25">
      <c r="A3718" s="890" t="s">
        <v>3748</v>
      </c>
      <c r="B3718" s="890" t="s">
        <v>31879</v>
      </c>
      <c r="C3718" s="890" t="s">
        <v>4</v>
      </c>
      <c r="D3718" s="890">
        <v>265.85000000000002</v>
      </c>
    </row>
    <row r="3719" spans="1:4" x14ac:dyDescent="0.25">
      <c r="A3719" s="890" t="s">
        <v>3749</v>
      </c>
      <c r="B3719" s="890" t="s">
        <v>31879</v>
      </c>
      <c r="C3719" s="890" t="s">
        <v>4</v>
      </c>
      <c r="D3719" s="890">
        <v>258.55</v>
      </c>
    </row>
    <row r="3720" spans="1:4" x14ac:dyDescent="0.25">
      <c r="A3720" s="890" t="s">
        <v>3750</v>
      </c>
      <c r="B3720" s="890" t="s">
        <v>49794</v>
      </c>
      <c r="C3720" s="890" t="s">
        <v>4</v>
      </c>
      <c r="D3720" s="890">
        <v>35.700000000000003</v>
      </c>
    </row>
    <row r="3721" spans="1:4" x14ac:dyDescent="0.25">
      <c r="A3721" s="890" t="s">
        <v>3751</v>
      </c>
      <c r="B3721" s="890" t="s">
        <v>49794</v>
      </c>
      <c r="C3721" s="890" t="s">
        <v>4</v>
      </c>
      <c r="D3721" s="890">
        <v>34.5</v>
      </c>
    </row>
    <row r="3722" spans="1:4" x14ac:dyDescent="0.25">
      <c r="A3722" s="890" t="s">
        <v>3752</v>
      </c>
      <c r="B3722" s="890" t="s">
        <v>31881</v>
      </c>
      <c r="C3722" s="890" t="s">
        <v>4</v>
      </c>
      <c r="D3722" s="890">
        <v>169.58</v>
      </c>
    </row>
    <row r="3723" spans="1:4" x14ac:dyDescent="0.25">
      <c r="A3723" s="890" t="s">
        <v>3753</v>
      </c>
      <c r="B3723" s="890" t="s">
        <v>31881</v>
      </c>
      <c r="C3723" s="890" t="s">
        <v>4</v>
      </c>
      <c r="D3723" s="890">
        <v>166.39</v>
      </c>
    </row>
    <row r="3724" spans="1:4" x14ac:dyDescent="0.25">
      <c r="A3724" s="890" t="s">
        <v>3754</v>
      </c>
      <c r="B3724" s="890" t="s">
        <v>31882</v>
      </c>
      <c r="C3724" s="890" t="s">
        <v>4</v>
      </c>
      <c r="D3724" s="890">
        <v>44.8</v>
      </c>
    </row>
    <row r="3725" spans="1:4" x14ac:dyDescent="0.25">
      <c r="A3725" s="890" t="s">
        <v>3755</v>
      </c>
      <c r="B3725" s="890" t="s">
        <v>31882</v>
      </c>
      <c r="C3725" s="890" t="s">
        <v>4</v>
      </c>
      <c r="D3725" s="890">
        <v>43.46</v>
      </c>
    </row>
    <row r="3726" spans="1:4" x14ac:dyDescent="0.25">
      <c r="A3726" s="890" t="s">
        <v>3756</v>
      </c>
      <c r="B3726" s="890" t="s">
        <v>49795</v>
      </c>
      <c r="C3726" s="890" t="s">
        <v>3</v>
      </c>
      <c r="D3726" s="890">
        <v>270.55</v>
      </c>
    </row>
    <row r="3727" spans="1:4" x14ac:dyDescent="0.25">
      <c r="A3727" s="890" t="s">
        <v>3757</v>
      </c>
      <c r="B3727" s="890" t="s">
        <v>49795</v>
      </c>
      <c r="C3727" s="890" t="s">
        <v>3</v>
      </c>
      <c r="D3727" s="890">
        <v>257.60000000000002</v>
      </c>
    </row>
    <row r="3728" spans="1:4" x14ac:dyDescent="0.25">
      <c r="A3728" s="890" t="s">
        <v>3758</v>
      </c>
      <c r="B3728" s="890" t="s">
        <v>31884</v>
      </c>
      <c r="C3728" s="890" t="s">
        <v>4</v>
      </c>
      <c r="D3728" s="890">
        <v>13.69</v>
      </c>
    </row>
    <row r="3729" spans="1:4" x14ac:dyDescent="0.25">
      <c r="A3729" s="890" t="s">
        <v>3759</v>
      </c>
      <c r="B3729" s="890" t="s">
        <v>31884</v>
      </c>
      <c r="C3729" s="890" t="s">
        <v>4</v>
      </c>
      <c r="D3729" s="890">
        <v>12.82</v>
      </c>
    </row>
    <row r="3730" spans="1:4" x14ac:dyDescent="0.25">
      <c r="A3730" s="890" t="s">
        <v>3760</v>
      </c>
      <c r="B3730" s="890" t="s">
        <v>31885</v>
      </c>
      <c r="C3730" s="890" t="s">
        <v>4</v>
      </c>
      <c r="D3730" s="890">
        <v>34.340000000000003</v>
      </c>
    </row>
    <row r="3731" spans="1:4" x14ac:dyDescent="0.25">
      <c r="A3731" s="890" t="s">
        <v>3761</v>
      </c>
      <c r="B3731" s="890" t="s">
        <v>31885</v>
      </c>
      <c r="C3731" s="890" t="s">
        <v>4</v>
      </c>
      <c r="D3731" s="890">
        <v>32.369999999999997</v>
      </c>
    </row>
    <row r="3732" spans="1:4" x14ac:dyDescent="0.25">
      <c r="A3732" s="890" t="s">
        <v>3762</v>
      </c>
      <c r="B3732" s="890" t="s">
        <v>31886</v>
      </c>
      <c r="C3732" s="890" t="s">
        <v>5</v>
      </c>
      <c r="D3732" s="890">
        <v>1981.91</v>
      </c>
    </row>
    <row r="3733" spans="1:4" x14ac:dyDescent="0.25">
      <c r="A3733" s="890" t="s">
        <v>3763</v>
      </c>
      <c r="B3733" s="890" t="s">
        <v>31886</v>
      </c>
      <c r="C3733" s="890" t="s">
        <v>5</v>
      </c>
      <c r="D3733" s="890">
        <v>1883.59</v>
      </c>
    </row>
    <row r="3734" spans="1:4" x14ac:dyDescent="0.25">
      <c r="A3734" s="890" t="s">
        <v>3764</v>
      </c>
      <c r="B3734" s="890" t="s">
        <v>31887</v>
      </c>
      <c r="C3734" s="890" t="s">
        <v>4</v>
      </c>
      <c r="D3734" s="890">
        <v>82.19</v>
      </c>
    </row>
    <row r="3735" spans="1:4" x14ac:dyDescent="0.25">
      <c r="A3735" s="890" t="s">
        <v>3765</v>
      </c>
      <c r="B3735" s="890" t="s">
        <v>31887</v>
      </c>
      <c r="C3735" s="890" t="s">
        <v>4</v>
      </c>
      <c r="D3735" s="890">
        <v>78.2</v>
      </c>
    </row>
    <row r="3736" spans="1:4" x14ac:dyDescent="0.25">
      <c r="A3736" s="890" t="s">
        <v>3766</v>
      </c>
      <c r="B3736" s="890" t="s">
        <v>31888</v>
      </c>
      <c r="C3736" s="890" t="s">
        <v>4</v>
      </c>
      <c r="D3736" s="890">
        <v>106.35</v>
      </c>
    </row>
    <row r="3737" spans="1:4" x14ac:dyDescent="0.25">
      <c r="A3737" s="890" t="s">
        <v>3767</v>
      </c>
      <c r="B3737" s="890" t="s">
        <v>31888</v>
      </c>
      <c r="C3737" s="890" t="s">
        <v>4</v>
      </c>
      <c r="D3737" s="890">
        <v>101.64</v>
      </c>
    </row>
    <row r="3738" spans="1:4" x14ac:dyDescent="0.25">
      <c r="A3738" s="890" t="s">
        <v>3768</v>
      </c>
      <c r="B3738" s="890" t="s">
        <v>31889</v>
      </c>
      <c r="C3738" s="890" t="s">
        <v>113</v>
      </c>
      <c r="D3738" s="890">
        <v>42.07</v>
      </c>
    </row>
    <row r="3739" spans="1:4" x14ac:dyDescent="0.25">
      <c r="A3739" s="890" t="s">
        <v>3769</v>
      </c>
      <c r="B3739" s="890" t="s">
        <v>31889</v>
      </c>
      <c r="C3739" s="890" t="s">
        <v>113</v>
      </c>
      <c r="D3739" s="890">
        <v>39.340000000000003</v>
      </c>
    </row>
    <row r="3740" spans="1:4" x14ac:dyDescent="0.25">
      <c r="A3740" s="890" t="s">
        <v>3770</v>
      </c>
      <c r="B3740" s="890" t="s">
        <v>31890</v>
      </c>
      <c r="C3740" s="890" t="s">
        <v>4</v>
      </c>
      <c r="D3740" s="890">
        <v>326.27999999999997</v>
      </c>
    </row>
    <row r="3741" spans="1:4" x14ac:dyDescent="0.25">
      <c r="A3741" s="890" t="s">
        <v>3771</v>
      </c>
      <c r="B3741" s="890" t="s">
        <v>31890</v>
      </c>
      <c r="C3741" s="890" t="s">
        <v>4</v>
      </c>
      <c r="D3741" s="890">
        <v>317.95999999999998</v>
      </c>
    </row>
    <row r="3742" spans="1:4" x14ac:dyDescent="0.25">
      <c r="A3742" s="890" t="s">
        <v>3772</v>
      </c>
      <c r="B3742" s="890" t="s">
        <v>31891</v>
      </c>
      <c r="C3742" s="890" t="s">
        <v>4</v>
      </c>
      <c r="D3742" s="890">
        <v>45.69</v>
      </c>
    </row>
    <row r="3743" spans="1:4" x14ac:dyDescent="0.25">
      <c r="A3743" s="890" t="s">
        <v>3773</v>
      </c>
      <c r="B3743" s="890" t="s">
        <v>31891</v>
      </c>
      <c r="C3743" s="890" t="s">
        <v>4</v>
      </c>
      <c r="D3743" s="890">
        <v>42.96</v>
      </c>
    </row>
    <row r="3744" spans="1:4" x14ac:dyDescent="0.25">
      <c r="A3744" s="890" t="s">
        <v>3774</v>
      </c>
      <c r="B3744" s="890" t="s">
        <v>31892</v>
      </c>
      <c r="C3744" s="890" t="s">
        <v>4</v>
      </c>
      <c r="D3744" s="890">
        <v>46.79</v>
      </c>
    </row>
    <row r="3745" spans="1:4" x14ac:dyDescent="0.25">
      <c r="A3745" s="890" t="s">
        <v>3775</v>
      </c>
      <c r="B3745" s="890" t="s">
        <v>31892</v>
      </c>
      <c r="C3745" s="890" t="s">
        <v>4</v>
      </c>
      <c r="D3745" s="890">
        <v>43.68</v>
      </c>
    </row>
    <row r="3746" spans="1:4" x14ac:dyDescent="0.25">
      <c r="A3746" s="890" t="s">
        <v>3776</v>
      </c>
      <c r="B3746" s="890" t="s">
        <v>31893</v>
      </c>
      <c r="C3746" s="890" t="s">
        <v>4</v>
      </c>
      <c r="D3746" s="890">
        <v>68.010000000000005</v>
      </c>
    </row>
    <row r="3747" spans="1:4" x14ac:dyDescent="0.25">
      <c r="A3747" s="890" t="s">
        <v>3777</v>
      </c>
      <c r="B3747" s="890" t="s">
        <v>31893</v>
      </c>
      <c r="C3747" s="890" t="s">
        <v>4</v>
      </c>
      <c r="D3747" s="890">
        <v>64.38</v>
      </c>
    </row>
    <row r="3748" spans="1:4" x14ac:dyDescent="0.25">
      <c r="A3748" s="890" t="s">
        <v>3778</v>
      </c>
      <c r="B3748" s="890" t="s">
        <v>31894</v>
      </c>
      <c r="C3748" s="890" t="s">
        <v>3</v>
      </c>
      <c r="D3748" s="890">
        <v>25.32</v>
      </c>
    </row>
    <row r="3749" spans="1:4" x14ac:dyDescent="0.25">
      <c r="A3749" s="890" t="s">
        <v>3779</v>
      </c>
      <c r="B3749" s="890" t="s">
        <v>31894</v>
      </c>
      <c r="C3749" s="890" t="s">
        <v>3</v>
      </c>
      <c r="D3749" s="890">
        <v>23.3</v>
      </c>
    </row>
    <row r="3750" spans="1:4" x14ac:dyDescent="0.25">
      <c r="A3750" s="890" t="s">
        <v>3780</v>
      </c>
      <c r="B3750" s="890" t="s">
        <v>31895</v>
      </c>
      <c r="C3750" s="890" t="s">
        <v>3</v>
      </c>
      <c r="D3750" s="890">
        <v>56.66</v>
      </c>
    </row>
    <row r="3751" spans="1:4" x14ac:dyDescent="0.25">
      <c r="A3751" s="890" t="s">
        <v>3781</v>
      </c>
      <c r="B3751" s="890" t="s">
        <v>31895</v>
      </c>
      <c r="C3751" s="890" t="s">
        <v>3</v>
      </c>
      <c r="D3751" s="890">
        <v>56.66</v>
      </c>
    </row>
    <row r="3752" spans="1:4" x14ac:dyDescent="0.25">
      <c r="A3752" s="890" t="s">
        <v>3782</v>
      </c>
      <c r="B3752" s="890" t="s">
        <v>3783</v>
      </c>
      <c r="C3752" s="890" t="s">
        <v>3</v>
      </c>
      <c r="D3752" s="890">
        <v>7.18</v>
      </c>
    </row>
    <row r="3753" spans="1:4" x14ac:dyDescent="0.25">
      <c r="A3753" s="890" t="s">
        <v>3784</v>
      </c>
      <c r="B3753" s="890" t="s">
        <v>3783</v>
      </c>
      <c r="C3753" s="890" t="s">
        <v>3</v>
      </c>
      <c r="D3753" s="890">
        <v>6.74</v>
      </c>
    </row>
    <row r="3754" spans="1:4" x14ac:dyDescent="0.25">
      <c r="A3754" s="890" t="s">
        <v>3785</v>
      </c>
      <c r="B3754" s="890" t="s">
        <v>3786</v>
      </c>
      <c r="C3754" s="890" t="s">
        <v>4</v>
      </c>
      <c r="D3754" s="890">
        <v>2.6</v>
      </c>
    </row>
    <row r="3755" spans="1:4" x14ac:dyDescent="0.25">
      <c r="A3755" s="890" t="s">
        <v>3787</v>
      </c>
      <c r="B3755" s="890" t="s">
        <v>3786</v>
      </c>
      <c r="C3755" s="890" t="s">
        <v>4</v>
      </c>
      <c r="D3755" s="890">
        <v>2.38</v>
      </c>
    </row>
    <row r="3756" spans="1:4" x14ac:dyDescent="0.25">
      <c r="A3756" s="890" t="s">
        <v>3788</v>
      </c>
      <c r="B3756" s="890" t="s">
        <v>3789</v>
      </c>
      <c r="C3756" s="890" t="s">
        <v>4</v>
      </c>
      <c r="D3756" s="890">
        <v>3.35</v>
      </c>
    </row>
    <row r="3757" spans="1:4" x14ac:dyDescent="0.25">
      <c r="A3757" s="890" t="s">
        <v>3790</v>
      </c>
      <c r="B3757" s="890" t="s">
        <v>3789</v>
      </c>
      <c r="C3757" s="890" t="s">
        <v>4</v>
      </c>
      <c r="D3757" s="890">
        <v>3.09</v>
      </c>
    </row>
    <row r="3758" spans="1:4" x14ac:dyDescent="0.25">
      <c r="A3758" s="890" t="s">
        <v>3791</v>
      </c>
      <c r="B3758" s="890" t="s">
        <v>31896</v>
      </c>
      <c r="C3758" s="890" t="s">
        <v>5</v>
      </c>
      <c r="D3758" s="890">
        <v>1003.13</v>
      </c>
    </row>
    <row r="3759" spans="1:4" x14ac:dyDescent="0.25">
      <c r="A3759" s="890" t="s">
        <v>3792</v>
      </c>
      <c r="B3759" s="890" t="s">
        <v>31896</v>
      </c>
      <c r="C3759" s="890" t="s">
        <v>5</v>
      </c>
      <c r="D3759" s="890">
        <v>998.82</v>
      </c>
    </row>
    <row r="3760" spans="1:4" x14ac:dyDescent="0.25">
      <c r="A3760" s="890" t="s">
        <v>3793</v>
      </c>
      <c r="B3760" s="890" t="s">
        <v>31897</v>
      </c>
      <c r="C3760" s="890" t="s">
        <v>5</v>
      </c>
      <c r="D3760" s="890">
        <v>1712.63</v>
      </c>
    </row>
    <row r="3761" spans="1:4" x14ac:dyDescent="0.25">
      <c r="A3761" s="890" t="s">
        <v>3794</v>
      </c>
      <c r="B3761" s="890" t="s">
        <v>31897</v>
      </c>
      <c r="C3761" s="890" t="s">
        <v>5</v>
      </c>
      <c r="D3761" s="890">
        <v>1708.32</v>
      </c>
    </row>
    <row r="3762" spans="1:4" x14ac:dyDescent="0.25">
      <c r="A3762" s="890" t="s">
        <v>3795</v>
      </c>
      <c r="B3762" s="890" t="s">
        <v>31898</v>
      </c>
      <c r="C3762" s="890" t="s">
        <v>5</v>
      </c>
      <c r="D3762" s="890">
        <v>3034.21</v>
      </c>
    </row>
    <row r="3763" spans="1:4" x14ac:dyDescent="0.25">
      <c r="A3763" s="890" t="s">
        <v>3796</v>
      </c>
      <c r="B3763" s="890" t="s">
        <v>31898</v>
      </c>
      <c r="C3763" s="890" t="s">
        <v>5</v>
      </c>
      <c r="D3763" s="890">
        <v>3028.46</v>
      </c>
    </row>
    <row r="3764" spans="1:4" x14ac:dyDescent="0.25">
      <c r="A3764" s="890" t="s">
        <v>3797</v>
      </c>
      <c r="B3764" s="890" t="s">
        <v>31899</v>
      </c>
      <c r="C3764" s="890" t="s">
        <v>3798</v>
      </c>
      <c r="D3764" s="890">
        <v>1.7</v>
      </c>
    </row>
    <row r="3765" spans="1:4" x14ac:dyDescent="0.25">
      <c r="A3765" s="890" t="s">
        <v>3799</v>
      </c>
      <c r="B3765" s="890" t="s">
        <v>31899</v>
      </c>
      <c r="C3765" s="890" t="s">
        <v>3798</v>
      </c>
      <c r="D3765" s="890">
        <v>1.7</v>
      </c>
    </row>
    <row r="3766" spans="1:4" x14ac:dyDescent="0.25">
      <c r="A3766" s="890" t="s">
        <v>3800</v>
      </c>
      <c r="B3766" s="890" t="s">
        <v>31900</v>
      </c>
      <c r="C3766" s="890" t="s">
        <v>5</v>
      </c>
      <c r="D3766" s="890">
        <v>49.52</v>
      </c>
    </row>
    <row r="3767" spans="1:4" x14ac:dyDescent="0.25">
      <c r="A3767" s="890" t="s">
        <v>3801</v>
      </c>
      <c r="B3767" s="890" t="s">
        <v>31900</v>
      </c>
      <c r="C3767" s="890" t="s">
        <v>5</v>
      </c>
      <c r="D3767" s="890">
        <v>48.94</v>
      </c>
    </row>
    <row r="3768" spans="1:4" x14ac:dyDescent="0.25">
      <c r="A3768" s="890" t="s">
        <v>3802</v>
      </c>
      <c r="B3768" s="890" t="s">
        <v>31901</v>
      </c>
      <c r="C3768" s="890" t="s">
        <v>5</v>
      </c>
      <c r="D3768" s="890">
        <v>270.91000000000003</v>
      </c>
    </row>
    <row r="3769" spans="1:4" x14ac:dyDescent="0.25">
      <c r="A3769" s="890" t="s">
        <v>3803</v>
      </c>
      <c r="B3769" s="890" t="s">
        <v>31901</v>
      </c>
      <c r="C3769" s="890" t="s">
        <v>5</v>
      </c>
      <c r="D3769" s="890">
        <v>270.33999999999997</v>
      </c>
    </row>
    <row r="3770" spans="1:4" x14ac:dyDescent="0.25">
      <c r="A3770" s="890" t="s">
        <v>3804</v>
      </c>
      <c r="B3770" s="890" t="s">
        <v>31902</v>
      </c>
      <c r="C3770" s="890" t="s">
        <v>5</v>
      </c>
      <c r="D3770" s="890">
        <v>2995.68</v>
      </c>
    </row>
    <row r="3771" spans="1:4" x14ac:dyDescent="0.25">
      <c r="A3771" s="890" t="s">
        <v>3805</v>
      </c>
      <c r="B3771" s="890" t="s">
        <v>31902</v>
      </c>
      <c r="C3771" s="890" t="s">
        <v>5</v>
      </c>
      <c r="D3771" s="890">
        <v>2993.78</v>
      </c>
    </row>
    <row r="3772" spans="1:4" x14ac:dyDescent="0.25">
      <c r="A3772" s="890" t="s">
        <v>3806</v>
      </c>
      <c r="B3772" s="890" t="s">
        <v>31903</v>
      </c>
      <c r="C3772" s="890" t="s">
        <v>5</v>
      </c>
      <c r="D3772" s="890">
        <v>3448.64</v>
      </c>
    </row>
    <row r="3773" spans="1:4" x14ac:dyDescent="0.25">
      <c r="A3773" s="890" t="s">
        <v>3807</v>
      </c>
      <c r="B3773" s="890" t="s">
        <v>31903</v>
      </c>
      <c r="C3773" s="890" t="s">
        <v>5</v>
      </c>
      <c r="D3773" s="890">
        <v>3421.49</v>
      </c>
    </row>
    <row r="3774" spans="1:4" x14ac:dyDescent="0.25">
      <c r="A3774" s="890" t="s">
        <v>3808</v>
      </c>
      <c r="B3774" s="890" t="s">
        <v>31904</v>
      </c>
      <c r="C3774" s="890" t="s">
        <v>5</v>
      </c>
      <c r="D3774" s="890">
        <v>189.04</v>
      </c>
    </row>
    <row r="3775" spans="1:4" x14ac:dyDescent="0.25">
      <c r="A3775" s="890" t="s">
        <v>3809</v>
      </c>
      <c r="B3775" s="890" t="s">
        <v>31904</v>
      </c>
      <c r="C3775" s="890" t="s">
        <v>5</v>
      </c>
      <c r="D3775" s="890">
        <v>186.8</v>
      </c>
    </row>
    <row r="3776" spans="1:4" x14ac:dyDescent="0.25">
      <c r="A3776" s="890" t="s">
        <v>23478</v>
      </c>
      <c r="B3776" s="890" t="s">
        <v>31905</v>
      </c>
      <c r="C3776" s="890" t="s">
        <v>5</v>
      </c>
      <c r="D3776" s="890">
        <v>11.11</v>
      </c>
    </row>
    <row r="3777" spans="1:4" x14ac:dyDescent="0.25">
      <c r="A3777" s="890" t="s">
        <v>23479</v>
      </c>
      <c r="B3777" s="890" t="s">
        <v>31905</v>
      </c>
      <c r="C3777" s="890" t="s">
        <v>5</v>
      </c>
      <c r="D3777" s="890">
        <v>10.53</v>
      </c>
    </row>
    <row r="3778" spans="1:4" x14ac:dyDescent="0.25">
      <c r="A3778" s="890" t="s">
        <v>23480</v>
      </c>
      <c r="B3778" s="890" t="s">
        <v>31906</v>
      </c>
      <c r="C3778" s="890" t="s">
        <v>5</v>
      </c>
      <c r="D3778" s="890">
        <v>26.35</v>
      </c>
    </row>
    <row r="3779" spans="1:4" x14ac:dyDescent="0.25">
      <c r="A3779" s="890" t="s">
        <v>23481</v>
      </c>
      <c r="B3779" s="890" t="s">
        <v>31906</v>
      </c>
      <c r="C3779" s="890" t="s">
        <v>5</v>
      </c>
      <c r="D3779" s="890">
        <v>25.77</v>
      </c>
    </row>
    <row r="3780" spans="1:4" x14ac:dyDescent="0.25">
      <c r="A3780" s="890" t="s">
        <v>23482</v>
      </c>
      <c r="B3780" s="890" t="s">
        <v>31907</v>
      </c>
      <c r="C3780" s="890" t="s">
        <v>5</v>
      </c>
      <c r="D3780" s="890">
        <v>11.53</v>
      </c>
    </row>
    <row r="3781" spans="1:4" x14ac:dyDescent="0.25">
      <c r="A3781" s="890" t="s">
        <v>23483</v>
      </c>
      <c r="B3781" s="890" t="s">
        <v>31907</v>
      </c>
      <c r="C3781" s="890" t="s">
        <v>5</v>
      </c>
      <c r="D3781" s="890">
        <v>10.95</v>
      </c>
    </row>
    <row r="3782" spans="1:4" x14ac:dyDescent="0.25">
      <c r="A3782" s="890" t="s">
        <v>23484</v>
      </c>
      <c r="B3782" s="890" t="s">
        <v>31908</v>
      </c>
      <c r="C3782" s="890" t="s">
        <v>5</v>
      </c>
      <c r="D3782" s="890">
        <v>10.96</v>
      </c>
    </row>
    <row r="3783" spans="1:4" x14ac:dyDescent="0.25">
      <c r="A3783" s="890" t="s">
        <v>23485</v>
      </c>
      <c r="B3783" s="890" t="s">
        <v>31908</v>
      </c>
      <c r="C3783" s="890" t="s">
        <v>5</v>
      </c>
      <c r="D3783" s="890">
        <v>10.38</v>
      </c>
    </row>
    <row r="3784" spans="1:4" x14ac:dyDescent="0.25">
      <c r="A3784" s="890" t="s">
        <v>23486</v>
      </c>
      <c r="B3784" s="890" t="s">
        <v>31909</v>
      </c>
      <c r="C3784" s="890" t="s">
        <v>5</v>
      </c>
      <c r="D3784" s="890">
        <v>11.67</v>
      </c>
    </row>
    <row r="3785" spans="1:4" x14ac:dyDescent="0.25">
      <c r="A3785" s="890" t="s">
        <v>23487</v>
      </c>
      <c r="B3785" s="890" t="s">
        <v>31909</v>
      </c>
      <c r="C3785" s="890" t="s">
        <v>5</v>
      </c>
      <c r="D3785" s="890">
        <v>11.09</v>
      </c>
    </row>
    <row r="3786" spans="1:4" x14ac:dyDescent="0.25">
      <c r="A3786" s="890" t="s">
        <v>23488</v>
      </c>
      <c r="B3786" s="890" t="s">
        <v>31910</v>
      </c>
      <c r="C3786" s="890" t="s">
        <v>5</v>
      </c>
      <c r="D3786" s="890">
        <v>57.87</v>
      </c>
    </row>
    <row r="3787" spans="1:4" x14ac:dyDescent="0.25">
      <c r="A3787" s="890" t="s">
        <v>23489</v>
      </c>
      <c r="B3787" s="890" t="s">
        <v>31910</v>
      </c>
      <c r="C3787" s="890" t="s">
        <v>5</v>
      </c>
      <c r="D3787" s="890">
        <v>57.29</v>
      </c>
    </row>
    <row r="3788" spans="1:4" x14ac:dyDescent="0.25">
      <c r="A3788" s="890" t="s">
        <v>23490</v>
      </c>
      <c r="B3788" s="890" t="s">
        <v>31911</v>
      </c>
      <c r="C3788" s="890" t="s">
        <v>5</v>
      </c>
      <c r="D3788" s="890">
        <v>11.98</v>
      </c>
    </row>
    <row r="3789" spans="1:4" x14ac:dyDescent="0.25">
      <c r="A3789" s="890" t="s">
        <v>23491</v>
      </c>
      <c r="B3789" s="890" t="s">
        <v>31911</v>
      </c>
      <c r="C3789" s="890" t="s">
        <v>5</v>
      </c>
      <c r="D3789" s="890">
        <v>11.4</v>
      </c>
    </row>
    <row r="3790" spans="1:4" x14ac:dyDescent="0.25">
      <c r="A3790" s="890" t="s">
        <v>23492</v>
      </c>
      <c r="B3790" s="890" t="s">
        <v>31912</v>
      </c>
      <c r="C3790" s="890" t="s">
        <v>5</v>
      </c>
      <c r="D3790" s="890">
        <v>15.77</v>
      </c>
    </row>
    <row r="3791" spans="1:4" x14ac:dyDescent="0.25">
      <c r="A3791" s="890" t="s">
        <v>23493</v>
      </c>
      <c r="B3791" s="890" t="s">
        <v>31912</v>
      </c>
      <c r="C3791" s="890" t="s">
        <v>5</v>
      </c>
      <c r="D3791" s="890">
        <v>15.19</v>
      </c>
    </row>
    <row r="3792" spans="1:4" x14ac:dyDescent="0.25">
      <c r="A3792" s="890" t="s">
        <v>23494</v>
      </c>
      <c r="B3792" s="890" t="s">
        <v>31913</v>
      </c>
      <c r="C3792" s="890" t="s">
        <v>5</v>
      </c>
      <c r="D3792" s="890">
        <v>12.9</v>
      </c>
    </row>
    <row r="3793" spans="1:4" x14ac:dyDescent="0.25">
      <c r="A3793" s="890" t="s">
        <v>23495</v>
      </c>
      <c r="B3793" s="890" t="s">
        <v>31913</v>
      </c>
      <c r="C3793" s="890" t="s">
        <v>5</v>
      </c>
      <c r="D3793" s="890">
        <v>12.32</v>
      </c>
    </row>
    <row r="3794" spans="1:4" x14ac:dyDescent="0.25">
      <c r="A3794" s="890" t="s">
        <v>3810</v>
      </c>
      <c r="B3794" s="890" t="s">
        <v>31914</v>
      </c>
      <c r="C3794" s="890" t="s">
        <v>5</v>
      </c>
      <c r="D3794" s="890">
        <v>120.34</v>
      </c>
    </row>
    <row r="3795" spans="1:4" x14ac:dyDescent="0.25">
      <c r="A3795" s="890" t="s">
        <v>3811</v>
      </c>
      <c r="B3795" s="890" t="s">
        <v>31914</v>
      </c>
      <c r="C3795" s="890" t="s">
        <v>5</v>
      </c>
      <c r="D3795" s="890">
        <v>118.6</v>
      </c>
    </row>
    <row r="3796" spans="1:4" x14ac:dyDescent="0.25">
      <c r="A3796" s="890" t="s">
        <v>3812</v>
      </c>
      <c r="B3796" s="890" t="s">
        <v>31915</v>
      </c>
      <c r="C3796" s="890" t="s">
        <v>5</v>
      </c>
      <c r="D3796" s="890">
        <v>197.34</v>
      </c>
    </row>
    <row r="3797" spans="1:4" x14ac:dyDescent="0.25">
      <c r="A3797" s="890" t="s">
        <v>3813</v>
      </c>
      <c r="B3797" s="890" t="s">
        <v>31915</v>
      </c>
      <c r="C3797" s="890" t="s">
        <v>5</v>
      </c>
      <c r="D3797" s="890">
        <v>195.6</v>
      </c>
    </row>
    <row r="3798" spans="1:4" x14ac:dyDescent="0.25">
      <c r="A3798" s="890" t="s">
        <v>3814</v>
      </c>
      <c r="B3798" s="890" t="s">
        <v>31916</v>
      </c>
      <c r="C3798" s="890" t="s">
        <v>5</v>
      </c>
      <c r="D3798" s="890">
        <v>300.58999999999997</v>
      </c>
    </row>
    <row r="3799" spans="1:4" x14ac:dyDescent="0.25">
      <c r="A3799" s="890" t="s">
        <v>3815</v>
      </c>
      <c r="B3799" s="890" t="s">
        <v>31916</v>
      </c>
      <c r="C3799" s="890" t="s">
        <v>5</v>
      </c>
      <c r="D3799" s="890">
        <v>298.85000000000002</v>
      </c>
    </row>
    <row r="3800" spans="1:4" x14ac:dyDescent="0.25">
      <c r="A3800" s="890" t="s">
        <v>27769</v>
      </c>
      <c r="B3800" s="890" t="s">
        <v>31917</v>
      </c>
      <c r="C3800" s="890" t="s">
        <v>5</v>
      </c>
      <c r="D3800" s="890">
        <v>295.44</v>
      </c>
    </row>
    <row r="3801" spans="1:4" x14ac:dyDescent="0.25">
      <c r="A3801" s="890" t="s">
        <v>27770</v>
      </c>
      <c r="B3801" s="890" t="s">
        <v>31917</v>
      </c>
      <c r="C3801" s="890" t="s">
        <v>5</v>
      </c>
      <c r="D3801" s="890">
        <v>293.7</v>
      </c>
    </row>
    <row r="3802" spans="1:4" x14ac:dyDescent="0.25">
      <c r="A3802" s="890" t="s">
        <v>3816</v>
      </c>
      <c r="B3802" s="890" t="s">
        <v>31918</v>
      </c>
      <c r="C3802" s="890" t="s">
        <v>5</v>
      </c>
      <c r="D3802" s="890">
        <v>109.09</v>
      </c>
    </row>
    <row r="3803" spans="1:4" x14ac:dyDescent="0.25">
      <c r="A3803" s="890" t="s">
        <v>3817</v>
      </c>
      <c r="B3803" s="890" t="s">
        <v>31918</v>
      </c>
      <c r="C3803" s="890" t="s">
        <v>5</v>
      </c>
      <c r="D3803" s="890">
        <v>107.36</v>
      </c>
    </row>
    <row r="3804" spans="1:4" x14ac:dyDescent="0.25">
      <c r="A3804" s="890" t="s">
        <v>3818</v>
      </c>
      <c r="B3804" s="890" t="s">
        <v>31919</v>
      </c>
      <c r="C3804" s="890" t="s">
        <v>5</v>
      </c>
      <c r="D3804" s="890">
        <v>105.92</v>
      </c>
    </row>
    <row r="3805" spans="1:4" x14ac:dyDescent="0.25">
      <c r="A3805" s="890" t="s">
        <v>3819</v>
      </c>
      <c r="B3805" s="890" t="s">
        <v>31919</v>
      </c>
      <c r="C3805" s="890" t="s">
        <v>5</v>
      </c>
      <c r="D3805" s="890">
        <v>104.18</v>
      </c>
    </row>
    <row r="3806" spans="1:4" x14ac:dyDescent="0.25">
      <c r="A3806" s="890" t="s">
        <v>3820</v>
      </c>
      <c r="B3806" s="890" t="s">
        <v>31920</v>
      </c>
      <c r="C3806" s="890" t="s">
        <v>5</v>
      </c>
      <c r="D3806" s="890">
        <v>76.56</v>
      </c>
    </row>
    <row r="3807" spans="1:4" x14ac:dyDescent="0.25">
      <c r="A3807" s="890" t="s">
        <v>3821</v>
      </c>
      <c r="B3807" s="890" t="s">
        <v>31920</v>
      </c>
      <c r="C3807" s="890" t="s">
        <v>5</v>
      </c>
      <c r="D3807" s="890">
        <v>75.56</v>
      </c>
    </row>
    <row r="3808" spans="1:4" x14ac:dyDescent="0.25">
      <c r="A3808" s="890" t="s">
        <v>3822</v>
      </c>
      <c r="B3808" s="890" t="s">
        <v>31921</v>
      </c>
      <c r="C3808" s="890" t="s">
        <v>5</v>
      </c>
      <c r="D3808" s="890">
        <v>22.78</v>
      </c>
    </row>
    <row r="3809" spans="1:4" x14ac:dyDescent="0.25">
      <c r="A3809" s="890" t="s">
        <v>3823</v>
      </c>
      <c r="B3809" s="890" t="s">
        <v>31921</v>
      </c>
      <c r="C3809" s="890" t="s">
        <v>5</v>
      </c>
      <c r="D3809" s="890">
        <v>22.03</v>
      </c>
    </row>
    <row r="3810" spans="1:4" x14ac:dyDescent="0.25">
      <c r="A3810" s="890" t="s">
        <v>3824</v>
      </c>
      <c r="B3810" s="890" t="s">
        <v>31922</v>
      </c>
      <c r="C3810" s="890" t="s">
        <v>5</v>
      </c>
      <c r="D3810" s="890">
        <v>115.31</v>
      </c>
    </row>
    <row r="3811" spans="1:4" x14ac:dyDescent="0.25">
      <c r="A3811" s="890" t="s">
        <v>3825</v>
      </c>
      <c r="B3811" s="890" t="s">
        <v>31922</v>
      </c>
      <c r="C3811" s="890" t="s">
        <v>5</v>
      </c>
      <c r="D3811" s="890">
        <v>113.88</v>
      </c>
    </row>
    <row r="3812" spans="1:4" x14ac:dyDescent="0.25">
      <c r="A3812" s="890" t="s">
        <v>3826</v>
      </c>
      <c r="B3812" s="890" t="s">
        <v>31923</v>
      </c>
      <c r="C3812" s="890" t="s">
        <v>5</v>
      </c>
      <c r="D3812" s="890">
        <v>851.73</v>
      </c>
    </row>
    <row r="3813" spans="1:4" x14ac:dyDescent="0.25">
      <c r="A3813" s="890" t="s">
        <v>3827</v>
      </c>
      <c r="B3813" s="890" t="s">
        <v>31923</v>
      </c>
      <c r="C3813" s="890" t="s">
        <v>5</v>
      </c>
      <c r="D3813" s="890">
        <v>851.15</v>
      </c>
    </row>
    <row r="3814" spans="1:4" x14ac:dyDescent="0.25">
      <c r="A3814" s="890" t="s">
        <v>27771</v>
      </c>
      <c r="B3814" s="890" t="s">
        <v>31924</v>
      </c>
      <c r="C3814" s="890" t="s">
        <v>5</v>
      </c>
      <c r="D3814" s="890">
        <v>23.13</v>
      </c>
    </row>
    <row r="3815" spans="1:4" x14ac:dyDescent="0.25">
      <c r="A3815" s="890" t="s">
        <v>27772</v>
      </c>
      <c r="B3815" s="890" t="s">
        <v>31924</v>
      </c>
      <c r="C3815" s="890" t="s">
        <v>5</v>
      </c>
      <c r="D3815" s="890">
        <v>21.7</v>
      </c>
    </row>
    <row r="3816" spans="1:4" x14ac:dyDescent="0.25">
      <c r="A3816" s="890" t="s">
        <v>3828</v>
      </c>
      <c r="B3816" s="890" t="s">
        <v>31925</v>
      </c>
      <c r="C3816" s="890" t="s">
        <v>3</v>
      </c>
      <c r="D3816" s="890">
        <v>1.51</v>
      </c>
    </row>
    <row r="3817" spans="1:4" x14ac:dyDescent="0.25">
      <c r="A3817" s="890" t="s">
        <v>3829</v>
      </c>
      <c r="B3817" s="890" t="s">
        <v>31925</v>
      </c>
      <c r="C3817" s="890" t="s">
        <v>3</v>
      </c>
      <c r="D3817" s="890">
        <v>1.38</v>
      </c>
    </row>
    <row r="3818" spans="1:4" x14ac:dyDescent="0.25">
      <c r="A3818" s="890" t="s">
        <v>3830</v>
      </c>
      <c r="B3818" s="890" t="s">
        <v>31926</v>
      </c>
      <c r="C3818" s="890" t="s">
        <v>3</v>
      </c>
      <c r="D3818" s="890">
        <v>1.81</v>
      </c>
    </row>
    <row r="3819" spans="1:4" x14ac:dyDescent="0.25">
      <c r="A3819" s="890" t="s">
        <v>3831</v>
      </c>
      <c r="B3819" s="890" t="s">
        <v>31926</v>
      </c>
      <c r="C3819" s="890" t="s">
        <v>3</v>
      </c>
      <c r="D3819" s="890">
        <v>1.77</v>
      </c>
    </row>
    <row r="3820" spans="1:4" x14ac:dyDescent="0.25">
      <c r="A3820" s="890" t="s">
        <v>3832</v>
      </c>
      <c r="B3820" s="890" t="s">
        <v>27773</v>
      </c>
      <c r="C3820" s="890" t="s">
        <v>4</v>
      </c>
      <c r="D3820" s="890">
        <v>2.76</v>
      </c>
    </row>
    <row r="3821" spans="1:4" x14ac:dyDescent="0.25">
      <c r="A3821" s="890" t="s">
        <v>3833</v>
      </c>
      <c r="B3821" s="890" t="s">
        <v>27773</v>
      </c>
      <c r="C3821" s="890" t="s">
        <v>4</v>
      </c>
      <c r="D3821" s="890">
        <v>2.5499999999999998</v>
      </c>
    </row>
    <row r="3822" spans="1:4" x14ac:dyDescent="0.25">
      <c r="A3822" s="890" t="s">
        <v>26528</v>
      </c>
      <c r="B3822" s="890" t="s">
        <v>31927</v>
      </c>
      <c r="C3822" s="890" t="s">
        <v>5</v>
      </c>
      <c r="D3822" s="890">
        <v>647.97</v>
      </c>
    </row>
    <row r="3823" spans="1:4" x14ac:dyDescent="0.25">
      <c r="A3823" s="890" t="s">
        <v>26529</v>
      </c>
      <c r="B3823" s="890" t="s">
        <v>31927</v>
      </c>
      <c r="C3823" s="890" t="s">
        <v>5</v>
      </c>
      <c r="D3823" s="890">
        <v>647.97</v>
      </c>
    </row>
    <row r="3824" spans="1:4" x14ac:dyDescent="0.25">
      <c r="A3824" s="890" t="s">
        <v>3834</v>
      </c>
      <c r="B3824" s="890" t="s">
        <v>31928</v>
      </c>
      <c r="C3824" s="890" t="s">
        <v>4</v>
      </c>
      <c r="D3824" s="890">
        <v>251.3</v>
      </c>
    </row>
    <row r="3825" spans="1:4" x14ac:dyDescent="0.25">
      <c r="A3825" s="890" t="s">
        <v>3835</v>
      </c>
      <c r="B3825" s="890" t="s">
        <v>31928</v>
      </c>
      <c r="C3825" s="890" t="s">
        <v>4</v>
      </c>
      <c r="D3825" s="890">
        <v>241.77</v>
      </c>
    </row>
    <row r="3826" spans="1:4" x14ac:dyDescent="0.25">
      <c r="A3826" s="890" t="s">
        <v>3836</v>
      </c>
      <c r="B3826" s="890" t="s">
        <v>31929</v>
      </c>
      <c r="C3826" s="890" t="s">
        <v>4</v>
      </c>
      <c r="D3826" s="890">
        <v>325.89</v>
      </c>
    </row>
    <row r="3827" spans="1:4" x14ac:dyDescent="0.25">
      <c r="A3827" s="890" t="s">
        <v>3837</v>
      </c>
      <c r="B3827" s="890" t="s">
        <v>31929</v>
      </c>
      <c r="C3827" s="890" t="s">
        <v>4</v>
      </c>
      <c r="D3827" s="890">
        <v>314.08999999999997</v>
      </c>
    </row>
    <row r="3828" spans="1:4" x14ac:dyDescent="0.25">
      <c r="A3828" s="890" t="s">
        <v>3838</v>
      </c>
      <c r="B3828" s="890" t="s">
        <v>31930</v>
      </c>
      <c r="C3828" s="890" t="s">
        <v>4</v>
      </c>
      <c r="D3828" s="890">
        <v>209.01</v>
      </c>
    </row>
    <row r="3829" spans="1:4" x14ac:dyDescent="0.25">
      <c r="A3829" s="890" t="s">
        <v>3839</v>
      </c>
      <c r="B3829" s="890" t="s">
        <v>31930</v>
      </c>
      <c r="C3829" s="890" t="s">
        <v>4</v>
      </c>
      <c r="D3829" s="890">
        <v>202.82</v>
      </c>
    </row>
    <row r="3830" spans="1:4" x14ac:dyDescent="0.25">
      <c r="A3830" s="890" t="s">
        <v>3840</v>
      </c>
      <c r="B3830" s="890" t="s">
        <v>31931</v>
      </c>
      <c r="C3830" s="890" t="s">
        <v>4</v>
      </c>
      <c r="D3830" s="890">
        <v>285.52999999999997</v>
      </c>
    </row>
    <row r="3831" spans="1:4" x14ac:dyDescent="0.25">
      <c r="A3831" s="890" t="s">
        <v>3841</v>
      </c>
      <c r="B3831" s="890" t="s">
        <v>31931</v>
      </c>
      <c r="C3831" s="890" t="s">
        <v>4</v>
      </c>
      <c r="D3831" s="890">
        <v>278.76</v>
      </c>
    </row>
    <row r="3832" spans="1:4" x14ac:dyDescent="0.25">
      <c r="A3832" s="890" t="s">
        <v>3842</v>
      </c>
      <c r="B3832" s="890" t="s">
        <v>31932</v>
      </c>
      <c r="C3832" s="890" t="s">
        <v>3</v>
      </c>
      <c r="D3832" s="890">
        <v>351.69</v>
      </c>
    </row>
    <row r="3833" spans="1:4" x14ac:dyDescent="0.25">
      <c r="A3833" s="890" t="s">
        <v>3843</v>
      </c>
      <c r="B3833" s="890" t="s">
        <v>31932</v>
      </c>
      <c r="C3833" s="890" t="s">
        <v>3</v>
      </c>
      <c r="D3833" s="890">
        <v>335.78</v>
      </c>
    </row>
    <row r="3834" spans="1:4" x14ac:dyDescent="0.25">
      <c r="A3834" s="890" t="s">
        <v>3844</v>
      </c>
      <c r="B3834" s="890" t="s">
        <v>31933</v>
      </c>
      <c r="C3834" s="890" t="s">
        <v>3</v>
      </c>
      <c r="D3834" s="890">
        <v>634.6</v>
      </c>
    </row>
    <row r="3835" spans="1:4" x14ac:dyDescent="0.25">
      <c r="A3835" s="890" t="s">
        <v>3845</v>
      </c>
      <c r="B3835" s="890" t="s">
        <v>31933</v>
      </c>
      <c r="C3835" s="890" t="s">
        <v>3</v>
      </c>
      <c r="D3835" s="890">
        <v>610.20000000000005</v>
      </c>
    </row>
    <row r="3836" spans="1:4" x14ac:dyDescent="0.25">
      <c r="A3836" s="890" t="s">
        <v>3846</v>
      </c>
      <c r="B3836" s="890" t="s">
        <v>31934</v>
      </c>
      <c r="C3836" s="890" t="s">
        <v>3</v>
      </c>
      <c r="D3836" s="890">
        <v>99.9</v>
      </c>
    </row>
    <row r="3837" spans="1:4" x14ac:dyDescent="0.25">
      <c r="A3837" s="890" t="s">
        <v>3847</v>
      </c>
      <c r="B3837" s="890" t="s">
        <v>31934</v>
      </c>
      <c r="C3837" s="890" t="s">
        <v>3</v>
      </c>
      <c r="D3837" s="890">
        <v>95.86</v>
      </c>
    </row>
    <row r="3838" spans="1:4" x14ac:dyDescent="0.25">
      <c r="A3838" s="890" t="s">
        <v>3848</v>
      </c>
      <c r="B3838" s="890" t="s">
        <v>31935</v>
      </c>
      <c r="C3838" s="890" t="s">
        <v>3</v>
      </c>
      <c r="D3838" s="890">
        <v>112.16</v>
      </c>
    </row>
    <row r="3839" spans="1:4" x14ac:dyDescent="0.25">
      <c r="A3839" s="890" t="s">
        <v>3849</v>
      </c>
      <c r="B3839" s="890" t="s">
        <v>31935</v>
      </c>
      <c r="C3839" s="890" t="s">
        <v>3</v>
      </c>
      <c r="D3839" s="890">
        <v>108.12</v>
      </c>
    </row>
    <row r="3840" spans="1:4" x14ac:dyDescent="0.25">
      <c r="A3840" s="890" t="s">
        <v>3850</v>
      </c>
      <c r="B3840" s="890" t="s">
        <v>31936</v>
      </c>
      <c r="C3840" s="890" t="s">
        <v>3</v>
      </c>
      <c r="D3840" s="890">
        <v>173.38</v>
      </c>
    </row>
    <row r="3841" spans="1:4" x14ac:dyDescent="0.25">
      <c r="A3841" s="890" t="s">
        <v>3851</v>
      </c>
      <c r="B3841" s="890" t="s">
        <v>31936</v>
      </c>
      <c r="C3841" s="890" t="s">
        <v>3</v>
      </c>
      <c r="D3841" s="890">
        <v>169.34</v>
      </c>
    </row>
    <row r="3842" spans="1:4" x14ac:dyDescent="0.25">
      <c r="A3842" s="890" t="s">
        <v>3852</v>
      </c>
      <c r="B3842" s="890" t="s">
        <v>31937</v>
      </c>
      <c r="C3842" s="890" t="s">
        <v>3</v>
      </c>
      <c r="D3842" s="890">
        <v>130.69999999999999</v>
      </c>
    </row>
    <row r="3843" spans="1:4" x14ac:dyDescent="0.25">
      <c r="A3843" s="890" t="s">
        <v>3853</v>
      </c>
      <c r="B3843" s="890" t="s">
        <v>31937</v>
      </c>
      <c r="C3843" s="890" t="s">
        <v>3</v>
      </c>
      <c r="D3843" s="890">
        <v>124.85</v>
      </c>
    </row>
    <row r="3844" spans="1:4" x14ac:dyDescent="0.25">
      <c r="A3844" s="890" t="s">
        <v>3854</v>
      </c>
      <c r="B3844" s="890" t="s">
        <v>31938</v>
      </c>
      <c r="C3844" s="890" t="s">
        <v>3</v>
      </c>
      <c r="D3844" s="890">
        <v>143.01</v>
      </c>
    </row>
    <row r="3845" spans="1:4" x14ac:dyDescent="0.25">
      <c r="A3845" s="890" t="s">
        <v>3855</v>
      </c>
      <c r="B3845" s="890" t="s">
        <v>31938</v>
      </c>
      <c r="C3845" s="890" t="s">
        <v>3</v>
      </c>
      <c r="D3845" s="890">
        <v>137.16</v>
      </c>
    </row>
    <row r="3846" spans="1:4" x14ac:dyDescent="0.25">
      <c r="A3846" s="890" t="s">
        <v>3856</v>
      </c>
      <c r="B3846" s="890" t="s">
        <v>31939</v>
      </c>
      <c r="C3846" s="890" t="s">
        <v>3</v>
      </c>
      <c r="D3846" s="890">
        <v>204.61</v>
      </c>
    </row>
    <row r="3847" spans="1:4" x14ac:dyDescent="0.25">
      <c r="A3847" s="890" t="s">
        <v>3857</v>
      </c>
      <c r="B3847" s="890" t="s">
        <v>31939</v>
      </c>
      <c r="C3847" s="890" t="s">
        <v>3</v>
      </c>
      <c r="D3847" s="890">
        <v>198.76</v>
      </c>
    </row>
    <row r="3848" spans="1:4" x14ac:dyDescent="0.25">
      <c r="A3848" s="890" t="s">
        <v>3858</v>
      </c>
      <c r="B3848" s="890" t="s">
        <v>31940</v>
      </c>
      <c r="C3848" s="890" t="s">
        <v>3</v>
      </c>
      <c r="D3848" s="890">
        <v>153.46</v>
      </c>
    </row>
    <row r="3849" spans="1:4" x14ac:dyDescent="0.25">
      <c r="A3849" s="890" t="s">
        <v>3859</v>
      </c>
      <c r="B3849" s="890" t="s">
        <v>31940</v>
      </c>
      <c r="C3849" s="890" t="s">
        <v>3</v>
      </c>
      <c r="D3849" s="890">
        <v>146.36000000000001</v>
      </c>
    </row>
    <row r="3850" spans="1:4" x14ac:dyDescent="0.25">
      <c r="A3850" s="890" t="s">
        <v>3860</v>
      </c>
      <c r="B3850" s="890" t="s">
        <v>31941</v>
      </c>
      <c r="C3850" s="890" t="s">
        <v>3</v>
      </c>
      <c r="D3850" s="890">
        <v>165.59</v>
      </c>
    </row>
    <row r="3851" spans="1:4" x14ac:dyDescent="0.25">
      <c r="A3851" s="890" t="s">
        <v>3861</v>
      </c>
      <c r="B3851" s="890" t="s">
        <v>31941</v>
      </c>
      <c r="C3851" s="890" t="s">
        <v>3</v>
      </c>
      <c r="D3851" s="890">
        <v>158.49</v>
      </c>
    </row>
    <row r="3852" spans="1:4" x14ac:dyDescent="0.25">
      <c r="A3852" s="890" t="s">
        <v>3862</v>
      </c>
      <c r="B3852" s="890" t="s">
        <v>31942</v>
      </c>
      <c r="C3852" s="890" t="s">
        <v>3</v>
      </c>
      <c r="D3852" s="890">
        <v>226.19</v>
      </c>
    </row>
    <row r="3853" spans="1:4" x14ac:dyDescent="0.25">
      <c r="A3853" s="890" t="s">
        <v>3863</v>
      </c>
      <c r="B3853" s="890" t="s">
        <v>31942</v>
      </c>
      <c r="C3853" s="890" t="s">
        <v>3</v>
      </c>
      <c r="D3853" s="890">
        <v>219.09</v>
      </c>
    </row>
    <row r="3854" spans="1:4" x14ac:dyDescent="0.25">
      <c r="A3854" s="890" t="s">
        <v>3864</v>
      </c>
      <c r="B3854" s="890" t="s">
        <v>31943</v>
      </c>
      <c r="C3854" s="890" t="s">
        <v>3</v>
      </c>
      <c r="D3854" s="890">
        <v>113.2</v>
      </c>
    </row>
    <row r="3855" spans="1:4" x14ac:dyDescent="0.25">
      <c r="A3855" s="890" t="s">
        <v>3865</v>
      </c>
      <c r="B3855" s="890" t="s">
        <v>31943</v>
      </c>
      <c r="C3855" s="890" t="s">
        <v>3</v>
      </c>
      <c r="D3855" s="890">
        <v>108.66</v>
      </c>
    </row>
    <row r="3856" spans="1:4" x14ac:dyDescent="0.25">
      <c r="A3856" s="890" t="s">
        <v>3866</v>
      </c>
      <c r="B3856" s="890" t="s">
        <v>31944</v>
      </c>
      <c r="C3856" s="890" t="s">
        <v>3</v>
      </c>
      <c r="D3856" s="890">
        <v>125.45</v>
      </c>
    </row>
    <row r="3857" spans="1:4" x14ac:dyDescent="0.25">
      <c r="A3857" s="890" t="s">
        <v>3867</v>
      </c>
      <c r="B3857" s="890" t="s">
        <v>31944</v>
      </c>
      <c r="C3857" s="890" t="s">
        <v>3</v>
      </c>
      <c r="D3857" s="890">
        <v>120.92</v>
      </c>
    </row>
    <row r="3858" spans="1:4" x14ac:dyDescent="0.25">
      <c r="A3858" s="890" t="s">
        <v>3868</v>
      </c>
      <c r="B3858" s="890" t="s">
        <v>31945</v>
      </c>
      <c r="C3858" s="890" t="s">
        <v>3</v>
      </c>
      <c r="D3858" s="890">
        <v>186.67</v>
      </c>
    </row>
    <row r="3859" spans="1:4" x14ac:dyDescent="0.25">
      <c r="A3859" s="890" t="s">
        <v>3869</v>
      </c>
      <c r="B3859" s="890" t="s">
        <v>31945</v>
      </c>
      <c r="C3859" s="890" t="s">
        <v>3</v>
      </c>
      <c r="D3859" s="890">
        <v>182.14</v>
      </c>
    </row>
    <row r="3860" spans="1:4" x14ac:dyDescent="0.25">
      <c r="A3860" s="890" t="s">
        <v>3870</v>
      </c>
      <c r="B3860" s="890" t="s">
        <v>31946</v>
      </c>
      <c r="C3860" s="890" t="s">
        <v>3</v>
      </c>
      <c r="D3860" s="890">
        <v>154.38</v>
      </c>
    </row>
    <row r="3861" spans="1:4" x14ac:dyDescent="0.25">
      <c r="A3861" s="890" t="s">
        <v>3871</v>
      </c>
      <c r="B3861" s="890" t="s">
        <v>31946</v>
      </c>
      <c r="C3861" s="890" t="s">
        <v>3</v>
      </c>
      <c r="D3861" s="890">
        <v>147.9</v>
      </c>
    </row>
    <row r="3862" spans="1:4" x14ac:dyDescent="0.25">
      <c r="A3862" s="890" t="s">
        <v>3872</v>
      </c>
      <c r="B3862" s="890" t="s">
        <v>31947</v>
      </c>
      <c r="C3862" s="890" t="s">
        <v>3</v>
      </c>
      <c r="D3862" s="890">
        <v>166.69</v>
      </c>
    </row>
    <row r="3863" spans="1:4" x14ac:dyDescent="0.25">
      <c r="A3863" s="890" t="s">
        <v>3873</v>
      </c>
      <c r="B3863" s="890" t="s">
        <v>31947</v>
      </c>
      <c r="C3863" s="890" t="s">
        <v>3</v>
      </c>
      <c r="D3863" s="890">
        <v>160.21</v>
      </c>
    </row>
    <row r="3864" spans="1:4" x14ac:dyDescent="0.25">
      <c r="A3864" s="890" t="s">
        <v>3874</v>
      </c>
      <c r="B3864" s="890" t="s">
        <v>31948</v>
      </c>
      <c r="C3864" s="890" t="s">
        <v>3</v>
      </c>
      <c r="D3864" s="890">
        <v>228.29</v>
      </c>
    </row>
    <row r="3865" spans="1:4" x14ac:dyDescent="0.25">
      <c r="A3865" s="890" t="s">
        <v>3875</v>
      </c>
      <c r="B3865" s="890" t="s">
        <v>31948</v>
      </c>
      <c r="C3865" s="890" t="s">
        <v>3</v>
      </c>
      <c r="D3865" s="890">
        <v>221.82</v>
      </c>
    </row>
    <row r="3866" spans="1:4" x14ac:dyDescent="0.25">
      <c r="A3866" s="890" t="s">
        <v>3876</v>
      </c>
      <c r="B3866" s="890" t="s">
        <v>31949</v>
      </c>
      <c r="C3866" s="890" t="s">
        <v>3</v>
      </c>
      <c r="D3866" s="890">
        <v>178.58</v>
      </c>
    </row>
    <row r="3867" spans="1:4" x14ac:dyDescent="0.25">
      <c r="A3867" s="890" t="s">
        <v>3877</v>
      </c>
      <c r="B3867" s="890" t="s">
        <v>31949</v>
      </c>
      <c r="C3867" s="890" t="s">
        <v>3</v>
      </c>
      <c r="D3867" s="890">
        <v>170.75</v>
      </c>
    </row>
    <row r="3868" spans="1:4" x14ac:dyDescent="0.25">
      <c r="A3868" s="890" t="s">
        <v>3878</v>
      </c>
      <c r="B3868" s="890" t="s">
        <v>31950</v>
      </c>
      <c r="C3868" s="890" t="s">
        <v>3</v>
      </c>
      <c r="D3868" s="890">
        <v>190.71</v>
      </c>
    </row>
    <row r="3869" spans="1:4" x14ac:dyDescent="0.25">
      <c r="A3869" s="890" t="s">
        <v>3879</v>
      </c>
      <c r="B3869" s="890" t="s">
        <v>31950</v>
      </c>
      <c r="C3869" s="890" t="s">
        <v>3</v>
      </c>
      <c r="D3869" s="890">
        <v>182.88</v>
      </c>
    </row>
    <row r="3870" spans="1:4" x14ac:dyDescent="0.25">
      <c r="A3870" s="890" t="s">
        <v>3880</v>
      </c>
      <c r="B3870" s="890" t="s">
        <v>31951</v>
      </c>
      <c r="C3870" s="890" t="s">
        <v>3</v>
      </c>
      <c r="D3870" s="890">
        <v>251.31</v>
      </c>
    </row>
    <row r="3871" spans="1:4" x14ac:dyDescent="0.25">
      <c r="A3871" s="890" t="s">
        <v>3881</v>
      </c>
      <c r="B3871" s="890" t="s">
        <v>31951</v>
      </c>
      <c r="C3871" s="890" t="s">
        <v>3</v>
      </c>
      <c r="D3871" s="890">
        <v>243.48</v>
      </c>
    </row>
    <row r="3872" spans="1:4" x14ac:dyDescent="0.25">
      <c r="A3872" s="890" t="s">
        <v>49796</v>
      </c>
      <c r="B3872" s="890" t="s">
        <v>49797</v>
      </c>
      <c r="C3872" s="890" t="s">
        <v>3</v>
      </c>
      <c r="D3872" s="890">
        <v>28.25</v>
      </c>
    </row>
    <row r="3873" spans="1:4" x14ac:dyDescent="0.25">
      <c r="A3873" s="890" t="s">
        <v>49798</v>
      </c>
      <c r="B3873" s="890" t="s">
        <v>49797</v>
      </c>
      <c r="C3873" s="890" t="s">
        <v>3</v>
      </c>
      <c r="D3873" s="890">
        <v>27.21</v>
      </c>
    </row>
    <row r="3874" spans="1:4" x14ac:dyDescent="0.25">
      <c r="A3874" s="890" t="s">
        <v>49799</v>
      </c>
      <c r="B3874" s="890" t="s">
        <v>49800</v>
      </c>
      <c r="C3874" s="890" t="s">
        <v>3</v>
      </c>
      <c r="D3874" s="890">
        <v>22.65</v>
      </c>
    </row>
    <row r="3875" spans="1:4" x14ac:dyDescent="0.25">
      <c r="A3875" s="890" t="s">
        <v>49801</v>
      </c>
      <c r="B3875" s="890" t="s">
        <v>49800</v>
      </c>
      <c r="C3875" s="890" t="s">
        <v>3</v>
      </c>
      <c r="D3875" s="890">
        <v>21.83</v>
      </c>
    </row>
    <row r="3876" spans="1:4" x14ac:dyDescent="0.25">
      <c r="A3876" s="890" t="s">
        <v>49802</v>
      </c>
      <c r="B3876" s="890" t="s">
        <v>49803</v>
      </c>
      <c r="C3876" s="890" t="s">
        <v>3</v>
      </c>
      <c r="D3876" s="890">
        <v>19.03</v>
      </c>
    </row>
    <row r="3877" spans="1:4" x14ac:dyDescent="0.25">
      <c r="A3877" s="890" t="s">
        <v>49804</v>
      </c>
      <c r="B3877" s="890" t="s">
        <v>49803</v>
      </c>
      <c r="C3877" s="890" t="s">
        <v>3</v>
      </c>
      <c r="D3877" s="890">
        <v>18.350000000000001</v>
      </c>
    </row>
    <row r="3878" spans="1:4" x14ac:dyDescent="0.25">
      <c r="A3878" s="890" t="s">
        <v>3888</v>
      </c>
      <c r="B3878" s="890" t="s">
        <v>31955</v>
      </c>
      <c r="C3878" s="890" t="s">
        <v>3</v>
      </c>
      <c r="D3878" s="890">
        <v>108.55</v>
      </c>
    </row>
    <row r="3879" spans="1:4" x14ac:dyDescent="0.25">
      <c r="A3879" s="890" t="s">
        <v>3889</v>
      </c>
      <c r="B3879" s="890" t="s">
        <v>31955</v>
      </c>
      <c r="C3879" s="890" t="s">
        <v>3</v>
      </c>
      <c r="D3879" s="890">
        <v>102.02</v>
      </c>
    </row>
    <row r="3880" spans="1:4" x14ac:dyDescent="0.25">
      <c r="A3880" s="890" t="s">
        <v>3890</v>
      </c>
      <c r="B3880" s="890" t="s">
        <v>31956</v>
      </c>
      <c r="C3880" s="890" t="s">
        <v>3</v>
      </c>
      <c r="D3880" s="890">
        <v>312.35000000000002</v>
      </c>
    </row>
    <row r="3881" spans="1:4" x14ac:dyDescent="0.25">
      <c r="A3881" s="890" t="s">
        <v>3891</v>
      </c>
      <c r="B3881" s="890" t="s">
        <v>31956</v>
      </c>
      <c r="C3881" s="890" t="s">
        <v>3</v>
      </c>
      <c r="D3881" s="890">
        <v>295.33999999999997</v>
      </c>
    </row>
    <row r="3882" spans="1:4" x14ac:dyDescent="0.25">
      <c r="A3882" s="890" t="s">
        <v>3892</v>
      </c>
      <c r="B3882" s="890" t="s">
        <v>31957</v>
      </c>
      <c r="C3882" s="890" t="s">
        <v>3</v>
      </c>
      <c r="D3882" s="890">
        <v>391.91</v>
      </c>
    </row>
    <row r="3883" spans="1:4" x14ac:dyDescent="0.25">
      <c r="A3883" s="890" t="s">
        <v>3893</v>
      </c>
      <c r="B3883" s="890" t="s">
        <v>31957</v>
      </c>
      <c r="C3883" s="890" t="s">
        <v>3</v>
      </c>
      <c r="D3883" s="890">
        <v>371.28</v>
      </c>
    </row>
    <row r="3884" spans="1:4" x14ac:dyDescent="0.25">
      <c r="A3884" s="890" t="s">
        <v>3894</v>
      </c>
      <c r="B3884" s="890" t="s">
        <v>31958</v>
      </c>
      <c r="C3884" s="890" t="s">
        <v>3</v>
      </c>
      <c r="D3884" s="890">
        <v>319.81</v>
      </c>
    </row>
    <row r="3885" spans="1:4" x14ac:dyDescent="0.25">
      <c r="A3885" s="890" t="s">
        <v>3895</v>
      </c>
      <c r="B3885" s="890" t="s">
        <v>31958</v>
      </c>
      <c r="C3885" s="890" t="s">
        <v>3</v>
      </c>
      <c r="D3885" s="890">
        <v>301.82</v>
      </c>
    </row>
    <row r="3886" spans="1:4" x14ac:dyDescent="0.25">
      <c r="A3886" s="890" t="s">
        <v>3896</v>
      </c>
      <c r="B3886" s="890" t="s">
        <v>31959</v>
      </c>
      <c r="C3886" s="890" t="s">
        <v>3</v>
      </c>
      <c r="D3886" s="890">
        <v>386.18</v>
      </c>
    </row>
    <row r="3887" spans="1:4" x14ac:dyDescent="0.25">
      <c r="A3887" s="890" t="s">
        <v>3897</v>
      </c>
      <c r="B3887" s="890" t="s">
        <v>31959</v>
      </c>
      <c r="C3887" s="890" t="s">
        <v>3</v>
      </c>
      <c r="D3887" s="890">
        <v>364.79</v>
      </c>
    </row>
    <row r="3888" spans="1:4" x14ac:dyDescent="0.25">
      <c r="A3888" s="890" t="s">
        <v>3898</v>
      </c>
      <c r="B3888" s="890" t="s">
        <v>31960</v>
      </c>
      <c r="C3888" s="890" t="s">
        <v>3</v>
      </c>
      <c r="D3888" s="890">
        <v>199.96</v>
      </c>
    </row>
    <row r="3889" spans="1:4" x14ac:dyDescent="0.25">
      <c r="A3889" s="890" t="s">
        <v>3899</v>
      </c>
      <c r="B3889" s="890" t="s">
        <v>31960</v>
      </c>
      <c r="C3889" s="890" t="s">
        <v>3</v>
      </c>
      <c r="D3889" s="890">
        <v>185.9</v>
      </c>
    </row>
    <row r="3890" spans="1:4" x14ac:dyDescent="0.25">
      <c r="A3890" s="890" t="s">
        <v>3900</v>
      </c>
      <c r="B3890" s="890" t="s">
        <v>31961</v>
      </c>
      <c r="C3890" s="890" t="s">
        <v>3</v>
      </c>
      <c r="D3890" s="890">
        <v>201.83</v>
      </c>
    </row>
    <row r="3891" spans="1:4" x14ac:dyDescent="0.25">
      <c r="A3891" s="890" t="s">
        <v>3901</v>
      </c>
      <c r="B3891" s="890" t="s">
        <v>31961</v>
      </c>
      <c r="C3891" s="890" t="s">
        <v>3</v>
      </c>
      <c r="D3891" s="890">
        <v>187.25</v>
      </c>
    </row>
    <row r="3892" spans="1:4" x14ac:dyDescent="0.25">
      <c r="A3892" s="890" t="s">
        <v>3902</v>
      </c>
      <c r="B3892" s="890" t="s">
        <v>31962</v>
      </c>
      <c r="C3892" s="890" t="s">
        <v>3</v>
      </c>
      <c r="D3892" s="890">
        <v>260.01</v>
      </c>
    </row>
    <row r="3893" spans="1:4" x14ac:dyDescent="0.25">
      <c r="A3893" s="890" t="s">
        <v>3903</v>
      </c>
      <c r="B3893" s="890" t="s">
        <v>31962</v>
      </c>
      <c r="C3893" s="890" t="s">
        <v>3</v>
      </c>
      <c r="D3893" s="890">
        <v>245.71</v>
      </c>
    </row>
    <row r="3894" spans="1:4" x14ac:dyDescent="0.25">
      <c r="A3894" s="890" t="s">
        <v>3904</v>
      </c>
      <c r="B3894" s="890" t="s">
        <v>31963</v>
      </c>
      <c r="C3894" s="890" t="s">
        <v>3</v>
      </c>
      <c r="D3894" s="890">
        <v>325.02</v>
      </c>
    </row>
    <row r="3895" spans="1:4" x14ac:dyDescent="0.25">
      <c r="A3895" s="890" t="s">
        <v>3905</v>
      </c>
      <c r="B3895" s="890" t="s">
        <v>31963</v>
      </c>
      <c r="C3895" s="890" t="s">
        <v>3</v>
      </c>
      <c r="D3895" s="890">
        <v>307.14</v>
      </c>
    </row>
    <row r="3896" spans="1:4" x14ac:dyDescent="0.25">
      <c r="A3896" s="890" t="s">
        <v>3906</v>
      </c>
      <c r="B3896" s="890" t="s">
        <v>31964</v>
      </c>
      <c r="C3896" s="890" t="s">
        <v>3</v>
      </c>
      <c r="D3896" s="890">
        <v>273.01</v>
      </c>
    </row>
    <row r="3897" spans="1:4" x14ac:dyDescent="0.25">
      <c r="A3897" s="890" t="s">
        <v>3907</v>
      </c>
      <c r="B3897" s="890" t="s">
        <v>31964</v>
      </c>
      <c r="C3897" s="890" t="s">
        <v>3</v>
      </c>
      <c r="D3897" s="890">
        <v>258</v>
      </c>
    </row>
    <row r="3898" spans="1:4" x14ac:dyDescent="0.25">
      <c r="A3898" s="890" t="s">
        <v>3908</v>
      </c>
      <c r="B3898" s="890" t="s">
        <v>31965</v>
      </c>
      <c r="C3898" s="890" t="s">
        <v>3</v>
      </c>
      <c r="D3898" s="890">
        <v>351.02</v>
      </c>
    </row>
    <row r="3899" spans="1:4" x14ac:dyDescent="0.25">
      <c r="A3899" s="890" t="s">
        <v>3909</v>
      </c>
      <c r="B3899" s="890" t="s">
        <v>31965</v>
      </c>
      <c r="C3899" s="890" t="s">
        <v>3</v>
      </c>
      <c r="D3899" s="890">
        <v>331.71</v>
      </c>
    </row>
    <row r="3900" spans="1:4" x14ac:dyDescent="0.25">
      <c r="A3900" s="890" t="s">
        <v>3910</v>
      </c>
      <c r="B3900" s="890" t="s">
        <v>31966</v>
      </c>
      <c r="C3900" s="890" t="s">
        <v>3</v>
      </c>
      <c r="D3900" s="890">
        <v>167.45</v>
      </c>
    </row>
    <row r="3901" spans="1:4" x14ac:dyDescent="0.25">
      <c r="A3901" s="890" t="s">
        <v>3911</v>
      </c>
      <c r="B3901" s="890" t="s">
        <v>31966</v>
      </c>
      <c r="C3901" s="890" t="s">
        <v>3</v>
      </c>
      <c r="D3901" s="890">
        <v>155.72999999999999</v>
      </c>
    </row>
    <row r="3902" spans="1:4" x14ac:dyDescent="0.25">
      <c r="A3902" s="890" t="s">
        <v>3912</v>
      </c>
      <c r="B3902" s="890" t="s">
        <v>31967</v>
      </c>
      <c r="C3902" s="890" t="s">
        <v>3</v>
      </c>
      <c r="D3902" s="890">
        <v>169.49</v>
      </c>
    </row>
    <row r="3903" spans="1:4" x14ac:dyDescent="0.25">
      <c r="A3903" s="890" t="s">
        <v>3913</v>
      </c>
      <c r="B3903" s="890" t="s">
        <v>31967</v>
      </c>
      <c r="C3903" s="890" t="s">
        <v>3</v>
      </c>
      <c r="D3903" s="890">
        <v>157.36000000000001</v>
      </c>
    </row>
    <row r="3904" spans="1:4" x14ac:dyDescent="0.25">
      <c r="A3904" s="890" t="s">
        <v>3914</v>
      </c>
      <c r="B3904" s="890" t="s">
        <v>31968</v>
      </c>
      <c r="C3904" s="890" t="s">
        <v>3</v>
      </c>
      <c r="D3904" s="890">
        <v>203.47</v>
      </c>
    </row>
    <row r="3905" spans="1:4" x14ac:dyDescent="0.25">
      <c r="A3905" s="890" t="s">
        <v>3915</v>
      </c>
      <c r="B3905" s="890" t="s">
        <v>31968</v>
      </c>
      <c r="C3905" s="890" t="s">
        <v>3</v>
      </c>
      <c r="D3905" s="890">
        <v>190.55</v>
      </c>
    </row>
    <row r="3906" spans="1:4" x14ac:dyDescent="0.25">
      <c r="A3906" s="890" t="s">
        <v>3916</v>
      </c>
      <c r="B3906" s="890" t="s">
        <v>31969</v>
      </c>
      <c r="C3906" s="890" t="s">
        <v>3</v>
      </c>
      <c r="D3906" s="890">
        <v>235.4</v>
      </c>
    </row>
    <row r="3907" spans="1:4" x14ac:dyDescent="0.25">
      <c r="A3907" s="890" t="s">
        <v>3917</v>
      </c>
      <c r="B3907" s="890" t="s">
        <v>31969</v>
      </c>
      <c r="C3907" s="890" t="s">
        <v>3</v>
      </c>
      <c r="D3907" s="890">
        <v>222.48</v>
      </c>
    </row>
    <row r="3908" spans="1:4" x14ac:dyDescent="0.25">
      <c r="A3908" s="890" t="s">
        <v>3918</v>
      </c>
      <c r="B3908" s="890" t="s">
        <v>31970</v>
      </c>
      <c r="C3908" s="890" t="s">
        <v>3</v>
      </c>
      <c r="D3908" s="890">
        <v>367.39</v>
      </c>
    </row>
    <row r="3909" spans="1:4" x14ac:dyDescent="0.25">
      <c r="A3909" s="890" t="s">
        <v>3919</v>
      </c>
      <c r="B3909" s="890" t="s">
        <v>31970</v>
      </c>
      <c r="C3909" s="890" t="s">
        <v>3</v>
      </c>
      <c r="D3909" s="890">
        <v>354.73</v>
      </c>
    </row>
    <row r="3910" spans="1:4" x14ac:dyDescent="0.25">
      <c r="A3910" s="890" t="s">
        <v>3920</v>
      </c>
      <c r="B3910" s="890" t="s">
        <v>31971</v>
      </c>
      <c r="C3910" s="890" t="s">
        <v>3</v>
      </c>
      <c r="D3910" s="890">
        <v>158.69999999999999</v>
      </c>
    </row>
    <row r="3911" spans="1:4" x14ac:dyDescent="0.25">
      <c r="A3911" s="890" t="s">
        <v>3921</v>
      </c>
      <c r="B3911" s="890" t="s">
        <v>31971</v>
      </c>
      <c r="C3911" s="890" t="s">
        <v>3</v>
      </c>
      <c r="D3911" s="890">
        <v>148.82</v>
      </c>
    </row>
    <row r="3912" spans="1:4" x14ac:dyDescent="0.25">
      <c r="A3912" s="890" t="s">
        <v>3922</v>
      </c>
      <c r="B3912" s="890" t="s">
        <v>31972</v>
      </c>
      <c r="C3912" s="890" t="s">
        <v>5</v>
      </c>
      <c r="D3912" s="890">
        <v>86.51</v>
      </c>
    </row>
    <row r="3913" spans="1:4" x14ac:dyDescent="0.25">
      <c r="A3913" s="890" t="s">
        <v>3923</v>
      </c>
      <c r="B3913" s="890" t="s">
        <v>31972</v>
      </c>
      <c r="C3913" s="890" t="s">
        <v>5</v>
      </c>
      <c r="D3913" s="890">
        <v>80.27</v>
      </c>
    </row>
    <row r="3914" spans="1:4" x14ac:dyDescent="0.25">
      <c r="A3914" s="890" t="s">
        <v>3924</v>
      </c>
      <c r="B3914" s="890" t="s">
        <v>31973</v>
      </c>
      <c r="C3914" s="890" t="s">
        <v>3</v>
      </c>
      <c r="D3914" s="890">
        <v>84.01</v>
      </c>
    </row>
    <row r="3915" spans="1:4" x14ac:dyDescent="0.25">
      <c r="A3915" s="890" t="s">
        <v>3925</v>
      </c>
      <c r="B3915" s="890" t="s">
        <v>31973</v>
      </c>
      <c r="C3915" s="890" t="s">
        <v>3</v>
      </c>
      <c r="D3915" s="890">
        <v>83.32</v>
      </c>
    </row>
    <row r="3916" spans="1:4" x14ac:dyDescent="0.25">
      <c r="A3916" s="890" t="s">
        <v>3926</v>
      </c>
      <c r="B3916" s="890" t="s">
        <v>31974</v>
      </c>
      <c r="C3916" s="890" t="s">
        <v>5</v>
      </c>
      <c r="D3916" s="890">
        <v>146.6</v>
      </c>
    </row>
    <row r="3917" spans="1:4" x14ac:dyDescent="0.25">
      <c r="A3917" s="890" t="s">
        <v>3927</v>
      </c>
      <c r="B3917" s="890" t="s">
        <v>31974</v>
      </c>
      <c r="C3917" s="890" t="s">
        <v>5</v>
      </c>
      <c r="D3917" s="890">
        <v>138.97999999999999</v>
      </c>
    </row>
    <row r="3918" spans="1:4" x14ac:dyDescent="0.25">
      <c r="A3918" s="890" t="s">
        <v>3928</v>
      </c>
      <c r="B3918" s="890" t="s">
        <v>31975</v>
      </c>
      <c r="C3918" s="890" t="s">
        <v>4</v>
      </c>
      <c r="D3918" s="890">
        <v>92.8</v>
      </c>
    </row>
    <row r="3919" spans="1:4" x14ac:dyDescent="0.25">
      <c r="A3919" s="890" t="s">
        <v>3929</v>
      </c>
      <c r="B3919" s="890" t="s">
        <v>31975</v>
      </c>
      <c r="C3919" s="890" t="s">
        <v>4</v>
      </c>
      <c r="D3919" s="890">
        <v>90.99</v>
      </c>
    </row>
    <row r="3920" spans="1:4" x14ac:dyDescent="0.25">
      <c r="A3920" s="890" t="s">
        <v>3930</v>
      </c>
      <c r="B3920" s="890" t="s">
        <v>31976</v>
      </c>
      <c r="C3920" s="890" t="s">
        <v>4</v>
      </c>
      <c r="D3920" s="890">
        <v>116.53</v>
      </c>
    </row>
    <row r="3921" spans="1:4" x14ac:dyDescent="0.25">
      <c r="A3921" s="890" t="s">
        <v>3931</v>
      </c>
      <c r="B3921" s="890" t="s">
        <v>31976</v>
      </c>
      <c r="C3921" s="890" t="s">
        <v>4</v>
      </c>
      <c r="D3921" s="890">
        <v>114.2</v>
      </c>
    </row>
    <row r="3922" spans="1:4" x14ac:dyDescent="0.25">
      <c r="A3922" s="890" t="s">
        <v>3932</v>
      </c>
      <c r="B3922" s="890" t="s">
        <v>31977</v>
      </c>
      <c r="C3922" s="890" t="s">
        <v>5</v>
      </c>
      <c r="D3922" s="890">
        <v>214.25</v>
      </c>
    </row>
    <row r="3923" spans="1:4" x14ac:dyDescent="0.25">
      <c r="A3923" s="890" t="s">
        <v>3933</v>
      </c>
      <c r="B3923" s="890" t="s">
        <v>31977</v>
      </c>
      <c r="C3923" s="890" t="s">
        <v>5</v>
      </c>
      <c r="D3923" s="890">
        <v>207.1</v>
      </c>
    </row>
    <row r="3924" spans="1:4" x14ac:dyDescent="0.25">
      <c r="A3924" s="890" t="s">
        <v>3934</v>
      </c>
      <c r="B3924" s="890" t="s">
        <v>31978</v>
      </c>
      <c r="C3924" s="890" t="s">
        <v>5</v>
      </c>
      <c r="D3924" s="890">
        <v>9.5</v>
      </c>
    </row>
    <row r="3925" spans="1:4" x14ac:dyDescent="0.25">
      <c r="A3925" s="890" t="s">
        <v>3935</v>
      </c>
      <c r="B3925" s="890" t="s">
        <v>31978</v>
      </c>
      <c r="C3925" s="890" t="s">
        <v>5</v>
      </c>
      <c r="D3925" s="890">
        <v>9.5</v>
      </c>
    </row>
    <row r="3926" spans="1:4" x14ac:dyDescent="0.25">
      <c r="A3926" s="890" t="s">
        <v>3936</v>
      </c>
      <c r="B3926" s="890" t="s">
        <v>31979</v>
      </c>
      <c r="C3926" s="890" t="s">
        <v>5</v>
      </c>
      <c r="D3926" s="890">
        <v>17</v>
      </c>
    </row>
    <row r="3927" spans="1:4" x14ac:dyDescent="0.25">
      <c r="A3927" s="890" t="s">
        <v>3937</v>
      </c>
      <c r="B3927" s="890" t="s">
        <v>31979</v>
      </c>
      <c r="C3927" s="890" t="s">
        <v>5</v>
      </c>
      <c r="D3927" s="890">
        <v>17</v>
      </c>
    </row>
    <row r="3928" spans="1:4" x14ac:dyDescent="0.25">
      <c r="A3928" s="890" t="s">
        <v>3938</v>
      </c>
      <c r="B3928" s="890" t="s">
        <v>31980</v>
      </c>
      <c r="C3928" s="890" t="s">
        <v>1996</v>
      </c>
      <c r="D3928" s="890">
        <v>300</v>
      </c>
    </row>
    <row r="3929" spans="1:4" x14ac:dyDescent="0.25">
      <c r="A3929" s="890" t="s">
        <v>3939</v>
      </c>
      <c r="B3929" s="890" t="s">
        <v>31980</v>
      </c>
      <c r="C3929" s="890" t="s">
        <v>1996</v>
      </c>
      <c r="D3929" s="890">
        <v>300</v>
      </c>
    </row>
    <row r="3930" spans="1:4" x14ac:dyDescent="0.25">
      <c r="A3930" s="890" t="s">
        <v>3940</v>
      </c>
      <c r="B3930" s="890" t="s">
        <v>3941</v>
      </c>
      <c r="C3930" s="890" t="s">
        <v>5</v>
      </c>
      <c r="D3930" s="890">
        <v>7.93</v>
      </c>
    </row>
    <row r="3931" spans="1:4" x14ac:dyDescent="0.25">
      <c r="A3931" s="890" t="s">
        <v>3942</v>
      </c>
      <c r="B3931" s="890" t="s">
        <v>3941</v>
      </c>
      <c r="C3931" s="890" t="s">
        <v>5</v>
      </c>
      <c r="D3931" s="890">
        <v>7.93</v>
      </c>
    </row>
    <row r="3932" spans="1:4" x14ac:dyDescent="0.25">
      <c r="A3932" s="890" t="s">
        <v>3943</v>
      </c>
      <c r="B3932" s="890" t="s">
        <v>31981</v>
      </c>
      <c r="C3932" s="890" t="s">
        <v>78</v>
      </c>
      <c r="D3932" s="890">
        <v>35.5</v>
      </c>
    </row>
    <row r="3933" spans="1:4" x14ac:dyDescent="0.25">
      <c r="A3933" s="890" t="s">
        <v>3944</v>
      </c>
      <c r="B3933" s="890" t="s">
        <v>31981</v>
      </c>
      <c r="C3933" s="890" t="s">
        <v>78</v>
      </c>
      <c r="D3933" s="890">
        <v>35.5</v>
      </c>
    </row>
    <row r="3934" spans="1:4" x14ac:dyDescent="0.25">
      <c r="A3934" s="890" t="s">
        <v>3945</v>
      </c>
      <c r="B3934" s="890" t="s">
        <v>21505</v>
      </c>
      <c r="D3934" s="890">
        <v>7927</v>
      </c>
    </row>
    <row r="3935" spans="1:4" x14ac:dyDescent="0.25">
      <c r="A3935" s="890" t="s">
        <v>3946</v>
      </c>
      <c r="B3935" s="890" t="s">
        <v>21505</v>
      </c>
      <c r="D3935" s="890">
        <v>7309</v>
      </c>
    </row>
    <row r="3936" spans="1:4" x14ac:dyDescent="0.25">
      <c r="A3936" s="890" t="s">
        <v>3947</v>
      </c>
      <c r="B3936" s="890" t="s">
        <v>31982</v>
      </c>
      <c r="D3936" s="890">
        <v>5919</v>
      </c>
    </row>
    <row r="3937" spans="1:4" x14ac:dyDescent="0.25">
      <c r="A3937" s="890" t="s">
        <v>3948</v>
      </c>
      <c r="B3937" s="890" t="s">
        <v>31982</v>
      </c>
      <c r="D3937" s="890">
        <v>5919</v>
      </c>
    </row>
    <row r="3938" spans="1:4" x14ac:dyDescent="0.25">
      <c r="A3938" s="890" t="s">
        <v>3988</v>
      </c>
      <c r="B3938" s="890" t="s">
        <v>3987</v>
      </c>
      <c r="C3938" s="890" t="s">
        <v>1879</v>
      </c>
      <c r="D3938" s="890">
        <v>3743.52</v>
      </c>
    </row>
    <row r="3939" spans="1:4" x14ac:dyDescent="0.25">
      <c r="A3939" s="890" t="s">
        <v>3989</v>
      </c>
      <c r="B3939" s="890" t="s">
        <v>3987</v>
      </c>
      <c r="C3939" s="890" t="s">
        <v>1879</v>
      </c>
      <c r="D3939" s="890">
        <v>3368.64</v>
      </c>
    </row>
    <row r="3940" spans="1:4" x14ac:dyDescent="0.25">
      <c r="A3940" s="890" t="s">
        <v>3990</v>
      </c>
      <c r="B3940" s="890" t="s">
        <v>3991</v>
      </c>
      <c r="C3940" s="890" t="s">
        <v>1879</v>
      </c>
      <c r="D3940" s="890">
        <v>6791.84</v>
      </c>
    </row>
    <row r="3941" spans="1:4" x14ac:dyDescent="0.25">
      <c r="A3941" s="890" t="s">
        <v>3992</v>
      </c>
      <c r="B3941" s="890" t="s">
        <v>3991</v>
      </c>
      <c r="C3941" s="890" t="s">
        <v>1879</v>
      </c>
      <c r="D3941" s="890">
        <v>6112.48</v>
      </c>
    </row>
    <row r="3942" spans="1:4" x14ac:dyDescent="0.25">
      <c r="A3942" s="890" t="s">
        <v>3993</v>
      </c>
      <c r="B3942" s="890" t="s">
        <v>31983</v>
      </c>
      <c r="C3942" s="890" t="s">
        <v>1879</v>
      </c>
      <c r="D3942" s="890">
        <v>5292.32</v>
      </c>
    </row>
    <row r="3943" spans="1:4" x14ac:dyDescent="0.25">
      <c r="A3943" s="890" t="s">
        <v>3994</v>
      </c>
      <c r="B3943" s="890" t="s">
        <v>31983</v>
      </c>
      <c r="C3943" s="890" t="s">
        <v>1879</v>
      </c>
      <c r="D3943" s="890">
        <v>4762.5600000000004</v>
      </c>
    </row>
    <row r="3944" spans="1:4" x14ac:dyDescent="0.25">
      <c r="A3944" s="890" t="s">
        <v>3995</v>
      </c>
      <c r="B3944" s="890" t="s">
        <v>3949</v>
      </c>
      <c r="C3944" s="890" t="s">
        <v>1879</v>
      </c>
      <c r="D3944" s="890">
        <v>4913.92</v>
      </c>
    </row>
    <row r="3945" spans="1:4" x14ac:dyDescent="0.25">
      <c r="A3945" s="890" t="s">
        <v>3996</v>
      </c>
      <c r="B3945" s="890" t="s">
        <v>3949</v>
      </c>
      <c r="C3945" s="890" t="s">
        <v>1879</v>
      </c>
      <c r="D3945" s="890">
        <v>4422.88</v>
      </c>
    </row>
    <row r="3946" spans="1:4" x14ac:dyDescent="0.25">
      <c r="A3946" s="890" t="s">
        <v>3997</v>
      </c>
      <c r="B3946" s="890" t="s">
        <v>3950</v>
      </c>
      <c r="C3946" s="890" t="s">
        <v>1879</v>
      </c>
      <c r="D3946" s="890">
        <v>4913.92</v>
      </c>
    </row>
    <row r="3947" spans="1:4" x14ac:dyDescent="0.25">
      <c r="A3947" s="890" t="s">
        <v>3998</v>
      </c>
      <c r="B3947" s="890" t="s">
        <v>3950</v>
      </c>
      <c r="C3947" s="890" t="s">
        <v>1879</v>
      </c>
      <c r="D3947" s="890">
        <v>4422.88</v>
      </c>
    </row>
    <row r="3948" spans="1:4" x14ac:dyDescent="0.25">
      <c r="A3948" s="890" t="s">
        <v>3999</v>
      </c>
      <c r="B3948" s="890" t="s">
        <v>3951</v>
      </c>
      <c r="C3948" s="890" t="s">
        <v>1879</v>
      </c>
      <c r="D3948" s="890">
        <v>5292.32</v>
      </c>
    </row>
    <row r="3949" spans="1:4" x14ac:dyDescent="0.25">
      <c r="A3949" s="890" t="s">
        <v>4000</v>
      </c>
      <c r="B3949" s="890" t="s">
        <v>3951</v>
      </c>
      <c r="C3949" s="890" t="s">
        <v>1879</v>
      </c>
      <c r="D3949" s="890">
        <v>4762.5600000000004</v>
      </c>
    </row>
    <row r="3950" spans="1:4" x14ac:dyDescent="0.25">
      <c r="A3950" s="890" t="s">
        <v>4001</v>
      </c>
      <c r="B3950" s="890" t="s">
        <v>3952</v>
      </c>
      <c r="C3950" s="890" t="s">
        <v>1879</v>
      </c>
      <c r="D3950" s="890">
        <v>4913.92</v>
      </c>
    </row>
    <row r="3951" spans="1:4" x14ac:dyDescent="0.25">
      <c r="A3951" s="890" t="s">
        <v>4002</v>
      </c>
      <c r="B3951" s="890" t="s">
        <v>3952</v>
      </c>
      <c r="C3951" s="890" t="s">
        <v>1879</v>
      </c>
      <c r="D3951" s="890">
        <v>4422.88</v>
      </c>
    </row>
    <row r="3952" spans="1:4" x14ac:dyDescent="0.25">
      <c r="A3952" s="890" t="s">
        <v>4003</v>
      </c>
      <c r="B3952" s="890" t="s">
        <v>3953</v>
      </c>
      <c r="C3952" s="890" t="s">
        <v>1879</v>
      </c>
      <c r="D3952" s="890">
        <v>4913.92</v>
      </c>
    </row>
    <row r="3953" spans="1:4" x14ac:dyDescent="0.25">
      <c r="A3953" s="890" t="s">
        <v>4004</v>
      </c>
      <c r="B3953" s="890" t="s">
        <v>3953</v>
      </c>
      <c r="C3953" s="890" t="s">
        <v>1879</v>
      </c>
      <c r="D3953" s="890">
        <v>4422.88</v>
      </c>
    </row>
    <row r="3954" spans="1:4" x14ac:dyDescent="0.25">
      <c r="A3954" s="890" t="s">
        <v>4005</v>
      </c>
      <c r="B3954" s="890" t="s">
        <v>3954</v>
      </c>
      <c r="C3954" s="890" t="s">
        <v>1879</v>
      </c>
      <c r="D3954" s="890">
        <v>4913.92</v>
      </c>
    </row>
    <row r="3955" spans="1:4" x14ac:dyDescent="0.25">
      <c r="A3955" s="890" t="s">
        <v>4006</v>
      </c>
      <c r="B3955" s="890" t="s">
        <v>3954</v>
      </c>
      <c r="C3955" s="890" t="s">
        <v>1879</v>
      </c>
      <c r="D3955" s="890">
        <v>4422.88</v>
      </c>
    </row>
    <row r="3956" spans="1:4" x14ac:dyDescent="0.25">
      <c r="A3956" s="890" t="s">
        <v>4007</v>
      </c>
      <c r="B3956" s="890" t="s">
        <v>31984</v>
      </c>
      <c r="C3956" s="890" t="s">
        <v>1879</v>
      </c>
      <c r="D3956" s="890">
        <v>4913.92</v>
      </c>
    </row>
    <row r="3957" spans="1:4" x14ac:dyDescent="0.25">
      <c r="A3957" s="890" t="s">
        <v>4008</v>
      </c>
      <c r="B3957" s="890" t="s">
        <v>31984</v>
      </c>
      <c r="C3957" s="890" t="s">
        <v>1879</v>
      </c>
      <c r="D3957" s="890">
        <v>4422.88</v>
      </c>
    </row>
    <row r="3958" spans="1:4" x14ac:dyDescent="0.25">
      <c r="A3958" s="890" t="s">
        <v>4009</v>
      </c>
      <c r="B3958" s="890" t="s">
        <v>31985</v>
      </c>
      <c r="C3958" s="890" t="s">
        <v>1879</v>
      </c>
      <c r="D3958" s="890">
        <v>4913.92</v>
      </c>
    </row>
    <row r="3959" spans="1:4" x14ac:dyDescent="0.25">
      <c r="A3959" s="890" t="s">
        <v>4010</v>
      </c>
      <c r="B3959" s="890" t="s">
        <v>31985</v>
      </c>
      <c r="C3959" s="890" t="s">
        <v>1879</v>
      </c>
      <c r="D3959" s="890">
        <v>4422.88</v>
      </c>
    </row>
    <row r="3960" spans="1:4" x14ac:dyDescent="0.25">
      <c r="A3960" s="890" t="s">
        <v>4011</v>
      </c>
      <c r="B3960" s="890" t="s">
        <v>31986</v>
      </c>
      <c r="C3960" s="890" t="s">
        <v>1879</v>
      </c>
      <c r="D3960" s="890">
        <v>5292.32</v>
      </c>
    </row>
    <row r="3961" spans="1:4" x14ac:dyDescent="0.25">
      <c r="A3961" s="890" t="s">
        <v>4012</v>
      </c>
      <c r="B3961" s="890" t="s">
        <v>31986</v>
      </c>
      <c r="C3961" s="890" t="s">
        <v>1879</v>
      </c>
      <c r="D3961" s="890">
        <v>4762.5600000000004</v>
      </c>
    </row>
    <row r="3962" spans="1:4" x14ac:dyDescent="0.25">
      <c r="A3962" s="890" t="s">
        <v>4013</v>
      </c>
      <c r="B3962" s="890" t="s">
        <v>3955</v>
      </c>
      <c r="C3962" s="890" t="s">
        <v>1879</v>
      </c>
      <c r="D3962" s="890">
        <v>4913.92</v>
      </c>
    </row>
    <row r="3963" spans="1:4" x14ac:dyDescent="0.25">
      <c r="A3963" s="890" t="s">
        <v>4014</v>
      </c>
      <c r="B3963" s="890" t="s">
        <v>3955</v>
      </c>
      <c r="C3963" s="890" t="s">
        <v>1879</v>
      </c>
      <c r="D3963" s="890">
        <v>4422.88</v>
      </c>
    </row>
    <row r="3964" spans="1:4" x14ac:dyDescent="0.25">
      <c r="A3964" s="890" t="s">
        <v>4015</v>
      </c>
      <c r="B3964" s="890" t="s">
        <v>3956</v>
      </c>
      <c r="C3964" s="890" t="s">
        <v>1879</v>
      </c>
      <c r="D3964" s="890">
        <v>4913.92</v>
      </c>
    </row>
    <row r="3965" spans="1:4" x14ac:dyDescent="0.25">
      <c r="A3965" s="890" t="s">
        <v>4016</v>
      </c>
      <c r="B3965" s="890" t="s">
        <v>3956</v>
      </c>
      <c r="C3965" s="890" t="s">
        <v>1879</v>
      </c>
      <c r="D3965" s="890">
        <v>4422.88</v>
      </c>
    </row>
    <row r="3966" spans="1:4" x14ac:dyDescent="0.25">
      <c r="A3966" s="890" t="s">
        <v>4017</v>
      </c>
      <c r="B3966" s="890" t="s">
        <v>3957</v>
      </c>
      <c r="C3966" s="890" t="s">
        <v>1879</v>
      </c>
      <c r="D3966" s="890">
        <v>3553.44</v>
      </c>
    </row>
    <row r="3967" spans="1:4" x14ac:dyDescent="0.25">
      <c r="A3967" s="890" t="s">
        <v>4018</v>
      </c>
      <c r="B3967" s="890" t="s">
        <v>3957</v>
      </c>
      <c r="C3967" s="890" t="s">
        <v>1879</v>
      </c>
      <c r="D3967" s="890">
        <v>3197.92</v>
      </c>
    </row>
    <row r="3968" spans="1:4" x14ac:dyDescent="0.25">
      <c r="A3968" s="890" t="s">
        <v>4019</v>
      </c>
      <c r="B3968" s="890" t="s">
        <v>3958</v>
      </c>
      <c r="C3968" s="890" t="s">
        <v>1879</v>
      </c>
      <c r="D3968" s="890">
        <v>3553.44</v>
      </c>
    </row>
    <row r="3969" spans="1:4" x14ac:dyDescent="0.25">
      <c r="A3969" s="890" t="s">
        <v>4020</v>
      </c>
      <c r="B3969" s="890" t="s">
        <v>3958</v>
      </c>
      <c r="C3969" s="890" t="s">
        <v>1879</v>
      </c>
      <c r="D3969" s="890">
        <v>3197.92</v>
      </c>
    </row>
    <row r="3970" spans="1:4" x14ac:dyDescent="0.25">
      <c r="A3970" s="890" t="s">
        <v>4021</v>
      </c>
      <c r="B3970" s="890" t="s">
        <v>3959</v>
      </c>
      <c r="C3970" s="890" t="s">
        <v>1879</v>
      </c>
      <c r="D3970" s="890">
        <v>5292.32</v>
      </c>
    </row>
    <row r="3971" spans="1:4" x14ac:dyDescent="0.25">
      <c r="A3971" s="890" t="s">
        <v>4022</v>
      </c>
      <c r="B3971" s="890" t="s">
        <v>3959</v>
      </c>
      <c r="C3971" s="890" t="s">
        <v>1879</v>
      </c>
      <c r="D3971" s="890">
        <v>4762.5600000000004</v>
      </c>
    </row>
    <row r="3972" spans="1:4" x14ac:dyDescent="0.25">
      <c r="A3972" s="890" t="s">
        <v>4023</v>
      </c>
      <c r="B3972" s="890" t="s">
        <v>3960</v>
      </c>
      <c r="C3972" s="890" t="s">
        <v>1879</v>
      </c>
      <c r="D3972" s="890">
        <v>4913.92</v>
      </c>
    </row>
    <row r="3973" spans="1:4" x14ac:dyDescent="0.25">
      <c r="A3973" s="890" t="s">
        <v>4024</v>
      </c>
      <c r="B3973" s="890" t="s">
        <v>3960</v>
      </c>
      <c r="C3973" s="890" t="s">
        <v>1879</v>
      </c>
      <c r="D3973" s="890">
        <v>4422.88</v>
      </c>
    </row>
    <row r="3974" spans="1:4" x14ac:dyDescent="0.25">
      <c r="A3974" s="890" t="s">
        <v>4025</v>
      </c>
      <c r="B3974" s="890" t="s">
        <v>3961</v>
      </c>
      <c r="C3974" s="890" t="s">
        <v>1879</v>
      </c>
      <c r="D3974" s="890">
        <v>4913.92</v>
      </c>
    </row>
    <row r="3975" spans="1:4" x14ac:dyDescent="0.25">
      <c r="A3975" s="890" t="s">
        <v>4026</v>
      </c>
      <c r="B3975" s="890" t="s">
        <v>3961</v>
      </c>
      <c r="C3975" s="890" t="s">
        <v>1879</v>
      </c>
      <c r="D3975" s="890">
        <v>4422.88</v>
      </c>
    </row>
    <row r="3976" spans="1:4" x14ac:dyDescent="0.25">
      <c r="A3976" s="890" t="s">
        <v>4027</v>
      </c>
      <c r="B3976" s="890" t="s">
        <v>3962</v>
      </c>
      <c r="C3976" s="890" t="s">
        <v>1879</v>
      </c>
      <c r="D3976" s="890">
        <v>4664</v>
      </c>
    </row>
    <row r="3977" spans="1:4" x14ac:dyDescent="0.25">
      <c r="A3977" s="890" t="s">
        <v>4028</v>
      </c>
      <c r="B3977" s="890" t="s">
        <v>3962</v>
      </c>
      <c r="C3977" s="890" t="s">
        <v>1879</v>
      </c>
      <c r="D3977" s="890">
        <v>4197.6000000000004</v>
      </c>
    </row>
    <row r="3978" spans="1:4" x14ac:dyDescent="0.25">
      <c r="A3978" s="890" t="s">
        <v>4029</v>
      </c>
      <c r="B3978" s="890" t="s">
        <v>31987</v>
      </c>
      <c r="C3978" s="890" t="s">
        <v>1879</v>
      </c>
      <c r="D3978" s="890">
        <v>5521.12</v>
      </c>
    </row>
    <row r="3979" spans="1:4" x14ac:dyDescent="0.25">
      <c r="A3979" s="890" t="s">
        <v>4030</v>
      </c>
      <c r="B3979" s="890" t="s">
        <v>31987</v>
      </c>
      <c r="C3979" s="890" t="s">
        <v>1879</v>
      </c>
      <c r="D3979" s="890">
        <v>4968.4799999999996</v>
      </c>
    </row>
    <row r="3980" spans="1:4" x14ac:dyDescent="0.25">
      <c r="A3980" s="890" t="s">
        <v>4031</v>
      </c>
      <c r="B3980" s="890" t="s">
        <v>3963</v>
      </c>
      <c r="C3980" s="890" t="s">
        <v>1879</v>
      </c>
      <c r="D3980" s="890">
        <v>5816.8</v>
      </c>
    </row>
    <row r="3981" spans="1:4" x14ac:dyDescent="0.25">
      <c r="A3981" s="890" t="s">
        <v>4032</v>
      </c>
      <c r="B3981" s="890" t="s">
        <v>3963</v>
      </c>
      <c r="C3981" s="890" t="s">
        <v>1879</v>
      </c>
      <c r="D3981" s="890">
        <v>5234.24</v>
      </c>
    </row>
    <row r="3982" spans="1:4" x14ac:dyDescent="0.25">
      <c r="A3982" s="890" t="s">
        <v>4033</v>
      </c>
      <c r="B3982" s="890" t="s">
        <v>3964</v>
      </c>
      <c r="C3982" s="890" t="s">
        <v>1879</v>
      </c>
      <c r="D3982" s="890">
        <v>5816.8</v>
      </c>
    </row>
    <row r="3983" spans="1:4" x14ac:dyDescent="0.25">
      <c r="A3983" s="890" t="s">
        <v>4034</v>
      </c>
      <c r="B3983" s="890" t="s">
        <v>3964</v>
      </c>
      <c r="C3983" s="890" t="s">
        <v>1879</v>
      </c>
      <c r="D3983" s="890">
        <v>5234.24</v>
      </c>
    </row>
    <row r="3984" spans="1:4" x14ac:dyDescent="0.25">
      <c r="A3984" s="890" t="s">
        <v>4035</v>
      </c>
      <c r="B3984" s="890" t="s">
        <v>31988</v>
      </c>
      <c r="C3984" s="890" t="s">
        <v>1879</v>
      </c>
      <c r="D3984" s="890">
        <v>3743.52</v>
      </c>
    </row>
    <row r="3985" spans="1:4" x14ac:dyDescent="0.25">
      <c r="A3985" s="890" t="s">
        <v>4036</v>
      </c>
      <c r="B3985" s="890" t="s">
        <v>31988</v>
      </c>
      <c r="C3985" s="890" t="s">
        <v>1879</v>
      </c>
      <c r="D3985" s="890">
        <v>3368.64</v>
      </c>
    </row>
    <row r="3986" spans="1:4" x14ac:dyDescent="0.25">
      <c r="A3986" s="890" t="s">
        <v>4037</v>
      </c>
      <c r="B3986" s="890" t="s">
        <v>3965</v>
      </c>
      <c r="C3986" s="890" t="s">
        <v>1879</v>
      </c>
      <c r="D3986" s="890">
        <v>1828.8</v>
      </c>
    </row>
    <row r="3987" spans="1:4" x14ac:dyDescent="0.25">
      <c r="A3987" s="890" t="s">
        <v>4038</v>
      </c>
      <c r="B3987" s="890" t="s">
        <v>3965</v>
      </c>
      <c r="C3987" s="890" t="s">
        <v>1879</v>
      </c>
      <c r="D3987" s="890">
        <v>1646.4</v>
      </c>
    </row>
    <row r="3988" spans="1:4" x14ac:dyDescent="0.25">
      <c r="A3988" s="890" t="s">
        <v>4039</v>
      </c>
      <c r="B3988" s="890" t="s">
        <v>3966</v>
      </c>
      <c r="C3988" s="890" t="s">
        <v>1879</v>
      </c>
      <c r="D3988" s="890">
        <v>3743.52</v>
      </c>
    </row>
    <row r="3989" spans="1:4" x14ac:dyDescent="0.25">
      <c r="A3989" s="890" t="s">
        <v>4040</v>
      </c>
      <c r="B3989" s="890" t="s">
        <v>3966</v>
      </c>
      <c r="C3989" s="890" t="s">
        <v>1879</v>
      </c>
      <c r="D3989" s="890">
        <v>3368.64</v>
      </c>
    </row>
    <row r="3990" spans="1:4" x14ac:dyDescent="0.25">
      <c r="A3990" s="890" t="s">
        <v>4041</v>
      </c>
      <c r="B3990" s="890" t="s">
        <v>31989</v>
      </c>
      <c r="C3990" s="890" t="s">
        <v>1879</v>
      </c>
      <c r="D3990" s="890">
        <v>6791.84</v>
      </c>
    </row>
    <row r="3991" spans="1:4" x14ac:dyDescent="0.25">
      <c r="A3991" s="890" t="s">
        <v>4042</v>
      </c>
      <c r="B3991" s="890" t="s">
        <v>31989</v>
      </c>
      <c r="C3991" s="890" t="s">
        <v>1879</v>
      </c>
      <c r="D3991" s="890">
        <v>6112.48</v>
      </c>
    </row>
    <row r="3992" spans="1:4" x14ac:dyDescent="0.25">
      <c r="A3992" s="890" t="s">
        <v>4043</v>
      </c>
      <c r="B3992" s="890" t="s">
        <v>31990</v>
      </c>
      <c r="C3992" s="890" t="s">
        <v>1879</v>
      </c>
      <c r="D3992" s="890">
        <v>8180.48</v>
      </c>
    </row>
    <row r="3993" spans="1:4" x14ac:dyDescent="0.25">
      <c r="A3993" s="890" t="s">
        <v>4044</v>
      </c>
      <c r="B3993" s="890" t="s">
        <v>31990</v>
      </c>
      <c r="C3993" s="890" t="s">
        <v>1879</v>
      </c>
      <c r="D3993" s="890">
        <v>7362.08</v>
      </c>
    </row>
    <row r="3994" spans="1:4" x14ac:dyDescent="0.25">
      <c r="A3994" s="890" t="s">
        <v>4045</v>
      </c>
      <c r="B3994" s="890" t="s">
        <v>3967</v>
      </c>
      <c r="C3994" s="890" t="s">
        <v>1879</v>
      </c>
      <c r="D3994" s="890">
        <v>11232.32</v>
      </c>
    </row>
    <row r="3995" spans="1:4" x14ac:dyDescent="0.25">
      <c r="A3995" s="890" t="s">
        <v>4046</v>
      </c>
      <c r="B3995" s="890" t="s">
        <v>3967</v>
      </c>
      <c r="C3995" s="890" t="s">
        <v>1879</v>
      </c>
      <c r="D3995" s="890">
        <v>10107.68</v>
      </c>
    </row>
    <row r="3996" spans="1:4" x14ac:dyDescent="0.25">
      <c r="A3996" s="890" t="s">
        <v>4047</v>
      </c>
      <c r="B3996" s="890" t="s">
        <v>3968</v>
      </c>
      <c r="C3996" s="890" t="s">
        <v>1879</v>
      </c>
      <c r="D3996" s="890">
        <v>8180.48</v>
      </c>
    </row>
    <row r="3997" spans="1:4" x14ac:dyDescent="0.25">
      <c r="A3997" s="890" t="s">
        <v>4048</v>
      </c>
      <c r="B3997" s="890" t="s">
        <v>3968</v>
      </c>
      <c r="C3997" s="890" t="s">
        <v>1879</v>
      </c>
      <c r="D3997" s="890">
        <v>7362.08</v>
      </c>
    </row>
    <row r="3998" spans="1:4" x14ac:dyDescent="0.25">
      <c r="A3998" s="890" t="s">
        <v>4049</v>
      </c>
      <c r="B3998" s="890" t="s">
        <v>31991</v>
      </c>
      <c r="C3998" s="890" t="s">
        <v>1879</v>
      </c>
      <c r="D3998" s="890">
        <v>22802.560000000001</v>
      </c>
    </row>
    <row r="3999" spans="1:4" x14ac:dyDescent="0.25">
      <c r="A3999" s="890" t="s">
        <v>4050</v>
      </c>
      <c r="B3999" s="890" t="s">
        <v>31991</v>
      </c>
      <c r="C3999" s="890" t="s">
        <v>1879</v>
      </c>
      <c r="D3999" s="890">
        <v>20519.84</v>
      </c>
    </row>
    <row r="4000" spans="1:4" x14ac:dyDescent="0.25">
      <c r="A4000" s="890" t="s">
        <v>4051</v>
      </c>
      <c r="B4000" s="890" t="s">
        <v>31992</v>
      </c>
      <c r="C4000" s="890" t="s">
        <v>1879</v>
      </c>
      <c r="D4000" s="890">
        <v>45606.879999999997</v>
      </c>
    </row>
    <row r="4001" spans="1:4" x14ac:dyDescent="0.25">
      <c r="A4001" s="890" t="s">
        <v>4052</v>
      </c>
      <c r="B4001" s="890" t="s">
        <v>31992</v>
      </c>
      <c r="C4001" s="890" t="s">
        <v>1879</v>
      </c>
      <c r="D4001" s="890">
        <v>41039.68</v>
      </c>
    </row>
    <row r="4002" spans="1:4" x14ac:dyDescent="0.25">
      <c r="A4002" s="890" t="s">
        <v>4053</v>
      </c>
      <c r="B4002" s="890" t="s">
        <v>31993</v>
      </c>
      <c r="C4002" s="890" t="s">
        <v>1879</v>
      </c>
      <c r="D4002" s="890">
        <v>52448</v>
      </c>
    </row>
    <row r="4003" spans="1:4" x14ac:dyDescent="0.25">
      <c r="A4003" s="890" t="s">
        <v>4054</v>
      </c>
      <c r="B4003" s="890" t="s">
        <v>31993</v>
      </c>
      <c r="C4003" s="890" t="s">
        <v>1879</v>
      </c>
      <c r="D4003" s="890">
        <v>47196.160000000003</v>
      </c>
    </row>
    <row r="4004" spans="1:4" x14ac:dyDescent="0.25">
      <c r="A4004" s="890" t="s">
        <v>4055</v>
      </c>
      <c r="B4004" s="890" t="s">
        <v>4056</v>
      </c>
      <c r="C4004" s="890" t="s">
        <v>1879</v>
      </c>
      <c r="D4004" s="890">
        <v>6791.84</v>
      </c>
    </row>
    <row r="4005" spans="1:4" x14ac:dyDescent="0.25">
      <c r="A4005" s="890" t="s">
        <v>4057</v>
      </c>
      <c r="B4005" s="890" t="s">
        <v>4056</v>
      </c>
      <c r="C4005" s="890" t="s">
        <v>1879</v>
      </c>
      <c r="D4005" s="890">
        <v>6112.48</v>
      </c>
    </row>
    <row r="4006" spans="1:4" x14ac:dyDescent="0.25">
      <c r="A4006" s="890" t="s">
        <v>4058</v>
      </c>
      <c r="B4006" s="890" t="s">
        <v>31994</v>
      </c>
      <c r="C4006" s="890" t="s">
        <v>1879</v>
      </c>
      <c r="D4006" s="890">
        <v>4502.08</v>
      </c>
    </row>
    <row r="4007" spans="1:4" x14ac:dyDescent="0.25">
      <c r="A4007" s="890" t="s">
        <v>4059</v>
      </c>
      <c r="B4007" s="890" t="s">
        <v>31994</v>
      </c>
      <c r="C4007" s="890" t="s">
        <v>1879</v>
      </c>
      <c r="D4007" s="890">
        <v>4051.52</v>
      </c>
    </row>
    <row r="4008" spans="1:4" x14ac:dyDescent="0.25">
      <c r="A4008" s="890" t="s">
        <v>4060</v>
      </c>
      <c r="B4008" s="890" t="s">
        <v>31995</v>
      </c>
      <c r="C4008" s="890" t="s">
        <v>1879</v>
      </c>
      <c r="D4008" s="890">
        <v>7851.36</v>
      </c>
    </row>
    <row r="4009" spans="1:4" x14ac:dyDescent="0.25">
      <c r="A4009" s="890" t="s">
        <v>4061</v>
      </c>
      <c r="B4009" s="890" t="s">
        <v>31995</v>
      </c>
      <c r="C4009" s="890" t="s">
        <v>1879</v>
      </c>
      <c r="D4009" s="890">
        <v>7064.64</v>
      </c>
    </row>
    <row r="4010" spans="1:4" x14ac:dyDescent="0.25">
      <c r="A4010" s="890" t="s">
        <v>4062</v>
      </c>
      <c r="B4010" s="890" t="s">
        <v>3969</v>
      </c>
      <c r="C4010" s="890" t="s">
        <v>1879</v>
      </c>
      <c r="D4010" s="890">
        <v>5816.8</v>
      </c>
    </row>
    <row r="4011" spans="1:4" x14ac:dyDescent="0.25">
      <c r="A4011" s="890" t="s">
        <v>4063</v>
      </c>
      <c r="B4011" s="890" t="s">
        <v>3969</v>
      </c>
      <c r="C4011" s="890" t="s">
        <v>1879</v>
      </c>
      <c r="D4011" s="890">
        <v>5234.24</v>
      </c>
    </row>
    <row r="4012" spans="1:4" x14ac:dyDescent="0.25">
      <c r="A4012" s="890" t="s">
        <v>21506</v>
      </c>
      <c r="B4012" s="890" t="s">
        <v>31996</v>
      </c>
      <c r="C4012" s="890" t="s">
        <v>1879</v>
      </c>
      <c r="D4012" s="890">
        <v>32192.16</v>
      </c>
    </row>
    <row r="4013" spans="1:4" x14ac:dyDescent="0.25">
      <c r="A4013" s="890" t="s">
        <v>21507</v>
      </c>
      <c r="B4013" s="890" t="s">
        <v>31996</v>
      </c>
      <c r="C4013" s="890" t="s">
        <v>1879</v>
      </c>
      <c r="D4013" s="890">
        <v>28969.599999999999</v>
      </c>
    </row>
    <row r="4014" spans="1:4" x14ac:dyDescent="0.25">
      <c r="A4014" s="890" t="s">
        <v>4064</v>
      </c>
      <c r="B4014" s="890" t="s">
        <v>3970</v>
      </c>
      <c r="C4014" s="890" t="s">
        <v>1879</v>
      </c>
      <c r="D4014" s="890">
        <v>4502.08</v>
      </c>
    </row>
    <row r="4015" spans="1:4" x14ac:dyDescent="0.25">
      <c r="A4015" s="890" t="s">
        <v>4065</v>
      </c>
      <c r="B4015" s="890" t="s">
        <v>3970</v>
      </c>
      <c r="C4015" s="890" t="s">
        <v>1879</v>
      </c>
      <c r="D4015" s="890">
        <v>4051.52</v>
      </c>
    </row>
    <row r="4016" spans="1:4" x14ac:dyDescent="0.25">
      <c r="A4016" s="890" t="s">
        <v>4066</v>
      </c>
      <c r="B4016" s="890" t="s">
        <v>31997</v>
      </c>
      <c r="C4016" s="890" t="s">
        <v>1879</v>
      </c>
      <c r="D4016" s="890">
        <v>4502.08</v>
      </c>
    </row>
    <row r="4017" spans="1:4" x14ac:dyDescent="0.25">
      <c r="A4017" s="890" t="s">
        <v>4067</v>
      </c>
      <c r="B4017" s="890" t="s">
        <v>31997</v>
      </c>
      <c r="C4017" s="890" t="s">
        <v>1879</v>
      </c>
      <c r="D4017" s="890">
        <v>4051.52</v>
      </c>
    </row>
    <row r="4018" spans="1:4" x14ac:dyDescent="0.25">
      <c r="A4018" s="890" t="s">
        <v>4068</v>
      </c>
      <c r="B4018" s="890" t="s">
        <v>3971</v>
      </c>
      <c r="C4018" s="890" t="s">
        <v>1879</v>
      </c>
      <c r="D4018" s="890">
        <v>4913.92</v>
      </c>
    </row>
    <row r="4019" spans="1:4" x14ac:dyDescent="0.25">
      <c r="A4019" s="890" t="s">
        <v>4069</v>
      </c>
      <c r="B4019" s="890" t="s">
        <v>3971</v>
      </c>
      <c r="C4019" s="890" t="s">
        <v>1879</v>
      </c>
      <c r="D4019" s="890">
        <v>4422.88</v>
      </c>
    </row>
    <row r="4020" spans="1:4" x14ac:dyDescent="0.25">
      <c r="A4020" s="890" t="s">
        <v>4070</v>
      </c>
      <c r="B4020" s="890" t="s">
        <v>3972</v>
      </c>
      <c r="C4020" s="890" t="s">
        <v>1879</v>
      </c>
      <c r="D4020" s="890">
        <v>4913.92</v>
      </c>
    </row>
    <row r="4021" spans="1:4" x14ac:dyDescent="0.25">
      <c r="A4021" s="890" t="s">
        <v>4071</v>
      </c>
      <c r="B4021" s="890" t="s">
        <v>3972</v>
      </c>
      <c r="C4021" s="890" t="s">
        <v>1879</v>
      </c>
      <c r="D4021" s="890">
        <v>4422.88</v>
      </c>
    </row>
    <row r="4022" spans="1:4" x14ac:dyDescent="0.25">
      <c r="A4022" s="890" t="s">
        <v>4072</v>
      </c>
      <c r="B4022" s="890" t="s">
        <v>31998</v>
      </c>
      <c r="C4022" s="890" t="s">
        <v>1879</v>
      </c>
      <c r="D4022" s="890">
        <v>6791.84</v>
      </c>
    </row>
    <row r="4023" spans="1:4" x14ac:dyDescent="0.25">
      <c r="A4023" s="890" t="s">
        <v>4073</v>
      </c>
      <c r="B4023" s="890" t="s">
        <v>31998</v>
      </c>
      <c r="C4023" s="890" t="s">
        <v>1879</v>
      </c>
      <c r="D4023" s="890">
        <v>6112.48</v>
      </c>
    </row>
    <row r="4024" spans="1:4" x14ac:dyDescent="0.25">
      <c r="A4024" s="890" t="s">
        <v>4074</v>
      </c>
      <c r="B4024" s="890" t="s">
        <v>3973</v>
      </c>
      <c r="C4024" s="890" t="s">
        <v>1879</v>
      </c>
      <c r="D4024" s="890">
        <v>4913.92</v>
      </c>
    </row>
    <row r="4025" spans="1:4" x14ac:dyDescent="0.25">
      <c r="A4025" s="890" t="s">
        <v>4075</v>
      </c>
      <c r="B4025" s="890" t="s">
        <v>3973</v>
      </c>
      <c r="C4025" s="890" t="s">
        <v>1879</v>
      </c>
      <c r="D4025" s="890">
        <v>4422.88</v>
      </c>
    </row>
    <row r="4026" spans="1:4" x14ac:dyDescent="0.25">
      <c r="A4026" s="890" t="s">
        <v>4076</v>
      </c>
      <c r="B4026" s="890" t="s">
        <v>31999</v>
      </c>
      <c r="C4026" s="890" t="s">
        <v>1879</v>
      </c>
      <c r="D4026" s="890">
        <v>8180.48</v>
      </c>
    </row>
    <row r="4027" spans="1:4" x14ac:dyDescent="0.25">
      <c r="A4027" s="890" t="s">
        <v>4077</v>
      </c>
      <c r="B4027" s="890" t="s">
        <v>31999</v>
      </c>
      <c r="C4027" s="890" t="s">
        <v>1879</v>
      </c>
      <c r="D4027" s="890">
        <v>7362.08</v>
      </c>
    </row>
    <row r="4028" spans="1:4" x14ac:dyDescent="0.25">
      <c r="A4028" s="890" t="s">
        <v>4078</v>
      </c>
      <c r="B4028" s="890" t="s">
        <v>4079</v>
      </c>
      <c r="C4028" s="890" t="s">
        <v>1879</v>
      </c>
      <c r="D4028" s="890">
        <v>6791.84</v>
      </c>
    </row>
    <row r="4029" spans="1:4" x14ac:dyDescent="0.25">
      <c r="A4029" s="890" t="s">
        <v>4080</v>
      </c>
      <c r="B4029" s="890" t="s">
        <v>4079</v>
      </c>
      <c r="C4029" s="890" t="s">
        <v>1879</v>
      </c>
      <c r="D4029" s="890">
        <v>6112.48</v>
      </c>
    </row>
    <row r="4030" spans="1:4" x14ac:dyDescent="0.25">
      <c r="A4030" s="890" t="s">
        <v>4081</v>
      </c>
      <c r="B4030" s="890" t="s">
        <v>32000</v>
      </c>
      <c r="C4030" s="890" t="s">
        <v>1879</v>
      </c>
      <c r="D4030" s="890">
        <v>3743.52</v>
      </c>
    </row>
    <row r="4031" spans="1:4" x14ac:dyDescent="0.25">
      <c r="A4031" s="890" t="s">
        <v>4082</v>
      </c>
      <c r="B4031" s="890" t="s">
        <v>32000</v>
      </c>
      <c r="C4031" s="890" t="s">
        <v>1879</v>
      </c>
      <c r="D4031" s="890">
        <v>3368.64</v>
      </c>
    </row>
    <row r="4032" spans="1:4" x14ac:dyDescent="0.25">
      <c r="A4032" s="890" t="s">
        <v>4083</v>
      </c>
      <c r="B4032" s="890" t="s">
        <v>32001</v>
      </c>
      <c r="C4032" s="890" t="s">
        <v>1879</v>
      </c>
      <c r="D4032" s="890">
        <v>6791.84</v>
      </c>
    </row>
    <row r="4033" spans="1:4" x14ac:dyDescent="0.25">
      <c r="A4033" s="890" t="s">
        <v>4084</v>
      </c>
      <c r="B4033" s="890" t="s">
        <v>32001</v>
      </c>
      <c r="C4033" s="890" t="s">
        <v>1879</v>
      </c>
      <c r="D4033" s="890">
        <v>6112.48</v>
      </c>
    </row>
    <row r="4034" spans="1:4" x14ac:dyDescent="0.25">
      <c r="A4034" s="890" t="s">
        <v>4085</v>
      </c>
      <c r="B4034" s="890" t="s">
        <v>3975</v>
      </c>
      <c r="C4034" s="890" t="s">
        <v>1879</v>
      </c>
      <c r="D4034" s="890">
        <v>4913.92</v>
      </c>
    </row>
    <row r="4035" spans="1:4" x14ac:dyDescent="0.25">
      <c r="A4035" s="890" t="s">
        <v>4086</v>
      </c>
      <c r="B4035" s="890" t="s">
        <v>3975</v>
      </c>
      <c r="C4035" s="890" t="s">
        <v>1879</v>
      </c>
      <c r="D4035" s="890">
        <v>4422.88</v>
      </c>
    </row>
    <row r="4036" spans="1:4" x14ac:dyDescent="0.25">
      <c r="A4036" s="890" t="s">
        <v>4087</v>
      </c>
      <c r="B4036" s="890" t="s">
        <v>3976</v>
      </c>
      <c r="C4036" s="890" t="s">
        <v>1879</v>
      </c>
      <c r="D4036" s="890">
        <v>5292.32</v>
      </c>
    </row>
    <row r="4037" spans="1:4" x14ac:dyDescent="0.25">
      <c r="A4037" s="890" t="s">
        <v>4088</v>
      </c>
      <c r="B4037" s="890" t="s">
        <v>3976</v>
      </c>
      <c r="C4037" s="890" t="s">
        <v>1879</v>
      </c>
      <c r="D4037" s="890">
        <v>4762.5600000000004</v>
      </c>
    </row>
    <row r="4038" spans="1:4" x14ac:dyDescent="0.25">
      <c r="A4038" s="890" t="s">
        <v>4089</v>
      </c>
      <c r="B4038" s="890" t="s">
        <v>3977</v>
      </c>
      <c r="C4038" s="890" t="s">
        <v>1879</v>
      </c>
      <c r="D4038" s="890">
        <v>5292.32</v>
      </c>
    </row>
    <row r="4039" spans="1:4" x14ac:dyDescent="0.25">
      <c r="A4039" s="890" t="s">
        <v>4090</v>
      </c>
      <c r="B4039" s="890" t="s">
        <v>3977</v>
      </c>
      <c r="C4039" s="890" t="s">
        <v>1879</v>
      </c>
      <c r="D4039" s="890">
        <v>4762.5600000000004</v>
      </c>
    </row>
    <row r="4040" spans="1:4" x14ac:dyDescent="0.25">
      <c r="A4040" s="890" t="s">
        <v>4091</v>
      </c>
      <c r="B4040" s="890" t="s">
        <v>32002</v>
      </c>
      <c r="C4040" s="890" t="s">
        <v>1879</v>
      </c>
      <c r="D4040" s="890">
        <v>5521.12</v>
      </c>
    </row>
    <row r="4041" spans="1:4" x14ac:dyDescent="0.25">
      <c r="A4041" s="890" t="s">
        <v>4092</v>
      </c>
      <c r="B4041" s="890" t="s">
        <v>32002</v>
      </c>
      <c r="C4041" s="890" t="s">
        <v>1879</v>
      </c>
      <c r="D4041" s="890">
        <v>4968.4799999999996</v>
      </c>
    </row>
    <row r="4042" spans="1:4" x14ac:dyDescent="0.25">
      <c r="A4042" s="890" t="s">
        <v>4093</v>
      </c>
      <c r="B4042" s="890" t="s">
        <v>3978</v>
      </c>
      <c r="C4042" s="890" t="s">
        <v>1879</v>
      </c>
      <c r="D4042" s="890">
        <v>4913.92</v>
      </c>
    </row>
    <row r="4043" spans="1:4" x14ac:dyDescent="0.25">
      <c r="A4043" s="890" t="s">
        <v>4094</v>
      </c>
      <c r="B4043" s="890" t="s">
        <v>3978</v>
      </c>
      <c r="C4043" s="890" t="s">
        <v>1879</v>
      </c>
      <c r="D4043" s="890">
        <v>4422.88</v>
      </c>
    </row>
    <row r="4044" spans="1:4" x14ac:dyDescent="0.25">
      <c r="A4044" s="890" t="s">
        <v>4095</v>
      </c>
      <c r="B4044" s="890" t="s">
        <v>32003</v>
      </c>
      <c r="C4044" s="890" t="s">
        <v>1879</v>
      </c>
      <c r="D4044" s="890">
        <v>4964.96</v>
      </c>
    </row>
    <row r="4045" spans="1:4" x14ac:dyDescent="0.25">
      <c r="A4045" s="890" t="s">
        <v>4096</v>
      </c>
      <c r="B4045" s="890" t="s">
        <v>32003</v>
      </c>
      <c r="C4045" s="890" t="s">
        <v>1879</v>
      </c>
      <c r="D4045" s="890">
        <v>4468.6400000000003</v>
      </c>
    </row>
    <row r="4046" spans="1:4" x14ac:dyDescent="0.25">
      <c r="A4046" s="890" t="s">
        <v>4097</v>
      </c>
      <c r="B4046" s="890" t="s">
        <v>32004</v>
      </c>
      <c r="C4046" s="890" t="s">
        <v>1879</v>
      </c>
      <c r="D4046" s="890">
        <v>3060.64</v>
      </c>
    </row>
    <row r="4047" spans="1:4" x14ac:dyDescent="0.25">
      <c r="A4047" s="890" t="s">
        <v>4098</v>
      </c>
      <c r="B4047" s="890" t="s">
        <v>32004</v>
      </c>
      <c r="C4047" s="890" t="s">
        <v>1879</v>
      </c>
      <c r="D4047" s="890">
        <v>2754.4</v>
      </c>
    </row>
    <row r="4048" spans="1:4" x14ac:dyDescent="0.25">
      <c r="A4048" s="890" t="s">
        <v>4099</v>
      </c>
      <c r="B4048" s="890" t="s">
        <v>4100</v>
      </c>
      <c r="C4048" s="890" t="s">
        <v>1879</v>
      </c>
      <c r="D4048" s="890">
        <v>5816.8</v>
      </c>
    </row>
    <row r="4049" spans="1:4" x14ac:dyDescent="0.25">
      <c r="A4049" s="890" t="s">
        <v>4101</v>
      </c>
      <c r="B4049" s="890" t="s">
        <v>4100</v>
      </c>
      <c r="C4049" s="890" t="s">
        <v>1879</v>
      </c>
      <c r="D4049" s="890">
        <v>5234.24</v>
      </c>
    </row>
    <row r="4050" spans="1:4" x14ac:dyDescent="0.25">
      <c r="A4050" s="890" t="s">
        <v>4102</v>
      </c>
      <c r="B4050" s="890" t="s">
        <v>3986</v>
      </c>
      <c r="C4050" s="890" t="s">
        <v>1879</v>
      </c>
      <c r="D4050" s="890">
        <v>10473.76</v>
      </c>
    </row>
    <row r="4051" spans="1:4" x14ac:dyDescent="0.25">
      <c r="A4051" s="890" t="s">
        <v>4103</v>
      </c>
      <c r="B4051" s="890" t="s">
        <v>3986</v>
      </c>
      <c r="C4051" s="890" t="s">
        <v>1879</v>
      </c>
      <c r="D4051" s="890">
        <v>9424.7999999999993</v>
      </c>
    </row>
    <row r="4052" spans="1:4" x14ac:dyDescent="0.25">
      <c r="A4052" s="890" t="s">
        <v>4104</v>
      </c>
      <c r="B4052" s="890" t="s">
        <v>3979</v>
      </c>
      <c r="C4052" s="890" t="s">
        <v>1879</v>
      </c>
      <c r="D4052" s="890">
        <v>5292.32</v>
      </c>
    </row>
    <row r="4053" spans="1:4" x14ac:dyDescent="0.25">
      <c r="A4053" s="890" t="s">
        <v>4105</v>
      </c>
      <c r="B4053" s="890" t="s">
        <v>3979</v>
      </c>
      <c r="C4053" s="890" t="s">
        <v>1879</v>
      </c>
      <c r="D4053" s="890">
        <v>4762.5600000000004</v>
      </c>
    </row>
    <row r="4054" spans="1:4" x14ac:dyDescent="0.25">
      <c r="A4054" s="890" t="s">
        <v>4106</v>
      </c>
      <c r="B4054" s="890" t="s">
        <v>32005</v>
      </c>
      <c r="C4054" s="890" t="s">
        <v>1879</v>
      </c>
      <c r="D4054" s="890">
        <v>11232.32</v>
      </c>
    </row>
    <row r="4055" spans="1:4" x14ac:dyDescent="0.25">
      <c r="A4055" s="890" t="s">
        <v>4107</v>
      </c>
      <c r="B4055" s="890" t="s">
        <v>32005</v>
      </c>
      <c r="C4055" s="890" t="s">
        <v>1879</v>
      </c>
      <c r="D4055" s="890">
        <v>10107.68</v>
      </c>
    </row>
    <row r="4056" spans="1:4" x14ac:dyDescent="0.25">
      <c r="A4056" s="890" t="s">
        <v>4108</v>
      </c>
      <c r="B4056" s="890" t="s">
        <v>32006</v>
      </c>
      <c r="C4056" s="890" t="s">
        <v>1879</v>
      </c>
      <c r="D4056" s="890">
        <v>8180.48</v>
      </c>
    </row>
    <row r="4057" spans="1:4" x14ac:dyDescent="0.25">
      <c r="A4057" s="890" t="s">
        <v>4109</v>
      </c>
      <c r="B4057" s="890" t="s">
        <v>32006</v>
      </c>
      <c r="C4057" s="890" t="s">
        <v>1879</v>
      </c>
      <c r="D4057" s="890">
        <v>7362.08</v>
      </c>
    </row>
    <row r="4058" spans="1:4" x14ac:dyDescent="0.25">
      <c r="A4058" s="890" t="s">
        <v>4110</v>
      </c>
      <c r="B4058" s="890" t="s">
        <v>32007</v>
      </c>
      <c r="C4058" s="890" t="s">
        <v>1879</v>
      </c>
      <c r="D4058" s="890">
        <v>22802.560000000001</v>
      </c>
    </row>
    <row r="4059" spans="1:4" x14ac:dyDescent="0.25">
      <c r="A4059" s="890" t="s">
        <v>4111</v>
      </c>
      <c r="B4059" s="890" t="s">
        <v>32007</v>
      </c>
      <c r="C4059" s="890" t="s">
        <v>1879</v>
      </c>
      <c r="D4059" s="890">
        <v>20519.84</v>
      </c>
    </row>
    <row r="4060" spans="1:4" x14ac:dyDescent="0.25">
      <c r="A4060" s="890" t="s">
        <v>4112</v>
      </c>
      <c r="B4060" s="890" t="s">
        <v>32008</v>
      </c>
      <c r="C4060" s="890" t="s">
        <v>1879</v>
      </c>
      <c r="D4060" s="890">
        <v>8180.48</v>
      </c>
    </row>
    <row r="4061" spans="1:4" x14ac:dyDescent="0.25">
      <c r="A4061" s="890" t="s">
        <v>4113</v>
      </c>
      <c r="B4061" s="890" t="s">
        <v>32008</v>
      </c>
      <c r="C4061" s="890" t="s">
        <v>1879</v>
      </c>
      <c r="D4061" s="890">
        <v>7362.08</v>
      </c>
    </row>
    <row r="4062" spans="1:4" x14ac:dyDescent="0.25">
      <c r="A4062" s="890" t="s">
        <v>4114</v>
      </c>
      <c r="B4062" s="890" t="s">
        <v>3974</v>
      </c>
      <c r="C4062" s="890" t="s">
        <v>1879</v>
      </c>
      <c r="D4062" s="890">
        <v>8180.48</v>
      </c>
    </row>
    <row r="4063" spans="1:4" x14ac:dyDescent="0.25">
      <c r="A4063" s="890" t="s">
        <v>4115</v>
      </c>
      <c r="B4063" s="890" t="s">
        <v>3974</v>
      </c>
      <c r="C4063" s="890" t="s">
        <v>1879</v>
      </c>
      <c r="D4063" s="890">
        <v>7362.08</v>
      </c>
    </row>
    <row r="4064" spans="1:4" x14ac:dyDescent="0.25">
      <c r="A4064" s="890" t="s">
        <v>4116</v>
      </c>
      <c r="B4064" s="890" t="s">
        <v>32009</v>
      </c>
      <c r="C4064" s="890" t="s">
        <v>1879</v>
      </c>
      <c r="D4064" s="890">
        <v>4502.08</v>
      </c>
    </row>
    <row r="4065" spans="1:4" x14ac:dyDescent="0.25">
      <c r="A4065" s="890" t="s">
        <v>4117</v>
      </c>
      <c r="B4065" s="890" t="s">
        <v>32009</v>
      </c>
      <c r="C4065" s="890" t="s">
        <v>1879</v>
      </c>
      <c r="D4065" s="890">
        <v>4051.52</v>
      </c>
    </row>
    <row r="4066" spans="1:4" x14ac:dyDescent="0.25">
      <c r="A4066" s="890" t="s">
        <v>4118</v>
      </c>
      <c r="B4066" s="890" t="s">
        <v>32010</v>
      </c>
      <c r="C4066" s="890" t="s">
        <v>1879</v>
      </c>
      <c r="D4066" s="890">
        <v>8180.48</v>
      </c>
    </row>
    <row r="4067" spans="1:4" x14ac:dyDescent="0.25">
      <c r="A4067" s="890" t="s">
        <v>4119</v>
      </c>
      <c r="B4067" s="890" t="s">
        <v>32010</v>
      </c>
      <c r="C4067" s="890" t="s">
        <v>1879</v>
      </c>
      <c r="D4067" s="890">
        <v>7362.08</v>
      </c>
    </row>
    <row r="4068" spans="1:4" x14ac:dyDescent="0.25">
      <c r="A4068" s="890" t="s">
        <v>4120</v>
      </c>
      <c r="B4068" s="890" t="s">
        <v>32011</v>
      </c>
      <c r="C4068" s="890" t="s">
        <v>1879</v>
      </c>
      <c r="D4068" s="890">
        <v>8180.48</v>
      </c>
    </row>
    <row r="4069" spans="1:4" x14ac:dyDescent="0.25">
      <c r="A4069" s="890" t="s">
        <v>4121</v>
      </c>
      <c r="B4069" s="890" t="s">
        <v>32011</v>
      </c>
      <c r="C4069" s="890" t="s">
        <v>1879</v>
      </c>
      <c r="D4069" s="890">
        <v>7362.08</v>
      </c>
    </row>
    <row r="4070" spans="1:4" x14ac:dyDescent="0.25">
      <c r="A4070" s="890" t="s">
        <v>4122</v>
      </c>
      <c r="B4070" s="890" t="s">
        <v>3980</v>
      </c>
      <c r="C4070" s="890" t="s">
        <v>1879</v>
      </c>
      <c r="D4070" s="890">
        <v>22802.560000000001</v>
      </c>
    </row>
    <row r="4071" spans="1:4" x14ac:dyDescent="0.25">
      <c r="A4071" s="890" t="s">
        <v>4123</v>
      </c>
      <c r="B4071" s="890" t="s">
        <v>3980</v>
      </c>
      <c r="C4071" s="890" t="s">
        <v>1879</v>
      </c>
      <c r="D4071" s="890">
        <v>20519.84</v>
      </c>
    </row>
    <row r="4072" spans="1:4" x14ac:dyDescent="0.25">
      <c r="A4072" s="890" t="s">
        <v>4124</v>
      </c>
      <c r="B4072" s="890" t="s">
        <v>3981</v>
      </c>
      <c r="C4072" s="890" t="s">
        <v>1879</v>
      </c>
      <c r="D4072" s="890">
        <v>5816.8</v>
      </c>
    </row>
    <row r="4073" spans="1:4" x14ac:dyDescent="0.25">
      <c r="A4073" s="890" t="s">
        <v>4125</v>
      </c>
      <c r="B4073" s="890" t="s">
        <v>3981</v>
      </c>
      <c r="C4073" s="890" t="s">
        <v>1879</v>
      </c>
      <c r="D4073" s="890">
        <v>5234.24</v>
      </c>
    </row>
    <row r="4074" spans="1:4" x14ac:dyDescent="0.25">
      <c r="A4074" s="890" t="s">
        <v>4126</v>
      </c>
      <c r="B4074" s="890" t="s">
        <v>4127</v>
      </c>
      <c r="C4074" s="890" t="s">
        <v>1879</v>
      </c>
      <c r="D4074" s="890">
        <v>4502.08</v>
      </c>
    </row>
    <row r="4075" spans="1:4" x14ac:dyDescent="0.25">
      <c r="A4075" s="890" t="s">
        <v>4128</v>
      </c>
      <c r="B4075" s="890" t="s">
        <v>4127</v>
      </c>
      <c r="C4075" s="890" t="s">
        <v>1879</v>
      </c>
      <c r="D4075" s="890">
        <v>4051.52</v>
      </c>
    </row>
    <row r="4076" spans="1:4" x14ac:dyDescent="0.25">
      <c r="A4076" s="890" t="s">
        <v>4129</v>
      </c>
      <c r="B4076" s="890" t="s">
        <v>3982</v>
      </c>
      <c r="C4076" s="890" t="s">
        <v>1879</v>
      </c>
      <c r="D4076" s="890">
        <v>5292.32</v>
      </c>
    </row>
    <row r="4077" spans="1:4" x14ac:dyDescent="0.25">
      <c r="A4077" s="890" t="s">
        <v>4130</v>
      </c>
      <c r="B4077" s="890" t="s">
        <v>3982</v>
      </c>
      <c r="C4077" s="890" t="s">
        <v>1879</v>
      </c>
      <c r="D4077" s="890">
        <v>4762.5600000000004</v>
      </c>
    </row>
    <row r="4078" spans="1:4" x14ac:dyDescent="0.25">
      <c r="A4078" s="890" t="s">
        <v>4131</v>
      </c>
      <c r="B4078" s="890" t="s">
        <v>3983</v>
      </c>
      <c r="C4078" s="890" t="s">
        <v>1879</v>
      </c>
      <c r="D4078" s="890">
        <v>5292.32</v>
      </c>
    </row>
    <row r="4079" spans="1:4" x14ac:dyDescent="0.25">
      <c r="A4079" s="890" t="s">
        <v>4132</v>
      </c>
      <c r="B4079" s="890" t="s">
        <v>3983</v>
      </c>
      <c r="C4079" s="890" t="s">
        <v>1879</v>
      </c>
      <c r="D4079" s="890">
        <v>4762.5600000000004</v>
      </c>
    </row>
    <row r="4080" spans="1:4" x14ac:dyDescent="0.25">
      <c r="A4080" s="890" t="s">
        <v>4133</v>
      </c>
      <c r="B4080" s="890" t="s">
        <v>3984</v>
      </c>
      <c r="C4080" s="890" t="s">
        <v>1879</v>
      </c>
      <c r="D4080" s="890">
        <v>3553.44</v>
      </c>
    </row>
    <row r="4081" spans="1:4" x14ac:dyDescent="0.25">
      <c r="A4081" s="890" t="s">
        <v>4134</v>
      </c>
      <c r="B4081" s="890" t="s">
        <v>3984</v>
      </c>
      <c r="C4081" s="890" t="s">
        <v>1879</v>
      </c>
      <c r="D4081" s="890">
        <v>3197.92</v>
      </c>
    </row>
    <row r="4082" spans="1:4" x14ac:dyDescent="0.25">
      <c r="A4082" s="890" t="s">
        <v>4135</v>
      </c>
      <c r="B4082" s="890" t="s">
        <v>3985</v>
      </c>
      <c r="C4082" s="890" t="s">
        <v>1879</v>
      </c>
      <c r="D4082" s="890">
        <v>3553.44</v>
      </c>
    </row>
    <row r="4083" spans="1:4" x14ac:dyDescent="0.25">
      <c r="A4083" s="890" t="s">
        <v>4136</v>
      </c>
      <c r="B4083" s="890" t="s">
        <v>3985</v>
      </c>
      <c r="C4083" s="890" t="s">
        <v>1879</v>
      </c>
      <c r="D4083" s="890">
        <v>3197.92</v>
      </c>
    </row>
    <row r="4084" spans="1:4" x14ac:dyDescent="0.25">
      <c r="A4084" s="890" t="s">
        <v>4137</v>
      </c>
      <c r="B4084" s="890" t="s">
        <v>21508</v>
      </c>
      <c r="C4084" s="890" t="s">
        <v>1879</v>
      </c>
      <c r="D4084" s="890">
        <v>17551.79</v>
      </c>
    </row>
    <row r="4085" spans="1:4" x14ac:dyDescent="0.25">
      <c r="A4085" s="890" t="s">
        <v>4138</v>
      </c>
      <c r="B4085" s="890" t="s">
        <v>21508</v>
      </c>
      <c r="C4085" s="890" t="s">
        <v>1879</v>
      </c>
      <c r="D4085" s="890">
        <v>15794.13</v>
      </c>
    </row>
    <row r="4086" spans="1:4" x14ac:dyDescent="0.25">
      <c r="A4086" s="890" t="s">
        <v>4139</v>
      </c>
      <c r="B4086" s="890" t="s">
        <v>32012</v>
      </c>
      <c r="C4086" s="890" t="s">
        <v>1879</v>
      </c>
      <c r="D4086" s="890">
        <v>35103.58</v>
      </c>
    </row>
    <row r="4087" spans="1:4" x14ac:dyDescent="0.25">
      <c r="A4087" s="890" t="s">
        <v>4140</v>
      </c>
      <c r="B4087" s="890" t="s">
        <v>32012</v>
      </c>
      <c r="C4087" s="890" t="s">
        <v>1879</v>
      </c>
      <c r="D4087" s="890">
        <v>31588.27</v>
      </c>
    </row>
    <row r="4088" spans="1:4" x14ac:dyDescent="0.25">
      <c r="A4088" s="890" t="s">
        <v>4141</v>
      </c>
      <c r="B4088" s="890" t="s">
        <v>32013</v>
      </c>
      <c r="C4088" s="890" t="s">
        <v>1879</v>
      </c>
      <c r="D4088" s="890">
        <v>52655.37</v>
      </c>
    </row>
    <row r="4089" spans="1:4" x14ac:dyDescent="0.25">
      <c r="A4089" s="890" t="s">
        <v>4142</v>
      </c>
      <c r="B4089" s="890" t="s">
        <v>32013</v>
      </c>
      <c r="C4089" s="890" t="s">
        <v>1879</v>
      </c>
      <c r="D4089" s="890">
        <v>47382.400000000001</v>
      </c>
    </row>
    <row r="4090" spans="1:4" x14ac:dyDescent="0.25">
      <c r="A4090" s="890" t="s">
        <v>21509</v>
      </c>
      <c r="B4090" s="890" t="s">
        <v>32014</v>
      </c>
      <c r="C4090" s="890" t="s">
        <v>1879</v>
      </c>
      <c r="D4090" s="890">
        <v>70207.16</v>
      </c>
    </row>
    <row r="4091" spans="1:4" x14ac:dyDescent="0.25">
      <c r="A4091" s="890" t="s">
        <v>21510</v>
      </c>
      <c r="B4091" s="890" t="s">
        <v>32014</v>
      </c>
      <c r="C4091" s="890" t="s">
        <v>1879</v>
      </c>
      <c r="D4091" s="890">
        <v>63176.54</v>
      </c>
    </row>
    <row r="4092" spans="1:4" x14ac:dyDescent="0.25">
      <c r="A4092" s="890" t="s">
        <v>4143</v>
      </c>
      <c r="B4092" s="890" t="s">
        <v>32015</v>
      </c>
      <c r="C4092" s="890" t="s">
        <v>1879</v>
      </c>
      <c r="D4092" s="890">
        <v>13601.52</v>
      </c>
    </row>
    <row r="4093" spans="1:4" x14ac:dyDescent="0.25">
      <c r="A4093" s="890" t="s">
        <v>4144</v>
      </c>
      <c r="B4093" s="890" t="s">
        <v>32015</v>
      </c>
      <c r="C4093" s="890" t="s">
        <v>1879</v>
      </c>
      <c r="D4093" s="890">
        <v>12239.45</v>
      </c>
    </row>
    <row r="4094" spans="1:4" x14ac:dyDescent="0.25">
      <c r="A4094" s="890" t="s">
        <v>4145</v>
      </c>
      <c r="B4094" s="890" t="s">
        <v>32016</v>
      </c>
      <c r="C4094" s="890" t="s">
        <v>1879</v>
      </c>
      <c r="D4094" s="890">
        <v>27203.05</v>
      </c>
    </row>
    <row r="4095" spans="1:4" x14ac:dyDescent="0.25">
      <c r="A4095" s="890" t="s">
        <v>4146</v>
      </c>
      <c r="B4095" s="890" t="s">
        <v>32016</v>
      </c>
      <c r="C4095" s="890" t="s">
        <v>1879</v>
      </c>
      <c r="D4095" s="890">
        <v>24478.91</v>
      </c>
    </row>
    <row r="4096" spans="1:4" x14ac:dyDescent="0.25">
      <c r="A4096" s="890" t="s">
        <v>4147</v>
      </c>
      <c r="B4096" s="890" t="s">
        <v>32017</v>
      </c>
      <c r="C4096" s="890" t="s">
        <v>1879</v>
      </c>
      <c r="D4096" s="890">
        <v>40804.58</v>
      </c>
    </row>
    <row r="4097" spans="1:4" x14ac:dyDescent="0.25">
      <c r="A4097" s="890" t="s">
        <v>4148</v>
      </c>
      <c r="B4097" s="890" t="s">
        <v>32017</v>
      </c>
      <c r="C4097" s="890" t="s">
        <v>1879</v>
      </c>
      <c r="D4097" s="890">
        <v>36718.36</v>
      </c>
    </row>
    <row r="4098" spans="1:4" x14ac:dyDescent="0.25">
      <c r="A4098" s="890" t="s">
        <v>21511</v>
      </c>
      <c r="B4098" s="890" t="s">
        <v>32018</v>
      </c>
      <c r="C4098" s="890" t="s">
        <v>1879</v>
      </c>
      <c r="D4098" s="890">
        <v>54406.1</v>
      </c>
    </row>
    <row r="4099" spans="1:4" x14ac:dyDescent="0.25">
      <c r="A4099" s="890" t="s">
        <v>21512</v>
      </c>
      <c r="B4099" s="890" t="s">
        <v>32018</v>
      </c>
      <c r="C4099" s="890" t="s">
        <v>1879</v>
      </c>
      <c r="D4099" s="890">
        <v>48957.82</v>
      </c>
    </row>
    <row r="4100" spans="1:4" x14ac:dyDescent="0.25">
      <c r="A4100" s="890" t="s">
        <v>4149</v>
      </c>
      <c r="B4100" s="890" t="s">
        <v>21513</v>
      </c>
      <c r="D4100" s="890">
        <v>11004</v>
      </c>
    </row>
    <row r="4101" spans="1:4" x14ac:dyDescent="0.25">
      <c r="A4101" s="890" t="s">
        <v>4150</v>
      </c>
      <c r="B4101" s="890" t="s">
        <v>21513</v>
      </c>
      <c r="D4101" s="890">
        <v>9904</v>
      </c>
    </row>
    <row r="4102" spans="1:4" x14ac:dyDescent="0.25">
      <c r="A4102" s="890" t="s">
        <v>4151</v>
      </c>
      <c r="B4102" s="890" t="s">
        <v>32019</v>
      </c>
      <c r="C4102" s="890" t="s">
        <v>1879</v>
      </c>
      <c r="D4102" s="890">
        <v>20671</v>
      </c>
    </row>
    <row r="4103" spans="1:4" x14ac:dyDescent="0.25">
      <c r="A4103" s="890" t="s">
        <v>4152</v>
      </c>
      <c r="B4103" s="890" t="s">
        <v>32019</v>
      </c>
      <c r="C4103" s="890" t="s">
        <v>1879</v>
      </c>
      <c r="D4103" s="890">
        <v>18599.78</v>
      </c>
    </row>
    <row r="4104" spans="1:4" x14ac:dyDescent="0.25">
      <c r="A4104" s="890" t="s">
        <v>4153</v>
      </c>
      <c r="B4104" s="890" t="s">
        <v>32020</v>
      </c>
      <c r="C4104" s="890" t="s">
        <v>1879</v>
      </c>
      <c r="D4104" s="890">
        <v>41342.01</v>
      </c>
    </row>
    <row r="4105" spans="1:4" x14ac:dyDescent="0.25">
      <c r="A4105" s="890" t="s">
        <v>4154</v>
      </c>
      <c r="B4105" s="890" t="s">
        <v>32020</v>
      </c>
      <c r="C4105" s="890" t="s">
        <v>1879</v>
      </c>
      <c r="D4105" s="890">
        <v>37199.56</v>
      </c>
    </row>
    <row r="4106" spans="1:4" x14ac:dyDescent="0.25">
      <c r="A4106" s="890" t="s">
        <v>4155</v>
      </c>
      <c r="B4106" s="890" t="s">
        <v>32021</v>
      </c>
      <c r="C4106" s="890" t="s">
        <v>1879</v>
      </c>
      <c r="D4106" s="890">
        <v>62013.02</v>
      </c>
    </row>
    <row r="4107" spans="1:4" x14ac:dyDescent="0.25">
      <c r="A4107" s="890" t="s">
        <v>4156</v>
      </c>
      <c r="B4107" s="890" t="s">
        <v>32021</v>
      </c>
      <c r="C4107" s="890" t="s">
        <v>1879</v>
      </c>
      <c r="D4107" s="890">
        <v>55799.34</v>
      </c>
    </row>
    <row r="4108" spans="1:4" x14ac:dyDescent="0.25">
      <c r="A4108" s="890" t="s">
        <v>4157</v>
      </c>
      <c r="B4108" s="890" t="s">
        <v>32022</v>
      </c>
      <c r="C4108" s="890" t="s">
        <v>1879</v>
      </c>
      <c r="D4108" s="890">
        <v>82684.03</v>
      </c>
    </row>
    <row r="4109" spans="1:4" x14ac:dyDescent="0.25">
      <c r="A4109" s="890" t="s">
        <v>4158</v>
      </c>
      <c r="B4109" s="890" t="s">
        <v>32022</v>
      </c>
      <c r="C4109" s="890" t="s">
        <v>1879</v>
      </c>
      <c r="D4109" s="890">
        <v>74399.13</v>
      </c>
    </row>
    <row r="4110" spans="1:4" x14ac:dyDescent="0.25">
      <c r="A4110" s="890" t="s">
        <v>4159</v>
      </c>
      <c r="B4110" s="890" t="s">
        <v>32023</v>
      </c>
      <c r="C4110" s="890" t="s">
        <v>1879</v>
      </c>
      <c r="D4110" s="890">
        <v>16018.72</v>
      </c>
    </row>
    <row r="4111" spans="1:4" x14ac:dyDescent="0.25">
      <c r="A4111" s="890" t="s">
        <v>4160</v>
      </c>
      <c r="B4111" s="890" t="s">
        <v>32023</v>
      </c>
      <c r="C4111" s="890" t="s">
        <v>1879</v>
      </c>
      <c r="D4111" s="890">
        <v>14413.65</v>
      </c>
    </row>
    <row r="4112" spans="1:4" x14ac:dyDescent="0.25">
      <c r="A4112" s="890" t="s">
        <v>4161</v>
      </c>
      <c r="B4112" s="890" t="s">
        <v>32024</v>
      </c>
      <c r="C4112" s="890" t="s">
        <v>1879</v>
      </c>
      <c r="D4112" s="890">
        <v>32037.439999999999</v>
      </c>
    </row>
    <row r="4113" spans="1:4" x14ac:dyDescent="0.25">
      <c r="A4113" s="890" t="s">
        <v>4162</v>
      </c>
      <c r="B4113" s="890" t="s">
        <v>32024</v>
      </c>
      <c r="C4113" s="890" t="s">
        <v>1879</v>
      </c>
      <c r="D4113" s="890">
        <v>28827.3</v>
      </c>
    </row>
    <row r="4114" spans="1:4" x14ac:dyDescent="0.25">
      <c r="A4114" s="890" t="s">
        <v>4163</v>
      </c>
      <c r="B4114" s="890" t="s">
        <v>32025</v>
      </c>
      <c r="C4114" s="890" t="s">
        <v>1879</v>
      </c>
      <c r="D4114" s="890">
        <v>48056.17</v>
      </c>
    </row>
    <row r="4115" spans="1:4" x14ac:dyDescent="0.25">
      <c r="A4115" s="890" t="s">
        <v>4164</v>
      </c>
      <c r="B4115" s="890" t="s">
        <v>32025</v>
      </c>
      <c r="C4115" s="890" t="s">
        <v>1879</v>
      </c>
      <c r="D4115" s="890">
        <v>43240.959999999999</v>
      </c>
    </row>
    <row r="4116" spans="1:4" x14ac:dyDescent="0.25">
      <c r="A4116" s="890" t="s">
        <v>4165</v>
      </c>
      <c r="B4116" s="890" t="s">
        <v>32026</v>
      </c>
      <c r="C4116" s="890" t="s">
        <v>1879</v>
      </c>
      <c r="D4116" s="890">
        <v>64074.89</v>
      </c>
    </row>
    <row r="4117" spans="1:4" x14ac:dyDescent="0.25">
      <c r="A4117" s="890" t="s">
        <v>4166</v>
      </c>
      <c r="B4117" s="890" t="s">
        <v>32026</v>
      </c>
      <c r="C4117" s="890" t="s">
        <v>1879</v>
      </c>
      <c r="D4117" s="890">
        <v>57654.61</v>
      </c>
    </row>
    <row r="4118" spans="1:4" x14ac:dyDescent="0.25">
      <c r="A4118" s="890" t="s">
        <v>4167</v>
      </c>
      <c r="B4118" s="890" t="s">
        <v>21514</v>
      </c>
      <c r="D4118" s="890">
        <v>5864</v>
      </c>
    </row>
    <row r="4119" spans="1:4" x14ac:dyDescent="0.25">
      <c r="A4119" s="890" t="s">
        <v>4168</v>
      </c>
      <c r="B4119" s="890" t="s">
        <v>21514</v>
      </c>
      <c r="D4119" s="890">
        <v>5445</v>
      </c>
    </row>
    <row r="4120" spans="1:4" x14ac:dyDescent="0.25">
      <c r="A4120" s="890" t="s">
        <v>4169</v>
      </c>
      <c r="B4120" s="890" t="s">
        <v>32027</v>
      </c>
      <c r="C4120" s="890" t="s">
        <v>4</v>
      </c>
      <c r="D4120" s="890">
        <v>34.54</v>
      </c>
    </row>
    <row r="4121" spans="1:4" x14ac:dyDescent="0.25">
      <c r="A4121" s="890" t="s">
        <v>4170</v>
      </c>
      <c r="B4121" s="890" t="s">
        <v>32027</v>
      </c>
      <c r="C4121" s="890" t="s">
        <v>4</v>
      </c>
      <c r="D4121" s="890">
        <v>31.12</v>
      </c>
    </row>
    <row r="4122" spans="1:4" x14ac:dyDescent="0.25">
      <c r="A4122" s="890" t="s">
        <v>4171</v>
      </c>
      <c r="B4122" s="890" t="s">
        <v>32028</v>
      </c>
      <c r="C4122" s="890" t="s">
        <v>4</v>
      </c>
      <c r="D4122" s="890">
        <v>50.55</v>
      </c>
    </row>
    <row r="4123" spans="1:4" x14ac:dyDescent="0.25">
      <c r="A4123" s="890" t="s">
        <v>4172</v>
      </c>
      <c r="B4123" s="890" t="s">
        <v>32028</v>
      </c>
      <c r="C4123" s="890" t="s">
        <v>4</v>
      </c>
      <c r="D4123" s="890">
        <v>45.57</v>
      </c>
    </row>
    <row r="4124" spans="1:4" x14ac:dyDescent="0.25">
      <c r="A4124" s="890" t="s">
        <v>4173</v>
      </c>
      <c r="B4124" s="890" t="s">
        <v>32029</v>
      </c>
      <c r="C4124" s="890" t="s">
        <v>4</v>
      </c>
      <c r="D4124" s="890">
        <v>72.010000000000005</v>
      </c>
    </row>
    <row r="4125" spans="1:4" x14ac:dyDescent="0.25">
      <c r="A4125" s="890" t="s">
        <v>4174</v>
      </c>
      <c r="B4125" s="890" t="s">
        <v>32029</v>
      </c>
      <c r="C4125" s="890" t="s">
        <v>4</v>
      </c>
      <c r="D4125" s="890">
        <v>65.41</v>
      </c>
    </row>
    <row r="4126" spans="1:4" x14ac:dyDescent="0.25">
      <c r="A4126" s="890" t="s">
        <v>4175</v>
      </c>
      <c r="B4126" s="890" t="s">
        <v>32030</v>
      </c>
      <c r="C4126" s="890" t="s">
        <v>4</v>
      </c>
      <c r="D4126" s="890">
        <v>92.54</v>
      </c>
    </row>
    <row r="4127" spans="1:4" x14ac:dyDescent="0.25">
      <c r="A4127" s="890" t="s">
        <v>4176</v>
      </c>
      <c r="B4127" s="890" t="s">
        <v>32030</v>
      </c>
      <c r="C4127" s="890" t="s">
        <v>4</v>
      </c>
      <c r="D4127" s="890">
        <v>84.26</v>
      </c>
    </row>
    <row r="4128" spans="1:4" x14ac:dyDescent="0.25">
      <c r="A4128" s="890" t="s">
        <v>4177</v>
      </c>
      <c r="B4128" s="890" t="s">
        <v>32031</v>
      </c>
      <c r="C4128" s="890" t="s">
        <v>4</v>
      </c>
      <c r="D4128" s="890">
        <v>109.03</v>
      </c>
    </row>
    <row r="4129" spans="1:4" x14ac:dyDescent="0.25">
      <c r="A4129" s="890" t="s">
        <v>4178</v>
      </c>
      <c r="B4129" s="890" t="s">
        <v>32031</v>
      </c>
      <c r="C4129" s="890" t="s">
        <v>4</v>
      </c>
      <c r="D4129" s="890">
        <v>99.3</v>
      </c>
    </row>
    <row r="4130" spans="1:4" x14ac:dyDescent="0.25">
      <c r="A4130" s="890" t="s">
        <v>4179</v>
      </c>
      <c r="B4130" s="890" t="s">
        <v>32032</v>
      </c>
      <c r="C4130" s="890" t="s">
        <v>4</v>
      </c>
      <c r="D4130" s="890">
        <v>51.71</v>
      </c>
    </row>
    <row r="4131" spans="1:4" x14ac:dyDescent="0.25">
      <c r="A4131" s="890" t="s">
        <v>4180</v>
      </c>
      <c r="B4131" s="890" t="s">
        <v>32032</v>
      </c>
      <c r="C4131" s="890" t="s">
        <v>4</v>
      </c>
      <c r="D4131" s="890">
        <v>46.98</v>
      </c>
    </row>
    <row r="4132" spans="1:4" x14ac:dyDescent="0.25">
      <c r="A4132" s="890" t="s">
        <v>4181</v>
      </c>
      <c r="B4132" s="890" t="s">
        <v>32033</v>
      </c>
      <c r="C4132" s="890" t="s">
        <v>4</v>
      </c>
      <c r="D4132" s="890">
        <v>76.680000000000007</v>
      </c>
    </row>
    <row r="4133" spans="1:4" x14ac:dyDescent="0.25">
      <c r="A4133" s="890" t="s">
        <v>4182</v>
      </c>
      <c r="B4133" s="890" t="s">
        <v>32033</v>
      </c>
      <c r="C4133" s="890" t="s">
        <v>4</v>
      </c>
      <c r="D4133" s="890">
        <v>69.650000000000006</v>
      </c>
    </row>
    <row r="4134" spans="1:4" x14ac:dyDescent="0.25">
      <c r="A4134" s="890" t="s">
        <v>4183</v>
      </c>
      <c r="B4134" s="890" t="s">
        <v>32034</v>
      </c>
      <c r="C4134" s="890" t="s">
        <v>4</v>
      </c>
      <c r="D4134" s="890">
        <v>95.77</v>
      </c>
    </row>
    <row r="4135" spans="1:4" x14ac:dyDescent="0.25">
      <c r="A4135" s="890" t="s">
        <v>4184</v>
      </c>
      <c r="B4135" s="890" t="s">
        <v>32034</v>
      </c>
      <c r="C4135" s="890" t="s">
        <v>4</v>
      </c>
      <c r="D4135" s="890">
        <v>87.21</v>
      </c>
    </row>
    <row r="4136" spans="1:4" x14ac:dyDescent="0.25">
      <c r="A4136" s="890" t="s">
        <v>4185</v>
      </c>
      <c r="B4136" s="890" t="s">
        <v>32035</v>
      </c>
      <c r="C4136" s="890" t="s">
        <v>4</v>
      </c>
      <c r="D4136" s="890">
        <v>119.3</v>
      </c>
    </row>
    <row r="4137" spans="1:4" x14ac:dyDescent="0.25">
      <c r="A4137" s="890" t="s">
        <v>4186</v>
      </c>
      <c r="B4137" s="890" t="s">
        <v>32035</v>
      </c>
      <c r="C4137" s="890" t="s">
        <v>4</v>
      </c>
      <c r="D4137" s="890">
        <v>108.58</v>
      </c>
    </row>
    <row r="4138" spans="1:4" x14ac:dyDescent="0.25">
      <c r="A4138" s="890" t="s">
        <v>4187</v>
      </c>
      <c r="B4138" s="890" t="s">
        <v>32036</v>
      </c>
      <c r="C4138" s="890" t="s">
        <v>4</v>
      </c>
      <c r="D4138" s="890">
        <v>139.01</v>
      </c>
    </row>
    <row r="4139" spans="1:4" x14ac:dyDescent="0.25">
      <c r="A4139" s="890" t="s">
        <v>4188</v>
      </c>
      <c r="B4139" s="890" t="s">
        <v>32036</v>
      </c>
      <c r="C4139" s="890" t="s">
        <v>4</v>
      </c>
      <c r="D4139" s="890">
        <v>126.67</v>
      </c>
    </row>
    <row r="4140" spans="1:4" x14ac:dyDescent="0.25">
      <c r="A4140" s="890" t="s">
        <v>4189</v>
      </c>
      <c r="B4140" s="890" t="s">
        <v>32037</v>
      </c>
      <c r="C4140" s="890" t="s">
        <v>4</v>
      </c>
      <c r="D4140" s="890">
        <v>171.47</v>
      </c>
    </row>
    <row r="4141" spans="1:4" x14ac:dyDescent="0.25">
      <c r="A4141" s="890" t="s">
        <v>4190</v>
      </c>
      <c r="B4141" s="890" t="s">
        <v>32037</v>
      </c>
      <c r="C4141" s="890" t="s">
        <v>4</v>
      </c>
      <c r="D4141" s="890">
        <v>156.26</v>
      </c>
    </row>
    <row r="4142" spans="1:4" x14ac:dyDescent="0.25">
      <c r="A4142" s="890" t="s">
        <v>4191</v>
      </c>
      <c r="B4142" s="890" t="s">
        <v>32038</v>
      </c>
      <c r="C4142" s="890" t="s">
        <v>4</v>
      </c>
      <c r="D4142" s="890">
        <v>198.69</v>
      </c>
    </row>
    <row r="4143" spans="1:4" x14ac:dyDescent="0.25">
      <c r="A4143" s="890" t="s">
        <v>4192</v>
      </c>
      <c r="B4143" s="890" t="s">
        <v>32038</v>
      </c>
      <c r="C4143" s="890" t="s">
        <v>4</v>
      </c>
      <c r="D4143" s="890">
        <v>181.18</v>
      </c>
    </row>
    <row r="4144" spans="1:4" x14ac:dyDescent="0.25">
      <c r="A4144" s="890" t="s">
        <v>4193</v>
      </c>
      <c r="B4144" s="890" t="s">
        <v>32039</v>
      </c>
      <c r="C4144" s="890" t="s">
        <v>4</v>
      </c>
      <c r="D4144" s="890">
        <v>332.84</v>
      </c>
    </row>
    <row r="4145" spans="1:4" x14ac:dyDescent="0.25">
      <c r="A4145" s="890" t="s">
        <v>4194</v>
      </c>
      <c r="B4145" s="890" t="s">
        <v>32039</v>
      </c>
      <c r="C4145" s="890" t="s">
        <v>4</v>
      </c>
      <c r="D4145" s="890">
        <v>312.83</v>
      </c>
    </row>
    <row r="4146" spans="1:4" x14ac:dyDescent="0.25">
      <c r="A4146" s="890" t="s">
        <v>4195</v>
      </c>
      <c r="B4146" s="890" t="s">
        <v>32040</v>
      </c>
      <c r="C4146" s="890" t="s">
        <v>4</v>
      </c>
      <c r="D4146" s="890">
        <v>370.24</v>
      </c>
    </row>
    <row r="4147" spans="1:4" x14ac:dyDescent="0.25">
      <c r="A4147" s="890" t="s">
        <v>4196</v>
      </c>
      <c r="B4147" s="890" t="s">
        <v>32040</v>
      </c>
      <c r="C4147" s="890" t="s">
        <v>4</v>
      </c>
      <c r="D4147" s="890">
        <v>348.4</v>
      </c>
    </row>
    <row r="4148" spans="1:4" x14ac:dyDescent="0.25">
      <c r="A4148" s="890" t="s">
        <v>4197</v>
      </c>
      <c r="B4148" s="890" t="s">
        <v>32041</v>
      </c>
      <c r="C4148" s="890" t="s">
        <v>4</v>
      </c>
      <c r="D4148" s="890">
        <v>417.16</v>
      </c>
    </row>
    <row r="4149" spans="1:4" x14ac:dyDescent="0.25">
      <c r="A4149" s="890" t="s">
        <v>4198</v>
      </c>
      <c r="B4149" s="890" t="s">
        <v>32041</v>
      </c>
      <c r="C4149" s="890" t="s">
        <v>4</v>
      </c>
      <c r="D4149" s="890">
        <v>392.53</v>
      </c>
    </row>
    <row r="4150" spans="1:4" x14ac:dyDescent="0.25">
      <c r="A4150" s="890" t="s">
        <v>4199</v>
      </c>
      <c r="B4150" s="890" t="s">
        <v>32042</v>
      </c>
      <c r="C4150" s="890" t="s">
        <v>4</v>
      </c>
      <c r="D4150" s="890">
        <v>501.63</v>
      </c>
    </row>
    <row r="4151" spans="1:4" x14ac:dyDescent="0.25">
      <c r="A4151" s="890" t="s">
        <v>4200</v>
      </c>
      <c r="B4151" s="890" t="s">
        <v>32042</v>
      </c>
      <c r="C4151" s="890" t="s">
        <v>4</v>
      </c>
      <c r="D4151" s="890">
        <v>470.75</v>
      </c>
    </row>
    <row r="4152" spans="1:4" x14ac:dyDescent="0.25">
      <c r="A4152" s="890" t="s">
        <v>4201</v>
      </c>
      <c r="B4152" s="890" t="s">
        <v>32043</v>
      </c>
      <c r="C4152" s="890" t="s">
        <v>4</v>
      </c>
      <c r="D4152" s="890">
        <v>591.61</v>
      </c>
    </row>
    <row r="4153" spans="1:4" x14ac:dyDescent="0.25">
      <c r="A4153" s="890" t="s">
        <v>4202</v>
      </c>
      <c r="B4153" s="890" t="s">
        <v>32043</v>
      </c>
      <c r="C4153" s="890" t="s">
        <v>4</v>
      </c>
      <c r="D4153" s="890">
        <v>554.22</v>
      </c>
    </row>
    <row r="4154" spans="1:4" x14ac:dyDescent="0.25">
      <c r="A4154" s="890" t="s">
        <v>4203</v>
      </c>
      <c r="B4154" s="890" t="s">
        <v>32044</v>
      </c>
      <c r="C4154" s="890" t="s">
        <v>4</v>
      </c>
      <c r="D4154" s="890">
        <v>657.16</v>
      </c>
    </row>
    <row r="4155" spans="1:4" x14ac:dyDescent="0.25">
      <c r="A4155" s="890" t="s">
        <v>4204</v>
      </c>
      <c r="B4155" s="890" t="s">
        <v>32044</v>
      </c>
      <c r="C4155" s="890" t="s">
        <v>4</v>
      </c>
      <c r="D4155" s="890">
        <v>614.97</v>
      </c>
    </row>
    <row r="4156" spans="1:4" x14ac:dyDescent="0.25">
      <c r="A4156" s="890" t="s">
        <v>4205</v>
      </c>
      <c r="B4156" s="890" t="s">
        <v>32045</v>
      </c>
      <c r="C4156" s="890" t="s">
        <v>4</v>
      </c>
      <c r="D4156" s="890">
        <v>36.909999999999997</v>
      </c>
    </row>
    <row r="4157" spans="1:4" x14ac:dyDescent="0.25">
      <c r="A4157" s="890" t="s">
        <v>4206</v>
      </c>
      <c r="B4157" s="890" t="s">
        <v>32045</v>
      </c>
      <c r="C4157" s="890" t="s">
        <v>4</v>
      </c>
      <c r="D4157" s="890">
        <v>33.76</v>
      </c>
    </row>
    <row r="4158" spans="1:4" x14ac:dyDescent="0.25">
      <c r="A4158" s="890" t="s">
        <v>4207</v>
      </c>
      <c r="B4158" s="890" t="s">
        <v>32046</v>
      </c>
      <c r="C4158" s="890" t="s">
        <v>4</v>
      </c>
      <c r="D4158" s="890">
        <v>49.45</v>
      </c>
    </row>
    <row r="4159" spans="1:4" x14ac:dyDescent="0.25">
      <c r="A4159" s="890" t="s">
        <v>4208</v>
      </c>
      <c r="B4159" s="890" t="s">
        <v>32046</v>
      </c>
      <c r="C4159" s="890" t="s">
        <v>4</v>
      </c>
      <c r="D4159" s="890">
        <v>45.04</v>
      </c>
    </row>
    <row r="4160" spans="1:4" x14ac:dyDescent="0.25">
      <c r="A4160" s="890" t="s">
        <v>4209</v>
      </c>
      <c r="B4160" s="890" t="s">
        <v>32047</v>
      </c>
      <c r="C4160" s="890" t="s">
        <v>4</v>
      </c>
      <c r="D4160" s="890">
        <v>69.25</v>
      </c>
    </row>
    <row r="4161" spans="1:4" x14ac:dyDescent="0.25">
      <c r="A4161" s="890" t="s">
        <v>4210</v>
      </c>
      <c r="B4161" s="890" t="s">
        <v>32047</v>
      </c>
      <c r="C4161" s="890" t="s">
        <v>4</v>
      </c>
      <c r="D4161" s="890">
        <v>63.19</v>
      </c>
    </row>
    <row r="4162" spans="1:4" x14ac:dyDescent="0.25">
      <c r="A4162" s="890" t="s">
        <v>4211</v>
      </c>
      <c r="B4162" s="890" t="s">
        <v>32048</v>
      </c>
      <c r="C4162" s="890" t="s">
        <v>4</v>
      </c>
      <c r="D4162" s="890">
        <v>82.93</v>
      </c>
    </row>
    <row r="4163" spans="1:4" x14ac:dyDescent="0.25">
      <c r="A4163" s="890" t="s">
        <v>4212</v>
      </c>
      <c r="B4163" s="890" t="s">
        <v>32048</v>
      </c>
      <c r="C4163" s="890" t="s">
        <v>4</v>
      </c>
      <c r="D4163" s="890">
        <v>75.66</v>
      </c>
    </row>
    <row r="4164" spans="1:4" x14ac:dyDescent="0.25">
      <c r="A4164" s="890" t="s">
        <v>4213</v>
      </c>
      <c r="B4164" s="890" t="s">
        <v>32049</v>
      </c>
      <c r="C4164" s="890" t="s">
        <v>4</v>
      </c>
      <c r="D4164" s="890">
        <v>99.04</v>
      </c>
    </row>
    <row r="4165" spans="1:4" x14ac:dyDescent="0.25">
      <c r="A4165" s="890" t="s">
        <v>4214</v>
      </c>
      <c r="B4165" s="890" t="s">
        <v>32049</v>
      </c>
      <c r="C4165" s="890" t="s">
        <v>4</v>
      </c>
      <c r="D4165" s="890">
        <v>90.41</v>
      </c>
    </row>
    <row r="4166" spans="1:4" x14ac:dyDescent="0.25">
      <c r="A4166" s="890" t="s">
        <v>4215</v>
      </c>
      <c r="B4166" s="890" t="s">
        <v>32050</v>
      </c>
      <c r="C4166" s="890" t="s">
        <v>4</v>
      </c>
      <c r="D4166" s="890">
        <v>120.85</v>
      </c>
    </row>
    <row r="4167" spans="1:4" x14ac:dyDescent="0.25">
      <c r="A4167" s="890" t="s">
        <v>4216</v>
      </c>
      <c r="B4167" s="890" t="s">
        <v>32050</v>
      </c>
      <c r="C4167" s="890" t="s">
        <v>4</v>
      </c>
      <c r="D4167" s="890">
        <v>110.33</v>
      </c>
    </row>
    <row r="4168" spans="1:4" x14ac:dyDescent="0.25">
      <c r="A4168" s="890" t="s">
        <v>4217</v>
      </c>
      <c r="B4168" s="890" t="s">
        <v>32051</v>
      </c>
      <c r="C4168" s="890" t="s">
        <v>4</v>
      </c>
      <c r="D4168" s="890">
        <v>141.34</v>
      </c>
    </row>
    <row r="4169" spans="1:4" x14ac:dyDescent="0.25">
      <c r="A4169" s="890" t="s">
        <v>4218</v>
      </c>
      <c r="B4169" s="890" t="s">
        <v>32051</v>
      </c>
      <c r="C4169" s="890" t="s">
        <v>4</v>
      </c>
      <c r="D4169" s="890">
        <v>129.1</v>
      </c>
    </row>
    <row r="4170" spans="1:4" x14ac:dyDescent="0.25">
      <c r="A4170" s="890" t="s">
        <v>4219</v>
      </c>
      <c r="B4170" s="890" t="s">
        <v>32052</v>
      </c>
      <c r="C4170" s="890" t="s">
        <v>4</v>
      </c>
      <c r="D4170" s="890">
        <v>263.77</v>
      </c>
    </row>
    <row r="4171" spans="1:4" x14ac:dyDescent="0.25">
      <c r="A4171" s="890" t="s">
        <v>4220</v>
      </c>
      <c r="B4171" s="890" t="s">
        <v>32052</v>
      </c>
      <c r="C4171" s="890" t="s">
        <v>4</v>
      </c>
      <c r="D4171" s="890">
        <v>250.12</v>
      </c>
    </row>
    <row r="4172" spans="1:4" x14ac:dyDescent="0.25">
      <c r="A4172" s="890" t="s">
        <v>4221</v>
      </c>
      <c r="B4172" s="890" t="s">
        <v>32053</v>
      </c>
      <c r="C4172" s="890" t="s">
        <v>4</v>
      </c>
      <c r="D4172" s="890">
        <v>292.83</v>
      </c>
    </row>
    <row r="4173" spans="1:4" x14ac:dyDescent="0.25">
      <c r="A4173" s="890" t="s">
        <v>4222</v>
      </c>
      <c r="B4173" s="890" t="s">
        <v>32053</v>
      </c>
      <c r="C4173" s="890" t="s">
        <v>4</v>
      </c>
      <c r="D4173" s="890">
        <v>278.08999999999997</v>
      </c>
    </row>
    <row r="4174" spans="1:4" x14ac:dyDescent="0.25">
      <c r="A4174" s="890" t="s">
        <v>4223</v>
      </c>
      <c r="B4174" s="890" t="s">
        <v>32054</v>
      </c>
      <c r="C4174" s="890" t="s">
        <v>4</v>
      </c>
      <c r="D4174" s="890">
        <v>332.44</v>
      </c>
    </row>
    <row r="4175" spans="1:4" x14ac:dyDescent="0.25">
      <c r="A4175" s="890" t="s">
        <v>4224</v>
      </c>
      <c r="B4175" s="890" t="s">
        <v>32054</v>
      </c>
      <c r="C4175" s="890" t="s">
        <v>4</v>
      </c>
      <c r="D4175" s="890">
        <v>315.55</v>
      </c>
    </row>
    <row r="4176" spans="1:4" x14ac:dyDescent="0.25">
      <c r="A4176" s="890" t="s">
        <v>4225</v>
      </c>
      <c r="B4176" s="890" t="s">
        <v>32055</v>
      </c>
      <c r="C4176" s="890" t="s">
        <v>4</v>
      </c>
      <c r="D4176" s="890">
        <v>391.49</v>
      </c>
    </row>
    <row r="4177" spans="1:4" x14ac:dyDescent="0.25">
      <c r="A4177" s="890" t="s">
        <v>4226</v>
      </c>
      <c r="B4177" s="890" t="s">
        <v>32055</v>
      </c>
      <c r="C4177" s="890" t="s">
        <v>4</v>
      </c>
      <c r="D4177" s="890">
        <v>370.52</v>
      </c>
    </row>
    <row r="4178" spans="1:4" x14ac:dyDescent="0.25">
      <c r="A4178" s="890" t="s">
        <v>4227</v>
      </c>
      <c r="B4178" s="890" t="s">
        <v>32056</v>
      </c>
      <c r="C4178" s="890" t="s">
        <v>4</v>
      </c>
      <c r="D4178" s="890">
        <v>456.18</v>
      </c>
    </row>
    <row r="4179" spans="1:4" x14ac:dyDescent="0.25">
      <c r="A4179" s="890" t="s">
        <v>4228</v>
      </c>
      <c r="B4179" s="890" t="s">
        <v>32056</v>
      </c>
      <c r="C4179" s="890" t="s">
        <v>4</v>
      </c>
      <c r="D4179" s="890">
        <v>431.65</v>
      </c>
    </row>
    <row r="4180" spans="1:4" x14ac:dyDescent="0.25">
      <c r="A4180" s="890" t="s">
        <v>4229</v>
      </c>
      <c r="B4180" s="890" t="s">
        <v>32057</v>
      </c>
      <c r="C4180" s="890" t="s">
        <v>4</v>
      </c>
      <c r="D4180" s="890">
        <v>520.87</v>
      </c>
    </row>
    <row r="4181" spans="1:4" x14ac:dyDescent="0.25">
      <c r="A4181" s="890" t="s">
        <v>4230</v>
      </c>
      <c r="B4181" s="890" t="s">
        <v>32057</v>
      </c>
      <c r="C4181" s="890" t="s">
        <v>4</v>
      </c>
      <c r="D4181" s="890">
        <v>492.78</v>
      </c>
    </row>
    <row r="4182" spans="1:4" x14ac:dyDescent="0.25">
      <c r="A4182" s="890" t="s">
        <v>4231</v>
      </c>
      <c r="B4182" s="890" t="s">
        <v>32058</v>
      </c>
      <c r="C4182" s="890" t="s">
        <v>4</v>
      </c>
      <c r="D4182" s="890">
        <v>5.7</v>
      </c>
    </row>
    <row r="4183" spans="1:4" x14ac:dyDescent="0.25">
      <c r="A4183" s="890" t="s">
        <v>4232</v>
      </c>
      <c r="B4183" s="890" t="s">
        <v>32058</v>
      </c>
      <c r="C4183" s="890" t="s">
        <v>4</v>
      </c>
      <c r="D4183" s="890">
        <v>5.13</v>
      </c>
    </row>
    <row r="4184" spans="1:4" x14ac:dyDescent="0.25">
      <c r="A4184" s="890" t="s">
        <v>4233</v>
      </c>
      <c r="B4184" s="890" t="s">
        <v>32059</v>
      </c>
      <c r="C4184" s="890" t="s">
        <v>4</v>
      </c>
      <c r="D4184" s="890">
        <v>6.61</v>
      </c>
    </row>
    <row r="4185" spans="1:4" x14ac:dyDescent="0.25">
      <c r="A4185" s="890" t="s">
        <v>4234</v>
      </c>
      <c r="B4185" s="890" t="s">
        <v>32059</v>
      </c>
      <c r="C4185" s="890" t="s">
        <v>4</v>
      </c>
      <c r="D4185" s="890">
        <v>5.95</v>
      </c>
    </row>
    <row r="4186" spans="1:4" x14ac:dyDescent="0.25">
      <c r="A4186" s="890" t="s">
        <v>4235</v>
      </c>
      <c r="B4186" s="890" t="s">
        <v>32060</v>
      </c>
      <c r="C4186" s="890" t="s">
        <v>4</v>
      </c>
      <c r="D4186" s="890">
        <v>7.63</v>
      </c>
    </row>
    <row r="4187" spans="1:4" x14ac:dyDescent="0.25">
      <c r="A4187" s="890" t="s">
        <v>4236</v>
      </c>
      <c r="B4187" s="890" t="s">
        <v>32060</v>
      </c>
      <c r="C4187" s="890" t="s">
        <v>4</v>
      </c>
      <c r="D4187" s="890">
        <v>6.87</v>
      </c>
    </row>
    <row r="4188" spans="1:4" x14ac:dyDescent="0.25">
      <c r="A4188" s="890" t="s">
        <v>4237</v>
      </c>
      <c r="B4188" s="890" t="s">
        <v>32061</v>
      </c>
      <c r="C4188" s="890" t="s">
        <v>4</v>
      </c>
      <c r="D4188" s="890">
        <v>8.75</v>
      </c>
    </row>
    <row r="4189" spans="1:4" x14ac:dyDescent="0.25">
      <c r="A4189" s="890" t="s">
        <v>4238</v>
      </c>
      <c r="B4189" s="890" t="s">
        <v>32061</v>
      </c>
      <c r="C4189" s="890" t="s">
        <v>4</v>
      </c>
      <c r="D4189" s="890">
        <v>7.87</v>
      </c>
    </row>
    <row r="4190" spans="1:4" x14ac:dyDescent="0.25">
      <c r="A4190" s="890" t="s">
        <v>4239</v>
      </c>
      <c r="B4190" s="890" t="s">
        <v>32062</v>
      </c>
      <c r="C4190" s="890" t="s">
        <v>4</v>
      </c>
      <c r="D4190" s="890">
        <v>9.9700000000000006</v>
      </c>
    </row>
    <row r="4191" spans="1:4" x14ac:dyDescent="0.25">
      <c r="A4191" s="890" t="s">
        <v>4240</v>
      </c>
      <c r="B4191" s="890" t="s">
        <v>32062</v>
      </c>
      <c r="C4191" s="890" t="s">
        <v>4</v>
      </c>
      <c r="D4191" s="890">
        <v>8.9700000000000006</v>
      </c>
    </row>
    <row r="4192" spans="1:4" x14ac:dyDescent="0.25">
      <c r="A4192" s="890" t="s">
        <v>4241</v>
      </c>
      <c r="B4192" s="890" t="s">
        <v>32063</v>
      </c>
      <c r="C4192" s="890" t="s">
        <v>4</v>
      </c>
      <c r="D4192" s="890">
        <v>11.3</v>
      </c>
    </row>
    <row r="4193" spans="1:4" x14ac:dyDescent="0.25">
      <c r="A4193" s="890" t="s">
        <v>4242</v>
      </c>
      <c r="B4193" s="890" t="s">
        <v>32063</v>
      </c>
      <c r="C4193" s="890" t="s">
        <v>4</v>
      </c>
      <c r="D4193" s="890">
        <v>10.17</v>
      </c>
    </row>
    <row r="4194" spans="1:4" x14ac:dyDescent="0.25">
      <c r="A4194" s="890" t="s">
        <v>4243</v>
      </c>
      <c r="B4194" s="890" t="s">
        <v>32064</v>
      </c>
      <c r="C4194" s="890" t="s">
        <v>4</v>
      </c>
      <c r="D4194" s="890">
        <v>28.73</v>
      </c>
    </row>
    <row r="4195" spans="1:4" x14ac:dyDescent="0.25">
      <c r="A4195" s="890" t="s">
        <v>4244</v>
      </c>
      <c r="B4195" s="890" t="s">
        <v>32064</v>
      </c>
      <c r="C4195" s="890" t="s">
        <v>4</v>
      </c>
      <c r="D4195" s="890">
        <v>25.93</v>
      </c>
    </row>
    <row r="4196" spans="1:4" x14ac:dyDescent="0.25">
      <c r="A4196" s="890" t="s">
        <v>4245</v>
      </c>
      <c r="B4196" s="890" t="s">
        <v>32065</v>
      </c>
      <c r="C4196" s="890" t="s">
        <v>4</v>
      </c>
      <c r="D4196" s="890">
        <v>34.4</v>
      </c>
    </row>
    <row r="4197" spans="1:4" x14ac:dyDescent="0.25">
      <c r="A4197" s="890" t="s">
        <v>4246</v>
      </c>
      <c r="B4197" s="890" t="s">
        <v>32065</v>
      </c>
      <c r="C4197" s="890" t="s">
        <v>4</v>
      </c>
      <c r="D4197" s="890">
        <v>31.04</v>
      </c>
    </row>
    <row r="4198" spans="1:4" x14ac:dyDescent="0.25">
      <c r="A4198" s="890" t="s">
        <v>4247</v>
      </c>
      <c r="B4198" s="890" t="s">
        <v>32066</v>
      </c>
      <c r="C4198" s="890" t="s">
        <v>4</v>
      </c>
      <c r="D4198" s="890">
        <v>40.21</v>
      </c>
    </row>
    <row r="4199" spans="1:4" x14ac:dyDescent="0.25">
      <c r="A4199" s="890" t="s">
        <v>4248</v>
      </c>
      <c r="B4199" s="890" t="s">
        <v>32066</v>
      </c>
      <c r="C4199" s="890" t="s">
        <v>4</v>
      </c>
      <c r="D4199" s="890">
        <v>36.28</v>
      </c>
    </row>
    <row r="4200" spans="1:4" x14ac:dyDescent="0.25">
      <c r="A4200" s="890" t="s">
        <v>4249</v>
      </c>
      <c r="B4200" s="890" t="s">
        <v>32067</v>
      </c>
      <c r="C4200" s="890" t="s">
        <v>4</v>
      </c>
      <c r="D4200" s="890">
        <v>51.43</v>
      </c>
    </row>
    <row r="4201" spans="1:4" x14ac:dyDescent="0.25">
      <c r="A4201" s="890" t="s">
        <v>4250</v>
      </c>
      <c r="B4201" s="890" t="s">
        <v>32067</v>
      </c>
      <c r="C4201" s="890" t="s">
        <v>4</v>
      </c>
      <c r="D4201" s="890">
        <v>46.44</v>
      </c>
    </row>
    <row r="4202" spans="1:4" x14ac:dyDescent="0.25">
      <c r="A4202" s="890" t="s">
        <v>4251</v>
      </c>
      <c r="B4202" s="890" t="s">
        <v>32068</v>
      </c>
      <c r="C4202" s="890" t="s">
        <v>4</v>
      </c>
      <c r="D4202" s="890">
        <v>57.67</v>
      </c>
    </row>
    <row r="4203" spans="1:4" x14ac:dyDescent="0.25">
      <c r="A4203" s="890" t="s">
        <v>4252</v>
      </c>
      <c r="B4203" s="890" t="s">
        <v>32068</v>
      </c>
      <c r="C4203" s="890" t="s">
        <v>4</v>
      </c>
      <c r="D4203" s="890">
        <v>52.1</v>
      </c>
    </row>
    <row r="4204" spans="1:4" x14ac:dyDescent="0.25">
      <c r="A4204" s="890" t="s">
        <v>4253</v>
      </c>
      <c r="B4204" s="890" t="s">
        <v>32069</v>
      </c>
      <c r="C4204" s="890" t="s">
        <v>4</v>
      </c>
      <c r="D4204" s="890">
        <v>19.04</v>
      </c>
    </row>
    <row r="4205" spans="1:4" x14ac:dyDescent="0.25">
      <c r="A4205" s="890" t="s">
        <v>4254</v>
      </c>
      <c r="B4205" s="890" t="s">
        <v>32069</v>
      </c>
      <c r="C4205" s="890" t="s">
        <v>4</v>
      </c>
      <c r="D4205" s="890">
        <v>17.13</v>
      </c>
    </row>
    <row r="4206" spans="1:4" x14ac:dyDescent="0.25">
      <c r="A4206" s="890" t="s">
        <v>4255</v>
      </c>
      <c r="B4206" s="890" t="s">
        <v>32070</v>
      </c>
      <c r="C4206" s="890" t="s">
        <v>4</v>
      </c>
      <c r="D4206" s="890">
        <v>23.1</v>
      </c>
    </row>
    <row r="4207" spans="1:4" x14ac:dyDescent="0.25">
      <c r="A4207" s="890" t="s">
        <v>4256</v>
      </c>
      <c r="B4207" s="890" t="s">
        <v>32070</v>
      </c>
      <c r="C4207" s="890" t="s">
        <v>4</v>
      </c>
      <c r="D4207" s="890">
        <v>20.79</v>
      </c>
    </row>
    <row r="4208" spans="1:4" x14ac:dyDescent="0.25">
      <c r="A4208" s="890" t="s">
        <v>4257</v>
      </c>
      <c r="B4208" s="890" t="s">
        <v>32071</v>
      </c>
      <c r="C4208" s="890" t="s">
        <v>4</v>
      </c>
      <c r="D4208" s="890">
        <v>27.58</v>
      </c>
    </row>
    <row r="4209" spans="1:4" x14ac:dyDescent="0.25">
      <c r="A4209" s="890" t="s">
        <v>4258</v>
      </c>
      <c r="B4209" s="890" t="s">
        <v>32071</v>
      </c>
      <c r="C4209" s="890" t="s">
        <v>4</v>
      </c>
      <c r="D4209" s="890">
        <v>24.82</v>
      </c>
    </row>
    <row r="4210" spans="1:4" x14ac:dyDescent="0.25">
      <c r="A4210" s="890" t="s">
        <v>4259</v>
      </c>
      <c r="B4210" s="890" t="s">
        <v>32072</v>
      </c>
      <c r="C4210" s="890" t="s">
        <v>4</v>
      </c>
      <c r="D4210" s="890">
        <v>32.47</v>
      </c>
    </row>
    <row r="4211" spans="1:4" x14ac:dyDescent="0.25">
      <c r="A4211" s="890" t="s">
        <v>4260</v>
      </c>
      <c r="B4211" s="890" t="s">
        <v>32072</v>
      </c>
      <c r="C4211" s="890" t="s">
        <v>4</v>
      </c>
      <c r="D4211" s="890">
        <v>29.22</v>
      </c>
    </row>
    <row r="4212" spans="1:4" x14ac:dyDescent="0.25">
      <c r="A4212" s="890" t="s">
        <v>4261</v>
      </c>
      <c r="B4212" s="890" t="s">
        <v>32073</v>
      </c>
      <c r="C4212" s="890" t="s">
        <v>4</v>
      </c>
      <c r="D4212" s="890">
        <v>37.78</v>
      </c>
    </row>
    <row r="4213" spans="1:4" x14ac:dyDescent="0.25">
      <c r="A4213" s="890" t="s">
        <v>4262</v>
      </c>
      <c r="B4213" s="890" t="s">
        <v>32073</v>
      </c>
      <c r="C4213" s="890" t="s">
        <v>4</v>
      </c>
      <c r="D4213" s="890">
        <v>34</v>
      </c>
    </row>
    <row r="4214" spans="1:4" x14ac:dyDescent="0.25">
      <c r="A4214" s="890" t="s">
        <v>4263</v>
      </c>
      <c r="B4214" s="890" t="s">
        <v>32074</v>
      </c>
      <c r="C4214" s="890" t="s">
        <v>4</v>
      </c>
      <c r="D4214" s="890">
        <v>41.25</v>
      </c>
    </row>
    <row r="4215" spans="1:4" x14ac:dyDescent="0.25">
      <c r="A4215" s="890" t="s">
        <v>4264</v>
      </c>
      <c r="B4215" s="890" t="s">
        <v>32074</v>
      </c>
      <c r="C4215" s="890" t="s">
        <v>4</v>
      </c>
      <c r="D4215" s="890">
        <v>37.19</v>
      </c>
    </row>
    <row r="4216" spans="1:4" x14ac:dyDescent="0.25">
      <c r="A4216" s="890" t="s">
        <v>4265</v>
      </c>
      <c r="B4216" s="890" t="s">
        <v>32075</v>
      </c>
      <c r="C4216" s="890" t="s">
        <v>4</v>
      </c>
      <c r="D4216" s="890">
        <v>51.26</v>
      </c>
    </row>
    <row r="4217" spans="1:4" x14ac:dyDescent="0.25">
      <c r="A4217" s="890" t="s">
        <v>4266</v>
      </c>
      <c r="B4217" s="890" t="s">
        <v>32075</v>
      </c>
      <c r="C4217" s="890" t="s">
        <v>4</v>
      </c>
      <c r="D4217" s="890">
        <v>46.2</v>
      </c>
    </row>
    <row r="4218" spans="1:4" x14ac:dyDescent="0.25">
      <c r="A4218" s="890" t="s">
        <v>4267</v>
      </c>
      <c r="B4218" s="890" t="s">
        <v>32076</v>
      </c>
      <c r="C4218" s="890" t="s">
        <v>4</v>
      </c>
      <c r="D4218" s="890">
        <v>71.400000000000006</v>
      </c>
    </row>
    <row r="4219" spans="1:4" x14ac:dyDescent="0.25">
      <c r="A4219" s="890" t="s">
        <v>4268</v>
      </c>
      <c r="B4219" s="890" t="s">
        <v>32076</v>
      </c>
      <c r="C4219" s="890" t="s">
        <v>4</v>
      </c>
      <c r="D4219" s="890">
        <v>64.349999999999994</v>
      </c>
    </row>
    <row r="4220" spans="1:4" x14ac:dyDescent="0.25">
      <c r="A4220" s="890" t="s">
        <v>4269</v>
      </c>
      <c r="B4220" s="890" t="s">
        <v>32077</v>
      </c>
      <c r="C4220" s="890" t="s">
        <v>4</v>
      </c>
      <c r="D4220" s="890">
        <v>81.540000000000006</v>
      </c>
    </row>
    <row r="4221" spans="1:4" x14ac:dyDescent="0.25">
      <c r="A4221" s="890" t="s">
        <v>4270</v>
      </c>
      <c r="B4221" s="890" t="s">
        <v>32077</v>
      </c>
      <c r="C4221" s="890" t="s">
        <v>4</v>
      </c>
      <c r="D4221" s="890">
        <v>73.5</v>
      </c>
    </row>
    <row r="4222" spans="1:4" x14ac:dyDescent="0.25">
      <c r="A4222" s="890" t="s">
        <v>4271</v>
      </c>
      <c r="B4222" s="890" t="s">
        <v>32078</v>
      </c>
      <c r="C4222" s="890" t="s">
        <v>5</v>
      </c>
      <c r="D4222" s="890">
        <v>23.67</v>
      </c>
    </row>
    <row r="4223" spans="1:4" x14ac:dyDescent="0.25">
      <c r="A4223" s="890" t="s">
        <v>4272</v>
      </c>
      <c r="B4223" s="890" t="s">
        <v>32078</v>
      </c>
      <c r="C4223" s="890" t="s">
        <v>5</v>
      </c>
      <c r="D4223" s="890">
        <v>21.34</v>
      </c>
    </row>
    <row r="4224" spans="1:4" x14ac:dyDescent="0.25">
      <c r="A4224" s="890" t="s">
        <v>4273</v>
      </c>
      <c r="B4224" s="890" t="s">
        <v>32079</v>
      </c>
      <c r="C4224" s="890" t="s">
        <v>5</v>
      </c>
      <c r="D4224" s="890">
        <v>32.94</v>
      </c>
    </row>
    <row r="4225" spans="1:4" x14ac:dyDescent="0.25">
      <c r="A4225" s="890" t="s">
        <v>4274</v>
      </c>
      <c r="B4225" s="890" t="s">
        <v>32079</v>
      </c>
      <c r="C4225" s="890" t="s">
        <v>5</v>
      </c>
      <c r="D4225" s="890">
        <v>29.7</v>
      </c>
    </row>
    <row r="4226" spans="1:4" x14ac:dyDescent="0.25">
      <c r="A4226" s="890" t="s">
        <v>4275</v>
      </c>
      <c r="B4226" s="890" t="s">
        <v>32080</v>
      </c>
      <c r="C4226" s="890" t="s">
        <v>5</v>
      </c>
      <c r="D4226" s="890">
        <v>40.409999999999997</v>
      </c>
    </row>
    <row r="4227" spans="1:4" x14ac:dyDescent="0.25">
      <c r="A4227" s="890" t="s">
        <v>4276</v>
      </c>
      <c r="B4227" s="890" t="s">
        <v>32080</v>
      </c>
      <c r="C4227" s="890" t="s">
        <v>5</v>
      </c>
      <c r="D4227" s="890">
        <v>36.44</v>
      </c>
    </row>
    <row r="4228" spans="1:4" x14ac:dyDescent="0.25">
      <c r="A4228" s="890" t="s">
        <v>4277</v>
      </c>
      <c r="B4228" s="890" t="s">
        <v>32081</v>
      </c>
      <c r="C4228" s="890" t="s">
        <v>5</v>
      </c>
      <c r="D4228" s="890">
        <v>44.92</v>
      </c>
    </row>
    <row r="4229" spans="1:4" x14ac:dyDescent="0.25">
      <c r="A4229" s="890" t="s">
        <v>4278</v>
      </c>
      <c r="B4229" s="890" t="s">
        <v>32081</v>
      </c>
      <c r="C4229" s="890" t="s">
        <v>5</v>
      </c>
      <c r="D4229" s="890">
        <v>40.5</v>
      </c>
    </row>
    <row r="4230" spans="1:4" x14ac:dyDescent="0.25">
      <c r="A4230" s="890" t="s">
        <v>4279</v>
      </c>
      <c r="B4230" s="890" t="s">
        <v>32082</v>
      </c>
      <c r="C4230" s="890" t="s">
        <v>5</v>
      </c>
      <c r="D4230" s="890">
        <v>44.87</v>
      </c>
    </row>
    <row r="4231" spans="1:4" x14ac:dyDescent="0.25">
      <c r="A4231" s="890" t="s">
        <v>4280</v>
      </c>
      <c r="B4231" s="890" t="s">
        <v>32082</v>
      </c>
      <c r="C4231" s="890" t="s">
        <v>5</v>
      </c>
      <c r="D4231" s="890">
        <v>40.450000000000003</v>
      </c>
    </row>
    <row r="4232" spans="1:4" x14ac:dyDescent="0.25">
      <c r="A4232" s="890" t="s">
        <v>4281</v>
      </c>
      <c r="B4232" s="890" t="s">
        <v>32083</v>
      </c>
      <c r="C4232" s="890" t="s">
        <v>5</v>
      </c>
      <c r="D4232" s="890">
        <v>51.19</v>
      </c>
    </row>
    <row r="4233" spans="1:4" x14ac:dyDescent="0.25">
      <c r="A4233" s="890" t="s">
        <v>4282</v>
      </c>
      <c r="B4233" s="890" t="s">
        <v>32083</v>
      </c>
      <c r="C4233" s="890" t="s">
        <v>5</v>
      </c>
      <c r="D4233" s="890">
        <v>46.16</v>
      </c>
    </row>
    <row r="4234" spans="1:4" x14ac:dyDescent="0.25">
      <c r="A4234" s="890" t="s">
        <v>4283</v>
      </c>
      <c r="B4234" s="890" t="s">
        <v>32084</v>
      </c>
      <c r="C4234" s="890" t="s">
        <v>5</v>
      </c>
      <c r="D4234" s="890">
        <v>63.4</v>
      </c>
    </row>
    <row r="4235" spans="1:4" x14ac:dyDescent="0.25">
      <c r="A4235" s="890" t="s">
        <v>4284</v>
      </c>
      <c r="B4235" s="890" t="s">
        <v>32084</v>
      </c>
      <c r="C4235" s="890" t="s">
        <v>5</v>
      </c>
      <c r="D4235" s="890">
        <v>57.18</v>
      </c>
    </row>
    <row r="4236" spans="1:4" x14ac:dyDescent="0.25">
      <c r="A4236" s="890" t="s">
        <v>4285</v>
      </c>
      <c r="B4236" s="890" t="s">
        <v>32085</v>
      </c>
      <c r="C4236" s="890" t="s">
        <v>5</v>
      </c>
      <c r="D4236" s="890">
        <v>69.62</v>
      </c>
    </row>
    <row r="4237" spans="1:4" x14ac:dyDescent="0.25">
      <c r="A4237" s="890" t="s">
        <v>4286</v>
      </c>
      <c r="B4237" s="890" t="s">
        <v>32085</v>
      </c>
      <c r="C4237" s="890" t="s">
        <v>5</v>
      </c>
      <c r="D4237" s="890">
        <v>62.8</v>
      </c>
    </row>
    <row r="4238" spans="1:4" x14ac:dyDescent="0.25">
      <c r="A4238" s="890" t="s">
        <v>4287</v>
      </c>
      <c r="B4238" s="890" t="s">
        <v>32086</v>
      </c>
      <c r="C4238" s="890" t="s">
        <v>5</v>
      </c>
      <c r="D4238" s="890">
        <v>94.04</v>
      </c>
    </row>
    <row r="4239" spans="1:4" x14ac:dyDescent="0.25">
      <c r="A4239" s="890" t="s">
        <v>4288</v>
      </c>
      <c r="B4239" s="890" t="s">
        <v>32086</v>
      </c>
      <c r="C4239" s="890" t="s">
        <v>5</v>
      </c>
      <c r="D4239" s="890">
        <v>84.84</v>
      </c>
    </row>
    <row r="4240" spans="1:4" x14ac:dyDescent="0.25">
      <c r="A4240" s="890" t="s">
        <v>4289</v>
      </c>
      <c r="B4240" s="890" t="s">
        <v>32087</v>
      </c>
      <c r="C4240" s="890" t="s">
        <v>4</v>
      </c>
      <c r="D4240" s="890">
        <v>16.25</v>
      </c>
    </row>
    <row r="4241" spans="1:4" x14ac:dyDescent="0.25">
      <c r="A4241" s="890" t="s">
        <v>4290</v>
      </c>
      <c r="B4241" s="890" t="s">
        <v>32087</v>
      </c>
      <c r="C4241" s="890" t="s">
        <v>4</v>
      </c>
      <c r="D4241" s="890">
        <v>14.62</v>
      </c>
    </row>
    <row r="4242" spans="1:4" x14ac:dyDescent="0.25">
      <c r="A4242" s="890" t="s">
        <v>4291</v>
      </c>
      <c r="B4242" s="890" t="s">
        <v>32088</v>
      </c>
      <c r="C4242" s="890" t="s">
        <v>4</v>
      </c>
      <c r="D4242" s="890">
        <v>20.16</v>
      </c>
    </row>
    <row r="4243" spans="1:4" x14ac:dyDescent="0.25">
      <c r="A4243" s="890" t="s">
        <v>4292</v>
      </c>
      <c r="B4243" s="890" t="s">
        <v>32088</v>
      </c>
      <c r="C4243" s="890" t="s">
        <v>4</v>
      </c>
      <c r="D4243" s="890">
        <v>18.149999999999999</v>
      </c>
    </row>
    <row r="4244" spans="1:4" x14ac:dyDescent="0.25">
      <c r="A4244" s="890" t="s">
        <v>4293</v>
      </c>
      <c r="B4244" s="890" t="s">
        <v>32089</v>
      </c>
      <c r="C4244" s="890" t="s">
        <v>4</v>
      </c>
      <c r="D4244" s="890">
        <v>27.66</v>
      </c>
    </row>
    <row r="4245" spans="1:4" x14ac:dyDescent="0.25">
      <c r="A4245" s="890" t="s">
        <v>4294</v>
      </c>
      <c r="B4245" s="890" t="s">
        <v>32089</v>
      </c>
      <c r="C4245" s="890" t="s">
        <v>4</v>
      </c>
      <c r="D4245" s="890">
        <v>24.89</v>
      </c>
    </row>
    <row r="4246" spans="1:4" x14ac:dyDescent="0.25">
      <c r="A4246" s="890" t="s">
        <v>4295</v>
      </c>
      <c r="B4246" s="890" t="s">
        <v>32090</v>
      </c>
      <c r="C4246" s="890" t="s">
        <v>4</v>
      </c>
      <c r="D4246" s="890">
        <v>32.78</v>
      </c>
    </row>
    <row r="4247" spans="1:4" x14ac:dyDescent="0.25">
      <c r="A4247" s="890" t="s">
        <v>4296</v>
      </c>
      <c r="B4247" s="890" t="s">
        <v>32090</v>
      </c>
      <c r="C4247" s="890" t="s">
        <v>4</v>
      </c>
      <c r="D4247" s="890">
        <v>29.5</v>
      </c>
    </row>
    <row r="4248" spans="1:4" x14ac:dyDescent="0.25">
      <c r="A4248" s="890" t="s">
        <v>4297</v>
      </c>
      <c r="B4248" s="890" t="s">
        <v>32091</v>
      </c>
      <c r="C4248" s="890" t="s">
        <v>4</v>
      </c>
      <c r="D4248" s="890">
        <v>38.56</v>
      </c>
    </row>
    <row r="4249" spans="1:4" x14ac:dyDescent="0.25">
      <c r="A4249" s="890" t="s">
        <v>4298</v>
      </c>
      <c r="B4249" s="890" t="s">
        <v>32091</v>
      </c>
      <c r="C4249" s="890" t="s">
        <v>4</v>
      </c>
      <c r="D4249" s="890">
        <v>34.71</v>
      </c>
    </row>
    <row r="4250" spans="1:4" x14ac:dyDescent="0.25">
      <c r="A4250" s="890" t="s">
        <v>4299</v>
      </c>
      <c r="B4250" s="890" t="s">
        <v>32092</v>
      </c>
      <c r="C4250" s="890" t="s">
        <v>4</v>
      </c>
      <c r="D4250" s="890">
        <v>46.05</v>
      </c>
    </row>
    <row r="4251" spans="1:4" x14ac:dyDescent="0.25">
      <c r="A4251" s="890" t="s">
        <v>4300</v>
      </c>
      <c r="B4251" s="890" t="s">
        <v>32092</v>
      </c>
      <c r="C4251" s="890" t="s">
        <v>4</v>
      </c>
      <c r="D4251" s="890">
        <v>41.44</v>
      </c>
    </row>
    <row r="4252" spans="1:4" x14ac:dyDescent="0.25">
      <c r="A4252" s="890" t="s">
        <v>4301</v>
      </c>
      <c r="B4252" s="890" t="s">
        <v>32093</v>
      </c>
      <c r="C4252" s="890" t="s">
        <v>4</v>
      </c>
      <c r="D4252" s="890">
        <v>54.16</v>
      </c>
    </row>
    <row r="4253" spans="1:4" x14ac:dyDescent="0.25">
      <c r="A4253" s="890" t="s">
        <v>4302</v>
      </c>
      <c r="B4253" s="890" t="s">
        <v>32093</v>
      </c>
      <c r="C4253" s="890" t="s">
        <v>4</v>
      </c>
      <c r="D4253" s="890">
        <v>48.74</v>
      </c>
    </row>
    <row r="4254" spans="1:4" x14ac:dyDescent="0.25">
      <c r="A4254" s="890" t="s">
        <v>4303</v>
      </c>
      <c r="B4254" s="890" t="s">
        <v>32094</v>
      </c>
      <c r="C4254" s="890" t="s">
        <v>4</v>
      </c>
      <c r="D4254" s="890">
        <v>62.21</v>
      </c>
    </row>
    <row r="4255" spans="1:4" x14ac:dyDescent="0.25">
      <c r="A4255" s="890" t="s">
        <v>4304</v>
      </c>
      <c r="B4255" s="890" t="s">
        <v>32094</v>
      </c>
      <c r="C4255" s="890" t="s">
        <v>4</v>
      </c>
      <c r="D4255" s="890">
        <v>55.99</v>
      </c>
    </row>
    <row r="4256" spans="1:4" x14ac:dyDescent="0.25">
      <c r="A4256" s="890" t="s">
        <v>4305</v>
      </c>
      <c r="B4256" s="890" t="s">
        <v>32095</v>
      </c>
      <c r="C4256" s="890" t="s">
        <v>4</v>
      </c>
      <c r="D4256" s="890">
        <v>73.12</v>
      </c>
    </row>
    <row r="4257" spans="1:4" x14ac:dyDescent="0.25">
      <c r="A4257" s="890" t="s">
        <v>4306</v>
      </c>
      <c r="B4257" s="890" t="s">
        <v>32095</v>
      </c>
      <c r="C4257" s="890" t="s">
        <v>4</v>
      </c>
      <c r="D4257" s="890">
        <v>65.81</v>
      </c>
    </row>
    <row r="4258" spans="1:4" x14ac:dyDescent="0.25">
      <c r="A4258" s="890" t="s">
        <v>4307</v>
      </c>
      <c r="B4258" s="890" t="s">
        <v>32096</v>
      </c>
      <c r="C4258" s="890" t="s">
        <v>4</v>
      </c>
      <c r="D4258" s="890">
        <v>87.83</v>
      </c>
    </row>
    <row r="4259" spans="1:4" x14ac:dyDescent="0.25">
      <c r="A4259" s="890" t="s">
        <v>4308</v>
      </c>
      <c r="B4259" s="890" t="s">
        <v>32096</v>
      </c>
      <c r="C4259" s="890" t="s">
        <v>4</v>
      </c>
      <c r="D4259" s="890">
        <v>79.05</v>
      </c>
    </row>
    <row r="4260" spans="1:4" x14ac:dyDescent="0.25">
      <c r="A4260" s="890" t="s">
        <v>4309</v>
      </c>
      <c r="B4260" s="890" t="s">
        <v>32097</v>
      </c>
      <c r="C4260" s="890" t="s">
        <v>4</v>
      </c>
      <c r="D4260" s="890">
        <v>128.04</v>
      </c>
    </row>
    <row r="4261" spans="1:4" x14ac:dyDescent="0.25">
      <c r="A4261" s="890" t="s">
        <v>4310</v>
      </c>
      <c r="B4261" s="890" t="s">
        <v>32097</v>
      </c>
      <c r="C4261" s="890" t="s">
        <v>4</v>
      </c>
      <c r="D4261" s="890">
        <v>115.24</v>
      </c>
    </row>
    <row r="4262" spans="1:4" x14ac:dyDescent="0.25">
      <c r="A4262" s="890" t="s">
        <v>4311</v>
      </c>
      <c r="B4262" s="890" t="s">
        <v>32098</v>
      </c>
      <c r="C4262" s="890" t="s">
        <v>4</v>
      </c>
      <c r="D4262" s="890">
        <v>165.56</v>
      </c>
    </row>
    <row r="4263" spans="1:4" x14ac:dyDescent="0.25">
      <c r="A4263" s="890" t="s">
        <v>4312</v>
      </c>
      <c r="B4263" s="890" t="s">
        <v>32098</v>
      </c>
      <c r="C4263" s="890" t="s">
        <v>4</v>
      </c>
      <c r="D4263" s="890">
        <v>149</v>
      </c>
    </row>
    <row r="4264" spans="1:4" x14ac:dyDescent="0.25">
      <c r="A4264" s="890" t="s">
        <v>4313</v>
      </c>
      <c r="B4264" s="890" t="s">
        <v>32099</v>
      </c>
      <c r="C4264" s="890" t="s">
        <v>4</v>
      </c>
      <c r="D4264" s="890">
        <v>194.53</v>
      </c>
    </row>
    <row r="4265" spans="1:4" x14ac:dyDescent="0.25">
      <c r="A4265" s="890" t="s">
        <v>4314</v>
      </c>
      <c r="B4265" s="890" t="s">
        <v>32099</v>
      </c>
      <c r="C4265" s="890" t="s">
        <v>4</v>
      </c>
      <c r="D4265" s="890">
        <v>175.08</v>
      </c>
    </row>
    <row r="4266" spans="1:4" x14ac:dyDescent="0.25">
      <c r="A4266" s="890" t="s">
        <v>4315</v>
      </c>
      <c r="B4266" s="890" t="s">
        <v>32100</v>
      </c>
      <c r="C4266" s="890" t="s">
        <v>4</v>
      </c>
      <c r="D4266" s="890">
        <v>283.35000000000002</v>
      </c>
    </row>
    <row r="4267" spans="1:4" x14ac:dyDescent="0.25">
      <c r="A4267" s="890" t="s">
        <v>4316</v>
      </c>
      <c r="B4267" s="890" t="s">
        <v>32100</v>
      </c>
      <c r="C4267" s="890" t="s">
        <v>4</v>
      </c>
      <c r="D4267" s="890">
        <v>255.02</v>
      </c>
    </row>
    <row r="4268" spans="1:4" x14ac:dyDescent="0.25">
      <c r="A4268" s="890" t="s">
        <v>4317</v>
      </c>
      <c r="B4268" s="890" t="s">
        <v>32101</v>
      </c>
      <c r="C4268" s="890" t="s">
        <v>4</v>
      </c>
      <c r="D4268" s="890">
        <v>393.14</v>
      </c>
    </row>
    <row r="4269" spans="1:4" x14ac:dyDescent="0.25">
      <c r="A4269" s="890" t="s">
        <v>4318</v>
      </c>
      <c r="B4269" s="890" t="s">
        <v>32101</v>
      </c>
      <c r="C4269" s="890" t="s">
        <v>4</v>
      </c>
      <c r="D4269" s="890">
        <v>353.82</v>
      </c>
    </row>
    <row r="4270" spans="1:4" x14ac:dyDescent="0.25">
      <c r="A4270" s="890" t="s">
        <v>4319</v>
      </c>
      <c r="B4270" s="890" t="s">
        <v>32102</v>
      </c>
      <c r="C4270" s="890" t="s">
        <v>4</v>
      </c>
      <c r="D4270" s="890">
        <v>9.61</v>
      </c>
    </row>
    <row r="4271" spans="1:4" x14ac:dyDescent="0.25">
      <c r="A4271" s="890" t="s">
        <v>4320</v>
      </c>
      <c r="B4271" s="890" t="s">
        <v>32102</v>
      </c>
      <c r="C4271" s="890" t="s">
        <v>4</v>
      </c>
      <c r="D4271" s="890">
        <v>8.65</v>
      </c>
    </row>
    <row r="4272" spans="1:4" x14ac:dyDescent="0.25">
      <c r="A4272" s="890" t="s">
        <v>4321</v>
      </c>
      <c r="B4272" s="890" t="s">
        <v>32103</v>
      </c>
      <c r="C4272" s="890" t="s">
        <v>4</v>
      </c>
      <c r="D4272" s="890">
        <v>13.18</v>
      </c>
    </row>
    <row r="4273" spans="1:4" x14ac:dyDescent="0.25">
      <c r="A4273" s="890" t="s">
        <v>4322</v>
      </c>
      <c r="B4273" s="890" t="s">
        <v>32103</v>
      </c>
      <c r="C4273" s="890" t="s">
        <v>4</v>
      </c>
      <c r="D4273" s="890">
        <v>11.86</v>
      </c>
    </row>
    <row r="4274" spans="1:4" x14ac:dyDescent="0.25">
      <c r="A4274" s="890" t="s">
        <v>4323</v>
      </c>
      <c r="B4274" s="890" t="s">
        <v>32104</v>
      </c>
      <c r="C4274" s="890" t="s">
        <v>4</v>
      </c>
      <c r="D4274" s="890">
        <v>16.75</v>
      </c>
    </row>
    <row r="4275" spans="1:4" x14ac:dyDescent="0.25">
      <c r="A4275" s="890" t="s">
        <v>4324</v>
      </c>
      <c r="B4275" s="890" t="s">
        <v>32104</v>
      </c>
      <c r="C4275" s="890" t="s">
        <v>4</v>
      </c>
      <c r="D4275" s="890">
        <v>15.07</v>
      </c>
    </row>
    <row r="4276" spans="1:4" x14ac:dyDescent="0.25">
      <c r="A4276" s="890" t="s">
        <v>4325</v>
      </c>
      <c r="B4276" s="890" t="s">
        <v>32105</v>
      </c>
      <c r="C4276" s="890" t="s">
        <v>4</v>
      </c>
      <c r="D4276" s="890">
        <v>20.32</v>
      </c>
    </row>
    <row r="4277" spans="1:4" x14ac:dyDescent="0.25">
      <c r="A4277" s="890" t="s">
        <v>4326</v>
      </c>
      <c r="B4277" s="890" t="s">
        <v>32105</v>
      </c>
      <c r="C4277" s="890" t="s">
        <v>4</v>
      </c>
      <c r="D4277" s="890">
        <v>18.29</v>
      </c>
    </row>
    <row r="4278" spans="1:4" x14ac:dyDescent="0.25">
      <c r="A4278" s="890" t="s">
        <v>4327</v>
      </c>
      <c r="B4278" s="890" t="s">
        <v>32106</v>
      </c>
      <c r="C4278" s="890" t="s">
        <v>4</v>
      </c>
      <c r="D4278" s="890">
        <v>23.89</v>
      </c>
    </row>
    <row r="4279" spans="1:4" x14ac:dyDescent="0.25">
      <c r="A4279" s="890" t="s">
        <v>4328</v>
      </c>
      <c r="B4279" s="890" t="s">
        <v>32106</v>
      </c>
      <c r="C4279" s="890" t="s">
        <v>4</v>
      </c>
      <c r="D4279" s="890">
        <v>21.5</v>
      </c>
    </row>
    <row r="4280" spans="1:4" x14ac:dyDescent="0.25">
      <c r="A4280" s="890" t="s">
        <v>4329</v>
      </c>
      <c r="B4280" s="890" t="s">
        <v>32107</v>
      </c>
      <c r="C4280" s="890" t="s">
        <v>4</v>
      </c>
      <c r="D4280" s="890">
        <v>27.46</v>
      </c>
    </row>
    <row r="4281" spans="1:4" x14ac:dyDescent="0.25">
      <c r="A4281" s="890" t="s">
        <v>4330</v>
      </c>
      <c r="B4281" s="890" t="s">
        <v>32107</v>
      </c>
      <c r="C4281" s="890" t="s">
        <v>4</v>
      </c>
      <c r="D4281" s="890">
        <v>24.71</v>
      </c>
    </row>
    <row r="4282" spans="1:4" x14ac:dyDescent="0.25">
      <c r="A4282" s="890" t="s">
        <v>4331</v>
      </c>
      <c r="B4282" s="890" t="s">
        <v>32108</v>
      </c>
      <c r="C4282" s="890" t="s">
        <v>4</v>
      </c>
      <c r="D4282" s="890">
        <v>31.03</v>
      </c>
    </row>
    <row r="4283" spans="1:4" x14ac:dyDescent="0.25">
      <c r="A4283" s="890" t="s">
        <v>4332</v>
      </c>
      <c r="B4283" s="890" t="s">
        <v>32108</v>
      </c>
      <c r="C4283" s="890" t="s">
        <v>4</v>
      </c>
      <c r="D4283" s="890">
        <v>27.92</v>
      </c>
    </row>
    <row r="4284" spans="1:4" x14ac:dyDescent="0.25">
      <c r="A4284" s="890" t="s">
        <v>4333</v>
      </c>
      <c r="B4284" s="890" t="s">
        <v>32109</v>
      </c>
      <c r="C4284" s="890" t="s">
        <v>4</v>
      </c>
      <c r="D4284" s="890">
        <v>3.37</v>
      </c>
    </row>
    <row r="4285" spans="1:4" x14ac:dyDescent="0.25">
      <c r="A4285" s="890" t="s">
        <v>4334</v>
      </c>
      <c r="B4285" s="890" t="s">
        <v>32109</v>
      </c>
      <c r="C4285" s="890" t="s">
        <v>4</v>
      </c>
      <c r="D4285" s="890">
        <v>3.05</v>
      </c>
    </row>
    <row r="4286" spans="1:4" x14ac:dyDescent="0.25">
      <c r="A4286" s="890" t="s">
        <v>4335</v>
      </c>
      <c r="B4286" s="890" t="s">
        <v>32110</v>
      </c>
      <c r="C4286" s="890" t="s">
        <v>4</v>
      </c>
      <c r="D4286" s="890">
        <v>5.82</v>
      </c>
    </row>
    <row r="4287" spans="1:4" x14ac:dyDescent="0.25">
      <c r="A4287" s="890" t="s">
        <v>4336</v>
      </c>
      <c r="B4287" s="890" t="s">
        <v>32110</v>
      </c>
      <c r="C4287" s="890" t="s">
        <v>4</v>
      </c>
      <c r="D4287" s="890">
        <v>5.27</v>
      </c>
    </row>
    <row r="4288" spans="1:4" x14ac:dyDescent="0.25">
      <c r="A4288" s="890" t="s">
        <v>4337</v>
      </c>
      <c r="B4288" s="890" t="s">
        <v>32111</v>
      </c>
      <c r="C4288" s="890" t="s">
        <v>4</v>
      </c>
      <c r="D4288" s="890">
        <v>7.85</v>
      </c>
    </row>
    <row r="4289" spans="1:4" x14ac:dyDescent="0.25">
      <c r="A4289" s="890" t="s">
        <v>4338</v>
      </c>
      <c r="B4289" s="890" t="s">
        <v>32111</v>
      </c>
      <c r="C4289" s="890" t="s">
        <v>4</v>
      </c>
      <c r="D4289" s="890">
        <v>7.11</v>
      </c>
    </row>
    <row r="4290" spans="1:4" x14ac:dyDescent="0.25">
      <c r="A4290" s="890" t="s">
        <v>4339</v>
      </c>
      <c r="B4290" s="890" t="s">
        <v>32112</v>
      </c>
      <c r="C4290" s="890" t="s">
        <v>4</v>
      </c>
      <c r="D4290" s="890">
        <v>11.82</v>
      </c>
    </row>
    <row r="4291" spans="1:4" x14ac:dyDescent="0.25">
      <c r="A4291" s="890" t="s">
        <v>4340</v>
      </c>
      <c r="B4291" s="890" t="s">
        <v>32112</v>
      </c>
      <c r="C4291" s="890" t="s">
        <v>4</v>
      </c>
      <c r="D4291" s="890">
        <v>10.7</v>
      </c>
    </row>
    <row r="4292" spans="1:4" x14ac:dyDescent="0.25">
      <c r="A4292" s="890" t="s">
        <v>4341</v>
      </c>
      <c r="B4292" s="890" t="s">
        <v>32113</v>
      </c>
      <c r="C4292" s="890" t="s">
        <v>4</v>
      </c>
      <c r="D4292" s="890">
        <v>16.48</v>
      </c>
    </row>
    <row r="4293" spans="1:4" x14ac:dyDescent="0.25">
      <c r="A4293" s="890" t="s">
        <v>4342</v>
      </c>
      <c r="B4293" s="890" t="s">
        <v>32113</v>
      </c>
      <c r="C4293" s="890" t="s">
        <v>4</v>
      </c>
      <c r="D4293" s="890">
        <v>14.93</v>
      </c>
    </row>
    <row r="4294" spans="1:4" x14ac:dyDescent="0.25">
      <c r="A4294" s="890" t="s">
        <v>4343</v>
      </c>
      <c r="B4294" s="890" t="s">
        <v>32114</v>
      </c>
      <c r="C4294" s="890" t="s">
        <v>4</v>
      </c>
      <c r="D4294" s="890">
        <v>21.2</v>
      </c>
    </row>
    <row r="4295" spans="1:4" x14ac:dyDescent="0.25">
      <c r="A4295" s="890" t="s">
        <v>4344</v>
      </c>
      <c r="B4295" s="890" t="s">
        <v>32114</v>
      </c>
      <c r="C4295" s="890" t="s">
        <v>4</v>
      </c>
      <c r="D4295" s="890">
        <v>19.21</v>
      </c>
    </row>
    <row r="4296" spans="1:4" x14ac:dyDescent="0.25">
      <c r="A4296" s="890" t="s">
        <v>4345</v>
      </c>
      <c r="B4296" s="890" t="s">
        <v>32115</v>
      </c>
      <c r="C4296" s="890" t="s">
        <v>4</v>
      </c>
      <c r="D4296" s="890">
        <v>26.18</v>
      </c>
    </row>
    <row r="4297" spans="1:4" x14ac:dyDescent="0.25">
      <c r="A4297" s="890" t="s">
        <v>4346</v>
      </c>
      <c r="B4297" s="890" t="s">
        <v>32115</v>
      </c>
      <c r="C4297" s="890" t="s">
        <v>4</v>
      </c>
      <c r="D4297" s="890">
        <v>23.74</v>
      </c>
    </row>
    <row r="4298" spans="1:4" x14ac:dyDescent="0.25">
      <c r="A4298" s="890" t="s">
        <v>4347</v>
      </c>
      <c r="B4298" s="890" t="s">
        <v>32116</v>
      </c>
      <c r="C4298" s="890" t="s">
        <v>4</v>
      </c>
      <c r="D4298" s="890">
        <v>34.79</v>
      </c>
    </row>
    <row r="4299" spans="1:4" x14ac:dyDescent="0.25">
      <c r="A4299" s="890" t="s">
        <v>4348</v>
      </c>
      <c r="B4299" s="890" t="s">
        <v>32116</v>
      </c>
      <c r="C4299" s="890" t="s">
        <v>4</v>
      </c>
      <c r="D4299" s="890">
        <v>31.57</v>
      </c>
    </row>
    <row r="4300" spans="1:4" x14ac:dyDescent="0.25">
      <c r="A4300" s="890" t="s">
        <v>4349</v>
      </c>
      <c r="B4300" s="890" t="s">
        <v>32117</v>
      </c>
      <c r="C4300" s="890" t="s">
        <v>4</v>
      </c>
      <c r="D4300" s="890">
        <v>43.4</v>
      </c>
    </row>
    <row r="4301" spans="1:4" x14ac:dyDescent="0.25">
      <c r="A4301" s="890" t="s">
        <v>4350</v>
      </c>
      <c r="B4301" s="890" t="s">
        <v>32117</v>
      </c>
      <c r="C4301" s="890" t="s">
        <v>4</v>
      </c>
      <c r="D4301" s="890">
        <v>39.4</v>
      </c>
    </row>
    <row r="4302" spans="1:4" x14ac:dyDescent="0.25">
      <c r="A4302" s="890" t="s">
        <v>4351</v>
      </c>
      <c r="B4302" s="890" t="s">
        <v>32118</v>
      </c>
      <c r="C4302" s="890" t="s">
        <v>5</v>
      </c>
      <c r="D4302" s="890">
        <v>7.92</v>
      </c>
    </row>
    <row r="4303" spans="1:4" x14ac:dyDescent="0.25">
      <c r="A4303" s="890" t="s">
        <v>4352</v>
      </c>
      <c r="B4303" s="890" t="s">
        <v>32118</v>
      </c>
      <c r="C4303" s="890" t="s">
        <v>5</v>
      </c>
      <c r="D4303" s="890">
        <v>7.13</v>
      </c>
    </row>
    <row r="4304" spans="1:4" x14ac:dyDescent="0.25">
      <c r="A4304" s="890" t="s">
        <v>4353</v>
      </c>
      <c r="B4304" s="890" t="s">
        <v>32119</v>
      </c>
      <c r="C4304" s="890" t="s">
        <v>5</v>
      </c>
      <c r="D4304" s="890">
        <v>11.89</v>
      </c>
    </row>
    <row r="4305" spans="1:4" x14ac:dyDescent="0.25">
      <c r="A4305" s="890" t="s">
        <v>4354</v>
      </c>
      <c r="B4305" s="890" t="s">
        <v>32119</v>
      </c>
      <c r="C4305" s="890" t="s">
        <v>5</v>
      </c>
      <c r="D4305" s="890">
        <v>10.7</v>
      </c>
    </row>
    <row r="4306" spans="1:4" x14ac:dyDescent="0.25">
      <c r="A4306" s="890" t="s">
        <v>4355</v>
      </c>
      <c r="B4306" s="890" t="s">
        <v>32120</v>
      </c>
      <c r="C4306" s="890" t="s">
        <v>5</v>
      </c>
      <c r="D4306" s="890">
        <v>15.85</v>
      </c>
    </row>
    <row r="4307" spans="1:4" x14ac:dyDescent="0.25">
      <c r="A4307" s="890" t="s">
        <v>4356</v>
      </c>
      <c r="B4307" s="890" t="s">
        <v>32120</v>
      </c>
      <c r="C4307" s="890" t="s">
        <v>5</v>
      </c>
      <c r="D4307" s="890">
        <v>14.27</v>
      </c>
    </row>
    <row r="4308" spans="1:4" x14ac:dyDescent="0.25">
      <c r="A4308" s="890" t="s">
        <v>4357</v>
      </c>
      <c r="B4308" s="890" t="s">
        <v>32121</v>
      </c>
      <c r="C4308" s="890" t="s">
        <v>5</v>
      </c>
      <c r="D4308" s="890">
        <v>19.82</v>
      </c>
    </row>
    <row r="4309" spans="1:4" x14ac:dyDescent="0.25">
      <c r="A4309" s="890" t="s">
        <v>4358</v>
      </c>
      <c r="B4309" s="890" t="s">
        <v>32121</v>
      </c>
      <c r="C4309" s="890" t="s">
        <v>5</v>
      </c>
      <c r="D4309" s="890">
        <v>17.829999999999998</v>
      </c>
    </row>
    <row r="4310" spans="1:4" x14ac:dyDescent="0.25">
      <c r="A4310" s="890" t="s">
        <v>4359</v>
      </c>
      <c r="B4310" s="890" t="s">
        <v>32122</v>
      </c>
      <c r="C4310" s="890" t="s">
        <v>5</v>
      </c>
      <c r="D4310" s="890">
        <v>23.78</v>
      </c>
    </row>
    <row r="4311" spans="1:4" x14ac:dyDescent="0.25">
      <c r="A4311" s="890" t="s">
        <v>4360</v>
      </c>
      <c r="B4311" s="890" t="s">
        <v>32122</v>
      </c>
      <c r="C4311" s="890" t="s">
        <v>5</v>
      </c>
      <c r="D4311" s="890">
        <v>21.4</v>
      </c>
    </row>
    <row r="4312" spans="1:4" x14ac:dyDescent="0.25">
      <c r="A4312" s="890" t="s">
        <v>4361</v>
      </c>
      <c r="B4312" s="890" t="s">
        <v>32123</v>
      </c>
      <c r="C4312" s="890" t="s">
        <v>5</v>
      </c>
      <c r="D4312" s="890">
        <v>27.74</v>
      </c>
    </row>
    <row r="4313" spans="1:4" x14ac:dyDescent="0.25">
      <c r="A4313" s="890" t="s">
        <v>4362</v>
      </c>
      <c r="B4313" s="890" t="s">
        <v>32123</v>
      </c>
      <c r="C4313" s="890" t="s">
        <v>5</v>
      </c>
      <c r="D4313" s="890">
        <v>24.97</v>
      </c>
    </row>
    <row r="4314" spans="1:4" x14ac:dyDescent="0.25">
      <c r="A4314" s="890" t="s">
        <v>4363</v>
      </c>
      <c r="B4314" s="890" t="s">
        <v>32124</v>
      </c>
      <c r="C4314" s="890" t="s">
        <v>5</v>
      </c>
      <c r="D4314" s="890">
        <v>31.71</v>
      </c>
    </row>
    <row r="4315" spans="1:4" x14ac:dyDescent="0.25">
      <c r="A4315" s="890" t="s">
        <v>4364</v>
      </c>
      <c r="B4315" s="890" t="s">
        <v>32124</v>
      </c>
      <c r="C4315" s="890" t="s">
        <v>5</v>
      </c>
      <c r="D4315" s="890">
        <v>28.54</v>
      </c>
    </row>
    <row r="4316" spans="1:4" x14ac:dyDescent="0.25">
      <c r="A4316" s="890" t="s">
        <v>4365</v>
      </c>
      <c r="B4316" s="890" t="s">
        <v>32125</v>
      </c>
      <c r="C4316" s="890" t="s">
        <v>5</v>
      </c>
      <c r="D4316" s="890">
        <v>35.67</v>
      </c>
    </row>
    <row r="4317" spans="1:4" x14ac:dyDescent="0.25">
      <c r="A4317" s="890" t="s">
        <v>4366</v>
      </c>
      <c r="B4317" s="890" t="s">
        <v>32125</v>
      </c>
      <c r="C4317" s="890" t="s">
        <v>5</v>
      </c>
      <c r="D4317" s="890">
        <v>32.11</v>
      </c>
    </row>
    <row r="4318" spans="1:4" x14ac:dyDescent="0.25">
      <c r="A4318" s="890" t="s">
        <v>4367</v>
      </c>
      <c r="B4318" s="890" t="s">
        <v>32126</v>
      </c>
      <c r="C4318" s="890" t="s">
        <v>5</v>
      </c>
      <c r="D4318" s="890">
        <v>39.64</v>
      </c>
    </row>
    <row r="4319" spans="1:4" x14ac:dyDescent="0.25">
      <c r="A4319" s="890" t="s">
        <v>4368</v>
      </c>
      <c r="B4319" s="890" t="s">
        <v>32126</v>
      </c>
      <c r="C4319" s="890" t="s">
        <v>5</v>
      </c>
      <c r="D4319" s="890">
        <v>35.67</v>
      </c>
    </row>
    <row r="4320" spans="1:4" x14ac:dyDescent="0.25">
      <c r="A4320" s="890" t="s">
        <v>4369</v>
      </c>
      <c r="B4320" s="890" t="s">
        <v>32127</v>
      </c>
      <c r="C4320" s="890" t="s">
        <v>5</v>
      </c>
      <c r="D4320" s="890">
        <v>47.57</v>
      </c>
    </row>
    <row r="4321" spans="1:4" x14ac:dyDescent="0.25">
      <c r="A4321" s="890" t="s">
        <v>4370</v>
      </c>
      <c r="B4321" s="890" t="s">
        <v>32127</v>
      </c>
      <c r="C4321" s="890" t="s">
        <v>5</v>
      </c>
      <c r="D4321" s="890">
        <v>42.81</v>
      </c>
    </row>
    <row r="4322" spans="1:4" x14ac:dyDescent="0.25">
      <c r="A4322" s="890" t="s">
        <v>4371</v>
      </c>
      <c r="B4322" s="890" t="s">
        <v>32128</v>
      </c>
      <c r="C4322" s="890" t="s">
        <v>4</v>
      </c>
      <c r="D4322" s="890">
        <v>1.88</v>
      </c>
    </row>
    <row r="4323" spans="1:4" x14ac:dyDescent="0.25">
      <c r="A4323" s="890" t="s">
        <v>4372</v>
      </c>
      <c r="B4323" s="890" t="s">
        <v>32128</v>
      </c>
      <c r="C4323" s="890" t="s">
        <v>4</v>
      </c>
      <c r="D4323" s="890">
        <v>1.69</v>
      </c>
    </row>
    <row r="4324" spans="1:4" x14ac:dyDescent="0.25">
      <c r="A4324" s="890" t="s">
        <v>4373</v>
      </c>
      <c r="B4324" s="890" t="s">
        <v>32129</v>
      </c>
      <c r="C4324" s="890" t="s">
        <v>4</v>
      </c>
      <c r="D4324" s="890">
        <v>2.08</v>
      </c>
    </row>
    <row r="4325" spans="1:4" x14ac:dyDescent="0.25">
      <c r="A4325" s="890" t="s">
        <v>4374</v>
      </c>
      <c r="B4325" s="890" t="s">
        <v>32129</v>
      </c>
      <c r="C4325" s="890" t="s">
        <v>4</v>
      </c>
      <c r="D4325" s="890">
        <v>1.87</v>
      </c>
    </row>
    <row r="4326" spans="1:4" x14ac:dyDescent="0.25">
      <c r="A4326" s="890" t="s">
        <v>4375</v>
      </c>
      <c r="B4326" s="890" t="s">
        <v>32130</v>
      </c>
      <c r="C4326" s="890" t="s">
        <v>4</v>
      </c>
      <c r="D4326" s="890">
        <v>2.4700000000000002</v>
      </c>
    </row>
    <row r="4327" spans="1:4" x14ac:dyDescent="0.25">
      <c r="A4327" s="890" t="s">
        <v>4376</v>
      </c>
      <c r="B4327" s="890" t="s">
        <v>32130</v>
      </c>
      <c r="C4327" s="890" t="s">
        <v>4</v>
      </c>
      <c r="D4327" s="890">
        <v>2.2200000000000002</v>
      </c>
    </row>
    <row r="4328" spans="1:4" x14ac:dyDescent="0.25">
      <c r="A4328" s="890" t="s">
        <v>4377</v>
      </c>
      <c r="B4328" s="890" t="s">
        <v>32131</v>
      </c>
      <c r="C4328" s="890" t="s">
        <v>4</v>
      </c>
      <c r="D4328" s="890">
        <v>2.97</v>
      </c>
    </row>
    <row r="4329" spans="1:4" x14ac:dyDescent="0.25">
      <c r="A4329" s="890" t="s">
        <v>4378</v>
      </c>
      <c r="B4329" s="890" t="s">
        <v>32131</v>
      </c>
      <c r="C4329" s="890" t="s">
        <v>4</v>
      </c>
      <c r="D4329" s="890">
        <v>2.67</v>
      </c>
    </row>
    <row r="4330" spans="1:4" x14ac:dyDescent="0.25">
      <c r="A4330" s="890" t="s">
        <v>4379</v>
      </c>
      <c r="B4330" s="890" t="s">
        <v>32132</v>
      </c>
      <c r="C4330" s="890" t="s">
        <v>4</v>
      </c>
      <c r="D4330" s="890">
        <v>3.27</v>
      </c>
    </row>
    <row r="4331" spans="1:4" x14ac:dyDescent="0.25">
      <c r="A4331" s="890" t="s">
        <v>4380</v>
      </c>
      <c r="B4331" s="890" t="s">
        <v>32132</v>
      </c>
      <c r="C4331" s="890" t="s">
        <v>4</v>
      </c>
      <c r="D4331" s="890">
        <v>2.94</v>
      </c>
    </row>
    <row r="4332" spans="1:4" x14ac:dyDescent="0.25">
      <c r="A4332" s="890" t="s">
        <v>4381</v>
      </c>
      <c r="B4332" s="890" t="s">
        <v>32133</v>
      </c>
      <c r="C4332" s="890" t="s">
        <v>4</v>
      </c>
      <c r="D4332" s="890">
        <v>4.21</v>
      </c>
    </row>
    <row r="4333" spans="1:4" x14ac:dyDescent="0.25">
      <c r="A4333" s="890" t="s">
        <v>4382</v>
      </c>
      <c r="B4333" s="890" t="s">
        <v>32133</v>
      </c>
      <c r="C4333" s="890" t="s">
        <v>4</v>
      </c>
      <c r="D4333" s="890">
        <v>3.79</v>
      </c>
    </row>
    <row r="4334" spans="1:4" x14ac:dyDescent="0.25">
      <c r="A4334" s="890" t="s">
        <v>4383</v>
      </c>
      <c r="B4334" s="890" t="s">
        <v>32134</v>
      </c>
      <c r="C4334" s="890" t="s">
        <v>4</v>
      </c>
      <c r="D4334" s="890">
        <v>5.4</v>
      </c>
    </row>
    <row r="4335" spans="1:4" x14ac:dyDescent="0.25">
      <c r="A4335" s="890" t="s">
        <v>4384</v>
      </c>
      <c r="B4335" s="890" t="s">
        <v>32134</v>
      </c>
      <c r="C4335" s="890" t="s">
        <v>4</v>
      </c>
      <c r="D4335" s="890">
        <v>4.8600000000000003</v>
      </c>
    </row>
    <row r="4336" spans="1:4" x14ac:dyDescent="0.25">
      <c r="A4336" s="890" t="s">
        <v>4385</v>
      </c>
      <c r="B4336" s="890" t="s">
        <v>32135</v>
      </c>
      <c r="C4336" s="890" t="s">
        <v>5</v>
      </c>
      <c r="D4336" s="890">
        <v>1885.6</v>
      </c>
    </row>
    <row r="4337" spans="1:4" x14ac:dyDescent="0.25">
      <c r="A4337" s="890" t="s">
        <v>4386</v>
      </c>
      <c r="B4337" s="890" t="s">
        <v>32135</v>
      </c>
      <c r="C4337" s="890" t="s">
        <v>5</v>
      </c>
      <c r="D4337" s="890">
        <v>1698.14</v>
      </c>
    </row>
    <row r="4338" spans="1:4" x14ac:dyDescent="0.25">
      <c r="A4338" s="890" t="s">
        <v>4387</v>
      </c>
      <c r="B4338" s="890" t="s">
        <v>32136</v>
      </c>
      <c r="C4338" s="890" t="s">
        <v>5</v>
      </c>
      <c r="D4338" s="890">
        <v>931.42</v>
      </c>
    </row>
    <row r="4339" spans="1:4" x14ac:dyDescent="0.25">
      <c r="A4339" s="890" t="s">
        <v>4388</v>
      </c>
      <c r="B4339" s="890" t="s">
        <v>32136</v>
      </c>
      <c r="C4339" s="890" t="s">
        <v>5</v>
      </c>
      <c r="D4339" s="890">
        <v>838.9</v>
      </c>
    </row>
    <row r="4340" spans="1:4" x14ac:dyDescent="0.25">
      <c r="A4340" s="890" t="s">
        <v>4389</v>
      </c>
      <c r="B4340" s="890" t="s">
        <v>32137</v>
      </c>
      <c r="C4340" s="890" t="s">
        <v>5</v>
      </c>
      <c r="D4340" s="890">
        <v>487.01</v>
      </c>
    </row>
    <row r="4341" spans="1:4" x14ac:dyDescent="0.25">
      <c r="A4341" s="890" t="s">
        <v>4390</v>
      </c>
      <c r="B4341" s="890" t="s">
        <v>32137</v>
      </c>
      <c r="C4341" s="890" t="s">
        <v>5</v>
      </c>
      <c r="D4341" s="890">
        <v>438.86</v>
      </c>
    </row>
    <row r="4342" spans="1:4" x14ac:dyDescent="0.25">
      <c r="A4342" s="890" t="s">
        <v>4391</v>
      </c>
      <c r="B4342" s="890" t="s">
        <v>32138</v>
      </c>
      <c r="C4342" s="890" t="s">
        <v>5</v>
      </c>
      <c r="D4342" s="890">
        <v>58.22</v>
      </c>
    </row>
    <row r="4343" spans="1:4" x14ac:dyDescent="0.25">
      <c r="A4343" s="890" t="s">
        <v>4392</v>
      </c>
      <c r="B4343" s="890" t="s">
        <v>32138</v>
      </c>
      <c r="C4343" s="890" t="s">
        <v>5</v>
      </c>
      <c r="D4343" s="890">
        <v>53.9</v>
      </c>
    </row>
    <row r="4344" spans="1:4" x14ac:dyDescent="0.25">
      <c r="A4344" s="890" t="s">
        <v>4393</v>
      </c>
      <c r="B4344" s="890" t="s">
        <v>32139</v>
      </c>
      <c r="C4344" s="890" t="s">
        <v>5</v>
      </c>
      <c r="D4344" s="890">
        <v>78.66</v>
      </c>
    </row>
    <row r="4345" spans="1:4" x14ac:dyDescent="0.25">
      <c r="A4345" s="890" t="s">
        <v>4394</v>
      </c>
      <c r="B4345" s="890" t="s">
        <v>32139</v>
      </c>
      <c r="C4345" s="890" t="s">
        <v>5</v>
      </c>
      <c r="D4345" s="890">
        <v>73.290000000000006</v>
      </c>
    </row>
    <row r="4346" spans="1:4" x14ac:dyDescent="0.25">
      <c r="A4346" s="890" t="s">
        <v>4395</v>
      </c>
      <c r="B4346" s="890" t="s">
        <v>32140</v>
      </c>
      <c r="C4346" s="890" t="s">
        <v>5</v>
      </c>
      <c r="D4346" s="890">
        <v>238.36</v>
      </c>
    </row>
    <row r="4347" spans="1:4" x14ac:dyDescent="0.25">
      <c r="A4347" s="890" t="s">
        <v>4396</v>
      </c>
      <c r="B4347" s="890" t="s">
        <v>32140</v>
      </c>
      <c r="C4347" s="890" t="s">
        <v>5</v>
      </c>
      <c r="D4347" s="890">
        <v>230.46</v>
      </c>
    </row>
    <row r="4348" spans="1:4" x14ac:dyDescent="0.25">
      <c r="A4348" s="890" t="s">
        <v>4397</v>
      </c>
      <c r="B4348" s="890" t="s">
        <v>32141</v>
      </c>
      <c r="C4348" s="890" t="s">
        <v>5</v>
      </c>
      <c r="D4348" s="890">
        <v>239.53</v>
      </c>
    </row>
    <row r="4349" spans="1:4" x14ac:dyDescent="0.25">
      <c r="A4349" s="890" t="s">
        <v>4398</v>
      </c>
      <c r="B4349" s="890" t="s">
        <v>32141</v>
      </c>
      <c r="C4349" s="890" t="s">
        <v>5</v>
      </c>
      <c r="D4349" s="890">
        <v>231.59</v>
      </c>
    </row>
    <row r="4350" spans="1:4" x14ac:dyDescent="0.25">
      <c r="A4350" s="890" t="s">
        <v>4399</v>
      </c>
      <c r="B4350" s="890" t="s">
        <v>32142</v>
      </c>
      <c r="C4350" s="890" t="s">
        <v>5</v>
      </c>
      <c r="D4350" s="890">
        <v>279.81</v>
      </c>
    </row>
    <row r="4351" spans="1:4" x14ac:dyDescent="0.25">
      <c r="A4351" s="890" t="s">
        <v>4400</v>
      </c>
      <c r="B4351" s="890" t="s">
        <v>32142</v>
      </c>
      <c r="C4351" s="890" t="s">
        <v>5</v>
      </c>
      <c r="D4351" s="890">
        <v>270.31</v>
      </c>
    </row>
    <row r="4352" spans="1:4" x14ac:dyDescent="0.25">
      <c r="A4352" s="890" t="s">
        <v>4401</v>
      </c>
      <c r="B4352" s="890" t="s">
        <v>32143</v>
      </c>
      <c r="C4352" s="890" t="s">
        <v>5</v>
      </c>
      <c r="D4352" s="890">
        <v>298.89</v>
      </c>
    </row>
    <row r="4353" spans="1:4" x14ac:dyDescent="0.25">
      <c r="A4353" s="890" t="s">
        <v>4402</v>
      </c>
      <c r="B4353" s="890" t="s">
        <v>32143</v>
      </c>
      <c r="C4353" s="890" t="s">
        <v>5</v>
      </c>
      <c r="D4353" s="890">
        <v>288.16000000000003</v>
      </c>
    </row>
    <row r="4354" spans="1:4" x14ac:dyDescent="0.25">
      <c r="A4354" s="890" t="s">
        <v>4403</v>
      </c>
      <c r="B4354" s="890" t="s">
        <v>32144</v>
      </c>
      <c r="C4354" s="890" t="s">
        <v>5</v>
      </c>
      <c r="D4354" s="890">
        <v>318.58999999999997</v>
      </c>
    </row>
    <row r="4355" spans="1:4" x14ac:dyDescent="0.25">
      <c r="A4355" s="890" t="s">
        <v>4404</v>
      </c>
      <c r="B4355" s="890" t="s">
        <v>32144</v>
      </c>
      <c r="C4355" s="890" t="s">
        <v>5</v>
      </c>
      <c r="D4355" s="890">
        <v>307.10000000000002</v>
      </c>
    </row>
    <row r="4356" spans="1:4" x14ac:dyDescent="0.25">
      <c r="A4356" s="890" t="s">
        <v>4405</v>
      </c>
      <c r="B4356" s="890" t="s">
        <v>32145</v>
      </c>
      <c r="C4356" s="890" t="s">
        <v>5</v>
      </c>
      <c r="D4356" s="890">
        <v>68.66</v>
      </c>
    </row>
    <row r="4357" spans="1:4" x14ac:dyDescent="0.25">
      <c r="A4357" s="890" t="s">
        <v>4406</v>
      </c>
      <c r="B4357" s="890" t="s">
        <v>32145</v>
      </c>
      <c r="C4357" s="890" t="s">
        <v>5</v>
      </c>
      <c r="D4357" s="890">
        <v>63.29</v>
      </c>
    </row>
    <row r="4358" spans="1:4" x14ac:dyDescent="0.25">
      <c r="A4358" s="890" t="s">
        <v>4407</v>
      </c>
      <c r="B4358" s="890" t="s">
        <v>32146</v>
      </c>
      <c r="C4358" s="890" t="s">
        <v>5</v>
      </c>
      <c r="D4358" s="890">
        <v>78.81</v>
      </c>
    </row>
    <row r="4359" spans="1:4" x14ac:dyDescent="0.25">
      <c r="A4359" s="890" t="s">
        <v>4408</v>
      </c>
      <c r="B4359" s="890" t="s">
        <v>32146</v>
      </c>
      <c r="C4359" s="890" t="s">
        <v>5</v>
      </c>
      <c r="D4359" s="890">
        <v>73.42</v>
      </c>
    </row>
    <row r="4360" spans="1:4" x14ac:dyDescent="0.25">
      <c r="A4360" s="890" t="s">
        <v>4409</v>
      </c>
      <c r="B4360" s="890" t="s">
        <v>32147</v>
      </c>
      <c r="C4360" s="890" t="s">
        <v>5</v>
      </c>
      <c r="D4360" s="890">
        <v>237.02</v>
      </c>
    </row>
    <row r="4361" spans="1:4" x14ac:dyDescent="0.25">
      <c r="A4361" s="890" t="s">
        <v>4410</v>
      </c>
      <c r="B4361" s="890" t="s">
        <v>32147</v>
      </c>
      <c r="C4361" s="890" t="s">
        <v>5</v>
      </c>
      <c r="D4361" s="890">
        <v>229.16</v>
      </c>
    </row>
    <row r="4362" spans="1:4" x14ac:dyDescent="0.25">
      <c r="A4362" s="890" t="s">
        <v>4411</v>
      </c>
      <c r="B4362" s="890" t="s">
        <v>32148</v>
      </c>
      <c r="C4362" s="890" t="s">
        <v>5</v>
      </c>
      <c r="D4362" s="890">
        <v>238.43</v>
      </c>
    </row>
    <row r="4363" spans="1:4" x14ac:dyDescent="0.25">
      <c r="A4363" s="890" t="s">
        <v>4412</v>
      </c>
      <c r="B4363" s="890" t="s">
        <v>32148</v>
      </c>
      <c r="C4363" s="890" t="s">
        <v>5</v>
      </c>
      <c r="D4363" s="890">
        <v>230.53</v>
      </c>
    </row>
    <row r="4364" spans="1:4" x14ac:dyDescent="0.25">
      <c r="A4364" s="890" t="s">
        <v>4413</v>
      </c>
      <c r="B4364" s="890" t="s">
        <v>32149</v>
      </c>
      <c r="C4364" s="890" t="s">
        <v>5</v>
      </c>
      <c r="D4364" s="890">
        <v>281.61</v>
      </c>
    </row>
    <row r="4365" spans="1:4" x14ac:dyDescent="0.25">
      <c r="A4365" s="890" t="s">
        <v>4414</v>
      </c>
      <c r="B4365" s="890" t="s">
        <v>32149</v>
      </c>
      <c r="C4365" s="890" t="s">
        <v>5</v>
      </c>
      <c r="D4365" s="890">
        <v>272.04000000000002</v>
      </c>
    </row>
    <row r="4366" spans="1:4" x14ac:dyDescent="0.25">
      <c r="A4366" s="890" t="s">
        <v>4415</v>
      </c>
      <c r="B4366" s="890" t="s">
        <v>32150</v>
      </c>
      <c r="C4366" s="890" t="s">
        <v>5</v>
      </c>
      <c r="D4366" s="890">
        <v>12.38</v>
      </c>
    </row>
    <row r="4367" spans="1:4" x14ac:dyDescent="0.25">
      <c r="A4367" s="890" t="s">
        <v>4416</v>
      </c>
      <c r="B4367" s="890" t="s">
        <v>32150</v>
      </c>
      <c r="C4367" s="890" t="s">
        <v>5</v>
      </c>
      <c r="D4367" s="890">
        <v>11.22</v>
      </c>
    </row>
    <row r="4368" spans="1:4" x14ac:dyDescent="0.25">
      <c r="A4368" s="890" t="s">
        <v>4417</v>
      </c>
      <c r="B4368" s="890" t="s">
        <v>32151</v>
      </c>
      <c r="C4368" s="890" t="s">
        <v>5</v>
      </c>
      <c r="D4368" s="890">
        <v>50.92</v>
      </c>
    </row>
    <row r="4369" spans="1:4" x14ac:dyDescent="0.25">
      <c r="A4369" s="890" t="s">
        <v>4418</v>
      </c>
      <c r="B4369" s="890" t="s">
        <v>32151</v>
      </c>
      <c r="C4369" s="890" t="s">
        <v>5</v>
      </c>
      <c r="D4369" s="890">
        <v>45.94</v>
      </c>
    </row>
    <row r="4370" spans="1:4" x14ac:dyDescent="0.25">
      <c r="A4370" s="890" t="s">
        <v>4419</v>
      </c>
      <c r="B4370" s="890" t="s">
        <v>32152</v>
      </c>
      <c r="C4370" s="890" t="s">
        <v>5</v>
      </c>
      <c r="D4370" s="890">
        <v>202.78</v>
      </c>
    </row>
    <row r="4371" spans="1:4" x14ac:dyDescent="0.25">
      <c r="A4371" s="890" t="s">
        <v>4420</v>
      </c>
      <c r="B4371" s="890" t="s">
        <v>32152</v>
      </c>
      <c r="C4371" s="890" t="s">
        <v>5</v>
      </c>
      <c r="D4371" s="890">
        <v>182.88</v>
      </c>
    </row>
    <row r="4372" spans="1:4" x14ac:dyDescent="0.25">
      <c r="A4372" s="890" t="s">
        <v>4421</v>
      </c>
      <c r="B4372" s="890" t="s">
        <v>32153</v>
      </c>
      <c r="C4372" s="890" t="s">
        <v>5</v>
      </c>
      <c r="D4372" s="890">
        <v>280.08</v>
      </c>
    </row>
    <row r="4373" spans="1:4" x14ac:dyDescent="0.25">
      <c r="A4373" s="890" t="s">
        <v>4422</v>
      </c>
      <c r="B4373" s="890" t="s">
        <v>32153</v>
      </c>
      <c r="C4373" s="890" t="s">
        <v>5</v>
      </c>
      <c r="D4373" s="890">
        <v>252.46</v>
      </c>
    </row>
    <row r="4374" spans="1:4" x14ac:dyDescent="0.25">
      <c r="A4374" s="890" t="s">
        <v>4423</v>
      </c>
      <c r="B4374" s="890" t="s">
        <v>32154</v>
      </c>
      <c r="C4374" s="890" t="s">
        <v>5</v>
      </c>
      <c r="D4374" s="890">
        <v>101.39</v>
      </c>
    </row>
    <row r="4375" spans="1:4" x14ac:dyDescent="0.25">
      <c r="A4375" s="890" t="s">
        <v>4424</v>
      </c>
      <c r="B4375" s="890" t="s">
        <v>32154</v>
      </c>
      <c r="C4375" s="890" t="s">
        <v>5</v>
      </c>
      <c r="D4375" s="890">
        <v>91.44</v>
      </c>
    </row>
    <row r="4376" spans="1:4" x14ac:dyDescent="0.25">
      <c r="A4376" s="890" t="s">
        <v>4425</v>
      </c>
      <c r="B4376" s="890" t="s">
        <v>32155</v>
      </c>
      <c r="C4376" s="890" t="s">
        <v>5</v>
      </c>
      <c r="D4376" s="890">
        <v>101.39</v>
      </c>
    </row>
    <row r="4377" spans="1:4" x14ac:dyDescent="0.25">
      <c r="A4377" s="890" t="s">
        <v>4426</v>
      </c>
      <c r="B4377" s="890" t="s">
        <v>32155</v>
      </c>
      <c r="C4377" s="890" t="s">
        <v>5</v>
      </c>
      <c r="D4377" s="890">
        <v>91.44</v>
      </c>
    </row>
    <row r="4378" spans="1:4" x14ac:dyDescent="0.25">
      <c r="A4378" s="890" t="s">
        <v>4427</v>
      </c>
      <c r="B4378" s="890" t="s">
        <v>32156</v>
      </c>
      <c r="C4378" s="890" t="s">
        <v>5</v>
      </c>
      <c r="D4378" s="890">
        <v>202.78</v>
      </c>
    </row>
    <row r="4379" spans="1:4" x14ac:dyDescent="0.25">
      <c r="A4379" s="890" t="s">
        <v>4428</v>
      </c>
      <c r="B4379" s="890" t="s">
        <v>32156</v>
      </c>
      <c r="C4379" s="890" t="s">
        <v>5</v>
      </c>
      <c r="D4379" s="890">
        <v>182.88</v>
      </c>
    </row>
    <row r="4380" spans="1:4" x14ac:dyDescent="0.25">
      <c r="A4380" s="890" t="s">
        <v>4429</v>
      </c>
      <c r="B4380" s="890" t="s">
        <v>32157</v>
      </c>
      <c r="C4380" s="890" t="s">
        <v>5</v>
      </c>
      <c r="D4380" s="890">
        <v>304.17</v>
      </c>
    </row>
    <row r="4381" spans="1:4" x14ac:dyDescent="0.25">
      <c r="A4381" s="890" t="s">
        <v>4430</v>
      </c>
      <c r="B4381" s="890" t="s">
        <v>32157</v>
      </c>
      <c r="C4381" s="890" t="s">
        <v>5</v>
      </c>
      <c r="D4381" s="890">
        <v>274.33</v>
      </c>
    </row>
    <row r="4382" spans="1:4" x14ac:dyDescent="0.25">
      <c r="A4382" s="890" t="s">
        <v>4431</v>
      </c>
      <c r="B4382" s="890" t="s">
        <v>32158</v>
      </c>
      <c r="C4382" s="890" t="s">
        <v>5</v>
      </c>
      <c r="D4382" s="890">
        <v>513.79999999999995</v>
      </c>
    </row>
    <row r="4383" spans="1:4" x14ac:dyDescent="0.25">
      <c r="A4383" s="890" t="s">
        <v>4432</v>
      </c>
      <c r="B4383" s="890" t="s">
        <v>32158</v>
      </c>
      <c r="C4383" s="890" t="s">
        <v>5</v>
      </c>
      <c r="D4383" s="890">
        <v>463.96</v>
      </c>
    </row>
    <row r="4384" spans="1:4" x14ac:dyDescent="0.25">
      <c r="A4384" s="890" t="s">
        <v>4433</v>
      </c>
      <c r="B4384" s="890" t="s">
        <v>32159</v>
      </c>
      <c r="C4384" s="890" t="s">
        <v>5</v>
      </c>
      <c r="D4384" s="890">
        <v>132.49</v>
      </c>
    </row>
    <row r="4385" spans="1:4" x14ac:dyDescent="0.25">
      <c r="A4385" s="890" t="s">
        <v>4434</v>
      </c>
      <c r="B4385" s="890" t="s">
        <v>32159</v>
      </c>
      <c r="C4385" s="890" t="s">
        <v>5</v>
      </c>
      <c r="D4385" s="890">
        <v>119.55</v>
      </c>
    </row>
    <row r="4386" spans="1:4" x14ac:dyDescent="0.25">
      <c r="A4386" s="890" t="s">
        <v>4435</v>
      </c>
      <c r="B4386" s="890" t="s">
        <v>32160</v>
      </c>
      <c r="C4386" s="890" t="s">
        <v>5</v>
      </c>
      <c r="D4386" s="890">
        <v>76.61</v>
      </c>
    </row>
    <row r="4387" spans="1:4" x14ac:dyDescent="0.25">
      <c r="A4387" s="890" t="s">
        <v>4436</v>
      </c>
      <c r="B4387" s="890" t="s">
        <v>32160</v>
      </c>
      <c r="C4387" s="890" t="s">
        <v>5</v>
      </c>
      <c r="D4387" s="890">
        <v>69.14</v>
      </c>
    </row>
    <row r="4388" spans="1:4" x14ac:dyDescent="0.25">
      <c r="A4388" s="890" t="s">
        <v>4437</v>
      </c>
      <c r="B4388" s="890" t="s">
        <v>32161</v>
      </c>
      <c r="C4388" s="890" t="s">
        <v>4</v>
      </c>
      <c r="D4388" s="890">
        <v>5.3</v>
      </c>
    </row>
    <row r="4389" spans="1:4" x14ac:dyDescent="0.25">
      <c r="A4389" s="890" t="s">
        <v>4438</v>
      </c>
      <c r="B4389" s="890" t="s">
        <v>32161</v>
      </c>
      <c r="C4389" s="890" t="s">
        <v>4</v>
      </c>
      <c r="D4389" s="890">
        <v>4.8099999999999996</v>
      </c>
    </row>
    <row r="4390" spans="1:4" x14ac:dyDescent="0.25">
      <c r="A4390" s="890" t="s">
        <v>4439</v>
      </c>
      <c r="B4390" s="890" t="s">
        <v>32162</v>
      </c>
      <c r="C4390" s="890" t="s">
        <v>4</v>
      </c>
      <c r="D4390" s="890">
        <v>8.58</v>
      </c>
    </row>
    <row r="4391" spans="1:4" x14ac:dyDescent="0.25">
      <c r="A4391" s="890" t="s">
        <v>4440</v>
      </c>
      <c r="B4391" s="890" t="s">
        <v>32162</v>
      </c>
      <c r="C4391" s="890" t="s">
        <v>4</v>
      </c>
      <c r="D4391" s="890">
        <v>7.78</v>
      </c>
    </row>
    <row r="4392" spans="1:4" x14ac:dyDescent="0.25">
      <c r="A4392" s="890" t="s">
        <v>4441</v>
      </c>
      <c r="B4392" s="890" t="s">
        <v>32163</v>
      </c>
      <c r="C4392" s="890" t="s">
        <v>4</v>
      </c>
      <c r="D4392" s="890">
        <v>12.45</v>
      </c>
    </row>
    <row r="4393" spans="1:4" x14ac:dyDescent="0.25">
      <c r="A4393" s="890" t="s">
        <v>4442</v>
      </c>
      <c r="B4393" s="890" t="s">
        <v>32163</v>
      </c>
      <c r="C4393" s="890" t="s">
        <v>4</v>
      </c>
      <c r="D4393" s="890">
        <v>11.29</v>
      </c>
    </row>
    <row r="4394" spans="1:4" x14ac:dyDescent="0.25">
      <c r="A4394" s="890" t="s">
        <v>4443</v>
      </c>
      <c r="B4394" s="890" t="s">
        <v>32164</v>
      </c>
      <c r="C4394" s="890" t="s">
        <v>4</v>
      </c>
      <c r="D4394" s="890">
        <v>20.34</v>
      </c>
    </row>
    <row r="4395" spans="1:4" x14ac:dyDescent="0.25">
      <c r="A4395" s="890" t="s">
        <v>4444</v>
      </c>
      <c r="B4395" s="890" t="s">
        <v>32164</v>
      </c>
      <c r="C4395" s="890" t="s">
        <v>4</v>
      </c>
      <c r="D4395" s="890">
        <v>18.43</v>
      </c>
    </row>
    <row r="4396" spans="1:4" x14ac:dyDescent="0.25">
      <c r="A4396" s="890" t="s">
        <v>4445</v>
      </c>
      <c r="B4396" s="890" t="s">
        <v>32165</v>
      </c>
      <c r="C4396" s="890" t="s">
        <v>4</v>
      </c>
      <c r="D4396" s="890">
        <v>30.42</v>
      </c>
    </row>
    <row r="4397" spans="1:4" x14ac:dyDescent="0.25">
      <c r="A4397" s="890" t="s">
        <v>4446</v>
      </c>
      <c r="B4397" s="890" t="s">
        <v>32165</v>
      </c>
      <c r="C4397" s="890" t="s">
        <v>4</v>
      </c>
      <c r="D4397" s="890">
        <v>27.54</v>
      </c>
    </row>
    <row r="4398" spans="1:4" x14ac:dyDescent="0.25">
      <c r="A4398" s="890" t="s">
        <v>4447</v>
      </c>
      <c r="B4398" s="890" t="s">
        <v>32166</v>
      </c>
      <c r="C4398" s="890" t="s">
        <v>4</v>
      </c>
      <c r="D4398" s="890">
        <v>39.65</v>
      </c>
    </row>
    <row r="4399" spans="1:4" x14ac:dyDescent="0.25">
      <c r="A4399" s="890" t="s">
        <v>4448</v>
      </c>
      <c r="B4399" s="890" t="s">
        <v>32166</v>
      </c>
      <c r="C4399" s="890" t="s">
        <v>4</v>
      </c>
      <c r="D4399" s="890">
        <v>35.89</v>
      </c>
    </row>
    <row r="4400" spans="1:4" x14ac:dyDescent="0.25">
      <c r="A4400" s="890" t="s">
        <v>4449</v>
      </c>
      <c r="B4400" s="890" t="s">
        <v>32167</v>
      </c>
      <c r="C4400" s="890" t="s">
        <v>4</v>
      </c>
      <c r="D4400" s="890">
        <v>44.53</v>
      </c>
    </row>
    <row r="4401" spans="1:4" x14ac:dyDescent="0.25">
      <c r="A4401" s="890" t="s">
        <v>4450</v>
      </c>
      <c r="B4401" s="890" t="s">
        <v>32167</v>
      </c>
      <c r="C4401" s="890" t="s">
        <v>4</v>
      </c>
      <c r="D4401" s="890">
        <v>40.83</v>
      </c>
    </row>
    <row r="4402" spans="1:4" x14ac:dyDescent="0.25">
      <c r="A4402" s="890" t="s">
        <v>4451</v>
      </c>
      <c r="B4402" s="890" t="s">
        <v>32168</v>
      </c>
      <c r="C4402" s="890" t="s">
        <v>4</v>
      </c>
      <c r="D4402" s="890">
        <v>51.63</v>
      </c>
    </row>
    <row r="4403" spans="1:4" x14ac:dyDescent="0.25">
      <c r="A4403" s="890" t="s">
        <v>4452</v>
      </c>
      <c r="B4403" s="890" t="s">
        <v>32168</v>
      </c>
      <c r="C4403" s="890" t="s">
        <v>4</v>
      </c>
      <c r="D4403" s="890">
        <v>47.34</v>
      </c>
    </row>
    <row r="4404" spans="1:4" x14ac:dyDescent="0.25">
      <c r="A4404" s="890" t="s">
        <v>4453</v>
      </c>
      <c r="B4404" s="890" t="s">
        <v>32169</v>
      </c>
      <c r="C4404" s="890" t="s">
        <v>4</v>
      </c>
      <c r="D4404" s="890">
        <v>60.28</v>
      </c>
    </row>
    <row r="4405" spans="1:4" x14ac:dyDescent="0.25">
      <c r="A4405" s="890" t="s">
        <v>4454</v>
      </c>
      <c r="B4405" s="890" t="s">
        <v>32169</v>
      </c>
      <c r="C4405" s="890" t="s">
        <v>4</v>
      </c>
      <c r="D4405" s="890">
        <v>55.28</v>
      </c>
    </row>
    <row r="4406" spans="1:4" x14ac:dyDescent="0.25">
      <c r="A4406" s="890" t="s">
        <v>4455</v>
      </c>
      <c r="B4406" s="890" t="s">
        <v>32170</v>
      </c>
      <c r="C4406" s="890" t="s">
        <v>4</v>
      </c>
      <c r="D4406" s="890">
        <v>77.09</v>
      </c>
    </row>
    <row r="4407" spans="1:4" x14ac:dyDescent="0.25">
      <c r="A4407" s="890" t="s">
        <v>4456</v>
      </c>
      <c r="B4407" s="890" t="s">
        <v>32170</v>
      </c>
      <c r="C4407" s="890" t="s">
        <v>4</v>
      </c>
      <c r="D4407" s="890">
        <v>71.260000000000005</v>
      </c>
    </row>
    <row r="4408" spans="1:4" x14ac:dyDescent="0.25">
      <c r="A4408" s="890" t="s">
        <v>4457</v>
      </c>
      <c r="B4408" s="890" t="s">
        <v>32171</v>
      </c>
      <c r="C4408" s="890" t="s">
        <v>4</v>
      </c>
      <c r="D4408" s="890">
        <v>76.89</v>
      </c>
    </row>
    <row r="4409" spans="1:4" x14ac:dyDescent="0.25">
      <c r="A4409" s="890" t="s">
        <v>4458</v>
      </c>
      <c r="B4409" s="890" t="s">
        <v>32171</v>
      </c>
      <c r="C4409" s="890" t="s">
        <v>4</v>
      </c>
      <c r="D4409" s="890">
        <v>70.53</v>
      </c>
    </row>
    <row r="4410" spans="1:4" x14ac:dyDescent="0.25">
      <c r="A4410" s="890" t="s">
        <v>4459</v>
      </c>
      <c r="B4410" s="890" t="s">
        <v>32172</v>
      </c>
      <c r="C4410" s="890" t="s">
        <v>4</v>
      </c>
      <c r="D4410" s="890">
        <v>94.21</v>
      </c>
    </row>
    <row r="4411" spans="1:4" x14ac:dyDescent="0.25">
      <c r="A4411" s="890" t="s">
        <v>4460</v>
      </c>
      <c r="B4411" s="890" t="s">
        <v>32172</v>
      </c>
      <c r="C4411" s="890" t="s">
        <v>4</v>
      </c>
      <c r="D4411" s="890">
        <v>86.45</v>
      </c>
    </row>
    <row r="4412" spans="1:4" x14ac:dyDescent="0.25">
      <c r="A4412" s="890" t="s">
        <v>4461</v>
      </c>
      <c r="B4412" s="890" t="s">
        <v>32173</v>
      </c>
      <c r="C4412" s="890" t="s">
        <v>4</v>
      </c>
      <c r="D4412" s="890">
        <v>152.29</v>
      </c>
    </row>
    <row r="4413" spans="1:4" x14ac:dyDescent="0.25">
      <c r="A4413" s="890" t="s">
        <v>4462</v>
      </c>
      <c r="B4413" s="890" t="s">
        <v>32173</v>
      </c>
      <c r="C4413" s="890" t="s">
        <v>4</v>
      </c>
      <c r="D4413" s="890">
        <v>143.37</v>
      </c>
    </row>
    <row r="4414" spans="1:4" x14ac:dyDescent="0.25">
      <c r="A4414" s="890" t="s">
        <v>4463</v>
      </c>
      <c r="B4414" s="890" t="s">
        <v>32174</v>
      </c>
      <c r="C4414" s="890" t="s">
        <v>4</v>
      </c>
      <c r="D4414" s="890">
        <v>181.34</v>
      </c>
    </row>
    <row r="4415" spans="1:4" x14ac:dyDescent="0.25">
      <c r="A4415" s="890" t="s">
        <v>4464</v>
      </c>
      <c r="B4415" s="890" t="s">
        <v>32174</v>
      </c>
      <c r="C4415" s="890" t="s">
        <v>4</v>
      </c>
      <c r="D4415" s="890">
        <v>170.77</v>
      </c>
    </row>
    <row r="4416" spans="1:4" x14ac:dyDescent="0.25">
      <c r="A4416" s="890" t="s">
        <v>4465</v>
      </c>
      <c r="B4416" s="890" t="s">
        <v>32175</v>
      </c>
      <c r="C4416" s="890" t="s">
        <v>4</v>
      </c>
      <c r="D4416" s="890">
        <v>217.5</v>
      </c>
    </row>
    <row r="4417" spans="1:4" x14ac:dyDescent="0.25">
      <c r="A4417" s="890" t="s">
        <v>4466</v>
      </c>
      <c r="B4417" s="890" t="s">
        <v>32175</v>
      </c>
      <c r="C4417" s="890" t="s">
        <v>4</v>
      </c>
      <c r="D4417" s="890">
        <v>205.01</v>
      </c>
    </row>
    <row r="4418" spans="1:4" x14ac:dyDescent="0.25">
      <c r="A4418" s="890" t="s">
        <v>4467</v>
      </c>
      <c r="B4418" s="890" t="s">
        <v>32176</v>
      </c>
      <c r="C4418" s="890" t="s">
        <v>4</v>
      </c>
      <c r="D4418" s="890">
        <v>253.89</v>
      </c>
    </row>
    <row r="4419" spans="1:4" x14ac:dyDescent="0.25">
      <c r="A4419" s="890" t="s">
        <v>4468</v>
      </c>
      <c r="B4419" s="890" t="s">
        <v>32176</v>
      </c>
      <c r="C4419" s="890" t="s">
        <v>4</v>
      </c>
      <c r="D4419" s="890">
        <v>239.45</v>
      </c>
    </row>
    <row r="4420" spans="1:4" x14ac:dyDescent="0.25">
      <c r="A4420" s="890" t="s">
        <v>4469</v>
      </c>
      <c r="B4420" s="890" t="s">
        <v>32177</v>
      </c>
      <c r="C4420" s="890" t="s">
        <v>4</v>
      </c>
      <c r="D4420" s="890">
        <v>315.44</v>
      </c>
    </row>
    <row r="4421" spans="1:4" x14ac:dyDescent="0.25">
      <c r="A4421" s="890" t="s">
        <v>4470</v>
      </c>
      <c r="B4421" s="890" t="s">
        <v>32177</v>
      </c>
      <c r="C4421" s="890" t="s">
        <v>4</v>
      </c>
      <c r="D4421" s="890">
        <v>297.5</v>
      </c>
    </row>
    <row r="4422" spans="1:4" x14ac:dyDescent="0.25">
      <c r="A4422" s="890" t="s">
        <v>4471</v>
      </c>
      <c r="B4422" s="890" t="s">
        <v>32178</v>
      </c>
      <c r="C4422" s="890" t="s">
        <v>4</v>
      </c>
      <c r="D4422" s="890">
        <v>3.61</v>
      </c>
    </row>
    <row r="4423" spans="1:4" x14ac:dyDescent="0.25">
      <c r="A4423" s="890" t="s">
        <v>4472</v>
      </c>
      <c r="B4423" s="890" t="s">
        <v>32178</v>
      </c>
      <c r="C4423" s="890" t="s">
        <v>4</v>
      </c>
      <c r="D4423" s="890">
        <v>3.29</v>
      </c>
    </row>
    <row r="4424" spans="1:4" x14ac:dyDescent="0.25">
      <c r="A4424" s="890" t="s">
        <v>4473</v>
      </c>
      <c r="B4424" s="890" t="s">
        <v>32179</v>
      </c>
      <c r="C4424" s="890" t="s">
        <v>4</v>
      </c>
      <c r="D4424" s="890">
        <v>5.86</v>
      </c>
    </row>
    <row r="4425" spans="1:4" x14ac:dyDescent="0.25">
      <c r="A4425" s="890" t="s">
        <v>4474</v>
      </c>
      <c r="B4425" s="890" t="s">
        <v>32179</v>
      </c>
      <c r="C4425" s="890" t="s">
        <v>4</v>
      </c>
      <c r="D4425" s="890">
        <v>5.34</v>
      </c>
    </row>
    <row r="4426" spans="1:4" x14ac:dyDescent="0.25">
      <c r="A4426" s="890" t="s">
        <v>4475</v>
      </c>
      <c r="B4426" s="890" t="s">
        <v>32180</v>
      </c>
      <c r="C4426" s="890" t="s">
        <v>4</v>
      </c>
      <c r="D4426" s="890">
        <v>8.65</v>
      </c>
    </row>
    <row r="4427" spans="1:4" x14ac:dyDescent="0.25">
      <c r="A4427" s="890" t="s">
        <v>4476</v>
      </c>
      <c r="B4427" s="890" t="s">
        <v>32180</v>
      </c>
      <c r="C4427" s="890" t="s">
        <v>4</v>
      </c>
      <c r="D4427" s="890">
        <v>7.87</v>
      </c>
    </row>
    <row r="4428" spans="1:4" x14ac:dyDescent="0.25">
      <c r="A4428" s="890" t="s">
        <v>4477</v>
      </c>
      <c r="B4428" s="890" t="s">
        <v>32181</v>
      </c>
      <c r="C4428" s="890" t="s">
        <v>4</v>
      </c>
      <c r="D4428" s="890">
        <v>14.33</v>
      </c>
    </row>
    <row r="4429" spans="1:4" x14ac:dyDescent="0.25">
      <c r="A4429" s="890" t="s">
        <v>4478</v>
      </c>
      <c r="B4429" s="890" t="s">
        <v>32181</v>
      </c>
      <c r="C4429" s="890" t="s">
        <v>4</v>
      </c>
      <c r="D4429" s="890">
        <v>13.02</v>
      </c>
    </row>
    <row r="4430" spans="1:4" x14ac:dyDescent="0.25">
      <c r="A4430" s="890" t="s">
        <v>4479</v>
      </c>
      <c r="B4430" s="890" t="s">
        <v>32182</v>
      </c>
      <c r="C4430" s="890" t="s">
        <v>4</v>
      </c>
      <c r="D4430" s="890">
        <v>21.79</v>
      </c>
    </row>
    <row r="4431" spans="1:4" x14ac:dyDescent="0.25">
      <c r="A4431" s="890" t="s">
        <v>4480</v>
      </c>
      <c r="B4431" s="890" t="s">
        <v>32182</v>
      </c>
      <c r="C4431" s="890" t="s">
        <v>4</v>
      </c>
      <c r="D4431" s="890">
        <v>19.77</v>
      </c>
    </row>
    <row r="4432" spans="1:4" x14ac:dyDescent="0.25">
      <c r="A4432" s="890" t="s">
        <v>4481</v>
      </c>
      <c r="B4432" s="890" t="s">
        <v>32183</v>
      </c>
      <c r="C4432" s="890" t="s">
        <v>4</v>
      </c>
      <c r="D4432" s="890">
        <v>28.59</v>
      </c>
    </row>
    <row r="4433" spans="1:4" x14ac:dyDescent="0.25">
      <c r="A4433" s="890" t="s">
        <v>4482</v>
      </c>
      <c r="B4433" s="890" t="s">
        <v>32183</v>
      </c>
      <c r="C4433" s="890" t="s">
        <v>4</v>
      </c>
      <c r="D4433" s="890">
        <v>25.94</v>
      </c>
    </row>
    <row r="4434" spans="1:4" x14ac:dyDescent="0.25">
      <c r="A4434" s="890" t="s">
        <v>4483</v>
      </c>
      <c r="B4434" s="890" t="s">
        <v>32184</v>
      </c>
      <c r="C4434" s="890" t="s">
        <v>4</v>
      </c>
      <c r="D4434" s="890">
        <v>33.76</v>
      </c>
    </row>
    <row r="4435" spans="1:4" x14ac:dyDescent="0.25">
      <c r="A4435" s="890" t="s">
        <v>4484</v>
      </c>
      <c r="B4435" s="890" t="s">
        <v>32184</v>
      </c>
      <c r="C4435" s="890" t="s">
        <v>4</v>
      </c>
      <c r="D4435" s="890">
        <v>31.13</v>
      </c>
    </row>
    <row r="4436" spans="1:4" x14ac:dyDescent="0.25">
      <c r="A4436" s="890" t="s">
        <v>4485</v>
      </c>
      <c r="B4436" s="890" t="s">
        <v>32185</v>
      </c>
      <c r="C4436" s="890" t="s">
        <v>4</v>
      </c>
      <c r="D4436" s="890">
        <v>39.85</v>
      </c>
    </row>
    <row r="4437" spans="1:4" x14ac:dyDescent="0.25">
      <c r="A4437" s="890" t="s">
        <v>4486</v>
      </c>
      <c r="B4437" s="890" t="s">
        <v>32185</v>
      </c>
      <c r="C4437" s="890" t="s">
        <v>4</v>
      </c>
      <c r="D4437" s="890">
        <v>36.75</v>
      </c>
    </row>
    <row r="4438" spans="1:4" x14ac:dyDescent="0.25">
      <c r="A4438" s="890" t="s">
        <v>4487</v>
      </c>
      <c r="B4438" s="890" t="s">
        <v>32186</v>
      </c>
      <c r="C4438" s="890" t="s">
        <v>4</v>
      </c>
      <c r="D4438" s="890">
        <v>45.92</v>
      </c>
    </row>
    <row r="4439" spans="1:4" x14ac:dyDescent="0.25">
      <c r="A4439" s="890" t="s">
        <v>4488</v>
      </c>
      <c r="B4439" s="890" t="s">
        <v>32186</v>
      </c>
      <c r="C4439" s="890" t="s">
        <v>4</v>
      </c>
      <c r="D4439" s="890">
        <v>42.35</v>
      </c>
    </row>
    <row r="4440" spans="1:4" x14ac:dyDescent="0.25">
      <c r="A4440" s="890" t="s">
        <v>4489</v>
      </c>
      <c r="B4440" s="890" t="s">
        <v>32187</v>
      </c>
      <c r="C4440" s="890" t="s">
        <v>4</v>
      </c>
      <c r="D4440" s="890">
        <v>52.43</v>
      </c>
    </row>
    <row r="4441" spans="1:4" x14ac:dyDescent="0.25">
      <c r="A4441" s="890" t="s">
        <v>4490</v>
      </c>
      <c r="B4441" s="890" t="s">
        <v>32187</v>
      </c>
      <c r="C4441" s="890" t="s">
        <v>4</v>
      </c>
      <c r="D4441" s="890">
        <v>48.36</v>
      </c>
    </row>
    <row r="4442" spans="1:4" x14ac:dyDescent="0.25">
      <c r="A4442" s="890" t="s">
        <v>4491</v>
      </c>
      <c r="B4442" s="890" t="s">
        <v>32188</v>
      </c>
      <c r="C4442" s="890" t="s">
        <v>4</v>
      </c>
      <c r="D4442" s="890">
        <v>58.94</v>
      </c>
    </row>
    <row r="4443" spans="1:4" x14ac:dyDescent="0.25">
      <c r="A4443" s="890" t="s">
        <v>4492</v>
      </c>
      <c r="B4443" s="890" t="s">
        <v>32188</v>
      </c>
      <c r="C4443" s="890" t="s">
        <v>4</v>
      </c>
      <c r="D4443" s="890">
        <v>54.38</v>
      </c>
    </row>
    <row r="4444" spans="1:4" x14ac:dyDescent="0.25">
      <c r="A4444" s="890" t="s">
        <v>4493</v>
      </c>
      <c r="B4444" s="890" t="s">
        <v>32189</v>
      </c>
      <c r="C4444" s="890" t="s">
        <v>4</v>
      </c>
      <c r="D4444" s="890">
        <v>72.67</v>
      </c>
    </row>
    <row r="4445" spans="1:4" x14ac:dyDescent="0.25">
      <c r="A4445" s="890" t="s">
        <v>4494</v>
      </c>
      <c r="B4445" s="890" t="s">
        <v>32189</v>
      </c>
      <c r="C4445" s="890" t="s">
        <v>4</v>
      </c>
      <c r="D4445" s="890">
        <v>67.06</v>
      </c>
    </row>
    <row r="4446" spans="1:4" x14ac:dyDescent="0.25">
      <c r="A4446" s="890" t="s">
        <v>4495</v>
      </c>
      <c r="B4446" s="890" t="s">
        <v>32190</v>
      </c>
      <c r="C4446" s="890" t="s">
        <v>4</v>
      </c>
      <c r="D4446" s="890">
        <v>126.51</v>
      </c>
    </row>
    <row r="4447" spans="1:4" x14ac:dyDescent="0.25">
      <c r="A4447" s="890" t="s">
        <v>4496</v>
      </c>
      <c r="B4447" s="890" t="s">
        <v>32190</v>
      </c>
      <c r="C4447" s="890" t="s">
        <v>4</v>
      </c>
      <c r="D4447" s="890">
        <v>120.16</v>
      </c>
    </row>
    <row r="4448" spans="1:4" x14ac:dyDescent="0.25">
      <c r="A4448" s="890" t="s">
        <v>4497</v>
      </c>
      <c r="B4448" s="890" t="s">
        <v>32191</v>
      </c>
      <c r="C4448" s="890" t="s">
        <v>4</v>
      </c>
      <c r="D4448" s="890">
        <v>151.78</v>
      </c>
    </row>
    <row r="4449" spans="1:4" x14ac:dyDescent="0.25">
      <c r="A4449" s="890" t="s">
        <v>4498</v>
      </c>
      <c r="B4449" s="890" t="s">
        <v>32191</v>
      </c>
      <c r="C4449" s="890" t="s">
        <v>4</v>
      </c>
      <c r="D4449" s="890">
        <v>144.16999999999999</v>
      </c>
    </row>
    <row r="4450" spans="1:4" x14ac:dyDescent="0.25">
      <c r="A4450" s="890" t="s">
        <v>4499</v>
      </c>
      <c r="B4450" s="890" t="s">
        <v>32192</v>
      </c>
      <c r="C4450" s="890" t="s">
        <v>4</v>
      </c>
      <c r="D4450" s="890">
        <v>183.52</v>
      </c>
    </row>
    <row r="4451" spans="1:4" x14ac:dyDescent="0.25">
      <c r="A4451" s="890" t="s">
        <v>4500</v>
      </c>
      <c r="B4451" s="890" t="s">
        <v>32192</v>
      </c>
      <c r="C4451" s="890" t="s">
        <v>4</v>
      </c>
      <c r="D4451" s="890">
        <v>174.43</v>
      </c>
    </row>
    <row r="4452" spans="1:4" x14ac:dyDescent="0.25">
      <c r="A4452" s="890" t="s">
        <v>4501</v>
      </c>
      <c r="B4452" s="890" t="s">
        <v>32193</v>
      </c>
      <c r="C4452" s="890" t="s">
        <v>4</v>
      </c>
      <c r="D4452" s="890">
        <v>215.49</v>
      </c>
    </row>
    <row r="4453" spans="1:4" x14ac:dyDescent="0.25">
      <c r="A4453" s="890" t="s">
        <v>4502</v>
      </c>
      <c r="B4453" s="890" t="s">
        <v>32193</v>
      </c>
      <c r="C4453" s="890" t="s">
        <v>4</v>
      </c>
      <c r="D4453" s="890">
        <v>204.89</v>
      </c>
    </row>
    <row r="4454" spans="1:4" x14ac:dyDescent="0.25">
      <c r="A4454" s="890" t="s">
        <v>4503</v>
      </c>
      <c r="B4454" s="890" t="s">
        <v>32194</v>
      </c>
      <c r="C4454" s="890" t="s">
        <v>4</v>
      </c>
      <c r="D4454" s="890">
        <v>269.02999999999997</v>
      </c>
    </row>
    <row r="4455" spans="1:4" x14ac:dyDescent="0.25">
      <c r="A4455" s="890" t="s">
        <v>4504</v>
      </c>
      <c r="B4455" s="890" t="s">
        <v>32194</v>
      </c>
      <c r="C4455" s="890" t="s">
        <v>4</v>
      </c>
      <c r="D4455" s="890">
        <v>255.73</v>
      </c>
    </row>
    <row r="4456" spans="1:4" x14ac:dyDescent="0.25">
      <c r="A4456" s="890" t="s">
        <v>4505</v>
      </c>
      <c r="B4456" s="890" t="s">
        <v>32195</v>
      </c>
      <c r="C4456" s="890" t="s">
        <v>4</v>
      </c>
      <c r="D4456" s="890">
        <v>12.08</v>
      </c>
    </row>
    <row r="4457" spans="1:4" x14ac:dyDescent="0.25">
      <c r="A4457" s="890" t="s">
        <v>4506</v>
      </c>
      <c r="B4457" s="890" t="s">
        <v>32195</v>
      </c>
      <c r="C4457" s="890" t="s">
        <v>4</v>
      </c>
      <c r="D4457" s="890">
        <v>10.92</v>
      </c>
    </row>
    <row r="4458" spans="1:4" x14ac:dyDescent="0.25">
      <c r="A4458" s="890" t="s">
        <v>4507</v>
      </c>
      <c r="B4458" s="890" t="s">
        <v>32196</v>
      </c>
      <c r="C4458" s="890" t="s">
        <v>4</v>
      </c>
      <c r="D4458" s="890">
        <v>19.899999999999999</v>
      </c>
    </row>
    <row r="4459" spans="1:4" x14ac:dyDescent="0.25">
      <c r="A4459" s="890" t="s">
        <v>4508</v>
      </c>
      <c r="B4459" s="890" t="s">
        <v>32196</v>
      </c>
      <c r="C4459" s="890" t="s">
        <v>4</v>
      </c>
      <c r="D4459" s="890">
        <v>17.989999999999998</v>
      </c>
    </row>
    <row r="4460" spans="1:4" x14ac:dyDescent="0.25">
      <c r="A4460" s="890" t="s">
        <v>4509</v>
      </c>
      <c r="B4460" s="890" t="s">
        <v>32197</v>
      </c>
      <c r="C4460" s="890" t="s">
        <v>4</v>
      </c>
      <c r="D4460" s="890">
        <v>29.92</v>
      </c>
    </row>
    <row r="4461" spans="1:4" x14ac:dyDescent="0.25">
      <c r="A4461" s="890" t="s">
        <v>4510</v>
      </c>
      <c r="B4461" s="890" t="s">
        <v>32197</v>
      </c>
      <c r="C4461" s="890" t="s">
        <v>4</v>
      </c>
      <c r="D4461" s="890">
        <v>27.04</v>
      </c>
    </row>
    <row r="4462" spans="1:4" x14ac:dyDescent="0.25">
      <c r="A4462" s="890" t="s">
        <v>4511</v>
      </c>
      <c r="B4462" s="890" t="s">
        <v>32198</v>
      </c>
      <c r="C4462" s="890" t="s">
        <v>4</v>
      </c>
      <c r="D4462" s="890">
        <v>39.020000000000003</v>
      </c>
    </row>
    <row r="4463" spans="1:4" x14ac:dyDescent="0.25">
      <c r="A4463" s="890" t="s">
        <v>4512</v>
      </c>
      <c r="B4463" s="890" t="s">
        <v>32198</v>
      </c>
      <c r="C4463" s="890" t="s">
        <v>4</v>
      </c>
      <c r="D4463" s="890">
        <v>35.270000000000003</v>
      </c>
    </row>
    <row r="4464" spans="1:4" x14ac:dyDescent="0.25">
      <c r="A4464" s="890" t="s">
        <v>4513</v>
      </c>
      <c r="B4464" s="890" t="s">
        <v>32199</v>
      </c>
      <c r="C4464" s="890" t="s">
        <v>4</v>
      </c>
      <c r="D4464" s="890">
        <v>43.75</v>
      </c>
    </row>
    <row r="4465" spans="1:4" x14ac:dyDescent="0.25">
      <c r="A4465" s="890" t="s">
        <v>4514</v>
      </c>
      <c r="B4465" s="890" t="s">
        <v>32199</v>
      </c>
      <c r="C4465" s="890" t="s">
        <v>4</v>
      </c>
      <c r="D4465" s="890">
        <v>40.049999999999997</v>
      </c>
    </row>
    <row r="4466" spans="1:4" x14ac:dyDescent="0.25">
      <c r="A4466" s="890" t="s">
        <v>4515</v>
      </c>
      <c r="B4466" s="890" t="s">
        <v>32200</v>
      </c>
      <c r="C4466" s="890" t="s">
        <v>5</v>
      </c>
      <c r="D4466" s="890">
        <v>9.91</v>
      </c>
    </row>
    <row r="4467" spans="1:4" x14ac:dyDescent="0.25">
      <c r="A4467" s="890" t="s">
        <v>4516</v>
      </c>
      <c r="B4467" s="890" t="s">
        <v>32200</v>
      </c>
      <c r="C4467" s="890" t="s">
        <v>5</v>
      </c>
      <c r="D4467" s="890">
        <v>8.91</v>
      </c>
    </row>
    <row r="4468" spans="1:4" x14ac:dyDescent="0.25">
      <c r="A4468" s="890" t="s">
        <v>4517</v>
      </c>
      <c r="B4468" s="890" t="s">
        <v>32201</v>
      </c>
      <c r="C4468" s="890" t="s">
        <v>5</v>
      </c>
      <c r="D4468" s="890">
        <v>14.86</v>
      </c>
    </row>
    <row r="4469" spans="1:4" x14ac:dyDescent="0.25">
      <c r="A4469" s="890" t="s">
        <v>4518</v>
      </c>
      <c r="B4469" s="890" t="s">
        <v>32201</v>
      </c>
      <c r="C4469" s="890" t="s">
        <v>5</v>
      </c>
      <c r="D4469" s="890">
        <v>13.37</v>
      </c>
    </row>
    <row r="4470" spans="1:4" x14ac:dyDescent="0.25">
      <c r="A4470" s="890" t="s">
        <v>4519</v>
      </c>
      <c r="B4470" s="890" t="s">
        <v>32202</v>
      </c>
      <c r="C4470" s="890" t="s">
        <v>5</v>
      </c>
      <c r="D4470" s="890">
        <v>19.82</v>
      </c>
    </row>
    <row r="4471" spans="1:4" x14ac:dyDescent="0.25">
      <c r="A4471" s="890" t="s">
        <v>4520</v>
      </c>
      <c r="B4471" s="890" t="s">
        <v>32202</v>
      </c>
      <c r="C4471" s="890" t="s">
        <v>5</v>
      </c>
      <c r="D4471" s="890">
        <v>17.829999999999998</v>
      </c>
    </row>
    <row r="4472" spans="1:4" x14ac:dyDescent="0.25">
      <c r="A4472" s="890" t="s">
        <v>4521</v>
      </c>
      <c r="B4472" s="890" t="s">
        <v>32203</v>
      </c>
      <c r="C4472" s="890" t="s">
        <v>5</v>
      </c>
      <c r="D4472" s="890">
        <v>24.77</v>
      </c>
    </row>
    <row r="4473" spans="1:4" x14ac:dyDescent="0.25">
      <c r="A4473" s="890" t="s">
        <v>4522</v>
      </c>
      <c r="B4473" s="890" t="s">
        <v>32203</v>
      </c>
      <c r="C4473" s="890" t="s">
        <v>5</v>
      </c>
      <c r="D4473" s="890">
        <v>22.29</v>
      </c>
    </row>
    <row r="4474" spans="1:4" x14ac:dyDescent="0.25">
      <c r="A4474" s="890" t="s">
        <v>4523</v>
      </c>
      <c r="B4474" s="890" t="s">
        <v>32204</v>
      </c>
      <c r="C4474" s="890" t="s">
        <v>5</v>
      </c>
      <c r="D4474" s="890">
        <v>29.73</v>
      </c>
    </row>
    <row r="4475" spans="1:4" x14ac:dyDescent="0.25">
      <c r="A4475" s="890" t="s">
        <v>4524</v>
      </c>
      <c r="B4475" s="890" t="s">
        <v>32204</v>
      </c>
      <c r="C4475" s="890" t="s">
        <v>5</v>
      </c>
      <c r="D4475" s="890">
        <v>26.75</v>
      </c>
    </row>
    <row r="4476" spans="1:4" x14ac:dyDescent="0.25">
      <c r="A4476" s="890" t="s">
        <v>4525</v>
      </c>
      <c r="B4476" s="890" t="s">
        <v>32205</v>
      </c>
      <c r="C4476" s="890" t="s">
        <v>5</v>
      </c>
      <c r="D4476" s="890">
        <v>34.68</v>
      </c>
    </row>
    <row r="4477" spans="1:4" x14ac:dyDescent="0.25">
      <c r="A4477" s="890" t="s">
        <v>4526</v>
      </c>
      <c r="B4477" s="890" t="s">
        <v>32205</v>
      </c>
      <c r="C4477" s="890" t="s">
        <v>5</v>
      </c>
      <c r="D4477" s="890">
        <v>31.21</v>
      </c>
    </row>
    <row r="4478" spans="1:4" x14ac:dyDescent="0.25">
      <c r="A4478" s="890" t="s">
        <v>4527</v>
      </c>
      <c r="B4478" s="890" t="s">
        <v>32206</v>
      </c>
      <c r="C4478" s="890" t="s">
        <v>5</v>
      </c>
      <c r="D4478" s="890">
        <v>39.64</v>
      </c>
    </row>
    <row r="4479" spans="1:4" x14ac:dyDescent="0.25">
      <c r="A4479" s="890" t="s">
        <v>4528</v>
      </c>
      <c r="B4479" s="890" t="s">
        <v>32206</v>
      </c>
      <c r="C4479" s="890" t="s">
        <v>5</v>
      </c>
      <c r="D4479" s="890">
        <v>35.67</v>
      </c>
    </row>
    <row r="4480" spans="1:4" x14ac:dyDescent="0.25">
      <c r="A4480" s="890" t="s">
        <v>4529</v>
      </c>
      <c r="B4480" s="890" t="s">
        <v>32207</v>
      </c>
      <c r="C4480" s="890" t="s">
        <v>5</v>
      </c>
      <c r="D4480" s="890">
        <v>44.59</v>
      </c>
    </row>
    <row r="4481" spans="1:4" x14ac:dyDescent="0.25">
      <c r="A4481" s="890" t="s">
        <v>4530</v>
      </c>
      <c r="B4481" s="890" t="s">
        <v>32207</v>
      </c>
      <c r="C4481" s="890" t="s">
        <v>5</v>
      </c>
      <c r="D4481" s="890">
        <v>40.130000000000003</v>
      </c>
    </row>
    <row r="4482" spans="1:4" x14ac:dyDescent="0.25">
      <c r="A4482" s="890" t="s">
        <v>4531</v>
      </c>
      <c r="B4482" s="890" t="s">
        <v>32208</v>
      </c>
      <c r="C4482" s="890" t="s">
        <v>5</v>
      </c>
      <c r="D4482" s="890">
        <v>49.55</v>
      </c>
    </row>
    <row r="4483" spans="1:4" x14ac:dyDescent="0.25">
      <c r="A4483" s="890" t="s">
        <v>4532</v>
      </c>
      <c r="B4483" s="890" t="s">
        <v>32208</v>
      </c>
      <c r="C4483" s="890" t="s">
        <v>5</v>
      </c>
      <c r="D4483" s="890">
        <v>44.59</v>
      </c>
    </row>
    <row r="4484" spans="1:4" x14ac:dyDescent="0.25">
      <c r="A4484" s="890" t="s">
        <v>4533</v>
      </c>
      <c r="B4484" s="890" t="s">
        <v>32209</v>
      </c>
      <c r="C4484" s="890" t="s">
        <v>5</v>
      </c>
      <c r="D4484" s="890">
        <v>54.5</v>
      </c>
    </row>
    <row r="4485" spans="1:4" x14ac:dyDescent="0.25">
      <c r="A4485" s="890" t="s">
        <v>4534</v>
      </c>
      <c r="B4485" s="890" t="s">
        <v>32209</v>
      </c>
      <c r="C4485" s="890" t="s">
        <v>5</v>
      </c>
      <c r="D4485" s="890">
        <v>49.05</v>
      </c>
    </row>
    <row r="4486" spans="1:4" x14ac:dyDescent="0.25">
      <c r="A4486" s="890" t="s">
        <v>4535</v>
      </c>
      <c r="B4486" s="890" t="s">
        <v>32210</v>
      </c>
      <c r="C4486" s="890" t="s">
        <v>5</v>
      </c>
      <c r="D4486" s="890">
        <v>59.46</v>
      </c>
    </row>
    <row r="4487" spans="1:4" x14ac:dyDescent="0.25">
      <c r="A4487" s="890" t="s">
        <v>4536</v>
      </c>
      <c r="B4487" s="890" t="s">
        <v>32210</v>
      </c>
      <c r="C4487" s="890" t="s">
        <v>5</v>
      </c>
      <c r="D4487" s="890">
        <v>53.51</v>
      </c>
    </row>
    <row r="4488" spans="1:4" x14ac:dyDescent="0.25">
      <c r="A4488" s="890" t="s">
        <v>4537</v>
      </c>
      <c r="B4488" s="890" t="s">
        <v>32211</v>
      </c>
      <c r="C4488" s="890" t="s">
        <v>5</v>
      </c>
      <c r="D4488" s="890">
        <v>64.41</v>
      </c>
    </row>
    <row r="4489" spans="1:4" x14ac:dyDescent="0.25">
      <c r="A4489" s="890" t="s">
        <v>4538</v>
      </c>
      <c r="B4489" s="890" t="s">
        <v>32211</v>
      </c>
      <c r="C4489" s="890" t="s">
        <v>5</v>
      </c>
      <c r="D4489" s="890">
        <v>57.97</v>
      </c>
    </row>
    <row r="4490" spans="1:4" x14ac:dyDescent="0.25">
      <c r="A4490" s="890" t="s">
        <v>4539</v>
      </c>
      <c r="B4490" s="890" t="s">
        <v>32212</v>
      </c>
      <c r="C4490" s="890" t="s">
        <v>5</v>
      </c>
      <c r="D4490" s="890">
        <v>69.37</v>
      </c>
    </row>
    <row r="4491" spans="1:4" x14ac:dyDescent="0.25">
      <c r="A4491" s="890" t="s">
        <v>4540</v>
      </c>
      <c r="B4491" s="890" t="s">
        <v>32212</v>
      </c>
      <c r="C4491" s="890" t="s">
        <v>5</v>
      </c>
      <c r="D4491" s="890">
        <v>62.43</v>
      </c>
    </row>
    <row r="4492" spans="1:4" x14ac:dyDescent="0.25">
      <c r="A4492" s="890" t="s">
        <v>4541</v>
      </c>
      <c r="B4492" s="890" t="s">
        <v>32213</v>
      </c>
      <c r="C4492" s="890" t="s">
        <v>5</v>
      </c>
      <c r="D4492" s="890">
        <v>74.319999999999993</v>
      </c>
    </row>
    <row r="4493" spans="1:4" x14ac:dyDescent="0.25">
      <c r="A4493" s="890" t="s">
        <v>4542</v>
      </c>
      <c r="B4493" s="890" t="s">
        <v>32213</v>
      </c>
      <c r="C4493" s="890" t="s">
        <v>5</v>
      </c>
      <c r="D4493" s="890">
        <v>66.89</v>
      </c>
    </row>
    <row r="4494" spans="1:4" x14ac:dyDescent="0.25">
      <c r="A4494" s="890" t="s">
        <v>4543</v>
      </c>
      <c r="B4494" s="890" t="s">
        <v>32214</v>
      </c>
      <c r="C4494" s="890" t="s">
        <v>5</v>
      </c>
      <c r="D4494" s="890">
        <v>79.28</v>
      </c>
    </row>
    <row r="4495" spans="1:4" x14ac:dyDescent="0.25">
      <c r="A4495" s="890" t="s">
        <v>4544</v>
      </c>
      <c r="B4495" s="890" t="s">
        <v>32214</v>
      </c>
      <c r="C4495" s="890" t="s">
        <v>5</v>
      </c>
      <c r="D4495" s="890">
        <v>71.349999999999994</v>
      </c>
    </row>
    <row r="4496" spans="1:4" x14ac:dyDescent="0.25">
      <c r="A4496" s="890" t="s">
        <v>4545</v>
      </c>
      <c r="B4496" s="890" t="s">
        <v>32215</v>
      </c>
      <c r="C4496" s="890" t="s">
        <v>5</v>
      </c>
      <c r="D4496" s="890">
        <v>84.24</v>
      </c>
    </row>
    <row r="4497" spans="1:4" x14ac:dyDescent="0.25">
      <c r="A4497" s="890" t="s">
        <v>4546</v>
      </c>
      <c r="B4497" s="890" t="s">
        <v>32215</v>
      </c>
      <c r="C4497" s="890" t="s">
        <v>5</v>
      </c>
      <c r="D4497" s="890">
        <v>75.81</v>
      </c>
    </row>
    <row r="4498" spans="1:4" x14ac:dyDescent="0.25">
      <c r="A4498" s="890" t="s">
        <v>4547</v>
      </c>
      <c r="B4498" s="890" t="s">
        <v>32216</v>
      </c>
      <c r="C4498" s="890" t="s">
        <v>5</v>
      </c>
      <c r="D4498" s="890">
        <v>94.15</v>
      </c>
    </row>
    <row r="4499" spans="1:4" x14ac:dyDescent="0.25">
      <c r="A4499" s="890" t="s">
        <v>4548</v>
      </c>
      <c r="B4499" s="890" t="s">
        <v>32216</v>
      </c>
      <c r="C4499" s="890" t="s">
        <v>5</v>
      </c>
      <c r="D4499" s="890">
        <v>84.73</v>
      </c>
    </row>
    <row r="4500" spans="1:4" x14ac:dyDescent="0.25">
      <c r="A4500" s="890" t="s">
        <v>4549</v>
      </c>
      <c r="B4500" s="890" t="s">
        <v>32217</v>
      </c>
      <c r="C4500" s="890" t="s">
        <v>5</v>
      </c>
      <c r="D4500" s="890">
        <v>24.77</v>
      </c>
    </row>
    <row r="4501" spans="1:4" x14ac:dyDescent="0.25">
      <c r="A4501" s="890" t="s">
        <v>4550</v>
      </c>
      <c r="B4501" s="890" t="s">
        <v>32217</v>
      </c>
      <c r="C4501" s="890" t="s">
        <v>5</v>
      </c>
      <c r="D4501" s="890">
        <v>22.29</v>
      </c>
    </row>
    <row r="4502" spans="1:4" x14ac:dyDescent="0.25">
      <c r="A4502" s="890" t="s">
        <v>4551</v>
      </c>
      <c r="B4502" s="890" t="s">
        <v>32218</v>
      </c>
      <c r="C4502" s="890" t="s">
        <v>5</v>
      </c>
      <c r="D4502" s="890">
        <v>36.659999999999997</v>
      </c>
    </row>
    <row r="4503" spans="1:4" x14ac:dyDescent="0.25">
      <c r="A4503" s="890" t="s">
        <v>4552</v>
      </c>
      <c r="B4503" s="890" t="s">
        <v>32218</v>
      </c>
      <c r="C4503" s="890" t="s">
        <v>5</v>
      </c>
      <c r="D4503" s="890">
        <v>33</v>
      </c>
    </row>
    <row r="4504" spans="1:4" x14ac:dyDescent="0.25">
      <c r="A4504" s="890" t="s">
        <v>4553</v>
      </c>
      <c r="B4504" s="890" t="s">
        <v>32219</v>
      </c>
      <c r="C4504" s="890" t="s">
        <v>5</v>
      </c>
      <c r="D4504" s="890">
        <v>48.06</v>
      </c>
    </row>
    <row r="4505" spans="1:4" x14ac:dyDescent="0.25">
      <c r="A4505" s="890" t="s">
        <v>4554</v>
      </c>
      <c r="B4505" s="890" t="s">
        <v>32219</v>
      </c>
      <c r="C4505" s="890" t="s">
        <v>5</v>
      </c>
      <c r="D4505" s="890">
        <v>43.26</v>
      </c>
    </row>
    <row r="4506" spans="1:4" x14ac:dyDescent="0.25">
      <c r="A4506" s="890" t="s">
        <v>4555</v>
      </c>
      <c r="B4506" s="890" t="s">
        <v>32220</v>
      </c>
      <c r="C4506" s="890" t="s">
        <v>5</v>
      </c>
      <c r="D4506" s="890">
        <v>71.349999999999994</v>
      </c>
    </row>
    <row r="4507" spans="1:4" x14ac:dyDescent="0.25">
      <c r="A4507" s="890" t="s">
        <v>4556</v>
      </c>
      <c r="B4507" s="890" t="s">
        <v>32220</v>
      </c>
      <c r="C4507" s="890" t="s">
        <v>5</v>
      </c>
      <c r="D4507" s="890">
        <v>64.22</v>
      </c>
    </row>
    <row r="4508" spans="1:4" x14ac:dyDescent="0.25">
      <c r="A4508" s="890" t="s">
        <v>4557</v>
      </c>
      <c r="B4508" s="890" t="s">
        <v>32221</v>
      </c>
      <c r="C4508" s="890" t="s">
        <v>5</v>
      </c>
      <c r="D4508" s="890">
        <v>92.66</v>
      </c>
    </row>
    <row r="4509" spans="1:4" x14ac:dyDescent="0.25">
      <c r="A4509" s="890" t="s">
        <v>4558</v>
      </c>
      <c r="B4509" s="890" t="s">
        <v>32221</v>
      </c>
      <c r="C4509" s="890" t="s">
        <v>5</v>
      </c>
      <c r="D4509" s="890">
        <v>83.4</v>
      </c>
    </row>
    <row r="4510" spans="1:4" x14ac:dyDescent="0.25">
      <c r="A4510" s="890" t="s">
        <v>4559</v>
      </c>
      <c r="B4510" s="890" t="s">
        <v>32222</v>
      </c>
      <c r="C4510" s="890" t="s">
        <v>5</v>
      </c>
      <c r="D4510" s="890">
        <v>113.47</v>
      </c>
    </row>
    <row r="4511" spans="1:4" x14ac:dyDescent="0.25">
      <c r="A4511" s="890" t="s">
        <v>4560</v>
      </c>
      <c r="B4511" s="890" t="s">
        <v>32222</v>
      </c>
      <c r="C4511" s="890" t="s">
        <v>5</v>
      </c>
      <c r="D4511" s="890">
        <v>102.13</v>
      </c>
    </row>
    <row r="4512" spans="1:4" x14ac:dyDescent="0.25">
      <c r="A4512" s="890" t="s">
        <v>4561</v>
      </c>
      <c r="B4512" s="890" t="s">
        <v>32223</v>
      </c>
      <c r="C4512" s="890" t="s">
        <v>5</v>
      </c>
      <c r="D4512" s="890">
        <v>133.29</v>
      </c>
    </row>
    <row r="4513" spans="1:4" x14ac:dyDescent="0.25">
      <c r="A4513" s="890" t="s">
        <v>4562</v>
      </c>
      <c r="B4513" s="890" t="s">
        <v>32223</v>
      </c>
      <c r="C4513" s="890" t="s">
        <v>5</v>
      </c>
      <c r="D4513" s="890">
        <v>119.97</v>
      </c>
    </row>
    <row r="4514" spans="1:4" x14ac:dyDescent="0.25">
      <c r="A4514" s="890" t="s">
        <v>4563</v>
      </c>
      <c r="B4514" s="890" t="s">
        <v>32224</v>
      </c>
      <c r="C4514" s="890" t="s">
        <v>5</v>
      </c>
      <c r="D4514" s="890">
        <v>151.63</v>
      </c>
    </row>
    <row r="4515" spans="1:4" x14ac:dyDescent="0.25">
      <c r="A4515" s="890" t="s">
        <v>4564</v>
      </c>
      <c r="B4515" s="890" t="s">
        <v>32224</v>
      </c>
      <c r="C4515" s="890" t="s">
        <v>5</v>
      </c>
      <c r="D4515" s="890">
        <v>136.47</v>
      </c>
    </row>
    <row r="4516" spans="1:4" x14ac:dyDescent="0.25">
      <c r="A4516" s="890" t="s">
        <v>4565</v>
      </c>
      <c r="B4516" s="890" t="s">
        <v>32225</v>
      </c>
      <c r="C4516" s="890" t="s">
        <v>5</v>
      </c>
      <c r="D4516" s="890">
        <v>168.97</v>
      </c>
    </row>
    <row r="4517" spans="1:4" x14ac:dyDescent="0.25">
      <c r="A4517" s="890" t="s">
        <v>4566</v>
      </c>
      <c r="B4517" s="890" t="s">
        <v>32225</v>
      </c>
      <c r="C4517" s="890" t="s">
        <v>5</v>
      </c>
      <c r="D4517" s="890">
        <v>152.08000000000001</v>
      </c>
    </row>
    <row r="4518" spans="1:4" x14ac:dyDescent="0.25">
      <c r="A4518" s="890" t="s">
        <v>4567</v>
      </c>
      <c r="B4518" s="890" t="s">
        <v>32226</v>
      </c>
      <c r="C4518" s="890" t="s">
        <v>5</v>
      </c>
      <c r="D4518" s="890">
        <v>185.82</v>
      </c>
    </row>
    <row r="4519" spans="1:4" x14ac:dyDescent="0.25">
      <c r="A4519" s="890" t="s">
        <v>4568</v>
      </c>
      <c r="B4519" s="890" t="s">
        <v>32226</v>
      </c>
      <c r="C4519" s="890" t="s">
        <v>5</v>
      </c>
      <c r="D4519" s="890">
        <v>167.24</v>
      </c>
    </row>
    <row r="4520" spans="1:4" x14ac:dyDescent="0.25">
      <c r="A4520" s="890" t="s">
        <v>4569</v>
      </c>
      <c r="B4520" s="890" t="s">
        <v>32227</v>
      </c>
      <c r="C4520" s="890" t="s">
        <v>5</v>
      </c>
      <c r="D4520" s="890">
        <v>201.18</v>
      </c>
    </row>
    <row r="4521" spans="1:4" x14ac:dyDescent="0.25">
      <c r="A4521" s="890" t="s">
        <v>4570</v>
      </c>
      <c r="B4521" s="890" t="s">
        <v>32227</v>
      </c>
      <c r="C4521" s="890" t="s">
        <v>5</v>
      </c>
      <c r="D4521" s="890">
        <v>181.07</v>
      </c>
    </row>
    <row r="4522" spans="1:4" x14ac:dyDescent="0.25">
      <c r="A4522" s="890" t="s">
        <v>4571</v>
      </c>
      <c r="B4522" s="890" t="s">
        <v>32228</v>
      </c>
      <c r="C4522" s="890" t="s">
        <v>5</v>
      </c>
      <c r="D4522" s="890">
        <v>229.43</v>
      </c>
    </row>
    <row r="4523" spans="1:4" x14ac:dyDescent="0.25">
      <c r="A4523" s="890" t="s">
        <v>4572</v>
      </c>
      <c r="B4523" s="890" t="s">
        <v>32228</v>
      </c>
      <c r="C4523" s="890" t="s">
        <v>5</v>
      </c>
      <c r="D4523" s="890">
        <v>206.49</v>
      </c>
    </row>
    <row r="4524" spans="1:4" x14ac:dyDescent="0.25">
      <c r="A4524" s="890" t="s">
        <v>4573</v>
      </c>
      <c r="B4524" s="890" t="s">
        <v>32229</v>
      </c>
      <c r="C4524" s="890" t="s">
        <v>5</v>
      </c>
      <c r="D4524" s="890">
        <v>253.21</v>
      </c>
    </row>
    <row r="4525" spans="1:4" x14ac:dyDescent="0.25">
      <c r="A4525" s="890" t="s">
        <v>4574</v>
      </c>
      <c r="B4525" s="890" t="s">
        <v>32229</v>
      </c>
      <c r="C4525" s="890" t="s">
        <v>5</v>
      </c>
      <c r="D4525" s="890">
        <v>227.9</v>
      </c>
    </row>
    <row r="4526" spans="1:4" x14ac:dyDescent="0.25">
      <c r="A4526" s="890" t="s">
        <v>4575</v>
      </c>
      <c r="B4526" s="890" t="s">
        <v>32230</v>
      </c>
      <c r="C4526" s="890" t="s">
        <v>5</v>
      </c>
      <c r="D4526" s="890">
        <v>264.61</v>
      </c>
    </row>
    <row r="4527" spans="1:4" x14ac:dyDescent="0.25">
      <c r="A4527" s="890" t="s">
        <v>4576</v>
      </c>
      <c r="B4527" s="890" t="s">
        <v>32230</v>
      </c>
      <c r="C4527" s="890" t="s">
        <v>5</v>
      </c>
      <c r="D4527" s="890">
        <v>238.15</v>
      </c>
    </row>
    <row r="4528" spans="1:4" x14ac:dyDescent="0.25">
      <c r="A4528" s="890" t="s">
        <v>4577</v>
      </c>
      <c r="B4528" s="890" t="s">
        <v>32231</v>
      </c>
      <c r="C4528" s="890" t="s">
        <v>5</v>
      </c>
      <c r="D4528" s="890">
        <v>273.02999999999997</v>
      </c>
    </row>
    <row r="4529" spans="1:4" x14ac:dyDescent="0.25">
      <c r="A4529" s="890" t="s">
        <v>4578</v>
      </c>
      <c r="B4529" s="890" t="s">
        <v>32231</v>
      </c>
      <c r="C4529" s="890" t="s">
        <v>5</v>
      </c>
      <c r="D4529" s="890">
        <v>245.74</v>
      </c>
    </row>
    <row r="4530" spans="1:4" x14ac:dyDescent="0.25">
      <c r="A4530" s="890" t="s">
        <v>4579</v>
      </c>
      <c r="B4530" s="890" t="s">
        <v>32232</v>
      </c>
      <c r="C4530" s="890" t="s">
        <v>5</v>
      </c>
      <c r="D4530" s="890">
        <v>299.79000000000002</v>
      </c>
    </row>
    <row r="4531" spans="1:4" x14ac:dyDescent="0.25">
      <c r="A4531" s="890" t="s">
        <v>4580</v>
      </c>
      <c r="B4531" s="890" t="s">
        <v>32232</v>
      </c>
      <c r="C4531" s="890" t="s">
        <v>5</v>
      </c>
      <c r="D4531" s="890">
        <v>269.82</v>
      </c>
    </row>
    <row r="4532" spans="1:4" x14ac:dyDescent="0.25">
      <c r="A4532" s="890" t="s">
        <v>4581</v>
      </c>
      <c r="B4532" s="890" t="s">
        <v>32233</v>
      </c>
      <c r="C4532" s="890" t="s">
        <v>5</v>
      </c>
      <c r="D4532" s="890">
        <v>310.69</v>
      </c>
    </row>
    <row r="4533" spans="1:4" x14ac:dyDescent="0.25">
      <c r="A4533" s="890" t="s">
        <v>4582</v>
      </c>
      <c r="B4533" s="890" t="s">
        <v>32233</v>
      </c>
      <c r="C4533" s="890" t="s">
        <v>5</v>
      </c>
      <c r="D4533" s="890">
        <v>279.63</v>
      </c>
    </row>
    <row r="4534" spans="1:4" x14ac:dyDescent="0.25">
      <c r="A4534" s="890" t="s">
        <v>4583</v>
      </c>
      <c r="B4534" s="890" t="s">
        <v>32234</v>
      </c>
      <c r="C4534" s="890" t="s">
        <v>5</v>
      </c>
      <c r="D4534" s="890">
        <v>31</v>
      </c>
    </row>
    <row r="4535" spans="1:4" x14ac:dyDescent="0.25">
      <c r="A4535" s="890" t="s">
        <v>4584</v>
      </c>
      <c r="B4535" s="890" t="s">
        <v>32234</v>
      </c>
      <c r="C4535" s="890" t="s">
        <v>5</v>
      </c>
      <c r="D4535" s="890">
        <v>27.9</v>
      </c>
    </row>
    <row r="4536" spans="1:4" x14ac:dyDescent="0.25">
      <c r="A4536" s="890" t="s">
        <v>4585</v>
      </c>
      <c r="B4536" s="890" t="s">
        <v>32235</v>
      </c>
      <c r="C4536" s="890" t="s">
        <v>5</v>
      </c>
      <c r="D4536" s="890">
        <v>44.79</v>
      </c>
    </row>
    <row r="4537" spans="1:4" x14ac:dyDescent="0.25">
      <c r="A4537" s="890" t="s">
        <v>4586</v>
      </c>
      <c r="B4537" s="890" t="s">
        <v>32235</v>
      </c>
      <c r="C4537" s="890" t="s">
        <v>5</v>
      </c>
      <c r="D4537" s="890">
        <v>40.299999999999997</v>
      </c>
    </row>
    <row r="4538" spans="1:4" x14ac:dyDescent="0.25">
      <c r="A4538" s="890" t="s">
        <v>4587</v>
      </c>
      <c r="B4538" s="890" t="s">
        <v>32236</v>
      </c>
      <c r="C4538" s="890" t="s">
        <v>5</v>
      </c>
      <c r="D4538" s="890">
        <v>195.16</v>
      </c>
    </row>
    <row r="4539" spans="1:4" x14ac:dyDescent="0.25">
      <c r="A4539" s="890" t="s">
        <v>4588</v>
      </c>
      <c r="B4539" s="890" t="s">
        <v>32236</v>
      </c>
      <c r="C4539" s="890" t="s">
        <v>5</v>
      </c>
      <c r="D4539" s="890">
        <v>188.58</v>
      </c>
    </row>
    <row r="4540" spans="1:4" x14ac:dyDescent="0.25">
      <c r="A4540" s="890" t="s">
        <v>4589</v>
      </c>
      <c r="B4540" s="890" t="s">
        <v>32237</v>
      </c>
      <c r="C4540" s="890" t="s">
        <v>5</v>
      </c>
      <c r="D4540" s="890">
        <v>23.6</v>
      </c>
    </row>
    <row r="4541" spans="1:4" x14ac:dyDescent="0.25">
      <c r="A4541" s="890" t="s">
        <v>4590</v>
      </c>
      <c r="B4541" s="890" t="s">
        <v>32237</v>
      </c>
      <c r="C4541" s="890" t="s">
        <v>5</v>
      </c>
      <c r="D4541" s="890">
        <v>21.24</v>
      </c>
    </row>
    <row r="4542" spans="1:4" x14ac:dyDescent="0.25">
      <c r="A4542" s="890" t="s">
        <v>4591</v>
      </c>
      <c r="B4542" s="890" t="s">
        <v>32238</v>
      </c>
      <c r="C4542" s="890" t="s">
        <v>5</v>
      </c>
      <c r="D4542" s="890">
        <v>29.19</v>
      </c>
    </row>
    <row r="4543" spans="1:4" x14ac:dyDescent="0.25">
      <c r="A4543" s="890" t="s">
        <v>4592</v>
      </c>
      <c r="B4543" s="890" t="s">
        <v>32238</v>
      </c>
      <c r="C4543" s="890" t="s">
        <v>5</v>
      </c>
      <c r="D4543" s="890">
        <v>26.27</v>
      </c>
    </row>
    <row r="4544" spans="1:4" x14ac:dyDescent="0.25">
      <c r="A4544" s="890" t="s">
        <v>4593</v>
      </c>
      <c r="B4544" s="890" t="s">
        <v>32239</v>
      </c>
      <c r="C4544" s="890" t="s">
        <v>5</v>
      </c>
      <c r="D4544" s="890">
        <v>32.82</v>
      </c>
    </row>
    <row r="4545" spans="1:4" x14ac:dyDescent="0.25">
      <c r="A4545" s="890" t="s">
        <v>4594</v>
      </c>
      <c r="B4545" s="890" t="s">
        <v>32239</v>
      </c>
      <c r="C4545" s="890" t="s">
        <v>5</v>
      </c>
      <c r="D4545" s="890">
        <v>29.53</v>
      </c>
    </row>
    <row r="4546" spans="1:4" x14ac:dyDescent="0.25">
      <c r="A4546" s="890" t="s">
        <v>4595</v>
      </c>
      <c r="B4546" s="890" t="s">
        <v>32240</v>
      </c>
      <c r="C4546" s="890" t="s">
        <v>5</v>
      </c>
      <c r="D4546" s="890">
        <v>38.18</v>
      </c>
    </row>
    <row r="4547" spans="1:4" x14ac:dyDescent="0.25">
      <c r="A4547" s="890" t="s">
        <v>4596</v>
      </c>
      <c r="B4547" s="890" t="s">
        <v>32240</v>
      </c>
      <c r="C4547" s="890" t="s">
        <v>5</v>
      </c>
      <c r="D4547" s="890">
        <v>34.36</v>
      </c>
    </row>
    <row r="4548" spans="1:4" x14ac:dyDescent="0.25">
      <c r="A4548" s="890" t="s">
        <v>4597</v>
      </c>
      <c r="B4548" s="890" t="s">
        <v>32241</v>
      </c>
      <c r="C4548" s="890" t="s">
        <v>5</v>
      </c>
      <c r="D4548" s="890">
        <v>41.72</v>
      </c>
    </row>
    <row r="4549" spans="1:4" x14ac:dyDescent="0.25">
      <c r="A4549" s="890" t="s">
        <v>4598</v>
      </c>
      <c r="B4549" s="890" t="s">
        <v>32241</v>
      </c>
      <c r="C4549" s="890" t="s">
        <v>5</v>
      </c>
      <c r="D4549" s="890">
        <v>37.549999999999997</v>
      </c>
    </row>
    <row r="4550" spans="1:4" x14ac:dyDescent="0.25">
      <c r="A4550" s="890" t="s">
        <v>4599</v>
      </c>
      <c r="B4550" s="890" t="s">
        <v>32242</v>
      </c>
      <c r="C4550" s="890" t="s">
        <v>5</v>
      </c>
      <c r="D4550" s="890">
        <v>89.1</v>
      </c>
    </row>
    <row r="4551" spans="1:4" x14ac:dyDescent="0.25">
      <c r="A4551" s="890" t="s">
        <v>4600</v>
      </c>
      <c r="B4551" s="890" t="s">
        <v>32242</v>
      </c>
      <c r="C4551" s="890" t="s">
        <v>5</v>
      </c>
      <c r="D4551" s="890">
        <v>82.19</v>
      </c>
    </row>
    <row r="4552" spans="1:4" x14ac:dyDescent="0.25">
      <c r="A4552" s="890" t="s">
        <v>4601</v>
      </c>
      <c r="B4552" s="890" t="s">
        <v>32243</v>
      </c>
      <c r="C4552" s="890" t="s">
        <v>5</v>
      </c>
      <c r="D4552" s="890">
        <v>118.79</v>
      </c>
    </row>
    <row r="4553" spans="1:4" x14ac:dyDescent="0.25">
      <c r="A4553" s="890" t="s">
        <v>4602</v>
      </c>
      <c r="B4553" s="890" t="s">
        <v>32243</v>
      </c>
      <c r="C4553" s="890" t="s">
        <v>5</v>
      </c>
      <c r="D4553" s="890">
        <v>109.9</v>
      </c>
    </row>
    <row r="4554" spans="1:4" x14ac:dyDescent="0.25">
      <c r="A4554" s="890" t="s">
        <v>4603</v>
      </c>
      <c r="B4554" s="890" t="s">
        <v>32244</v>
      </c>
      <c r="C4554" s="890" t="s">
        <v>5</v>
      </c>
      <c r="D4554" s="890">
        <v>138.93</v>
      </c>
    </row>
    <row r="4555" spans="1:4" x14ac:dyDescent="0.25">
      <c r="A4555" s="890" t="s">
        <v>4604</v>
      </c>
      <c r="B4555" s="890" t="s">
        <v>32244</v>
      </c>
      <c r="C4555" s="890" t="s">
        <v>5</v>
      </c>
      <c r="D4555" s="890">
        <v>130.03</v>
      </c>
    </row>
    <row r="4556" spans="1:4" x14ac:dyDescent="0.25">
      <c r="A4556" s="890" t="s">
        <v>4605</v>
      </c>
      <c r="B4556" s="890" t="s">
        <v>32245</v>
      </c>
      <c r="C4556" s="890" t="s">
        <v>5</v>
      </c>
      <c r="D4556" s="890">
        <v>319.05</v>
      </c>
    </row>
    <row r="4557" spans="1:4" x14ac:dyDescent="0.25">
      <c r="A4557" s="890" t="s">
        <v>4606</v>
      </c>
      <c r="B4557" s="890" t="s">
        <v>32245</v>
      </c>
      <c r="C4557" s="890" t="s">
        <v>5</v>
      </c>
      <c r="D4557" s="890">
        <v>305.92</v>
      </c>
    </row>
    <row r="4558" spans="1:4" x14ac:dyDescent="0.25">
      <c r="A4558" s="890" t="s">
        <v>4607</v>
      </c>
      <c r="B4558" s="890" t="s">
        <v>32246</v>
      </c>
      <c r="C4558" s="890" t="s">
        <v>5</v>
      </c>
      <c r="D4558" s="890">
        <v>320.45</v>
      </c>
    </row>
    <row r="4559" spans="1:4" x14ac:dyDescent="0.25">
      <c r="A4559" s="890" t="s">
        <v>4608</v>
      </c>
      <c r="B4559" s="890" t="s">
        <v>32246</v>
      </c>
      <c r="C4559" s="890" t="s">
        <v>5</v>
      </c>
      <c r="D4559" s="890">
        <v>307.27999999999997</v>
      </c>
    </row>
    <row r="4560" spans="1:4" x14ac:dyDescent="0.25">
      <c r="A4560" s="890" t="s">
        <v>4609</v>
      </c>
      <c r="B4560" s="890" t="s">
        <v>32247</v>
      </c>
      <c r="C4560" s="890" t="s">
        <v>5</v>
      </c>
      <c r="D4560" s="890">
        <v>384.17</v>
      </c>
    </row>
    <row r="4561" spans="1:4" x14ac:dyDescent="0.25">
      <c r="A4561" s="890" t="s">
        <v>4610</v>
      </c>
      <c r="B4561" s="890" t="s">
        <v>32247</v>
      </c>
      <c r="C4561" s="890" t="s">
        <v>5</v>
      </c>
      <c r="D4561" s="890">
        <v>368.33</v>
      </c>
    </row>
    <row r="4562" spans="1:4" x14ac:dyDescent="0.25">
      <c r="A4562" s="890" t="s">
        <v>4611</v>
      </c>
      <c r="B4562" s="890" t="s">
        <v>32248</v>
      </c>
      <c r="C4562" s="890" t="s">
        <v>5</v>
      </c>
      <c r="D4562" s="890">
        <v>413.68</v>
      </c>
    </row>
    <row r="4563" spans="1:4" x14ac:dyDescent="0.25">
      <c r="A4563" s="890" t="s">
        <v>4612</v>
      </c>
      <c r="B4563" s="890" t="s">
        <v>32248</v>
      </c>
      <c r="C4563" s="890" t="s">
        <v>5</v>
      </c>
      <c r="D4563" s="890">
        <v>395.94</v>
      </c>
    </row>
    <row r="4564" spans="1:4" x14ac:dyDescent="0.25">
      <c r="A4564" s="890" t="s">
        <v>4613</v>
      </c>
      <c r="B4564" s="890" t="s">
        <v>32249</v>
      </c>
      <c r="C4564" s="890" t="s">
        <v>5</v>
      </c>
      <c r="D4564" s="890">
        <v>416.98</v>
      </c>
    </row>
    <row r="4565" spans="1:4" x14ac:dyDescent="0.25">
      <c r="A4565" s="890" t="s">
        <v>4614</v>
      </c>
      <c r="B4565" s="890" t="s">
        <v>32249</v>
      </c>
      <c r="C4565" s="890" t="s">
        <v>5</v>
      </c>
      <c r="D4565" s="890">
        <v>399.2</v>
      </c>
    </row>
    <row r="4566" spans="1:4" x14ac:dyDescent="0.25">
      <c r="A4566" s="890" t="s">
        <v>4615</v>
      </c>
      <c r="B4566" s="890" t="s">
        <v>32250</v>
      </c>
      <c r="C4566" s="890" t="s">
        <v>5</v>
      </c>
      <c r="D4566" s="890">
        <v>451.42</v>
      </c>
    </row>
    <row r="4567" spans="1:4" x14ac:dyDescent="0.25">
      <c r="A4567" s="890" t="s">
        <v>4616</v>
      </c>
      <c r="B4567" s="890" t="s">
        <v>32250</v>
      </c>
      <c r="C4567" s="890" t="s">
        <v>5</v>
      </c>
      <c r="D4567" s="890">
        <v>430.5</v>
      </c>
    </row>
    <row r="4568" spans="1:4" x14ac:dyDescent="0.25">
      <c r="A4568" s="890" t="s">
        <v>4617</v>
      </c>
      <c r="B4568" s="890" t="s">
        <v>32251</v>
      </c>
      <c r="C4568" s="890" t="s">
        <v>5</v>
      </c>
      <c r="D4568" s="890">
        <v>487.54</v>
      </c>
    </row>
    <row r="4569" spans="1:4" x14ac:dyDescent="0.25">
      <c r="A4569" s="890" t="s">
        <v>4618</v>
      </c>
      <c r="B4569" s="890" t="s">
        <v>32251</v>
      </c>
      <c r="C4569" s="890" t="s">
        <v>5</v>
      </c>
      <c r="D4569" s="890">
        <v>464.79</v>
      </c>
    </row>
    <row r="4570" spans="1:4" x14ac:dyDescent="0.25">
      <c r="A4570" s="890" t="s">
        <v>4619</v>
      </c>
      <c r="B4570" s="890" t="s">
        <v>32252</v>
      </c>
      <c r="C4570" s="890" t="s">
        <v>5</v>
      </c>
      <c r="D4570" s="890">
        <v>527.97</v>
      </c>
    </row>
    <row r="4571" spans="1:4" x14ac:dyDescent="0.25">
      <c r="A4571" s="890" t="s">
        <v>4620</v>
      </c>
      <c r="B4571" s="890" t="s">
        <v>32252</v>
      </c>
      <c r="C4571" s="890" t="s">
        <v>5</v>
      </c>
      <c r="D4571" s="890">
        <v>501.67</v>
      </c>
    </row>
    <row r="4572" spans="1:4" x14ac:dyDescent="0.25">
      <c r="A4572" s="890" t="s">
        <v>4621</v>
      </c>
      <c r="B4572" s="890" t="s">
        <v>32253</v>
      </c>
      <c r="C4572" s="890" t="s">
        <v>5</v>
      </c>
      <c r="D4572" s="890">
        <v>580.11</v>
      </c>
    </row>
    <row r="4573" spans="1:4" x14ac:dyDescent="0.25">
      <c r="A4573" s="890" t="s">
        <v>4622</v>
      </c>
      <c r="B4573" s="890" t="s">
        <v>32253</v>
      </c>
      <c r="C4573" s="890" t="s">
        <v>5</v>
      </c>
      <c r="D4573" s="890">
        <v>551.55999999999995</v>
      </c>
    </row>
    <row r="4574" spans="1:4" x14ac:dyDescent="0.25">
      <c r="A4574" s="890" t="s">
        <v>4623</v>
      </c>
      <c r="B4574" s="890" t="s">
        <v>32254</v>
      </c>
      <c r="C4574" s="890" t="s">
        <v>5</v>
      </c>
      <c r="D4574" s="890">
        <v>635.25</v>
      </c>
    </row>
    <row r="4575" spans="1:4" x14ac:dyDescent="0.25">
      <c r="A4575" s="890" t="s">
        <v>4624</v>
      </c>
      <c r="B4575" s="890" t="s">
        <v>32254</v>
      </c>
      <c r="C4575" s="890" t="s">
        <v>5</v>
      </c>
      <c r="D4575" s="890">
        <v>602.80999999999995</v>
      </c>
    </row>
    <row r="4576" spans="1:4" x14ac:dyDescent="0.25">
      <c r="A4576" s="890" t="s">
        <v>4625</v>
      </c>
      <c r="B4576" s="890" t="s">
        <v>32255</v>
      </c>
      <c r="C4576" s="890" t="s">
        <v>5</v>
      </c>
      <c r="D4576" s="890">
        <v>694.14</v>
      </c>
    </row>
    <row r="4577" spans="1:4" x14ac:dyDescent="0.25">
      <c r="A4577" s="890" t="s">
        <v>4626</v>
      </c>
      <c r="B4577" s="890" t="s">
        <v>32255</v>
      </c>
      <c r="C4577" s="890" t="s">
        <v>5</v>
      </c>
      <c r="D4577" s="890">
        <v>659.13</v>
      </c>
    </row>
    <row r="4578" spans="1:4" x14ac:dyDescent="0.25">
      <c r="A4578" s="890" t="s">
        <v>4627</v>
      </c>
      <c r="B4578" s="890" t="s">
        <v>32256</v>
      </c>
      <c r="C4578" s="890" t="s">
        <v>5</v>
      </c>
      <c r="D4578" s="890">
        <v>800.5</v>
      </c>
    </row>
    <row r="4579" spans="1:4" x14ac:dyDescent="0.25">
      <c r="A4579" s="890" t="s">
        <v>4628</v>
      </c>
      <c r="B4579" s="890" t="s">
        <v>32256</v>
      </c>
      <c r="C4579" s="890" t="s">
        <v>5</v>
      </c>
      <c r="D4579" s="890">
        <v>758.11</v>
      </c>
    </row>
    <row r="4580" spans="1:4" x14ac:dyDescent="0.25">
      <c r="A4580" s="890" t="s">
        <v>4629</v>
      </c>
      <c r="B4580" s="890" t="s">
        <v>32257</v>
      </c>
      <c r="C4580" s="890" t="s">
        <v>5</v>
      </c>
      <c r="D4580" s="890">
        <v>903.85</v>
      </c>
    </row>
    <row r="4581" spans="1:4" x14ac:dyDescent="0.25">
      <c r="A4581" s="890" t="s">
        <v>4630</v>
      </c>
      <c r="B4581" s="890" t="s">
        <v>32257</v>
      </c>
      <c r="C4581" s="890" t="s">
        <v>5</v>
      </c>
      <c r="D4581" s="890">
        <v>854.69</v>
      </c>
    </row>
    <row r="4582" spans="1:4" x14ac:dyDescent="0.25">
      <c r="A4582" s="890" t="s">
        <v>4631</v>
      </c>
      <c r="B4582" s="890" t="s">
        <v>32258</v>
      </c>
      <c r="C4582" s="890" t="s">
        <v>5</v>
      </c>
      <c r="D4582" s="890">
        <v>962.67</v>
      </c>
    </row>
    <row r="4583" spans="1:4" x14ac:dyDescent="0.25">
      <c r="A4583" s="890" t="s">
        <v>4632</v>
      </c>
      <c r="B4583" s="890" t="s">
        <v>32258</v>
      </c>
      <c r="C4583" s="890" t="s">
        <v>5</v>
      </c>
      <c r="D4583" s="890">
        <v>911.94</v>
      </c>
    </row>
    <row r="4584" spans="1:4" x14ac:dyDescent="0.25">
      <c r="A4584" s="890" t="s">
        <v>4633</v>
      </c>
      <c r="B4584" s="890" t="s">
        <v>32259</v>
      </c>
      <c r="C4584" s="890" t="s">
        <v>5</v>
      </c>
      <c r="D4584" s="890">
        <v>36.39</v>
      </c>
    </row>
    <row r="4585" spans="1:4" x14ac:dyDescent="0.25">
      <c r="A4585" s="890" t="s">
        <v>4634</v>
      </c>
      <c r="B4585" s="890" t="s">
        <v>32259</v>
      </c>
      <c r="C4585" s="890" t="s">
        <v>5</v>
      </c>
      <c r="D4585" s="890">
        <v>32.75</v>
      </c>
    </row>
    <row r="4586" spans="1:4" x14ac:dyDescent="0.25">
      <c r="A4586" s="890" t="s">
        <v>4635</v>
      </c>
      <c r="B4586" s="890" t="s">
        <v>32260</v>
      </c>
      <c r="C4586" s="890" t="s">
        <v>5</v>
      </c>
      <c r="D4586" s="890">
        <v>36.44</v>
      </c>
    </row>
    <row r="4587" spans="1:4" x14ac:dyDescent="0.25">
      <c r="A4587" s="890" t="s">
        <v>4636</v>
      </c>
      <c r="B4587" s="890" t="s">
        <v>32260</v>
      </c>
      <c r="C4587" s="890" t="s">
        <v>5</v>
      </c>
      <c r="D4587" s="890">
        <v>32.79</v>
      </c>
    </row>
    <row r="4588" spans="1:4" x14ac:dyDescent="0.25">
      <c r="A4588" s="890" t="s">
        <v>4637</v>
      </c>
      <c r="B4588" s="890" t="s">
        <v>32261</v>
      </c>
      <c r="C4588" s="890" t="s">
        <v>5</v>
      </c>
      <c r="D4588" s="890">
        <v>40.06</v>
      </c>
    </row>
    <row r="4589" spans="1:4" x14ac:dyDescent="0.25">
      <c r="A4589" s="890" t="s">
        <v>4638</v>
      </c>
      <c r="B4589" s="890" t="s">
        <v>32261</v>
      </c>
      <c r="C4589" s="890" t="s">
        <v>5</v>
      </c>
      <c r="D4589" s="890">
        <v>36.049999999999997</v>
      </c>
    </row>
    <row r="4590" spans="1:4" x14ac:dyDescent="0.25">
      <c r="A4590" s="890" t="s">
        <v>4639</v>
      </c>
      <c r="B4590" s="890" t="s">
        <v>32262</v>
      </c>
      <c r="C4590" s="890" t="s">
        <v>5</v>
      </c>
      <c r="D4590" s="890">
        <v>40.11</v>
      </c>
    </row>
    <row r="4591" spans="1:4" x14ac:dyDescent="0.25">
      <c r="A4591" s="890" t="s">
        <v>4640</v>
      </c>
      <c r="B4591" s="890" t="s">
        <v>32262</v>
      </c>
      <c r="C4591" s="890" t="s">
        <v>5</v>
      </c>
      <c r="D4591" s="890">
        <v>36.1</v>
      </c>
    </row>
    <row r="4592" spans="1:4" x14ac:dyDescent="0.25">
      <c r="A4592" s="890" t="s">
        <v>4641</v>
      </c>
      <c r="B4592" s="890" t="s">
        <v>32263</v>
      </c>
      <c r="C4592" s="890" t="s">
        <v>5</v>
      </c>
      <c r="D4592" s="890">
        <v>40.11</v>
      </c>
    </row>
    <row r="4593" spans="1:4" x14ac:dyDescent="0.25">
      <c r="A4593" s="890" t="s">
        <v>4642</v>
      </c>
      <c r="B4593" s="890" t="s">
        <v>32263</v>
      </c>
      <c r="C4593" s="890" t="s">
        <v>5</v>
      </c>
      <c r="D4593" s="890">
        <v>36.1</v>
      </c>
    </row>
    <row r="4594" spans="1:4" x14ac:dyDescent="0.25">
      <c r="A4594" s="890" t="s">
        <v>4643</v>
      </c>
      <c r="B4594" s="890" t="s">
        <v>32264</v>
      </c>
      <c r="C4594" s="890" t="s">
        <v>5</v>
      </c>
      <c r="D4594" s="890">
        <v>54.11</v>
      </c>
    </row>
    <row r="4595" spans="1:4" x14ac:dyDescent="0.25">
      <c r="A4595" s="890" t="s">
        <v>4644</v>
      </c>
      <c r="B4595" s="890" t="s">
        <v>32264</v>
      </c>
      <c r="C4595" s="890" t="s">
        <v>5</v>
      </c>
      <c r="D4595" s="890">
        <v>48.69</v>
      </c>
    </row>
    <row r="4596" spans="1:4" x14ac:dyDescent="0.25">
      <c r="A4596" s="890" t="s">
        <v>4645</v>
      </c>
      <c r="B4596" s="890" t="s">
        <v>32265</v>
      </c>
      <c r="C4596" s="890" t="s">
        <v>5</v>
      </c>
      <c r="D4596" s="890">
        <v>54.11</v>
      </c>
    </row>
    <row r="4597" spans="1:4" x14ac:dyDescent="0.25">
      <c r="A4597" s="890" t="s">
        <v>4646</v>
      </c>
      <c r="B4597" s="890" t="s">
        <v>32265</v>
      </c>
      <c r="C4597" s="890" t="s">
        <v>5</v>
      </c>
      <c r="D4597" s="890">
        <v>48.69</v>
      </c>
    </row>
    <row r="4598" spans="1:4" x14ac:dyDescent="0.25">
      <c r="A4598" s="890" t="s">
        <v>4647</v>
      </c>
      <c r="B4598" s="890" t="s">
        <v>32266</v>
      </c>
      <c r="C4598" s="890" t="s">
        <v>5</v>
      </c>
      <c r="D4598" s="890">
        <v>57.8</v>
      </c>
    </row>
    <row r="4599" spans="1:4" x14ac:dyDescent="0.25">
      <c r="A4599" s="890" t="s">
        <v>4648</v>
      </c>
      <c r="B4599" s="890" t="s">
        <v>32266</v>
      </c>
      <c r="C4599" s="890" t="s">
        <v>5</v>
      </c>
      <c r="D4599" s="890">
        <v>52.02</v>
      </c>
    </row>
    <row r="4600" spans="1:4" x14ac:dyDescent="0.25">
      <c r="A4600" s="890" t="s">
        <v>4649</v>
      </c>
      <c r="B4600" s="890" t="s">
        <v>32267</v>
      </c>
      <c r="C4600" s="890" t="s">
        <v>5</v>
      </c>
      <c r="D4600" s="890">
        <v>61.5</v>
      </c>
    </row>
    <row r="4601" spans="1:4" x14ac:dyDescent="0.25">
      <c r="A4601" s="890" t="s">
        <v>4650</v>
      </c>
      <c r="B4601" s="890" t="s">
        <v>32267</v>
      </c>
      <c r="C4601" s="890" t="s">
        <v>5</v>
      </c>
      <c r="D4601" s="890">
        <v>55.34</v>
      </c>
    </row>
    <row r="4602" spans="1:4" x14ac:dyDescent="0.25">
      <c r="A4602" s="890" t="s">
        <v>4651</v>
      </c>
      <c r="B4602" s="890" t="s">
        <v>32268</v>
      </c>
      <c r="C4602" s="890" t="s">
        <v>5</v>
      </c>
      <c r="D4602" s="890">
        <v>61.57</v>
      </c>
    </row>
    <row r="4603" spans="1:4" x14ac:dyDescent="0.25">
      <c r="A4603" s="890" t="s">
        <v>4652</v>
      </c>
      <c r="B4603" s="890" t="s">
        <v>32268</v>
      </c>
      <c r="C4603" s="890" t="s">
        <v>5</v>
      </c>
      <c r="D4603" s="890">
        <v>55.41</v>
      </c>
    </row>
    <row r="4604" spans="1:4" x14ac:dyDescent="0.25">
      <c r="A4604" s="890" t="s">
        <v>4653</v>
      </c>
      <c r="B4604" s="890" t="s">
        <v>32269</v>
      </c>
      <c r="C4604" s="890" t="s">
        <v>5</v>
      </c>
      <c r="D4604" s="890">
        <v>208.83</v>
      </c>
    </row>
    <row r="4605" spans="1:4" x14ac:dyDescent="0.25">
      <c r="A4605" s="890" t="s">
        <v>4654</v>
      </c>
      <c r="B4605" s="890" t="s">
        <v>32269</v>
      </c>
      <c r="C4605" s="890" t="s">
        <v>5</v>
      </c>
      <c r="D4605" s="890">
        <v>200.73</v>
      </c>
    </row>
    <row r="4606" spans="1:4" x14ac:dyDescent="0.25">
      <c r="A4606" s="890" t="s">
        <v>4655</v>
      </c>
      <c r="B4606" s="890" t="s">
        <v>32270</v>
      </c>
      <c r="C4606" s="890" t="s">
        <v>5</v>
      </c>
      <c r="D4606" s="890">
        <v>212.77</v>
      </c>
    </row>
    <row r="4607" spans="1:4" x14ac:dyDescent="0.25">
      <c r="A4607" s="890" t="s">
        <v>4656</v>
      </c>
      <c r="B4607" s="890" t="s">
        <v>32270</v>
      </c>
      <c r="C4607" s="890" t="s">
        <v>5</v>
      </c>
      <c r="D4607" s="890">
        <v>204.29</v>
      </c>
    </row>
    <row r="4608" spans="1:4" x14ac:dyDescent="0.25">
      <c r="A4608" s="890" t="s">
        <v>4657</v>
      </c>
      <c r="B4608" s="890" t="s">
        <v>32271</v>
      </c>
      <c r="C4608" s="890" t="s">
        <v>5</v>
      </c>
      <c r="D4608" s="890">
        <v>216.37</v>
      </c>
    </row>
    <row r="4609" spans="1:4" x14ac:dyDescent="0.25">
      <c r="A4609" s="890" t="s">
        <v>4658</v>
      </c>
      <c r="B4609" s="890" t="s">
        <v>32271</v>
      </c>
      <c r="C4609" s="890" t="s">
        <v>5</v>
      </c>
      <c r="D4609" s="890">
        <v>207.79</v>
      </c>
    </row>
    <row r="4610" spans="1:4" x14ac:dyDescent="0.25">
      <c r="A4610" s="890" t="s">
        <v>4659</v>
      </c>
      <c r="B4610" s="890" t="s">
        <v>32272</v>
      </c>
      <c r="C4610" s="890" t="s">
        <v>5</v>
      </c>
      <c r="D4610" s="890">
        <v>224.39</v>
      </c>
    </row>
    <row r="4611" spans="1:4" x14ac:dyDescent="0.25">
      <c r="A4611" s="890" t="s">
        <v>4660</v>
      </c>
      <c r="B4611" s="890" t="s">
        <v>32272</v>
      </c>
      <c r="C4611" s="890" t="s">
        <v>5</v>
      </c>
      <c r="D4611" s="890">
        <v>215.07</v>
      </c>
    </row>
    <row r="4612" spans="1:4" x14ac:dyDescent="0.25">
      <c r="A4612" s="890" t="s">
        <v>4661</v>
      </c>
      <c r="B4612" s="890" t="s">
        <v>32273</v>
      </c>
      <c r="C4612" s="890" t="s">
        <v>5</v>
      </c>
      <c r="D4612" s="890">
        <v>229.11</v>
      </c>
    </row>
    <row r="4613" spans="1:4" x14ac:dyDescent="0.25">
      <c r="A4613" s="890" t="s">
        <v>4662</v>
      </c>
      <c r="B4613" s="890" t="s">
        <v>32273</v>
      </c>
      <c r="C4613" s="890" t="s">
        <v>5</v>
      </c>
      <c r="D4613" s="890">
        <v>219.39</v>
      </c>
    </row>
    <row r="4614" spans="1:4" x14ac:dyDescent="0.25">
      <c r="A4614" s="890" t="s">
        <v>4663</v>
      </c>
      <c r="B4614" s="890" t="s">
        <v>32274</v>
      </c>
      <c r="C4614" s="890" t="s">
        <v>5</v>
      </c>
      <c r="D4614" s="890">
        <v>234.92</v>
      </c>
    </row>
    <row r="4615" spans="1:4" x14ac:dyDescent="0.25">
      <c r="A4615" s="890" t="s">
        <v>4664</v>
      </c>
      <c r="B4615" s="890" t="s">
        <v>32274</v>
      </c>
      <c r="C4615" s="890" t="s">
        <v>5</v>
      </c>
      <c r="D4615" s="890">
        <v>224.78</v>
      </c>
    </row>
    <row r="4616" spans="1:4" x14ac:dyDescent="0.25">
      <c r="A4616" s="890" t="s">
        <v>4665</v>
      </c>
      <c r="B4616" s="890" t="s">
        <v>32275</v>
      </c>
      <c r="C4616" s="890" t="s">
        <v>5</v>
      </c>
      <c r="D4616" s="890">
        <v>253.02</v>
      </c>
    </row>
    <row r="4617" spans="1:4" x14ac:dyDescent="0.25">
      <c r="A4617" s="890" t="s">
        <v>4666</v>
      </c>
      <c r="B4617" s="890" t="s">
        <v>32275</v>
      </c>
      <c r="C4617" s="890" t="s">
        <v>5</v>
      </c>
      <c r="D4617" s="890">
        <v>241.32</v>
      </c>
    </row>
    <row r="4618" spans="1:4" x14ac:dyDescent="0.25">
      <c r="A4618" s="890" t="s">
        <v>4667</v>
      </c>
      <c r="B4618" s="890" t="s">
        <v>32276</v>
      </c>
      <c r="C4618" s="890" t="s">
        <v>5</v>
      </c>
      <c r="D4618" s="890">
        <v>260.24</v>
      </c>
    </row>
    <row r="4619" spans="1:4" x14ac:dyDescent="0.25">
      <c r="A4619" s="890" t="s">
        <v>4668</v>
      </c>
      <c r="B4619" s="890" t="s">
        <v>32276</v>
      </c>
      <c r="C4619" s="890" t="s">
        <v>5</v>
      </c>
      <c r="D4619" s="890">
        <v>248.07</v>
      </c>
    </row>
    <row r="4620" spans="1:4" x14ac:dyDescent="0.25">
      <c r="A4620" s="890" t="s">
        <v>4669</v>
      </c>
      <c r="B4620" s="890" t="s">
        <v>32277</v>
      </c>
      <c r="C4620" s="890" t="s">
        <v>4</v>
      </c>
      <c r="D4620" s="890">
        <v>32.97</v>
      </c>
    </row>
    <row r="4621" spans="1:4" x14ac:dyDescent="0.25">
      <c r="A4621" s="890" t="s">
        <v>4670</v>
      </c>
      <c r="B4621" s="890" t="s">
        <v>32277</v>
      </c>
      <c r="C4621" s="890" t="s">
        <v>4</v>
      </c>
      <c r="D4621" s="890">
        <v>30.32</v>
      </c>
    </row>
    <row r="4622" spans="1:4" x14ac:dyDescent="0.25">
      <c r="A4622" s="890" t="s">
        <v>4671</v>
      </c>
      <c r="B4622" s="890" t="s">
        <v>32278</v>
      </c>
      <c r="C4622" s="890" t="s">
        <v>4</v>
      </c>
      <c r="D4622" s="890">
        <v>33.68</v>
      </c>
    </row>
    <row r="4623" spans="1:4" x14ac:dyDescent="0.25">
      <c r="A4623" s="890" t="s">
        <v>4672</v>
      </c>
      <c r="B4623" s="890" t="s">
        <v>32278</v>
      </c>
      <c r="C4623" s="890" t="s">
        <v>4</v>
      </c>
      <c r="D4623" s="890">
        <v>30.95</v>
      </c>
    </row>
    <row r="4624" spans="1:4" x14ac:dyDescent="0.25">
      <c r="A4624" s="890" t="s">
        <v>4673</v>
      </c>
      <c r="B4624" s="890" t="s">
        <v>32279</v>
      </c>
      <c r="C4624" s="890" t="s">
        <v>4</v>
      </c>
      <c r="D4624" s="890">
        <v>34.69</v>
      </c>
    </row>
    <row r="4625" spans="1:4" x14ac:dyDescent="0.25">
      <c r="A4625" s="890" t="s">
        <v>4674</v>
      </c>
      <c r="B4625" s="890" t="s">
        <v>32279</v>
      </c>
      <c r="C4625" s="890" t="s">
        <v>4</v>
      </c>
      <c r="D4625" s="890">
        <v>31.89</v>
      </c>
    </row>
    <row r="4626" spans="1:4" x14ac:dyDescent="0.25">
      <c r="A4626" s="890" t="s">
        <v>4675</v>
      </c>
      <c r="B4626" s="890" t="s">
        <v>32280</v>
      </c>
      <c r="C4626" s="890" t="s">
        <v>4</v>
      </c>
      <c r="D4626" s="890">
        <v>35.700000000000003</v>
      </c>
    </row>
    <row r="4627" spans="1:4" x14ac:dyDescent="0.25">
      <c r="A4627" s="890" t="s">
        <v>4676</v>
      </c>
      <c r="B4627" s="890" t="s">
        <v>32280</v>
      </c>
      <c r="C4627" s="890" t="s">
        <v>4</v>
      </c>
      <c r="D4627" s="890">
        <v>32.83</v>
      </c>
    </row>
    <row r="4628" spans="1:4" x14ac:dyDescent="0.25">
      <c r="A4628" s="890" t="s">
        <v>4677</v>
      </c>
      <c r="B4628" s="890" t="s">
        <v>32281</v>
      </c>
      <c r="C4628" s="890" t="s">
        <v>4</v>
      </c>
      <c r="D4628" s="890">
        <v>36.71</v>
      </c>
    </row>
    <row r="4629" spans="1:4" x14ac:dyDescent="0.25">
      <c r="A4629" s="890" t="s">
        <v>4678</v>
      </c>
      <c r="B4629" s="890" t="s">
        <v>32281</v>
      </c>
      <c r="C4629" s="890" t="s">
        <v>4</v>
      </c>
      <c r="D4629" s="890">
        <v>33.770000000000003</v>
      </c>
    </row>
    <row r="4630" spans="1:4" x14ac:dyDescent="0.25">
      <c r="A4630" s="890" t="s">
        <v>4679</v>
      </c>
      <c r="B4630" s="890" t="s">
        <v>32282</v>
      </c>
      <c r="C4630" s="890" t="s">
        <v>4</v>
      </c>
      <c r="D4630" s="890">
        <v>37.729999999999997</v>
      </c>
    </row>
    <row r="4631" spans="1:4" x14ac:dyDescent="0.25">
      <c r="A4631" s="890" t="s">
        <v>4680</v>
      </c>
      <c r="B4631" s="890" t="s">
        <v>32282</v>
      </c>
      <c r="C4631" s="890" t="s">
        <v>4</v>
      </c>
      <c r="D4631" s="890">
        <v>34.700000000000003</v>
      </c>
    </row>
    <row r="4632" spans="1:4" x14ac:dyDescent="0.25">
      <c r="A4632" s="890" t="s">
        <v>4681</v>
      </c>
      <c r="B4632" s="890" t="s">
        <v>32283</v>
      </c>
      <c r="C4632" s="890" t="s">
        <v>4</v>
      </c>
      <c r="D4632" s="890">
        <v>38.74</v>
      </c>
    </row>
    <row r="4633" spans="1:4" x14ac:dyDescent="0.25">
      <c r="A4633" s="890" t="s">
        <v>4682</v>
      </c>
      <c r="B4633" s="890" t="s">
        <v>32283</v>
      </c>
      <c r="C4633" s="890" t="s">
        <v>4</v>
      </c>
      <c r="D4633" s="890">
        <v>35.64</v>
      </c>
    </row>
    <row r="4634" spans="1:4" x14ac:dyDescent="0.25">
      <c r="A4634" s="890" t="s">
        <v>4683</v>
      </c>
      <c r="B4634" s="890" t="s">
        <v>32284</v>
      </c>
      <c r="C4634" s="890" t="s">
        <v>4</v>
      </c>
      <c r="D4634" s="890">
        <v>39.75</v>
      </c>
    </row>
    <row r="4635" spans="1:4" x14ac:dyDescent="0.25">
      <c r="A4635" s="890" t="s">
        <v>4684</v>
      </c>
      <c r="B4635" s="890" t="s">
        <v>32284</v>
      </c>
      <c r="C4635" s="890" t="s">
        <v>4</v>
      </c>
      <c r="D4635" s="890">
        <v>36.58</v>
      </c>
    </row>
    <row r="4636" spans="1:4" x14ac:dyDescent="0.25">
      <c r="A4636" s="890" t="s">
        <v>4685</v>
      </c>
      <c r="B4636" s="890" t="s">
        <v>32285</v>
      </c>
      <c r="C4636" s="890" t="s">
        <v>4</v>
      </c>
      <c r="D4636" s="890">
        <v>48.52</v>
      </c>
    </row>
    <row r="4637" spans="1:4" x14ac:dyDescent="0.25">
      <c r="A4637" s="890" t="s">
        <v>4686</v>
      </c>
      <c r="B4637" s="890" t="s">
        <v>32285</v>
      </c>
      <c r="C4637" s="890" t="s">
        <v>4</v>
      </c>
      <c r="D4637" s="890">
        <v>44.92</v>
      </c>
    </row>
    <row r="4638" spans="1:4" x14ac:dyDescent="0.25">
      <c r="A4638" s="890" t="s">
        <v>4687</v>
      </c>
      <c r="B4638" s="890" t="s">
        <v>32286</v>
      </c>
      <c r="C4638" s="890" t="s">
        <v>4</v>
      </c>
      <c r="D4638" s="890">
        <v>64.77</v>
      </c>
    </row>
    <row r="4639" spans="1:4" x14ac:dyDescent="0.25">
      <c r="A4639" s="890" t="s">
        <v>4688</v>
      </c>
      <c r="B4639" s="890" t="s">
        <v>32286</v>
      </c>
      <c r="C4639" s="890" t="s">
        <v>4</v>
      </c>
      <c r="D4639" s="890">
        <v>60.49</v>
      </c>
    </row>
    <row r="4640" spans="1:4" x14ac:dyDescent="0.25">
      <c r="A4640" s="890" t="s">
        <v>4689</v>
      </c>
      <c r="B4640" s="890" t="s">
        <v>32287</v>
      </c>
      <c r="C4640" s="890" t="s">
        <v>4</v>
      </c>
      <c r="D4640" s="890">
        <v>78.180000000000007</v>
      </c>
    </row>
    <row r="4641" spans="1:4" x14ac:dyDescent="0.25">
      <c r="A4641" s="890" t="s">
        <v>4690</v>
      </c>
      <c r="B4641" s="890" t="s">
        <v>32287</v>
      </c>
      <c r="C4641" s="890" t="s">
        <v>4</v>
      </c>
      <c r="D4641" s="890">
        <v>73.8</v>
      </c>
    </row>
    <row r="4642" spans="1:4" x14ac:dyDescent="0.25">
      <c r="A4642" s="890" t="s">
        <v>4691</v>
      </c>
      <c r="B4642" s="890" t="s">
        <v>32288</v>
      </c>
      <c r="C4642" s="890" t="s">
        <v>4</v>
      </c>
      <c r="D4642" s="890">
        <v>107.88</v>
      </c>
    </row>
    <row r="4643" spans="1:4" x14ac:dyDescent="0.25">
      <c r="A4643" s="890" t="s">
        <v>4692</v>
      </c>
      <c r="B4643" s="890" t="s">
        <v>32288</v>
      </c>
      <c r="C4643" s="890" t="s">
        <v>4</v>
      </c>
      <c r="D4643" s="890">
        <v>102.59</v>
      </c>
    </row>
    <row r="4644" spans="1:4" x14ac:dyDescent="0.25">
      <c r="A4644" s="890" t="s">
        <v>4693</v>
      </c>
      <c r="B4644" s="890" t="s">
        <v>32289</v>
      </c>
      <c r="C4644" s="890" t="s">
        <v>4</v>
      </c>
      <c r="D4644" s="890">
        <v>393.89</v>
      </c>
    </row>
    <row r="4645" spans="1:4" x14ac:dyDescent="0.25">
      <c r="A4645" s="890" t="s">
        <v>4694</v>
      </c>
      <c r="B4645" s="890" t="s">
        <v>32289</v>
      </c>
      <c r="C4645" s="890" t="s">
        <v>4</v>
      </c>
      <c r="D4645" s="890">
        <v>387.94</v>
      </c>
    </row>
    <row r="4646" spans="1:4" x14ac:dyDescent="0.25">
      <c r="A4646" s="890" t="s">
        <v>4695</v>
      </c>
      <c r="B4646" s="890" t="s">
        <v>32290</v>
      </c>
      <c r="C4646" s="890" t="s">
        <v>4</v>
      </c>
      <c r="D4646" s="890">
        <v>470.22</v>
      </c>
    </row>
    <row r="4647" spans="1:4" x14ac:dyDescent="0.25">
      <c r="A4647" s="890" t="s">
        <v>4696</v>
      </c>
      <c r="B4647" s="890" t="s">
        <v>32290</v>
      </c>
      <c r="C4647" s="890" t="s">
        <v>4</v>
      </c>
      <c r="D4647" s="890">
        <v>464.16</v>
      </c>
    </row>
    <row r="4648" spans="1:4" x14ac:dyDescent="0.25">
      <c r="A4648" s="890" t="s">
        <v>4697</v>
      </c>
      <c r="B4648" s="890" t="s">
        <v>32291</v>
      </c>
      <c r="C4648" s="890" t="s">
        <v>4</v>
      </c>
      <c r="D4648" s="890">
        <v>602.70000000000005</v>
      </c>
    </row>
    <row r="4649" spans="1:4" x14ac:dyDescent="0.25">
      <c r="A4649" s="890" t="s">
        <v>4698</v>
      </c>
      <c r="B4649" s="890" t="s">
        <v>32291</v>
      </c>
      <c r="C4649" s="890" t="s">
        <v>4</v>
      </c>
      <c r="D4649" s="890">
        <v>595.44000000000005</v>
      </c>
    </row>
    <row r="4650" spans="1:4" x14ac:dyDescent="0.25">
      <c r="A4650" s="890" t="s">
        <v>4699</v>
      </c>
      <c r="B4650" s="890" t="s">
        <v>32292</v>
      </c>
      <c r="C4650" s="890" t="s">
        <v>4</v>
      </c>
      <c r="D4650" s="890">
        <v>886.04</v>
      </c>
    </row>
    <row r="4651" spans="1:4" x14ac:dyDescent="0.25">
      <c r="A4651" s="890" t="s">
        <v>4700</v>
      </c>
      <c r="B4651" s="890" t="s">
        <v>32292</v>
      </c>
      <c r="C4651" s="890" t="s">
        <v>4</v>
      </c>
      <c r="D4651" s="890">
        <v>877.41</v>
      </c>
    </row>
    <row r="4652" spans="1:4" x14ac:dyDescent="0.25">
      <c r="A4652" s="890" t="s">
        <v>4701</v>
      </c>
      <c r="B4652" s="890" t="s">
        <v>32293</v>
      </c>
      <c r="C4652" s="890" t="s">
        <v>4</v>
      </c>
      <c r="D4652" s="890">
        <v>1086.8499999999999</v>
      </c>
    </row>
    <row r="4653" spans="1:4" x14ac:dyDescent="0.25">
      <c r="A4653" s="890" t="s">
        <v>4702</v>
      </c>
      <c r="B4653" s="890" t="s">
        <v>32293</v>
      </c>
      <c r="C4653" s="890" t="s">
        <v>4</v>
      </c>
      <c r="D4653" s="890">
        <v>1076.33</v>
      </c>
    </row>
    <row r="4654" spans="1:4" x14ac:dyDescent="0.25">
      <c r="A4654" s="890" t="s">
        <v>4703</v>
      </c>
      <c r="B4654" s="890" t="s">
        <v>32294</v>
      </c>
      <c r="C4654" s="890" t="s">
        <v>4</v>
      </c>
      <c r="D4654" s="890">
        <v>1321.34</v>
      </c>
    </row>
    <row r="4655" spans="1:4" x14ac:dyDescent="0.25">
      <c r="A4655" s="890" t="s">
        <v>4704</v>
      </c>
      <c r="B4655" s="890" t="s">
        <v>32294</v>
      </c>
      <c r="C4655" s="890" t="s">
        <v>4</v>
      </c>
      <c r="D4655" s="890">
        <v>1309.0999999999999</v>
      </c>
    </row>
    <row r="4656" spans="1:4" x14ac:dyDescent="0.25">
      <c r="A4656" s="890" t="s">
        <v>4705</v>
      </c>
      <c r="B4656" s="890" t="s">
        <v>32295</v>
      </c>
      <c r="C4656" s="890" t="s">
        <v>4</v>
      </c>
      <c r="D4656" s="890">
        <v>1556.77</v>
      </c>
    </row>
    <row r="4657" spans="1:4" x14ac:dyDescent="0.25">
      <c r="A4657" s="890" t="s">
        <v>4706</v>
      </c>
      <c r="B4657" s="890" t="s">
        <v>32295</v>
      </c>
      <c r="C4657" s="890" t="s">
        <v>4</v>
      </c>
      <c r="D4657" s="890">
        <v>1543.12</v>
      </c>
    </row>
    <row r="4658" spans="1:4" x14ac:dyDescent="0.25">
      <c r="A4658" s="890" t="s">
        <v>4707</v>
      </c>
      <c r="B4658" s="890" t="s">
        <v>32296</v>
      </c>
      <c r="C4658" s="890" t="s">
        <v>4</v>
      </c>
      <c r="D4658" s="890">
        <v>2260.11</v>
      </c>
    </row>
    <row r="4659" spans="1:4" x14ac:dyDescent="0.25">
      <c r="A4659" s="890" t="s">
        <v>4708</v>
      </c>
      <c r="B4659" s="890" t="s">
        <v>32296</v>
      </c>
      <c r="C4659" s="890" t="s">
        <v>4</v>
      </c>
      <c r="D4659" s="890">
        <v>2243.2199999999998</v>
      </c>
    </row>
    <row r="4660" spans="1:4" x14ac:dyDescent="0.25">
      <c r="A4660" s="890" t="s">
        <v>4709</v>
      </c>
      <c r="B4660" s="890" t="s">
        <v>32297</v>
      </c>
      <c r="C4660" s="890" t="s">
        <v>4</v>
      </c>
      <c r="D4660" s="890">
        <v>3450.49</v>
      </c>
    </row>
    <row r="4661" spans="1:4" x14ac:dyDescent="0.25">
      <c r="A4661" s="890" t="s">
        <v>4710</v>
      </c>
      <c r="B4661" s="890" t="s">
        <v>32297</v>
      </c>
      <c r="C4661" s="890" t="s">
        <v>4</v>
      </c>
      <c r="D4661" s="890">
        <v>3429.52</v>
      </c>
    </row>
    <row r="4662" spans="1:4" x14ac:dyDescent="0.25">
      <c r="A4662" s="890" t="s">
        <v>4711</v>
      </c>
      <c r="B4662" s="890" t="s">
        <v>32298</v>
      </c>
      <c r="C4662" s="890" t="s">
        <v>4</v>
      </c>
      <c r="D4662" s="890">
        <v>430.22</v>
      </c>
    </row>
    <row r="4663" spans="1:4" x14ac:dyDescent="0.25">
      <c r="A4663" s="890" t="s">
        <v>4712</v>
      </c>
      <c r="B4663" s="890" t="s">
        <v>32298</v>
      </c>
      <c r="C4663" s="890" t="s">
        <v>4</v>
      </c>
      <c r="D4663" s="890">
        <v>425.81</v>
      </c>
    </row>
    <row r="4664" spans="1:4" x14ac:dyDescent="0.25">
      <c r="A4664" s="890" t="s">
        <v>4713</v>
      </c>
      <c r="B4664" s="890" t="s">
        <v>32299</v>
      </c>
      <c r="C4664" s="890" t="s">
        <v>4</v>
      </c>
      <c r="D4664" s="890">
        <v>592.19000000000005</v>
      </c>
    </row>
    <row r="4665" spans="1:4" x14ac:dyDescent="0.25">
      <c r="A4665" s="890" t="s">
        <v>4714</v>
      </c>
      <c r="B4665" s="890" t="s">
        <v>32299</v>
      </c>
      <c r="C4665" s="890" t="s">
        <v>4</v>
      </c>
      <c r="D4665" s="890">
        <v>586.13</v>
      </c>
    </row>
    <row r="4666" spans="1:4" x14ac:dyDescent="0.25">
      <c r="A4666" s="890" t="s">
        <v>4715</v>
      </c>
      <c r="B4666" s="890" t="s">
        <v>32300</v>
      </c>
      <c r="C4666" s="890" t="s">
        <v>4</v>
      </c>
      <c r="D4666" s="890">
        <v>713.93</v>
      </c>
    </row>
    <row r="4667" spans="1:4" x14ac:dyDescent="0.25">
      <c r="A4667" s="890" t="s">
        <v>4716</v>
      </c>
      <c r="B4667" s="890" t="s">
        <v>32300</v>
      </c>
      <c r="C4667" s="890" t="s">
        <v>4</v>
      </c>
      <c r="D4667" s="890">
        <v>706.66</v>
      </c>
    </row>
    <row r="4668" spans="1:4" x14ac:dyDescent="0.25">
      <c r="A4668" s="890" t="s">
        <v>4717</v>
      </c>
      <c r="B4668" s="890" t="s">
        <v>32301</v>
      </c>
      <c r="C4668" s="890" t="s">
        <v>4</v>
      </c>
      <c r="D4668" s="890">
        <v>1044.04</v>
      </c>
    </row>
    <row r="4669" spans="1:4" x14ac:dyDescent="0.25">
      <c r="A4669" s="890" t="s">
        <v>4718</v>
      </c>
      <c r="B4669" s="890" t="s">
        <v>32301</v>
      </c>
      <c r="C4669" s="890" t="s">
        <v>4</v>
      </c>
      <c r="D4669" s="890">
        <v>1035.4100000000001</v>
      </c>
    </row>
    <row r="4670" spans="1:4" x14ac:dyDescent="0.25">
      <c r="A4670" s="890" t="s">
        <v>4719</v>
      </c>
      <c r="B4670" s="890" t="s">
        <v>32302</v>
      </c>
      <c r="C4670" s="890" t="s">
        <v>4</v>
      </c>
      <c r="D4670" s="890">
        <v>1105.8499999999999</v>
      </c>
    </row>
    <row r="4671" spans="1:4" x14ac:dyDescent="0.25">
      <c r="A4671" s="890" t="s">
        <v>4720</v>
      </c>
      <c r="B4671" s="890" t="s">
        <v>32302</v>
      </c>
      <c r="C4671" s="890" t="s">
        <v>4</v>
      </c>
      <c r="D4671" s="890">
        <v>1095.33</v>
      </c>
    </row>
    <row r="4672" spans="1:4" x14ac:dyDescent="0.25">
      <c r="A4672" s="890" t="s">
        <v>4721</v>
      </c>
      <c r="B4672" s="890" t="s">
        <v>32303</v>
      </c>
      <c r="C4672" s="890" t="s">
        <v>4</v>
      </c>
      <c r="D4672" s="890">
        <v>1557.34</v>
      </c>
    </row>
    <row r="4673" spans="1:4" x14ac:dyDescent="0.25">
      <c r="A4673" s="890" t="s">
        <v>4722</v>
      </c>
      <c r="B4673" s="890" t="s">
        <v>32303</v>
      </c>
      <c r="C4673" s="890" t="s">
        <v>4</v>
      </c>
      <c r="D4673" s="890">
        <v>1545.1</v>
      </c>
    </row>
    <row r="4674" spans="1:4" x14ac:dyDescent="0.25">
      <c r="A4674" s="890" t="s">
        <v>4723</v>
      </c>
      <c r="B4674" s="890" t="s">
        <v>32304</v>
      </c>
      <c r="C4674" s="890" t="s">
        <v>4</v>
      </c>
      <c r="D4674" s="890">
        <v>1814.77</v>
      </c>
    </row>
    <row r="4675" spans="1:4" x14ac:dyDescent="0.25">
      <c r="A4675" s="890" t="s">
        <v>4724</v>
      </c>
      <c r="B4675" s="890" t="s">
        <v>32304</v>
      </c>
      <c r="C4675" s="890" t="s">
        <v>4</v>
      </c>
      <c r="D4675" s="890">
        <v>1801.12</v>
      </c>
    </row>
    <row r="4676" spans="1:4" x14ac:dyDescent="0.25">
      <c r="A4676" s="890" t="s">
        <v>4725</v>
      </c>
      <c r="B4676" s="890" t="s">
        <v>32305</v>
      </c>
      <c r="C4676" s="890" t="s">
        <v>4</v>
      </c>
      <c r="D4676" s="890">
        <v>2763.44</v>
      </c>
    </row>
    <row r="4677" spans="1:4" x14ac:dyDescent="0.25">
      <c r="A4677" s="890" t="s">
        <v>4726</v>
      </c>
      <c r="B4677" s="890" t="s">
        <v>32305</v>
      </c>
      <c r="C4677" s="890" t="s">
        <v>4</v>
      </c>
      <c r="D4677" s="890">
        <v>2746.55</v>
      </c>
    </row>
    <row r="4678" spans="1:4" x14ac:dyDescent="0.25">
      <c r="A4678" s="890" t="s">
        <v>4727</v>
      </c>
      <c r="B4678" s="890" t="s">
        <v>32306</v>
      </c>
      <c r="C4678" s="890" t="s">
        <v>4</v>
      </c>
      <c r="D4678" s="890">
        <v>4061.49</v>
      </c>
    </row>
    <row r="4679" spans="1:4" x14ac:dyDescent="0.25">
      <c r="A4679" s="890" t="s">
        <v>4728</v>
      </c>
      <c r="B4679" s="890" t="s">
        <v>32306</v>
      </c>
      <c r="C4679" s="890" t="s">
        <v>4</v>
      </c>
      <c r="D4679" s="890">
        <v>4040.52</v>
      </c>
    </row>
    <row r="4680" spans="1:4" x14ac:dyDescent="0.25">
      <c r="A4680" s="890" t="s">
        <v>4729</v>
      </c>
      <c r="B4680" s="890" t="s">
        <v>32307</v>
      </c>
      <c r="C4680" s="890" t="s">
        <v>4</v>
      </c>
      <c r="D4680" s="890">
        <v>462.58</v>
      </c>
    </row>
    <row r="4681" spans="1:4" x14ac:dyDescent="0.25">
      <c r="A4681" s="890" t="s">
        <v>4730</v>
      </c>
      <c r="B4681" s="890" t="s">
        <v>32307</v>
      </c>
      <c r="C4681" s="890" t="s">
        <v>4</v>
      </c>
      <c r="D4681" s="890">
        <v>458.17</v>
      </c>
    </row>
    <row r="4682" spans="1:4" x14ac:dyDescent="0.25">
      <c r="A4682" s="890" t="s">
        <v>4731</v>
      </c>
      <c r="B4682" s="890" t="s">
        <v>32308</v>
      </c>
      <c r="C4682" s="890" t="s">
        <v>4</v>
      </c>
      <c r="D4682" s="890">
        <v>656.92</v>
      </c>
    </row>
    <row r="4683" spans="1:4" x14ac:dyDescent="0.25">
      <c r="A4683" s="890" t="s">
        <v>4732</v>
      </c>
      <c r="B4683" s="890" t="s">
        <v>32308</v>
      </c>
      <c r="C4683" s="890" t="s">
        <v>4</v>
      </c>
      <c r="D4683" s="890">
        <v>650.86</v>
      </c>
    </row>
    <row r="4684" spans="1:4" x14ac:dyDescent="0.25">
      <c r="A4684" s="890" t="s">
        <v>4733</v>
      </c>
      <c r="B4684" s="890" t="s">
        <v>32309</v>
      </c>
      <c r="C4684" s="890" t="s">
        <v>4</v>
      </c>
      <c r="D4684" s="890">
        <v>806.72</v>
      </c>
    </row>
    <row r="4685" spans="1:4" x14ac:dyDescent="0.25">
      <c r="A4685" s="890" t="s">
        <v>4734</v>
      </c>
      <c r="B4685" s="890" t="s">
        <v>32309</v>
      </c>
      <c r="C4685" s="890" t="s">
        <v>4</v>
      </c>
      <c r="D4685" s="890">
        <v>799.45</v>
      </c>
    </row>
    <row r="4686" spans="1:4" x14ac:dyDescent="0.25">
      <c r="A4686" s="890" t="s">
        <v>4735</v>
      </c>
      <c r="B4686" s="890" t="s">
        <v>32310</v>
      </c>
      <c r="C4686" s="890" t="s">
        <v>4</v>
      </c>
      <c r="D4686" s="890">
        <v>1233.04</v>
      </c>
    </row>
    <row r="4687" spans="1:4" x14ac:dyDescent="0.25">
      <c r="A4687" s="890" t="s">
        <v>4736</v>
      </c>
      <c r="B4687" s="890" t="s">
        <v>32310</v>
      </c>
      <c r="C4687" s="890" t="s">
        <v>4</v>
      </c>
      <c r="D4687" s="890">
        <v>1224.4100000000001</v>
      </c>
    </row>
    <row r="4688" spans="1:4" x14ac:dyDescent="0.25">
      <c r="A4688" s="890" t="s">
        <v>4737</v>
      </c>
      <c r="B4688" s="890" t="s">
        <v>32311</v>
      </c>
      <c r="C4688" s="890" t="s">
        <v>4</v>
      </c>
      <c r="D4688" s="890">
        <v>1302.8499999999999</v>
      </c>
    </row>
    <row r="4689" spans="1:4" x14ac:dyDescent="0.25">
      <c r="A4689" s="890" t="s">
        <v>4738</v>
      </c>
      <c r="B4689" s="890" t="s">
        <v>32311</v>
      </c>
      <c r="C4689" s="890" t="s">
        <v>4</v>
      </c>
      <c r="D4689" s="890">
        <v>1292.33</v>
      </c>
    </row>
    <row r="4690" spans="1:4" x14ac:dyDescent="0.25">
      <c r="A4690" s="890" t="s">
        <v>4739</v>
      </c>
      <c r="B4690" s="890" t="s">
        <v>32312</v>
      </c>
      <c r="C4690" s="890" t="s">
        <v>4</v>
      </c>
      <c r="D4690" s="890">
        <v>1840.34</v>
      </c>
    </row>
    <row r="4691" spans="1:4" x14ac:dyDescent="0.25">
      <c r="A4691" s="890" t="s">
        <v>4740</v>
      </c>
      <c r="B4691" s="890" t="s">
        <v>32312</v>
      </c>
      <c r="C4691" s="890" t="s">
        <v>4</v>
      </c>
      <c r="D4691" s="890">
        <v>1828.1</v>
      </c>
    </row>
    <row r="4692" spans="1:4" x14ac:dyDescent="0.25">
      <c r="A4692" s="890" t="s">
        <v>4741</v>
      </c>
      <c r="B4692" s="890" t="s">
        <v>32313</v>
      </c>
      <c r="C4692" s="890" t="s">
        <v>4</v>
      </c>
      <c r="D4692" s="890">
        <v>1989.19</v>
      </c>
    </row>
    <row r="4693" spans="1:4" x14ac:dyDescent="0.25">
      <c r="A4693" s="890" t="s">
        <v>4742</v>
      </c>
      <c r="B4693" s="890" t="s">
        <v>32313</v>
      </c>
      <c r="C4693" s="890" t="s">
        <v>4</v>
      </c>
      <c r="D4693" s="890">
        <v>1975.54</v>
      </c>
    </row>
    <row r="4694" spans="1:4" x14ac:dyDescent="0.25">
      <c r="A4694" s="890" t="s">
        <v>4743</v>
      </c>
      <c r="B4694" s="890" t="s">
        <v>32314</v>
      </c>
      <c r="C4694" s="890" t="s">
        <v>4</v>
      </c>
      <c r="D4694" s="890">
        <v>2661.66</v>
      </c>
    </row>
    <row r="4695" spans="1:4" x14ac:dyDescent="0.25">
      <c r="A4695" s="890" t="s">
        <v>4744</v>
      </c>
      <c r="B4695" s="890" t="s">
        <v>32314</v>
      </c>
      <c r="C4695" s="890" t="s">
        <v>4</v>
      </c>
      <c r="D4695" s="890">
        <v>2644.77</v>
      </c>
    </row>
    <row r="4696" spans="1:4" x14ac:dyDescent="0.25">
      <c r="A4696" s="890" t="s">
        <v>4745</v>
      </c>
      <c r="B4696" s="890" t="s">
        <v>32315</v>
      </c>
      <c r="C4696" s="890" t="s">
        <v>4</v>
      </c>
      <c r="D4696" s="890">
        <v>4110.49</v>
      </c>
    </row>
    <row r="4697" spans="1:4" x14ac:dyDescent="0.25">
      <c r="A4697" s="890" t="s">
        <v>4746</v>
      </c>
      <c r="B4697" s="890" t="s">
        <v>32315</v>
      </c>
      <c r="C4697" s="890" t="s">
        <v>4</v>
      </c>
      <c r="D4697" s="890">
        <v>4089.52</v>
      </c>
    </row>
    <row r="4698" spans="1:4" x14ac:dyDescent="0.25">
      <c r="A4698" s="890" t="s">
        <v>4747</v>
      </c>
      <c r="B4698" s="890" t="s">
        <v>32316</v>
      </c>
      <c r="C4698" s="890" t="s">
        <v>4</v>
      </c>
      <c r="D4698" s="890">
        <v>74.13</v>
      </c>
    </row>
    <row r="4699" spans="1:4" x14ac:dyDescent="0.25">
      <c r="A4699" s="890" t="s">
        <v>4748</v>
      </c>
      <c r="B4699" s="890" t="s">
        <v>32316</v>
      </c>
      <c r="C4699" s="890" t="s">
        <v>4</v>
      </c>
      <c r="D4699" s="890">
        <v>71.81</v>
      </c>
    </row>
    <row r="4700" spans="1:4" x14ac:dyDescent="0.25">
      <c r="A4700" s="890" t="s">
        <v>4749</v>
      </c>
      <c r="B4700" s="890" t="s">
        <v>32317</v>
      </c>
      <c r="C4700" s="890" t="s">
        <v>4</v>
      </c>
      <c r="D4700" s="890">
        <v>96.87</v>
      </c>
    </row>
    <row r="4701" spans="1:4" x14ac:dyDescent="0.25">
      <c r="A4701" s="890" t="s">
        <v>4750</v>
      </c>
      <c r="B4701" s="890" t="s">
        <v>32317</v>
      </c>
      <c r="C4701" s="890" t="s">
        <v>4</v>
      </c>
      <c r="D4701" s="890">
        <v>92.39</v>
      </c>
    </row>
    <row r="4702" spans="1:4" x14ac:dyDescent="0.25">
      <c r="A4702" s="890" t="s">
        <v>4751</v>
      </c>
      <c r="B4702" s="890" t="s">
        <v>32318</v>
      </c>
      <c r="C4702" s="890" t="s">
        <v>4</v>
      </c>
      <c r="D4702" s="890">
        <v>167.76</v>
      </c>
    </row>
    <row r="4703" spans="1:4" x14ac:dyDescent="0.25">
      <c r="A4703" s="890" t="s">
        <v>4752</v>
      </c>
      <c r="B4703" s="890" t="s">
        <v>32318</v>
      </c>
      <c r="C4703" s="890" t="s">
        <v>4</v>
      </c>
      <c r="D4703" s="890">
        <v>160.41999999999999</v>
      </c>
    </row>
    <row r="4704" spans="1:4" x14ac:dyDescent="0.25">
      <c r="A4704" s="890" t="s">
        <v>4753</v>
      </c>
      <c r="B4704" s="890" t="s">
        <v>32319</v>
      </c>
      <c r="C4704" s="890" t="s">
        <v>4</v>
      </c>
      <c r="D4704" s="890">
        <v>218.22</v>
      </c>
    </row>
    <row r="4705" spans="1:4" x14ac:dyDescent="0.25">
      <c r="A4705" s="890" t="s">
        <v>4754</v>
      </c>
      <c r="B4705" s="890" t="s">
        <v>32319</v>
      </c>
      <c r="C4705" s="890" t="s">
        <v>4</v>
      </c>
      <c r="D4705" s="890">
        <v>207.01</v>
      </c>
    </row>
    <row r="4706" spans="1:4" x14ac:dyDescent="0.25">
      <c r="A4706" s="890" t="s">
        <v>4755</v>
      </c>
      <c r="B4706" s="890" t="s">
        <v>32320</v>
      </c>
      <c r="C4706" s="890" t="s">
        <v>4</v>
      </c>
      <c r="D4706" s="890">
        <v>593.20000000000005</v>
      </c>
    </row>
    <row r="4707" spans="1:4" x14ac:dyDescent="0.25">
      <c r="A4707" s="890" t="s">
        <v>4756</v>
      </c>
      <c r="B4707" s="890" t="s">
        <v>32320</v>
      </c>
      <c r="C4707" s="890" t="s">
        <v>4</v>
      </c>
      <c r="D4707" s="890">
        <v>582.29999999999995</v>
      </c>
    </row>
    <row r="4708" spans="1:4" x14ac:dyDescent="0.25">
      <c r="A4708" s="890" t="s">
        <v>4757</v>
      </c>
      <c r="B4708" s="890" t="s">
        <v>32321</v>
      </c>
      <c r="C4708" s="890" t="s">
        <v>4</v>
      </c>
      <c r="D4708" s="890">
        <v>875.07</v>
      </c>
    </row>
    <row r="4709" spans="1:4" x14ac:dyDescent="0.25">
      <c r="A4709" s="890" t="s">
        <v>4758</v>
      </c>
      <c r="B4709" s="890" t="s">
        <v>32321</v>
      </c>
      <c r="C4709" s="890" t="s">
        <v>4</v>
      </c>
      <c r="D4709" s="890">
        <v>859.79</v>
      </c>
    </row>
    <row r="4710" spans="1:4" x14ac:dyDescent="0.25">
      <c r="A4710" s="890" t="s">
        <v>4759</v>
      </c>
      <c r="B4710" s="890" t="s">
        <v>32322</v>
      </c>
      <c r="C4710" s="890" t="s">
        <v>4</v>
      </c>
      <c r="D4710" s="890">
        <v>128.29</v>
      </c>
    </row>
    <row r="4711" spans="1:4" x14ac:dyDescent="0.25">
      <c r="A4711" s="890" t="s">
        <v>4760</v>
      </c>
      <c r="B4711" s="890" t="s">
        <v>32322</v>
      </c>
      <c r="C4711" s="890" t="s">
        <v>4</v>
      </c>
      <c r="D4711" s="890">
        <v>124.51</v>
      </c>
    </row>
    <row r="4712" spans="1:4" x14ac:dyDescent="0.25">
      <c r="A4712" s="890" t="s">
        <v>4761</v>
      </c>
      <c r="B4712" s="890" t="s">
        <v>32323</v>
      </c>
      <c r="C4712" s="890" t="s">
        <v>4</v>
      </c>
      <c r="D4712" s="890">
        <v>143.25</v>
      </c>
    </row>
    <row r="4713" spans="1:4" x14ac:dyDescent="0.25">
      <c r="A4713" s="890" t="s">
        <v>4762</v>
      </c>
      <c r="B4713" s="890" t="s">
        <v>32323</v>
      </c>
      <c r="C4713" s="890" t="s">
        <v>4</v>
      </c>
      <c r="D4713" s="890">
        <v>138.27000000000001</v>
      </c>
    </row>
    <row r="4714" spans="1:4" x14ac:dyDescent="0.25">
      <c r="A4714" s="890" t="s">
        <v>4763</v>
      </c>
      <c r="B4714" s="890" t="s">
        <v>32324</v>
      </c>
      <c r="C4714" s="890" t="s">
        <v>4</v>
      </c>
      <c r="D4714" s="890">
        <v>210.36</v>
      </c>
    </row>
    <row r="4715" spans="1:4" x14ac:dyDescent="0.25">
      <c r="A4715" s="890" t="s">
        <v>4764</v>
      </c>
      <c r="B4715" s="890" t="s">
        <v>32324</v>
      </c>
      <c r="C4715" s="890" t="s">
        <v>4</v>
      </c>
      <c r="D4715" s="890">
        <v>203.76</v>
      </c>
    </row>
    <row r="4716" spans="1:4" x14ac:dyDescent="0.25">
      <c r="A4716" s="890" t="s">
        <v>4765</v>
      </c>
      <c r="B4716" s="890" t="s">
        <v>32325</v>
      </c>
      <c r="C4716" s="890" t="s">
        <v>4</v>
      </c>
      <c r="D4716" s="890">
        <v>339.54</v>
      </c>
    </row>
    <row r="4717" spans="1:4" x14ac:dyDescent="0.25">
      <c r="A4717" s="890" t="s">
        <v>4766</v>
      </c>
      <c r="B4717" s="890" t="s">
        <v>32325</v>
      </c>
      <c r="C4717" s="890" t="s">
        <v>4</v>
      </c>
      <c r="D4717" s="890">
        <v>331.26</v>
      </c>
    </row>
    <row r="4718" spans="1:4" x14ac:dyDescent="0.25">
      <c r="A4718" s="890" t="s">
        <v>4767</v>
      </c>
      <c r="B4718" s="890" t="s">
        <v>32326</v>
      </c>
      <c r="C4718" s="890" t="s">
        <v>4</v>
      </c>
      <c r="D4718" s="890">
        <v>373.83</v>
      </c>
    </row>
    <row r="4719" spans="1:4" x14ac:dyDescent="0.25">
      <c r="A4719" s="890" t="s">
        <v>4768</v>
      </c>
      <c r="B4719" s="890" t="s">
        <v>32326</v>
      </c>
      <c r="C4719" s="890" t="s">
        <v>4</v>
      </c>
      <c r="D4719" s="890">
        <v>364.1</v>
      </c>
    </row>
    <row r="4720" spans="1:4" x14ac:dyDescent="0.25">
      <c r="A4720" s="890" t="s">
        <v>4769</v>
      </c>
      <c r="B4720" s="890" t="s">
        <v>32327</v>
      </c>
      <c r="C4720" s="890" t="s">
        <v>4</v>
      </c>
      <c r="D4720" s="890">
        <v>134.54</v>
      </c>
    </row>
    <row r="4721" spans="1:4" x14ac:dyDescent="0.25">
      <c r="A4721" s="890" t="s">
        <v>4770</v>
      </c>
      <c r="B4721" s="890" t="s">
        <v>32327</v>
      </c>
      <c r="C4721" s="890" t="s">
        <v>4</v>
      </c>
      <c r="D4721" s="890">
        <v>131.12</v>
      </c>
    </row>
    <row r="4722" spans="1:4" x14ac:dyDescent="0.25">
      <c r="A4722" s="890" t="s">
        <v>4771</v>
      </c>
      <c r="B4722" s="890" t="s">
        <v>32328</v>
      </c>
      <c r="C4722" s="890" t="s">
        <v>4</v>
      </c>
      <c r="D4722" s="890">
        <v>184.55</v>
      </c>
    </row>
    <row r="4723" spans="1:4" x14ac:dyDescent="0.25">
      <c r="A4723" s="890" t="s">
        <v>4772</v>
      </c>
      <c r="B4723" s="890" t="s">
        <v>32328</v>
      </c>
      <c r="C4723" s="890" t="s">
        <v>4</v>
      </c>
      <c r="D4723" s="890">
        <v>179.57</v>
      </c>
    </row>
    <row r="4724" spans="1:4" x14ac:dyDescent="0.25">
      <c r="A4724" s="890" t="s">
        <v>4773</v>
      </c>
      <c r="B4724" s="890" t="s">
        <v>32329</v>
      </c>
      <c r="C4724" s="890" t="s">
        <v>4</v>
      </c>
      <c r="D4724" s="890">
        <v>257.01</v>
      </c>
    </row>
    <row r="4725" spans="1:4" x14ac:dyDescent="0.25">
      <c r="A4725" s="890" t="s">
        <v>4774</v>
      </c>
      <c r="B4725" s="890" t="s">
        <v>32329</v>
      </c>
      <c r="C4725" s="890" t="s">
        <v>4</v>
      </c>
      <c r="D4725" s="890">
        <v>250.41</v>
      </c>
    </row>
    <row r="4726" spans="1:4" x14ac:dyDescent="0.25">
      <c r="A4726" s="890" t="s">
        <v>4775</v>
      </c>
      <c r="B4726" s="890" t="s">
        <v>32330</v>
      </c>
      <c r="C4726" s="890" t="s">
        <v>4</v>
      </c>
      <c r="D4726" s="890">
        <v>363.54</v>
      </c>
    </row>
    <row r="4727" spans="1:4" x14ac:dyDescent="0.25">
      <c r="A4727" s="890" t="s">
        <v>4776</v>
      </c>
      <c r="B4727" s="890" t="s">
        <v>32330</v>
      </c>
      <c r="C4727" s="890" t="s">
        <v>4</v>
      </c>
      <c r="D4727" s="890">
        <v>355.26</v>
      </c>
    </row>
    <row r="4728" spans="1:4" x14ac:dyDescent="0.25">
      <c r="A4728" s="890" t="s">
        <v>4777</v>
      </c>
      <c r="B4728" s="890" t="s">
        <v>32331</v>
      </c>
      <c r="C4728" s="890" t="s">
        <v>4</v>
      </c>
      <c r="D4728" s="890">
        <v>447.03</v>
      </c>
    </row>
    <row r="4729" spans="1:4" x14ac:dyDescent="0.25">
      <c r="A4729" s="890" t="s">
        <v>4778</v>
      </c>
      <c r="B4729" s="890" t="s">
        <v>32331</v>
      </c>
      <c r="C4729" s="890" t="s">
        <v>4</v>
      </c>
      <c r="D4729" s="890">
        <v>437.3</v>
      </c>
    </row>
    <row r="4730" spans="1:4" x14ac:dyDescent="0.25">
      <c r="A4730" s="890" t="s">
        <v>4779</v>
      </c>
      <c r="B4730" s="890" t="s">
        <v>32332</v>
      </c>
      <c r="C4730" s="890" t="s">
        <v>4</v>
      </c>
      <c r="D4730" s="890">
        <v>226.84</v>
      </c>
    </row>
    <row r="4731" spans="1:4" x14ac:dyDescent="0.25">
      <c r="A4731" s="890" t="s">
        <v>4780</v>
      </c>
      <c r="B4731" s="890" t="s">
        <v>32332</v>
      </c>
      <c r="C4731" s="890" t="s">
        <v>4</v>
      </c>
      <c r="D4731" s="890">
        <v>221.59</v>
      </c>
    </row>
    <row r="4732" spans="1:4" x14ac:dyDescent="0.25">
      <c r="A4732" s="890" t="s">
        <v>4781</v>
      </c>
      <c r="B4732" s="890" t="s">
        <v>32333</v>
      </c>
      <c r="C4732" s="890" t="s">
        <v>4</v>
      </c>
      <c r="D4732" s="890">
        <v>244.41</v>
      </c>
    </row>
    <row r="4733" spans="1:4" x14ac:dyDescent="0.25">
      <c r="A4733" s="890" t="s">
        <v>4782</v>
      </c>
      <c r="B4733" s="890" t="s">
        <v>32333</v>
      </c>
      <c r="C4733" s="890" t="s">
        <v>4</v>
      </c>
      <c r="D4733" s="890">
        <v>237.81</v>
      </c>
    </row>
    <row r="4734" spans="1:4" x14ac:dyDescent="0.25">
      <c r="A4734" s="890" t="s">
        <v>4783</v>
      </c>
      <c r="B4734" s="890" t="s">
        <v>32334</v>
      </c>
      <c r="C4734" s="890" t="s">
        <v>4</v>
      </c>
      <c r="D4734" s="890">
        <v>349.07</v>
      </c>
    </row>
    <row r="4735" spans="1:4" x14ac:dyDescent="0.25">
      <c r="A4735" s="890" t="s">
        <v>4784</v>
      </c>
      <c r="B4735" s="890" t="s">
        <v>32334</v>
      </c>
      <c r="C4735" s="890" t="s">
        <v>4</v>
      </c>
      <c r="D4735" s="890">
        <v>340.79</v>
      </c>
    </row>
    <row r="4736" spans="1:4" x14ac:dyDescent="0.25">
      <c r="A4736" s="890" t="s">
        <v>4785</v>
      </c>
      <c r="B4736" s="890" t="s">
        <v>32335</v>
      </c>
      <c r="C4736" s="890" t="s">
        <v>4</v>
      </c>
      <c r="D4736" s="890">
        <v>451.64</v>
      </c>
    </row>
    <row r="4737" spans="1:4" x14ac:dyDescent="0.25">
      <c r="A4737" s="890" t="s">
        <v>4786</v>
      </c>
      <c r="B4737" s="890" t="s">
        <v>32335</v>
      </c>
      <c r="C4737" s="890" t="s">
        <v>4</v>
      </c>
      <c r="D4737" s="890">
        <v>441.91</v>
      </c>
    </row>
    <row r="4738" spans="1:4" x14ac:dyDescent="0.25">
      <c r="A4738" s="890" t="s">
        <v>4787</v>
      </c>
      <c r="B4738" s="890" t="s">
        <v>32336</v>
      </c>
      <c r="C4738" s="890" t="s">
        <v>4</v>
      </c>
      <c r="D4738" s="890">
        <v>544.11</v>
      </c>
    </row>
    <row r="4739" spans="1:4" x14ac:dyDescent="0.25">
      <c r="A4739" s="890" t="s">
        <v>4788</v>
      </c>
      <c r="B4739" s="890" t="s">
        <v>32336</v>
      </c>
      <c r="C4739" s="890" t="s">
        <v>4</v>
      </c>
      <c r="D4739" s="890">
        <v>532.85</v>
      </c>
    </row>
    <row r="4740" spans="1:4" x14ac:dyDescent="0.25">
      <c r="A4740" s="890" t="s">
        <v>4789</v>
      </c>
      <c r="B4740" s="890" t="s">
        <v>32337</v>
      </c>
      <c r="C4740" s="890" t="s">
        <v>4</v>
      </c>
      <c r="D4740" s="890">
        <v>723.51</v>
      </c>
    </row>
    <row r="4741" spans="1:4" x14ac:dyDescent="0.25">
      <c r="A4741" s="890" t="s">
        <v>4790</v>
      </c>
      <c r="B4741" s="890" t="s">
        <v>32337</v>
      </c>
      <c r="C4741" s="890" t="s">
        <v>4</v>
      </c>
      <c r="D4741" s="890">
        <v>710.72</v>
      </c>
    </row>
    <row r="4742" spans="1:4" x14ac:dyDescent="0.25">
      <c r="A4742" s="890" t="s">
        <v>4791</v>
      </c>
      <c r="B4742" s="890" t="s">
        <v>32338</v>
      </c>
      <c r="C4742" s="890" t="s">
        <v>4</v>
      </c>
      <c r="D4742" s="890">
        <v>777.71</v>
      </c>
    </row>
    <row r="4743" spans="1:4" x14ac:dyDescent="0.25">
      <c r="A4743" s="890" t="s">
        <v>4792</v>
      </c>
      <c r="B4743" s="890" t="s">
        <v>32338</v>
      </c>
      <c r="C4743" s="890" t="s">
        <v>4</v>
      </c>
      <c r="D4743" s="890">
        <v>760.62</v>
      </c>
    </row>
    <row r="4744" spans="1:4" x14ac:dyDescent="0.25">
      <c r="A4744" s="890" t="s">
        <v>4793</v>
      </c>
      <c r="B4744" s="890" t="s">
        <v>32339</v>
      </c>
      <c r="C4744" s="890" t="s">
        <v>4</v>
      </c>
      <c r="D4744" s="890">
        <v>1155.58</v>
      </c>
    </row>
    <row r="4745" spans="1:4" x14ac:dyDescent="0.25">
      <c r="A4745" s="890" t="s">
        <v>4794</v>
      </c>
      <c r="B4745" s="890" t="s">
        <v>32339</v>
      </c>
      <c r="C4745" s="890" t="s">
        <v>4</v>
      </c>
      <c r="D4745" s="890">
        <v>1136.78</v>
      </c>
    </row>
    <row r="4746" spans="1:4" x14ac:dyDescent="0.25">
      <c r="A4746" s="890" t="s">
        <v>4795</v>
      </c>
      <c r="B4746" s="890" t="s">
        <v>32340</v>
      </c>
      <c r="C4746" s="890" t="s">
        <v>4</v>
      </c>
      <c r="D4746" s="890">
        <v>1226.73</v>
      </c>
    </row>
    <row r="4747" spans="1:4" x14ac:dyDescent="0.25">
      <c r="A4747" s="890" t="s">
        <v>4796</v>
      </c>
      <c r="B4747" s="890" t="s">
        <v>32340</v>
      </c>
      <c r="C4747" s="890" t="s">
        <v>4</v>
      </c>
      <c r="D4747" s="890">
        <v>1205.23</v>
      </c>
    </row>
    <row r="4748" spans="1:4" x14ac:dyDescent="0.25">
      <c r="A4748" s="890" t="s">
        <v>4797</v>
      </c>
      <c r="B4748" s="890" t="s">
        <v>32341</v>
      </c>
      <c r="C4748" s="890" t="s">
        <v>4</v>
      </c>
      <c r="D4748" s="890">
        <v>1523.23</v>
      </c>
    </row>
    <row r="4749" spans="1:4" x14ac:dyDescent="0.25">
      <c r="A4749" s="890" t="s">
        <v>4798</v>
      </c>
      <c r="B4749" s="890" t="s">
        <v>32341</v>
      </c>
      <c r="C4749" s="890" t="s">
        <v>4</v>
      </c>
      <c r="D4749" s="890">
        <v>1499.11</v>
      </c>
    </row>
    <row r="4750" spans="1:4" x14ac:dyDescent="0.25">
      <c r="A4750" s="890" t="s">
        <v>4799</v>
      </c>
      <c r="B4750" s="890" t="s">
        <v>32342</v>
      </c>
      <c r="C4750" s="890" t="s">
        <v>4</v>
      </c>
      <c r="D4750" s="890">
        <v>2710.11</v>
      </c>
    </row>
    <row r="4751" spans="1:4" x14ac:dyDescent="0.25">
      <c r="A4751" s="890" t="s">
        <v>4800</v>
      </c>
      <c r="B4751" s="890" t="s">
        <v>32342</v>
      </c>
      <c r="C4751" s="890" t="s">
        <v>4</v>
      </c>
      <c r="D4751" s="890">
        <v>2679.59</v>
      </c>
    </row>
    <row r="4752" spans="1:4" x14ac:dyDescent="0.25">
      <c r="A4752" s="890" t="s">
        <v>4801</v>
      </c>
      <c r="B4752" s="890" t="s">
        <v>32343</v>
      </c>
      <c r="C4752" s="890" t="s">
        <v>4</v>
      </c>
      <c r="D4752" s="890">
        <v>4972.87</v>
      </c>
    </row>
    <row r="4753" spans="1:4" x14ac:dyDescent="0.25">
      <c r="A4753" s="890" t="s">
        <v>4802</v>
      </c>
      <c r="B4753" s="890" t="s">
        <v>32343</v>
      </c>
      <c r="C4753" s="890" t="s">
        <v>4</v>
      </c>
      <c r="D4753" s="890">
        <v>4931.75</v>
      </c>
    </row>
    <row r="4754" spans="1:4" x14ac:dyDescent="0.25">
      <c r="A4754" s="890" t="s">
        <v>4803</v>
      </c>
      <c r="B4754" s="890" t="s">
        <v>32344</v>
      </c>
      <c r="C4754" s="890" t="s">
        <v>4</v>
      </c>
      <c r="D4754" s="890">
        <v>278.12</v>
      </c>
    </row>
    <row r="4755" spans="1:4" x14ac:dyDescent="0.25">
      <c r="A4755" s="890" t="s">
        <v>4804</v>
      </c>
      <c r="B4755" s="890" t="s">
        <v>32344</v>
      </c>
      <c r="C4755" s="890" t="s">
        <v>4</v>
      </c>
      <c r="D4755" s="890">
        <v>272.88</v>
      </c>
    </row>
    <row r="4756" spans="1:4" x14ac:dyDescent="0.25">
      <c r="A4756" s="890" t="s">
        <v>4805</v>
      </c>
      <c r="B4756" s="890" t="s">
        <v>32345</v>
      </c>
      <c r="C4756" s="890" t="s">
        <v>4</v>
      </c>
      <c r="D4756" s="890">
        <v>310.01</v>
      </c>
    </row>
    <row r="4757" spans="1:4" x14ac:dyDescent="0.25">
      <c r="A4757" s="890" t="s">
        <v>4806</v>
      </c>
      <c r="B4757" s="890" t="s">
        <v>32345</v>
      </c>
      <c r="C4757" s="890" t="s">
        <v>4</v>
      </c>
      <c r="D4757" s="890">
        <v>303.41000000000003</v>
      </c>
    </row>
    <row r="4758" spans="1:4" x14ac:dyDescent="0.25">
      <c r="A4758" s="890" t="s">
        <v>4807</v>
      </c>
      <c r="B4758" s="890" t="s">
        <v>32346</v>
      </c>
      <c r="C4758" s="890" t="s">
        <v>4</v>
      </c>
      <c r="D4758" s="890">
        <v>363.57</v>
      </c>
    </row>
    <row r="4759" spans="1:4" x14ac:dyDescent="0.25">
      <c r="A4759" s="890" t="s">
        <v>4808</v>
      </c>
      <c r="B4759" s="890" t="s">
        <v>32346</v>
      </c>
      <c r="C4759" s="890" t="s">
        <v>4</v>
      </c>
      <c r="D4759" s="890">
        <v>355.29</v>
      </c>
    </row>
    <row r="4760" spans="1:4" x14ac:dyDescent="0.25">
      <c r="A4760" s="890" t="s">
        <v>4809</v>
      </c>
      <c r="B4760" s="890" t="s">
        <v>32347</v>
      </c>
      <c r="C4760" s="890" t="s">
        <v>4</v>
      </c>
      <c r="D4760" s="890">
        <v>550.03</v>
      </c>
    </row>
    <row r="4761" spans="1:4" x14ac:dyDescent="0.25">
      <c r="A4761" s="890" t="s">
        <v>4810</v>
      </c>
      <c r="B4761" s="890" t="s">
        <v>32347</v>
      </c>
      <c r="C4761" s="890" t="s">
        <v>4</v>
      </c>
      <c r="D4761" s="890">
        <v>540.29999999999995</v>
      </c>
    </row>
    <row r="4762" spans="1:4" x14ac:dyDescent="0.25">
      <c r="A4762" s="890" t="s">
        <v>4811</v>
      </c>
      <c r="B4762" s="890" t="s">
        <v>32348</v>
      </c>
      <c r="C4762" s="890" t="s">
        <v>4</v>
      </c>
      <c r="D4762" s="890">
        <v>692.71</v>
      </c>
    </row>
    <row r="4763" spans="1:4" x14ac:dyDescent="0.25">
      <c r="A4763" s="890" t="s">
        <v>4812</v>
      </c>
      <c r="B4763" s="890" t="s">
        <v>32348</v>
      </c>
      <c r="C4763" s="890" t="s">
        <v>4</v>
      </c>
      <c r="D4763" s="890">
        <v>681.45</v>
      </c>
    </row>
    <row r="4764" spans="1:4" x14ac:dyDescent="0.25">
      <c r="A4764" s="890" t="s">
        <v>4813</v>
      </c>
      <c r="B4764" s="890" t="s">
        <v>32349</v>
      </c>
      <c r="C4764" s="890" t="s">
        <v>4</v>
      </c>
      <c r="D4764" s="890">
        <v>777.39</v>
      </c>
    </row>
    <row r="4765" spans="1:4" x14ac:dyDescent="0.25">
      <c r="A4765" s="890" t="s">
        <v>4814</v>
      </c>
      <c r="B4765" s="890" t="s">
        <v>32349</v>
      </c>
      <c r="C4765" s="890" t="s">
        <v>4</v>
      </c>
      <c r="D4765" s="890">
        <v>764.6</v>
      </c>
    </row>
    <row r="4766" spans="1:4" x14ac:dyDescent="0.25">
      <c r="A4766" s="890" t="s">
        <v>4815</v>
      </c>
      <c r="B4766" s="890" t="s">
        <v>32350</v>
      </c>
      <c r="C4766" s="890" t="s">
        <v>4</v>
      </c>
      <c r="D4766" s="890">
        <v>1099.67</v>
      </c>
    </row>
    <row r="4767" spans="1:4" x14ac:dyDescent="0.25">
      <c r="A4767" s="890" t="s">
        <v>4816</v>
      </c>
      <c r="B4767" s="890" t="s">
        <v>32350</v>
      </c>
      <c r="C4767" s="890" t="s">
        <v>4</v>
      </c>
      <c r="D4767" s="890">
        <v>1082.58</v>
      </c>
    </row>
    <row r="4768" spans="1:4" x14ac:dyDescent="0.25">
      <c r="A4768" s="890" t="s">
        <v>4817</v>
      </c>
      <c r="B4768" s="890" t="s">
        <v>32351</v>
      </c>
      <c r="C4768" s="890" t="s">
        <v>4</v>
      </c>
      <c r="D4768" s="890">
        <v>1212.58</v>
      </c>
    </row>
    <row r="4769" spans="1:4" x14ac:dyDescent="0.25">
      <c r="A4769" s="890" t="s">
        <v>4818</v>
      </c>
      <c r="B4769" s="890" t="s">
        <v>32351</v>
      </c>
      <c r="C4769" s="890" t="s">
        <v>4</v>
      </c>
      <c r="D4769" s="890">
        <v>1193.78</v>
      </c>
    </row>
    <row r="4770" spans="1:4" x14ac:dyDescent="0.25">
      <c r="A4770" s="890" t="s">
        <v>4819</v>
      </c>
      <c r="B4770" s="890" t="s">
        <v>32352</v>
      </c>
      <c r="C4770" s="890" t="s">
        <v>4</v>
      </c>
      <c r="D4770" s="890">
        <v>2018.93</v>
      </c>
    </row>
    <row r="4771" spans="1:4" x14ac:dyDescent="0.25">
      <c r="A4771" s="890" t="s">
        <v>4820</v>
      </c>
      <c r="B4771" s="890" t="s">
        <v>32352</v>
      </c>
      <c r="C4771" s="890" t="s">
        <v>4</v>
      </c>
      <c r="D4771" s="890">
        <v>1994.81</v>
      </c>
    </row>
    <row r="4772" spans="1:4" x14ac:dyDescent="0.25">
      <c r="A4772" s="890" t="s">
        <v>4821</v>
      </c>
      <c r="B4772" s="890" t="s">
        <v>32353</v>
      </c>
      <c r="C4772" s="890" t="s">
        <v>4</v>
      </c>
      <c r="D4772" s="890">
        <v>2514.11</v>
      </c>
    </row>
    <row r="4773" spans="1:4" x14ac:dyDescent="0.25">
      <c r="A4773" s="890" t="s">
        <v>4822</v>
      </c>
      <c r="B4773" s="890" t="s">
        <v>32353</v>
      </c>
      <c r="C4773" s="890" t="s">
        <v>4</v>
      </c>
      <c r="D4773" s="890">
        <v>2483.59</v>
      </c>
    </row>
    <row r="4774" spans="1:4" x14ac:dyDescent="0.25">
      <c r="A4774" s="890" t="s">
        <v>4823</v>
      </c>
      <c r="B4774" s="890" t="s">
        <v>32354</v>
      </c>
      <c r="C4774" s="890" t="s">
        <v>4</v>
      </c>
      <c r="D4774" s="890">
        <v>6125.87</v>
      </c>
    </row>
    <row r="4775" spans="1:4" x14ac:dyDescent="0.25">
      <c r="A4775" s="890" t="s">
        <v>4824</v>
      </c>
      <c r="B4775" s="890" t="s">
        <v>32354</v>
      </c>
      <c r="C4775" s="890" t="s">
        <v>4</v>
      </c>
      <c r="D4775" s="890">
        <v>6084.75</v>
      </c>
    </row>
    <row r="4776" spans="1:4" x14ac:dyDescent="0.25">
      <c r="A4776" s="890" t="s">
        <v>4825</v>
      </c>
      <c r="B4776" s="890" t="s">
        <v>32355</v>
      </c>
      <c r="C4776" s="890" t="s">
        <v>4</v>
      </c>
      <c r="D4776" s="890">
        <v>336.12</v>
      </c>
    </row>
    <row r="4777" spans="1:4" x14ac:dyDescent="0.25">
      <c r="A4777" s="890" t="s">
        <v>4826</v>
      </c>
      <c r="B4777" s="890" t="s">
        <v>32355</v>
      </c>
      <c r="C4777" s="890" t="s">
        <v>4</v>
      </c>
      <c r="D4777" s="890">
        <v>330.88</v>
      </c>
    </row>
    <row r="4778" spans="1:4" x14ac:dyDescent="0.25">
      <c r="A4778" s="890" t="s">
        <v>4827</v>
      </c>
      <c r="B4778" s="890" t="s">
        <v>32356</v>
      </c>
      <c r="C4778" s="890" t="s">
        <v>4</v>
      </c>
      <c r="D4778" s="890">
        <v>365.01</v>
      </c>
    </row>
    <row r="4779" spans="1:4" x14ac:dyDescent="0.25">
      <c r="A4779" s="890" t="s">
        <v>4828</v>
      </c>
      <c r="B4779" s="890" t="s">
        <v>32356</v>
      </c>
      <c r="C4779" s="890" t="s">
        <v>4</v>
      </c>
      <c r="D4779" s="890">
        <v>358.41</v>
      </c>
    </row>
    <row r="4780" spans="1:4" x14ac:dyDescent="0.25">
      <c r="A4780" s="890" t="s">
        <v>4829</v>
      </c>
      <c r="B4780" s="890" t="s">
        <v>32357</v>
      </c>
      <c r="C4780" s="890" t="s">
        <v>4</v>
      </c>
      <c r="D4780" s="890">
        <v>492.54</v>
      </c>
    </row>
    <row r="4781" spans="1:4" x14ac:dyDescent="0.25">
      <c r="A4781" s="890" t="s">
        <v>4830</v>
      </c>
      <c r="B4781" s="890" t="s">
        <v>32357</v>
      </c>
      <c r="C4781" s="890" t="s">
        <v>4</v>
      </c>
      <c r="D4781" s="890">
        <v>484.26</v>
      </c>
    </row>
    <row r="4782" spans="1:4" x14ac:dyDescent="0.25">
      <c r="A4782" s="890" t="s">
        <v>4831</v>
      </c>
      <c r="B4782" s="890" t="s">
        <v>32358</v>
      </c>
      <c r="C4782" s="890" t="s">
        <v>4</v>
      </c>
      <c r="D4782" s="890">
        <v>576.03</v>
      </c>
    </row>
    <row r="4783" spans="1:4" x14ac:dyDescent="0.25">
      <c r="A4783" s="890" t="s">
        <v>4832</v>
      </c>
      <c r="B4783" s="890" t="s">
        <v>32358</v>
      </c>
      <c r="C4783" s="890" t="s">
        <v>4</v>
      </c>
      <c r="D4783" s="890">
        <v>566.29999999999995</v>
      </c>
    </row>
    <row r="4784" spans="1:4" x14ac:dyDescent="0.25">
      <c r="A4784" s="890" t="s">
        <v>4833</v>
      </c>
      <c r="B4784" s="890" t="s">
        <v>32359</v>
      </c>
      <c r="C4784" s="890" t="s">
        <v>4</v>
      </c>
      <c r="D4784" s="890">
        <v>958.71</v>
      </c>
    </row>
    <row r="4785" spans="1:4" x14ac:dyDescent="0.25">
      <c r="A4785" s="890" t="s">
        <v>4834</v>
      </c>
      <c r="B4785" s="890" t="s">
        <v>32359</v>
      </c>
      <c r="C4785" s="890" t="s">
        <v>4</v>
      </c>
      <c r="D4785" s="890">
        <v>947.45</v>
      </c>
    </row>
    <row r="4786" spans="1:4" x14ac:dyDescent="0.25">
      <c r="A4786" s="890" t="s">
        <v>4835</v>
      </c>
      <c r="B4786" s="890" t="s">
        <v>32360</v>
      </c>
      <c r="C4786" s="890" t="s">
        <v>4</v>
      </c>
      <c r="D4786" s="890">
        <v>1045.3900000000001</v>
      </c>
    </row>
    <row r="4787" spans="1:4" x14ac:dyDescent="0.25">
      <c r="A4787" s="890" t="s">
        <v>4836</v>
      </c>
      <c r="B4787" s="890" t="s">
        <v>32360</v>
      </c>
      <c r="C4787" s="890" t="s">
        <v>4</v>
      </c>
      <c r="D4787" s="890">
        <v>1032.5999999999999</v>
      </c>
    </row>
    <row r="4788" spans="1:4" x14ac:dyDescent="0.25">
      <c r="A4788" s="890" t="s">
        <v>4837</v>
      </c>
      <c r="B4788" s="890" t="s">
        <v>32361</v>
      </c>
      <c r="C4788" s="890" t="s">
        <v>4</v>
      </c>
      <c r="D4788" s="890">
        <v>1611.58</v>
      </c>
    </row>
    <row r="4789" spans="1:4" x14ac:dyDescent="0.25">
      <c r="A4789" s="890" t="s">
        <v>4838</v>
      </c>
      <c r="B4789" s="890" t="s">
        <v>32361</v>
      </c>
      <c r="C4789" s="890" t="s">
        <v>4</v>
      </c>
      <c r="D4789" s="890">
        <v>1592.78</v>
      </c>
    </row>
    <row r="4790" spans="1:4" x14ac:dyDescent="0.25">
      <c r="A4790" s="890" t="s">
        <v>4839</v>
      </c>
      <c r="B4790" s="890" t="s">
        <v>32362</v>
      </c>
      <c r="C4790" s="890" t="s">
        <v>4</v>
      </c>
      <c r="D4790" s="890">
        <v>2368.9299999999998</v>
      </c>
    </row>
    <row r="4791" spans="1:4" x14ac:dyDescent="0.25">
      <c r="A4791" s="890" t="s">
        <v>4840</v>
      </c>
      <c r="B4791" s="890" t="s">
        <v>32362</v>
      </c>
      <c r="C4791" s="890" t="s">
        <v>4</v>
      </c>
      <c r="D4791" s="890">
        <v>2344.81</v>
      </c>
    </row>
    <row r="4792" spans="1:4" x14ac:dyDescent="0.25">
      <c r="A4792" s="890" t="s">
        <v>4841</v>
      </c>
      <c r="B4792" s="890" t="s">
        <v>32363</v>
      </c>
      <c r="C4792" s="890" t="s">
        <v>4</v>
      </c>
      <c r="D4792" s="890">
        <v>2998.11</v>
      </c>
    </row>
    <row r="4793" spans="1:4" x14ac:dyDescent="0.25">
      <c r="A4793" s="890" t="s">
        <v>4842</v>
      </c>
      <c r="B4793" s="890" t="s">
        <v>32363</v>
      </c>
      <c r="C4793" s="890" t="s">
        <v>4</v>
      </c>
      <c r="D4793" s="890">
        <v>2967.59</v>
      </c>
    </row>
    <row r="4794" spans="1:4" x14ac:dyDescent="0.25">
      <c r="A4794" s="890" t="s">
        <v>4843</v>
      </c>
      <c r="B4794" s="890" t="s">
        <v>32364</v>
      </c>
      <c r="C4794" s="890" t="s">
        <v>4</v>
      </c>
      <c r="D4794" s="890">
        <v>428.12</v>
      </c>
    </row>
    <row r="4795" spans="1:4" x14ac:dyDescent="0.25">
      <c r="A4795" s="890" t="s">
        <v>4844</v>
      </c>
      <c r="B4795" s="890" t="s">
        <v>32364</v>
      </c>
      <c r="C4795" s="890" t="s">
        <v>4</v>
      </c>
      <c r="D4795" s="890">
        <v>422.88</v>
      </c>
    </row>
    <row r="4796" spans="1:4" x14ac:dyDescent="0.25">
      <c r="A4796" s="890" t="s">
        <v>4845</v>
      </c>
      <c r="B4796" s="890" t="s">
        <v>32365</v>
      </c>
      <c r="C4796" s="890" t="s">
        <v>4</v>
      </c>
      <c r="D4796" s="890">
        <v>475.68</v>
      </c>
    </row>
    <row r="4797" spans="1:4" x14ac:dyDescent="0.25">
      <c r="A4797" s="890" t="s">
        <v>4846</v>
      </c>
      <c r="B4797" s="890" t="s">
        <v>32365</v>
      </c>
      <c r="C4797" s="890" t="s">
        <v>4</v>
      </c>
      <c r="D4797" s="890">
        <v>468.65</v>
      </c>
    </row>
    <row r="4798" spans="1:4" x14ac:dyDescent="0.25">
      <c r="A4798" s="890" t="s">
        <v>4847</v>
      </c>
      <c r="B4798" s="890" t="s">
        <v>32366</v>
      </c>
      <c r="C4798" s="890" t="s">
        <v>4</v>
      </c>
      <c r="D4798" s="890">
        <v>599.77</v>
      </c>
    </row>
    <row r="4799" spans="1:4" x14ac:dyDescent="0.25">
      <c r="A4799" s="890" t="s">
        <v>4848</v>
      </c>
      <c r="B4799" s="890" t="s">
        <v>32366</v>
      </c>
      <c r="C4799" s="890" t="s">
        <v>4</v>
      </c>
      <c r="D4799" s="890">
        <v>591.21</v>
      </c>
    </row>
    <row r="4800" spans="1:4" x14ac:dyDescent="0.25">
      <c r="A4800" s="890" t="s">
        <v>4849</v>
      </c>
      <c r="B4800" s="890" t="s">
        <v>32367</v>
      </c>
      <c r="C4800" s="890" t="s">
        <v>4</v>
      </c>
      <c r="D4800" s="890">
        <v>720.3</v>
      </c>
    </row>
    <row r="4801" spans="1:4" x14ac:dyDescent="0.25">
      <c r="A4801" s="890" t="s">
        <v>4850</v>
      </c>
      <c r="B4801" s="890" t="s">
        <v>32367</v>
      </c>
      <c r="C4801" s="890" t="s">
        <v>4</v>
      </c>
      <c r="D4801" s="890">
        <v>709.58</v>
      </c>
    </row>
    <row r="4802" spans="1:4" x14ac:dyDescent="0.25">
      <c r="A4802" s="890" t="s">
        <v>4851</v>
      </c>
      <c r="B4802" s="890" t="s">
        <v>32368</v>
      </c>
      <c r="C4802" s="890" t="s">
        <v>4</v>
      </c>
      <c r="D4802" s="890">
        <v>996.01</v>
      </c>
    </row>
    <row r="4803" spans="1:4" x14ac:dyDescent="0.25">
      <c r="A4803" s="890" t="s">
        <v>4852</v>
      </c>
      <c r="B4803" s="890" t="s">
        <v>32368</v>
      </c>
      <c r="C4803" s="890" t="s">
        <v>4</v>
      </c>
      <c r="D4803" s="890">
        <v>983.67</v>
      </c>
    </row>
    <row r="4804" spans="1:4" x14ac:dyDescent="0.25">
      <c r="A4804" s="890" t="s">
        <v>4853</v>
      </c>
      <c r="B4804" s="890" t="s">
        <v>32369</v>
      </c>
      <c r="C4804" s="890" t="s">
        <v>4</v>
      </c>
      <c r="D4804" s="890">
        <v>1269.47</v>
      </c>
    </row>
    <row r="4805" spans="1:4" x14ac:dyDescent="0.25">
      <c r="A4805" s="890" t="s">
        <v>4854</v>
      </c>
      <c r="B4805" s="890" t="s">
        <v>32369</v>
      </c>
      <c r="C4805" s="890" t="s">
        <v>4</v>
      </c>
      <c r="D4805" s="890">
        <v>1254.26</v>
      </c>
    </row>
    <row r="4806" spans="1:4" x14ac:dyDescent="0.25">
      <c r="A4806" s="890" t="s">
        <v>4855</v>
      </c>
      <c r="B4806" s="890" t="s">
        <v>32370</v>
      </c>
      <c r="C4806" s="890" t="s">
        <v>4</v>
      </c>
      <c r="D4806" s="890">
        <v>1488.69</v>
      </c>
    </row>
    <row r="4807" spans="1:4" x14ac:dyDescent="0.25">
      <c r="A4807" s="890" t="s">
        <v>4856</v>
      </c>
      <c r="B4807" s="890" t="s">
        <v>32370</v>
      </c>
      <c r="C4807" s="890" t="s">
        <v>4</v>
      </c>
      <c r="D4807" s="890">
        <v>1471.18</v>
      </c>
    </row>
    <row r="4808" spans="1:4" x14ac:dyDescent="0.25">
      <c r="A4808" s="890" t="s">
        <v>4857</v>
      </c>
      <c r="B4808" s="890" t="s">
        <v>32371</v>
      </c>
      <c r="C4808" s="890" t="s">
        <v>4</v>
      </c>
      <c r="D4808" s="890">
        <v>2042.84</v>
      </c>
    </row>
    <row r="4809" spans="1:4" x14ac:dyDescent="0.25">
      <c r="A4809" s="890" t="s">
        <v>4858</v>
      </c>
      <c r="B4809" s="890" t="s">
        <v>32371</v>
      </c>
      <c r="C4809" s="890" t="s">
        <v>4</v>
      </c>
      <c r="D4809" s="890">
        <v>2022.83</v>
      </c>
    </row>
    <row r="4810" spans="1:4" x14ac:dyDescent="0.25">
      <c r="A4810" s="890" t="s">
        <v>4859</v>
      </c>
      <c r="B4810" s="890" t="s">
        <v>32372</v>
      </c>
      <c r="C4810" s="890" t="s">
        <v>4</v>
      </c>
      <c r="D4810" s="890">
        <v>2088.73</v>
      </c>
    </row>
    <row r="4811" spans="1:4" x14ac:dyDescent="0.25">
      <c r="A4811" s="890" t="s">
        <v>4860</v>
      </c>
      <c r="B4811" s="890" t="s">
        <v>32372</v>
      </c>
      <c r="C4811" s="890" t="s">
        <v>4</v>
      </c>
      <c r="D4811" s="890">
        <v>2066.89</v>
      </c>
    </row>
    <row r="4812" spans="1:4" x14ac:dyDescent="0.25">
      <c r="A4812" s="890" t="s">
        <v>4861</v>
      </c>
      <c r="B4812" s="890" t="s">
        <v>32373</v>
      </c>
      <c r="C4812" s="890" t="s">
        <v>4</v>
      </c>
      <c r="D4812" s="890">
        <v>2249.69</v>
      </c>
    </row>
    <row r="4813" spans="1:4" x14ac:dyDescent="0.25">
      <c r="A4813" s="890" t="s">
        <v>4862</v>
      </c>
      <c r="B4813" s="890" t="s">
        <v>32373</v>
      </c>
      <c r="C4813" s="890" t="s">
        <v>4</v>
      </c>
      <c r="D4813" s="890">
        <v>2225.0700000000002</v>
      </c>
    </row>
    <row r="4814" spans="1:4" x14ac:dyDescent="0.25">
      <c r="A4814" s="890" t="s">
        <v>4863</v>
      </c>
      <c r="B4814" s="890" t="s">
        <v>32374</v>
      </c>
      <c r="C4814" s="890" t="s">
        <v>4</v>
      </c>
      <c r="D4814" s="890">
        <v>3701.63</v>
      </c>
    </row>
    <row r="4815" spans="1:4" x14ac:dyDescent="0.25">
      <c r="A4815" s="890" t="s">
        <v>4864</v>
      </c>
      <c r="B4815" s="890" t="s">
        <v>32374</v>
      </c>
      <c r="C4815" s="890" t="s">
        <v>4</v>
      </c>
      <c r="D4815" s="890">
        <v>3670.75</v>
      </c>
    </row>
    <row r="4816" spans="1:4" x14ac:dyDescent="0.25">
      <c r="A4816" s="890" t="s">
        <v>4865</v>
      </c>
      <c r="B4816" s="890" t="s">
        <v>32375</v>
      </c>
      <c r="C4816" s="890" t="s">
        <v>3</v>
      </c>
      <c r="D4816" s="890">
        <v>484.14</v>
      </c>
    </row>
    <row r="4817" spans="1:4" x14ac:dyDescent="0.25">
      <c r="A4817" s="890" t="s">
        <v>4866</v>
      </c>
      <c r="B4817" s="890" t="s">
        <v>32375</v>
      </c>
      <c r="C4817" s="890" t="s">
        <v>3</v>
      </c>
      <c r="D4817" s="890">
        <v>464.59</v>
      </c>
    </row>
    <row r="4818" spans="1:4" x14ac:dyDescent="0.25">
      <c r="A4818" s="890" t="s">
        <v>4867</v>
      </c>
      <c r="B4818" s="890" t="s">
        <v>32376</v>
      </c>
      <c r="C4818" s="890" t="s">
        <v>3</v>
      </c>
      <c r="D4818" s="890">
        <v>617.14</v>
      </c>
    </row>
    <row r="4819" spans="1:4" x14ac:dyDescent="0.25">
      <c r="A4819" s="890" t="s">
        <v>4868</v>
      </c>
      <c r="B4819" s="890" t="s">
        <v>32376</v>
      </c>
      <c r="C4819" s="890" t="s">
        <v>3</v>
      </c>
      <c r="D4819" s="890">
        <v>593.39</v>
      </c>
    </row>
    <row r="4820" spans="1:4" x14ac:dyDescent="0.25">
      <c r="A4820" s="890" t="s">
        <v>4869</v>
      </c>
      <c r="B4820" s="890" t="s">
        <v>32377</v>
      </c>
      <c r="C4820" s="890" t="s">
        <v>4</v>
      </c>
      <c r="D4820" s="890">
        <v>7076.82</v>
      </c>
    </row>
    <row r="4821" spans="1:4" x14ac:dyDescent="0.25">
      <c r="A4821" s="890" t="s">
        <v>4870</v>
      </c>
      <c r="B4821" s="890" t="s">
        <v>32377</v>
      </c>
      <c r="C4821" s="890" t="s">
        <v>4</v>
      </c>
      <c r="D4821" s="890">
        <v>6913.62</v>
      </c>
    </row>
    <row r="4822" spans="1:4" x14ac:dyDescent="0.25">
      <c r="A4822" s="890" t="s">
        <v>4871</v>
      </c>
      <c r="B4822" s="890" t="s">
        <v>32378</v>
      </c>
      <c r="C4822" s="890" t="s">
        <v>4</v>
      </c>
      <c r="D4822" s="890">
        <v>7329.54</v>
      </c>
    </row>
    <row r="4823" spans="1:4" x14ac:dyDescent="0.25">
      <c r="A4823" s="890" t="s">
        <v>4872</v>
      </c>
      <c r="B4823" s="890" t="s">
        <v>32378</v>
      </c>
      <c r="C4823" s="890" t="s">
        <v>4</v>
      </c>
      <c r="D4823" s="890">
        <v>7152.81</v>
      </c>
    </row>
    <row r="4824" spans="1:4" x14ac:dyDescent="0.25">
      <c r="A4824" s="890" t="s">
        <v>4873</v>
      </c>
      <c r="B4824" s="890" t="s">
        <v>32379</v>
      </c>
      <c r="C4824" s="890" t="s">
        <v>4</v>
      </c>
      <c r="D4824" s="890">
        <v>8080.57</v>
      </c>
    </row>
    <row r="4825" spans="1:4" x14ac:dyDescent="0.25">
      <c r="A4825" s="890" t="s">
        <v>4874</v>
      </c>
      <c r="B4825" s="890" t="s">
        <v>32379</v>
      </c>
      <c r="C4825" s="890" t="s">
        <v>4</v>
      </c>
      <c r="D4825" s="890">
        <v>7888.89</v>
      </c>
    </row>
    <row r="4826" spans="1:4" x14ac:dyDescent="0.25">
      <c r="A4826" s="890" t="s">
        <v>4875</v>
      </c>
      <c r="B4826" s="890" t="s">
        <v>32380</v>
      </c>
      <c r="C4826" s="890" t="s">
        <v>4</v>
      </c>
      <c r="D4826" s="890">
        <v>12502.35</v>
      </c>
    </row>
    <row r="4827" spans="1:4" x14ac:dyDescent="0.25">
      <c r="A4827" s="890" t="s">
        <v>4876</v>
      </c>
      <c r="B4827" s="890" t="s">
        <v>32380</v>
      </c>
      <c r="C4827" s="890" t="s">
        <v>4</v>
      </c>
      <c r="D4827" s="890">
        <v>12127.14</v>
      </c>
    </row>
    <row r="4828" spans="1:4" x14ac:dyDescent="0.25">
      <c r="A4828" s="890" t="s">
        <v>4877</v>
      </c>
      <c r="B4828" s="890" t="s">
        <v>32381</v>
      </c>
      <c r="C4828" s="890" t="s">
        <v>4</v>
      </c>
      <c r="D4828" s="890">
        <v>10647.27</v>
      </c>
    </row>
    <row r="4829" spans="1:4" x14ac:dyDescent="0.25">
      <c r="A4829" s="890" t="s">
        <v>4878</v>
      </c>
      <c r="B4829" s="890" t="s">
        <v>32381</v>
      </c>
      <c r="C4829" s="890" t="s">
        <v>4</v>
      </c>
      <c r="D4829" s="890">
        <v>10412.129999999999</v>
      </c>
    </row>
    <row r="4830" spans="1:4" x14ac:dyDescent="0.25">
      <c r="A4830" s="890" t="s">
        <v>4879</v>
      </c>
      <c r="B4830" s="890" t="s">
        <v>32382</v>
      </c>
      <c r="C4830" s="890" t="s">
        <v>4</v>
      </c>
      <c r="D4830" s="890">
        <v>13420.54</v>
      </c>
    </row>
    <row r="4831" spans="1:4" x14ac:dyDescent="0.25">
      <c r="A4831" s="890" t="s">
        <v>4880</v>
      </c>
      <c r="B4831" s="890" t="s">
        <v>32382</v>
      </c>
      <c r="C4831" s="890" t="s">
        <v>4</v>
      </c>
      <c r="D4831" s="890">
        <v>13116.04</v>
      </c>
    </row>
    <row r="4832" spans="1:4" x14ac:dyDescent="0.25">
      <c r="A4832" s="890" t="s">
        <v>4881</v>
      </c>
      <c r="B4832" s="890" t="s">
        <v>32383</v>
      </c>
      <c r="C4832" s="890" t="s">
        <v>4</v>
      </c>
      <c r="D4832" s="890">
        <v>13107.49</v>
      </c>
    </row>
    <row r="4833" spans="1:4" x14ac:dyDescent="0.25">
      <c r="A4833" s="890" t="s">
        <v>4882</v>
      </c>
      <c r="B4833" s="890" t="s">
        <v>32383</v>
      </c>
      <c r="C4833" s="890" t="s">
        <v>4</v>
      </c>
      <c r="D4833" s="890">
        <v>12810.69</v>
      </c>
    </row>
    <row r="4834" spans="1:4" x14ac:dyDescent="0.25">
      <c r="A4834" s="890" t="s">
        <v>4883</v>
      </c>
      <c r="B4834" s="890" t="s">
        <v>32384</v>
      </c>
      <c r="C4834" s="890" t="s">
        <v>4</v>
      </c>
      <c r="D4834" s="890">
        <v>19898.2</v>
      </c>
    </row>
    <row r="4835" spans="1:4" x14ac:dyDescent="0.25">
      <c r="A4835" s="890" t="s">
        <v>4884</v>
      </c>
      <c r="B4835" s="890" t="s">
        <v>32384</v>
      </c>
      <c r="C4835" s="890" t="s">
        <v>4</v>
      </c>
      <c r="D4835" s="890">
        <v>19305.509999999998</v>
      </c>
    </row>
    <row r="4836" spans="1:4" x14ac:dyDescent="0.25">
      <c r="A4836" s="890" t="s">
        <v>4885</v>
      </c>
      <c r="B4836" s="890" t="s">
        <v>32385</v>
      </c>
      <c r="C4836" s="890" t="s">
        <v>4</v>
      </c>
      <c r="D4836" s="890">
        <v>14740.26</v>
      </c>
    </row>
    <row r="4837" spans="1:4" x14ac:dyDescent="0.25">
      <c r="A4837" s="890" t="s">
        <v>4886</v>
      </c>
      <c r="B4837" s="890" t="s">
        <v>32385</v>
      </c>
      <c r="C4837" s="890" t="s">
        <v>4</v>
      </c>
      <c r="D4837" s="890">
        <v>14431.18</v>
      </c>
    </row>
    <row r="4838" spans="1:4" x14ac:dyDescent="0.25">
      <c r="A4838" s="890" t="s">
        <v>4887</v>
      </c>
      <c r="B4838" s="890" t="s">
        <v>32386</v>
      </c>
      <c r="C4838" s="890" t="s">
        <v>4</v>
      </c>
      <c r="D4838" s="890">
        <v>16393.849999999999</v>
      </c>
    </row>
    <row r="4839" spans="1:4" x14ac:dyDescent="0.25">
      <c r="A4839" s="890" t="s">
        <v>4888</v>
      </c>
      <c r="B4839" s="890" t="s">
        <v>32386</v>
      </c>
      <c r="C4839" s="890" t="s">
        <v>4</v>
      </c>
      <c r="D4839" s="890">
        <v>16025.61</v>
      </c>
    </row>
    <row r="4840" spans="1:4" x14ac:dyDescent="0.25">
      <c r="A4840" s="890" t="s">
        <v>4889</v>
      </c>
      <c r="B4840" s="890" t="s">
        <v>32387</v>
      </c>
      <c r="C4840" s="890" t="s">
        <v>4</v>
      </c>
      <c r="D4840" s="890">
        <v>17189.330000000002</v>
      </c>
    </row>
    <row r="4841" spans="1:4" x14ac:dyDescent="0.25">
      <c r="A4841" s="890" t="s">
        <v>4890</v>
      </c>
      <c r="B4841" s="890" t="s">
        <v>32387</v>
      </c>
      <c r="C4841" s="890" t="s">
        <v>4</v>
      </c>
      <c r="D4841" s="890">
        <v>16807.439999999999</v>
      </c>
    </row>
    <row r="4842" spans="1:4" x14ac:dyDescent="0.25">
      <c r="A4842" s="890" t="s">
        <v>4891</v>
      </c>
      <c r="B4842" s="890" t="s">
        <v>32388</v>
      </c>
      <c r="C4842" s="890" t="s">
        <v>4</v>
      </c>
      <c r="D4842" s="890">
        <v>26188.14</v>
      </c>
    </row>
    <row r="4843" spans="1:4" x14ac:dyDescent="0.25">
      <c r="A4843" s="890" t="s">
        <v>4892</v>
      </c>
      <c r="B4843" s="890" t="s">
        <v>32388</v>
      </c>
      <c r="C4843" s="890" t="s">
        <v>4</v>
      </c>
      <c r="D4843" s="890">
        <v>25411.66</v>
      </c>
    </row>
    <row r="4844" spans="1:4" x14ac:dyDescent="0.25">
      <c r="A4844" s="890" t="s">
        <v>4893</v>
      </c>
      <c r="B4844" s="890" t="s">
        <v>49805</v>
      </c>
      <c r="C4844" s="890" t="s">
        <v>4</v>
      </c>
      <c r="D4844" s="890">
        <v>2069.58</v>
      </c>
    </row>
    <row r="4845" spans="1:4" x14ac:dyDescent="0.25">
      <c r="A4845" s="890" t="s">
        <v>4894</v>
      </c>
      <c r="B4845" s="890" t="s">
        <v>49805</v>
      </c>
      <c r="C4845" s="890" t="s">
        <v>4</v>
      </c>
      <c r="D4845" s="890">
        <v>1987.18</v>
      </c>
    </row>
    <row r="4846" spans="1:4" x14ac:dyDescent="0.25">
      <c r="A4846" s="890" t="s">
        <v>4895</v>
      </c>
      <c r="B4846" s="890" t="s">
        <v>49806</v>
      </c>
      <c r="C4846" s="890" t="s">
        <v>4</v>
      </c>
      <c r="D4846" s="890">
        <v>2620.2199999999998</v>
      </c>
    </row>
    <row r="4847" spans="1:4" x14ac:dyDescent="0.25">
      <c r="A4847" s="890" t="s">
        <v>4896</v>
      </c>
      <c r="B4847" s="890" t="s">
        <v>49806</v>
      </c>
      <c r="C4847" s="890" t="s">
        <v>4</v>
      </c>
      <c r="D4847" s="890">
        <v>2516.17</v>
      </c>
    </row>
    <row r="4848" spans="1:4" x14ac:dyDescent="0.25">
      <c r="A4848" s="890" t="s">
        <v>4897</v>
      </c>
      <c r="B4848" s="890" t="s">
        <v>49807</v>
      </c>
      <c r="C4848" s="890" t="s">
        <v>4</v>
      </c>
      <c r="D4848" s="890">
        <v>3364.53</v>
      </c>
    </row>
    <row r="4849" spans="1:4" x14ac:dyDescent="0.25">
      <c r="A4849" s="890" t="s">
        <v>4898</v>
      </c>
      <c r="B4849" s="890" t="s">
        <v>49807</v>
      </c>
      <c r="C4849" s="890" t="s">
        <v>4</v>
      </c>
      <c r="D4849" s="890">
        <v>3231.01</v>
      </c>
    </row>
    <row r="4850" spans="1:4" x14ac:dyDescent="0.25">
      <c r="A4850" s="890" t="s">
        <v>124</v>
      </c>
      <c r="B4850" s="890" t="s">
        <v>49808</v>
      </c>
      <c r="C4850" s="890" t="s">
        <v>4</v>
      </c>
      <c r="D4850" s="890">
        <v>3655.01</v>
      </c>
    </row>
    <row r="4851" spans="1:4" x14ac:dyDescent="0.25">
      <c r="A4851" s="890" t="s">
        <v>4899</v>
      </c>
      <c r="B4851" s="890" t="s">
        <v>49808</v>
      </c>
      <c r="C4851" s="890" t="s">
        <v>4</v>
      </c>
      <c r="D4851" s="890">
        <v>3509.77</v>
      </c>
    </row>
    <row r="4852" spans="1:4" x14ac:dyDescent="0.25">
      <c r="A4852" s="890" t="s">
        <v>4900</v>
      </c>
      <c r="B4852" s="890" t="s">
        <v>49809</v>
      </c>
      <c r="C4852" s="890" t="s">
        <v>4</v>
      </c>
      <c r="D4852" s="890">
        <v>4205.66</v>
      </c>
    </row>
    <row r="4853" spans="1:4" x14ac:dyDescent="0.25">
      <c r="A4853" s="890" t="s">
        <v>4901</v>
      </c>
      <c r="B4853" s="890" t="s">
        <v>49809</v>
      </c>
      <c r="C4853" s="890" t="s">
        <v>4</v>
      </c>
      <c r="D4853" s="890">
        <v>4038.76</v>
      </c>
    </row>
    <row r="4854" spans="1:4" x14ac:dyDescent="0.25">
      <c r="A4854" s="890" t="s">
        <v>4902</v>
      </c>
      <c r="B4854" s="890" t="s">
        <v>49810</v>
      </c>
      <c r="C4854" s="890" t="s">
        <v>4</v>
      </c>
      <c r="D4854" s="890">
        <v>4689.8</v>
      </c>
    </row>
    <row r="4855" spans="1:4" x14ac:dyDescent="0.25">
      <c r="A4855" s="890" t="s">
        <v>4903</v>
      </c>
      <c r="B4855" s="890" t="s">
        <v>49810</v>
      </c>
      <c r="C4855" s="890" t="s">
        <v>4</v>
      </c>
      <c r="D4855" s="890">
        <v>4503.3599999999997</v>
      </c>
    </row>
    <row r="4856" spans="1:4" x14ac:dyDescent="0.25">
      <c r="A4856" s="890" t="s">
        <v>4904</v>
      </c>
      <c r="B4856" s="890" t="s">
        <v>49811</v>
      </c>
      <c r="C4856" s="890" t="s">
        <v>4</v>
      </c>
      <c r="D4856" s="890">
        <v>5240.45</v>
      </c>
    </row>
    <row r="4857" spans="1:4" x14ac:dyDescent="0.25">
      <c r="A4857" s="890" t="s">
        <v>4905</v>
      </c>
      <c r="B4857" s="890" t="s">
        <v>49811</v>
      </c>
      <c r="C4857" s="890" t="s">
        <v>4</v>
      </c>
      <c r="D4857" s="890">
        <v>5032.3500000000004</v>
      </c>
    </row>
    <row r="4858" spans="1:4" x14ac:dyDescent="0.25">
      <c r="A4858" s="890" t="s">
        <v>4906</v>
      </c>
      <c r="B4858" s="890" t="s">
        <v>49812</v>
      </c>
      <c r="C4858" s="890" t="s">
        <v>4</v>
      </c>
      <c r="D4858" s="890">
        <v>5791.09</v>
      </c>
    </row>
    <row r="4859" spans="1:4" x14ac:dyDescent="0.25">
      <c r="A4859" s="890" t="s">
        <v>4907</v>
      </c>
      <c r="B4859" s="890" t="s">
        <v>49812</v>
      </c>
      <c r="C4859" s="890" t="s">
        <v>4</v>
      </c>
      <c r="D4859" s="890">
        <v>5561.35</v>
      </c>
    </row>
    <row r="4860" spans="1:4" x14ac:dyDescent="0.25">
      <c r="A4860" s="890" t="s">
        <v>4908</v>
      </c>
      <c r="B4860" s="890" t="s">
        <v>32397</v>
      </c>
      <c r="C4860" s="890" t="s">
        <v>4</v>
      </c>
      <c r="D4860" s="890">
        <v>65.69</v>
      </c>
    </row>
    <row r="4861" spans="1:4" x14ac:dyDescent="0.25">
      <c r="A4861" s="890" t="s">
        <v>4909</v>
      </c>
      <c r="B4861" s="890" t="s">
        <v>32397</v>
      </c>
      <c r="C4861" s="890" t="s">
        <v>4</v>
      </c>
      <c r="D4861" s="890">
        <v>62.89</v>
      </c>
    </row>
    <row r="4862" spans="1:4" x14ac:dyDescent="0.25">
      <c r="A4862" s="890" t="s">
        <v>4910</v>
      </c>
      <c r="B4862" s="890" t="s">
        <v>32398</v>
      </c>
      <c r="C4862" s="890" t="s">
        <v>4</v>
      </c>
      <c r="D4862" s="890">
        <v>85.52</v>
      </c>
    </row>
    <row r="4863" spans="1:4" x14ac:dyDescent="0.25">
      <c r="A4863" s="890" t="s">
        <v>4911</v>
      </c>
      <c r="B4863" s="890" t="s">
        <v>32398</v>
      </c>
      <c r="C4863" s="890" t="s">
        <v>4</v>
      </c>
      <c r="D4863" s="890">
        <v>82.15</v>
      </c>
    </row>
    <row r="4864" spans="1:4" x14ac:dyDescent="0.25">
      <c r="A4864" s="890" t="s">
        <v>4912</v>
      </c>
      <c r="B4864" s="890" t="s">
        <v>32399</v>
      </c>
      <c r="C4864" s="890" t="s">
        <v>4</v>
      </c>
      <c r="D4864" s="890">
        <v>128.01</v>
      </c>
    </row>
    <row r="4865" spans="1:4" x14ac:dyDescent="0.25">
      <c r="A4865" s="890" t="s">
        <v>4913</v>
      </c>
      <c r="B4865" s="890" t="s">
        <v>32399</v>
      </c>
      <c r="C4865" s="890" t="s">
        <v>4</v>
      </c>
      <c r="D4865" s="890">
        <v>124.08</v>
      </c>
    </row>
    <row r="4866" spans="1:4" x14ac:dyDescent="0.25">
      <c r="A4866" s="890" t="s">
        <v>4914</v>
      </c>
      <c r="B4866" s="890" t="s">
        <v>32400</v>
      </c>
      <c r="C4866" s="890" t="s">
        <v>4</v>
      </c>
      <c r="D4866" s="890">
        <v>199.3</v>
      </c>
    </row>
    <row r="4867" spans="1:4" x14ac:dyDescent="0.25">
      <c r="A4867" s="890" t="s">
        <v>4915</v>
      </c>
      <c r="B4867" s="890" t="s">
        <v>32400</v>
      </c>
      <c r="C4867" s="890" t="s">
        <v>4</v>
      </c>
      <c r="D4867" s="890">
        <v>194.31</v>
      </c>
    </row>
    <row r="4868" spans="1:4" x14ac:dyDescent="0.25">
      <c r="A4868" s="890" t="s">
        <v>4916</v>
      </c>
      <c r="B4868" s="890" t="s">
        <v>32401</v>
      </c>
      <c r="C4868" s="890" t="s">
        <v>4</v>
      </c>
      <c r="D4868" s="890">
        <v>260.08</v>
      </c>
    </row>
    <row r="4869" spans="1:4" x14ac:dyDescent="0.25">
      <c r="A4869" s="890" t="s">
        <v>4917</v>
      </c>
      <c r="B4869" s="890" t="s">
        <v>32401</v>
      </c>
      <c r="C4869" s="890" t="s">
        <v>4</v>
      </c>
      <c r="D4869" s="890">
        <v>254.5</v>
      </c>
    </row>
    <row r="4870" spans="1:4" x14ac:dyDescent="0.25">
      <c r="A4870" s="890" t="s">
        <v>4918</v>
      </c>
      <c r="B4870" s="890" t="s">
        <v>32402</v>
      </c>
      <c r="C4870" s="890" t="s">
        <v>5</v>
      </c>
      <c r="D4870" s="890">
        <v>402.79</v>
      </c>
    </row>
    <row r="4871" spans="1:4" x14ac:dyDescent="0.25">
      <c r="A4871" s="890" t="s">
        <v>4919</v>
      </c>
      <c r="B4871" s="890" t="s">
        <v>32402</v>
      </c>
      <c r="C4871" s="890" t="s">
        <v>5</v>
      </c>
      <c r="D4871" s="890">
        <v>391.97</v>
      </c>
    </row>
    <row r="4872" spans="1:4" x14ac:dyDescent="0.25">
      <c r="A4872" s="890" t="s">
        <v>4920</v>
      </c>
      <c r="B4872" s="890" t="s">
        <v>32403</v>
      </c>
      <c r="C4872" s="890" t="s">
        <v>4</v>
      </c>
      <c r="D4872" s="890">
        <v>74.28</v>
      </c>
    </row>
    <row r="4873" spans="1:4" x14ac:dyDescent="0.25">
      <c r="A4873" s="890" t="s">
        <v>4921</v>
      </c>
      <c r="B4873" s="890" t="s">
        <v>32403</v>
      </c>
      <c r="C4873" s="890" t="s">
        <v>4</v>
      </c>
      <c r="D4873" s="890">
        <v>72.37</v>
      </c>
    </row>
    <row r="4874" spans="1:4" x14ac:dyDescent="0.25">
      <c r="A4874" s="890" t="s">
        <v>4922</v>
      </c>
      <c r="B4874" s="890" t="s">
        <v>32404</v>
      </c>
      <c r="C4874" s="890" t="s">
        <v>5</v>
      </c>
      <c r="D4874" s="890">
        <v>245.1</v>
      </c>
    </row>
    <row r="4875" spans="1:4" x14ac:dyDescent="0.25">
      <c r="A4875" s="890" t="s">
        <v>4923</v>
      </c>
      <c r="B4875" s="890" t="s">
        <v>32404</v>
      </c>
      <c r="C4875" s="890" t="s">
        <v>5</v>
      </c>
      <c r="D4875" s="890">
        <v>238.51</v>
      </c>
    </row>
    <row r="4876" spans="1:4" x14ac:dyDescent="0.25">
      <c r="A4876" s="890" t="s">
        <v>4924</v>
      </c>
      <c r="B4876" s="890" t="s">
        <v>32405</v>
      </c>
      <c r="C4876" s="890" t="s">
        <v>4</v>
      </c>
      <c r="D4876" s="890">
        <v>52.11</v>
      </c>
    </row>
    <row r="4877" spans="1:4" x14ac:dyDescent="0.25">
      <c r="A4877" s="890" t="s">
        <v>4925</v>
      </c>
      <c r="B4877" s="890" t="s">
        <v>32405</v>
      </c>
      <c r="C4877" s="890" t="s">
        <v>4</v>
      </c>
      <c r="D4877" s="890">
        <v>50.84</v>
      </c>
    </row>
    <row r="4878" spans="1:4" x14ac:dyDescent="0.25">
      <c r="A4878" s="890" t="s">
        <v>4926</v>
      </c>
      <c r="B4878" s="890" t="s">
        <v>32406</v>
      </c>
      <c r="C4878" s="890" t="s">
        <v>5</v>
      </c>
      <c r="D4878" s="890">
        <v>159.44</v>
      </c>
    </row>
    <row r="4879" spans="1:4" x14ac:dyDescent="0.25">
      <c r="A4879" s="890" t="s">
        <v>4927</v>
      </c>
      <c r="B4879" s="890" t="s">
        <v>32406</v>
      </c>
      <c r="C4879" s="890" t="s">
        <v>5</v>
      </c>
      <c r="D4879" s="890">
        <v>155.1</v>
      </c>
    </row>
    <row r="4880" spans="1:4" x14ac:dyDescent="0.25">
      <c r="A4880" s="890" t="s">
        <v>4928</v>
      </c>
      <c r="B4880" s="890" t="s">
        <v>32407</v>
      </c>
      <c r="C4880" s="890" t="s">
        <v>5</v>
      </c>
      <c r="D4880" s="890">
        <v>270</v>
      </c>
    </row>
    <row r="4881" spans="1:4" x14ac:dyDescent="0.25">
      <c r="A4881" s="890" t="s">
        <v>4929</v>
      </c>
      <c r="B4881" s="890" t="s">
        <v>32407</v>
      </c>
      <c r="C4881" s="890" t="s">
        <v>5</v>
      </c>
      <c r="D4881" s="890">
        <v>260.51</v>
      </c>
    </row>
    <row r="4882" spans="1:4" x14ac:dyDescent="0.25">
      <c r="A4882" s="890" t="s">
        <v>4930</v>
      </c>
      <c r="B4882" s="890" t="s">
        <v>32408</v>
      </c>
      <c r="C4882" s="890" t="s">
        <v>4</v>
      </c>
      <c r="D4882" s="890">
        <v>151.1</v>
      </c>
    </row>
    <row r="4883" spans="1:4" x14ac:dyDescent="0.25">
      <c r="A4883" s="890" t="s">
        <v>4931</v>
      </c>
      <c r="B4883" s="890" t="s">
        <v>32408</v>
      </c>
      <c r="C4883" s="890" t="s">
        <v>4</v>
      </c>
      <c r="D4883" s="890">
        <v>143.62</v>
      </c>
    </row>
    <row r="4884" spans="1:4" x14ac:dyDescent="0.25">
      <c r="A4884" s="890" t="s">
        <v>4932</v>
      </c>
      <c r="B4884" s="890" t="s">
        <v>32409</v>
      </c>
      <c r="C4884" s="890" t="s">
        <v>5</v>
      </c>
      <c r="D4884" s="890">
        <v>383.96</v>
      </c>
    </row>
    <row r="4885" spans="1:4" x14ac:dyDescent="0.25">
      <c r="A4885" s="890" t="s">
        <v>4933</v>
      </c>
      <c r="B4885" s="890" t="s">
        <v>32409</v>
      </c>
      <c r="C4885" s="890" t="s">
        <v>5</v>
      </c>
      <c r="D4885" s="890">
        <v>372.26</v>
      </c>
    </row>
    <row r="4886" spans="1:4" x14ac:dyDescent="0.25">
      <c r="A4886" s="890" t="s">
        <v>4934</v>
      </c>
      <c r="B4886" s="890" t="s">
        <v>32410</v>
      </c>
      <c r="C4886" s="890" t="s">
        <v>4</v>
      </c>
      <c r="D4886" s="890">
        <v>192.32</v>
      </c>
    </row>
    <row r="4887" spans="1:4" x14ac:dyDescent="0.25">
      <c r="A4887" s="890" t="s">
        <v>4935</v>
      </c>
      <c r="B4887" s="890" t="s">
        <v>32410</v>
      </c>
      <c r="C4887" s="890" t="s">
        <v>4</v>
      </c>
      <c r="D4887" s="890">
        <v>183.23</v>
      </c>
    </row>
    <row r="4888" spans="1:4" x14ac:dyDescent="0.25">
      <c r="A4888" s="890" t="s">
        <v>4936</v>
      </c>
      <c r="B4888" s="890" t="s">
        <v>32411</v>
      </c>
      <c r="C4888" s="890" t="s">
        <v>5</v>
      </c>
      <c r="D4888" s="890">
        <v>641.54</v>
      </c>
    </row>
    <row r="4889" spans="1:4" x14ac:dyDescent="0.25">
      <c r="A4889" s="890" t="s">
        <v>4937</v>
      </c>
      <c r="B4889" s="890" t="s">
        <v>32411</v>
      </c>
      <c r="C4889" s="890" t="s">
        <v>5</v>
      </c>
      <c r="D4889" s="890">
        <v>626.99</v>
      </c>
    </row>
    <row r="4890" spans="1:4" x14ac:dyDescent="0.25">
      <c r="A4890" s="890" t="s">
        <v>4938</v>
      </c>
      <c r="B4890" s="890" t="s">
        <v>32412</v>
      </c>
      <c r="C4890" s="890" t="s">
        <v>4</v>
      </c>
      <c r="D4890" s="890">
        <v>255.59</v>
      </c>
    </row>
    <row r="4891" spans="1:4" x14ac:dyDescent="0.25">
      <c r="A4891" s="890" t="s">
        <v>4939</v>
      </c>
      <c r="B4891" s="890" t="s">
        <v>32412</v>
      </c>
      <c r="C4891" s="890" t="s">
        <v>4</v>
      </c>
      <c r="D4891" s="890">
        <v>244.91</v>
      </c>
    </row>
    <row r="4892" spans="1:4" x14ac:dyDescent="0.25">
      <c r="A4892" s="890" t="s">
        <v>4940</v>
      </c>
      <c r="B4892" s="890" t="s">
        <v>32413</v>
      </c>
      <c r="C4892" s="890" t="s">
        <v>5</v>
      </c>
      <c r="D4892" s="890">
        <v>1200.08</v>
      </c>
    </row>
    <row r="4893" spans="1:4" x14ac:dyDescent="0.25">
      <c r="A4893" s="890" t="s">
        <v>4941</v>
      </c>
      <c r="B4893" s="890" t="s">
        <v>32413</v>
      </c>
      <c r="C4893" s="890" t="s">
        <v>5</v>
      </c>
      <c r="D4893" s="890">
        <v>1181.8</v>
      </c>
    </row>
    <row r="4894" spans="1:4" x14ac:dyDescent="0.25">
      <c r="A4894" s="890" t="s">
        <v>4942</v>
      </c>
      <c r="B4894" s="890" t="s">
        <v>32414</v>
      </c>
      <c r="C4894" s="890" t="s">
        <v>4</v>
      </c>
      <c r="D4894" s="890">
        <v>347.66</v>
      </c>
    </row>
    <row r="4895" spans="1:4" x14ac:dyDescent="0.25">
      <c r="A4895" s="890" t="s">
        <v>4943</v>
      </c>
      <c r="B4895" s="890" t="s">
        <v>32414</v>
      </c>
      <c r="C4895" s="890" t="s">
        <v>4</v>
      </c>
      <c r="D4895" s="890">
        <v>334.89</v>
      </c>
    </row>
    <row r="4896" spans="1:4" x14ac:dyDescent="0.25">
      <c r="A4896" s="890" t="s">
        <v>4944</v>
      </c>
      <c r="B4896" s="890" t="s">
        <v>32415</v>
      </c>
      <c r="C4896" s="890" t="s">
        <v>5</v>
      </c>
      <c r="D4896" s="890">
        <v>1660.9</v>
      </c>
    </row>
    <row r="4897" spans="1:4" x14ac:dyDescent="0.25">
      <c r="A4897" s="890" t="s">
        <v>4945</v>
      </c>
      <c r="B4897" s="890" t="s">
        <v>32415</v>
      </c>
      <c r="C4897" s="890" t="s">
        <v>5</v>
      </c>
      <c r="D4897" s="890">
        <v>1639.28</v>
      </c>
    </row>
    <row r="4898" spans="1:4" x14ac:dyDescent="0.25">
      <c r="A4898" s="890" t="s">
        <v>4946</v>
      </c>
      <c r="B4898" s="890" t="s">
        <v>32416</v>
      </c>
      <c r="C4898" s="890" t="s">
        <v>4</v>
      </c>
      <c r="D4898" s="890">
        <v>437.2</v>
      </c>
    </row>
    <row r="4899" spans="1:4" x14ac:dyDescent="0.25">
      <c r="A4899" s="890" t="s">
        <v>4947</v>
      </c>
      <c r="B4899" s="890" t="s">
        <v>32416</v>
      </c>
      <c r="C4899" s="890" t="s">
        <v>4</v>
      </c>
      <c r="D4899" s="890">
        <v>422.5</v>
      </c>
    </row>
    <row r="4900" spans="1:4" x14ac:dyDescent="0.25">
      <c r="A4900" s="890" t="s">
        <v>4948</v>
      </c>
      <c r="B4900" s="890" t="s">
        <v>32417</v>
      </c>
      <c r="C4900" s="890" t="s">
        <v>5</v>
      </c>
      <c r="D4900" s="890">
        <v>119.05</v>
      </c>
    </row>
    <row r="4901" spans="1:4" x14ac:dyDescent="0.25">
      <c r="A4901" s="890" t="s">
        <v>4949</v>
      </c>
      <c r="B4901" s="890" t="s">
        <v>32417</v>
      </c>
      <c r="C4901" s="890" t="s">
        <v>5</v>
      </c>
      <c r="D4901" s="890">
        <v>116.36</v>
      </c>
    </row>
    <row r="4902" spans="1:4" x14ac:dyDescent="0.25">
      <c r="A4902" s="890" t="s">
        <v>4950</v>
      </c>
      <c r="B4902" s="890" t="s">
        <v>32418</v>
      </c>
      <c r="C4902" s="890" t="s">
        <v>5</v>
      </c>
      <c r="D4902" s="890">
        <v>155.77000000000001</v>
      </c>
    </row>
    <row r="4903" spans="1:4" x14ac:dyDescent="0.25">
      <c r="A4903" s="890" t="s">
        <v>4951</v>
      </c>
      <c r="B4903" s="890" t="s">
        <v>32418</v>
      </c>
      <c r="C4903" s="890" t="s">
        <v>5</v>
      </c>
      <c r="D4903" s="890">
        <v>152.4</v>
      </c>
    </row>
    <row r="4904" spans="1:4" x14ac:dyDescent="0.25">
      <c r="A4904" s="890" t="s">
        <v>4952</v>
      </c>
      <c r="B4904" s="890" t="s">
        <v>32419</v>
      </c>
      <c r="C4904" s="890" t="s">
        <v>4</v>
      </c>
      <c r="D4904" s="890">
        <v>44.9</v>
      </c>
    </row>
    <row r="4905" spans="1:4" x14ac:dyDescent="0.25">
      <c r="A4905" s="890" t="s">
        <v>4953</v>
      </c>
      <c r="B4905" s="890" t="s">
        <v>32419</v>
      </c>
      <c r="C4905" s="890" t="s">
        <v>4</v>
      </c>
      <c r="D4905" s="890">
        <v>40.89</v>
      </c>
    </row>
    <row r="4906" spans="1:4" x14ac:dyDescent="0.25">
      <c r="A4906" s="890" t="s">
        <v>4954</v>
      </c>
      <c r="B4906" s="890" t="s">
        <v>32420</v>
      </c>
      <c r="C4906" s="890" t="s">
        <v>4</v>
      </c>
      <c r="D4906" s="890">
        <v>56.52</v>
      </c>
    </row>
    <row r="4907" spans="1:4" x14ac:dyDescent="0.25">
      <c r="A4907" s="890" t="s">
        <v>4955</v>
      </c>
      <c r="B4907" s="890" t="s">
        <v>32420</v>
      </c>
      <c r="C4907" s="890" t="s">
        <v>4</v>
      </c>
      <c r="D4907" s="890">
        <v>51.45</v>
      </c>
    </row>
    <row r="4908" spans="1:4" x14ac:dyDescent="0.25">
      <c r="A4908" s="890" t="s">
        <v>4956</v>
      </c>
      <c r="B4908" s="890" t="s">
        <v>32421</v>
      </c>
      <c r="C4908" s="890" t="s">
        <v>4</v>
      </c>
      <c r="D4908" s="890">
        <v>76.84</v>
      </c>
    </row>
    <row r="4909" spans="1:4" x14ac:dyDescent="0.25">
      <c r="A4909" s="890" t="s">
        <v>4957</v>
      </c>
      <c r="B4909" s="890" t="s">
        <v>32421</v>
      </c>
      <c r="C4909" s="890" t="s">
        <v>4</v>
      </c>
      <c r="D4909" s="890">
        <v>69.959999999999994</v>
      </c>
    </row>
    <row r="4910" spans="1:4" x14ac:dyDescent="0.25">
      <c r="A4910" s="890" t="s">
        <v>4958</v>
      </c>
      <c r="B4910" s="890" t="s">
        <v>32422</v>
      </c>
      <c r="C4910" s="890" t="s">
        <v>4</v>
      </c>
      <c r="D4910" s="890">
        <v>94.68</v>
      </c>
    </row>
    <row r="4911" spans="1:4" x14ac:dyDescent="0.25">
      <c r="A4911" s="890" t="s">
        <v>4959</v>
      </c>
      <c r="B4911" s="890" t="s">
        <v>32422</v>
      </c>
      <c r="C4911" s="890" t="s">
        <v>4</v>
      </c>
      <c r="D4911" s="890">
        <v>86.17</v>
      </c>
    </row>
    <row r="4912" spans="1:4" x14ac:dyDescent="0.25">
      <c r="A4912" s="890" t="s">
        <v>4960</v>
      </c>
      <c r="B4912" s="890" t="s">
        <v>32423</v>
      </c>
      <c r="C4912" s="890" t="s">
        <v>4</v>
      </c>
      <c r="D4912" s="890">
        <v>101.63</v>
      </c>
    </row>
    <row r="4913" spans="1:4" x14ac:dyDescent="0.25">
      <c r="A4913" s="890" t="s">
        <v>4961</v>
      </c>
      <c r="B4913" s="890" t="s">
        <v>32423</v>
      </c>
      <c r="C4913" s="890" t="s">
        <v>4</v>
      </c>
      <c r="D4913" s="890">
        <v>92.54</v>
      </c>
    </row>
    <row r="4914" spans="1:4" x14ac:dyDescent="0.25">
      <c r="A4914" s="890" t="s">
        <v>4962</v>
      </c>
      <c r="B4914" s="890" t="s">
        <v>32424</v>
      </c>
      <c r="C4914" s="890" t="s">
        <v>4</v>
      </c>
      <c r="D4914" s="890">
        <v>115.75</v>
      </c>
    </row>
    <row r="4915" spans="1:4" x14ac:dyDescent="0.25">
      <c r="A4915" s="890" t="s">
        <v>4963</v>
      </c>
      <c r="B4915" s="890" t="s">
        <v>32424</v>
      </c>
      <c r="C4915" s="890" t="s">
        <v>4</v>
      </c>
      <c r="D4915" s="890">
        <v>105.38</v>
      </c>
    </row>
    <row r="4916" spans="1:4" x14ac:dyDescent="0.25">
      <c r="A4916" s="890" t="s">
        <v>4964</v>
      </c>
      <c r="B4916" s="890" t="s">
        <v>32425</v>
      </c>
      <c r="C4916" s="890" t="s">
        <v>4</v>
      </c>
      <c r="D4916" s="890">
        <v>137.44999999999999</v>
      </c>
    </row>
    <row r="4917" spans="1:4" x14ac:dyDescent="0.25">
      <c r="A4917" s="890" t="s">
        <v>4965</v>
      </c>
      <c r="B4917" s="890" t="s">
        <v>32425</v>
      </c>
      <c r="C4917" s="890" t="s">
        <v>4</v>
      </c>
      <c r="D4917" s="890">
        <v>125.17</v>
      </c>
    </row>
    <row r="4918" spans="1:4" x14ac:dyDescent="0.25">
      <c r="A4918" s="890" t="s">
        <v>4966</v>
      </c>
      <c r="B4918" s="890" t="s">
        <v>32426</v>
      </c>
      <c r="C4918" s="890" t="s">
        <v>5</v>
      </c>
      <c r="D4918" s="890">
        <v>68.87</v>
      </c>
    </row>
    <row r="4919" spans="1:4" x14ac:dyDescent="0.25">
      <c r="A4919" s="890" t="s">
        <v>4967</v>
      </c>
      <c r="B4919" s="890" t="s">
        <v>32426</v>
      </c>
      <c r="C4919" s="890" t="s">
        <v>5</v>
      </c>
      <c r="D4919" s="890">
        <v>63.72</v>
      </c>
    </row>
    <row r="4920" spans="1:4" x14ac:dyDescent="0.25">
      <c r="A4920" s="890" t="s">
        <v>4968</v>
      </c>
      <c r="B4920" s="890" t="s">
        <v>32427</v>
      </c>
      <c r="C4920" s="890" t="s">
        <v>5</v>
      </c>
      <c r="D4920" s="890">
        <v>92.05</v>
      </c>
    </row>
    <row r="4921" spans="1:4" x14ac:dyDescent="0.25">
      <c r="A4921" s="890" t="s">
        <v>4969</v>
      </c>
      <c r="B4921" s="890" t="s">
        <v>32427</v>
      </c>
      <c r="C4921" s="890" t="s">
        <v>5</v>
      </c>
      <c r="D4921" s="890">
        <v>85.11</v>
      </c>
    </row>
    <row r="4922" spans="1:4" x14ac:dyDescent="0.25">
      <c r="A4922" s="890" t="s">
        <v>4970</v>
      </c>
      <c r="B4922" s="890" t="s">
        <v>32428</v>
      </c>
      <c r="C4922" s="890" t="s">
        <v>5</v>
      </c>
      <c r="D4922" s="890">
        <v>141.41</v>
      </c>
    </row>
    <row r="4923" spans="1:4" x14ac:dyDescent="0.25">
      <c r="A4923" s="890" t="s">
        <v>4971</v>
      </c>
      <c r="B4923" s="890" t="s">
        <v>32428</v>
      </c>
      <c r="C4923" s="890" t="s">
        <v>5</v>
      </c>
      <c r="D4923" s="890">
        <v>131</v>
      </c>
    </row>
    <row r="4924" spans="1:4" x14ac:dyDescent="0.25">
      <c r="A4924" s="890" t="s">
        <v>4972</v>
      </c>
      <c r="B4924" s="890" t="s">
        <v>32429</v>
      </c>
      <c r="C4924" s="890" t="s">
        <v>5</v>
      </c>
      <c r="D4924" s="890">
        <v>221.11</v>
      </c>
    </row>
    <row r="4925" spans="1:4" x14ac:dyDescent="0.25">
      <c r="A4925" s="890" t="s">
        <v>4973</v>
      </c>
      <c r="B4925" s="890" t="s">
        <v>32429</v>
      </c>
      <c r="C4925" s="890" t="s">
        <v>5</v>
      </c>
      <c r="D4925" s="890">
        <v>204.47</v>
      </c>
    </row>
    <row r="4926" spans="1:4" x14ac:dyDescent="0.25">
      <c r="A4926" s="890" t="s">
        <v>4974</v>
      </c>
      <c r="B4926" s="890" t="s">
        <v>32430</v>
      </c>
      <c r="C4926" s="890" t="s">
        <v>5</v>
      </c>
      <c r="D4926" s="890">
        <v>286.52</v>
      </c>
    </row>
    <row r="4927" spans="1:4" x14ac:dyDescent="0.25">
      <c r="A4927" s="890" t="s">
        <v>4975</v>
      </c>
      <c r="B4927" s="890" t="s">
        <v>32430</v>
      </c>
      <c r="C4927" s="890" t="s">
        <v>5</v>
      </c>
      <c r="D4927" s="890">
        <v>264.94</v>
      </c>
    </row>
    <row r="4928" spans="1:4" x14ac:dyDescent="0.25">
      <c r="A4928" s="890" t="s">
        <v>4976</v>
      </c>
      <c r="B4928" s="890" t="s">
        <v>32431</v>
      </c>
      <c r="C4928" s="890" t="s">
        <v>5</v>
      </c>
      <c r="D4928" s="890">
        <v>351.82</v>
      </c>
    </row>
    <row r="4929" spans="1:4" x14ac:dyDescent="0.25">
      <c r="A4929" s="890" t="s">
        <v>4977</v>
      </c>
      <c r="B4929" s="890" t="s">
        <v>32431</v>
      </c>
      <c r="C4929" s="890" t="s">
        <v>5</v>
      </c>
      <c r="D4929" s="890">
        <v>325.45</v>
      </c>
    </row>
    <row r="4930" spans="1:4" x14ac:dyDescent="0.25">
      <c r="A4930" s="890" t="s">
        <v>4978</v>
      </c>
      <c r="B4930" s="890" t="s">
        <v>32432</v>
      </c>
      <c r="C4930" s="890" t="s">
        <v>5</v>
      </c>
      <c r="D4930" s="890">
        <v>138.74</v>
      </c>
    </row>
    <row r="4931" spans="1:4" x14ac:dyDescent="0.25">
      <c r="A4931" s="890" t="s">
        <v>4979</v>
      </c>
      <c r="B4931" s="890" t="s">
        <v>32432</v>
      </c>
      <c r="C4931" s="890" t="s">
        <v>5</v>
      </c>
      <c r="D4931" s="890">
        <v>128.34</v>
      </c>
    </row>
    <row r="4932" spans="1:4" x14ac:dyDescent="0.25">
      <c r="A4932" s="890" t="s">
        <v>4980</v>
      </c>
      <c r="B4932" s="890" t="s">
        <v>32433</v>
      </c>
      <c r="C4932" s="890" t="s">
        <v>5</v>
      </c>
      <c r="D4932" s="890">
        <v>180.48</v>
      </c>
    </row>
    <row r="4933" spans="1:4" x14ac:dyDescent="0.25">
      <c r="A4933" s="890" t="s">
        <v>4981</v>
      </c>
      <c r="B4933" s="890" t="s">
        <v>32433</v>
      </c>
      <c r="C4933" s="890" t="s">
        <v>5</v>
      </c>
      <c r="D4933" s="890">
        <v>167.1</v>
      </c>
    </row>
    <row r="4934" spans="1:4" x14ac:dyDescent="0.25">
      <c r="A4934" s="890" t="s">
        <v>4982</v>
      </c>
      <c r="B4934" s="890" t="s">
        <v>32434</v>
      </c>
      <c r="C4934" s="890" t="s">
        <v>5</v>
      </c>
      <c r="D4934" s="890">
        <v>281.68</v>
      </c>
    </row>
    <row r="4935" spans="1:4" x14ac:dyDescent="0.25">
      <c r="A4935" s="890" t="s">
        <v>4983</v>
      </c>
      <c r="B4935" s="890" t="s">
        <v>32434</v>
      </c>
      <c r="C4935" s="890" t="s">
        <v>5</v>
      </c>
      <c r="D4935" s="890">
        <v>261.12</v>
      </c>
    </row>
    <row r="4936" spans="1:4" x14ac:dyDescent="0.25">
      <c r="A4936" s="890" t="s">
        <v>4984</v>
      </c>
      <c r="B4936" s="890" t="s">
        <v>32435</v>
      </c>
      <c r="C4936" s="890" t="s">
        <v>5</v>
      </c>
      <c r="D4936" s="890">
        <v>442.23</v>
      </c>
    </row>
    <row r="4937" spans="1:4" x14ac:dyDescent="0.25">
      <c r="A4937" s="890" t="s">
        <v>4985</v>
      </c>
      <c r="B4937" s="890" t="s">
        <v>32435</v>
      </c>
      <c r="C4937" s="890" t="s">
        <v>5</v>
      </c>
      <c r="D4937" s="890">
        <v>408.95</v>
      </c>
    </row>
    <row r="4938" spans="1:4" x14ac:dyDescent="0.25">
      <c r="A4938" s="890" t="s">
        <v>4986</v>
      </c>
      <c r="B4938" s="890" t="s">
        <v>32436</v>
      </c>
      <c r="C4938" s="890" t="s">
        <v>5</v>
      </c>
      <c r="D4938" s="890">
        <v>574.38</v>
      </c>
    </row>
    <row r="4939" spans="1:4" x14ac:dyDescent="0.25">
      <c r="A4939" s="890" t="s">
        <v>4987</v>
      </c>
      <c r="B4939" s="890" t="s">
        <v>32436</v>
      </c>
      <c r="C4939" s="890" t="s">
        <v>5</v>
      </c>
      <c r="D4939" s="890">
        <v>531.22</v>
      </c>
    </row>
    <row r="4940" spans="1:4" x14ac:dyDescent="0.25">
      <c r="A4940" s="890" t="s">
        <v>4988</v>
      </c>
      <c r="B4940" s="890" t="s">
        <v>32437</v>
      </c>
      <c r="C4940" s="890" t="s">
        <v>5</v>
      </c>
      <c r="D4940" s="890">
        <v>702.32</v>
      </c>
    </row>
    <row r="4941" spans="1:4" x14ac:dyDescent="0.25">
      <c r="A4941" s="890" t="s">
        <v>4989</v>
      </c>
      <c r="B4941" s="890" t="s">
        <v>32437</v>
      </c>
      <c r="C4941" s="890" t="s">
        <v>5</v>
      </c>
      <c r="D4941" s="890">
        <v>649.57000000000005</v>
      </c>
    </row>
    <row r="4942" spans="1:4" x14ac:dyDescent="0.25">
      <c r="A4942" s="890" t="s">
        <v>4990</v>
      </c>
      <c r="B4942" s="890" t="s">
        <v>32438</v>
      </c>
      <c r="C4942" s="890" t="s">
        <v>5</v>
      </c>
      <c r="D4942" s="890">
        <v>138.74</v>
      </c>
    </row>
    <row r="4943" spans="1:4" x14ac:dyDescent="0.25">
      <c r="A4943" s="890" t="s">
        <v>4991</v>
      </c>
      <c r="B4943" s="890" t="s">
        <v>32438</v>
      </c>
      <c r="C4943" s="890" t="s">
        <v>5</v>
      </c>
      <c r="D4943" s="890">
        <v>128.34</v>
      </c>
    </row>
    <row r="4944" spans="1:4" x14ac:dyDescent="0.25">
      <c r="A4944" s="890" t="s">
        <v>4992</v>
      </c>
      <c r="B4944" s="890" t="s">
        <v>32439</v>
      </c>
      <c r="C4944" s="890" t="s">
        <v>5</v>
      </c>
      <c r="D4944" s="890">
        <v>181.81</v>
      </c>
    </row>
    <row r="4945" spans="1:4" x14ac:dyDescent="0.25">
      <c r="A4945" s="890" t="s">
        <v>4993</v>
      </c>
      <c r="B4945" s="890" t="s">
        <v>32439</v>
      </c>
      <c r="C4945" s="890" t="s">
        <v>5</v>
      </c>
      <c r="D4945" s="890">
        <v>168.44</v>
      </c>
    </row>
    <row r="4946" spans="1:4" x14ac:dyDescent="0.25">
      <c r="A4946" s="890" t="s">
        <v>4994</v>
      </c>
      <c r="B4946" s="890" t="s">
        <v>32440</v>
      </c>
      <c r="C4946" s="890" t="s">
        <v>5</v>
      </c>
      <c r="D4946" s="890">
        <v>279.2</v>
      </c>
    </row>
    <row r="4947" spans="1:4" x14ac:dyDescent="0.25">
      <c r="A4947" s="890" t="s">
        <v>4995</v>
      </c>
      <c r="B4947" s="890" t="s">
        <v>32440</v>
      </c>
      <c r="C4947" s="890" t="s">
        <v>5</v>
      </c>
      <c r="D4947" s="890">
        <v>258.89</v>
      </c>
    </row>
    <row r="4948" spans="1:4" x14ac:dyDescent="0.25">
      <c r="A4948" s="890" t="s">
        <v>4996</v>
      </c>
      <c r="B4948" s="890" t="s">
        <v>32441</v>
      </c>
      <c r="C4948" s="890" t="s">
        <v>5</v>
      </c>
      <c r="D4948" s="890">
        <v>190.2</v>
      </c>
    </row>
    <row r="4949" spans="1:4" x14ac:dyDescent="0.25">
      <c r="A4949" s="890" t="s">
        <v>4997</v>
      </c>
      <c r="B4949" s="890" t="s">
        <v>32441</v>
      </c>
      <c r="C4949" s="890" t="s">
        <v>5</v>
      </c>
      <c r="D4949" s="890">
        <v>177.32</v>
      </c>
    </row>
    <row r="4950" spans="1:4" x14ac:dyDescent="0.25">
      <c r="A4950" s="890" t="s">
        <v>4998</v>
      </c>
      <c r="B4950" s="890" t="s">
        <v>32442</v>
      </c>
      <c r="C4950" s="890" t="s">
        <v>5</v>
      </c>
      <c r="D4950" s="890">
        <v>245.09</v>
      </c>
    </row>
    <row r="4951" spans="1:4" x14ac:dyDescent="0.25">
      <c r="A4951" s="890" t="s">
        <v>4999</v>
      </c>
      <c r="B4951" s="890" t="s">
        <v>32442</v>
      </c>
      <c r="C4951" s="890" t="s">
        <v>5</v>
      </c>
      <c r="D4951" s="890">
        <v>227.25</v>
      </c>
    </row>
    <row r="4952" spans="1:4" x14ac:dyDescent="0.25">
      <c r="A4952" s="890" t="s">
        <v>5000</v>
      </c>
      <c r="B4952" s="890" t="s">
        <v>32443</v>
      </c>
      <c r="C4952" s="890" t="s">
        <v>5</v>
      </c>
      <c r="D4952" s="890">
        <v>408.99</v>
      </c>
    </row>
    <row r="4953" spans="1:4" x14ac:dyDescent="0.25">
      <c r="A4953" s="890" t="s">
        <v>5001</v>
      </c>
      <c r="B4953" s="890" t="s">
        <v>32443</v>
      </c>
      <c r="C4953" s="890" t="s">
        <v>5</v>
      </c>
      <c r="D4953" s="890">
        <v>382.23</v>
      </c>
    </row>
    <row r="4954" spans="1:4" x14ac:dyDescent="0.25">
      <c r="A4954" s="890" t="s">
        <v>5002</v>
      </c>
      <c r="B4954" s="890" t="s">
        <v>32444</v>
      </c>
      <c r="C4954" s="890" t="s">
        <v>5</v>
      </c>
      <c r="D4954" s="890">
        <v>671.76</v>
      </c>
    </row>
    <row r="4955" spans="1:4" x14ac:dyDescent="0.25">
      <c r="A4955" s="890" t="s">
        <v>5003</v>
      </c>
      <c r="B4955" s="890" t="s">
        <v>32444</v>
      </c>
      <c r="C4955" s="890" t="s">
        <v>5</v>
      </c>
      <c r="D4955" s="890">
        <v>628.6</v>
      </c>
    </row>
    <row r="4956" spans="1:4" x14ac:dyDescent="0.25">
      <c r="A4956" s="890" t="s">
        <v>5004</v>
      </c>
      <c r="B4956" s="890" t="s">
        <v>32445</v>
      </c>
      <c r="C4956" s="890" t="s">
        <v>5</v>
      </c>
      <c r="D4956" s="890">
        <v>924.3</v>
      </c>
    </row>
    <row r="4957" spans="1:4" x14ac:dyDescent="0.25">
      <c r="A4957" s="890" t="s">
        <v>5005</v>
      </c>
      <c r="B4957" s="890" t="s">
        <v>32445</v>
      </c>
      <c r="C4957" s="890" t="s">
        <v>5</v>
      </c>
      <c r="D4957" s="890">
        <v>868.16</v>
      </c>
    </row>
    <row r="4958" spans="1:4" x14ac:dyDescent="0.25">
      <c r="A4958" s="890" t="s">
        <v>5006</v>
      </c>
      <c r="B4958" s="890" t="s">
        <v>32446</v>
      </c>
      <c r="C4958" s="890" t="s">
        <v>5</v>
      </c>
      <c r="D4958" s="890">
        <v>1107.27</v>
      </c>
    </row>
    <row r="4959" spans="1:4" x14ac:dyDescent="0.25">
      <c r="A4959" s="890" t="s">
        <v>5007</v>
      </c>
      <c r="B4959" s="890" t="s">
        <v>32446</v>
      </c>
      <c r="C4959" s="890" t="s">
        <v>5</v>
      </c>
      <c r="D4959" s="890">
        <v>1038.44</v>
      </c>
    </row>
    <row r="4960" spans="1:4" x14ac:dyDescent="0.25">
      <c r="A4960" s="890" t="s">
        <v>5008</v>
      </c>
      <c r="B4960" s="890" t="s">
        <v>32447</v>
      </c>
      <c r="C4960" s="890" t="s">
        <v>4</v>
      </c>
      <c r="D4960" s="890">
        <v>223.41</v>
      </c>
    </row>
    <row r="4961" spans="1:4" x14ac:dyDescent="0.25">
      <c r="A4961" s="890" t="s">
        <v>5009</v>
      </c>
      <c r="B4961" s="890" t="s">
        <v>32447</v>
      </c>
      <c r="C4961" s="890" t="s">
        <v>4</v>
      </c>
      <c r="D4961" s="890">
        <v>221.97</v>
      </c>
    </row>
    <row r="4962" spans="1:4" x14ac:dyDescent="0.25">
      <c r="A4962" s="890" t="s">
        <v>5010</v>
      </c>
      <c r="B4962" s="890" t="s">
        <v>32448</v>
      </c>
      <c r="C4962" s="890" t="s">
        <v>4</v>
      </c>
      <c r="D4962" s="890">
        <v>271.68</v>
      </c>
    </row>
    <row r="4963" spans="1:4" x14ac:dyDescent="0.25">
      <c r="A4963" s="890" t="s">
        <v>5011</v>
      </c>
      <c r="B4963" s="890" t="s">
        <v>32448</v>
      </c>
      <c r="C4963" s="890" t="s">
        <v>4</v>
      </c>
      <c r="D4963" s="890">
        <v>269.74</v>
      </c>
    </row>
    <row r="4964" spans="1:4" x14ac:dyDescent="0.25">
      <c r="A4964" s="890" t="s">
        <v>5012</v>
      </c>
      <c r="B4964" s="890" t="s">
        <v>32449</v>
      </c>
      <c r="C4964" s="890" t="s">
        <v>4</v>
      </c>
      <c r="D4964" s="890">
        <v>310.47000000000003</v>
      </c>
    </row>
    <row r="4965" spans="1:4" x14ac:dyDescent="0.25">
      <c r="A4965" s="890" t="s">
        <v>5013</v>
      </c>
      <c r="B4965" s="890" t="s">
        <v>32449</v>
      </c>
      <c r="C4965" s="890" t="s">
        <v>4</v>
      </c>
      <c r="D4965" s="890">
        <v>308.02999999999997</v>
      </c>
    </row>
    <row r="4966" spans="1:4" x14ac:dyDescent="0.25">
      <c r="A4966" s="890" t="s">
        <v>5014</v>
      </c>
      <c r="B4966" s="890" t="s">
        <v>32450</v>
      </c>
      <c r="C4966" s="890" t="s">
        <v>4</v>
      </c>
      <c r="D4966" s="890">
        <v>418.43</v>
      </c>
    </row>
    <row r="4967" spans="1:4" x14ac:dyDescent="0.25">
      <c r="A4967" s="890" t="s">
        <v>5015</v>
      </c>
      <c r="B4967" s="890" t="s">
        <v>32450</v>
      </c>
      <c r="C4967" s="890" t="s">
        <v>4</v>
      </c>
      <c r="D4967" s="890">
        <v>415.74</v>
      </c>
    </row>
    <row r="4968" spans="1:4" x14ac:dyDescent="0.25">
      <c r="A4968" s="890" t="s">
        <v>5016</v>
      </c>
      <c r="B4968" s="890" t="s">
        <v>32451</v>
      </c>
      <c r="C4968" s="890" t="s">
        <v>4</v>
      </c>
      <c r="D4968" s="890">
        <v>451.54</v>
      </c>
    </row>
    <row r="4969" spans="1:4" x14ac:dyDescent="0.25">
      <c r="A4969" s="890" t="s">
        <v>5017</v>
      </c>
      <c r="B4969" s="890" t="s">
        <v>32451</v>
      </c>
      <c r="C4969" s="890" t="s">
        <v>4</v>
      </c>
      <c r="D4969" s="890">
        <v>448.61</v>
      </c>
    </row>
    <row r="4970" spans="1:4" x14ac:dyDescent="0.25">
      <c r="A4970" s="890" t="s">
        <v>5018</v>
      </c>
      <c r="B4970" s="890" t="s">
        <v>32452</v>
      </c>
      <c r="C4970" s="890" t="s">
        <v>4</v>
      </c>
      <c r="D4970" s="890">
        <v>810.83</v>
      </c>
    </row>
    <row r="4971" spans="1:4" x14ac:dyDescent="0.25">
      <c r="A4971" s="890" t="s">
        <v>5019</v>
      </c>
      <c r="B4971" s="890" t="s">
        <v>32452</v>
      </c>
      <c r="C4971" s="890" t="s">
        <v>4</v>
      </c>
      <c r="D4971" s="890">
        <v>807.41</v>
      </c>
    </row>
    <row r="4972" spans="1:4" x14ac:dyDescent="0.25">
      <c r="A4972" s="890" t="s">
        <v>5020</v>
      </c>
      <c r="B4972" s="890" t="s">
        <v>32453</v>
      </c>
      <c r="C4972" s="890" t="s">
        <v>4</v>
      </c>
      <c r="D4972" s="890">
        <v>1346.32</v>
      </c>
    </row>
    <row r="4973" spans="1:4" x14ac:dyDescent="0.25">
      <c r="A4973" s="890" t="s">
        <v>5021</v>
      </c>
      <c r="B4973" s="890" t="s">
        <v>32453</v>
      </c>
      <c r="C4973" s="890" t="s">
        <v>4</v>
      </c>
      <c r="D4973" s="890">
        <v>1342.39</v>
      </c>
    </row>
    <row r="4974" spans="1:4" x14ac:dyDescent="0.25">
      <c r="A4974" s="890" t="s">
        <v>5022</v>
      </c>
      <c r="B4974" s="890" t="s">
        <v>32454</v>
      </c>
      <c r="C4974" s="890" t="s">
        <v>4</v>
      </c>
      <c r="D4974" s="890">
        <v>1929.35</v>
      </c>
    </row>
    <row r="4975" spans="1:4" x14ac:dyDescent="0.25">
      <c r="A4975" s="890" t="s">
        <v>5023</v>
      </c>
      <c r="B4975" s="890" t="s">
        <v>32454</v>
      </c>
      <c r="C4975" s="890" t="s">
        <v>4</v>
      </c>
      <c r="D4975" s="890">
        <v>1924.93</v>
      </c>
    </row>
    <row r="4976" spans="1:4" x14ac:dyDescent="0.25">
      <c r="A4976" s="890" t="s">
        <v>5024</v>
      </c>
      <c r="B4976" s="890" t="s">
        <v>32455</v>
      </c>
      <c r="C4976" s="890" t="s">
        <v>4</v>
      </c>
      <c r="D4976" s="890">
        <v>5963.85</v>
      </c>
    </row>
    <row r="4977" spans="1:4" x14ac:dyDescent="0.25">
      <c r="A4977" s="890" t="s">
        <v>5025</v>
      </c>
      <c r="B4977" s="890" t="s">
        <v>32455</v>
      </c>
      <c r="C4977" s="890" t="s">
        <v>4</v>
      </c>
      <c r="D4977" s="890">
        <v>5958.94</v>
      </c>
    </row>
    <row r="4978" spans="1:4" x14ac:dyDescent="0.25">
      <c r="A4978" s="890" t="s">
        <v>5026</v>
      </c>
      <c r="B4978" s="890" t="s">
        <v>32456</v>
      </c>
      <c r="C4978" s="890" t="s">
        <v>4</v>
      </c>
      <c r="D4978" s="890">
        <v>7250.32</v>
      </c>
    </row>
    <row r="4979" spans="1:4" x14ac:dyDescent="0.25">
      <c r="A4979" s="890" t="s">
        <v>5027</v>
      </c>
      <c r="B4979" s="890" t="s">
        <v>32456</v>
      </c>
      <c r="C4979" s="890" t="s">
        <v>4</v>
      </c>
      <c r="D4979" s="890">
        <v>7244.91</v>
      </c>
    </row>
    <row r="4980" spans="1:4" x14ac:dyDescent="0.25">
      <c r="A4980" s="890" t="s">
        <v>5028</v>
      </c>
      <c r="B4980" s="890" t="s">
        <v>32457</v>
      </c>
      <c r="C4980" s="890" t="s">
        <v>4</v>
      </c>
      <c r="D4980" s="890">
        <v>9745.0300000000007</v>
      </c>
    </row>
    <row r="4981" spans="1:4" x14ac:dyDescent="0.25">
      <c r="A4981" s="890" t="s">
        <v>5029</v>
      </c>
      <c r="B4981" s="890" t="s">
        <v>32457</v>
      </c>
      <c r="C4981" s="890" t="s">
        <v>4</v>
      </c>
      <c r="D4981" s="890">
        <v>9739.1299999999992</v>
      </c>
    </row>
    <row r="4982" spans="1:4" x14ac:dyDescent="0.25">
      <c r="A4982" s="890" t="s">
        <v>5030</v>
      </c>
      <c r="B4982" s="890" t="s">
        <v>32458</v>
      </c>
      <c r="C4982" s="890" t="s">
        <v>4</v>
      </c>
      <c r="D4982" s="890">
        <v>339.22</v>
      </c>
    </row>
    <row r="4983" spans="1:4" x14ac:dyDescent="0.25">
      <c r="A4983" s="890" t="s">
        <v>5031</v>
      </c>
      <c r="B4983" s="890" t="s">
        <v>32458</v>
      </c>
      <c r="C4983" s="890" t="s">
        <v>4</v>
      </c>
      <c r="D4983" s="890">
        <v>336.78</v>
      </c>
    </row>
    <row r="4984" spans="1:4" x14ac:dyDescent="0.25">
      <c r="A4984" s="890" t="s">
        <v>5032</v>
      </c>
      <c r="B4984" s="890" t="s">
        <v>32459</v>
      </c>
      <c r="C4984" s="890" t="s">
        <v>4</v>
      </c>
      <c r="D4984" s="890">
        <v>525.45000000000005</v>
      </c>
    </row>
    <row r="4985" spans="1:4" x14ac:dyDescent="0.25">
      <c r="A4985" s="890" t="s">
        <v>5033</v>
      </c>
      <c r="B4985" s="890" t="s">
        <v>32459</v>
      </c>
      <c r="C4985" s="890" t="s">
        <v>4</v>
      </c>
      <c r="D4985" s="890">
        <v>522.51</v>
      </c>
    </row>
    <row r="4986" spans="1:4" x14ac:dyDescent="0.25">
      <c r="A4986" s="890" t="s">
        <v>5034</v>
      </c>
      <c r="B4986" s="890" t="s">
        <v>32460</v>
      </c>
      <c r="C4986" s="890" t="s">
        <v>4</v>
      </c>
      <c r="D4986" s="890">
        <v>309.08</v>
      </c>
    </row>
    <row r="4987" spans="1:4" x14ac:dyDescent="0.25">
      <c r="A4987" s="890" t="s">
        <v>5035</v>
      </c>
      <c r="B4987" s="890" t="s">
        <v>32460</v>
      </c>
      <c r="C4987" s="890" t="s">
        <v>4</v>
      </c>
      <c r="D4987" s="890">
        <v>308.54000000000002</v>
      </c>
    </row>
    <row r="4988" spans="1:4" x14ac:dyDescent="0.25">
      <c r="A4988" s="890" t="s">
        <v>5036</v>
      </c>
      <c r="B4988" s="890" t="s">
        <v>32461</v>
      </c>
      <c r="C4988" s="890" t="s">
        <v>4</v>
      </c>
      <c r="D4988" s="890">
        <v>436.05</v>
      </c>
    </row>
    <row r="4989" spans="1:4" x14ac:dyDescent="0.25">
      <c r="A4989" s="890" t="s">
        <v>5037</v>
      </c>
      <c r="B4989" s="890" t="s">
        <v>32461</v>
      </c>
      <c r="C4989" s="890" t="s">
        <v>4</v>
      </c>
      <c r="D4989" s="890">
        <v>435.28</v>
      </c>
    </row>
    <row r="4990" spans="1:4" x14ac:dyDescent="0.25">
      <c r="A4990" s="890" t="s">
        <v>5038</v>
      </c>
      <c r="B4990" s="890" t="s">
        <v>32462</v>
      </c>
      <c r="C4990" s="890" t="s">
        <v>4</v>
      </c>
      <c r="D4990" s="890">
        <v>600.49</v>
      </c>
    </row>
    <row r="4991" spans="1:4" x14ac:dyDescent="0.25">
      <c r="A4991" s="890" t="s">
        <v>5039</v>
      </c>
      <c r="B4991" s="890" t="s">
        <v>32462</v>
      </c>
      <c r="C4991" s="890" t="s">
        <v>4</v>
      </c>
      <c r="D4991" s="890">
        <v>599.61</v>
      </c>
    </row>
    <row r="4992" spans="1:4" x14ac:dyDescent="0.25">
      <c r="A4992" s="890" t="s">
        <v>5040</v>
      </c>
      <c r="B4992" s="890" t="s">
        <v>32463</v>
      </c>
      <c r="C4992" s="890" t="s">
        <v>4</v>
      </c>
      <c r="D4992" s="890">
        <v>729.46</v>
      </c>
    </row>
    <row r="4993" spans="1:4" x14ac:dyDescent="0.25">
      <c r="A4993" s="890" t="s">
        <v>5041</v>
      </c>
      <c r="B4993" s="890" t="s">
        <v>32463</v>
      </c>
      <c r="C4993" s="890" t="s">
        <v>4</v>
      </c>
      <c r="D4993" s="890">
        <v>728.66</v>
      </c>
    </row>
    <row r="4994" spans="1:4" x14ac:dyDescent="0.25">
      <c r="A4994" s="890" t="s">
        <v>5042</v>
      </c>
      <c r="B4994" s="890" t="s">
        <v>32464</v>
      </c>
      <c r="C4994" s="890" t="s">
        <v>4</v>
      </c>
      <c r="D4994" s="890">
        <v>717.13</v>
      </c>
    </row>
    <row r="4995" spans="1:4" x14ac:dyDescent="0.25">
      <c r="A4995" s="890" t="s">
        <v>5043</v>
      </c>
      <c r="B4995" s="890" t="s">
        <v>32464</v>
      </c>
      <c r="C4995" s="890" t="s">
        <v>4</v>
      </c>
      <c r="D4995" s="890">
        <v>715.97</v>
      </c>
    </row>
    <row r="4996" spans="1:4" x14ac:dyDescent="0.25">
      <c r="A4996" s="890" t="s">
        <v>5044</v>
      </c>
      <c r="B4996" s="890" t="s">
        <v>32465</v>
      </c>
      <c r="C4996" s="890" t="s">
        <v>4</v>
      </c>
      <c r="D4996" s="890">
        <v>857.98</v>
      </c>
    </row>
    <row r="4997" spans="1:4" x14ac:dyDescent="0.25">
      <c r="A4997" s="890" t="s">
        <v>5045</v>
      </c>
      <c r="B4997" s="890" t="s">
        <v>32465</v>
      </c>
      <c r="C4997" s="890" t="s">
        <v>4</v>
      </c>
      <c r="D4997" s="890">
        <v>856.07</v>
      </c>
    </row>
    <row r="4998" spans="1:4" x14ac:dyDescent="0.25">
      <c r="A4998" s="890" t="s">
        <v>5046</v>
      </c>
      <c r="B4998" s="890" t="s">
        <v>32466</v>
      </c>
      <c r="C4998" s="890" t="s">
        <v>4</v>
      </c>
      <c r="D4998" s="890">
        <v>1050</v>
      </c>
    </row>
    <row r="4999" spans="1:4" x14ac:dyDescent="0.25">
      <c r="A4999" s="890" t="s">
        <v>5047</v>
      </c>
      <c r="B4999" s="890" t="s">
        <v>32466</v>
      </c>
      <c r="C4999" s="890" t="s">
        <v>4</v>
      </c>
      <c r="D4999" s="890">
        <v>1047.1199999999999</v>
      </c>
    </row>
    <row r="5000" spans="1:4" x14ac:dyDescent="0.25">
      <c r="A5000" s="890" t="s">
        <v>5048</v>
      </c>
      <c r="B5000" s="890" t="s">
        <v>32467</v>
      </c>
      <c r="C5000" s="890" t="s">
        <v>4</v>
      </c>
      <c r="D5000" s="890">
        <v>1289.96</v>
      </c>
    </row>
    <row r="5001" spans="1:4" x14ac:dyDescent="0.25">
      <c r="A5001" s="890" t="s">
        <v>5049</v>
      </c>
      <c r="B5001" s="890" t="s">
        <v>32467</v>
      </c>
      <c r="C5001" s="890" t="s">
        <v>4</v>
      </c>
      <c r="D5001" s="890">
        <v>1286.2</v>
      </c>
    </row>
    <row r="5002" spans="1:4" x14ac:dyDescent="0.25">
      <c r="A5002" s="890" t="s">
        <v>5050</v>
      </c>
      <c r="B5002" s="890" t="s">
        <v>32468</v>
      </c>
      <c r="C5002" s="890" t="s">
        <v>4</v>
      </c>
      <c r="D5002" s="890">
        <v>1520.17</v>
      </c>
    </row>
    <row r="5003" spans="1:4" x14ac:dyDescent="0.25">
      <c r="A5003" s="890" t="s">
        <v>5051</v>
      </c>
      <c r="B5003" s="890" t="s">
        <v>32468</v>
      </c>
      <c r="C5003" s="890" t="s">
        <v>4</v>
      </c>
      <c r="D5003" s="890">
        <v>1516.47</v>
      </c>
    </row>
    <row r="5004" spans="1:4" x14ac:dyDescent="0.25">
      <c r="A5004" s="890" t="s">
        <v>5052</v>
      </c>
      <c r="B5004" s="890" t="s">
        <v>32469</v>
      </c>
      <c r="C5004" s="890" t="s">
        <v>4</v>
      </c>
      <c r="D5004" s="890">
        <v>2075.02</v>
      </c>
    </row>
    <row r="5005" spans="1:4" x14ac:dyDescent="0.25">
      <c r="A5005" s="890" t="s">
        <v>5053</v>
      </c>
      <c r="B5005" s="890" t="s">
        <v>32469</v>
      </c>
      <c r="C5005" s="890" t="s">
        <v>4</v>
      </c>
      <c r="D5005" s="890">
        <v>2070.02</v>
      </c>
    </row>
    <row r="5006" spans="1:4" x14ac:dyDescent="0.25">
      <c r="A5006" s="890" t="s">
        <v>5054</v>
      </c>
      <c r="B5006" s="890" t="s">
        <v>32470</v>
      </c>
      <c r="C5006" s="890" t="s">
        <v>4</v>
      </c>
      <c r="D5006" s="890">
        <v>2668.94</v>
      </c>
    </row>
    <row r="5007" spans="1:4" x14ac:dyDescent="0.25">
      <c r="A5007" s="890" t="s">
        <v>5055</v>
      </c>
      <c r="B5007" s="890" t="s">
        <v>32470</v>
      </c>
      <c r="C5007" s="890" t="s">
        <v>4</v>
      </c>
      <c r="D5007" s="890">
        <v>2662.58</v>
      </c>
    </row>
    <row r="5008" spans="1:4" x14ac:dyDescent="0.25">
      <c r="A5008" s="890" t="s">
        <v>5056</v>
      </c>
      <c r="B5008" s="890" t="s">
        <v>32471</v>
      </c>
      <c r="C5008" s="890" t="s">
        <v>4</v>
      </c>
      <c r="D5008" s="890">
        <v>3456.35</v>
      </c>
    </row>
    <row r="5009" spans="1:4" x14ac:dyDescent="0.25">
      <c r="A5009" s="890" t="s">
        <v>5057</v>
      </c>
      <c r="B5009" s="890" t="s">
        <v>32471</v>
      </c>
      <c r="C5009" s="890" t="s">
        <v>4</v>
      </c>
      <c r="D5009" s="890">
        <v>3448.59</v>
      </c>
    </row>
    <row r="5010" spans="1:4" x14ac:dyDescent="0.25">
      <c r="A5010" s="890" t="s">
        <v>5058</v>
      </c>
      <c r="B5010" s="890" t="s">
        <v>32472</v>
      </c>
      <c r="C5010" s="890" t="s">
        <v>4</v>
      </c>
      <c r="D5010" s="890">
        <v>4846.1899999999996</v>
      </c>
    </row>
    <row r="5011" spans="1:4" x14ac:dyDescent="0.25">
      <c r="A5011" s="890" t="s">
        <v>5059</v>
      </c>
      <c r="B5011" s="890" t="s">
        <v>32472</v>
      </c>
      <c r="C5011" s="890" t="s">
        <v>4</v>
      </c>
      <c r="D5011" s="890">
        <v>4837.1400000000003</v>
      </c>
    </row>
    <row r="5012" spans="1:4" x14ac:dyDescent="0.25">
      <c r="A5012" s="890" t="s">
        <v>5060</v>
      </c>
      <c r="B5012" s="890" t="s">
        <v>32473</v>
      </c>
      <c r="C5012" s="890" t="s">
        <v>4</v>
      </c>
      <c r="D5012" s="890">
        <v>5796.99</v>
      </c>
    </row>
    <row r="5013" spans="1:4" x14ac:dyDescent="0.25">
      <c r="A5013" s="890" t="s">
        <v>5061</v>
      </c>
      <c r="B5013" s="890" t="s">
        <v>32473</v>
      </c>
      <c r="C5013" s="890" t="s">
        <v>4</v>
      </c>
      <c r="D5013" s="890">
        <v>5786.65</v>
      </c>
    </row>
    <row r="5014" spans="1:4" x14ac:dyDescent="0.25">
      <c r="A5014" s="890" t="s">
        <v>5062</v>
      </c>
      <c r="B5014" s="890" t="s">
        <v>32474</v>
      </c>
      <c r="C5014" s="890" t="s">
        <v>4</v>
      </c>
      <c r="D5014" s="890">
        <v>6779.63</v>
      </c>
    </row>
    <row r="5015" spans="1:4" x14ac:dyDescent="0.25">
      <c r="A5015" s="890" t="s">
        <v>5063</v>
      </c>
      <c r="B5015" s="890" t="s">
        <v>32474</v>
      </c>
      <c r="C5015" s="890" t="s">
        <v>4</v>
      </c>
      <c r="D5015" s="890">
        <v>6768.01</v>
      </c>
    </row>
    <row r="5016" spans="1:4" x14ac:dyDescent="0.25">
      <c r="A5016" s="890" t="s">
        <v>5064</v>
      </c>
      <c r="B5016" s="890" t="s">
        <v>32475</v>
      </c>
      <c r="C5016" s="890" t="s">
        <v>4</v>
      </c>
      <c r="D5016" s="890">
        <v>7900.9</v>
      </c>
    </row>
    <row r="5017" spans="1:4" x14ac:dyDescent="0.25">
      <c r="A5017" s="890" t="s">
        <v>5065</v>
      </c>
      <c r="B5017" s="890" t="s">
        <v>32475</v>
      </c>
      <c r="C5017" s="890" t="s">
        <v>4</v>
      </c>
      <c r="D5017" s="890">
        <v>7887.98</v>
      </c>
    </row>
    <row r="5018" spans="1:4" x14ac:dyDescent="0.25">
      <c r="A5018" s="890" t="s">
        <v>5066</v>
      </c>
      <c r="B5018" s="890" t="s">
        <v>32476</v>
      </c>
      <c r="C5018" s="890" t="s">
        <v>4</v>
      </c>
      <c r="D5018" s="890">
        <v>10319.65</v>
      </c>
    </row>
    <row r="5019" spans="1:4" x14ac:dyDescent="0.25">
      <c r="A5019" s="890" t="s">
        <v>5067</v>
      </c>
      <c r="B5019" s="890" t="s">
        <v>32476</v>
      </c>
      <c r="C5019" s="890" t="s">
        <v>4</v>
      </c>
      <c r="D5019" s="890">
        <v>10304.379999999999</v>
      </c>
    </row>
    <row r="5020" spans="1:4" x14ac:dyDescent="0.25">
      <c r="A5020" s="890" t="s">
        <v>5068</v>
      </c>
      <c r="B5020" s="890" t="s">
        <v>32477</v>
      </c>
      <c r="C5020" s="890" t="s">
        <v>4</v>
      </c>
      <c r="D5020" s="890">
        <v>801.28</v>
      </c>
    </row>
    <row r="5021" spans="1:4" x14ac:dyDescent="0.25">
      <c r="A5021" s="890" t="s">
        <v>5069</v>
      </c>
      <c r="B5021" s="890" t="s">
        <v>32477</v>
      </c>
      <c r="C5021" s="890" t="s">
        <v>4</v>
      </c>
      <c r="D5021" s="890">
        <v>799.37</v>
      </c>
    </row>
    <row r="5022" spans="1:4" x14ac:dyDescent="0.25">
      <c r="A5022" s="890" t="s">
        <v>5070</v>
      </c>
      <c r="B5022" s="890" t="s">
        <v>32478</v>
      </c>
      <c r="C5022" s="890" t="s">
        <v>4</v>
      </c>
      <c r="D5022" s="890">
        <v>964</v>
      </c>
    </row>
    <row r="5023" spans="1:4" x14ac:dyDescent="0.25">
      <c r="A5023" s="890" t="s">
        <v>5071</v>
      </c>
      <c r="B5023" s="890" t="s">
        <v>32478</v>
      </c>
      <c r="C5023" s="890" t="s">
        <v>4</v>
      </c>
      <c r="D5023" s="890">
        <v>961.12</v>
      </c>
    </row>
    <row r="5024" spans="1:4" x14ac:dyDescent="0.25">
      <c r="A5024" s="890" t="s">
        <v>5072</v>
      </c>
      <c r="B5024" s="890" t="s">
        <v>32479</v>
      </c>
      <c r="C5024" s="890" t="s">
        <v>4</v>
      </c>
      <c r="D5024" s="890">
        <v>1181.31</v>
      </c>
    </row>
    <row r="5025" spans="1:4" x14ac:dyDescent="0.25">
      <c r="A5025" s="890" t="s">
        <v>5073</v>
      </c>
      <c r="B5025" s="890" t="s">
        <v>32479</v>
      </c>
      <c r="C5025" s="890" t="s">
        <v>4</v>
      </c>
      <c r="D5025" s="890">
        <v>1177.55</v>
      </c>
    </row>
    <row r="5026" spans="1:4" x14ac:dyDescent="0.25">
      <c r="A5026" s="890" t="s">
        <v>5074</v>
      </c>
      <c r="B5026" s="890" t="s">
        <v>32480</v>
      </c>
      <c r="C5026" s="890" t="s">
        <v>4</v>
      </c>
      <c r="D5026" s="890">
        <v>1346.93</v>
      </c>
    </row>
    <row r="5027" spans="1:4" x14ac:dyDescent="0.25">
      <c r="A5027" s="890" t="s">
        <v>5075</v>
      </c>
      <c r="B5027" s="890" t="s">
        <v>32480</v>
      </c>
      <c r="C5027" s="890" t="s">
        <v>4</v>
      </c>
      <c r="D5027" s="890">
        <v>1343.23</v>
      </c>
    </row>
    <row r="5028" spans="1:4" x14ac:dyDescent="0.25">
      <c r="A5028" s="890" t="s">
        <v>5076</v>
      </c>
      <c r="B5028" s="890" t="s">
        <v>32481</v>
      </c>
      <c r="C5028" s="890" t="s">
        <v>4</v>
      </c>
      <c r="D5028" s="890">
        <v>1893.88</v>
      </c>
    </row>
    <row r="5029" spans="1:4" x14ac:dyDescent="0.25">
      <c r="A5029" s="890" t="s">
        <v>5077</v>
      </c>
      <c r="B5029" s="890" t="s">
        <v>32481</v>
      </c>
      <c r="C5029" s="890" t="s">
        <v>4</v>
      </c>
      <c r="D5029" s="890">
        <v>1888.88</v>
      </c>
    </row>
    <row r="5030" spans="1:4" x14ac:dyDescent="0.25">
      <c r="A5030" s="890" t="s">
        <v>5078</v>
      </c>
      <c r="B5030" s="890" t="s">
        <v>32482</v>
      </c>
      <c r="C5030" s="890" t="s">
        <v>4</v>
      </c>
      <c r="D5030" s="890">
        <v>2363.17</v>
      </c>
    </row>
    <row r="5031" spans="1:4" x14ac:dyDescent="0.25">
      <c r="A5031" s="890" t="s">
        <v>5079</v>
      </c>
      <c r="B5031" s="890" t="s">
        <v>32482</v>
      </c>
      <c r="C5031" s="890" t="s">
        <v>4</v>
      </c>
      <c r="D5031" s="890">
        <v>2356.81</v>
      </c>
    </row>
    <row r="5032" spans="1:4" x14ac:dyDescent="0.25">
      <c r="A5032" s="890" t="s">
        <v>5080</v>
      </c>
      <c r="B5032" s="890" t="s">
        <v>32483</v>
      </c>
      <c r="C5032" s="890" t="s">
        <v>4</v>
      </c>
      <c r="D5032" s="890">
        <v>3037.14</v>
      </c>
    </row>
    <row r="5033" spans="1:4" x14ac:dyDescent="0.25">
      <c r="A5033" s="890" t="s">
        <v>5081</v>
      </c>
      <c r="B5033" s="890" t="s">
        <v>32483</v>
      </c>
      <c r="C5033" s="890" t="s">
        <v>4</v>
      </c>
      <c r="D5033" s="890">
        <v>3030.69</v>
      </c>
    </row>
    <row r="5034" spans="1:4" x14ac:dyDescent="0.25">
      <c r="A5034" s="890" t="s">
        <v>5082</v>
      </c>
      <c r="B5034" s="890" t="s">
        <v>32484</v>
      </c>
      <c r="C5034" s="890" t="s">
        <v>4</v>
      </c>
      <c r="D5034" s="890">
        <v>4297.3599999999997</v>
      </c>
    </row>
    <row r="5035" spans="1:4" x14ac:dyDescent="0.25">
      <c r="A5035" s="890" t="s">
        <v>5083</v>
      </c>
      <c r="B5035" s="890" t="s">
        <v>32484</v>
      </c>
      <c r="C5035" s="890" t="s">
        <v>4</v>
      </c>
      <c r="D5035" s="890">
        <v>4289.84</v>
      </c>
    </row>
    <row r="5036" spans="1:4" x14ac:dyDescent="0.25">
      <c r="A5036" s="890" t="s">
        <v>5084</v>
      </c>
      <c r="B5036" s="890" t="s">
        <v>32485</v>
      </c>
      <c r="C5036" s="890" t="s">
        <v>4</v>
      </c>
      <c r="D5036" s="890">
        <v>4986.33</v>
      </c>
    </row>
    <row r="5037" spans="1:4" x14ac:dyDescent="0.25">
      <c r="A5037" s="890" t="s">
        <v>5085</v>
      </c>
      <c r="B5037" s="890" t="s">
        <v>32485</v>
      </c>
      <c r="C5037" s="890" t="s">
        <v>4</v>
      </c>
      <c r="D5037" s="890">
        <v>4977.74</v>
      </c>
    </row>
    <row r="5038" spans="1:4" x14ac:dyDescent="0.25">
      <c r="A5038" s="890" t="s">
        <v>5086</v>
      </c>
      <c r="B5038" s="890" t="s">
        <v>32486</v>
      </c>
      <c r="C5038" s="890" t="s">
        <v>4</v>
      </c>
      <c r="D5038" s="890">
        <v>5756.96</v>
      </c>
    </row>
    <row r="5039" spans="1:4" x14ac:dyDescent="0.25">
      <c r="A5039" s="890" t="s">
        <v>5087</v>
      </c>
      <c r="B5039" s="890" t="s">
        <v>32486</v>
      </c>
      <c r="C5039" s="890" t="s">
        <v>4</v>
      </c>
      <c r="D5039" s="890">
        <v>5747.3</v>
      </c>
    </row>
    <row r="5040" spans="1:4" x14ac:dyDescent="0.25">
      <c r="A5040" s="890" t="s">
        <v>5088</v>
      </c>
      <c r="B5040" s="890" t="s">
        <v>32487</v>
      </c>
      <c r="C5040" s="890" t="s">
        <v>4</v>
      </c>
      <c r="D5040" s="890">
        <v>6760.06</v>
      </c>
    </row>
    <row r="5041" spans="1:4" x14ac:dyDescent="0.25">
      <c r="A5041" s="890" t="s">
        <v>5089</v>
      </c>
      <c r="B5041" s="890" t="s">
        <v>32487</v>
      </c>
      <c r="C5041" s="890" t="s">
        <v>4</v>
      </c>
      <c r="D5041" s="890">
        <v>6749.33</v>
      </c>
    </row>
    <row r="5042" spans="1:4" x14ac:dyDescent="0.25">
      <c r="A5042" s="890" t="s">
        <v>5090</v>
      </c>
      <c r="B5042" s="890" t="s">
        <v>32488</v>
      </c>
      <c r="C5042" s="890" t="s">
        <v>4</v>
      </c>
      <c r="D5042" s="890">
        <v>8977.5300000000007</v>
      </c>
    </row>
    <row r="5043" spans="1:4" x14ac:dyDescent="0.25">
      <c r="A5043" s="890" t="s">
        <v>5091</v>
      </c>
      <c r="B5043" s="890" t="s">
        <v>32488</v>
      </c>
      <c r="C5043" s="890" t="s">
        <v>4</v>
      </c>
      <c r="D5043" s="890">
        <v>8964.65</v>
      </c>
    </row>
    <row r="5044" spans="1:4" x14ac:dyDescent="0.25">
      <c r="A5044" s="890" t="s">
        <v>5092</v>
      </c>
      <c r="B5044" s="890" t="s">
        <v>32489</v>
      </c>
      <c r="C5044" s="890" t="s">
        <v>5</v>
      </c>
      <c r="D5044" s="890">
        <v>293.8</v>
      </c>
    </row>
    <row r="5045" spans="1:4" x14ac:dyDescent="0.25">
      <c r="A5045" s="890" t="s">
        <v>5093</v>
      </c>
      <c r="B5045" s="890" t="s">
        <v>32489</v>
      </c>
      <c r="C5045" s="890" t="s">
        <v>5</v>
      </c>
      <c r="D5045" s="890">
        <v>279.02</v>
      </c>
    </row>
    <row r="5046" spans="1:4" x14ac:dyDescent="0.25">
      <c r="A5046" s="890" t="s">
        <v>5094</v>
      </c>
      <c r="B5046" s="890" t="s">
        <v>32490</v>
      </c>
      <c r="C5046" s="890" t="s">
        <v>4</v>
      </c>
      <c r="D5046" s="890">
        <v>154.5</v>
      </c>
    </row>
    <row r="5047" spans="1:4" x14ac:dyDescent="0.25">
      <c r="A5047" s="890" t="s">
        <v>5095</v>
      </c>
      <c r="B5047" s="890" t="s">
        <v>32490</v>
      </c>
      <c r="C5047" s="890" t="s">
        <v>4</v>
      </c>
      <c r="D5047" s="890">
        <v>147.66</v>
      </c>
    </row>
    <row r="5048" spans="1:4" x14ac:dyDescent="0.25">
      <c r="A5048" s="890" t="s">
        <v>5096</v>
      </c>
      <c r="B5048" s="890" t="s">
        <v>32491</v>
      </c>
      <c r="C5048" s="890" t="s">
        <v>5</v>
      </c>
      <c r="D5048" s="890">
        <v>614.80999999999995</v>
      </c>
    </row>
    <row r="5049" spans="1:4" x14ac:dyDescent="0.25">
      <c r="A5049" s="890" t="s">
        <v>5097</v>
      </c>
      <c r="B5049" s="890" t="s">
        <v>32491</v>
      </c>
      <c r="C5049" s="890" t="s">
        <v>5</v>
      </c>
      <c r="D5049" s="890">
        <v>596.65</v>
      </c>
    </row>
    <row r="5050" spans="1:4" x14ac:dyDescent="0.25">
      <c r="A5050" s="890" t="s">
        <v>5098</v>
      </c>
      <c r="B5050" s="890" t="s">
        <v>32492</v>
      </c>
      <c r="C5050" s="890" t="s">
        <v>4</v>
      </c>
      <c r="D5050" s="890">
        <v>205.52</v>
      </c>
    </row>
    <row r="5051" spans="1:4" x14ac:dyDescent="0.25">
      <c r="A5051" s="890" t="s">
        <v>5099</v>
      </c>
      <c r="B5051" s="890" t="s">
        <v>32492</v>
      </c>
      <c r="C5051" s="890" t="s">
        <v>4</v>
      </c>
      <c r="D5051" s="890">
        <v>197.27</v>
      </c>
    </row>
    <row r="5052" spans="1:4" x14ac:dyDescent="0.25">
      <c r="A5052" s="890" t="s">
        <v>5100</v>
      </c>
      <c r="B5052" s="890" t="s">
        <v>32493</v>
      </c>
      <c r="C5052" s="890" t="s">
        <v>5</v>
      </c>
      <c r="D5052" s="890">
        <v>881.17</v>
      </c>
    </row>
    <row r="5053" spans="1:4" x14ac:dyDescent="0.25">
      <c r="A5053" s="890" t="s">
        <v>5101</v>
      </c>
      <c r="B5053" s="890" t="s">
        <v>32493</v>
      </c>
      <c r="C5053" s="890" t="s">
        <v>5</v>
      </c>
      <c r="D5053" s="890">
        <v>859.64</v>
      </c>
    </row>
    <row r="5054" spans="1:4" x14ac:dyDescent="0.25">
      <c r="A5054" s="890" t="s">
        <v>5102</v>
      </c>
      <c r="B5054" s="890" t="s">
        <v>32494</v>
      </c>
      <c r="C5054" s="890" t="s">
        <v>4</v>
      </c>
      <c r="D5054" s="890">
        <v>265.52999999999997</v>
      </c>
    </row>
    <row r="5055" spans="1:4" x14ac:dyDescent="0.25">
      <c r="A5055" s="890" t="s">
        <v>5103</v>
      </c>
      <c r="B5055" s="890" t="s">
        <v>32494</v>
      </c>
      <c r="C5055" s="890" t="s">
        <v>4</v>
      </c>
      <c r="D5055" s="890">
        <v>255.89</v>
      </c>
    </row>
    <row r="5056" spans="1:4" x14ac:dyDescent="0.25">
      <c r="A5056" s="890" t="s">
        <v>5104</v>
      </c>
      <c r="B5056" s="890" t="s">
        <v>32495</v>
      </c>
      <c r="C5056" s="890" t="s">
        <v>5</v>
      </c>
      <c r="D5056" s="890">
        <v>1489.01</v>
      </c>
    </row>
    <row r="5057" spans="1:4" x14ac:dyDescent="0.25">
      <c r="A5057" s="890" t="s">
        <v>5105</v>
      </c>
      <c r="B5057" s="890" t="s">
        <v>32495</v>
      </c>
      <c r="C5057" s="890" t="s">
        <v>5</v>
      </c>
      <c r="D5057" s="890">
        <v>1476.59</v>
      </c>
    </row>
    <row r="5058" spans="1:4" x14ac:dyDescent="0.25">
      <c r="A5058" s="890" t="s">
        <v>5106</v>
      </c>
      <c r="B5058" s="890" t="s">
        <v>32496</v>
      </c>
      <c r="C5058" s="890" t="s">
        <v>4</v>
      </c>
      <c r="D5058" s="890">
        <v>345.02</v>
      </c>
    </row>
    <row r="5059" spans="1:4" x14ac:dyDescent="0.25">
      <c r="A5059" s="890" t="s">
        <v>5107</v>
      </c>
      <c r="B5059" s="890" t="s">
        <v>32496</v>
      </c>
      <c r="C5059" s="890" t="s">
        <v>4</v>
      </c>
      <c r="D5059" s="890">
        <v>334</v>
      </c>
    </row>
    <row r="5060" spans="1:4" x14ac:dyDescent="0.25">
      <c r="A5060" s="890" t="s">
        <v>5108</v>
      </c>
      <c r="B5060" s="890" t="s">
        <v>32497</v>
      </c>
      <c r="C5060" s="890" t="s">
        <v>5</v>
      </c>
      <c r="D5060" s="890">
        <v>2326.34</v>
      </c>
    </row>
    <row r="5061" spans="1:4" x14ac:dyDescent="0.25">
      <c r="A5061" s="890" t="s">
        <v>5109</v>
      </c>
      <c r="B5061" s="890" t="s">
        <v>32497</v>
      </c>
      <c r="C5061" s="890" t="s">
        <v>5</v>
      </c>
      <c r="D5061" s="890">
        <v>2312.0300000000002</v>
      </c>
    </row>
    <row r="5062" spans="1:4" x14ac:dyDescent="0.25">
      <c r="A5062" s="890" t="s">
        <v>5110</v>
      </c>
      <c r="B5062" s="890" t="s">
        <v>32498</v>
      </c>
      <c r="C5062" s="890" t="s">
        <v>4</v>
      </c>
      <c r="D5062" s="890">
        <v>459.09</v>
      </c>
    </row>
    <row r="5063" spans="1:4" x14ac:dyDescent="0.25">
      <c r="A5063" s="890" t="s">
        <v>5111</v>
      </c>
      <c r="B5063" s="890" t="s">
        <v>32498</v>
      </c>
      <c r="C5063" s="890" t="s">
        <v>4</v>
      </c>
      <c r="D5063" s="890">
        <v>446.37</v>
      </c>
    </row>
    <row r="5064" spans="1:4" x14ac:dyDescent="0.25">
      <c r="A5064" s="890" t="s">
        <v>5112</v>
      </c>
      <c r="B5064" s="890" t="s">
        <v>32499</v>
      </c>
      <c r="C5064" s="890" t="s">
        <v>5</v>
      </c>
      <c r="D5064" s="890">
        <v>50.88</v>
      </c>
    </row>
    <row r="5065" spans="1:4" x14ac:dyDescent="0.25">
      <c r="A5065" s="890" t="s">
        <v>5113</v>
      </c>
      <c r="B5065" s="890" t="s">
        <v>32499</v>
      </c>
      <c r="C5065" s="890" t="s">
        <v>5</v>
      </c>
      <c r="D5065" s="890">
        <v>48.97</v>
      </c>
    </row>
    <row r="5066" spans="1:4" x14ac:dyDescent="0.25">
      <c r="A5066" s="890" t="s">
        <v>5114</v>
      </c>
      <c r="B5066" s="890" t="s">
        <v>32500</v>
      </c>
      <c r="C5066" s="890" t="s">
        <v>5</v>
      </c>
      <c r="D5066" s="890">
        <v>51.15</v>
      </c>
    </row>
    <row r="5067" spans="1:4" x14ac:dyDescent="0.25">
      <c r="A5067" s="890" t="s">
        <v>5115</v>
      </c>
      <c r="B5067" s="890" t="s">
        <v>32500</v>
      </c>
      <c r="C5067" s="890" t="s">
        <v>5</v>
      </c>
      <c r="D5067" s="890">
        <v>49.22</v>
      </c>
    </row>
    <row r="5068" spans="1:4" x14ac:dyDescent="0.25">
      <c r="A5068" s="890" t="s">
        <v>5116</v>
      </c>
      <c r="B5068" s="890" t="s">
        <v>32501</v>
      </c>
      <c r="C5068" s="890" t="s">
        <v>5</v>
      </c>
      <c r="D5068" s="890">
        <v>114.66</v>
      </c>
    </row>
    <row r="5069" spans="1:4" x14ac:dyDescent="0.25">
      <c r="A5069" s="890" t="s">
        <v>5117</v>
      </c>
      <c r="B5069" s="890" t="s">
        <v>32501</v>
      </c>
      <c r="C5069" s="890" t="s">
        <v>5</v>
      </c>
      <c r="D5069" s="890">
        <v>112.03</v>
      </c>
    </row>
    <row r="5070" spans="1:4" x14ac:dyDescent="0.25">
      <c r="A5070" s="890" t="s">
        <v>5118</v>
      </c>
      <c r="B5070" s="890" t="s">
        <v>32502</v>
      </c>
      <c r="C5070" s="890" t="s">
        <v>5</v>
      </c>
      <c r="D5070" s="890">
        <v>128.54</v>
      </c>
    </row>
    <row r="5071" spans="1:4" x14ac:dyDescent="0.25">
      <c r="A5071" s="890" t="s">
        <v>5119</v>
      </c>
      <c r="B5071" s="890" t="s">
        <v>32502</v>
      </c>
      <c r="C5071" s="890" t="s">
        <v>5</v>
      </c>
      <c r="D5071" s="890">
        <v>125.02</v>
      </c>
    </row>
    <row r="5072" spans="1:4" x14ac:dyDescent="0.25">
      <c r="A5072" s="890" t="s">
        <v>5120</v>
      </c>
      <c r="B5072" s="890" t="s">
        <v>32503</v>
      </c>
      <c r="C5072" s="890" t="s">
        <v>5</v>
      </c>
      <c r="D5072" s="890">
        <v>139.53</v>
      </c>
    </row>
    <row r="5073" spans="1:4" x14ac:dyDescent="0.25">
      <c r="A5073" s="890" t="s">
        <v>5121</v>
      </c>
      <c r="B5073" s="890" t="s">
        <v>32503</v>
      </c>
      <c r="C5073" s="890" t="s">
        <v>5</v>
      </c>
      <c r="D5073" s="890">
        <v>135.91999999999999</v>
      </c>
    </row>
    <row r="5074" spans="1:4" x14ac:dyDescent="0.25">
      <c r="A5074" s="890" t="s">
        <v>5122</v>
      </c>
      <c r="B5074" s="890" t="s">
        <v>32504</v>
      </c>
      <c r="C5074" s="890" t="s">
        <v>5</v>
      </c>
      <c r="D5074" s="890">
        <v>253.85</v>
      </c>
    </row>
    <row r="5075" spans="1:4" x14ac:dyDescent="0.25">
      <c r="A5075" s="890" t="s">
        <v>5123</v>
      </c>
      <c r="B5075" s="890" t="s">
        <v>32504</v>
      </c>
      <c r="C5075" s="890" t="s">
        <v>5</v>
      </c>
      <c r="D5075" s="890">
        <v>249.07</v>
      </c>
    </row>
    <row r="5076" spans="1:4" x14ac:dyDescent="0.25">
      <c r="A5076" s="890" t="s">
        <v>5124</v>
      </c>
      <c r="B5076" s="890" t="s">
        <v>32505</v>
      </c>
      <c r="C5076" s="890" t="s">
        <v>5</v>
      </c>
      <c r="D5076" s="890">
        <v>254.23</v>
      </c>
    </row>
    <row r="5077" spans="1:4" x14ac:dyDescent="0.25">
      <c r="A5077" s="890" t="s">
        <v>5125</v>
      </c>
      <c r="B5077" s="890" t="s">
        <v>32505</v>
      </c>
      <c r="C5077" s="890" t="s">
        <v>5</v>
      </c>
      <c r="D5077" s="890">
        <v>249.44</v>
      </c>
    </row>
    <row r="5078" spans="1:4" x14ac:dyDescent="0.25">
      <c r="A5078" s="890" t="s">
        <v>5126</v>
      </c>
      <c r="B5078" s="890" t="s">
        <v>32506</v>
      </c>
      <c r="C5078" s="890" t="s">
        <v>5</v>
      </c>
      <c r="D5078" s="890">
        <v>320.61</v>
      </c>
    </row>
    <row r="5079" spans="1:4" x14ac:dyDescent="0.25">
      <c r="A5079" s="890" t="s">
        <v>5127</v>
      </c>
      <c r="B5079" s="890" t="s">
        <v>32506</v>
      </c>
      <c r="C5079" s="890" t="s">
        <v>5</v>
      </c>
      <c r="D5079" s="890">
        <v>314.95999999999998</v>
      </c>
    </row>
    <row r="5080" spans="1:4" x14ac:dyDescent="0.25">
      <c r="A5080" s="890" t="s">
        <v>5128</v>
      </c>
      <c r="B5080" s="890" t="s">
        <v>32507</v>
      </c>
      <c r="C5080" s="890" t="s">
        <v>5</v>
      </c>
      <c r="D5080" s="890">
        <v>429.82</v>
      </c>
    </row>
    <row r="5081" spans="1:4" x14ac:dyDescent="0.25">
      <c r="A5081" s="890" t="s">
        <v>5129</v>
      </c>
      <c r="B5081" s="890" t="s">
        <v>32507</v>
      </c>
      <c r="C5081" s="890" t="s">
        <v>5</v>
      </c>
      <c r="D5081" s="890">
        <v>423.49</v>
      </c>
    </row>
    <row r="5082" spans="1:4" x14ac:dyDescent="0.25">
      <c r="A5082" s="890" t="s">
        <v>5130</v>
      </c>
      <c r="B5082" s="890" t="s">
        <v>32508</v>
      </c>
      <c r="C5082" s="890" t="s">
        <v>5</v>
      </c>
      <c r="D5082" s="890">
        <v>500.26</v>
      </c>
    </row>
    <row r="5083" spans="1:4" x14ac:dyDescent="0.25">
      <c r="A5083" s="890" t="s">
        <v>5131</v>
      </c>
      <c r="B5083" s="890" t="s">
        <v>32508</v>
      </c>
      <c r="C5083" s="890" t="s">
        <v>5</v>
      </c>
      <c r="D5083" s="890">
        <v>493.4</v>
      </c>
    </row>
    <row r="5084" spans="1:4" x14ac:dyDescent="0.25">
      <c r="A5084" s="890" t="s">
        <v>5132</v>
      </c>
      <c r="B5084" s="890" t="s">
        <v>32509</v>
      </c>
      <c r="C5084" s="890" t="s">
        <v>5</v>
      </c>
      <c r="D5084" s="890">
        <v>506.75</v>
      </c>
    </row>
    <row r="5085" spans="1:4" x14ac:dyDescent="0.25">
      <c r="A5085" s="890" t="s">
        <v>5133</v>
      </c>
      <c r="B5085" s="890" t="s">
        <v>32509</v>
      </c>
      <c r="C5085" s="890" t="s">
        <v>5</v>
      </c>
      <c r="D5085" s="890">
        <v>499.38</v>
      </c>
    </row>
    <row r="5086" spans="1:4" x14ac:dyDescent="0.25">
      <c r="A5086" s="890" t="s">
        <v>5134</v>
      </c>
      <c r="B5086" s="890" t="s">
        <v>32510</v>
      </c>
      <c r="C5086" s="890" t="s">
        <v>5</v>
      </c>
      <c r="D5086" s="890">
        <v>636.16999999999996</v>
      </c>
    </row>
    <row r="5087" spans="1:4" x14ac:dyDescent="0.25">
      <c r="A5087" s="890" t="s">
        <v>5135</v>
      </c>
      <c r="B5087" s="890" t="s">
        <v>32510</v>
      </c>
      <c r="C5087" s="890" t="s">
        <v>5</v>
      </c>
      <c r="D5087" s="890">
        <v>628.12</v>
      </c>
    </row>
    <row r="5088" spans="1:4" x14ac:dyDescent="0.25">
      <c r="A5088" s="890" t="s">
        <v>5136</v>
      </c>
      <c r="B5088" s="890" t="s">
        <v>32511</v>
      </c>
      <c r="C5088" s="890" t="s">
        <v>5</v>
      </c>
      <c r="D5088" s="890">
        <v>736.46</v>
      </c>
    </row>
    <row r="5089" spans="1:4" x14ac:dyDescent="0.25">
      <c r="A5089" s="890" t="s">
        <v>5137</v>
      </c>
      <c r="B5089" s="890" t="s">
        <v>32511</v>
      </c>
      <c r="C5089" s="890" t="s">
        <v>5</v>
      </c>
      <c r="D5089" s="890">
        <v>727.23</v>
      </c>
    </row>
    <row r="5090" spans="1:4" x14ac:dyDescent="0.25">
      <c r="A5090" s="890" t="s">
        <v>5138</v>
      </c>
      <c r="B5090" s="890" t="s">
        <v>32512</v>
      </c>
      <c r="C5090" s="890" t="s">
        <v>5</v>
      </c>
      <c r="D5090" s="890">
        <v>1413.64</v>
      </c>
    </row>
    <row r="5091" spans="1:4" x14ac:dyDescent="0.25">
      <c r="A5091" s="890" t="s">
        <v>5139</v>
      </c>
      <c r="B5091" s="890" t="s">
        <v>32512</v>
      </c>
      <c r="C5091" s="890" t="s">
        <v>5</v>
      </c>
      <c r="D5091" s="890">
        <v>1403.61</v>
      </c>
    </row>
    <row r="5092" spans="1:4" x14ac:dyDescent="0.25">
      <c r="A5092" s="890" t="s">
        <v>5140</v>
      </c>
      <c r="B5092" s="890" t="s">
        <v>32513</v>
      </c>
      <c r="C5092" s="890" t="s">
        <v>5</v>
      </c>
      <c r="D5092" s="890">
        <v>1630.09</v>
      </c>
    </row>
    <row r="5093" spans="1:4" x14ac:dyDescent="0.25">
      <c r="A5093" s="890" t="s">
        <v>5141</v>
      </c>
      <c r="B5093" s="890" t="s">
        <v>32513</v>
      </c>
      <c r="C5093" s="890" t="s">
        <v>5</v>
      </c>
      <c r="D5093" s="890">
        <v>1618.76</v>
      </c>
    </row>
    <row r="5094" spans="1:4" x14ac:dyDescent="0.25">
      <c r="A5094" s="890" t="s">
        <v>5142</v>
      </c>
      <c r="B5094" s="890" t="s">
        <v>32514</v>
      </c>
      <c r="C5094" s="890" t="s">
        <v>5</v>
      </c>
      <c r="D5094" s="890">
        <v>1882.3</v>
      </c>
    </row>
    <row r="5095" spans="1:4" x14ac:dyDescent="0.25">
      <c r="A5095" s="890" t="s">
        <v>5143</v>
      </c>
      <c r="B5095" s="890" t="s">
        <v>32514</v>
      </c>
      <c r="C5095" s="890" t="s">
        <v>5</v>
      </c>
      <c r="D5095" s="890">
        <v>1870.02</v>
      </c>
    </row>
    <row r="5096" spans="1:4" x14ac:dyDescent="0.25">
      <c r="A5096" s="890" t="s">
        <v>5144</v>
      </c>
      <c r="B5096" s="890" t="s">
        <v>32515</v>
      </c>
      <c r="C5096" s="890" t="s">
        <v>5</v>
      </c>
      <c r="D5096" s="890">
        <v>2666.34</v>
      </c>
    </row>
    <row r="5097" spans="1:4" x14ac:dyDescent="0.25">
      <c r="A5097" s="890" t="s">
        <v>5145</v>
      </c>
      <c r="B5097" s="890" t="s">
        <v>32515</v>
      </c>
      <c r="C5097" s="890" t="s">
        <v>5</v>
      </c>
      <c r="D5097" s="890">
        <v>2651.54</v>
      </c>
    </row>
    <row r="5098" spans="1:4" x14ac:dyDescent="0.25">
      <c r="A5098" s="890" t="s">
        <v>5146</v>
      </c>
      <c r="B5098" s="890" t="s">
        <v>32516</v>
      </c>
      <c r="C5098" s="890" t="s">
        <v>5</v>
      </c>
      <c r="D5098" s="890">
        <v>50.88</v>
      </c>
    </row>
    <row r="5099" spans="1:4" x14ac:dyDescent="0.25">
      <c r="A5099" s="890" t="s">
        <v>5147</v>
      </c>
      <c r="B5099" s="890" t="s">
        <v>32516</v>
      </c>
      <c r="C5099" s="890" t="s">
        <v>5</v>
      </c>
      <c r="D5099" s="890">
        <v>48.97</v>
      </c>
    </row>
    <row r="5100" spans="1:4" x14ac:dyDescent="0.25">
      <c r="A5100" s="890" t="s">
        <v>5148</v>
      </c>
      <c r="B5100" s="890" t="s">
        <v>32517</v>
      </c>
      <c r="C5100" s="890" t="s">
        <v>5</v>
      </c>
      <c r="D5100" s="890">
        <v>51.15</v>
      </c>
    </row>
    <row r="5101" spans="1:4" x14ac:dyDescent="0.25">
      <c r="A5101" s="890" t="s">
        <v>5149</v>
      </c>
      <c r="B5101" s="890" t="s">
        <v>32517</v>
      </c>
      <c r="C5101" s="890" t="s">
        <v>5</v>
      </c>
      <c r="D5101" s="890">
        <v>49.22</v>
      </c>
    </row>
    <row r="5102" spans="1:4" x14ac:dyDescent="0.25">
      <c r="A5102" s="890" t="s">
        <v>5150</v>
      </c>
      <c r="B5102" s="890" t="s">
        <v>32518</v>
      </c>
      <c r="C5102" s="890" t="s">
        <v>5</v>
      </c>
      <c r="D5102" s="890">
        <v>85.94</v>
      </c>
    </row>
    <row r="5103" spans="1:4" x14ac:dyDescent="0.25">
      <c r="A5103" s="890" t="s">
        <v>5151</v>
      </c>
      <c r="B5103" s="890" t="s">
        <v>32518</v>
      </c>
      <c r="C5103" s="890" t="s">
        <v>5</v>
      </c>
      <c r="D5103" s="890">
        <v>83.31</v>
      </c>
    </row>
    <row r="5104" spans="1:4" x14ac:dyDescent="0.25">
      <c r="A5104" s="890" t="s">
        <v>5152</v>
      </c>
      <c r="B5104" s="890" t="s">
        <v>32519</v>
      </c>
      <c r="C5104" s="890" t="s">
        <v>5</v>
      </c>
      <c r="D5104" s="890">
        <v>128.54</v>
      </c>
    </row>
    <row r="5105" spans="1:4" x14ac:dyDescent="0.25">
      <c r="A5105" s="890" t="s">
        <v>5153</v>
      </c>
      <c r="B5105" s="890" t="s">
        <v>32519</v>
      </c>
      <c r="C5105" s="890" t="s">
        <v>5</v>
      </c>
      <c r="D5105" s="890">
        <v>125.02</v>
      </c>
    </row>
    <row r="5106" spans="1:4" x14ac:dyDescent="0.25">
      <c r="A5106" s="890" t="s">
        <v>5154</v>
      </c>
      <c r="B5106" s="890" t="s">
        <v>32520</v>
      </c>
      <c r="C5106" s="890" t="s">
        <v>5</v>
      </c>
      <c r="D5106" s="890">
        <v>187.02</v>
      </c>
    </row>
    <row r="5107" spans="1:4" x14ac:dyDescent="0.25">
      <c r="A5107" s="890" t="s">
        <v>5155</v>
      </c>
      <c r="B5107" s="890" t="s">
        <v>32520</v>
      </c>
      <c r="C5107" s="890" t="s">
        <v>5</v>
      </c>
      <c r="D5107" s="890">
        <v>182.57</v>
      </c>
    </row>
    <row r="5108" spans="1:4" x14ac:dyDescent="0.25">
      <c r="A5108" s="890" t="s">
        <v>5156</v>
      </c>
      <c r="B5108" s="890" t="s">
        <v>32521</v>
      </c>
      <c r="C5108" s="890" t="s">
        <v>5</v>
      </c>
      <c r="D5108" s="890">
        <v>331.91</v>
      </c>
    </row>
    <row r="5109" spans="1:4" x14ac:dyDescent="0.25">
      <c r="A5109" s="890" t="s">
        <v>5157</v>
      </c>
      <c r="B5109" s="890" t="s">
        <v>32521</v>
      </c>
      <c r="C5109" s="890" t="s">
        <v>5</v>
      </c>
      <c r="D5109" s="890">
        <v>326.64</v>
      </c>
    </row>
    <row r="5110" spans="1:4" x14ac:dyDescent="0.25">
      <c r="A5110" s="890" t="s">
        <v>5158</v>
      </c>
      <c r="B5110" s="890" t="s">
        <v>32522</v>
      </c>
      <c r="C5110" s="890" t="s">
        <v>5</v>
      </c>
      <c r="D5110" s="890">
        <v>332.3</v>
      </c>
    </row>
    <row r="5111" spans="1:4" x14ac:dyDescent="0.25">
      <c r="A5111" s="890" t="s">
        <v>5159</v>
      </c>
      <c r="B5111" s="890" t="s">
        <v>32522</v>
      </c>
      <c r="C5111" s="890" t="s">
        <v>5</v>
      </c>
      <c r="D5111" s="890">
        <v>327.01</v>
      </c>
    </row>
    <row r="5112" spans="1:4" x14ac:dyDescent="0.25">
      <c r="A5112" s="890" t="s">
        <v>5160</v>
      </c>
      <c r="B5112" s="890" t="s">
        <v>32523</v>
      </c>
      <c r="C5112" s="890" t="s">
        <v>5</v>
      </c>
      <c r="D5112" s="890">
        <v>525.92999999999995</v>
      </c>
    </row>
    <row r="5113" spans="1:4" x14ac:dyDescent="0.25">
      <c r="A5113" s="890" t="s">
        <v>5161</v>
      </c>
      <c r="B5113" s="890" t="s">
        <v>32523</v>
      </c>
      <c r="C5113" s="890" t="s">
        <v>5</v>
      </c>
      <c r="D5113" s="890">
        <v>519.09</v>
      </c>
    </row>
    <row r="5114" spans="1:4" x14ac:dyDescent="0.25">
      <c r="A5114" s="890" t="s">
        <v>5162</v>
      </c>
      <c r="B5114" s="890" t="s">
        <v>32524</v>
      </c>
      <c r="C5114" s="890" t="s">
        <v>5</v>
      </c>
      <c r="D5114" s="890">
        <v>622.28</v>
      </c>
    </row>
    <row r="5115" spans="1:4" x14ac:dyDescent="0.25">
      <c r="A5115" s="890" t="s">
        <v>5163</v>
      </c>
      <c r="B5115" s="890" t="s">
        <v>32524</v>
      </c>
      <c r="C5115" s="890" t="s">
        <v>5</v>
      </c>
      <c r="D5115" s="890">
        <v>614.54999999999995</v>
      </c>
    </row>
    <row r="5116" spans="1:4" x14ac:dyDescent="0.25">
      <c r="A5116" s="890" t="s">
        <v>5164</v>
      </c>
      <c r="B5116" s="890" t="s">
        <v>32525</v>
      </c>
      <c r="C5116" s="890" t="s">
        <v>5</v>
      </c>
      <c r="D5116" s="890">
        <v>1178.99</v>
      </c>
    </row>
    <row r="5117" spans="1:4" x14ac:dyDescent="0.25">
      <c r="A5117" s="890" t="s">
        <v>5165</v>
      </c>
      <c r="B5117" s="890" t="s">
        <v>32525</v>
      </c>
      <c r="C5117" s="890" t="s">
        <v>5</v>
      </c>
      <c r="D5117" s="890">
        <v>1170.3599999999999</v>
      </c>
    </row>
    <row r="5118" spans="1:4" x14ac:dyDescent="0.25">
      <c r="A5118" s="890" t="s">
        <v>5166</v>
      </c>
      <c r="B5118" s="890" t="s">
        <v>32526</v>
      </c>
      <c r="C5118" s="890" t="s">
        <v>5</v>
      </c>
      <c r="D5118" s="890">
        <v>1195.1600000000001</v>
      </c>
    </row>
    <row r="5119" spans="1:4" x14ac:dyDescent="0.25">
      <c r="A5119" s="890" t="s">
        <v>5167</v>
      </c>
      <c r="B5119" s="890" t="s">
        <v>32526</v>
      </c>
      <c r="C5119" s="890" t="s">
        <v>5</v>
      </c>
      <c r="D5119" s="890">
        <v>1185.8499999999999</v>
      </c>
    </row>
    <row r="5120" spans="1:4" x14ac:dyDescent="0.25">
      <c r="A5120" s="890" t="s">
        <v>5168</v>
      </c>
      <c r="B5120" s="890" t="s">
        <v>32527</v>
      </c>
      <c r="C5120" s="890" t="s">
        <v>5</v>
      </c>
      <c r="D5120" s="890">
        <v>1600.7</v>
      </c>
    </row>
    <row r="5121" spans="1:4" x14ac:dyDescent="0.25">
      <c r="A5121" s="890" t="s">
        <v>5169</v>
      </c>
      <c r="B5121" s="890" t="s">
        <v>32527</v>
      </c>
      <c r="C5121" s="890" t="s">
        <v>5</v>
      </c>
      <c r="D5121" s="890">
        <v>1589.97</v>
      </c>
    </row>
    <row r="5122" spans="1:4" x14ac:dyDescent="0.25">
      <c r="A5122" s="890" t="s">
        <v>5170</v>
      </c>
      <c r="B5122" s="890" t="s">
        <v>32528</v>
      </c>
      <c r="C5122" s="890" t="s">
        <v>5</v>
      </c>
      <c r="D5122" s="890">
        <v>2010.46</v>
      </c>
    </row>
    <row r="5123" spans="1:4" x14ac:dyDescent="0.25">
      <c r="A5123" s="890" t="s">
        <v>5171</v>
      </c>
      <c r="B5123" s="890" t="s">
        <v>32528</v>
      </c>
      <c r="C5123" s="890" t="s">
        <v>5</v>
      </c>
      <c r="D5123" s="890">
        <v>1998.92</v>
      </c>
    </row>
    <row r="5124" spans="1:4" x14ac:dyDescent="0.25">
      <c r="A5124" s="890" t="s">
        <v>5172</v>
      </c>
      <c r="B5124" s="890" t="s">
        <v>32529</v>
      </c>
      <c r="C5124" s="890" t="s">
        <v>5</v>
      </c>
      <c r="D5124" s="890">
        <v>2326.85</v>
      </c>
    </row>
    <row r="5125" spans="1:4" x14ac:dyDescent="0.25">
      <c r="A5125" s="890" t="s">
        <v>5173</v>
      </c>
      <c r="B5125" s="890" t="s">
        <v>32529</v>
      </c>
      <c r="C5125" s="890" t="s">
        <v>5</v>
      </c>
      <c r="D5125" s="890">
        <v>2313.75</v>
      </c>
    </row>
    <row r="5126" spans="1:4" x14ac:dyDescent="0.25">
      <c r="A5126" s="890" t="s">
        <v>5174</v>
      </c>
      <c r="B5126" s="890" t="s">
        <v>32530</v>
      </c>
      <c r="C5126" s="890" t="s">
        <v>5</v>
      </c>
      <c r="D5126" s="890">
        <v>2805.49</v>
      </c>
    </row>
    <row r="5127" spans="1:4" x14ac:dyDescent="0.25">
      <c r="A5127" s="890" t="s">
        <v>5175</v>
      </c>
      <c r="B5127" s="890" t="s">
        <v>32530</v>
      </c>
      <c r="C5127" s="890" t="s">
        <v>5</v>
      </c>
      <c r="D5127" s="890">
        <v>2791.44</v>
      </c>
    </row>
    <row r="5128" spans="1:4" x14ac:dyDescent="0.25">
      <c r="A5128" s="890" t="s">
        <v>5176</v>
      </c>
      <c r="B5128" s="890" t="s">
        <v>32531</v>
      </c>
      <c r="C5128" s="890" t="s">
        <v>5</v>
      </c>
      <c r="D5128" s="890">
        <v>5291.24</v>
      </c>
    </row>
    <row r="5129" spans="1:4" x14ac:dyDescent="0.25">
      <c r="A5129" s="890" t="s">
        <v>5177</v>
      </c>
      <c r="B5129" s="890" t="s">
        <v>32531</v>
      </c>
      <c r="C5129" s="890" t="s">
        <v>5</v>
      </c>
      <c r="D5129" s="890">
        <v>5273.41</v>
      </c>
    </row>
    <row r="5130" spans="1:4" x14ac:dyDescent="0.25">
      <c r="A5130" s="890" t="s">
        <v>5178</v>
      </c>
      <c r="B5130" s="890" t="s">
        <v>32532</v>
      </c>
      <c r="C5130" s="890" t="s">
        <v>4</v>
      </c>
      <c r="D5130" s="890">
        <v>3.43</v>
      </c>
    </row>
    <row r="5131" spans="1:4" x14ac:dyDescent="0.25">
      <c r="A5131" s="890" t="s">
        <v>5179</v>
      </c>
      <c r="B5131" s="890" t="s">
        <v>32532</v>
      </c>
      <c r="C5131" s="890" t="s">
        <v>4</v>
      </c>
      <c r="D5131" s="890">
        <v>3.08</v>
      </c>
    </row>
    <row r="5132" spans="1:4" x14ac:dyDescent="0.25">
      <c r="A5132" s="890" t="s">
        <v>5180</v>
      </c>
      <c r="B5132" s="890" t="s">
        <v>32533</v>
      </c>
      <c r="C5132" s="890" t="s">
        <v>4</v>
      </c>
      <c r="D5132" s="890">
        <v>15.86</v>
      </c>
    </row>
    <row r="5133" spans="1:4" x14ac:dyDescent="0.25">
      <c r="A5133" s="890" t="s">
        <v>5181</v>
      </c>
      <c r="B5133" s="890" t="s">
        <v>32533</v>
      </c>
      <c r="C5133" s="890" t="s">
        <v>4</v>
      </c>
      <c r="D5133" s="890">
        <v>15.45</v>
      </c>
    </row>
    <row r="5134" spans="1:4" x14ac:dyDescent="0.25">
      <c r="A5134" s="890" t="s">
        <v>5182</v>
      </c>
      <c r="B5134" s="890" t="s">
        <v>32534</v>
      </c>
      <c r="C5134" s="890" t="s">
        <v>4</v>
      </c>
      <c r="D5134" s="890">
        <v>15.86</v>
      </c>
    </row>
    <row r="5135" spans="1:4" x14ac:dyDescent="0.25">
      <c r="A5135" s="890" t="s">
        <v>5183</v>
      </c>
      <c r="B5135" s="890" t="s">
        <v>32534</v>
      </c>
      <c r="C5135" s="890" t="s">
        <v>4</v>
      </c>
      <c r="D5135" s="890">
        <v>15.45</v>
      </c>
    </row>
    <row r="5136" spans="1:4" x14ac:dyDescent="0.25">
      <c r="A5136" s="890" t="s">
        <v>5184</v>
      </c>
      <c r="B5136" s="890" t="s">
        <v>32535</v>
      </c>
      <c r="C5136" s="890" t="s">
        <v>4</v>
      </c>
      <c r="D5136" s="890">
        <v>16.12</v>
      </c>
    </row>
    <row r="5137" spans="1:4" x14ac:dyDescent="0.25">
      <c r="A5137" s="890" t="s">
        <v>5185</v>
      </c>
      <c r="B5137" s="890" t="s">
        <v>32535</v>
      </c>
      <c r="C5137" s="890" t="s">
        <v>4</v>
      </c>
      <c r="D5137" s="890">
        <v>15.7</v>
      </c>
    </row>
    <row r="5138" spans="1:4" x14ac:dyDescent="0.25">
      <c r="A5138" s="890" t="s">
        <v>5186</v>
      </c>
      <c r="B5138" s="890" t="s">
        <v>32536</v>
      </c>
      <c r="C5138" s="890" t="s">
        <v>4</v>
      </c>
      <c r="D5138" s="890">
        <v>16.12</v>
      </c>
    </row>
    <row r="5139" spans="1:4" x14ac:dyDescent="0.25">
      <c r="A5139" s="890" t="s">
        <v>5187</v>
      </c>
      <c r="B5139" s="890" t="s">
        <v>32536</v>
      </c>
      <c r="C5139" s="890" t="s">
        <v>4</v>
      </c>
      <c r="D5139" s="890">
        <v>15.7</v>
      </c>
    </row>
    <row r="5140" spans="1:4" x14ac:dyDescent="0.25">
      <c r="A5140" s="890" t="s">
        <v>5188</v>
      </c>
      <c r="B5140" s="890" t="s">
        <v>32537</v>
      </c>
      <c r="C5140" s="890" t="s">
        <v>4</v>
      </c>
      <c r="D5140" s="890">
        <v>16.78</v>
      </c>
    </row>
    <row r="5141" spans="1:4" x14ac:dyDescent="0.25">
      <c r="A5141" s="890" t="s">
        <v>5189</v>
      </c>
      <c r="B5141" s="890" t="s">
        <v>32537</v>
      </c>
      <c r="C5141" s="890" t="s">
        <v>4</v>
      </c>
      <c r="D5141" s="890">
        <v>16.350000000000001</v>
      </c>
    </row>
    <row r="5142" spans="1:4" x14ac:dyDescent="0.25">
      <c r="A5142" s="890" t="s">
        <v>5190</v>
      </c>
      <c r="B5142" s="890" t="s">
        <v>32538</v>
      </c>
      <c r="C5142" s="890" t="s">
        <v>4</v>
      </c>
      <c r="D5142" s="890">
        <v>16.829999999999998</v>
      </c>
    </row>
    <row r="5143" spans="1:4" x14ac:dyDescent="0.25">
      <c r="A5143" s="890" t="s">
        <v>5191</v>
      </c>
      <c r="B5143" s="890" t="s">
        <v>32538</v>
      </c>
      <c r="C5143" s="890" t="s">
        <v>4</v>
      </c>
      <c r="D5143" s="890">
        <v>16.39</v>
      </c>
    </row>
    <row r="5144" spans="1:4" x14ac:dyDescent="0.25">
      <c r="A5144" s="890" t="s">
        <v>5192</v>
      </c>
      <c r="B5144" s="890" t="s">
        <v>32539</v>
      </c>
      <c r="C5144" s="890" t="s">
        <v>4</v>
      </c>
      <c r="D5144" s="890">
        <v>17.09</v>
      </c>
    </row>
    <row r="5145" spans="1:4" x14ac:dyDescent="0.25">
      <c r="A5145" s="890" t="s">
        <v>5193</v>
      </c>
      <c r="B5145" s="890" t="s">
        <v>32539</v>
      </c>
      <c r="C5145" s="890" t="s">
        <v>4</v>
      </c>
      <c r="D5145" s="890">
        <v>16.649999999999999</v>
      </c>
    </row>
    <row r="5146" spans="1:4" x14ac:dyDescent="0.25">
      <c r="A5146" s="890" t="s">
        <v>5194</v>
      </c>
      <c r="B5146" s="890" t="s">
        <v>32540</v>
      </c>
      <c r="C5146" s="890" t="s">
        <v>4</v>
      </c>
      <c r="D5146" s="890">
        <v>17.149999999999999</v>
      </c>
    </row>
    <row r="5147" spans="1:4" x14ac:dyDescent="0.25">
      <c r="A5147" s="890" t="s">
        <v>5195</v>
      </c>
      <c r="B5147" s="890" t="s">
        <v>32540</v>
      </c>
      <c r="C5147" s="890" t="s">
        <v>4</v>
      </c>
      <c r="D5147" s="890">
        <v>16.690000000000001</v>
      </c>
    </row>
    <row r="5148" spans="1:4" x14ac:dyDescent="0.25">
      <c r="A5148" s="890" t="s">
        <v>5196</v>
      </c>
      <c r="B5148" s="890" t="s">
        <v>32541</v>
      </c>
      <c r="C5148" s="890" t="s">
        <v>4</v>
      </c>
      <c r="D5148" s="890">
        <v>17.41</v>
      </c>
    </row>
    <row r="5149" spans="1:4" x14ac:dyDescent="0.25">
      <c r="A5149" s="890" t="s">
        <v>5197</v>
      </c>
      <c r="B5149" s="890" t="s">
        <v>32541</v>
      </c>
      <c r="C5149" s="890" t="s">
        <v>4</v>
      </c>
      <c r="D5149" s="890">
        <v>16.95</v>
      </c>
    </row>
    <row r="5150" spans="1:4" x14ac:dyDescent="0.25">
      <c r="A5150" s="890" t="s">
        <v>5198</v>
      </c>
      <c r="B5150" s="890" t="s">
        <v>32542</v>
      </c>
      <c r="C5150" s="890" t="s">
        <v>4</v>
      </c>
      <c r="D5150" s="890">
        <v>18.07</v>
      </c>
    </row>
    <row r="5151" spans="1:4" x14ac:dyDescent="0.25">
      <c r="A5151" s="890" t="s">
        <v>5199</v>
      </c>
      <c r="B5151" s="890" t="s">
        <v>32542</v>
      </c>
      <c r="C5151" s="890" t="s">
        <v>4</v>
      </c>
      <c r="D5151" s="890">
        <v>17.59</v>
      </c>
    </row>
    <row r="5152" spans="1:4" x14ac:dyDescent="0.25">
      <c r="A5152" s="890" t="s">
        <v>5200</v>
      </c>
      <c r="B5152" s="890" t="s">
        <v>32543</v>
      </c>
      <c r="C5152" s="890" t="s">
        <v>4</v>
      </c>
      <c r="D5152" s="890">
        <v>18.77</v>
      </c>
    </row>
    <row r="5153" spans="1:4" x14ac:dyDescent="0.25">
      <c r="A5153" s="890" t="s">
        <v>5201</v>
      </c>
      <c r="B5153" s="890" t="s">
        <v>32543</v>
      </c>
      <c r="C5153" s="890" t="s">
        <v>4</v>
      </c>
      <c r="D5153" s="890">
        <v>18.28</v>
      </c>
    </row>
    <row r="5154" spans="1:4" x14ac:dyDescent="0.25">
      <c r="A5154" s="890" t="s">
        <v>5202</v>
      </c>
      <c r="B5154" s="890" t="s">
        <v>32544</v>
      </c>
      <c r="C5154" s="890" t="s">
        <v>4</v>
      </c>
      <c r="D5154" s="890">
        <v>19.739999999999998</v>
      </c>
    </row>
    <row r="5155" spans="1:4" x14ac:dyDescent="0.25">
      <c r="A5155" s="890" t="s">
        <v>5203</v>
      </c>
      <c r="B5155" s="890" t="s">
        <v>32544</v>
      </c>
      <c r="C5155" s="890" t="s">
        <v>4</v>
      </c>
      <c r="D5155" s="890">
        <v>19.23</v>
      </c>
    </row>
    <row r="5156" spans="1:4" x14ac:dyDescent="0.25">
      <c r="A5156" s="890" t="s">
        <v>5204</v>
      </c>
      <c r="B5156" s="890" t="s">
        <v>32545</v>
      </c>
      <c r="C5156" s="890" t="s">
        <v>4</v>
      </c>
      <c r="D5156" s="890">
        <v>20.32</v>
      </c>
    </row>
    <row r="5157" spans="1:4" x14ac:dyDescent="0.25">
      <c r="A5157" s="890" t="s">
        <v>5205</v>
      </c>
      <c r="B5157" s="890" t="s">
        <v>32545</v>
      </c>
      <c r="C5157" s="890" t="s">
        <v>4</v>
      </c>
      <c r="D5157" s="890">
        <v>19.78</v>
      </c>
    </row>
    <row r="5158" spans="1:4" x14ac:dyDescent="0.25">
      <c r="A5158" s="890" t="s">
        <v>5206</v>
      </c>
      <c r="B5158" s="890" t="s">
        <v>32546</v>
      </c>
      <c r="C5158" s="890" t="s">
        <v>4</v>
      </c>
      <c r="D5158" s="890">
        <v>21.5</v>
      </c>
    </row>
    <row r="5159" spans="1:4" x14ac:dyDescent="0.25">
      <c r="A5159" s="890" t="s">
        <v>5207</v>
      </c>
      <c r="B5159" s="890" t="s">
        <v>32546</v>
      </c>
      <c r="C5159" s="890" t="s">
        <v>4</v>
      </c>
      <c r="D5159" s="890">
        <v>20.94</v>
      </c>
    </row>
    <row r="5160" spans="1:4" x14ac:dyDescent="0.25">
      <c r="A5160" s="890" t="s">
        <v>5208</v>
      </c>
      <c r="B5160" s="890" t="s">
        <v>32547</v>
      </c>
      <c r="C5160" s="890" t="s">
        <v>4</v>
      </c>
      <c r="D5160" s="890">
        <v>22.47</v>
      </c>
    </row>
    <row r="5161" spans="1:4" x14ac:dyDescent="0.25">
      <c r="A5161" s="890" t="s">
        <v>5209</v>
      </c>
      <c r="B5161" s="890" t="s">
        <v>32547</v>
      </c>
      <c r="C5161" s="890" t="s">
        <v>4</v>
      </c>
      <c r="D5161" s="890">
        <v>21.88</v>
      </c>
    </row>
    <row r="5162" spans="1:4" x14ac:dyDescent="0.25">
      <c r="A5162" s="890" t="s">
        <v>5210</v>
      </c>
      <c r="B5162" s="890" t="s">
        <v>32548</v>
      </c>
      <c r="C5162" s="890" t="s">
        <v>4</v>
      </c>
      <c r="D5162" s="890">
        <v>25.33</v>
      </c>
    </row>
    <row r="5163" spans="1:4" x14ac:dyDescent="0.25">
      <c r="A5163" s="890" t="s">
        <v>5211</v>
      </c>
      <c r="B5163" s="890" t="s">
        <v>32548</v>
      </c>
      <c r="C5163" s="890" t="s">
        <v>4</v>
      </c>
      <c r="D5163" s="890">
        <v>24.67</v>
      </c>
    </row>
    <row r="5164" spans="1:4" x14ac:dyDescent="0.25">
      <c r="A5164" s="890" t="s">
        <v>5212</v>
      </c>
      <c r="B5164" s="890" t="s">
        <v>32549</v>
      </c>
      <c r="C5164" s="890" t="s">
        <v>5</v>
      </c>
      <c r="D5164" s="890">
        <v>50.83</v>
      </c>
    </row>
    <row r="5165" spans="1:4" x14ac:dyDescent="0.25">
      <c r="A5165" s="890" t="s">
        <v>5213</v>
      </c>
      <c r="B5165" s="890" t="s">
        <v>32549</v>
      </c>
      <c r="C5165" s="890" t="s">
        <v>5</v>
      </c>
      <c r="D5165" s="890">
        <v>48.93</v>
      </c>
    </row>
    <row r="5166" spans="1:4" x14ac:dyDescent="0.25">
      <c r="A5166" s="890" t="s">
        <v>5214</v>
      </c>
      <c r="B5166" s="890" t="s">
        <v>32550</v>
      </c>
      <c r="C5166" s="890" t="s">
        <v>5</v>
      </c>
      <c r="D5166" s="890">
        <v>51.31</v>
      </c>
    </row>
    <row r="5167" spans="1:4" x14ac:dyDescent="0.25">
      <c r="A5167" s="890" t="s">
        <v>5215</v>
      </c>
      <c r="B5167" s="890" t="s">
        <v>32550</v>
      </c>
      <c r="C5167" s="890" t="s">
        <v>5</v>
      </c>
      <c r="D5167" s="890">
        <v>49.36</v>
      </c>
    </row>
    <row r="5168" spans="1:4" x14ac:dyDescent="0.25">
      <c r="A5168" s="890" t="s">
        <v>5216</v>
      </c>
      <c r="B5168" s="890" t="s">
        <v>32551</v>
      </c>
      <c r="C5168" s="890" t="s">
        <v>5</v>
      </c>
      <c r="D5168" s="890">
        <v>90.88</v>
      </c>
    </row>
    <row r="5169" spans="1:4" x14ac:dyDescent="0.25">
      <c r="A5169" s="890" t="s">
        <v>5217</v>
      </c>
      <c r="B5169" s="890" t="s">
        <v>32551</v>
      </c>
      <c r="C5169" s="890" t="s">
        <v>5</v>
      </c>
      <c r="D5169" s="890">
        <v>87.75</v>
      </c>
    </row>
    <row r="5170" spans="1:4" x14ac:dyDescent="0.25">
      <c r="A5170" s="890" t="s">
        <v>5218</v>
      </c>
      <c r="B5170" s="890" t="s">
        <v>32552</v>
      </c>
      <c r="C5170" s="890" t="s">
        <v>5</v>
      </c>
      <c r="D5170" s="890">
        <v>129.16999999999999</v>
      </c>
    </row>
    <row r="5171" spans="1:4" x14ac:dyDescent="0.25">
      <c r="A5171" s="890" t="s">
        <v>5219</v>
      </c>
      <c r="B5171" s="890" t="s">
        <v>32552</v>
      </c>
      <c r="C5171" s="890" t="s">
        <v>5</v>
      </c>
      <c r="D5171" s="890">
        <v>125.59</v>
      </c>
    </row>
    <row r="5172" spans="1:4" x14ac:dyDescent="0.25">
      <c r="A5172" s="890" t="s">
        <v>5220</v>
      </c>
      <c r="B5172" s="890" t="s">
        <v>32553</v>
      </c>
      <c r="C5172" s="890" t="s">
        <v>5</v>
      </c>
      <c r="D5172" s="890">
        <v>201.48</v>
      </c>
    </row>
    <row r="5173" spans="1:4" x14ac:dyDescent="0.25">
      <c r="A5173" s="890" t="s">
        <v>5221</v>
      </c>
      <c r="B5173" s="890" t="s">
        <v>32553</v>
      </c>
      <c r="C5173" s="890" t="s">
        <v>5</v>
      </c>
      <c r="D5173" s="890">
        <v>197.54</v>
      </c>
    </row>
    <row r="5174" spans="1:4" x14ac:dyDescent="0.25">
      <c r="A5174" s="890" t="s">
        <v>5222</v>
      </c>
      <c r="B5174" s="890" t="s">
        <v>32554</v>
      </c>
      <c r="C5174" s="890" t="s">
        <v>5</v>
      </c>
      <c r="D5174" s="890">
        <v>254.37</v>
      </c>
    </row>
    <row r="5175" spans="1:4" x14ac:dyDescent="0.25">
      <c r="A5175" s="890" t="s">
        <v>5223</v>
      </c>
      <c r="B5175" s="890" t="s">
        <v>32554</v>
      </c>
      <c r="C5175" s="890" t="s">
        <v>5</v>
      </c>
      <c r="D5175" s="890">
        <v>249.58</v>
      </c>
    </row>
    <row r="5176" spans="1:4" x14ac:dyDescent="0.25">
      <c r="A5176" s="890" t="s">
        <v>5224</v>
      </c>
      <c r="B5176" s="890" t="s">
        <v>32555</v>
      </c>
      <c r="C5176" s="890" t="s">
        <v>5</v>
      </c>
      <c r="D5176" s="890">
        <v>255.86</v>
      </c>
    </row>
    <row r="5177" spans="1:4" x14ac:dyDescent="0.25">
      <c r="A5177" s="890" t="s">
        <v>5225</v>
      </c>
      <c r="B5177" s="890" t="s">
        <v>32555</v>
      </c>
      <c r="C5177" s="890" t="s">
        <v>5</v>
      </c>
      <c r="D5177" s="890">
        <v>251.03</v>
      </c>
    </row>
    <row r="5178" spans="1:4" x14ac:dyDescent="0.25">
      <c r="A5178" s="890" t="s">
        <v>5226</v>
      </c>
      <c r="B5178" s="890" t="s">
        <v>32556</v>
      </c>
      <c r="C5178" s="890" t="s">
        <v>5</v>
      </c>
      <c r="D5178" s="890">
        <v>324.06</v>
      </c>
    </row>
    <row r="5179" spans="1:4" x14ac:dyDescent="0.25">
      <c r="A5179" s="890" t="s">
        <v>5227</v>
      </c>
      <c r="B5179" s="890" t="s">
        <v>32556</v>
      </c>
      <c r="C5179" s="890" t="s">
        <v>5</v>
      </c>
      <c r="D5179" s="890">
        <v>318.32</v>
      </c>
    </row>
    <row r="5180" spans="1:4" x14ac:dyDescent="0.25">
      <c r="A5180" s="890" t="s">
        <v>5228</v>
      </c>
      <c r="B5180" s="890" t="s">
        <v>32557</v>
      </c>
      <c r="C5180" s="890" t="s">
        <v>5</v>
      </c>
      <c r="D5180" s="890">
        <v>433.98</v>
      </c>
    </row>
    <row r="5181" spans="1:4" x14ac:dyDescent="0.25">
      <c r="A5181" s="890" t="s">
        <v>5229</v>
      </c>
      <c r="B5181" s="890" t="s">
        <v>32557</v>
      </c>
      <c r="C5181" s="890" t="s">
        <v>5</v>
      </c>
      <c r="D5181" s="890">
        <v>427.54</v>
      </c>
    </row>
    <row r="5182" spans="1:4" x14ac:dyDescent="0.25">
      <c r="A5182" s="890" t="s">
        <v>5230</v>
      </c>
      <c r="B5182" s="890" t="s">
        <v>32558</v>
      </c>
      <c r="C5182" s="890" t="s">
        <v>5</v>
      </c>
      <c r="D5182" s="890">
        <v>506.63</v>
      </c>
    </row>
    <row r="5183" spans="1:4" x14ac:dyDescent="0.25">
      <c r="A5183" s="890" t="s">
        <v>5231</v>
      </c>
      <c r="B5183" s="890" t="s">
        <v>32558</v>
      </c>
      <c r="C5183" s="890" t="s">
        <v>5</v>
      </c>
      <c r="D5183" s="890">
        <v>499.61</v>
      </c>
    </row>
    <row r="5184" spans="1:4" x14ac:dyDescent="0.25">
      <c r="A5184" s="890" t="s">
        <v>5232</v>
      </c>
      <c r="B5184" s="890" t="s">
        <v>32559</v>
      </c>
      <c r="C5184" s="890" t="s">
        <v>5</v>
      </c>
      <c r="D5184" s="890">
        <v>515.99</v>
      </c>
    </row>
    <row r="5185" spans="1:4" x14ac:dyDescent="0.25">
      <c r="A5185" s="890" t="s">
        <v>5233</v>
      </c>
      <c r="B5185" s="890" t="s">
        <v>32559</v>
      </c>
      <c r="C5185" s="890" t="s">
        <v>5</v>
      </c>
      <c r="D5185" s="890">
        <v>508.38</v>
      </c>
    </row>
    <row r="5186" spans="1:4" x14ac:dyDescent="0.25">
      <c r="A5186" s="890" t="s">
        <v>5234</v>
      </c>
      <c r="B5186" s="890" t="s">
        <v>32560</v>
      </c>
      <c r="C5186" s="890" t="s">
        <v>5</v>
      </c>
      <c r="D5186" s="890">
        <v>650.12</v>
      </c>
    </row>
    <row r="5187" spans="1:4" x14ac:dyDescent="0.25">
      <c r="A5187" s="890" t="s">
        <v>5235</v>
      </c>
      <c r="B5187" s="890" t="s">
        <v>32560</v>
      </c>
      <c r="C5187" s="890" t="s">
        <v>5</v>
      </c>
      <c r="D5187" s="890">
        <v>641.70000000000005</v>
      </c>
    </row>
    <row r="5188" spans="1:4" x14ac:dyDescent="0.25">
      <c r="A5188" s="890" t="s">
        <v>5236</v>
      </c>
      <c r="B5188" s="890" t="s">
        <v>32561</v>
      </c>
      <c r="C5188" s="890" t="s">
        <v>5</v>
      </c>
      <c r="D5188" s="890">
        <v>759.64</v>
      </c>
    </row>
    <row r="5189" spans="1:4" x14ac:dyDescent="0.25">
      <c r="A5189" s="890" t="s">
        <v>5237</v>
      </c>
      <c r="B5189" s="890" t="s">
        <v>32561</v>
      </c>
      <c r="C5189" s="890" t="s">
        <v>5</v>
      </c>
      <c r="D5189" s="890">
        <v>749.81</v>
      </c>
    </row>
    <row r="5190" spans="1:4" x14ac:dyDescent="0.25">
      <c r="A5190" s="890" t="s">
        <v>5238</v>
      </c>
      <c r="B5190" s="890" t="s">
        <v>32562</v>
      </c>
      <c r="C5190" s="890" t="s">
        <v>5</v>
      </c>
      <c r="D5190" s="890">
        <v>1440.02</v>
      </c>
    </row>
    <row r="5191" spans="1:4" x14ac:dyDescent="0.25">
      <c r="A5191" s="890" t="s">
        <v>5239</v>
      </c>
      <c r="B5191" s="890" t="s">
        <v>32562</v>
      </c>
      <c r="C5191" s="890" t="s">
        <v>5</v>
      </c>
      <c r="D5191" s="890">
        <v>1429.27</v>
      </c>
    </row>
    <row r="5192" spans="1:4" x14ac:dyDescent="0.25">
      <c r="A5192" s="890" t="s">
        <v>5240</v>
      </c>
      <c r="B5192" s="890" t="s">
        <v>32563</v>
      </c>
      <c r="C5192" s="890" t="s">
        <v>5</v>
      </c>
      <c r="D5192" s="890">
        <v>1669.27</v>
      </c>
    </row>
    <row r="5193" spans="1:4" x14ac:dyDescent="0.25">
      <c r="A5193" s="890" t="s">
        <v>5241</v>
      </c>
      <c r="B5193" s="890" t="s">
        <v>32563</v>
      </c>
      <c r="C5193" s="890" t="s">
        <v>5</v>
      </c>
      <c r="D5193" s="890">
        <v>1656.9</v>
      </c>
    </row>
    <row r="5194" spans="1:4" x14ac:dyDescent="0.25">
      <c r="A5194" s="890" t="s">
        <v>5242</v>
      </c>
      <c r="B5194" s="890" t="s">
        <v>32564</v>
      </c>
      <c r="C5194" s="890" t="s">
        <v>5</v>
      </c>
      <c r="D5194" s="890">
        <v>1970.64</v>
      </c>
    </row>
    <row r="5195" spans="1:4" x14ac:dyDescent="0.25">
      <c r="A5195" s="890" t="s">
        <v>5243</v>
      </c>
      <c r="B5195" s="890" t="s">
        <v>32564</v>
      </c>
      <c r="C5195" s="890" t="s">
        <v>5</v>
      </c>
      <c r="D5195" s="890">
        <v>1956.28</v>
      </c>
    </row>
    <row r="5196" spans="1:4" x14ac:dyDescent="0.25">
      <c r="A5196" s="890" t="s">
        <v>5244</v>
      </c>
      <c r="B5196" s="890" t="s">
        <v>32565</v>
      </c>
      <c r="C5196" s="890" t="s">
        <v>5</v>
      </c>
      <c r="D5196" s="890">
        <v>2785.75</v>
      </c>
    </row>
    <row r="5197" spans="1:4" x14ac:dyDescent="0.25">
      <c r="A5197" s="890" t="s">
        <v>5245</v>
      </c>
      <c r="B5197" s="890" t="s">
        <v>32565</v>
      </c>
      <c r="C5197" s="890" t="s">
        <v>5</v>
      </c>
      <c r="D5197" s="890">
        <v>2768.1</v>
      </c>
    </row>
    <row r="5198" spans="1:4" x14ac:dyDescent="0.25">
      <c r="A5198" s="890" t="s">
        <v>5246</v>
      </c>
      <c r="B5198" s="890" t="s">
        <v>32566</v>
      </c>
      <c r="C5198" s="890" t="s">
        <v>5</v>
      </c>
      <c r="D5198" s="890">
        <v>50.83</v>
      </c>
    </row>
    <row r="5199" spans="1:4" x14ac:dyDescent="0.25">
      <c r="A5199" s="890" t="s">
        <v>5247</v>
      </c>
      <c r="B5199" s="890" t="s">
        <v>32566</v>
      </c>
      <c r="C5199" s="890" t="s">
        <v>5</v>
      </c>
      <c r="D5199" s="890">
        <v>48.93</v>
      </c>
    </row>
    <row r="5200" spans="1:4" x14ac:dyDescent="0.25">
      <c r="A5200" s="890" t="s">
        <v>5248</v>
      </c>
      <c r="B5200" s="890" t="s">
        <v>32567</v>
      </c>
      <c r="C5200" s="890" t="s">
        <v>5</v>
      </c>
      <c r="D5200" s="890">
        <v>51.31</v>
      </c>
    </row>
    <row r="5201" spans="1:4" x14ac:dyDescent="0.25">
      <c r="A5201" s="890" t="s">
        <v>5249</v>
      </c>
      <c r="B5201" s="890" t="s">
        <v>32567</v>
      </c>
      <c r="C5201" s="890" t="s">
        <v>5</v>
      </c>
      <c r="D5201" s="890">
        <v>49.36</v>
      </c>
    </row>
    <row r="5202" spans="1:4" x14ac:dyDescent="0.25">
      <c r="A5202" s="890" t="s">
        <v>5250</v>
      </c>
      <c r="B5202" s="890" t="s">
        <v>32568</v>
      </c>
      <c r="C5202" s="890" t="s">
        <v>5</v>
      </c>
      <c r="D5202" s="890">
        <v>90.88</v>
      </c>
    </row>
    <row r="5203" spans="1:4" x14ac:dyDescent="0.25">
      <c r="A5203" s="890" t="s">
        <v>5251</v>
      </c>
      <c r="B5203" s="890" t="s">
        <v>32568</v>
      </c>
      <c r="C5203" s="890" t="s">
        <v>5</v>
      </c>
      <c r="D5203" s="890">
        <v>87.75</v>
      </c>
    </row>
    <row r="5204" spans="1:4" x14ac:dyDescent="0.25">
      <c r="A5204" s="890" t="s">
        <v>5252</v>
      </c>
      <c r="B5204" s="890" t="s">
        <v>32569</v>
      </c>
      <c r="C5204" s="890" t="s">
        <v>5</v>
      </c>
      <c r="D5204" s="890">
        <v>129.16999999999999</v>
      </c>
    </row>
    <row r="5205" spans="1:4" x14ac:dyDescent="0.25">
      <c r="A5205" s="890" t="s">
        <v>5253</v>
      </c>
      <c r="B5205" s="890" t="s">
        <v>32569</v>
      </c>
      <c r="C5205" s="890" t="s">
        <v>5</v>
      </c>
      <c r="D5205" s="890">
        <v>125.59</v>
      </c>
    </row>
    <row r="5206" spans="1:4" x14ac:dyDescent="0.25">
      <c r="A5206" s="890" t="s">
        <v>5254</v>
      </c>
      <c r="B5206" s="890" t="s">
        <v>32570</v>
      </c>
      <c r="C5206" s="890" t="s">
        <v>5</v>
      </c>
      <c r="D5206" s="890">
        <v>248.74</v>
      </c>
    </row>
    <row r="5207" spans="1:4" x14ac:dyDescent="0.25">
      <c r="A5207" s="890" t="s">
        <v>5255</v>
      </c>
      <c r="B5207" s="890" t="s">
        <v>32570</v>
      </c>
      <c r="C5207" s="890" t="s">
        <v>5</v>
      </c>
      <c r="D5207" s="890">
        <v>243.89</v>
      </c>
    </row>
    <row r="5208" spans="1:4" x14ac:dyDescent="0.25">
      <c r="A5208" s="890" t="s">
        <v>5256</v>
      </c>
      <c r="B5208" s="890" t="s">
        <v>32571</v>
      </c>
      <c r="C5208" s="890" t="s">
        <v>5</v>
      </c>
      <c r="D5208" s="890">
        <v>332.83</v>
      </c>
    </row>
    <row r="5209" spans="1:4" x14ac:dyDescent="0.25">
      <c r="A5209" s="890" t="s">
        <v>5257</v>
      </c>
      <c r="B5209" s="890" t="s">
        <v>32571</v>
      </c>
      <c r="C5209" s="890" t="s">
        <v>5</v>
      </c>
      <c r="D5209" s="890">
        <v>327.54000000000002</v>
      </c>
    </row>
    <row r="5210" spans="1:4" x14ac:dyDescent="0.25">
      <c r="A5210" s="890" t="s">
        <v>5258</v>
      </c>
      <c r="B5210" s="890" t="s">
        <v>32572</v>
      </c>
      <c r="C5210" s="890" t="s">
        <v>5</v>
      </c>
      <c r="D5210" s="890">
        <v>328.58</v>
      </c>
    </row>
    <row r="5211" spans="1:4" x14ac:dyDescent="0.25">
      <c r="A5211" s="890" t="s">
        <v>5259</v>
      </c>
      <c r="B5211" s="890" t="s">
        <v>32572</v>
      </c>
      <c r="C5211" s="890" t="s">
        <v>5</v>
      </c>
      <c r="D5211" s="890">
        <v>323.33</v>
      </c>
    </row>
    <row r="5212" spans="1:4" x14ac:dyDescent="0.25">
      <c r="A5212" s="890" t="s">
        <v>5260</v>
      </c>
      <c r="B5212" s="890" t="s">
        <v>32573</v>
      </c>
      <c r="C5212" s="890" t="s">
        <v>5</v>
      </c>
      <c r="D5212" s="890">
        <v>422.54</v>
      </c>
    </row>
    <row r="5213" spans="1:4" x14ac:dyDescent="0.25">
      <c r="A5213" s="890" t="s">
        <v>5261</v>
      </c>
      <c r="B5213" s="890" t="s">
        <v>32573</v>
      </c>
      <c r="C5213" s="890" t="s">
        <v>5</v>
      </c>
      <c r="D5213" s="890">
        <v>416.43</v>
      </c>
    </row>
    <row r="5214" spans="1:4" x14ac:dyDescent="0.25">
      <c r="A5214" s="890" t="s">
        <v>5262</v>
      </c>
      <c r="B5214" s="890" t="s">
        <v>32574</v>
      </c>
      <c r="C5214" s="890" t="s">
        <v>5</v>
      </c>
      <c r="D5214" s="890">
        <v>531.29999999999995</v>
      </c>
    </row>
    <row r="5215" spans="1:4" x14ac:dyDescent="0.25">
      <c r="A5215" s="890" t="s">
        <v>5263</v>
      </c>
      <c r="B5215" s="890" t="s">
        <v>32574</v>
      </c>
      <c r="C5215" s="890" t="s">
        <v>5</v>
      </c>
      <c r="D5215" s="890">
        <v>524.33000000000004</v>
      </c>
    </row>
    <row r="5216" spans="1:4" x14ac:dyDescent="0.25">
      <c r="A5216" s="890" t="s">
        <v>5264</v>
      </c>
      <c r="B5216" s="890" t="s">
        <v>32575</v>
      </c>
      <c r="C5216" s="890" t="s">
        <v>5</v>
      </c>
      <c r="D5216" s="890">
        <v>629.77</v>
      </c>
    </row>
    <row r="5217" spans="1:4" x14ac:dyDescent="0.25">
      <c r="A5217" s="890" t="s">
        <v>5265</v>
      </c>
      <c r="B5217" s="890" t="s">
        <v>32575</v>
      </c>
      <c r="C5217" s="890" t="s">
        <v>5</v>
      </c>
      <c r="D5217" s="890">
        <v>621.86</v>
      </c>
    </row>
    <row r="5218" spans="1:4" x14ac:dyDescent="0.25">
      <c r="A5218" s="890" t="s">
        <v>5266</v>
      </c>
      <c r="B5218" s="890" t="s">
        <v>32576</v>
      </c>
      <c r="C5218" s="890" t="s">
        <v>5</v>
      </c>
      <c r="D5218" s="890">
        <v>1188.22</v>
      </c>
    </row>
    <row r="5219" spans="1:4" x14ac:dyDescent="0.25">
      <c r="A5219" s="890" t="s">
        <v>5267</v>
      </c>
      <c r="B5219" s="890" t="s">
        <v>32576</v>
      </c>
      <c r="C5219" s="890" t="s">
        <v>5</v>
      </c>
      <c r="D5219" s="890">
        <v>1179.3499999999999</v>
      </c>
    </row>
    <row r="5220" spans="1:4" x14ac:dyDescent="0.25">
      <c r="A5220" s="890" t="s">
        <v>5268</v>
      </c>
      <c r="B5220" s="890" t="s">
        <v>32577</v>
      </c>
      <c r="C5220" s="890" t="s">
        <v>5</v>
      </c>
      <c r="D5220" s="890">
        <v>1358.17</v>
      </c>
    </row>
    <row r="5221" spans="1:4" x14ac:dyDescent="0.25">
      <c r="A5221" s="890" t="s">
        <v>5269</v>
      </c>
      <c r="B5221" s="890" t="s">
        <v>32577</v>
      </c>
      <c r="C5221" s="890" t="s">
        <v>5</v>
      </c>
      <c r="D5221" s="890">
        <v>1349.74</v>
      </c>
    </row>
    <row r="5222" spans="1:4" x14ac:dyDescent="0.25">
      <c r="A5222" s="890" t="s">
        <v>5270</v>
      </c>
      <c r="B5222" s="890" t="s">
        <v>32578</v>
      </c>
      <c r="C5222" s="890" t="s">
        <v>5</v>
      </c>
      <c r="D5222" s="890">
        <v>1623.44</v>
      </c>
    </row>
    <row r="5223" spans="1:4" x14ac:dyDescent="0.25">
      <c r="A5223" s="890" t="s">
        <v>5271</v>
      </c>
      <c r="B5223" s="890" t="s">
        <v>32578</v>
      </c>
      <c r="C5223" s="890" t="s">
        <v>5</v>
      </c>
      <c r="D5223" s="890">
        <v>1612.11</v>
      </c>
    </row>
    <row r="5224" spans="1:4" x14ac:dyDescent="0.25">
      <c r="A5224" s="890" t="s">
        <v>5272</v>
      </c>
      <c r="B5224" s="890" t="s">
        <v>32579</v>
      </c>
      <c r="C5224" s="890" t="s">
        <v>5</v>
      </c>
      <c r="D5224" s="890">
        <v>2038.19</v>
      </c>
    </row>
    <row r="5225" spans="1:4" x14ac:dyDescent="0.25">
      <c r="A5225" s="890" t="s">
        <v>5273</v>
      </c>
      <c r="B5225" s="890" t="s">
        <v>32579</v>
      </c>
      <c r="C5225" s="890" t="s">
        <v>5</v>
      </c>
      <c r="D5225" s="890">
        <v>2025.99</v>
      </c>
    </row>
    <row r="5226" spans="1:4" x14ac:dyDescent="0.25">
      <c r="A5226" s="890" t="s">
        <v>5274</v>
      </c>
      <c r="B5226" s="890" t="s">
        <v>32580</v>
      </c>
      <c r="C5226" s="890" t="s">
        <v>5</v>
      </c>
      <c r="D5226" s="890">
        <v>2366.14</v>
      </c>
    </row>
    <row r="5227" spans="1:4" x14ac:dyDescent="0.25">
      <c r="A5227" s="890" t="s">
        <v>5275</v>
      </c>
      <c r="B5227" s="890" t="s">
        <v>32580</v>
      </c>
      <c r="C5227" s="890" t="s">
        <v>5</v>
      </c>
      <c r="D5227" s="890">
        <v>2352.0100000000002</v>
      </c>
    </row>
    <row r="5228" spans="1:4" x14ac:dyDescent="0.25">
      <c r="A5228" s="890" t="s">
        <v>5276</v>
      </c>
      <c r="B5228" s="890" t="s">
        <v>32581</v>
      </c>
      <c r="C5228" s="890" t="s">
        <v>5</v>
      </c>
      <c r="D5228" s="890">
        <v>2851.41</v>
      </c>
    </row>
    <row r="5229" spans="1:4" x14ac:dyDescent="0.25">
      <c r="A5229" s="890" t="s">
        <v>5277</v>
      </c>
      <c r="B5229" s="890" t="s">
        <v>32581</v>
      </c>
      <c r="C5229" s="890" t="s">
        <v>5</v>
      </c>
      <c r="D5229" s="890">
        <v>2836.16</v>
      </c>
    </row>
    <row r="5230" spans="1:4" x14ac:dyDescent="0.25">
      <c r="A5230" s="890" t="s">
        <v>5278</v>
      </c>
      <c r="B5230" s="890" t="s">
        <v>32582</v>
      </c>
      <c r="C5230" s="890" t="s">
        <v>5</v>
      </c>
      <c r="D5230" s="890">
        <v>5379.08</v>
      </c>
    </row>
    <row r="5231" spans="1:4" x14ac:dyDescent="0.25">
      <c r="A5231" s="890" t="s">
        <v>5279</v>
      </c>
      <c r="B5231" s="890" t="s">
        <v>32582</v>
      </c>
      <c r="C5231" s="890" t="s">
        <v>5</v>
      </c>
      <c r="D5231" s="890">
        <v>5358.86</v>
      </c>
    </row>
    <row r="5232" spans="1:4" x14ac:dyDescent="0.25">
      <c r="A5232" s="890" t="s">
        <v>5280</v>
      </c>
      <c r="B5232" s="890" t="s">
        <v>32583</v>
      </c>
      <c r="C5232" s="890" t="s">
        <v>5</v>
      </c>
      <c r="D5232" s="890">
        <v>51.62</v>
      </c>
    </row>
    <row r="5233" spans="1:4" x14ac:dyDescent="0.25">
      <c r="A5233" s="890" t="s">
        <v>5281</v>
      </c>
      <c r="B5233" s="890" t="s">
        <v>32583</v>
      </c>
      <c r="C5233" s="890" t="s">
        <v>5</v>
      </c>
      <c r="D5233" s="890">
        <v>49.64</v>
      </c>
    </row>
    <row r="5234" spans="1:4" x14ac:dyDescent="0.25">
      <c r="A5234" s="890" t="s">
        <v>5282</v>
      </c>
      <c r="B5234" s="890" t="s">
        <v>32584</v>
      </c>
      <c r="C5234" s="890" t="s">
        <v>5</v>
      </c>
      <c r="D5234" s="890">
        <v>91.14</v>
      </c>
    </row>
    <row r="5235" spans="1:4" x14ac:dyDescent="0.25">
      <c r="A5235" s="890" t="s">
        <v>5283</v>
      </c>
      <c r="B5235" s="890" t="s">
        <v>32584</v>
      </c>
      <c r="C5235" s="890" t="s">
        <v>5</v>
      </c>
      <c r="D5235" s="890">
        <v>88</v>
      </c>
    </row>
    <row r="5236" spans="1:4" x14ac:dyDescent="0.25">
      <c r="A5236" s="890" t="s">
        <v>5284</v>
      </c>
      <c r="B5236" s="890" t="s">
        <v>32585</v>
      </c>
      <c r="C5236" s="890" t="s">
        <v>5</v>
      </c>
      <c r="D5236" s="890">
        <v>128.9</v>
      </c>
    </row>
    <row r="5237" spans="1:4" x14ac:dyDescent="0.25">
      <c r="A5237" s="890" t="s">
        <v>5285</v>
      </c>
      <c r="B5237" s="890" t="s">
        <v>32585</v>
      </c>
      <c r="C5237" s="890" t="s">
        <v>5</v>
      </c>
      <c r="D5237" s="890">
        <v>125.35</v>
      </c>
    </row>
    <row r="5238" spans="1:4" x14ac:dyDescent="0.25">
      <c r="A5238" s="890" t="s">
        <v>5286</v>
      </c>
      <c r="B5238" s="890" t="s">
        <v>32586</v>
      </c>
      <c r="C5238" s="890" t="s">
        <v>5</v>
      </c>
      <c r="D5238" s="890">
        <v>201.22</v>
      </c>
    </row>
    <row r="5239" spans="1:4" x14ac:dyDescent="0.25">
      <c r="A5239" s="890" t="s">
        <v>5287</v>
      </c>
      <c r="B5239" s="890" t="s">
        <v>32586</v>
      </c>
      <c r="C5239" s="890" t="s">
        <v>5</v>
      </c>
      <c r="D5239" s="890">
        <v>197.29</v>
      </c>
    </row>
    <row r="5240" spans="1:4" x14ac:dyDescent="0.25">
      <c r="A5240" s="890" t="s">
        <v>5288</v>
      </c>
      <c r="B5240" s="890" t="s">
        <v>32587</v>
      </c>
      <c r="C5240" s="890" t="s">
        <v>5</v>
      </c>
      <c r="D5240" s="890">
        <v>254.06</v>
      </c>
    </row>
    <row r="5241" spans="1:4" x14ac:dyDescent="0.25">
      <c r="A5241" s="890" t="s">
        <v>5289</v>
      </c>
      <c r="B5241" s="890" t="s">
        <v>32587</v>
      </c>
      <c r="C5241" s="890" t="s">
        <v>5</v>
      </c>
      <c r="D5241" s="890">
        <v>249.28</v>
      </c>
    </row>
    <row r="5242" spans="1:4" x14ac:dyDescent="0.25">
      <c r="A5242" s="890" t="s">
        <v>5290</v>
      </c>
      <c r="B5242" s="890" t="s">
        <v>32588</v>
      </c>
      <c r="C5242" s="890" t="s">
        <v>5</v>
      </c>
      <c r="D5242" s="890">
        <v>254.89</v>
      </c>
    </row>
    <row r="5243" spans="1:4" x14ac:dyDescent="0.25">
      <c r="A5243" s="890" t="s">
        <v>5291</v>
      </c>
      <c r="B5243" s="890" t="s">
        <v>32588</v>
      </c>
      <c r="C5243" s="890" t="s">
        <v>5</v>
      </c>
      <c r="D5243" s="890">
        <v>250.08</v>
      </c>
    </row>
    <row r="5244" spans="1:4" x14ac:dyDescent="0.25">
      <c r="A5244" s="890" t="s">
        <v>5292</v>
      </c>
      <c r="B5244" s="890" t="s">
        <v>32589</v>
      </c>
      <c r="C5244" s="890" t="s">
        <v>5</v>
      </c>
      <c r="D5244" s="890">
        <v>320.87</v>
      </c>
    </row>
    <row r="5245" spans="1:4" x14ac:dyDescent="0.25">
      <c r="A5245" s="890" t="s">
        <v>5293</v>
      </c>
      <c r="B5245" s="890" t="s">
        <v>32589</v>
      </c>
      <c r="C5245" s="890" t="s">
        <v>5</v>
      </c>
      <c r="D5245" s="890">
        <v>315.20999999999998</v>
      </c>
    </row>
    <row r="5246" spans="1:4" x14ac:dyDescent="0.25">
      <c r="A5246" s="890" t="s">
        <v>5294</v>
      </c>
      <c r="B5246" s="890" t="s">
        <v>32590</v>
      </c>
      <c r="C5246" s="890" t="s">
        <v>5</v>
      </c>
      <c r="D5246" s="890">
        <v>430.47</v>
      </c>
    </row>
    <row r="5247" spans="1:4" x14ac:dyDescent="0.25">
      <c r="A5247" s="890" t="s">
        <v>5295</v>
      </c>
      <c r="B5247" s="890" t="s">
        <v>32590</v>
      </c>
      <c r="C5247" s="890" t="s">
        <v>5</v>
      </c>
      <c r="D5247" s="890">
        <v>424.13</v>
      </c>
    </row>
    <row r="5248" spans="1:4" x14ac:dyDescent="0.25">
      <c r="A5248" s="890" t="s">
        <v>5296</v>
      </c>
      <c r="B5248" s="890" t="s">
        <v>32591</v>
      </c>
      <c r="C5248" s="890" t="s">
        <v>5</v>
      </c>
      <c r="D5248" s="890">
        <v>500.55</v>
      </c>
    </row>
    <row r="5249" spans="1:4" x14ac:dyDescent="0.25">
      <c r="A5249" s="890" t="s">
        <v>5297</v>
      </c>
      <c r="B5249" s="890" t="s">
        <v>32591</v>
      </c>
      <c r="C5249" s="890" t="s">
        <v>5</v>
      </c>
      <c r="D5249" s="890">
        <v>493.68</v>
      </c>
    </row>
    <row r="5250" spans="1:4" x14ac:dyDescent="0.25">
      <c r="A5250" s="890" t="s">
        <v>5298</v>
      </c>
      <c r="B5250" s="890" t="s">
        <v>32592</v>
      </c>
      <c r="C5250" s="890" t="s">
        <v>5</v>
      </c>
      <c r="D5250" s="890">
        <v>507.75</v>
      </c>
    </row>
    <row r="5251" spans="1:4" x14ac:dyDescent="0.25">
      <c r="A5251" s="890" t="s">
        <v>5299</v>
      </c>
      <c r="B5251" s="890" t="s">
        <v>32592</v>
      </c>
      <c r="C5251" s="890" t="s">
        <v>5</v>
      </c>
      <c r="D5251" s="890">
        <v>500.35</v>
      </c>
    </row>
    <row r="5252" spans="1:4" x14ac:dyDescent="0.25">
      <c r="A5252" s="890" t="s">
        <v>5300</v>
      </c>
      <c r="B5252" s="890" t="s">
        <v>32593</v>
      </c>
      <c r="C5252" s="890" t="s">
        <v>5</v>
      </c>
      <c r="D5252" s="890">
        <v>638.34</v>
      </c>
    </row>
    <row r="5253" spans="1:4" x14ac:dyDescent="0.25">
      <c r="A5253" s="890" t="s">
        <v>5301</v>
      </c>
      <c r="B5253" s="890" t="s">
        <v>32593</v>
      </c>
      <c r="C5253" s="890" t="s">
        <v>5</v>
      </c>
      <c r="D5253" s="890">
        <v>630.24</v>
      </c>
    </row>
    <row r="5254" spans="1:4" x14ac:dyDescent="0.25">
      <c r="A5254" s="890" t="s">
        <v>5302</v>
      </c>
      <c r="B5254" s="890" t="s">
        <v>32594</v>
      </c>
      <c r="C5254" s="890" t="s">
        <v>5</v>
      </c>
      <c r="D5254" s="890">
        <v>738.71</v>
      </c>
    </row>
    <row r="5255" spans="1:4" x14ac:dyDescent="0.25">
      <c r="A5255" s="890" t="s">
        <v>5303</v>
      </c>
      <c r="B5255" s="890" t="s">
        <v>32594</v>
      </c>
      <c r="C5255" s="890" t="s">
        <v>5</v>
      </c>
      <c r="D5255" s="890">
        <v>729.43</v>
      </c>
    </row>
    <row r="5256" spans="1:4" x14ac:dyDescent="0.25">
      <c r="A5256" s="890" t="s">
        <v>5304</v>
      </c>
      <c r="B5256" s="890" t="s">
        <v>32595</v>
      </c>
      <c r="C5256" s="890" t="s">
        <v>5</v>
      </c>
      <c r="D5256" s="890">
        <v>1421.19</v>
      </c>
    </row>
    <row r="5257" spans="1:4" x14ac:dyDescent="0.25">
      <c r="A5257" s="890" t="s">
        <v>5305</v>
      </c>
      <c r="B5257" s="890" t="s">
        <v>32595</v>
      </c>
      <c r="C5257" s="890" t="s">
        <v>5</v>
      </c>
      <c r="D5257" s="890">
        <v>1410.96</v>
      </c>
    </row>
    <row r="5258" spans="1:4" x14ac:dyDescent="0.25">
      <c r="A5258" s="890" t="s">
        <v>5306</v>
      </c>
      <c r="B5258" s="890" t="s">
        <v>32596</v>
      </c>
      <c r="C5258" s="890" t="s">
        <v>5</v>
      </c>
      <c r="D5258" s="890">
        <v>1638.52</v>
      </c>
    </row>
    <row r="5259" spans="1:4" x14ac:dyDescent="0.25">
      <c r="A5259" s="890" t="s">
        <v>5307</v>
      </c>
      <c r="B5259" s="890" t="s">
        <v>32596</v>
      </c>
      <c r="C5259" s="890" t="s">
        <v>5</v>
      </c>
      <c r="D5259" s="890">
        <v>1626.96</v>
      </c>
    </row>
    <row r="5260" spans="1:4" x14ac:dyDescent="0.25">
      <c r="A5260" s="890" t="s">
        <v>5308</v>
      </c>
      <c r="B5260" s="890" t="s">
        <v>32597</v>
      </c>
      <c r="C5260" s="890" t="s">
        <v>5</v>
      </c>
      <c r="D5260" s="890">
        <v>1891.16</v>
      </c>
    </row>
    <row r="5261" spans="1:4" x14ac:dyDescent="0.25">
      <c r="A5261" s="890" t="s">
        <v>5309</v>
      </c>
      <c r="B5261" s="890" t="s">
        <v>32597</v>
      </c>
      <c r="C5261" s="890" t="s">
        <v>5</v>
      </c>
      <c r="D5261" s="890">
        <v>1878.64</v>
      </c>
    </row>
    <row r="5262" spans="1:4" x14ac:dyDescent="0.25">
      <c r="A5262" s="890" t="s">
        <v>5310</v>
      </c>
      <c r="B5262" s="890" t="s">
        <v>32598</v>
      </c>
      <c r="C5262" s="890" t="s">
        <v>5</v>
      </c>
      <c r="D5262" s="890">
        <v>2684.43</v>
      </c>
    </row>
    <row r="5263" spans="1:4" x14ac:dyDescent="0.25">
      <c r="A5263" s="890" t="s">
        <v>5311</v>
      </c>
      <c r="B5263" s="890" t="s">
        <v>32598</v>
      </c>
      <c r="C5263" s="890" t="s">
        <v>5</v>
      </c>
      <c r="D5263" s="890">
        <v>2669.16</v>
      </c>
    </row>
    <row r="5264" spans="1:4" x14ac:dyDescent="0.25">
      <c r="A5264" s="890" t="s">
        <v>5312</v>
      </c>
      <c r="B5264" s="890" t="s">
        <v>32599</v>
      </c>
      <c r="C5264" s="890" t="s">
        <v>5</v>
      </c>
      <c r="D5264" s="890">
        <v>56.42</v>
      </c>
    </row>
    <row r="5265" spans="1:4" x14ac:dyDescent="0.25">
      <c r="A5265" s="890" t="s">
        <v>5313</v>
      </c>
      <c r="B5265" s="890" t="s">
        <v>32599</v>
      </c>
      <c r="C5265" s="890" t="s">
        <v>5</v>
      </c>
      <c r="D5265" s="890">
        <v>53.96</v>
      </c>
    </row>
    <row r="5266" spans="1:4" x14ac:dyDescent="0.25">
      <c r="A5266" s="890" t="s">
        <v>5314</v>
      </c>
      <c r="B5266" s="890" t="s">
        <v>32600</v>
      </c>
      <c r="C5266" s="890" t="s">
        <v>5</v>
      </c>
      <c r="D5266" s="890">
        <v>91.29</v>
      </c>
    </row>
    <row r="5267" spans="1:4" x14ac:dyDescent="0.25">
      <c r="A5267" s="890" t="s">
        <v>5315</v>
      </c>
      <c r="B5267" s="890" t="s">
        <v>32600</v>
      </c>
      <c r="C5267" s="890" t="s">
        <v>5</v>
      </c>
      <c r="D5267" s="890">
        <v>88.13</v>
      </c>
    </row>
    <row r="5268" spans="1:4" x14ac:dyDescent="0.25">
      <c r="A5268" s="890" t="s">
        <v>5316</v>
      </c>
      <c r="B5268" s="890" t="s">
        <v>32601</v>
      </c>
      <c r="C5268" s="890" t="s">
        <v>5</v>
      </c>
      <c r="D5268" s="890">
        <v>128.69</v>
      </c>
    </row>
    <row r="5269" spans="1:4" x14ac:dyDescent="0.25">
      <c r="A5269" s="890" t="s">
        <v>5317</v>
      </c>
      <c r="B5269" s="890" t="s">
        <v>32601</v>
      </c>
      <c r="C5269" s="890" t="s">
        <v>5</v>
      </c>
      <c r="D5269" s="890">
        <v>125.15</v>
      </c>
    </row>
    <row r="5270" spans="1:4" x14ac:dyDescent="0.25">
      <c r="A5270" s="890" t="s">
        <v>5318</v>
      </c>
      <c r="B5270" s="890" t="s">
        <v>32602</v>
      </c>
      <c r="C5270" s="890" t="s">
        <v>5</v>
      </c>
      <c r="D5270" s="890">
        <v>248.96</v>
      </c>
    </row>
    <row r="5271" spans="1:4" x14ac:dyDescent="0.25">
      <c r="A5271" s="890" t="s">
        <v>5319</v>
      </c>
      <c r="B5271" s="890" t="s">
        <v>32602</v>
      </c>
      <c r="C5271" s="890" t="s">
        <v>5</v>
      </c>
      <c r="D5271" s="890">
        <v>244.2</v>
      </c>
    </row>
    <row r="5272" spans="1:4" x14ac:dyDescent="0.25">
      <c r="A5272" s="890" t="s">
        <v>5320</v>
      </c>
      <c r="B5272" s="890" t="s">
        <v>32603</v>
      </c>
      <c r="C5272" s="890" t="s">
        <v>5</v>
      </c>
      <c r="D5272" s="890">
        <v>332.81</v>
      </c>
    </row>
    <row r="5273" spans="1:4" x14ac:dyDescent="0.25">
      <c r="A5273" s="890" t="s">
        <v>5321</v>
      </c>
      <c r="B5273" s="890" t="s">
        <v>32603</v>
      </c>
      <c r="C5273" s="890" t="s">
        <v>5</v>
      </c>
      <c r="D5273" s="890">
        <v>327.52</v>
      </c>
    </row>
    <row r="5274" spans="1:4" x14ac:dyDescent="0.25">
      <c r="A5274" s="890" t="s">
        <v>5322</v>
      </c>
      <c r="B5274" s="890" t="s">
        <v>32604</v>
      </c>
      <c r="C5274" s="890" t="s">
        <v>5</v>
      </c>
      <c r="D5274" s="890">
        <v>332.59</v>
      </c>
    </row>
    <row r="5275" spans="1:4" x14ac:dyDescent="0.25">
      <c r="A5275" s="890" t="s">
        <v>5323</v>
      </c>
      <c r="B5275" s="890" t="s">
        <v>32604</v>
      </c>
      <c r="C5275" s="890" t="s">
        <v>5</v>
      </c>
      <c r="D5275" s="890">
        <v>327.29000000000002</v>
      </c>
    </row>
    <row r="5276" spans="1:4" x14ac:dyDescent="0.25">
      <c r="A5276" s="890" t="s">
        <v>5324</v>
      </c>
      <c r="B5276" s="890" t="s">
        <v>32605</v>
      </c>
      <c r="C5276" s="890" t="s">
        <v>5</v>
      </c>
      <c r="D5276" s="890">
        <v>422.32</v>
      </c>
    </row>
    <row r="5277" spans="1:4" x14ac:dyDescent="0.25">
      <c r="A5277" s="890" t="s">
        <v>5325</v>
      </c>
      <c r="B5277" s="890" t="s">
        <v>32605</v>
      </c>
      <c r="C5277" s="890" t="s">
        <v>5</v>
      </c>
      <c r="D5277" s="890">
        <v>416.24</v>
      </c>
    </row>
    <row r="5278" spans="1:4" x14ac:dyDescent="0.25">
      <c r="A5278" s="890" t="s">
        <v>5326</v>
      </c>
      <c r="B5278" s="890" t="s">
        <v>32606</v>
      </c>
      <c r="C5278" s="890" t="s">
        <v>5</v>
      </c>
      <c r="D5278" s="890">
        <v>526.61</v>
      </c>
    </row>
    <row r="5279" spans="1:4" x14ac:dyDescent="0.25">
      <c r="A5279" s="890" t="s">
        <v>5327</v>
      </c>
      <c r="B5279" s="890" t="s">
        <v>32606</v>
      </c>
      <c r="C5279" s="890" t="s">
        <v>5</v>
      </c>
      <c r="D5279" s="890">
        <v>519.77</v>
      </c>
    </row>
    <row r="5280" spans="1:4" x14ac:dyDescent="0.25">
      <c r="A5280" s="890" t="s">
        <v>5328</v>
      </c>
      <c r="B5280" s="890" t="s">
        <v>32607</v>
      </c>
      <c r="C5280" s="890" t="s">
        <v>5</v>
      </c>
      <c r="D5280" s="890">
        <v>623.85</v>
      </c>
    </row>
    <row r="5281" spans="1:4" x14ac:dyDescent="0.25">
      <c r="A5281" s="890" t="s">
        <v>5329</v>
      </c>
      <c r="B5281" s="890" t="s">
        <v>32607</v>
      </c>
      <c r="C5281" s="890" t="s">
        <v>5</v>
      </c>
      <c r="D5281" s="890">
        <v>616.1</v>
      </c>
    </row>
    <row r="5282" spans="1:4" x14ac:dyDescent="0.25">
      <c r="A5282" s="890" t="s">
        <v>5330</v>
      </c>
      <c r="B5282" s="890" t="s">
        <v>32608</v>
      </c>
      <c r="C5282" s="890" t="s">
        <v>5</v>
      </c>
      <c r="D5282" s="890">
        <v>1180.6400000000001</v>
      </c>
    </row>
    <row r="5283" spans="1:4" x14ac:dyDescent="0.25">
      <c r="A5283" s="890" t="s">
        <v>5331</v>
      </c>
      <c r="B5283" s="890" t="s">
        <v>32608</v>
      </c>
      <c r="C5283" s="890" t="s">
        <v>5</v>
      </c>
      <c r="D5283" s="890">
        <v>1171.97</v>
      </c>
    </row>
    <row r="5284" spans="1:4" x14ac:dyDescent="0.25">
      <c r="A5284" s="890" t="s">
        <v>5332</v>
      </c>
      <c r="B5284" s="890" t="s">
        <v>32609</v>
      </c>
      <c r="C5284" s="890" t="s">
        <v>5</v>
      </c>
      <c r="D5284" s="890">
        <v>1358.03</v>
      </c>
    </row>
    <row r="5285" spans="1:4" x14ac:dyDescent="0.25">
      <c r="A5285" s="890" t="s">
        <v>5333</v>
      </c>
      <c r="B5285" s="890" t="s">
        <v>32609</v>
      </c>
      <c r="C5285" s="890" t="s">
        <v>5</v>
      </c>
      <c r="D5285" s="890">
        <v>1348.68</v>
      </c>
    </row>
    <row r="5286" spans="1:4" x14ac:dyDescent="0.25">
      <c r="A5286" s="890" t="s">
        <v>5334</v>
      </c>
      <c r="B5286" s="890" t="s">
        <v>32610</v>
      </c>
      <c r="C5286" s="890" t="s">
        <v>5</v>
      </c>
      <c r="D5286" s="890">
        <v>1604.01</v>
      </c>
    </row>
    <row r="5287" spans="1:4" x14ac:dyDescent="0.25">
      <c r="A5287" s="890" t="s">
        <v>5335</v>
      </c>
      <c r="B5287" s="890" t="s">
        <v>32610</v>
      </c>
      <c r="C5287" s="890" t="s">
        <v>5</v>
      </c>
      <c r="D5287" s="890">
        <v>1593.2</v>
      </c>
    </row>
    <row r="5288" spans="1:4" x14ac:dyDescent="0.25">
      <c r="A5288" s="890" t="s">
        <v>5336</v>
      </c>
      <c r="B5288" s="890" t="s">
        <v>32611</v>
      </c>
      <c r="C5288" s="890" t="s">
        <v>5</v>
      </c>
      <c r="D5288" s="890">
        <v>2018.96</v>
      </c>
    </row>
    <row r="5289" spans="1:4" x14ac:dyDescent="0.25">
      <c r="A5289" s="890" t="s">
        <v>5337</v>
      </c>
      <c r="B5289" s="890" t="s">
        <v>32611</v>
      </c>
      <c r="C5289" s="890" t="s">
        <v>5</v>
      </c>
      <c r="D5289" s="890">
        <v>2007.2</v>
      </c>
    </row>
    <row r="5290" spans="1:4" x14ac:dyDescent="0.25">
      <c r="A5290" s="890" t="s">
        <v>5338</v>
      </c>
      <c r="B5290" s="890" t="s">
        <v>32612</v>
      </c>
      <c r="C5290" s="890" t="s">
        <v>5</v>
      </c>
      <c r="D5290" s="890">
        <v>2339.5</v>
      </c>
    </row>
    <row r="5291" spans="1:4" x14ac:dyDescent="0.25">
      <c r="A5291" s="890" t="s">
        <v>5339</v>
      </c>
      <c r="B5291" s="890" t="s">
        <v>32612</v>
      </c>
      <c r="C5291" s="890" t="s">
        <v>5</v>
      </c>
      <c r="D5291" s="890">
        <v>2326.11</v>
      </c>
    </row>
    <row r="5292" spans="1:4" x14ac:dyDescent="0.25">
      <c r="A5292" s="890" t="s">
        <v>5340</v>
      </c>
      <c r="B5292" s="890" t="s">
        <v>32613</v>
      </c>
      <c r="C5292" s="890" t="s">
        <v>5</v>
      </c>
      <c r="D5292" s="890">
        <v>2815.33</v>
      </c>
    </row>
    <row r="5293" spans="1:4" x14ac:dyDescent="0.25">
      <c r="A5293" s="890" t="s">
        <v>5341</v>
      </c>
      <c r="B5293" s="890" t="s">
        <v>32613</v>
      </c>
      <c r="C5293" s="890" t="s">
        <v>5</v>
      </c>
      <c r="D5293" s="890">
        <v>2801.01</v>
      </c>
    </row>
    <row r="5294" spans="1:4" x14ac:dyDescent="0.25">
      <c r="A5294" s="890" t="s">
        <v>5342</v>
      </c>
      <c r="B5294" s="890" t="s">
        <v>32614</v>
      </c>
      <c r="C5294" s="890" t="s">
        <v>5</v>
      </c>
      <c r="D5294" s="890">
        <v>5311.02</v>
      </c>
    </row>
    <row r="5295" spans="1:4" x14ac:dyDescent="0.25">
      <c r="A5295" s="890" t="s">
        <v>5343</v>
      </c>
      <c r="B5295" s="890" t="s">
        <v>32614</v>
      </c>
      <c r="C5295" s="890" t="s">
        <v>5</v>
      </c>
      <c r="D5295" s="890">
        <v>5292.67</v>
      </c>
    </row>
    <row r="5296" spans="1:4" x14ac:dyDescent="0.25">
      <c r="A5296" s="890" t="s">
        <v>5344</v>
      </c>
      <c r="B5296" s="890" t="s">
        <v>32615</v>
      </c>
      <c r="C5296" s="890" t="s">
        <v>5</v>
      </c>
      <c r="D5296" s="890">
        <v>192.84</v>
      </c>
    </row>
    <row r="5297" spans="1:4" x14ac:dyDescent="0.25">
      <c r="A5297" s="890" t="s">
        <v>5345</v>
      </c>
      <c r="B5297" s="890" t="s">
        <v>32615</v>
      </c>
      <c r="C5297" s="890" t="s">
        <v>5</v>
      </c>
      <c r="D5297" s="890">
        <v>189.56</v>
      </c>
    </row>
    <row r="5298" spans="1:4" x14ac:dyDescent="0.25">
      <c r="A5298" s="890" t="s">
        <v>5346</v>
      </c>
      <c r="B5298" s="890" t="s">
        <v>32616</v>
      </c>
      <c r="C5298" s="890" t="s">
        <v>5</v>
      </c>
      <c r="D5298" s="890">
        <v>366.17</v>
      </c>
    </row>
    <row r="5299" spans="1:4" x14ac:dyDescent="0.25">
      <c r="A5299" s="890" t="s">
        <v>5347</v>
      </c>
      <c r="B5299" s="890" t="s">
        <v>32616</v>
      </c>
      <c r="C5299" s="890" t="s">
        <v>5</v>
      </c>
      <c r="D5299" s="890">
        <v>362.17</v>
      </c>
    </row>
    <row r="5300" spans="1:4" x14ac:dyDescent="0.25">
      <c r="A5300" s="890" t="s">
        <v>5348</v>
      </c>
      <c r="B5300" s="890" t="s">
        <v>32617</v>
      </c>
      <c r="C5300" s="890" t="s">
        <v>5</v>
      </c>
      <c r="D5300" s="890">
        <v>554.46</v>
      </c>
    </row>
    <row r="5301" spans="1:4" x14ac:dyDescent="0.25">
      <c r="A5301" s="890" t="s">
        <v>5349</v>
      </c>
      <c r="B5301" s="890" t="s">
        <v>32617</v>
      </c>
      <c r="C5301" s="890" t="s">
        <v>5</v>
      </c>
      <c r="D5301" s="890">
        <v>550.14</v>
      </c>
    </row>
    <row r="5302" spans="1:4" x14ac:dyDescent="0.25">
      <c r="A5302" s="890" t="s">
        <v>5350</v>
      </c>
      <c r="B5302" s="890" t="s">
        <v>32618</v>
      </c>
      <c r="C5302" s="890" t="s">
        <v>5</v>
      </c>
      <c r="D5302" s="890">
        <v>831.66</v>
      </c>
    </row>
    <row r="5303" spans="1:4" x14ac:dyDescent="0.25">
      <c r="A5303" s="890" t="s">
        <v>5351</v>
      </c>
      <c r="B5303" s="890" t="s">
        <v>32618</v>
      </c>
      <c r="C5303" s="890" t="s">
        <v>5</v>
      </c>
      <c r="D5303" s="890">
        <v>825.41</v>
      </c>
    </row>
    <row r="5304" spans="1:4" x14ac:dyDescent="0.25">
      <c r="A5304" s="890" t="s">
        <v>5352</v>
      </c>
      <c r="B5304" s="890" t="s">
        <v>32619</v>
      </c>
      <c r="C5304" s="890" t="s">
        <v>5</v>
      </c>
      <c r="D5304" s="890">
        <v>1062.83</v>
      </c>
    </row>
    <row r="5305" spans="1:4" x14ac:dyDescent="0.25">
      <c r="A5305" s="890" t="s">
        <v>5353</v>
      </c>
      <c r="B5305" s="890" t="s">
        <v>32619</v>
      </c>
      <c r="C5305" s="890" t="s">
        <v>5</v>
      </c>
      <c r="D5305" s="890">
        <v>1054.99</v>
      </c>
    </row>
    <row r="5306" spans="1:4" x14ac:dyDescent="0.25">
      <c r="A5306" s="890" t="s">
        <v>5354</v>
      </c>
      <c r="B5306" s="890" t="s">
        <v>32620</v>
      </c>
      <c r="C5306" s="890" t="s">
        <v>5</v>
      </c>
      <c r="D5306" s="890">
        <v>1378</v>
      </c>
    </row>
    <row r="5307" spans="1:4" x14ac:dyDescent="0.25">
      <c r="A5307" s="890" t="s">
        <v>5355</v>
      </c>
      <c r="B5307" s="890" t="s">
        <v>32620</v>
      </c>
      <c r="C5307" s="890" t="s">
        <v>5</v>
      </c>
      <c r="D5307" s="890">
        <v>1369.25</v>
      </c>
    </row>
    <row r="5308" spans="1:4" x14ac:dyDescent="0.25">
      <c r="A5308" s="890" t="s">
        <v>5356</v>
      </c>
      <c r="B5308" s="890" t="s">
        <v>32621</v>
      </c>
      <c r="C5308" s="890" t="s">
        <v>5</v>
      </c>
      <c r="D5308" s="890">
        <v>2548.09</v>
      </c>
    </row>
    <row r="5309" spans="1:4" x14ac:dyDescent="0.25">
      <c r="A5309" s="890" t="s">
        <v>5357</v>
      </c>
      <c r="B5309" s="890" t="s">
        <v>32621</v>
      </c>
      <c r="C5309" s="890" t="s">
        <v>5</v>
      </c>
      <c r="D5309" s="890">
        <v>2538.69</v>
      </c>
    </row>
    <row r="5310" spans="1:4" x14ac:dyDescent="0.25">
      <c r="A5310" s="890" t="s">
        <v>5358</v>
      </c>
      <c r="B5310" s="890" t="s">
        <v>32622</v>
      </c>
      <c r="C5310" s="890" t="s">
        <v>5</v>
      </c>
      <c r="D5310" s="890">
        <v>3187.14</v>
      </c>
    </row>
    <row r="5311" spans="1:4" x14ac:dyDescent="0.25">
      <c r="A5311" s="890" t="s">
        <v>5359</v>
      </c>
      <c r="B5311" s="890" t="s">
        <v>32622</v>
      </c>
      <c r="C5311" s="890" t="s">
        <v>5</v>
      </c>
      <c r="D5311" s="890">
        <v>3176.63</v>
      </c>
    </row>
    <row r="5312" spans="1:4" x14ac:dyDescent="0.25">
      <c r="A5312" s="890" t="s">
        <v>5360</v>
      </c>
      <c r="B5312" s="890" t="s">
        <v>32623</v>
      </c>
      <c r="C5312" s="890" t="s">
        <v>5</v>
      </c>
      <c r="D5312" s="890">
        <v>6546.26</v>
      </c>
    </row>
    <row r="5313" spans="1:4" x14ac:dyDescent="0.25">
      <c r="A5313" s="890" t="s">
        <v>5361</v>
      </c>
      <c r="B5313" s="890" t="s">
        <v>32623</v>
      </c>
      <c r="C5313" s="890" t="s">
        <v>5</v>
      </c>
      <c r="D5313" s="890">
        <v>6535.09</v>
      </c>
    </row>
    <row r="5314" spans="1:4" x14ac:dyDescent="0.25">
      <c r="A5314" s="890" t="s">
        <v>5362</v>
      </c>
      <c r="B5314" s="890" t="s">
        <v>32624</v>
      </c>
      <c r="C5314" s="890" t="s">
        <v>5</v>
      </c>
      <c r="D5314" s="890">
        <v>7802.71</v>
      </c>
    </row>
    <row r="5315" spans="1:4" x14ac:dyDescent="0.25">
      <c r="A5315" s="890" t="s">
        <v>5363</v>
      </c>
      <c r="B5315" s="890" t="s">
        <v>32624</v>
      </c>
      <c r="C5315" s="890" t="s">
        <v>5</v>
      </c>
      <c r="D5315" s="890">
        <v>7790.24</v>
      </c>
    </row>
    <row r="5316" spans="1:4" x14ac:dyDescent="0.25">
      <c r="A5316" s="890" t="s">
        <v>5364</v>
      </c>
      <c r="B5316" s="890" t="s">
        <v>32625</v>
      </c>
      <c r="C5316" s="890" t="s">
        <v>5</v>
      </c>
      <c r="D5316" s="890">
        <v>8135.48</v>
      </c>
    </row>
    <row r="5317" spans="1:4" x14ac:dyDescent="0.25">
      <c r="A5317" s="890" t="s">
        <v>5365</v>
      </c>
      <c r="B5317" s="890" t="s">
        <v>32625</v>
      </c>
      <c r="C5317" s="890" t="s">
        <v>5</v>
      </c>
      <c r="D5317" s="890">
        <v>8122.05</v>
      </c>
    </row>
    <row r="5318" spans="1:4" x14ac:dyDescent="0.25">
      <c r="A5318" s="890" t="s">
        <v>5366</v>
      </c>
      <c r="B5318" s="890" t="s">
        <v>32626</v>
      </c>
      <c r="C5318" s="890" t="s">
        <v>5</v>
      </c>
      <c r="D5318" s="890">
        <v>9542.01</v>
      </c>
    </row>
    <row r="5319" spans="1:4" x14ac:dyDescent="0.25">
      <c r="A5319" s="890" t="s">
        <v>5367</v>
      </c>
      <c r="B5319" s="890" t="s">
        <v>32626</v>
      </c>
      <c r="C5319" s="890" t="s">
        <v>5</v>
      </c>
      <c r="D5319" s="890">
        <v>9527.19</v>
      </c>
    </row>
    <row r="5320" spans="1:4" x14ac:dyDescent="0.25">
      <c r="A5320" s="890" t="s">
        <v>5368</v>
      </c>
      <c r="B5320" s="890" t="s">
        <v>32627</v>
      </c>
      <c r="C5320" s="890" t="s">
        <v>5</v>
      </c>
      <c r="D5320" s="890">
        <v>14779.01</v>
      </c>
    </row>
    <row r="5321" spans="1:4" x14ac:dyDescent="0.25">
      <c r="A5321" s="890" t="s">
        <v>5369</v>
      </c>
      <c r="B5321" s="890" t="s">
        <v>32627</v>
      </c>
      <c r="C5321" s="890" t="s">
        <v>5</v>
      </c>
      <c r="D5321" s="890">
        <v>14763.08</v>
      </c>
    </row>
    <row r="5322" spans="1:4" x14ac:dyDescent="0.25">
      <c r="A5322" s="890" t="s">
        <v>5370</v>
      </c>
      <c r="B5322" s="890" t="s">
        <v>32628</v>
      </c>
      <c r="C5322" s="890" t="s">
        <v>5</v>
      </c>
      <c r="D5322" s="890">
        <v>16889</v>
      </c>
    </row>
    <row r="5323" spans="1:4" x14ac:dyDescent="0.25">
      <c r="A5323" s="890" t="s">
        <v>5371</v>
      </c>
      <c r="B5323" s="890" t="s">
        <v>32628</v>
      </c>
      <c r="C5323" s="890" t="s">
        <v>5</v>
      </c>
      <c r="D5323" s="890">
        <v>16870.060000000001</v>
      </c>
    </row>
    <row r="5324" spans="1:4" x14ac:dyDescent="0.25">
      <c r="A5324" s="890" t="s">
        <v>5372</v>
      </c>
      <c r="B5324" s="890" t="s">
        <v>32629</v>
      </c>
      <c r="C5324" s="890" t="s">
        <v>5</v>
      </c>
      <c r="D5324" s="890">
        <v>192.84</v>
      </c>
    </row>
    <row r="5325" spans="1:4" x14ac:dyDescent="0.25">
      <c r="A5325" s="890" t="s">
        <v>5373</v>
      </c>
      <c r="B5325" s="890" t="s">
        <v>32629</v>
      </c>
      <c r="C5325" s="890" t="s">
        <v>5</v>
      </c>
      <c r="D5325" s="890">
        <v>189.56</v>
      </c>
    </row>
    <row r="5326" spans="1:4" x14ac:dyDescent="0.25">
      <c r="A5326" s="890" t="s">
        <v>5374</v>
      </c>
      <c r="B5326" s="890" t="s">
        <v>32630</v>
      </c>
      <c r="C5326" s="890" t="s">
        <v>5</v>
      </c>
      <c r="D5326" s="890">
        <v>356.17</v>
      </c>
    </row>
    <row r="5327" spans="1:4" x14ac:dyDescent="0.25">
      <c r="A5327" s="890" t="s">
        <v>5375</v>
      </c>
      <c r="B5327" s="890" t="s">
        <v>32630</v>
      </c>
      <c r="C5327" s="890" t="s">
        <v>5</v>
      </c>
      <c r="D5327" s="890">
        <v>352.17</v>
      </c>
    </row>
    <row r="5328" spans="1:4" x14ac:dyDescent="0.25">
      <c r="A5328" s="890" t="s">
        <v>5376</v>
      </c>
      <c r="B5328" s="890" t="s">
        <v>32631</v>
      </c>
      <c r="C5328" s="890" t="s">
        <v>5</v>
      </c>
      <c r="D5328" s="890">
        <v>544.41</v>
      </c>
    </row>
    <row r="5329" spans="1:4" x14ac:dyDescent="0.25">
      <c r="A5329" s="890" t="s">
        <v>5377</v>
      </c>
      <c r="B5329" s="890" t="s">
        <v>32631</v>
      </c>
      <c r="C5329" s="890" t="s">
        <v>5</v>
      </c>
      <c r="D5329" s="890">
        <v>540.09</v>
      </c>
    </row>
    <row r="5330" spans="1:4" x14ac:dyDescent="0.25">
      <c r="A5330" s="890" t="s">
        <v>5378</v>
      </c>
      <c r="B5330" s="890" t="s">
        <v>32632</v>
      </c>
      <c r="C5330" s="890" t="s">
        <v>5</v>
      </c>
      <c r="D5330" s="890">
        <v>806.38</v>
      </c>
    </row>
    <row r="5331" spans="1:4" x14ac:dyDescent="0.25">
      <c r="A5331" s="890" t="s">
        <v>5379</v>
      </c>
      <c r="B5331" s="890" t="s">
        <v>32632</v>
      </c>
      <c r="C5331" s="890" t="s">
        <v>5</v>
      </c>
      <c r="D5331" s="890">
        <v>801.17</v>
      </c>
    </row>
    <row r="5332" spans="1:4" x14ac:dyDescent="0.25">
      <c r="A5332" s="890" t="s">
        <v>5380</v>
      </c>
      <c r="B5332" s="890" t="s">
        <v>32633</v>
      </c>
      <c r="C5332" s="890" t="s">
        <v>5</v>
      </c>
      <c r="D5332" s="890">
        <v>1408.72</v>
      </c>
    </row>
    <row r="5333" spans="1:4" x14ac:dyDescent="0.25">
      <c r="A5333" s="890" t="s">
        <v>5381</v>
      </c>
      <c r="B5333" s="890" t="s">
        <v>32633</v>
      </c>
      <c r="C5333" s="890" t="s">
        <v>5</v>
      </c>
      <c r="D5333" s="890">
        <v>1402</v>
      </c>
    </row>
    <row r="5334" spans="1:4" x14ac:dyDescent="0.25">
      <c r="A5334" s="890" t="s">
        <v>5382</v>
      </c>
      <c r="B5334" s="890" t="s">
        <v>32634</v>
      </c>
      <c r="C5334" s="890" t="s">
        <v>5</v>
      </c>
      <c r="D5334" s="890">
        <v>1574.85</v>
      </c>
    </row>
    <row r="5335" spans="1:4" x14ac:dyDescent="0.25">
      <c r="A5335" s="890" t="s">
        <v>5383</v>
      </c>
      <c r="B5335" s="890" t="s">
        <v>32634</v>
      </c>
      <c r="C5335" s="890" t="s">
        <v>5</v>
      </c>
      <c r="D5335" s="890">
        <v>1566.54</v>
      </c>
    </row>
    <row r="5336" spans="1:4" x14ac:dyDescent="0.25">
      <c r="A5336" s="890" t="s">
        <v>5384</v>
      </c>
      <c r="B5336" s="890" t="s">
        <v>32635</v>
      </c>
      <c r="C5336" s="890" t="s">
        <v>5</v>
      </c>
      <c r="D5336" s="890">
        <v>2589.34</v>
      </c>
    </row>
    <row r="5337" spans="1:4" x14ac:dyDescent="0.25">
      <c r="A5337" s="890" t="s">
        <v>5385</v>
      </c>
      <c r="B5337" s="890" t="s">
        <v>32635</v>
      </c>
      <c r="C5337" s="890" t="s">
        <v>5</v>
      </c>
      <c r="D5337" s="890">
        <v>2579.96</v>
      </c>
    </row>
    <row r="5338" spans="1:4" x14ac:dyDescent="0.25">
      <c r="A5338" s="890" t="s">
        <v>5386</v>
      </c>
      <c r="B5338" s="890" t="s">
        <v>32636</v>
      </c>
      <c r="C5338" s="890" t="s">
        <v>5</v>
      </c>
      <c r="D5338" s="890">
        <v>3991.95</v>
      </c>
    </row>
    <row r="5339" spans="1:4" x14ac:dyDescent="0.25">
      <c r="A5339" s="890" t="s">
        <v>5387</v>
      </c>
      <c r="B5339" s="890" t="s">
        <v>32636</v>
      </c>
      <c r="C5339" s="890" t="s">
        <v>5</v>
      </c>
      <c r="D5339" s="890">
        <v>3982.08</v>
      </c>
    </row>
    <row r="5340" spans="1:4" x14ac:dyDescent="0.25">
      <c r="A5340" s="890" t="s">
        <v>5388</v>
      </c>
      <c r="B5340" s="890" t="s">
        <v>32637</v>
      </c>
      <c r="C5340" s="890" t="s">
        <v>5</v>
      </c>
      <c r="D5340" s="890">
        <v>6785.7</v>
      </c>
    </row>
    <row r="5341" spans="1:4" x14ac:dyDescent="0.25">
      <c r="A5341" s="890" t="s">
        <v>5389</v>
      </c>
      <c r="B5341" s="890" t="s">
        <v>32637</v>
      </c>
      <c r="C5341" s="890" t="s">
        <v>5</v>
      </c>
      <c r="D5341" s="890">
        <v>6774.03</v>
      </c>
    </row>
    <row r="5342" spans="1:4" x14ac:dyDescent="0.25">
      <c r="A5342" s="890" t="s">
        <v>5390</v>
      </c>
      <c r="B5342" s="890" t="s">
        <v>32638</v>
      </c>
      <c r="C5342" s="890" t="s">
        <v>5</v>
      </c>
      <c r="D5342" s="890">
        <v>9658.9599999999991</v>
      </c>
    </row>
    <row r="5343" spans="1:4" x14ac:dyDescent="0.25">
      <c r="A5343" s="890" t="s">
        <v>5391</v>
      </c>
      <c r="B5343" s="890" t="s">
        <v>32638</v>
      </c>
      <c r="C5343" s="890" t="s">
        <v>5</v>
      </c>
      <c r="D5343" s="890">
        <v>9646.6299999999992</v>
      </c>
    </row>
    <row r="5344" spans="1:4" x14ac:dyDescent="0.25">
      <c r="A5344" s="890" t="s">
        <v>5392</v>
      </c>
      <c r="B5344" s="890" t="s">
        <v>32639</v>
      </c>
      <c r="C5344" s="890" t="s">
        <v>5</v>
      </c>
      <c r="D5344" s="890">
        <v>9595.19</v>
      </c>
    </row>
    <row r="5345" spans="1:4" x14ac:dyDescent="0.25">
      <c r="A5345" s="890" t="s">
        <v>5393</v>
      </c>
      <c r="B5345" s="890" t="s">
        <v>32639</v>
      </c>
      <c r="C5345" s="890" t="s">
        <v>5</v>
      </c>
      <c r="D5345" s="890">
        <v>9581.32</v>
      </c>
    </row>
    <row r="5346" spans="1:4" x14ac:dyDescent="0.25">
      <c r="A5346" s="890" t="s">
        <v>5394</v>
      </c>
      <c r="B5346" s="890" t="s">
        <v>32640</v>
      </c>
      <c r="C5346" s="890" t="s">
        <v>5</v>
      </c>
      <c r="D5346" s="890">
        <v>12598.58</v>
      </c>
    </row>
    <row r="5347" spans="1:4" x14ac:dyDescent="0.25">
      <c r="A5347" s="890" t="s">
        <v>5395</v>
      </c>
      <c r="B5347" s="890" t="s">
        <v>32640</v>
      </c>
      <c r="C5347" s="890" t="s">
        <v>5</v>
      </c>
      <c r="D5347" s="890">
        <v>12583.75</v>
      </c>
    </row>
    <row r="5348" spans="1:4" x14ac:dyDescent="0.25">
      <c r="A5348" s="890" t="s">
        <v>5396</v>
      </c>
      <c r="B5348" s="890" t="s">
        <v>32641</v>
      </c>
      <c r="C5348" s="890" t="s">
        <v>5</v>
      </c>
      <c r="D5348" s="890">
        <v>14664.51</v>
      </c>
    </row>
    <row r="5349" spans="1:4" x14ac:dyDescent="0.25">
      <c r="A5349" s="890" t="s">
        <v>5397</v>
      </c>
      <c r="B5349" s="890" t="s">
        <v>32641</v>
      </c>
      <c r="C5349" s="890" t="s">
        <v>5</v>
      </c>
      <c r="D5349" s="890">
        <v>14648.06</v>
      </c>
    </row>
    <row r="5350" spans="1:4" x14ac:dyDescent="0.25">
      <c r="A5350" s="890" t="s">
        <v>5398</v>
      </c>
      <c r="B5350" s="890" t="s">
        <v>32642</v>
      </c>
      <c r="C5350" s="890" t="s">
        <v>5</v>
      </c>
      <c r="D5350" s="890">
        <v>16731.099999999999</v>
      </c>
    </row>
    <row r="5351" spans="1:4" x14ac:dyDescent="0.25">
      <c r="A5351" s="890" t="s">
        <v>5399</v>
      </c>
      <c r="B5351" s="890" t="s">
        <v>32642</v>
      </c>
      <c r="C5351" s="890" t="s">
        <v>5</v>
      </c>
      <c r="D5351" s="890">
        <v>16713.54</v>
      </c>
    </row>
    <row r="5352" spans="1:4" x14ac:dyDescent="0.25">
      <c r="A5352" s="890" t="s">
        <v>5400</v>
      </c>
      <c r="B5352" s="890" t="s">
        <v>32643</v>
      </c>
      <c r="C5352" s="890" t="s">
        <v>5</v>
      </c>
      <c r="D5352" s="890">
        <v>28480</v>
      </c>
    </row>
    <row r="5353" spans="1:4" x14ac:dyDescent="0.25">
      <c r="A5353" s="890" t="s">
        <v>5401</v>
      </c>
      <c r="B5353" s="890" t="s">
        <v>32643</v>
      </c>
      <c r="C5353" s="890" t="s">
        <v>5</v>
      </c>
      <c r="D5353" s="890">
        <v>28458.26</v>
      </c>
    </row>
    <row r="5354" spans="1:4" x14ac:dyDescent="0.25">
      <c r="A5354" s="890" t="s">
        <v>5402</v>
      </c>
      <c r="B5354" s="890" t="s">
        <v>32644</v>
      </c>
      <c r="C5354" s="890" t="s">
        <v>5</v>
      </c>
      <c r="D5354" s="890">
        <v>74.92</v>
      </c>
    </row>
    <row r="5355" spans="1:4" x14ac:dyDescent="0.25">
      <c r="A5355" s="890" t="s">
        <v>5403</v>
      </c>
      <c r="B5355" s="890" t="s">
        <v>32644</v>
      </c>
      <c r="C5355" s="890" t="s">
        <v>5</v>
      </c>
      <c r="D5355" s="890">
        <v>72.91</v>
      </c>
    </row>
    <row r="5356" spans="1:4" x14ac:dyDescent="0.25">
      <c r="A5356" s="890" t="s">
        <v>5404</v>
      </c>
      <c r="B5356" s="890" t="s">
        <v>32645</v>
      </c>
      <c r="C5356" s="890" t="s">
        <v>5</v>
      </c>
      <c r="D5356" s="890">
        <v>74.150000000000006</v>
      </c>
    </row>
    <row r="5357" spans="1:4" x14ac:dyDescent="0.25">
      <c r="A5357" s="890" t="s">
        <v>5405</v>
      </c>
      <c r="B5357" s="890" t="s">
        <v>32645</v>
      </c>
      <c r="C5357" s="890" t="s">
        <v>5</v>
      </c>
      <c r="D5357" s="890">
        <v>72.22</v>
      </c>
    </row>
    <row r="5358" spans="1:4" x14ac:dyDescent="0.25">
      <c r="A5358" s="890" t="s">
        <v>5406</v>
      </c>
      <c r="B5358" s="890" t="s">
        <v>32646</v>
      </c>
      <c r="C5358" s="890" t="s">
        <v>5</v>
      </c>
      <c r="D5358" s="890">
        <v>222.34</v>
      </c>
    </row>
    <row r="5359" spans="1:4" x14ac:dyDescent="0.25">
      <c r="A5359" s="890" t="s">
        <v>5407</v>
      </c>
      <c r="B5359" s="890" t="s">
        <v>32646</v>
      </c>
      <c r="C5359" s="890" t="s">
        <v>5</v>
      </c>
      <c r="D5359" s="890">
        <v>219.71</v>
      </c>
    </row>
    <row r="5360" spans="1:4" x14ac:dyDescent="0.25">
      <c r="A5360" s="890" t="s">
        <v>5408</v>
      </c>
      <c r="B5360" s="890" t="s">
        <v>32647</v>
      </c>
      <c r="C5360" s="890" t="s">
        <v>5</v>
      </c>
      <c r="D5360" s="890">
        <v>236.22</v>
      </c>
    </row>
    <row r="5361" spans="1:4" x14ac:dyDescent="0.25">
      <c r="A5361" s="890" t="s">
        <v>5409</v>
      </c>
      <c r="B5361" s="890" t="s">
        <v>32647</v>
      </c>
      <c r="C5361" s="890" t="s">
        <v>5</v>
      </c>
      <c r="D5361" s="890">
        <v>232.7</v>
      </c>
    </row>
    <row r="5362" spans="1:4" x14ac:dyDescent="0.25">
      <c r="A5362" s="890" t="s">
        <v>5410</v>
      </c>
      <c r="B5362" s="890" t="s">
        <v>32648</v>
      </c>
      <c r="C5362" s="890" t="s">
        <v>5</v>
      </c>
      <c r="D5362" s="890">
        <v>247.21</v>
      </c>
    </row>
    <row r="5363" spans="1:4" x14ac:dyDescent="0.25">
      <c r="A5363" s="890" t="s">
        <v>5411</v>
      </c>
      <c r="B5363" s="890" t="s">
        <v>32648</v>
      </c>
      <c r="C5363" s="890" t="s">
        <v>5</v>
      </c>
      <c r="D5363" s="890">
        <v>243.6</v>
      </c>
    </row>
    <row r="5364" spans="1:4" x14ac:dyDescent="0.25">
      <c r="A5364" s="890" t="s">
        <v>5412</v>
      </c>
      <c r="B5364" s="890" t="s">
        <v>32649</v>
      </c>
      <c r="C5364" s="890" t="s">
        <v>5</v>
      </c>
      <c r="D5364" s="890">
        <v>415.37</v>
      </c>
    </row>
    <row r="5365" spans="1:4" x14ac:dyDescent="0.25">
      <c r="A5365" s="890" t="s">
        <v>5413</v>
      </c>
      <c r="B5365" s="890" t="s">
        <v>32649</v>
      </c>
      <c r="C5365" s="890" t="s">
        <v>5</v>
      </c>
      <c r="D5365" s="890">
        <v>410.59</v>
      </c>
    </row>
    <row r="5366" spans="1:4" x14ac:dyDescent="0.25">
      <c r="A5366" s="890" t="s">
        <v>5414</v>
      </c>
      <c r="B5366" s="890" t="s">
        <v>32650</v>
      </c>
      <c r="C5366" s="890" t="s">
        <v>5</v>
      </c>
      <c r="D5366" s="890">
        <v>415.75</v>
      </c>
    </row>
    <row r="5367" spans="1:4" x14ac:dyDescent="0.25">
      <c r="A5367" s="890" t="s">
        <v>5415</v>
      </c>
      <c r="B5367" s="890" t="s">
        <v>32650</v>
      </c>
      <c r="C5367" s="890" t="s">
        <v>5</v>
      </c>
      <c r="D5367" s="890">
        <v>410.96</v>
      </c>
    </row>
    <row r="5368" spans="1:4" x14ac:dyDescent="0.25">
      <c r="A5368" s="890" t="s">
        <v>5416</v>
      </c>
      <c r="B5368" s="890" t="s">
        <v>32651</v>
      </c>
      <c r="C5368" s="890" t="s">
        <v>5</v>
      </c>
      <c r="D5368" s="890">
        <v>535.97</v>
      </c>
    </row>
    <row r="5369" spans="1:4" x14ac:dyDescent="0.25">
      <c r="A5369" s="890" t="s">
        <v>5417</v>
      </c>
      <c r="B5369" s="890" t="s">
        <v>32651</v>
      </c>
      <c r="C5369" s="890" t="s">
        <v>5</v>
      </c>
      <c r="D5369" s="890">
        <v>530.32000000000005</v>
      </c>
    </row>
    <row r="5370" spans="1:4" x14ac:dyDescent="0.25">
      <c r="A5370" s="890" t="s">
        <v>5418</v>
      </c>
      <c r="B5370" s="890" t="s">
        <v>32652</v>
      </c>
      <c r="C5370" s="890" t="s">
        <v>5</v>
      </c>
      <c r="D5370" s="890">
        <v>1075.71</v>
      </c>
    </row>
    <row r="5371" spans="1:4" x14ac:dyDescent="0.25">
      <c r="A5371" s="890" t="s">
        <v>5419</v>
      </c>
      <c r="B5371" s="890" t="s">
        <v>32652</v>
      </c>
      <c r="C5371" s="890" t="s">
        <v>5</v>
      </c>
      <c r="D5371" s="890">
        <v>1069.3800000000001</v>
      </c>
    </row>
    <row r="5372" spans="1:4" x14ac:dyDescent="0.25">
      <c r="A5372" s="890" t="s">
        <v>5420</v>
      </c>
      <c r="B5372" s="890" t="s">
        <v>32653</v>
      </c>
      <c r="C5372" s="890" t="s">
        <v>5</v>
      </c>
      <c r="D5372" s="890">
        <v>1308.97</v>
      </c>
    </row>
    <row r="5373" spans="1:4" x14ac:dyDescent="0.25">
      <c r="A5373" s="890" t="s">
        <v>5421</v>
      </c>
      <c r="B5373" s="890" t="s">
        <v>32653</v>
      </c>
      <c r="C5373" s="890" t="s">
        <v>5</v>
      </c>
      <c r="D5373" s="890">
        <v>1301.94</v>
      </c>
    </row>
    <row r="5374" spans="1:4" x14ac:dyDescent="0.25">
      <c r="A5374" s="890" t="s">
        <v>5422</v>
      </c>
      <c r="B5374" s="890" t="s">
        <v>32654</v>
      </c>
      <c r="C5374" s="890" t="s">
        <v>5</v>
      </c>
      <c r="D5374" s="890">
        <v>1314.12</v>
      </c>
    </row>
    <row r="5375" spans="1:4" x14ac:dyDescent="0.25">
      <c r="A5375" s="890" t="s">
        <v>5423</v>
      </c>
      <c r="B5375" s="890" t="s">
        <v>32654</v>
      </c>
      <c r="C5375" s="890" t="s">
        <v>5</v>
      </c>
      <c r="D5375" s="890">
        <v>1306.75</v>
      </c>
    </row>
    <row r="5376" spans="1:4" x14ac:dyDescent="0.25">
      <c r="A5376" s="890" t="s">
        <v>5424</v>
      </c>
      <c r="B5376" s="890" t="s">
        <v>32655</v>
      </c>
      <c r="C5376" s="890" t="s">
        <v>5</v>
      </c>
      <c r="D5376" s="890">
        <v>2701.24</v>
      </c>
    </row>
    <row r="5377" spans="1:4" x14ac:dyDescent="0.25">
      <c r="A5377" s="890" t="s">
        <v>5425</v>
      </c>
      <c r="B5377" s="890" t="s">
        <v>32655</v>
      </c>
      <c r="C5377" s="890" t="s">
        <v>5</v>
      </c>
      <c r="D5377" s="890">
        <v>2693.2</v>
      </c>
    </row>
    <row r="5378" spans="1:4" x14ac:dyDescent="0.25">
      <c r="A5378" s="890" t="s">
        <v>5426</v>
      </c>
      <c r="B5378" s="890" t="s">
        <v>32656</v>
      </c>
      <c r="C5378" s="890" t="s">
        <v>5</v>
      </c>
      <c r="D5378" s="890">
        <v>3214.54</v>
      </c>
    </row>
    <row r="5379" spans="1:4" x14ac:dyDescent="0.25">
      <c r="A5379" s="890" t="s">
        <v>5427</v>
      </c>
      <c r="B5379" s="890" t="s">
        <v>32656</v>
      </c>
      <c r="C5379" s="890" t="s">
        <v>5</v>
      </c>
      <c r="D5379" s="890">
        <v>3205.32</v>
      </c>
    </row>
    <row r="5380" spans="1:4" x14ac:dyDescent="0.25">
      <c r="A5380" s="890" t="s">
        <v>5428</v>
      </c>
      <c r="B5380" s="890" t="s">
        <v>32657</v>
      </c>
      <c r="C5380" s="890" t="s">
        <v>5</v>
      </c>
      <c r="D5380" s="890">
        <v>5321.86</v>
      </c>
    </row>
    <row r="5381" spans="1:4" x14ac:dyDescent="0.25">
      <c r="A5381" s="890" t="s">
        <v>5429</v>
      </c>
      <c r="B5381" s="890" t="s">
        <v>32657</v>
      </c>
      <c r="C5381" s="890" t="s">
        <v>5</v>
      </c>
      <c r="D5381" s="890">
        <v>5311.82</v>
      </c>
    </row>
    <row r="5382" spans="1:4" x14ac:dyDescent="0.25">
      <c r="A5382" s="890" t="s">
        <v>5430</v>
      </c>
      <c r="B5382" s="890" t="s">
        <v>32658</v>
      </c>
      <c r="C5382" s="890" t="s">
        <v>5</v>
      </c>
      <c r="D5382" s="890">
        <v>6189.67</v>
      </c>
    </row>
    <row r="5383" spans="1:4" x14ac:dyDescent="0.25">
      <c r="A5383" s="890" t="s">
        <v>5431</v>
      </c>
      <c r="B5383" s="890" t="s">
        <v>32658</v>
      </c>
      <c r="C5383" s="890" t="s">
        <v>5</v>
      </c>
      <c r="D5383" s="890">
        <v>6178.34</v>
      </c>
    </row>
    <row r="5384" spans="1:4" x14ac:dyDescent="0.25">
      <c r="A5384" s="890" t="s">
        <v>5432</v>
      </c>
      <c r="B5384" s="890" t="s">
        <v>32659</v>
      </c>
      <c r="C5384" s="890" t="s">
        <v>5</v>
      </c>
      <c r="D5384" s="890">
        <v>7413.53</v>
      </c>
    </row>
    <row r="5385" spans="1:4" x14ac:dyDescent="0.25">
      <c r="A5385" s="890" t="s">
        <v>5433</v>
      </c>
      <c r="B5385" s="890" t="s">
        <v>32659</v>
      </c>
      <c r="C5385" s="890" t="s">
        <v>5</v>
      </c>
      <c r="D5385" s="890">
        <v>7401.25</v>
      </c>
    </row>
    <row r="5386" spans="1:4" x14ac:dyDescent="0.25">
      <c r="A5386" s="890" t="s">
        <v>5434</v>
      </c>
      <c r="B5386" s="890" t="s">
        <v>32660</v>
      </c>
      <c r="C5386" s="890" t="s">
        <v>5</v>
      </c>
      <c r="D5386" s="890">
        <v>9769.64</v>
      </c>
    </row>
    <row r="5387" spans="1:4" x14ac:dyDescent="0.25">
      <c r="A5387" s="890" t="s">
        <v>5435</v>
      </c>
      <c r="B5387" s="890" t="s">
        <v>32660</v>
      </c>
      <c r="C5387" s="890" t="s">
        <v>5</v>
      </c>
      <c r="D5387" s="890">
        <v>9754.84</v>
      </c>
    </row>
    <row r="5388" spans="1:4" x14ac:dyDescent="0.25">
      <c r="A5388" s="890" t="s">
        <v>5436</v>
      </c>
      <c r="B5388" s="890" t="s">
        <v>32661</v>
      </c>
      <c r="C5388" s="890" t="s">
        <v>5</v>
      </c>
      <c r="D5388" s="890">
        <v>73.83</v>
      </c>
    </row>
    <row r="5389" spans="1:4" x14ac:dyDescent="0.25">
      <c r="A5389" s="890" t="s">
        <v>5437</v>
      </c>
      <c r="B5389" s="890" t="s">
        <v>32661</v>
      </c>
      <c r="C5389" s="890" t="s">
        <v>5</v>
      </c>
      <c r="D5389" s="890">
        <v>71.930000000000007</v>
      </c>
    </row>
    <row r="5390" spans="1:4" x14ac:dyDescent="0.25">
      <c r="A5390" s="890" t="s">
        <v>5438</v>
      </c>
      <c r="B5390" s="890" t="s">
        <v>32662</v>
      </c>
      <c r="C5390" s="890" t="s">
        <v>5</v>
      </c>
      <c r="D5390" s="890">
        <v>74.31</v>
      </c>
    </row>
    <row r="5391" spans="1:4" x14ac:dyDescent="0.25">
      <c r="A5391" s="890" t="s">
        <v>5439</v>
      </c>
      <c r="B5391" s="890" t="s">
        <v>32662</v>
      </c>
      <c r="C5391" s="890" t="s">
        <v>5</v>
      </c>
      <c r="D5391" s="890">
        <v>72.36</v>
      </c>
    </row>
    <row r="5392" spans="1:4" x14ac:dyDescent="0.25">
      <c r="A5392" s="890" t="s">
        <v>5440</v>
      </c>
      <c r="B5392" s="890" t="s">
        <v>32663</v>
      </c>
      <c r="C5392" s="890" t="s">
        <v>5</v>
      </c>
      <c r="D5392" s="890">
        <v>136.88</v>
      </c>
    </row>
    <row r="5393" spans="1:4" x14ac:dyDescent="0.25">
      <c r="A5393" s="890" t="s">
        <v>5441</v>
      </c>
      <c r="B5393" s="890" t="s">
        <v>32663</v>
      </c>
      <c r="C5393" s="890" t="s">
        <v>5</v>
      </c>
      <c r="D5393" s="890">
        <v>133.75</v>
      </c>
    </row>
    <row r="5394" spans="1:4" x14ac:dyDescent="0.25">
      <c r="A5394" s="890" t="s">
        <v>5442</v>
      </c>
      <c r="B5394" s="890" t="s">
        <v>32664</v>
      </c>
      <c r="C5394" s="890" t="s">
        <v>5</v>
      </c>
      <c r="D5394" s="890">
        <v>236.85</v>
      </c>
    </row>
    <row r="5395" spans="1:4" x14ac:dyDescent="0.25">
      <c r="A5395" s="890" t="s">
        <v>5443</v>
      </c>
      <c r="B5395" s="890" t="s">
        <v>32664</v>
      </c>
      <c r="C5395" s="890" t="s">
        <v>5</v>
      </c>
      <c r="D5395" s="890">
        <v>233.27</v>
      </c>
    </row>
    <row r="5396" spans="1:4" x14ac:dyDescent="0.25">
      <c r="A5396" s="890" t="s">
        <v>5444</v>
      </c>
      <c r="B5396" s="890" t="s">
        <v>32665</v>
      </c>
      <c r="C5396" s="890" t="s">
        <v>5</v>
      </c>
      <c r="D5396" s="890">
        <v>309.16000000000003</v>
      </c>
    </row>
    <row r="5397" spans="1:4" x14ac:dyDescent="0.25">
      <c r="A5397" s="890" t="s">
        <v>5445</v>
      </c>
      <c r="B5397" s="890" t="s">
        <v>32665</v>
      </c>
      <c r="C5397" s="890" t="s">
        <v>5</v>
      </c>
      <c r="D5397" s="890">
        <v>305.22000000000003</v>
      </c>
    </row>
    <row r="5398" spans="1:4" x14ac:dyDescent="0.25">
      <c r="A5398" s="890" t="s">
        <v>5446</v>
      </c>
      <c r="B5398" s="890" t="s">
        <v>32666</v>
      </c>
      <c r="C5398" s="890" t="s">
        <v>5</v>
      </c>
      <c r="D5398" s="890">
        <v>415.89</v>
      </c>
    </row>
    <row r="5399" spans="1:4" x14ac:dyDescent="0.25">
      <c r="A5399" s="890" t="s">
        <v>5447</v>
      </c>
      <c r="B5399" s="890" t="s">
        <v>32666</v>
      </c>
      <c r="C5399" s="890" t="s">
        <v>5</v>
      </c>
      <c r="D5399" s="890">
        <v>411.1</v>
      </c>
    </row>
    <row r="5400" spans="1:4" x14ac:dyDescent="0.25">
      <c r="A5400" s="890" t="s">
        <v>5448</v>
      </c>
      <c r="B5400" s="890" t="s">
        <v>32667</v>
      </c>
      <c r="C5400" s="890" t="s">
        <v>5</v>
      </c>
      <c r="D5400" s="890">
        <v>417.38</v>
      </c>
    </row>
    <row r="5401" spans="1:4" x14ac:dyDescent="0.25">
      <c r="A5401" s="890" t="s">
        <v>5449</v>
      </c>
      <c r="B5401" s="890" t="s">
        <v>32667</v>
      </c>
      <c r="C5401" s="890" t="s">
        <v>5</v>
      </c>
      <c r="D5401" s="890">
        <v>412.55</v>
      </c>
    </row>
    <row r="5402" spans="1:4" x14ac:dyDescent="0.25">
      <c r="A5402" s="890" t="s">
        <v>5450</v>
      </c>
      <c r="B5402" s="890" t="s">
        <v>32668</v>
      </c>
      <c r="C5402" s="890" t="s">
        <v>5</v>
      </c>
      <c r="D5402" s="890">
        <v>539.41999999999996</v>
      </c>
    </row>
    <row r="5403" spans="1:4" x14ac:dyDescent="0.25">
      <c r="A5403" s="890" t="s">
        <v>5451</v>
      </c>
      <c r="B5403" s="890" t="s">
        <v>32668</v>
      </c>
      <c r="C5403" s="890" t="s">
        <v>5</v>
      </c>
      <c r="D5403" s="890">
        <v>533.67999999999995</v>
      </c>
    </row>
    <row r="5404" spans="1:4" x14ac:dyDescent="0.25">
      <c r="A5404" s="890" t="s">
        <v>5452</v>
      </c>
      <c r="B5404" s="890" t="s">
        <v>32669</v>
      </c>
      <c r="C5404" s="890" t="s">
        <v>5</v>
      </c>
      <c r="D5404" s="890">
        <v>1079.8800000000001</v>
      </c>
    </row>
    <row r="5405" spans="1:4" x14ac:dyDescent="0.25">
      <c r="A5405" s="890" t="s">
        <v>5453</v>
      </c>
      <c r="B5405" s="890" t="s">
        <v>32669</v>
      </c>
      <c r="C5405" s="890" t="s">
        <v>5</v>
      </c>
      <c r="D5405" s="890">
        <v>1073.44</v>
      </c>
    </row>
    <row r="5406" spans="1:4" x14ac:dyDescent="0.25">
      <c r="A5406" s="890" t="s">
        <v>5454</v>
      </c>
      <c r="B5406" s="890" t="s">
        <v>32670</v>
      </c>
      <c r="C5406" s="890" t="s">
        <v>5</v>
      </c>
      <c r="D5406" s="890">
        <v>1314.19</v>
      </c>
    </row>
    <row r="5407" spans="1:4" x14ac:dyDescent="0.25">
      <c r="A5407" s="890" t="s">
        <v>5455</v>
      </c>
      <c r="B5407" s="890" t="s">
        <v>32670</v>
      </c>
      <c r="C5407" s="890" t="s">
        <v>5</v>
      </c>
      <c r="D5407" s="890">
        <v>1307.04</v>
      </c>
    </row>
    <row r="5408" spans="1:4" x14ac:dyDescent="0.25">
      <c r="A5408" s="890" t="s">
        <v>5456</v>
      </c>
      <c r="B5408" s="890" t="s">
        <v>32671</v>
      </c>
      <c r="C5408" s="890" t="s">
        <v>5</v>
      </c>
      <c r="D5408" s="890">
        <v>1323.36</v>
      </c>
    </row>
    <row r="5409" spans="1:4" x14ac:dyDescent="0.25">
      <c r="A5409" s="890" t="s">
        <v>5457</v>
      </c>
      <c r="B5409" s="890" t="s">
        <v>32671</v>
      </c>
      <c r="C5409" s="890" t="s">
        <v>5</v>
      </c>
      <c r="D5409" s="890">
        <v>1315.75</v>
      </c>
    </row>
    <row r="5410" spans="1:4" x14ac:dyDescent="0.25">
      <c r="A5410" s="890" t="s">
        <v>5458</v>
      </c>
      <c r="B5410" s="890" t="s">
        <v>32672</v>
      </c>
      <c r="C5410" s="890" t="s">
        <v>5</v>
      </c>
      <c r="D5410" s="890">
        <v>2715.19</v>
      </c>
    </row>
    <row r="5411" spans="1:4" x14ac:dyDescent="0.25">
      <c r="A5411" s="890" t="s">
        <v>5459</v>
      </c>
      <c r="B5411" s="890" t="s">
        <v>32672</v>
      </c>
      <c r="C5411" s="890" t="s">
        <v>5</v>
      </c>
      <c r="D5411" s="890">
        <v>2706.77</v>
      </c>
    </row>
    <row r="5412" spans="1:4" x14ac:dyDescent="0.25">
      <c r="A5412" s="890" t="s">
        <v>5460</v>
      </c>
      <c r="B5412" s="890" t="s">
        <v>32673</v>
      </c>
      <c r="C5412" s="890" t="s">
        <v>5</v>
      </c>
      <c r="D5412" s="890">
        <v>3237.73</v>
      </c>
    </row>
    <row r="5413" spans="1:4" x14ac:dyDescent="0.25">
      <c r="A5413" s="890" t="s">
        <v>5461</v>
      </c>
      <c r="B5413" s="890" t="s">
        <v>32673</v>
      </c>
      <c r="C5413" s="890" t="s">
        <v>5</v>
      </c>
      <c r="D5413" s="890">
        <v>3227.9</v>
      </c>
    </row>
    <row r="5414" spans="1:4" x14ac:dyDescent="0.25">
      <c r="A5414" s="890" t="s">
        <v>5462</v>
      </c>
      <c r="B5414" s="890" t="s">
        <v>32674</v>
      </c>
      <c r="C5414" s="890" t="s">
        <v>5</v>
      </c>
      <c r="D5414" s="890">
        <v>5348.23</v>
      </c>
    </row>
    <row r="5415" spans="1:4" x14ac:dyDescent="0.25">
      <c r="A5415" s="890" t="s">
        <v>5463</v>
      </c>
      <c r="B5415" s="890" t="s">
        <v>32674</v>
      </c>
      <c r="C5415" s="890" t="s">
        <v>5</v>
      </c>
      <c r="D5415" s="890">
        <v>5337.49</v>
      </c>
    </row>
    <row r="5416" spans="1:4" x14ac:dyDescent="0.25">
      <c r="A5416" s="890" t="s">
        <v>5464</v>
      </c>
      <c r="B5416" s="890" t="s">
        <v>32675</v>
      </c>
      <c r="C5416" s="890" t="s">
        <v>5</v>
      </c>
      <c r="D5416" s="890">
        <v>6228.85</v>
      </c>
    </row>
    <row r="5417" spans="1:4" x14ac:dyDescent="0.25">
      <c r="A5417" s="890" t="s">
        <v>5465</v>
      </c>
      <c r="B5417" s="890" t="s">
        <v>32675</v>
      </c>
      <c r="C5417" s="890" t="s">
        <v>5</v>
      </c>
      <c r="D5417" s="890">
        <v>6216.48</v>
      </c>
    </row>
    <row r="5418" spans="1:4" x14ac:dyDescent="0.25">
      <c r="A5418" s="890" t="s">
        <v>5466</v>
      </c>
      <c r="B5418" s="890" t="s">
        <v>32676</v>
      </c>
      <c r="C5418" s="890" t="s">
        <v>5</v>
      </c>
      <c r="D5418" s="890">
        <v>7501.88</v>
      </c>
    </row>
    <row r="5419" spans="1:4" x14ac:dyDescent="0.25">
      <c r="A5419" s="890" t="s">
        <v>5467</v>
      </c>
      <c r="B5419" s="890" t="s">
        <v>32676</v>
      </c>
      <c r="C5419" s="890" t="s">
        <v>5</v>
      </c>
      <c r="D5419" s="890">
        <v>7487.52</v>
      </c>
    </row>
    <row r="5420" spans="1:4" x14ac:dyDescent="0.25">
      <c r="A5420" s="890" t="s">
        <v>5468</v>
      </c>
      <c r="B5420" s="890" t="s">
        <v>32677</v>
      </c>
      <c r="C5420" s="890" t="s">
        <v>5</v>
      </c>
      <c r="D5420" s="890">
        <v>9889.0400000000009</v>
      </c>
    </row>
    <row r="5421" spans="1:4" x14ac:dyDescent="0.25">
      <c r="A5421" s="890" t="s">
        <v>5469</v>
      </c>
      <c r="B5421" s="890" t="s">
        <v>32677</v>
      </c>
      <c r="C5421" s="890" t="s">
        <v>5</v>
      </c>
      <c r="D5421" s="890">
        <v>9871.39</v>
      </c>
    </row>
    <row r="5422" spans="1:4" x14ac:dyDescent="0.25">
      <c r="A5422" s="890" t="s">
        <v>5470</v>
      </c>
      <c r="B5422" s="890" t="s">
        <v>32678</v>
      </c>
      <c r="C5422" s="890" t="s">
        <v>5</v>
      </c>
      <c r="D5422" s="890">
        <v>3889.5</v>
      </c>
    </row>
    <row r="5423" spans="1:4" x14ac:dyDescent="0.25">
      <c r="A5423" s="890" t="s">
        <v>5471</v>
      </c>
      <c r="B5423" s="890" t="s">
        <v>32678</v>
      </c>
      <c r="C5423" s="890" t="s">
        <v>5</v>
      </c>
      <c r="D5423" s="890">
        <v>3724.91</v>
      </c>
    </row>
    <row r="5424" spans="1:4" x14ac:dyDescent="0.25">
      <c r="A5424" s="890" t="s">
        <v>5472</v>
      </c>
      <c r="B5424" s="890" t="s">
        <v>32679</v>
      </c>
      <c r="C5424" s="890" t="s">
        <v>5</v>
      </c>
      <c r="D5424" s="890">
        <v>4078.13</v>
      </c>
    </row>
    <row r="5425" spans="1:4" x14ac:dyDescent="0.25">
      <c r="A5425" s="890" t="s">
        <v>5473</v>
      </c>
      <c r="B5425" s="890" t="s">
        <v>32679</v>
      </c>
      <c r="C5425" s="890" t="s">
        <v>5</v>
      </c>
      <c r="D5425" s="890">
        <v>3904.56</v>
      </c>
    </row>
    <row r="5426" spans="1:4" x14ac:dyDescent="0.25">
      <c r="A5426" s="890" t="s">
        <v>5474</v>
      </c>
      <c r="B5426" s="890" t="s">
        <v>32680</v>
      </c>
      <c r="C5426" s="890" t="s">
        <v>5</v>
      </c>
      <c r="D5426" s="890">
        <v>4561.28</v>
      </c>
    </row>
    <row r="5427" spans="1:4" x14ac:dyDescent="0.25">
      <c r="A5427" s="890" t="s">
        <v>5475</v>
      </c>
      <c r="B5427" s="890" t="s">
        <v>32680</v>
      </c>
      <c r="C5427" s="890" t="s">
        <v>5</v>
      </c>
      <c r="D5427" s="890">
        <v>4370.22</v>
      </c>
    </row>
    <row r="5428" spans="1:4" x14ac:dyDescent="0.25">
      <c r="A5428" s="890" t="s">
        <v>5476</v>
      </c>
      <c r="B5428" s="890" t="s">
        <v>32681</v>
      </c>
      <c r="C5428" s="890" t="s">
        <v>5</v>
      </c>
      <c r="D5428" s="890">
        <v>5077.51</v>
      </c>
    </row>
    <row r="5429" spans="1:4" x14ac:dyDescent="0.25">
      <c r="A5429" s="890" t="s">
        <v>5477</v>
      </c>
      <c r="B5429" s="890" t="s">
        <v>32681</v>
      </c>
      <c r="C5429" s="890" t="s">
        <v>5</v>
      </c>
      <c r="D5429" s="890">
        <v>4862.7700000000004</v>
      </c>
    </row>
    <row r="5430" spans="1:4" x14ac:dyDescent="0.25">
      <c r="A5430" s="890" t="s">
        <v>5478</v>
      </c>
      <c r="B5430" s="890" t="s">
        <v>32682</v>
      </c>
      <c r="C5430" s="890" t="s">
        <v>5</v>
      </c>
      <c r="D5430" s="890">
        <v>5518.25</v>
      </c>
    </row>
    <row r="5431" spans="1:4" x14ac:dyDescent="0.25">
      <c r="A5431" s="890" t="s">
        <v>5479</v>
      </c>
      <c r="B5431" s="890" t="s">
        <v>32682</v>
      </c>
      <c r="C5431" s="890" t="s">
        <v>5</v>
      </c>
      <c r="D5431" s="890">
        <v>5283.14</v>
      </c>
    </row>
    <row r="5432" spans="1:4" x14ac:dyDescent="0.25">
      <c r="A5432" s="890" t="s">
        <v>5480</v>
      </c>
      <c r="B5432" s="890" t="s">
        <v>32683</v>
      </c>
      <c r="C5432" s="890" t="s">
        <v>5</v>
      </c>
      <c r="D5432" s="890">
        <v>6332.69</v>
      </c>
    </row>
    <row r="5433" spans="1:4" x14ac:dyDescent="0.25">
      <c r="A5433" s="890" t="s">
        <v>5481</v>
      </c>
      <c r="B5433" s="890" t="s">
        <v>32683</v>
      </c>
      <c r="C5433" s="890" t="s">
        <v>5</v>
      </c>
      <c r="D5433" s="890">
        <v>6061.67</v>
      </c>
    </row>
    <row r="5434" spans="1:4" x14ac:dyDescent="0.25">
      <c r="A5434" s="890" t="s">
        <v>5482</v>
      </c>
      <c r="B5434" s="890" t="s">
        <v>32684</v>
      </c>
      <c r="C5434" s="890" t="s">
        <v>5</v>
      </c>
      <c r="D5434" s="890">
        <v>7013.93</v>
      </c>
    </row>
    <row r="5435" spans="1:4" x14ac:dyDescent="0.25">
      <c r="A5435" s="890" t="s">
        <v>5483</v>
      </c>
      <c r="B5435" s="890" t="s">
        <v>32684</v>
      </c>
      <c r="C5435" s="890" t="s">
        <v>5</v>
      </c>
      <c r="D5435" s="890">
        <v>6714.63</v>
      </c>
    </row>
    <row r="5436" spans="1:4" x14ac:dyDescent="0.25">
      <c r="A5436" s="890" t="s">
        <v>5484</v>
      </c>
      <c r="B5436" s="890" t="s">
        <v>32685</v>
      </c>
      <c r="C5436" s="890" t="s">
        <v>5</v>
      </c>
      <c r="D5436" s="890">
        <v>7718.06</v>
      </c>
    </row>
    <row r="5437" spans="1:4" x14ac:dyDescent="0.25">
      <c r="A5437" s="890" t="s">
        <v>5485</v>
      </c>
      <c r="B5437" s="890" t="s">
        <v>32685</v>
      </c>
      <c r="C5437" s="890" t="s">
        <v>5</v>
      </c>
      <c r="D5437" s="890">
        <v>7390.45</v>
      </c>
    </row>
    <row r="5438" spans="1:4" x14ac:dyDescent="0.25">
      <c r="A5438" s="890" t="s">
        <v>5486</v>
      </c>
      <c r="B5438" s="890" t="s">
        <v>32686</v>
      </c>
      <c r="C5438" s="890" t="s">
        <v>5</v>
      </c>
      <c r="D5438" s="890">
        <v>8608.2999999999993</v>
      </c>
    </row>
    <row r="5439" spans="1:4" x14ac:dyDescent="0.25">
      <c r="A5439" s="890" t="s">
        <v>5487</v>
      </c>
      <c r="B5439" s="890" t="s">
        <v>32686</v>
      </c>
      <c r="C5439" s="890" t="s">
        <v>5</v>
      </c>
      <c r="D5439" s="890">
        <v>8243.49</v>
      </c>
    </row>
    <row r="5440" spans="1:4" x14ac:dyDescent="0.25">
      <c r="A5440" s="890" t="s">
        <v>5488</v>
      </c>
      <c r="B5440" s="890" t="s">
        <v>32687</v>
      </c>
      <c r="C5440" s="890" t="s">
        <v>5</v>
      </c>
      <c r="D5440" s="890">
        <v>2845.96</v>
      </c>
    </row>
    <row r="5441" spans="1:4" x14ac:dyDescent="0.25">
      <c r="A5441" s="890" t="s">
        <v>5489</v>
      </c>
      <c r="B5441" s="890" t="s">
        <v>32687</v>
      </c>
      <c r="C5441" s="890" t="s">
        <v>5</v>
      </c>
      <c r="D5441" s="890">
        <v>2723.88</v>
      </c>
    </row>
    <row r="5442" spans="1:4" x14ac:dyDescent="0.25">
      <c r="A5442" s="890" t="s">
        <v>5490</v>
      </c>
      <c r="B5442" s="890" t="s">
        <v>32688</v>
      </c>
      <c r="C5442" s="890" t="s">
        <v>5</v>
      </c>
      <c r="D5442" s="890">
        <v>3272.86</v>
      </c>
    </row>
    <row r="5443" spans="1:4" x14ac:dyDescent="0.25">
      <c r="A5443" s="890" t="s">
        <v>5491</v>
      </c>
      <c r="B5443" s="890" t="s">
        <v>32688</v>
      </c>
      <c r="C5443" s="890" t="s">
        <v>5</v>
      </c>
      <c r="D5443" s="890">
        <v>3134.75</v>
      </c>
    </row>
    <row r="5444" spans="1:4" x14ac:dyDescent="0.25">
      <c r="A5444" s="890" t="s">
        <v>5492</v>
      </c>
      <c r="B5444" s="890" t="s">
        <v>32689</v>
      </c>
      <c r="C5444" s="890" t="s">
        <v>5</v>
      </c>
      <c r="D5444" s="890">
        <v>3550.8</v>
      </c>
    </row>
    <row r="5445" spans="1:4" x14ac:dyDescent="0.25">
      <c r="A5445" s="890" t="s">
        <v>5493</v>
      </c>
      <c r="B5445" s="890" t="s">
        <v>32689</v>
      </c>
      <c r="C5445" s="890" t="s">
        <v>5</v>
      </c>
      <c r="D5445" s="890">
        <v>3400.65</v>
      </c>
    </row>
    <row r="5446" spans="1:4" x14ac:dyDescent="0.25">
      <c r="A5446" s="890" t="s">
        <v>5494</v>
      </c>
      <c r="B5446" s="890" t="s">
        <v>32690</v>
      </c>
      <c r="C5446" s="890" t="s">
        <v>5</v>
      </c>
      <c r="D5446" s="890">
        <v>4004.3</v>
      </c>
    </row>
    <row r="5447" spans="1:4" x14ac:dyDescent="0.25">
      <c r="A5447" s="890" t="s">
        <v>5495</v>
      </c>
      <c r="B5447" s="890" t="s">
        <v>32690</v>
      </c>
      <c r="C5447" s="890" t="s">
        <v>5</v>
      </c>
      <c r="D5447" s="890">
        <v>3832.4</v>
      </c>
    </row>
    <row r="5448" spans="1:4" x14ac:dyDescent="0.25">
      <c r="A5448" s="890" t="s">
        <v>5496</v>
      </c>
      <c r="B5448" s="890" t="s">
        <v>32691</v>
      </c>
      <c r="C5448" s="890" t="s">
        <v>5</v>
      </c>
      <c r="D5448" s="890">
        <v>4684.55</v>
      </c>
    </row>
    <row r="5449" spans="1:4" x14ac:dyDescent="0.25">
      <c r="A5449" s="890" t="s">
        <v>5497</v>
      </c>
      <c r="B5449" s="890" t="s">
        <v>32691</v>
      </c>
      <c r="C5449" s="890" t="s">
        <v>5</v>
      </c>
      <c r="D5449" s="890">
        <v>4485.38</v>
      </c>
    </row>
    <row r="5450" spans="1:4" x14ac:dyDescent="0.25">
      <c r="A5450" s="890" t="s">
        <v>5498</v>
      </c>
      <c r="B5450" s="890" t="s">
        <v>32692</v>
      </c>
      <c r="C5450" s="890" t="s">
        <v>5</v>
      </c>
      <c r="D5450" s="890">
        <v>5172.71</v>
      </c>
    </row>
    <row r="5451" spans="1:4" x14ac:dyDescent="0.25">
      <c r="A5451" s="890" t="s">
        <v>5499</v>
      </c>
      <c r="B5451" s="890" t="s">
        <v>32692</v>
      </c>
      <c r="C5451" s="890" t="s">
        <v>5</v>
      </c>
      <c r="D5451" s="890">
        <v>4949.17</v>
      </c>
    </row>
    <row r="5452" spans="1:4" x14ac:dyDescent="0.25">
      <c r="A5452" s="890" t="s">
        <v>5500</v>
      </c>
      <c r="B5452" s="890" t="s">
        <v>32693</v>
      </c>
      <c r="C5452" s="890" t="s">
        <v>5</v>
      </c>
      <c r="D5452" s="890">
        <v>5610.4</v>
      </c>
    </row>
    <row r="5453" spans="1:4" x14ac:dyDescent="0.25">
      <c r="A5453" s="890" t="s">
        <v>5501</v>
      </c>
      <c r="B5453" s="890" t="s">
        <v>32693</v>
      </c>
      <c r="C5453" s="890" t="s">
        <v>5</v>
      </c>
      <c r="D5453" s="890">
        <v>5368.65</v>
      </c>
    </row>
    <row r="5454" spans="1:4" x14ac:dyDescent="0.25">
      <c r="A5454" s="890" t="s">
        <v>5502</v>
      </c>
      <c r="B5454" s="890" t="s">
        <v>32694</v>
      </c>
      <c r="C5454" s="890" t="s">
        <v>5</v>
      </c>
      <c r="D5454" s="890">
        <v>6050.72</v>
      </c>
    </row>
    <row r="5455" spans="1:4" x14ac:dyDescent="0.25">
      <c r="A5455" s="890" t="s">
        <v>5503</v>
      </c>
      <c r="B5455" s="890" t="s">
        <v>32694</v>
      </c>
      <c r="C5455" s="890" t="s">
        <v>5</v>
      </c>
      <c r="D5455" s="890">
        <v>5791.2</v>
      </c>
    </row>
    <row r="5456" spans="1:4" x14ac:dyDescent="0.25">
      <c r="A5456" s="890" t="s">
        <v>5504</v>
      </c>
      <c r="B5456" s="890" t="s">
        <v>32695</v>
      </c>
      <c r="C5456" s="890" t="s">
        <v>5</v>
      </c>
      <c r="D5456" s="890">
        <v>2714.62</v>
      </c>
    </row>
    <row r="5457" spans="1:4" x14ac:dyDescent="0.25">
      <c r="A5457" s="890" t="s">
        <v>5505</v>
      </c>
      <c r="B5457" s="890" t="s">
        <v>32695</v>
      </c>
      <c r="C5457" s="890" t="s">
        <v>5</v>
      </c>
      <c r="D5457" s="890">
        <v>2587.2199999999998</v>
      </c>
    </row>
    <row r="5458" spans="1:4" x14ac:dyDescent="0.25">
      <c r="A5458" s="890" t="s">
        <v>5506</v>
      </c>
      <c r="B5458" s="890" t="s">
        <v>32696</v>
      </c>
      <c r="C5458" s="890" t="s">
        <v>5</v>
      </c>
      <c r="D5458" s="890">
        <v>2483.09</v>
      </c>
    </row>
    <row r="5459" spans="1:4" x14ac:dyDescent="0.25">
      <c r="A5459" s="890" t="s">
        <v>5507</v>
      </c>
      <c r="B5459" s="890" t="s">
        <v>32696</v>
      </c>
      <c r="C5459" s="890" t="s">
        <v>5</v>
      </c>
      <c r="D5459" s="890">
        <v>2367.2199999999998</v>
      </c>
    </row>
    <row r="5460" spans="1:4" x14ac:dyDescent="0.25">
      <c r="A5460" s="890" t="s">
        <v>5508</v>
      </c>
      <c r="B5460" s="890" t="s">
        <v>32697</v>
      </c>
      <c r="C5460" s="890" t="s">
        <v>5</v>
      </c>
      <c r="D5460" s="890">
        <v>2354.34</v>
      </c>
    </row>
    <row r="5461" spans="1:4" x14ac:dyDescent="0.25">
      <c r="A5461" s="890" t="s">
        <v>5509</v>
      </c>
      <c r="B5461" s="890" t="s">
        <v>32697</v>
      </c>
      <c r="C5461" s="890" t="s">
        <v>5</v>
      </c>
      <c r="D5461" s="890">
        <v>2243.39</v>
      </c>
    </row>
    <row r="5462" spans="1:4" x14ac:dyDescent="0.25">
      <c r="A5462" s="890" t="s">
        <v>5510</v>
      </c>
      <c r="B5462" s="890" t="s">
        <v>32698</v>
      </c>
      <c r="C5462" s="890" t="s">
        <v>5</v>
      </c>
      <c r="D5462" s="890">
        <v>2069.2199999999998</v>
      </c>
    </row>
    <row r="5463" spans="1:4" x14ac:dyDescent="0.25">
      <c r="A5463" s="890" t="s">
        <v>5511</v>
      </c>
      <c r="B5463" s="890" t="s">
        <v>32698</v>
      </c>
      <c r="C5463" s="890" t="s">
        <v>5</v>
      </c>
      <c r="D5463" s="890">
        <v>1973.48</v>
      </c>
    </row>
    <row r="5464" spans="1:4" x14ac:dyDescent="0.25">
      <c r="A5464" s="890" t="s">
        <v>5512</v>
      </c>
      <c r="B5464" s="890" t="s">
        <v>32699</v>
      </c>
      <c r="C5464" s="890" t="s">
        <v>5</v>
      </c>
      <c r="D5464" s="890">
        <v>1984.03</v>
      </c>
    </row>
    <row r="5465" spans="1:4" x14ac:dyDescent="0.25">
      <c r="A5465" s="890" t="s">
        <v>5513</v>
      </c>
      <c r="B5465" s="890" t="s">
        <v>32699</v>
      </c>
      <c r="C5465" s="890" t="s">
        <v>5</v>
      </c>
      <c r="D5465" s="890">
        <v>1891.57</v>
      </c>
    </row>
    <row r="5466" spans="1:4" x14ac:dyDescent="0.25">
      <c r="A5466" s="890" t="s">
        <v>5514</v>
      </c>
      <c r="B5466" s="890" t="s">
        <v>32700</v>
      </c>
      <c r="C5466" s="890" t="s">
        <v>5</v>
      </c>
      <c r="D5466" s="890">
        <v>6000.14</v>
      </c>
    </row>
    <row r="5467" spans="1:4" x14ac:dyDescent="0.25">
      <c r="A5467" s="890" t="s">
        <v>5515</v>
      </c>
      <c r="B5467" s="890" t="s">
        <v>32700</v>
      </c>
      <c r="C5467" s="890" t="s">
        <v>5</v>
      </c>
      <c r="D5467" s="890">
        <v>5618.14</v>
      </c>
    </row>
    <row r="5468" spans="1:4" x14ac:dyDescent="0.25">
      <c r="A5468" s="890" t="s">
        <v>5516</v>
      </c>
      <c r="B5468" s="890" t="s">
        <v>32701</v>
      </c>
      <c r="C5468" s="890" t="s">
        <v>5</v>
      </c>
      <c r="D5468" s="890">
        <v>6577.67</v>
      </c>
    </row>
    <row r="5469" spans="1:4" x14ac:dyDescent="0.25">
      <c r="A5469" s="890" t="s">
        <v>5517</v>
      </c>
      <c r="B5469" s="890" t="s">
        <v>32701</v>
      </c>
      <c r="C5469" s="890" t="s">
        <v>5</v>
      </c>
      <c r="D5469" s="890">
        <v>6158.53</v>
      </c>
    </row>
    <row r="5470" spans="1:4" x14ac:dyDescent="0.25">
      <c r="A5470" s="890" t="s">
        <v>5518</v>
      </c>
      <c r="B5470" s="890" t="s">
        <v>32702</v>
      </c>
      <c r="C5470" s="890" t="s">
        <v>5</v>
      </c>
      <c r="D5470" s="890">
        <v>7212.74</v>
      </c>
    </row>
    <row r="5471" spans="1:4" x14ac:dyDescent="0.25">
      <c r="A5471" s="890" t="s">
        <v>5519</v>
      </c>
      <c r="B5471" s="890" t="s">
        <v>32702</v>
      </c>
      <c r="C5471" s="890" t="s">
        <v>5</v>
      </c>
      <c r="D5471" s="890">
        <v>6756.74</v>
      </c>
    </row>
    <row r="5472" spans="1:4" x14ac:dyDescent="0.25">
      <c r="A5472" s="890" t="s">
        <v>5520</v>
      </c>
      <c r="B5472" s="890" t="s">
        <v>32703</v>
      </c>
      <c r="C5472" s="890" t="s">
        <v>5</v>
      </c>
      <c r="D5472" s="890">
        <v>7869.58</v>
      </c>
    </row>
    <row r="5473" spans="1:4" x14ac:dyDescent="0.25">
      <c r="A5473" s="890" t="s">
        <v>5521</v>
      </c>
      <c r="B5473" s="890" t="s">
        <v>32703</v>
      </c>
      <c r="C5473" s="890" t="s">
        <v>5</v>
      </c>
      <c r="D5473" s="890">
        <v>7375.37</v>
      </c>
    </row>
    <row r="5474" spans="1:4" x14ac:dyDescent="0.25">
      <c r="A5474" s="890" t="s">
        <v>5522</v>
      </c>
      <c r="B5474" s="890" t="s">
        <v>32704</v>
      </c>
      <c r="C5474" s="890" t="s">
        <v>5</v>
      </c>
      <c r="D5474" s="890">
        <v>8763.7800000000007</v>
      </c>
    </row>
    <row r="5475" spans="1:4" x14ac:dyDescent="0.25">
      <c r="A5475" s="890" t="s">
        <v>5523</v>
      </c>
      <c r="B5475" s="890" t="s">
        <v>32704</v>
      </c>
      <c r="C5475" s="890" t="s">
        <v>5</v>
      </c>
      <c r="D5475" s="890">
        <v>8212.27</v>
      </c>
    </row>
    <row r="5476" spans="1:4" x14ac:dyDescent="0.25">
      <c r="A5476" s="890" t="s">
        <v>5524</v>
      </c>
      <c r="B5476" s="890" t="s">
        <v>32705</v>
      </c>
      <c r="C5476" s="890" t="s">
        <v>5</v>
      </c>
      <c r="D5476" s="890">
        <v>9593.43</v>
      </c>
    </row>
    <row r="5477" spans="1:4" x14ac:dyDescent="0.25">
      <c r="A5477" s="890" t="s">
        <v>5525</v>
      </c>
      <c r="B5477" s="890" t="s">
        <v>32705</v>
      </c>
      <c r="C5477" s="890" t="s">
        <v>5</v>
      </c>
      <c r="D5477" s="890">
        <v>8984.8799999999992</v>
      </c>
    </row>
    <row r="5478" spans="1:4" x14ac:dyDescent="0.25">
      <c r="A5478" s="890" t="s">
        <v>5526</v>
      </c>
      <c r="B5478" s="890" t="s">
        <v>32706</v>
      </c>
      <c r="C5478" s="890" t="s">
        <v>5</v>
      </c>
      <c r="D5478" s="890">
        <v>9806.84</v>
      </c>
    </row>
    <row r="5479" spans="1:4" x14ac:dyDescent="0.25">
      <c r="A5479" s="890" t="s">
        <v>5527</v>
      </c>
      <c r="B5479" s="890" t="s">
        <v>32706</v>
      </c>
      <c r="C5479" s="890" t="s">
        <v>5</v>
      </c>
      <c r="D5479" s="890">
        <v>9193.1200000000008</v>
      </c>
    </row>
    <row r="5480" spans="1:4" x14ac:dyDescent="0.25">
      <c r="A5480" s="890" t="s">
        <v>5528</v>
      </c>
      <c r="B5480" s="890" t="s">
        <v>32707</v>
      </c>
      <c r="C5480" s="890" t="s">
        <v>5</v>
      </c>
      <c r="D5480" s="890">
        <v>10031.24</v>
      </c>
    </row>
    <row r="5481" spans="1:4" x14ac:dyDescent="0.25">
      <c r="A5481" s="890" t="s">
        <v>5529</v>
      </c>
      <c r="B5481" s="890" t="s">
        <v>32707</v>
      </c>
      <c r="C5481" s="890" t="s">
        <v>5</v>
      </c>
      <c r="D5481" s="890">
        <v>9411.31</v>
      </c>
    </row>
    <row r="5482" spans="1:4" x14ac:dyDescent="0.25">
      <c r="A5482" s="890" t="s">
        <v>5530</v>
      </c>
      <c r="B5482" s="890" t="s">
        <v>32708</v>
      </c>
      <c r="C5482" s="890" t="s">
        <v>5</v>
      </c>
      <c r="D5482" s="890">
        <v>10933.64</v>
      </c>
    </row>
    <row r="5483" spans="1:4" x14ac:dyDescent="0.25">
      <c r="A5483" s="890" t="s">
        <v>5531</v>
      </c>
      <c r="B5483" s="890" t="s">
        <v>32708</v>
      </c>
      <c r="C5483" s="890" t="s">
        <v>5</v>
      </c>
      <c r="D5483" s="890">
        <v>10298.35</v>
      </c>
    </row>
    <row r="5484" spans="1:4" x14ac:dyDescent="0.25">
      <c r="A5484" s="890" t="s">
        <v>5532</v>
      </c>
      <c r="B5484" s="890" t="s">
        <v>32709</v>
      </c>
      <c r="C5484" s="890" t="s">
        <v>5</v>
      </c>
      <c r="D5484" s="890">
        <v>11484.46</v>
      </c>
    </row>
    <row r="5485" spans="1:4" x14ac:dyDescent="0.25">
      <c r="A5485" s="890" t="s">
        <v>5533</v>
      </c>
      <c r="B5485" s="890" t="s">
        <v>32709</v>
      </c>
      <c r="C5485" s="890" t="s">
        <v>5</v>
      </c>
      <c r="D5485" s="890">
        <v>10817.99</v>
      </c>
    </row>
    <row r="5486" spans="1:4" x14ac:dyDescent="0.25">
      <c r="A5486" s="890" t="s">
        <v>5534</v>
      </c>
      <c r="B5486" s="890" t="s">
        <v>32710</v>
      </c>
      <c r="C5486" s="890" t="s">
        <v>5</v>
      </c>
      <c r="D5486" s="890">
        <v>12094.57</v>
      </c>
    </row>
    <row r="5487" spans="1:4" x14ac:dyDescent="0.25">
      <c r="A5487" s="890" t="s">
        <v>5535</v>
      </c>
      <c r="B5487" s="890" t="s">
        <v>32710</v>
      </c>
      <c r="C5487" s="890" t="s">
        <v>5</v>
      </c>
      <c r="D5487" s="890">
        <v>11397.12</v>
      </c>
    </row>
    <row r="5488" spans="1:4" x14ac:dyDescent="0.25">
      <c r="A5488" s="890" t="s">
        <v>5536</v>
      </c>
      <c r="B5488" s="890" t="s">
        <v>32711</v>
      </c>
      <c r="C5488" s="890" t="s">
        <v>5</v>
      </c>
      <c r="D5488" s="890">
        <v>12706.87</v>
      </c>
    </row>
    <row r="5489" spans="1:4" x14ac:dyDescent="0.25">
      <c r="A5489" s="890" t="s">
        <v>5537</v>
      </c>
      <c r="B5489" s="890" t="s">
        <v>32711</v>
      </c>
      <c r="C5489" s="890" t="s">
        <v>5</v>
      </c>
      <c r="D5489" s="890">
        <v>11978.24</v>
      </c>
    </row>
    <row r="5490" spans="1:4" x14ac:dyDescent="0.25">
      <c r="A5490" s="890" t="s">
        <v>5538</v>
      </c>
      <c r="B5490" s="890" t="s">
        <v>32712</v>
      </c>
      <c r="C5490" s="890" t="s">
        <v>5</v>
      </c>
      <c r="D5490" s="890">
        <v>13319.05</v>
      </c>
    </row>
    <row r="5491" spans="1:4" x14ac:dyDescent="0.25">
      <c r="A5491" s="890" t="s">
        <v>5539</v>
      </c>
      <c r="B5491" s="890" t="s">
        <v>32712</v>
      </c>
      <c r="C5491" s="890" t="s">
        <v>5</v>
      </c>
      <c r="D5491" s="890">
        <v>12559.24</v>
      </c>
    </row>
    <row r="5492" spans="1:4" x14ac:dyDescent="0.25">
      <c r="A5492" s="890" t="s">
        <v>5540</v>
      </c>
      <c r="B5492" s="890" t="s">
        <v>32713</v>
      </c>
      <c r="C5492" s="890" t="s">
        <v>5</v>
      </c>
      <c r="D5492" s="890">
        <v>13867.8</v>
      </c>
    </row>
    <row r="5493" spans="1:4" x14ac:dyDescent="0.25">
      <c r="A5493" s="890" t="s">
        <v>5541</v>
      </c>
      <c r="B5493" s="890" t="s">
        <v>32713</v>
      </c>
      <c r="C5493" s="890" t="s">
        <v>5</v>
      </c>
      <c r="D5493" s="890">
        <v>13077.01</v>
      </c>
    </row>
    <row r="5494" spans="1:4" x14ac:dyDescent="0.25">
      <c r="A5494" s="890" t="s">
        <v>5542</v>
      </c>
      <c r="B5494" s="890" t="s">
        <v>32714</v>
      </c>
      <c r="C5494" s="890" t="s">
        <v>5</v>
      </c>
      <c r="D5494" s="890">
        <v>14479.98</v>
      </c>
    </row>
    <row r="5495" spans="1:4" x14ac:dyDescent="0.25">
      <c r="A5495" s="890" t="s">
        <v>5543</v>
      </c>
      <c r="B5495" s="890" t="s">
        <v>32714</v>
      </c>
      <c r="C5495" s="890" t="s">
        <v>5</v>
      </c>
      <c r="D5495" s="890">
        <v>13658.01</v>
      </c>
    </row>
    <row r="5496" spans="1:4" x14ac:dyDescent="0.25">
      <c r="A5496" s="890" t="s">
        <v>5544</v>
      </c>
      <c r="B5496" s="890" t="s">
        <v>32715</v>
      </c>
      <c r="C5496" s="890" t="s">
        <v>5</v>
      </c>
      <c r="D5496" s="890">
        <v>15092.28</v>
      </c>
    </row>
    <row r="5497" spans="1:4" x14ac:dyDescent="0.25">
      <c r="A5497" s="890" t="s">
        <v>5545</v>
      </c>
      <c r="B5497" s="890" t="s">
        <v>32715</v>
      </c>
      <c r="C5497" s="890" t="s">
        <v>5</v>
      </c>
      <c r="D5497" s="890">
        <v>14239.13</v>
      </c>
    </row>
    <row r="5498" spans="1:4" x14ac:dyDescent="0.25">
      <c r="A5498" s="890" t="s">
        <v>5546</v>
      </c>
      <c r="B5498" s="890" t="s">
        <v>32716</v>
      </c>
      <c r="C5498" s="890" t="s">
        <v>5</v>
      </c>
      <c r="D5498" s="890">
        <v>15702.38</v>
      </c>
    </row>
    <row r="5499" spans="1:4" x14ac:dyDescent="0.25">
      <c r="A5499" s="890" t="s">
        <v>5547</v>
      </c>
      <c r="B5499" s="890" t="s">
        <v>32716</v>
      </c>
      <c r="C5499" s="890" t="s">
        <v>5</v>
      </c>
      <c r="D5499" s="890">
        <v>14818.26</v>
      </c>
    </row>
    <row r="5500" spans="1:4" x14ac:dyDescent="0.25">
      <c r="A5500" s="890" t="s">
        <v>5548</v>
      </c>
      <c r="B5500" s="890" t="s">
        <v>32717</v>
      </c>
      <c r="C5500" s="890" t="s">
        <v>5</v>
      </c>
      <c r="D5500" s="890">
        <v>7390.55</v>
      </c>
    </row>
    <row r="5501" spans="1:4" x14ac:dyDescent="0.25">
      <c r="A5501" s="890" t="s">
        <v>5549</v>
      </c>
      <c r="B5501" s="890" t="s">
        <v>32717</v>
      </c>
      <c r="C5501" s="890" t="s">
        <v>5</v>
      </c>
      <c r="D5501" s="890">
        <v>6920.62</v>
      </c>
    </row>
    <row r="5502" spans="1:4" x14ac:dyDescent="0.25">
      <c r="A5502" s="890" t="s">
        <v>5550</v>
      </c>
      <c r="B5502" s="890" t="s">
        <v>32718</v>
      </c>
      <c r="C5502" s="890" t="s">
        <v>5</v>
      </c>
      <c r="D5502" s="890">
        <v>8074.29</v>
      </c>
    </row>
    <row r="5503" spans="1:4" x14ac:dyDescent="0.25">
      <c r="A5503" s="890" t="s">
        <v>5551</v>
      </c>
      <c r="B5503" s="890" t="s">
        <v>32718</v>
      </c>
      <c r="C5503" s="890" t="s">
        <v>5</v>
      </c>
      <c r="D5503" s="890">
        <v>7564.45</v>
      </c>
    </row>
    <row r="5504" spans="1:4" x14ac:dyDescent="0.25">
      <c r="A5504" s="890" t="s">
        <v>5552</v>
      </c>
      <c r="B5504" s="890" t="s">
        <v>32719</v>
      </c>
      <c r="C5504" s="890" t="s">
        <v>5</v>
      </c>
      <c r="D5504" s="890">
        <v>8758.39</v>
      </c>
    </row>
    <row r="5505" spans="1:4" x14ac:dyDescent="0.25">
      <c r="A5505" s="890" t="s">
        <v>5553</v>
      </c>
      <c r="B5505" s="890" t="s">
        <v>32719</v>
      </c>
      <c r="C5505" s="890" t="s">
        <v>5</v>
      </c>
      <c r="D5505" s="890">
        <v>8208.65</v>
      </c>
    </row>
    <row r="5506" spans="1:4" x14ac:dyDescent="0.25">
      <c r="A5506" s="890" t="s">
        <v>5554</v>
      </c>
      <c r="B5506" s="890" t="s">
        <v>32720</v>
      </c>
      <c r="C5506" s="890" t="s">
        <v>5</v>
      </c>
      <c r="D5506" s="890">
        <v>9676.06</v>
      </c>
    </row>
    <row r="5507" spans="1:4" x14ac:dyDescent="0.25">
      <c r="A5507" s="890" t="s">
        <v>5555</v>
      </c>
      <c r="B5507" s="890" t="s">
        <v>32720</v>
      </c>
      <c r="C5507" s="890" t="s">
        <v>5</v>
      </c>
      <c r="D5507" s="890">
        <v>9064.58</v>
      </c>
    </row>
    <row r="5508" spans="1:4" x14ac:dyDescent="0.25">
      <c r="A5508" s="890" t="s">
        <v>5556</v>
      </c>
      <c r="B5508" s="890" t="s">
        <v>32721</v>
      </c>
      <c r="C5508" s="890" t="s">
        <v>5</v>
      </c>
      <c r="D5508" s="890">
        <v>10615.08</v>
      </c>
    </row>
    <row r="5509" spans="1:4" x14ac:dyDescent="0.25">
      <c r="A5509" s="890" t="s">
        <v>5557</v>
      </c>
      <c r="B5509" s="890" t="s">
        <v>32721</v>
      </c>
      <c r="C5509" s="890" t="s">
        <v>5</v>
      </c>
      <c r="D5509" s="890">
        <v>9941.82</v>
      </c>
    </row>
    <row r="5510" spans="1:4" x14ac:dyDescent="0.25">
      <c r="A5510" s="890" t="s">
        <v>5558</v>
      </c>
      <c r="B5510" s="890" t="s">
        <v>32722</v>
      </c>
      <c r="C5510" s="890" t="s">
        <v>5</v>
      </c>
      <c r="D5510" s="890">
        <v>11096.44</v>
      </c>
    </row>
    <row r="5511" spans="1:4" x14ac:dyDescent="0.25">
      <c r="A5511" s="890" t="s">
        <v>5559</v>
      </c>
      <c r="B5511" s="890" t="s">
        <v>32722</v>
      </c>
      <c r="C5511" s="890" t="s">
        <v>5</v>
      </c>
      <c r="D5511" s="890">
        <v>10403.17</v>
      </c>
    </row>
    <row r="5512" spans="1:4" x14ac:dyDescent="0.25">
      <c r="A5512" s="890" t="s">
        <v>5560</v>
      </c>
      <c r="B5512" s="890" t="s">
        <v>32723</v>
      </c>
      <c r="C5512" s="890" t="s">
        <v>5</v>
      </c>
      <c r="D5512" s="890">
        <v>11468.21</v>
      </c>
    </row>
    <row r="5513" spans="1:4" x14ac:dyDescent="0.25">
      <c r="A5513" s="890" t="s">
        <v>5561</v>
      </c>
      <c r="B5513" s="890" t="s">
        <v>32723</v>
      </c>
      <c r="C5513" s="890" t="s">
        <v>5</v>
      </c>
      <c r="D5513" s="890">
        <v>10751.86</v>
      </c>
    </row>
    <row r="5514" spans="1:4" x14ac:dyDescent="0.25">
      <c r="A5514" s="890" t="s">
        <v>5562</v>
      </c>
      <c r="B5514" s="890" t="s">
        <v>32724</v>
      </c>
      <c r="C5514" s="890" t="s">
        <v>5</v>
      </c>
      <c r="D5514" s="890">
        <v>11947.92</v>
      </c>
    </row>
    <row r="5515" spans="1:4" x14ac:dyDescent="0.25">
      <c r="A5515" s="890" t="s">
        <v>5563</v>
      </c>
      <c r="B5515" s="890" t="s">
        <v>32724</v>
      </c>
      <c r="C5515" s="890" t="s">
        <v>5</v>
      </c>
      <c r="D5515" s="890">
        <v>11201.73</v>
      </c>
    </row>
    <row r="5516" spans="1:4" x14ac:dyDescent="0.25">
      <c r="A5516" s="890" t="s">
        <v>5564</v>
      </c>
      <c r="B5516" s="890" t="s">
        <v>32725</v>
      </c>
      <c r="C5516" s="890" t="s">
        <v>5</v>
      </c>
      <c r="D5516" s="890">
        <v>12543.24</v>
      </c>
    </row>
    <row r="5517" spans="1:4" x14ac:dyDescent="0.25">
      <c r="A5517" s="890" t="s">
        <v>5565</v>
      </c>
      <c r="B5517" s="890" t="s">
        <v>32725</v>
      </c>
      <c r="C5517" s="890" t="s">
        <v>5</v>
      </c>
      <c r="D5517" s="890">
        <v>11805.38</v>
      </c>
    </row>
    <row r="5518" spans="1:4" x14ac:dyDescent="0.25">
      <c r="A5518" s="890" t="s">
        <v>5566</v>
      </c>
      <c r="B5518" s="890" t="s">
        <v>32726</v>
      </c>
      <c r="C5518" s="890" t="s">
        <v>5</v>
      </c>
      <c r="D5518" s="890">
        <v>13153.34</v>
      </c>
    </row>
    <row r="5519" spans="1:4" x14ac:dyDescent="0.25">
      <c r="A5519" s="890" t="s">
        <v>5567</v>
      </c>
      <c r="B5519" s="890" t="s">
        <v>32726</v>
      </c>
      <c r="C5519" s="890" t="s">
        <v>5</v>
      </c>
      <c r="D5519" s="890">
        <v>12384.51</v>
      </c>
    </row>
    <row r="5520" spans="1:4" x14ac:dyDescent="0.25">
      <c r="A5520" s="890" t="s">
        <v>5568</v>
      </c>
      <c r="B5520" s="890" t="s">
        <v>32727</v>
      </c>
      <c r="C5520" s="890" t="s">
        <v>5</v>
      </c>
      <c r="D5520" s="890">
        <v>13765.64</v>
      </c>
    </row>
    <row r="5521" spans="1:4" x14ac:dyDescent="0.25">
      <c r="A5521" s="890" t="s">
        <v>5569</v>
      </c>
      <c r="B5521" s="890" t="s">
        <v>32727</v>
      </c>
      <c r="C5521" s="890" t="s">
        <v>5</v>
      </c>
      <c r="D5521" s="890">
        <v>12965.63</v>
      </c>
    </row>
    <row r="5522" spans="1:4" x14ac:dyDescent="0.25">
      <c r="A5522" s="890" t="s">
        <v>5570</v>
      </c>
      <c r="B5522" s="890" t="s">
        <v>32728</v>
      </c>
      <c r="C5522" s="890" t="s">
        <v>5</v>
      </c>
      <c r="D5522" s="890">
        <v>14316.46</v>
      </c>
    </row>
    <row r="5523" spans="1:4" x14ac:dyDescent="0.25">
      <c r="A5523" s="890" t="s">
        <v>5571</v>
      </c>
      <c r="B5523" s="890" t="s">
        <v>32728</v>
      </c>
      <c r="C5523" s="890" t="s">
        <v>5</v>
      </c>
      <c r="D5523" s="890">
        <v>13485.27</v>
      </c>
    </row>
    <row r="5524" spans="1:4" x14ac:dyDescent="0.25">
      <c r="A5524" s="890" t="s">
        <v>5572</v>
      </c>
      <c r="B5524" s="890" t="s">
        <v>32729</v>
      </c>
      <c r="C5524" s="890" t="s">
        <v>5</v>
      </c>
      <c r="D5524" s="890">
        <v>14926.57</v>
      </c>
    </row>
    <row r="5525" spans="1:4" x14ac:dyDescent="0.25">
      <c r="A5525" s="890" t="s">
        <v>5573</v>
      </c>
      <c r="B5525" s="890" t="s">
        <v>32729</v>
      </c>
      <c r="C5525" s="890" t="s">
        <v>5</v>
      </c>
      <c r="D5525" s="890">
        <v>14064.4</v>
      </c>
    </row>
    <row r="5526" spans="1:4" x14ac:dyDescent="0.25">
      <c r="A5526" s="890" t="s">
        <v>5574</v>
      </c>
      <c r="B5526" s="890" t="s">
        <v>32730</v>
      </c>
      <c r="C5526" s="890" t="s">
        <v>5</v>
      </c>
      <c r="D5526" s="890">
        <v>15538.75</v>
      </c>
    </row>
    <row r="5527" spans="1:4" x14ac:dyDescent="0.25">
      <c r="A5527" s="890" t="s">
        <v>5575</v>
      </c>
      <c r="B5527" s="890" t="s">
        <v>32730</v>
      </c>
      <c r="C5527" s="890" t="s">
        <v>5</v>
      </c>
      <c r="D5527" s="890">
        <v>14645.4</v>
      </c>
    </row>
    <row r="5528" spans="1:4" x14ac:dyDescent="0.25">
      <c r="A5528" s="890" t="s">
        <v>5576</v>
      </c>
      <c r="B5528" s="890" t="s">
        <v>32731</v>
      </c>
      <c r="C5528" s="890" t="s">
        <v>5</v>
      </c>
      <c r="D5528" s="890">
        <v>16151.05</v>
      </c>
    </row>
    <row r="5529" spans="1:4" x14ac:dyDescent="0.25">
      <c r="A5529" s="890" t="s">
        <v>5577</v>
      </c>
      <c r="B5529" s="890" t="s">
        <v>32731</v>
      </c>
      <c r="C5529" s="890" t="s">
        <v>5</v>
      </c>
      <c r="D5529" s="890">
        <v>15226.52</v>
      </c>
    </row>
    <row r="5530" spans="1:4" x14ac:dyDescent="0.25">
      <c r="A5530" s="890" t="s">
        <v>5578</v>
      </c>
      <c r="B5530" s="890" t="s">
        <v>32732</v>
      </c>
      <c r="C5530" s="890" t="s">
        <v>5</v>
      </c>
      <c r="D5530" s="890">
        <v>16699.8</v>
      </c>
    </row>
    <row r="5531" spans="1:4" x14ac:dyDescent="0.25">
      <c r="A5531" s="890" t="s">
        <v>5579</v>
      </c>
      <c r="B5531" s="890" t="s">
        <v>32732</v>
      </c>
      <c r="C5531" s="890" t="s">
        <v>5</v>
      </c>
      <c r="D5531" s="890">
        <v>15744.29</v>
      </c>
    </row>
    <row r="5532" spans="1:4" x14ac:dyDescent="0.25">
      <c r="A5532" s="890" t="s">
        <v>5580</v>
      </c>
      <c r="B5532" s="890" t="s">
        <v>32733</v>
      </c>
      <c r="C5532" s="890" t="s">
        <v>5</v>
      </c>
      <c r="D5532" s="890">
        <v>8419.39</v>
      </c>
    </row>
    <row r="5533" spans="1:4" x14ac:dyDescent="0.25">
      <c r="A5533" s="890" t="s">
        <v>5581</v>
      </c>
      <c r="B5533" s="890" t="s">
        <v>32733</v>
      </c>
      <c r="C5533" s="890" t="s">
        <v>5</v>
      </c>
      <c r="D5533" s="890">
        <v>7883.36</v>
      </c>
    </row>
    <row r="5534" spans="1:4" x14ac:dyDescent="0.25">
      <c r="A5534" s="890" t="s">
        <v>5582</v>
      </c>
      <c r="B5534" s="890" t="s">
        <v>32734</v>
      </c>
      <c r="C5534" s="890" t="s">
        <v>5</v>
      </c>
      <c r="D5534" s="890">
        <v>9166.32</v>
      </c>
    </row>
    <row r="5535" spans="1:4" x14ac:dyDescent="0.25">
      <c r="A5535" s="890" t="s">
        <v>5583</v>
      </c>
      <c r="B5535" s="890" t="s">
        <v>32734</v>
      </c>
      <c r="C5535" s="890" t="s">
        <v>5</v>
      </c>
      <c r="D5535" s="890">
        <v>8585.86</v>
      </c>
    </row>
    <row r="5536" spans="1:4" x14ac:dyDescent="0.25">
      <c r="A5536" s="890" t="s">
        <v>5584</v>
      </c>
      <c r="B5536" s="890" t="s">
        <v>32735</v>
      </c>
      <c r="C5536" s="890" t="s">
        <v>5</v>
      </c>
      <c r="D5536" s="890">
        <v>9847.9500000000007</v>
      </c>
    </row>
    <row r="5537" spans="1:4" x14ac:dyDescent="0.25">
      <c r="A5537" s="890" t="s">
        <v>5585</v>
      </c>
      <c r="B5537" s="890" t="s">
        <v>32735</v>
      </c>
      <c r="C5537" s="890" t="s">
        <v>5</v>
      </c>
      <c r="D5537" s="890">
        <v>9223.73</v>
      </c>
    </row>
    <row r="5538" spans="1:4" x14ac:dyDescent="0.25">
      <c r="A5538" s="890" t="s">
        <v>5586</v>
      </c>
      <c r="B5538" s="890" t="s">
        <v>32736</v>
      </c>
      <c r="C5538" s="890" t="s">
        <v>5</v>
      </c>
      <c r="D5538" s="890">
        <v>10648.74</v>
      </c>
    </row>
    <row r="5539" spans="1:4" x14ac:dyDescent="0.25">
      <c r="A5539" s="890" t="s">
        <v>5587</v>
      </c>
      <c r="B5539" s="890" t="s">
        <v>32736</v>
      </c>
      <c r="C5539" s="890" t="s">
        <v>5</v>
      </c>
      <c r="D5539" s="890">
        <v>9975.0300000000007</v>
      </c>
    </row>
    <row r="5540" spans="1:4" x14ac:dyDescent="0.25">
      <c r="A5540" s="890" t="s">
        <v>5588</v>
      </c>
      <c r="B5540" s="890" t="s">
        <v>32737</v>
      </c>
      <c r="C5540" s="890" t="s">
        <v>5</v>
      </c>
      <c r="D5540" s="890">
        <v>11672.66</v>
      </c>
    </row>
    <row r="5541" spans="1:4" x14ac:dyDescent="0.25">
      <c r="A5541" s="890" t="s">
        <v>5589</v>
      </c>
      <c r="B5541" s="890" t="s">
        <v>32737</v>
      </c>
      <c r="C5541" s="890" t="s">
        <v>5</v>
      </c>
      <c r="D5541" s="890">
        <v>10932.68</v>
      </c>
    </row>
    <row r="5542" spans="1:4" x14ac:dyDescent="0.25">
      <c r="A5542" s="890" t="s">
        <v>5590</v>
      </c>
      <c r="B5542" s="890" t="s">
        <v>32738</v>
      </c>
      <c r="C5542" s="890" t="s">
        <v>5</v>
      </c>
      <c r="D5542" s="890">
        <v>12417.34</v>
      </c>
    </row>
    <row r="5543" spans="1:4" x14ac:dyDescent="0.25">
      <c r="A5543" s="890" t="s">
        <v>5591</v>
      </c>
      <c r="B5543" s="890" t="s">
        <v>32738</v>
      </c>
      <c r="C5543" s="890" t="s">
        <v>5</v>
      </c>
      <c r="D5543" s="890">
        <v>11644.31</v>
      </c>
    </row>
    <row r="5544" spans="1:4" x14ac:dyDescent="0.25">
      <c r="A5544" s="890" t="s">
        <v>5592</v>
      </c>
      <c r="B5544" s="890" t="s">
        <v>32739</v>
      </c>
      <c r="C5544" s="890" t="s">
        <v>5</v>
      </c>
      <c r="D5544" s="890">
        <v>12715.5</v>
      </c>
    </row>
    <row r="5545" spans="1:4" x14ac:dyDescent="0.25">
      <c r="A5545" s="890" t="s">
        <v>5593</v>
      </c>
      <c r="B5545" s="890" t="s">
        <v>32739</v>
      </c>
      <c r="C5545" s="890" t="s">
        <v>5</v>
      </c>
      <c r="D5545" s="890">
        <v>11916.2</v>
      </c>
    </row>
    <row r="5546" spans="1:4" x14ac:dyDescent="0.25">
      <c r="A5546" s="890" t="s">
        <v>5594</v>
      </c>
      <c r="B5546" s="890" t="s">
        <v>32740</v>
      </c>
      <c r="C5546" s="890" t="s">
        <v>5</v>
      </c>
      <c r="D5546" s="890">
        <v>13071.64</v>
      </c>
    </row>
    <row r="5547" spans="1:4" x14ac:dyDescent="0.25">
      <c r="A5547" s="890" t="s">
        <v>5595</v>
      </c>
      <c r="B5547" s="890" t="s">
        <v>32740</v>
      </c>
      <c r="C5547" s="890" t="s">
        <v>5</v>
      </c>
      <c r="D5547" s="890">
        <v>12254.21</v>
      </c>
    </row>
    <row r="5548" spans="1:4" x14ac:dyDescent="0.25">
      <c r="A5548" s="890" t="s">
        <v>5596</v>
      </c>
      <c r="B5548" s="890" t="s">
        <v>32741</v>
      </c>
      <c r="C5548" s="890" t="s">
        <v>5</v>
      </c>
      <c r="D5548" s="890">
        <v>13976.4</v>
      </c>
    </row>
    <row r="5549" spans="1:4" x14ac:dyDescent="0.25">
      <c r="A5549" s="890" t="s">
        <v>5597</v>
      </c>
      <c r="B5549" s="890" t="s">
        <v>32741</v>
      </c>
      <c r="C5549" s="890" t="s">
        <v>5</v>
      </c>
      <c r="D5549" s="890">
        <v>13143.43</v>
      </c>
    </row>
    <row r="5550" spans="1:4" x14ac:dyDescent="0.25">
      <c r="A5550" s="890" t="s">
        <v>5598</v>
      </c>
      <c r="B5550" s="890" t="s">
        <v>32742</v>
      </c>
      <c r="C5550" s="890" t="s">
        <v>5</v>
      </c>
      <c r="D5550" s="890">
        <v>14586.57</v>
      </c>
    </row>
    <row r="5551" spans="1:4" x14ac:dyDescent="0.25">
      <c r="A5551" s="890" t="s">
        <v>5599</v>
      </c>
      <c r="B5551" s="890" t="s">
        <v>32742</v>
      </c>
      <c r="C5551" s="890" t="s">
        <v>5</v>
      </c>
      <c r="D5551" s="890">
        <v>13722.62</v>
      </c>
    </row>
    <row r="5552" spans="1:4" x14ac:dyDescent="0.25">
      <c r="A5552" s="890" t="s">
        <v>5600</v>
      </c>
      <c r="B5552" s="890" t="s">
        <v>32743</v>
      </c>
      <c r="C5552" s="890" t="s">
        <v>5</v>
      </c>
      <c r="D5552" s="890">
        <v>15137.52</v>
      </c>
    </row>
    <row r="5553" spans="1:4" x14ac:dyDescent="0.25">
      <c r="A5553" s="890" t="s">
        <v>5601</v>
      </c>
      <c r="B5553" s="890" t="s">
        <v>32743</v>
      </c>
      <c r="C5553" s="890" t="s">
        <v>5</v>
      </c>
      <c r="D5553" s="890">
        <v>14242.38</v>
      </c>
    </row>
    <row r="5554" spans="1:4" x14ac:dyDescent="0.25">
      <c r="A5554" s="890" t="s">
        <v>5602</v>
      </c>
      <c r="B5554" s="890" t="s">
        <v>32744</v>
      </c>
      <c r="C5554" s="890" t="s">
        <v>5</v>
      </c>
      <c r="D5554" s="890">
        <v>15747.08</v>
      </c>
    </row>
    <row r="5555" spans="1:4" x14ac:dyDescent="0.25">
      <c r="A5555" s="890" t="s">
        <v>5603</v>
      </c>
      <c r="B5555" s="890" t="s">
        <v>32744</v>
      </c>
      <c r="C5555" s="890" t="s">
        <v>5</v>
      </c>
      <c r="D5555" s="890">
        <v>14820.77</v>
      </c>
    </row>
    <row r="5556" spans="1:4" x14ac:dyDescent="0.25">
      <c r="A5556" s="890" t="s">
        <v>5604</v>
      </c>
      <c r="B5556" s="890" t="s">
        <v>32745</v>
      </c>
      <c r="C5556" s="890" t="s">
        <v>5</v>
      </c>
      <c r="D5556" s="890">
        <v>16359.8</v>
      </c>
    </row>
    <row r="5557" spans="1:4" x14ac:dyDescent="0.25">
      <c r="A5557" s="890" t="s">
        <v>5605</v>
      </c>
      <c r="B5557" s="890" t="s">
        <v>32745</v>
      </c>
      <c r="C5557" s="890" t="s">
        <v>5</v>
      </c>
      <c r="D5557" s="890">
        <v>15402.51</v>
      </c>
    </row>
    <row r="5558" spans="1:4" x14ac:dyDescent="0.25">
      <c r="A5558" s="890" t="s">
        <v>5606</v>
      </c>
      <c r="B5558" s="890" t="s">
        <v>32746</v>
      </c>
      <c r="C5558" s="890" t="s">
        <v>5</v>
      </c>
      <c r="D5558" s="890">
        <v>16971.98</v>
      </c>
    </row>
    <row r="5559" spans="1:4" x14ac:dyDescent="0.25">
      <c r="A5559" s="890" t="s">
        <v>5607</v>
      </c>
      <c r="B5559" s="890" t="s">
        <v>32746</v>
      </c>
      <c r="C5559" s="890" t="s">
        <v>5</v>
      </c>
      <c r="D5559" s="890">
        <v>15983.51</v>
      </c>
    </row>
    <row r="5560" spans="1:4" x14ac:dyDescent="0.25">
      <c r="A5560" s="890" t="s">
        <v>5608</v>
      </c>
      <c r="B5560" s="890" t="s">
        <v>32747</v>
      </c>
      <c r="C5560" s="890" t="s">
        <v>5</v>
      </c>
      <c r="D5560" s="890">
        <v>17521.75</v>
      </c>
    </row>
    <row r="5561" spans="1:4" x14ac:dyDescent="0.25">
      <c r="A5561" s="890" t="s">
        <v>5609</v>
      </c>
      <c r="B5561" s="890" t="s">
        <v>32747</v>
      </c>
      <c r="C5561" s="890" t="s">
        <v>5</v>
      </c>
      <c r="D5561" s="890">
        <v>16502.099999999999</v>
      </c>
    </row>
    <row r="5562" spans="1:4" x14ac:dyDescent="0.25">
      <c r="A5562" s="890" t="s">
        <v>5610</v>
      </c>
      <c r="B5562" s="890" t="s">
        <v>32748</v>
      </c>
      <c r="C5562" s="890" t="s">
        <v>5</v>
      </c>
      <c r="D5562" s="890">
        <v>18133.2</v>
      </c>
    </row>
    <row r="5563" spans="1:4" x14ac:dyDescent="0.25">
      <c r="A5563" s="890" t="s">
        <v>5611</v>
      </c>
      <c r="B5563" s="890" t="s">
        <v>32748</v>
      </c>
      <c r="C5563" s="890" t="s">
        <v>5</v>
      </c>
      <c r="D5563" s="890">
        <v>17082.580000000002</v>
      </c>
    </row>
    <row r="5564" spans="1:4" x14ac:dyDescent="0.25">
      <c r="A5564" s="890" t="s">
        <v>5612</v>
      </c>
      <c r="B5564" s="890" t="s">
        <v>32749</v>
      </c>
      <c r="C5564" s="890" t="s">
        <v>5</v>
      </c>
      <c r="D5564" s="890">
        <v>10059.11</v>
      </c>
    </row>
    <row r="5565" spans="1:4" x14ac:dyDescent="0.25">
      <c r="A5565" s="890" t="s">
        <v>5613</v>
      </c>
      <c r="B5565" s="890" t="s">
        <v>32749</v>
      </c>
      <c r="C5565" s="890" t="s">
        <v>5</v>
      </c>
      <c r="D5565" s="890">
        <v>9417.7099999999991</v>
      </c>
    </row>
    <row r="5566" spans="1:4" x14ac:dyDescent="0.25">
      <c r="A5566" s="890" t="s">
        <v>5614</v>
      </c>
      <c r="B5566" s="890" t="s">
        <v>32750</v>
      </c>
      <c r="C5566" s="890" t="s">
        <v>5</v>
      </c>
      <c r="D5566" s="890">
        <v>10860.21</v>
      </c>
    </row>
    <row r="5567" spans="1:4" x14ac:dyDescent="0.25">
      <c r="A5567" s="890" t="s">
        <v>5615</v>
      </c>
      <c r="B5567" s="890" t="s">
        <v>32750</v>
      </c>
      <c r="C5567" s="890" t="s">
        <v>5</v>
      </c>
      <c r="D5567" s="890">
        <v>10171.379999999999</v>
      </c>
    </row>
    <row r="5568" spans="1:4" x14ac:dyDescent="0.25">
      <c r="A5568" s="890" t="s">
        <v>5616</v>
      </c>
      <c r="B5568" s="890" t="s">
        <v>32751</v>
      </c>
      <c r="C5568" s="890" t="s">
        <v>5</v>
      </c>
      <c r="D5568" s="890">
        <v>11661.23</v>
      </c>
    </row>
    <row r="5569" spans="1:4" x14ac:dyDescent="0.25">
      <c r="A5569" s="890" t="s">
        <v>5617</v>
      </c>
      <c r="B5569" s="890" t="s">
        <v>32751</v>
      </c>
      <c r="C5569" s="890" t="s">
        <v>5</v>
      </c>
      <c r="D5569" s="890">
        <v>10924.97</v>
      </c>
    </row>
    <row r="5570" spans="1:4" x14ac:dyDescent="0.25">
      <c r="A5570" s="890" t="s">
        <v>5618</v>
      </c>
      <c r="B5570" s="890" t="s">
        <v>32752</v>
      </c>
      <c r="C5570" s="890" t="s">
        <v>5</v>
      </c>
      <c r="D5570" s="890">
        <v>12751.56</v>
      </c>
    </row>
    <row r="5571" spans="1:4" x14ac:dyDescent="0.25">
      <c r="A5571" s="890" t="s">
        <v>5619</v>
      </c>
      <c r="B5571" s="890" t="s">
        <v>32752</v>
      </c>
      <c r="C5571" s="890" t="s">
        <v>5</v>
      </c>
      <c r="D5571" s="890">
        <v>11944.54</v>
      </c>
    </row>
    <row r="5572" spans="1:4" x14ac:dyDescent="0.25">
      <c r="A5572" s="890" t="s">
        <v>5620</v>
      </c>
      <c r="B5572" s="890" t="s">
        <v>32753</v>
      </c>
      <c r="C5572" s="890" t="s">
        <v>5</v>
      </c>
      <c r="D5572" s="890">
        <v>13876.2</v>
      </c>
    </row>
    <row r="5573" spans="1:4" x14ac:dyDescent="0.25">
      <c r="A5573" s="890" t="s">
        <v>5621</v>
      </c>
      <c r="B5573" s="890" t="s">
        <v>32753</v>
      </c>
      <c r="C5573" s="890" t="s">
        <v>5</v>
      </c>
      <c r="D5573" s="890">
        <v>12998.63</v>
      </c>
    </row>
    <row r="5574" spans="1:4" x14ac:dyDescent="0.25">
      <c r="A5574" s="890" t="s">
        <v>5622</v>
      </c>
      <c r="B5574" s="890" t="s">
        <v>32754</v>
      </c>
      <c r="C5574" s="890" t="s">
        <v>5</v>
      </c>
      <c r="D5574" s="890">
        <v>14118.95</v>
      </c>
    </row>
    <row r="5575" spans="1:4" x14ac:dyDescent="0.25">
      <c r="A5575" s="890" t="s">
        <v>5623</v>
      </c>
      <c r="B5575" s="890" t="s">
        <v>32754</v>
      </c>
      <c r="C5575" s="890" t="s">
        <v>5</v>
      </c>
      <c r="D5575" s="890">
        <v>13233.34</v>
      </c>
    </row>
    <row r="5576" spans="1:4" x14ac:dyDescent="0.25">
      <c r="A5576" s="890" t="s">
        <v>5624</v>
      </c>
      <c r="B5576" s="890" t="s">
        <v>32755</v>
      </c>
      <c r="C5576" s="890" t="s">
        <v>5</v>
      </c>
      <c r="D5576" s="890">
        <v>14215.12</v>
      </c>
    </row>
    <row r="5577" spans="1:4" x14ac:dyDescent="0.25">
      <c r="A5577" s="890" t="s">
        <v>5625</v>
      </c>
      <c r="B5577" s="890" t="s">
        <v>32755</v>
      </c>
      <c r="C5577" s="890" t="s">
        <v>5</v>
      </c>
      <c r="D5577" s="890">
        <v>13326.18</v>
      </c>
    </row>
    <row r="5578" spans="1:4" x14ac:dyDescent="0.25">
      <c r="A5578" s="890" t="s">
        <v>5626</v>
      </c>
      <c r="B5578" s="890" t="s">
        <v>32756</v>
      </c>
      <c r="C5578" s="890" t="s">
        <v>5</v>
      </c>
      <c r="D5578" s="890">
        <v>15118.71</v>
      </c>
    </row>
    <row r="5579" spans="1:4" x14ac:dyDescent="0.25">
      <c r="A5579" s="890" t="s">
        <v>5627</v>
      </c>
      <c r="B5579" s="890" t="s">
        <v>32756</v>
      </c>
      <c r="C5579" s="890" t="s">
        <v>5</v>
      </c>
      <c r="D5579" s="890">
        <v>14214.37</v>
      </c>
    </row>
    <row r="5580" spans="1:4" x14ac:dyDescent="0.25">
      <c r="A5580" s="890" t="s">
        <v>5628</v>
      </c>
      <c r="B5580" s="890" t="s">
        <v>32757</v>
      </c>
      <c r="C5580" s="890" t="s">
        <v>5</v>
      </c>
      <c r="D5580" s="890">
        <v>15669.54</v>
      </c>
    </row>
    <row r="5581" spans="1:4" x14ac:dyDescent="0.25">
      <c r="A5581" s="890" t="s">
        <v>5629</v>
      </c>
      <c r="B5581" s="890" t="s">
        <v>32757</v>
      </c>
      <c r="C5581" s="890" t="s">
        <v>5</v>
      </c>
      <c r="D5581" s="890">
        <v>14734.02</v>
      </c>
    </row>
    <row r="5582" spans="1:4" x14ac:dyDescent="0.25">
      <c r="A5582" s="890" t="s">
        <v>5630</v>
      </c>
      <c r="B5582" s="890" t="s">
        <v>32758</v>
      </c>
      <c r="C5582" s="890" t="s">
        <v>5</v>
      </c>
      <c r="D5582" s="890">
        <v>16281.72</v>
      </c>
    </row>
    <row r="5583" spans="1:4" x14ac:dyDescent="0.25">
      <c r="A5583" s="890" t="s">
        <v>5631</v>
      </c>
      <c r="B5583" s="890" t="s">
        <v>32758</v>
      </c>
      <c r="C5583" s="890" t="s">
        <v>5</v>
      </c>
      <c r="D5583" s="890">
        <v>15315.02</v>
      </c>
    </row>
    <row r="5584" spans="1:4" x14ac:dyDescent="0.25">
      <c r="A5584" s="890" t="s">
        <v>5632</v>
      </c>
      <c r="B5584" s="890" t="s">
        <v>32759</v>
      </c>
      <c r="C5584" s="890" t="s">
        <v>5</v>
      </c>
      <c r="D5584" s="890">
        <v>16891.939999999999</v>
      </c>
    </row>
    <row r="5585" spans="1:4" x14ac:dyDescent="0.25">
      <c r="A5585" s="890" t="s">
        <v>5633</v>
      </c>
      <c r="B5585" s="890" t="s">
        <v>32759</v>
      </c>
      <c r="C5585" s="890" t="s">
        <v>5</v>
      </c>
      <c r="D5585" s="890">
        <v>15894.27</v>
      </c>
    </row>
    <row r="5586" spans="1:4" x14ac:dyDescent="0.25">
      <c r="A5586" s="890" t="s">
        <v>5634</v>
      </c>
      <c r="B5586" s="890" t="s">
        <v>32760</v>
      </c>
      <c r="C5586" s="890" t="s">
        <v>5</v>
      </c>
      <c r="D5586" s="890">
        <v>17504.12</v>
      </c>
    </row>
    <row r="5587" spans="1:4" x14ac:dyDescent="0.25">
      <c r="A5587" s="890" t="s">
        <v>5635</v>
      </c>
      <c r="B5587" s="890" t="s">
        <v>32760</v>
      </c>
      <c r="C5587" s="890" t="s">
        <v>5</v>
      </c>
      <c r="D5587" s="890">
        <v>16475.27</v>
      </c>
    </row>
    <row r="5588" spans="1:4" x14ac:dyDescent="0.25">
      <c r="A5588" s="890" t="s">
        <v>5636</v>
      </c>
      <c r="B5588" s="890" t="s">
        <v>32761</v>
      </c>
      <c r="C5588" s="890" t="s">
        <v>5</v>
      </c>
      <c r="D5588" s="890">
        <v>18054.95</v>
      </c>
    </row>
    <row r="5589" spans="1:4" x14ac:dyDescent="0.25">
      <c r="A5589" s="890" t="s">
        <v>5637</v>
      </c>
      <c r="B5589" s="890" t="s">
        <v>32761</v>
      </c>
      <c r="C5589" s="890" t="s">
        <v>5</v>
      </c>
      <c r="D5589" s="890">
        <v>16994.91</v>
      </c>
    </row>
    <row r="5590" spans="1:4" x14ac:dyDescent="0.25">
      <c r="A5590" s="890" t="s">
        <v>5638</v>
      </c>
      <c r="B5590" s="890" t="s">
        <v>32762</v>
      </c>
      <c r="C5590" s="890" t="s">
        <v>5</v>
      </c>
      <c r="D5590" s="890">
        <v>18665.05</v>
      </c>
    </row>
    <row r="5591" spans="1:4" x14ac:dyDescent="0.25">
      <c r="A5591" s="890" t="s">
        <v>5639</v>
      </c>
      <c r="B5591" s="890" t="s">
        <v>32762</v>
      </c>
      <c r="C5591" s="890" t="s">
        <v>5</v>
      </c>
      <c r="D5591" s="890">
        <v>17574.04</v>
      </c>
    </row>
    <row r="5592" spans="1:4" x14ac:dyDescent="0.25">
      <c r="A5592" s="890" t="s">
        <v>5640</v>
      </c>
      <c r="B5592" s="890" t="s">
        <v>32763</v>
      </c>
      <c r="C5592" s="890" t="s">
        <v>5</v>
      </c>
      <c r="D5592" s="890">
        <v>19277.349999999999</v>
      </c>
    </row>
    <row r="5593" spans="1:4" x14ac:dyDescent="0.25">
      <c r="A5593" s="890" t="s">
        <v>5641</v>
      </c>
      <c r="B5593" s="890" t="s">
        <v>32763</v>
      </c>
      <c r="C5593" s="890" t="s">
        <v>5</v>
      </c>
      <c r="D5593" s="890">
        <v>18155.16</v>
      </c>
    </row>
    <row r="5594" spans="1:4" x14ac:dyDescent="0.25">
      <c r="A5594" s="890" t="s">
        <v>5642</v>
      </c>
      <c r="B5594" s="890" t="s">
        <v>32764</v>
      </c>
      <c r="C5594" s="890" t="s">
        <v>5</v>
      </c>
      <c r="D5594" s="890">
        <v>11320.02</v>
      </c>
    </row>
    <row r="5595" spans="1:4" x14ac:dyDescent="0.25">
      <c r="A5595" s="890" t="s">
        <v>5643</v>
      </c>
      <c r="B5595" s="890" t="s">
        <v>32764</v>
      </c>
      <c r="C5595" s="890" t="s">
        <v>5</v>
      </c>
      <c r="D5595" s="890">
        <v>10595.48</v>
      </c>
    </row>
    <row r="5596" spans="1:4" x14ac:dyDescent="0.25">
      <c r="A5596" s="890" t="s">
        <v>5644</v>
      </c>
      <c r="B5596" s="890" t="s">
        <v>32765</v>
      </c>
      <c r="C5596" s="890" t="s">
        <v>5</v>
      </c>
      <c r="D5596" s="890">
        <v>12164.78</v>
      </c>
    </row>
    <row r="5597" spans="1:4" x14ac:dyDescent="0.25">
      <c r="A5597" s="890" t="s">
        <v>5645</v>
      </c>
      <c r="B5597" s="890" t="s">
        <v>32765</v>
      </c>
      <c r="C5597" s="890" t="s">
        <v>5</v>
      </c>
      <c r="D5597" s="890">
        <v>11389.61</v>
      </c>
    </row>
    <row r="5598" spans="1:4" x14ac:dyDescent="0.25">
      <c r="A5598" s="890" t="s">
        <v>5646</v>
      </c>
      <c r="B5598" s="890" t="s">
        <v>32766</v>
      </c>
      <c r="C5598" s="890" t="s">
        <v>5</v>
      </c>
      <c r="D5598" s="890">
        <v>13023.63</v>
      </c>
    </row>
    <row r="5599" spans="1:4" x14ac:dyDescent="0.25">
      <c r="A5599" s="890" t="s">
        <v>5647</v>
      </c>
      <c r="B5599" s="890" t="s">
        <v>32766</v>
      </c>
      <c r="C5599" s="890" t="s">
        <v>5</v>
      </c>
      <c r="D5599" s="890">
        <v>12197.09</v>
      </c>
    </row>
    <row r="5600" spans="1:4" x14ac:dyDescent="0.25">
      <c r="A5600" s="890" t="s">
        <v>5648</v>
      </c>
      <c r="B5600" s="890" t="s">
        <v>32767</v>
      </c>
      <c r="C5600" s="890" t="s">
        <v>5</v>
      </c>
      <c r="D5600" s="890">
        <v>13826.38</v>
      </c>
    </row>
    <row r="5601" spans="1:4" x14ac:dyDescent="0.25">
      <c r="A5601" s="890" t="s">
        <v>5649</v>
      </c>
      <c r="B5601" s="890" t="s">
        <v>32767</v>
      </c>
      <c r="C5601" s="890" t="s">
        <v>5</v>
      </c>
      <c r="D5601" s="890">
        <v>12948.22</v>
      </c>
    </row>
    <row r="5602" spans="1:4" x14ac:dyDescent="0.25">
      <c r="A5602" s="890" t="s">
        <v>5650</v>
      </c>
      <c r="B5602" s="890" t="s">
        <v>32768</v>
      </c>
      <c r="C5602" s="890" t="s">
        <v>5</v>
      </c>
      <c r="D5602" s="890">
        <v>15074.56</v>
      </c>
    </row>
    <row r="5603" spans="1:4" x14ac:dyDescent="0.25">
      <c r="A5603" s="890" t="s">
        <v>5651</v>
      </c>
      <c r="B5603" s="890" t="s">
        <v>32768</v>
      </c>
      <c r="C5603" s="890" t="s">
        <v>5</v>
      </c>
      <c r="D5603" s="890">
        <v>14121.12</v>
      </c>
    </row>
    <row r="5604" spans="1:4" x14ac:dyDescent="0.25">
      <c r="A5604" s="890" t="s">
        <v>5652</v>
      </c>
      <c r="B5604" s="890" t="s">
        <v>32769</v>
      </c>
      <c r="C5604" s="890" t="s">
        <v>5</v>
      </c>
      <c r="D5604" s="890">
        <v>15661.41</v>
      </c>
    </row>
    <row r="5605" spans="1:4" x14ac:dyDescent="0.25">
      <c r="A5605" s="890" t="s">
        <v>5653</v>
      </c>
      <c r="B5605" s="890" t="s">
        <v>32769</v>
      </c>
      <c r="C5605" s="890" t="s">
        <v>5</v>
      </c>
      <c r="D5605" s="890">
        <v>14681.77</v>
      </c>
    </row>
    <row r="5606" spans="1:4" x14ac:dyDescent="0.25">
      <c r="A5606" s="890" t="s">
        <v>5654</v>
      </c>
      <c r="B5606" s="890" t="s">
        <v>32770</v>
      </c>
      <c r="C5606" s="890" t="s">
        <v>5</v>
      </c>
      <c r="D5606" s="890">
        <v>15935.85</v>
      </c>
    </row>
    <row r="5607" spans="1:4" x14ac:dyDescent="0.25">
      <c r="A5607" s="890" t="s">
        <v>5655</v>
      </c>
      <c r="B5607" s="890" t="s">
        <v>32770</v>
      </c>
      <c r="C5607" s="890" t="s">
        <v>5</v>
      </c>
      <c r="D5607" s="890">
        <v>14932.36</v>
      </c>
    </row>
    <row r="5608" spans="1:4" x14ac:dyDescent="0.25">
      <c r="A5608" s="890" t="s">
        <v>5656</v>
      </c>
      <c r="B5608" s="890" t="s">
        <v>32771</v>
      </c>
      <c r="C5608" s="890" t="s">
        <v>5</v>
      </c>
      <c r="D5608" s="890">
        <v>16520.12</v>
      </c>
    </row>
    <row r="5609" spans="1:4" x14ac:dyDescent="0.25">
      <c r="A5609" s="890" t="s">
        <v>5657</v>
      </c>
      <c r="B5609" s="890" t="s">
        <v>32771</v>
      </c>
      <c r="C5609" s="890" t="s">
        <v>5</v>
      </c>
      <c r="D5609" s="890">
        <v>15479.33</v>
      </c>
    </row>
    <row r="5610" spans="1:4" x14ac:dyDescent="0.25">
      <c r="A5610" s="890" t="s">
        <v>5658</v>
      </c>
      <c r="B5610" s="890" t="s">
        <v>32772</v>
      </c>
      <c r="C5610" s="890" t="s">
        <v>5</v>
      </c>
      <c r="D5610" s="890">
        <v>17029.650000000001</v>
      </c>
    </row>
    <row r="5611" spans="1:4" x14ac:dyDescent="0.25">
      <c r="A5611" s="890" t="s">
        <v>5659</v>
      </c>
      <c r="B5611" s="890" t="s">
        <v>32772</v>
      </c>
      <c r="C5611" s="890" t="s">
        <v>5</v>
      </c>
      <c r="D5611" s="890">
        <v>16003.34</v>
      </c>
    </row>
    <row r="5612" spans="1:4" x14ac:dyDescent="0.25">
      <c r="A5612" s="890" t="s">
        <v>5660</v>
      </c>
      <c r="B5612" s="890" t="s">
        <v>32773</v>
      </c>
      <c r="C5612" s="890" t="s">
        <v>5</v>
      </c>
      <c r="D5612" s="890">
        <v>17640.34</v>
      </c>
    </row>
    <row r="5613" spans="1:4" x14ac:dyDescent="0.25">
      <c r="A5613" s="890" t="s">
        <v>5661</v>
      </c>
      <c r="B5613" s="890" t="s">
        <v>32773</v>
      </c>
      <c r="C5613" s="890" t="s">
        <v>5</v>
      </c>
      <c r="D5613" s="890">
        <v>16583.060000000001</v>
      </c>
    </row>
    <row r="5614" spans="1:4" x14ac:dyDescent="0.25">
      <c r="A5614" s="890" t="s">
        <v>5662</v>
      </c>
      <c r="B5614" s="890" t="s">
        <v>32774</v>
      </c>
      <c r="C5614" s="890" t="s">
        <v>5</v>
      </c>
      <c r="D5614" s="890">
        <v>18252.52</v>
      </c>
    </row>
    <row r="5615" spans="1:4" x14ac:dyDescent="0.25">
      <c r="A5615" s="890" t="s">
        <v>5663</v>
      </c>
      <c r="B5615" s="890" t="s">
        <v>32774</v>
      </c>
      <c r="C5615" s="890" t="s">
        <v>5</v>
      </c>
      <c r="D5615" s="890">
        <v>17164.060000000001</v>
      </c>
    </row>
    <row r="5616" spans="1:4" x14ac:dyDescent="0.25">
      <c r="A5616" s="890" t="s">
        <v>5664</v>
      </c>
      <c r="B5616" s="890" t="s">
        <v>32775</v>
      </c>
      <c r="C5616" s="890" t="s">
        <v>5</v>
      </c>
      <c r="D5616" s="890">
        <v>18803.349999999999</v>
      </c>
    </row>
    <row r="5617" spans="1:4" x14ac:dyDescent="0.25">
      <c r="A5617" s="890" t="s">
        <v>5665</v>
      </c>
      <c r="B5617" s="890" t="s">
        <v>32775</v>
      </c>
      <c r="C5617" s="890" t="s">
        <v>5</v>
      </c>
      <c r="D5617" s="890">
        <v>17683.71</v>
      </c>
    </row>
    <row r="5618" spans="1:4" x14ac:dyDescent="0.25">
      <c r="A5618" s="890" t="s">
        <v>5666</v>
      </c>
      <c r="B5618" s="890" t="s">
        <v>32776</v>
      </c>
      <c r="C5618" s="890" t="s">
        <v>5</v>
      </c>
      <c r="D5618" s="890">
        <v>19413.57</v>
      </c>
    </row>
    <row r="5619" spans="1:4" x14ac:dyDescent="0.25">
      <c r="A5619" s="890" t="s">
        <v>5667</v>
      </c>
      <c r="B5619" s="890" t="s">
        <v>32776</v>
      </c>
      <c r="C5619" s="890" t="s">
        <v>5</v>
      </c>
      <c r="D5619" s="890">
        <v>18262.95</v>
      </c>
    </row>
    <row r="5620" spans="1:4" x14ac:dyDescent="0.25">
      <c r="A5620" s="890" t="s">
        <v>5668</v>
      </c>
      <c r="B5620" s="890" t="s">
        <v>32777</v>
      </c>
      <c r="C5620" s="890" t="s">
        <v>5</v>
      </c>
      <c r="D5620" s="890">
        <v>20025.75</v>
      </c>
    </row>
    <row r="5621" spans="1:4" x14ac:dyDescent="0.25">
      <c r="A5621" s="890" t="s">
        <v>5669</v>
      </c>
      <c r="B5621" s="890" t="s">
        <v>32777</v>
      </c>
      <c r="C5621" s="890" t="s">
        <v>5</v>
      </c>
      <c r="D5621" s="890">
        <v>18843.95</v>
      </c>
    </row>
    <row r="5622" spans="1:4" x14ac:dyDescent="0.25">
      <c r="A5622" s="890" t="s">
        <v>5670</v>
      </c>
      <c r="B5622" s="890" t="s">
        <v>32778</v>
      </c>
      <c r="C5622" s="890" t="s">
        <v>5</v>
      </c>
      <c r="D5622" s="890">
        <v>20637.93</v>
      </c>
    </row>
    <row r="5623" spans="1:4" x14ac:dyDescent="0.25">
      <c r="A5623" s="890" t="s">
        <v>5671</v>
      </c>
      <c r="B5623" s="890" t="s">
        <v>32778</v>
      </c>
      <c r="C5623" s="890" t="s">
        <v>5</v>
      </c>
      <c r="D5623" s="890">
        <v>19424.95</v>
      </c>
    </row>
    <row r="5624" spans="1:4" x14ac:dyDescent="0.25">
      <c r="A5624" s="890" t="s">
        <v>5672</v>
      </c>
      <c r="B5624" s="890" t="s">
        <v>32779</v>
      </c>
      <c r="C5624" s="890" t="s">
        <v>5</v>
      </c>
      <c r="D5624" s="890">
        <v>13512.84</v>
      </c>
    </row>
    <row r="5625" spans="1:4" x14ac:dyDescent="0.25">
      <c r="A5625" s="890" t="s">
        <v>5673</v>
      </c>
      <c r="B5625" s="890" t="s">
        <v>32779</v>
      </c>
      <c r="C5625" s="890" t="s">
        <v>5</v>
      </c>
      <c r="D5625" s="890">
        <v>12606.51</v>
      </c>
    </row>
    <row r="5626" spans="1:4" x14ac:dyDescent="0.25">
      <c r="A5626" s="890" t="s">
        <v>5674</v>
      </c>
      <c r="B5626" s="890" t="s">
        <v>32780</v>
      </c>
      <c r="C5626" s="890" t="s">
        <v>5</v>
      </c>
      <c r="D5626" s="890">
        <v>13817.66</v>
      </c>
    </row>
    <row r="5627" spans="1:4" x14ac:dyDescent="0.25">
      <c r="A5627" s="890" t="s">
        <v>5675</v>
      </c>
      <c r="B5627" s="890" t="s">
        <v>32780</v>
      </c>
      <c r="C5627" s="890" t="s">
        <v>5</v>
      </c>
      <c r="D5627" s="890">
        <v>12900.82</v>
      </c>
    </row>
    <row r="5628" spans="1:4" x14ac:dyDescent="0.25">
      <c r="A5628" s="890" t="s">
        <v>5676</v>
      </c>
      <c r="B5628" s="890" t="s">
        <v>32781</v>
      </c>
      <c r="C5628" s="890" t="s">
        <v>5</v>
      </c>
      <c r="D5628" s="890">
        <v>14823.73</v>
      </c>
    </row>
    <row r="5629" spans="1:4" x14ac:dyDescent="0.25">
      <c r="A5629" s="890" t="s">
        <v>5677</v>
      </c>
      <c r="B5629" s="890" t="s">
        <v>32781</v>
      </c>
      <c r="C5629" s="890" t="s">
        <v>5</v>
      </c>
      <c r="D5629" s="890">
        <v>13820.67</v>
      </c>
    </row>
    <row r="5630" spans="1:4" x14ac:dyDescent="0.25">
      <c r="A5630" s="890" t="s">
        <v>5678</v>
      </c>
      <c r="B5630" s="890" t="s">
        <v>32782</v>
      </c>
      <c r="C5630" s="890" t="s">
        <v>5</v>
      </c>
      <c r="D5630" s="890">
        <v>15017.32</v>
      </c>
    </row>
    <row r="5631" spans="1:4" x14ac:dyDescent="0.25">
      <c r="A5631" s="890" t="s">
        <v>5679</v>
      </c>
      <c r="B5631" s="890" t="s">
        <v>32782</v>
      </c>
      <c r="C5631" s="890" t="s">
        <v>5</v>
      </c>
      <c r="D5631" s="890">
        <v>14065.37</v>
      </c>
    </row>
    <row r="5632" spans="1:4" x14ac:dyDescent="0.25">
      <c r="A5632" s="890" t="s">
        <v>5680</v>
      </c>
      <c r="B5632" s="890" t="s">
        <v>32783</v>
      </c>
      <c r="C5632" s="890" t="s">
        <v>5</v>
      </c>
      <c r="D5632" s="890">
        <v>16333.5</v>
      </c>
    </row>
    <row r="5633" spans="1:4" x14ac:dyDescent="0.25">
      <c r="A5633" s="890" t="s">
        <v>5681</v>
      </c>
      <c r="B5633" s="890" t="s">
        <v>32783</v>
      </c>
      <c r="C5633" s="890" t="s">
        <v>5</v>
      </c>
      <c r="D5633" s="890">
        <v>15301.81</v>
      </c>
    </row>
    <row r="5634" spans="1:4" x14ac:dyDescent="0.25">
      <c r="A5634" s="890" t="s">
        <v>5682</v>
      </c>
      <c r="B5634" s="890" t="s">
        <v>32784</v>
      </c>
      <c r="C5634" s="890" t="s">
        <v>5</v>
      </c>
      <c r="D5634" s="890">
        <v>17321.75</v>
      </c>
    </row>
    <row r="5635" spans="1:4" x14ac:dyDescent="0.25">
      <c r="A5635" s="890" t="s">
        <v>5683</v>
      </c>
      <c r="B5635" s="890" t="s">
        <v>32784</v>
      </c>
      <c r="C5635" s="890" t="s">
        <v>5</v>
      </c>
      <c r="D5635" s="890">
        <v>16234.68</v>
      </c>
    </row>
    <row r="5636" spans="1:4" x14ac:dyDescent="0.25">
      <c r="A5636" s="890" t="s">
        <v>5684</v>
      </c>
      <c r="B5636" s="890" t="s">
        <v>32785</v>
      </c>
      <c r="C5636" s="890" t="s">
        <v>5</v>
      </c>
      <c r="D5636" s="890">
        <v>17432.650000000001</v>
      </c>
    </row>
    <row r="5637" spans="1:4" x14ac:dyDescent="0.25">
      <c r="A5637" s="890" t="s">
        <v>5685</v>
      </c>
      <c r="B5637" s="890" t="s">
        <v>32785</v>
      </c>
      <c r="C5637" s="890" t="s">
        <v>5</v>
      </c>
      <c r="D5637" s="890">
        <v>16331.17</v>
      </c>
    </row>
    <row r="5638" spans="1:4" x14ac:dyDescent="0.25">
      <c r="A5638" s="890" t="s">
        <v>5686</v>
      </c>
      <c r="B5638" s="890" t="s">
        <v>32786</v>
      </c>
      <c r="C5638" s="890" t="s">
        <v>5</v>
      </c>
      <c r="D5638" s="890">
        <v>17899.88</v>
      </c>
    </row>
    <row r="5639" spans="1:4" x14ac:dyDescent="0.25">
      <c r="A5639" s="890" t="s">
        <v>5687</v>
      </c>
      <c r="B5639" s="890" t="s">
        <v>32786</v>
      </c>
      <c r="C5639" s="890" t="s">
        <v>5</v>
      </c>
      <c r="D5639" s="890">
        <v>16776.650000000001</v>
      </c>
    </row>
    <row r="5640" spans="1:4" x14ac:dyDescent="0.25">
      <c r="A5640" s="890" t="s">
        <v>5688</v>
      </c>
      <c r="B5640" s="890" t="s">
        <v>32787</v>
      </c>
      <c r="C5640" s="890" t="s">
        <v>5</v>
      </c>
      <c r="D5640" s="890">
        <v>18565.27</v>
      </c>
    </row>
    <row r="5641" spans="1:4" x14ac:dyDescent="0.25">
      <c r="A5641" s="890" t="s">
        <v>5689</v>
      </c>
      <c r="B5641" s="890" t="s">
        <v>32787</v>
      </c>
      <c r="C5641" s="890" t="s">
        <v>5</v>
      </c>
      <c r="D5641" s="890">
        <v>17441.61</v>
      </c>
    </row>
    <row r="5642" spans="1:4" x14ac:dyDescent="0.25">
      <c r="A5642" s="890" t="s">
        <v>5690</v>
      </c>
      <c r="B5642" s="890" t="s">
        <v>32788</v>
      </c>
      <c r="C5642" s="890" t="s">
        <v>5</v>
      </c>
      <c r="D5642" s="890">
        <v>18940.82</v>
      </c>
    </row>
    <row r="5643" spans="1:4" x14ac:dyDescent="0.25">
      <c r="A5643" s="890" t="s">
        <v>5691</v>
      </c>
      <c r="B5643" s="890" t="s">
        <v>32788</v>
      </c>
      <c r="C5643" s="890" t="s">
        <v>5</v>
      </c>
      <c r="D5643" s="890">
        <v>17786.080000000002</v>
      </c>
    </row>
    <row r="5644" spans="1:4" x14ac:dyDescent="0.25">
      <c r="A5644" s="890" t="s">
        <v>5692</v>
      </c>
      <c r="B5644" s="890" t="s">
        <v>32789</v>
      </c>
      <c r="C5644" s="890" t="s">
        <v>5</v>
      </c>
      <c r="D5644" s="890">
        <v>19688.7</v>
      </c>
    </row>
    <row r="5645" spans="1:4" x14ac:dyDescent="0.25">
      <c r="A5645" s="890" t="s">
        <v>5693</v>
      </c>
      <c r="B5645" s="890" t="s">
        <v>32789</v>
      </c>
      <c r="C5645" s="890" t="s">
        <v>5</v>
      </c>
      <c r="D5645" s="890">
        <v>18506.650000000001</v>
      </c>
    </row>
    <row r="5646" spans="1:4" x14ac:dyDescent="0.25">
      <c r="A5646" s="890" t="s">
        <v>5694</v>
      </c>
      <c r="B5646" s="890" t="s">
        <v>32790</v>
      </c>
      <c r="C5646" s="890" t="s">
        <v>5</v>
      </c>
      <c r="D5646" s="890">
        <v>20253.490000000002</v>
      </c>
    </row>
    <row r="5647" spans="1:4" x14ac:dyDescent="0.25">
      <c r="A5647" s="890" t="s">
        <v>5695</v>
      </c>
      <c r="B5647" s="890" t="s">
        <v>32790</v>
      </c>
      <c r="C5647" s="890" t="s">
        <v>5</v>
      </c>
      <c r="D5647" s="890">
        <v>19045</v>
      </c>
    </row>
    <row r="5648" spans="1:4" x14ac:dyDescent="0.25">
      <c r="A5648" s="890" t="s">
        <v>5696</v>
      </c>
      <c r="B5648" s="890" t="s">
        <v>32791</v>
      </c>
      <c r="C5648" s="890" t="s">
        <v>5</v>
      </c>
      <c r="D5648" s="890">
        <v>20949.919999999998</v>
      </c>
    </row>
    <row r="5649" spans="1:4" x14ac:dyDescent="0.25">
      <c r="A5649" s="890" t="s">
        <v>5697</v>
      </c>
      <c r="B5649" s="890" t="s">
        <v>32791</v>
      </c>
      <c r="C5649" s="890" t="s">
        <v>5</v>
      </c>
      <c r="D5649" s="890">
        <v>19701.84</v>
      </c>
    </row>
    <row r="5650" spans="1:4" x14ac:dyDescent="0.25">
      <c r="A5650" s="890" t="s">
        <v>5698</v>
      </c>
      <c r="B5650" s="890" t="s">
        <v>32792</v>
      </c>
      <c r="C5650" s="890" t="s">
        <v>5</v>
      </c>
      <c r="D5650" s="890">
        <v>21562.1</v>
      </c>
    </row>
    <row r="5651" spans="1:4" x14ac:dyDescent="0.25">
      <c r="A5651" s="890" t="s">
        <v>5699</v>
      </c>
      <c r="B5651" s="890" t="s">
        <v>32792</v>
      </c>
      <c r="C5651" s="890" t="s">
        <v>5</v>
      </c>
      <c r="D5651" s="890">
        <v>20282.84</v>
      </c>
    </row>
    <row r="5652" spans="1:4" x14ac:dyDescent="0.25">
      <c r="A5652" s="890" t="s">
        <v>5700</v>
      </c>
      <c r="B5652" s="890" t="s">
        <v>32793</v>
      </c>
      <c r="C5652" s="890" t="s">
        <v>5</v>
      </c>
      <c r="D5652" s="890">
        <v>22131.05</v>
      </c>
    </row>
    <row r="5653" spans="1:4" x14ac:dyDescent="0.25">
      <c r="A5653" s="890" t="s">
        <v>5701</v>
      </c>
      <c r="B5653" s="890" t="s">
        <v>32793</v>
      </c>
      <c r="C5653" s="890" t="s">
        <v>5</v>
      </c>
      <c r="D5653" s="890">
        <v>20818.79</v>
      </c>
    </row>
    <row r="5654" spans="1:4" x14ac:dyDescent="0.25">
      <c r="A5654" s="890" t="s">
        <v>5702</v>
      </c>
      <c r="B5654" s="890" t="s">
        <v>32794</v>
      </c>
      <c r="C5654" s="890" t="s">
        <v>5</v>
      </c>
      <c r="D5654" s="890">
        <v>15125.94</v>
      </c>
    </row>
    <row r="5655" spans="1:4" x14ac:dyDescent="0.25">
      <c r="A5655" s="890" t="s">
        <v>5703</v>
      </c>
      <c r="B5655" s="890" t="s">
        <v>32794</v>
      </c>
      <c r="C5655" s="890" t="s">
        <v>5</v>
      </c>
      <c r="D5655" s="890">
        <v>14095.36</v>
      </c>
    </row>
    <row r="5656" spans="1:4" x14ac:dyDescent="0.25">
      <c r="A5656" s="890" t="s">
        <v>5704</v>
      </c>
      <c r="B5656" s="890" t="s">
        <v>32795</v>
      </c>
      <c r="C5656" s="890" t="s">
        <v>5</v>
      </c>
      <c r="D5656" s="890">
        <v>15411.21</v>
      </c>
    </row>
    <row r="5657" spans="1:4" x14ac:dyDescent="0.25">
      <c r="A5657" s="890" t="s">
        <v>5705</v>
      </c>
      <c r="B5657" s="890" t="s">
        <v>32795</v>
      </c>
      <c r="C5657" s="890" t="s">
        <v>5</v>
      </c>
      <c r="D5657" s="890">
        <v>14352.69</v>
      </c>
    </row>
    <row r="5658" spans="1:4" x14ac:dyDescent="0.25">
      <c r="A5658" s="890" t="s">
        <v>5706</v>
      </c>
      <c r="B5658" s="890" t="s">
        <v>32796</v>
      </c>
      <c r="C5658" s="890" t="s">
        <v>5</v>
      </c>
      <c r="D5658" s="890">
        <v>15629.83</v>
      </c>
    </row>
    <row r="5659" spans="1:4" x14ac:dyDescent="0.25">
      <c r="A5659" s="890" t="s">
        <v>5707</v>
      </c>
      <c r="B5659" s="890" t="s">
        <v>32796</v>
      </c>
      <c r="C5659" s="890" t="s">
        <v>5</v>
      </c>
      <c r="D5659" s="890">
        <v>14555.87</v>
      </c>
    </row>
    <row r="5660" spans="1:4" x14ac:dyDescent="0.25">
      <c r="A5660" s="890" t="s">
        <v>5708</v>
      </c>
      <c r="B5660" s="890" t="s">
        <v>32797</v>
      </c>
      <c r="C5660" s="890" t="s">
        <v>5</v>
      </c>
      <c r="D5660" s="890">
        <v>16491.09</v>
      </c>
    </row>
    <row r="5661" spans="1:4" x14ac:dyDescent="0.25">
      <c r="A5661" s="890" t="s">
        <v>5709</v>
      </c>
      <c r="B5661" s="890" t="s">
        <v>32797</v>
      </c>
      <c r="C5661" s="890" t="s">
        <v>5</v>
      </c>
      <c r="D5661" s="890">
        <v>15437.04</v>
      </c>
    </row>
    <row r="5662" spans="1:4" x14ac:dyDescent="0.25">
      <c r="A5662" s="890" t="s">
        <v>5710</v>
      </c>
      <c r="B5662" s="890" t="s">
        <v>32798</v>
      </c>
      <c r="C5662" s="890" t="s">
        <v>5</v>
      </c>
      <c r="D5662" s="890">
        <v>17592.43</v>
      </c>
    </row>
    <row r="5663" spans="1:4" x14ac:dyDescent="0.25">
      <c r="A5663" s="890" t="s">
        <v>5711</v>
      </c>
      <c r="B5663" s="890" t="s">
        <v>32798</v>
      </c>
      <c r="C5663" s="890" t="s">
        <v>5</v>
      </c>
      <c r="D5663" s="890">
        <v>16482.5</v>
      </c>
    </row>
    <row r="5664" spans="1:4" x14ac:dyDescent="0.25">
      <c r="A5664" s="890" t="s">
        <v>5712</v>
      </c>
      <c r="B5664" s="890" t="s">
        <v>32799</v>
      </c>
      <c r="C5664" s="890" t="s">
        <v>5</v>
      </c>
      <c r="D5664" s="890">
        <v>18919.560000000001</v>
      </c>
    </row>
    <row r="5665" spans="1:4" x14ac:dyDescent="0.25">
      <c r="A5665" s="890" t="s">
        <v>5713</v>
      </c>
      <c r="B5665" s="890" t="s">
        <v>32799</v>
      </c>
      <c r="C5665" s="890" t="s">
        <v>5</v>
      </c>
      <c r="D5665" s="890">
        <v>17725.05</v>
      </c>
    </row>
    <row r="5666" spans="1:4" x14ac:dyDescent="0.25">
      <c r="A5666" s="890" t="s">
        <v>5714</v>
      </c>
      <c r="B5666" s="890" t="s">
        <v>32800</v>
      </c>
      <c r="C5666" s="890" t="s">
        <v>5</v>
      </c>
      <c r="D5666" s="890">
        <v>19032</v>
      </c>
    </row>
    <row r="5667" spans="1:4" x14ac:dyDescent="0.25">
      <c r="A5667" s="890" t="s">
        <v>5715</v>
      </c>
      <c r="B5667" s="890" t="s">
        <v>32800</v>
      </c>
      <c r="C5667" s="890" t="s">
        <v>5</v>
      </c>
      <c r="D5667" s="890">
        <v>17832.55</v>
      </c>
    </row>
    <row r="5668" spans="1:4" x14ac:dyDescent="0.25">
      <c r="A5668" s="890" t="s">
        <v>5716</v>
      </c>
      <c r="B5668" s="890" t="s">
        <v>32801</v>
      </c>
      <c r="C5668" s="890" t="s">
        <v>5</v>
      </c>
      <c r="D5668" s="890">
        <v>19156.93</v>
      </c>
    </row>
    <row r="5669" spans="1:4" x14ac:dyDescent="0.25">
      <c r="A5669" s="890" t="s">
        <v>5717</v>
      </c>
      <c r="B5669" s="890" t="s">
        <v>32801</v>
      </c>
      <c r="C5669" s="890" t="s">
        <v>5</v>
      </c>
      <c r="D5669" s="890">
        <v>17951.27</v>
      </c>
    </row>
    <row r="5670" spans="1:4" x14ac:dyDescent="0.25">
      <c r="A5670" s="890" t="s">
        <v>5718</v>
      </c>
      <c r="B5670" s="890" t="s">
        <v>32802</v>
      </c>
      <c r="C5670" s="890" t="s">
        <v>5</v>
      </c>
      <c r="D5670" s="890">
        <v>20059.7</v>
      </c>
    </row>
    <row r="5671" spans="1:4" x14ac:dyDescent="0.25">
      <c r="A5671" s="890" t="s">
        <v>5719</v>
      </c>
      <c r="B5671" s="890" t="s">
        <v>32802</v>
      </c>
      <c r="C5671" s="890" t="s">
        <v>5</v>
      </c>
      <c r="D5671" s="890">
        <v>18838.669999999998</v>
      </c>
    </row>
    <row r="5672" spans="1:4" x14ac:dyDescent="0.25">
      <c r="A5672" s="890" t="s">
        <v>5720</v>
      </c>
      <c r="B5672" s="890" t="s">
        <v>32803</v>
      </c>
      <c r="C5672" s="890" t="s">
        <v>5</v>
      </c>
      <c r="D5672" s="890">
        <v>20610.53</v>
      </c>
    </row>
    <row r="5673" spans="1:4" x14ac:dyDescent="0.25">
      <c r="A5673" s="890" t="s">
        <v>5721</v>
      </c>
      <c r="B5673" s="890" t="s">
        <v>32803</v>
      </c>
      <c r="C5673" s="890" t="s">
        <v>5</v>
      </c>
      <c r="D5673" s="890">
        <v>19358.32</v>
      </c>
    </row>
    <row r="5674" spans="1:4" x14ac:dyDescent="0.25">
      <c r="A5674" s="890" t="s">
        <v>5722</v>
      </c>
      <c r="B5674" s="890" t="s">
        <v>32804</v>
      </c>
      <c r="C5674" s="890" t="s">
        <v>5</v>
      </c>
      <c r="D5674" s="890">
        <v>21145.06</v>
      </c>
    </row>
    <row r="5675" spans="1:4" x14ac:dyDescent="0.25">
      <c r="A5675" s="890" t="s">
        <v>5723</v>
      </c>
      <c r="B5675" s="890" t="s">
        <v>32804</v>
      </c>
      <c r="C5675" s="890" t="s">
        <v>5</v>
      </c>
      <c r="D5675" s="890">
        <v>19869.43</v>
      </c>
    </row>
    <row r="5676" spans="1:4" x14ac:dyDescent="0.25">
      <c r="A5676" s="890" t="s">
        <v>5724</v>
      </c>
      <c r="B5676" s="890" t="s">
        <v>32805</v>
      </c>
      <c r="C5676" s="890" t="s">
        <v>5</v>
      </c>
      <c r="D5676" s="890">
        <v>21835.01</v>
      </c>
    </row>
    <row r="5677" spans="1:4" x14ac:dyDescent="0.25">
      <c r="A5677" s="890" t="s">
        <v>5725</v>
      </c>
      <c r="B5677" s="890" t="s">
        <v>32805</v>
      </c>
      <c r="C5677" s="890" t="s">
        <v>5</v>
      </c>
      <c r="D5677" s="890">
        <v>20520.439999999999</v>
      </c>
    </row>
    <row r="5678" spans="1:4" x14ac:dyDescent="0.25">
      <c r="A5678" s="890" t="s">
        <v>5726</v>
      </c>
      <c r="B5678" s="890" t="s">
        <v>32806</v>
      </c>
      <c r="C5678" s="890" t="s">
        <v>5</v>
      </c>
      <c r="D5678" s="890">
        <v>22445.11</v>
      </c>
    </row>
    <row r="5679" spans="1:4" x14ac:dyDescent="0.25">
      <c r="A5679" s="890" t="s">
        <v>5727</v>
      </c>
      <c r="B5679" s="890" t="s">
        <v>32806</v>
      </c>
      <c r="C5679" s="890" t="s">
        <v>5</v>
      </c>
      <c r="D5679" s="890">
        <v>21099.56</v>
      </c>
    </row>
    <row r="5680" spans="1:4" x14ac:dyDescent="0.25">
      <c r="A5680" s="890" t="s">
        <v>5728</v>
      </c>
      <c r="B5680" s="890" t="s">
        <v>32807</v>
      </c>
      <c r="C5680" s="890" t="s">
        <v>5</v>
      </c>
      <c r="D5680" s="890">
        <v>22995.94</v>
      </c>
    </row>
    <row r="5681" spans="1:4" x14ac:dyDescent="0.25">
      <c r="A5681" s="890" t="s">
        <v>5729</v>
      </c>
      <c r="B5681" s="890" t="s">
        <v>32807</v>
      </c>
      <c r="C5681" s="890" t="s">
        <v>5</v>
      </c>
      <c r="D5681" s="890">
        <v>21619.21</v>
      </c>
    </row>
    <row r="5682" spans="1:4" x14ac:dyDescent="0.25">
      <c r="A5682" s="890" t="s">
        <v>5730</v>
      </c>
      <c r="B5682" s="890" t="s">
        <v>32808</v>
      </c>
      <c r="C5682" s="890" t="s">
        <v>5</v>
      </c>
      <c r="D5682" s="890">
        <v>23607.55</v>
      </c>
    </row>
    <row r="5683" spans="1:4" x14ac:dyDescent="0.25">
      <c r="A5683" s="890" t="s">
        <v>5731</v>
      </c>
      <c r="B5683" s="890" t="s">
        <v>32808</v>
      </c>
      <c r="C5683" s="890" t="s">
        <v>5</v>
      </c>
      <c r="D5683" s="890">
        <v>22199.69</v>
      </c>
    </row>
    <row r="5684" spans="1:4" x14ac:dyDescent="0.25">
      <c r="A5684" s="890" t="s">
        <v>5732</v>
      </c>
      <c r="B5684" s="890" t="s">
        <v>32809</v>
      </c>
      <c r="C5684" s="890" t="s">
        <v>5</v>
      </c>
      <c r="D5684" s="890">
        <v>20090.310000000001</v>
      </c>
    </row>
    <row r="5685" spans="1:4" x14ac:dyDescent="0.25">
      <c r="A5685" s="890" t="s">
        <v>5733</v>
      </c>
      <c r="B5685" s="890" t="s">
        <v>32809</v>
      </c>
      <c r="C5685" s="890" t="s">
        <v>5</v>
      </c>
      <c r="D5685" s="890">
        <v>18794.599999999999</v>
      </c>
    </row>
    <row r="5686" spans="1:4" x14ac:dyDescent="0.25">
      <c r="A5686" s="890" t="s">
        <v>5734</v>
      </c>
      <c r="B5686" s="890" t="s">
        <v>32810</v>
      </c>
      <c r="C5686" s="890" t="s">
        <v>5</v>
      </c>
      <c r="D5686" s="890">
        <v>22298.91</v>
      </c>
    </row>
    <row r="5687" spans="1:4" x14ac:dyDescent="0.25">
      <c r="A5687" s="890" t="s">
        <v>5735</v>
      </c>
      <c r="B5687" s="890" t="s">
        <v>32810</v>
      </c>
      <c r="C5687" s="890" t="s">
        <v>5</v>
      </c>
      <c r="D5687" s="890">
        <v>20879.34</v>
      </c>
    </row>
    <row r="5688" spans="1:4" x14ac:dyDescent="0.25">
      <c r="A5688" s="890" t="s">
        <v>5736</v>
      </c>
      <c r="B5688" s="890" t="s">
        <v>32811</v>
      </c>
      <c r="C5688" s="890" t="s">
        <v>5</v>
      </c>
      <c r="D5688" s="890">
        <v>24476.73</v>
      </c>
    </row>
    <row r="5689" spans="1:4" x14ac:dyDescent="0.25">
      <c r="A5689" s="890" t="s">
        <v>5737</v>
      </c>
      <c r="B5689" s="890" t="s">
        <v>32811</v>
      </c>
      <c r="C5689" s="890" t="s">
        <v>5</v>
      </c>
      <c r="D5689" s="890">
        <v>22919.82</v>
      </c>
    </row>
    <row r="5690" spans="1:4" x14ac:dyDescent="0.25">
      <c r="A5690" s="890" t="s">
        <v>5738</v>
      </c>
      <c r="B5690" s="890" t="s">
        <v>32812</v>
      </c>
      <c r="C5690" s="890" t="s">
        <v>5</v>
      </c>
      <c r="D5690" s="890">
        <v>27555.47</v>
      </c>
    </row>
    <row r="5691" spans="1:4" x14ac:dyDescent="0.25">
      <c r="A5691" s="890" t="s">
        <v>5739</v>
      </c>
      <c r="B5691" s="890" t="s">
        <v>32812</v>
      </c>
      <c r="C5691" s="890" t="s">
        <v>5</v>
      </c>
      <c r="D5691" s="890">
        <v>25802.63</v>
      </c>
    </row>
    <row r="5692" spans="1:4" x14ac:dyDescent="0.25">
      <c r="A5692" s="890" t="s">
        <v>5740</v>
      </c>
      <c r="B5692" s="890" t="s">
        <v>32813</v>
      </c>
      <c r="C5692" s="890" t="s">
        <v>5</v>
      </c>
      <c r="D5692" s="890">
        <v>28378.74</v>
      </c>
    </row>
    <row r="5693" spans="1:4" x14ac:dyDescent="0.25">
      <c r="A5693" s="890" t="s">
        <v>5741</v>
      </c>
      <c r="B5693" s="890" t="s">
        <v>32813</v>
      </c>
      <c r="C5693" s="890" t="s">
        <v>5</v>
      </c>
      <c r="D5693" s="890">
        <v>26623.26</v>
      </c>
    </row>
    <row r="5694" spans="1:4" x14ac:dyDescent="0.25">
      <c r="A5694" s="890" t="s">
        <v>5742</v>
      </c>
      <c r="B5694" s="890" t="s">
        <v>32814</v>
      </c>
      <c r="C5694" s="890" t="s">
        <v>5</v>
      </c>
      <c r="D5694" s="890">
        <v>28519.83</v>
      </c>
    </row>
    <row r="5695" spans="1:4" x14ac:dyDescent="0.25">
      <c r="A5695" s="890" t="s">
        <v>5743</v>
      </c>
      <c r="B5695" s="890" t="s">
        <v>32814</v>
      </c>
      <c r="C5695" s="890" t="s">
        <v>5</v>
      </c>
      <c r="D5695" s="890">
        <v>26756.6</v>
      </c>
    </row>
    <row r="5696" spans="1:4" x14ac:dyDescent="0.25">
      <c r="A5696" s="890" t="s">
        <v>5744</v>
      </c>
      <c r="B5696" s="890" t="s">
        <v>32815</v>
      </c>
      <c r="C5696" s="890" t="s">
        <v>5</v>
      </c>
      <c r="D5696" s="890">
        <v>28862.29</v>
      </c>
    </row>
    <row r="5697" spans="1:4" x14ac:dyDescent="0.25">
      <c r="A5697" s="890" t="s">
        <v>5745</v>
      </c>
      <c r="B5697" s="890" t="s">
        <v>32815</v>
      </c>
      <c r="C5697" s="890" t="s">
        <v>5</v>
      </c>
      <c r="D5697" s="890">
        <v>27054.720000000001</v>
      </c>
    </row>
    <row r="5698" spans="1:4" x14ac:dyDescent="0.25">
      <c r="A5698" s="890" t="s">
        <v>5746</v>
      </c>
      <c r="B5698" s="890" t="s">
        <v>32816</v>
      </c>
      <c r="C5698" s="890" t="s">
        <v>5</v>
      </c>
      <c r="D5698" s="890">
        <v>29616.62</v>
      </c>
    </row>
    <row r="5699" spans="1:4" x14ac:dyDescent="0.25">
      <c r="A5699" s="890" t="s">
        <v>5747</v>
      </c>
      <c r="B5699" s="890" t="s">
        <v>32816</v>
      </c>
      <c r="C5699" s="890" t="s">
        <v>5</v>
      </c>
      <c r="D5699" s="890">
        <v>27763.8</v>
      </c>
    </row>
    <row r="5700" spans="1:4" x14ac:dyDescent="0.25">
      <c r="A5700" s="890" t="s">
        <v>5748</v>
      </c>
      <c r="B5700" s="890" t="s">
        <v>32817</v>
      </c>
      <c r="C5700" s="890" t="s">
        <v>5</v>
      </c>
      <c r="D5700" s="890">
        <v>30197.82</v>
      </c>
    </row>
    <row r="5701" spans="1:4" x14ac:dyDescent="0.25">
      <c r="A5701" s="890" t="s">
        <v>5749</v>
      </c>
      <c r="B5701" s="890" t="s">
        <v>32817</v>
      </c>
      <c r="C5701" s="890" t="s">
        <v>5</v>
      </c>
      <c r="D5701" s="890">
        <v>28310.91</v>
      </c>
    </row>
    <row r="5702" spans="1:4" x14ac:dyDescent="0.25">
      <c r="A5702" s="890" t="s">
        <v>5750</v>
      </c>
      <c r="B5702" s="890" t="s">
        <v>32818</v>
      </c>
      <c r="C5702" s="890" t="s">
        <v>5</v>
      </c>
      <c r="D5702" s="890">
        <v>31064.07</v>
      </c>
    </row>
    <row r="5703" spans="1:4" x14ac:dyDescent="0.25">
      <c r="A5703" s="890" t="s">
        <v>5751</v>
      </c>
      <c r="B5703" s="890" t="s">
        <v>32818</v>
      </c>
      <c r="C5703" s="890" t="s">
        <v>5</v>
      </c>
      <c r="D5703" s="890">
        <v>29120.74</v>
      </c>
    </row>
    <row r="5704" spans="1:4" x14ac:dyDescent="0.25">
      <c r="A5704" s="890" t="s">
        <v>5752</v>
      </c>
      <c r="B5704" s="890" t="s">
        <v>32819</v>
      </c>
      <c r="C5704" s="890" t="s">
        <v>5</v>
      </c>
      <c r="D5704" s="890">
        <v>31822.29</v>
      </c>
    </row>
    <row r="5705" spans="1:4" x14ac:dyDescent="0.25">
      <c r="A5705" s="890" t="s">
        <v>5753</v>
      </c>
      <c r="B5705" s="890" t="s">
        <v>32819</v>
      </c>
      <c r="C5705" s="890" t="s">
        <v>5</v>
      </c>
      <c r="D5705" s="890">
        <v>29834.01</v>
      </c>
    </row>
    <row r="5706" spans="1:4" x14ac:dyDescent="0.25">
      <c r="A5706" s="890" t="s">
        <v>5754</v>
      </c>
      <c r="B5706" s="890" t="s">
        <v>32820</v>
      </c>
      <c r="C5706" s="890" t="s">
        <v>5</v>
      </c>
      <c r="D5706" s="890">
        <v>32622.3</v>
      </c>
    </row>
    <row r="5707" spans="1:4" x14ac:dyDescent="0.25">
      <c r="A5707" s="890" t="s">
        <v>5755</v>
      </c>
      <c r="B5707" s="890" t="s">
        <v>32820</v>
      </c>
      <c r="C5707" s="890" t="s">
        <v>5</v>
      </c>
      <c r="D5707" s="890">
        <v>30583.51</v>
      </c>
    </row>
    <row r="5708" spans="1:4" x14ac:dyDescent="0.25">
      <c r="A5708" s="890" t="s">
        <v>5756</v>
      </c>
      <c r="B5708" s="890" t="s">
        <v>32821</v>
      </c>
      <c r="C5708" s="890" t="s">
        <v>5</v>
      </c>
      <c r="D5708" s="890">
        <v>33315.550000000003</v>
      </c>
    </row>
    <row r="5709" spans="1:4" x14ac:dyDescent="0.25">
      <c r="A5709" s="890" t="s">
        <v>5757</v>
      </c>
      <c r="B5709" s="890" t="s">
        <v>32821</v>
      </c>
      <c r="C5709" s="890" t="s">
        <v>5</v>
      </c>
      <c r="D5709" s="890">
        <v>31231.47</v>
      </c>
    </row>
    <row r="5710" spans="1:4" x14ac:dyDescent="0.25">
      <c r="A5710" s="890" t="s">
        <v>5758</v>
      </c>
      <c r="B5710" s="890" t="s">
        <v>32822</v>
      </c>
      <c r="C5710" s="890" t="s">
        <v>5</v>
      </c>
      <c r="D5710" s="890">
        <v>3814</v>
      </c>
    </row>
    <row r="5711" spans="1:4" x14ac:dyDescent="0.25">
      <c r="A5711" s="890" t="s">
        <v>5759</v>
      </c>
      <c r="B5711" s="890" t="s">
        <v>32822</v>
      </c>
      <c r="C5711" s="890" t="s">
        <v>5</v>
      </c>
      <c r="D5711" s="890">
        <v>3669.73</v>
      </c>
    </row>
    <row r="5712" spans="1:4" x14ac:dyDescent="0.25">
      <c r="A5712" s="890" t="s">
        <v>5760</v>
      </c>
      <c r="B5712" s="890" t="s">
        <v>32823</v>
      </c>
      <c r="C5712" s="890" t="s">
        <v>5</v>
      </c>
      <c r="D5712" s="890">
        <v>4013.17</v>
      </c>
    </row>
    <row r="5713" spans="1:4" x14ac:dyDescent="0.25">
      <c r="A5713" s="890" t="s">
        <v>5761</v>
      </c>
      <c r="B5713" s="890" t="s">
        <v>32823</v>
      </c>
      <c r="C5713" s="890" t="s">
        <v>5</v>
      </c>
      <c r="D5713" s="890">
        <v>3856.63</v>
      </c>
    </row>
    <row r="5714" spans="1:4" x14ac:dyDescent="0.25">
      <c r="A5714" s="890" t="s">
        <v>5762</v>
      </c>
      <c r="B5714" s="890" t="s">
        <v>32824</v>
      </c>
      <c r="C5714" s="890" t="s">
        <v>5</v>
      </c>
      <c r="D5714" s="890">
        <v>4388.51</v>
      </c>
    </row>
    <row r="5715" spans="1:4" x14ac:dyDescent="0.25">
      <c r="A5715" s="890" t="s">
        <v>5763</v>
      </c>
      <c r="B5715" s="890" t="s">
        <v>32824</v>
      </c>
      <c r="C5715" s="890" t="s">
        <v>5</v>
      </c>
      <c r="D5715" s="890">
        <v>4222.43</v>
      </c>
    </row>
    <row r="5716" spans="1:4" x14ac:dyDescent="0.25">
      <c r="A5716" s="890" t="s">
        <v>5764</v>
      </c>
      <c r="B5716" s="890" t="s">
        <v>32825</v>
      </c>
      <c r="C5716" s="890" t="s">
        <v>5</v>
      </c>
      <c r="D5716" s="890">
        <v>4904.9799999999996</v>
      </c>
    </row>
    <row r="5717" spans="1:4" x14ac:dyDescent="0.25">
      <c r="A5717" s="890" t="s">
        <v>5765</v>
      </c>
      <c r="B5717" s="890" t="s">
        <v>32825</v>
      </c>
      <c r="C5717" s="890" t="s">
        <v>5</v>
      </c>
      <c r="D5717" s="890">
        <v>4714.58</v>
      </c>
    </row>
    <row r="5718" spans="1:4" x14ac:dyDescent="0.25">
      <c r="A5718" s="890" t="s">
        <v>5766</v>
      </c>
      <c r="B5718" s="890" t="s">
        <v>32826</v>
      </c>
      <c r="C5718" s="890" t="s">
        <v>5</v>
      </c>
      <c r="D5718" s="890">
        <v>5486.76</v>
      </c>
    </row>
    <row r="5719" spans="1:4" x14ac:dyDescent="0.25">
      <c r="A5719" s="890" t="s">
        <v>5767</v>
      </c>
      <c r="B5719" s="890" t="s">
        <v>32826</v>
      </c>
      <c r="C5719" s="890" t="s">
        <v>5</v>
      </c>
      <c r="D5719" s="890">
        <v>5268.46</v>
      </c>
    </row>
    <row r="5720" spans="1:4" x14ac:dyDescent="0.25">
      <c r="A5720" s="890" t="s">
        <v>5768</v>
      </c>
      <c r="B5720" s="890" t="s">
        <v>32827</v>
      </c>
      <c r="C5720" s="890" t="s">
        <v>5</v>
      </c>
      <c r="D5720" s="890">
        <v>667.84</v>
      </c>
    </row>
    <row r="5721" spans="1:4" x14ac:dyDescent="0.25">
      <c r="A5721" s="890" t="s">
        <v>5769</v>
      </c>
      <c r="B5721" s="890" t="s">
        <v>32827</v>
      </c>
      <c r="C5721" s="890" t="s">
        <v>5</v>
      </c>
      <c r="D5721" s="890">
        <v>636.75</v>
      </c>
    </row>
    <row r="5722" spans="1:4" x14ac:dyDescent="0.25">
      <c r="A5722" s="890" t="s">
        <v>5770</v>
      </c>
      <c r="B5722" s="890" t="s">
        <v>32828</v>
      </c>
      <c r="C5722" s="890" t="s">
        <v>5</v>
      </c>
      <c r="D5722" s="890">
        <v>801.88</v>
      </c>
    </row>
    <row r="5723" spans="1:4" x14ac:dyDescent="0.25">
      <c r="A5723" s="890" t="s">
        <v>5771</v>
      </c>
      <c r="B5723" s="890" t="s">
        <v>32828</v>
      </c>
      <c r="C5723" s="890" t="s">
        <v>5</v>
      </c>
      <c r="D5723" s="890">
        <v>763.53</v>
      </c>
    </row>
    <row r="5724" spans="1:4" x14ac:dyDescent="0.25">
      <c r="A5724" s="890" t="s">
        <v>5772</v>
      </c>
      <c r="B5724" s="890" t="s">
        <v>32829</v>
      </c>
      <c r="C5724" s="890" t="s">
        <v>5</v>
      </c>
      <c r="D5724" s="890">
        <v>1172.5899999999999</v>
      </c>
    </row>
    <row r="5725" spans="1:4" x14ac:dyDescent="0.25">
      <c r="A5725" s="890" t="s">
        <v>5773</v>
      </c>
      <c r="B5725" s="890" t="s">
        <v>32829</v>
      </c>
      <c r="C5725" s="890" t="s">
        <v>5</v>
      </c>
      <c r="D5725" s="890">
        <v>1117.6500000000001</v>
      </c>
    </row>
    <row r="5726" spans="1:4" x14ac:dyDescent="0.25">
      <c r="A5726" s="890" t="s">
        <v>5774</v>
      </c>
      <c r="B5726" s="890" t="s">
        <v>32830</v>
      </c>
      <c r="C5726" s="890" t="s">
        <v>5</v>
      </c>
      <c r="D5726" s="890">
        <v>1541.61</v>
      </c>
    </row>
    <row r="5727" spans="1:4" x14ac:dyDescent="0.25">
      <c r="A5727" s="890" t="s">
        <v>5775</v>
      </c>
      <c r="B5727" s="890" t="s">
        <v>32830</v>
      </c>
      <c r="C5727" s="890" t="s">
        <v>5</v>
      </c>
      <c r="D5727" s="890">
        <v>1468.13</v>
      </c>
    </row>
    <row r="5728" spans="1:4" x14ac:dyDescent="0.25">
      <c r="A5728" s="890" t="s">
        <v>5776</v>
      </c>
      <c r="B5728" s="890" t="s">
        <v>32831</v>
      </c>
      <c r="C5728" s="890" t="s">
        <v>5</v>
      </c>
      <c r="D5728" s="890">
        <v>2425.62</v>
      </c>
    </row>
    <row r="5729" spans="1:4" x14ac:dyDescent="0.25">
      <c r="A5729" s="890" t="s">
        <v>5777</v>
      </c>
      <c r="B5729" s="890" t="s">
        <v>32831</v>
      </c>
      <c r="C5729" s="890" t="s">
        <v>5</v>
      </c>
      <c r="D5729" s="890">
        <v>2307.0300000000002</v>
      </c>
    </row>
    <row r="5730" spans="1:4" x14ac:dyDescent="0.25">
      <c r="A5730" s="890" t="s">
        <v>5778</v>
      </c>
      <c r="B5730" s="890" t="s">
        <v>32832</v>
      </c>
      <c r="C5730" s="890" t="s">
        <v>5</v>
      </c>
      <c r="D5730" s="890">
        <v>788.13</v>
      </c>
    </row>
    <row r="5731" spans="1:4" x14ac:dyDescent="0.25">
      <c r="A5731" s="890" t="s">
        <v>5779</v>
      </c>
      <c r="B5731" s="890" t="s">
        <v>32832</v>
      </c>
      <c r="C5731" s="890" t="s">
        <v>5</v>
      </c>
      <c r="D5731" s="890">
        <v>752.65</v>
      </c>
    </row>
    <row r="5732" spans="1:4" x14ac:dyDescent="0.25">
      <c r="A5732" s="890" t="s">
        <v>5780</v>
      </c>
      <c r="B5732" s="890" t="s">
        <v>32833</v>
      </c>
      <c r="C5732" s="890" t="s">
        <v>5</v>
      </c>
      <c r="D5732" s="890">
        <v>961.69</v>
      </c>
    </row>
    <row r="5733" spans="1:4" x14ac:dyDescent="0.25">
      <c r="A5733" s="890" t="s">
        <v>5781</v>
      </c>
      <c r="B5733" s="890" t="s">
        <v>32833</v>
      </c>
      <c r="C5733" s="890" t="s">
        <v>5</v>
      </c>
      <c r="D5733" s="890">
        <v>916.68</v>
      </c>
    </row>
    <row r="5734" spans="1:4" x14ac:dyDescent="0.25">
      <c r="A5734" s="890" t="s">
        <v>5782</v>
      </c>
      <c r="B5734" s="890" t="s">
        <v>32834</v>
      </c>
      <c r="C5734" s="890" t="s">
        <v>5</v>
      </c>
      <c r="D5734" s="890">
        <v>1347.33</v>
      </c>
    </row>
    <row r="5735" spans="1:4" x14ac:dyDescent="0.25">
      <c r="A5735" s="890" t="s">
        <v>5783</v>
      </c>
      <c r="B5735" s="890" t="s">
        <v>32834</v>
      </c>
      <c r="C5735" s="890" t="s">
        <v>5</v>
      </c>
      <c r="D5735" s="890">
        <v>1285.95</v>
      </c>
    </row>
    <row r="5736" spans="1:4" x14ac:dyDescent="0.25">
      <c r="A5736" s="890" t="s">
        <v>5784</v>
      </c>
      <c r="B5736" s="890" t="s">
        <v>32835</v>
      </c>
      <c r="C5736" s="890" t="s">
        <v>5</v>
      </c>
      <c r="D5736" s="890">
        <v>1716.35</v>
      </c>
    </row>
    <row r="5737" spans="1:4" x14ac:dyDescent="0.25">
      <c r="A5737" s="890" t="s">
        <v>5785</v>
      </c>
      <c r="B5737" s="890" t="s">
        <v>32835</v>
      </c>
      <c r="C5737" s="890" t="s">
        <v>5</v>
      </c>
      <c r="D5737" s="890">
        <v>1636.43</v>
      </c>
    </row>
    <row r="5738" spans="1:4" x14ac:dyDescent="0.25">
      <c r="A5738" s="890" t="s">
        <v>5786</v>
      </c>
      <c r="B5738" s="890" t="s">
        <v>32836</v>
      </c>
      <c r="C5738" s="890" t="s">
        <v>5</v>
      </c>
      <c r="D5738" s="890">
        <v>2757.02</v>
      </c>
    </row>
    <row r="5739" spans="1:4" x14ac:dyDescent="0.25">
      <c r="A5739" s="890" t="s">
        <v>5787</v>
      </c>
      <c r="B5739" s="890" t="s">
        <v>32836</v>
      </c>
      <c r="C5739" s="890" t="s">
        <v>5</v>
      </c>
      <c r="D5739" s="890">
        <v>2627.8</v>
      </c>
    </row>
    <row r="5740" spans="1:4" x14ac:dyDescent="0.25">
      <c r="A5740" s="890" t="s">
        <v>5788</v>
      </c>
      <c r="B5740" s="890" t="s">
        <v>32837</v>
      </c>
      <c r="C5740" s="890" t="s">
        <v>5</v>
      </c>
      <c r="D5740" s="890">
        <v>2851.33</v>
      </c>
    </row>
    <row r="5741" spans="1:4" x14ac:dyDescent="0.25">
      <c r="A5741" s="890" t="s">
        <v>5789</v>
      </c>
      <c r="B5741" s="890" t="s">
        <v>32837</v>
      </c>
      <c r="C5741" s="890" t="s">
        <v>5</v>
      </c>
      <c r="D5741" s="890">
        <v>2751.82</v>
      </c>
    </row>
    <row r="5742" spans="1:4" x14ac:dyDescent="0.25">
      <c r="A5742" s="890" t="s">
        <v>5790</v>
      </c>
      <c r="B5742" s="890" t="s">
        <v>32838</v>
      </c>
      <c r="C5742" s="890" t="s">
        <v>5</v>
      </c>
      <c r="D5742" s="890">
        <v>1946.5</v>
      </c>
    </row>
    <row r="5743" spans="1:4" x14ac:dyDescent="0.25">
      <c r="A5743" s="890" t="s">
        <v>5791</v>
      </c>
      <c r="B5743" s="890" t="s">
        <v>32838</v>
      </c>
      <c r="C5743" s="890" t="s">
        <v>5</v>
      </c>
      <c r="D5743" s="890">
        <v>1880.93</v>
      </c>
    </row>
    <row r="5744" spans="1:4" x14ac:dyDescent="0.25">
      <c r="A5744" s="890" t="s">
        <v>27774</v>
      </c>
      <c r="B5744" s="890" t="s">
        <v>32839</v>
      </c>
      <c r="C5744" s="890" t="s">
        <v>5</v>
      </c>
      <c r="D5744" s="890">
        <v>2065.9499999999998</v>
      </c>
    </row>
    <row r="5745" spans="1:4" x14ac:dyDescent="0.25">
      <c r="A5745" s="890" t="s">
        <v>27775</v>
      </c>
      <c r="B5745" s="890" t="s">
        <v>32839</v>
      </c>
      <c r="C5745" s="890" t="s">
        <v>5</v>
      </c>
      <c r="D5745" s="890">
        <v>1995.43</v>
      </c>
    </row>
    <row r="5746" spans="1:4" x14ac:dyDescent="0.25">
      <c r="A5746" s="890" t="s">
        <v>5792</v>
      </c>
      <c r="B5746" s="890" t="s">
        <v>32840</v>
      </c>
      <c r="C5746" s="890" t="s">
        <v>5</v>
      </c>
      <c r="D5746" s="890">
        <v>2040.08</v>
      </c>
    </row>
    <row r="5747" spans="1:4" x14ac:dyDescent="0.25">
      <c r="A5747" s="890" t="s">
        <v>5793</v>
      </c>
      <c r="B5747" s="890" t="s">
        <v>32840</v>
      </c>
      <c r="C5747" s="890" t="s">
        <v>5</v>
      </c>
      <c r="D5747" s="890">
        <v>1965.15</v>
      </c>
    </row>
    <row r="5748" spans="1:4" x14ac:dyDescent="0.25">
      <c r="A5748" s="890" t="s">
        <v>5794</v>
      </c>
      <c r="B5748" s="890" t="s">
        <v>32841</v>
      </c>
      <c r="C5748" s="890" t="s">
        <v>5</v>
      </c>
      <c r="D5748" s="890">
        <v>473.71</v>
      </c>
    </row>
    <row r="5749" spans="1:4" x14ac:dyDescent="0.25">
      <c r="A5749" s="890" t="s">
        <v>5795</v>
      </c>
      <c r="B5749" s="890" t="s">
        <v>32841</v>
      </c>
      <c r="C5749" s="890" t="s">
        <v>5</v>
      </c>
      <c r="D5749" s="890">
        <v>451.81</v>
      </c>
    </row>
    <row r="5750" spans="1:4" x14ac:dyDescent="0.25">
      <c r="A5750" s="890" t="s">
        <v>5796</v>
      </c>
      <c r="B5750" s="890" t="s">
        <v>32842</v>
      </c>
      <c r="C5750" s="890" t="s">
        <v>5</v>
      </c>
      <c r="D5750" s="890">
        <v>904</v>
      </c>
    </row>
    <row r="5751" spans="1:4" x14ac:dyDescent="0.25">
      <c r="A5751" s="890" t="s">
        <v>5797</v>
      </c>
      <c r="B5751" s="890" t="s">
        <v>32842</v>
      </c>
      <c r="C5751" s="890" t="s">
        <v>5</v>
      </c>
      <c r="D5751" s="890">
        <v>865.73</v>
      </c>
    </row>
    <row r="5752" spans="1:4" x14ac:dyDescent="0.25">
      <c r="A5752" s="890" t="s">
        <v>5798</v>
      </c>
      <c r="B5752" s="890" t="s">
        <v>32843</v>
      </c>
      <c r="C5752" s="890" t="s">
        <v>5</v>
      </c>
      <c r="D5752" s="890">
        <v>1073.6600000000001</v>
      </c>
    </row>
    <row r="5753" spans="1:4" x14ac:dyDescent="0.25">
      <c r="A5753" s="890" t="s">
        <v>5799</v>
      </c>
      <c r="B5753" s="890" t="s">
        <v>32843</v>
      </c>
      <c r="C5753" s="890" t="s">
        <v>5</v>
      </c>
      <c r="D5753" s="890">
        <v>1028.6199999999999</v>
      </c>
    </row>
    <row r="5754" spans="1:4" x14ac:dyDescent="0.25">
      <c r="A5754" s="890" t="s">
        <v>5800</v>
      </c>
      <c r="B5754" s="890" t="s">
        <v>32844</v>
      </c>
      <c r="C5754" s="890" t="s">
        <v>5</v>
      </c>
      <c r="D5754" s="890">
        <v>452.29</v>
      </c>
    </row>
    <row r="5755" spans="1:4" x14ac:dyDescent="0.25">
      <c r="A5755" s="890" t="s">
        <v>5801</v>
      </c>
      <c r="B5755" s="890" t="s">
        <v>32844</v>
      </c>
      <c r="C5755" s="890" t="s">
        <v>5</v>
      </c>
      <c r="D5755" s="890">
        <v>434.26</v>
      </c>
    </row>
    <row r="5756" spans="1:4" x14ac:dyDescent="0.25">
      <c r="A5756" s="890" t="s">
        <v>5802</v>
      </c>
      <c r="B5756" s="890" t="s">
        <v>32845</v>
      </c>
      <c r="C5756" s="890" t="s">
        <v>5</v>
      </c>
      <c r="D5756" s="890">
        <v>621.95000000000005</v>
      </c>
    </row>
    <row r="5757" spans="1:4" x14ac:dyDescent="0.25">
      <c r="A5757" s="890" t="s">
        <v>5803</v>
      </c>
      <c r="B5757" s="890" t="s">
        <v>32845</v>
      </c>
      <c r="C5757" s="890" t="s">
        <v>5</v>
      </c>
      <c r="D5757" s="890">
        <v>597.16</v>
      </c>
    </row>
    <row r="5758" spans="1:4" x14ac:dyDescent="0.25">
      <c r="A5758" s="890" t="s">
        <v>5804</v>
      </c>
      <c r="B5758" s="890" t="s">
        <v>32846</v>
      </c>
      <c r="C5758" s="890" t="s">
        <v>5</v>
      </c>
      <c r="D5758" s="890">
        <v>791.25</v>
      </c>
    </row>
    <row r="5759" spans="1:4" x14ac:dyDescent="0.25">
      <c r="A5759" s="890" t="s">
        <v>5805</v>
      </c>
      <c r="B5759" s="890" t="s">
        <v>32846</v>
      </c>
      <c r="C5759" s="890" t="s">
        <v>5</v>
      </c>
      <c r="D5759" s="890">
        <v>759.72</v>
      </c>
    </row>
    <row r="5760" spans="1:4" x14ac:dyDescent="0.25">
      <c r="A5760" s="890" t="s">
        <v>5806</v>
      </c>
      <c r="B5760" s="890" t="s">
        <v>32847</v>
      </c>
      <c r="C5760" s="890" t="s">
        <v>5</v>
      </c>
      <c r="D5760" s="890">
        <v>305.31</v>
      </c>
    </row>
    <row r="5761" spans="1:4" x14ac:dyDescent="0.25">
      <c r="A5761" s="890" t="s">
        <v>5807</v>
      </c>
      <c r="B5761" s="890" t="s">
        <v>32847</v>
      </c>
      <c r="C5761" s="890" t="s">
        <v>5</v>
      </c>
      <c r="D5761" s="890">
        <v>290.51</v>
      </c>
    </row>
    <row r="5762" spans="1:4" x14ac:dyDescent="0.25">
      <c r="A5762" s="890" t="s">
        <v>5808</v>
      </c>
      <c r="B5762" s="890" t="s">
        <v>32848</v>
      </c>
      <c r="C5762" s="890" t="s">
        <v>5</v>
      </c>
      <c r="D5762" s="890">
        <v>431.08</v>
      </c>
    </row>
    <row r="5763" spans="1:4" x14ac:dyDescent="0.25">
      <c r="A5763" s="890" t="s">
        <v>5809</v>
      </c>
      <c r="B5763" s="890" t="s">
        <v>32848</v>
      </c>
      <c r="C5763" s="890" t="s">
        <v>5</v>
      </c>
      <c r="D5763" s="890">
        <v>411.24</v>
      </c>
    </row>
    <row r="5764" spans="1:4" x14ac:dyDescent="0.25">
      <c r="A5764" s="890" t="s">
        <v>5810</v>
      </c>
      <c r="B5764" s="890" t="s">
        <v>32849</v>
      </c>
      <c r="C5764" s="890" t="s">
        <v>5</v>
      </c>
      <c r="D5764" s="890">
        <v>550.91</v>
      </c>
    </row>
    <row r="5765" spans="1:4" x14ac:dyDescent="0.25">
      <c r="A5765" s="890" t="s">
        <v>5811</v>
      </c>
      <c r="B5765" s="890" t="s">
        <v>32849</v>
      </c>
      <c r="C5765" s="890" t="s">
        <v>5</v>
      </c>
      <c r="D5765" s="890">
        <v>526.48</v>
      </c>
    </row>
    <row r="5766" spans="1:4" x14ac:dyDescent="0.25">
      <c r="A5766" s="890" t="s">
        <v>5812</v>
      </c>
      <c r="B5766" s="890" t="s">
        <v>32850</v>
      </c>
      <c r="C5766" s="890" t="s">
        <v>5</v>
      </c>
      <c r="D5766" s="890">
        <v>216.6</v>
      </c>
    </row>
    <row r="5767" spans="1:4" x14ac:dyDescent="0.25">
      <c r="A5767" s="890" t="s">
        <v>5813</v>
      </c>
      <c r="B5767" s="890" t="s">
        <v>32850</v>
      </c>
      <c r="C5767" s="890" t="s">
        <v>5</v>
      </c>
      <c r="D5767" s="890">
        <v>209.17</v>
      </c>
    </row>
    <row r="5768" spans="1:4" x14ac:dyDescent="0.25">
      <c r="A5768" s="890" t="s">
        <v>5814</v>
      </c>
      <c r="B5768" s="890" t="s">
        <v>32851</v>
      </c>
      <c r="C5768" s="890" t="s">
        <v>5</v>
      </c>
      <c r="D5768" s="890">
        <v>359.84</v>
      </c>
    </row>
    <row r="5769" spans="1:4" x14ac:dyDescent="0.25">
      <c r="A5769" s="890" t="s">
        <v>5815</v>
      </c>
      <c r="B5769" s="890" t="s">
        <v>32851</v>
      </c>
      <c r="C5769" s="890" t="s">
        <v>5</v>
      </c>
      <c r="D5769" s="890">
        <v>346.05</v>
      </c>
    </row>
    <row r="5770" spans="1:4" x14ac:dyDescent="0.25">
      <c r="A5770" s="890" t="s">
        <v>5816</v>
      </c>
      <c r="B5770" s="890" t="s">
        <v>32852</v>
      </c>
      <c r="C5770" s="890" t="s">
        <v>5</v>
      </c>
      <c r="D5770" s="890">
        <v>480.01</v>
      </c>
    </row>
    <row r="5771" spans="1:4" x14ac:dyDescent="0.25">
      <c r="A5771" s="890" t="s">
        <v>5817</v>
      </c>
      <c r="B5771" s="890" t="s">
        <v>32852</v>
      </c>
      <c r="C5771" s="890" t="s">
        <v>5</v>
      </c>
      <c r="D5771" s="890">
        <v>461.61</v>
      </c>
    </row>
    <row r="5772" spans="1:4" x14ac:dyDescent="0.25">
      <c r="A5772" s="890" t="s">
        <v>5818</v>
      </c>
      <c r="B5772" s="890" t="s">
        <v>32853</v>
      </c>
      <c r="C5772" s="890" t="s">
        <v>5</v>
      </c>
      <c r="D5772" s="890">
        <v>2889.64</v>
      </c>
    </row>
    <row r="5773" spans="1:4" x14ac:dyDescent="0.25">
      <c r="A5773" s="890" t="s">
        <v>5819</v>
      </c>
      <c r="B5773" s="890" t="s">
        <v>32853</v>
      </c>
      <c r="C5773" s="890" t="s">
        <v>5</v>
      </c>
      <c r="D5773" s="890">
        <v>2789.24</v>
      </c>
    </row>
    <row r="5774" spans="1:4" x14ac:dyDescent="0.25">
      <c r="A5774" s="890" t="s">
        <v>5820</v>
      </c>
      <c r="B5774" s="890" t="s">
        <v>32854</v>
      </c>
      <c r="C5774" s="890" t="s">
        <v>5</v>
      </c>
      <c r="D5774" s="890">
        <v>3032.68</v>
      </c>
    </row>
    <row r="5775" spans="1:4" x14ac:dyDescent="0.25">
      <c r="A5775" s="890" t="s">
        <v>5821</v>
      </c>
      <c r="B5775" s="890" t="s">
        <v>32854</v>
      </c>
      <c r="C5775" s="890" t="s">
        <v>5</v>
      </c>
      <c r="D5775" s="890">
        <v>2928.68</v>
      </c>
    </row>
    <row r="5776" spans="1:4" x14ac:dyDescent="0.25">
      <c r="A5776" s="890" t="s">
        <v>5822</v>
      </c>
      <c r="B5776" s="890" t="s">
        <v>32855</v>
      </c>
      <c r="C5776" s="890" t="s">
        <v>5</v>
      </c>
      <c r="D5776" s="890">
        <v>3450.09</v>
      </c>
    </row>
    <row r="5777" spans="1:4" x14ac:dyDescent="0.25">
      <c r="A5777" s="890" t="s">
        <v>5823</v>
      </c>
      <c r="B5777" s="890" t="s">
        <v>32855</v>
      </c>
      <c r="C5777" s="890" t="s">
        <v>5</v>
      </c>
      <c r="D5777" s="890">
        <v>3332.78</v>
      </c>
    </row>
    <row r="5778" spans="1:4" x14ac:dyDescent="0.25">
      <c r="A5778" s="890" t="s">
        <v>5824</v>
      </c>
      <c r="B5778" s="890" t="s">
        <v>32856</v>
      </c>
      <c r="C5778" s="890" t="s">
        <v>5</v>
      </c>
      <c r="D5778" s="890">
        <v>3801.55</v>
      </c>
    </row>
    <row r="5779" spans="1:4" x14ac:dyDescent="0.25">
      <c r="A5779" s="890" t="s">
        <v>5825</v>
      </c>
      <c r="B5779" s="890" t="s">
        <v>32856</v>
      </c>
      <c r="C5779" s="890" t="s">
        <v>5</v>
      </c>
      <c r="D5779" s="890">
        <v>3671.16</v>
      </c>
    </row>
    <row r="5780" spans="1:4" x14ac:dyDescent="0.25">
      <c r="A5780" s="890" t="s">
        <v>5826</v>
      </c>
      <c r="B5780" s="890" t="s">
        <v>32857</v>
      </c>
      <c r="C5780" s="890" t="s">
        <v>5</v>
      </c>
      <c r="D5780" s="890">
        <v>4285.4399999999996</v>
      </c>
    </row>
    <row r="5781" spans="1:4" x14ac:dyDescent="0.25">
      <c r="A5781" s="890" t="s">
        <v>5827</v>
      </c>
      <c r="B5781" s="890" t="s">
        <v>32857</v>
      </c>
      <c r="C5781" s="890" t="s">
        <v>5</v>
      </c>
      <c r="D5781" s="890">
        <v>4130.51</v>
      </c>
    </row>
    <row r="5782" spans="1:4" x14ac:dyDescent="0.25">
      <c r="A5782" s="890" t="s">
        <v>5828</v>
      </c>
      <c r="B5782" s="890" t="s">
        <v>32858</v>
      </c>
      <c r="C5782" s="890" t="s">
        <v>5</v>
      </c>
      <c r="D5782" s="890">
        <v>4696.6400000000003</v>
      </c>
    </row>
    <row r="5783" spans="1:4" x14ac:dyDescent="0.25">
      <c r="A5783" s="890" t="s">
        <v>5829</v>
      </c>
      <c r="B5783" s="890" t="s">
        <v>32858</v>
      </c>
      <c r="C5783" s="890" t="s">
        <v>5</v>
      </c>
      <c r="D5783" s="890">
        <v>4525.6099999999997</v>
      </c>
    </row>
    <row r="5784" spans="1:4" x14ac:dyDescent="0.25">
      <c r="A5784" s="890" t="s">
        <v>5830</v>
      </c>
      <c r="B5784" s="890" t="s">
        <v>32859</v>
      </c>
      <c r="C5784" s="890" t="s">
        <v>5</v>
      </c>
      <c r="D5784" s="890">
        <v>6103.33</v>
      </c>
    </row>
    <row r="5785" spans="1:4" x14ac:dyDescent="0.25">
      <c r="A5785" s="890" t="s">
        <v>5831</v>
      </c>
      <c r="B5785" s="890" t="s">
        <v>32859</v>
      </c>
      <c r="C5785" s="890" t="s">
        <v>5</v>
      </c>
      <c r="D5785" s="890">
        <v>5879.46</v>
      </c>
    </row>
    <row r="5786" spans="1:4" x14ac:dyDescent="0.25">
      <c r="A5786" s="890" t="s">
        <v>125</v>
      </c>
      <c r="B5786" s="890" t="s">
        <v>32860</v>
      </c>
      <c r="C5786" s="890" t="s">
        <v>5</v>
      </c>
      <c r="D5786" s="890">
        <v>1103.7</v>
      </c>
    </row>
    <row r="5787" spans="1:4" x14ac:dyDescent="0.25">
      <c r="A5787" s="890" t="s">
        <v>5832</v>
      </c>
      <c r="B5787" s="890" t="s">
        <v>32860</v>
      </c>
      <c r="C5787" s="890" t="s">
        <v>5</v>
      </c>
      <c r="D5787" s="890">
        <v>1077.5899999999999</v>
      </c>
    </row>
    <row r="5788" spans="1:4" x14ac:dyDescent="0.25">
      <c r="A5788" s="890" t="s">
        <v>5833</v>
      </c>
      <c r="B5788" s="890" t="s">
        <v>32861</v>
      </c>
      <c r="C5788" s="890" t="s">
        <v>5</v>
      </c>
      <c r="D5788" s="890">
        <v>3450.02</v>
      </c>
    </row>
    <row r="5789" spans="1:4" x14ac:dyDescent="0.25">
      <c r="A5789" s="890" t="s">
        <v>5834</v>
      </c>
      <c r="B5789" s="890" t="s">
        <v>32861</v>
      </c>
      <c r="C5789" s="890" t="s">
        <v>5</v>
      </c>
      <c r="D5789" s="890">
        <v>3349.12</v>
      </c>
    </row>
    <row r="5790" spans="1:4" x14ac:dyDescent="0.25">
      <c r="A5790" s="890" t="s">
        <v>5835</v>
      </c>
      <c r="B5790" s="890" t="s">
        <v>32862</v>
      </c>
      <c r="C5790" s="890" t="s">
        <v>5</v>
      </c>
      <c r="D5790" s="890">
        <v>619.14</v>
      </c>
    </row>
    <row r="5791" spans="1:4" x14ac:dyDescent="0.25">
      <c r="A5791" s="890" t="s">
        <v>5836</v>
      </c>
      <c r="B5791" s="890" t="s">
        <v>32862</v>
      </c>
      <c r="C5791" s="890" t="s">
        <v>5</v>
      </c>
      <c r="D5791" s="890">
        <v>578.44000000000005</v>
      </c>
    </row>
    <row r="5792" spans="1:4" x14ac:dyDescent="0.25">
      <c r="A5792" s="890" t="s">
        <v>5837</v>
      </c>
      <c r="B5792" s="890" t="s">
        <v>32863</v>
      </c>
      <c r="C5792" s="890" t="s">
        <v>5</v>
      </c>
      <c r="D5792" s="890">
        <v>462.33</v>
      </c>
    </row>
    <row r="5793" spans="1:4" x14ac:dyDescent="0.25">
      <c r="A5793" s="890" t="s">
        <v>5838</v>
      </c>
      <c r="B5793" s="890" t="s">
        <v>32863</v>
      </c>
      <c r="C5793" s="890" t="s">
        <v>5</v>
      </c>
      <c r="D5793" s="890">
        <v>436.49</v>
      </c>
    </row>
    <row r="5794" spans="1:4" x14ac:dyDescent="0.25">
      <c r="A5794" s="890" t="s">
        <v>5839</v>
      </c>
      <c r="B5794" s="890" t="s">
        <v>32864</v>
      </c>
      <c r="C5794" s="890" t="s">
        <v>5</v>
      </c>
      <c r="D5794" s="890">
        <v>470.87</v>
      </c>
    </row>
    <row r="5795" spans="1:4" x14ac:dyDescent="0.25">
      <c r="A5795" s="890" t="s">
        <v>5840</v>
      </c>
      <c r="B5795" s="890" t="s">
        <v>32864</v>
      </c>
      <c r="C5795" s="890" t="s">
        <v>5</v>
      </c>
      <c r="D5795" s="890">
        <v>440.33</v>
      </c>
    </row>
    <row r="5796" spans="1:4" x14ac:dyDescent="0.25">
      <c r="A5796" s="890" t="s">
        <v>5841</v>
      </c>
      <c r="B5796" s="890" t="s">
        <v>32865</v>
      </c>
      <c r="C5796" s="890" t="s">
        <v>5</v>
      </c>
      <c r="D5796" s="890">
        <v>450.36</v>
      </c>
    </row>
    <row r="5797" spans="1:4" x14ac:dyDescent="0.25">
      <c r="A5797" s="890" t="s">
        <v>5842</v>
      </c>
      <c r="B5797" s="890" t="s">
        <v>32865</v>
      </c>
      <c r="C5797" s="890" t="s">
        <v>5</v>
      </c>
      <c r="D5797" s="890">
        <v>440.41</v>
      </c>
    </row>
    <row r="5798" spans="1:4" x14ac:dyDescent="0.25">
      <c r="A5798" s="890" t="s">
        <v>5843</v>
      </c>
      <c r="B5798" s="890" t="s">
        <v>32866</v>
      </c>
      <c r="C5798" s="890" t="s">
        <v>5</v>
      </c>
      <c r="D5798" s="890">
        <v>583.77</v>
      </c>
    </row>
    <row r="5799" spans="1:4" x14ac:dyDescent="0.25">
      <c r="A5799" s="890" t="s">
        <v>5844</v>
      </c>
      <c r="B5799" s="890" t="s">
        <v>32866</v>
      </c>
      <c r="C5799" s="890" t="s">
        <v>5</v>
      </c>
      <c r="D5799" s="890">
        <v>573.82000000000005</v>
      </c>
    </row>
    <row r="5800" spans="1:4" x14ac:dyDescent="0.25">
      <c r="A5800" s="890" t="s">
        <v>5845</v>
      </c>
      <c r="B5800" s="890" t="s">
        <v>32867</v>
      </c>
      <c r="C5800" s="890" t="s">
        <v>5</v>
      </c>
      <c r="D5800" s="890">
        <v>109.92</v>
      </c>
    </row>
    <row r="5801" spans="1:4" x14ac:dyDescent="0.25">
      <c r="A5801" s="890" t="s">
        <v>5846</v>
      </c>
      <c r="B5801" s="890" t="s">
        <v>32867</v>
      </c>
      <c r="C5801" s="890" t="s">
        <v>5</v>
      </c>
      <c r="D5801" s="890">
        <v>104.94</v>
      </c>
    </row>
    <row r="5802" spans="1:4" x14ac:dyDescent="0.25">
      <c r="A5802" s="890" t="s">
        <v>5847</v>
      </c>
      <c r="B5802" s="890" t="s">
        <v>32868</v>
      </c>
      <c r="C5802" s="890" t="s">
        <v>5</v>
      </c>
      <c r="D5802" s="890">
        <v>289.14999999999998</v>
      </c>
    </row>
    <row r="5803" spans="1:4" x14ac:dyDescent="0.25">
      <c r="A5803" s="890" t="s">
        <v>5848</v>
      </c>
      <c r="B5803" s="890" t="s">
        <v>32868</v>
      </c>
      <c r="C5803" s="890" t="s">
        <v>5</v>
      </c>
      <c r="D5803" s="890">
        <v>284.17</v>
      </c>
    </row>
    <row r="5804" spans="1:4" x14ac:dyDescent="0.25">
      <c r="A5804" s="890" t="s">
        <v>5849</v>
      </c>
      <c r="B5804" s="890" t="s">
        <v>32869</v>
      </c>
      <c r="C5804" s="890" t="s">
        <v>5</v>
      </c>
      <c r="D5804" s="890">
        <v>624.49</v>
      </c>
    </row>
    <row r="5805" spans="1:4" x14ac:dyDescent="0.25">
      <c r="A5805" s="890" t="s">
        <v>5850</v>
      </c>
      <c r="B5805" s="890" t="s">
        <v>32869</v>
      </c>
      <c r="C5805" s="890" t="s">
        <v>5</v>
      </c>
      <c r="D5805" s="890">
        <v>611.54999999999995</v>
      </c>
    </row>
    <row r="5806" spans="1:4" x14ac:dyDescent="0.25">
      <c r="A5806" s="890" t="s">
        <v>5851</v>
      </c>
      <c r="B5806" s="890" t="s">
        <v>32870</v>
      </c>
      <c r="C5806" s="890" t="s">
        <v>5</v>
      </c>
      <c r="D5806" s="890">
        <v>482.49</v>
      </c>
    </row>
    <row r="5807" spans="1:4" x14ac:dyDescent="0.25">
      <c r="A5807" s="890" t="s">
        <v>5852</v>
      </c>
      <c r="B5807" s="890" t="s">
        <v>32870</v>
      </c>
      <c r="C5807" s="890" t="s">
        <v>5</v>
      </c>
      <c r="D5807" s="890">
        <v>469.55</v>
      </c>
    </row>
    <row r="5808" spans="1:4" x14ac:dyDescent="0.25">
      <c r="A5808" s="890" t="s">
        <v>5853</v>
      </c>
      <c r="B5808" s="890" t="s">
        <v>32871</v>
      </c>
      <c r="C5808" s="890" t="s">
        <v>5</v>
      </c>
      <c r="D5808" s="890">
        <v>5162.68</v>
      </c>
    </row>
    <row r="5809" spans="1:4" x14ac:dyDescent="0.25">
      <c r="A5809" s="890" t="s">
        <v>5854</v>
      </c>
      <c r="B5809" s="890" t="s">
        <v>32871</v>
      </c>
      <c r="C5809" s="890" t="s">
        <v>5</v>
      </c>
      <c r="D5809" s="890">
        <v>5130.8500000000004</v>
      </c>
    </row>
    <row r="5810" spans="1:4" x14ac:dyDescent="0.25">
      <c r="A5810" s="890" t="s">
        <v>5855</v>
      </c>
      <c r="B5810" s="890" t="s">
        <v>32872</v>
      </c>
      <c r="C5810" s="890" t="s">
        <v>5</v>
      </c>
      <c r="D5810" s="890">
        <v>286.61</v>
      </c>
    </row>
    <row r="5811" spans="1:4" x14ac:dyDescent="0.25">
      <c r="A5811" s="890" t="s">
        <v>5856</v>
      </c>
      <c r="B5811" s="890" t="s">
        <v>32872</v>
      </c>
      <c r="C5811" s="890" t="s">
        <v>5</v>
      </c>
      <c r="D5811" s="890">
        <v>279.14</v>
      </c>
    </row>
    <row r="5812" spans="1:4" x14ac:dyDescent="0.25">
      <c r="A5812" s="890" t="s">
        <v>5857</v>
      </c>
      <c r="B5812" s="890" t="s">
        <v>32873</v>
      </c>
      <c r="C5812" s="890" t="s">
        <v>5</v>
      </c>
      <c r="D5812" s="890">
        <v>637.42999999999995</v>
      </c>
    </row>
    <row r="5813" spans="1:4" x14ac:dyDescent="0.25">
      <c r="A5813" s="890" t="s">
        <v>5858</v>
      </c>
      <c r="B5813" s="890" t="s">
        <v>32873</v>
      </c>
      <c r="C5813" s="890" t="s">
        <v>5</v>
      </c>
      <c r="D5813" s="890">
        <v>628.96</v>
      </c>
    </row>
    <row r="5814" spans="1:4" x14ac:dyDescent="0.25">
      <c r="A5814" s="890" t="s">
        <v>5859</v>
      </c>
      <c r="B5814" s="890" t="s">
        <v>32874</v>
      </c>
      <c r="C5814" s="890" t="s">
        <v>5</v>
      </c>
      <c r="D5814" s="890">
        <v>890.31</v>
      </c>
    </row>
    <row r="5815" spans="1:4" x14ac:dyDescent="0.25">
      <c r="A5815" s="890" t="s">
        <v>5860</v>
      </c>
      <c r="B5815" s="890" t="s">
        <v>32874</v>
      </c>
      <c r="C5815" s="890" t="s">
        <v>5</v>
      </c>
      <c r="D5815" s="890">
        <v>875.39</v>
      </c>
    </row>
    <row r="5816" spans="1:4" x14ac:dyDescent="0.25">
      <c r="A5816" s="890" t="s">
        <v>5861</v>
      </c>
      <c r="B5816" s="890" t="s">
        <v>32875</v>
      </c>
      <c r="C5816" s="890" t="s">
        <v>4</v>
      </c>
      <c r="D5816" s="890">
        <v>107.26</v>
      </c>
    </row>
    <row r="5817" spans="1:4" x14ac:dyDescent="0.25">
      <c r="A5817" s="890" t="s">
        <v>5862</v>
      </c>
      <c r="B5817" s="890" t="s">
        <v>32875</v>
      </c>
      <c r="C5817" s="890" t="s">
        <v>4</v>
      </c>
      <c r="D5817" s="890">
        <v>106.93</v>
      </c>
    </row>
    <row r="5818" spans="1:4" x14ac:dyDescent="0.25">
      <c r="A5818" s="890" t="s">
        <v>5863</v>
      </c>
      <c r="B5818" s="890" t="s">
        <v>32876</v>
      </c>
      <c r="C5818" s="890" t="s">
        <v>4</v>
      </c>
      <c r="D5818" s="890">
        <v>223.2</v>
      </c>
    </row>
    <row r="5819" spans="1:4" x14ac:dyDescent="0.25">
      <c r="A5819" s="890" t="s">
        <v>5864</v>
      </c>
      <c r="B5819" s="890" t="s">
        <v>32876</v>
      </c>
      <c r="C5819" s="890" t="s">
        <v>4</v>
      </c>
      <c r="D5819" s="890">
        <v>222.86</v>
      </c>
    </row>
    <row r="5820" spans="1:4" x14ac:dyDescent="0.25">
      <c r="A5820" s="890" t="s">
        <v>5865</v>
      </c>
      <c r="B5820" s="890" t="s">
        <v>32877</v>
      </c>
      <c r="C5820" s="890" t="s">
        <v>4</v>
      </c>
      <c r="D5820" s="890">
        <v>142.32</v>
      </c>
    </row>
    <row r="5821" spans="1:4" x14ac:dyDescent="0.25">
      <c r="A5821" s="890" t="s">
        <v>5866</v>
      </c>
      <c r="B5821" s="890" t="s">
        <v>32877</v>
      </c>
      <c r="C5821" s="890" t="s">
        <v>4</v>
      </c>
      <c r="D5821" s="890">
        <v>141.99</v>
      </c>
    </row>
    <row r="5822" spans="1:4" x14ac:dyDescent="0.25">
      <c r="A5822" s="890" t="s">
        <v>5867</v>
      </c>
      <c r="B5822" s="890" t="s">
        <v>32878</v>
      </c>
      <c r="C5822" s="890" t="s">
        <v>4</v>
      </c>
      <c r="D5822" s="890">
        <v>252.32</v>
      </c>
    </row>
    <row r="5823" spans="1:4" x14ac:dyDescent="0.25">
      <c r="A5823" s="890" t="s">
        <v>5868</v>
      </c>
      <c r="B5823" s="890" t="s">
        <v>32878</v>
      </c>
      <c r="C5823" s="890" t="s">
        <v>4</v>
      </c>
      <c r="D5823" s="890">
        <v>251.99</v>
      </c>
    </row>
    <row r="5824" spans="1:4" x14ac:dyDescent="0.25">
      <c r="A5824" s="890" t="s">
        <v>5869</v>
      </c>
      <c r="B5824" s="890" t="s">
        <v>32879</v>
      </c>
      <c r="C5824" s="890" t="s">
        <v>5</v>
      </c>
      <c r="D5824" s="890">
        <v>344.87</v>
      </c>
    </row>
    <row r="5825" spans="1:4" x14ac:dyDescent="0.25">
      <c r="A5825" s="890" t="s">
        <v>5870</v>
      </c>
      <c r="B5825" s="890" t="s">
        <v>32879</v>
      </c>
      <c r="C5825" s="890" t="s">
        <v>5</v>
      </c>
      <c r="D5825" s="890">
        <v>337.4</v>
      </c>
    </row>
    <row r="5826" spans="1:4" x14ac:dyDescent="0.25">
      <c r="A5826" s="890" t="s">
        <v>5871</v>
      </c>
      <c r="B5826" s="890" t="s">
        <v>32880</v>
      </c>
      <c r="C5826" s="890" t="s">
        <v>5</v>
      </c>
      <c r="D5826" s="890">
        <v>894.46</v>
      </c>
    </row>
    <row r="5827" spans="1:4" x14ac:dyDescent="0.25">
      <c r="A5827" s="890" t="s">
        <v>5872</v>
      </c>
      <c r="B5827" s="890" t="s">
        <v>32880</v>
      </c>
      <c r="C5827" s="890" t="s">
        <v>5</v>
      </c>
      <c r="D5827" s="890">
        <v>886.98</v>
      </c>
    </row>
    <row r="5828" spans="1:4" x14ac:dyDescent="0.25">
      <c r="A5828" s="890" t="s">
        <v>5873</v>
      </c>
      <c r="B5828" s="890" t="s">
        <v>32881</v>
      </c>
      <c r="C5828" s="890" t="s">
        <v>5</v>
      </c>
      <c r="D5828" s="890">
        <v>131.11000000000001</v>
      </c>
    </row>
    <row r="5829" spans="1:4" x14ac:dyDescent="0.25">
      <c r="A5829" s="890" t="s">
        <v>5874</v>
      </c>
      <c r="B5829" s="890" t="s">
        <v>32881</v>
      </c>
      <c r="C5829" s="890" t="s">
        <v>5</v>
      </c>
      <c r="D5829" s="890">
        <v>124.14</v>
      </c>
    </row>
    <row r="5830" spans="1:4" x14ac:dyDescent="0.25">
      <c r="A5830" s="890" t="s">
        <v>5875</v>
      </c>
      <c r="B5830" s="890" t="s">
        <v>32882</v>
      </c>
      <c r="C5830" s="890" t="s">
        <v>5</v>
      </c>
      <c r="D5830" s="890">
        <v>569.39</v>
      </c>
    </row>
    <row r="5831" spans="1:4" x14ac:dyDescent="0.25">
      <c r="A5831" s="890" t="s">
        <v>5876</v>
      </c>
      <c r="B5831" s="890" t="s">
        <v>32882</v>
      </c>
      <c r="C5831" s="890" t="s">
        <v>5</v>
      </c>
      <c r="D5831" s="890">
        <v>559.44000000000005</v>
      </c>
    </row>
    <row r="5832" spans="1:4" x14ac:dyDescent="0.25">
      <c r="A5832" s="890" t="s">
        <v>5877</v>
      </c>
      <c r="B5832" s="890" t="s">
        <v>32883</v>
      </c>
      <c r="C5832" s="890" t="s">
        <v>5</v>
      </c>
      <c r="D5832" s="890">
        <v>352.15</v>
      </c>
    </row>
    <row r="5833" spans="1:4" x14ac:dyDescent="0.25">
      <c r="A5833" s="890" t="s">
        <v>5878</v>
      </c>
      <c r="B5833" s="890" t="s">
        <v>32883</v>
      </c>
      <c r="C5833" s="890" t="s">
        <v>5</v>
      </c>
      <c r="D5833" s="890">
        <v>344.69</v>
      </c>
    </row>
    <row r="5834" spans="1:4" x14ac:dyDescent="0.25">
      <c r="A5834" s="890" t="s">
        <v>5879</v>
      </c>
      <c r="B5834" s="890" t="s">
        <v>32884</v>
      </c>
      <c r="C5834" s="890" t="s">
        <v>5</v>
      </c>
      <c r="D5834" s="890">
        <v>379.73</v>
      </c>
    </row>
    <row r="5835" spans="1:4" x14ac:dyDescent="0.25">
      <c r="A5835" s="890" t="s">
        <v>5880</v>
      </c>
      <c r="B5835" s="890" t="s">
        <v>32884</v>
      </c>
      <c r="C5835" s="890" t="s">
        <v>5</v>
      </c>
      <c r="D5835" s="890">
        <v>371.92</v>
      </c>
    </row>
    <row r="5836" spans="1:4" x14ac:dyDescent="0.25">
      <c r="A5836" s="890" t="s">
        <v>5881</v>
      </c>
      <c r="B5836" s="890" t="s">
        <v>32885</v>
      </c>
      <c r="C5836" s="890" t="s">
        <v>5</v>
      </c>
      <c r="D5836" s="890">
        <v>641.54999999999995</v>
      </c>
    </row>
    <row r="5837" spans="1:4" x14ac:dyDescent="0.25">
      <c r="A5837" s="890" t="s">
        <v>5882</v>
      </c>
      <c r="B5837" s="890" t="s">
        <v>32885</v>
      </c>
      <c r="C5837" s="890" t="s">
        <v>5</v>
      </c>
      <c r="D5837" s="890">
        <v>631.71</v>
      </c>
    </row>
    <row r="5838" spans="1:4" x14ac:dyDescent="0.25">
      <c r="A5838" s="890" t="s">
        <v>5883</v>
      </c>
      <c r="B5838" s="890" t="s">
        <v>32886</v>
      </c>
      <c r="C5838" s="890" t="s">
        <v>5</v>
      </c>
      <c r="D5838" s="890">
        <v>758.52</v>
      </c>
    </row>
    <row r="5839" spans="1:4" x14ac:dyDescent="0.25">
      <c r="A5839" s="890" t="s">
        <v>5884</v>
      </c>
      <c r="B5839" s="890" t="s">
        <v>32886</v>
      </c>
      <c r="C5839" s="890" t="s">
        <v>5</v>
      </c>
      <c r="D5839" s="890">
        <v>747.28</v>
      </c>
    </row>
    <row r="5840" spans="1:4" x14ac:dyDescent="0.25">
      <c r="A5840" s="890" t="s">
        <v>5885</v>
      </c>
      <c r="B5840" s="890" t="s">
        <v>32887</v>
      </c>
      <c r="C5840" s="890" t="s">
        <v>5</v>
      </c>
      <c r="D5840" s="890">
        <v>1919.14</v>
      </c>
    </row>
    <row r="5841" spans="1:4" x14ac:dyDescent="0.25">
      <c r="A5841" s="890" t="s">
        <v>5886</v>
      </c>
      <c r="B5841" s="890" t="s">
        <v>32887</v>
      </c>
      <c r="C5841" s="890" t="s">
        <v>5</v>
      </c>
      <c r="D5841" s="890">
        <v>1905.82</v>
      </c>
    </row>
    <row r="5842" spans="1:4" x14ac:dyDescent="0.25">
      <c r="A5842" s="890" t="s">
        <v>5887</v>
      </c>
      <c r="B5842" s="890" t="s">
        <v>32888</v>
      </c>
      <c r="C5842" s="890" t="s">
        <v>5</v>
      </c>
      <c r="D5842" s="890">
        <v>1990.23</v>
      </c>
    </row>
    <row r="5843" spans="1:4" x14ac:dyDescent="0.25">
      <c r="A5843" s="890" t="s">
        <v>5888</v>
      </c>
      <c r="B5843" s="890" t="s">
        <v>32888</v>
      </c>
      <c r="C5843" s="890" t="s">
        <v>5</v>
      </c>
      <c r="D5843" s="890">
        <v>1975.63</v>
      </c>
    </row>
    <row r="5844" spans="1:4" x14ac:dyDescent="0.25">
      <c r="A5844" s="890" t="s">
        <v>5889</v>
      </c>
      <c r="B5844" s="890" t="s">
        <v>32889</v>
      </c>
      <c r="C5844" s="890" t="s">
        <v>5</v>
      </c>
      <c r="D5844" s="890">
        <v>2248.27</v>
      </c>
    </row>
    <row r="5845" spans="1:4" x14ac:dyDescent="0.25">
      <c r="A5845" s="890" t="s">
        <v>5890</v>
      </c>
      <c r="B5845" s="890" t="s">
        <v>32889</v>
      </c>
      <c r="C5845" s="890" t="s">
        <v>5</v>
      </c>
      <c r="D5845" s="890">
        <v>2231.67</v>
      </c>
    </row>
    <row r="5846" spans="1:4" x14ac:dyDescent="0.25">
      <c r="A5846" s="890" t="s">
        <v>5891</v>
      </c>
      <c r="B5846" s="890" t="s">
        <v>32890</v>
      </c>
      <c r="C5846" s="890" t="s">
        <v>5</v>
      </c>
      <c r="D5846" s="890">
        <v>2315.1</v>
      </c>
    </row>
    <row r="5847" spans="1:4" x14ac:dyDescent="0.25">
      <c r="A5847" s="890" t="s">
        <v>5892</v>
      </c>
      <c r="B5847" s="890" t="s">
        <v>32890</v>
      </c>
      <c r="C5847" s="890" t="s">
        <v>5</v>
      </c>
      <c r="D5847" s="890">
        <v>2297.8200000000002</v>
      </c>
    </row>
    <row r="5848" spans="1:4" x14ac:dyDescent="0.25">
      <c r="A5848" s="890" t="s">
        <v>5893</v>
      </c>
      <c r="B5848" s="890" t="s">
        <v>32891</v>
      </c>
      <c r="C5848" s="890" t="s">
        <v>5</v>
      </c>
      <c r="D5848" s="890">
        <v>2302.63</v>
      </c>
    </row>
    <row r="5849" spans="1:4" x14ac:dyDescent="0.25">
      <c r="A5849" s="890" t="s">
        <v>5894</v>
      </c>
      <c r="B5849" s="890" t="s">
        <v>32891</v>
      </c>
      <c r="C5849" s="890" t="s">
        <v>5</v>
      </c>
      <c r="D5849" s="890">
        <v>2284.71</v>
      </c>
    </row>
    <row r="5850" spans="1:4" x14ac:dyDescent="0.25">
      <c r="A5850" s="890" t="s">
        <v>5895</v>
      </c>
      <c r="B5850" s="890" t="s">
        <v>32892</v>
      </c>
      <c r="C5850" s="890" t="s">
        <v>5</v>
      </c>
      <c r="D5850" s="890">
        <v>2576.3000000000002</v>
      </c>
    </row>
    <row r="5851" spans="1:4" x14ac:dyDescent="0.25">
      <c r="A5851" s="890" t="s">
        <v>5896</v>
      </c>
      <c r="B5851" s="890" t="s">
        <v>32892</v>
      </c>
      <c r="C5851" s="890" t="s">
        <v>5</v>
      </c>
      <c r="D5851" s="890">
        <v>2557</v>
      </c>
    </row>
    <row r="5852" spans="1:4" x14ac:dyDescent="0.25">
      <c r="A5852" s="890" t="s">
        <v>5897</v>
      </c>
      <c r="B5852" s="890" t="s">
        <v>32893</v>
      </c>
      <c r="C5852" s="890" t="s">
        <v>5</v>
      </c>
      <c r="D5852" s="890">
        <v>2763.06</v>
      </c>
    </row>
    <row r="5853" spans="1:4" x14ac:dyDescent="0.25">
      <c r="A5853" s="890" t="s">
        <v>5898</v>
      </c>
      <c r="B5853" s="890" t="s">
        <v>32893</v>
      </c>
      <c r="C5853" s="890" t="s">
        <v>5</v>
      </c>
      <c r="D5853" s="890">
        <v>2741.11</v>
      </c>
    </row>
    <row r="5854" spans="1:4" x14ac:dyDescent="0.25">
      <c r="A5854" s="890" t="s">
        <v>5899</v>
      </c>
      <c r="B5854" s="890" t="s">
        <v>32894</v>
      </c>
      <c r="C5854" s="890" t="s">
        <v>5</v>
      </c>
      <c r="D5854" s="890">
        <v>2923.29</v>
      </c>
    </row>
    <row r="5855" spans="1:4" x14ac:dyDescent="0.25">
      <c r="A5855" s="890" t="s">
        <v>5900</v>
      </c>
      <c r="B5855" s="890" t="s">
        <v>32894</v>
      </c>
      <c r="C5855" s="890" t="s">
        <v>5</v>
      </c>
      <c r="D5855" s="890">
        <v>2901.34</v>
      </c>
    </row>
    <row r="5856" spans="1:4" x14ac:dyDescent="0.25">
      <c r="A5856" s="890" t="s">
        <v>5901</v>
      </c>
      <c r="B5856" s="890" t="s">
        <v>32895</v>
      </c>
      <c r="C5856" s="890" t="s">
        <v>5</v>
      </c>
      <c r="D5856" s="890">
        <v>3140.86</v>
      </c>
    </row>
    <row r="5857" spans="1:4" x14ac:dyDescent="0.25">
      <c r="A5857" s="890" t="s">
        <v>5902</v>
      </c>
      <c r="B5857" s="890" t="s">
        <v>32895</v>
      </c>
      <c r="C5857" s="890" t="s">
        <v>5</v>
      </c>
      <c r="D5857" s="890">
        <v>3113.55</v>
      </c>
    </row>
    <row r="5858" spans="1:4" x14ac:dyDescent="0.25">
      <c r="A5858" s="890" t="s">
        <v>5903</v>
      </c>
      <c r="B5858" s="890" t="s">
        <v>32896</v>
      </c>
      <c r="C5858" s="890" t="s">
        <v>5</v>
      </c>
      <c r="D5858" s="890">
        <v>3464.32</v>
      </c>
    </row>
    <row r="5859" spans="1:4" x14ac:dyDescent="0.25">
      <c r="A5859" s="890" t="s">
        <v>5904</v>
      </c>
      <c r="B5859" s="890" t="s">
        <v>32896</v>
      </c>
      <c r="C5859" s="890" t="s">
        <v>5</v>
      </c>
      <c r="D5859" s="890">
        <v>3434.39</v>
      </c>
    </row>
    <row r="5860" spans="1:4" x14ac:dyDescent="0.25">
      <c r="A5860" s="890" t="s">
        <v>5905</v>
      </c>
      <c r="B5860" s="890" t="s">
        <v>32897</v>
      </c>
      <c r="C5860" s="890" t="s">
        <v>5</v>
      </c>
      <c r="D5860" s="890">
        <v>3792.64</v>
      </c>
    </row>
    <row r="5861" spans="1:4" x14ac:dyDescent="0.25">
      <c r="A5861" s="890" t="s">
        <v>5906</v>
      </c>
      <c r="B5861" s="890" t="s">
        <v>32897</v>
      </c>
      <c r="C5861" s="890" t="s">
        <v>5</v>
      </c>
      <c r="D5861" s="890">
        <v>3759.98</v>
      </c>
    </row>
    <row r="5862" spans="1:4" x14ac:dyDescent="0.25">
      <c r="A5862" s="890" t="s">
        <v>5907</v>
      </c>
      <c r="B5862" s="890" t="s">
        <v>32898</v>
      </c>
      <c r="C5862" s="890" t="s">
        <v>5</v>
      </c>
      <c r="D5862" s="890">
        <v>4139.3900000000003</v>
      </c>
    </row>
    <row r="5863" spans="1:4" x14ac:dyDescent="0.25">
      <c r="A5863" s="890" t="s">
        <v>5908</v>
      </c>
      <c r="B5863" s="890" t="s">
        <v>32898</v>
      </c>
      <c r="C5863" s="890" t="s">
        <v>5</v>
      </c>
      <c r="D5863" s="890">
        <v>4101.78</v>
      </c>
    </row>
    <row r="5864" spans="1:4" x14ac:dyDescent="0.25">
      <c r="A5864" s="890" t="s">
        <v>5909</v>
      </c>
      <c r="B5864" s="890" t="s">
        <v>32899</v>
      </c>
      <c r="C5864" s="890" t="s">
        <v>5</v>
      </c>
      <c r="D5864" s="890">
        <v>4444.41</v>
      </c>
    </row>
    <row r="5865" spans="1:4" x14ac:dyDescent="0.25">
      <c r="A5865" s="890" t="s">
        <v>5910</v>
      </c>
      <c r="B5865" s="890" t="s">
        <v>32899</v>
      </c>
      <c r="C5865" s="890" t="s">
        <v>5</v>
      </c>
      <c r="D5865" s="890">
        <v>4406.41</v>
      </c>
    </row>
    <row r="5866" spans="1:4" x14ac:dyDescent="0.25">
      <c r="A5866" s="890" t="s">
        <v>5911</v>
      </c>
      <c r="B5866" s="890" t="s">
        <v>32900</v>
      </c>
      <c r="C5866" s="890" t="s">
        <v>5</v>
      </c>
      <c r="D5866" s="890">
        <v>4767.88</v>
      </c>
    </row>
    <row r="5867" spans="1:4" x14ac:dyDescent="0.25">
      <c r="A5867" s="890" t="s">
        <v>5912</v>
      </c>
      <c r="B5867" s="890" t="s">
        <v>32900</v>
      </c>
      <c r="C5867" s="890" t="s">
        <v>5</v>
      </c>
      <c r="D5867" s="890">
        <v>4727.24</v>
      </c>
    </row>
    <row r="5868" spans="1:4" x14ac:dyDescent="0.25">
      <c r="A5868" s="890" t="s">
        <v>5913</v>
      </c>
      <c r="B5868" s="890" t="s">
        <v>32901</v>
      </c>
      <c r="C5868" s="890" t="s">
        <v>5</v>
      </c>
      <c r="D5868" s="890">
        <v>5096.1899999999996</v>
      </c>
    </row>
    <row r="5869" spans="1:4" x14ac:dyDescent="0.25">
      <c r="A5869" s="890" t="s">
        <v>5914</v>
      </c>
      <c r="B5869" s="890" t="s">
        <v>32901</v>
      </c>
      <c r="C5869" s="890" t="s">
        <v>5</v>
      </c>
      <c r="D5869" s="890">
        <v>5052.83</v>
      </c>
    </row>
    <row r="5870" spans="1:4" x14ac:dyDescent="0.25">
      <c r="A5870" s="890" t="s">
        <v>5915</v>
      </c>
      <c r="B5870" s="890" t="s">
        <v>32902</v>
      </c>
      <c r="C5870" s="890" t="s">
        <v>5</v>
      </c>
      <c r="D5870" s="890">
        <v>5123.01</v>
      </c>
    </row>
    <row r="5871" spans="1:4" x14ac:dyDescent="0.25">
      <c r="A5871" s="890" t="s">
        <v>5916</v>
      </c>
      <c r="B5871" s="890" t="s">
        <v>32902</v>
      </c>
      <c r="C5871" s="890" t="s">
        <v>5</v>
      </c>
      <c r="D5871" s="890">
        <v>5077.03</v>
      </c>
    </row>
    <row r="5872" spans="1:4" x14ac:dyDescent="0.25">
      <c r="A5872" s="890" t="s">
        <v>5917</v>
      </c>
      <c r="B5872" s="890" t="s">
        <v>32903</v>
      </c>
      <c r="C5872" s="890" t="s">
        <v>5</v>
      </c>
      <c r="D5872" s="890">
        <v>5747.76</v>
      </c>
    </row>
    <row r="5873" spans="1:4" x14ac:dyDescent="0.25">
      <c r="A5873" s="890" t="s">
        <v>5918</v>
      </c>
      <c r="B5873" s="890" t="s">
        <v>32903</v>
      </c>
      <c r="C5873" s="890" t="s">
        <v>5</v>
      </c>
      <c r="D5873" s="890">
        <v>5699.07</v>
      </c>
    </row>
    <row r="5874" spans="1:4" x14ac:dyDescent="0.25">
      <c r="A5874" s="890" t="s">
        <v>5919</v>
      </c>
      <c r="B5874" s="890" t="s">
        <v>32904</v>
      </c>
      <c r="C5874" s="890" t="s">
        <v>5</v>
      </c>
      <c r="D5874" s="890">
        <v>6071.43</v>
      </c>
    </row>
    <row r="5875" spans="1:4" x14ac:dyDescent="0.25">
      <c r="A5875" s="890" t="s">
        <v>5920</v>
      </c>
      <c r="B5875" s="890" t="s">
        <v>32904</v>
      </c>
      <c r="C5875" s="890" t="s">
        <v>5</v>
      </c>
      <c r="D5875" s="890">
        <v>6020.1</v>
      </c>
    </row>
    <row r="5876" spans="1:4" x14ac:dyDescent="0.25">
      <c r="A5876" s="890" t="s">
        <v>5921</v>
      </c>
      <c r="B5876" s="890" t="s">
        <v>32905</v>
      </c>
      <c r="C5876" s="890" t="s">
        <v>5</v>
      </c>
      <c r="D5876" s="890">
        <v>6402.34</v>
      </c>
    </row>
    <row r="5877" spans="1:4" x14ac:dyDescent="0.25">
      <c r="A5877" s="890" t="s">
        <v>5922</v>
      </c>
      <c r="B5877" s="890" t="s">
        <v>32905</v>
      </c>
      <c r="C5877" s="890" t="s">
        <v>5</v>
      </c>
      <c r="D5877" s="890">
        <v>6348.02</v>
      </c>
    </row>
    <row r="5878" spans="1:4" x14ac:dyDescent="0.25">
      <c r="A5878" s="890" t="s">
        <v>5923</v>
      </c>
      <c r="B5878" s="890" t="s">
        <v>32906</v>
      </c>
      <c r="C5878" s="890" t="s">
        <v>5</v>
      </c>
      <c r="D5878" s="890">
        <v>6723.21</v>
      </c>
    </row>
    <row r="5879" spans="1:4" x14ac:dyDescent="0.25">
      <c r="A5879" s="890" t="s">
        <v>5924</v>
      </c>
      <c r="B5879" s="890" t="s">
        <v>32906</v>
      </c>
      <c r="C5879" s="890" t="s">
        <v>5</v>
      </c>
      <c r="D5879" s="890">
        <v>6666.52</v>
      </c>
    </row>
    <row r="5880" spans="1:4" x14ac:dyDescent="0.25">
      <c r="A5880" s="890" t="s">
        <v>5925</v>
      </c>
      <c r="B5880" s="890" t="s">
        <v>32907</v>
      </c>
      <c r="C5880" s="890" t="s">
        <v>5</v>
      </c>
      <c r="D5880" s="890">
        <v>7050.95</v>
      </c>
    </row>
    <row r="5881" spans="1:4" x14ac:dyDescent="0.25">
      <c r="A5881" s="890" t="s">
        <v>5926</v>
      </c>
      <c r="B5881" s="890" t="s">
        <v>32907</v>
      </c>
      <c r="C5881" s="890" t="s">
        <v>5</v>
      </c>
      <c r="D5881" s="890">
        <v>6991.6</v>
      </c>
    </row>
    <row r="5882" spans="1:4" x14ac:dyDescent="0.25">
      <c r="A5882" s="890" t="s">
        <v>5927</v>
      </c>
      <c r="B5882" s="890" t="s">
        <v>32908</v>
      </c>
      <c r="C5882" s="890" t="s">
        <v>5</v>
      </c>
      <c r="D5882" s="890">
        <v>7374.99</v>
      </c>
    </row>
    <row r="5883" spans="1:4" x14ac:dyDescent="0.25">
      <c r="A5883" s="890" t="s">
        <v>5928</v>
      </c>
      <c r="B5883" s="890" t="s">
        <v>32908</v>
      </c>
      <c r="C5883" s="890" t="s">
        <v>5</v>
      </c>
      <c r="D5883" s="890">
        <v>7312.95</v>
      </c>
    </row>
    <row r="5884" spans="1:4" x14ac:dyDescent="0.25">
      <c r="A5884" s="890" t="s">
        <v>5929</v>
      </c>
      <c r="B5884" s="890" t="s">
        <v>32909</v>
      </c>
      <c r="C5884" s="890" t="s">
        <v>5</v>
      </c>
      <c r="D5884" s="890">
        <v>7703.31</v>
      </c>
    </row>
    <row r="5885" spans="1:4" x14ac:dyDescent="0.25">
      <c r="A5885" s="890" t="s">
        <v>5930</v>
      </c>
      <c r="B5885" s="890" t="s">
        <v>32909</v>
      </c>
      <c r="C5885" s="890" t="s">
        <v>5</v>
      </c>
      <c r="D5885" s="890">
        <v>7638.54</v>
      </c>
    </row>
    <row r="5886" spans="1:4" x14ac:dyDescent="0.25">
      <c r="A5886" s="890" t="s">
        <v>5931</v>
      </c>
      <c r="B5886" s="890" t="s">
        <v>32910</v>
      </c>
      <c r="C5886" s="890" t="s">
        <v>5</v>
      </c>
      <c r="D5886" s="890">
        <v>8026.77</v>
      </c>
    </row>
    <row r="5887" spans="1:4" x14ac:dyDescent="0.25">
      <c r="A5887" s="890" t="s">
        <v>5932</v>
      </c>
      <c r="B5887" s="890" t="s">
        <v>32910</v>
      </c>
      <c r="C5887" s="890" t="s">
        <v>5</v>
      </c>
      <c r="D5887" s="890">
        <v>7959.38</v>
      </c>
    </row>
    <row r="5888" spans="1:4" x14ac:dyDescent="0.25">
      <c r="A5888" s="890" t="s">
        <v>5933</v>
      </c>
      <c r="B5888" s="890" t="s">
        <v>32911</v>
      </c>
      <c r="C5888" s="890" t="s">
        <v>5</v>
      </c>
      <c r="D5888" s="890">
        <v>126.01</v>
      </c>
    </row>
    <row r="5889" spans="1:4" x14ac:dyDescent="0.25">
      <c r="A5889" s="890" t="s">
        <v>5934</v>
      </c>
      <c r="B5889" s="890" t="s">
        <v>32911</v>
      </c>
      <c r="C5889" s="890" t="s">
        <v>5</v>
      </c>
      <c r="D5889" s="890">
        <v>123.53</v>
      </c>
    </row>
    <row r="5890" spans="1:4" x14ac:dyDescent="0.25">
      <c r="A5890" s="890" t="s">
        <v>5935</v>
      </c>
      <c r="B5890" s="890" t="s">
        <v>32912</v>
      </c>
      <c r="C5890" s="890" t="s">
        <v>5</v>
      </c>
      <c r="D5890" s="890">
        <v>873.67</v>
      </c>
    </row>
    <row r="5891" spans="1:4" x14ac:dyDescent="0.25">
      <c r="A5891" s="890" t="s">
        <v>5936</v>
      </c>
      <c r="B5891" s="890" t="s">
        <v>32912</v>
      </c>
      <c r="C5891" s="890" t="s">
        <v>5</v>
      </c>
      <c r="D5891" s="890">
        <v>869.11</v>
      </c>
    </row>
    <row r="5892" spans="1:4" x14ac:dyDescent="0.25">
      <c r="A5892" s="890" t="s">
        <v>5937</v>
      </c>
      <c r="B5892" s="890" t="s">
        <v>32913</v>
      </c>
      <c r="C5892" s="890" t="s">
        <v>5</v>
      </c>
      <c r="D5892" s="890">
        <v>784.83</v>
      </c>
    </row>
    <row r="5893" spans="1:4" x14ac:dyDescent="0.25">
      <c r="A5893" s="890" t="s">
        <v>5938</v>
      </c>
      <c r="B5893" s="890" t="s">
        <v>32913</v>
      </c>
      <c r="C5893" s="890" t="s">
        <v>5</v>
      </c>
      <c r="D5893" s="890">
        <v>776.16</v>
      </c>
    </row>
    <row r="5894" spans="1:4" x14ac:dyDescent="0.25">
      <c r="A5894" s="890" t="s">
        <v>5939</v>
      </c>
      <c r="B5894" s="890" t="s">
        <v>32914</v>
      </c>
      <c r="C5894" s="890" t="s">
        <v>5</v>
      </c>
      <c r="D5894" s="890">
        <v>1471.88</v>
      </c>
    </row>
    <row r="5895" spans="1:4" x14ac:dyDescent="0.25">
      <c r="A5895" s="890" t="s">
        <v>5940</v>
      </c>
      <c r="B5895" s="890" t="s">
        <v>32914</v>
      </c>
      <c r="C5895" s="890" t="s">
        <v>5</v>
      </c>
      <c r="D5895" s="890">
        <v>1460.74</v>
      </c>
    </row>
    <row r="5896" spans="1:4" x14ac:dyDescent="0.25">
      <c r="A5896" s="890" t="s">
        <v>5941</v>
      </c>
      <c r="B5896" s="890" t="s">
        <v>32915</v>
      </c>
      <c r="C5896" s="890" t="s">
        <v>4</v>
      </c>
      <c r="D5896" s="890">
        <v>466.53</v>
      </c>
    </row>
    <row r="5897" spans="1:4" x14ac:dyDescent="0.25">
      <c r="A5897" s="890" t="s">
        <v>5942</v>
      </c>
      <c r="B5897" s="890" t="s">
        <v>32915</v>
      </c>
      <c r="C5897" s="890" t="s">
        <v>4</v>
      </c>
      <c r="D5897" s="890">
        <v>457.65</v>
      </c>
    </row>
    <row r="5898" spans="1:4" x14ac:dyDescent="0.25">
      <c r="A5898" s="890" t="s">
        <v>5943</v>
      </c>
      <c r="B5898" s="890" t="s">
        <v>32916</v>
      </c>
      <c r="C5898" s="890" t="s">
        <v>4</v>
      </c>
      <c r="D5898" s="890">
        <v>954.31</v>
      </c>
    </row>
    <row r="5899" spans="1:4" x14ac:dyDescent="0.25">
      <c r="A5899" s="890" t="s">
        <v>5944</v>
      </c>
      <c r="B5899" s="890" t="s">
        <v>32916</v>
      </c>
      <c r="C5899" s="890" t="s">
        <v>4</v>
      </c>
      <c r="D5899" s="890">
        <v>938.07</v>
      </c>
    </row>
    <row r="5900" spans="1:4" x14ac:dyDescent="0.25">
      <c r="A5900" s="890" t="s">
        <v>5945</v>
      </c>
      <c r="B5900" s="890" t="s">
        <v>32917</v>
      </c>
      <c r="C5900" s="890" t="s">
        <v>4</v>
      </c>
      <c r="D5900" s="890">
        <v>1146.22</v>
      </c>
    </row>
    <row r="5901" spans="1:4" x14ac:dyDescent="0.25">
      <c r="A5901" s="890" t="s">
        <v>5946</v>
      </c>
      <c r="B5901" s="890" t="s">
        <v>32917</v>
      </c>
      <c r="C5901" s="890" t="s">
        <v>4</v>
      </c>
      <c r="D5901" s="890">
        <v>1123.73</v>
      </c>
    </row>
    <row r="5902" spans="1:4" x14ac:dyDescent="0.25">
      <c r="A5902" s="890" t="s">
        <v>5947</v>
      </c>
      <c r="B5902" s="890" t="s">
        <v>32918</v>
      </c>
      <c r="C5902" s="890" t="s">
        <v>4</v>
      </c>
      <c r="D5902" s="890">
        <v>2527.46</v>
      </c>
    </row>
    <row r="5903" spans="1:4" x14ac:dyDescent="0.25">
      <c r="A5903" s="890" t="s">
        <v>5948</v>
      </c>
      <c r="B5903" s="890" t="s">
        <v>32918</v>
      </c>
      <c r="C5903" s="890" t="s">
        <v>4</v>
      </c>
      <c r="D5903" s="890">
        <v>2497.7600000000002</v>
      </c>
    </row>
    <row r="5904" spans="1:4" x14ac:dyDescent="0.25">
      <c r="A5904" s="890" t="s">
        <v>5949</v>
      </c>
      <c r="B5904" s="890" t="s">
        <v>32919</v>
      </c>
      <c r="C5904" s="890" t="s">
        <v>4</v>
      </c>
      <c r="D5904" s="890">
        <v>670.84</v>
      </c>
    </row>
    <row r="5905" spans="1:4" x14ac:dyDescent="0.25">
      <c r="A5905" s="890" t="s">
        <v>5950</v>
      </c>
      <c r="B5905" s="890" t="s">
        <v>32919</v>
      </c>
      <c r="C5905" s="890" t="s">
        <v>4</v>
      </c>
      <c r="D5905" s="890">
        <v>661.96</v>
      </c>
    </row>
    <row r="5906" spans="1:4" x14ac:dyDescent="0.25">
      <c r="A5906" s="890" t="s">
        <v>5951</v>
      </c>
      <c r="B5906" s="890" t="s">
        <v>32920</v>
      </c>
      <c r="C5906" s="890" t="s">
        <v>4</v>
      </c>
      <c r="D5906" s="890">
        <v>1158.6199999999999</v>
      </c>
    </row>
    <row r="5907" spans="1:4" x14ac:dyDescent="0.25">
      <c r="A5907" s="890" t="s">
        <v>5952</v>
      </c>
      <c r="B5907" s="890" t="s">
        <v>32920</v>
      </c>
      <c r="C5907" s="890" t="s">
        <v>4</v>
      </c>
      <c r="D5907" s="890">
        <v>1142.3800000000001</v>
      </c>
    </row>
    <row r="5908" spans="1:4" x14ac:dyDescent="0.25">
      <c r="A5908" s="890" t="s">
        <v>5953</v>
      </c>
      <c r="B5908" s="890" t="s">
        <v>32921</v>
      </c>
      <c r="C5908" s="890" t="s">
        <v>4</v>
      </c>
      <c r="D5908" s="890">
        <v>1350.53</v>
      </c>
    </row>
    <row r="5909" spans="1:4" x14ac:dyDescent="0.25">
      <c r="A5909" s="890" t="s">
        <v>5954</v>
      </c>
      <c r="B5909" s="890" t="s">
        <v>32921</v>
      </c>
      <c r="C5909" s="890" t="s">
        <v>4</v>
      </c>
      <c r="D5909" s="890">
        <v>1328.03</v>
      </c>
    </row>
    <row r="5910" spans="1:4" x14ac:dyDescent="0.25">
      <c r="A5910" s="890" t="s">
        <v>5955</v>
      </c>
      <c r="B5910" s="890" t="s">
        <v>32922</v>
      </c>
      <c r="C5910" s="890" t="s">
        <v>4</v>
      </c>
      <c r="D5910" s="890">
        <v>2731.76</v>
      </c>
    </row>
    <row r="5911" spans="1:4" x14ac:dyDescent="0.25">
      <c r="A5911" s="890" t="s">
        <v>5956</v>
      </c>
      <c r="B5911" s="890" t="s">
        <v>32922</v>
      </c>
      <c r="C5911" s="890" t="s">
        <v>4</v>
      </c>
      <c r="D5911" s="890">
        <v>2702.07</v>
      </c>
    </row>
    <row r="5912" spans="1:4" x14ac:dyDescent="0.25">
      <c r="A5912" s="890" t="s">
        <v>5957</v>
      </c>
      <c r="B5912" s="890" t="s">
        <v>32923</v>
      </c>
      <c r="C5912" s="890" t="s">
        <v>5</v>
      </c>
      <c r="D5912" s="890">
        <v>337.36</v>
      </c>
    </row>
    <row r="5913" spans="1:4" x14ac:dyDescent="0.25">
      <c r="A5913" s="890" t="s">
        <v>5958</v>
      </c>
      <c r="B5913" s="890" t="s">
        <v>32923</v>
      </c>
      <c r="C5913" s="890" t="s">
        <v>5</v>
      </c>
      <c r="D5913" s="890">
        <v>328.61</v>
      </c>
    </row>
    <row r="5914" spans="1:4" x14ac:dyDescent="0.25">
      <c r="A5914" s="890" t="s">
        <v>5959</v>
      </c>
      <c r="B5914" s="890" t="s">
        <v>32924</v>
      </c>
      <c r="C5914" s="890" t="s">
        <v>5</v>
      </c>
      <c r="D5914" s="890">
        <v>334.76</v>
      </c>
    </row>
    <row r="5915" spans="1:4" x14ac:dyDescent="0.25">
      <c r="A5915" s="890" t="s">
        <v>5960</v>
      </c>
      <c r="B5915" s="890" t="s">
        <v>32924</v>
      </c>
      <c r="C5915" s="890" t="s">
        <v>5</v>
      </c>
      <c r="D5915" s="890">
        <v>329.7</v>
      </c>
    </row>
    <row r="5916" spans="1:4" x14ac:dyDescent="0.25">
      <c r="A5916" s="890" t="s">
        <v>5961</v>
      </c>
      <c r="B5916" s="890" t="s">
        <v>32925</v>
      </c>
      <c r="C5916" s="890" t="s">
        <v>5</v>
      </c>
      <c r="D5916" s="890">
        <v>189.57</v>
      </c>
    </row>
    <row r="5917" spans="1:4" x14ac:dyDescent="0.25">
      <c r="A5917" s="890" t="s">
        <v>5962</v>
      </c>
      <c r="B5917" s="890" t="s">
        <v>32925</v>
      </c>
      <c r="C5917" s="890" t="s">
        <v>5</v>
      </c>
      <c r="D5917" s="890">
        <v>187.02</v>
      </c>
    </row>
    <row r="5918" spans="1:4" x14ac:dyDescent="0.25">
      <c r="A5918" s="890" t="s">
        <v>5963</v>
      </c>
      <c r="B5918" s="890" t="s">
        <v>32926</v>
      </c>
      <c r="C5918" s="890" t="s">
        <v>4</v>
      </c>
      <c r="D5918" s="890">
        <v>2431.08</v>
      </c>
    </row>
    <row r="5919" spans="1:4" x14ac:dyDescent="0.25">
      <c r="A5919" s="890" t="s">
        <v>5964</v>
      </c>
      <c r="B5919" s="890" t="s">
        <v>32926</v>
      </c>
      <c r="C5919" s="890" t="s">
        <v>4</v>
      </c>
      <c r="D5919" s="890">
        <v>2288.2600000000002</v>
      </c>
    </row>
    <row r="5920" spans="1:4" x14ac:dyDescent="0.25">
      <c r="A5920" s="890" t="s">
        <v>5965</v>
      </c>
      <c r="B5920" s="890" t="s">
        <v>32927</v>
      </c>
      <c r="C5920" s="890" t="s">
        <v>4</v>
      </c>
      <c r="D5920" s="890">
        <v>1315.18</v>
      </c>
    </row>
    <row r="5921" spans="1:4" x14ac:dyDescent="0.25">
      <c r="A5921" s="890" t="s">
        <v>5966</v>
      </c>
      <c r="B5921" s="890" t="s">
        <v>32927</v>
      </c>
      <c r="C5921" s="890" t="s">
        <v>4</v>
      </c>
      <c r="D5921" s="890">
        <v>1236.01</v>
      </c>
    </row>
    <row r="5922" spans="1:4" x14ac:dyDescent="0.25">
      <c r="A5922" s="890" t="s">
        <v>5967</v>
      </c>
      <c r="B5922" s="890" t="s">
        <v>32928</v>
      </c>
      <c r="C5922" s="890" t="s">
        <v>4</v>
      </c>
      <c r="D5922" s="890">
        <v>1723.76</v>
      </c>
    </row>
    <row r="5923" spans="1:4" x14ac:dyDescent="0.25">
      <c r="A5923" s="890" t="s">
        <v>5968</v>
      </c>
      <c r="B5923" s="890" t="s">
        <v>32928</v>
      </c>
      <c r="C5923" s="890" t="s">
        <v>4</v>
      </c>
      <c r="D5923" s="890">
        <v>1621.04</v>
      </c>
    </row>
    <row r="5924" spans="1:4" x14ac:dyDescent="0.25">
      <c r="A5924" s="890" t="s">
        <v>5969</v>
      </c>
      <c r="B5924" s="890" t="s">
        <v>32929</v>
      </c>
      <c r="C5924" s="890" t="s">
        <v>4</v>
      </c>
      <c r="D5924" s="890">
        <v>3294.53</v>
      </c>
    </row>
    <row r="5925" spans="1:4" x14ac:dyDescent="0.25">
      <c r="A5925" s="890" t="s">
        <v>5970</v>
      </c>
      <c r="B5925" s="890" t="s">
        <v>32929</v>
      </c>
      <c r="C5925" s="890" t="s">
        <v>4</v>
      </c>
      <c r="D5925" s="890">
        <v>3105.08</v>
      </c>
    </row>
    <row r="5926" spans="1:4" x14ac:dyDescent="0.25">
      <c r="A5926" s="890" t="s">
        <v>5971</v>
      </c>
      <c r="B5926" s="890" t="s">
        <v>32930</v>
      </c>
      <c r="C5926" s="890" t="s">
        <v>4</v>
      </c>
      <c r="D5926" s="890">
        <v>4231.51</v>
      </c>
    </row>
    <row r="5927" spans="1:4" x14ac:dyDescent="0.25">
      <c r="A5927" s="890" t="s">
        <v>5972</v>
      </c>
      <c r="B5927" s="890" t="s">
        <v>32930</v>
      </c>
      <c r="C5927" s="890" t="s">
        <v>4</v>
      </c>
      <c r="D5927" s="890">
        <v>3991.18</v>
      </c>
    </row>
    <row r="5928" spans="1:4" x14ac:dyDescent="0.25">
      <c r="A5928" s="890" t="s">
        <v>5973</v>
      </c>
      <c r="B5928" s="890" t="s">
        <v>32931</v>
      </c>
      <c r="C5928" s="890" t="s">
        <v>4</v>
      </c>
      <c r="D5928" s="890">
        <v>25.42</v>
      </c>
    </row>
    <row r="5929" spans="1:4" x14ac:dyDescent="0.25">
      <c r="A5929" s="890" t="s">
        <v>5974</v>
      </c>
      <c r="B5929" s="890" t="s">
        <v>32931</v>
      </c>
      <c r="C5929" s="890" t="s">
        <v>4</v>
      </c>
      <c r="D5929" s="890">
        <v>22.96</v>
      </c>
    </row>
    <row r="5930" spans="1:4" x14ac:dyDescent="0.25">
      <c r="A5930" s="890" t="s">
        <v>5975</v>
      </c>
      <c r="B5930" s="890" t="s">
        <v>32932</v>
      </c>
      <c r="C5930" s="890" t="s">
        <v>4</v>
      </c>
      <c r="D5930" s="890">
        <v>39.14</v>
      </c>
    </row>
    <row r="5931" spans="1:4" x14ac:dyDescent="0.25">
      <c r="A5931" s="890" t="s">
        <v>5976</v>
      </c>
      <c r="B5931" s="890" t="s">
        <v>32932</v>
      </c>
      <c r="C5931" s="890" t="s">
        <v>4</v>
      </c>
      <c r="D5931" s="890">
        <v>35.380000000000003</v>
      </c>
    </row>
    <row r="5932" spans="1:4" x14ac:dyDescent="0.25">
      <c r="A5932" s="890" t="s">
        <v>5977</v>
      </c>
      <c r="B5932" s="890" t="s">
        <v>32933</v>
      </c>
      <c r="C5932" s="890" t="s">
        <v>4</v>
      </c>
      <c r="D5932" s="890">
        <v>47.19</v>
      </c>
    </row>
    <row r="5933" spans="1:4" x14ac:dyDescent="0.25">
      <c r="A5933" s="890" t="s">
        <v>5978</v>
      </c>
      <c r="B5933" s="890" t="s">
        <v>32933</v>
      </c>
      <c r="C5933" s="890" t="s">
        <v>4</v>
      </c>
      <c r="D5933" s="890">
        <v>42.71</v>
      </c>
    </row>
    <row r="5934" spans="1:4" x14ac:dyDescent="0.25">
      <c r="A5934" s="890" t="s">
        <v>5979</v>
      </c>
      <c r="B5934" s="890" t="s">
        <v>32934</v>
      </c>
      <c r="C5934" s="890" t="s">
        <v>4</v>
      </c>
      <c r="D5934" s="890">
        <v>46.76</v>
      </c>
    </row>
    <row r="5935" spans="1:4" x14ac:dyDescent="0.25">
      <c r="A5935" s="890" t="s">
        <v>5980</v>
      </c>
      <c r="B5935" s="890" t="s">
        <v>32934</v>
      </c>
      <c r="C5935" s="890" t="s">
        <v>4</v>
      </c>
      <c r="D5935" s="890">
        <v>44.88</v>
      </c>
    </row>
    <row r="5936" spans="1:4" x14ac:dyDescent="0.25">
      <c r="A5936" s="890" t="s">
        <v>5981</v>
      </c>
      <c r="B5936" s="890" t="s">
        <v>32935</v>
      </c>
      <c r="C5936" s="890" t="s">
        <v>4</v>
      </c>
      <c r="D5936" s="890">
        <v>51.88</v>
      </c>
    </row>
    <row r="5937" spans="1:4" x14ac:dyDescent="0.25">
      <c r="A5937" s="890" t="s">
        <v>5982</v>
      </c>
      <c r="B5937" s="890" t="s">
        <v>32935</v>
      </c>
      <c r="C5937" s="890" t="s">
        <v>4</v>
      </c>
      <c r="D5937" s="890">
        <v>49.75</v>
      </c>
    </row>
    <row r="5938" spans="1:4" x14ac:dyDescent="0.25">
      <c r="A5938" s="890" t="s">
        <v>5983</v>
      </c>
      <c r="B5938" s="890" t="s">
        <v>32936</v>
      </c>
      <c r="C5938" s="890" t="s">
        <v>4</v>
      </c>
      <c r="D5938" s="890">
        <v>55.1</v>
      </c>
    </row>
    <row r="5939" spans="1:4" x14ac:dyDescent="0.25">
      <c r="A5939" s="890" t="s">
        <v>5984</v>
      </c>
      <c r="B5939" s="890" t="s">
        <v>32936</v>
      </c>
      <c r="C5939" s="890" t="s">
        <v>4</v>
      </c>
      <c r="D5939" s="890">
        <v>52.81</v>
      </c>
    </row>
    <row r="5940" spans="1:4" x14ac:dyDescent="0.25">
      <c r="A5940" s="890" t="s">
        <v>5985</v>
      </c>
      <c r="B5940" s="890" t="s">
        <v>32937</v>
      </c>
      <c r="C5940" s="890" t="s">
        <v>4</v>
      </c>
      <c r="D5940" s="890">
        <v>60.26</v>
      </c>
    </row>
    <row r="5941" spans="1:4" x14ac:dyDescent="0.25">
      <c r="A5941" s="890" t="s">
        <v>5986</v>
      </c>
      <c r="B5941" s="890" t="s">
        <v>32937</v>
      </c>
      <c r="C5941" s="890" t="s">
        <v>4</v>
      </c>
      <c r="D5941" s="890">
        <v>57.74</v>
      </c>
    </row>
    <row r="5942" spans="1:4" x14ac:dyDescent="0.25">
      <c r="A5942" s="890" t="s">
        <v>5987</v>
      </c>
      <c r="B5942" s="890" t="s">
        <v>32938</v>
      </c>
      <c r="C5942" s="890" t="s">
        <v>4</v>
      </c>
      <c r="D5942" s="890">
        <v>63.02</v>
      </c>
    </row>
    <row r="5943" spans="1:4" x14ac:dyDescent="0.25">
      <c r="A5943" s="890" t="s">
        <v>5988</v>
      </c>
      <c r="B5943" s="890" t="s">
        <v>32938</v>
      </c>
      <c r="C5943" s="890" t="s">
        <v>4</v>
      </c>
      <c r="D5943" s="890">
        <v>60.37</v>
      </c>
    </row>
    <row r="5944" spans="1:4" x14ac:dyDescent="0.25">
      <c r="A5944" s="890" t="s">
        <v>5989</v>
      </c>
      <c r="B5944" s="890" t="s">
        <v>32939</v>
      </c>
      <c r="C5944" s="890" t="s">
        <v>4</v>
      </c>
      <c r="D5944" s="890">
        <v>69.930000000000007</v>
      </c>
    </row>
    <row r="5945" spans="1:4" x14ac:dyDescent="0.25">
      <c r="A5945" s="890" t="s">
        <v>5990</v>
      </c>
      <c r="B5945" s="890" t="s">
        <v>32939</v>
      </c>
      <c r="C5945" s="890" t="s">
        <v>4</v>
      </c>
      <c r="D5945" s="890">
        <v>66.91</v>
      </c>
    </row>
    <row r="5946" spans="1:4" x14ac:dyDescent="0.25">
      <c r="A5946" s="890" t="s">
        <v>5991</v>
      </c>
      <c r="B5946" s="890" t="s">
        <v>32940</v>
      </c>
      <c r="C5946" s="890" t="s">
        <v>4</v>
      </c>
      <c r="D5946" s="890">
        <v>73.28</v>
      </c>
    </row>
    <row r="5947" spans="1:4" x14ac:dyDescent="0.25">
      <c r="A5947" s="890" t="s">
        <v>5992</v>
      </c>
      <c r="B5947" s="890" t="s">
        <v>32940</v>
      </c>
      <c r="C5947" s="890" t="s">
        <v>4</v>
      </c>
      <c r="D5947" s="890">
        <v>70.09</v>
      </c>
    </row>
    <row r="5948" spans="1:4" x14ac:dyDescent="0.25">
      <c r="A5948" s="890" t="s">
        <v>5993</v>
      </c>
      <c r="B5948" s="890" t="s">
        <v>32941</v>
      </c>
      <c r="C5948" s="890" t="s">
        <v>4</v>
      </c>
      <c r="D5948" s="890">
        <v>78.53</v>
      </c>
    </row>
    <row r="5949" spans="1:4" x14ac:dyDescent="0.25">
      <c r="A5949" s="890" t="s">
        <v>5994</v>
      </c>
      <c r="B5949" s="890" t="s">
        <v>32941</v>
      </c>
      <c r="C5949" s="890" t="s">
        <v>4</v>
      </c>
      <c r="D5949" s="890">
        <v>75.09</v>
      </c>
    </row>
    <row r="5950" spans="1:4" x14ac:dyDescent="0.25">
      <c r="A5950" s="890" t="s">
        <v>5995</v>
      </c>
      <c r="B5950" s="890" t="s">
        <v>32942</v>
      </c>
      <c r="C5950" s="890" t="s">
        <v>4</v>
      </c>
      <c r="D5950" s="890">
        <v>49.34</v>
      </c>
    </row>
    <row r="5951" spans="1:4" x14ac:dyDescent="0.25">
      <c r="A5951" s="890" t="s">
        <v>5996</v>
      </c>
      <c r="B5951" s="890" t="s">
        <v>32942</v>
      </c>
      <c r="C5951" s="890" t="s">
        <v>4</v>
      </c>
      <c r="D5951" s="890">
        <v>47.32</v>
      </c>
    </row>
    <row r="5952" spans="1:4" x14ac:dyDescent="0.25">
      <c r="A5952" s="890" t="s">
        <v>5997</v>
      </c>
      <c r="B5952" s="890" t="s">
        <v>32943</v>
      </c>
      <c r="C5952" s="890" t="s">
        <v>4</v>
      </c>
      <c r="D5952" s="890">
        <v>55.27</v>
      </c>
    </row>
    <row r="5953" spans="1:4" x14ac:dyDescent="0.25">
      <c r="A5953" s="890" t="s">
        <v>5998</v>
      </c>
      <c r="B5953" s="890" t="s">
        <v>32943</v>
      </c>
      <c r="C5953" s="890" t="s">
        <v>4</v>
      </c>
      <c r="D5953" s="890">
        <v>52.96</v>
      </c>
    </row>
    <row r="5954" spans="1:4" x14ac:dyDescent="0.25">
      <c r="A5954" s="890" t="s">
        <v>5999</v>
      </c>
      <c r="B5954" s="890" t="s">
        <v>32944</v>
      </c>
      <c r="C5954" s="890" t="s">
        <v>4</v>
      </c>
      <c r="D5954" s="890">
        <v>59.3</v>
      </c>
    </row>
    <row r="5955" spans="1:4" x14ac:dyDescent="0.25">
      <c r="A5955" s="890" t="s">
        <v>6000</v>
      </c>
      <c r="B5955" s="890" t="s">
        <v>32944</v>
      </c>
      <c r="C5955" s="890" t="s">
        <v>4</v>
      </c>
      <c r="D5955" s="890">
        <v>56.78</v>
      </c>
    </row>
    <row r="5956" spans="1:4" x14ac:dyDescent="0.25">
      <c r="A5956" s="890" t="s">
        <v>6001</v>
      </c>
      <c r="B5956" s="890" t="s">
        <v>32945</v>
      </c>
      <c r="C5956" s="890" t="s">
        <v>4</v>
      </c>
      <c r="D5956" s="890">
        <v>65.33</v>
      </c>
    </row>
    <row r="5957" spans="1:4" x14ac:dyDescent="0.25">
      <c r="A5957" s="890" t="s">
        <v>6002</v>
      </c>
      <c r="B5957" s="890" t="s">
        <v>32945</v>
      </c>
      <c r="C5957" s="890" t="s">
        <v>4</v>
      </c>
      <c r="D5957" s="890">
        <v>62.53</v>
      </c>
    </row>
    <row r="5958" spans="1:4" x14ac:dyDescent="0.25">
      <c r="A5958" s="890" t="s">
        <v>6003</v>
      </c>
      <c r="B5958" s="890" t="s">
        <v>32946</v>
      </c>
      <c r="C5958" s="890" t="s">
        <v>4</v>
      </c>
      <c r="D5958" s="890">
        <v>69.53</v>
      </c>
    </row>
    <row r="5959" spans="1:4" x14ac:dyDescent="0.25">
      <c r="A5959" s="890" t="s">
        <v>6004</v>
      </c>
      <c r="B5959" s="890" t="s">
        <v>32946</v>
      </c>
      <c r="C5959" s="890" t="s">
        <v>4</v>
      </c>
      <c r="D5959" s="890">
        <v>66.510000000000005</v>
      </c>
    </row>
    <row r="5960" spans="1:4" x14ac:dyDescent="0.25">
      <c r="A5960" s="890" t="s">
        <v>6005</v>
      </c>
      <c r="B5960" s="890" t="s">
        <v>32947</v>
      </c>
      <c r="C5960" s="890" t="s">
        <v>4</v>
      </c>
      <c r="D5960" s="890">
        <v>76.709999999999994</v>
      </c>
    </row>
    <row r="5961" spans="1:4" x14ac:dyDescent="0.25">
      <c r="A5961" s="890" t="s">
        <v>6006</v>
      </c>
      <c r="B5961" s="890" t="s">
        <v>32947</v>
      </c>
      <c r="C5961" s="890" t="s">
        <v>4</v>
      </c>
      <c r="D5961" s="890">
        <v>73.33</v>
      </c>
    </row>
    <row r="5962" spans="1:4" x14ac:dyDescent="0.25">
      <c r="A5962" s="890" t="s">
        <v>6007</v>
      </c>
      <c r="B5962" s="890" t="s">
        <v>32948</v>
      </c>
      <c r="C5962" s="890" t="s">
        <v>4</v>
      </c>
      <c r="D5962" s="890">
        <v>80.58</v>
      </c>
    </row>
    <row r="5963" spans="1:4" x14ac:dyDescent="0.25">
      <c r="A5963" s="890" t="s">
        <v>6008</v>
      </c>
      <c r="B5963" s="890" t="s">
        <v>32948</v>
      </c>
      <c r="C5963" s="890" t="s">
        <v>4</v>
      </c>
      <c r="D5963" s="890">
        <v>77</v>
      </c>
    </row>
    <row r="5964" spans="1:4" x14ac:dyDescent="0.25">
      <c r="A5964" s="890" t="s">
        <v>6009</v>
      </c>
      <c r="B5964" s="890" t="s">
        <v>32949</v>
      </c>
      <c r="C5964" s="890" t="s">
        <v>4</v>
      </c>
      <c r="D5964" s="890">
        <v>87.47</v>
      </c>
    </row>
    <row r="5965" spans="1:4" x14ac:dyDescent="0.25">
      <c r="A5965" s="890" t="s">
        <v>6010</v>
      </c>
      <c r="B5965" s="890" t="s">
        <v>32949</v>
      </c>
      <c r="C5965" s="890" t="s">
        <v>4</v>
      </c>
      <c r="D5965" s="890">
        <v>83.55</v>
      </c>
    </row>
    <row r="5966" spans="1:4" x14ac:dyDescent="0.25">
      <c r="A5966" s="890" t="s">
        <v>6011</v>
      </c>
      <c r="B5966" s="890" t="s">
        <v>32950</v>
      </c>
      <c r="C5966" s="890" t="s">
        <v>4</v>
      </c>
      <c r="D5966" s="890">
        <v>95.38</v>
      </c>
    </row>
    <row r="5967" spans="1:4" x14ac:dyDescent="0.25">
      <c r="A5967" s="890" t="s">
        <v>6012</v>
      </c>
      <c r="B5967" s="890" t="s">
        <v>32950</v>
      </c>
      <c r="C5967" s="890" t="s">
        <v>4</v>
      </c>
      <c r="D5967" s="890">
        <v>91.04</v>
      </c>
    </row>
    <row r="5968" spans="1:4" x14ac:dyDescent="0.25">
      <c r="A5968" s="890" t="s">
        <v>6013</v>
      </c>
      <c r="B5968" s="890" t="s">
        <v>32951</v>
      </c>
      <c r="C5968" s="890" t="s">
        <v>4</v>
      </c>
      <c r="D5968" s="890">
        <v>185.12</v>
      </c>
    </row>
    <row r="5969" spans="1:4" x14ac:dyDescent="0.25">
      <c r="A5969" s="890" t="s">
        <v>6014</v>
      </c>
      <c r="B5969" s="890" t="s">
        <v>32951</v>
      </c>
      <c r="C5969" s="890" t="s">
        <v>4</v>
      </c>
      <c r="D5969" s="890">
        <v>173.34</v>
      </c>
    </row>
    <row r="5970" spans="1:4" x14ac:dyDescent="0.25">
      <c r="A5970" s="890" t="s">
        <v>6015</v>
      </c>
      <c r="B5970" s="890" t="s">
        <v>32952</v>
      </c>
      <c r="C5970" s="890" t="s">
        <v>4</v>
      </c>
      <c r="D5970" s="890">
        <v>193.52</v>
      </c>
    </row>
    <row r="5971" spans="1:4" x14ac:dyDescent="0.25">
      <c r="A5971" s="890" t="s">
        <v>6016</v>
      </c>
      <c r="B5971" s="890" t="s">
        <v>32952</v>
      </c>
      <c r="C5971" s="890" t="s">
        <v>4</v>
      </c>
      <c r="D5971" s="890">
        <v>181.28</v>
      </c>
    </row>
    <row r="5972" spans="1:4" x14ac:dyDescent="0.25">
      <c r="A5972" s="890" t="s">
        <v>6017</v>
      </c>
      <c r="B5972" s="890" t="s">
        <v>32953</v>
      </c>
      <c r="C5972" s="890" t="s">
        <v>4</v>
      </c>
      <c r="D5972" s="890">
        <v>107.94</v>
      </c>
    </row>
    <row r="5973" spans="1:4" x14ac:dyDescent="0.25">
      <c r="A5973" s="890" t="s">
        <v>6018</v>
      </c>
      <c r="B5973" s="890" t="s">
        <v>32953</v>
      </c>
      <c r="C5973" s="890" t="s">
        <v>4</v>
      </c>
      <c r="D5973" s="890">
        <v>101.79</v>
      </c>
    </row>
    <row r="5974" spans="1:4" x14ac:dyDescent="0.25">
      <c r="A5974" s="890" t="s">
        <v>6019</v>
      </c>
      <c r="B5974" s="890" t="s">
        <v>32954</v>
      </c>
      <c r="C5974" s="890" t="s">
        <v>4</v>
      </c>
      <c r="D5974" s="890">
        <v>111.48</v>
      </c>
    </row>
    <row r="5975" spans="1:4" x14ac:dyDescent="0.25">
      <c r="A5975" s="890" t="s">
        <v>6020</v>
      </c>
      <c r="B5975" s="890" t="s">
        <v>32954</v>
      </c>
      <c r="C5975" s="890" t="s">
        <v>4</v>
      </c>
      <c r="D5975" s="890">
        <v>105.08</v>
      </c>
    </row>
    <row r="5976" spans="1:4" x14ac:dyDescent="0.25">
      <c r="A5976" s="890" t="s">
        <v>6021</v>
      </c>
      <c r="B5976" s="890" t="s">
        <v>32955</v>
      </c>
      <c r="C5976" s="890" t="s">
        <v>4</v>
      </c>
      <c r="D5976" s="890">
        <v>121.14</v>
      </c>
    </row>
    <row r="5977" spans="1:4" x14ac:dyDescent="0.25">
      <c r="A5977" s="890" t="s">
        <v>6022</v>
      </c>
      <c r="B5977" s="890" t="s">
        <v>32955</v>
      </c>
      <c r="C5977" s="890" t="s">
        <v>4</v>
      </c>
      <c r="D5977" s="890">
        <v>114.21</v>
      </c>
    </row>
    <row r="5978" spans="1:4" x14ac:dyDescent="0.25">
      <c r="A5978" s="890" t="s">
        <v>6023</v>
      </c>
      <c r="B5978" s="890" t="s">
        <v>32956</v>
      </c>
      <c r="C5978" s="890" t="s">
        <v>4</v>
      </c>
      <c r="D5978" s="890">
        <v>126.36</v>
      </c>
    </row>
    <row r="5979" spans="1:4" x14ac:dyDescent="0.25">
      <c r="A5979" s="890" t="s">
        <v>6024</v>
      </c>
      <c r="B5979" s="890" t="s">
        <v>32956</v>
      </c>
      <c r="C5979" s="890" t="s">
        <v>4</v>
      </c>
      <c r="D5979" s="890">
        <v>119.16</v>
      </c>
    </row>
    <row r="5980" spans="1:4" x14ac:dyDescent="0.25">
      <c r="A5980" s="890" t="s">
        <v>6025</v>
      </c>
      <c r="B5980" s="890" t="s">
        <v>32957</v>
      </c>
      <c r="C5980" s="890" t="s">
        <v>4</v>
      </c>
      <c r="D5980" s="890">
        <v>157.53</v>
      </c>
    </row>
    <row r="5981" spans="1:4" x14ac:dyDescent="0.25">
      <c r="A5981" s="890" t="s">
        <v>6026</v>
      </c>
      <c r="B5981" s="890" t="s">
        <v>32957</v>
      </c>
      <c r="C5981" s="890" t="s">
        <v>4</v>
      </c>
      <c r="D5981" s="890">
        <v>148</v>
      </c>
    </row>
    <row r="5982" spans="1:4" x14ac:dyDescent="0.25">
      <c r="A5982" s="890" t="s">
        <v>6027</v>
      </c>
      <c r="B5982" s="890" t="s">
        <v>32958</v>
      </c>
      <c r="C5982" s="890" t="s">
        <v>4</v>
      </c>
      <c r="D5982" s="890">
        <v>194.21</v>
      </c>
    </row>
    <row r="5983" spans="1:4" x14ac:dyDescent="0.25">
      <c r="A5983" s="890" t="s">
        <v>6028</v>
      </c>
      <c r="B5983" s="890" t="s">
        <v>32958</v>
      </c>
      <c r="C5983" s="890" t="s">
        <v>4</v>
      </c>
      <c r="D5983" s="890">
        <v>181.98</v>
      </c>
    </row>
    <row r="5984" spans="1:4" x14ac:dyDescent="0.25">
      <c r="A5984" s="890" t="s">
        <v>6029</v>
      </c>
      <c r="B5984" s="890" t="s">
        <v>32959</v>
      </c>
      <c r="C5984" s="890" t="s">
        <v>4</v>
      </c>
      <c r="D5984" s="890">
        <v>206.4</v>
      </c>
    </row>
    <row r="5985" spans="1:4" x14ac:dyDescent="0.25">
      <c r="A5985" s="890" t="s">
        <v>6030</v>
      </c>
      <c r="B5985" s="890" t="s">
        <v>32959</v>
      </c>
      <c r="C5985" s="890" t="s">
        <v>4</v>
      </c>
      <c r="D5985" s="890">
        <v>193.52</v>
      </c>
    </row>
    <row r="5986" spans="1:4" x14ac:dyDescent="0.25">
      <c r="A5986" s="890" t="s">
        <v>6031</v>
      </c>
      <c r="B5986" s="890" t="s">
        <v>32960</v>
      </c>
      <c r="C5986" s="890" t="s">
        <v>4</v>
      </c>
      <c r="D5986" s="890">
        <v>216.92</v>
      </c>
    </row>
    <row r="5987" spans="1:4" x14ac:dyDescent="0.25">
      <c r="A5987" s="890" t="s">
        <v>6032</v>
      </c>
      <c r="B5987" s="890" t="s">
        <v>32960</v>
      </c>
      <c r="C5987" s="890" t="s">
        <v>4</v>
      </c>
      <c r="D5987" s="890">
        <v>203.49</v>
      </c>
    </row>
    <row r="5988" spans="1:4" x14ac:dyDescent="0.25">
      <c r="A5988" s="890" t="s">
        <v>6033</v>
      </c>
      <c r="B5988" s="890" t="s">
        <v>32961</v>
      </c>
      <c r="C5988" s="890" t="s">
        <v>4</v>
      </c>
      <c r="D5988" s="890">
        <v>239.43</v>
      </c>
    </row>
    <row r="5989" spans="1:4" x14ac:dyDescent="0.25">
      <c r="A5989" s="890" t="s">
        <v>6034</v>
      </c>
      <c r="B5989" s="890" t="s">
        <v>32961</v>
      </c>
      <c r="C5989" s="890" t="s">
        <v>4</v>
      </c>
      <c r="D5989" s="890">
        <v>224.63</v>
      </c>
    </row>
    <row r="5990" spans="1:4" x14ac:dyDescent="0.25">
      <c r="A5990" s="890" t="s">
        <v>6035</v>
      </c>
      <c r="B5990" s="890" t="s">
        <v>32962</v>
      </c>
      <c r="C5990" s="890" t="s">
        <v>4</v>
      </c>
      <c r="D5990" s="890">
        <v>262.16000000000003</v>
      </c>
    </row>
    <row r="5991" spans="1:4" x14ac:dyDescent="0.25">
      <c r="A5991" s="890" t="s">
        <v>6036</v>
      </c>
      <c r="B5991" s="890" t="s">
        <v>32962</v>
      </c>
      <c r="C5991" s="890" t="s">
        <v>4</v>
      </c>
      <c r="D5991" s="890">
        <v>245.97</v>
      </c>
    </row>
    <row r="5992" spans="1:4" x14ac:dyDescent="0.25">
      <c r="A5992" s="890" t="s">
        <v>6037</v>
      </c>
      <c r="B5992" s="890" t="s">
        <v>32963</v>
      </c>
      <c r="C5992" s="890" t="s">
        <v>4</v>
      </c>
      <c r="D5992" s="890">
        <v>305.27999999999997</v>
      </c>
    </row>
    <row r="5993" spans="1:4" x14ac:dyDescent="0.25">
      <c r="A5993" s="890" t="s">
        <v>6038</v>
      </c>
      <c r="B5993" s="890" t="s">
        <v>32963</v>
      </c>
      <c r="C5993" s="890" t="s">
        <v>4</v>
      </c>
      <c r="D5993" s="890">
        <v>286.55</v>
      </c>
    </row>
    <row r="5994" spans="1:4" x14ac:dyDescent="0.25">
      <c r="A5994" s="890" t="s">
        <v>6039</v>
      </c>
      <c r="B5994" s="890" t="s">
        <v>32964</v>
      </c>
      <c r="C5994" s="890" t="s">
        <v>4</v>
      </c>
      <c r="D5994" s="890">
        <v>127.86</v>
      </c>
    </row>
    <row r="5995" spans="1:4" x14ac:dyDescent="0.25">
      <c r="A5995" s="890" t="s">
        <v>6040</v>
      </c>
      <c r="B5995" s="890" t="s">
        <v>32964</v>
      </c>
      <c r="C5995" s="890" t="s">
        <v>4</v>
      </c>
      <c r="D5995" s="890">
        <v>120.5</v>
      </c>
    </row>
    <row r="5996" spans="1:4" x14ac:dyDescent="0.25">
      <c r="A5996" s="890" t="s">
        <v>6041</v>
      </c>
      <c r="B5996" s="890" t="s">
        <v>32965</v>
      </c>
      <c r="C5996" s="890" t="s">
        <v>4</v>
      </c>
      <c r="D5996" s="890">
        <v>138.9</v>
      </c>
    </row>
    <row r="5997" spans="1:4" x14ac:dyDescent="0.25">
      <c r="A5997" s="890" t="s">
        <v>6042</v>
      </c>
      <c r="B5997" s="890" t="s">
        <v>32965</v>
      </c>
      <c r="C5997" s="890" t="s">
        <v>4</v>
      </c>
      <c r="D5997" s="890">
        <v>130.91999999999999</v>
      </c>
    </row>
    <row r="5998" spans="1:4" x14ac:dyDescent="0.25">
      <c r="A5998" s="890" t="s">
        <v>6043</v>
      </c>
      <c r="B5998" s="890" t="s">
        <v>32966</v>
      </c>
      <c r="C5998" s="890" t="s">
        <v>4</v>
      </c>
      <c r="D5998" s="890">
        <v>152.61000000000001</v>
      </c>
    </row>
    <row r="5999" spans="1:4" x14ac:dyDescent="0.25">
      <c r="A5999" s="890" t="s">
        <v>6044</v>
      </c>
      <c r="B5999" s="890" t="s">
        <v>32966</v>
      </c>
      <c r="C5999" s="890" t="s">
        <v>4</v>
      </c>
      <c r="D5999" s="890">
        <v>143.87</v>
      </c>
    </row>
    <row r="6000" spans="1:4" x14ac:dyDescent="0.25">
      <c r="A6000" s="890" t="s">
        <v>6045</v>
      </c>
      <c r="B6000" s="890" t="s">
        <v>32967</v>
      </c>
      <c r="C6000" s="890" t="s">
        <v>4</v>
      </c>
      <c r="D6000" s="890">
        <v>166.98</v>
      </c>
    </row>
    <row r="6001" spans="1:4" x14ac:dyDescent="0.25">
      <c r="A6001" s="890" t="s">
        <v>6046</v>
      </c>
      <c r="B6001" s="890" t="s">
        <v>32967</v>
      </c>
      <c r="C6001" s="890" t="s">
        <v>4</v>
      </c>
      <c r="D6001" s="890">
        <v>157.46</v>
      </c>
    </row>
    <row r="6002" spans="1:4" x14ac:dyDescent="0.25">
      <c r="A6002" s="890" t="s">
        <v>6047</v>
      </c>
      <c r="B6002" s="890" t="s">
        <v>32968</v>
      </c>
      <c r="C6002" s="890" t="s">
        <v>4</v>
      </c>
      <c r="D6002" s="890">
        <v>197.24</v>
      </c>
    </row>
    <row r="6003" spans="1:4" x14ac:dyDescent="0.25">
      <c r="A6003" s="890" t="s">
        <v>6048</v>
      </c>
      <c r="B6003" s="890" t="s">
        <v>32968</v>
      </c>
      <c r="C6003" s="890" t="s">
        <v>4</v>
      </c>
      <c r="D6003" s="890">
        <v>185.42</v>
      </c>
    </row>
    <row r="6004" spans="1:4" x14ac:dyDescent="0.25">
      <c r="A6004" s="890" t="s">
        <v>6049</v>
      </c>
      <c r="B6004" s="890" t="s">
        <v>32969</v>
      </c>
      <c r="C6004" s="890" t="s">
        <v>4</v>
      </c>
      <c r="D6004" s="890">
        <v>241.26</v>
      </c>
    </row>
    <row r="6005" spans="1:4" x14ac:dyDescent="0.25">
      <c r="A6005" s="890" t="s">
        <v>6050</v>
      </c>
      <c r="B6005" s="890" t="s">
        <v>32969</v>
      </c>
      <c r="C6005" s="890" t="s">
        <v>4</v>
      </c>
      <c r="D6005" s="890">
        <v>226.32</v>
      </c>
    </row>
    <row r="6006" spans="1:4" x14ac:dyDescent="0.25">
      <c r="A6006" s="890" t="s">
        <v>6051</v>
      </c>
      <c r="B6006" s="890" t="s">
        <v>32970</v>
      </c>
      <c r="C6006" s="890" t="s">
        <v>4</v>
      </c>
      <c r="D6006" s="890">
        <v>261.83999999999997</v>
      </c>
    </row>
    <row r="6007" spans="1:4" x14ac:dyDescent="0.25">
      <c r="A6007" s="890" t="s">
        <v>6052</v>
      </c>
      <c r="B6007" s="890" t="s">
        <v>32970</v>
      </c>
      <c r="C6007" s="890" t="s">
        <v>4</v>
      </c>
      <c r="D6007" s="890">
        <v>245.77</v>
      </c>
    </row>
    <row r="6008" spans="1:4" x14ac:dyDescent="0.25">
      <c r="A6008" s="890" t="s">
        <v>6053</v>
      </c>
      <c r="B6008" s="890" t="s">
        <v>32971</v>
      </c>
      <c r="C6008" s="890" t="s">
        <v>4</v>
      </c>
      <c r="D6008" s="890">
        <v>311.27</v>
      </c>
    </row>
    <row r="6009" spans="1:4" x14ac:dyDescent="0.25">
      <c r="A6009" s="890" t="s">
        <v>6054</v>
      </c>
      <c r="B6009" s="890" t="s">
        <v>32971</v>
      </c>
      <c r="C6009" s="890" t="s">
        <v>4</v>
      </c>
      <c r="D6009" s="890">
        <v>292.18</v>
      </c>
    </row>
    <row r="6010" spans="1:4" x14ac:dyDescent="0.25">
      <c r="A6010" s="890" t="s">
        <v>6055</v>
      </c>
      <c r="B6010" s="890" t="s">
        <v>32972</v>
      </c>
      <c r="C6010" s="890" t="s">
        <v>4</v>
      </c>
      <c r="D6010" s="890">
        <v>329.65</v>
      </c>
    </row>
    <row r="6011" spans="1:4" x14ac:dyDescent="0.25">
      <c r="A6011" s="890" t="s">
        <v>6056</v>
      </c>
      <c r="B6011" s="890" t="s">
        <v>32972</v>
      </c>
      <c r="C6011" s="890" t="s">
        <v>4</v>
      </c>
      <c r="D6011" s="890">
        <v>309.55</v>
      </c>
    </row>
    <row r="6012" spans="1:4" x14ac:dyDescent="0.25">
      <c r="A6012" s="890" t="s">
        <v>6057</v>
      </c>
      <c r="B6012" s="890" t="s">
        <v>32973</v>
      </c>
      <c r="C6012" s="890" t="s">
        <v>4</v>
      </c>
      <c r="D6012" s="890">
        <v>380.81</v>
      </c>
    </row>
    <row r="6013" spans="1:4" x14ac:dyDescent="0.25">
      <c r="A6013" s="890" t="s">
        <v>6058</v>
      </c>
      <c r="B6013" s="890" t="s">
        <v>32973</v>
      </c>
      <c r="C6013" s="890" t="s">
        <v>4</v>
      </c>
      <c r="D6013" s="890">
        <v>357.24</v>
      </c>
    </row>
    <row r="6014" spans="1:4" x14ac:dyDescent="0.25">
      <c r="A6014" s="890" t="s">
        <v>6059</v>
      </c>
      <c r="B6014" s="890" t="s">
        <v>32974</v>
      </c>
      <c r="C6014" s="890" t="s">
        <v>4</v>
      </c>
      <c r="D6014" s="890">
        <v>417.55</v>
      </c>
    </row>
    <row r="6015" spans="1:4" x14ac:dyDescent="0.25">
      <c r="A6015" s="890" t="s">
        <v>6060</v>
      </c>
      <c r="B6015" s="890" t="s">
        <v>32974</v>
      </c>
      <c r="C6015" s="890" t="s">
        <v>4</v>
      </c>
      <c r="D6015" s="890">
        <v>391.98</v>
      </c>
    </row>
    <row r="6016" spans="1:4" x14ac:dyDescent="0.25">
      <c r="A6016" s="890" t="s">
        <v>6061</v>
      </c>
      <c r="B6016" s="890" t="s">
        <v>32975</v>
      </c>
      <c r="C6016" s="890" t="s">
        <v>4</v>
      </c>
      <c r="D6016" s="890">
        <v>478.14</v>
      </c>
    </row>
    <row r="6017" spans="1:4" x14ac:dyDescent="0.25">
      <c r="A6017" s="890" t="s">
        <v>6062</v>
      </c>
      <c r="B6017" s="890" t="s">
        <v>32975</v>
      </c>
      <c r="C6017" s="890" t="s">
        <v>4</v>
      </c>
      <c r="D6017" s="890">
        <v>448.14</v>
      </c>
    </row>
    <row r="6018" spans="1:4" x14ac:dyDescent="0.25">
      <c r="A6018" s="890" t="s">
        <v>6063</v>
      </c>
      <c r="B6018" s="890" t="s">
        <v>32976</v>
      </c>
      <c r="C6018" s="890" t="s">
        <v>4</v>
      </c>
      <c r="D6018" s="890">
        <v>514.89</v>
      </c>
    </row>
    <row r="6019" spans="1:4" x14ac:dyDescent="0.25">
      <c r="A6019" s="890" t="s">
        <v>6064</v>
      </c>
      <c r="B6019" s="890" t="s">
        <v>32976</v>
      </c>
      <c r="C6019" s="890" t="s">
        <v>4</v>
      </c>
      <c r="D6019" s="890">
        <v>482.87</v>
      </c>
    </row>
    <row r="6020" spans="1:4" x14ac:dyDescent="0.25">
      <c r="A6020" s="890" t="s">
        <v>6065</v>
      </c>
      <c r="B6020" s="890" t="s">
        <v>32977</v>
      </c>
      <c r="C6020" s="890" t="s">
        <v>4</v>
      </c>
      <c r="D6020" s="890">
        <v>680.38</v>
      </c>
    </row>
    <row r="6021" spans="1:4" x14ac:dyDescent="0.25">
      <c r="A6021" s="890" t="s">
        <v>6066</v>
      </c>
      <c r="B6021" s="890" t="s">
        <v>32977</v>
      </c>
      <c r="C6021" s="890" t="s">
        <v>4</v>
      </c>
      <c r="D6021" s="890">
        <v>638.07000000000005</v>
      </c>
    </row>
    <row r="6022" spans="1:4" x14ac:dyDescent="0.25">
      <c r="A6022" s="890" t="s">
        <v>6067</v>
      </c>
      <c r="B6022" s="890" t="s">
        <v>32978</v>
      </c>
      <c r="C6022" s="890" t="s">
        <v>4</v>
      </c>
      <c r="D6022" s="890">
        <v>842.76</v>
      </c>
    </row>
    <row r="6023" spans="1:4" x14ac:dyDescent="0.25">
      <c r="A6023" s="890" t="s">
        <v>6068</v>
      </c>
      <c r="B6023" s="890" t="s">
        <v>32978</v>
      </c>
      <c r="C6023" s="890" t="s">
        <v>4</v>
      </c>
      <c r="D6023" s="890">
        <v>790.37</v>
      </c>
    </row>
    <row r="6024" spans="1:4" x14ac:dyDescent="0.25">
      <c r="A6024" s="890" t="s">
        <v>6069</v>
      </c>
      <c r="B6024" s="890" t="s">
        <v>32979</v>
      </c>
      <c r="C6024" s="890" t="s">
        <v>4</v>
      </c>
      <c r="D6024" s="890">
        <v>189.43</v>
      </c>
    </row>
    <row r="6025" spans="1:4" x14ac:dyDescent="0.25">
      <c r="A6025" s="890" t="s">
        <v>6070</v>
      </c>
      <c r="B6025" s="890" t="s">
        <v>32979</v>
      </c>
      <c r="C6025" s="890" t="s">
        <v>4</v>
      </c>
      <c r="D6025" s="890">
        <v>180.57</v>
      </c>
    </row>
    <row r="6026" spans="1:4" x14ac:dyDescent="0.25">
      <c r="A6026" s="890" t="s">
        <v>6071</v>
      </c>
      <c r="B6026" s="890" t="s">
        <v>32980</v>
      </c>
      <c r="C6026" s="890" t="s">
        <v>4</v>
      </c>
      <c r="D6026" s="890">
        <v>306.02999999999997</v>
      </c>
    </row>
    <row r="6027" spans="1:4" x14ac:dyDescent="0.25">
      <c r="A6027" s="890" t="s">
        <v>6072</v>
      </c>
      <c r="B6027" s="890" t="s">
        <v>32980</v>
      </c>
      <c r="C6027" s="890" t="s">
        <v>4</v>
      </c>
      <c r="D6027" s="890">
        <v>287.19</v>
      </c>
    </row>
    <row r="6028" spans="1:4" x14ac:dyDescent="0.25">
      <c r="A6028" s="890" t="s">
        <v>6073</v>
      </c>
      <c r="B6028" s="890" t="s">
        <v>32981</v>
      </c>
      <c r="C6028" s="890" t="s">
        <v>4</v>
      </c>
      <c r="D6028" s="890">
        <v>331.59</v>
      </c>
    </row>
    <row r="6029" spans="1:4" x14ac:dyDescent="0.25">
      <c r="A6029" s="890" t="s">
        <v>6074</v>
      </c>
      <c r="B6029" s="890" t="s">
        <v>32981</v>
      </c>
      <c r="C6029" s="890" t="s">
        <v>4</v>
      </c>
      <c r="D6029" s="890">
        <v>311.43</v>
      </c>
    </row>
    <row r="6030" spans="1:4" x14ac:dyDescent="0.25">
      <c r="A6030" s="890" t="s">
        <v>6075</v>
      </c>
      <c r="B6030" s="890" t="s">
        <v>32982</v>
      </c>
      <c r="C6030" s="890" t="s">
        <v>4</v>
      </c>
      <c r="D6030" s="890">
        <v>378.37</v>
      </c>
    </row>
    <row r="6031" spans="1:4" x14ac:dyDescent="0.25">
      <c r="A6031" s="890" t="s">
        <v>6076</v>
      </c>
      <c r="B6031" s="890" t="s">
        <v>32982</v>
      </c>
      <c r="C6031" s="890" t="s">
        <v>4</v>
      </c>
      <c r="D6031" s="890">
        <v>355.4</v>
      </c>
    </row>
    <row r="6032" spans="1:4" x14ac:dyDescent="0.25">
      <c r="A6032" s="890" t="s">
        <v>6077</v>
      </c>
      <c r="B6032" s="890" t="s">
        <v>32983</v>
      </c>
      <c r="C6032" s="890" t="s">
        <v>4</v>
      </c>
      <c r="D6032" s="890">
        <v>402.87</v>
      </c>
    </row>
    <row r="6033" spans="1:4" x14ac:dyDescent="0.25">
      <c r="A6033" s="890" t="s">
        <v>6078</v>
      </c>
      <c r="B6033" s="890" t="s">
        <v>32983</v>
      </c>
      <c r="C6033" s="890" t="s">
        <v>4</v>
      </c>
      <c r="D6033" s="890">
        <v>378.55</v>
      </c>
    </row>
    <row r="6034" spans="1:4" x14ac:dyDescent="0.25">
      <c r="A6034" s="890" t="s">
        <v>6079</v>
      </c>
      <c r="B6034" s="890" t="s">
        <v>32984</v>
      </c>
      <c r="C6034" s="890" t="s">
        <v>4</v>
      </c>
      <c r="D6034" s="890">
        <v>459.31</v>
      </c>
    </row>
    <row r="6035" spans="1:4" x14ac:dyDescent="0.25">
      <c r="A6035" s="890" t="s">
        <v>6080</v>
      </c>
      <c r="B6035" s="890" t="s">
        <v>32984</v>
      </c>
      <c r="C6035" s="890" t="s">
        <v>4</v>
      </c>
      <c r="D6035" s="890">
        <v>431.17</v>
      </c>
    </row>
    <row r="6036" spans="1:4" x14ac:dyDescent="0.25">
      <c r="A6036" s="890" t="s">
        <v>6081</v>
      </c>
      <c r="B6036" s="890" t="s">
        <v>32985</v>
      </c>
      <c r="C6036" s="890" t="s">
        <v>4</v>
      </c>
      <c r="D6036" s="890">
        <v>513.20000000000005</v>
      </c>
    </row>
    <row r="6037" spans="1:4" x14ac:dyDescent="0.25">
      <c r="A6037" s="890" t="s">
        <v>6082</v>
      </c>
      <c r="B6037" s="890" t="s">
        <v>32985</v>
      </c>
      <c r="C6037" s="890" t="s">
        <v>4</v>
      </c>
      <c r="D6037" s="890">
        <v>482.11</v>
      </c>
    </row>
    <row r="6038" spans="1:4" x14ac:dyDescent="0.25">
      <c r="A6038" s="890" t="s">
        <v>6083</v>
      </c>
      <c r="B6038" s="890" t="s">
        <v>32986</v>
      </c>
      <c r="C6038" s="890" t="s">
        <v>4</v>
      </c>
      <c r="D6038" s="890">
        <v>633.04</v>
      </c>
    </row>
    <row r="6039" spans="1:4" x14ac:dyDescent="0.25">
      <c r="A6039" s="890" t="s">
        <v>6084</v>
      </c>
      <c r="B6039" s="890" t="s">
        <v>32986</v>
      </c>
      <c r="C6039" s="890" t="s">
        <v>4</v>
      </c>
      <c r="D6039" s="890">
        <v>594.17999999999995</v>
      </c>
    </row>
    <row r="6040" spans="1:4" x14ac:dyDescent="0.25">
      <c r="A6040" s="890" t="s">
        <v>6085</v>
      </c>
      <c r="B6040" s="890" t="s">
        <v>32987</v>
      </c>
      <c r="C6040" s="890" t="s">
        <v>4</v>
      </c>
      <c r="D6040" s="890">
        <v>739.02</v>
      </c>
    </row>
    <row r="6041" spans="1:4" x14ac:dyDescent="0.25">
      <c r="A6041" s="890" t="s">
        <v>6086</v>
      </c>
      <c r="B6041" s="890" t="s">
        <v>32987</v>
      </c>
      <c r="C6041" s="890" t="s">
        <v>4</v>
      </c>
      <c r="D6041" s="890">
        <v>693.72</v>
      </c>
    </row>
    <row r="6042" spans="1:4" x14ac:dyDescent="0.25">
      <c r="A6042" s="890" t="s">
        <v>6087</v>
      </c>
      <c r="B6042" s="890" t="s">
        <v>32988</v>
      </c>
      <c r="C6042" s="890" t="s">
        <v>4</v>
      </c>
      <c r="D6042" s="890">
        <v>748.82</v>
      </c>
    </row>
    <row r="6043" spans="1:4" x14ac:dyDescent="0.25">
      <c r="A6043" s="890" t="s">
        <v>6088</v>
      </c>
      <c r="B6043" s="890" t="s">
        <v>32988</v>
      </c>
      <c r="C6043" s="890" t="s">
        <v>4</v>
      </c>
      <c r="D6043" s="890">
        <v>702.98</v>
      </c>
    </row>
    <row r="6044" spans="1:4" x14ac:dyDescent="0.25">
      <c r="A6044" s="890" t="s">
        <v>6089</v>
      </c>
      <c r="B6044" s="890" t="s">
        <v>32989</v>
      </c>
      <c r="C6044" s="890" t="s">
        <v>4</v>
      </c>
      <c r="D6044" s="890">
        <v>822.42</v>
      </c>
    </row>
    <row r="6045" spans="1:4" x14ac:dyDescent="0.25">
      <c r="A6045" s="890" t="s">
        <v>6090</v>
      </c>
      <c r="B6045" s="890" t="s">
        <v>32989</v>
      </c>
      <c r="C6045" s="890" t="s">
        <v>4</v>
      </c>
      <c r="D6045" s="890">
        <v>772.21</v>
      </c>
    </row>
    <row r="6046" spans="1:4" x14ac:dyDescent="0.25">
      <c r="A6046" s="890" t="s">
        <v>6091</v>
      </c>
      <c r="B6046" s="890" t="s">
        <v>32990</v>
      </c>
      <c r="C6046" s="890" t="s">
        <v>4</v>
      </c>
      <c r="D6046" s="890">
        <v>1011.51</v>
      </c>
    </row>
    <row r="6047" spans="1:4" x14ac:dyDescent="0.25">
      <c r="A6047" s="890" t="s">
        <v>6092</v>
      </c>
      <c r="B6047" s="890" t="s">
        <v>32990</v>
      </c>
      <c r="C6047" s="890" t="s">
        <v>4</v>
      </c>
      <c r="D6047" s="890">
        <v>949.93</v>
      </c>
    </row>
    <row r="6048" spans="1:4" x14ac:dyDescent="0.25">
      <c r="A6048" s="890" t="s">
        <v>6093</v>
      </c>
      <c r="B6048" s="890" t="s">
        <v>32991</v>
      </c>
      <c r="C6048" s="890" t="s">
        <v>4</v>
      </c>
      <c r="D6048" s="890">
        <v>887.11</v>
      </c>
    </row>
    <row r="6049" spans="1:4" x14ac:dyDescent="0.25">
      <c r="A6049" s="890" t="s">
        <v>6094</v>
      </c>
      <c r="B6049" s="890" t="s">
        <v>32991</v>
      </c>
      <c r="C6049" s="890" t="s">
        <v>4</v>
      </c>
      <c r="D6049" s="890">
        <v>833.71</v>
      </c>
    </row>
    <row r="6050" spans="1:4" x14ac:dyDescent="0.25">
      <c r="A6050" s="890" t="s">
        <v>6095</v>
      </c>
      <c r="B6050" s="890" t="s">
        <v>32992</v>
      </c>
      <c r="C6050" s="890" t="s">
        <v>4</v>
      </c>
      <c r="D6050" s="890">
        <v>976.9</v>
      </c>
    </row>
    <row r="6051" spans="1:4" x14ac:dyDescent="0.25">
      <c r="A6051" s="890" t="s">
        <v>6096</v>
      </c>
      <c r="B6051" s="890" t="s">
        <v>32992</v>
      </c>
      <c r="C6051" s="890" t="s">
        <v>4</v>
      </c>
      <c r="D6051" s="890">
        <v>918.24</v>
      </c>
    </row>
    <row r="6052" spans="1:4" x14ac:dyDescent="0.25">
      <c r="A6052" s="890" t="s">
        <v>6097</v>
      </c>
      <c r="B6052" s="890" t="s">
        <v>32993</v>
      </c>
      <c r="C6052" s="890" t="s">
        <v>4</v>
      </c>
      <c r="D6052" s="890">
        <v>1204.24</v>
      </c>
    </row>
    <row r="6053" spans="1:4" x14ac:dyDescent="0.25">
      <c r="A6053" s="890" t="s">
        <v>6098</v>
      </c>
      <c r="B6053" s="890" t="s">
        <v>32993</v>
      </c>
      <c r="C6053" s="890" t="s">
        <v>4</v>
      </c>
      <c r="D6053" s="890">
        <v>1132.1199999999999</v>
      </c>
    </row>
    <row r="6054" spans="1:4" x14ac:dyDescent="0.25">
      <c r="A6054" s="890" t="s">
        <v>6099</v>
      </c>
      <c r="B6054" s="890" t="s">
        <v>32994</v>
      </c>
      <c r="C6054" s="890" t="s">
        <v>4</v>
      </c>
      <c r="D6054" s="890">
        <v>27.86</v>
      </c>
    </row>
    <row r="6055" spans="1:4" x14ac:dyDescent="0.25">
      <c r="A6055" s="890" t="s">
        <v>6100</v>
      </c>
      <c r="B6055" s="890" t="s">
        <v>32994</v>
      </c>
      <c r="C6055" s="890" t="s">
        <v>4</v>
      </c>
      <c r="D6055" s="890">
        <v>26.76</v>
      </c>
    </row>
    <row r="6056" spans="1:4" x14ac:dyDescent="0.25">
      <c r="A6056" s="890" t="s">
        <v>6101</v>
      </c>
      <c r="B6056" s="890" t="s">
        <v>32995</v>
      </c>
      <c r="C6056" s="890" t="s">
        <v>4</v>
      </c>
      <c r="D6056" s="890">
        <v>30.36</v>
      </c>
    </row>
    <row r="6057" spans="1:4" x14ac:dyDescent="0.25">
      <c r="A6057" s="890" t="s">
        <v>6102</v>
      </c>
      <c r="B6057" s="890" t="s">
        <v>32995</v>
      </c>
      <c r="C6057" s="890" t="s">
        <v>4</v>
      </c>
      <c r="D6057" s="890">
        <v>29.14</v>
      </c>
    </row>
    <row r="6058" spans="1:4" x14ac:dyDescent="0.25">
      <c r="A6058" s="890" t="s">
        <v>6103</v>
      </c>
      <c r="B6058" s="890" t="s">
        <v>32996</v>
      </c>
      <c r="C6058" s="890" t="s">
        <v>4</v>
      </c>
      <c r="D6058" s="890">
        <v>32.04</v>
      </c>
    </row>
    <row r="6059" spans="1:4" x14ac:dyDescent="0.25">
      <c r="A6059" s="890" t="s">
        <v>6104</v>
      </c>
      <c r="B6059" s="890" t="s">
        <v>32996</v>
      </c>
      <c r="C6059" s="890" t="s">
        <v>4</v>
      </c>
      <c r="D6059" s="890">
        <v>30.73</v>
      </c>
    </row>
    <row r="6060" spans="1:4" x14ac:dyDescent="0.25">
      <c r="A6060" s="890" t="s">
        <v>6105</v>
      </c>
      <c r="B6060" s="890" t="s">
        <v>32997</v>
      </c>
      <c r="C6060" s="890" t="s">
        <v>4</v>
      </c>
      <c r="D6060" s="890">
        <v>33.29</v>
      </c>
    </row>
    <row r="6061" spans="1:4" x14ac:dyDescent="0.25">
      <c r="A6061" s="890" t="s">
        <v>6106</v>
      </c>
      <c r="B6061" s="890" t="s">
        <v>32997</v>
      </c>
      <c r="C6061" s="890" t="s">
        <v>4</v>
      </c>
      <c r="D6061" s="890">
        <v>31.94</v>
      </c>
    </row>
    <row r="6062" spans="1:4" x14ac:dyDescent="0.25">
      <c r="A6062" s="890" t="s">
        <v>6107</v>
      </c>
      <c r="B6062" s="890" t="s">
        <v>32998</v>
      </c>
      <c r="C6062" s="890" t="s">
        <v>4</v>
      </c>
      <c r="D6062" s="890">
        <v>36.78</v>
      </c>
    </row>
    <row r="6063" spans="1:4" x14ac:dyDescent="0.25">
      <c r="A6063" s="890" t="s">
        <v>6108</v>
      </c>
      <c r="B6063" s="890" t="s">
        <v>32998</v>
      </c>
      <c r="C6063" s="890" t="s">
        <v>4</v>
      </c>
      <c r="D6063" s="890">
        <v>35.24</v>
      </c>
    </row>
    <row r="6064" spans="1:4" x14ac:dyDescent="0.25">
      <c r="A6064" s="890" t="s">
        <v>6109</v>
      </c>
      <c r="B6064" s="890" t="s">
        <v>32999</v>
      </c>
      <c r="C6064" s="890" t="s">
        <v>4</v>
      </c>
      <c r="D6064" s="890">
        <v>40.01</v>
      </c>
    </row>
    <row r="6065" spans="1:4" x14ac:dyDescent="0.25">
      <c r="A6065" s="890" t="s">
        <v>6110</v>
      </c>
      <c r="B6065" s="890" t="s">
        <v>32999</v>
      </c>
      <c r="C6065" s="890" t="s">
        <v>4</v>
      </c>
      <c r="D6065" s="890">
        <v>38.32</v>
      </c>
    </row>
    <row r="6066" spans="1:4" x14ac:dyDescent="0.25">
      <c r="A6066" s="890" t="s">
        <v>6111</v>
      </c>
      <c r="B6066" s="890" t="s">
        <v>33000</v>
      </c>
      <c r="C6066" s="890" t="s">
        <v>4</v>
      </c>
      <c r="D6066" s="890">
        <v>40.75</v>
      </c>
    </row>
    <row r="6067" spans="1:4" x14ac:dyDescent="0.25">
      <c r="A6067" s="890" t="s">
        <v>6112</v>
      </c>
      <c r="B6067" s="890" t="s">
        <v>33000</v>
      </c>
      <c r="C6067" s="890" t="s">
        <v>4</v>
      </c>
      <c r="D6067" s="890">
        <v>38.979999999999997</v>
      </c>
    </row>
    <row r="6068" spans="1:4" x14ac:dyDescent="0.25">
      <c r="A6068" s="890" t="s">
        <v>6113</v>
      </c>
      <c r="B6068" s="890" t="s">
        <v>33001</v>
      </c>
      <c r="C6068" s="890" t="s">
        <v>4</v>
      </c>
      <c r="D6068" s="890">
        <v>44.5</v>
      </c>
    </row>
    <row r="6069" spans="1:4" x14ac:dyDescent="0.25">
      <c r="A6069" s="890" t="s">
        <v>6114</v>
      </c>
      <c r="B6069" s="890" t="s">
        <v>33001</v>
      </c>
      <c r="C6069" s="890" t="s">
        <v>4</v>
      </c>
      <c r="D6069" s="890">
        <v>42.57</v>
      </c>
    </row>
    <row r="6070" spans="1:4" x14ac:dyDescent="0.25">
      <c r="A6070" s="890" t="s">
        <v>6115</v>
      </c>
      <c r="B6070" s="890" t="s">
        <v>33002</v>
      </c>
      <c r="C6070" s="890" t="s">
        <v>4</v>
      </c>
      <c r="D6070" s="890">
        <v>29.16</v>
      </c>
    </row>
    <row r="6071" spans="1:4" x14ac:dyDescent="0.25">
      <c r="A6071" s="890" t="s">
        <v>6116</v>
      </c>
      <c r="B6071" s="890" t="s">
        <v>33002</v>
      </c>
      <c r="C6071" s="890" t="s">
        <v>4</v>
      </c>
      <c r="D6071" s="890">
        <v>27.98</v>
      </c>
    </row>
    <row r="6072" spans="1:4" x14ac:dyDescent="0.25">
      <c r="A6072" s="890" t="s">
        <v>6117</v>
      </c>
      <c r="B6072" s="890" t="s">
        <v>33003</v>
      </c>
      <c r="C6072" s="890" t="s">
        <v>4</v>
      </c>
      <c r="D6072" s="890">
        <v>32.04</v>
      </c>
    </row>
    <row r="6073" spans="1:4" x14ac:dyDescent="0.25">
      <c r="A6073" s="890" t="s">
        <v>6118</v>
      </c>
      <c r="B6073" s="890" t="s">
        <v>33003</v>
      </c>
      <c r="C6073" s="890" t="s">
        <v>4</v>
      </c>
      <c r="D6073" s="890">
        <v>30.73</v>
      </c>
    </row>
    <row r="6074" spans="1:4" x14ac:dyDescent="0.25">
      <c r="A6074" s="890" t="s">
        <v>6119</v>
      </c>
      <c r="B6074" s="890" t="s">
        <v>33004</v>
      </c>
      <c r="C6074" s="890" t="s">
        <v>4</v>
      </c>
      <c r="D6074" s="890">
        <v>34.14</v>
      </c>
    </row>
    <row r="6075" spans="1:4" x14ac:dyDescent="0.25">
      <c r="A6075" s="890" t="s">
        <v>6120</v>
      </c>
      <c r="B6075" s="890" t="s">
        <v>33004</v>
      </c>
      <c r="C6075" s="890" t="s">
        <v>4</v>
      </c>
      <c r="D6075" s="890">
        <v>32.71</v>
      </c>
    </row>
    <row r="6076" spans="1:4" x14ac:dyDescent="0.25">
      <c r="A6076" s="890" t="s">
        <v>6121</v>
      </c>
      <c r="B6076" s="890" t="s">
        <v>33005</v>
      </c>
      <c r="C6076" s="890" t="s">
        <v>4</v>
      </c>
      <c r="D6076" s="890">
        <v>35.39</v>
      </c>
    </row>
    <row r="6077" spans="1:4" x14ac:dyDescent="0.25">
      <c r="A6077" s="890" t="s">
        <v>6122</v>
      </c>
      <c r="B6077" s="890" t="s">
        <v>33005</v>
      </c>
      <c r="C6077" s="890" t="s">
        <v>4</v>
      </c>
      <c r="D6077" s="890">
        <v>33.93</v>
      </c>
    </row>
    <row r="6078" spans="1:4" x14ac:dyDescent="0.25">
      <c r="A6078" s="890" t="s">
        <v>6123</v>
      </c>
      <c r="B6078" s="890" t="s">
        <v>33006</v>
      </c>
      <c r="C6078" s="890" t="s">
        <v>4</v>
      </c>
      <c r="D6078" s="890">
        <v>39.75</v>
      </c>
    </row>
    <row r="6079" spans="1:4" x14ac:dyDescent="0.25">
      <c r="A6079" s="890" t="s">
        <v>6124</v>
      </c>
      <c r="B6079" s="890" t="s">
        <v>33006</v>
      </c>
      <c r="C6079" s="890" t="s">
        <v>4</v>
      </c>
      <c r="D6079" s="890">
        <v>38.049999999999997</v>
      </c>
    </row>
    <row r="6080" spans="1:4" x14ac:dyDescent="0.25">
      <c r="A6080" s="890" t="s">
        <v>6125</v>
      </c>
      <c r="B6080" s="890" t="s">
        <v>33007</v>
      </c>
      <c r="C6080" s="890" t="s">
        <v>4</v>
      </c>
      <c r="D6080" s="890">
        <v>43.37</v>
      </c>
    </row>
    <row r="6081" spans="1:4" x14ac:dyDescent="0.25">
      <c r="A6081" s="890" t="s">
        <v>6126</v>
      </c>
      <c r="B6081" s="890" t="s">
        <v>33007</v>
      </c>
      <c r="C6081" s="890" t="s">
        <v>4</v>
      </c>
      <c r="D6081" s="890">
        <v>41.5</v>
      </c>
    </row>
    <row r="6082" spans="1:4" x14ac:dyDescent="0.25">
      <c r="A6082" s="890" t="s">
        <v>6127</v>
      </c>
      <c r="B6082" s="890" t="s">
        <v>33008</v>
      </c>
      <c r="C6082" s="890" t="s">
        <v>4</v>
      </c>
      <c r="D6082" s="890">
        <v>45.79</v>
      </c>
    </row>
    <row r="6083" spans="1:4" x14ac:dyDescent="0.25">
      <c r="A6083" s="890" t="s">
        <v>6128</v>
      </c>
      <c r="B6083" s="890" t="s">
        <v>33008</v>
      </c>
      <c r="C6083" s="890" t="s">
        <v>4</v>
      </c>
      <c r="D6083" s="890">
        <v>43.79</v>
      </c>
    </row>
    <row r="6084" spans="1:4" x14ac:dyDescent="0.25">
      <c r="A6084" s="890" t="s">
        <v>6129</v>
      </c>
      <c r="B6084" s="890" t="s">
        <v>33009</v>
      </c>
      <c r="C6084" s="890" t="s">
        <v>4</v>
      </c>
      <c r="D6084" s="890">
        <v>48.79</v>
      </c>
    </row>
    <row r="6085" spans="1:4" x14ac:dyDescent="0.25">
      <c r="A6085" s="890" t="s">
        <v>6130</v>
      </c>
      <c r="B6085" s="890" t="s">
        <v>33009</v>
      </c>
      <c r="C6085" s="890" t="s">
        <v>4</v>
      </c>
      <c r="D6085" s="890">
        <v>46.64</v>
      </c>
    </row>
    <row r="6086" spans="1:4" x14ac:dyDescent="0.25">
      <c r="A6086" s="890" t="s">
        <v>6131</v>
      </c>
      <c r="B6086" s="890" t="s">
        <v>33010</v>
      </c>
      <c r="C6086" s="890" t="s">
        <v>4</v>
      </c>
      <c r="D6086" s="890">
        <v>53.01</v>
      </c>
    </row>
    <row r="6087" spans="1:4" x14ac:dyDescent="0.25">
      <c r="A6087" s="890" t="s">
        <v>6132</v>
      </c>
      <c r="B6087" s="890" t="s">
        <v>33010</v>
      </c>
      <c r="C6087" s="890" t="s">
        <v>4</v>
      </c>
      <c r="D6087" s="890">
        <v>50.64</v>
      </c>
    </row>
    <row r="6088" spans="1:4" x14ac:dyDescent="0.25">
      <c r="A6088" s="890" t="s">
        <v>6133</v>
      </c>
      <c r="B6088" s="890" t="s">
        <v>33011</v>
      </c>
      <c r="C6088" s="890" t="s">
        <v>4</v>
      </c>
      <c r="D6088" s="890">
        <v>107.97</v>
      </c>
    </row>
    <row r="6089" spans="1:4" x14ac:dyDescent="0.25">
      <c r="A6089" s="890" t="s">
        <v>6134</v>
      </c>
      <c r="B6089" s="890" t="s">
        <v>33011</v>
      </c>
      <c r="C6089" s="890" t="s">
        <v>4</v>
      </c>
      <c r="D6089" s="890">
        <v>101.02</v>
      </c>
    </row>
    <row r="6090" spans="1:4" x14ac:dyDescent="0.25">
      <c r="A6090" s="890" t="s">
        <v>6135</v>
      </c>
      <c r="B6090" s="890" t="s">
        <v>33012</v>
      </c>
      <c r="C6090" s="890" t="s">
        <v>4</v>
      </c>
      <c r="D6090" s="890">
        <v>112.17</v>
      </c>
    </row>
    <row r="6091" spans="1:4" x14ac:dyDescent="0.25">
      <c r="A6091" s="890" t="s">
        <v>6136</v>
      </c>
      <c r="B6091" s="890" t="s">
        <v>33012</v>
      </c>
      <c r="C6091" s="890" t="s">
        <v>4</v>
      </c>
      <c r="D6091" s="890">
        <v>104.99</v>
      </c>
    </row>
    <row r="6092" spans="1:4" x14ac:dyDescent="0.25">
      <c r="A6092" s="890" t="s">
        <v>6137</v>
      </c>
      <c r="B6092" s="890" t="s">
        <v>33013</v>
      </c>
      <c r="C6092" s="890" t="s">
        <v>4</v>
      </c>
      <c r="D6092" s="890">
        <v>58.69</v>
      </c>
    </row>
    <row r="6093" spans="1:4" x14ac:dyDescent="0.25">
      <c r="A6093" s="890" t="s">
        <v>6138</v>
      </c>
      <c r="B6093" s="890" t="s">
        <v>33013</v>
      </c>
      <c r="C6093" s="890" t="s">
        <v>4</v>
      </c>
      <c r="D6093" s="890">
        <v>55.27</v>
      </c>
    </row>
    <row r="6094" spans="1:4" x14ac:dyDescent="0.25">
      <c r="A6094" s="890" t="s">
        <v>6139</v>
      </c>
      <c r="B6094" s="890" t="s">
        <v>33014</v>
      </c>
      <c r="C6094" s="890" t="s">
        <v>4</v>
      </c>
      <c r="D6094" s="890">
        <v>64.56</v>
      </c>
    </row>
    <row r="6095" spans="1:4" x14ac:dyDescent="0.25">
      <c r="A6095" s="890" t="s">
        <v>6140</v>
      </c>
      <c r="B6095" s="890" t="s">
        <v>33014</v>
      </c>
      <c r="C6095" s="890" t="s">
        <v>4</v>
      </c>
      <c r="D6095" s="890">
        <v>60.83</v>
      </c>
    </row>
    <row r="6096" spans="1:4" x14ac:dyDescent="0.25">
      <c r="A6096" s="890" t="s">
        <v>6141</v>
      </c>
      <c r="B6096" s="890" t="s">
        <v>33015</v>
      </c>
      <c r="C6096" s="890" t="s">
        <v>4</v>
      </c>
      <c r="D6096" s="890">
        <v>69.260000000000005</v>
      </c>
    </row>
    <row r="6097" spans="1:4" x14ac:dyDescent="0.25">
      <c r="A6097" s="890" t="s">
        <v>6142</v>
      </c>
      <c r="B6097" s="890" t="s">
        <v>33015</v>
      </c>
      <c r="C6097" s="890" t="s">
        <v>4</v>
      </c>
      <c r="D6097" s="890">
        <v>65.27</v>
      </c>
    </row>
    <row r="6098" spans="1:4" x14ac:dyDescent="0.25">
      <c r="A6098" s="890" t="s">
        <v>6143</v>
      </c>
      <c r="B6098" s="890" t="s">
        <v>33016</v>
      </c>
      <c r="C6098" s="890" t="s">
        <v>4</v>
      </c>
      <c r="D6098" s="890">
        <v>72.52</v>
      </c>
    </row>
    <row r="6099" spans="1:4" x14ac:dyDescent="0.25">
      <c r="A6099" s="890" t="s">
        <v>6144</v>
      </c>
      <c r="B6099" s="890" t="s">
        <v>33016</v>
      </c>
      <c r="C6099" s="890" t="s">
        <v>4</v>
      </c>
      <c r="D6099" s="890">
        <v>68.36</v>
      </c>
    </row>
    <row r="6100" spans="1:4" x14ac:dyDescent="0.25">
      <c r="A6100" s="890" t="s">
        <v>6145</v>
      </c>
      <c r="B6100" s="890" t="s">
        <v>33017</v>
      </c>
      <c r="C6100" s="890" t="s">
        <v>4</v>
      </c>
      <c r="D6100" s="890">
        <v>98.55</v>
      </c>
    </row>
    <row r="6101" spans="1:4" x14ac:dyDescent="0.25">
      <c r="A6101" s="890" t="s">
        <v>6146</v>
      </c>
      <c r="B6101" s="890" t="s">
        <v>33017</v>
      </c>
      <c r="C6101" s="890" t="s">
        <v>4</v>
      </c>
      <c r="D6101" s="890">
        <v>92.23</v>
      </c>
    </row>
    <row r="6102" spans="1:4" x14ac:dyDescent="0.25">
      <c r="A6102" s="890" t="s">
        <v>6147</v>
      </c>
      <c r="B6102" s="890" t="s">
        <v>33018</v>
      </c>
      <c r="C6102" s="890" t="s">
        <v>4</v>
      </c>
      <c r="D6102" s="890">
        <v>112.6</v>
      </c>
    </row>
    <row r="6103" spans="1:4" x14ac:dyDescent="0.25">
      <c r="A6103" s="890" t="s">
        <v>6148</v>
      </c>
      <c r="B6103" s="890" t="s">
        <v>33018</v>
      </c>
      <c r="C6103" s="890" t="s">
        <v>4</v>
      </c>
      <c r="D6103" s="890">
        <v>105.42</v>
      </c>
    </row>
    <row r="6104" spans="1:4" x14ac:dyDescent="0.25">
      <c r="A6104" s="890" t="s">
        <v>6149</v>
      </c>
      <c r="B6104" s="890" t="s">
        <v>33019</v>
      </c>
      <c r="C6104" s="890" t="s">
        <v>4</v>
      </c>
      <c r="D6104" s="890">
        <v>118.25</v>
      </c>
    </row>
    <row r="6105" spans="1:4" x14ac:dyDescent="0.25">
      <c r="A6105" s="890" t="s">
        <v>6150</v>
      </c>
      <c r="B6105" s="890" t="s">
        <v>33019</v>
      </c>
      <c r="C6105" s="890" t="s">
        <v>4</v>
      </c>
      <c r="D6105" s="890">
        <v>110.78</v>
      </c>
    </row>
    <row r="6106" spans="1:4" x14ac:dyDescent="0.25">
      <c r="A6106" s="890" t="s">
        <v>6151</v>
      </c>
      <c r="B6106" s="890" t="s">
        <v>33020</v>
      </c>
      <c r="C6106" s="890" t="s">
        <v>4</v>
      </c>
      <c r="D6106" s="890">
        <v>123.91</v>
      </c>
    </row>
    <row r="6107" spans="1:4" x14ac:dyDescent="0.25">
      <c r="A6107" s="890" t="s">
        <v>6152</v>
      </c>
      <c r="B6107" s="890" t="s">
        <v>33020</v>
      </c>
      <c r="C6107" s="890" t="s">
        <v>4</v>
      </c>
      <c r="D6107" s="890">
        <v>116.14</v>
      </c>
    </row>
    <row r="6108" spans="1:4" x14ac:dyDescent="0.25">
      <c r="A6108" s="890" t="s">
        <v>6153</v>
      </c>
      <c r="B6108" s="890" t="s">
        <v>33021</v>
      </c>
      <c r="C6108" s="890" t="s">
        <v>4</v>
      </c>
      <c r="D6108" s="890">
        <v>136.66999999999999</v>
      </c>
    </row>
    <row r="6109" spans="1:4" x14ac:dyDescent="0.25">
      <c r="A6109" s="890" t="s">
        <v>6154</v>
      </c>
      <c r="B6109" s="890" t="s">
        <v>33021</v>
      </c>
      <c r="C6109" s="890" t="s">
        <v>4</v>
      </c>
      <c r="D6109" s="890">
        <v>128.11000000000001</v>
      </c>
    </row>
    <row r="6110" spans="1:4" x14ac:dyDescent="0.25">
      <c r="A6110" s="890" t="s">
        <v>6155</v>
      </c>
      <c r="B6110" s="890" t="s">
        <v>33022</v>
      </c>
      <c r="C6110" s="890" t="s">
        <v>4</v>
      </c>
      <c r="D6110" s="890">
        <v>149.41</v>
      </c>
    </row>
    <row r="6111" spans="1:4" x14ac:dyDescent="0.25">
      <c r="A6111" s="890" t="s">
        <v>6156</v>
      </c>
      <c r="B6111" s="890" t="s">
        <v>33022</v>
      </c>
      <c r="C6111" s="890" t="s">
        <v>4</v>
      </c>
      <c r="D6111" s="890">
        <v>140.06</v>
      </c>
    </row>
    <row r="6112" spans="1:4" x14ac:dyDescent="0.25">
      <c r="A6112" s="890" t="s">
        <v>6157</v>
      </c>
      <c r="B6112" s="890" t="s">
        <v>33023</v>
      </c>
      <c r="C6112" s="890" t="s">
        <v>4</v>
      </c>
      <c r="D6112" s="890">
        <v>173.31</v>
      </c>
    </row>
    <row r="6113" spans="1:4" x14ac:dyDescent="0.25">
      <c r="A6113" s="890" t="s">
        <v>6158</v>
      </c>
      <c r="B6113" s="890" t="s">
        <v>33023</v>
      </c>
      <c r="C6113" s="890" t="s">
        <v>4</v>
      </c>
      <c r="D6113" s="890">
        <v>162.54</v>
      </c>
    </row>
    <row r="6114" spans="1:4" x14ac:dyDescent="0.25">
      <c r="A6114" s="890" t="s">
        <v>6159</v>
      </c>
      <c r="B6114" s="890" t="s">
        <v>33024</v>
      </c>
      <c r="C6114" s="890" t="s">
        <v>4</v>
      </c>
      <c r="D6114" s="890">
        <v>72.66</v>
      </c>
    </row>
    <row r="6115" spans="1:4" x14ac:dyDescent="0.25">
      <c r="A6115" s="890" t="s">
        <v>6160</v>
      </c>
      <c r="B6115" s="890" t="s">
        <v>33024</v>
      </c>
      <c r="C6115" s="890" t="s">
        <v>4</v>
      </c>
      <c r="D6115" s="890">
        <v>68.459999999999994</v>
      </c>
    </row>
    <row r="6116" spans="1:4" x14ac:dyDescent="0.25">
      <c r="A6116" s="890" t="s">
        <v>6161</v>
      </c>
      <c r="B6116" s="890" t="s">
        <v>33025</v>
      </c>
      <c r="C6116" s="890" t="s">
        <v>4</v>
      </c>
      <c r="D6116" s="890">
        <v>78.349999999999994</v>
      </c>
    </row>
    <row r="6117" spans="1:4" x14ac:dyDescent="0.25">
      <c r="A6117" s="890" t="s">
        <v>6162</v>
      </c>
      <c r="B6117" s="890" t="s">
        <v>33025</v>
      </c>
      <c r="C6117" s="890" t="s">
        <v>4</v>
      </c>
      <c r="D6117" s="890">
        <v>73.819999999999993</v>
      </c>
    </row>
    <row r="6118" spans="1:4" x14ac:dyDescent="0.25">
      <c r="A6118" s="890" t="s">
        <v>6163</v>
      </c>
      <c r="B6118" s="890" t="s">
        <v>33026</v>
      </c>
      <c r="C6118" s="890" t="s">
        <v>4</v>
      </c>
      <c r="D6118" s="890">
        <v>84.84</v>
      </c>
    </row>
    <row r="6119" spans="1:4" x14ac:dyDescent="0.25">
      <c r="A6119" s="890" t="s">
        <v>6164</v>
      </c>
      <c r="B6119" s="890" t="s">
        <v>33026</v>
      </c>
      <c r="C6119" s="890" t="s">
        <v>4</v>
      </c>
      <c r="D6119" s="890">
        <v>79.959999999999994</v>
      </c>
    </row>
    <row r="6120" spans="1:4" x14ac:dyDescent="0.25">
      <c r="A6120" s="890" t="s">
        <v>6165</v>
      </c>
      <c r="B6120" s="890" t="s">
        <v>33027</v>
      </c>
      <c r="C6120" s="890" t="s">
        <v>4</v>
      </c>
      <c r="D6120" s="890">
        <v>96.57</v>
      </c>
    </row>
    <row r="6121" spans="1:4" x14ac:dyDescent="0.25">
      <c r="A6121" s="890" t="s">
        <v>6166</v>
      </c>
      <c r="B6121" s="890" t="s">
        <v>33027</v>
      </c>
      <c r="C6121" s="890" t="s">
        <v>4</v>
      </c>
      <c r="D6121" s="890">
        <v>90.98</v>
      </c>
    </row>
    <row r="6122" spans="1:4" x14ac:dyDescent="0.25">
      <c r="A6122" s="890" t="s">
        <v>6167</v>
      </c>
      <c r="B6122" s="890" t="s">
        <v>33028</v>
      </c>
      <c r="C6122" s="890" t="s">
        <v>4</v>
      </c>
      <c r="D6122" s="890">
        <v>118.18</v>
      </c>
    </row>
    <row r="6123" spans="1:4" x14ac:dyDescent="0.25">
      <c r="A6123" s="890" t="s">
        <v>6168</v>
      </c>
      <c r="B6123" s="890" t="s">
        <v>33028</v>
      </c>
      <c r="C6123" s="890" t="s">
        <v>4</v>
      </c>
      <c r="D6123" s="890">
        <v>110.73</v>
      </c>
    </row>
    <row r="6124" spans="1:4" x14ac:dyDescent="0.25">
      <c r="A6124" s="890" t="s">
        <v>6169</v>
      </c>
      <c r="B6124" s="890" t="s">
        <v>33029</v>
      </c>
      <c r="C6124" s="890" t="s">
        <v>4</v>
      </c>
      <c r="D6124" s="890">
        <v>136.12</v>
      </c>
    </row>
    <row r="6125" spans="1:4" x14ac:dyDescent="0.25">
      <c r="A6125" s="890" t="s">
        <v>6170</v>
      </c>
      <c r="B6125" s="890" t="s">
        <v>33029</v>
      </c>
      <c r="C6125" s="890" t="s">
        <v>4</v>
      </c>
      <c r="D6125" s="890">
        <v>127.59</v>
      </c>
    </row>
    <row r="6126" spans="1:4" x14ac:dyDescent="0.25">
      <c r="A6126" s="890" t="s">
        <v>6171</v>
      </c>
      <c r="B6126" s="890" t="s">
        <v>33030</v>
      </c>
      <c r="C6126" s="890" t="s">
        <v>4</v>
      </c>
      <c r="D6126" s="890">
        <v>145.68</v>
      </c>
    </row>
    <row r="6127" spans="1:4" x14ac:dyDescent="0.25">
      <c r="A6127" s="890" t="s">
        <v>6172</v>
      </c>
      <c r="B6127" s="890" t="s">
        <v>33030</v>
      </c>
      <c r="C6127" s="890" t="s">
        <v>4</v>
      </c>
      <c r="D6127" s="890">
        <v>136.62</v>
      </c>
    </row>
    <row r="6128" spans="1:4" x14ac:dyDescent="0.25">
      <c r="A6128" s="890" t="s">
        <v>6173</v>
      </c>
      <c r="B6128" s="890" t="s">
        <v>33031</v>
      </c>
      <c r="C6128" s="890" t="s">
        <v>4</v>
      </c>
      <c r="D6128" s="890">
        <v>174.85</v>
      </c>
    </row>
    <row r="6129" spans="1:4" x14ac:dyDescent="0.25">
      <c r="A6129" s="890" t="s">
        <v>6174</v>
      </c>
      <c r="B6129" s="890" t="s">
        <v>33031</v>
      </c>
      <c r="C6129" s="890" t="s">
        <v>4</v>
      </c>
      <c r="D6129" s="890">
        <v>164</v>
      </c>
    </row>
    <row r="6130" spans="1:4" x14ac:dyDescent="0.25">
      <c r="A6130" s="890" t="s">
        <v>6175</v>
      </c>
      <c r="B6130" s="890" t="s">
        <v>33032</v>
      </c>
      <c r="C6130" s="890" t="s">
        <v>4</v>
      </c>
      <c r="D6130" s="890">
        <v>182.2</v>
      </c>
    </row>
    <row r="6131" spans="1:4" x14ac:dyDescent="0.25">
      <c r="A6131" s="890" t="s">
        <v>6176</v>
      </c>
      <c r="B6131" s="890" t="s">
        <v>33032</v>
      </c>
      <c r="C6131" s="890" t="s">
        <v>4</v>
      </c>
      <c r="D6131" s="890">
        <v>170.95</v>
      </c>
    </row>
    <row r="6132" spans="1:4" x14ac:dyDescent="0.25">
      <c r="A6132" s="890" t="s">
        <v>6177</v>
      </c>
      <c r="B6132" s="890" t="s">
        <v>33033</v>
      </c>
      <c r="C6132" s="890" t="s">
        <v>4</v>
      </c>
      <c r="D6132" s="890">
        <v>212.09</v>
      </c>
    </row>
    <row r="6133" spans="1:4" x14ac:dyDescent="0.25">
      <c r="A6133" s="890" t="s">
        <v>6178</v>
      </c>
      <c r="B6133" s="890" t="s">
        <v>33033</v>
      </c>
      <c r="C6133" s="890" t="s">
        <v>4</v>
      </c>
      <c r="D6133" s="890">
        <v>198.79</v>
      </c>
    </row>
    <row r="6134" spans="1:4" x14ac:dyDescent="0.25">
      <c r="A6134" s="890" t="s">
        <v>6179</v>
      </c>
      <c r="B6134" s="890" t="s">
        <v>33034</v>
      </c>
      <c r="C6134" s="890" t="s">
        <v>4</v>
      </c>
      <c r="D6134" s="890">
        <v>229.72</v>
      </c>
    </row>
    <row r="6135" spans="1:4" x14ac:dyDescent="0.25">
      <c r="A6135" s="890" t="s">
        <v>6180</v>
      </c>
      <c r="B6135" s="890" t="s">
        <v>33034</v>
      </c>
      <c r="C6135" s="890" t="s">
        <v>4</v>
      </c>
      <c r="D6135" s="890">
        <v>215.46</v>
      </c>
    </row>
    <row r="6136" spans="1:4" x14ac:dyDescent="0.25">
      <c r="A6136" s="890" t="s">
        <v>6181</v>
      </c>
      <c r="B6136" s="890" t="s">
        <v>33035</v>
      </c>
      <c r="C6136" s="890" t="s">
        <v>4</v>
      </c>
      <c r="D6136" s="890">
        <v>266.95</v>
      </c>
    </row>
    <row r="6137" spans="1:4" x14ac:dyDescent="0.25">
      <c r="A6137" s="890" t="s">
        <v>6182</v>
      </c>
      <c r="B6137" s="890" t="s">
        <v>33035</v>
      </c>
      <c r="C6137" s="890" t="s">
        <v>4</v>
      </c>
      <c r="D6137" s="890">
        <v>249.96</v>
      </c>
    </row>
    <row r="6138" spans="1:4" x14ac:dyDescent="0.25">
      <c r="A6138" s="890" t="s">
        <v>6183</v>
      </c>
      <c r="B6138" s="890" t="s">
        <v>33036</v>
      </c>
      <c r="C6138" s="890" t="s">
        <v>4</v>
      </c>
      <c r="D6138" s="890">
        <v>285.32</v>
      </c>
    </row>
    <row r="6139" spans="1:4" x14ac:dyDescent="0.25">
      <c r="A6139" s="890" t="s">
        <v>6184</v>
      </c>
      <c r="B6139" s="890" t="s">
        <v>33036</v>
      </c>
      <c r="C6139" s="890" t="s">
        <v>4</v>
      </c>
      <c r="D6139" s="890">
        <v>267.33</v>
      </c>
    </row>
    <row r="6140" spans="1:4" x14ac:dyDescent="0.25">
      <c r="A6140" s="890" t="s">
        <v>6185</v>
      </c>
      <c r="B6140" s="890" t="s">
        <v>33037</v>
      </c>
      <c r="C6140" s="890" t="s">
        <v>4</v>
      </c>
      <c r="D6140" s="890">
        <v>376.51</v>
      </c>
    </row>
    <row r="6141" spans="1:4" x14ac:dyDescent="0.25">
      <c r="A6141" s="890" t="s">
        <v>6186</v>
      </c>
      <c r="B6141" s="890" t="s">
        <v>33037</v>
      </c>
      <c r="C6141" s="890" t="s">
        <v>4</v>
      </c>
      <c r="D6141" s="890">
        <v>352.74</v>
      </c>
    </row>
    <row r="6142" spans="1:4" x14ac:dyDescent="0.25">
      <c r="A6142" s="890" t="s">
        <v>6187</v>
      </c>
      <c r="B6142" s="890" t="s">
        <v>33038</v>
      </c>
      <c r="C6142" s="890" t="s">
        <v>4</v>
      </c>
      <c r="D6142" s="890">
        <v>466</v>
      </c>
    </row>
    <row r="6143" spans="1:4" x14ac:dyDescent="0.25">
      <c r="A6143" s="890" t="s">
        <v>6188</v>
      </c>
      <c r="B6143" s="890" t="s">
        <v>33038</v>
      </c>
      <c r="C6143" s="890" t="s">
        <v>4</v>
      </c>
      <c r="D6143" s="890">
        <v>436.61</v>
      </c>
    </row>
    <row r="6144" spans="1:4" x14ac:dyDescent="0.25">
      <c r="A6144" s="890" t="s">
        <v>6189</v>
      </c>
      <c r="B6144" s="890" t="s">
        <v>33039</v>
      </c>
      <c r="C6144" s="890" t="s">
        <v>4</v>
      </c>
      <c r="D6144" s="890">
        <v>102.02</v>
      </c>
    </row>
    <row r="6145" spans="1:4" x14ac:dyDescent="0.25">
      <c r="A6145" s="890" t="s">
        <v>6190</v>
      </c>
      <c r="B6145" s="890" t="s">
        <v>33039</v>
      </c>
      <c r="C6145" s="890" t="s">
        <v>4</v>
      </c>
      <c r="D6145" s="890">
        <v>97.37</v>
      </c>
    </row>
    <row r="6146" spans="1:4" x14ac:dyDescent="0.25">
      <c r="A6146" s="890" t="s">
        <v>6191</v>
      </c>
      <c r="B6146" s="890" t="s">
        <v>33040</v>
      </c>
      <c r="C6146" s="890" t="s">
        <v>4</v>
      </c>
      <c r="D6146" s="890">
        <v>171.63</v>
      </c>
    </row>
    <row r="6147" spans="1:4" x14ac:dyDescent="0.25">
      <c r="A6147" s="890" t="s">
        <v>6192</v>
      </c>
      <c r="B6147" s="890" t="s">
        <v>33040</v>
      </c>
      <c r="C6147" s="890" t="s">
        <v>4</v>
      </c>
      <c r="D6147" s="890">
        <v>160.94</v>
      </c>
    </row>
    <row r="6148" spans="1:4" x14ac:dyDescent="0.25">
      <c r="A6148" s="890" t="s">
        <v>6193</v>
      </c>
      <c r="B6148" s="890" t="s">
        <v>33041</v>
      </c>
      <c r="C6148" s="890" t="s">
        <v>4</v>
      </c>
      <c r="D6148" s="890">
        <v>184.37</v>
      </c>
    </row>
    <row r="6149" spans="1:4" x14ac:dyDescent="0.25">
      <c r="A6149" s="890" t="s">
        <v>6194</v>
      </c>
      <c r="B6149" s="890" t="s">
        <v>33041</v>
      </c>
      <c r="C6149" s="890" t="s">
        <v>4</v>
      </c>
      <c r="D6149" s="890">
        <v>172.98</v>
      </c>
    </row>
    <row r="6150" spans="1:4" x14ac:dyDescent="0.25">
      <c r="A6150" s="890" t="s">
        <v>6195</v>
      </c>
      <c r="B6150" s="890" t="s">
        <v>33042</v>
      </c>
      <c r="C6150" s="890" t="s">
        <v>4</v>
      </c>
      <c r="D6150" s="890">
        <v>210.47</v>
      </c>
    </row>
    <row r="6151" spans="1:4" x14ac:dyDescent="0.25">
      <c r="A6151" s="890" t="s">
        <v>6196</v>
      </c>
      <c r="B6151" s="890" t="s">
        <v>33042</v>
      </c>
      <c r="C6151" s="890" t="s">
        <v>4</v>
      </c>
      <c r="D6151" s="890">
        <v>197.54</v>
      </c>
    </row>
    <row r="6152" spans="1:4" x14ac:dyDescent="0.25">
      <c r="A6152" s="890" t="s">
        <v>6197</v>
      </c>
      <c r="B6152" s="890" t="s">
        <v>33043</v>
      </c>
      <c r="C6152" s="890" t="s">
        <v>4</v>
      </c>
      <c r="D6152" s="890">
        <v>220.27</v>
      </c>
    </row>
    <row r="6153" spans="1:4" x14ac:dyDescent="0.25">
      <c r="A6153" s="890" t="s">
        <v>6198</v>
      </c>
      <c r="B6153" s="890" t="s">
        <v>33043</v>
      </c>
      <c r="C6153" s="890" t="s">
        <v>4</v>
      </c>
      <c r="D6153" s="890">
        <v>206.8</v>
      </c>
    </row>
    <row r="6154" spans="1:4" x14ac:dyDescent="0.25">
      <c r="A6154" s="890" t="s">
        <v>6199</v>
      </c>
      <c r="B6154" s="890" t="s">
        <v>33044</v>
      </c>
      <c r="C6154" s="890" t="s">
        <v>4</v>
      </c>
      <c r="D6154" s="890">
        <v>255.57</v>
      </c>
    </row>
    <row r="6155" spans="1:4" x14ac:dyDescent="0.25">
      <c r="A6155" s="890" t="s">
        <v>6200</v>
      </c>
      <c r="B6155" s="890" t="s">
        <v>33044</v>
      </c>
      <c r="C6155" s="890" t="s">
        <v>4</v>
      </c>
      <c r="D6155" s="890">
        <v>239.73</v>
      </c>
    </row>
    <row r="6156" spans="1:4" x14ac:dyDescent="0.25">
      <c r="A6156" s="890" t="s">
        <v>6201</v>
      </c>
      <c r="B6156" s="890" t="s">
        <v>33045</v>
      </c>
      <c r="C6156" s="890" t="s">
        <v>4</v>
      </c>
      <c r="D6156" s="890">
        <v>279.08999999999997</v>
      </c>
    </row>
    <row r="6157" spans="1:4" x14ac:dyDescent="0.25">
      <c r="A6157" s="890" t="s">
        <v>6202</v>
      </c>
      <c r="B6157" s="890" t="s">
        <v>33045</v>
      </c>
      <c r="C6157" s="890" t="s">
        <v>4</v>
      </c>
      <c r="D6157" s="890">
        <v>261.95</v>
      </c>
    </row>
    <row r="6158" spans="1:4" x14ac:dyDescent="0.25">
      <c r="A6158" s="890" t="s">
        <v>6203</v>
      </c>
      <c r="B6158" s="890" t="s">
        <v>33046</v>
      </c>
      <c r="C6158" s="890" t="s">
        <v>4</v>
      </c>
      <c r="D6158" s="890">
        <v>347.27</v>
      </c>
    </row>
    <row r="6159" spans="1:4" x14ac:dyDescent="0.25">
      <c r="A6159" s="890" t="s">
        <v>6204</v>
      </c>
      <c r="B6159" s="890" t="s">
        <v>33046</v>
      </c>
      <c r="C6159" s="890" t="s">
        <v>4</v>
      </c>
      <c r="D6159" s="890">
        <v>325.64999999999998</v>
      </c>
    </row>
    <row r="6160" spans="1:4" x14ac:dyDescent="0.25">
      <c r="A6160" s="890" t="s">
        <v>6205</v>
      </c>
      <c r="B6160" s="890" t="s">
        <v>33047</v>
      </c>
      <c r="C6160" s="890" t="s">
        <v>4</v>
      </c>
      <c r="D6160" s="890">
        <v>404.15</v>
      </c>
    </row>
    <row r="6161" spans="1:4" x14ac:dyDescent="0.25">
      <c r="A6161" s="890" t="s">
        <v>6206</v>
      </c>
      <c r="B6161" s="890" t="s">
        <v>33047</v>
      </c>
      <c r="C6161" s="890" t="s">
        <v>4</v>
      </c>
      <c r="D6161" s="890">
        <v>378.99</v>
      </c>
    </row>
    <row r="6162" spans="1:4" x14ac:dyDescent="0.25">
      <c r="A6162" s="890" t="s">
        <v>6207</v>
      </c>
      <c r="B6162" s="890" t="s">
        <v>33048</v>
      </c>
      <c r="C6162" s="890" t="s">
        <v>4</v>
      </c>
      <c r="D6162" s="890">
        <v>409.04</v>
      </c>
    </row>
    <row r="6163" spans="1:4" x14ac:dyDescent="0.25">
      <c r="A6163" s="890" t="s">
        <v>6208</v>
      </c>
      <c r="B6163" s="890" t="s">
        <v>33048</v>
      </c>
      <c r="C6163" s="890" t="s">
        <v>4</v>
      </c>
      <c r="D6163" s="890">
        <v>383.62</v>
      </c>
    </row>
    <row r="6164" spans="1:4" x14ac:dyDescent="0.25">
      <c r="A6164" s="890" t="s">
        <v>6209</v>
      </c>
      <c r="B6164" s="890" t="s">
        <v>33049</v>
      </c>
      <c r="C6164" s="890" t="s">
        <v>4</v>
      </c>
      <c r="D6164" s="890">
        <v>446.32</v>
      </c>
    </row>
    <row r="6165" spans="1:4" x14ac:dyDescent="0.25">
      <c r="A6165" s="890" t="s">
        <v>6210</v>
      </c>
      <c r="B6165" s="890" t="s">
        <v>33049</v>
      </c>
      <c r="C6165" s="890" t="s">
        <v>4</v>
      </c>
      <c r="D6165" s="890">
        <v>418.66</v>
      </c>
    </row>
    <row r="6166" spans="1:4" x14ac:dyDescent="0.25">
      <c r="A6166" s="890" t="s">
        <v>6211</v>
      </c>
      <c r="B6166" s="890" t="s">
        <v>33050</v>
      </c>
      <c r="C6166" s="890" t="s">
        <v>4</v>
      </c>
      <c r="D6166" s="890">
        <v>548.57000000000005</v>
      </c>
    </row>
    <row r="6167" spans="1:4" x14ac:dyDescent="0.25">
      <c r="A6167" s="890" t="s">
        <v>6212</v>
      </c>
      <c r="B6167" s="890" t="s">
        <v>33050</v>
      </c>
      <c r="C6167" s="890" t="s">
        <v>4</v>
      </c>
      <c r="D6167" s="890">
        <v>514.69000000000005</v>
      </c>
    </row>
    <row r="6168" spans="1:4" x14ac:dyDescent="0.25">
      <c r="A6168" s="890" t="s">
        <v>6213</v>
      </c>
      <c r="B6168" s="890" t="s">
        <v>33051</v>
      </c>
      <c r="C6168" s="890" t="s">
        <v>4</v>
      </c>
      <c r="D6168" s="890">
        <v>478.19</v>
      </c>
    </row>
    <row r="6169" spans="1:4" x14ac:dyDescent="0.25">
      <c r="A6169" s="890" t="s">
        <v>6214</v>
      </c>
      <c r="B6169" s="890" t="s">
        <v>33051</v>
      </c>
      <c r="C6169" s="890" t="s">
        <v>4</v>
      </c>
      <c r="D6169" s="890">
        <v>448.98</v>
      </c>
    </row>
    <row r="6170" spans="1:4" x14ac:dyDescent="0.25">
      <c r="A6170" s="890" t="s">
        <v>6215</v>
      </c>
      <c r="B6170" s="890" t="s">
        <v>33052</v>
      </c>
      <c r="C6170" s="890" t="s">
        <v>4</v>
      </c>
      <c r="D6170" s="890">
        <v>522.83000000000004</v>
      </c>
    </row>
    <row r="6171" spans="1:4" x14ac:dyDescent="0.25">
      <c r="A6171" s="890" t="s">
        <v>6216</v>
      </c>
      <c r="B6171" s="890" t="s">
        <v>33052</v>
      </c>
      <c r="C6171" s="890" t="s">
        <v>4</v>
      </c>
      <c r="D6171" s="890">
        <v>490.98</v>
      </c>
    </row>
    <row r="6172" spans="1:4" x14ac:dyDescent="0.25">
      <c r="A6172" s="890" t="s">
        <v>6217</v>
      </c>
      <c r="B6172" s="890" t="s">
        <v>33053</v>
      </c>
      <c r="C6172" s="890" t="s">
        <v>4</v>
      </c>
      <c r="D6172" s="890">
        <v>644.20000000000005</v>
      </c>
    </row>
    <row r="6173" spans="1:4" x14ac:dyDescent="0.25">
      <c r="A6173" s="890" t="s">
        <v>6218</v>
      </c>
      <c r="B6173" s="890" t="s">
        <v>33053</v>
      </c>
      <c r="C6173" s="890" t="s">
        <v>4</v>
      </c>
      <c r="D6173" s="890">
        <v>605.09</v>
      </c>
    </row>
    <row r="6174" spans="1:4" x14ac:dyDescent="0.25">
      <c r="A6174" s="890" t="s">
        <v>6219</v>
      </c>
      <c r="B6174" s="890" t="s">
        <v>33054</v>
      </c>
      <c r="C6174" s="890" t="s">
        <v>5</v>
      </c>
      <c r="D6174" s="890">
        <v>13.03</v>
      </c>
    </row>
    <row r="6175" spans="1:4" x14ac:dyDescent="0.25">
      <c r="A6175" s="890" t="s">
        <v>6220</v>
      </c>
      <c r="B6175" s="890" t="s">
        <v>33054</v>
      </c>
      <c r="C6175" s="890" t="s">
        <v>5</v>
      </c>
      <c r="D6175" s="890">
        <v>11.81</v>
      </c>
    </row>
    <row r="6176" spans="1:4" x14ac:dyDescent="0.25">
      <c r="A6176" s="890" t="s">
        <v>6221</v>
      </c>
      <c r="B6176" s="890" t="s">
        <v>33055</v>
      </c>
      <c r="C6176" s="890" t="s">
        <v>5</v>
      </c>
      <c r="D6176" s="890">
        <v>24.27</v>
      </c>
    </row>
    <row r="6177" spans="1:4" x14ac:dyDescent="0.25">
      <c r="A6177" s="890" t="s">
        <v>6222</v>
      </c>
      <c r="B6177" s="890" t="s">
        <v>33055</v>
      </c>
      <c r="C6177" s="890" t="s">
        <v>5</v>
      </c>
      <c r="D6177" s="890">
        <v>22</v>
      </c>
    </row>
    <row r="6178" spans="1:4" x14ac:dyDescent="0.25">
      <c r="A6178" s="890" t="s">
        <v>6223</v>
      </c>
      <c r="B6178" s="890" t="s">
        <v>33056</v>
      </c>
      <c r="C6178" s="890" t="s">
        <v>5</v>
      </c>
      <c r="D6178" s="890">
        <v>29.85</v>
      </c>
    </row>
    <row r="6179" spans="1:4" x14ac:dyDescent="0.25">
      <c r="A6179" s="890" t="s">
        <v>6224</v>
      </c>
      <c r="B6179" s="890" t="s">
        <v>33056</v>
      </c>
      <c r="C6179" s="890" t="s">
        <v>5</v>
      </c>
      <c r="D6179" s="890">
        <v>27.1</v>
      </c>
    </row>
    <row r="6180" spans="1:4" x14ac:dyDescent="0.25">
      <c r="A6180" s="890" t="s">
        <v>6225</v>
      </c>
      <c r="B6180" s="890" t="s">
        <v>33057</v>
      </c>
      <c r="C6180" s="890" t="s">
        <v>5</v>
      </c>
      <c r="D6180" s="890">
        <v>185.27</v>
      </c>
    </row>
    <row r="6181" spans="1:4" x14ac:dyDescent="0.25">
      <c r="A6181" s="890" t="s">
        <v>6226</v>
      </c>
      <c r="B6181" s="890" t="s">
        <v>33057</v>
      </c>
      <c r="C6181" s="890" t="s">
        <v>5</v>
      </c>
      <c r="D6181" s="890">
        <v>172.58</v>
      </c>
    </row>
    <row r="6182" spans="1:4" x14ac:dyDescent="0.25">
      <c r="A6182" s="890" t="s">
        <v>6227</v>
      </c>
      <c r="B6182" s="890" t="s">
        <v>33058</v>
      </c>
      <c r="C6182" s="890" t="s">
        <v>5</v>
      </c>
      <c r="D6182" s="890">
        <v>228.71</v>
      </c>
    </row>
    <row r="6183" spans="1:4" x14ac:dyDescent="0.25">
      <c r="A6183" s="890" t="s">
        <v>6228</v>
      </c>
      <c r="B6183" s="890" t="s">
        <v>33058</v>
      </c>
      <c r="C6183" s="890" t="s">
        <v>5</v>
      </c>
      <c r="D6183" s="890">
        <v>213.66</v>
      </c>
    </row>
    <row r="6184" spans="1:4" x14ac:dyDescent="0.25">
      <c r="A6184" s="890" t="s">
        <v>6229</v>
      </c>
      <c r="B6184" s="890" t="s">
        <v>33059</v>
      </c>
      <c r="C6184" s="890" t="s">
        <v>5</v>
      </c>
      <c r="D6184" s="890">
        <v>269.37</v>
      </c>
    </row>
    <row r="6185" spans="1:4" x14ac:dyDescent="0.25">
      <c r="A6185" s="890" t="s">
        <v>6230</v>
      </c>
      <c r="B6185" s="890" t="s">
        <v>33059</v>
      </c>
      <c r="C6185" s="890" t="s">
        <v>5</v>
      </c>
      <c r="D6185" s="890">
        <v>252.19</v>
      </c>
    </row>
    <row r="6186" spans="1:4" x14ac:dyDescent="0.25">
      <c r="A6186" s="890" t="s">
        <v>6231</v>
      </c>
      <c r="B6186" s="890" t="s">
        <v>33060</v>
      </c>
      <c r="C6186" s="890" t="s">
        <v>5</v>
      </c>
      <c r="D6186" s="890">
        <v>315.81</v>
      </c>
    </row>
    <row r="6187" spans="1:4" x14ac:dyDescent="0.25">
      <c r="A6187" s="890" t="s">
        <v>6232</v>
      </c>
      <c r="B6187" s="890" t="s">
        <v>33060</v>
      </c>
      <c r="C6187" s="890" t="s">
        <v>5</v>
      </c>
      <c r="D6187" s="890">
        <v>295.91000000000003</v>
      </c>
    </row>
    <row r="6188" spans="1:4" x14ac:dyDescent="0.25">
      <c r="A6188" s="890" t="s">
        <v>6233</v>
      </c>
      <c r="B6188" s="890" t="s">
        <v>33061</v>
      </c>
      <c r="C6188" s="890" t="s">
        <v>5</v>
      </c>
      <c r="D6188" s="890">
        <v>357.55</v>
      </c>
    </row>
    <row r="6189" spans="1:4" x14ac:dyDescent="0.25">
      <c r="A6189" s="890" t="s">
        <v>6234</v>
      </c>
      <c r="B6189" s="890" t="s">
        <v>33061</v>
      </c>
      <c r="C6189" s="890" t="s">
        <v>5</v>
      </c>
      <c r="D6189" s="890">
        <v>335.45</v>
      </c>
    </row>
    <row r="6190" spans="1:4" x14ac:dyDescent="0.25">
      <c r="A6190" s="890" t="s">
        <v>6235</v>
      </c>
      <c r="B6190" s="890" t="s">
        <v>33062</v>
      </c>
      <c r="C6190" s="890" t="s">
        <v>5</v>
      </c>
      <c r="D6190" s="890">
        <v>405.23</v>
      </c>
    </row>
    <row r="6191" spans="1:4" x14ac:dyDescent="0.25">
      <c r="A6191" s="890" t="s">
        <v>6236</v>
      </c>
      <c r="B6191" s="890" t="s">
        <v>33062</v>
      </c>
      <c r="C6191" s="890" t="s">
        <v>5</v>
      </c>
      <c r="D6191" s="890">
        <v>380.28</v>
      </c>
    </row>
    <row r="6192" spans="1:4" x14ac:dyDescent="0.25">
      <c r="A6192" s="890" t="s">
        <v>6237</v>
      </c>
      <c r="B6192" s="890" t="s">
        <v>33063</v>
      </c>
      <c r="C6192" s="890" t="s">
        <v>5</v>
      </c>
      <c r="D6192" s="890">
        <v>447.04</v>
      </c>
    </row>
    <row r="6193" spans="1:4" x14ac:dyDescent="0.25">
      <c r="A6193" s="890" t="s">
        <v>6238</v>
      </c>
      <c r="B6193" s="890" t="s">
        <v>33063</v>
      </c>
      <c r="C6193" s="890" t="s">
        <v>5</v>
      </c>
      <c r="D6193" s="890">
        <v>419.88</v>
      </c>
    </row>
    <row r="6194" spans="1:4" x14ac:dyDescent="0.25">
      <c r="A6194" s="890" t="s">
        <v>6239</v>
      </c>
      <c r="B6194" s="890" t="s">
        <v>33064</v>
      </c>
      <c r="C6194" s="890" t="s">
        <v>5</v>
      </c>
      <c r="D6194" s="890">
        <v>490.86</v>
      </c>
    </row>
    <row r="6195" spans="1:4" x14ac:dyDescent="0.25">
      <c r="A6195" s="890" t="s">
        <v>6240</v>
      </c>
      <c r="B6195" s="890" t="s">
        <v>33064</v>
      </c>
      <c r="C6195" s="890" t="s">
        <v>5</v>
      </c>
      <c r="D6195" s="890">
        <v>461.24</v>
      </c>
    </row>
    <row r="6196" spans="1:4" x14ac:dyDescent="0.25">
      <c r="A6196" s="890" t="s">
        <v>6241</v>
      </c>
      <c r="B6196" s="890" t="s">
        <v>33065</v>
      </c>
      <c r="C6196" s="890" t="s">
        <v>5</v>
      </c>
      <c r="D6196" s="890">
        <v>216.26</v>
      </c>
    </row>
    <row r="6197" spans="1:4" x14ac:dyDescent="0.25">
      <c r="A6197" s="890" t="s">
        <v>6242</v>
      </c>
      <c r="B6197" s="890" t="s">
        <v>33065</v>
      </c>
      <c r="C6197" s="890" t="s">
        <v>5</v>
      </c>
      <c r="D6197" s="890">
        <v>201.95</v>
      </c>
    </row>
    <row r="6198" spans="1:4" x14ac:dyDescent="0.25">
      <c r="A6198" s="890" t="s">
        <v>6243</v>
      </c>
      <c r="B6198" s="890" t="s">
        <v>33066</v>
      </c>
      <c r="C6198" s="890" t="s">
        <v>5</v>
      </c>
      <c r="D6198" s="890">
        <v>270.20999999999998</v>
      </c>
    </row>
    <row r="6199" spans="1:4" x14ac:dyDescent="0.25">
      <c r="A6199" s="890" t="s">
        <v>6244</v>
      </c>
      <c r="B6199" s="890" t="s">
        <v>33066</v>
      </c>
      <c r="C6199" s="890" t="s">
        <v>5</v>
      </c>
      <c r="D6199" s="890">
        <v>252.99</v>
      </c>
    </row>
    <row r="6200" spans="1:4" x14ac:dyDescent="0.25">
      <c r="A6200" s="890" t="s">
        <v>6245</v>
      </c>
      <c r="B6200" s="890" t="s">
        <v>33067</v>
      </c>
      <c r="C6200" s="890" t="s">
        <v>5</v>
      </c>
      <c r="D6200" s="890">
        <v>321.06</v>
      </c>
    </row>
    <row r="6201" spans="1:4" x14ac:dyDescent="0.25">
      <c r="A6201" s="890" t="s">
        <v>6246</v>
      </c>
      <c r="B6201" s="890" t="s">
        <v>33067</v>
      </c>
      <c r="C6201" s="890" t="s">
        <v>5</v>
      </c>
      <c r="D6201" s="890">
        <v>301.17</v>
      </c>
    </row>
    <row r="6202" spans="1:4" x14ac:dyDescent="0.25">
      <c r="A6202" s="890" t="s">
        <v>6247</v>
      </c>
      <c r="B6202" s="890" t="s">
        <v>33068</v>
      </c>
      <c r="C6202" s="890" t="s">
        <v>5</v>
      </c>
      <c r="D6202" s="890">
        <v>377.68</v>
      </c>
    </row>
    <row r="6203" spans="1:4" x14ac:dyDescent="0.25">
      <c r="A6203" s="890" t="s">
        <v>6248</v>
      </c>
      <c r="B6203" s="890" t="s">
        <v>33068</v>
      </c>
      <c r="C6203" s="890" t="s">
        <v>5</v>
      </c>
      <c r="D6203" s="890">
        <v>354.54</v>
      </c>
    </row>
    <row r="6204" spans="1:4" x14ac:dyDescent="0.25">
      <c r="A6204" s="890" t="s">
        <v>6249</v>
      </c>
      <c r="B6204" s="890" t="s">
        <v>33069</v>
      </c>
      <c r="C6204" s="890" t="s">
        <v>5</v>
      </c>
      <c r="D6204" s="890">
        <v>430.16</v>
      </c>
    </row>
    <row r="6205" spans="1:4" x14ac:dyDescent="0.25">
      <c r="A6205" s="890" t="s">
        <v>6250</v>
      </c>
      <c r="B6205" s="890" t="s">
        <v>33069</v>
      </c>
      <c r="C6205" s="890" t="s">
        <v>5</v>
      </c>
      <c r="D6205" s="890">
        <v>404.26</v>
      </c>
    </row>
    <row r="6206" spans="1:4" x14ac:dyDescent="0.25">
      <c r="A6206" s="890" t="s">
        <v>6251</v>
      </c>
      <c r="B6206" s="890" t="s">
        <v>33070</v>
      </c>
      <c r="C6206" s="890" t="s">
        <v>5</v>
      </c>
      <c r="D6206" s="890">
        <v>488.05</v>
      </c>
    </row>
    <row r="6207" spans="1:4" x14ac:dyDescent="0.25">
      <c r="A6207" s="890" t="s">
        <v>6252</v>
      </c>
      <c r="B6207" s="890" t="s">
        <v>33070</v>
      </c>
      <c r="C6207" s="890" t="s">
        <v>5</v>
      </c>
      <c r="D6207" s="890">
        <v>458.77</v>
      </c>
    </row>
    <row r="6208" spans="1:4" x14ac:dyDescent="0.25">
      <c r="A6208" s="890" t="s">
        <v>6253</v>
      </c>
      <c r="B6208" s="890" t="s">
        <v>33071</v>
      </c>
      <c r="C6208" s="890" t="s">
        <v>5</v>
      </c>
      <c r="D6208" s="890">
        <v>540.54</v>
      </c>
    </row>
    <row r="6209" spans="1:4" x14ac:dyDescent="0.25">
      <c r="A6209" s="890" t="s">
        <v>6254</v>
      </c>
      <c r="B6209" s="890" t="s">
        <v>33071</v>
      </c>
      <c r="C6209" s="890" t="s">
        <v>5</v>
      </c>
      <c r="D6209" s="890">
        <v>508.5</v>
      </c>
    </row>
    <row r="6210" spans="1:4" x14ac:dyDescent="0.25">
      <c r="A6210" s="890" t="s">
        <v>6255</v>
      </c>
      <c r="B6210" s="890" t="s">
        <v>33072</v>
      </c>
      <c r="C6210" s="890" t="s">
        <v>5</v>
      </c>
      <c r="D6210" s="890">
        <v>594.66999999999996</v>
      </c>
    </row>
    <row r="6211" spans="1:4" x14ac:dyDescent="0.25">
      <c r="A6211" s="890" t="s">
        <v>6256</v>
      </c>
      <c r="B6211" s="890" t="s">
        <v>33072</v>
      </c>
      <c r="C6211" s="890" t="s">
        <v>5</v>
      </c>
      <c r="D6211" s="890">
        <v>559.64</v>
      </c>
    </row>
    <row r="6212" spans="1:4" x14ac:dyDescent="0.25">
      <c r="A6212" s="890" t="s">
        <v>6257</v>
      </c>
      <c r="B6212" s="890" t="s">
        <v>33073</v>
      </c>
      <c r="C6212" s="890" t="s">
        <v>5</v>
      </c>
      <c r="D6212" s="890">
        <v>714.24</v>
      </c>
    </row>
    <row r="6213" spans="1:4" x14ac:dyDescent="0.25">
      <c r="A6213" s="890" t="s">
        <v>6258</v>
      </c>
      <c r="B6213" s="890" t="s">
        <v>33073</v>
      </c>
      <c r="C6213" s="890" t="s">
        <v>5</v>
      </c>
      <c r="D6213" s="890">
        <v>673.58</v>
      </c>
    </row>
    <row r="6214" spans="1:4" x14ac:dyDescent="0.25">
      <c r="A6214" s="890" t="s">
        <v>6259</v>
      </c>
      <c r="B6214" s="890" t="s">
        <v>33074</v>
      </c>
      <c r="C6214" s="890" t="s">
        <v>5</v>
      </c>
      <c r="D6214" s="890">
        <v>858.59</v>
      </c>
    </row>
    <row r="6215" spans="1:4" x14ac:dyDescent="0.25">
      <c r="A6215" s="890" t="s">
        <v>6260</v>
      </c>
      <c r="B6215" s="890" t="s">
        <v>33074</v>
      </c>
      <c r="C6215" s="890" t="s">
        <v>5</v>
      </c>
      <c r="D6215" s="890">
        <v>808.81</v>
      </c>
    </row>
    <row r="6216" spans="1:4" x14ac:dyDescent="0.25">
      <c r="A6216" s="890" t="s">
        <v>6261</v>
      </c>
      <c r="B6216" s="890" t="s">
        <v>33075</v>
      </c>
      <c r="C6216" s="890" t="s">
        <v>5</v>
      </c>
      <c r="D6216" s="890">
        <v>987.15</v>
      </c>
    </row>
    <row r="6217" spans="1:4" x14ac:dyDescent="0.25">
      <c r="A6217" s="890" t="s">
        <v>6262</v>
      </c>
      <c r="B6217" s="890" t="s">
        <v>33075</v>
      </c>
      <c r="C6217" s="890" t="s">
        <v>5</v>
      </c>
      <c r="D6217" s="890">
        <v>929.84</v>
      </c>
    </row>
    <row r="6218" spans="1:4" x14ac:dyDescent="0.25">
      <c r="A6218" s="890" t="s">
        <v>6263</v>
      </c>
      <c r="B6218" s="890" t="s">
        <v>33076</v>
      </c>
      <c r="C6218" s="890" t="s">
        <v>5</v>
      </c>
      <c r="D6218" s="890">
        <v>521.79</v>
      </c>
    </row>
    <row r="6219" spans="1:4" x14ac:dyDescent="0.25">
      <c r="A6219" s="890" t="s">
        <v>6264</v>
      </c>
      <c r="B6219" s="890" t="s">
        <v>33076</v>
      </c>
      <c r="C6219" s="890" t="s">
        <v>5</v>
      </c>
      <c r="D6219" s="890">
        <v>489.55</v>
      </c>
    </row>
    <row r="6220" spans="1:4" x14ac:dyDescent="0.25">
      <c r="A6220" s="890" t="s">
        <v>6265</v>
      </c>
      <c r="B6220" s="890" t="s">
        <v>33077</v>
      </c>
      <c r="C6220" s="890" t="s">
        <v>5</v>
      </c>
      <c r="D6220" s="890">
        <v>592.54</v>
      </c>
    </row>
    <row r="6221" spans="1:4" x14ac:dyDescent="0.25">
      <c r="A6221" s="890" t="s">
        <v>6266</v>
      </c>
      <c r="B6221" s="890" t="s">
        <v>33077</v>
      </c>
      <c r="C6221" s="890" t="s">
        <v>5</v>
      </c>
      <c r="D6221" s="890">
        <v>556.61</v>
      </c>
    </row>
    <row r="6222" spans="1:4" x14ac:dyDescent="0.25">
      <c r="A6222" s="890" t="s">
        <v>6267</v>
      </c>
      <c r="B6222" s="890" t="s">
        <v>33078</v>
      </c>
      <c r="C6222" s="890" t="s">
        <v>5</v>
      </c>
      <c r="D6222" s="890">
        <v>670.49</v>
      </c>
    </row>
    <row r="6223" spans="1:4" x14ac:dyDescent="0.25">
      <c r="A6223" s="890" t="s">
        <v>6268</v>
      </c>
      <c r="B6223" s="890" t="s">
        <v>33078</v>
      </c>
      <c r="C6223" s="890" t="s">
        <v>5</v>
      </c>
      <c r="D6223" s="890">
        <v>630.04999999999995</v>
      </c>
    </row>
    <row r="6224" spans="1:4" x14ac:dyDescent="0.25">
      <c r="A6224" s="890" t="s">
        <v>6269</v>
      </c>
      <c r="B6224" s="890" t="s">
        <v>33079</v>
      </c>
      <c r="C6224" s="890" t="s">
        <v>5</v>
      </c>
      <c r="D6224" s="890">
        <v>741.23</v>
      </c>
    </row>
    <row r="6225" spans="1:4" x14ac:dyDescent="0.25">
      <c r="A6225" s="890" t="s">
        <v>6270</v>
      </c>
      <c r="B6225" s="890" t="s">
        <v>33079</v>
      </c>
      <c r="C6225" s="890" t="s">
        <v>5</v>
      </c>
      <c r="D6225" s="890">
        <v>697.11</v>
      </c>
    </row>
    <row r="6226" spans="1:4" x14ac:dyDescent="0.25">
      <c r="A6226" s="890" t="s">
        <v>6271</v>
      </c>
      <c r="B6226" s="890" t="s">
        <v>33080</v>
      </c>
      <c r="C6226" s="890" t="s">
        <v>5</v>
      </c>
      <c r="D6226" s="890">
        <v>819.51</v>
      </c>
    </row>
    <row r="6227" spans="1:4" x14ac:dyDescent="0.25">
      <c r="A6227" s="890" t="s">
        <v>6272</v>
      </c>
      <c r="B6227" s="890" t="s">
        <v>33080</v>
      </c>
      <c r="C6227" s="890" t="s">
        <v>5</v>
      </c>
      <c r="D6227" s="890">
        <v>770.84</v>
      </c>
    </row>
    <row r="6228" spans="1:4" x14ac:dyDescent="0.25">
      <c r="A6228" s="890" t="s">
        <v>6273</v>
      </c>
      <c r="B6228" s="890" t="s">
        <v>33081</v>
      </c>
      <c r="C6228" s="890" t="s">
        <v>5</v>
      </c>
      <c r="D6228" s="890">
        <v>1008.95</v>
      </c>
    </row>
    <row r="6229" spans="1:4" x14ac:dyDescent="0.25">
      <c r="A6229" s="890" t="s">
        <v>6274</v>
      </c>
      <c r="B6229" s="890" t="s">
        <v>33081</v>
      </c>
      <c r="C6229" s="890" t="s">
        <v>5</v>
      </c>
      <c r="D6229" s="890">
        <v>950.05</v>
      </c>
    </row>
    <row r="6230" spans="1:4" x14ac:dyDescent="0.25">
      <c r="A6230" s="890" t="s">
        <v>6275</v>
      </c>
      <c r="B6230" s="890" t="s">
        <v>33082</v>
      </c>
      <c r="C6230" s="890" t="s">
        <v>5</v>
      </c>
      <c r="D6230" s="890">
        <v>1150.57</v>
      </c>
    </row>
    <row r="6231" spans="1:4" x14ac:dyDescent="0.25">
      <c r="A6231" s="890" t="s">
        <v>6276</v>
      </c>
      <c r="B6231" s="890" t="s">
        <v>33082</v>
      </c>
      <c r="C6231" s="890" t="s">
        <v>5</v>
      </c>
      <c r="D6231" s="890">
        <v>1084.4000000000001</v>
      </c>
    </row>
    <row r="6232" spans="1:4" x14ac:dyDescent="0.25">
      <c r="A6232" s="890" t="s">
        <v>6277</v>
      </c>
      <c r="B6232" s="890" t="s">
        <v>33083</v>
      </c>
      <c r="C6232" s="890" t="s">
        <v>5</v>
      </c>
      <c r="D6232" s="890">
        <v>1308.1099999999999</v>
      </c>
    </row>
    <row r="6233" spans="1:4" x14ac:dyDescent="0.25">
      <c r="A6233" s="890" t="s">
        <v>6278</v>
      </c>
      <c r="B6233" s="890" t="s">
        <v>33083</v>
      </c>
      <c r="C6233" s="890" t="s">
        <v>5</v>
      </c>
      <c r="D6233" s="890">
        <v>1233.33</v>
      </c>
    </row>
    <row r="6234" spans="1:4" x14ac:dyDescent="0.25">
      <c r="A6234" s="890" t="s">
        <v>6279</v>
      </c>
      <c r="B6234" s="890" t="s">
        <v>33084</v>
      </c>
      <c r="C6234" s="890" t="s">
        <v>5</v>
      </c>
      <c r="D6234" s="890">
        <v>1455.21</v>
      </c>
    </row>
    <row r="6235" spans="1:4" x14ac:dyDescent="0.25">
      <c r="A6235" s="890" t="s">
        <v>6280</v>
      </c>
      <c r="B6235" s="890" t="s">
        <v>33084</v>
      </c>
      <c r="C6235" s="890" t="s">
        <v>5</v>
      </c>
      <c r="D6235" s="890">
        <v>1372.53</v>
      </c>
    </row>
    <row r="6236" spans="1:4" x14ac:dyDescent="0.25">
      <c r="A6236" s="890" t="s">
        <v>6281</v>
      </c>
      <c r="B6236" s="890" t="s">
        <v>33085</v>
      </c>
      <c r="C6236" s="890" t="s">
        <v>5</v>
      </c>
      <c r="D6236" s="890">
        <v>1627.06</v>
      </c>
    </row>
    <row r="6237" spans="1:4" x14ac:dyDescent="0.25">
      <c r="A6237" s="890" t="s">
        <v>6282</v>
      </c>
      <c r="B6237" s="890" t="s">
        <v>33085</v>
      </c>
      <c r="C6237" s="890" t="s">
        <v>5</v>
      </c>
      <c r="D6237" s="890">
        <v>1534.54</v>
      </c>
    </row>
    <row r="6238" spans="1:4" x14ac:dyDescent="0.25">
      <c r="A6238" s="890" t="s">
        <v>6283</v>
      </c>
      <c r="B6238" s="890" t="s">
        <v>33086</v>
      </c>
      <c r="C6238" s="890" t="s">
        <v>5</v>
      </c>
      <c r="D6238" s="890">
        <v>1915.67</v>
      </c>
    </row>
    <row r="6239" spans="1:4" x14ac:dyDescent="0.25">
      <c r="A6239" s="890" t="s">
        <v>6284</v>
      </c>
      <c r="B6239" s="890" t="s">
        <v>33086</v>
      </c>
      <c r="C6239" s="890" t="s">
        <v>5</v>
      </c>
      <c r="D6239" s="890">
        <v>1807.9</v>
      </c>
    </row>
    <row r="6240" spans="1:4" x14ac:dyDescent="0.25">
      <c r="A6240" s="890" t="s">
        <v>6285</v>
      </c>
      <c r="B6240" s="890" t="s">
        <v>33087</v>
      </c>
      <c r="C6240" s="890" t="s">
        <v>5</v>
      </c>
      <c r="D6240" s="890">
        <v>796.61</v>
      </c>
    </row>
    <row r="6241" spans="1:4" x14ac:dyDescent="0.25">
      <c r="A6241" s="890" t="s">
        <v>6286</v>
      </c>
      <c r="B6241" s="890" t="s">
        <v>33087</v>
      </c>
      <c r="C6241" s="890" t="s">
        <v>5</v>
      </c>
      <c r="D6241" s="890">
        <v>749.1</v>
      </c>
    </row>
    <row r="6242" spans="1:4" x14ac:dyDescent="0.25">
      <c r="A6242" s="890" t="s">
        <v>6287</v>
      </c>
      <c r="B6242" s="890" t="s">
        <v>33088</v>
      </c>
      <c r="C6242" s="890" t="s">
        <v>5</v>
      </c>
      <c r="D6242" s="890">
        <v>925.06</v>
      </c>
    </row>
    <row r="6243" spans="1:4" x14ac:dyDescent="0.25">
      <c r="A6243" s="890" t="s">
        <v>6288</v>
      </c>
      <c r="B6243" s="890" t="s">
        <v>33088</v>
      </c>
      <c r="C6243" s="890" t="s">
        <v>5</v>
      </c>
      <c r="D6243" s="890">
        <v>870.17</v>
      </c>
    </row>
    <row r="6244" spans="1:4" x14ac:dyDescent="0.25">
      <c r="A6244" s="890" t="s">
        <v>6289</v>
      </c>
      <c r="B6244" s="890" t="s">
        <v>33089</v>
      </c>
      <c r="C6244" s="890" t="s">
        <v>5</v>
      </c>
      <c r="D6244" s="890">
        <v>1049.8900000000001</v>
      </c>
    </row>
    <row r="6245" spans="1:4" x14ac:dyDescent="0.25">
      <c r="A6245" s="890" t="s">
        <v>6290</v>
      </c>
      <c r="B6245" s="890" t="s">
        <v>33089</v>
      </c>
      <c r="C6245" s="890" t="s">
        <v>5</v>
      </c>
      <c r="D6245" s="890">
        <v>987.81</v>
      </c>
    </row>
    <row r="6246" spans="1:4" x14ac:dyDescent="0.25">
      <c r="A6246" s="890" t="s">
        <v>6291</v>
      </c>
      <c r="B6246" s="890" t="s">
        <v>33090</v>
      </c>
      <c r="C6246" s="890" t="s">
        <v>5</v>
      </c>
      <c r="D6246" s="890">
        <v>1174</v>
      </c>
    </row>
    <row r="6247" spans="1:4" x14ac:dyDescent="0.25">
      <c r="A6247" s="890" t="s">
        <v>6292</v>
      </c>
      <c r="B6247" s="890" t="s">
        <v>33090</v>
      </c>
      <c r="C6247" s="890" t="s">
        <v>5</v>
      </c>
      <c r="D6247" s="890">
        <v>1104.99</v>
      </c>
    </row>
    <row r="6248" spans="1:4" x14ac:dyDescent="0.25">
      <c r="A6248" s="890" t="s">
        <v>6293</v>
      </c>
      <c r="B6248" s="890" t="s">
        <v>33091</v>
      </c>
      <c r="C6248" s="890" t="s">
        <v>5</v>
      </c>
      <c r="D6248" s="890">
        <v>1294.17</v>
      </c>
    </row>
    <row r="6249" spans="1:4" x14ac:dyDescent="0.25">
      <c r="A6249" s="890" t="s">
        <v>6294</v>
      </c>
      <c r="B6249" s="890" t="s">
        <v>33091</v>
      </c>
      <c r="C6249" s="890" t="s">
        <v>5</v>
      </c>
      <c r="D6249" s="890">
        <v>1218.43</v>
      </c>
    </row>
    <row r="6250" spans="1:4" x14ac:dyDescent="0.25">
      <c r="A6250" s="890" t="s">
        <v>6295</v>
      </c>
      <c r="B6250" s="890" t="s">
        <v>33092</v>
      </c>
      <c r="C6250" s="890" t="s">
        <v>5</v>
      </c>
      <c r="D6250" s="890">
        <v>1577.93</v>
      </c>
    </row>
    <row r="6251" spans="1:4" x14ac:dyDescent="0.25">
      <c r="A6251" s="890" t="s">
        <v>6296</v>
      </c>
      <c r="B6251" s="890" t="s">
        <v>33092</v>
      </c>
      <c r="C6251" s="890" t="s">
        <v>5</v>
      </c>
      <c r="D6251" s="890">
        <v>1486.61</v>
      </c>
    </row>
    <row r="6252" spans="1:4" x14ac:dyDescent="0.25">
      <c r="A6252" s="890" t="s">
        <v>6297</v>
      </c>
      <c r="B6252" s="890" t="s">
        <v>33093</v>
      </c>
      <c r="C6252" s="890" t="s">
        <v>5</v>
      </c>
      <c r="D6252" s="890">
        <v>1812.36</v>
      </c>
    </row>
    <row r="6253" spans="1:4" x14ac:dyDescent="0.25">
      <c r="A6253" s="890" t="s">
        <v>6298</v>
      </c>
      <c r="B6253" s="890" t="s">
        <v>33093</v>
      </c>
      <c r="C6253" s="890" t="s">
        <v>5</v>
      </c>
      <c r="D6253" s="890">
        <v>1708.37</v>
      </c>
    </row>
    <row r="6254" spans="1:4" x14ac:dyDescent="0.25">
      <c r="A6254" s="890" t="s">
        <v>6299</v>
      </c>
      <c r="B6254" s="890" t="s">
        <v>33094</v>
      </c>
      <c r="C6254" s="890" t="s">
        <v>5</v>
      </c>
      <c r="D6254" s="890">
        <v>2087.9699999999998</v>
      </c>
    </row>
    <row r="6255" spans="1:4" x14ac:dyDescent="0.25">
      <c r="A6255" s="890" t="s">
        <v>6300</v>
      </c>
      <c r="B6255" s="890" t="s">
        <v>33094</v>
      </c>
      <c r="C6255" s="890" t="s">
        <v>5</v>
      </c>
      <c r="D6255" s="890">
        <v>1968.31</v>
      </c>
    </row>
    <row r="6256" spans="1:4" x14ac:dyDescent="0.25">
      <c r="A6256" s="890" t="s">
        <v>6301</v>
      </c>
      <c r="B6256" s="890" t="s">
        <v>33095</v>
      </c>
      <c r="C6256" s="890" t="s">
        <v>5</v>
      </c>
      <c r="D6256" s="890">
        <v>2318.66</v>
      </c>
    </row>
    <row r="6257" spans="1:4" x14ac:dyDescent="0.25">
      <c r="A6257" s="890" t="s">
        <v>6302</v>
      </c>
      <c r="B6257" s="890" t="s">
        <v>33095</v>
      </c>
      <c r="C6257" s="890" t="s">
        <v>5</v>
      </c>
      <c r="D6257" s="890">
        <v>2186.5300000000002</v>
      </c>
    </row>
    <row r="6258" spans="1:4" x14ac:dyDescent="0.25">
      <c r="A6258" s="890" t="s">
        <v>6303</v>
      </c>
      <c r="B6258" s="890" t="s">
        <v>33096</v>
      </c>
      <c r="C6258" s="890" t="s">
        <v>5</v>
      </c>
      <c r="D6258" s="890">
        <v>2607.66</v>
      </c>
    </row>
    <row r="6259" spans="1:4" x14ac:dyDescent="0.25">
      <c r="A6259" s="890" t="s">
        <v>6304</v>
      </c>
      <c r="B6259" s="890" t="s">
        <v>33096</v>
      </c>
      <c r="C6259" s="890" t="s">
        <v>5</v>
      </c>
      <c r="D6259" s="890">
        <v>2458.54</v>
      </c>
    </row>
    <row r="6260" spans="1:4" x14ac:dyDescent="0.25">
      <c r="A6260" s="890" t="s">
        <v>6305</v>
      </c>
      <c r="B6260" s="890" t="s">
        <v>33097</v>
      </c>
      <c r="C6260" s="890" t="s">
        <v>5</v>
      </c>
      <c r="D6260" s="890">
        <v>3076.55</v>
      </c>
    </row>
    <row r="6261" spans="1:4" x14ac:dyDescent="0.25">
      <c r="A6261" s="890" t="s">
        <v>6306</v>
      </c>
      <c r="B6261" s="890" t="s">
        <v>33097</v>
      </c>
      <c r="C6261" s="890" t="s">
        <v>5</v>
      </c>
      <c r="D6261" s="890">
        <v>2902.09</v>
      </c>
    </row>
    <row r="6262" spans="1:4" x14ac:dyDescent="0.25">
      <c r="A6262" s="890" t="s">
        <v>6307</v>
      </c>
      <c r="B6262" s="890" t="s">
        <v>33098</v>
      </c>
      <c r="C6262" s="890" t="s">
        <v>5</v>
      </c>
      <c r="D6262" s="890">
        <v>3347.21</v>
      </c>
    </row>
    <row r="6263" spans="1:4" x14ac:dyDescent="0.25">
      <c r="A6263" s="890" t="s">
        <v>6308</v>
      </c>
      <c r="B6263" s="890" t="s">
        <v>33098</v>
      </c>
      <c r="C6263" s="890" t="s">
        <v>5</v>
      </c>
      <c r="D6263" s="890">
        <v>3157.04</v>
      </c>
    </row>
    <row r="6264" spans="1:4" x14ac:dyDescent="0.25">
      <c r="A6264" s="890" t="s">
        <v>6309</v>
      </c>
      <c r="B6264" s="890" t="s">
        <v>33099</v>
      </c>
      <c r="C6264" s="890" t="s">
        <v>5</v>
      </c>
      <c r="D6264" s="890">
        <v>3812.42</v>
      </c>
    </row>
    <row r="6265" spans="1:4" x14ac:dyDescent="0.25">
      <c r="A6265" s="890" t="s">
        <v>6310</v>
      </c>
      <c r="B6265" s="890" t="s">
        <v>33099</v>
      </c>
      <c r="C6265" s="890" t="s">
        <v>5</v>
      </c>
      <c r="D6265" s="890">
        <v>3597.11</v>
      </c>
    </row>
    <row r="6266" spans="1:4" x14ac:dyDescent="0.25">
      <c r="A6266" s="890" t="s">
        <v>6311</v>
      </c>
      <c r="B6266" s="890" t="s">
        <v>33100</v>
      </c>
      <c r="C6266" s="890" t="s">
        <v>5</v>
      </c>
      <c r="D6266" s="890">
        <v>5033.68</v>
      </c>
    </row>
    <row r="6267" spans="1:4" x14ac:dyDescent="0.25">
      <c r="A6267" s="890" t="s">
        <v>6312</v>
      </c>
      <c r="B6267" s="890" t="s">
        <v>33100</v>
      </c>
      <c r="C6267" s="890" t="s">
        <v>5</v>
      </c>
      <c r="D6267" s="890">
        <v>4750.67</v>
      </c>
    </row>
    <row r="6268" spans="1:4" x14ac:dyDescent="0.25">
      <c r="A6268" s="890" t="s">
        <v>6313</v>
      </c>
      <c r="B6268" s="890" t="s">
        <v>33101</v>
      </c>
      <c r="C6268" s="890" t="s">
        <v>5</v>
      </c>
      <c r="D6268" s="890">
        <v>6251.19</v>
      </c>
    </row>
    <row r="6269" spans="1:4" x14ac:dyDescent="0.25">
      <c r="A6269" s="890" t="s">
        <v>6314</v>
      </c>
      <c r="B6269" s="890" t="s">
        <v>33101</v>
      </c>
      <c r="C6269" s="890" t="s">
        <v>5</v>
      </c>
      <c r="D6269" s="890">
        <v>5900.71</v>
      </c>
    </row>
    <row r="6270" spans="1:4" x14ac:dyDescent="0.25">
      <c r="A6270" s="890" t="s">
        <v>6315</v>
      </c>
      <c r="B6270" s="890" t="s">
        <v>33102</v>
      </c>
      <c r="C6270" s="890" t="s">
        <v>5</v>
      </c>
      <c r="D6270" s="890">
        <v>1822.55</v>
      </c>
    </row>
    <row r="6271" spans="1:4" x14ac:dyDescent="0.25">
      <c r="A6271" s="890" t="s">
        <v>6316</v>
      </c>
      <c r="B6271" s="890" t="s">
        <v>33102</v>
      </c>
      <c r="C6271" s="890" t="s">
        <v>5</v>
      </c>
      <c r="D6271" s="890">
        <v>1711.88</v>
      </c>
    </row>
    <row r="6272" spans="1:4" x14ac:dyDescent="0.25">
      <c r="A6272" s="890" t="s">
        <v>6317</v>
      </c>
      <c r="B6272" s="890" t="s">
        <v>33103</v>
      </c>
      <c r="C6272" s="890" t="s">
        <v>5</v>
      </c>
      <c r="D6272" s="890">
        <v>2218.5300000000002</v>
      </c>
    </row>
    <row r="6273" spans="1:4" x14ac:dyDescent="0.25">
      <c r="A6273" s="890" t="s">
        <v>6318</v>
      </c>
      <c r="B6273" s="890" t="s">
        <v>33103</v>
      </c>
      <c r="C6273" s="890" t="s">
        <v>5</v>
      </c>
      <c r="D6273" s="890">
        <v>2085.09</v>
      </c>
    </row>
    <row r="6274" spans="1:4" x14ac:dyDescent="0.25">
      <c r="A6274" s="890" t="s">
        <v>6319</v>
      </c>
      <c r="B6274" s="890" t="s">
        <v>33104</v>
      </c>
      <c r="C6274" s="890" t="s">
        <v>5</v>
      </c>
      <c r="D6274" s="890">
        <v>2531.06</v>
      </c>
    </row>
    <row r="6275" spans="1:4" x14ac:dyDescent="0.25">
      <c r="A6275" s="890" t="s">
        <v>6320</v>
      </c>
      <c r="B6275" s="890" t="s">
        <v>33104</v>
      </c>
      <c r="C6275" s="890" t="s">
        <v>5</v>
      </c>
      <c r="D6275" s="890">
        <v>2380.73</v>
      </c>
    </row>
    <row r="6276" spans="1:4" x14ac:dyDescent="0.25">
      <c r="A6276" s="890" t="s">
        <v>6321</v>
      </c>
      <c r="B6276" s="890" t="s">
        <v>33105</v>
      </c>
      <c r="C6276" s="890" t="s">
        <v>5</v>
      </c>
      <c r="D6276" s="890">
        <v>2900.1</v>
      </c>
    </row>
    <row r="6277" spans="1:4" x14ac:dyDescent="0.25">
      <c r="A6277" s="890" t="s">
        <v>6322</v>
      </c>
      <c r="B6277" s="890" t="s">
        <v>33105</v>
      </c>
      <c r="C6277" s="890" t="s">
        <v>5</v>
      </c>
      <c r="D6277" s="890">
        <v>2728.23</v>
      </c>
    </row>
    <row r="6278" spans="1:4" x14ac:dyDescent="0.25">
      <c r="A6278" s="890" t="s">
        <v>6323</v>
      </c>
      <c r="B6278" s="890" t="s">
        <v>33106</v>
      </c>
      <c r="C6278" s="890" t="s">
        <v>5</v>
      </c>
      <c r="D6278" s="890">
        <v>3207.7</v>
      </c>
    </row>
    <row r="6279" spans="1:4" x14ac:dyDescent="0.25">
      <c r="A6279" s="890" t="s">
        <v>6324</v>
      </c>
      <c r="B6279" s="890" t="s">
        <v>33106</v>
      </c>
      <c r="C6279" s="890" t="s">
        <v>5</v>
      </c>
      <c r="D6279" s="890">
        <v>3019.2</v>
      </c>
    </row>
    <row r="6280" spans="1:4" x14ac:dyDescent="0.25">
      <c r="A6280" s="890" t="s">
        <v>6325</v>
      </c>
      <c r="B6280" s="890" t="s">
        <v>33107</v>
      </c>
      <c r="C6280" s="890" t="s">
        <v>5</v>
      </c>
      <c r="D6280" s="890">
        <v>3582.93</v>
      </c>
    </row>
    <row r="6281" spans="1:4" x14ac:dyDescent="0.25">
      <c r="A6281" s="890" t="s">
        <v>6326</v>
      </c>
      <c r="B6281" s="890" t="s">
        <v>33107</v>
      </c>
      <c r="C6281" s="890" t="s">
        <v>5</v>
      </c>
      <c r="D6281" s="890">
        <v>3372.48</v>
      </c>
    </row>
    <row r="6282" spans="1:4" x14ac:dyDescent="0.25">
      <c r="A6282" s="890" t="s">
        <v>6327</v>
      </c>
      <c r="B6282" s="890" t="s">
        <v>33108</v>
      </c>
      <c r="C6282" s="890" t="s">
        <v>5</v>
      </c>
      <c r="D6282" s="890">
        <v>4208</v>
      </c>
    </row>
    <row r="6283" spans="1:4" x14ac:dyDescent="0.25">
      <c r="A6283" s="890" t="s">
        <v>6328</v>
      </c>
      <c r="B6283" s="890" t="s">
        <v>33108</v>
      </c>
      <c r="C6283" s="890" t="s">
        <v>5</v>
      </c>
      <c r="D6283" s="890">
        <v>3963.77</v>
      </c>
    </row>
    <row r="6284" spans="1:4" x14ac:dyDescent="0.25">
      <c r="A6284" s="890" t="s">
        <v>6329</v>
      </c>
      <c r="B6284" s="890" t="s">
        <v>33109</v>
      </c>
      <c r="C6284" s="890" t="s">
        <v>5</v>
      </c>
      <c r="D6284" s="890">
        <v>5248.04</v>
      </c>
    </row>
    <row r="6285" spans="1:4" x14ac:dyDescent="0.25">
      <c r="A6285" s="890" t="s">
        <v>6330</v>
      </c>
      <c r="B6285" s="890" t="s">
        <v>33109</v>
      </c>
      <c r="C6285" s="890" t="s">
        <v>5</v>
      </c>
      <c r="D6285" s="890">
        <v>4943.82</v>
      </c>
    </row>
    <row r="6286" spans="1:4" x14ac:dyDescent="0.25">
      <c r="A6286" s="890" t="s">
        <v>6331</v>
      </c>
      <c r="B6286" s="890" t="s">
        <v>33110</v>
      </c>
      <c r="C6286" s="890" t="s">
        <v>5</v>
      </c>
      <c r="D6286" s="890">
        <v>6123.45</v>
      </c>
    </row>
    <row r="6287" spans="1:4" x14ac:dyDescent="0.25">
      <c r="A6287" s="890" t="s">
        <v>6332</v>
      </c>
      <c r="B6287" s="890" t="s">
        <v>33110</v>
      </c>
      <c r="C6287" s="890" t="s">
        <v>5</v>
      </c>
      <c r="D6287" s="890">
        <v>5768.45</v>
      </c>
    </row>
    <row r="6288" spans="1:4" x14ac:dyDescent="0.25">
      <c r="A6288" s="890" t="s">
        <v>6333</v>
      </c>
      <c r="B6288" s="890" t="s">
        <v>33111</v>
      </c>
      <c r="C6288" s="890" t="s">
        <v>5</v>
      </c>
      <c r="D6288" s="890">
        <v>6282.19</v>
      </c>
    </row>
    <row r="6289" spans="1:4" x14ac:dyDescent="0.25">
      <c r="A6289" s="890" t="s">
        <v>6334</v>
      </c>
      <c r="B6289" s="890" t="s">
        <v>33111</v>
      </c>
      <c r="C6289" s="890" t="s">
        <v>5</v>
      </c>
      <c r="D6289" s="890">
        <v>5918.6</v>
      </c>
    </row>
    <row r="6290" spans="1:4" x14ac:dyDescent="0.25">
      <c r="A6290" s="890" t="s">
        <v>6335</v>
      </c>
      <c r="B6290" s="890" t="s">
        <v>33112</v>
      </c>
      <c r="C6290" s="890" t="s">
        <v>5</v>
      </c>
      <c r="D6290" s="890">
        <v>6970.07</v>
      </c>
    </row>
    <row r="6291" spans="1:4" x14ac:dyDescent="0.25">
      <c r="A6291" s="890" t="s">
        <v>6336</v>
      </c>
      <c r="B6291" s="890" t="s">
        <v>33112</v>
      </c>
      <c r="C6291" s="890" t="s">
        <v>5</v>
      </c>
      <c r="D6291" s="890">
        <v>6566.94</v>
      </c>
    </row>
    <row r="6292" spans="1:4" x14ac:dyDescent="0.25">
      <c r="A6292" s="890" t="s">
        <v>6337</v>
      </c>
      <c r="B6292" s="890" t="s">
        <v>33113</v>
      </c>
      <c r="C6292" s="890" t="s">
        <v>5</v>
      </c>
      <c r="D6292" s="890">
        <v>8705.58</v>
      </c>
    </row>
    <row r="6293" spans="1:4" x14ac:dyDescent="0.25">
      <c r="A6293" s="890" t="s">
        <v>6338</v>
      </c>
      <c r="B6293" s="890" t="s">
        <v>33113</v>
      </c>
      <c r="C6293" s="890" t="s">
        <v>5</v>
      </c>
      <c r="D6293" s="890">
        <v>8202.61</v>
      </c>
    </row>
    <row r="6294" spans="1:4" x14ac:dyDescent="0.25">
      <c r="A6294" s="890" t="s">
        <v>6339</v>
      </c>
      <c r="B6294" s="890" t="s">
        <v>33114</v>
      </c>
      <c r="C6294" s="890" t="s">
        <v>5</v>
      </c>
      <c r="D6294" s="890">
        <v>7962.73</v>
      </c>
    </row>
    <row r="6295" spans="1:4" x14ac:dyDescent="0.25">
      <c r="A6295" s="890" t="s">
        <v>6340</v>
      </c>
      <c r="B6295" s="890" t="s">
        <v>33114</v>
      </c>
      <c r="C6295" s="890" t="s">
        <v>5</v>
      </c>
      <c r="D6295" s="890">
        <v>7508.14</v>
      </c>
    </row>
    <row r="6296" spans="1:4" x14ac:dyDescent="0.25">
      <c r="A6296" s="890" t="s">
        <v>6341</v>
      </c>
      <c r="B6296" s="890" t="s">
        <v>33115</v>
      </c>
      <c r="C6296" s="890" t="s">
        <v>5</v>
      </c>
      <c r="D6296" s="890">
        <v>8836.35</v>
      </c>
    </row>
    <row r="6297" spans="1:4" x14ac:dyDescent="0.25">
      <c r="A6297" s="890" t="s">
        <v>6342</v>
      </c>
      <c r="B6297" s="890" t="s">
        <v>33115</v>
      </c>
      <c r="C6297" s="890" t="s">
        <v>5</v>
      </c>
      <c r="D6297" s="890">
        <v>8332.16</v>
      </c>
    </row>
    <row r="6298" spans="1:4" x14ac:dyDescent="0.25">
      <c r="A6298" s="890" t="s">
        <v>6343</v>
      </c>
      <c r="B6298" s="890" t="s">
        <v>33116</v>
      </c>
      <c r="C6298" s="890" t="s">
        <v>5</v>
      </c>
      <c r="D6298" s="890">
        <v>11041.05</v>
      </c>
    </row>
    <row r="6299" spans="1:4" x14ac:dyDescent="0.25">
      <c r="A6299" s="890" t="s">
        <v>6344</v>
      </c>
      <c r="B6299" s="890" t="s">
        <v>33116</v>
      </c>
      <c r="C6299" s="890" t="s">
        <v>5</v>
      </c>
      <c r="D6299" s="890">
        <v>10411.67</v>
      </c>
    </row>
    <row r="6300" spans="1:4" x14ac:dyDescent="0.25">
      <c r="A6300" s="890" t="s">
        <v>6345</v>
      </c>
      <c r="B6300" s="890" t="s">
        <v>33117</v>
      </c>
      <c r="C6300" s="890" t="s">
        <v>5</v>
      </c>
      <c r="D6300" s="890">
        <v>99.65</v>
      </c>
    </row>
    <row r="6301" spans="1:4" x14ac:dyDescent="0.25">
      <c r="A6301" s="890" t="s">
        <v>6346</v>
      </c>
      <c r="B6301" s="890" t="s">
        <v>33117</v>
      </c>
      <c r="C6301" s="890" t="s">
        <v>5</v>
      </c>
      <c r="D6301" s="890">
        <v>93.56</v>
      </c>
    </row>
    <row r="6302" spans="1:4" x14ac:dyDescent="0.25">
      <c r="A6302" s="890" t="s">
        <v>6347</v>
      </c>
      <c r="B6302" s="890" t="s">
        <v>33118</v>
      </c>
      <c r="C6302" s="890" t="s">
        <v>5</v>
      </c>
      <c r="D6302" s="890">
        <v>132.86000000000001</v>
      </c>
    </row>
    <row r="6303" spans="1:4" x14ac:dyDescent="0.25">
      <c r="A6303" s="890" t="s">
        <v>6348</v>
      </c>
      <c r="B6303" s="890" t="s">
        <v>33118</v>
      </c>
      <c r="C6303" s="890" t="s">
        <v>5</v>
      </c>
      <c r="D6303" s="890">
        <v>124.75</v>
      </c>
    </row>
    <row r="6304" spans="1:4" x14ac:dyDescent="0.25">
      <c r="A6304" s="890" t="s">
        <v>6349</v>
      </c>
      <c r="B6304" s="890" t="s">
        <v>33119</v>
      </c>
      <c r="C6304" s="890" t="s">
        <v>5</v>
      </c>
      <c r="D6304" s="890">
        <v>166.11</v>
      </c>
    </row>
    <row r="6305" spans="1:4" x14ac:dyDescent="0.25">
      <c r="A6305" s="890" t="s">
        <v>6350</v>
      </c>
      <c r="B6305" s="890" t="s">
        <v>33119</v>
      </c>
      <c r="C6305" s="890" t="s">
        <v>5</v>
      </c>
      <c r="D6305" s="890">
        <v>155.97</v>
      </c>
    </row>
    <row r="6306" spans="1:4" x14ac:dyDescent="0.25">
      <c r="A6306" s="890" t="s">
        <v>6351</v>
      </c>
      <c r="B6306" s="890" t="s">
        <v>33120</v>
      </c>
      <c r="C6306" s="890" t="s">
        <v>5</v>
      </c>
      <c r="D6306" s="890">
        <v>199.23</v>
      </c>
    </row>
    <row r="6307" spans="1:4" x14ac:dyDescent="0.25">
      <c r="A6307" s="890" t="s">
        <v>6352</v>
      </c>
      <c r="B6307" s="890" t="s">
        <v>33120</v>
      </c>
      <c r="C6307" s="890" t="s">
        <v>5</v>
      </c>
      <c r="D6307" s="890">
        <v>187.06</v>
      </c>
    </row>
    <row r="6308" spans="1:4" x14ac:dyDescent="0.25">
      <c r="A6308" s="890" t="s">
        <v>6353</v>
      </c>
      <c r="B6308" s="890" t="s">
        <v>33121</v>
      </c>
      <c r="C6308" s="890" t="s">
        <v>5</v>
      </c>
      <c r="D6308" s="890">
        <v>265.89</v>
      </c>
    </row>
    <row r="6309" spans="1:4" x14ac:dyDescent="0.25">
      <c r="A6309" s="890" t="s">
        <v>6354</v>
      </c>
      <c r="B6309" s="890" t="s">
        <v>33121</v>
      </c>
      <c r="C6309" s="890" t="s">
        <v>5</v>
      </c>
      <c r="D6309" s="890">
        <v>249.65</v>
      </c>
    </row>
    <row r="6310" spans="1:4" x14ac:dyDescent="0.25">
      <c r="A6310" s="890" t="s">
        <v>6355</v>
      </c>
      <c r="B6310" s="890" t="s">
        <v>33122</v>
      </c>
      <c r="C6310" s="890" t="s">
        <v>5</v>
      </c>
      <c r="D6310" s="890">
        <v>299.17</v>
      </c>
    </row>
    <row r="6311" spans="1:4" x14ac:dyDescent="0.25">
      <c r="A6311" s="890" t="s">
        <v>6356</v>
      </c>
      <c r="B6311" s="890" t="s">
        <v>33122</v>
      </c>
      <c r="C6311" s="890" t="s">
        <v>5</v>
      </c>
      <c r="D6311" s="890">
        <v>280.89999999999998</v>
      </c>
    </row>
    <row r="6312" spans="1:4" x14ac:dyDescent="0.25">
      <c r="A6312" s="890" t="s">
        <v>6357</v>
      </c>
      <c r="B6312" s="890" t="s">
        <v>33123</v>
      </c>
      <c r="C6312" s="890" t="s">
        <v>5</v>
      </c>
      <c r="D6312" s="890">
        <v>331.88</v>
      </c>
    </row>
    <row r="6313" spans="1:4" x14ac:dyDescent="0.25">
      <c r="A6313" s="890" t="s">
        <v>6358</v>
      </c>
      <c r="B6313" s="890" t="s">
        <v>33123</v>
      </c>
      <c r="C6313" s="890" t="s">
        <v>5</v>
      </c>
      <c r="D6313" s="890">
        <v>311.62</v>
      </c>
    </row>
    <row r="6314" spans="1:4" x14ac:dyDescent="0.25">
      <c r="A6314" s="890" t="s">
        <v>6359</v>
      </c>
      <c r="B6314" s="890" t="s">
        <v>33124</v>
      </c>
      <c r="C6314" s="890" t="s">
        <v>5</v>
      </c>
      <c r="D6314" s="890">
        <v>398.06</v>
      </c>
    </row>
    <row r="6315" spans="1:4" x14ac:dyDescent="0.25">
      <c r="A6315" s="890" t="s">
        <v>6360</v>
      </c>
      <c r="B6315" s="890" t="s">
        <v>33124</v>
      </c>
      <c r="C6315" s="890" t="s">
        <v>5</v>
      </c>
      <c r="D6315" s="890">
        <v>373.75</v>
      </c>
    </row>
    <row r="6316" spans="1:4" x14ac:dyDescent="0.25">
      <c r="A6316" s="890" t="s">
        <v>6361</v>
      </c>
      <c r="B6316" s="890" t="s">
        <v>33125</v>
      </c>
      <c r="C6316" s="890" t="s">
        <v>5</v>
      </c>
      <c r="D6316" s="890">
        <v>465.18</v>
      </c>
    </row>
    <row r="6317" spans="1:4" x14ac:dyDescent="0.25">
      <c r="A6317" s="890" t="s">
        <v>6362</v>
      </c>
      <c r="B6317" s="890" t="s">
        <v>33125</v>
      </c>
      <c r="C6317" s="890" t="s">
        <v>5</v>
      </c>
      <c r="D6317" s="890">
        <v>436.77</v>
      </c>
    </row>
    <row r="6318" spans="1:4" x14ac:dyDescent="0.25">
      <c r="A6318" s="890" t="s">
        <v>6363</v>
      </c>
      <c r="B6318" s="890" t="s">
        <v>33126</v>
      </c>
      <c r="C6318" s="890" t="s">
        <v>5</v>
      </c>
      <c r="D6318" s="890">
        <v>115.57</v>
      </c>
    </row>
    <row r="6319" spans="1:4" x14ac:dyDescent="0.25">
      <c r="A6319" s="890" t="s">
        <v>6364</v>
      </c>
      <c r="B6319" s="890" t="s">
        <v>33126</v>
      </c>
      <c r="C6319" s="890" t="s">
        <v>5</v>
      </c>
      <c r="D6319" s="890">
        <v>108.64</v>
      </c>
    </row>
    <row r="6320" spans="1:4" x14ac:dyDescent="0.25">
      <c r="A6320" s="890" t="s">
        <v>6365</v>
      </c>
      <c r="B6320" s="890" t="s">
        <v>33127</v>
      </c>
      <c r="C6320" s="890" t="s">
        <v>5</v>
      </c>
      <c r="D6320" s="890">
        <v>154.02000000000001</v>
      </c>
    </row>
    <row r="6321" spans="1:4" x14ac:dyDescent="0.25">
      <c r="A6321" s="890" t="s">
        <v>6366</v>
      </c>
      <c r="B6321" s="890" t="s">
        <v>33127</v>
      </c>
      <c r="C6321" s="890" t="s">
        <v>5</v>
      </c>
      <c r="D6321" s="890">
        <v>144.78</v>
      </c>
    </row>
    <row r="6322" spans="1:4" x14ac:dyDescent="0.25">
      <c r="A6322" s="890" t="s">
        <v>6367</v>
      </c>
      <c r="B6322" s="890" t="s">
        <v>33128</v>
      </c>
      <c r="C6322" s="890" t="s">
        <v>5</v>
      </c>
      <c r="D6322" s="890">
        <v>192.58</v>
      </c>
    </row>
    <row r="6323" spans="1:4" x14ac:dyDescent="0.25">
      <c r="A6323" s="890" t="s">
        <v>6368</v>
      </c>
      <c r="B6323" s="890" t="s">
        <v>33128</v>
      </c>
      <c r="C6323" s="890" t="s">
        <v>5</v>
      </c>
      <c r="D6323" s="890">
        <v>181.03</v>
      </c>
    </row>
    <row r="6324" spans="1:4" x14ac:dyDescent="0.25">
      <c r="A6324" s="890" t="s">
        <v>6369</v>
      </c>
      <c r="B6324" s="890" t="s">
        <v>33129</v>
      </c>
      <c r="C6324" s="890" t="s">
        <v>5</v>
      </c>
      <c r="D6324" s="890">
        <v>231.01</v>
      </c>
    </row>
    <row r="6325" spans="1:4" x14ac:dyDescent="0.25">
      <c r="A6325" s="890" t="s">
        <v>6370</v>
      </c>
      <c r="B6325" s="890" t="s">
        <v>33129</v>
      </c>
      <c r="C6325" s="890" t="s">
        <v>5</v>
      </c>
      <c r="D6325" s="890">
        <v>217.15</v>
      </c>
    </row>
    <row r="6326" spans="1:4" x14ac:dyDescent="0.25">
      <c r="A6326" s="890" t="s">
        <v>6371</v>
      </c>
      <c r="B6326" s="890" t="s">
        <v>33130</v>
      </c>
      <c r="C6326" s="890" t="s">
        <v>5</v>
      </c>
      <c r="D6326" s="890">
        <v>269.77999999999997</v>
      </c>
    </row>
    <row r="6327" spans="1:4" x14ac:dyDescent="0.25">
      <c r="A6327" s="890" t="s">
        <v>6372</v>
      </c>
      <c r="B6327" s="890" t="s">
        <v>33130</v>
      </c>
      <c r="C6327" s="890" t="s">
        <v>5</v>
      </c>
      <c r="D6327" s="890">
        <v>253.61</v>
      </c>
    </row>
    <row r="6328" spans="1:4" x14ac:dyDescent="0.25">
      <c r="A6328" s="890" t="s">
        <v>6373</v>
      </c>
      <c r="B6328" s="890" t="s">
        <v>33131</v>
      </c>
      <c r="C6328" s="890" t="s">
        <v>5</v>
      </c>
      <c r="D6328" s="890">
        <v>308.20999999999998</v>
      </c>
    </row>
    <row r="6329" spans="1:4" x14ac:dyDescent="0.25">
      <c r="A6329" s="890" t="s">
        <v>6374</v>
      </c>
      <c r="B6329" s="890" t="s">
        <v>33131</v>
      </c>
      <c r="C6329" s="890" t="s">
        <v>5</v>
      </c>
      <c r="D6329" s="890">
        <v>289.72000000000003</v>
      </c>
    </row>
    <row r="6330" spans="1:4" x14ac:dyDescent="0.25">
      <c r="A6330" s="890" t="s">
        <v>6375</v>
      </c>
      <c r="B6330" s="890" t="s">
        <v>33132</v>
      </c>
      <c r="C6330" s="890" t="s">
        <v>5</v>
      </c>
      <c r="D6330" s="890">
        <v>346.77</v>
      </c>
    </row>
    <row r="6331" spans="1:4" x14ac:dyDescent="0.25">
      <c r="A6331" s="890" t="s">
        <v>6376</v>
      </c>
      <c r="B6331" s="890" t="s">
        <v>33132</v>
      </c>
      <c r="C6331" s="890" t="s">
        <v>5</v>
      </c>
      <c r="D6331" s="890">
        <v>325.98</v>
      </c>
    </row>
    <row r="6332" spans="1:4" x14ac:dyDescent="0.25">
      <c r="A6332" s="890" t="s">
        <v>6377</v>
      </c>
      <c r="B6332" s="890" t="s">
        <v>33133</v>
      </c>
      <c r="C6332" s="890" t="s">
        <v>5</v>
      </c>
      <c r="D6332" s="890">
        <v>384.82</v>
      </c>
    </row>
    <row r="6333" spans="1:4" x14ac:dyDescent="0.25">
      <c r="A6333" s="890" t="s">
        <v>6378</v>
      </c>
      <c r="B6333" s="890" t="s">
        <v>33133</v>
      </c>
      <c r="C6333" s="890" t="s">
        <v>5</v>
      </c>
      <c r="D6333" s="890">
        <v>361.76</v>
      </c>
    </row>
    <row r="6334" spans="1:4" x14ac:dyDescent="0.25">
      <c r="A6334" s="890" t="s">
        <v>6379</v>
      </c>
      <c r="B6334" s="890" t="s">
        <v>33134</v>
      </c>
      <c r="C6334" s="890" t="s">
        <v>5</v>
      </c>
      <c r="D6334" s="890">
        <v>462.27</v>
      </c>
    </row>
    <row r="6335" spans="1:4" x14ac:dyDescent="0.25">
      <c r="A6335" s="890" t="s">
        <v>6380</v>
      </c>
      <c r="B6335" s="890" t="s">
        <v>33134</v>
      </c>
      <c r="C6335" s="890" t="s">
        <v>5</v>
      </c>
      <c r="D6335" s="890">
        <v>434.54</v>
      </c>
    </row>
    <row r="6336" spans="1:4" x14ac:dyDescent="0.25">
      <c r="A6336" s="890" t="s">
        <v>6381</v>
      </c>
      <c r="B6336" s="890" t="s">
        <v>33135</v>
      </c>
      <c r="C6336" s="890" t="s">
        <v>5</v>
      </c>
      <c r="D6336" s="890">
        <v>539.26</v>
      </c>
    </row>
    <row r="6337" spans="1:4" x14ac:dyDescent="0.25">
      <c r="A6337" s="890" t="s">
        <v>6382</v>
      </c>
      <c r="B6337" s="890" t="s">
        <v>33135</v>
      </c>
      <c r="C6337" s="890" t="s">
        <v>5</v>
      </c>
      <c r="D6337" s="890">
        <v>506.91</v>
      </c>
    </row>
    <row r="6338" spans="1:4" x14ac:dyDescent="0.25">
      <c r="A6338" s="890" t="s">
        <v>6383</v>
      </c>
      <c r="B6338" s="890" t="s">
        <v>33136</v>
      </c>
      <c r="C6338" s="890" t="s">
        <v>5</v>
      </c>
      <c r="D6338" s="890">
        <v>616.29</v>
      </c>
    </row>
    <row r="6339" spans="1:4" x14ac:dyDescent="0.25">
      <c r="A6339" s="890" t="s">
        <v>6384</v>
      </c>
      <c r="B6339" s="890" t="s">
        <v>33136</v>
      </c>
      <c r="C6339" s="890" t="s">
        <v>5</v>
      </c>
      <c r="D6339" s="890">
        <v>579.32000000000005</v>
      </c>
    </row>
    <row r="6340" spans="1:4" x14ac:dyDescent="0.25">
      <c r="A6340" s="890" t="s">
        <v>6385</v>
      </c>
      <c r="B6340" s="890" t="s">
        <v>33137</v>
      </c>
      <c r="C6340" s="890" t="s">
        <v>5</v>
      </c>
      <c r="D6340" s="890">
        <v>285.31</v>
      </c>
    </row>
    <row r="6341" spans="1:4" x14ac:dyDescent="0.25">
      <c r="A6341" s="890" t="s">
        <v>6386</v>
      </c>
      <c r="B6341" s="890" t="s">
        <v>33137</v>
      </c>
      <c r="C6341" s="890" t="s">
        <v>5</v>
      </c>
      <c r="D6341" s="890">
        <v>268.69</v>
      </c>
    </row>
    <row r="6342" spans="1:4" x14ac:dyDescent="0.25">
      <c r="A6342" s="890" t="s">
        <v>6387</v>
      </c>
      <c r="B6342" s="890" t="s">
        <v>33138</v>
      </c>
      <c r="C6342" s="890" t="s">
        <v>5</v>
      </c>
      <c r="D6342" s="890">
        <v>333.06</v>
      </c>
    </row>
    <row r="6343" spans="1:4" x14ac:dyDescent="0.25">
      <c r="A6343" s="890" t="s">
        <v>6388</v>
      </c>
      <c r="B6343" s="890" t="s">
        <v>33138</v>
      </c>
      <c r="C6343" s="890" t="s">
        <v>5</v>
      </c>
      <c r="D6343" s="890">
        <v>313.66000000000003</v>
      </c>
    </row>
    <row r="6344" spans="1:4" x14ac:dyDescent="0.25">
      <c r="A6344" s="890" t="s">
        <v>6389</v>
      </c>
      <c r="B6344" s="890" t="s">
        <v>33139</v>
      </c>
      <c r="C6344" s="890" t="s">
        <v>5</v>
      </c>
      <c r="D6344" s="890">
        <v>380.58</v>
      </c>
    </row>
    <row r="6345" spans="1:4" x14ac:dyDescent="0.25">
      <c r="A6345" s="890" t="s">
        <v>6390</v>
      </c>
      <c r="B6345" s="890" t="s">
        <v>33139</v>
      </c>
      <c r="C6345" s="890" t="s">
        <v>5</v>
      </c>
      <c r="D6345" s="890">
        <v>358.4</v>
      </c>
    </row>
    <row r="6346" spans="1:4" x14ac:dyDescent="0.25">
      <c r="A6346" s="890" t="s">
        <v>6391</v>
      </c>
      <c r="B6346" s="890" t="s">
        <v>33140</v>
      </c>
      <c r="C6346" s="890" t="s">
        <v>5</v>
      </c>
      <c r="D6346" s="890">
        <v>428.23</v>
      </c>
    </row>
    <row r="6347" spans="1:4" x14ac:dyDescent="0.25">
      <c r="A6347" s="890" t="s">
        <v>6392</v>
      </c>
      <c r="B6347" s="890" t="s">
        <v>33140</v>
      </c>
      <c r="C6347" s="890" t="s">
        <v>5</v>
      </c>
      <c r="D6347" s="890">
        <v>403.28</v>
      </c>
    </row>
    <row r="6348" spans="1:4" x14ac:dyDescent="0.25">
      <c r="A6348" s="890" t="s">
        <v>6393</v>
      </c>
      <c r="B6348" s="890" t="s">
        <v>33141</v>
      </c>
      <c r="C6348" s="890" t="s">
        <v>5</v>
      </c>
      <c r="D6348" s="890">
        <v>475.75</v>
      </c>
    </row>
    <row r="6349" spans="1:4" x14ac:dyDescent="0.25">
      <c r="A6349" s="890" t="s">
        <v>6394</v>
      </c>
      <c r="B6349" s="890" t="s">
        <v>33141</v>
      </c>
      <c r="C6349" s="890" t="s">
        <v>5</v>
      </c>
      <c r="D6349" s="890">
        <v>448.03</v>
      </c>
    </row>
    <row r="6350" spans="1:4" x14ac:dyDescent="0.25">
      <c r="A6350" s="890" t="s">
        <v>6395</v>
      </c>
      <c r="B6350" s="890" t="s">
        <v>33142</v>
      </c>
      <c r="C6350" s="890" t="s">
        <v>5</v>
      </c>
      <c r="D6350" s="890">
        <v>570.89</v>
      </c>
    </row>
    <row r="6351" spans="1:4" x14ac:dyDescent="0.25">
      <c r="A6351" s="890" t="s">
        <v>6396</v>
      </c>
      <c r="B6351" s="890" t="s">
        <v>33142</v>
      </c>
      <c r="C6351" s="890" t="s">
        <v>5</v>
      </c>
      <c r="D6351" s="890">
        <v>537.62</v>
      </c>
    </row>
    <row r="6352" spans="1:4" x14ac:dyDescent="0.25">
      <c r="A6352" s="890" t="s">
        <v>6397</v>
      </c>
      <c r="B6352" s="890" t="s">
        <v>33143</v>
      </c>
      <c r="C6352" s="890" t="s">
        <v>5</v>
      </c>
      <c r="D6352" s="890">
        <v>665.53</v>
      </c>
    </row>
    <row r="6353" spans="1:4" x14ac:dyDescent="0.25">
      <c r="A6353" s="890" t="s">
        <v>6398</v>
      </c>
      <c r="B6353" s="890" t="s">
        <v>33143</v>
      </c>
      <c r="C6353" s="890" t="s">
        <v>5</v>
      </c>
      <c r="D6353" s="890">
        <v>626.77</v>
      </c>
    </row>
    <row r="6354" spans="1:4" x14ac:dyDescent="0.25">
      <c r="A6354" s="890" t="s">
        <v>6399</v>
      </c>
      <c r="B6354" s="890" t="s">
        <v>33144</v>
      </c>
      <c r="C6354" s="890" t="s">
        <v>5</v>
      </c>
      <c r="D6354" s="890">
        <v>761.08</v>
      </c>
    </row>
    <row r="6355" spans="1:4" x14ac:dyDescent="0.25">
      <c r="A6355" s="890" t="s">
        <v>6400</v>
      </c>
      <c r="B6355" s="890" t="s">
        <v>33144</v>
      </c>
      <c r="C6355" s="890" t="s">
        <v>5</v>
      </c>
      <c r="D6355" s="890">
        <v>716.74</v>
      </c>
    </row>
    <row r="6356" spans="1:4" x14ac:dyDescent="0.25">
      <c r="A6356" s="890" t="s">
        <v>6401</v>
      </c>
      <c r="B6356" s="890" t="s">
        <v>33145</v>
      </c>
      <c r="C6356" s="890" t="s">
        <v>5</v>
      </c>
      <c r="D6356" s="890">
        <v>856.09</v>
      </c>
    </row>
    <row r="6357" spans="1:4" x14ac:dyDescent="0.25">
      <c r="A6357" s="890" t="s">
        <v>6402</v>
      </c>
      <c r="B6357" s="890" t="s">
        <v>33145</v>
      </c>
      <c r="C6357" s="890" t="s">
        <v>5</v>
      </c>
      <c r="D6357" s="890">
        <v>806.21</v>
      </c>
    </row>
    <row r="6358" spans="1:4" x14ac:dyDescent="0.25">
      <c r="A6358" s="890" t="s">
        <v>6403</v>
      </c>
      <c r="B6358" s="890" t="s">
        <v>33146</v>
      </c>
      <c r="C6358" s="890" t="s">
        <v>5</v>
      </c>
      <c r="D6358" s="890">
        <v>952.7</v>
      </c>
    </row>
    <row r="6359" spans="1:4" x14ac:dyDescent="0.25">
      <c r="A6359" s="890" t="s">
        <v>6404</v>
      </c>
      <c r="B6359" s="890" t="s">
        <v>33146</v>
      </c>
      <c r="C6359" s="890" t="s">
        <v>5</v>
      </c>
      <c r="D6359" s="890">
        <v>897.26</v>
      </c>
    </row>
    <row r="6360" spans="1:4" x14ac:dyDescent="0.25">
      <c r="A6360" s="890" t="s">
        <v>6405</v>
      </c>
      <c r="B6360" s="890" t="s">
        <v>33147</v>
      </c>
      <c r="C6360" s="890" t="s">
        <v>5</v>
      </c>
      <c r="D6360" s="890">
        <v>1141.67</v>
      </c>
    </row>
    <row r="6361" spans="1:4" x14ac:dyDescent="0.25">
      <c r="A6361" s="890" t="s">
        <v>6406</v>
      </c>
      <c r="B6361" s="890" t="s">
        <v>33147</v>
      </c>
      <c r="C6361" s="890" t="s">
        <v>5</v>
      </c>
      <c r="D6361" s="890">
        <v>1075.1400000000001</v>
      </c>
    </row>
    <row r="6362" spans="1:4" x14ac:dyDescent="0.25">
      <c r="A6362" s="890" t="s">
        <v>6407</v>
      </c>
      <c r="B6362" s="890" t="s">
        <v>33148</v>
      </c>
      <c r="C6362" s="890" t="s">
        <v>5</v>
      </c>
      <c r="D6362" s="890">
        <v>428.22</v>
      </c>
    </row>
    <row r="6363" spans="1:4" x14ac:dyDescent="0.25">
      <c r="A6363" s="890" t="s">
        <v>6408</v>
      </c>
      <c r="B6363" s="890" t="s">
        <v>33148</v>
      </c>
      <c r="C6363" s="890" t="s">
        <v>5</v>
      </c>
      <c r="D6363" s="890">
        <v>403.42</v>
      </c>
    </row>
    <row r="6364" spans="1:4" x14ac:dyDescent="0.25">
      <c r="A6364" s="890" t="s">
        <v>6409</v>
      </c>
      <c r="B6364" s="890" t="s">
        <v>33149</v>
      </c>
      <c r="C6364" s="890" t="s">
        <v>5</v>
      </c>
      <c r="D6364" s="890">
        <v>500.11</v>
      </c>
    </row>
    <row r="6365" spans="1:4" x14ac:dyDescent="0.25">
      <c r="A6365" s="890" t="s">
        <v>6410</v>
      </c>
      <c r="B6365" s="890" t="s">
        <v>33149</v>
      </c>
      <c r="C6365" s="890" t="s">
        <v>5</v>
      </c>
      <c r="D6365" s="890">
        <v>471.15</v>
      </c>
    </row>
    <row r="6366" spans="1:4" x14ac:dyDescent="0.25">
      <c r="A6366" s="890" t="s">
        <v>6411</v>
      </c>
      <c r="B6366" s="890" t="s">
        <v>33150</v>
      </c>
      <c r="C6366" s="890" t="s">
        <v>5</v>
      </c>
      <c r="D6366" s="890">
        <v>571.42999999999995</v>
      </c>
    </row>
    <row r="6367" spans="1:4" x14ac:dyDescent="0.25">
      <c r="A6367" s="890" t="s">
        <v>6412</v>
      </c>
      <c r="B6367" s="890" t="s">
        <v>33150</v>
      </c>
      <c r="C6367" s="890" t="s">
        <v>5</v>
      </c>
      <c r="D6367" s="890">
        <v>538.33000000000004</v>
      </c>
    </row>
    <row r="6368" spans="1:4" x14ac:dyDescent="0.25">
      <c r="A6368" s="890" t="s">
        <v>6413</v>
      </c>
      <c r="B6368" s="890" t="s">
        <v>33151</v>
      </c>
      <c r="C6368" s="890" t="s">
        <v>5</v>
      </c>
      <c r="D6368" s="890">
        <v>642.80999999999995</v>
      </c>
    </row>
    <row r="6369" spans="1:4" x14ac:dyDescent="0.25">
      <c r="A6369" s="890" t="s">
        <v>6414</v>
      </c>
      <c r="B6369" s="890" t="s">
        <v>33151</v>
      </c>
      <c r="C6369" s="890" t="s">
        <v>5</v>
      </c>
      <c r="D6369" s="890">
        <v>605.58000000000004</v>
      </c>
    </row>
    <row r="6370" spans="1:4" x14ac:dyDescent="0.25">
      <c r="A6370" s="890" t="s">
        <v>6415</v>
      </c>
      <c r="B6370" s="890" t="s">
        <v>33152</v>
      </c>
      <c r="C6370" s="890" t="s">
        <v>5</v>
      </c>
      <c r="D6370" s="890">
        <v>714.2</v>
      </c>
    </row>
    <row r="6371" spans="1:4" x14ac:dyDescent="0.25">
      <c r="A6371" s="890" t="s">
        <v>6416</v>
      </c>
      <c r="B6371" s="890" t="s">
        <v>33152</v>
      </c>
      <c r="C6371" s="890" t="s">
        <v>5</v>
      </c>
      <c r="D6371" s="890">
        <v>672.83</v>
      </c>
    </row>
    <row r="6372" spans="1:4" x14ac:dyDescent="0.25">
      <c r="A6372" s="890" t="s">
        <v>6417</v>
      </c>
      <c r="B6372" s="890" t="s">
        <v>33153</v>
      </c>
      <c r="C6372" s="890" t="s">
        <v>5</v>
      </c>
      <c r="D6372" s="890">
        <v>857</v>
      </c>
    </row>
    <row r="6373" spans="1:4" x14ac:dyDescent="0.25">
      <c r="A6373" s="890" t="s">
        <v>6418</v>
      </c>
      <c r="B6373" s="890" t="s">
        <v>33153</v>
      </c>
      <c r="C6373" s="890" t="s">
        <v>5</v>
      </c>
      <c r="D6373" s="890">
        <v>807.37</v>
      </c>
    </row>
    <row r="6374" spans="1:4" x14ac:dyDescent="0.25">
      <c r="A6374" s="890" t="s">
        <v>6419</v>
      </c>
      <c r="B6374" s="890" t="s">
        <v>33154</v>
      </c>
      <c r="C6374" s="890" t="s">
        <v>5</v>
      </c>
      <c r="D6374" s="890">
        <v>999.7</v>
      </c>
    </row>
    <row r="6375" spans="1:4" x14ac:dyDescent="0.25">
      <c r="A6375" s="890" t="s">
        <v>6420</v>
      </c>
      <c r="B6375" s="890" t="s">
        <v>33154</v>
      </c>
      <c r="C6375" s="890" t="s">
        <v>5</v>
      </c>
      <c r="D6375" s="890">
        <v>941.81</v>
      </c>
    </row>
    <row r="6376" spans="1:4" x14ac:dyDescent="0.25">
      <c r="A6376" s="890" t="s">
        <v>6421</v>
      </c>
      <c r="B6376" s="890" t="s">
        <v>33155</v>
      </c>
      <c r="C6376" s="890" t="s">
        <v>5</v>
      </c>
      <c r="D6376" s="890">
        <v>1142.51</v>
      </c>
    </row>
    <row r="6377" spans="1:4" x14ac:dyDescent="0.25">
      <c r="A6377" s="890" t="s">
        <v>6422</v>
      </c>
      <c r="B6377" s="890" t="s">
        <v>33155</v>
      </c>
      <c r="C6377" s="890" t="s">
        <v>5</v>
      </c>
      <c r="D6377" s="890">
        <v>1076.3399999999999</v>
      </c>
    </row>
    <row r="6378" spans="1:4" x14ac:dyDescent="0.25">
      <c r="A6378" s="890" t="s">
        <v>6423</v>
      </c>
      <c r="B6378" s="890" t="s">
        <v>33156</v>
      </c>
      <c r="C6378" s="890" t="s">
        <v>5</v>
      </c>
      <c r="D6378" s="890">
        <v>1285.23</v>
      </c>
    </row>
    <row r="6379" spans="1:4" x14ac:dyDescent="0.25">
      <c r="A6379" s="890" t="s">
        <v>6424</v>
      </c>
      <c r="B6379" s="890" t="s">
        <v>33156</v>
      </c>
      <c r="C6379" s="890" t="s">
        <v>5</v>
      </c>
      <c r="D6379" s="890">
        <v>1210.8</v>
      </c>
    </row>
    <row r="6380" spans="1:4" x14ac:dyDescent="0.25">
      <c r="A6380" s="890" t="s">
        <v>6425</v>
      </c>
      <c r="B6380" s="890" t="s">
        <v>33157</v>
      </c>
      <c r="C6380" s="890" t="s">
        <v>5</v>
      </c>
      <c r="D6380" s="890">
        <v>1428.44</v>
      </c>
    </row>
    <row r="6381" spans="1:4" x14ac:dyDescent="0.25">
      <c r="A6381" s="890" t="s">
        <v>6426</v>
      </c>
      <c r="B6381" s="890" t="s">
        <v>33157</v>
      </c>
      <c r="C6381" s="890" t="s">
        <v>5</v>
      </c>
      <c r="D6381" s="890">
        <v>1345.71</v>
      </c>
    </row>
    <row r="6382" spans="1:4" x14ac:dyDescent="0.25">
      <c r="A6382" s="890" t="s">
        <v>6427</v>
      </c>
      <c r="B6382" s="890" t="s">
        <v>33158</v>
      </c>
      <c r="C6382" s="890" t="s">
        <v>5</v>
      </c>
      <c r="D6382" s="890">
        <v>1713.96</v>
      </c>
    </row>
    <row r="6383" spans="1:4" x14ac:dyDescent="0.25">
      <c r="A6383" s="890" t="s">
        <v>6428</v>
      </c>
      <c r="B6383" s="890" t="s">
        <v>33158</v>
      </c>
      <c r="C6383" s="890" t="s">
        <v>5</v>
      </c>
      <c r="D6383" s="890">
        <v>1614.7</v>
      </c>
    </row>
    <row r="6384" spans="1:4" x14ac:dyDescent="0.25">
      <c r="A6384" s="890" t="s">
        <v>6429</v>
      </c>
      <c r="B6384" s="890" t="s">
        <v>33159</v>
      </c>
      <c r="C6384" s="890" t="s">
        <v>5</v>
      </c>
      <c r="D6384" s="890">
        <v>1856.71</v>
      </c>
    </row>
    <row r="6385" spans="1:4" x14ac:dyDescent="0.25">
      <c r="A6385" s="890" t="s">
        <v>6430</v>
      </c>
      <c r="B6385" s="890" t="s">
        <v>33159</v>
      </c>
      <c r="C6385" s="890" t="s">
        <v>5</v>
      </c>
      <c r="D6385" s="890">
        <v>1749.18</v>
      </c>
    </row>
    <row r="6386" spans="1:4" x14ac:dyDescent="0.25">
      <c r="A6386" s="890" t="s">
        <v>6431</v>
      </c>
      <c r="B6386" s="890" t="s">
        <v>33160</v>
      </c>
      <c r="C6386" s="890" t="s">
        <v>5</v>
      </c>
      <c r="D6386" s="890">
        <v>2142.2399999999998</v>
      </c>
    </row>
    <row r="6387" spans="1:4" x14ac:dyDescent="0.25">
      <c r="A6387" s="890" t="s">
        <v>6432</v>
      </c>
      <c r="B6387" s="890" t="s">
        <v>33160</v>
      </c>
      <c r="C6387" s="890" t="s">
        <v>5</v>
      </c>
      <c r="D6387" s="890">
        <v>2018.17</v>
      </c>
    </row>
    <row r="6388" spans="1:4" x14ac:dyDescent="0.25">
      <c r="A6388" s="890" t="s">
        <v>6433</v>
      </c>
      <c r="B6388" s="890" t="s">
        <v>33161</v>
      </c>
      <c r="C6388" s="890" t="s">
        <v>5</v>
      </c>
      <c r="D6388" s="890">
        <v>2856.48</v>
      </c>
    </row>
    <row r="6389" spans="1:4" x14ac:dyDescent="0.25">
      <c r="A6389" s="890" t="s">
        <v>6434</v>
      </c>
      <c r="B6389" s="890" t="s">
        <v>33161</v>
      </c>
      <c r="C6389" s="890" t="s">
        <v>5</v>
      </c>
      <c r="D6389" s="890">
        <v>2691.05</v>
      </c>
    </row>
    <row r="6390" spans="1:4" x14ac:dyDescent="0.25">
      <c r="A6390" s="890" t="s">
        <v>6435</v>
      </c>
      <c r="B6390" s="890" t="s">
        <v>33162</v>
      </c>
      <c r="C6390" s="890" t="s">
        <v>5</v>
      </c>
      <c r="D6390" s="890">
        <v>3570.68</v>
      </c>
    </row>
    <row r="6391" spans="1:4" x14ac:dyDescent="0.25">
      <c r="A6391" s="890" t="s">
        <v>6436</v>
      </c>
      <c r="B6391" s="890" t="s">
        <v>33162</v>
      </c>
      <c r="C6391" s="890" t="s">
        <v>5</v>
      </c>
      <c r="D6391" s="890">
        <v>3363.89</v>
      </c>
    </row>
    <row r="6392" spans="1:4" x14ac:dyDescent="0.25">
      <c r="A6392" s="890" t="s">
        <v>6437</v>
      </c>
      <c r="B6392" s="890" t="s">
        <v>33163</v>
      </c>
      <c r="C6392" s="890" t="s">
        <v>5</v>
      </c>
      <c r="D6392" s="890">
        <v>910.94</v>
      </c>
    </row>
    <row r="6393" spans="1:4" x14ac:dyDescent="0.25">
      <c r="A6393" s="890" t="s">
        <v>6438</v>
      </c>
      <c r="B6393" s="890" t="s">
        <v>33163</v>
      </c>
      <c r="C6393" s="890" t="s">
        <v>5</v>
      </c>
      <c r="D6393" s="890">
        <v>858.85</v>
      </c>
    </row>
    <row r="6394" spans="1:4" x14ac:dyDescent="0.25">
      <c r="A6394" s="890" t="s">
        <v>6439</v>
      </c>
      <c r="B6394" s="890" t="s">
        <v>33164</v>
      </c>
      <c r="C6394" s="890" t="s">
        <v>5</v>
      </c>
      <c r="D6394" s="890">
        <v>1093.03</v>
      </c>
    </row>
    <row r="6395" spans="1:4" x14ac:dyDescent="0.25">
      <c r="A6395" s="890" t="s">
        <v>6440</v>
      </c>
      <c r="B6395" s="890" t="s">
        <v>33164</v>
      </c>
      <c r="C6395" s="890" t="s">
        <v>5</v>
      </c>
      <c r="D6395" s="890">
        <v>1030.53</v>
      </c>
    </row>
    <row r="6396" spans="1:4" x14ac:dyDescent="0.25">
      <c r="A6396" s="890" t="s">
        <v>6441</v>
      </c>
      <c r="B6396" s="890" t="s">
        <v>33165</v>
      </c>
      <c r="C6396" s="890" t="s">
        <v>5</v>
      </c>
      <c r="D6396" s="890">
        <v>1275.0899999999999</v>
      </c>
    </row>
    <row r="6397" spans="1:4" x14ac:dyDescent="0.25">
      <c r="A6397" s="890" t="s">
        <v>6442</v>
      </c>
      <c r="B6397" s="890" t="s">
        <v>33165</v>
      </c>
      <c r="C6397" s="890" t="s">
        <v>5</v>
      </c>
      <c r="D6397" s="890">
        <v>1202.18</v>
      </c>
    </row>
    <row r="6398" spans="1:4" x14ac:dyDescent="0.25">
      <c r="A6398" s="890" t="s">
        <v>6443</v>
      </c>
      <c r="B6398" s="890" t="s">
        <v>33166</v>
      </c>
      <c r="C6398" s="890" t="s">
        <v>5</v>
      </c>
      <c r="D6398" s="890">
        <v>1457.17</v>
      </c>
    </row>
    <row r="6399" spans="1:4" x14ac:dyDescent="0.25">
      <c r="A6399" s="890" t="s">
        <v>6444</v>
      </c>
      <c r="B6399" s="890" t="s">
        <v>33166</v>
      </c>
      <c r="C6399" s="890" t="s">
        <v>5</v>
      </c>
      <c r="D6399" s="890">
        <v>1373.85</v>
      </c>
    </row>
    <row r="6400" spans="1:4" x14ac:dyDescent="0.25">
      <c r="A6400" s="890" t="s">
        <v>6445</v>
      </c>
      <c r="B6400" s="890" t="s">
        <v>33167</v>
      </c>
      <c r="C6400" s="890" t="s">
        <v>5</v>
      </c>
      <c r="D6400" s="890">
        <v>1639.24</v>
      </c>
    </row>
    <row r="6401" spans="1:4" x14ac:dyDescent="0.25">
      <c r="A6401" s="890" t="s">
        <v>6446</v>
      </c>
      <c r="B6401" s="890" t="s">
        <v>33167</v>
      </c>
      <c r="C6401" s="890" t="s">
        <v>5</v>
      </c>
      <c r="D6401" s="890">
        <v>1545.52</v>
      </c>
    </row>
    <row r="6402" spans="1:4" x14ac:dyDescent="0.25">
      <c r="A6402" s="890" t="s">
        <v>6447</v>
      </c>
      <c r="B6402" s="890" t="s">
        <v>33168</v>
      </c>
      <c r="C6402" s="890" t="s">
        <v>5</v>
      </c>
      <c r="D6402" s="890">
        <v>1821.97</v>
      </c>
    </row>
    <row r="6403" spans="1:4" x14ac:dyDescent="0.25">
      <c r="A6403" s="890" t="s">
        <v>6448</v>
      </c>
      <c r="B6403" s="890" t="s">
        <v>33168</v>
      </c>
      <c r="C6403" s="890" t="s">
        <v>5</v>
      </c>
      <c r="D6403" s="890">
        <v>1717.8</v>
      </c>
    </row>
    <row r="6404" spans="1:4" x14ac:dyDescent="0.25">
      <c r="A6404" s="890" t="s">
        <v>6449</v>
      </c>
      <c r="B6404" s="890" t="s">
        <v>33169</v>
      </c>
      <c r="C6404" s="890" t="s">
        <v>5</v>
      </c>
      <c r="D6404" s="890">
        <v>2186.13</v>
      </c>
    </row>
    <row r="6405" spans="1:4" x14ac:dyDescent="0.25">
      <c r="A6405" s="890" t="s">
        <v>6450</v>
      </c>
      <c r="B6405" s="890" t="s">
        <v>33169</v>
      </c>
      <c r="C6405" s="890" t="s">
        <v>5</v>
      </c>
      <c r="D6405" s="890">
        <v>2061.13</v>
      </c>
    </row>
    <row r="6406" spans="1:4" x14ac:dyDescent="0.25">
      <c r="A6406" s="890" t="s">
        <v>6451</v>
      </c>
      <c r="B6406" s="890" t="s">
        <v>33170</v>
      </c>
      <c r="C6406" s="890" t="s">
        <v>5</v>
      </c>
      <c r="D6406" s="890">
        <v>2732.39</v>
      </c>
    </row>
    <row r="6407" spans="1:4" x14ac:dyDescent="0.25">
      <c r="A6407" s="890" t="s">
        <v>6452</v>
      </c>
      <c r="B6407" s="890" t="s">
        <v>33170</v>
      </c>
      <c r="C6407" s="890" t="s">
        <v>5</v>
      </c>
      <c r="D6407" s="890">
        <v>2576.16</v>
      </c>
    </row>
    <row r="6408" spans="1:4" x14ac:dyDescent="0.25">
      <c r="A6408" s="890" t="s">
        <v>6453</v>
      </c>
      <c r="B6408" s="890" t="s">
        <v>33171</v>
      </c>
      <c r="C6408" s="890" t="s">
        <v>5</v>
      </c>
      <c r="D6408" s="890">
        <v>3188.11</v>
      </c>
    </row>
    <row r="6409" spans="1:4" x14ac:dyDescent="0.25">
      <c r="A6409" s="890" t="s">
        <v>6454</v>
      </c>
      <c r="B6409" s="890" t="s">
        <v>33171</v>
      </c>
      <c r="C6409" s="890" t="s">
        <v>5</v>
      </c>
      <c r="D6409" s="890">
        <v>3005.82</v>
      </c>
    </row>
    <row r="6410" spans="1:4" x14ac:dyDescent="0.25">
      <c r="A6410" s="890" t="s">
        <v>6455</v>
      </c>
      <c r="B6410" s="890" t="s">
        <v>33172</v>
      </c>
      <c r="C6410" s="890" t="s">
        <v>5</v>
      </c>
      <c r="D6410" s="890">
        <v>3279.16</v>
      </c>
    </row>
    <row r="6411" spans="1:4" x14ac:dyDescent="0.25">
      <c r="A6411" s="890" t="s">
        <v>6456</v>
      </c>
      <c r="B6411" s="890" t="s">
        <v>33172</v>
      </c>
      <c r="C6411" s="890" t="s">
        <v>5</v>
      </c>
      <c r="D6411" s="890">
        <v>3091.67</v>
      </c>
    </row>
    <row r="6412" spans="1:4" x14ac:dyDescent="0.25">
      <c r="A6412" s="890" t="s">
        <v>6457</v>
      </c>
      <c r="B6412" s="890" t="s">
        <v>33173</v>
      </c>
      <c r="C6412" s="890" t="s">
        <v>5</v>
      </c>
      <c r="D6412" s="890">
        <v>3643.3</v>
      </c>
    </row>
    <row r="6413" spans="1:4" x14ac:dyDescent="0.25">
      <c r="A6413" s="890" t="s">
        <v>6458</v>
      </c>
      <c r="B6413" s="890" t="s">
        <v>33173</v>
      </c>
      <c r="C6413" s="890" t="s">
        <v>5</v>
      </c>
      <c r="D6413" s="890">
        <v>3434.99</v>
      </c>
    </row>
    <row r="6414" spans="1:4" x14ac:dyDescent="0.25">
      <c r="A6414" s="890" t="s">
        <v>6459</v>
      </c>
      <c r="B6414" s="890" t="s">
        <v>33174</v>
      </c>
      <c r="C6414" s="890" t="s">
        <v>5</v>
      </c>
      <c r="D6414" s="890">
        <v>4554.24</v>
      </c>
    </row>
    <row r="6415" spans="1:4" x14ac:dyDescent="0.25">
      <c r="A6415" s="890" t="s">
        <v>6460</v>
      </c>
      <c r="B6415" s="890" t="s">
        <v>33174</v>
      </c>
      <c r="C6415" s="890" t="s">
        <v>5</v>
      </c>
      <c r="D6415" s="890">
        <v>4293.8500000000004</v>
      </c>
    </row>
    <row r="6416" spans="1:4" x14ac:dyDescent="0.25">
      <c r="A6416" s="890" t="s">
        <v>6461</v>
      </c>
      <c r="B6416" s="890" t="s">
        <v>33175</v>
      </c>
      <c r="C6416" s="890" t="s">
        <v>5</v>
      </c>
      <c r="D6416" s="890">
        <v>4126.8500000000004</v>
      </c>
    </row>
    <row r="6417" spans="1:4" x14ac:dyDescent="0.25">
      <c r="A6417" s="890" t="s">
        <v>6462</v>
      </c>
      <c r="B6417" s="890" t="s">
        <v>33175</v>
      </c>
      <c r="C6417" s="890" t="s">
        <v>5</v>
      </c>
      <c r="D6417" s="890">
        <v>3893.14</v>
      </c>
    </row>
    <row r="6418" spans="1:4" x14ac:dyDescent="0.25">
      <c r="A6418" s="890" t="s">
        <v>6463</v>
      </c>
      <c r="B6418" s="890" t="s">
        <v>33176</v>
      </c>
      <c r="C6418" s="890" t="s">
        <v>5</v>
      </c>
      <c r="D6418" s="890">
        <v>4585.1400000000003</v>
      </c>
    </row>
    <row r="6419" spans="1:4" x14ac:dyDescent="0.25">
      <c r="A6419" s="890" t="s">
        <v>6464</v>
      </c>
      <c r="B6419" s="890" t="s">
        <v>33176</v>
      </c>
      <c r="C6419" s="890" t="s">
        <v>5</v>
      </c>
      <c r="D6419" s="890">
        <v>4325.4799999999996</v>
      </c>
    </row>
    <row r="6420" spans="1:4" x14ac:dyDescent="0.25">
      <c r="A6420" s="890" t="s">
        <v>6465</v>
      </c>
      <c r="B6420" s="890" t="s">
        <v>33177</v>
      </c>
      <c r="C6420" s="890" t="s">
        <v>5</v>
      </c>
      <c r="D6420" s="890">
        <v>5731.73</v>
      </c>
    </row>
    <row r="6421" spans="1:4" x14ac:dyDescent="0.25">
      <c r="A6421" s="890" t="s">
        <v>6466</v>
      </c>
      <c r="B6421" s="890" t="s">
        <v>33177</v>
      </c>
      <c r="C6421" s="890" t="s">
        <v>5</v>
      </c>
      <c r="D6421" s="890">
        <v>5407.14</v>
      </c>
    </row>
    <row r="6422" spans="1:4" x14ac:dyDescent="0.25">
      <c r="A6422" s="890" t="s">
        <v>6467</v>
      </c>
      <c r="B6422" s="890" t="s">
        <v>33178</v>
      </c>
      <c r="C6422" s="890" t="s">
        <v>5</v>
      </c>
      <c r="D6422" s="890">
        <v>266.5</v>
      </c>
    </row>
    <row r="6423" spans="1:4" x14ac:dyDescent="0.25">
      <c r="A6423" s="890" t="s">
        <v>6468</v>
      </c>
      <c r="B6423" s="890" t="s">
        <v>33178</v>
      </c>
      <c r="C6423" s="890" t="s">
        <v>5</v>
      </c>
      <c r="D6423" s="890">
        <v>254.58</v>
      </c>
    </row>
    <row r="6424" spans="1:4" x14ac:dyDescent="0.25">
      <c r="A6424" s="890" t="s">
        <v>6469</v>
      </c>
      <c r="B6424" s="890" t="s">
        <v>33179</v>
      </c>
      <c r="C6424" s="890" t="s">
        <v>5</v>
      </c>
      <c r="D6424" s="890">
        <v>280.63</v>
      </c>
    </row>
    <row r="6425" spans="1:4" x14ac:dyDescent="0.25">
      <c r="A6425" s="890" t="s">
        <v>6470</v>
      </c>
      <c r="B6425" s="890" t="s">
        <v>33179</v>
      </c>
      <c r="C6425" s="890" t="s">
        <v>5</v>
      </c>
      <c r="D6425" s="890">
        <v>268.14</v>
      </c>
    </row>
    <row r="6426" spans="1:4" x14ac:dyDescent="0.25">
      <c r="A6426" s="890" t="s">
        <v>6471</v>
      </c>
      <c r="B6426" s="890" t="s">
        <v>33180</v>
      </c>
      <c r="C6426" s="890" t="s">
        <v>5</v>
      </c>
      <c r="D6426" s="890">
        <v>218.73</v>
      </c>
    </row>
    <row r="6427" spans="1:4" x14ac:dyDescent="0.25">
      <c r="A6427" s="890" t="s">
        <v>6472</v>
      </c>
      <c r="B6427" s="890" t="s">
        <v>33180</v>
      </c>
      <c r="C6427" s="890" t="s">
        <v>5</v>
      </c>
      <c r="D6427" s="890">
        <v>208.04</v>
      </c>
    </row>
    <row r="6428" spans="1:4" x14ac:dyDescent="0.25">
      <c r="A6428" s="890" t="s">
        <v>6473</v>
      </c>
      <c r="B6428" s="890" t="s">
        <v>33181</v>
      </c>
      <c r="C6428" s="890" t="s">
        <v>5</v>
      </c>
      <c r="D6428" s="890">
        <v>194.84</v>
      </c>
    </row>
    <row r="6429" spans="1:4" x14ac:dyDescent="0.25">
      <c r="A6429" s="890" t="s">
        <v>6474</v>
      </c>
      <c r="B6429" s="890" t="s">
        <v>33181</v>
      </c>
      <c r="C6429" s="890" t="s">
        <v>5</v>
      </c>
      <c r="D6429" s="890">
        <v>184.78</v>
      </c>
    </row>
    <row r="6430" spans="1:4" x14ac:dyDescent="0.25">
      <c r="A6430" s="890" t="s">
        <v>6475</v>
      </c>
      <c r="B6430" s="890" t="s">
        <v>33182</v>
      </c>
      <c r="C6430" s="890" t="s">
        <v>5</v>
      </c>
      <c r="D6430" s="890">
        <v>192.67</v>
      </c>
    </row>
    <row r="6431" spans="1:4" x14ac:dyDescent="0.25">
      <c r="A6431" s="890" t="s">
        <v>6476</v>
      </c>
      <c r="B6431" s="890" t="s">
        <v>33182</v>
      </c>
      <c r="C6431" s="890" t="s">
        <v>5</v>
      </c>
      <c r="D6431" s="890">
        <v>179.9</v>
      </c>
    </row>
    <row r="6432" spans="1:4" x14ac:dyDescent="0.25">
      <c r="A6432" s="890" t="s">
        <v>6477</v>
      </c>
      <c r="B6432" s="890" t="s">
        <v>33183</v>
      </c>
      <c r="C6432" s="890" t="s">
        <v>5</v>
      </c>
      <c r="D6432" s="890">
        <v>240.5</v>
      </c>
    </row>
    <row r="6433" spans="1:4" x14ac:dyDescent="0.25">
      <c r="A6433" s="890" t="s">
        <v>6478</v>
      </c>
      <c r="B6433" s="890" t="s">
        <v>33183</v>
      </c>
      <c r="C6433" s="890" t="s">
        <v>5</v>
      </c>
      <c r="D6433" s="890">
        <v>225.17</v>
      </c>
    </row>
    <row r="6434" spans="1:4" x14ac:dyDescent="0.25">
      <c r="A6434" s="890" t="s">
        <v>6479</v>
      </c>
      <c r="B6434" s="890" t="s">
        <v>33184</v>
      </c>
      <c r="C6434" s="890" t="s">
        <v>5</v>
      </c>
      <c r="D6434" s="890">
        <v>299.05</v>
      </c>
    </row>
    <row r="6435" spans="1:4" x14ac:dyDescent="0.25">
      <c r="A6435" s="890" t="s">
        <v>6480</v>
      </c>
      <c r="B6435" s="890" t="s">
        <v>33184</v>
      </c>
      <c r="C6435" s="890" t="s">
        <v>5</v>
      </c>
      <c r="D6435" s="890">
        <v>280.02999999999997</v>
      </c>
    </row>
    <row r="6436" spans="1:4" x14ac:dyDescent="0.25">
      <c r="A6436" s="890" t="s">
        <v>6481</v>
      </c>
      <c r="B6436" s="890" t="s">
        <v>33185</v>
      </c>
      <c r="C6436" s="890" t="s">
        <v>5</v>
      </c>
      <c r="D6436" s="890">
        <v>415.64</v>
      </c>
    </row>
    <row r="6437" spans="1:4" x14ac:dyDescent="0.25">
      <c r="A6437" s="890" t="s">
        <v>6482</v>
      </c>
      <c r="B6437" s="890" t="s">
        <v>33185</v>
      </c>
      <c r="C6437" s="890" t="s">
        <v>5</v>
      </c>
      <c r="D6437" s="890">
        <v>390.39</v>
      </c>
    </row>
    <row r="6438" spans="1:4" x14ac:dyDescent="0.25">
      <c r="A6438" s="890" t="s">
        <v>6483</v>
      </c>
      <c r="B6438" s="890" t="s">
        <v>33186</v>
      </c>
      <c r="C6438" s="890" t="s">
        <v>5</v>
      </c>
      <c r="D6438" s="890">
        <v>482.13</v>
      </c>
    </row>
    <row r="6439" spans="1:4" x14ac:dyDescent="0.25">
      <c r="A6439" s="890" t="s">
        <v>6484</v>
      </c>
      <c r="B6439" s="890" t="s">
        <v>33186</v>
      </c>
      <c r="C6439" s="890" t="s">
        <v>5</v>
      </c>
      <c r="D6439" s="890">
        <v>452.94</v>
      </c>
    </row>
    <row r="6440" spans="1:4" x14ac:dyDescent="0.25">
      <c r="A6440" s="890" t="s">
        <v>6485</v>
      </c>
      <c r="B6440" s="890" t="s">
        <v>33187</v>
      </c>
      <c r="C6440" s="890" t="s">
        <v>5</v>
      </c>
      <c r="D6440" s="890">
        <v>558.89</v>
      </c>
    </row>
    <row r="6441" spans="1:4" x14ac:dyDescent="0.25">
      <c r="A6441" s="890" t="s">
        <v>6486</v>
      </c>
      <c r="B6441" s="890" t="s">
        <v>33187</v>
      </c>
      <c r="C6441" s="890" t="s">
        <v>5</v>
      </c>
      <c r="D6441" s="890">
        <v>524.73</v>
      </c>
    </row>
    <row r="6442" spans="1:4" x14ac:dyDescent="0.25">
      <c r="A6442" s="890" t="s">
        <v>6487</v>
      </c>
      <c r="B6442" s="890" t="s">
        <v>33188</v>
      </c>
      <c r="C6442" s="890" t="s">
        <v>5</v>
      </c>
      <c r="D6442" s="890">
        <v>809.18</v>
      </c>
    </row>
    <row r="6443" spans="1:4" x14ac:dyDescent="0.25">
      <c r="A6443" s="890" t="s">
        <v>6488</v>
      </c>
      <c r="B6443" s="890" t="s">
        <v>33188</v>
      </c>
      <c r="C6443" s="890" t="s">
        <v>5</v>
      </c>
      <c r="D6443" s="890">
        <v>761.62</v>
      </c>
    </row>
    <row r="6444" spans="1:4" x14ac:dyDescent="0.25">
      <c r="A6444" s="890" t="s">
        <v>6489</v>
      </c>
      <c r="B6444" s="890" t="s">
        <v>33189</v>
      </c>
      <c r="C6444" s="890" t="s">
        <v>5</v>
      </c>
      <c r="D6444" s="890">
        <v>891.21</v>
      </c>
    </row>
    <row r="6445" spans="1:4" x14ac:dyDescent="0.25">
      <c r="A6445" s="890" t="s">
        <v>6490</v>
      </c>
      <c r="B6445" s="890" t="s">
        <v>33189</v>
      </c>
      <c r="C6445" s="890" t="s">
        <v>5</v>
      </c>
      <c r="D6445" s="890">
        <v>839.14</v>
      </c>
    </row>
    <row r="6446" spans="1:4" x14ac:dyDescent="0.25">
      <c r="A6446" s="890" t="s">
        <v>6491</v>
      </c>
      <c r="B6446" s="890" t="s">
        <v>33190</v>
      </c>
      <c r="C6446" s="890" t="s">
        <v>5</v>
      </c>
      <c r="D6446" s="890">
        <v>1059.6099999999999</v>
      </c>
    </row>
    <row r="6447" spans="1:4" x14ac:dyDescent="0.25">
      <c r="A6447" s="890" t="s">
        <v>6492</v>
      </c>
      <c r="B6447" s="890" t="s">
        <v>33190</v>
      </c>
      <c r="C6447" s="890" t="s">
        <v>5</v>
      </c>
      <c r="D6447" s="890">
        <v>998.19</v>
      </c>
    </row>
    <row r="6448" spans="1:4" x14ac:dyDescent="0.25">
      <c r="A6448" s="890" t="s">
        <v>6493</v>
      </c>
      <c r="B6448" s="890" t="s">
        <v>33191</v>
      </c>
      <c r="C6448" s="890" t="s">
        <v>5</v>
      </c>
      <c r="D6448" s="890">
        <v>1985.29</v>
      </c>
    </row>
    <row r="6449" spans="1:4" x14ac:dyDescent="0.25">
      <c r="A6449" s="890" t="s">
        <v>6494</v>
      </c>
      <c r="B6449" s="890" t="s">
        <v>33191</v>
      </c>
      <c r="C6449" s="890" t="s">
        <v>5</v>
      </c>
      <c r="D6449" s="890">
        <v>1870.89</v>
      </c>
    </row>
    <row r="6450" spans="1:4" x14ac:dyDescent="0.25">
      <c r="A6450" s="890" t="s">
        <v>6495</v>
      </c>
      <c r="B6450" s="890" t="s">
        <v>33192</v>
      </c>
      <c r="C6450" s="890" t="s">
        <v>5</v>
      </c>
      <c r="D6450" s="890">
        <v>2404.09</v>
      </c>
    </row>
    <row r="6451" spans="1:4" x14ac:dyDescent="0.25">
      <c r="A6451" s="890" t="s">
        <v>6496</v>
      </c>
      <c r="B6451" s="890" t="s">
        <v>33192</v>
      </c>
      <c r="C6451" s="890" t="s">
        <v>5</v>
      </c>
      <c r="D6451" s="890">
        <v>2272.5700000000002</v>
      </c>
    </row>
    <row r="6452" spans="1:4" x14ac:dyDescent="0.25">
      <c r="A6452" s="890" t="s">
        <v>6497</v>
      </c>
      <c r="B6452" s="890" t="s">
        <v>33193</v>
      </c>
      <c r="C6452" s="890" t="s">
        <v>5</v>
      </c>
      <c r="D6452" s="890">
        <v>2684.5</v>
      </c>
    </row>
    <row r="6453" spans="1:4" x14ac:dyDescent="0.25">
      <c r="A6453" s="890" t="s">
        <v>6498</v>
      </c>
      <c r="B6453" s="890" t="s">
        <v>33193</v>
      </c>
      <c r="C6453" s="890" t="s">
        <v>5</v>
      </c>
      <c r="D6453" s="890">
        <v>2536.9299999999998</v>
      </c>
    </row>
    <row r="6454" spans="1:4" x14ac:dyDescent="0.25">
      <c r="A6454" s="890" t="s">
        <v>6499</v>
      </c>
      <c r="B6454" s="890" t="s">
        <v>33194</v>
      </c>
      <c r="C6454" s="890" t="s">
        <v>5</v>
      </c>
      <c r="D6454" s="890">
        <v>3852.51</v>
      </c>
    </row>
    <row r="6455" spans="1:4" x14ac:dyDescent="0.25">
      <c r="A6455" s="890" t="s">
        <v>6500</v>
      </c>
      <c r="B6455" s="890" t="s">
        <v>33194</v>
      </c>
      <c r="C6455" s="890" t="s">
        <v>5</v>
      </c>
      <c r="D6455" s="890">
        <v>3640.64</v>
      </c>
    </row>
    <row r="6456" spans="1:4" x14ac:dyDescent="0.25">
      <c r="A6456" s="890" t="s">
        <v>6501</v>
      </c>
      <c r="B6456" s="890" t="s">
        <v>33195</v>
      </c>
      <c r="C6456" s="890" t="s">
        <v>5</v>
      </c>
      <c r="D6456" s="890">
        <v>4588.76</v>
      </c>
    </row>
    <row r="6457" spans="1:4" x14ac:dyDescent="0.25">
      <c r="A6457" s="890" t="s">
        <v>6502</v>
      </c>
      <c r="B6457" s="890" t="s">
        <v>33195</v>
      </c>
      <c r="C6457" s="890" t="s">
        <v>5</v>
      </c>
      <c r="D6457" s="890">
        <v>4335.25</v>
      </c>
    </row>
    <row r="6458" spans="1:4" x14ac:dyDescent="0.25">
      <c r="A6458" s="890" t="s">
        <v>6503</v>
      </c>
      <c r="B6458" s="890" t="s">
        <v>33196</v>
      </c>
      <c r="C6458" s="890" t="s">
        <v>5</v>
      </c>
      <c r="D6458" s="890">
        <v>4971.3100000000004</v>
      </c>
    </row>
    <row r="6459" spans="1:4" x14ac:dyDescent="0.25">
      <c r="A6459" s="890" t="s">
        <v>6504</v>
      </c>
      <c r="B6459" s="890" t="s">
        <v>33196</v>
      </c>
      <c r="C6459" s="890" t="s">
        <v>5</v>
      </c>
      <c r="D6459" s="890">
        <v>4695.59</v>
      </c>
    </row>
    <row r="6460" spans="1:4" x14ac:dyDescent="0.25">
      <c r="A6460" s="890" t="s">
        <v>6505</v>
      </c>
      <c r="B6460" s="890" t="s">
        <v>33197</v>
      </c>
      <c r="C6460" s="890" t="s">
        <v>5</v>
      </c>
      <c r="D6460" s="890">
        <v>7298.06</v>
      </c>
    </row>
    <row r="6461" spans="1:4" x14ac:dyDescent="0.25">
      <c r="A6461" s="890" t="s">
        <v>6506</v>
      </c>
      <c r="B6461" s="890" t="s">
        <v>33197</v>
      </c>
      <c r="C6461" s="890" t="s">
        <v>5</v>
      </c>
      <c r="D6461" s="890">
        <v>6894.23</v>
      </c>
    </row>
    <row r="6462" spans="1:4" x14ac:dyDescent="0.25">
      <c r="A6462" s="890" t="s">
        <v>6507</v>
      </c>
      <c r="B6462" s="890" t="s">
        <v>33198</v>
      </c>
      <c r="C6462" s="890" t="s">
        <v>5</v>
      </c>
      <c r="D6462" s="890">
        <v>9675.31</v>
      </c>
    </row>
    <row r="6463" spans="1:4" x14ac:dyDescent="0.25">
      <c r="A6463" s="890" t="s">
        <v>6508</v>
      </c>
      <c r="B6463" s="890" t="s">
        <v>33198</v>
      </c>
      <c r="C6463" s="890" t="s">
        <v>5</v>
      </c>
      <c r="D6463" s="890">
        <v>9138.1200000000008</v>
      </c>
    </row>
    <row r="6464" spans="1:4" x14ac:dyDescent="0.25">
      <c r="A6464" s="890" t="s">
        <v>6509</v>
      </c>
      <c r="B6464" s="890" t="s">
        <v>33199</v>
      </c>
      <c r="C6464" s="890" t="s">
        <v>5</v>
      </c>
      <c r="D6464" s="890">
        <v>12077.83</v>
      </c>
    </row>
    <row r="6465" spans="1:4" x14ac:dyDescent="0.25">
      <c r="A6465" s="890" t="s">
        <v>6510</v>
      </c>
      <c r="B6465" s="890" t="s">
        <v>33199</v>
      </c>
      <c r="C6465" s="890" t="s">
        <v>5</v>
      </c>
      <c r="D6465" s="890">
        <v>11405.04</v>
      </c>
    </row>
    <row r="6466" spans="1:4" x14ac:dyDescent="0.25">
      <c r="A6466" s="890" t="s">
        <v>6511</v>
      </c>
      <c r="B6466" s="890" t="s">
        <v>33200</v>
      </c>
      <c r="C6466" s="890" t="s">
        <v>4</v>
      </c>
      <c r="D6466" s="890">
        <v>299.19</v>
      </c>
    </row>
    <row r="6467" spans="1:4" x14ac:dyDescent="0.25">
      <c r="A6467" s="890" t="s">
        <v>6512</v>
      </c>
      <c r="B6467" s="890" t="s">
        <v>33200</v>
      </c>
      <c r="C6467" s="890" t="s">
        <v>4</v>
      </c>
      <c r="D6467" s="890">
        <v>280.49</v>
      </c>
    </row>
    <row r="6468" spans="1:4" x14ac:dyDescent="0.25">
      <c r="A6468" s="890" t="s">
        <v>6513</v>
      </c>
      <c r="B6468" s="890" t="s">
        <v>33201</v>
      </c>
      <c r="C6468" s="890" t="s">
        <v>4</v>
      </c>
      <c r="D6468" s="890">
        <v>384.74</v>
      </c>
    </row>
    <row r="6469" spans="1:4" x14ac:dyDescent="0.25">
      <c r="A6469" s="890" t="s">
        <v>6514</v>
      </c>
      <c r="B6469" s="890" t="s">
        <v>33201</v>
      </c>
      <c r="C6469" s="890" t="s">
        <v>4</v>
      </c>
      <c r="D6469" s="890">
        <v>360.73</v>
      </c>
    </row>
    <row r="6470" spans="1:4" x14ac:dyDescent="0.25">
      <c r="A6470" s="890" t="s">
        <v>6515</v>
      </c>
      <c r="B6470" s="890" t="s">
        <v>33202</v>
      </c>
      <c r="C6470" s="890" t="s">
        <v>4</v>
      </c>
      <c r="D6470" s="890">
        <v>446.18</v>
      </c>
    </row>
    <row r="6471" spans="1:4" x14ac:dyDescent="0.25">
      <c r="A6471" s="890" t="s">
        <v>6516</v>
      </c>
      <c r="B6471" s="890" t="s">
        <v>33202</v>
      </c>
      <c r="C6471" s="890" t="s">
        <v>4</v>
      </c>
      <c r="D6471" s="890">
        <v>418.19</v>
      </c>
    </row>
    <row r="6472" spans="1:4" x14ac:dyDescent="0.25">
      <c r="A6472" s="890" t="s">
        <v>6517</v>
      </c>
      <c r="B6472" s="890" t="s">
        <v>33203</v>
      </c>
      <c r="C6472" s="890" t="s">
        <v>4</v>
      </c>
      <c r="D6472" s="890">
        <v>542.69000000000005</v>
      </c>
    </row>
    <row r="6473" spans="1:4" x14ac:dyDescent="0.25">
      <c r="A6473" s="890" t="s">
        <v>6518</v>
      </c>
      <c r="B6473" s="890" t="s">
        <v>33203</v>
      </c>
      <c r="C6473" s="890" t="s">
        <v>4</v>
      </c>
      <c r="D6473" s="890">
        <v>508.63</v>
      </c>
    </row>
    <row r="6474" spans="1:4" x14ac:dyDescent="0.25">
      <c r="A6474" s="890" t="s">
        <v>6519</v>
      </c>
      <c r="B6474" s="890" t="s">
        <v>33204</v>
      </c>
      <c r="C6474" s="890" t="s">
        <v>4</v>
      </c>
      <c r="D6474" s="890">
        <v>720.54</v>
      </c>
    </row>
    <row r="6475" spans="1:4" x14ac:dyDescent="0.25">
      <c r="A6475" s="890" t="s">
        <v>6520</v>
      </c>
      <c r="B6475" s="890" t="s">
        <v>33204</v>
      </c>
      <c r="C6475" s="890" t="s">
        <v>4</v>
      </c>
      <c r="D6475" s="890">
        <v>675.7</v>
      </c>
    </row>
    <row r="6476" spans="1:4" x14ac:dyDescent="0.25">
      <c r="A6476" s="890" t="s">
        <v>6521</v>
      </c>
      <c r="B6476" s="890" t="s">
        <v>33205</v>
      </c>
      <c r="C6476" s="890" t="s">
        <v>4</v>
      </c>
      <c r="D6476" s="890">
        <v>843.25</v>
      </c>
    </row>
    <row r="6477" spans="1:4" x14ac:dyDescent="0.25">
      <c r="A6477" s="890" t="s">
        <v>6522</v>
      </c>
      <c r="B6477" s="890" t="s">
        <v>33205</v>
      </c>
      <c r="C6477" s="890" t="s">
        <v>4</v>
      </c>
      <c r="D6477" s="890">
        <v>790.74</v>
      </c>
    </row>
    <row r="6478" spans="1:4" x14ac:dyDescent="0.25">
      <c r="A6478" s="890" t="s">
        <v>6523</v>
      </c>
      <c r="B6478" s="890" t="s">
        <v>33206</v>
      </c>
      <c r="C6478" s="890" t="s">
        <v>4</v>
      </c>
      <c r="D6478" s="890">
        <v>1027.8900000000001</v>
      </c>
    </row>
    <row r="6479" spans="1:4" x14ac:dyDescent="0.25">
      <c r="A6479" s="890" t="s">
        <v>6524</v>
      </c>
      <c r="B6479" s="890" t="s">
        <v>33206</v>
      </c>
      <c r="C6479" s="890" t="s">
        <v>4</v>
      </c>
      <c r="D6479" s="890">
        <v>964.57</v>
      </c>
    </row>
    <row r="6480" spans="1:4" x14ac:dyDescent="0.25">
      <c r="A6480" s="890" t="s">
        <v>6525</v>
      </c>
      <c r="B6480" s="890" t="s">
        <v>33207</v>
      </c>
      <c r="C6480" s="890" t="s">
        <v>4</v>
      </c>
      <c r="D6480" s="890">
        <v>977.01</v>
      </c>
    </row>
    <row r="6481" spans="1:4" x14ac:dyDescent="0.25">
      <c r="A6481" s="890" t="s">
        <v>6526</v>
      </c>
      <c r="B6481" s="890" t="s">
        <v>33207</v>
      </c>
      <c r="C6481" s="890" t="s">
        <v>4</v>
      </c>
      <c r="D6481" s="890">
        <v>916.12</v>
      </c>
    </row>
    <row r="6482" spans="1:4" x14ac:dyDescent="0.25">
      <c r="A6482" s="890" t="s">
        <v>6527</v>
      </c>
      <c r="B6482" s="890" t="s">
        <v>33208</v>
      </c>
      <c r="C6482" s="890" t="s">
        <v>4</v>
      </c>
      <c r="D6482" s="890">
        <v>1301.01</v>
      </c>
    </row>
    <row r="6483" spans="1:4" x14ac:dyDescent="0.25">
      <c r="A6483" s="890" t="s">
        <v>6528</v>
      </c>
      <c r="B6483" s="890" t="s">
        <v>33208</v>
      </c>
      <c r="C6483" s="890" t="s">
        <v>4</v>
      </c>
      <c r="D6483" s="890">
        <v>1221.1400000000001</v>
      </c>
    </row>
    <row r="6484" spans="1:4" x14ac:dyDescent="0.25">
      <c r="A6484" s="890" t="s">
        <v>6529</v>
      </c>
      <c r="B6484" s="890" t="s">
        <v>33209</v>
      </c>
      <c r="C6484" s="890" t="s">
        <v>4</v>
      </c>
      <c r="D6484" s="890">
        <v>1523.21</v>
      </c>
    </row>
    <row r="6485" spans="1:4" x14ac:dyDescent="0.25">
      <c r="A6485" s="890" t="s">
        <v>6530</v>
      </c>
      <c r="B6485" s="890" t="s">
        <v>33209</v>
      </c>
      <c r="C6485" s="890" t="s">
        <v>4</v>
      </c>
      <c r="D6485" s="890">
        <v>1429.32</v>
      </c>
    </row>
    <row r="6486" spans="1:4" x14ac:dyDescent="0.25">
      <c r="A6486" s="890" t="s">
        <v>6531</v>
      </c>
      <c r="B6486" s="890" t="s">
        <v>33210</v>
      </c>
      <c r="C6486" s="890" t="s">
        <v>4</v>
      </c>
      <c r="D6486" s="890">
        <v>1979.23</v>
      </c>
    </row>
    <row r="6487" spans="1:4" x14ac:dyDescent="0.25">
      <c r="A6487" s="890" t="s">
        <v>6532</v>
      </c>
      <c r="B6487" s="890" t="s">
        <v>33210</v>
      </c>
      <c r="C6487" s="890" t="s">
        <v>4</v>
      </c>
      <c r="D6487" s="890">
        <v>1859.03</v>
      </c>
    </row>
    <row r="6488" spans="1:4" x14ac:dyDescent="0.25">
      <c r="A6488" s="890" t="s">
        <v>6533</v>
      </c>
      <c r="B6488" s="890" t="s">
        <v>33211</v>
      </c>
      <c r="C6488" s="890" t="s">
        <v>4</v>
      </c>
      <c r="D6488" s="890">
        <v>2229.08</v>
      </c>
    </row>
    <row r="6489" spans="1:4" x14ac:dyDescent="0.25">
      <c r="A6489" s="890" t="s">
        <v>6534</v>
      </c>
      <c r="B6489" s="890" t="s">
        <v>33211</v>
      </c>
      <c r="C6489" s="890" t="s">
        <v>4</v>
      </c>
      <c r="D6489" s="890">
        <v>2093.89</v>
      </c>
    </row>
    <row r="6490" spans="1:4" x14ac:dyDescent="0.25">
      <c r="A6490" s="890" t="s">
        <v>6535</v>
      </c>
      <c r="B6490" s="890" t="s">
        <v>33212</v>
      </c>
      <c r="C6490" s="890" t="s">
        <v>4</v>
      </c>
      <c r="D6490" s="890">
        <v>679.15</v>
      </c>
    </row>
    <row r="6491" spans="1:4" x14ac:dyDescent="0.25">
      <c r="A6491" s="890" t="s">
        <v>6536</v>
      </c>
      <c r="B6491" s="890" t="s">
        <v>33212</v>
      </c>
      <c r="C6491" s="890" t="s">
        <v>4</v>
      </c>
      <c r="D6491" s="890">
        <v>635.34</v>
      </c>
    </row>
    <row r="6492" spans="1:4" x14ac:dyDescent="0.25">
      <c r="A6492" s="890" t="s">
        <v>6537</v>
      </c>
      <c r="B6492" s="890" t="s">
        <v>33213</v>
      </c>
      <c r="C6492" s="890" t="s">
        <v>4</v>
      </c>
      <c r="D6492" s="890">
        <v>873.68</v>
      </c>
    </row>
    <row r="6493" spans="1:4" x14ac:dyDescent="0.25">
      <c r="A6493" s="890" t="s">
        <v>6538</v>
      </c>
      <c r="B6493" s="890" t="s">
        <v>33213</v>
      </c>
      <c r="C6493" s="890" t="s">
        <v>4</v>
      </c>
      <c r="D6493" s="890">
        <v>817.38</v>
      </c>
    </row>
    <row r="6494" spans="1:4" x14ac:dyDescent="0.25">
      <c r="A6494" s="890" t="s">
        <v>6539</v>
      </c>
      <c r="B6494" s="890" t="s">
        <v>33214</v>
      </c>
      <c r="C6494" s="890" t="s">
        <v>4</v>
      </c>
      <c r="D6494" s="890">
        <v>1177.96</v>
      </c>
    </row>
    <row r="6495" spans="1:4" x14ac:dyDescent="0.25">
      <c r="A6495" s="890" t="s">
        <v>6540</v>
      </c>
      <c r="B6495" s="890" t="s">
        <v>33214</v>
      </c>
      <c r="C6495" s="890" t="s">
        <v>4</v>
      </c>
      <c r="D6495" s="890">
        <v>1103.1600000000001</v>
      </c>
    </row>
    <row r="6496" spans="1:4" x14ac:dyDescent="0.25">
      <c r="A6496" s="890" t="s">
        <v>6541</v>
      </c>
      <c r="B6496" s="890" t="s">
        <v>33215</v>
      </c>
      <c r="C6496" s="890" t="s">
        <v>4</v>
      </c>
      <c r="D6496" s="890">
        <v>1430.04</v>
      </c>
    </row>
    <row r="6497" spans="1:4" x14ac:dyDescent="0.25">
      <c r="A6497" s="890" t="s">
        <v>6542</v>
      </c>
      <c r="B6497" s="890" t="s">
        <v>33215</v>
      </c>
      <c r="C6497" s="890" t="s">
        <v>4</v>
      </c>
      <c r="D6497" s="890">
        <v>1339.15</v>
      </c>
    </row>
    <row r="6498" spans="1:4" x14ac:dyDescent="0.25">
      <c r="A6498" s="890" t="s">
        <v>6543</v>
      </c>
      <c r="B6498" s="890" t="s">
        <v>33216</v>
      </c>
      <c r="C6498" s="890" t="s">
        <v>4</v>
      </c>
      <c r="D6498" s="890">
        <v>1995.82</v>
      </c>
    </row>
    <row r="6499" spans="1:4" x14ac:dyDescent="0.25">
      <c r="A6499" s="890" t="s">
        <v>6544</v>
      </c>
      <c r="B6499" s="890" t="s">
        <v>33216</v>
      </c>
      <c r="C6499" s="890" t="s">
        <v>4</v>
      </c>
      <c r="D6499" s="890">
        <v>1870.94</v>
      </c>
    </row>
    <row r="6500" spans="1:4" x14ac:dyDescent="0.25">
      <c r="A6500" s="890" t="s">
        <v>6545</v>
      </c>
      <c r="B6500" s="890" t="s">
        <v>33217</v>
      </c>
      <c r="C6500" s="890" t="s">
        <v>4</v>
      </c>
      <c r="D6500" s="890">
        <v>2326.4299999999998</v>
      </c>
    </row>
    <row r="6501" spans="1:4" x14ac:dyDescent="0.25">
      <c r="A6501" s="890" t="s">
        <v>6546</v>
      </c>
      <c r="B6501" s="890" t="s">
        <v>33217</v>
      </c>
      <c r="C6501" s="890" t="s">
        <v>4</v>
      </c>
      <c r="D6501" s="890">
        <v>2180.6</v>
      </c>
    </row>
    <row r="6502" spans="1:4" x14ac:dyDescent="0.25">
      <c r="A6502" s="890" t="s">
        <v>6547</v>
      </c>
      <c r="B6502" s="890" t="s">
        <v>33218</v>
      </c>
      <c r="C6502" s="890" t="s">
        <v>4</v>
      </c>
      <c r="D6502" s="890">
        <v>3035.33</v>
      </c>
    </row>
    <row r="6503" spans="1:4" x14ac:dyDescent="0.25">
      <c r="A6503" s="890" t="s">
        <v>6548</v>
      </c>
      <c r="B6503" s="890" t="s">
        <v>33218</v>
      </c>
      <c r="C6503" s="890" t="s">
        <v>4</v>
      </c>
      <c r="D6503" s="890">
        <v>2848.4</v>
      </c>
    </row>
    <row r="6504" spans="1:4" x14ac:dyDescent="0.25">
      <c r="A6504" s="890" t="s">
        <v>6549</v>
      </c>
      <c r="B6504" s="890" t="s">
        <v>33219</v>
      </c>
      <c r="C6504" s="890" t="s">
        <v>4</v>
      </c>
      <c r="D6504" s="890">
        <v>3324.66</v>
      </c>
    </row>
    <row r="6505" spans="1:4" x14ac:dyDescent="0.25">
      <c r="A6505" s="890" t="s">
        <v>6550</v>
      </c>
      <c r="B6505" s="890" t="s">
        <v>33219</v>
      </c>
      <c r="C6505" s="890" t="s">
        <v>4</v>
      </c>
      <c r="D6505" s="890">
        <v>3120.23</v>
      </c>
    </row>
    <row r="6506" spans="1:4" x14ac:dyDescent="0.25">
      <c r="A6506" s="890" t="s">
        <v>6551</v>
      </c>
      <c r="B6506" s="890" t="s">
        <v>33220</v>
      </c>
      <c r="C6506" s="890" t="s">
        <v>4</v>
      </c>
      <c r="D6506" s="890">
        <v>3903.91</v>
      </c>
    </row>
    <row r="6507" spans="1:4" x14ac:dyDescent="0.25">
      <c r="A6507" s="890" t="s">
        <v>6552</v>
      </c>
      <c r="B6507" s="890" t="s">
        <v>33220</v>
      </c>
      <c r="C6507" s="890" t="s">
        <v>4</v>
      </c>
      <c r="D6507" s="890">
        <v>3663.96</v>
      </c>
    </row>
    <row r="6508" spans="1:4" x14ac:dyDescent="0.25">
      <c r="A6508" s="890" t="s">
        <v>6553</v>
      </c>
      <c r="B6508" s="890" t="s">
        <v>33221</v>
      </c>
      <c r="C6508" s="890" t="s">
        <v>4</v>
      </c>
      <c r="D6508" s="890">
        <v>5082.62</v>
      </c>
    </row>
    <row r="6509" spans="1:4" x14ac:dyDescent="0.25">
      <c r="A6509" s="890" t="s">
        <v>6554</v>
      </c>
      <c r="B6509" s="890" t="s">
        <v>33221</v>
      </c>
      <c r="C6509" s="890" t="s">
        <v>4</v>
      </c>
      <c r="D6509" s="890">
        <v>4774.21</v>
      </c>
    </row>
    <row r="6510" spans="1:4" x14ac:dyDescent="0.25">
      <c r="A6510" s="890" t="s">
        <v>6555</v>
      </c>
      <c r="B6510" s="890" t="s">
        <v>33222</v>
      </c>
      <c r="C6510" s="890" t="s">
        <v>4</v>
      </c>
      <c r="D6510" s="890">
        <v>6810.01</v>
      </c>
    </row>
    <row r="6511" spans="1:4" x14ac:dyDescent="0.25">
      <c r="A6511" s="890" t="s">
        <v>6556</v>
      </c>
      <c r="B6511" s="890" t="s">
        <v>33222</v>
      </c>
      <c r="C6511" s="890" t="s">
        <v>4</v>
      </c>
      <c r="D6511" s="890">
        <v>6403.16</v>
      </c>
    </row>
    <row r="6512" spans="1:4" x14ac:dyDescent="0.25">
      <c r="A6512" s="890" t="s">
        <v>6557</v>
      </c>
      <c r="B6512" s="890" t="s">
        <v>33223</v>
      </c>
      <c r="C6512" s="890" t="s">
        <v>4</v>
      </c>
      <c r="D6512" s="890">
        <v>7700</v>
      </c>
    </row>
    <row r="6513" spans="1:4" x14ac:dyDescent="0.25">
      <c r="A6513" s="890" t="s">
        <v>6558</v>
      </c>
      <c r="B6513" s="890" t="s">
        <v>33223</v>
      </c>
      <c r="C6513" s="890" t="s">
        <v>4</v>
      </c>
      <c r="D6513" s="890">
        <v>7240.7</v>
      </c>
    </row>
    <row r="6514" spans="1:4" x14ac:dyDescent="0.25">
      <c r="A6514" s="890" t="s">
        <v>6559</v>
      </c>
      <c r="B6514" s="890" t="s">
        <v>33224</v>
      </c>
      <c r="C6514" s="890" t="s">
        <v>5</v>
      </c>
      <c r="D6514" s="890">
        <v>6683.52</v>
      </c>
    </row>
    <row r="6515" spans="1:4" x14ac:dyDescent="0.25">
      <c r="A6515" s="890" t="s">
        <v>6560</v>
      </c>
      <c r="B6515" s="890" t="s">
        <v>33224</v>
      </c>
      <c r="C6515" s="890" t="s">
        <v>5</v>
      </c>
      <c r="D6515" s="890">
        <v>6275.19</v>
      </c>
    </row>
    <row r="6516" spans="1:4" x14ac:dyDescent="0.25">
      <c r="A6516" s="890" t="s">
        <v>6561</v>
      </c>
      <c r="B6516" s="890" t="s">
        <v>33225</v>
      </c>
      <c r="C6516" s="890" t="s">
        <v>5</v>
      </c>
      <c r="D6516" s="890">
        <v>16449.53</v>
      </c>
    </row>
    <row r="6517" spans="1:4" x14ac:dyDescent="0.25">
      <c r="A6517" s="890" t="s">
        <v>6562</v>
      </c>
      <c r="B6517" s="890" t="s">
        <v>33225</v>
      </c>
      <c r="C6517" s="890" t="s">
        <v>5</v>
      </c>
      <c r="D6517" s="890">
        <v>15559.16</v>
      </c>
    </row>
    <row r="6518" spans="1:4" x14ac:dyDescent="0.25">
      <c r="A6518" s="890" t="s">
        <v>6563</v>
      </c>
      <c r="B6518" s="890" t="s">
        <v>33226</v>
      </c>
      <c r="C6518" s="890" t="s">
        <v>113</v>
      </c>
      <c r="D6518" s="890">
        <v>69.099999999999994</v>
      </c>
    </row>
    <row r="6519" spans="1:4" x14ac:dyDescent="0.25">
      <c r="A6519" s="890" t="s">
        <v>6564</v>
      </c>
      <c r="B6519" s="890" t="s">
        <v>33226</v>
      </c>
      <c r="C6519" s="890" t="s">
        <v>113</v>
      </c>
      <c r="D6519" s="890">
        <v>67.599999999999994</v>
      </c>
    </row>
    <row r="6520" spans="1:4" x14ac:dyDescent="0.25">
      <c r="A6520" s="890" t="s">
        <v>6565</v>
      </c>
      <c r="B6520" s="890" t="s">
        <v>33227</v>
      </c>
      <c r="C6520" s="890" t="s">
        <v>5</v>
      </c>
      <c r="D6520" s="890">
        <v>72.790000000000006</v>
      </c>
    </row>
    <row r="6521" spans="1:4" x14ac:dyDescent="0.25">
      <c r="A6521" s="890" t="s">
        <v>6566</v>
      </c>
      <c r="B6521" s="890" t="s">
        <v>33227</v>
      </c>
      <c r="C6521" s="890" t="s">
        <v>5</v>
      </c>
      <c r="D6521" s="890">
        <v>70.39</v>
      </c>
    </row>
    <row r="6522" spans="1:4" x14ac:dyDescent="0.25">
      <c r="A6522" s="890" t="s">
        <v>6567</v>
      </c>
      <c r="B6522" s="890" t="s">
        <v>33228</v>
      </c>
      <c r="C6522" s="890" t="s">
        <v>5</v>
      </c>
      <c r="D6522" s="890">
        <v>125.34</v>
      </c>
    </row>
    <row r="6523" spans="1:4" x14ac:dyDescent="0.25">
      <c r="A6523" s="890" t="s">
        <v>6568</v>
      </c>
      <c r="B6523" s="890" t="s">
        <v>33228</v>
      </c>
      <c r="C6523" s="890" t="s">
        <v>5</v>
      </c>
      <c r="D6523" s="890">
        <v>122.34</v>
      </c>
    </row>
    <row r="6524" spans="1:4" x14ac:dyDescent="0.25">
      <c r="A6524" s="890" t="s">
        <v>6569</v>
      </c>
      <c r="B6524" s="890" t="s">
        <v>33229</v>
      </c>
      <c r="C6524" s="890" t="s">
        <v>5</v>
      </c>
      <c r="D6524" s="890">
        <v>227.44</v>
      </c>
    </row>
    <row r="6525" spans="1:4" x14ac:dyDescent="0.25">
      <c r="A6525" s="890" t="s">
        <v>6570</v>
      </c>
      <c r="B6525" s="890" t="s">
        <v>33229</v>
      </c>
      <c r="C6525" s="890" t="s">
        <v>5</v>
      </c>
      <c r="D6525" s="890">
        <v>224.14</v>
      </c>
    </row>
    <row r="6526" spans="1:4" x14ac:dyDescent="0.25">
      <c r="A6526" s="890" t="s">
        <v>6571</v>
      </c>
      <c r="B6526" s="890" t="s">
        <v>33230</v>
      </c>
      <c r="C6526" s="890" t="s">
        <v>5</v>
      </c>
      <c r="D6526" s="890">
        <v>444.97</v>
      </c>
    </row>
    <row r="6527" spans="1:4" x14ac:dyDescent="0.25">
      <c r="A6527" s="890" t="s">
        <v>6572</v>
      </c>
      <c r="B6527" s="890" t="s">
        <v>33230</v>
      </c>
      <c r="C6527" s="890" t="s">
        <v>5</v>
      </c>
      <c r="D6527" s="890">
        <v>440.47</v>
      </c>
    </row>
    <row r="6528" spans="1:4" x14ac:dyDescent="0.25">
      <c r="A6528" s="890" t="s">
        <v>6573</v>
      </c>
      <c r="B6528" s="890" t="s">
        <v>33231</v>
      </c>
      <c r="C6528" s="890" t="s">
        <v>5</v>
      </c>
      <c r="D6528" s="890">
        <v>55.59</v>
      </c>
    </row>
    <row r="6529" spans="1:4" x14ac:dyDescent="0.25">
      <c r="A6529" s="890" t="s">
        <v>6574</v>
      </c>
      <c r="B6529" s="890" t="s">
        <v>33231</v>
      </c>
      <c r="C6529" s="890" t="s">
        <v>5</v>
      </c>
      <c r="D6529" s="890">
        <v>54.39</v>
      </c>
    </row>
    <row r="6530" spans="1:4" x14ac:dyDescent="0.25">
      <c r="A6530" s="890" t="s">
        <v>6575</v>
      </c>
      <c r="B6530" s="890" t="s">
        <v>33232</v>
      </c>
      <c r="C6530" s="890" t="s">
        <v>5</v>
      </c>
      <c r="D6530" s="890">
        <v>76.27</v>
      </c>
    </row>
    <row r="6531" spans="1:4" x14ac:dyDescent="0.25">
      <c r="A6531" s="890" t="s">
        <v>6576</v>
      </c>
      <c r="B6531" s="890" t="s">
        <v>33232</v>
      </c>
      <c r="C6531" s="890" t="s">
        <v>5</v>
      </c>
      <c r="D6531" s="890">
        <v>74.77</v>
      </c>
    </row>
    <row r="6532" spans="1:4" x14ac:dyDescent="0.25">
      <c r="A6532" s="890" t="s">
        <v>6577</v>
      </c>
      <c r="B6532" s="890" t="s">
        <v>33233</v>
      </c>
      <c r="C6532" s="890" t="s">
        <v>5</v>
      </c>
      <c r="D6532" s="890">
        <v>143.25</v>
      </c>
    </row>
    <row r="6533" spans="1:4" x14ac:dyDescent="0.25">
      <c r="A6533" s="890" t="s">
        <v>6578</v>
      </c>
      <c r="B6533" s="890" t="s">
        <v>33233</v>
      </c>
      <c r="C6533" s="890" t="s">
        <v>5</v>
      </c>
      <c r="D6533" s="890">
        <v>141.01</v>
      </c>
    </row>
    <row r="6534" spans="1:4" x14ac:dyDescent="0.25">
      <c r="A6534" s="890" t="s">
        <v>6579</v>
      </c>
      <c r="B6534" s="890" t="s">
        <v>33234</v>
      </c>
      <c r="C6534" s="890" t="s">
        <v>5</v>
      </c>
      <c r="D6534" s="890">
        <v>303.37</v>
      </c>
    </row>
    <row r="6535" spans="1:4" x14ac:dyDescent="0.25">
      <c r="A6535" s="890" t="s">
        <v>6580</v>
      </c>
      <c r="B6535" s="890" t="s">
        <v>33234</v>
      </c>
      <c r="C6535" s="890" t="s">
        <v>5</v>
      </c>
      <c r="D6535" s="890">
        <v>300.37</v>
      </c>
    </row>
    <row r="6536" spans="1:4" x14ac:dyDescent="0.25">
      <c r="A6536" s="890" t="s">
        <v>6581</v>
      </c>
      <c r="B6536" s="890" t="s">
        <v>33235</v>
      </c>
      <c r="C6536" s="890" t="s">
        <v>5</v>
      </c>
      <c r="D6536" s="890">
        <v>75.989999999999995</v>
      </c>
    </row>
    <row r="6537" spans="1:4" x14ac:dyDescent="0.25">
      <c r="A6537" s="890" t="s">
        <v>6582</v>
      </c>
      <c r="B6537" s="890" t="s">
        <v>33235</v>
      </c>
      <c r="C6537" s="890" t="s">
        <v>5</v>
      </c>
      <c r="D6537" s="890">
        <v>73.290000000000006</v>
      </c>
    </row>
    <row r="6538" spans="1:4" x14ac:dyDescent="0.25">
      <c r="A6538" s="890" t="s">
        <v>6583</v>
      </c>
      <c r="B6538" s="890" t="s">
        <v>33236</v>
      </c>
      <c r="C6538" s="890" t="s">
        <v>5</v>
      </c>
      <c r="D6538" s="890">
        <v>89.65</v>
      </c>
    </row>
    <row r="6539" spans="1:4" x14ac:dyDescent="0.25">
      <c r="A6539" s="890" t="s">
        <v>6584</v>
      </c>
      <c r="B6539" s="890" t="s">
        <v>33236</v>
      </c>
      <c r="C6539" s="890" t="s">
        <v>5</v>
      </c>
      <c r="D6539" s="890">
        <v>86.21</v>
      </c>
    </row>
    <row r="6540" spans="1:4" x14ac:dyDescent="0.25">
      <c r="A6540" s="890" t="s">
        <v>6585</v>
      </c>
      <c r="B6540" s="890" t="s">
        <v>33237</v>
      </c>
      <c r="C6540" s="890" t="s">
        <v>5</v>
      </c>
      <c r="D6540" s="890">
        <v>98.85</v>
      </c>
    </row>
    <row r="6541" spans="1:4" x14ac:dyDescent="0.25">
      <c r="A6541" s="890" t="s">
        <v>6586</v>
      </c>
      <c r="B6541" s="890" t="s">
        <v>33237</v>
      </c>
      <c r="C6541" s="890" t="s">
        <v>5</v>
      </c>
      <c r="D6541" s="890">
        <v>95.11</v>
      </c>
    </row>
    <row r="6542" spans="1:4" x14ac:dyDescent="0.25">
      <c r="A6542" s="890" t="s">
        <v>6587</v>
      </c>
      <c r="B6542" s="890" t="s">
        <v>33238</v>
      </c>
      <c r="C6542" s="890" t="s">
        <v>5</v>
      </c>
      <c r="D6542" s="890">
        <v>115.31</v>
      </c>
    </row>
    <row r="6543" spans="1:4" x14ac:dyDescent="0.25">
      <c r="A6543" s="890" t="s">
        <v>6588</v>
      </c>
      <c r="B6543" s="890" t="s">
        <v>33238</v>
      </c>
      <c r="C6543" s="890" t="s">
        <v>5</v>
      </c>
      <c r="D6543" s="890">
        <v>111.12</v>
      </c>
    </row>
    <row r="6544" spans="1:4" x14ac:dyDescent="0.25">
      <c r="A6544" s="890" t="s">
        <v>6589</v>
      </c>
      <c r="B6544" s="890" t="s">
        <v>33239</v>
      </c>
      <c r="C6544" s="890" t="s">
        <v>5</v>
      </c>
      <c r="D6544" s="890">
        <v>126.51</v>
      </c>
    </row>
    <row r="6545" spans="1:4" x14ac:dyDescent="0.25">
      <c r="A6545" s="890" t="s">
        <v>6590</v>
      </c>
      <c r="B6545" s="890" t="s">
        <v>33239</v>
      </c>
      <c r="C6545" s="890" t="s">
        <v>5</v>
      </c>
      <c r="D6545" s="890">
        <v>122.02</v>
      </c>
    </row>
    <row r="6546" spans="1:4" x14ac:dyDescent="0.25">
      <c r="A6546" s="890" t="s">
        <v>6591</v>
      </c>
      <c r="B6546" s="890" t="s">
        <v>33240</v>
      </c>
      <c r="C6546" s="890" t="s">
        <v>5</v>
      </c>
      <c r="D6546" s="890">
        <v>130.97</v>
      </c>
    </row>
    <row r="6547" spans="1:4" x14ac:dyDescent="0.25">
      <c r="A6547" s="890" t="s">
        <v>6592</v>
      </c>
      <c r="B6547" s="890" t="s">
        <v>33240</v>
      </c>
      <c r="C6547" s="890" t="s">
        <v>5</v>
      </c>
      <c r="D6547" s="890">
        <v>126.04</v>
      </c>
    </row>
    <row r="6548" spans="1:4" x14ac:dyDescent="0.25">
      <c r="A6548" s="890" t="s">
        <v>6593</v>
      </c>
      <c r="B6548" s="890" t="s">
        <v>33241</v>
      </c>
      <c r="C6548" s="890" t="s">
        <v>5</v>
      </c>
      <c r="D6548" s="890">
        <v>142.16999999999999</v>
      </c>
    </row>
    <row r="6549" spans="1:4" x14ac:dyDescent="0.25">
      <c r="A6549" s="890" t="s">
        <v>6594</v>
      </c>
      <c r="B6549" s="890" t="s">
        <v>33241</v>
      </c>
      <c r="C6549" s="890" t="s">
        <v>5</v>
      </c>
      <c r="D6549" s="890">
        <v>136.94</v>
      </c>
    </row>
    <row r="6550" spans="1:4" x14ac:dyDescent="0.25">
      <c r="A6550" s="890" t="s">
        <v>6595</v>
      </c>
      <c r="B6550" s="890" t="s">
        <v>33242</v>
      </c>
      <c r="C6550" s="890" t="s">
        <v>5</v>
      </c>
      <c r="D6550" s="890">
        <v>36036.089999999997</v>
      </c>
    </row>
    <row r="6551" spans="1:4" x14ac:dyDescent="0.25">
      <c r="A6551" s="890" t="s">
        <v>6596</v>
      </c>
      <c r="B6551" s="890" t="s">
        <v>33242</v>
      </c>
      <c r="C6551" s="890" t="s">
        <v>5</v>
      </c>
      <c r="D6551" s="890">
        <v>33933.919999999998</v>
      </c>
    </row>
    <row r="6552" spans="1:4" x14ac:dyDescent="0.25">
      <c r="A6552" s="890" t="s">
        <v>6597</v>
      </c>
      <c r="B6552" s="890" t="s">
        <v>33243</v>
      </c>
      <c r="C6552" s="890" t="s">
        <v>5</v>
      </c>
      <c r="D6552" s="890">
        <v>59459.55</v>
      </c>
    </row>
    <row r="6553" spans="1:4" x14ac:dyDescent="0.25">
      <c r="A6553" s="890" t="s">
        <v>6598</v>
      </c>
      <c r="B6553" s="890" t="s">
        <v>33243</v>
      </c>
      <c r="C6553" s="890" t="s">
        <v>5</v>
      </c>
      <c r="D6553" s="890">
        <v>55990.97</v>
      </c>
    </row>
    <row r="6554" spans="1:4" x14ac:dyDescent="0.25">
      <c r="A6554" s="890" t="s">
        <v>6599</v>
      </c>
      <c r="B6554" s="890" t="s">
        <v>33244</v>
      </c>
      <c r="C6554" s="890" t="s">
        <v>4</v>
      </c>
      <c r="D6554" s="890">
        <v>746.23</v>
      </c>
    </row>
    <row r="6555" spans="1:4" x14ac:dyDescent="0.25">
      <c r="A6555" s="890" t="s">
        <v>6600</v>
      </c>
      <c r="B6555" s="890" t="s">
        <v>33244</v>
      </c>
      <c r="C6555" s="890" t="s">
        <v>4</v>
      </c>
      <c r="D6555" s="890">
        <v>746.23</v>
      </c>
    </row>
    <row r="6556" spans="1:4" x14ac:dyDescent="0.25">
      <c r="A6556" s="890" t="s">
        <v>6601</v>
      </c>
      <c r="B6556" s="890" t="s">
        <v>33245</v>
      </c>
      <c r="C6556" s="890" t="s">
        <v>4</v>
      </c>
      <c r="D6556" s="890">
        <v>1137.3599999999999</v>
      </c>
    </row>
    <row r="6557" spans="1:4" x14ac:dyDescent="0.25">
      <c r="A6557" s="890" t="s">
        <v>6602</v>
      </c>
      <c r="B6557" s="890" t="s">
        <v>33245</v>
      </c>
      <c r="C6557" s="890" t="s">
        <v>4</v>
      </c>
      <c r="D6557" s="890">
        <v>1137.3599999999999</v>
      </c>
    </row>
    <row r="6558" spans="1:4" x14ac:dyDescent="0.25">
      <c r="A6558" s="890" t="s">
        <v>6603</v>
      </c>
      <c r="B6558" s="890" t="s">
        <v>33246</v>
      </c>
      <c r="C6558" s="890" t="s">
        <v>4</v>
      </c>
      <c r="D6558" s="890">
        <v>1356.94</v>
      </c>
    </row>
    <row r="6559" spans="1:4" x14ac:dyDescent="0.25">
      <c r="A6559" s="890" t="s">
        <v>6604</v>
      </c>
      <c r="B6559" s="890" t="s">
        <v>33246</v>
      </c>
      <c r="C6559" s="890" t="s">
        <v>4</v>
      </c>
      <c r="D6559" s="890">
        <v>1356.94</v>
      </c>
    </row>
    <row r="6560" spans="1:4" x14ac:dyDescent="0.25">
      <c r="A6560" s="890" t="s">
        <v>6605</v>
      </c>
      <c r="B6560" s="890" t="s">
        <v>33247</v>
      </c>
      <c r="C6560" s="890" t="s">
        <v>4</v>
      </c>
      <c r="D6560" s="890">
        <v>1684.87</v>
      </c>
    </row>
    <row r="6561" spans="1:4" x14ac:dyDescent="0.25">
      <c r="A6561" s="890" t="s">
        <v>6606</v>
      </c>
      <c r="B6561" s="890" t="s">
        <v>33247</v>
      </c>
      <c r="C6561" s="890" t="s">
        <v>4</v>
      </c>
      <c r="D6561" s="890">
        <v>1684.87</v>
      </c>
    </row>
    <row r="6562" spans="1:4" x14ac:dyDescent="0.25">
      <c r="A6562" s="890" t="s">
        <v>6607</v>
      </c>
      <c r="B6562" s="890" t="s">
        <v>33248</v>
      </c>
      <c r="C6562" s="890" t="s">
        <v>4</v>
      </c>
      <c r="D6562" s="890">
        <v>2160.71</v>
      </c>
    </row>
    <row r="6563" spans="1:4" x14ac:dyDescent="0.25">
      <c r="A6563" s="890" t="s">
        <v>6608</v>
      </c>
      <c r="B6563" s="890" t="s">
        <v>33248</v>
      </c>
      <c r="C6563" s="890" t="s">
        <v>4</v>
      </c>
      <c r="D6563" s="890">
        <v>2160.71</v>
      </c>
    </row>
    <row r="6564" spans="1:4" x14ac:dyDescent="0.25">
      <c r="A6564" s="890" t="s">
        <v>6609</v>
      </c>
      <c r="B6564" s="890" t="s">
        <v>33249</v>
      </c>
      <c r="C6564" s="890" t="s">
        <v>4</v>
      </c>
      <c r="D6564" s="890">
        <v>2168.06</v>
      </c>
    </row>
    <row r="6565" spans="1:4" x14ac:dyDescent="0.25">
      <c r="A6565" s="890" t="s">
        <v>6610</v>
      </c>
      <c r="B6565" s="890" t="s">
        <v>33249</v>
      </c>
      <c r="C6565" s="890" t="s">
        <v>4</v>
      </c>
      <c r="D6565" s="890">
        <v>2168.06</v>
      </c>
    </row>
    <row r="6566" spans="1:4" x14ac:dyDescent="0.25">
      <c r="A6566" s="890" t="s">
        <v>6611</v>
      </c>
      <c r="B6566" s="890" t="s">
        <v>33250</v>
      </c>
      <c r="C6566" s="890" t="s">
        <v>4</v>
      </c>
      <c r="D6566" s="890">
        <v>2946.08</v>
      </c>
    </row>
    <row r="6567" spans="1:4" x14ac:dyDescent="0.25">
      <c r="A6567" s="890" t="s">
        <v>6612</v>
      </c>
      <c r="B6567" s="890" t="s">
        <v>33250</v>
      </c>
      <c r="C6567" s="890" t="s">
        <v>4</v>
      </c>
      <c r="D6567" s="890">
        <v>2946.08</v>
      </c>
    </row>
    <row r="6568" spans="1:4" x14ac:dyDescent="0.25">
      <c r="A6568" s="890" t="s">
        <v>6613</v>
      </c>
      <c r="B6568" s="890" t="s">
        <v>33251</v>
      </c>
      <c r="C6568" s="890" t="s">
        <v>4</v>
      </c>
      <c r="D6568" s="890">
        <v>4409.2700000000004</v>
      </c>
    </row>
    <row r="6569" spans="1:4" x14ac:dyDescent="0.25">
      <c r="A6569" s="890" t="s">
        <v>6614</v>
      </c>
      <c r="B6569" s="890" t="s">
        <v>33251</v>
      </c>
      <c r="C6569" s="890" t="s">
        <v>4</v>
      </c>
      <c r="D6569" s="890">
        <v>4409.2700000000004</v>
      </c>
    </row>
    <row r="6570" spans="1:4" x14ac:dyDescent="0.25">
      <c r="A6570" s="890" t="s">
        <v>6615</v>
      </c>
      <c r="B6570" s="890" t="s">
        <v>33252</v>
      </c>
      <c r="C6570" s="890" t="s">
        <v>4</v>
      </c>
      <c r="D6570" s="890">
        <v>6454</v>
      </c>
    </row>
    <row r="6571" spans="1:4" x14ac:dyDescent="0.25">
      <c r="A6571" s="890" t="s">
        <v>6616</v>
      </c>
      <c r="B6571" s="890" t="s">
        <v>33252</v>
      </c>
      <c r="C6571" s="890" t="s">
        <v>4</v>
      </c>
      <c r="D6571" s="890">
        <v>6454</v>
      </c>
    </row>
    <row r="6572" spans="1:4" x14ac:dyDescent="0.25">
      <c r="A6572" s="890" t="s">
        <v>6617</v>
      </c>
      <c r="B6572" s="890" t="s">
        <v>33253</v>
      </c>
      <c r="C6572" s="890" t="s">
        <v>4</v>
      </c>
      <c r="D6572" s="890">
        <v>12080</v>
      </c>
    </row>
    <row r="6573" spans="1:4" x14ac:dyDescent="0.25">
      <c r="A6573" s="890" t="s">
        <v>6618</v>
      </c>
      <c r="B6573" s="890" t="s">
        <v>33253</v>
      </c>
      <c r="C6573" s="890" t="s">
        <v>4</v>
      </c>
      <c r="D6573" s="890">
        <v>12080</v>
      </c>
    </row>
    <row r="6574" spans="1:4" x14ac:dyDescent="0.25">
      <c r="A6574" s="890" t="s">
        <v>6619</v>
      </c>
      <c r="B6574" s="890" t="s">
        <v>33254</v>
      </c>
      <c r="C6574" s="890" t="s">
        <v>4</v>
      </c>
      <c r="D6574" s="890">
        <v>15.95</v>
      </c>
    </row>
    <row r="6575" spans="1:4" x14ac:dyDescent="0.25">
      <c r="A6575" s="890" t="s">
        <v>6620</v>
      </c>
      <c r="B6575" s="890" t="s">
        <v>33254</v>
      </c>
      <c r="C6575" s="890" t="s">
        <v>4</v>
      </c>
      <c r="D6575" s="890">
        <v>15.01</v>
      </c>
    </row>
    <row r="6576" spans="1:4" x14ac:dyDescent="0.25">
      <c r="A6576" s="890" t="s">
        <v>6621</v>
      </c>
      <c r="B6576" s="890" t="s">
        <v>33255</v>
      </c>
      <c r="C6576" s="890" t="s">
        <v>4</v>
      </c>
      <c r="D6576" s="890">
        <v>25.24</v>
      </c>
    </row>
    <row r="6577" spans="1:4" x14ac:dyDescent="0.25">
      <c r="A6577" s="890" t="s">
        <v>6622</v>
      </c>
      <c r="B6577" s="890" t="s">
        <v>33255</v>
      </c>
      <c r="C6577" s="890" t="s">
        <v>4</v>
      </c>
      <c r="D6577" s="890">
        <v>24.04</v>
      </c>
    </row>
    <row r="6578" spans="1:4" x14ac:dyDescent="0.25">
      <c r="A6578" s="890" t="s">
        <v>6623</v>
      </c>
      <c r="B6578" s="890" t="s">
        <v>33256</v>
      </c>
      <c r="C6578" s="890" t="s">
        <v>4</v>
      </c>
      <c r="D6578" s="890">
        <v>17.600000000000001</v>
      </c>
    </row>
    <row r="6579" spans="1:4" x14ac:dyDescent="0.25">
      <c r="A6579" s="890" t="s">
        <v>6624</v>
      </c>
      <c r="B6579" s="890" t="s">
        <v>33256</v>
      </c>
      <c r="C6579" s="890" t="s">
        <v>4</v>
      </c>
      <c r="D6579" s="890">
        <v>16.670000000000002</v>
      </c>
    </row>
    <row r="6580" spans="1:4" x14ac:dyDescent="0.25">
      <c r="A6580" s="890" t="s">
        <v>6625</v>
      </c>
      <c r="B6580" s="890" t="s">
        <v>33257</v>
      </c>
      <c r="C6580" s="890" t="s">
        <v>4</v>
      </c>
      <c r="D6580" s="890">
        <v>28.55</v>
      </c>
    </row>
    <row r="6581" spans="1:4" x14ac:dyDescent="0.25">
      <c r="A6581" s="890" t="s">
        <v>6626</v>
      </c>
      <c r="B6581" s="890" t="s">
        <v>33257</v>
      </c>
      <c r="C6581" s="890" t="s">
        <v>4</v>
      </c>
      <c r="D6581" s="890">
        <v>27.35</v>
      </c>
    </row>
    <row r="6582" spans="1:4" x14ac:dyDescent="0.25">
      <c r="A6582" s="890" t="s">
        <v>6627</v>
      </c>
      <c r="B6582" s="890" t="s">
        <v>33258</v>
      </c>
      <c r="C6582" s="890" t="s">
        <v>4</v>
      </c>
      <c r="D6582" s="890">
        <v>18.940000000000001</v>
      </c>
    </row>
    <row r="6583" spans="1:4" x14ac:dyDescent="0.25">
      <c r="A6583" s="890" t="s">
        <v>6628</v>
      </c>
      <c r="B6583" s="890" t="s">
        <v>33258</v>
      </c>
      <c r="C6583" s="890" t="s">
        <v>4</v>
      </c>
      <c r="D6583" s="890">
        <v>18.010000000000002</v>
      </c>
    </row>
    <row r="6584" spans="1:4" x14ac:dyDescent="0.25">
      <c r="A6584" s="890" t="s">
        <v>6629</v>
      </c>
      <c r="B6584" s="890" t="s">
        <v>33259</v>
      </c>
      <c r="C6584" s="890" t="s">
        <v>4</v>
      </c>
      <c r="D6584" s="890">
        <v>31.24</v>
      </c>
    </row>
    <row r="6585" spans="1:4" x14ac:dyDescent="0.25">
      <c r="A6585" s="890" t="s">
        <v>6630</v>
      </c>
      <c r="B6585" s="890" t="s">
        <v>33259</v>
      </c>
      <c r="C6585" s="890" t="s">
        <v>4</v>
      </c>
      <c r="D6585" s="890">
        <v>30.03</v>
      </c>
    </row>
    <row r="6586" spans="1:4" x14ac:dyDescent="0.25">
      <c r="A6586" s="890" t="s">
        <v>6631</v>
      </c>
      <c r="B6586" s="890" t="s">
        <v>33260</v>
      </c>
      <c r="C6586" s="890" t="s">
        <v>4</v>
      </c>
      <c r="D6586" s="890">
        <v>23.03</v>
      </c>
    </row>
    <row r="6587" spans="1:4" x14ac:dyDescent="0.25">
      <c r="A6587" s="890" t="s">
        <v>6632</v>
      </c>
      <c r="B6587" s="890" t="s">
        <v>33260</v>
      </c>
      <c r="C6587" s="890" t="s">
        <v>4</v>
      </c>
      <c r="D6587" s="890">
        <v>22.1</v>
      </c>
    </row>
    <row r="6588" spans="1:4" x14ac:dyDescent="0.25">
      <c r="A6588" s="890" t="s">
        <v>6633</v>
      </c>
      <c r="B6588" s="890" t="s">
        <v>33261</v>
      </c>
      <c r="C6588" s="890" t="s">
        <v>4</v>
      </c>
      <c r="D6588" s="890">
        <v>39.42</v>
      </c>
    </row>
    <row r="6589" spans="1:4" x14ac:dyDescent="0.25">
      <c r="A6589" s="890" t="s">
        <v>6634</v>
      </c>
      <c r="B6589" s="890" t="s">
        <v>33261</v>
      </c>
      <c r="C6589" s="890" t="s">
        <v>4</v>
      </c>
      <c r="D6589" s="890">
        <v>38.21</v>
      </c>
    </row>
    <row r="6590" spans="1:4" x14ac:dyDescent="0.25">
      <c r="A6590" s="890" t="s">
        <v>6635</v>
      </c>
      <c r="B6590" s="890" t="s">
        <v>33262</v>
      </c>
      <c r="C6590" s="890" t="s">
        <v>4</v>
      </c>
      <c r="D6590" s="890">
        <v>27.64</v>
      </c>
    </row>
    <row r="6591" spans="1:4" x14ac:dyDescent="0.25">
      <c r="A6591" s="890" t="s">
        <v>6636</v>
      </c>
      <c r="B6591" s="890" t="s">
        <v>33262</v>
      </c>
      <c r="C6591" s="890" t="s">
        <v>4</v>
      </c>
      <c r="D6591" s="890">
        <v>26.7</v>
      </c>
    </row>
    <row r="6592" spans="1:4" x14ac:dyDescent="0.25">
      <c r="A6592" s="890" t="s">
        <v>6637</v>
      </c>
      <c r="B6592" s="890" t="s">
        <v>33263</v>
      </c>
      <c r="C6592" s="890" t="s">
        <v>4</v>
      </c>
      <c r="D6592" s="890">
        <v>48.62</v>
      </c>
    </row>
    <row r="6593" spans="1:4" x14ac:dyDescent="0.25">
      <c r="A6593" s="890" t="s">
        <v>6638</v>
      </c>
      <c r="B6593" s="890" t="s">
        <v>33263</v>
      </c>
      <c r="C6593" s="890" t="s">
        <v>4</v>
      </c>
      <c r="D6593" s="890">
        <v>47.42</v>
      </c>
    </row>
    <row r="6594" spans="1:4" x14ac:dyDescent="0.25">
      <c r="A6594" s="890" t="s">
        <v>6639</v>
      </c>
      <c r="B6594" s="890" t="s">
        <v>33264</v>
      </c>
      <c r="C6594" s="890" t="s">
        <v>4</v>
      </c>
      <c r="D6594" s="890">
        <v>33.6</v>
      </c>
    </row>
    <row r="6595" spans="1:4" x14ac:dyDescent="0.25">
      <c r="A6595" s="890" t="s">
        <v>6640</v>
      </c>
      <c r="B6595" s="890" t="s">
        <v>33264</v>
      </c>
      <c r="C6595" s="890" t="s">
        <v>4</v>
      </c>
      <c r="D6595" s="890">
        <v>32.659999999999997</v>
      </c>
    </row>
    <row r="6596" spans="1:4" x14ac:dyDescent="0.25">
      <c r="A6596" s="890" t="s">
        <v>6641</v>
      </c>
      <c r="B6596" s="890" t="s">
        <v>33265</v>
      </c>
      <c r="C6596" s="890" t="s">
        <v>4</v>
      </c>
      <c r="D6596" s="890">
        <v>60.55</v>
      </c>
    </row>
    <row r="6597" spans="1:4" x14ac:dyDescent="0.25">
      <c r="A6597" s="890" t="s">
        <v>6642</v>
      </c>
      <c r="B6597" s="890" t="s">
        <v>33265</v>
      </c>
      <c r="C6597" s="890" t="s">
        <v>4</v>
      </c>
      <c r="D6597" s="890">
        <v>59.34</v>
      </c>
    </row>
    <row r="6598" spans="1:4" x14ac:dyDescent="0.25">
      <c r="A6598" s="890" t="s">
        <v>6643</v>
      </c>
      <c r="B6598" s="890" t="s">
        <v>33266</v>
      </c>
      <c r="C6598" s="890" t="s">
        <v>4</v>
      </c>
      <c r="D6598" s="890">
        <v>36.76</v>
      </c>
    </row>
    <row r="6599" spans="1:4" x14ac:dyDescent="0.25">
      <c r="A6599" s="890" t="s">
        <v>6644</v>
      </c>
      <c r="B6599" s="890" t="s">
        <v>33266</v>
      </c>
      <c r="C6599" s="890" t="s">
        <v>4</v>
      </c>
      <c r="D6599" s="890">
        <v>35.83</v>
      </c>
    </row>
    <row r="6600" spans="1:4" x14ac:dyDescent="0.25">
      <c r="A6600" s="890" t="s">
        <v>6645</v>
      </c>
      <c r="B6600" s="890" t="s">
        <v>33267</v>
      </c>
      <c r="C6600" s="890" t="s">
        <v>4</v>
      </c>
      <c r="D6600" s="890">
        <v>66.87</v>
      </c>
    </row>
    <row r="6601" spans="1:4" x14ac:dyDescent="0.25">
      <c r="A6601" s="890" t="s">
        <v>6646</v>
      </c>
      <c r="B6601" s="890" t="s">
        <v>33267</v>
      </c>
      <c r="C6601" s="890" t="s">
        <v>4</v>
      </c>
      <c r="D6601" s="890">
        <v>65.67</v>
      </c>
    </row>
    <row r="6602" spans="1:4" x14ac:dyDescent="0.25">
      <c r="A6602" s="890" t="s">
        <v>6647</v>
      </c>
      <c r="B6602" s="890" t="s">
        <v>33268</v>
      </c>
      <c r="C6602" s="890" t="s">
        <v>4</v>
      </c>
      <c r="D6602" s="890">
        <v>22.09</v>
      </c>
    </row>
    <row r="6603" spans="1:4" x14ac:dyDescent="0.25">
      <c r="A6603" s="890" t="s">
        <v>6648</v>
      </c>
      <c r="B6603" s="890" t="s">
        <v>33268</v>
      </c>
      <c r="C6603" s="890" t="s">
        <v>4</v>
      </c>
      <c r="D6603" s="890">
        <v>21.15</v>
      </c>
    </row>
    <row r="6604" spans="1:4" x14ac:dyDescent="0.25">
      <c r="A6604" s="890" t="s">
        <v>6649</v>
      </c>
      <c r="B6604" s="890" t="s">
        <v>33269</v>
      </c>
      <c r="C6604" s="890" t="s">
        <v>4</v>
      </c>
      <c r="D6604" s="890">
        <v>37.520000000000003</v>
      </c>
    </row>
    <row r="6605" spans="1:4" x14ac:dyDescent="0.25">
      <c r="A6605" s="890" t="s">
        <v>6650</v>
      </c>
      <c r="B6605" s="890" t="s">
        <v>33269</v>
      </c>
      <c r="C6605" s="890" t="s">
        <v>4</v>
      </c>
      <c r="D6605" s="890">
        <v>36.32</v>
      </c>
    </row>
    <row r="6606" spans="1:4" x14ac:dyDescent="0.25">
      <c r="A6606" s="890" t="s">
        <v>6651</v>
      </c>
      <c r="B6606" s="890" t="s">
        <v>33270</v>
      </c>
      <c r="C6606" s="890" t="s">
        <v>4</v>
      </c>
      <c r="D6606" s="890">
        <v>24.37</v>
      </c>
    </row>
    <row r="6607" spans="1:4" x14ac:dyDescent="0.25">
      <c r="A6607" s="890" t="s">
        <v>6652</v>
      </c>
      <c r="B6607" s="890" t="s">
        <v>33270</v>
      </c>
      <c r="C6607" s="890" t="s">
        <v>4</v>
      </c>
      <c r="D6607" s="890">
        <v>23.44</v>
      </c>
    </row>
    <row r="6608" spans="1:4" x14ac:dyDescent="0.25">
      <c r="A6608" s="890" t="s">
        <v>6653</v>
      </c>
      <c r="B6608" s="890" t="s">
        <v>33271</v>
      </c>
      <c r="C6608" s="890" t="s">
        <v>4</v>
      </c>
      <c r="D6608" s="890">
        <v>42.09</v>
      </c>
    </row>
    <row r="6609" spans="1:4" x14ac:dyDescent="0.25">
      <c r="A6609" s="890" t="s">
        <v>6654</v>
      </c>
      <c r="B6609" s="890" t="s">
        <v>33271</v>
      </c>
      <c r="C6609" s="890" t="s">
        <v>4</v>
      </c>
      <c r="D6609" s="890">
        <v>40.89</v>
      </c>
    </row>
    <row r="6610" spans="1:4" x14ac:dyDescent="0.25">
      <c r="A6610" s="890" t="s">
        <v>6655</v>
      </c>
      <c r="B6610" s="890" t="s">
        <v>33272</v>
      </c>
      <c r="C6610" s="890" t="s">
        <v>4</v>
      </c>
      <c r="D6610" s="890">
        <v>30.74</v>
      </c>
    </row>
    <row r="6611" spans="1:4" x14ac:dyDescent="0.25">
      <c r="A6611" s="890" t="s">
        <v>6656</v>
      </c>
      <c r="B6611" s="890" t="s">
        <v>33272</v>
      </c>
      <c r="C6611" s="890" t="s">
        <v>4</v>
      </c>
      <c r="D6611" s="890">
        <v>29.81</v>
      </c>
    </row>
    <row r="6612" spans="1:4" x14ac:dyDescent="0.25">
      <c r="A6612" s="890" t="s">
        <v>6657</v>
      </c>
      <c r="B6612" s="890" t="s">
        <v>33273</v>
      </c>
      <c r="C6612" s="890" t="s">
        <v>4</v>
      </c>
      <c r="D6612" s="890">
        <v>54.84</v>
      </c>
    </row>
    <row r="6613" spans="1:4" x14ac:dyDescent="0.25">
      <c r="A6613" s="890" t="s">
        <v>6658</v>
      </c>
      <c r="B6613" s="890" t="s">
        <v>33273</v>
      </c>
      <c r="C6613" s="890" t="s">
        <v>4</v>
      </c>
      <c r="D6613" s="890">
        <v>53.63</v>
      </c>
    </row>
    <row r="6614" spans="1:4" x14ac:dyDescent="0.25">
      <c r="A6614" s="890" t="s">
        <v>6659</v>
      </c>
      <c r="B6614" s="890" t="s">
        <v>33274</v>
      </c>
      <c r="C6614" s="890" t="s">
        <v>4</v>
      </c>
      <c r="D6614" s="890">
        <v>37.03</v>
      </c>
    </row>
    <row r="6615" spans="1:4" x14ac:dyDescent="0.25">
      <c r="A6615" s="890" t="s">
        <v>6660</v>
      </c>
      <c r="B6615" s="890" t="s">
        <v>33274</v>
      </c>
      <c r="C6615" s="890" t="s">
        <v>4</v>
      </c>
      <c r="D6615" s="890">
        <v>36.1</v>
      </c>
    </row>
    <row r="6616" spans="1:4" x14ac:dyDescent="0.25">
      <c r="A6616" s="890" t="s">
        <v>6661</v>
      </c>
      <c r="B6616" s="890" t="s">
        <v>33275</v>
      </c>
      <c r="C6616" s="890" t="s">
        <v>4</v>
      </c>
      <c r="D6616" s="890">
        <v>67.42</v>
      </c>
    </row>
    <row r="6617" spans="1:4" x14ac:dyDescent="0.25">
      <c r="A6617" s="890" t="s">
        <v>6662</v>
      </c>
      <c r="B6617" s="890" t="s">
        <v>33275</v>
      </c>
      <c r="C6617" s="890" t="s">
        <v>4</v>
      </c>
      <c r="D6617" s="890">
        <v>66.209999999999994</v>
      </c>
    </row>
    <row r="6618" spans="1:4" x14ac:dyDescent="0.25">
      <c r="A6618" s="890" t="s">
        <v>6663</v>
      </c>
      <c r="B6618" s="890" t="s">
        <v>33276</v>
      </c>
      <c r="C6618" s="890" t="s">
        <v>4</v>
      </c>
      <c r="D6618" s="890">
        <v>46.71</v>
      </c>
    </row>
    <row r="6619" spans="1:4" x14ac:dyDescent="0.25">
      <c r="A6619" s="890" t="s">
        <v>6664</v>
      </c>
      <c r="B6619" s="890" t="s">
        <v>33276</v>
      </c>
      <c r="C6619" s="890" t="s">
        <v>4</v>
      </c>
      <c r="D6619" s="890">
        <v>45.77</v>
      </c>
    </row>
    <row r="6620" spans="1:4" x14ac:dyDescent="0.25">
      <c r="A6620" s="890" t="s">
        <v>6665</v>
      </c>
      <c r="B6620" s="890" t="s">
        <v>33277</v>
      </c>
      <c r="C6620" s="890" t="s">
        <v>4</v>
      </c>
      <c r="D6620" s="890">
        <v>86.76</v>
      </c>
    </row>
    <row r="6621" spans="1:4" x14ac:dyDescent="0.25">
      <c r="A6621" s="890" t="s">
        <v>6666</v>
      </c>
      <c r="B6621" s="890" t="s">
        <v>33277</v>
      </c>
      <c r="C6621" s="890" t="s">
        <v>4</v>
      </c>
      <c r="D6621" s="890">
        <v>85.56</v>
      </c>
    </row>
    <row r="6622" spans="1:4" x14ac:dyDescent="0.25">
      <c r="A6622" s="890" t="s">
        <v>6667</v>
      </c>
      <c r="B6622" s="890" t="s">
        <v>33278</v>
      </c>
      <c r="C6622" s="890" t="s">
        <v>4</v>
      </c>
      <c r="D6622" s="890">
        <v>71.69</v>
      </c>
    </row>
    <row r="6623" spans="1:4" x14ac:dyDescent="0.25">
      <c r="A6623" s="890" t="s">
        <v>6668</v>
      </c>
      <c r="B6623" s="890" t="s">
        <v>33278</v>
      </c>
      <c r="C6623" s="890" t="s">
        <v>4</v>
      </c>
      <c r="D6623" s="890">
        <v>70.75</v>
      </c>
    </row>
    <row r="6624" spans="1:4" x14ac:dyDescent="0.25">
      <c r="A6624" s="890" t="s">
        <v>6669</v>
      </c>
      <c r="B6624" s="890" t="s">
        <v>33279</v>
      </c>
      <c r="C6624" s="890" t="s">
        <v>4</v>
      </c>
      <c r="D6624" s="890">
        <v>136.72999999999999</v>
      </c>
    </row>
    <row r="6625" spans="1:4" x14ac:dyDescent="0.25">
      <c r="A6625" s="890" t="s">
        <v>6670</v>
      </c>
      <c r="B6625" s="890" t="s">
        <v>33279</v>
      </c>
      <c r="C6625" s="890" t="s">
        <v>4</v>
      </c>
      <c r="D6625" s="890">
        <v>135.52000000000001</v>
      </c>
    </row>
    <row r="6626" spans="1:4" x14ac:dyDescent="0.25">
      <c r="A6626" s="890" t="s">
        <v>6671</v>
      </c>
      <c r="B6626" s="890" t="s">
        <v>33280</v>
      </c>
      <c r="C6626" s="890" t="s">
        <v>4</v>
      </c>
      <c r="D6626" s="890">
        <v>94.89</v>
      </c>
    </row>
    <row r="6627" spans="1:4" x14ac:dyDescent="0.25">
      <c r="A6627" s="890" t="s">
        <v>6672</v>
      </c>
      <c r="B6627" s="890" t="s">
        <v>33280</v>
      </c>
      <c r="C6627" s="890" t="s">
        <v>4</v>
      </c>
      <c r="D6627" s="890">
        <v>93.96</v>
      </c>
    </row>
    <row r="6628" spans="1:4" x14ac:dyDescent="0.25">
      <c r="A6628" s="890" t="s">
        <v>6673</v>
      </c>
      <c r="B6628" s="890" t="s">
        <v>33281</v>
      </c>
      <c r="C6628" s="890" t="s">
        <v>4</v>
      </c>
      <c r="D6628" s="890">
        <v>183.13</v>
      </c>
    </row>
    <row r="6629" spans="1:4" x14ac:dyDescent="0.25">
      <c r="A6629" s="890" t="s">
        <v>6674</v>
      </c>
      <c r="B6629" s="890" t="s">
        <v>33281</v>
      </c>
      <c r="C6629" s="890" t="s">
        <v>4</v>
      </c>
      <c r="D6629" s="890">
        <v>181.93</v>
      </c>
    </row>
    <row r="6630" spans="1:4" x14ac:dyDescent="0.25">
      <c r="A6630" s="890" t="s">
        <v>6675</v>
      </c>
      <c r="B6630" s="890" t="s">
        <v>33282</v>
      </c>
      <c r="C6630" s="890" t="s">
        <v>4</v>
      </c>
      <c r="D6630" s="890">
        <v>153.72</v>
      </c>
    </row>
    <row r="6631" spans="1:4" x14ac:dyDescent="0.25">
      <c r="A6631" s="890" t="s">
        <v>6676</v>
      </c>
      <c r="B6631" s="890" t="s">
        <v>33282</v>
      </c>
      <c r="C6631" s="890" t="s">
        <v>4</v>
      </c>
      <c r="D6631" s="890">
        <v>152.79</v>
      </c>
    </row>
    <row r="6632" spans="1:4" x14ac:dyDescent="0.25">
      <c r="A6632" s="890" t="s">
        <v>6677</v>
      </c>
      <c r="B6632" s="890" t="s">
        <v>33283</v>
      </c>
      <c r="C6632" s="890" t="s">
        <v>4</v>
      </c>
      <c r="D6632" s="890">
        <v>300.8</v>
      </c>
    </row>
    <row r="6633" spans="1:4" x14ac:dyDescent="0.25">
      <c r="A6633" s="890" t="s">
        <v>6678</v>
      </c>
      <c r="B6633" s="890" t="s">
        <v>33283</v>
      </c>
      <c r="C6633" s="890" t="s">
        <v>4</v>
      </c>
      <c r="D6633" s="890">
        <v>299.58999999999997</v>
      </c>
    </row>
    <row r="6634" spans="1:4" x14ac:dyDescent="0.25">
      <c r="A6634" s="890" t="s">
        <v>6679</v>
      </c>
      <c r="B6634" s="890" t="s">
        <v>33284</v>
      </c>
      <c r="C6634" s="890" t="s">
        <v>20</v>
      </c>
      <c r="D6634" s="890">
        <v>823.06</v>
      </c>
    </row>
    <row r="6635" spans="1:4" x14ac:dyDescent="0.25">
      <c r="A6635" s="890" t="s">
        <v>6680</v>
      </c>
      <c r="B6635" s="890" t="s">
        <v>33284</v>
      </c>
      <c r="C6635" s="890" t="s">
        <v>20</v>
      </c>
      <c r="D6635" s="890">
        <v>798.06</v>
      </c>
    </row>
    <row r="6636" spans="1:4" x14ac:dyDescent="0.25">
      <c r="A6636" s="890" t="s">
        <v>6681</v>
      </c>
      <c r="B6636" s="890" t="s">
        <v>33285</v>
      </c>
      <c r="C6636" s="890" t="s">
        <v>20</v>
      </c>
      <c r="D6636" s="890">
        <v>1031.99</v>
      </c>
    </row>
    <row r="6637" spans="1:4" x14ac:dyDescent="0.25">
      <c r="A6637" s="890" t="s">
        <v>6682</v>
      </c>
      <c r="B6637" s="890" t="s">
        <v>33285</v>
      </c>
      <c r="C6637" s="890" t="s">
        <v>20</v>
      </c>
      <c r="D6637" s="890">
        <v>1006.12</v>
      </c>
    </row>
    <row r="6638" spans="1:4" x14ac:dyDescent="0.25">
      <c r="A6638" s="890" t="s">
        <v>6683</v>
      </c>
      <c r="B6638" s="890" t="s">
        <v>33286</v>
      </c>
      <c r="C6638" s="890" t="s">
        <v>20</v>
      </c>
      <c r="D6638" s="890">
        <v>1036.58</v>
      </c>
    </row>
    <row r="6639" spans="1:4" x14ac:dyDescent="0.25">
      <c r="A6639" s="890" t="s">
        <v>6684</v>
      </c>
      <c r="B6639" s="890" t="s">
        <v>33286</v>
      </c>
      <c r="C6639" s="890" t="s">
        <v>20</v>
      </c>
      <c r="D6639" s="890">
        <v>1011.43</v>
      </c>
    </row>
    <row r="6640" spans="1:4" x14ac:dyDescent="0.25">
      <c r="A6640" s="890" t="s">
        <v>6685</v>
      </c>
      <c r="B6640" s="890" t="s">
        <v>33287</v>
      </c>
      <c r="C6640" s="890" t="s">
        <v>20</v>
      </c>
      <c r="D6640" s="890">
        <v>1231.49</v>
      </c>
    </row>
    <row r="6641" spans="1:4" x14ac:dyDescent="0.25">
      <c r="A6641" s="890" t="s">
        <v>6686</v>
      </c>
      <c r="B6641" s="890" t="s">
        <v>33287</v>
      </c>
      <c r="C6641" s="890" t="s">
        <v>20</v>
      </c>
      <c r="D6641" s="890">
        <v>1205.6199999999999</v>
      </c>
    </row>
    <row r="6642" spans="1:4" x14ac:dyDescent="0.25">
      <c r="A6642" s="890" t="s">
        <v>6687</v>
      </c>
      <c r="B6642" s="890" t="s">
        <v>33288</v>
      </c>
      <c r="C6642" s="890" t="s">
        <v>20</v>
      </c>
      <c r="D6642" s="890">
        <v>908.4</v>
      </c>
    </row>
    <row r="6643" spans="1:4" x14ac:dyDescent="0.25">
      <c r="A6643" s="890" t="s">
        <v>6688</v>
      </c>
      <c r="B6643" s="890" t="s">
        <v>33288</v>
      </c>
      <c r="C6643" s="890" t="s">
        <v>20</v>
      </c>
      <c r="D6643" s="890">
        <v>883.4</v>
      </c>
    </row>
    <row r="6644" spans="1:4" x14ac:dyDescent="0.25">
      <c r="A6644" s="890" t="s">
        <v>6689</v>
      </c>
      <c r="B6644" s="890" t="s">
        <v>33289</v>
      </c>
      <c r="C6644" s="890" t="s">
        <v>20</v>
      </c>
      <c r="D6644" s="890">
        <v>1244.0899999999999</v>
      </c>
    </row>
    <row r="6645" spans="1:4" x14ac:dyDescent="0.25">
      <c r="A6645" s="890" t="s">
        <v>6690</v>
      </c>
      <c r="B6645" s="890" t="s">
        <v>33289</v>
      </c>
      <c r="C6645" s="890" t="s">
        <v>20</v>
      </c>
      <c r="D6645" s="890">
        <v>1218.22</v>
      </c>
    </row>
    <row r="6646" spans="1:4" x14ac:dyDescent="0.25">
      <c r="A6646" s="890" t="s">
        <v>6691</v>
      </c>
      <c r="B6646" s="890" t="s">
        <v>33290</v>
      </c>
      <c r="C6646" s="890" t="s">
        <v>20</v>
      </c>
      <c r="D6646" s="890">
        <v>1003.04</v>
      </c>
    </row>
    <row r="6647" spans="1:4" x14ac:dyDescent="0.25">
      <c r="A6647" s="890" t="s">
        <v>6692</v>
      </c>
      <c r="B6647" s="890" t="s">
        <v>33290</v>
      </c>
      <c r="C6647" s="890" t="s">
        <v>20</v>
      </c>
      <c r="D6647" s="890">
        <v>981.5</v>
      </c>
    </row>
    <row r="6648" spans="1:4" x14ac:dyDescent="0.25">
      <c r="A6648" s="890" t="s">
        <v>6693</v>
      </c>
      <c r="B6648" s="890" t="s">
        <v>33291</v>
      </c>
      <c r="C6648" s="890" t="s">
        <v>3</v>
      </c>
      <c r="D6648" s="890">
        <v>412.58</v>
      </c>
    </row>
    <row r="6649" spans="1:4" x14ac:dyDescent="0.25">
      <c r="A6649" s="890" t="s">
        <v>6694</v>
      </c>
      <c r="B6649" s="890" t="s">
        <v>33291</v>
      </c>
      <c r="C6649" s="890" t="s">
        <v>3</v>
      </c>
      <c r="D6649" s="890">
        <v>404.12</v>
      </c>
    </row>
    <row r="6650" spans="1:4" x14ac:dyDescent="0.25">
      <c r="A6650" s="890" t="s">
        <v>6695</v>
      </c>
      <c r="B6650" s="890" t="s">
        <v>33292</v>
      </c>
      <c r="C6650" s="890" t="s">
        <v>3</v>
      </c>
      <c r="D6650" s="890">
        <v>362.95</v>
      </c>
    </row>
    <row r="6651" spans="1:4" x14ac:dyDescent="0.25">
      <c r="A6651" s="890" t="s">
        <v>6696</v>
      </c>
      <c r="B6651" s="890" t="s">
        <v>33292</v>
      </c>
      <c r="C6651" s="890" t="s">
        <v>3</v>
      </c>
      <c r="D6651" s="890">
        <v>356.43</v>
      </c>
    </row>
    <row r="6652" spans="1:4" x14ac:dyDescent="0.25">
      <c r="A6652" s="890" t="s">
        <v>6697</v>
      </c>
      <c r="B6652" s="890" t="s">
        <v>33293</v>
      </c>
      <c r="C6652" s="890" t="s">
        <v>20</v>
      </c>
      <c r="D6652" s="890">
        <v>1107.9000000000001</v>
      </c>
    </row>
    <row r="6653" spans="1:4" x14ac:dyDescent="0.25">
      <c r="A6653" s="890" t="s">
        <v>6698</v>
      </c>
      <c r="B6653" s="890" t="s">
        <v>33293</v>
      </c>
      <c r="C6653" s="890" t="s">
        <v>20</v>
      </c>
      <c r="D6653" s="890">
        <v>1082.9000000000001</v>
      </c>
    </row>
    <row r="6654" spans="1:4" x14ac:dyDescent="0.25">
      <c r="A6654" s="890" t="s">
        <v>6699</v>
      </c>
      <c r="B6654" s="890" t="s">
        <v>33294</v>
      </c>
      <c r="C6654" s="890" t="s">
        <v>20</v>
      </c>
      <c r="D6654" s="890">
        <v>1443.59</v>
      </c>
    </row>
    <row r="6655" spans="1:4" x14ac:dyDescent="0.25">
      <c r="A6655" s="890" t="s">
        <v>6700</v>
      </c>
      <c r="B6655" s="890" t="s">
        <v>33294</v>
      </c>
      <c r="C6655" s="890" t="s">
        <v>20</v>
      </c>
      <c r="D6655" s="890">
        <v>1417.72</v>
      </c>
    </row>
    <row r="6656" spans="1:4" x14ac:dyDescent="0.25">
      <c r="A6656" s="890" t="s">
        <v>6701</v>
      </c>
      <c r="B6656" s="890" t="s">
        <v>33295</v>
      </c>
      <c r="C6656" s="890" t="s">
        <v>20</v>
      </c>
      <c r="D6656" s="890">
        <v>1202.54</v>
      </c>
    </row>
    <row r="6657" spans="1:4" x14ac:dyDescent="0.25">
      <c r="A6657" s="890" t="s">
        <v>6702</v>
      </c>
      <c r="B6657" s="890" t="s">
        <v>33295</v>
      </c>
      <c r="C6657" s="890" t="s">
        <v>20</v>
      </c>
      <c r="D6657" s="890">
        <v>1181</v>
      </c>
    </row>
    <row r="6658" spans="1:4" x14ac:dyDescent="0.25">
      <c r="A6658" s="890" t="s">
        <v>6703</v>
      </c>
      <c r="B6658" s="890" t="s">
        <v>33296</v>
      </c>
      <c r="C6658" s="890" t="s">
        <v>3</v>
      </c>
      <c r="D6658" s="890">
        <v>472.43</v>
      </c>
    </row>
    <row r="6659" spans="1:4" x14ac:dyDescent="0.25">
      <c r="A6659" s="890" t="s">
        <v>6704</v>
      </c>
      <c r="B6659" s="890" t="s">
        <v>33296</v>
      </c>
      <c r="C6659" s="890" t="s">
        <v>3</v>
      </c>
      <c r="D6659" s="890">
        <v>463.97</v>
      </c>
    </row>
    <row r="6660" spans="1:4" x14ac:dyDescent="0.25">
      <c r="A6660" s="890" t="s">
        <v>6705</v>
      </c>
      <c r="B6660" s="890" t="s">
        <v>33297</v>
      </c>
      <c r="C6660" s="890" t="s">
        <v>3</v>
      </c>
      <c r="D6660" s="890">
        <v>408.83</v>
      </c>
    </row>
    <row r="6661" spans="1:4" x14ac:dyDescent="0.25">
      <c r="A6661" s="890" t="s">
        <v>6706</v>
      </c>
      <c r="B6661" s="890" t="s">
        <v>33297</v>
      </c>
      <c r="C6661" s="890" t="s">
        <v>3</v>
      </c>
      <c r="D6661" s="890">
        <v>402.32</v>
      </c>
    </row>
    <row r="6662" spans="1:4" x14ac:dyDescent="0.25">
      <c r="A6662" s="890" t="s">
        <v>6707</v>
      </c>
      <c r="B6662" s="890" t="s">
        <v>33298</v>
      </c>
      <c r="C6662" s="890" t="s">
        <v>4</v>
      </c>
      <c r="D6662" s="890">
        <v>168.63</v>
      </c>
    </row>
    <row r="6663" spans="1:4" x14ac:dyDescent="0.25">
      <c r="A6663" s="890" t="s">
        <v>6708</v>
      </c>
      <c r="B6663" s="890" t="s">
        <v>33298</v>
      </c>
      <c r="C6663" s="890" t="s">
        <v>4</v>
      </c>
      <c r="D6663" s="890">
        <v>163.26</v>
      </c>
    </row>
    <row r="6664" spans="1:4" x14ac:dyDescent="0.25">
      <c r="A6664" s="890" t="s">
        <v>6709</v>
      </c>
      <c r="B6664" s="890" t="s">
        <v>33299</v>
      </c>
      <c r="C6664" s="890" t="s">
        <v>4</v>
      </c>
      <c r="D6664" s="890">
        <v>30.89</v>
      </c>
    </row>
    <row r="6665" spans="1:4" x14ac:dyDescent="0.25">
      <c r="A6665" s="890" t="s">
        <v>6710</v>
      </c>
      <c r="B6665" s="890" t="s">
        <v>33299</v>
      </c>
      <c r="C6665" s="890" t="s">
        <v>4</v>
      </c>
      <c r="D6665" s="890">
        <v>28.71</v>
      </c>
    </row>
    <row r="6666" spans="1:4" x14ac:dyDescent="0.25">
      <c r="A6666" s="890" t="s">
        <v>6711</v>
      </c>
      <c r="B6666" s="890" t="s">
        <v>33300</v>
      </c>
      <c r="C6666" s="890" t="s">
        <v>4</v>
      </c>
      <c r="D6666" s="890">
        <v>42.69</v>
      </c>
    </row>
    <row r="6667" spans="1:4" x14ac:dyDescent="0.25">
      <c r="A6667" s="890" t="s">
        <v>6712</v>
      </c>
      <c r="B6667" s="890" t="s">
        <v>33300</v>
      </c>
      <c r="C6667" s="890" t="s">
        <v>4</v>
      </c>
      <c r="D6667" s="890">
        <v>39.96</v>
      </c>
    </row>
    <row r="6668" spans="1:4" x14ac:dyDescent="0.25">
      <c r="A6668" s="890" t="s">
        <v>6713</v>
      </c>
      <c r="B6668" s="890" t="s">
        <v>33301</v>
      </c>
      <c r="C6668" s="890" t="s">
        <v>4</v>
      </c>
      <c r="D6668" s="890">
        <v>48.81</v>
      </c>
    </row>
    <row r="6669" spans="1:4" x14ac:dyDescent="0.25">
      <c r="A6669" s="890" t="s">
        <v>6714</v>
      </c>
      <c r="B6669" s="890" t="s">
        <v>33301</v>
      </c>
      <c r="C6669" s="890" t="s">
        <v>4</v>
      </c>
      <c r="D6669" s="890">
        <v>45.55</v>
      </c>
    </row>
    <row r="6670" spans="1:4" x14ac:dyDescent="0.25">
      <c r="A6670" s="890" t="s">
        <v>6715</v>
      </c>
      <c r="B6670" s="890" t="s">
        <v>33302</v>
      </c>
      <c r="C6670" s="890" t="s">
        <v>4</v>
      </c>
      <c r="D6670" s="890">
        <v>19.579999999999998</v>
      </c>
    </row>
    <row r="6671" spans="1:4" x14ac:dyDescent="0.25">
      <c r="A6671" s="890" t="s">
        <v>6716</v>
      </c>
      <c r="B6671" s="890" t="s">
        <v>33302</v>
      </c>
      <c r="C6671" s="890" t="s">
        <v>4</v>
      </c>
      <c r="D6671" s="890">
        <v>18.54</v>
      </c>
    </row>
    <row r="6672" spans="1:4" x14ac:dyDescent="0.25">
      <c r="A6672" s="890" t="s">
        <v>6717</v>
      </c>
      <c r="B6672" s="890" t="s">
        <v>33303</v>
      </c>
      <c r="C6672" s="890" t="s">
        <v>4</v>
      </c>
      <c r="D6672" s="890">
        <v>25.12</v>
      </c>
    </row>
    <row r="6673" spans="1:4" x14ac:dyDescent="0.25">
      <c r="A6673" s="890" t="s">
        <v>6718</v>
      </c>
      <c r="B6673" s="890" t="s">
        <v>33303</v>
      </c>
      <c r="C6673" s="890" t="s">
        <v>4</v>
      </c>
      <c r="D6673" s="890">
        <v>24.08</v>
      </c>
    </row>
    <row r="6674" spans="1:4" x14ac:dyDescent="0.25">
      <c r="A6674" s="890" t="s">
        <v>6719</v>
      </c>
      <c r="B6674" s="890" t="s">
        <v>33304</v>
      </c>
      <c r="C6674" s="890" t="s">
        <v>4</v>
      </c>
      <c r="D6674" s="890">
        <v>25.91</v>
      </c>
    </row>
    <row r="6675" spans="1:4" x14ac:dyDescent="0.25">
      <c r="A6675" s="890" t="s">
        <v>6720</v>
      </c>
      <c r="B6675" s="890" t="s">
        <v>33304</v>
      </c>
      <c r="C6675" s="890" t="s">
        <v>4</v>
      </c>
      <c r="D6675" s="890">
        <v>24.87</v>
      </c>
    </row>
    <row r="6676" spans="1:4" x14ac:dyDescent="0.25">
      <c r="A6676" s="890" t="s">
        <v>6721</v>
      </c>
      <c r="B6676" s="890" t="s">
        <v>33305</v>
      </c>
      <c r="C6676" s="890" t="s">
        <v>4</v>
      </c>
      <c r="D6676" s="890">
        <v>22.73</v>
      </c>
    </row>
    <row r="6677" spans="1:4" x14ac:dyDescent="0.25">
      <c r="A6677" s="890" t="s">
        <v>6722</v>
      </c>
      <c r="B6677" s="890" t="s">
        <v>33305</v>
      </c>
      <c r="C6677" s="890" t="s">
        <v>4</v>
      </c>
      <c r="D6677" s="890">
        <v>21.9</v>
      </c>
    </row>
    <row r="6678" spans="1:4" x14ac:dyDescent="0.25">
      <c r="A6678" s="890" t="s">
        <v>6723</v>
      </c>
      <c r="B6678" s="890" t="s">
        <v>33306</v>
      </c>
      <c r="C6678" s="890" t="s">
        <v>4</v>
      </c>
      <c r="D6678" s="890">
        <v>23.27</v>
      </c>
    </row>
    <row r="6679" spans="1:4" x14ac:dyDescent="0.25">
      <c r="A6679" s="890" t="s">
        <v>6724</v>
      </c>
      <c r="B6679" s="890" t="s">
        <v>33306</v>
      </c>
      <c r="C6679" s="890" t="s">
        <v>4</v>
      </c>
      <c r="D6679" s="890">
        <v>22.44</v>
      </c>
    </row>
    <row r="6680" spans="1:4" x14ac:dyDescent="0.25">
      <c r="A6680" s="890" t="s">
        <v>6725</v>
      </c>
      <c r="B6680" s="890" t="s">
        <v>33307</v>
      </c>
      <c r="C6680" s="890" t="s">
        <v>20</v>
      </c>
      <c r="D6680" s="890">
        <v>188.26</v>
      </c>
    </row>
    <row r="6681" spans="1:4" x14ac:dyDescent="0.25">
      <c r="A6681" s="890" t="s">
        <v>6726</v>
      </c>
      <c r="B6681" s="890" t="s">
        <v>33307</v>
      </c>
      <c r="C6681" s="890" t="s">
        <v>20</v>
      </c>
      <c r="D6681" s="890">
        <v>183.06</v>
      </c>
    </row>
    <row r="6682" spans="1:4" x14ac:dyDescent="0.25">
      <c r="A6682" s="890" t="s">
        <v>6727</v>
      </c>
      <c r="B6682" s="890" t="s">
        <v>33308</v>
      </c>
      <c r="C6682" s="890" t="s">
        <v>3</v>
      </c>
      <c r="D6682" s="890">
        <v>14.01</v>
      </c>
    </row>
    <row r="6683" spans="1:4" x14ac:dyDescent="0.25">
      <c r="A6683" s="890" t="s">
        <v>6728</v>
      </c>
      <c r="B6683" s="890" t="s">
        <v>33308</v>
      </c>
      <c r="C6683" s="890" t="s">
        <v>3</v>
      </c>
      <c r="D6683" s="890">
        <v>12.97</v>
      </c>
    </row>
    <row r="6684" spans="1:4" x14ac:dyDescent="0.25">
      <c r="A6684" s="890" t="s">
        <v>6729</v>
      </c>
      <c r="B6684" s="890" t="s">
        <v>33309</v>
      </c>
      <c r="C6684" s="890" t="s">
        <v>4</v>
      </c>
      <c r="D6684" s="890">
        <v>108.22</v>
      </c>
    </row>
    <row r="6685" spans="1:4" x14ac:dyDescent="0.25">
      <c r="A6685" s="890" t="s">
        <v>6730</v>
      </c>
      <c r="B6685" s="890" t="s">
        <v>33309</v>
      </c>
      <c r="C6685" s="890" t="s">
        <v>4</v>
      </c>
      <c r="D6685" s="890">
        <v>101.98</v>
      </c>
    </row>
    <row r="6686" spans="1:4" x14ac:dyDescent="0.25">
      <c r="A6686" s="890" t="s">
        <v>6731</v>
      </c>
      <c r="B6686" s="890" t="s">
        <v>33310</v>
      </c>
      <c r="C6686" s="890" t="s">
        <v>20</v>
      </c>
      <c r="D6686" s="890">
        <v>204.79</v>
      </c>
    </row>
    <row r="6687" spans="1:4" x14ac:dyDescent="0.25">
      <c r="A6687" s="890" t="s">
        <v>6732</v>
      </c>
      <c r="B6687" s="890" t="s">
        <v>33310</v>
      </c>
      <c r="C6687" s="890" t="s">
        <v>20</v>
      </c>
      <c r="D6687" s="890">
        <v>199.58</v>
      </c>
    </row>
    <row r="6688" spans="1:4" x14ac:dyDescent="0.25">
      <c r="A6688" s="890" t="s">
        <v>6733</v>
      </c>
      <c r="B6688" s="890" t="s">
        <v>33311</v>
      </c>
      <c r="C6688" s="890" t="s">
        <v>20</v>
      </c>
      <c r="D6688" s="890">
        <v>220.74</v>
      </c>
    </row>
    <row r="6689" spans="1:4" x14ac:dyDescent="0.25">
      <c r="A6689" s="890" t="s">
        <v>6734</v>
      </c>
      <c r="B6689" s="890" t="s">
        <v>33311</v>
      </c>
      <c r="C6689" s="890" t="s">
        <v>20</v>
      </c>
      <c r="D6689" s="890">
        <v>214.5</v>
      </c>
    </row>
    <row r="6690" spans="1:4" x14ac:dyDescent="0.25">
      <c r="A6690" s="890" t="s">
        <v>6735</v>
      </c>
      <c r="B6690" s="890" t="s">
        <v>33312</v>
      </c>
      <c r="C6690" s="890" t="s">
        <v>20</v>
      </c>
      <c r="D6690" s="890">
        <v>197.84</v>
      </c>
    </row>
    <row r="6691" spans="1:4" x14ac:dyDescent="0.25">
      <c r="A6691" s="890" t="s">
        <v>6736</v>
      </c>
      <c r="B6691" s="890" t="s">
        <v>33312</v>
      </c>
      <c r="C6691" s="890" t="s">
        <v>20</v>
      </c>
      <c r="D6691" s="890">
        <v>192.64</v>
      </c>
    </row>
    <row r="6692" spans="1:4" x14ac:dyDescent="0.25">
      <c r="A6692" s="890" t="s">
        <v>6737</v>
      </c>
      <c r="B6692" s="890" t="s">
        <v>33313</v>
      </c>
      <c r="C6692" s="890" t="s">
        <v>20</v>
      </c>
      <c r="D6692" s="890">
        <v>839.48</v>
      </c>
    </row>
    <row r="6693" spans="1:4" x14ac:dyDescent="0.25">
      <c r="A6693" s="890" t="s">
        <v>6738</v>
      </c>
      <c r="B6693" s="890" t="s">
        <v>33313</v>
      </c>
      <c r="C6693" s="890" t="s">
        <v>20</v>
      </c>
      <c r="D6693" s="890">
        <v>834.28</v>
      </c>
    </row>
    <row r="6694" spans="1:4" x14ac:dyDescent="0.25">
      <c r="A6694" s="890" t="s">
        <v>6739</v>
      </c>
      <c r="B6694" s="890" t="s">
        <v>33314</v>
      </c>
      <c r="C6694" s="890" t="s">
        <v>20</v>
      </c>
      <c r="D6694" s="890">
        <v>217.15</v>
      </c>
    </row>
    <row r="6695" spans="1:4" x14ac:dyDescent="0.25">
      <c r="A6695" s="890" t="s">
        <v>6740</v>
      </c>
      <c r="B6695" s="890" t="s">
        <v>33314</v>
      </c>
      <c r="C6695" s="890" t="s">
        <v>20</v>
      </c>
      <c r="D6695" s="890">
        <v>212.99</v>
      </c>
    </row>
    <row r="6696" spans="1:4" x14ac:dyDescent="0.25">
      <c r="A6696" s="890" t="s">
        <v>6741</v>
      </c>
      <c r="B6696" s="890" t="s">
        <v>33315</v>
      </c>
      <c r="C6696" s="890" t="s">
        <v>20</v>
      </c>
      <c r="D6696" s="890">
        <v>258.74</v>
      </c>
    </row>
    <row r="6697" spans="1:4" x14ac:dyDescent="0.25">
      <c r="A6697" s="890" t="s">
        <v>6742</v>
      </c>
      <c r="B6697" s="890" t="s">
        <v>33315</v>
      </c>
      <c r="C6697" s="890" t="s">
        <v>20</v>
      </c>
      <c r="D6697" s="890">
        <v>250.42</v>
      </c>
    </row>
    <row r="6698" spans="1:4" x14ac:dyDescent="0.25">
      <c r="A6698" s="890" t="s">
        <v>6743</v>
      </c>
      <c r="B6698" s="890" t="s">
        <v>33316</v>
      </c>
      <c r="C6698" s="890" t="s">
        <v>20</v>
      </c>
      <c r="D6698" s="890">
        <v>408.75</v>
      </c>
    </row>
    <row r="6699" spans="1:4" x14ac:dyDescent="0.25">
      <c r="A6699" s="890" t="s">
        <v>6744</v>
      </c>
      <c r="B6699" s="890" t="s">
        <v>33316</v>
      </c>
      <c r="C6699" s="890" t="s">
        <v>20</v>
      </c>
      <c r="D6699" s="890">
        <v>403.21</v>
      </c>
    </row>
    <row r="6700" spans="1:4" x14ac:dyDescent="0.25">
      <c r="A6700" s="890" t="s">
        <v>6745</v>
      </c>
      <c r="B6700" s="890" t="s">
        <v>33317</v>
      </c>
      <c r="C6700" s="890" t="s">
        <v>20</v>
      </c>
      <c r="D6700" s="890">
        <v>242.78</v>
      </c>
    </row>
    <row r="6701" spans="1:4" x14ac:dyDescent="0.25">
      <c r="A6701" s="890" t="s">
        <v>6746</v>
      </c>
      <c r="B6701" s="890" t="s">
        <v>33317</v>
      </c>
      <c r="C6701" s="890" t="s">
        <v>20</v>
      </c>
      <c r="D6701" s="890">
        <v>234.46</v>
      </c>
    </row>
    <row r="6702" spans="1:4" x14ac:dyDescent="0.25">
      <c r="A6702" s="890" t="s">
        <v>6747</v>
      </c>
      <c r="B6702" s="890" t="s">
        <v>33318</v>
      </c>
      <c r="C6702" s="890" t="s">
        <v>20</v>
      </c>
      <c r="D6702" s="890">
        <v>470.15</v>
      </c>
    </row>
    <row r="6703" spans="1:4" x14ac:dyDescent="0.25">
      <c r="A6703" s="890" t="s">
        <v>6748</v>
      </c>
      <c r="B6703" s="890" t="s">
        <v>33318</v>
      </c>
      <c r="C6703" s="890" t="s">
        <v>20</v>
      </c>
      <c r="D6703" s="890">
        <v>434.97</v>
      </c>
    </row>
    <row r="6704" spans="1:4" x14ac:dyDescent="0.25">
      <c r="A6704" s="890" t="s">
        <v>6749</v>
      </c>
      <c r="B6704" s="890" t="s">
        <v>33319</v>
      </c>
      <c r="C6704" s="890" t="s">
        <v>20</v>
      </c>
      <c r="D6704" s="890">
        <v>201.58</v>
      </c>
    </row>
    <row r="6705" spans="1:4" x14ac:dyDescent="0.25">
      <c r="A6705" s="890" t="s">
        <v>6750</v>
      </c>
      <c r="B6705" s="890" t="s">
        <v>33319</v>
      </c>
      <c r="C6705" s="890" t="s">
        <v>20</v>
      </c>
      <c r="D6705" s="890">
        <v>195.34</v>
      </c>
    </row>
    <row r="6706" spans="1:4" x14ac:dyDescent="0.25">
      <c r="A6706" s="890" t="s">
        <v>6751</v>
      </c>
      <c r="B6706" s="890" t="s">
        <v>6752</v>
      </c>
      <c r="C6706" s="890" t="s">
        <v>20</v>
      </c>
      <c r="D6706" s="890">
        <v>197.84</v>
      </c>
    </row>
    <row r="6707" spans="1:4" x14ac:dyDescent="0.25">
      <c r="A6707" s="890" t="s">
        <v>6753</v>
      </c>
      <c r="B6707" s="890" t="s">
        <v>6752</v>
      </c>
      <c r="C6707" s="890" t="s">
        <v>20</v>
      </c>
      <c r="D6707" s="890">
        <v>192.64</v>
      </c>
    </row>
    <row r="6708" spans="1:4" x14ac:dyDescent="0.25">
      <c r="A6708" s="890" t="s">
        <v>6754</v>
      </c>
      <c r="B6708" s="890" t="s">
        <v>33320</v>
      </c>
      <c r="C6708" s="890" t="s">
        <v>20</v>
      </c>
      <c r="D6708" s="890">
        <v>247.19</v>
      </c>
    </row>
    <row r="6709" spans="1:4" x14ac:dyDescent="0.25">
      <c r="A6709" s="890" t="s">
        <v>6755</v>
      </c>
      <c r="B6709" s="890" t="s">
        <v>33320</v>
      </c>
      <c r="C6709" s="890" t="s">
        <v>20</v>
      </c>
      <c r="D6709" s="890">
        <v>238.87</v>
      </c>
    </row>
    <row r="6710" spans="1:4" x14ac:dyDescent="0.25">
      <c r="A6710" s="890" t="s">
        <v>6756</v>
      </c>
      <c r="B6710" s="890" t="s">
        <v>33321</v>
      </c>
      <c r="C6710" s="890" t="s">
        <v>20</v>
      </c>
      <c r="D6710" s="890">
        <v>235.98</v>
      </c>
    </row>
    <row r="6711" spans="1:4" x14ac:dyDescent="0.25">
      <c r="A6711" s="890" t="s">
        <v>6757</v>
      </c>
      <c r="B6711" s="890" t="s">
        <v>33321</v>
      </c>
      <c r="C6711" s="890" t="s">
        <v>20</v>
      </c>
      <c r="D6711" s="890">
        <v>227.66</v>
      </c>
    </row>
    <row r="6712" spans="1:4" x14ac:dyDescent="0.25">
      <c r="A6712" s="890" t="s">
        <v>6758</v>
      </c>
      <c r="B6712" s="890" t="s">
        <v>33322</v>
      </c>
      <c r="C6712" s="890" t="s">
        <v>20</v>
      </c>
      <c r="D6712" s="890">
        <v>235.98</v>
      </c>
    </row>
    <row r="6713" spans="1:4" x14ac:dyDescent="0.25">
      <c r="A6713" s="890" t="s">
        <v>6759</v>
      </c>
      <c r="B6713" s="890" t="s">
        <v>33322</v>
      </c>
      <c r="C6713" s="890" t="s">
        <v>20</v>
      </c>
      <c r="D6713" s="890">
        <v>227.66</v>
      </c>
    </row>
    <row r="6714" spans="1:4" x14ac:dyDescent="0.25">
      <c r="A6714" s="890" t="s">
        <v>6760</v>
      </c>
      <c r="B6714" s="890" t="s">
        <v>33323</v>
      </c>
      <c r="C6714" s="890" t="s">
        <v>20</v>
      </c>
      <c r="D6714" s="890">
        <v>520.16</v>
      </c>
    </row>
    <row r="6715" spans="1:4" x14ac:dyDescent="0.25">
      <c r="A6715" s="890" t="s">
        <v>6761</v>
      </c>
      <c r="B6715" s="890" t="s">
        <v>33323</v>
      </c>
      <c r="C6715" s="890" t="s">
        <v>20</v>
      </c>
      <c r="D6715" s="890">
        <v>504.45</v>
      </c>
    </row>
    <row r="6716" spans="1:4" x14ac:dyDescent="0.25">
      <c r="A6716" s="890" t="s">
        <v>6762</v>
      </c>
      <c r="B6716" s="890" t="s">
        <v>33324</v>
      </c>
      <c r="C6716" s="890" t="s">
        <v>20</v>
      </c>
      <c r="D6716" s="890">
        <v>1370.13</v>
      </c>
    </row>
    <row r="6717" spans="1:4" x14ac:dyDescent="0.25">
      <c r="A6717" s="890" t="s">
        <v>6763</v>
      </c>
      <c r="B6717" s="890" t="s">
        <v>33324</v>
      </c>
      <c r="C6717" s="890" t="s">
        <v>20</v>
      </c>
      <c r="D6717" s="890">
        <v>1320.28</v>
      </c>
    </row>
    <row r="6718" spans="1:4" x14ac:dyDescent="0.25">
      <c r="A6718" s="890" t="s">
        <v>6764</v>
      </c>
      <c r="B6718" s="890" t="s">
        <v>6765</v>
      </c>
      <c r="C6718" s="890" t="s">
        <v>20</v>
      </c>
      <c r="D6718" s="890">
        <v>195.09</v>
      </c>
    </row>
    <row r="6719" spans="1:4" x14ac:dyDescent="0.25">
      <c r="A6719" s="890" t="s">
        <v>6766</v>
      </c>
      <c r="B6719" s="890" t="s">
        <v>6765</v>
      </c>
      <c r="C6719" s="890" t="s">
        <v>20</v>
      </c>
      <c r="D6719" s="890">
        <v>190.93</v>
      </c>
    </row>
    <row r="6720" spans="1:4" x14ac:dyDescent="0.25">
      <c r="A6720" s="890" t="s">
        <v>6767</v>
      </c>
      <c r="B6720" s="890" t="s">
        <v>33325</v>
      </c>
      <c r="C6720" s="890" t="s">
        <v>4</v>
      </c>
      <c r="D6720" s="890">
        <v>6.86</v>
      </c>
    </row>
    <row r="6721" spans="1:4" x14ac:dyDescent="0.25">
      <c r="A6721" s="890" t="s">
        <v>6768</v>
      </c>
      <c r="B6721" s="890" t="s">
        <v>33325</v>
      </c>
      <c r="C6721" s="890" t="s">
        <v>4</v>
      </c>
      <c r="D6721" s="890">
        <v>6.17</v>
      </c>
    </row>
    <row r="6722" spans="1:4" x14ac:dyDescent="0.25">
      <c r="A6722" s="890" t="s">
        <v>6769</v>
      </c>
      <c r="B6722" s="890" t="s">
        <v>33326</v>
      </c>
      <c r="C6722" s="890" t="s">
        <v>3</v>
      </c>
      <c r="D6722" s="890">
        <v>27.42</v>
      </c>
    </row>
    <row r="6723" spans="1:4" x14ac:dyDescent="0.25">
      <c r="A6723" s="890" t="s">
        <v>6770</v>
      </c>
      <c r="B6723" s="890" t="s">
        <v>33326</v>
      </c>
      <c r="C6723" s="890" t="s">
        <v>3</v>
      </c>
      <c r="D6723" s="890">
        <v>26.26</v>
      </c>
    </row>
    <row r="6724" spans="1:4" x14ac:dyDescent="0.25">
      <c r="A6724" s="890" t="s">
        <v>6771</v>
      </c>
      <c r="B6724" s="890" t="s">
        <v>33327</v>
      </c>
      <c r="C6724" s="890" t="s">
        <v>3</v>
      </c>
      <c r="D6724" s="890">
        <v>32.03</v>
      </c>
    </row>
    <row r="6725" spans="1:4" x14ac:dyDescent="0.25">
      <c r="A6725" s="890" t="s">
        <v>6772</v>
      </c>
      <c r="B6725" s="890" t="s">
        <v>33327</v>
      </c>
      <c r="C6725" s="890" t="s">
        <v>3</v>
      </c>
      <c r="D6725" s="890">
        <v>30.79</v>
      </c>
    </row>
    <row r="6726" spans="1:4" x14ac:dyDescent="0.25">
      <c r="A6726" s="890" t="s">
        <v>6773</v>
      </c>
      <c r="B6726" s="890" t="s">
        <v>33328</v>
      </c>
      <c r="C6726" s="890" t="s">
        <v>3</v>
      </c>
      <c r="D6726" s="890">
        <v>46.02</v>
      </c>
    </row>
    <row r="6727" spans="1:4" x14ac:dyDescent="0.25">
      <c r="A6727" s="890" t="s">
        <v>6774</v>
      </c>
      <c r="B6727" s="890" t="s">
        <v>33328</v>
      </c>
      <c r="C6727" s="890" t="s">
        <v>3</v>
      </c>
      <c r="D6727" s="890">
        <v>44.65</v>
      </c>
    </row>
    <row r="6728" spans="1:4" x14ac:dyDescent="0.25">
      <c r="A6728" s="890" t="s">
        <v>6775</v>
      </c>
      <c r="B6728" s="890" t="s">
        <v>33329</v>
      </c>
      <c r="C6728" s="890" t="s">
        <v>3</v>
      </c>
      <c r="D6728" s="890">
        <v>54.37</v>
      </c>
    </row>
    <row r="6729" spans="1:4" x14ac:dyDescent="0.25">
      <c r="A6729" s="890" t="s">
        <v>6776</v>
      </c>
      <c r="B6729" s="890" t="s">
        <v>33329</v>
      </c>
      <c r="C6729" s="890" t="s">
        <v>3</v>
      </c>
      <c r="D6729" s="890">
        <v>52.85</v>
      </c>
    </row>
    <row r="6730" spans="1:4" x14ac:dyDescent="0.25">
      <c r="A6730" s="890" t="s">
        <v>6777</v>
      </c>
      <c r="B6730" s="890" t="s">
        <v>33330</v>
      </c>
      <c r="C6730" s="890" t="s">
        <v>3</v>
      </c>
      <c r="D6730" s="890">
        <v>66.31</v>
      </c>
    </row>
    <row r="6731" spans="1:4" x14ac:dyDescent="0.25">
      <c r="A6731" s="890" t="s">
        <v>6778</v>
      </c>
      <c r="B6731" s="890" t="s">
        <v>33330</v>
      </c>
      <c r="C6731" s="890" t="s">
        <v>3</v>
      </c>
      <c r="D6731" s="890">
        <v>64.66</v>
      </c>
    </row>
    <row r="6732" spans="1:4" x14ac:dyDescent="0.25">
      <c r="A6732" s="890" t="s">
        <v>6779</v>
      </c>
      <c r="B6732" s="890" t="s">
        <v>33331</v>
      </c>
      <c r="C6732" s="890" t="s">
        <v>3</v>
      </c>
      <c r="D6732" s="890">
        <v>41.15</v>
      </c>
    </row>
    <row r="6733" spans="1:4" x14ac:dyDescent="0.25">
      <c r="A6733" s="890" t="s">
        <v>6780</v>
      </c>
      <c r="B6733" s="890" t="s">
        <v>33331</v>
      </c>
      <c r="C6733" s="890" t="s">
        <v>3</v>
      </c>
      <c r="D6733" s="890">
        <v>39.909999999999997</v>
      </c>
    </row>
    <row r="6734" spans="1:4" x14ac:dyDescent="0.25">
      <c r="A6734" s="890" t="s">
        <v>6781</v>
      </c>
      <c r="B6734" s="890" t="s">
        <v>33332</v>
      </c>
      <c r="C6734" s="890" t="s">
        <v>3</v>
      </c>
      <c r="D6734" s="890">
        <v>56.31</v>
      </c>
    </row>
    <row r="6735" spans="1:4" x14ac:dyDescent="0.25">
      <c r="A6735" s="890" t="s">
        <v>6782</v>
      </c>
      <c r="B6735" s="890" t="s">
        <v>33332</v>
      </c>
      <c r="C6735" s="890" t="s">
        <v>3</v>
      </c>
      <c r="D6735" s="890">
        <v>54.94</v>
      </c>
    </row>
    <row r="6736" spans="1:4" x14ac:dyDescent="0.25">
      <c r="A6736" s="890" t="s">
        <v>6783</v>
      </c>
      <c r="B6736" s="890" t="s">
        <v>33333</v>
      </c>
      <c r="C6736" s="890" t="s">
        <v>3</v>
      </c>
      <c r="D6736" s="890">
        <v>72.62</v>
      </c>
    </row>
    <row r="6737" spans="1:4" x14ac:dyDescent="0.25">
      <c r="A6737" s="890" t="s">
        <v>6784</v>
      </c>
      <c r="B6737" s="890" t="s">
        <v>33333</v>
      </c>
      <c r="C6737" s="890" t="s">
        <v>3</v>
      </c>
      <c r="D6737" s="890">
        <v>71.099999999999994</v>
      </c>
    </row>
    <row r="6738" spans="1:4" x14ac:dyDescent="0.25">
      <c r="A6738" s="890" t="s">
        <v>6785</v>
      </c>
      <c r="B6738" s="890" t="s">
        <v>33334</v>
      </c>
      <c r="C6738" s="890" t="s">
        <v>3</v>
      </c>
      <c r="D6738" s="890">
        <v>8.52</v>
      </c>
    </row>
    <row r="6739" spans="1:4" x14ac:dyDescent="0.25">
      <c r="A6739" s="890" t="s">
        <v>6786</v>
      </c>
      <c r="B6739" s="890" t="s">
        <v>33334</v>
      </c>
      <c r="C6739" s="890" t="s">
        <v>3</v>
      </c>
      <c r="D6739" s="890">
        <v>8.3699999999999992</v>
      </c>
    </row>
    <row r="6740" spans="1:4" x14ac:dyDescent="0.25">
      <c r="A6740" s="890" t="s">
        <v>6787</v>
      </c>
      <c r="B6740" s="890" t="s">
        <v>33335</v>
      </c>
      <c r="C6740" s="890" t="s">
        <v>3</v>
      </c>
      <c r="D6740" s="890">
        <v>12.04</v>
      </c>
    </row>
    <row r="6741" spans="1:4" x14ac:dyDescent="0.25">
      <c r="A6741" s="890" t="s">
        <v>6788</v>
      </c>
      <c r="B6741" s="890" t="s">
        <v>33335</v>
      </c>
      <c r="C6741" s="890" t="s">
        <v>3</v>
      </c>
      <c r="D6741" s="890">
        <v>11.89</v>
      </c>
    </row>
    <row r="6742" spans="1:4" x14ac:dyDescent="0.25">
      <c r="A6742" s="890" t="s">
        <v>6789</v>
      </c>
      <c r="B6742" s="890" t="s">
        <v>33336</v>
      </c>
      <c r="C6742" s="890" t="s">
        <v>3</v>
      </c>
      <c r="D6742" s="890">
        <v>15.07</v>
      </c>
    </row>
    <row r="6743" spans="1:4" x14ac:dyDescent="0.25">
      <c r="A6743" s="890" t="s">
        <v>6790</v>
      </c>
      <c r="B6743" s="890" t="s">
        <v>33336</v>
      </c>
      <c r="C6743" s="890" t="s">
        <v>3</v>
      </c>
      <c r="D6743" s="890">
        <v>14.97</v>
      </c>
    </row>
    <row r="6744" spans="1:4" x14ac:dyDescent="0.25">
      <c r="A6744" s="890" t="s">
        <v>6791</v>
      </c>
      <c r="B6744" s="890" t="s">
        <v>33337</v>
      </c>
      <c r="C6744" s="890" t="s">
        <v>3</v>
      </c>
      <c r="D6744" s="890">
        <v>13.03</v>
      </c>
    </row>
    <row r="6745" spans="1:4" x14ac:dyDescent="0.25">
      <c r="A6745" s="890" t="s">
        <v>6792</v>
      </c>
      <c r="B6745" s="890" t="s">
        <v>33337</v>
      </c>
      <c r="C6745" s="890" t="s">
        <v>3</v>
      </c>
      <c r="D6745" s="890">
        <v>12.78</v>
      </c>
    </row>
    <row r="6746" spans="1:4" x14ac:dyDescent="0.25">
      <c r="A6746" s="890" t="s">
        <v>6793</v>
      </c>
      <c r="B6746" s="890" t="s">
        <v>21515</v>
      </c>
      <c r="C6746" s="890" t="s">
        <v>3</v>
      </c>
      <c r="D6746" s="890">
        <v>21.51</v>
      </c>
    </row>
    <row r="6747" spans="1:4" x14ac:dyDescent="0.25">
      <c r="A6747" s="890" t="s">
        <v>6794</v>
      </c>
      <c r="B6747" s="890" t="s">
        <v>21515</v>
      </c>
      <c r="C6747" s="890" t="s">
        <v>3</v>
      </c>
      <c r="D6747" s="890">
        <v>20.76</v>
      </c>
    </row>
    <row r="6748" spans="1:4" x14ac:dyDescent="0.25">
      <c r="A6748" s="890" t="s">
        <v>6795</v>
      </c>
      <c r="B6748" s="890" t="s">
        <v>33338</v>
      </c>
      <c r="C6748" s="890" t="s">
        <v>3</v>
      </c>
      <c r="D6748" s="890">
        <v>20.47</v>
      </c>
    </row>
    <row r="6749" spans="1:4" x14ac:dyDescent="0.25">
      <c r="A6749" s="890" t="s">
        <v>6796</v>
      </c>
      <c r="B6749" s="890" t="s">
        <v>33338</v>
      </c>
      <c r="C6749" s="890" t="s">
        <v>3</v>
      </c>
      <c r="D6749" s="890">
        <v>19.47</v>
      </c>
    </row>
    <row r="6750" spans="1:4" x14ac:dyDescent="0.25">
      <c r="A6750" s="890" t="s">
        <v>6797</v>
      </c>
      <c r="B6750" s="890" t="s">
        <v>33339</v>
      </c>
      <c r="C6750" s="890" t="s">
        <v>3</v>
      </c>
      <c r="D6750" s="890">
        <v>20.47</v>
      </c>
    </row>
    <row r="6751" spans="1:4" x14ac:dyDescent="0.25">
      <c r="A6751" s="890" t="s">
        <v>6798</v>
      </c>
      <c r="B6751" s="890" t="s">
        <v>33339</v>
      </c>
      <c r="C6751" s="890" t="s">
        <v>3</v>
      </c>
      <c r="D6751" s="890">
        <v>19.47</v>
      </c>
    </row>
    <row r="6752" spans="1:4" x14ac:dyDescent="0.25">
      <c r="A6752" s="890" t="s">
        <v>6799</v>
      </c>
      <c r="B6752" s="890" t="s">
        <v>33340</v>
      </c>
      <c r="C6752" s="890" t="s">
        <v>3</v>
      </c>
      <c r="D6752" s="890">
        <v>7</v>
      </c>
    </row>
    <row r="6753" spans="1:4" x14ac:dyDescent="0.25">
      <c r="A6753" s="890" t="s">
        <v>6800</v>
      </c>
      <c r="B6753" s="890" t="s">
        <v>33340</v>
      </c>
      <c r="C6753" s="890" t="s">
        <v>3</v>
      </c>
      <c r="D6753" s="890">
        <v>6.75</v>
      </c>
    </row>
    <row r="6754" spans="1:4" x14ac:dyDescent="0.25">
      <c r="A6754" s="890" t="s">
        <v>6801</v>
      </c>
      <c r="B6754" s="890" t="s">
        <v>33341</v>
      </c>
      <c r="C6754" s="890" t="s">
        <v>3</v>
      </c>
      <c r="D6754" s="890">
        <v>9.01</v>
      </c>
    </row>
    <row r="6755" spans="1:4" x14ac:dyDescent="0.25">
      <c r="A6755" s="890" t="s">
        <v>6802</v>
      </c>
      <c r="B6755" s="890" t="s">
        <v>33341</v>
      </c>
      <c r="C6755" s="890" t="s">
        <v>3</v>
      </c>
      <c r="D6755" s="890">
        <v>8.7100000000000009</v>
      </c>
    </row>
    <row r="6756" spans="1:4" x14ac:dyDescent="0.25">
      <c r="A6756" s="890" t="s">
        <v>6803</v>
      </c>
      <c r="B6756" s="890" t="s">
        <v>33342</v>
      </c>
      <c r="C6756" s="890" t="s">
        <v>3</v>
      </c>
      <c r="D6756" s="890">
        <v>12.28</v>
      </c>
    </row>
    <row r="6757" spans="1:4" x14ac:dyDescent="0.25">
      <c r="A6757" s="890" t="s">
        <v>6804</v>
      </c>
      <c r="B6757" s="890" t="s">
        <v>33342</v>
      </c>
      <c r="C6757" s="890" t="s">
        <v>3</v>
      </c>
      <c r="D6757" s="890">
        <v>11.95</v>
      </c>
    </row>
    <row r="6758" spans="1:4" x14ac:dyDescent="0.25">
      <c r="A6758" s="890" t="s">
        <v>6805</v>
      </c>
      <c r="B6758" s="890" t="s">
        <v>33343</v>
      </c>
      <c r="C6758" s="890" t="s">
        <v>3</v>
      </c>
      <c r="D6758" s="890">
        <v>16.260000000000002</v>
      </c>
    </row>
    <row r="6759" spans="1:4" x14ac:dyDescent="0.25">
      <c r="A6759" s="890" t="s">
        <v>6806</v>
      </c>
      <c r="B6759" s="890" t="s">
        <v>33343</v>
      </c>
      <c r="C6759" s="890" t="s">
        <v>3</v>
      </c>
      <c r="D6759" s="890">
        <v>15.92</v>
      </c>
    </row>
    <row r="6760" spans="1:4" x14ac:dyDescent="0.25">
      <c r="A6760" s="890" t="s">
        <v>6807</v>
      </c>
      <c r="B6760" s="890" t="s">
        <v>33344</v>
      </c>
      <c r="C6760" s="890" t="s">
        <v>3</v>
      </c>
      <c r="D6760" s="890">
        <v>22.73</v>
      </c>
    </row>
    <row r="6761" spans="1:4" x14ac:dyDescent="0.25">
      <c r="A6761" s="890" t="s">
        <v>6808</v>
      </c>
      <c r="B6761" s="890" t="s">
        <v>33344</v>
      </c>
      <c r="C6761" s="890" t="s">
        <v>3</v>
      </c>
      <c r="D6761" s="890">
        <v>22.36</v>
      </c>
    </row>
    <row r="6762" spans="1:4" x14ac:dyDescent="0.25">
      <c r="A6762" s="890" t="s">
        <v>6809</v>
      </c>
      <c r="B6762" s="890" t="s">
        <v>21516</v>
      </c>
      <c r="C6762" s="890" t="s">
        <v>3</v>
      </c>
      <c r="D6762" s="890">
        <v>6.01</v>
      </c>
    </row>
    <row r="6763" spans="1:4" x14ac:dyDescent="0.25">
      <c r="A6763" s="890" t="s">
        <v>6810</v>
      </c>
      <c r="B6763" s="890" t="s">
        <v>21516</v>
      </c>
      <c r="C6763" s="890" t="s">
        <v>3</v>
      </c>
      <c r="D6763" s="890">
        <v>5.79</v>
      </c>
    </row>
    <row r="6764" spans="1:4" x14ac:dyDescent="0.25">
      <c r="A6764" s="890" t="s">
        <v>6811</v>
      </c>
      <c r="B6764" s="890" t="s">
        <v>33345</v>
      </c>
      <c r="C6764" s="890" t="s">
        <v>3</v>
      </c>
      <c r="D6764" s="890">
        <v>28.85</v>
      </c>
    </row>
    <row r="6765" spans="1:4" x14ac:dyDescent="0.25">
      <c r="A6765" s="890" t="s">
        <v>6812</v>
      </c>
      <c r="B6765" s="890" t="s">
        <v>33345</v>
      </c>
      <c r="C6765" s="890" t="s">
        <v>3</v>
      </c>
      <c r="D6765" s="890">
        <v>28.33</v>
      </c>
    </row>
    <row r="6766" spans="1:4" x14ac:dyDescent="0.25">
      <c r="A6766" s="890" t="s">
        <v>6813</v>
      </c>
      <c r="B6766" s="890" t="s">
        <v>33346</v>
      </c>
      <c r="C6766" s="890" t="s">
        <v>3</v>
      </c>
      <c r="D6766" s="890">
        <v>31.48</v>
      </c>
    </row>
    <row r="6767" spans="1:4" x14ac:dyDescent="0.25">
      <c r="A6767" s="890" t="s">
        <v>6814</v>
      </c>
      <c r="B6767" s="890" t="s">
        <v>33346</v>
      </c>
      <c r="C6767" s="890" t="s">
        <v>3</v>
      </c>
      <c r="D6767" s="890">
        <v>30.69</v>
      </c>
    </row>
    <row r="6768" spans="1:4" x14ac:dyDescent="0.25">
      <c r="A6768" s="890" t="s">
        <v>6815</v>
      </c>
      <c r="B6768" s="890" t="s">
        <v>33347</v>
      </c>
      <c r="C6768" s="890" t="s">
        <v>3</v>
      </c>
      <c r="D6768" s="890">
        <v>39.82</v>
      </c>
    </row>
    <row r="6769" spans="1:4" x14ac:dyDescent="0.25">
      <c r="A6769" s="890" t="s">
        <v>6816</v>
      </c>
      <c r="B6769" s="890" t="s">
        <v>33347</v>
      </c>
      <c r="C6769" s="890" t="s">
        <v>3</v>
      </c>
      <c r="D6769" s="890">
        <v>39</v>
      </c>
    </row>
    <row r="6770" spans="1:4" x14ac:dyDescent="0.25">
      <c r="A6770" s="890" t="s">
        <v>6817</v>
      </c>
      <c r="B6770" s="890" t="s">
        <v>33348</v>
      </c>
      <c r="C6770" s="890" t="s">
        <v>3</v>
      </c>
      <c r="D6770" s="890">
        <v>34.979999999999997</v>
      </c>
    </row>
    <row r="6771" spans="1:4" x14ac:dyDescent="0.25">
      <c r="A6771" s="890" t="s">
        <v>6818</v>
      </c>
      <c r="B6771" s="890" t="s">
        <v>33348</v>
      </c>
      <c r="C6771" s="890" t="s">
        <v>3</v>
      </c>
      <c r="D6771" s="890">
        <v>34.15</v>
      </c>
    </row>
    <row r="6772" spans="1:4" x14ac:dyDescent="0.25">
      <c r="A6772" s="890" t="s">
        <v>6819</v>
      </c>
      <c r="B6772" s="890" t="s">
        <v>33349</v>
      </c>
      <c r="C6772" s="890" t="s">
        <v>3</v>
      </c>
      <c r="D6772" s="890">
        <v>47.01</v>
      </c>
    </row>
    <row r="6773" spans="1:4" x14ac:dyDescent="0.25">
      <c r="A6773" s="890" t="s">
        <v>6820</v>
      </c>
      <c r="B6773" s="890" t="s">
        <v>33349</v>
      </c>
      <c r="C6773" s="890" t="s">
        <v>3</v>
      </c>
      <c r="D6773" s="890">
        <v>46.16</v>
      </c>
    </row>
    <row r="6774" spans="1:4" x14ac:dyDescent="0.25">
      <c r="A6774" s="890" t="s">
        <v>6821</v>
      </c>
      <c r="B6774" s="890" t="s">
        <v>33350</v>
      </c>
      <c r="C6774" s="890" t="s">
        <v>3</v>
      </c>
      <c r="D6774" s="890">
        <v>47.22</v>
      </c>
    </row>
    <row r="6775" spans="1:4" x14ac:dyDescent="0.25">
      <c r="A6775" s="890" t="s">
        <v>6822</v>
      </c>
      <c r="B6775" s="890" t="s">
        <v>33350</v>
      </c>
      <c r="C6775" s="890" t="s">
        <v>3</v>
      </c>
      <c r="D6775" s="890">
        <v>46.35</v>
      </c>
    </row>
    <row r="6776" spans="1:4" x14ac:dyDescent="0.25">
      <c r="A6776" s="890" t="s">
        <v>6823</v>
      </c>
      <c r="B6776" s="890" t="s">
        <v>33351</v>
      </c>
      <c r="C6776" s="890" t="s">
        <v>3</v>
      </c>
      <c r="D6776" s="890">
        <v>61.88</v>
      </c>
    </row>
    <row r="6777" spans="1:4" x14ac:dyDescent="0.25">
      <c r="A6777" s="890" t="s">
        <v>6824</v>
      </c>
      <c r="B6777" s="890" t="s">
        <v>33351</v>
      </c>
      <c r="C6777" s="890" t="s">
        <v>3</v>
      </c>
      <c r="D6777" s="890">
        <v>60.98</v>
      </c>
    </row>
    <row r="6778" spans="1:4" x14ac:dyDescent="0.25">
      <c r="A6778" s="890" t="s">
        <v>6825</v>
      </c>
      <c r="B6778" s="890" t="s">
        <v>33352</v>
      </c>
      <c r="C6778" s="890" t="s">
        <v>3</v>
      </c>
      <c r="D6778" s="890">
        <v>62.5</v>
      </c>
    </row>
    <row r="6779" spans="1:4" x14ac:dyDescent="0.25">
      <c r="A6779" s="890" t="s">
        <v>6826</v>
      </c>
      <c r="B6779" s="890" t="s">
        <v>33352</v>
      </c>
      <c r="C6779" s="890" t="s">
        <v>3</v>
      </c>
      <c r="D6779" s="890">
        <v>61.54</v>
      </c>
    </row>
    <row r="6780" spans="1:4" x14ac:dyDescent="0.25">
      <c r="A6780" s="890" t="s">
        <v>6827</v>
      </c>
      <c r="B6780" s="890" t="s">
        <v>33353</v>
      </c>
      <c r="C6780" s="890" t="s">
        <v>3</v>
      </c>
      <c r="D6780" s="890">
        <v>82</v>
      </c>
    </row>
    <row r="6781" spans="1:4" x14ac:dyDescent="0.25">
      <c r="A6781" s="890" t="s">
        <v>6828</v>
      </c>
      <c r="B6781" s="890" t="s">
        <v>33353</v>
      </c>
      <c r="C6781" s="890" t="s">
        <v>3</v>
      </c>
      <c r="D6781" s="890">
        <v>80.989999999999995</v>
      </c>
    </row>
    <row r="6782" spans="1:4" x14ac:dyDescent="0.25">
      <c r="A6782" s="890" t="s">
        <v>6829</v>
      </c>
      <c r="B6782" s="890" t="s">
        <v>33354</v>
      </c>
      <c r="C6782" s="890" t="s">
        <v>3</v>
      </c>
      <c r="D6782" s="890">
        <v>107.09</v>
      </c>
    </row>
    <row r="6783" spans="1:4" x14ac:dyDescent="0.25">
      <c r="A6783" s="890" t="s">
        <v>6830</v>
      </c>
      <c r="B6783" s="890" t="s">
        <v>33354</v>
      </c>
      <c r="C6783" s="890" t="s">
        <v>3</v>
      </c>
      <c r="D6783" s="890">
        <v>106.02</v>
      </c>
    </row>
    <row r="6784" spans="1:4" x14ac:dyDescent="0.25">
      <c r="A6784" s="890" t="s">
        <v>6831</v>
      </c>
      <c r="B6784" s="890" t="s">
        <v>33355</v>
      </c>
      <c r="C6784" s="890" t="s">
        <v>3</v>
      </c>
      <c r="D6784" s="890">
        <v>155.75</v>
      </c>
    </row>
    <row r="6785" spans="1:4" x14ac:dyDescent="0.25">
      <c r="A6785" s="890" t="s">
        <v>6832</v>
      </c>
      <c r="B6785" s="890" t="s">
        <v>33355</v>
      </c>
      <c r="C6785" s="890" t="s">
        <v>3</v>
      </c>
      <c r="D6785" s="890">
        <v>154.65</v>
      </c>
    </row>
    <row r="6786" spans="1:4" x14ac:dyDescent="0.25">
      <c r="A6786" s="890" t="s">
        <v>6833</v>
      </c>
      <c r="B6786" s="890" t="s">
        <v>33356</v>
      </c>
      <c r="C6786" s="890" t="s">
        <v>3</v>
      </c>
      <c r="D6786" s="890">
        <v>204.62</v>
      </c>
    </row>
    <row r="6787" spans="1:4" x14ac:dyDescent="0.25">
      <c r="A6787" s="890" t="s">
        <v>6834</v>
      </c>
      <c r="B6787" s="890" t="s">
        <v>33356</v>
      </c>
      <c r="C6787" s="890" t="s">
        <v>3</v>
      </c>
      <c r="D6787" s="890">
        <v>203.45</v>
      </c>
    </row>
    <row r="6788" spans="1:4" x14ac:dyDescent="0.25">
      <c r="A6788" s="890" t="s">
        <v>6835</v>
      </c>
      <c r="B6788" s="890" t="s">
        <v>33357</v>
      </c>
      <c r="C6788" s="890" t="s">
        <v>3</v>
      </c>
      <c r="D6788" s="890">
        <v>54.06</v>
      </c>
    </row>
    <row r="6789" spans="1:4" x14ac:dyDescent="0.25">
      <c r="A6789" s="890" t="s">
        <v>6836</v>
      </c>
      <c r="B6789" s="890" t="s">
        <v>33357</v>
      </c>
      <c r="C6789" s="890" t="s">
        <v>3</v>
      </c>
      <c r="D6789" s="890">
        <v>52.85</v>
      </c>
    </row>
    <row r="6790" spans="1:4" x14ac:dyDescent="0.25">
      <c r="A6790" s="890" t="s">
        <v>6837</v>
      </c>
      <c r="B6790" s="890" t="s">
        <v>33358</v>
      </c>
      <c r="C6790" s="890" t="s">
        <v>3</v>
      </c>
      <c r="D6790" s="890">
        <v>71.900000000000006</v>
      </c>
    </row>
    <row r="6791" spans="1:4" x14ac:dyDescent="0.25">
      <c r="A6791" s="890" t="s">
        <v>6838</v>
      </c>
      <c r="B6791" s="890" t="s">
        <v>33358</v>
      </c>
      <c r="C6791" s="890" t="s">
        <v>3</v>
      </c>
      <c r="D6791" s="890">
        <v>70.650000000000006</v>
      </c>
    </row>
    <row r="6792" spans="1:4" x14ac:dyDescent="0.25">
      <c r="A6792" s="890" t="s">
        <v>6839</v>
      </c>
      <c r="B6792" s="890" t="s">
        <v>33359</v>
      </c>
      <c r="C6792" s="890" t="s">
        <v>3</v>
      </c>
      <c r="D6792" s="890">
        <v>85.58</v>
      </c>
    </row>
    <row r="6793" spans="1:4" x14ac:dyDescent="0.25">
      <c r="A6793" s="890" t="s">
        <v>6840</v>
      </c>
      <c r="B6793" s="890" t="s">
        <v>33359</v>
      </c>
      <c r="C6793" s="890" t="s">
        <v>3</v>
      </c>
      <c r="D6793" s="890">
        <v>84.23</v>
      </c>
    </row>
    <row r="6794" spans="1:4" x14ac:dyDescent="0.25">
      <c r="A6794" s="890" t="s">
        <v>6841</v>
      </c>
      <c r="B6794" s="890" t="s">
        <v>33360</v>
      </c>
      <c r="C6794" s="890" t="s">
        <v>3</v>
      </c>
      <c r="D6794" s="890">
        <v>100.01</v>
      </c>
    </row>
    <row r="6795" spans="1:4" x14ac:dyDescent="0.25">
      <c r="A6795" s="890" t="s">
        <v>6842</v>
      </c>
      <c r="B6795" s="890" t="s">
        <v>33360</v>
      </c>
      <c r="C6795" s="890" t="s">
        <v>3</v>
      </c>
      <c r="D6795" s="890">
        <v>98.61</v>
      </c>
    </row>
    <row r="6796" spans="1:4" x14ac:dyDescent="0.25">
      <c r="A6796" s="890" t="s">
        <v>6843</v>
      </c>
      <c r="B6796" s="890" t="s">
        <v>33361</v>
      </c>
      <c r="C6796" s="890" t="s">
        <v>3</v>
      </c>
      <c r="D6796" s="890">
        <v>122.92</v>
      </c>
    </row>
    <row r="6797" spans="1:4" x14ac:dyDescent="0.25">
      <c r="A6797" s="890" t="s">
        <v>6844</v>
      </c>
      <c r="B6797" s="890" t="s">
        <v>33361</v>
      </c>
      <c r="C6797" s="890" t="s">
        <v>3</v>
      </c>
      <c r="D6797" s="890">
        <v>121.49</v>
      </c>
    </row>
    <row r="6798" spans="1:4" x14ac:dyDescent="0.25">
      <c r="A6798" s="890" t="s">
        <v>6845</v>
      </c>
      <c r="B6798" s="890" t="s">
        <v>33362</v>
      </c>
      <c r="C6798" s="890" t="s">
        <v>3</v>
      </c>
      <c r="D6798" s="890">
        <v>141.04</v>
      </c>
    </row>
    <row r="6799" spans="1:4" x14ac:dyDescent="0.25">
      <c r="A6799" s="890" t="s">
        <v>6846</v>
      </c>
      <c r="B6799" s="890" t="s">
        <v>33362</v>
      </c>
      <c r="C6799" s="890" t="s">
        <v>3</v>
      </c>
      <c r="D6799" s="890">
        <v>139.54</v>
      </c>
    </row>
    <row r="6800" spans="1:4" x14ac:dyDescent="0.25">
      <c r="A6800" s="890" t="s">
        <v>6847</v>
      </c>
      <c r="B6800" s="890" t="s">
        <v>33363</v>
      </c>
      <c r="C6800" s="890" t="s">
        <v>3</v>
      </c>
      <c r="D6800" s="890">
        <v>204.7</v>
      </c>
    </row>
    <row r="6801" spans="1:4" x14ac:dyDescent="0.25">
      <c r="A6801" s="890" t="s">
        <v>6848</v>
      </c>
      <c r="B6801" s="890" t="s">
        <v>33363</v>
      </c>
      <c r="C6801" s="890" t="s">
        <v>3</v>
      </c>
      <c r="D6801" s="890">
        <v>203.14</v>
      </c>
    </row>
    <row r="6802" spans="1:4" x14ac:dyDescent="0.25">
      <c r="A6802" s="890" t="s">
        <v>6849</v>
      </c>
      <c r="B6802" s="890" t="s">
        <v>33364</v>
      </c>
      <c r="C6802" s="890" t="s">
        <v>3</v>
      </c>
      <c r="D6802" s="890">
        <v>268.16000000000003</v>
      </c>
    </row>
    <row r="6803" spans="1:4" x14ac:dyDescent="0.25">
      <c r="A6803" s="890" t="s">
        <v>6850</v>
      </c>
      <c r="B6803" s="890" t="s">
        <v>33364</v>
      </c>
      <c r="C6803" s="890" t="s">
        <v>3</v>
      </c>
      <c r="D6803" s="890">
        <v>266.56</v>
      </c>
    </row>
    <row r="6804" spans="1:4" x14ac:dyDescent="0.25">
      <c r="A6804" s="890" t="s">
        <v>6851</v>
      </c>
      <c r="B6804" s="890" t="s">
        <v>33365</v>
      </c>
      <c r="C6804" s="890" t="s">
        <v>3</v>
      </c>
      <c r="D6804" s="890">
        <v>35.15</v>
      </c>
    </row>
    <row r="6805" spans="1:4" x14ac:dyDescent="0.25">
      <c r="A6805" s="890" t="s">
        <v>6852</v>
      </c>
      <c r="B6805" s="890" t="s">
        <v>33365</v>
      </c>
      <c r="C6805" s="890" t="s">
        <v>3</v>
      </c>
      <c r="D6805" s="890">
        <v>34.33</v>
      </c>
    </row>
    <row r="6806" spans="1:4" x14ac:dyDescent="0.25">
      <c r="A6806" s="890" t="s">
        <v>6855</v>
      </c>
      <c r="B6806" s="890" t="s">
        <v>33367</v>
      </c>
      <c r="C6806" s="890" t="s">
        <v>3</v>
      </c>
      <c r="D6806" s="890">
        <v>47.65</v>
      </c>
    </row>
    <row r="6807" spans="1:4" x14ac:dyDescent="0.25">
      <c r="A6807" s="890" t="s">
        <v>6856</v>
      </c>
      <c r="B6807" s="890" t="s">
        <v>33367</v>
      </c>
      <c r="C6807" s="890" t="s">
        <v>3</v>
      </c>
      <c r="D6807" s="890">
        <v>46.4</v>
      </c>
    </row>
    <row r="6808" spans="1:4" x14ac:dyDescent="0.25">
      <c r="A6808" s="890" t="s">
        <v>6857</v>
      </c>
      <c r="B6808" s="890" t="s">
        <v>33368</v>
      </c>
      <c r="C6808" s="890" t="s">
        <v>3</v>
      </c>
      <c r="D6808" s="890">
        <v>51.21</v>
      </c>
    </row>
    <row r="6809" spans="1:4" x14ac:dyDescent="0.25">
      <c r="A6809" s="890" t="s">
        <v>6858</v>
      </c>
      <c r="B6809" s="890" t="s">
        <v>33368</v>
      </c>
      <c r="C6809" s="890" t="s">
        <v>3</v>
      </c>
      <c r="D6809" s="890">
        <v>49.96</v>
      </c>
    </row>
    <row r="6810" spans="1:4" x14ac:dyDescent="0.25">
      <c r="A6810" s="890" t="s">
        <v>6859</v>
      </c>
      <c r="B6810" s="890" t="s">
        <v>33369</v>
      </c>
      <c r="C6810" s="890" t="s">
        <v>3</v>
      </c>
      <c r="D6810" s="890">
        <v>72.27</v>
      </c>
    </row>
    <row r="6811" spans="1:4" x14ac:dyDescent="0.25">
      <c r="A6811" s="890" t="s">
        <v>6860</v>
      </c>
      <c r="B6811" s="890" t="s">
        <v>33369</v>
      </c>
      <c r="C6811" s="890" t="s">
        <v>3</v>
      </c>
      <c r="D6811" s="890">
        <v>69.77</v>
      </c>
    </row>
    <row r="6812" spans="1:4" x14ac:dyDescent="0.25">
      <c r="A6812" s="890" t="s">
        <v>6861</v>
      </c>
      <c r="B6812" s="890" t="s">
        <v>33370</v>
      </c>
      <c r="C6812" s="890" t="s">
        <v>3</v>
      </c>
      <c r="D6812" s="890">
        <v>81.209999999999994</v>
      </c>
    </row>
    <row r="6813" spans="1:4" x14ac:dyDescent="0.25">
      <c r="A6813" s="890" t="s">
        <v>6862</v>
      </c>
      <c r="B6813" s="890" t="s">
        <v>33370</v>
      </c>
      <c r="C6813" s="890" t="s">
        <v>3</v>
      </c>
      <c r="D6813" s="890">
        <v>78.72</v>
      </c>
    </row>
    <row r="6814" spans="1:4" x14ac:dyDescent="0.25">
      <c r="A6814" s="890" t="s">
        <v>6863</v>
      </c>
      <c r="B6814" s="890" t="s">
        <v>33371</v>
      </c>
      <c r="C6814" s="890" t="s">
        <v>3</v>
      </c>
      <c r="D6814" s="890">
        <v>59.9</v>
      </c>
    </row>
    <row r="6815" spans="1:4" x14ac:dyDescent="0.25">
      <c r="A6815" s="890" t="s">
        <v>6864</v>
      </c>
      <c r="B6815" s="890" t="s">
        <v>33371</v>
      </c>
      <c r="C6815" s="890" t="s">
        <v>3</v>
      </c>
      <c r="D6815" s="890">
        <v>58.65</v>
      </c>
    </row>
    <row r="6816" spans="1:4" x14ac:dyDescent="0.25">
      <c r="A6816" s="890" t="s">
        <v>6865</v>
      </c>
      <c r="B6816" s="890" t="s">
        <v>33372</v>
      </c>
      <c r="C6816" s="890" t="s">
        <v>3</v>
      </c>
      <c r="D6816" s="890">
        <v>74.319999999999993</v>
      </c>
    </row>
    <row r="6817" spans="1:4" x14ac:dyDescent="0.25">
      <c r="A6817" s="890" t="s">
        <v>6866</v>
      </c>
      <c r="B6817" s="890" t="s">
        <v>33372</v>
      </c>
      <c r="C6817" s="890" t="s">
        <v>3</v>
      </c>
      <c r="D6817" s="890">
        <v>71.83</v>
      </c>
    </row>
    <row r="6818" spans="1:4" x14ac:dyDescent="0.25">
      <c r="A6818" s="890" t="s">
        <v>6867</v>
      </c>
      <c r="B6818" s="890" t="s">
        <v>33373</v>
      </c>
      <c r="C6818" s="890" t="s">
        <v>3</v>
      </c>
      <c r="D6818" s="890">
        <v>88.89</v>
      </c>
    </row>
    <row r="6819" spans="1:4" x14ac:dyDescent="0.25">
      <c r="A6819" s="890" t="s">
        <v>6868</v>
      </c>
      <c r="B6819" s="890" t="s">
        <v>33373</v>
      </c>
      <c r="C6819" s="890" t="s">
        <v>3</v>
      </c>
      <c r="D6819" s="890">
        <v>85.56</v>
      </c>
    </row>
    <row r="6820" spans="1:4" x14ac:dyDescent="0.25">
      <c r="A6820" s="890" t="s">
        <v>6869</v>
      </c>
      <c r="B6820" s="890" t="s">
        <v>33374</v>
      </c>
      <c r="C6820" s="890" t="s">
        <v>3</v>
      </c>
      <c r="D6820" s="890">
        <v>92.44</v>
      </c>
    </row>
    <row r="6821" spans="1:4" x14ac:dyDescent="0.25">
      <c r="A6821" s="890" t="s">
        <v>6870</v>
      </c>
      <c r="B6821" s="890" t="s">
        <v>33374</v>
      </c>
      <c r="C6821" s="890" t="s">
        <v>3</v>
      </c>
      <c r="D6821" s="890">
        <v>91.08</v>
      </c>
    </row>
    <row r="6822" spans="1:4" x14ac:dyDescent="0.25">
      <c r="A6822" s="890" t="s">
        <v>6871</v>
      </c>
      <c r="B6822" s="890" t="s">
        <v>33375</v>
      </c>
      <c r="C6822" s="890" t="s">
        <v>3</v>
      </c>
      <c r="D6822" s="890">
        <v>69.45</v>
      </c>
    </row>
    <row r="6823" spans="1:4" x14ac:dyDescent="0.25">
      <c r="A6823" s="890" t="s">
        <v>6872</v>
      </c>
      <c r="B6823" s="890" t="s">
        <v>33375</v>
      </c>
      <c r="C6823" s="890" t="s">
        <v>3</v>
      </c>
      <c r="D6823" s="890">
        <v>66.239999999999995</v>
      </c>
    </row>
    <row r="6824" spans="1:4" x14ac:dyDescent="0.25">
      <c r="A6824" s="890" t="s">
        <v>6873</v>
      </c>
      <c r="B6824" s="890" t="s">
        <v>33376</v>
      </c>
      <c r="C6824" s="890" t="s">
        <v>3</v>
      </c>
      <c r="D6824" s="890">
        <v>65.67</v>
      </c>
    </row>
    <row r="6825" spans="1:4" x14ac:dyDescent="0.25">
      <c r="A6825" s="890" t="s">
        <v>6874</v>
      </c>
      <c r="B6825" s="890" t="s">
        <v>33376</v>
      </c>
      <c r="C6825" s="890" t="s">
        <v>3</v>
      </c>
      <c r="D6825" s="890">
        <v>65.36</v>
      </c>
    </row>
    <row r="6826" spans="1:4" x14ac:dyDescent="0.25">
      <c r="A6826" s="890" t="s">
        <v>6875</v>
      </c>
      <c r="B6826" s="890" t="s">
        <v>33377</v>
      </c>
      <c r="C6826" s="890" t="s">
        <v>3</v>
      </c>
      <c r="D6826" s="890">
        <v>272.87</v>
      </c>
    </row>
    <row r="6827" spans="1:4" x14ac:dyDescent="0.25">
      <c r="A6827" s="890" t="s">
        <v>6876</v>
      </c>
      <c r="B6827" s="890" t="s">
        <v>33377</v>
      </c>
      <c r="C6827" s="890" t="s">
        <v>3</v>
      </c>
      <c r="D6827" s="890">
        <v>259.52999999999997</v>
      </c>
    </row>
    <row r="6828" spans="1:4" x14ac:dyDescent="0.25">
      <c r="A6828" s="890" t="s">
        <v>6877</v>
      </c>
      <c r="B6828" s="890" t="s">
        <v>33378</v>
      </c>
      <c r="C6828" s="890" t="s">
        <v>5</v>
      </c>
      <c r="D6828" s="890">
        <v>838.76</v>
      </c>
    </row>
    <row r="6829" spans="1:4" x14ac:dyDescent="0.25">
      <c r="A6829" s="890" t="s">
        <v>6878</v>
      </c>
      <c r="B6829" s="890" t="s">
        <v>33378</v>
      </c>
      <c r="C6829" s="890" t="s">
        <v>5</v>
      </c>
      <c r="D6829" s="890">
        <v>838.76</v>
      </c>
    </row>
    <row r="6830" spans="1:4" x14ac:dyDescent="0.25">
      <c r="A6830" s="890" t="s">
        <v>6879</v>
      </c>
      <c r="B6830" s="890" t="s">
        <v>33379</v>
      </c>
      <c r="C6830" s="890" t="s">
        <v>5</v>
      </c>
      <c r="D6830" s="890">
        <v>985.69</v>
      </c>
    </row>
    <row r="6831" spans="1:4" x14ac:dyDescent="0.25">
      <c r="A6831" s="890" t="s">
        <v>6880</v>
      </c>
      <c r="B6831" s="890" t="s">
        <v>33379</v>
      </c>
      <c r="C6831" s="890" t="s">
        <v>5</v>
      </c>
      <c r="D6831" s="890">
        <v>985.69</v>
      </c>
    </row>
    <row r="6832" spans="1:4" x14ac:dyDescent="0.25">
      <c r="A6832" s="890" t="s">
        <v>6881</v>
      </c>
      <c r="B6832" s="890" t="s">
        <v>33380</v>
      </c>
      <c r="C6832" s="890" t="s">
        <v>5</v>
      </c>
      <c r="D6832" s="890">
        <v>1091.6500000000001</v>
      </c>
    </row>
    <row r="6833" spans="1:4" x14ac:dyDescent="0.25">
      <c r="A6833" s="890" t="s">
        <v>6882</v>
      </c>
      <c r="B6833" s="890" t="s">
        <v>33380</v>
      </c>
      <c r="C6833" s="890" t="s">
        <v>5</v>
      </c>
      <c r="D6833" s="890">
        <v>1091.6500000000001</v>
      </c>
    </row>
    <row r="6834" spans="1:4" x14ac:dyDescent="0.25">
      <c r="A6834" s="890" t="s">
        <v>6883</v>
      </c>
      <c r="B6834" s="890" t="s">
        <v>33381</v>
      </c>
      <c r="C6834" s="890" t="s">
        <v>5</v>
      </c>
      <c r="D6834" s="890">
        <v>1213.48</v>
      </c>
    </row>
    <row r="6835" spans="1:4" x14ac:dyDescent="0.25">
      <c r="A6835" s="890" t="s">
        <v>6884</v>
      </c>
      <c r="B6835" s="890" t="s">
        <v>33381</v>
      </c>
      <c r="C6835" s="890" t="s">
        <v>5</v>
      </c>
      <c r="D6835" s="890">
        <v>1213.48</v>
      </c>
    </row>
    <row r="6836" spans="1:4" x14ac:dyDescent="0.25">
      <c r="A6836" s="890" t="s">
        <v>6885</v>
      </c>
      <c r="B6836" s="890" t="s">
        <v>33382</v>
      </c>
      <c r="C6836" s="890" t="s">
        <v>5</v>
      </c>
      <c r="D6836" s="890">
        <v>1327.63</v>
      </c>
    </row>
    <row r="6837" spans="1:4" x14ac:dyDescent="0.25">
      <c r="A6837" s="890" t="s">
        <v>6886</v>
      </c>
      <c r="B6837" s="890" t="s">
        <v>33382</v>
      </c>
      <c r="C6837" s="890" t="s">
        <v>5</v>
      </c>
      <c r="D6837" s="890">
        <v>1327.63</v>
      </c>
    </row>
    <row r="6838" spans="1:4" x14ac:dyDescent="0.25">
      <c r="A6838" s="890" t="s">
        <v>6887</v>
      </c>
      <c r="B6838" s="890" t="s">
        <v>33383</v>
      </c>
      <c r="C6838" s="890" t="s">
        <v>5</v>
      </c>
      <c r="D6838" s="890">
        <v>1399.76</v>
      </c>
    </row>
    <row r="6839" spans="1:4" x14ac:dyDescent="0.25">
      <c r="A6839" s="890" t="s">
        <v>6888</v>
      </c>
      <c r="B6839" s="890" t="s">
        <v>33383</v>
      </c>
      <c r="C6839" s="890" t="s">
        <v>5</v>
      </c>
      <c r="D6839" s="890">
        <v>1399.76</v>
      </c>
    </row>
    <row r="6840" spans="1:4" x14ac:dyDescent="0.25">
      <c r="A6840" s="890" t="s">
        <v>6889</v>
      </c>
      <c r="B6840" s="890" t="s">
        <v>33384</v>
      </c>
      <c r="C6840" s="890" t="s">
        <v>5</v>
      </c>
      <c r="D6840" s="890">
        <v>1580.02</v>
      </c>
    </row>
    <row r="6841" spans="1:4" x14ac:dyDescent="0.25">
      <c r="A6841" s="890" t="s">
        <v>6890</v>
      </c>
      <c r="B6841" s="890" t="s">
        <v>33384</v>
      </c>
      <c r="C6841" s="890" t="s">
        <v>5</v>
      </c>
      <c r="D6841" s="890">
        <v>1580.02</v>
      </c>
    </row>
    <row r="6842" spans="1:4" x14ac:dyDescent="0.25">
      <c r="A6842" s="890" t="s">
        <v>6891</v>
      </c>
      <c r="B6842" s="890" t="s">
        <v>33385</v>
      </c>
      <c r="C6842" s="890" t="s">
        <v>5</v>
      </c>
      <c r="D6842" s="890">
        <v>1702.1</v>
      </c>
    </row>
    <row r="6843" spans="1:4" x14ac:dyDescent="0.25">
      <c r="A6843" s="890" t="s">
        <v>6892</v>
      </c>
      <c r="B6843" s="890" t="s">
        <v>33385</v>
      </c>
      <c r="C6843" s="890" t="s">
        <v>5</v>
      </c>
      <c r="D6843" s="890">
        <v>1702.1</v>
      </c>
    </row>
    <row r="6844" spans="1:4" x14ac:dyDescent="0.25">
      <c r="A6844" s="890" t="s">
        <v>6893</v>
      </c>
      <c r="B6844" s="890" t="s">
        <v>33386</v>
      </c>
      <c r="C6844" s="890" t="s">
        <v>5</v>
      </c>
      <c r="D6844" s="890">
        <v>1820.23</v>
      </c>
    </row>
    <row r="6845" spans="1:4" x14ac:dyDescent="0.25">
      <c r="A6845" s="890" t="s">
        <v>6894</v>
      </c>
      <c r="B6845" s="890" t="s">
        <v>33386</v>
      </c>
      <c r="C6845" s="890" t="s">
        <v>5</v>
      </c>
      <c r="D6845" s="890">
        <v>1820.23</v>
      </c>
    </row>
    <row r="6846" spans="1:4" x14ac:dyDescent="0.25">
      <c r="A6846" s="890" t="s">
        <v>6895</v>
      </c>
      <c r="B6846" s="890" t="s">
        <v>33387</v>
      </c>
      <c r="C6846" s="890" t="s">
        <v>5</v>
      </c>
      <c r="D6846" s="890">
        <v>1938.62</v>
      </c>
    </row>
    <row r="6847" spans="1:4" x14ac:dyDescent="0.25">
      <c r="A6847" s="890" t="s">
        <v>6896</v>
      </c>
      <c r="B6847" s="890" t="s">
        <v>33387</v>
      </c>
      <c r="C6847" s="890" t="s">
        <v>5</v>
      </c>
      <c r="D6847" s="890">
        <v>1938.62</v>
      </c>
    </row>
    <row r="6848" spans="1:4" x14ac:dyDescent="0.25">
      <c r="A6848" s="890" t="s">
        <v>6897</v>
      </c>
      <c r="B6848" s="890" t="s">
        <v>33388</v>
      </c>
      <c r="C6848" s="890" t="s">
        <v>5</v>
      </c>
      <c r="D6848" s="890">
        <v>1079.23</v>
      </c>
    </row>
    <row r="6849" spans="1:4" x14ac:dyDescent="0.25">
      <c r="A6849" s="890" t="s">
        <v>6898</v>
      </c>
      <c r="B6849" s="890" t="s">
        <v>33388</v>
      </c>
      <c r="C6849" s="890" t="s">
        <v>5</v>
      </c>
      <c r="D6849" s="890">
        <v>1079.23</v>
      </c>
    </row>
    <row r="6850" spans="1:4" x14ac:dyDescent="0.25">
      <c r="A6850" s="890" t="s">
        <v>6899</v>
      </c>
      <c r="B6850" s="890" t="s">
        <v>33389</v>
      </c>
      <c r="C6850" s="890" t="s">
        <v>5</v>
      </c>
      <c r="D6850" s="890">
        <v>1189.17</v>
      </c>
    </row>
    <row r="6851" spans="1:4" x14ac:dyDescent="0.25">
      <c r="A6851" s="890" t="s">
        <v>6900</v>
      </c>
      <c r="B6851" s="890" t="s">
        <v>33389</v>
      </c>
      <c r="C6851" s="890" t="s">
        <v>5</v>
      </c>
      <c r="D6851" s="890">
        <v>1189.17</v>
      </c>
    </row>
    <row r="6852" spans="1:4" x14ac:dyDescent="0.25">
      <c r="A6852" s="890" t="s">
        <v>6901</v>
      </c>
      <c r="B6852" s="890" t="s">
        <v>33390</v>
      </c>
      <c r="C6852" s="890" t="s">
        <v>5</v>
      </c>
      <c r="D6852" s="890">
        <v>1315.23</v>
      </c>
    </row>
    <row r="6853" spans="1:4" x14ac:dyDescent="0.25">
      <c r="A6853" s="890" t="s">
        <v>6902</v>
      </c>
      <c r="B6853" s="890" t="s">
        <v>33390</v>
      </c>
      <c r="C6853" s="890" t="s">
        <v>5</v>
      </c>
      <c r="D6853" s="890">
        <v>1315.23</v>
      </c>
    </row>
    <row r="6854" spans="1:4" x14ac:dyDescent="0.25">
      <c r="A6854" s="890" t="s">
        <v>6903</v>
      </c>
      <c r="B6854" s="890" t="s">
        <v>33391</v>
      </c>
      <c r="C6854" s="890" t="s">
        <v>5</v>
      </c>
      <c r="D6854" s="890">
        <v>1433.62</v>
      </c>
    </row>
    <row r="6855" spans="1:4" x14ac:dyDescent="0.25">
      <c r="A6855" s="890" t="s">
        <v>6904</v>
      </c>
      <c r="B6855" s="890" t="s">
        <v>33391</v>
      </c>
      <c r="C6855" s="890" t="s">
        <v>5</v>
      </c>
      <c r="D6855" s="890">
        <v>1433.62</v>
      </c>
    </row>
    <row r="6856" spans="1:4" x14ac:dyDescent="0.25">
      <c r="A6856" s="890" t="s">
        <v>6905</v>
      </c>
      <c r="B6856" s="890" t="s">
        <v>33392</v>
      </c>
      <c r="C6856" s="890" t="s">
        <v>5</v>
      </c>
      <c r="D6856" s="890">
        <v>1547.65</v>
      </c>
    </row>
    <row r="6857" spans="1:4" x14ac:dyDescent="0.25">
      <c r="A6857" s="890" t="s">
        <v>6906</v>
      </c>
      <c r="B6857" s="890" t="s">
        <v>33392</v>
      </c>
      <c r="C6857" s="890" t="s">
        <v>5</v>
      </c>
      <c r="D6857" s="890">
        <v>1547.65</v>
      </c>
    </row>
    <row r="6858" spans="1:4" x14ac:dyDescent="0.25">
      <c r="A6858" s="890" t="s">
        <v>6907</v>
      </c>
      <c r="B6858" s="890" t="s">
        <v>33393</v>
      </c>
      <c r="C6858" s="890" t="s">
        <v>5</v>
      </c>
      <c r="D6858" s="890">
        <v>1555.65</v>
      </c>
    </row>
    <row r="6859" spans="1:4" x14ac:dyDescent="0.25">
      <c r="A6859" s="890" t="s">
        <v>6908</v>
      </c>
      <c r="B6859" s="890" t="s">
        <v>33393</v>
      </c>
      <c r="C6859" s="890" t="s">
        <v>5</v>
      </c>
      <c r="D6859" s="890">
        <v>1555.65</v>
      </c>
    </row>
    <row r="6860" spans="1:4" x14ac:dyDescent="0.25">
      <c r="A6860" s="890" t="s">
        <v>6909</v>
      </c>
      <c r="B6860" s="890" t="s">
        <v>33394</v>
      </c>
      <c r="C6860" s="890" t="s">
        <v>5</v>
      </c>
      <c r="D6860" s="890">
        <v>1812.04</v>
      </c>
    </row>
    <row r="6861" spans="1:4" x14ac:dyDescent="0.25">
      <c r="A6861" s="890" t="s">
        <v>6910</v>
      </c>
      <c r="B6861" s="890" t="s">
        <v>33394</v>
      </c>
      <c r="C6861" s="890" t="s">
        <v>5</v>
      </c>
      <c r="D6861" s="890">
        <v>1812.04</v>
      </c>
    </row>
    <row r="6862" spans="1:4" x14ac:dyDescent="0.25">
      <c r="A6862" s="890" t="s">
        <v>6911</v>
      </c>
      <c r="B6862" s="890" t="s">
        <v>33395</v>
      </c>
      <c r="C6862" s="890" t="s">
        <v>5</v>
      </c>
      <c r="D6862" s="890">
        <v>1938.62</v>
      </c>
    </row>
    <row r="6863" spans="1:4" x14ac:dyDescent="0.25">
      <c r="A6863" s="890" t="s">
        <v>6912</v>
      </c>
      <c r="B6863" s="890" t="s">
        <v>33395</v>
      </c>
      <c r="C6863" s="890" t="s">
        <v>5</v>
      </c>
      <c r="D6863" s="890">
        <v>1938.62</v>
      </c>
    </row>
    <row r="6864" spans="1:4" x14ac:dyDescent="0.25">
      <c r="A6864" s="890" t="s">
        <v>6913</v>
      </c>
      <c r="B6864" s="890" t="s">
        <v>33396</v>
      </c>
      <c r="C6864" s="890" t="s">
        <v>5</v>
      </c>
      <c r="D6864" s="890">
        <v>2056.4699999999998</v>
      </c>
    </row>
    <row r="6865" spans="1:4" x14ac:dyDescent="0.25">
      <c r="A6865" s="890" t="s">
        <v>6914</v>
      </c>
      <c r="B6865" s="890" t="s">
        <v>33396</v>
      </c>
      <c r="C6865" s="890" t="s">
        <v>5</v>
      </c>
      <c r="D6865" s="890">
        <v>2056.4699999999998</v>
      </c>
    </row>
    <row r="6866" spans="1:4" x14ac:dyDescent="0.25">
      <c r="A6866" s="890" t="s">
        <v>6915</v>
      </c>
      <c r="B6866" s="890" t="s">
        <v>33397</v>
      </c>
      <c r="C6866" s="890" t="s">
        <v>5</v>
      </c>
      <c r="D6866" s="890">
        <v>2190.7199999999998</v>
      </c>
    </row>
    <row r="6867" spans="1:4" x14ac:dyDescent="0.25">
      <c r="A6867" s="890" t="s">
        <v>6916</v>
      </c>
      <c r="B6867" s="890" t="s">
        <v>33397</v>
      </c>
      <c r="C6867" s="890" t="s">
        <v>5</v>
      </c>
      <c r="D6867" s="890">
        <v>2190.7199999999998</v>
      </c>
    </row>
    <row r="6868" spans="1:4" x14ac:dyDescent="0.25">
      <c r="A6868" s="890" t="s">
        <v>6917</v>
      </c>
      <c r="B6868" s="890" t="s">
        <v>33398</v>
      </c>
      <c r="C6868" s="890" t="s">
        <v>3</v>
      </c>
      <c r="D6868" s="890">
        <v>110.26</v>
      </c>
    </row>
    <row r="6869" spans="1:4" x14ac:dyDescent="0.25">
      <c r="A6869" s="890" t="s">
        <v>6918</v>
      </c>
      <c r="B6869" s="890" t="s">
        <v>33398</v>
      </c>
      <c r="C6869" s="890" t="s">
        <v>3</v>
      </c>
      <c r="D6869" s="890">
        <v>110.26</v>
      </c>
    </row>
    <row r="6870" spans="1:4" x14ac:dyDescent="0.25">
      <c r="A6870" s="890" t="s">
        <v>6919</v>
      </c>
      <c r="B6870" s="890" t="s">
        <v>33399</v>
      </c>
      <c r="C6870" s="890" t="s">
        <v>4</v>
      </c>
      <c r="D6870" s="890">
        <v>2169.37</v>
      </c>
    </row>
    <row r="6871" spans="1:4" x14ac:dyDescent="0.25">
      <c r="A6871" s="890" t="s">
        <v>6920</v>
      </c>
      <c r="B6871" s="890" t="s">
        <v>33399</v>
      </c>
      <c r="C6871" s="890" t="s">
        <v>4</v>
      </c>
      <c r="D6871" s="890">
        <v>2049.4699999999998</v>
      </c>
    </row>
    <row r="6872" spans="1:4" x14ac:dyDescent="0.25">
      <c r="A6872" s="890" t="s">
        <v>6921</v>
      </c>
      <c r="B6872" s="890" t="s">
        <v>33400</v>
      </c>
      <c r="C6872" s="890" t="s">
        <v>4</v>
      </c>
      <c r="D6872" s="890">
        <v>2445.91</v>
      </c>
    </row>
    <row r="6873" spans="1:4" x14ac:dyDescent="0.25">
      <c r="A6873" s="890" t="s">
        <v>6922</v>
      </c>
      <c r="B6873" s="890" t="s">
        <v>33400</v>
      </c>
      <c r="C6873" s="890" t="s">
        <v>4</v>
      </c>
      <c r="D6873" s="890">
        <v>2313.42</v>
      </c>
    </row>
    <row r="6874" spans="1:4" x14ac:dyDescent="0.25">
      <c r="A6874" s="890" t="s">
        <v>6923</v>
      </c>
      <c r="B6874" s="890" t="s">
        <v>33401</v>
      </c>
      <c r="C6874" s="890" t="s">
        <v>4</v>
      </c>
      <c r="D6874" s="890">
        <v>2943.94</v>
      </c>
    </row>
    <row r="6875" spans="1:4" x14ac:dyDescent="0.25">
      <c r="A6875" s="890" t="s">
        <v>6924</v>
      </c>
      <c r="B6875" s="890" t="s">
        <v>33401</v>
      </c>
      <c r="C6875" s="890" t="s">
        <v>4</v>
      </c>
      <c r="D6875" s="890">
        <v>2786.52</v>
      </c>
    </row>
    <row r="6876" spans="1:4" x14ac:dyDescent="0.25">
      <c r="A6876" s="890" t="s">
        <v>6925</v>
      </c>
      <c r="B6876" s="890" t="s">
        <v>33402</v>
      </c>
      <c r="C6876" s="890" t="s">
        <v>4</v>
      </c>
      <c r="D6876" s="890">
        <v>2508.16</v>
      </c>
    </row>
    <row r="6877" spans="1:4" x14ac:dyDescent="0.25">
      <c r="A6877" s="890" t="s">
        <v>6926</v>
      </c>
      <c r="B6877" s="890" t="s">
        <v>33402</v>
      </c>
      <c r="C6877" s="890" t="s">
        <v>4</v>
      </c>
      <c r="D6877" s="890">
        <v>2383.34</v>
      </c>
    </row>
    <row r="6878" spans="1:4" x14ac:dyDescent="0.25">
      <c r="A6878" s="890" t="s">
        <v>6927</v>
      </c>
      <c r="B6878" s="890" t="s">
        <v>33403</v>
      </c>
      <c r="C6878" s="890" t="s">
        <v>4</v>
      </c>
      <c r="D6878" s="890">
        <v>3009.75</v>
      </c>
    </row>
    <row r="6879" spans="1:4" x14ac:dyDescent="0.25">
      <c r="A6879" s="890" t="s">
        <v>6928</v>
      </c>
      <c r="B6879" s="890" t="s">
        <v>33403</v>
      </c>
      <c r="C6879" s="890" t="s">
        <v>4</v>
      </c>
      <c r="D6879" s="890">
        <v>2859.97</v>
      </c>
    </row>
    <row r="6880" spans="1:4" x14ac:dyDescent="0.25">
      <c r="A6880" s="890" t="s">
        <v>6929</v>
      </c>
      <c r="B6880" s="890" t="s">
        <v>33404</v>
      </c>
      <c r="C6880" s="890" t="s">
        <v>4</v>
      </c>
      <c r="D6880" s="890">
        <v>3762.24</v>
      </c>
    </row>
    <row r="6881" spans="1:4" x14ac:dyDescent="0.25">
      <c r="A6881" s="890" t="s">
        <v>6930</v>
      </c>
      <c r="B6881" s="890" t="s">
        <v>33404</v>
      </c>
      <c r="C6881" s="890" t="s">
        <v>4</v>
      </c>
      <c r="D6881" s="890">
        <v>3575.01</v>
      </c>
    </row>
    <row r="6882" spans="1:4" x14ac:dyDescent="0.25">
      <c r="A6882" s="890" t="s">
        <v>6931</v>
      </c>
      <c r="B6882" s="890" t="s">
        <v>33405</v>
      </c>
      <c r="C6882" s="890" t="s">
        <v>4</v>
      </c>
      <c r="D6882" s="890">
        <v>5016.32</v>
      </c>
    </row>
    <row r="6883" spans="1:4" x14ac:dyDescent="0.25">
      <c r="A6883" s="890" t="s">
        <v>6932</v>
      </c>
      <c r="B6883" s="890" t="s">
        <v>33405</v>
      </c>
      <c r="C6883" s="890" t="s">
        <v>4</v>
      </c>
      <c r="D6883" s="890">
        <v>4766.68</v>
      </c>
    </row>
    <row r="6884" spans="1:4" x14ac:dyDescent="0.25">
      <c r="A6884" s="890" t="s">
        <v>6933</v>
      </c>
      <c r="B6884" s="890" t="s">
        <v>33406</v>
      </c>
      <c r="C6884" s="890" t="s">
        <v>4</v>
      </c>
      <c r="D6884" s="890">
        <v>6270.4</v>
      </c>
    </row>
    <row r="6885" spans="1:4" x14ac:dyDescent="0.25">
      <c r="A6885" s="890" t="s">
        <v>6934</v>
      </c>
      <c r="B6885" s="890" t="s">
        <v>33406</v>
      </c>
      <c r="C6885" s="890" t="s">
        <v>4</v>
      </c>
      <c r="D6885" s="890">
        <v>5958.35</v>
      </c>
    </row>
    <row r="6886" spans="1:4" x14ac:dyDescent="0.25">
      <c r="A6886" s="890" t="s">
        <v>6935</v>
      </c>
      <c r="B6886" s="890" t="s">
        <v>33407</v>
      </c>
      <c r="C6886" s="890" t="s">
        <v>20</v>
      </c>
      <c r="D6886" s="890">
        <v>1676.87</v>
      </c>
    </row>
    <row r="6887" spans="1:4" x14ac:dyDescent="0.25">
      <c r="A6887" s="890" t="s">
        <v>6936</v>
      </c>
      <c r="B6887" s="890" t="s">
        <v>33407</v>
      </c>
      <c r="C6887" s="890" t="s">
        <v>20</v>
      </c>
      <c r="D6887" s="890">
        <v>1541.73</v>
      </c>
    </row>
    <row r="6888" spans="1:4" x14ac:dyDescent="0.25">
      <c r="A6888" s="890" t="s">
        <v>6937</v>
      </c>
      <c r="B6888" s="890" t="s">
        <v>33408</v>
      </c>
      <c r="C6888" s="890" t="s">
        <v>20</v>
      </c>
      <c r="D6888" s="890">
        <v>450.93</v>
      </c>
    </row>
    <row r="6889" spans="1:4" x14ac:dyDescent="0.25">
      <c r="A6889" s="890" t="s">
        <v>6938</v>
      </c>
      <c r="B6889" s="890" t="s">
        <v>33408</v>
      </c>
      <c r="C6889" s="890" t="s">
        <v>20</v>
      </c>
      <c r="D6889" s="890">
        <v>415.52</v>
      </c>
    </row>
    <row r="6890" spans="1:4" x14ac:dyDescent="0.25">
      <c r="A6890" s="890" t="s">
        <v>6939</v>
      </c>
      <c r="B6890" s="890" t="s">
        <v>33409</v>
      </c>
      <c r="C6890" s="890" t="s">
        <v>4</v>
      </c>
      <c r="D6890" s="890">
        <v>303.25</v>
      </c>
    </row>
    <row r="6891" spans="1:4" x14ac:dyDescent="0.25">
      <c r="A6891" s="890" t="s">
        <v>6940</v>
      </c>
      <c r="B6891" s="890" t="s">
        <v>33409</v>
      </c>
      <c r="C6891" s="890" t="s">
        <v>4</v>
      </c>
      <c r="D6891" s="890">
        <v>303.25</v>
      </c>
    </row>
    <row r="6892" spans="1:4" x14ac:dyDescent="0.25">
      <c r="A6892" s="890" t="s">
        <v>6941</v>
      </c>
      <c r="B6892" s="890" t="s">
        <v>33410</v>
      </c>
      <c r="C6892" s="890" t="s">
        <v>4</v>
      </c>
      <c r="D6892" s="890">
        <v>427.78</v>
      </c>
    </row>
    <row r="6893" spans="1:4" x14ac:dyDescent="0.25">
      <c r="A6893" s="890" t="s">
        <v>6942</v>
      </c>
      <c r="B6893" s="890" t="s">
        <v>33410</v>
      </c>
      <c r="C6893" s="890" t="s">
        <v>4</v>
      </c>
      <c r="D6893" s="890">
        <v>427.78</v>
      </c>
    </row>
    <row r="6894" spans="1:4" x14ac:dyDescent="0.25">
      <c r="A6894" s="890" t="s">
        <v>6943</v>
      </c>
      <c r="B6894" s="890" t="s">
        <v>33411</v>
      </c>
      <c r="C6894" s="890" t="s">
        <v>4</v>
      </c>
      <c r="D6894" s="890">
        <v>591.1</v>
      </c>
    </row>
    <row r="6895" spans="1:4" x14ac:dyDescent="0.25">
      <c r="A6895" s="890" t="s">
        <v>6944</v>
      </c>
      <c r="B6895" s="890" t="s">
        <v>33411</v>
      </c>
      <c r="C6895" s="890" t="s">
        <v>4</v>
      </c>
      <c r="D6895" s="890">
        <v>591.1</v>
      </c>
    </row>
    <row r="6896" spans="1:4" x14ac:dyDescent="0.25">
      <c r="A6896" s="890" t="s">
        <v>6945</v>
      </c>
      <c r="B6896" s="890" t="s">
        <v>33412</v>
      </c>
      <c r="C6896" s="890" t="s">
        <v>4</v>
      </c>
      <c r="D6896" s="890">
        <v>720.88</v>
      </c>
    </row>
    <row r="6897" spans="1:4" x14ac:dyDescent="0.25">
      <c r="A6897" s="890" t="s">
        <v>6946</v>
      </c>
      <c r="B6897" s="890" t="s">
        <v>33412</v>
      </c>
      <c r="C6897" s="890" t="s">
        <v>4</v>
      </c>
      <c r="D6897" s="890">
        <v>720.88</v>
      </c>
    </row>
    <row r="6898" spans="1:4" x14ac:dyDescent="0.25">
      <c r="A6898" s="890" t="s">
        <v>6947</v>
      </c>
      <c r="B6898" s="890" t="s">
        <v>33413</v>
      </c>
      <c r="C6898" s="890" t="s">
        <v>4</v>
      </c>
      <c r="D6898" s="890">
        <v>704.68</v>
      </c>
    </row>
    <row r="6899" spans="1:4" x14ac:dyDescent="0.25">
      <c r="A6899" s="890" t="s">
        <v>6948</v>
      </c>
      <c r="B6899" s="890" t="s">
        <v>33413</v>
      </c>
      <c r="C6899" s="890" t="s">
        <v>4</v>
      </c>
      <c r="D6899" s="890">
        <v>704.68</v>
      </c>
    </row>
    <row r="6900" spans="1:4" x14ac:dyDescent="0.25">
      <c r="A6900" s="890" t="s">
        <v>6949</v>
      </c>
      <c r="B6900" s="890" t="s">
        <v>33414</v>
      </c>
      <c r="C6900" s="890" t="s">
        <v>4</v>
      </c>
      <c r="D6900" s="890">
        <v>837.64</v>
      </c>
    </row>
    <row r="6901" spans="1:4" x14ac:dyDescent="0.25">
      <c r="A6901" s="890" t="s">
        <v>6950</v>
      </c>
      <c r="B6901" s="890" t="s">
        <v>33414</v>
      </c>
      <c r="C6901" s="890" t="s">
        <v>4</v>
      </c>
      <c r="D6901" s="890">
        <v>837.64</v>
      </c>
    </row>
    <row r="6902" spans="1:4" x14ac:dyDescent="0.25">
      <c r="A6902" s="890" t="s">
        <v>6951</v>
      </c>
      <c r="B6902" s="890" t="s">
        <v>33415</v>
      </c>
      <c r="C6902" s="890" t="s">
        <v>4</v>
      </c>
      <c r="D6902" s="890">
        <v>1019.58</v>
      </c>
    </row>
    <row r="6903" spans="1:4" x14ac:dyDescent="0.25">
      <c r="A6903" s="890" t="s">
        <v>6952</v>
      </c>
      <c r="B6903" s="890" t="s">
        <v>33415</v>
      </c>
      <c r="C6903" s="890" t="s">
        <v>4</v>
      </c>
      <c r="D6903" s="890">
        <v>1019.58</v>
      </c>
    </row>
    <row r="6904" spans="1:4" x14ac:dyDescent="0.25">
      <c r="A6904" s="890" t="s">
        <v>6953</v>
      </c>
      <c r="B6904" s="890" t="s">
        <v>33416</v>
      </c>
      <c r="C6904" s="890" t="s">
        <v>4</v>
      </c>
      <c r="D6904" s="890">
        <v>1250.31</v>
      </c>
    </row>
    <row r="6905" spans="1:4" x14ac:dyDescent="0.25">
      <c r="A6905" s="890" t="s">
        <v>6954</v>
      </c>
      <c r="B6905" s="890" t="s">
        <v>33416</v>
      </c>
      <c r="C6905" s="890" t="s">
        <v>4</v>
      </c>
      <c r="D6905" s="890">
        <v>1250.31</v>
      </c>
    </row>
    <row r="6906" spans="1:4" x14ac:dyDescent="0.25">
      <c r="A6906" s="890" t="s">
        <v>6955</v>
      </c>
      <c r="B6906" s="890" t="s">
        <v>33417</v>
      </c>
      <c r="C6906" s="890" t="s">
        <v>4</v>
      </c>
      <c r="D6906" s="890">
        <v>1475.64</v>
      </c>
    </row>
    <row r="6907" spans="1:4" x14ac:dyDescent="0.25">
      <c r="A6907" s="890" t="s">
        <v>6956</v>
      </c>
      <c r="B6907" s="890" t="s">
        <v>33417</v>
      </c>
      <c r="C6907" s="890" t="s">
        <v>4</v>
      </c>
      <c r="D6907" s="890">
        <v>1475.64</v>
      </c>
    </row>
    <row r="6908" spans="1:4" x14ac:dyDescent="0.25">
      <c r="A6908" s="890" t="s">
        <v>6957</v>
      </c>
      <c r="B6908" s="890" t="s">
        <v>33418</v>
      </c>
      <c r="C6908" s="890" t="s">
        <v>4</v>
      </c>
      <c r="D6908" s="890">
        <v>1926.63</v>
      </c>
    </row>
    <row r="6909" spans="1:4" x14ac:dyDescent="0.25">
      <c r="A6909" s="890" t="s">
        <v>6958</v>
      </c>
      <c r="B6909" s="890" t="s">
        <v>33418</v>
      </c>
      <c r="C6909" s="890" t="s">
        <v>4</v>
      </c>
      <c r="D6909" s="890">
        <v>1926.63</v>
      </c>
    </row>
    <row r="6910" spans="1:4" x14ac:dyDescent="0.25">
      <c r="A6910" s="890" t="s">
        <v>6959</v>
      </c>
      <c r="B6910" s="890" t="s">
        <v>33419</v>
      </c>
      <c r="C6910" s="890" t="s">
        <v>4</v>
      </c>
      <c r="D6910" s="890">
        <v>2014.74</v>
      </c>
    </row>
    <row r="6911" spans="1:4" x14ac:dyDescent="0.25">
      <c r="A6911" s="890" t="s">
        <v>6960</v>
      </c>
      <c r="B6911" s="890" t="s">
        <v>33419</v>
      </c>
      <c r="C6911" s="890" t="s">
        <v>4</v>
      </c>
      <c r="D6911" s="890">
        <v>2014.74</v>
      </c>
    </row>
    <row r="6912" spans="1:4" x14ac:dyDescent="0.25">
      <c r="A6912" s="890" t="s">
        <v>6961</v>
      </c>
      <c r="B6912" s="890" t="s">
        <v>33420</v>
      </c>
      <c r="C6912" s="890" t="s">
        <v>4</v>
      </c>
      <c r="D6912" s="890">
        <v>2358.04</v>
      </c>
    </row>
    <row r="6913" spans="1:4" x14ac:dyDescent="0.25">
      <c r="A6913" s="890" t="s">
        <v>6962</v>
      </c>
      <c r="B6913" s="890" t="s">
        <v>33420</v>
      </c>
      <c r="C6913" s="890" t="s">
        <v>4</v>
      </c>
      <c r="D6913" s="890">
        <v>2358.04</v>
      </c>
    </row>
    <row r="6914" spans="1:4" x14ac:dyDescent="0.25">
      <c r="A6914" s="890" t="s">
        <v>6963</v>
      </c>
      <c r="B6914" s="890" t="s">
        <v>33421</v>
      </c>
      <c r="C6914" s="890" t="s">
        <v>4</v>
      </c>
      <c r="D6914" s="890">
        <v>2592.0500000000002</v>
      </c>
    </row>
    <row r="6915" spans="1:4" x14ac:dyDescent="0.25">
      <c r="A6915" s="890" t="s">
        <v>6964</v>
      </c>
      <c r="B6915" s="890" t="s">
        <v>33421</v>
      </c>
      <c r="C6915" s="890" t="s">
        <v>4</v>
      </c>
      <c r="D6915" s="890">
        <v>2592.0500000000002</v>
      </c>
    </row>
    <row r="6916" spans="1:4" x14ac:dyDescent="0.25">
      <c r="A6916" s="890" t="s">
        <v>6965</v>
      </c>
      <c r="B6916" s="890" t="s">
        <v>33422</v>
      </c>
      <c r="C6916" s="890" t="s">
        <v>4</v>
      </c>
      <c r="D6916" s="890">
        <v>3362.14</v>
      </c>
    </row>
    <row r="6917" spans="1:4" x14ac:dyDescent="0.25">
      <c r="A6917" s="890" t="s">
        <v>6966</v>
      </c>
      <c r="B6917" s="890" t="s">
        <v>33422</v>
      </c>
      <c r="C6917" s="890" t="s">
        <v>4</v>
      </c>
      <c r="D6917" s="890">
        <v>3362.14</v>
      </c>
    </row>
    <row r="6918" spans="1:4" x14ac:dyDescent="0.25">
      <c r="A6918" s="890" t="s">
        <v>6967</v>
      </c>
      <c r="B6918" s="890" t="s">
        <v>33423</v>
      </c>
      <c r="C6918" s="890" t="s">
        <v>4</v>
      </c>
      <c r="D6918" s="890">
        <v>4736.34</v>
      </c>
    </row>
    <row r="6919" spans="1:4" x14ac:dyDescent="0.25">
      <c r="A6919" s="890" t="s">
        <v>6968</v>
      </c>
      <c r="B6919" s="890" t="s">
        <v>33423</v>
      </c>
      <c r="C6919" s="890" t="s">
        <v>4</v>
      </c>
      <c r="D6919" s="890">
        <v>4736.34</v>
      </c>
    </row>
    <row r="6920" spans="1:4" x14ac:dyDescent="0.25">
      <c r="A6920" s="890" t="s">
        <v>6969</v>
      </c>
      <c r="B6920" s="890" t="s">
        <v>33424</v>
      </c>
      <c r="C6920" s="890" t="s">
        <v>4</v>
      </c>
      <c r="D6920" s="890">
        <v>5671.5</v>
      </c>
    </row>
    <row r="6921" spans="1:4" x14ac:dyDescent="0.25">
      <c r="A6921" s="890" t="s">
        <v>6970</v>
      </c>
      <c r="B6921" s="890" t="s">
        <v>33424</v>
      </c>
      <c r="C6921" s="890" t="s">
        <v>4</v>
      </c>
      <c r="D6921" s="890">
        <v>5671.5</v>
      </c>
    </row>
    <row r="6922" spans="1:4" x14ac:dyDescent="0.25">
      <c r="A6922" s="890" t="s">
        <v>6971</v>
      </c>
      <c r="B6922" s="890" t="s">
        <v>33425</v>
      </c>
      <c r="C6922" s="890" t="s">
        <v>4</v>
      </c>
      <c r="D6922" s="890">
        <v>6638.5</v>
      </c>
    </row>
    <row r="6923" spans="1:4" x14ac:dyDescent="0.25">
      <c r="A6923" s="890" t="s">
        <v>6972</v>
      </c>
      <c r="B6923" s="890" t="s">
        <v>33425</v>
      </c>
      <c r="C6923" s="890" t="s">
        <v>4</v>
      </c>
      <c r="D6923" s="890">
        <v>6638.5</v>
      </c>
    </row>
    <row r="6924" spans="1:4" x14ac:dyDescent="0.25">
      <c r="A6924" s="890" t="s">
        <v>6973</v>
      </c>
      <c r="B6924" s="890" t="s">
        <v>33426</v>
      </c>
      <c r="C6924" s="890" t="s">
        <v>4</v>
      </c>
      <c r="D6924" s="890">
        <v>7744.2</v>
      </c>
    </row>
    <row r="6925" spans="1:4" x14ac:dyDescent="0.25">
      <c r="A6925" s="890" t="s">
        <v>6974</v>
      </c>
      <c r="B6925" s="890" t="s">
        <v>33426</v>
      </c>
      <c r="C6925" s="890" t="s">
        <v>4</v>
      </c>
      <c r="D6925" s="890">
        <v>7744.2</v>
      </c>
    </row>
    <row r="6926" spans="1:4" x14ac:dyDescent="0.25">
      <c r="A6926" s="890" t="s">
        <v>6975</v>
      </c>
      <c r="B6926" s="890" t="s">
        <v>33427</v>
      </c>
      <c r="C6926" s="890" t="s">
        <v>4</v>
      </c>
      <c r="D6926" s="890">
        <v>10151.09</v>
      </c>
    </row>
    <row r="6927" spans="1:4" x14ac:dyDescent="0.25">
      <c r="A6927" s="890" t="s">
        <v>6976</v>
      </c>
      <c r="B6927" s="890" t="s">
        <v>33427</v>
      </c>
      <c r="C6927" s="890" t="s">
        <v>4</v>
      </c>
      <c r="D6927" s="890">
        <v>10151.09</v>
      </c>
    </row>
    <row r="6928" spans="1:4" x14ac:dyDescent="0.25">
      <c r="A6928" s="890" t="s">
        <v>6977</v>
      </c>
      <c r="B6928" s="890" t="s">
        <v>33428</v>
      </c>
      <c r="C6928" s="890" t="s">
        <v>4</v>
      </c>
      <c r="D6928" s="890">
        <v>780.94</v>
      </c>
    </row>
    <row r="6929" spans="1:4" x14ac:dyDescent="0.25">
      <c r="A6929" s="890" t="s">
        <v>6978</v>
      </c>
      <c r="B6929" s="890" t="s">
        <v>33428</v>
      </c>
      <c r="C6929" s="890" t="s">
        <v>4</v>
      </c>
      <c r="D6929" s="890">
        <v>780.94</v>
      </c>
    </row>
    <row r="6930" spans="1:4" x14ac:dyDescent="0.25">
      <c r="A6930" s="890" t="s">
        <v>6979</v>
      </c>
      <c r="B6930" s="890" t="s">
        <v>33429</v>
      </c>
      <c r="C6930" s="890" t="s">
        <v>4</v>
      </c>
      <c r="D6930" s="890">
        <v>933.58</v>
      </c>
    </row>
    <row r="6931" spans="1:4" x14ac:dyDescent="0.25">
      <c r="A6931" s="890" t="s">
        <v>6980</v>
      </c>
      <c r="B6931" s="890" t="s">
        <v>33429</v>
      </c>
      <c r="C6931" s="890" t="s">
        <v>4</v>
      </c>
      <c r="D6931" s="890">
        <v>933.58</v>
      </c>
    </row>
    <row r="6932" spans="1:4" x14ac:dyDescent="0.25">
      <c r="A6932" s="890" t="s">
        <v>6981</v>
      </c>
      <c r="B6932" s="890" t="s">
        <v>33430</v>
      </c>
      <c r="C6932" s="890" t="s">
        <v>4</v>
      </c>
      <c r="D6932" s="890">
        <v>1141.6600000000001</v>
      </c>
    </row>
    <row r="6933" spans="1:4" x14ac:dyDescent="0.25">
      <c r="A6933" s="890" t="s">
        <v>6982</v>
      </c>
      <c r="B6933" s="890" t="s">
        <v>33430</v>
      </c>
      <c r="C6933" s="890" t="s">
        <v>4</v>
      </c>
      <c r="D6933" s="890">
        <v>1141.6600000000001</v>
      </c>
    </row>
    <row r="6934" spans="1:4" x14ac:dyDescent="0.25">
      <c r="A6934" s="890" t="s">
        <v>6983</v>
      </c>
      <c r="B6934" s="890" t="s">
        <v>33431</v>
      </c>
      <c r="C6934" s="890" t="s">
        <v>4</v>
      </c>
      <c r="D6934" s="890">
        <v>1302.4000000000001</v>
      </c>
    </row>
    <row r="6935" spans="1:4" x14ac:dyDescent="0.25">
      <c r="A6935" s="890" t="s">
        <v>6984</v>
      </c>
      <c r="B6935" s="890" t="s">
        <v>33431</v>
      </c>
      <c r="C6935" s="890" t="s">
        <v>4</v>
      </c>
      <c r="D6935" s="890">
        <v>1302.4000000000001</v>
      </c>
    </row>
    <row r="6936" spans="1:4" x14ac:dyDescent="0.25">
      <c r="A6936" s="890" t="s">
        <v>6985</v>
      </c>
      <c r="B6936" s="890" t="s">
        <v>33432</v>
      </c>
      <c r="C6936" s="890" t="s">
        <v>4</v>
      </c>
      <c r="D6936" s="890">
        <v>1718.35</v>
      </c>
    </row>
    <row r="6937" spans="1:4" x14ac:dyDescent="0.25">
      <c r="A6937" s="890" t="s">
        <v>6986</v>
      </c>
      <c r="B6937" s="890" t="s">
        <v>33432</v>
      </c>
      <c r="C6937" s="890" t="s">
        <v>4</v>
      </c>
      <c r="D6937" s="890">
        <v>1718.35</v>
      </c>
    </row>
    <row r="6938" spans="1:4" x14ac:dyDescent="0.25">
      <c r="A6938" s="890" t="s">
        <v>6987</v>
      </c>
      <c r="B6938" s="890" t="s">
        <v>33433</v>
      </c>
      <c r="C6938" s="890" t="s">
        <v>4</v>
      </c>
      <c r="D6938" s="890">
        <v>1833.6</v>
      </c>
    </row>
    <row r="6939" spans="1:4" x14ac:dyDescent="0.25">
      <c r="A6939" s="890" t="s">
        <v>6988</v>
      </c>
      <c r="B6939" s="890" t="s">
        <v>33433</v>
      </c>
      <c r="C6939" s="890" t="s">
        <v>4</v>
      </c>
      <c r="D6939" s="890">
        <v>1833.6</v>
      </c>
    </row>
    <row r="6940" spans="1:4" x14ac:dyDescent="0.25">
      <c r="A6940" s="890" t="s">
        <v>6989</v>
      </c>
      <c r="B6940" s="890" t="s">
        <v>33434</v>
      </c>
      <c r="C6940" s="890" t="s">
        <v>4</v>
      </c>
      <c r="D6940" s="890">
        <v>2146.7800000000002</v>
      </c>
    </row>
    <row r="6941" spans="1:4" x14ac:dyDescent="0.25">
      <c r="A6941" s="890" t="s">
        <v>6990</v>
      </c>
      <c r="B6941" s="890" t="s">
        <v>33434</v>
      </c>
      <c r="C6941" s="890" t="s">
        <v>4</v>
      </c>
      <c r="D6941" s="890">
        <v>2146.7800000000002</v>
      </c>
    </row>
    <row r="6942" spans="1:4" x14ac:dyDescent="0.25">
      <c r="A6942" s="890" t="s">
        <v>6991</v>
      </c>
      <c r="B6942" s="890" t="s">
        <v>33435</v>
      </c>
      <c r="C6942" s="890" t="s">
        <v>4</v>
      </c>
      <c r="D6942" s="890">
        <v>2286.2800000000002</v>
      </c>
    </row>
    <row r="6943" spans="1:4" x14ac:dyDescent="0.25">
      <c r="A6943" s="890" t="s">
        <v>6992</v>
      </c>
      <c r="B6943" s="890" t="s">
        <v>33435</v>
      </c>
      <c r="C6943" s="890" t="s">
        <v>4</v>
      </c>
      <c r="D6943" s="890">
        <v>2286.2800000000002</v>
      </c>
    </row>
    <row r="6944" spans="1:4" x14ac:dyDescent="0.25">
      <c r="A6944" s="890" t="s">
        <v>6993</v>
      </c>
      <c r="B6944" s="890" t="s">
        <v>33436</v>
      </c>
      <c r="C6944" s="890" t="s">
        <v>4</v>
      </c>
      <c r="D6944" s="890">
        <v>2956.03</v>
      </c>
    </row>
    <row r="6945" spans="1:4" x14ac:dyDescent="0.25">
      <c r="A6945" s="890" t="s">
        <v>6994</v>
      </c>
      <c r="B6945" s="890" t="s">
        <v>33436</v>
      </c>
      <c r="C6945" s="890" t="s">
        <v>4</v>
      </c>
      <c r="D6945" s="890">
        <v>2956.03</v>
      </c>
    </row>
    <row r="6946" spans="1:4" x14ac:dyDescent="0.25">
      <c r="A6946" s="890" t="s">
        <v>6995</v>
      </c>
      <c r="B6946" s="890" t="s">
        <v>33437</v>
      </c>
      <c r="C6946" s="890" t="s">
        <v>4</v>
      </c>
      <c r="D6946" s="890">
        <v>4202.79</v>
      </c>
    </row>
    <row r="6947" spans="1:4" x14ac:dyDescent="0.25">
      <c r="A6947" s="890" t="s">
        <v>6996</v>
      </c>
      <c r="B6947" s="890" t="s">
        <v>33437</v>
      </c>
      <c r="C6947" s="890" t="s">
        <v>4</v>
      </c>
      <c r="D6947" s="890">
        <v>4202.79</v>
      </c>
    </row>
    <row r="6948" spans="1:4" x14ac:dyDescent="0.25">
      <c r="A6948" s="890" t="s">
        <v>6997</v>
      </c>
      <c r="B6948" s="890" t="s">
        <v>33438</v>
      </c>
      <c r="C6948" s="890" t="s">
        <v>4</v>
      </c>
      <c r="D6948" s="890">
        <v>4878.3100000000004</v>
      </c>
    </row>
    <row r="6949" spans="1:4" x14ac:dyDescent="0.25">
      <c r="A6949" s="890" t="s">
        <v>6998</v>
      </c>
      <c r="B6949" s="890" t="s">
        <v>33438</v>
      </c>
      <c r="C6949" s="890" t="s">
        <v>4</v>
      </c>
      <c r="D6949" s="890">
        <v>4878.3100000000004</v>
      </c>
    </row>
    <row r="6950" spans="1:4" x14ac:dyDescent="0.25">
      <c r="A6950" s="890" t="s">
        <v>6999</v>
      </c>
      <c r="B6950" s="890" t="s">
        <v>33439</v>
      </c>
      <c r="C6950" s="890" t="s">
        <v>4</v>
      </c>
      <c r="D6950" s="890">
        <v>5635.54</v>
      </c>
    </row>
    <row r="6951" spans="1:4" x14ac:dyDescent="0.25">
      <c r="A6951" s="890" t="s">
        <v>7000</v>
      </c>
      <c r="B6951" s="890" t="s">
        <v>33439</v>
      </c>
      <c r="C6951" s="890" t="s">
        <v>4</v>
      </c>
      <c r="D6951" s="890">
        <v>5635.54</v>
      </c>
    </row>
    <row r="6952" spans="1:4" x14ac:dyDescent="0.25">
      <c r="A6952" s="890" t="s">
        <v>7001</v>
      </c>
      <c r="B6952" s="890" t="s">
        <v>33440</v>
      </c>
      <c r="C6952" s="890" t="s">
        <v>4</v>
      </c>
      <c r="D6952" s="890">
        <v>6625.15</v>
      </c>
    </row>
    <row r="6953" spans="1:4" x14ac:dyDescent="0.25">
      <c r="A6953" s="890" t="s">
        <v>7002</v>
      </c>
      <c r="B6953" s="890" t="s">
        <v>33440</v>
      </c>
      <c r="C6953" s="890" t="s">
        <v>4</v>
      </c>
      <c r="D6953" s="890">
        <v>6625.15</v>
      </c>
    </row>
    <row r="6954" spans="1:4" x14ac:dyDescent="0.25">
      <c r="A6954" s="890" t="s">
        <v>7003</v>
      </c>
      <c r="B6954" s="890" t="s">
        <v>33441</v>
      </c>
      <c r="C6954" s="890" t="s">
        <v>4</v>
      </c>
      <c r="D6954" s="890">
        <v>8815.6</v>
      </c>
    </row>
    <row r="6955" spans="1:4" x14ac:dyDescent="0.25">
      <c r="A6955" s="890" t="s">
        <v>7004</v>
      </c>
      <c r="B6955" s="890" t="s">
        <v>33441</v>
      </c>
      <c r="C6955" s="890" t="s">
        <v>4</v>
      </c>
      <c r="D6955" s="890">
        <v>8815.6</v>
      </c>
    </row>
    <row r="6956" spans="1:4" x14ac:dyDescent="0.25">
      <c r="A6956" s="890" t="s">
        <v>7005</v>
      </c>
      <c r="B6956" s="890" t="s">
        <v>33442</v>
      </c>
      <c r="C6956" s="890" t="s">
        <v>4</v>
      </c>
      <c r="D6956" s="890">
        <v>774.68</v>
      </c>
    </row>
    <row r="6957" spans="1:4" x14ac:dyDescent="0.25">
      <c r="A6957" s="890" t="s">
        <v>7006</v>
      </c>
      <c r="B6957" s="890" t="s">
        <v>33442</v>
      </c>
      <c r="C6957" s="890" t="s">
        <v>4</v>
      </c>
      <c r="D6957" s="890">
        <v>774.68</v>
      </c>
    </row>
    <row r="6958" spans="1:4" x14ac:dyDescent="0.25">
      <c r="A6958" s="890" t="s">
        <v>7007</v>
      </c>
      <c r="B6958" s="890" t="s">
        <v>33443</v>
      </c>
      <c r="C6958" s="890" t="s">
        <v>4</v>
      </c>
      <c r="D6958" s="890">
        <v>774.94</v>
      </c>
    </row>
    <row r="6959" spans="1:4" x14ac:dyDescent="0.25">
      <c r="A6959" s="890" t="s">
        <v>7008</v>
      </c>
      <c r="B6959" s="890" t="s">
        <v>33443</v>
      </c>
      <c r="C6959" s="890" t="s">
        <v>4</v>
      </c>
      <c r="D6959" s="890">
        <v>774.94</v>
      </c>
    </row>
    <row r="6960" spans="1:4" x14ac:dyDescent="0.25">
      <c r="A6960" s="890" t="s">
        <v>7009</v>
      </c>
      <c r="B6960" s="890" t="s">
        <v>33444</v>
      </c>
      <c r="C6960" s="890" t="s">
        <v>4</v>
      </c>
      <c r="D6960" s="890">
        <v>894.5</v>
      </c>
    </row>
    <row r="6961" spans="1:4" x14ac:dyDescent="0.25">
      <c r="A6961" s="890" t="s">
        <v>7010</v>
      </c>
      <c r="B6961" s="890" t="s">
        <v>33444</v>
      </c>
      <c r="C6961" s="890" t="s">
        <v>4</v>
      </c>
      <c r="D6961" s="890">
        <v>894.5</v>
      </c>
    </row>
    <row r="6962" spans="1:4" x14ac:dyDescent="0.25">
      <c r="A6962" s="890" t="s">
        <v>7011</v>
      </c>
      <c r="B6962" s="890" t="s">
        <v>33445</v>
      </c>
      <c r="C6962" s="890" t="s">
        <v>4</v>
      </c>
      <c r="D6962" s="890">
        <v>1046.2</v>
      </c>
    </row>
    <row r="6963" spans="1:4" x14ac:dyDescent="0.25">
      <c r="A6963" s="890" t="s">
        <v>7012</v>
      </c>
      <c r="B6963" s="890" t="s">
        <v>33445</v>
      </c>
      <c r="C6963" s="890" t="s">
        <v>4</v>
      </c>
      <c r="D6963" s="890">
        <v>1046.2</v>
      </c>
    </row>
    <row r="6964" spans="1:4" x14ac:dyDescent="0.25">
      <c r="A6964" s="890" t="s">
        <v>7013</v>
      </c>
      <c r="B6964" s="890" t="s">
        <v>33446</v>
      </c>
      <c r="C6964" s="890" t="s">
        <v>4</v>
      </c>
      <c r="D6964" s="890">
        <v>1298.31</v>
      </c>
    </row>
    <row r="6965" spans="1:4" x14ac:dyDescent="0.25">
      <c r="A6965" s="890" t="s">
        <v>7014</v>
      </c>
      <c r="B6965" s="890" t="s">
        <v>33446</v>
      </c>
      <c r="C6965" s="890" t="s">
        <v>4</v>
      </c>
      <c r="D6965" s="890">
        <v>1298.31</v>
      </c>
    </row>
    <row r="6966" spans="1:4" x14ac:dyDescent="0.25">
      <c r="A6966" s="890" t="s">
        <v>7015</v>
      </c>
      <c r="B6966" s="890" t="s">
        <v>33447</v>
      </c>
      <c r="C6966" s="890" t="s">
        <v>4</v>
      </c>
      <c r="D6966" s="890">
        <v>1465.7</v>
      </c>
    </row>
    <row r="6967" spans="1:4" x14ac:dyDescent="0.25">
      <c r="A6967" s="890" t="s">
        <v>7016</v>
      </c>
      <c r="B6967" s="890" t="s">
        <v>33447</v>
      </c>
      <c r="C6967" s="890" t="s">
        <v>4</v>
      </c>
      <c r="D6967" s="890">
        <v>1465.7</v>
      </c>
    </row>
    <row r="6968" spans="1:4" x14ac:dyDescent="0.25">
      <c r="A6968" s="890" t="s">
        <v>7017</v>
      </c>
      <c r="B6968" s="890" t="s">
        <v>33448</v>
      </c>
      <c r="C6968" s="890" t="s">
        <v>4</v>
      </c>
      <c r="D6968" s="890">
        <v>1959.41</v>
      </c>
    </row>
    <row r="6969" spans="1:4" x14ac:dyDescent="0.25">
      <c r="A6969" s="890" t="s">
        <v>7018</v>
      </c>
      <c r="B6969" s="890" t="s">
        <v>33448</v>
      </c>
      <c r="C6969" s="890" t="s">
        <v>4</v>
      </c>
      <c r="D6969" s="890">
        <v>1959.41</v>
      </c>
    </row>
    <row r="6970" spans="1:4" x14ac:dyDescent="0.25">
      <c r="A6970" s="890" t="s">
        <v>7019</v>
      </c>
      <c r="B6970" s="890" t="s">
        <v>33449</v>
      </c>
      <c r="C6970" s="890" t="s">
        <v>4</v>
      </c>
      <c r="D6970" s="890">
        <v>2142.9499999999998</v>
      </c>
    </row>
    <row r="6971" spans="1:4" x14ac:dyDescent="0.25">
      <c r="A6971" s="890" t="s">
        <v>7020</v>
      </c>
      <c r="B6971" s="890" t="s">
        <v>33449</v>
      </c>
      <c r="C6971" s="890" t="s">
        <v>4</v>
      </c>
      <c r="D6971" s="890">
        <v>2142.9499999999998</v>
      </c>
    </row>
    <row r="6972" spans="1:4" x14ac:dyDescent="0.25">
      <c r="A6972" s="890" t="s">
        <v>7021</v>
      </c>
      <c r="B6972" s="890" t="s">
        <v>33450</v>
      </c>
      <c r="C6972" s="890" t="s">
        <v>4</v>
      </c>
      <c r="D6972" s="890">
        <v>2452.83</v>
      </c>
    </row>
    <row r="6973" spans="1:4" x14ac:dyDescent="0.25">
      <c r="A6973" s="890" t="s">
        <v>7022</v>
      </c>
      <c r="B6973" s="890" t="s">
        <v>33450</v>
      </c>
      <c r="C6973" s="890" t="s">
        <v>4</v>
      </c>
      <c r="D6973" s="890">
        <v>2452.83</v>
      </c>
    </row>
    <row r="6974" spans="1:4" x14ac:dyDescent="0.25">
      <c r="A6974" s="890" t="s">
        <v>7023</v>
      </c>
      <c r="B6974" s="890" t="s">
        <v>33451</v>
      </c>
      <c r="C6974" s="890" t="s">
        <v>4</v>
      </c>
      <c r="D6974" s="890">
        <v>2634.54</v>
      </c>
    </row>
    <row r="6975" spans="1:4" x14ac:dyDescent="0.25">
      <c r="A6975" s="890" t="s">
        <v>7024</v>
      </c>
      <c r="B6975" s="890" t="s">
        <v>33451</v>
      </c>
      <c r="C6975" s="890" t="s">
        <v>4</v>
      </c>
      <c r="D6975" s="890">
        <v>2634.54</v>
      </c>
    </row>
    <row r="6976" spans="1:4" x14ac:dyDescent="0.25">
      <c r="A6976" s="890" t="s">
        <v>7025</v>
      </c>
      <c r="B6976" s="890" t="s">
        <v>33452</v>
      </c>
      <c r="C6976" s="890" t="s">
        <v>4</v>
      </c>
      <c r="D6976" s="890">
        <v>3497.2</v>
      </c>
    </row>
    <row r="6977" spans="1:4" x14ac:dyDescent="0.25">
      <c r="A6977" s="890" t="s">
        <v>7026</v>
      </c>
      <c r="B6977" s="890" t="s">
        <v>33452</v>
      </c>
      <c r="C6977" s="890" t="s">
        <v>4</v>
      </c>
      <c r="D6977" s="890">
        <v>3497.2</v>
      </c>
    </row>
    <row r="6978" spans="1:4" x14ac:dyDescent="0.25">
      <c r="A6978" s="890" t="s">
        <v>7027</v>
      </c>
      <c r="B6978" s="890" t="s">
        <v>33453</v>
      </c>
      <c r="C6978" s="890" t="s">
        <v>4</v>
      </c>
      <c r="D6978" s="890">
        <v>5106.1499999999996</v>
      </c>
    </row>
    <row r="6979" spans="1:4" x14ac:dyDescent="0.25">
      <c r="A6979" s="890" t="s">
        <v>7028</v>
      </c>
      <c r="B6979" s="890" t="s">
        <v>33453</v>
      </c>
      <c r="C6979" s="890" t="s">
        <v>4</v>
      </c>
      <c r="D6979" s="890">
        <v>5106.1499999999996</v>
      </c>
    </row>
    <row r="6980" spans="1:4" x14ac:dyDescent="0.25">
      <c r="A6980" s="890" t="s">
        <v>7029</v>
      </c>
      <c r="B6980" s="890" t="s">
        <v>33454</v>
      </c>
      <c r="C6980" s="890" t="s">
        <v>4</v>
      </c>
      <c r="D6980" s="890">
        <v>5980.66</v>
      </c>
    </row>
    <row r="6981" spans="1:4" x14ac:dyDescent="0.25">
      <c r="A6981" s="890" t="s">
        <v>7030</v>
      </c>
      <c r="B6981" s="890" t="s">
        <v>33454</v>
      </c>
      <c r="C6981" s="890" t="s">
        <v>4</v>
      </c>
      <c r="D6981" s="890">
        <v>5980.66</v>
      </c>
    </row>
    <row r="6982" spans="1:4" x14ac:dyDescent="0.25">
      <c r="A6982" s="890" t="s">
        <v>7031</v>
      </c>
      <c r="B6982" s="890" t="s">
        <v>33455</v>
      </c>
      <c r="C6982" s="890" t="s">
        <v>4</v>
      </c>
      <c r="D6982" s="890">
        <v>7111.41</v>
      </c>
    </row>
    <row r="6983" spans="1:4" x14ac:dyDescent="0.25">
      <c r="A6983" s="890" t="s">
        <v>7032</v>
      </c>
      <c r="B6983" s="890" t="s">
        <v>33455</v>
      </c>
      <c r="C6983" s="890" t="s">
        <v>4</v>
      </c>
      <c r="D6983" s="890">
        <v>7111.41</v>
      </c>
    </row>
    <row r="6984" spans="1:4" x14ac:dyDescent="0.25">
      <c r="A6984" s="890" t="s">
        <v>7033</v>
      </c>
      <c r="B6984" s="890" t="s">
        <v>33456</v>
      </c>
      <c r="C6984" s="890" t="s">
        <v>4</v>
      </c>
      <c r="D6984" s="890">
        <v>8336.2999999999993</v>
      </c>
    </row>
    <row r="6985" spans="1:4" x14ac:dyDescent="0.25">
      <c r="A6985" s="890" t="s">
        <v>7034</v>
      </c>
      <c r="B6985" s="890" t="s">
        <v>33456</v>
      </c>
      <c r="C6985" s="890" t="s">
        <v>4</v>
      </c>
      <c r="D6985" s="890">
        <v>8336.2999999999993</v>
      </c>
    </row>
    <row r="6986" spans="1:4" x14ac:dyDescent="0.25">
      <c r="A6986" s="890" t="s">
        <v>7035</v>
      </c>
      <c r="B6986" s="890" t="s">
        <v>33457</v>
      </c>
      <c r="C6986" s="890" t="s">
        <v>4</v>
      </c>
      <c r="D6986" s="890">
        <v>11671.14</v>
      </c>
    </row>
    <row r="6987" spans="1:4" x14ac:dyDescent="0.25">
      <c r="A6987" s="890" t="s">
        <v>7036</v>
      </c>
      <c r="B6987" s="890" t="s">
        <v>33457</v>
      </c>
      <c r="C6987" s="890" t="s">
        <v>4</v>
      </c>
      <c r="D6987" s="890">
        <v>11671.14</v>
      </c>
    </row>
    <row r="6988" spans="1:4" x14ac:dyDescent="0.25">
      <c r="A6988" s="890" t="s">
        <v>7037</v>
      </c>
      <c r="B6988" s="890" t="s">
        <v>33458</v>
      </c>
      <c r="C6988" s="890" t="s">
        <v>5</v>
      </c>
      <c r="D6988" s="890">
        <v>2570.85</v>
      </c>
    </row>
    <row r="6989" spans="1:4" x14ac:dyDescent="0.25">
      <c r="A6989" s="890" t="s">
        <v>7038</v>
      </c>
      <c r="B6989" s="890" t="s">
        <v>33458</v>
      </c>
      <c r="C6989" s="890" t="s">
        <v>5</v>
      </c>
      <c r="D6989" s="890">
        <v>2570.85</v>
      </c>
    </row>
    <row r="6990" spans="1:4" x14ac:dyDescent="0.25">
      <c r="A6990" s="890" t="s">
        <v>7039</v>
      </c>
      <c r="B6990" s="890" t="s">
        <v>33459</v>
      </c>
      <c r="C6990" s="890" t="s">
        <v>5</v>
      </c>
      <c r="D6990" s="890">
        <v>2861.48</v>
      </c>
    </row>
    <row r="6991" spans="1:4" x14ac:dyDescent="0.25">
      <c r="A6991" s="890" t="s">
        <v>7040</v>
      </c>
      <c r="B6991" s="890" t="s">
        <v>33459</v>
      </c>
      <c r="C6991" s="890" t="s">
        <v>5</v>
      </c>
      <c r="D6991" s="890">
        <v>2861.48</v>
      </c>
    </row>
    <row r="6992" spans="1:4" x14ac:dyDescent="0.25">
      <c r="A6992" s="890" t="s">
        <v>7041</v>
      </c>
      <c r="B6992" s="890" t="s">
        <v>33460</v>
      </c>
      <c r="C6992" s="890" t="s">
        <v>5</v>
      </c>
      <c r="D6992" s="890">
        <v>3531.19</v>
      </c>
    </row>
    <row r="6993" spans="1:4" x14ac:dyDescent="0.25">
      <c r="A6993" s="890" t="s">
        <v>7042</v>
      </c>
      <c r="B6993" s="890" t="s">
        <v>33460</v>
      </c>
      <c r="C6993" s="890" t="s">
        <v>5</v>
      </c>
      <c r="D6993" s="890">
        <v>3531.19</v>
      </c>
    </row>
    <row r="6994" spans="1:4" x14ac:dyDescent="0.25">
      <c r="A6994" s="890" t="s">
        <v>7043</v>
      </c>
      <c r="B6994" s="890" t="s">
        <v>33461</v>
      </c>
      <c r="C6994" s="890" t="s">
        <v>5</v>
      </c>
      <c r="D6994" s="890">
        <v>4266.01</v>
      </c>
    </row>
    <row r="6995" spans="1:4" x14ac:dyDescent="0.25">
      <c r="A6995" s="890" t="s">
        <v>7044</v>
      </c>
      <c r="B6995" s="890" t="s">
        <v>33461</v>
      </c>
      <c r="C6995" s="890" t="s">
        <v>5</v>
      </c>
      <c r="D6995" s="890">
        <v>4266.01</v>
      </c>
    </row>
    <row r="6996" spans="1:4" x14ac:dyDescent="0.25">
      <c r="A6996" s="890" t="s">
        <v>7045</v>
      </c>
      <c r="B6996" s="890" t="s">
        <v>33462</v>
      </c>
      <c r="C6996" s="890" t="s">
        <v>5</v>
      </c>
      <c r="D6996" s="890">
        <v>5044.1899999999996</v>
      </c>
    </row>
    <row r="6997" spans="1:4" x14ac:dyDescent="0.25">
      <c r="A6997" s="890" t="s">
        <v>7046</v>
      </c>
      <c r="B6997" s="890" t="s">
        <v>33462</v>
      </c>
      <c r="C6997" s="890" t="s">
        <v>5</v>
      </c>
      <c r="D6997" s="890">
        <v>5044.1899999999996</v>
      </c>
    </row>
    <row r="6998" spans="1:4" x14ac:dyDescent="0.25">
      <c r="A6998" s="890" t="s">
        <v>7047</v>
      </c>
      <c r="B6998" s="890" t="s">
        <v>33463</v>
      </c>
      <c r="C6998" s="890" t="s">
        <v>5</v>
      </c>
      <c r="D6998" s="890">
        <v>6177.8</v>
      </c>
    </row>
    <row r="6999" spans="1:4" x14ac:dyDescent="0.25">
      <c r="A6999" s="890" t="s">
        <v>7048</v>
      </c>
      <c r="B6999" s="890" t="s">
        <v>33463</v>
      </c>
      <c r="C6999" s="890" t="s">
        <v>5</v>
      </c>
      <c r="D6999" s="890">
        <v>6177.8</v>
      </c>
    </row>
    <row r="7000" spans="1:4" x14ac:dyDescent="0.25">
      <c r="A7000" s="890" t="s">
        <v>7049</v>
      </c>
      <c r="B7000" s="890" t="s">
        <v>33464</v>
      </c>
      <c r="C7000" s="890" t="s">
        <v>5</v>
      </c>
      <c r="D7000" s="890">
        <v>7180.05</v>
      </c>
    </row>
    <row r="7001" spans="1:4" x14ac:dyDescent="0.25">
      <c r="A7001" s="890" t="s">
        <v>7050</v>
      </c>
      <c r="B7001" s="890" t="s">
        <v>33464</v>
      </c>
      <c r="C7001" s="890" t="s">
        <v>5</v>
      </c>
      <c r="D7001" s="890">
        <v>7180.05</v>
      </c>
    </row>
    <row r="7002" spans="1:4" x14ac:dyDescent="0.25">
      <c r="A7002" s="890" t="s">
        <v>7051</v>
      </c>
      <c r="B7002" s="890" t="s">
        <v>33465</v>
      </c>
      <c r="C7002" s="890" t="s">
        <v>5</v>
      </c>
      <c r="D7002" s="890">
        <v>8079.2</v>
      </c>
    </row>
    <row r="7003" spans="1:4" x14ac:dyDescent="0.25">
      <c r="A7003" s="890" t="s">
        <v>7052</v>
      </c>
      <c r="B7003" s="890" t="s">
        <v>33465</v>
      </c>
      <c r="C7003" s="890" t="s">
        <v>5</v>
      </c>
      <c r="D7003" s="890">
        <v>8079.2</v>
      </c>
    </row>
    <row r="7004" spans="1:4" x14ac:dyDescent="0.25">
      <c r="A7004" s="890" t="s">
        <v>7053</v>
      </c>
      <c r="B7004" s="890" t="s">
        <v>33466</v>
      </c>
      <c r="C7004" s="890" t="s">
        <v>5</v>
      </c>
      <c r="D7004" s="890">
        <v>9897.5</v>
      </c>
    </row>
    <row r="7005" spans="1:4" x14ac:dyDescent="0.25">
      <c r="A7005" s="890" t="s">
        <v>7054</v>
      </c>
      <c r="B7005" s="890" t="s">
        <v>33466</v>
      </c>
      <c r="C7005" s="890" t="s">
        <v>5</v>
      </c>
      <c r="D7005" s="890">
        <v>9897.5</v>
      </c>
    </row>
    <row r="7006" spans="1:4" x14ac:dyDescent="0.25">
      <c r="A7006" s="890" t="s">
        <v>7055</v>
      </c>
      <c r="B7006" s="890" t="s">
        <v>33467</v>
      </c>
      <c r="C7006" s="890" t="s">
        <v>5</v>
      </c>
      <c r="D7006" s="890">
        <v>10548.05</v>
      </c>
    </row>
    <row r="7007" spans="1:4" x14ac:dyDescent="0.25">
      <c r="A7007" s="890" t="s">
        <v>7056</v>
      </c>
      <c r="B7007" s="890" t="s">
        <v>33467</v>
      </c>
      <c r="C7007" s="890" t="s">
        <v>5</v>
      </c>
      <c r="D7007" s="890">
        <v>10548.05</v>
      </c>
    </row>
    <row r="7008" spans="1:4" x14ac:dyDescent="0.25">
      <c r="A7008" s="890" t="s">
        <v>7057</v>
      </c>
      <c r="B7008" s="890" t="s">
        <v>33468</v>
      </c>
      <c r="C7008" s="890" t="s">
        <v>5</v>
      </c>
      <c r="D7008" s="890">
        <v>12775.96</v>
      </c>
    </row>
    <row r="7009" spans="1:4" x14ac:dyDescent="0.25">
      <c r="A7009" s="890" t="s">
        <v>7058</v>
      </c>
      <c r="B7009" s="890" t="s">
        <v>33468</v>
      </c>
      <c r="C7009" s="890" t="s">
        <v>5</v>
      </c>
      <c r="D7009" s="890">
        <v>12775.96</v>
      </c>
    </row>
    <row r="7010" spans="1:4" x14ac:dyDescent="0.25">
      <c r="A7010" s="890" t="s">
        <v>7059</v>
      </c>
      <c r="B7010" s="890" t="s">
        <v>33469</v>
      </c>
      <c r="C7010" s="890" t="s">
        <v>5</v>
      </c>
      <c r="D7010" s="890">
        <v>28403.09</v>
      </c>
    </row>
    <row r="7011" spans="1:4" x14ac:dyDescent="0.25">
      <c r="A7011" s="890" t="s">
        <v>7060</v>
      </c>
      <c r="B7011" s="890" t="s">
        <v>33469</v>
      </c>
      <c r="C7011" s="890" t="s">
        <v>5</v>
      </c>
      <c r="D7011" s="890">
        <v>28403.09</v>
      </c>
    </row>
    <row r="7012" spans="1:4" x14ac:dyDescent="0.25">
      <c r="A7012" s="890" t="s">
        <v>7061</v>
      </c>
      <c r="B7012" s="890" t="s">
        <v>33470</v>
      </c>
      <c r="C7012" s="890" t="s">
        <v>5</v>
      </c>
      <c r="D7012" s="890">
        <v>36065.86</v>
      </c>
    </row>
    <row r="7013" spans="1:4" x14ac:dyDescent="0.25">
      <c r="A7013" s="890" t="s">
        <v>7062</v>
      </c>
      <c r="B7013" s="890" t="s">
        <v>33470</v>
      </c>
      <c r="C7013" s="890" t="s">
        <v>5</v>
      </c>
      <c r="D7013" s="890">
        <v>36065.86</v>
      </c>
    </row>
    <row r="7014" spans="1:4" x14ac:dyDescent="0.25">
      <c r="A7014" s="890" t="s">
        <v>7063</v>
      </c>
      <c r="B7014" s="890" t="s">
        <v>33471</v>
      </c>
      <c r="C7014" s="890" t="s">
        <v>5</v>
      </c>
      <c r="D7014" s="890">
        <v>52391.26</v>
      </c>
    </row>
    <row r="7015" spans="1:4" x14ac:dyDescent="0.25">
      <c r="A7015" s="890" t="s">
        <v>7064</v>
      </c>
      <c r="B7015" s="890" t="s">
        <v>33471</v>
      </c>
      <c r="C7015" s="890" t="s">
        <v>5</v>
      </c>
      <c r="D7015" s="890">
        <v>52391.26</v>
      </c>
    </row>
    <row r="7016" spans="1:4" x14ac:dyDescent="0.25">
      <c r="A7016" s="890" t="s">
        <v>7065</v>
      </c>
      <c r="B7016" s="890" t="s">
        <v>33472</v>
      </c>
      <c r="C7016" s="890" t="s">
        <v>5</v>
      </c>
      <c r="D7016" s="890">
        <v>54288.82</v>
      </c>
    </row>
    <row r="7017" spans="1:4" x14ac:dyDescent="0.25">
      <c r="A7017" s="890" t="s">
        <v>7066</v>
      </c>
      <c r="B7017" s="890" t="s">
        <v>33472</v>
      </c>
      <c r="C7017" s="890" t="s">
        <v>5</v>
      </c>
      <c r="D7017" s="890">
        <v>54288.82</v>
      </c>
    </row>
    <row r="7018" spans="1:4" x14ac:dyDescent="0.25">
      <c r="A7018" s="890" t="s">
        <v>7067</v>
      </c>
      <c r="B7018" s="890" t="s">
        <v>33473</v>
      </c>
      <c r="C7018" s="890" t="s">
        <v>5</v>
      </c>
      <c r="D7018" s="890">
        <v>77863.22</v>
      </c>
    </row>
    <row r="7019" spans="1:4" x14ac:dyDescent="0.25">
      <c r="A7019" s="890" t="s">
        <v>7068</v>
      </c>
      <c r="B7019" s="890" t="s">
        <v>33473</v>
      </c>
      <c r="C7019" s="890" t="s">
        <v>5</v>
      </c>
      <c r="D7019" s="890">
        <v>77863.22</v>
      </c>
    </row>
    <row r="7020" spans="1:4" x14ac:dyDescent="0.25">
      <c r="A7020" s="890" t="s">
        <v>7069</v>
      </c>
      <c r="B7020" s="890" t="s">
        <v>33474</v>
      </c>
      <c r="C7020" s="890" t="s">
        <v>5</v>
      </c>
      <c r="D7020" s="890">
        <v>2570.85</v>
      </c>
    </row>
    <row r="7021" spans="1:4" x14ac:dyDescent="0.25">
      <c r="A7021" s="890" t="s">
        <v>7070</v>
      </c>
      <c r="B7021" s="890" t="s">
        <v>33474</v>
      </c>
      <c r="C7021" s="890" t="s">
        <v>5</v>
      </c>
      <c r="D7021" s="890">
        <v>2570.85</v>
      </c>
    </row>
    <row r="7022" spans="1:4" x14ac:dyDescent="0.25">
      <c r="A7022" s="890" t="s">
        <v>7071</v>
      </c>
      <c r="B7022" s="890" t="s">
        <v>33475</v>
      </c>
      <c r="C7022" s="890" t="s">
        <v>5</v>
      </c>
      <c r="D7022" s="890">
        <v>2861.48</v>
      </c>
    </row>
    <row r="7023" spans="1:4" x14ac:dyDescent="0.25">
      <c r="A7023" s="890" t="s">
        <v>7072</v>
      </c>
      <c r="B7023" s="890" t="s">
        <v>33475</v>
      </c>
      <c r="C7023" s="890" t="s">
        <v>5</v>
      </c>
      <c r="D7023" s="890">
        <v>2861.48</v>
      </c>
    </row>
    <row r="7024" spans="1:4" x14ac:dyDescent="0.25">
      <c r="A7024" s="890" t="s">
        <v>7073</v>
      </c>
      <c r="B7024" s="890" t="s">
        <v>33476</v>
      </c>
      <c r="C7024" s="890" t="s">
        <v>5</v>
      </c>
      <c r="D7024" s="890">
        <v>3531.19</v>
      </c>
    </row>
    <row r="7025" spans="1:4" x14ac:dyDescent="0.25">
      <c r="A7025" s="890" t="s">
        <v>7074</v>
      </c>
      <c r="B7025" s="890" t="s">
        <v>33476</v>
      </c>
      <c r="C7025" s="890" t="s">
        <v>5</v>
      </c>
      <c r="D7025" s="890">
        <v>3531.19</v>
      </c>
    </row>
    <row r="7026" spans="1:4" x14ac:dyDescent="0.25">
      <c r="A7026" s="890" t="s">
        <v>7075</v>
      </c>
      <c r="B7026" s="890" t="s">
        <v>33477</v>
      </c>
      <c r="C7026" s="890" t="s">
        <v>5</v>
      </c>
      <c r="D7026" s="890">
        <v>4267.74</v>
      </c>
    </row>
    <row r="7027" spans="1:4" x14ac:dyDescent="0.25">
      <c r="A7027" s="890" t="s">
        <v>7076</v>
      </c>
      <c r="B7027" s="890" t="s">
        <v>33477</v>
      </c>
      <c r="C7027" s="890" t="s">
        <v>5</v>
      </c>
      <c r="D7027" s="890">
        <v>4267.74</v>
      </c>
    </row>
    <row r="7028" spans="1:4" x14ac:dyDescent="0.25">
      <c r="A7028" s="890" t="s">
        <v>7077</v>
      </c>
      <c r="B7028" s="890" t="s">
        <v>33478</v>
      </c>
      <c r="C7028" s="890" t="s">
        <v>5</v>
      </c>
      <c r="D7028" s="890">
        <v>5160.16</v>
      </c>
    </row>
    <row r="7029" spans="1:4" x14ac:dyDescent="0.25">
      <c r="A7029" s="890" t="s">
        <v>7078</v>
      </c>
      <c r="B7029" s="890" t="s">
        <v>33478</v>
      </c>
      <c r="C7029" s="890" t="s">
        <v>5</v>
      </c>
      <c r="D7029" s="890">
        <v>5160.16</v>
      </c>
    </row>
    <row r="7030" spans="1:4" x14ac:dyDescent="0.25">
      <c r="A7030" s="890" t="s">
        <v>7079</v>
      </c>
      <c r="B7030" s="890" t="s">
        <v>33479</v>
      </c>
      <c r="C7030" s="890" t="s">
        <v>5</v>
      </c>
      <c r="D7030" s="890">
        <v>6273.01</v>
      </c>
    </row>
    <row r="7031" spans="1:4" x14ac:dyDescent="0.25">
      <c r="A7031" s="890" t="s">
        <v>7080</v>
      </c>
      <c r="B7031" s="890" t="s">
        <v>33479</v>
      </c>
      <c r="C7031" s="890" t="s">
        <v>5</v>
      </c>
      <c r="D7031" s="890">
        <v>6273.01</v>
      </c>
    </row>
    <row r="7032" spans="1:4" x14ac:dyDescent="0.25">
      <c r="A7032" s="890" t="s">
        <v>7081</v>
      </c>
      <c r="B7032" s="890" t="s">
        <v>33480</v>
      </c>
      <c r="C7032" s="890" t="s">
        <v>5</v>
      </c>
      <c r="D7032" s="890">
        <v>7282.54</v>
      </c>
    </row>
    <row r="7033" spans="1:4" x14ac:dyDescent="0.25">
      <c r="A7033" s="890" t="s">
        <v>7082</v>
      </c>
      <c r="B7033" s="890" t="s">
        <v>33480</v>
      </c>
      <c r="C7033" s="890" t="s">
        <v>5</v>
      </c>
      <c r="D7033" s="890">
        <v>7282.54</v>
      </c>
    </row>
    <row r="7034" spans="1:4" x14ac:dyDescent="0.25">
      <c r="A7034" s="890" t="s">
        <v>7083</v>
      </c>
      <c r="B7034" s="890" t="s">
        <v>33481</v>
      </c>
      <c r="C7034" s="890" t="s">
        <v>5</v>
      </c>
      <c r="D7034" s="890">
        <v>8567.0300000000007</v>
      </c>
    </row>
    <row r="7035" spans="1:4" x14ac:dyDescent="0.25">
      <c r="A7035" s="890" t="s">
        <v>7084</v>
      </c>
      <c r="B7035" s="890" t="s">
        <v>33481</v>
      </c>
      <c r="C7035" s="890" t="s">
        <v>5</v>
      </c>
      <c r="D7035" s="890">
        <v>8567.0300000000007</v>
      </c>
    </row>
    <row r="7036" spans="1:4" x14ac:dyDescent="0.25">
      <c r="A7036" s="890" t="s">
        <v>7085</v>
      </c>
      <c r="B7036" s="890" t="s">
        <v>33482</v>
      </c>
      <c r="C7036" s="890" t="s">
        <v>5</v>
      </c>
      <c r="D7036" s="890">
        <v>10496.6</v>
      </c>
    </row>
    <row r="7037" spans="1:4" x14ac:dyDescent="0.25">
      <c r="A7037" s="890" t="s">
        <v>7086</v>
      </c>
      <c r="B7037" s="890" t="s">
        <v>33482</v>
      </c>
      <c r="C7037" s="890" t="s">
        <v>5</v>
      </c>
      <c r="D7037" s="890">
        <v>10496.6</v>
      </c>
    </row>
    <row r="7038" spans="1:4" x14ac:dyDescent="0.25">
      <c r="A7038" s="890" t="s">
        <v>7087</v>
      </c>
      <c r="B7038" s="890" t="s">
        <v>33483</v>
      </c>
      <c r="C7038" s="890" t="s">
        <v>5</v>
      </c>
      <c r="D7038" s="890">
        <v>12176.55</v>
      </c>
    </row>
    <row r="7039" spans="1:4" x14ac:dyDescent="0.25">
      <c r="A7039" s="890" t="s">
        <v>7088</v>
      </c>
      <c r="B7039" s="890" t="s">
        <v>33483</v>
      </c>
      <c r="C7039" s="890" t="s">
        <v>5</v>
      </c>
      <c r="D7039" s="890">
        <v>12176.55</v>
      </c>
    </row>
    <row r="7040" spans="1:4" x14ac:dyDescent="0.25">
      <c r="A7040" s="890" t="s">
        <v>7089</v>
      </c>
      <c r="B7040" s="890" t="s">
        <v>33484</v>
      </c>
      <c r="C7040" s="890" t="s">
        <v>5</v>
      </c>
      <c r="D7040" s="890">
        <v>16723.259999999998</v>
      </c>
    </row>
    <row r="7041" spans="1:4" x14ac:dyDescent="0.25">
      <c r="A7041" s="890" t="s">
        <v>7090</v>
      </c>
      <c r="B7041" s="890" t="s">
        <v>33484</v>
      </c>
      <c r="C7041" s="890" t="s">
        <v>5</v>
      </c>
      <c r="D7041" s="890">
        <v>16723.259999999998</v>
      </c>
    </row>
    <row r="7042" spans="1:4" x14ac:dyDescent="0.25">
      <c r="A7042" s="890" t="s">
        <v>7091</v>
      </c>
      <c r="B7042" s="890" t="s">
        <v>33485</v>
      </c>
      <c r="C7042" s="890" t="s">
        <v>5</v>
      </c>
      <c r="D7042" s="890">
        <v>29171.15</v>
      </c>
    </row>
    <row r="7043" spans="1:4" x14ac:dyDescent="0.25">
      <c r="A7043" s="890" t="s">
        <v>7092</v>
      </c>
      <c r="B7043" s="890" t="s">
        <v>33485</v>
      </c>
      <c r="C7043" s="890" t="s">
        <v>5</v>
      </c>
      <c r="D7043" s="890">
        <v>29171.15</v>
      </c>
    </row>
    <row r="7044" spans="1:4" x14ac:dyDescent="0.25">
      <c r="A7044" s="890" t="s">
        <v>7093</v>
      </c>
      <c r="B7044" s="890" t="s">
        <v>33486</v>
      </c>
      <c r="C7044" s="890" t="s">
        <v>5</v>
      </c>
      <c r="D7044" s="890">
        <v>52436.74</v>
      </c>
    </row>
    <row r="7045" spans="1:4" x14ac:dyDescent="0.25">
      <c r="A7045" s="890" t="s">
        <v>7094</v>
      </c>
      <c r="B7045" s="890" t="s">
        <v>33486</v>
      </c>
      <c r="C7045" s="890" t="s">
        <v>5</v>
      </c>
      <c r="D7045" s="890">
        <v>52436.74</v>
      </c>
    </row>
    <row r="7046" spans="1:4" x14ac:dyDescent="0.25">
      <c r="A7046" s="890" t="s">
        <v>7095</v>
      </c>
      <c r="B7046" s="890" t="s">
        <v>33487</v>
      </c>
      <c r="C7046" s="890" t="s">
        <v>5</v>
      </c>
      <c r="D7046" s="890">
        <v>69478.850000000006</v>
      </c>
    </row>
    <row r="7047" spans="1:4" x14ac:dyDescent="0.25">
      <c r="A7047" s="890" t="s">
        <v>7096</v>
      </c>
      <c r="B7047" s="890" t="s">
        <v>33487</v>
      </c>
      <c r="C7047" s="890" t="s">
        <v>5</v>
      </c>
      <c r="D7047" s="890">
        <v>69478.850000000006</v>
      </c>
    </row>
    <row r="7048" spans="1:4" x14ac:dyDescent="0.25">
      <c r="A7048" s="890" t="s">
        <v>7097</v>
      </c>
      <c r="B7048" s="890" t="s">
        <v>33488</v>
      </c>
      <c r="C7048" s="890" t="s">
        <v>5</v>
      </c>
      <c r="D7048" s="890">
        <v>95414.21</v>
      </c>
    </row>
    <row r="7049" spans="1:4" x14ac:dyDescent="0.25">
      <c r="A7049" s="890" t="s">
        <v>7098</v>
      </c>
      <c r="B7049" s="890" t="s">
        <v>33488</v>
      </c>
      <c r="C7049" s="890" t="s">
        <v>5</v>
      </c>
      <c r="D7049" s="890">
        <v>95414.21</v>
      </c>
    </row>
    <row r="7050" spans="1:4" x14ac:dyDescent="0.25">
      <c r="A7050" s="890" t="s">
        <v>7099</v>
      </c>
      <c r="B7050" s="890" t="s">
        <v>33489</v>
      </c>
      <c r="C7050" s="890" t="s">
        <v>5</v>
      </c>
      <c r="D7050" s="890">
        <v>56651.1</v>
      </c>
    </row>
    <row r="7051" spans="1:4" x14ac:dyDescent="0.25">
      <c r="A7051" s="890" t="s">
        <v>7100</v>
      </c>
      <c r="B7051" s="890" t="s">
        <v>33489</v>
      </c>
      <c r="C7051" s="890" t="s">
        <v>5</v>
      </c>
      <c r="D7051" s="890">
        <v>56651.1</v>
      </c>
    </row>
    <row r="7052" spans="1:4" x14ac:dyDescent="0.25">
      <c r="A7052" s="890" t="s">
        <v>7101</v>
      </c>
      <c r="B7052" s="890" t="s">
        <v>33490</v>
      </c>
      <c r="C7052" s="890" t="s">
        <v>5</v>
      </c>
      <c r="D7052" s="890">
        <v>69478.850000000006</v>
      </c>
    </row>
    <row r="7053" spans="1:4" x14ac:dyDescent="0.25">
      <c r="A7053" s="890" t="s">
        <v>7102</v>
      </c>
      <c r="B7053" s="890" t="s">
        <v>33490</v>
      </c>
      <c r="C7053" s="890" t="s">
        <v>5</v>
      </c>
      <c r="D7053" s="890">
        <v>69478.850000000006</v>
      </c>
    </row>
    <row r="7054" spans="1:4" x14ac:dyDescent="0.25">
      <c r="A7054" s="890" t="s">
        <v>7103</v>
      </c>
      <c r="B7054" s="890" t="s">
        <v>33491</v>
      </c>
      <c r="C7054" s="890" t="s">
        <v>5</v>
      </c>
      <c r="D7054" s="890">
        <v>103133.93</v>
      </c>
    </row>
    <row r="7055" spans="1:4" x14ac:dyDescent="0.25">
      <c r="A7055" s="890" t="s">
        <v>7104</v>
      </c>
      <c r="B7055" s="890" t="s">
        <v>33491</v>
      </c>
      <c r="C7055" s="890" t="s">
        <v>5</v>
      </c>
      <c r="D7055" s="890">
        <v>103133.93</v>
      </c>
    </row>
    <row r="7056" spans="1:4" x14ac:dyDescent="0.25">
      <c r="A7056" s="890" t="s">
        <v>7105</v>
      </c>
      <c r="B7056" s="890" t="s">
        <v>33492</v>
      </c>
      <c r="C7056" s="890" t="s">
        <v>5</v>
      </c>
      <c r="D7056" s="890">
        <v>72221.789999999994</v>
      </c>
    </row>
    <row r="7057" spans="1:4" x14ac:dyDescent="0.25">
      <c r="A7057" s="890" t="s">
        <v>7106</v>
      </c>
      <c r="B7057" s="890" t="s">
        <v>33492</v>
      </c>
      <c r="C7057" s="890" t="s">
        <v>5</v>
      </c>
      <c r="D7057" s="890">
        <v>72221.789999999994</v>
      </c>
    </row>
    <row r="7058" spans="1:4" x14ac:dyDescent="0.25">
      <c r="A7058" s="890" t="s">
        <v>7107</v>
      </c>
      <c r="B7058" s="890" t="s">
        <v>33493</v>
      </c>
      <c r="C7058" s="890" t="s">
        <v>5</v>
      </c>
      <c r="D7058" s="890">
        <v>91241</v>
      </c>
    </row>
    <row r="7059" spans="1:4" x14ac:dyDescent="0.25">
      <c r="A7059" s="890" t="s">
        <v>7108</v>
      </c>
      <c r="B7059" s="890" t="s">
        <v>33493</v>
      </c>
      <c r="C7059" s="890" t="s">
        <v>5</v>
      </c>
      <c r="D7059" s="890">
        <v>91241</v>
      </c>
    </row>
    <row r="7060" spans="1:4" x14ac:dyDescent="0.25">
      <c r="A7060" s="890" t="s">
        <v>7109</v>
      </c>
      <c r="B7060" s="890" t="s">
        <v>33494</v>
      </c>
      <c r="C7060" s="890" t="s">
        <v>5</v>
      </c>
      <c r="D7060" s="890">
        <v>111826.91</v>
      </c>
    </row>
    <row r="7061" spans="1:4" x14ac:dyDescent="0.25">
      <c r="A7061" s="890" t="s">
        <v>7110</v>
      </c>
      <c r="B7061" s="890" t="s">
        <v>33494</v>
      </c>
      <c r="C7061" s="890" t="s">
        <v>5</v>
      </c>
      <c r="D7061" s="890">
        <v>111826.91</v>
      </c>
    </row>
    <row r="7062" spans="1:4" x14ac:dyDescent="0.25">
      <c r="A7062" s="890" t="s">
        <v>7111</v>
      </c>
      <c r="B7062" s="890" t="s">
        <v>33495</v>
      </c>
      <c r="C7062" s="890" t="s">
        <v>5</v>
      </c>
      <c r="D7062" s="890">
        <v>105261.75</v>
      </c>
    </row>
    <row r="7063" spans="1:4" x14ac:dyDescent="0.25">
      <c r="A7063" s="890" t="s">
        <v>7112</v>
      </c>
      <c r="B7063" s="890" t="s">
        <v>33495</v>
      </c>
      <c r="C7063" s="890" t="s">
        <v>5</v>
      </c>
      <c r="D7063" s="890">
        <v>105261.75</v>
      </c>
    </row>
    <row r="7064" spans="1:4" x14ac:dyDescent="0.25">
      <c r="A7064" s="890" t="s">
        <v>7113</v>
      </c>
      <c r="B7064" s="890" t="s">
        <v>33496</v>
      </c>
      <c r="C7064" s="890" t="s">
        <v>5</v>
      </c>
      <c r="D7064" s="890">
        <v>122788.2</v>
      </c>
    </row>
    <row r="7065" spans="1:4" x14ac:dyDescent="0.25">
      <c r="A7065" s="890" t="s">
        <v>7114</v>
      </c>
      <c r="B7065" s="890" t="s">
        <v>33496</v>
      </c>
      <c r="C7065" s="890" t="s">
        <v>5</v>
      </c>
      <c r="D7065" s="890">
        <v>122788.2</v>
      </c>
    </row>
    <row r="7066" spans="1:4" x14ac:dyDescent="0.25">
      <c r="A7066" s="890" t="s">
        <v>7115</v>
      </c>
      <c r="B7066" s="890" t="s">
        <v>33497</v>
      </c>
      <c r="C7066" s="890" t="s">
        <v>5</v>
      </c>
      <c r="D7066" s="890">
        <v>153787.07999999999</v>
      </c>
    </row>
    <row r="7067" spans="1:4" x14ac:dyDescent="0.25">
      <c r="A7067" s="890" t="s">
        <v>7116</v>
      </c>
      <c r="B7067" s="890" t="s">
        <v>33497</v>
      </c>
      <c r="C7067" s="890" t="s">
        <v>5</v>
      </c>
      <c r="D7067" s="890">
        <v>153787.07999999999</v>
      </c>
    </row>
    <row r="7068" spans="1:4" x14ac:dyDescent="0.25">
      <c r="A7068" s="890" t="s">
        <v>7117</v>
      </c>
      <c r="B7068" s="890" t="s">
        <v>33498</v>
      </c>
      <c r="C7068" s="890" t="s">
        <v>5</v>
      </c>
      <c r="D7068" s="890">
        <v>1854.03</v>
      </c>
    </row>
    <row r="7069" spans="1:4" x14ac:dyDescent="0.25">
      <c r="A7069" s="890" t="s">
        <v>7118</v>
      </c>
      <c r="B7069" s="890" t="s">
        <v>33498</v>
      </c>
      <c r="C7069" s="890" t="s">
        <v>5</v>
      </c>
      <c r="D7069" s="890">
        <v>1854.03</v>
      </c>
    </row>
    <row r="7070" spans="1:4" x14ac:dyDescent="0.25">
      <c r="A7070" s="890" t="s">
        <v>7119</v>
      </c>
      <c r="B7070" s="890" t="s">
        <v>33499</v>
      </c>
      <c r="C7070" s="890" t="s">
        <v>5</v>
      </c>
      <c r="D7070" s="890">
        <v>2027.21</v>
      </c>
    </row>
    <row r="7071" spans="1:4" x14ac:dyDescent="0.25">
      <c r="A7071" s="890" t="s">
        <v>7120</v>
      </c>
      <c r="B7071" s="890" t="s">
        <v>33499</v>
      </c>
      <c r="C7071" s="890" t="s">
        <v>5</v>
      </c>
      <c r="D7071" s="890">
        <v>2027.21</v>
      </c>
    </row>
    <row r="7072" spans="1:4" x14ac:dyDescent="0.25">
      <c r="A7072" s="890" t="s">
        <v>7121</v>
      </c>
      <c r="B7072" s="890" t="s">
        <v>33500</v>
      </c>
      <c r="C7072" s="890" t="s">
        <v>5</v>
      </c>
      <c r="D7072" s="890">
        <v>2466.9899999999998</v>
      </c>
    </row>
    <row r="7073" spans="1:4" x14ac:dyDescent="0.25">
      <c r="A7073" s="890" t="s">
        <v>7122</v>
      </c>
      <c r="B7073" s="890" t="s">
        <v>33500</v>
      </c>
      <c r="C7073" s="890" t="s">
        <v>5</v>
      </c>
      <c r="D7073" s="890">
        <v>2466.9899999999998</v>
      </c>
    </row>
    <row r="7074" spans="1:4" x14ac:dyDescent="0.25">
      <c r="A7074" s="890" t="s">
        <v>7123</v>
      </c>
      <c r="B7074" s="890" t="s">
        <v>33501</v>
      </c>
      <c r="C7074" s="890" t="s">
        <v>5</v>
      </c>
      <c r="D7074" s="890">
        <v>2994.81</v>
      </c>
    </row>
    <row r="7075" spans="1:4" x14ac:dyDescent="0.25">
      <c r="A7075" s="890" t="s">
        <v>7124</v>
      </c>
      <c r="B7075" s="890" t="s">
        <v>33501</v>
      </c>
      <c r="C7075" s="890" t="s">
        <v>5</v>
      </c>
      <c r="D7075" s="890">
        <v>2994.81</v>
      </c>
    </row>
    <row r="7076" spans="1:4" x14ac:dyDescent="0.25">
      <c r="A7076" s="890" t="s">
        <v>7125</v>
      </c>
      <c r="B7076" s="890" t="s">
        <v>33502</v>
      </c>
      <c r="C7076" s="890" t="s">
        <v>5</v>
      </c>
      <c r="D7076" s="890">
        <v>3546.88</v>
      </c>
    </row>
    <row r="7077" spans="1:4" x14ac:dyDescent="0.25">
      <c r="A7077" s="890" t="s">
        <v>7126</v>
      </c>
      <c r="B7077" s="890" t="s">
        <v>33502</v>
      </c>
      <c r="C7077" s="890" t="s">
        <v>5</v>
      </c>
      <c r="D7077" s="890">
        <v>3546.88</v>
      </c>
    </row>
    <row r="7078" spans="1:4" x14ac:dyDescent="0.25">
      <c r="A7078" s="890" t="s">
        <v>7127</v>
      </c>
      <c r="B7078" s="890" t="s">
        <v>33503</v>
      </c>
      <c r="C7078" s="890" t="s">
        <v>5</v>
      </c>
      <c r="D7078" s="890">
        <v>4260.68</v>
      </c>
    </row>
    <row r="7079" spans="1:4" x14ac:dyDescent="0.25">
      <c r="A7079" s="890" t="s">
        <v>7128</v>
      </c>
      <c r="B7079" s="890" t="s">
        <v>33503</v>
      </c>
      <c r="C7079" s="890" t="s">
        <v>5</v>
      </c>
      <c r="D7079" s="890">
        <v>4260.68</v>
      </c>
    </row>
    <row r="7080" spans="1:4" x14ac:dyDescent="0.25">
      <c r="A7080" s="890" t="s">
        <v>7129</v>
      </c>
      <c r="B7080" s="890" t="s">
        <v>33504</v>
      </c>
      <c r="C7080" s="890" t="s">
        <v>5</v>
      </c>
      <c r="D7080" s="890">
        <v>4913.53</v>
      </c>
    </row>
    <row r="7081" spans="1:4" x14ac:dyDescent="0.25">
      <c r="A7081" s="890" t="s">
        <v>7130</v>
      </c>
      <c r="B7081" s="890" t="s">
        <v>33504</v>
      </c>
      <c r="C7081" s="890" t="s">
        <v>5</v>
      </c>
      <c r="D7081" s="890">
        <v>4913.53</v>
      </c>
    </row>
    <row r="7082" spans="1:4" x14ac:dyDescent="0.25">
      <c r="A7082" s="890" t="s">
        <v>7131</v>
      </c>
      <c r="B7082" s="890" t="s">
        <v>33505</v>
      </c>
      <c r="C7082" s="890" t="s">
        <v>5</v>
      </c>
      <c r="D7082" s="890">
        <v>5586.61</v>
      </c>
    </row>
    <row r="7083" spans="1:4" x14ac:dyDescent="0.25">
      <c r="A7083" s="890" t="s">
        <v>7132</v>
      </c>
      <c r="B7083" s="890" t="s">
        <v>33505</v>
      </c>
      <c r="C7083" s="890" t="s">
        <v>5</v>
      </c>
      <c r="D7083" s="890">
        <v>5586.61</v>
      </c>
    </row>
    <row r="7084" spans="1:4" x14ac:dyDescent="0.25">
      <c r="A7084" s="890" t="s">
        <v>7133</v>
      </c>
      <c r="B7084" s="890" t="s">
        <v>33506</v>
      </c>
      <c r="C7084" s="890" t="s">
        <v>5</v>
      </c>
      <c r="D7084" s="890">
        <v>6686.06</v>
      </c>
    </row>
    <row r="7085" spans="1:4" x14ac:dyDescent="0.25">
      <c r="A7085" s="890" t="s">
        <v>7134</v>
      </c>
      <c r="B7085" s="890" t="s">
        <v>33506</v>
      </c>
      <c r="C7085" s="890" t="s">
        <v>5</v>
      </c>
      <c r="D7085" s="890">
        <v>6686.06</v>
      </c>
    </row>
    <row r="7086" spans="1:4" x14ac:dyDescent="0.25">
      <c r="A7086" s="890" t="s">
        <v>7135</v>
      </c>
      <c r="B7086" s="890" t="s">
        <v>33507</v>
      </c>
      <c r="C7086" s="890" t="s">
        <v>5</v>
      </c>
      <c r="D7086" s="890">
        <v>7202.98</v>
      </c>
    </row>
    <row r="7087" spans="1:4" x14ac:dyDescent="0.25">
      <c r="A7087" s="890" t="s">
        <v>7136</v>
      </c>
      <c r="B7087" s="890" t="s">
        <v>33507</v>
      </c>
      <c r="C7087" s="890" t="s">
        <v>5</v>
      </c>
      <c r="D7087" s="890">
        <v>7202.98</v>
      </c>
    </row>
    <row r="7088" spans="1:4" x14ac:dyDescent="0.25">
      <c r="A7088" s="890" t="s">
        <v>7137</v>
      </c>
      <c r="B7088" s="890" t="s">
        <v>33508</v>
      </c>
      <c r="C7088" s="890" t="s">
        <v>5</v>
      </c>
      <c r="D7088" s="890">
        <v>8825.98</v>
      </c>
    </row>
    <row r="7089" spans="1:4" x14ac:dyDescent="0.25">
      <c r="A7089" s="890" t="s">
        <v>7138</v>
      </c>
      <c r="B7089" s="890" t="s">
        <v>33508</v>
      </c>
      <c r="C7089" s="890" t="s">
        <v>5</v>
      </c>
      <c r="D7089" s="890">
        <v>8825.98</v>
      </c>
    </row>
    <row r="7090" spans="1:4" x14ac:dyDescent="0.25">
      <c r="A7090" s="890" t="s">
        <v>7139</v>
      </c>
      <c r="B7090" s="890" t="s">
        <v>33509</v>
      </c>
      <c r="C7090" s="890" t="s">
        <v>5</v>
      </c>
      <c r="D7090" s="890">
        <v>17674.18</v>
      </c>
    </row>
    <row r="7091" spans="1:4" x14ac:dyDescent="0.25">
      <c r="A7091" s="890" t="s">
        <v>7140</v>
      </c>
      <c r="B7091" s="890" t="s">
        <v>33509</v>
      </c>
      <c r="C7091" s="890" t="s">
        <v>5</v>
      </c>
      <c r="D7091" s="890">
        <v>17674.18</v>
      </c>
    </row>
    <row r="7092" spans="1:4" x14ac:dyDescent="0.25">
      <c r="A7092" s="890" t="s">
        <v>7141</v>
      </c>
      <c r="B7092" s="890" t="s">
        <v>33510</v>
      </c>
      <c r="C7092" s="890" t="s">
        <v>5</v>
      </c>
      <c r="D7092" s="890">
        <v>22378.54</v>
      </c>
    </row>
    <row r="7093" spans="1:4" x14ac:dyDescent="0.25">
      <c r="A7093" s="890" t="s">
        <v>7142</v>
      </c>
      <c r="B7093" s="890" t="s">
        <v>33510</v>
      </c>
      <c r="C7093" s="890" t="s">
        <v>5</v>
      </c>
      <c r="D7093" s="890">
        <v>22378.54</v>
      </c>
    </row>
    <row r="7094" spans="1:4" x14ac:dyDescent="0.25">
      <c r="A7094" s="890" t="s">
        <v>7143</v>
      </c>
      <c r="B7094" s="890" t="s">
        <v>33511</v>
      </c>
      <c r="C7094" s="890" t="s">
        <v>5</v>
      </c>
      <c r="D7094" s="890">
        <v>34466.239999999998</v>
      </c>
    </row>
    <row r="7095" spans="1:4" x14ac:dyDescent="0.25">
      <c r="A7095" s="890" t="s">
        <v>7144</v>
      </c>
      <c r="B7095" s="890" t="s">
        <v>33511</v>
      </c>
      <c r="C7095" s="890" t="s">
        <v>5</v>
      </c>
      <c r="D7095" s="890">
        <v>34466.239999999998</v>
      </c>
    </row>
    <row r="7096" spans="1:4" x14ac:dyDescent="0.25">
      <c r="A7096" s="890" t="s">
        <v>7145</v>
      </c>
      <c r="B7096" s="890" t="s">
        <v>33512</v>
      </c>
      <c r="C7096" s="890" t="s">
        <v>5</v>
      </c>
      <c r="D7096" s="890">
        <v>36279.21</v>
      </c>
    </row>
    <row r="7097" spans="1:4" x14ac:dyDescent="0.25">
      <c r="A7097" s="890" t="s">
        <v>7146</v>
      </c>
      <c r="B7097" s="890" t="s">
        <v>33512</v>
      </c>
      <c r="C7097" s="890" t="s">
        <v>5</v>
      </c>
      <c r="D7097" s="890">
        <v>36279.21</v>
      </c>
    </row>
    <row r="7098" spans="1:4" x14ac:dyDescent="0.25">
      <c r="A7098" s="890" t="s">
        <v>7147</v>
      </c>
      <c r="B7098" s="890" t="s">
        <v>33513</v>
      </c>
      <c r="C7098" s="890" t="s">
        <v>5</v>
      </c>
      <c r="D7098" s="890">
        <v>49898.25</v>
      </c>
    </row>
    <row r="7099" spans="1:4" x14ac:dyDescent="0.25">
      <c r="A7099" s="890" t="s">
        <v>7148</v>
      </c>
      <c r="B7099" s="890" t="s">
        <v>33513</v>
      </c>
      <c r="C7099" s="890" t="s">
        <v>5</v>
      </c>
      <c r="D7099" s="890">
        <v>49898.25</v>
      </c>
    </row>
    <row r="7100" spans="1:4" x14ac:dyDescent="0.25">
      <c r="A7100" s="890" t="s">
        <v>7149</v>
      </c>
      <c r="B7100" s="890" t="s">
        <v>33514</v>
      </c>
      <c r="C7100" s="890" t="s">
        <v>5</v>
      </c>
      <c r="D7100" s="890">
        <v>1854.03</v>
      </c>
    </row>
    <row r="7101" spans="1:4" x14ac:dyDescent="0.25">
      <c r="A7101" s="890" t="s">
        <v>7150</v>
      </c>
      <c r="B7101" s="890" t="s">
        <v>33514</v>
      </c>
      <c r="C7101" s="890" t="s">
        <v>5</v>
      </c>
      <c r="D7101" s="890">
        <v>1854.03</v>
      </c>
    </row>
    <row r="7102" spans="1:4" x14ac:dyDescent="0.25">
      <c r="A7102" s="890" t="s">
        <v>7151</v>
      </c>
      <c r="B7102" s="890" t="s">
        <v>33515</v>
      </c>
      <c r="C7102" s="890" t="s">
        <v>5</v>
      </c>
      <c r="D7102" s="890">
        <v>2027.21</v>
      </c>
    </row>
    <row r="7103" spans="1:4" x14ac:dyDescent="0.25">
      <c r="A7103" s="890" t="s">
        <v>7152</v>
      </c>
      <c r="B7103" s="890" t="s">
        <v>33515</v>
      </c>
      <c r="C7103" s="890" t="s">
        <v>5</v>
      </c>
      <c r="D7103" s="890">
        <v>2027.21</v>
      </c>
    </row>
    <row r="7104" spans="1:4" x14ac:dyDescent="0.25">
      <c r="A7104" s="890" t="s">
        <v>7153</v>
      </c>
      <c r="B7104" s="890" t="s">
        <v>33516</v>
      </c>
      <c r="C7104" s="890" t="s">
        <v>5</v>
      </c>
      <c r="D7104" s="890">
        <v>2466.9899999999998</v>
      </c>
    </row>
    <row r="7105" spans="1:4" x14ac:dyDescent="0.25">
      <c r="A7105" s="890" t="s">
        <v>7154</v>
      </c>
      <c r="B7105" s="890" t="s">
        <v>33516</v>
      </c>
      <c r="C7105" s="890" t="s">
        <v>5</v>
      </c>
      <c r="D7105" s="890">
        <v>2466.9899999999998</v>
      </c>
    </row>
    <row r="7106" spans="1:4" x14ac:dyDescent="0.25">
      <c r="A7106" s="890" t="s">
        <v>7155</v>
      </c>
      <c r="B7106" s="890" t="s">
        <v>33517</v>
      </c>
      <c r="C7106" s="890" t="s">
        <v>5</v>
      </c>
      <c r="D7106" s="890">
        <v>2995.74</v>
      </c>
    </row>
    <row r="7107" spans="1:4" x14ac:dyDescent="0.25">
      <c r="A7107" s="890" t="s">
        <v>7156</v>
      </c>
      <c r="B7107" s="890" t="s">
        <v>33517</v>
      </c>
      <c r="C7107" s="890" t="s">
        <v>5</v>
      </c>
      <c r="D7107" s="890">
        <v>2995.74</v>
      </c>
    </row>
    <row r="7108" spans="1:4" x14ac:dyDescent="0.25">
      <c r="A7108" s="890" t="s">
        <v>7157</v>
      </c>
      <c r="B7108" s="890" t="s">
        <v>33518</v>
      </c>
      <c r="C7108" s="890" t="s">
        <v>5</v>
      </c>
      <c r="D7108" s="890">
        <v>3604.98</v>
      </c>
    </row>
    <row r="7109" spans="1:4" x14ac:dyDescent="0.25">
      <c r="A7109" s="890" t="s">
        <v>7158</v>
      </c>
      <c r="B7109" s="890" t="s">
        <v>33518</v>
      </c>
      <c r="C7109" s="890" t="s">
        <v>5</v>
      </c>
      <c r="D7109" s="890">
        <v>3604.98</v>
      </c>
    </row>
    <row r="7110" spans="1:4" x14ac:dyDescent="0.25">
      <c r="A7110" s="890" t="s">
        <v>7159</v>
      </c>
      <c r="B7110" s="890" t="s">
        <v>33519</v>
      </c>
      <c r="C7110" s="890" t="s">
        <v>5</v>
      </c>
      <c r="D7110" s="890">
        <v>4308.24</v>
      </c>
    </row>
    <row r="7111" spans="1:4" x14ac:dyDescent="0.25">
      <c r="A7111" s="890" t="s">
        <v>7160</v>
      </c>
      <c r="B7111" s="890" t="s">
        <v>33519</v>
      </c>
      <c r="C7111" s="890" t="s">
        <v>5</v>
      </c>
      <c r="D7111" s="890">
        <v>4308.24</v>
      </c>
    </row>
    <row r="7112" spans="1:4" x14ac:dyDescent="0.25">
      <c r="A7112" s="890" t="s">
        <v>7161</v>
      </c>
      <c r="B7112" s="890" t="s">
        <v>33520</v>
      </c>
      <c r="C7112" s="890" t="s">
        <v>5</v>
      </c>
      <c r="D7112" s="890">
        <v>4964.76</v>
      </c>
    </row>
    <row r="7113" spans="1:4" x14ac:dyDescent="0.25">
      <c r="A7113" s="890" t="s">
        <v>7162</v>
      </c>
      <c r="B7113" s="890" t="s">
        <v>33520</v>
      </c>
      <c r="C7113" s="890" t="s">
        <v>5</v>
      </c>
      <c r="D7113" s="890">
        <v>4964.76</v>
      </c>
    </row>
    <row r="7114" spans="1:4" x14ac:dyDescent="0.25">
      <c r="A7114" s="890" t="s">
        <v>7163</v>
      </c>
      <c r="B7114" s="890" t="s">
        <v>33521</v>
      </c>
      <c r="C7114" s="890" t="s">
        <v>5</v>
      </c>
      <c r="D7114" s="890">
        <v>5830.5</v>
      </c>
    </row>
    <row r="7115" spans="1:4" x14ac:dyDescent="0.25">
      <c r="A7115" s="890" t="s">
        <v>7164</v>
      </c>
      <c r="B7115" s="890" t="s">
        <v>33521</v>
      </c>
      <c r="C7115" s="890" t="s">
        <v>5</v>
      </c>
      <c r="D7115" s="890">
        <v>5830.5</v>
      </c>
    </row>
    <row r="7116" spans="1:4" x14ac:dyDescent="0.25">
      <c r="A7116" s="890" t="s">
        <v>7165</v>
      </c>
      <c r="B7116" s="890" t="s">
        <v>33522</v>
      </c>
      <c r="C7116" s="890" t="s">
        <v>5</v>
      </c>
      <c r="D7116" s="890">
        <v>6990.95</v>
      </c>
    </row>
    <row r="7117" spans="1:4" x14ac:dyDescent="0.25">
      <c r="A7117" s="890" t="s">
        <v>7166</v>
      </c>
      <c r="B7117" s="890" t="s">
        <v>33522</v>
      </c>
      <c r="C7117" s="890" t="s">
        <v>5</v>
      </c>
      <c r="D7117" s="890">
        <v>6990.95</v>
      </c>
    </row>
    <row r="7118" spans="1:4" x14ac:dyDescent="0.25">
      <c r="A7118" s="890" t="s">
        <v>7167</v>
      </c>
      <c r="B7118" s="890" t="s">
        <v>33523</v>
      </c>
      <c r="C7118" s="890" t="s">
        <v>5</v>
      </c>
      <c r="D7118" s="890">
        <v>8011.81</v>
      </c>
    </row>
    <row r="7119" spans="1:4" x14ac:dyDescent="0.25">
      <c r="A7119" s="890" t="s">
        <v>7168</v>
      </c>
      <c r="B7119" s="890" t="s">
        <v>33523</v>
      </c>
      <c r="C7119" s="890" t="s">
        <v>5</v>
      </c>
      <c r="D7119" s="890">
        <v>8011.81</v>
      </c>
    </row>
    <row r="7120" spans="1:4" x14ac:dyDescent="0.25">
      <c r="A7120" s="890" t="s">
        <v>7169</v>
      </c>
      <c r="B7120" s="890" t="s">
        <v>33524</v>
      </c>
      <c r="C7120" s="890" t="s">
        <v>5</v>
      </c>
      <c r="D7120" s="890">
        <v>10987</v>
      </c>
    </row>
    <row r="7121" spans="1:4" x14ac:dyDescent="0.25">
      <c r="A7121" s="890" t="s">
        <v>7170</v>
      </c>
      <c r="B7121" s="890" t="s">
        <v>33524</v>
      </c>
      <c r="C7121" s="890" t="s">
        <v>5</v>
      </c>
      <c r="D7121" s="890">
        <v>10987</v>
      </c>
    </row>
    <row r="7122" spans="1:4" x14ac:dyDescent="0.25">
      <c r="A7122" s="890" t="s">
        <v>7171</v>
      </c>
      <c r="B7122" s="890" t="s">
        <v>33525</v>
      </c>
      <c r="C7122" s="890" t="s">
        <v>5</v>
      </c>
      <c r="D7122" s="890">
        <v>18974.810000000001</v>
      </c>
    </row>
    <row r="7123" spans="1:4" x14ac:dyDescent="0.25">
      <c r="A7123" s="890" t="s">
        <v>7172</v>
      </c>
      <c r="B7123" s="890" t="s">
        <v>33525</v>
      </c>
      <c r="C7123" s="890" t="s">
        <v>5</v>
      </c>
      <c r="D7123" s="890">
        <v>18974.810000000001</v>
      </c>
    </row>
    <row r="7124" spans="1:4" x14ac:dyDescent="0.25">
      <c r="A7124" s="890" t="s">
        <v>7173</v>
      </c>
      <c r="B7124" s="890" t="s">
        <v>33526</v>
      </c>
      <c r="C7124" s="890" t="s">
        <v>5</v>
      </c>
      <c r="D7124" s="890">
        <v>1911.73</v>
      </c>
    </row>
    <row r="7125" spans="1:4" x14ac:dyDescent="0.25">
      <c r="A7125" s="890" t="s">
        <v>7174</v>
      </c>
      <c r="B7125" s="890" t="s">
        <v>33526</v>
      </c>
      <c r="C7125" s="890" t="s">
        <v>5</v>
      </c>
      <c r="D7125" s="890">
        <v>1911.73</v>
      </c>
    </row>
    <row r="7126" spans="1:4" x14ac:dyDescent="0.25">
      <c r="A7126" s="890" t="s">
        <v>7175</v>
      </c>
      <c r="B7126" s="890" t="s">
        <v>33527</v>
      </c>
      <c r="C7126" s="890" t="s">
        <v>5</v>
      </c>
      <c r="D7126" s="890">
        <v>2103.4299999999998</v>
      </c>
    </row>
    <row r="7127" spans="1:4" x14ac:dyDescent="0.25">
      <c r="A7127" s="890" t="s">
        <v>7176</v>
      </c>
      <c r="B7127" s="890" t="s">
        <v>33527</v>
      </c>
      <c r="C7127" s="890" t="s">
        <v>5</v>
      </c>
      <c r="D7127" s="890">
        <v>2103.4299999999998</v>
      </c>
    </row>
    <row r="7128" spans="1:4" x14ac:dyDescent="0.25">
      <c r="A7128" s="890" t="s">
        <v>7177</v>
      </c>
      <c r="B7128" s="890" t="s">
        <v>33528</v>
      </c>
      <c r="C7128" s="890" t="s">
        <v>5</v>
      </c>
      <c r="D7128" s="890">
        <v>2566.5100000000002</v>
      </c>
    </row>
    <row r="7129" spans="1:4" x14ac:dyDescent="0.25">
      <c r="A7129" s="890" t="s">
        <v>7178</v>
      </c>
      <c r="B7129" s="890" t="s">
        <v>33528</v>
      </c>
      <c r="C7129" s="890" t="s">
        <v>5</v>
      </c>
      <c r="D7129" s="890">
        <v>2566.5100000000002</v>
      </c>
    </row>
    <row r="7130" spans="1:4" x14ac:dyDescent="0.25">
      <c r="A7130" s="890" t="s">
        <v>7179</v>
      </c>
      <c r="B7130" s="890" t="s">
        <v>33529</v>
      </c>
      <c r="C7130" s="890" t="s">
        <v>5</v>
      </c>
      <c r="D7130" s="890">
        <v>3133.45</v>
      </c>
    </row>
    <row r="7131" spans="1:4" x14ac:dyDescent="0.25">
      <c r="A7131" s="890" t="s">
        <v>7180</v>
      </c>
      <c r="B7131" s="890" t="s">
        <v>33529</v>
      </c>
      <c r="C7131" s="890" t="s">
        <v>5</v>
      </c>
      <c r="D7131" s="890">
        <v>3133.45</v>
      </c>
    </row>
    <row r="7132" spans="1:4" x14ac:dyDescent="0.25">
      <c r="A7132" s="890" t="s">
        <v>7181</v>
      </c>
      <c r="B7132" s="890" t="s">
        <v>33530</v>
      </c>
      <c r="C7132" s="890" t="s">
        <v>5</v>
      </c>
      <c r="D7132" s="890">
        <v>3737.35</v>
      </c>
    </row>
    <row r="7133" spans="1:4" x14ac:dyDescent="0.25">
      <c r="A7133" s="890" t="s">
        <v>7182</v>
      </c>
      <c r="B7133" s="890" t="s">
        <v>33530</v>
      </c>
      <c r="C7133" s="890" t="s">
        <v>5</v>
      </c>
      <c r="D7133" s="890">
        <v>3737.35</v>
      </c>
    </row>
    <row r="7134" spans="1:4" x14ac:dyDescent="0.25">
      <c r="A7134" s="890" t="s">
        <v>7183</v>
      </c>
      <c r="B7134" s="890" t="s">
        <v>33531</v>
      </c>
      <c r="C7134" s="890" t="s">
        <v>5</v>
      </c>
      <c r="D7134" s="890">
        <v>4521.79</v>
      </c>
    </row>
    <row r="7135" spans="1:4" x14ac:dyDescent="0.25">
      <c r="A7135" s="890" t="s">
        <v>7184</v>
      </c>
      <c r="B7135" s="890" t="s">
        <v>33531</v>
      </c>
      <c r="C7135" s="890" t="s">
        <v>5</v>
      </c>
      <c r="D7135" s="890">
        <v>4521.79</v>
      </c>
    </row>
    <row r="7136" spans="1:4" x14ac:dyDescent="0.25">
      <c r="A7136" s="890" t="s">
        <v>7185</v>
      </c>
      <c r="B7136" s="890" t="s">
        <v>33532</v>
      </c>
      <c r="C7136" s="890" t="s">
        <v>5</v>
      </c>
      <c r="D7136" s="890">
        <v>5268.41</v>
      </c>
    </row>
    <row r="7137" spans="1:4" x14ac:dyDescent="0.25">
      <c r="A7137" s="890" t="s">
        <v>7186</v>
      </c>
      <c r="B7137" s="890" t="s">
        <v>33532</v>
      </c>
      <c r="C7137" s="890" t="s">
        <v>5</v>
      </c>
      <c r="D7137" s="890">
        <v>5268.41</v>
      </c>
    </row>
    <row r="7138" spans="1:4" x14ac:dyDescent="0.25">
      <c r="A7138" s="890" t="s">
        <v>7187</v>
      </c>
      <c r="B7138" s="890" t="s">
        <v>33533</v>
      </c>
      <c r="C7138" s="890" t="s">
        <v>5</v>
      </c>
      <c r="D7138" s="890">
        <v>5976.63</v>
      </c>
    </row>
    <row r="7139" spans="1:4" x14ac:dyDescent="0.25">
      <c r="A7139" s="890" t="s">
        <v>7188</v>
      </c>
      <c r="B7139" s="890" t="s">
        <v>33533</v>
      </c>
      <c r="C7139" s="890" t="s">
        <v>5</v>
      </c>
      <c r="D7139" s="890">
        <v>5976.63</v>
      </c>
    </row>
    <row r="7140" spans="1:4" x14ac:dyDescent="0.25">
      <c r="A7140" s="890" t="s">
        <v>7189</v>
      </c>
      <c r="B7140" s="890" t="s">
        <v>33534</v>
      </c>
      <c r="C7140" s="890" t="s">
        <v>5</v>
      </c>
      <c r="D7140" s="890">
        <v>7201.21</v>
      </c>
    </row>
    <row r="7141" spans="1:4" x14ac:dyDescent="0.25">
      <c r="A7141" s="890" t="s">
        <v>7190</v>
      </c>
      <c r="B7141" s="890" t="s">
        <v>33534</v>
      </c>
      <c r="C7141" s="890" t="s">
        <v>5</v>
      </c>
      <c r="D7141" s="890">
        <v>7201.21</v>
      </c>
    </row>
    <row r="7142" spans="1:4" x14ac:dyDescent="0.25">
      <c r="A7142" s="890" t="s">
        <v>7191</v>
      </c>
      <c r="B7142" s="890" t="s">
        <v>33535</v>
      </c>
      <c r="C7142" s="890" t="s">
        <v>5</v>
      </c>
      <c r="D7142" s="890">
        <v>7781.44</v>
      </c>
    </row>
    <row r="7143" spans="1:4" x14ac:dyDescent="0.25">
      <c r="A7143" s="890" t="s">
        <v>7192</v>
      </c>
      <c r="B7143" s="890" t="s">
        <v>33535</v>
      </c>
      <c r="C7143" s="890" t="s">
        <v>5</v>
      </c>
      <c r="D7143" s="890">
        <v>7781.44</v>
      </c>
    </row>
    <row r="7144" spans="1:4" x14ac:dyDescent="0.25">
      <c r="A7144" s="890" t="s">
        <v>7193</v>
      </c>
      <c r="B7144" s="890" t="s">
        <v>33536</v>
      </c>
      <c r="C7144" s="890" t="s">
        <v>5</v>
      </c>
      <c r="D7144" s="890">
        <v>9623.6</v>
      </c>
    </row>
    <row r="7145" spans="1:4" x14ac:dyDescent="0.25">
      <c r="A7145" s="890" t="s">
        <v>7194</v>
      </c>
      <c r="B7145" s="890" t="s">
        <v>33536</v>
      </c>
      <c r="C7145" s="890" t="s">
        <v>5</v>
      </c>
      <c r="D7145" s="890">
        <v>9623.6</v>
      </c>
    </row>
    <row r="7146" spans="1:4" x14ac:dyDescent="0.25">
      <c r="A7146" s="890" t="s">
        <v>7195</v>
      </c>
      <c r="B7146" s="890" t="s">
        <v>33537</v>
      </c>
      <c r="C7146" s="890" t="s">
        <v>5</v>
      </c>
      <c r="D7146" s="890">
        <v>18884.2</v>
      </c>
    </row>
    <row r="7147" spans="1:4" x14ac:dyDescent="0.25">
      <c r="A7147" s="890" t="s">
        <v>7196</v>
      </c>
      <c r="B7147" s="890" t="s">
        <v>33537</v>
      </c>
      <c r="C7147" s="890" t="s">
        <v>5</v>
      </c>
      <c r="D7147" s="890">
        <v>18884.2</v>
      </c>
    </row>
    <row r="7148" spans="1:4" x14ac:dyDescent="0.25">
      <c r="A7148" s="890" t="s">
        <v>7197</v>
      </c>
      <c r="B7148" s="890" t="s">
        <v>33538</v>
      </c>
      <c r="C7148" s="890" t="s">
        <v>5</v>
      </c>
      <c r="D7148" s="890">
        <v>23890.78</v>
      </c>
    </row>
    <row r="7149" spans="1:4" x14ac:dyDescent="0.25">
      <c r="A7149" s="890" t="s">
        <v>7198</v>
      </c>
      <c r="B7149" s="890" t="s">
        <v>33538</v>
      </c>
      <c r="C7149" s="890" t="s">
        <v>5</v>
      </c>
      <c r="D7149" s="890">
        <v>23890.78</v>
      </c>
    </row>
    <row r="7150" spans="1:4" x14ac:dyDescent="0.25">
      <c r="A7150" s="890" t="s">
        <v>7199</v>
      </c>
      <c r="B7150" s="890" t="s">
        <v>33539</v>
      </c>
      <c r="C7150" s="890" t="s">
        <v>5</v>
      </c>
      <c r="D7150" s="890">
        <v>36339.4</v>
      </c>
    </row>
    <row r="7151" spans="1:4" x14ac:dyDescent="0.25">
      <c r="A7151" s="890" t="s">
        <v>7200</v>
      </c>
      <c r="B7151" s="890" t="s">
        <v>33539</v>
      </c>
      <c r="C7151" s="890" t="s">
        <v>5</v>
      </c>
      <c r="D7151" s="890">
        <v>36339.4</v>
      </c>
    </row>
    <row r="7152" spans="1:4" x14ac:dyDescent="0.25">
      <c r="A7152" s="890" t="s">
        <v>7201</v>
      </c>
      <c r="B7152" s="890" t="s">
        <v>33540</v>
      </c>
      <c r="C7152" s="890" t="s">
        <v>5</v>
      </c>
      <c r="D7152" s="890">
        <v>38602.69</v>
      </c>
    </row>
    <row r="7153" spans="1:4" x14ac:dyDescent="0.25">
      <c r="A7153" s="890" t="s">
        <v>7202</v>
      </c>
      <c r="B7153" s="890" t="s">
        <v>33540</v>
      </c>
      <c r="C7153" s="890" t="s">
        <v>5</v>
      </c>
      <c r="D7153" s="890">
        <v>38602.69</v>
      </c>
    </row>
    <row r="7154" spans="1:4" x14ac:dyDescent="0.25">
      <c r="A7154" s="890" t="s">
        <v>7203</v>
      </c>
      <c r="B7154" s="890" t="s">
        <v>33541</v>
      </c>
      <c r="C7154" s="890" t="s">
        <v>5</v>
      </c>
      <c r="D7154" s="890">
        <v>53327.71</v>
      </c>
    </row>
    <row r="7155" spans="1:4" x14ac:dyDescent="0.25">
      <c r="A7155" s="890" t="s">
        <v>7204</v>
      </c>
      <c r="B7155" s="890" t="s">
        <v>33541</v>
      </c>
      <c r="C7155" s="890" t="s">
        <v>5</v>
      </c>
      <c r="D7155" s="890">
        <v>53327.71</v>
      </c>
    </row>
    <row r="7156" spans="1:4" x14ac:dyDescent="0.25">
      <c r="A7156" s="890" t="s">
        <v>7205</v>
      </c>
      <c r="B7156" s="890" t="s">
        <v>33542</v>
      </c>
      <c r="C7156" s="890" t="s">
        <v>5</v>
      </c>
      <c r="D7156" s="890">
        <v>1911.73</v>
      </c>
    </row>
    <row r="7157" spans="1:4" x14ac:dyDescent="0.25">
      <c r="A7157" s="890" t="s">
        <v>7206</v>
      </c>
      <c r="B7157" s="890" t="s">
        <v>33542</v>
      </c>
      <c r="C7157" s="890" t="s">
        <v>5</v>
      </c>
      <c r="D7157" s="890">
        <v>1911.73</v>
      </c>
    </row>
    <row r="7158" spans="1:4" x14ac:dyDescent="0.25">
      <c r="A7158" s="890" t="s">
        <v>7207</v>
      </c>
      <c r="B7158" s="890" t="s">
        <v>33543</v>
      </c>
      <c r="C7158" s="890" t="s">
        <v>5</v>
      </c>
      <c r="D7158" s="890">
        <v>2103.4299999999998</v>
      </c>
    </row>
    <row r="7159" spans="1:4" x14ac:dyDescent="0.25">
      <c r="A7159" s="890" t="s">
        <v>7208</v>
      </c>
      <c r="B7159" s="890" t="s">
        <v>33543</v>
      </c>
      <c r="C7159" s="890" t="s">
        <v>5</v>
      </c>
      <c r="D7159" s="890">
        <v>2103.4299999999998</v>
      </c>
    </row>
    <row r="7160" spans="1:4" x14ac:dyDescent="0.25">
      <c r="A7160" s="890" t="s">
        <v>7209</v>
      </c>
      <c r="B7160" s="890" t="s">
        <v>33544</v>
      </c>
      <c r="C7160" s="890" t="s">
        <v>5</v>
      </c>
      <c r="D7160" s="890">
        <v>2566.5100000000002</v>
      </c>
    </row>
    <row r="7161" spans="1:4" x14ac:dyDescent="0.25">
      <c r="A7161" s="890" t="s">
        <v>7210</v>
      </c>
      <c r="B7161" s="890" t="s">
        <v>33544</v>
      </c>
      <c r="C7161" s="890" t="s">
        <v>5</v>
      </c>
      <c r="D7161" s="890">
        <v>2566.5100000000002</v>
      </c>
    </row>
    <row r="7162" spans="1:4" x14ac:dyDescent="0.25">
      <c r="A7162" s="890" t="s">
        <v>7211</v>
      </c>
      <c r="B7162" s="890" t="s">
        <v>33545</v>
      </c>
      <c r="C7162" s="890" t="s">
        <v>5</v>
      </c>
      <c r="D7162" s="890">
        <v>3134.33</v>
      </c>
    </row>
    <row r="7163" spans="1:4" x14ac:dyDescent="0.25">
      <c r="A7163" s="890" t="s">
        <v>7212</v>
      </c>
      <c r="B7163" s="890" t="s">
        <v>33545</v>
      </c>
      <c r="C7163" s="890" t="s">
        <v>5</v>
      </c>
      <c r="D7163" s="890">
        <v>3134.33</v>
      </c>
    </row>
    <row r="7164" spans="1:4" x14ac:dyDescent="0.25">
      <c r="A7164" s="890" t="s">
        <v>7213</v>
      </c>
      <c r="B7164" s="890" t="s">
        <v>33546</v>
      </c>
      <c r="C7164" s="890" t="s">
        <v>5</v>
      </c>
      <c r="D7164" s="890">
        <v>3795.43</v>
      </c>
    </row>
    <row r="7165" spans="1:4" x14ac:dyDescent="0.25">
      <c r="A7165" s="890" t="s">
        <v>7214</v>
      </c>
      <c r="B7165" s="890" t="s">
        <v>33546</v>
      </c>
      <c r="C7165" s="890" t="s">
        <v>5</v>
      </c>
      <c r="D7165" s="890">
        <v>3795.43</v>
      </c>
    </row>
    <row r="7166" spans="1:4" x14ac:dyDescent="0.25">
      <c r="A7166" s="890" t="s">
        <v>7215</v>
      </c>
      <c r="B7166" s="890" t="s">
        <v>33547</v>
      </c>
      <c r="C7166" s="890" t="s">
        <v>5</v>
      </c>
      <c r="D7166" s="890">
        <v>4569.41</v>
      </c>
    </row>
    <row r="7167" spans="1:4" x14ac:dyDescent="0.25">
      <c r="A7167" s="890" t="s">
        <v>7216</v>
      </c>
      <c r="B7167" s="890" t="s">
        <v>33547</v>
      </c>
      <c r="C7167" s="890" t="s">
        <v>5</v>
      </c>
      <c r="D7167" s="890">
        <v>4569.41</v>
      </c>
    </row>
    <row r="7168" spans="1:4" x14ac:dyDescent="0.25">
      <c r="A7168" s="890" t="s">
        <v>7217</v>
      </c>
      <c r="B7168" s="890" t="s">
        <v>33548</v>
      </c>
      <c r="C7168" s="890" t="s">
        <v>5</v>
      </c>
      <c r="D7168" s="890">
        <v>5319.65</v>
      </c>
    </row>
    <row r="7169" spans="1:4" x14ac:dyDescent="0.25">
      <c r="A7169" s="890" t="s">
        <v>7218</v>
      </c>
      <c r="B7169" s="890" t="s">
        <v>33548</v>
      </c>
      <c r="C7169" s="890" t="s">
        <v>5</v>
      </c>
      <c r="D7169" s="890">
        <v>5319.65</v>
      </c>
    </row>
    <row r="7170" spans="1:4" x14ac:dyDescent="0.25">
      <c r="A7170" s="890" t="s">
        <v>7219</v>
      </c>
      <c r="B7170" s="890" t="s">
        <v>33549</v>
      </c>
      <c r="C7170" s="890" t="s">
        <v>5</v>
      </c>
      <c r="D7170" s="890">
        <v>6220.5</v>
      </c>
    </row>
    <row r="7171" spans="1:4" x14ac:dyDescent="0.25">
      <c r="A7171" s="890" t="s">
        <v>7220</v>
      </c>
      <c r="B7171" s="890" t="s">
        <v>33549</v>
      </c>
      <c r="C7171" s="890" t="s">
        <v>5</v>
      </c>
      <c r="D7171" s="890">
        <v>6220.5</v>
      </c>
    </row>
    <row r="7172" spans="1:4" x14ac:dyDescent="0.25">
      <c r="A7172" s="890" t="s">
        <v>7221</v>
      </c>
      <c r="B7172" s="890" t="s">
        <v>33550</v>
      </c>
      <c r="C7172" s="890" t="s">
        <v>5</v>
      </c>
      <c r="D7172" s="890">
        <v>7506.09</v>
      </c>
    </row>
    <row r="7173" spans="1:4" x14ac:dyDescent="0.25">
      <c r="A7173" s="890" t="s">
        <v>7222</v>
      </c>
      <c r="B7173" s="890" t="s">
        <v>33550</v>
      </c>
      <c r="C7173" s="890" t="s">
        <v>5</v>
      </c>
      <c r="D7173" s="890">
        <v>7506.09</v>
      </c>
    </row>
    <row r="7174" spans="1:4" x14ac:dyDescent="0.25">
      <c r="A7174" s="890" t="s">
        <v>7223</v>
      </c>
      <c r="B7174" s="890" t="s">
        <v>33551</v>
      </c>
      <c r="C7174" s="890" t="s">
        <v>5</v>
      </c>
      <c r="D7174" s="890">
        <v>8590.26</v>
      </c>
    </row>
    <row r="7175" spans="1:4" x14ac:dyDescent="0.25">
      <c r="A7175" s="890" t="s">
        <v>7224</v>
      </c>
      <c r="B7175" s="890" t="s">
        <v>33551</v>
      </c>
      <c r="C7175" s="890" t="s">
        <v>5</v>
      </c>
      <c r="D7175" s="890">
        <v>8590.26</v>
      </c>
    </row>
    <row r="7176" spans="1:4" x14ac:dyDescent="0.25">
      <c r="A7176" s="890" t="s">
        <v>7225</v>
      </c>
      <c r="B7176" s="890" t="s">
        <v>33552</v>
      </c>
      <c r="C7176" s="890" t="s">
        <v>5</v>
      </c>
      <c r="D7176" s="890">
        <v>11773.93</v>
      </c>
    </row>
    <row r="7177" spans="1:4" x14ac:dyDescent="0.25">
      <c r="A7177" s="890" t="s">
        <v>7226</v>
      </c>
      <c r="B7177" s="890" t="s">
        <v>33552</v>
      </c>
      <c r="C7177" s="890" t="s">
        <v>5</v>
      </c>
      <c r="D7177" s="890">
        <v>11773.93</v>
      </c>
    </row>
    <row r="7178" spans="1:4" x14ac:dyDescent="0.25">
      <c r="A7178" s="890" t="s">
        <v>7227</v>
      </c>
      <c r="B7178" s="890" t="s">
        <v>33553</v>
      </c>
      <c r="C7178" s="890" t="s">
        <v>5</v>
      </c>
      <c r="D7178" s="890">
        <v>20174.11</v>
      </c>
    </row>
    <row r="7179" spans="1:4" x14ac:dyDescent="0.25">
      <c r="A7179" s="890" t="s">
        <v>7228</v>
      </c>
      <c r="B7179" s="890" t="s">
        <v>33553</v>
      </c>
      <c r="C7179" s="890" t="s">
        <v>5</v>
      </c>
      <c r="D7179" s="890">
        <v>20174.11</v>
      </c>
    </row>
    <row r="7180" spans="1:4" x14ac:dyDescent="0.25">
      <c r="A7180" s="890" t="s">
        <v>7229</v>
      </c>
      <c r="B7180" s="890" t="s">
        <v>33554</v>
      </c>
      <c r="C7180" s="890" t="s">
        <v>4</v>
      </c>
      <c r="D7180" s="890">
        <v>633.79999999999995</v>
      </c>
    </row>
    <row r="7181" spans="1:4" x14ac:dyDescent="0.25">
      <c r="A7181" s="890" t="s">
        <v>7230</v>
      </c>
      <c r="B7181" s="890" t="s">
        <v>33554</v>
      </c>
      <c r="C7181" s="890" t="s">
        <v>4</v>
      </c>
      <c r="D7181" s="890">
        <v>633.79999999999995</v>
      </c>
    </row>
    <row r="7182" spans="1:4" x14ac:dyDescent="0.25">
      <c r="A7182" s="890" t="s">
        <v>7231</v>
      </c>
      <c r="B7182" s="890" t="s">
        <v>33555</v>
      </c>
      <c r="C7182" s="890" t="s">
        <v>4</v>
      </c>
      <c r="D7182" s="890">
        <v>669.71</v>
      </c>
    </row>
    <row r="7183" spans="1:4" x14ac:dyDescent="0.25">
      <c r="A7183" s="890" t="s">
        <v>7232</v>
      </c>
      <c r="B7183" s="890" t="s">
        <v>33555</v>
      </c>
      <c r="C7183" s="890" t="s">
        <v>4</v>
      </c>
      <c r="D7183" s="890">
        <v>669.71</v>
      </c>
    </row>
    <row r="7184" spans="1:4" x14ac:dyDescent="0.25">
      <c r="A7184" s="890" t="s">
        <v>7233</v>
      </c>
      <c r="B7184" s="890" t="s">
        <v>33556</v>
      </c>
      <c r="C7184" s="890" t="s">
        <v>4</v>
      </c>
      <c r="D7184" s="890">
        <v>853.72</v>
      </c>
    </row>
    <row r="7185" spans="1:4" x14ac:dyDescent="0.25">
      <c r="A7185" s="890" t="s">
        <v>7234</v>
      </c>
      <c r="B7185" s="890" t="s">
        <v>33556</v>
      </c>
      <c r="C7185" s="890" t="s">
        <v>4</v>
      </c>
      <c r="D7185" s="890">
        <v>853.72</v>
      </c>
    </row>
    <row r="7186" spans="1:4" x14ac:dyDescent="0.25">
      <c r="A7186" s="890" t="s">
        <v>7235</v>
      </c>
      <c r="B7186" s="890" t="s">
        <v>33557</v>
      </c>
      <c r="C7186" s="890" t="s">
        <v>4</v>
      </c>
      <c r="D7186" s="890">
        <v>1108.25</v>
      </c>
    </row>
    <row r="7187" spans="1:4" x14ac:dyDescent="0.25">
      <c r="A7187" s="890" t="s">
        <v>7236</v>
      </c>
      <c r="B7187" s="890" t="s">
        <v>33557</v>
      </c>
      <c r="C7187" s="890" t="s">
        <v>4</v>
      </c>
      <c r="D7187" s="890">
        <v>1108.25</v>
      </c>
    </row>
    <row r="7188" spans="1:4" x14ac:dyDescent="0.25">
      <c r="A7188" s="890" t="s">
        <v>7237</v>
      </c>
      <c r="B7188" s="890" t="s">
        <v>33558</v>
      </c>
      <c r="C7188" s="890" t="s">
        <v>4</v>
      </c>
      <c r="D7188" s="890">
        <v>1419.71</v>
      </c>
    </row>
    <row r="7189" spans="1:4" x14ac:dyDescent="0.25">
      <c r="A7189" s="890" t="s">
        <v>7238</v>
      </c>
      <c r="B7189" s="890" t="s">
        <v>33558</v>
      </c>
      <c r="C7189" s="890" t="s">
        <v>4</v>
      </c>
      <c r="D7189" s="890">
        <v>1419.71</v>
      </c>
    </row>
    <row r="7190" spans="1:4" x14ac:dyDescent="0.25">
      <c r="A7190" s="890" t="s">
        <v>7239</v>
      </c>
      <c r="B7190" s="890" t="s">
        <v>33559</v>
      </c>
      <c r="C7190" s="890" t="s">
        <v>4</v>
      </c>
      <c r="D7190" s="890">
        <v>1702.5</v>
      </c>
    </row>
    <row r="7191" spans="1:4" x14ac:dyDescent="0.25">
      <c r="A7191" s="890" t="s">
        <v>7240</v>
      </c>
      <c r="B7191" s="890" t="s">
        <v>33559</v>
      </c>
      <c r="C7191" s="890" t="s">
        <v>4</v>
      </c>
      <c r="D7191" s="890">
        <v>1702.5</v>
      </c>
    </row>
    <row r="7192" spans="1:4" x14ac:dyDescent="0.25">
      <c r="A7192" s="890" t="s">
        <v>7241</v>
      </c>
      <c r="B7192" s="890" t="s">
        <v>33560</v>
      </c>
      <c r="C7192" s="890" t="s">
        <v>4</v>
      </c>
      <c r="D7192" s="890">
        <v>1999.2</v>
      </c>
    </row>
    <row r="7193" spans="1:4" x14ac:dyDescent="0.25">
      <c r="A7193" s="890" t="s">
        <v>7242</v>
      </c>
      <c r="B7193" s="890" t="s">
        <v>33560</v>
      </c>
      <c r="C7193" s="890" t="s">
        <v>4</v>
      </c>
      <c r="D7193" s="890">
        <v>1999.2</v>
      </c>
    </row>
    <row r="7194" spans="1:4" x14ac:dyDescent="0.25">
      <c r="A7194" s="890" t="s">
        <v>7243</v>
      </c>
      <c r="B7194" s="890" t="s">
        <v>33561</v>
      </c>
      <c r="C7194" s="890" t="s">
        <v>4</v>
      </c>
      <c r="D7194" s="890">
        <v>2202.35</v>
      </c>
    </row>
    <row r="7195" spans="1:4" x14ac:dyDescent="0.25">
      <c r="A7195" s="890" t="s">
        <v>7244</v>
      </c>
      <c r="B7195" s="890" t="s">
        <v>33561</v>
      </c>
      <c r="C7195" s="890" t="s">
        <v>4</v>
      </c>
      <c r="D7195" s="890">
        <v>2202.35</v>
      </c>
    </row>
    <row r="7196" spans="1:4" x14ac:dyDescent="0.25">
      <c r="A7196" s="890" t="s">
        <v>7245</v>
      </c>
      <c r="B7196" s="890" t="s">
        <v>33562</v>
      </c>
      <c r="C7196" s="890" t="s">
        <v>4</v>
      </c>
      <c r="D7196" s="890">
        <v>2572.3000000000002</v>
      </c>
    </row>
    <row r="7197" spans="1:4" x14ac:dyDescent="0.25">
      <c r="A7197" s="890" t="s">
        <v>7246</v>
      </c>
      <c r="B7197" s="890" t="s">
        <v>33562</v>
      </c>
      <c r="C7197" s="890" t="s">
        <v>4</v>
      </c>
      <c r="D7197" s="890">
        <v>2572.3000000000002</v>
      </c>
    </row>
    <row r="7198" spans="1:4" x14ac:dyDescent="0.25">
      <c r="A7198" s="890" t="s">
        <v>7247</v>
      </c>
      <c r="B7198" s="890" t="s">
        <v>33563</v>
      </c>
      <c r="C7198" s="890" t="s">
        <v>4</v>
      </c>
      <c r="D7198" s="890">
        <v>2885.46</v>
      </c>
    </row>
    <row r="7199" spans="1:4" x14ac:dyDescent="0.25">
      <c r="A7199" s="890" t="s">
        <v>7248</v>
      </c>
      <c r="B7199" s="890" t="s">
        <v>33563</v>
      </c>
      <c r="C7199" s="890" t="s">
        <v>4</v>
      </c>
      <c r="D7199" s="890">
        <v>2885.46</v>
      </c>
    </row>
    <row r="7200" spans="1:4" x14ac:dyDescent="0.25">
      <c r="A7200" s="890" t="s">
        <v>7249</v>
      </c>
      <c r="B7200" s="890" t="s">
        <v>33564</v>
      </c>
      <c r="C7200" s="890" t="s">
        <v>4</v>
      </c>
      <c r="D7200" s="890">
        <v>3732.54</v>
      </c>
    </row>
    <row r="7201" spans="1:4" x14ac:dyDescent="0.25">
      <c r="A7201" s="890" t="s">
        <v>7250</v>
      </c>
      <c r="B7201" s="890" t="s">
        <v>33564</v>
      </c>
      <c r="C7201" s="890" t="s">
        <v>4</v>
      </c>
      <c r="D7201" s="890">
        <v>3732.54</v>
      </c>
    </row>
    <row r="7202" spans="1:4" x14ac:dyDescent="0.25">
      <c r="A7202" s="890" t="s">
        <v>7251</v>
      </c>
      <c r="B7202" s="890" t="s">
        <v>33565</v>
      </c>
      <c r="C7202" s="890" t="s">
        <v>4</v>
      </c>
      <c r="D7202" s="890">
        <v>5059.55</v>
      </c>
    </row>
    <row r="7203" spans="1:4" x14ac:dyDescent="0.25">
      <c r="A7203" s="890" t="s">
        <v>7252</v>
      </c>
      <c r="B7203" s="890" t="s">
        <v>33565</v>
      </c>
      <c r="C7203" s="890" t="s">
        <v>4</v>
      </c>
      <c r="D7203" s="890">
        <v>5059.55</v>
      </c>
    </row>
    <row r="7204" spans="1:4" x14ac:dyDescent="0.25">
      <c r="A7204" s="890" t="s">
        <v>7253</v>
      </c>
      <c r="B7204" s="890" t="s">
        <v>33566</v>
      </c>
      <c r="C7204" s="890" t="s">
        <v>4</v>
      </c>
      <c r="D7204" s="890">
        <v>6047.3</v>
      </c>
    </row>
    <row r="7205" spans="1:4" x14ac:dyDescent="0.25">
      <c r="A7205" s="890" t="s">
        <v>7254</v>
      </c>
      <c r="B7205" s="890" t="s">
        <v>33566</v>
      </c>
      <c r="C7205" s="890" t="s">
        <v>4</v>
      </c>
      <c r="D7205" s="890">
        <v>6047.3</v>
      </c>
    </row>
    <row r="7206" spans="1:4" x14ac:dyDescent="0.25">
      <c r="A7206" s="890" t="s">
        <v>7255</v>
      </c>
      <c r="B7206" s="890" t="s">
        <v>33567</v>
      </c>
      <c r="C7206" s="890" t="s">
        <v>4</v>
      </c>
      <c r="D7206" s="890">
        <v>9323.69</v>
      </c>
    </row>
    <row r="7207" spans="1:4" x14ac:dyDescent="0.25">
      <c r="A7207" s="890" t="s">
        <v>7256</v>
      </c>
      <c r="B7207" s="890" t="s">
        <v>33567</v>
      </c>
      <c r="C7207" s="890" t="s">
        <v>4</v>
      </c>
      <c r="D7207" s="890">
        <v>9323.69</v>
      </c>
    </row>
    <row r="7208" spans="1:4" x14ac:dyDescent="0.25">
      <c r="A7208" s="890" t="s">
        <v>7257</v>
      </c>
      <c r="B7208" s="890" t="s">
        <v>33568</v>
      </c>
      <c r="C7208" s="890" t="s">
        <v>4</v>
      </c>
      <c r="D7208" s="890">
        <v>10987.63</v>
      </c>
    </row>
    <row r="7209" spans="1:4" x14ac:dyDescent="0.25">
      <c r="A7209" s="890" t="s">
        <v>7258</v>
      </c>
      <c r="B7209" s="890" t="s">
        <v>33568</v>
      </c>
      <c r="C7209" s="890" t="s">
        <v>4</v>
      </c>
      <c r="D7209" s="890">
        <v>10987.63</v>
      </c>
    </row>
    <row r="7210" spans="1:4" x14ac:dyDescent="0.25">
      <c r="A7210" s="890" t="s">
        <v>7259</v>
      </c>
      <c r="B7210" s="890" t="s">
        <v>33569</v>
      </c>
      <c r="C7210" s="890" t="s">
        <v>4</v>
      </c>
      <c r="D7210" s="890">
        <v>14612.63</v>
      </c>
    </row>
    <row r="7211" spans="1:4" x14ac:dyDescent="0.25">
      <c r="A7211" s="890" t="s">
        <v>7260</v>
      </c>
      <c r="B7211" s="890" t="s">
        <v>33569</v>
      </c>
      <c r="C7211" s="890" t="s">
        <v>4</v>
      </c>
      <c r="D7211" s="890">
        <v>14612.63</v>
      </c>
    </row>
    <row r="7212" spans="1:4" x14ac:dyDescent="0.25">
      <c r="A7212" s="890" t="s">
        <v>7261</v>
      </c>
      <c r="B7212" s="890" t="s">
        <v>33570</v>
      </c>
      <c r="C7212" s="890" t="s">
        <v>4</v>
      </c>
      <c r="D7212" s="890">
        <v>633.79999999999995</v>
      </c>
    </row>
    <row r="7213" spans="1:4" x14ac:dyDescent="0.25">
      <c r="A7213" s="890" t="s">
        <v>7262</v>
      </c>
      <c r="B7213" s="890" t="s">
        <v>33570</v>
      </c>
      <c r="C7213" s="890" t="s">
        <v>4</v>
      </c>
      <c r="D7213" s="890">
        <v>633.79999999999995</v>
      </c>
    </row>
    <row r="7214" spans="1:4" x14ac:dyDescent="0.25">
      <c r="A7214" s="890" t="s">
        <v>7263</v>
      </c>
      <c r="B7214" s="890" t="s">
        <v>33571</v>
      </c>
      <c r="C7214" s="890" t="s">
        <v>4</v>
      </c>
      <c r="D7214" s="890">
        <v>669.71</v>
      </c>
    </row>
    <row r="7215" spans="1:4" x14ac:dyDescent="0.25">
      <c r="A7215" s="890" t="s">
        <v>7264</v>
      </c>
      <c r="B7215" s="890" t="s">
        <v>33571</v>
      </c>
      <c r="C7215" s="890" t="s">
        <v>4</v>
      </c>
      <c r="D7215" s="890">
        <v>669.71</v>
      </c>
    </row>
    <row r="7216" spans="1:4" x14ac:dyDescent="0.25">
      <c r="A7216" s="890" t="s">
        <v>7265</v>
      </c>
      <c r="B7216" s="890" t="s">
        <v>33572</v>
      </c>
      <c r="C7216" s="890" t="s">
        <v>4</v>
      </c>
      <c r="D7216" s="890">
        <v>858.72</v>
      </c>
    </row>
    <row r="7217" spans="1:4" x14ac:dyDescent="0.25">
      <c r="A7217" s="890" t="s">
        <v>7266</v>
      </c>
      <c r="B7217" s="890" t="s">
        <v>33572</v>
      </c>
      <c r="C7217" s="890" t="s">
        <v>4</v>
      </c>
      <c r="D7217" s="890">
        <v>858.72</v>
      </c>
    </row>
    <row r="7218" spans="1:4" x14ac:dyDescent="0.25">
      <c r="A7218" s="890" t="s">
        <v>7267</v>
      </c>
      <c r="B7218" s="890" t="s">
        <v>33573</v>
      </c>
      <c r="C7218" s="890" t="s">
        <v>4</v>
      </c>
      <c r="D7218" s="890">
        <v>1108.26</v>
      </c>
    </row>
    <row r="7219" spans="1:4" x14ac:dyDescent="0.25">
      <c r="A7219" s="890" t="s">
        <v>7268</v>
      </c>
      <c r="B7219" s="890" t="s">
        <v>33573</v>
      </c>
      <c r="C7219" s="890" t="s">
        <v>4</v>
      </c>
      <c r="D7219" s="890">
        <v>1108.26</v>
      </c>
    </row>
    <row r="7220" spans="1:4" x14ac:dyDescent="0.25">
      <c r="A7220" s="890" t="s">
        <v>7269</v>
      </c>
      <c r="B7220" s="890" t="s">
        <v>33574</v>
      </c>
      <c r="C7220" s="890" t="s">
        <v>4</v>
      </c>
      <c r="D7220" s="890">
        <v>1419.84</v>
      </c>
    </row>
    <row r="7221" spans="1:4" x14ac:dyDescent="0.25">
      <c r="A7221" s="890" t="s">
        <v>7270</v>
      </c>
      <c r="B7221" s="890" t="s">
        <v>33574</v>
      </c>
      <c r="C7221" s="890" t="s">
        <v>4</v>
      </c>
      <c r="D7221" s="890">
        <v>1419.84</v>
      </c>
    </row>
    <row r="7222" spans="1:4" x14ac:dyDescent="0.25">
      <c r="A7222" s="890" t="s">
        <v>7271</v>
      </c>
      <c r="B7222" s="890" t="s">
        <v>33575</v>
      </c>
      <c r="C7222" s="890" t="s">
        <v>4</v>
      </c>
      <c r="D7222" s="890">
        <v>1702.54</v>
      </c>
    </row>
    <row r="7223" spans="1:4" x14ac:dyDescent="0.25">
      <c r="A7223" s="890" t="s">
        <v>7272</v>
      </c>
      <c r="B7223" s="890" t="s">
        <v>33575</v>
      </c>
      <c r="C7223" s="890" t="s">
        <v>4</v>
      </c>
      <c r="D7223" s="890">
        <v>1702.54</v>
      </c>
    </row>
    <row r="7224" spans="1:4" x14ac:dyDescent="0.25">
      <c r="A7224" s="890" t="s">
        <v>7273</v>
      </c>
      <c r="B7224" s="890" t="s">
        <v>33576</v>
      </c>
      <c r="C7224" s="890" t="s">
        <v>4</v>
      </c>
      <c r="D7224" s="890">
        <v>1999.19</v>
      </c>
    </row>
    <row r="7225" spans="1:4" x14ac:dyDescent="0.25">
      <c r="A7225" s="890" t="s">
        <v>7274</v>
      </c>
      <c r="B7225" s="890" t="s">
        <v>33576</v>
      </c>
      <c r="C7225" s="890" t="s">
        <v>4</v>
      </c>
      <c r="D7225" s="890">
        <v>1999.19</v>
      </c>
    </row>
    <row r="7226" spans="1:4" x14ac:dyDescent="0.25">
      <c r="A7226" s="890" t="s">
        <v>7275</v>
      </c>
      <c r="B7226" s="890" t="s">
        <v>33577</v>
      </c>
      <c r="C7226" s="890" t="s">
        <v>4</v>
      </c>
      <c r="D7226" s="890">
        <v>2202.36</v>
      </c>
    </row>
    <row r="7227" spans="1:4" x14ac:dyDescent="0.25">
      <c r="A7227" s="890" t="s">
        <v>7276</v>
      </c>
      <c r="B7227" s="890" t="s">
        <v>33577</v>
      </c>
      <c r="C7227" s="890" t="s">
        <v>4</v>
      </c>
      <c r="D7227" s="890">
        <v>2202.36</v>
      </c>
    </row>
    <row r="7228" spans="1:4" x14ac:dyDescent="0.25">
      <c r="A7228" s="890" t="s">
        <v>7277</v>
      </c>
      <c r="B7228" s="890" t="s">
        <v>33578</v>
      </c>
      <c r="C7228" s="890" t="s">
        <v>4</v>
      </c>
      <c r="D7228" s="890">
        <v>2572.33</v>
      </c>
    </row>
    <row r="7229" spans="1:4" x14ac:dyDescent="0.25">
      <c r="A7229" s="890" t="s">
        <v>7278</v>
      </c>
      <c r="B7229" s="890" t="s">
        <v>33578</v>
      </c>
      <c r="C7229" s="890" t="s">
        <v>4</v>
      </c>
      <c r="D7229" s="890">
        <v>2572.33</v>
      </c>
    </row>
    <row r="7230" spans="1:4" x14ac:dyDescent="0.25">
      <c r="A7230" s="890" t="s">
        <v>7279</v>
      </c>
      <c r="B7230" s="890" t="s">
        <v>33579</v>
      </c>
      <c r="C7230" s="890" t="s">
        <v>4</v>
      </c>
      <c r="D7230" s="890">
        <v>2885.51</v>
      </c>
    </row>
    <row r="7231" spans="1:4" x14ac:dyDescent="0.25">
      <c r="A7231" s="890" t="s">
        <v>7280</v>
      </c>
      <c r="B7231" s="890" t="s">
        <v>33579</v>
      </c>
      <c r="C7231" s="890" t="s">
        <v>4</v>
      </c>
      <c r="D7231" s="890">
        <v>2885.51</v>
      </c>
    </row>
    <row r="7232" spans="1:4" x14ac:dyDescent="0.25">
      <c r="A7232" s="890" t="s">
        <v>7281</v>
      </c>
      <c r="B7232" s="890" t="s">
        <v>33580</v>
      </c>
      <c r="C7232" s="890" t="s">
        <v>4</v>
      </c>
      <c r="D7232" s="890">
        <v>4096.59</v>
      </c>
    </row>
    <row r="7233" spans="1:4" x14ac:dyDescent="0.25">
      <c r="A7233" s="890" t="s">
        <v>7282</v>
      </c>
      <c r="B7233" s="890" t="s">
        <v>33580</v>
      </c>
      <c r="C7233" s="890" t="s">
        <v>4</v>
      </c>
      <c r="D7233" s="890">
        <v>4096.59</v>
      </c>
    </row>
    <row r="7234" spans="1:4" x14ac:dyDescent="0.25">
      <c r="A7234" s="890" t="s">
        <v>7283</v>
      </c>
      <c r="B7234" s="890" t="s">
        <v>33581</v>
      </c>
      <c r="C7234" s="890" t="s">
        <v>4</v>
      </c>
      <c r="D7234" s="890">
        <v>6553.15</v>
      </c>
    </row>
    <row r="7235" spans="1:4" x14ac:dyDescent="0.25">
      <c r="A7235" s="890" t="s">
        <v>7284</v>
      </c>
      <c r="B7235" s="890" t="s">
        <v>33581</v>
      </c>
      <c r="C7235" s="890" t="s">
        <v>4</v>
      </c>
      <c r="D7235" s="890">
        <v>6553.15</v>
      </c>
    </row>
    <row r="7236" spans="1:4" x14ac:dyDescent="0.25">
      <c r="A7236" s="890" t="s">
        <v>7285</v>
      </c>
      <c r="B7236" s="890" t="s">
        <v>33582</v>
      </c>
      <c r="C7236" s="890" t="s">
        <v>4</v>
      </c>
      <c r="D7236" s="890">
        <v>42977.47</v>
      </c>
    </row>
    <row r="7237" spans="1:4" x14ac:dyDescent="0.25">
      <c r="A7237" s="890" t="s">
        <v>7286</v>
      </c>
      <c r="B7237" s="890" t="s">
        <v>33582</v>
      </c>
      <c r="C7237" s="890" t="s">
        <v>4</v>
      </c>
      <c r="D7237" s="890">
        <v>42977.47</v>
      </c>
    </row>
    <row r="7238" spans="1:4" x14ac:dyDescent="0.25">
      <c r="A7238" s="890" t="s">
        <v>7287</v>
      </c>
      <c r="B7238" s="890" t="s">
        <v>33583</v>
      </c>
      <c r="C7238" s="890" t="s">
        <v>4</v>
      </c>
      <c r="D7238" s="890">
        <v>46482.83</v>
      </c>
    </row>
    <row r="7239" spans="1:4" x14ac:dyDescent="0.25">
      <c r="A7239" s="890" t="s">
        <v>7288</v>
      </c>
      <c r="B7239" s="890" t="s">
        <v>33583</v>
      </c>
      <c r="C7239" s="890" t="s">
        <v>4</v>
      </c>
      <c r="D7239" s="890">
        <v>46482.83</v>
      </c>
    </row>
    <row r="7240" spans="1:4" x14ac:dyDescent="0.25">
      <c r="A7240" s="890" t="s">
        <v>7289</v>
      </c>
      <c r="B7240" s="890" t="s">
        <v>33584</v>
      </c>
      <c r="C7240" s="890" t="s">
        <v>4</v>
      </c>
      <c r="D7240" s="890">
        <v>39605.120000000003</v>
      </c>
    </row>
    <row r="7241" spans="1:4" x14ac:dyDescent="0.25">
      <c r="A7241" s="890" t="s">
        <v>7290</v>
      </c>
      <c r="B7241" s="890" t="s">
        <v>33584</v>
      </c>
      <c r="C7241" s="890" t="s">
        <v>4</v>
      </c>
      <c r="D7241" s="890">
        <v>39605.120000000003</v>
      </c>
    </row>
    <row r="7242" spans="1:4" x14ac:dyDescent="0.25">
      <c r="A7242" s="890" t="s">
        <v>7291</v>
      </c>
      <c r="B7242" s="890" t="s">
        <v>33585</v>
      </c>
      <c r="C7242" s="890" t="s">
        <v>4</v>
      </c>
      <c r="D7242" s="890">
        <v>48525.33</v>
      </c>
    </row>
    <row r="7243" spans="1:4" x14ac:dyDescent="0.25">
      <c r="A7243" s="890" t="s">
        <v>7292</v>
      </c>
      <c r="B7243" s="890" t="s">
        <v>33585</v>
      </c>
      <c r="C7243" s="890" t="s">
        <v>4</v>
      </c>
      <c r="D7243" s="890">
        <v>48525.33</v>
      </c>
    </row>
    <row r="7244" spans="1:4" x14ac:dyDescent="0.25">
      <c r="A7244" s="890" t="s">
        <v>7293</v>
      </c>
      <c r="B7244" s="890" t="s">
        <v>33586</v>
      </c>
      <c r="C7244" s="890" t="s">
        <v>5</v>
      </c>
      <c r="D7244" s="890">
        <v>2609.84</v>
      </c>
    </row>
    <row r="7245" spans="1:4" x14ac:dyDescent="0.25">
      <c r="A7245" s="890" t="s">
        <v>7294</v>
      </c>
      <c r="B7245" s="890" t="s">
        <v>33586</v>
      </c>
      <c r="C7245" s="890" t="s">
        <v>5</v>
      </c>
      <c r="D7245" s="890">
        <v>2609.84</v>
      </c>
    </row>
    <row r="7246" spans="1:4" x14ac:dyDescent="0.25">
      <c r="A7246" s="890" t="s">
        <v>7295</v>
      </c>
      <c r="B7246" s="890" t="s">
        <v>33587</v>
      </c>
      <c r="C7246" s="890" t="s">
        <v>5</v>
      </c>
      <c r="D7246" s="890">
        <v>2904.09</v>
      </c>
    </row>
    <row r="7247" spans="1:4" x14ac:dyDescent="0.25">
      <c r="A7247" s="890" t="s">
        <v>7296</v>
      </c>
      <c r="B7247" s="890" t="s">
        <v>33587</v>
      </c>
      <c r="C7247" s="890" t="s">
        <v>5</v>
      </c>
      <c r="D7247" s="890">
        <v>2904.09</v>
      </c>
    </row>
    <row r="7248" spans="1:4" x14ac:dyDescent="0.25">
      <c r="A7248" s="890" t="s">
        <v>7297</v>
      </c>
      <c r="B7248" s="890" t="s">
        <v>33588</v>
      </c>
      <c r="C7248" s="890" t="s">
        <v>5</v>
      </c>
      <c r="D7248" s="890">
        <v>3590.14</v>
      </c>
    </row>
    <row r="7249" spans="1:4" x14ac:dyDescent="0.25">
      <c r="A7249" s="890" t="s">
        <v>7298</v>
      </c>
      <c r="B7249" s="890" t="s">
        <v>33588</v>
      </c>
      <c r="C7249" s="890" t="s">
        <v>5</v>
      </c>
      <c r="D7249" s="890">
        <v>3590.14</v>
      </c>
    </row>
    <row r="7250" spans="1:4" x14ac:dyDescent="0.25">
      <c r="A7250" s="890" t="s">
        <v>7299</v>
      </c>
      <c r="B7250" s="890" t="s">
        <v>33589</v>
      </c>
      <c r="C7250" s="890" t="s">
        <v>5</v>
      </c>
      <c r="D7250" s="890">
        <v>4321.13</v>
      </c>
    </row>
    <row r="7251" spans="1:4" x14ac:dyDescent="0.25">
      <c r="A7251" s="890" t="s">
        <v>7300</v>
      </c>
      <c r="B7251" s="890" t="s">
        <v>33589</v>
      </c>
      <c r="C7251" s="890" t="s">
        <v>5</v>
      </c>
      <c r="D7251" s="890">
        <v>4321.13</v>
      </c>
    </row>
    <row r="7252" spans="1:4" x14ac:dyDescent="0.25">
      <c r="A7252" s="890" t="s">
        <v>7301</v>
      </c>
      <c r="B7252" s="890" t="s">
        <v>33590</v>
      </c>
      <c r="C7252" s="890" t="s">
        <v>5</v>
      </c>
      <c r="D7252" s="890">
        <v>5137.66</v>
      </c>
    </row>
    <row r="7253" spans="1:4" x14ac:dyDescent="0.25">
      <c r="A7253" s="890" t="s">
        <v>7302</v>
      </c>
      <c r="B7253" s="890" t="s">
        <v>33590</v>
      </c>
      <c r="C7253" s="890" t="s">
        <v>5</v>
      </c>
      <c r="D7253" s="890">
        <v>5137.66</v>
      </c>
    </row>
    <row r="7254" spans="1:4" x14ac:dyDescent="0.25">
      <c r="A7254" s="890" t="s">
        <v>7303</v>
      </c>
      <c r="B7254" s="890" t="s">
        <v>33591</v>
      </c>
      <c r="C7254" s="890" t="s">
        <v>5</v>
      </c>
      <c r="D7254" s="890">
        <v>6278.58</v>
      </c>
    </row>
    <row r="7255" spans="1:4" x14ac:dyDescent="0.25">
      <c r="A7255" s="890" t="s">
        <v>7304</v>
      </c>
      <c r="B7255" s="890" t="s">
        <v>33591</v>
      </c>
      <c r="C7255" s="890" t="s">
        <v>5</v>
      </c>
      <c r="D7255" s="890">
        <v>6278.58</v>
      </c>
    </row>
    <row r="7256" spans="1:4" x14ac:dyDescent="0.25">
      <c r="A7256" s="890" t="s">
        <v>7305</v>
      </c>
      <c r="B7256" s="890" t="s">
        <v>33592</v>
      </c>
      <c r="C7256" s="890" t="s">
        <v>5</v>
      </c>
      <c r="D7256" s="890">
        <v>7336.34</v>
      </c>
    </row>
    <row r="7257" spans="1:4" x14ac:dyDescent="0.25">
      <c r="A7257" s="890" t="s">
        <v>7306</v>
      </c>
      <c r="B7257" s="890" t="s">
        <v>33592</v>
      </c>
      <c r="C7257" s="890" t="s">
        <v>5</v>
      </c>
      <c r="D7257" s="890">
        <v>7336.34</v>
      </c>
    </row>
    <row r="7258" spans="1:4" x14ac:dyDescent="0.25">
      <c r="A7258" s="890" t="s">
        <v>7307</v>
      </c>
      <c r="B7258" s="890" t="s">
        <v>33593</v>
      </c>
      <c r="C7258" s="890" t="s">
        <v>5</v>
      </c>
      <c r="D7258" s="890">
        <v>8280.4500000000007</v>
      </c>
    </row>
    <row r="7259" spans="1:4" x14ac:dyDescent="0.25">
      <c r="A7259" s="890" t="s">
        <v>7308</v>
      </c>
      <c r="B7259" s="890" t="s">
        <v>33593</v>
      </c>
      <c r="C7259" s="890" t="s">
        <v>5</v>
      </c>
      <c r="D7259" s="890">
        <v>8280.4500000000007</v>
      </c>
    </row>
    <row r="7260" spans="1:4" x14ac:dyDescent="0.25">
      <c r="A7260" s="890" t="s">
        <v>7309</v>
      </c>
      <c r="B7260" s="890" t="s">
        <v>33594</v>
      </c>
      <c r="C7260" s="890" t="s">
        <v>5</v>
      </c>
      <c r="D7260" s="890">
        <v>10096.64</v>
      </c>
    </row>
    <row r="7261" spans="1:4" x14ac:dyDescent="0.25">
      <c r="A7261" s="890" t="s">
        <v>7310</v>
      </c>
      <c r="B7261" s="890" t="s">
        <v>33594</v>
      </c>
      <c r="C7261" s="890" t="s">
        <v>5</v>
      </c>
      <c r="D7261" s="890">
        <v>10096.64</v>
      </c>
    </row>
    <row r="7262" spans="1:4" x14ac:dyDescent="0.25">
      <c r="A7262" s="890" t="s">
        <v>7311</v>
      </c>
      <c r="B7262" s="890" t="s">
        <v>33595</v>
      </c>
      <c r="C7262" s="890" t="s">
        <v>5</v>
      </c>
      <c r="D7262" s="890">
        <v>10775.06</v>
      </c>
    </row>
    <row r="7263" spans="1:4" x14ac:dyDescent="0.25">
      <c r="A7263" s="890" t="s">
        <v>7312</v>
      </c>
      <c r="B7263" s="890" t="s">
        <v>33595</v>
      </c>
      <c r="C7263" s="890" t="s">
        <v>5</v>
      </c>
      <c r="D7263" s="890">
        <v>10775.06</v>
      </c>
    </row>
    <row r="7264" spans="1:4" x14ac:dyDescent="0.25">
      <c r="A7264" s="890" t="s">
        <v>7313</v>
      </c>
      <c r="B7264" s="890" t="s">
        <v>33596</v>
      </c>
      <c r="C7264" s="890" t="s">
        <v>5</v>
      </c>
      <c r="D7264" s="890">
        <v>13116.56</v>
      </c>
    </row>
    <row r="7265" spans="1:4" x14ac:dyDescent="0.25">
      <c r="A7265" s="890" t="s">
        <v>7314</v>
      </c>
      <c r="B7265" s="890" t="s">
        <v>33596</v>
      </c>
      <c r="C7265" s="890" t="s">
        <v>5</v>
      </c>
      <c r="D7265" s="890">
        <v>13116.56</v>
      </c>
    </row>
    <row r="7266" spans="1:4" x14ac:dyDescent="0.25">
      <c r="A7266" s="890" t="s">
        <v>7315</v>
      </c>
      <c r="B7266" s="890" t="s">
        <v>33597</v>
      </c>
      <c r="C7266" s="890" t="s">
        <v>5</v>
      </c>
      <c r="D7266" s="890">
        <v>28808.240000000002</v>
      </c>
    </row>
    <row r="7267" spans="1:4" x14ac:dyDescent="0.25">
      <c r="A7267" s="890" t="s">
        <v>7316</v>
      </c>
      <c r="B7267" s="890" t="s">
        <v>33597</v>
      </c>
      <c r="C7267" s="890" t="s">
        <v>5</v>
      </c>
      <c r="D7267" s="890">
        <v>28808.240000000002</v>
      </c>
    </row>
    <row r="7268" spans="1:4" x14ac:dyDescent="0.25">
      <c r="A7268" s="890" t="s">
        <v>7317</v>
      </c>
      <c r="B7268" s="890" t="s">
        <v>33598</v>
      </c>
      <c r="C7268" s="890" t="s">
        <v>5</v>
      </c>
      <c r="D7268" s="890">
        <v>36564.589999999997</v>
      </c>
    </row>
    <row r="7269" spans="1:4" x14ac:dyDescent="0.25">
      <c r="A7269" s="890" t="s">
        <v>7318</v>
      </c>
      <c r="B7269" s="890" t="s">
        <v>33598</v>
      </c>
      <c r="C7269" s="890" t="s">
        <v>5</v>
      </c>
      <c r="D7269" s="890">
        <v>36564.589999999997</v>
      </c>
    </row>
    <row r="7270" spans="1:4" x14ac:dyDescent="0.25">
      <c r="A7270" s="890" t="s">
        <v>7319</v>
      </c>
      <c r="B7270" s="890" t="s">
        <v>33599</v>
      </c>
      <c r="C7270" s="890" t="s">
        <v>5</v>
      </c>
      <c r="D7270" s="890">
        <v>52992.23</v>
      </c>
    </row>
    <row r="7271" spans="1:4" x14ac:dyDescent="0.25">
      <c r="A7271" s="890" t="s">
        <v>7320</v>
      </c>
      <c r="B7271" s="890" t="s">
        <v>33599</v>
      </c>
      <c r="C7271" s="890" t="s">
        <v>5</v>
      </c>
      <c r="D7271" s="890">
        <v>52992.23</v>
      </c>
    </row>
    <row r="7272" spans="1:4" x14ac:dyDescent="0.25">
      <c r="A7272" s="890" t="s">
        <v>7321</v>
      </c>
      <c r="B7272" s="890" t="s">
        <v>33600</v>
      </c>
      <c r="C7272" s="890" t="s">
        <v>5</v>
      </c>
      <c r="D7272" s="890">
        <v>55075.66</v>
      </c>
    </row>
    <row r="7273" spans="1:4" x14ac:dyDescent="0.25">
      <c r="A7273" s="890" t="s">
        <v>7322</v>
      </c>
      <c r="B7273" s="890" t="s">
        <v>33600</v>
      </c>
      <c r="C7273" s="890" t="s">
        <v>5</v>
      </c>
      <c r="D7273" s="890">
        <v>55075.66</v>
      </c>
    </row>
    <row r="7274" spans="1:4" x14ac:dyDescent="0.25">
      <c r="A7274" s="890" t="s">
        <v>7323</v>
      </c>
      <c r="B7274" s="890" t="s">
        <v>33601</v>
      </c>
      <c r="C7274" s="890" t="s">
        <v>5</v>
      </c>
      <c r="D7274" s="890">
        <v>78933.03</v>
      </c>
    </row>
    <row r="7275" spans="1:4" x14ac:dyDescent="0.25">
      <c r="A7275" s="890" t="s">
        <v>7324</v>
      </c>
      <c r="B7275" s="890" t="s">
        <v>33601</v>
      </c>
      <c r="C7275" s="890" t="s">
        <v>5</v>
      </c>
      <c r="D7275" s="890">
        <v>78933.03</v>
      </c>
    </row>
    <row r="7276" spans="1:4" x14ac:dyDescent="0.25">
      <c r="A7276" s="890" t="s">
        <v>7325</v>
      </c>
      <c r="B7276" s="890" t="s">
        <v>33602</v>
      </c>
      <c r="C7276" s="890" t="s">
        <v>5</v>
      </c>
      <c r="D7276" s="890">
        <v>2609.84</v>
      </c>
    </row>
    <row r="7277" spans="1:4" x14ac:dyDescent="0.25">
      <c r="A7277" s="890" t="s">
        <v>7326</v>
      </c>
      <c r="B7277" s="890" t="s">
        <v>33602</v>
      </c>
      <c r="C7277" s="890" t="s">
        <v>5</v>
      </c>
      <c r="D7277" s="890">
        <v>2609.84</v>
      </c>
    </row>
    <row r="7278" spans="1:4" x14ac:dyDescent="0.25">
      <c r="A7278" s="890" t="s">
        <v>7327</v>
      </c>
      <c r="B7278" s="890" t="s">
        <v>33603</v>
      </c>
      <c r="C7278" s="890" t="s">
        <v>5</v>
      </c>
      <c r="D7278" s="890">
        <v>2904.09</v>
      </c>
    </row>
    <row r="7279" spans="1:4" x14ac:dyDescent="0.25">
      <c r="A7279" s="890" t="s">
        <v>7328</v>
      </c>
      <c r="B7279" s="890" t="s">
        <v>33603</v>
      </c>
      <c r="C7279" s="890" t="s">
        <v>5</v>
      </c>
      <c r="D7279" s="890">
        <v>2904.09</v>
      </c>
    </row>
    <row r="7280" spans="1:4" x14ac:dyDescent="0.25">
      <c r="A7280" s="890" t="s">
        <v>7329</v>
      </c>
      <c r="B7280" s="890" t="s">
        <v>33604</v>
      </c>
      <c r="C7280" s="890" t="s">
        <v>5</v>
      </c>
      <c r="D7280" s="890">
        <v>3590.14</v>
      </c>
    </row>
    <row r="7281" spans="1:4" x14ac:dyDescent="0.25">
      <c r="A7281" s="890" t="s">
        <v>7330</v>
      </c>
      <c r="B7281" s="890" t="s">
        <v>33604</v>
      </c>
      <c r="C7281" s="890" t="s">
        <v>5</v>
      </c>
      <c r="D7281" s="890">
        <v>3590.14</v>
      </c>
    </row>
    <row r="7282" spans="1:4" x14ac:dyDescent="0.25">
      <c r="A7282" s="890" t="s">
        <v>7331</v>
      </c>
      <c r="B7282" s="890" t="s">
        <v>33605</v>
      </c>
      <c r="C7282" s="890" t="s">
        <v>5</v>
      </c>
      <c r="D7282" s="890">
        <v>4322.84</v>
      </c>
    </row>
    <row r="7283" spans="1:4" x14ac:dyDescent="0.25">
      <c r="A7283" s="890" t="s">
        <v>7332</v>
      </c>
      <c r="B7283" s="890" t="s">
        <v>33605</v>
      </c>
      <c r="C7283" s="890" t="s">
        <v>5</v>
      </c>
      <c r="D7283" s="890">
        <v>4322.84</v>
      </c>
    </row>
    <row r="7284" spans="1:4" x14ac:dyDescent="0.25">
      <c r="A7284" s="890" t="s">
        <v>7333</v>
      </c>
      <c r="B7284" s="890" t="s">
        <v>33606</v>
      </c>
      <c r="C7284" s="890" t="s">
        <v>5</v>
      </c>
      <c r="D7284" s="890">
        <v>5253.76</v>
      </c>
    </row>
    <row r="7285" spans="1:4" x14ac:dyDescent="0.25">
      <c r="A7285" s="890" t="s">
        <v>7334</v>
      </c>
      <c r="B7285" s="890" t="s">
        <v>33606</v>
      </c>
      <c r="C7285" s="890" t="s">
        <v>5</v>
      </c>
      <c r="D7285" s="890">
        <v>5253.76</v>
      </c>
    </row>
    <row r="7286" spans="1:4" x14ac:dyDescent="0.25">
      <c r="A7286" s="890" t="s">
        <v>7335</v>
      </c>
      <c r="B7286" s="890" t="s">
        <v>33607</v>
      </c>
      <c r="C7286" s="890" t="s">
        <v>5</v>
      </c>
      <c r="D7286" s="890">
        <v>6373.8</v>
      </c>
    </row>
    <row r="7287" spans="1:4" x14ac:dyDescent="0.25">
      <c r="A7287" s="890" t="s">
        <v>7336</v>
      </c>
      <c r="B7287" s="890" t="s">
        <v>33607</v>
      </c>
      <c r="C7287" s="890" t="s">
        <v>5</v>
      </c>
      <c r="D7287" s="890">
        <v>6373.8</v>
      </c>
    </row>
    <row r="7288" spans="1:4" x14ac:dyDescent="0.25">
      <c r="A7288" s="890" t="s">
        <v>7337</v>
      </c>
      <c r="B7288" s="890" t="s">
        <v>33608</v>
      </c>
      <c r="C7288" s="890" t="s">
        <v>5</v>
      </c>
      <c r="D7288" s="890">
        <v>7438.86</v>
      </c>
    </row>
    <row r="7289" spans="1:4" x14ac:dyDescent="0.25">
      <c r="A7289" s="890" t="s">
        <v>7338</v>
      </c>
      <c r="B7289" s="890" t="s">
        <v>33608</v>
      </c>
      <c r="C7289" s="890" t="s">
        <v>5</v>
      </c>
      <c r="D7289" s="890">
        <v>7438.86</v>
      </c>
    </row>
    <row r="7290" spans="1:4" x14ac:dyDescent="0.25">
      <c r="A7290" s="890" t="s">
        <v>7339</v>
      </c>
      <c r="B7290" s="890" t="s">
        <v>33609</v>
      </c>
      <c r="C7290" s="890" t="s">
        <v>5</v>
      </c>
      <c r="D7290" s="890">
        <v>8768.31</v>
      </c>
    </row>
    <row r="7291" spans="1:4" x14ac:dyDescent="0.25">
      <c r="A7291" s="890" t="s">
        <v>7340</v>
      </c>
      <c r="B7291" s="890" t="s">
        <v>33609</v>
      </c>
      <c r="C7291" s="890" t="s">
        <v>5</v>
      </c>
      <c r="D7291" s="890">
        <v>8768.31</v>
      </c>
    </row>
    <row r="7292" spans="1:4" x14ac:dyDescent="0.25">
      <c r="A7292" s="890" t="s">
        <v>7341</v>
      </c>
      <c r="B7292" s="890" t="s">
        <v>33610</v>
      </c>
      <c r="C7292" s="890" t="s">
        <v>5</v>
      </c>
      <c r="D7292" s="890">
        <v>10695.81</v>
      </c>
    </row>
    <row r="7293" spans="1:4" x14ac:dyDescent="0.25">
      <c r="A7293" s="890" t="s">
        <v>7342</v>
      </c>
      <c r="B7293" s="890" t="s">
        <v>33610</v>
      </c>
      <c r="C7293" s="890" t="s">
        <v>5</v>
      </c>
      <c r="D7293" s="890">
        <v>10695.81</v>
      </c>
    </row>
    <row r="7294" spans="1:4" x14ac:dyDescent="0.25">
      <c r="A7294" s="890" t="s">
        <v>7343</v>
      </c>
      <c r="B7294" s="890" t="s">
        <v>33611</v>
      </c>
      <c r="C7294" s="890" t="s">
        <v>5</v>
      </c>
      <c r="D7294" s="890">
        <v>12403.63</v>
      </c>
    </row>
    <row r="7295" spans="1:4" x14ac:dyDescent="0.25">
      <c r="A7295" s="890" t="s">
        <v>7344</v>
      </c>
      <c r="B7295" s="890" t="s">
        <v>33611</v>
      </c>
      <c r="C7295" s="890" t="s">
        <v>5</v>
      </c>
      <c r="D7295" s="890">
        <v>12403.63</v>
      </c>
    </row>
    <row r="7296" spans="1:4" x14ac:dyDescent="0.25">
      <c r="A7296" s="890" t="s">
        <v>7345</v>
      </c>
      <c r="B7296" s="890" t="s">
        <v>33612</v>
      </c>
      <c r="C7296" s="890" t="s">
        <v>5</v>
      </c>
      <c r="D7296" s="890">
        <v>16924.63</v>
      </c>
    </row>
    <row r="7297" spans="1:4" x14ac:dyDescent="0.25">
      <c r="A7297" s="890" t="s">
        <v>7346</v>
      </c>
      <c r="B7297" s="890" t="s">
        <v>33612</v>
      </c>
      <c r="C7297" s="890" t="s">
        <v>5</v>
      </c>
      <c r="D7297" s="890">
        <v>16924.63</v>
      </c>
    </row>
    <row r="7298" spans="1:4" x14ac:dyDescent="0.25">
      <c r="A7298" s="890" t="s">
        <v>7347</v>
      </c>
      <c r="B7298" s="890" t="s">
        <v>33613</v>
      </c>
      <c r="C7298" s="890" t="s">
        <v>5</v>
      </c>
      <c r="D7298" s="890">
        <v>29579.439999999999</v>
      </c>
    </row>
    <row r="7299" spans="1:4" x14ac:dyDescent="0.25">
      <c r="A7299" s="890" t="s">
        <v>7348</v>
      </c>
      <c r="B7299" s="890" t="s">
        <v>33613</v>
      </c>
      <c r="C7299" s="890" t="s">
        <v>5</v>
      </c>
      <c r="D7299" s="890">
        <v>29579.439999999999</v>
      </c>
    </row>
    <row r="7300" spans="1:4" x14ac:dyDescent="0.25">
      <c r="A7300" s="890" t="s">
        <v>7349</v>
      </c>
      <c r="B7300" s="890" t="s">
        <v>33614</v>
      </c>
      <c r="C7300" s="890" t="s">
        <v>5</v>
      </c>
      <c r="D7300" s="890">
        <v>41097.56</v>
      </c>
    </row>
    <row r="7301" spans="1:4" x14ac:dyDescent="0.25">
      <c r="A7301" s="890" t="s">
        <v>7350</v>
      </c>
      <c r="B7301" s="890" t="s">
        <v>33614</v>
      </c>
      <c r="C7301" s="890" t="s">
        <v>5</v>
      </c>
      <c r="D7301" s="890">
        <v>41097.56</v>
      </c>
    </row>
    <row r="7302" spans="1:4" x14ac:dyDescent="0.25">
      <c r="A7302" s="890" t="s">
        <v>7351</v>
      </c>
      <c r="B7302" s="890" t="s">
        <v>33615</v>
      </c>
      <c r="C7302" s="890" t="s">
        <v>5</v>
      </c>
      <c r="D7302" s="890">
        <v>52753.24</v>
      </c>
    </row>
    <row r="7303" spans="1:4" x14ac:dyDescent="0.25">
      <c r="A7303" s="890" t="s">
        <v>7352</v>
      </c>
      <c r="B7303" s="890" t="s">
        <v>33615</v>
      </c>
      <c r="C7303" s="890" t="s">
        <v>5</v>
      </c>
      <c r="D7303" s="890">
        <v>52753.24</v>
      </c>
    </row>
    <row r="7304" spans="1:4" x14ac:dyDescent="0.25">
      <c r="A7304" s="890" t="s">
        <v>7353</v>
      </c>
      <c r="B7304" s="890" t="s">
        <v>33616</v>
      </c>
      <c r="C7304" s="890" t="s">
        <v>5</v>
      </c>
      <c r="D7304" s="890">
        <v>78088.94</v>
      </c>
    </row>
    <row r="7305" spans="1:4" x14ac:dyDescent="0.25">
      <c r="A7305" s="890" t="s">
        <v>7354</v>
      </c>
      <c r="B7305" s="890" t="s">
        <v>33616</v>
      </c>
      <c r="C7305" s="890" t="s">
        <v>5</v>
      </c>
      <c r="D7305" s="890">
        <v>78088.94</v>
      </c>
    </row>
    <row r="7306" spans="1:4" x14ac:dyDescent="0.25">
      <c r="A7306" s="890" t="s">
        <v>7355</v>
      </c>
      <c r="B7306" s="890" t="s">
        <v>33617</v>
      </c>
      <c r="C7306" s="890" t="s">
        <v>5</v>
      </c>
      <c r="D7306" s="890">
        <v>58048.23</v>
      </c>
    </row>
    <row r="7307" spans="1:4" x14ac:dyDescent="0.25">
      <c r="A7307" s="890" t="s">
        <v>7356</v>
      </c>
      <c r="B7307" s="890" t="s">
        <v>33617</v>
      </c>
      <c r="C7307" s="890" t="s">
        <v>5</v>
      </c>
      <c r="D7307" s="890">
        <v>58048.23</v>
      </c>
    </row>
    <row r="7308" spans="1:4" x14ac:dyDescent="0.25">
      <c r="A7308" s="890" t="s">
        <v>7357</v>
      </c>
      <c r="B7308" s="890" t="s">
        <v>33618</v>
      </c>
      <c r="C7308" s="890" t="s">
        <v>5</v>
      </c>
      <c r="D7308" s="890">
        <v>58359.63</v>
      </c>
    </row>
    <row r="7309" spans="1:4" x14ac:dyDescent="0.25">
      <c r="A7309" s="890" t="s">
        <v>7358</v>
      </c>
      <c r="B7309" s="890" t="s">
        <v>33618</v>
      </c>
      <c r="C7309" s="890" t="s">
        <v>5</v>
      </c>
      <c r="D7309" s="890">
        <v>58359.63</v>
      </c>
    </row>
    <row r="7310" spans="1:4" x14ac:dyDescent="0.25">
      <c r="A7310" s="890" t="s">
        <v>7359</v>
      </c>
      <c r="B7310" s="890" t="s">
        <v>33619</v>
      </c>
      <c r="C7310" s="890" t="s">
        <v>5</v>
      </c>
      <c r="D7310" s="890">
        <v>84489</v>
      </c>
    </row>
    <row r="7311" spans="1:4" x14ac:dyDescent="0.25">
      <c r="A7311" s="890" t="s">
        <v>7360</v>
      </c>
      <c r="B7311" s="890" t="s">
        <v>33619</v>
      </c>
      <c r="C7311" s="890" t="s">
        <v>5</v>
      </c>
      <c r="D7311" s="890">
        <v>84489</v>
      </c>
    </row>
    <row r="7312" spans="1:4" x14ac:dyDescent="0.25">
      <c r="A7312" s="890" t="s">
        <v>7361</v>
      </c>
      <c r="B7312" s="890" t="s">
        <v>33620</v>
      </c>
      <c r="C7312" s="890" t="s">
        <v>5</v>
      </c>
      <c r="D7312" s="890">
        <v>59226</v>
      </c>
    </row>
    <row r="7313" spans="1:4" x14ac:dyDescent="0.25">
      <c r="A7313" s="890" t="s">
        <v>7362</v>
      </c>
      <c r="B7313" s="890" t="s">
        <v>33620</v>
      </c>
      <c r="C7313" s="890" t="s">
        <v>5</v>
      </c>
      <c r="D7313" s="890">
        <v>59226</v>
      </c>
    </row>
    <row r="7314" spans="1:4" x14ac:dyDescent="0.25">
      <c r="A7314" s="890" t="s">
        <v>7363</v>
      </c>
      <c r="B7314" s="890" t="s">
        <v>33621</v>
      </c>
      <c r="C7314" s="890" t="s">
        <v>5</v>
      </c>
      <c r="D7314" s="890">
        <v>74994.84</v>
      </c>
    </row>
    <row r="7315" spans="1:4" x14ac:dyDescent="0.25">
      <c r="A7315" s="890" t="s">
        <v>7364</v>
      </c>
      <c r="B7315" s="890" t="s">
        <v>33621</v>
      </c>
      <c r="C7315" s="890" t="s">
        <v>5</v>
      </c>
      <c r="D7315" s="890">
        <v>74994.84</v>
      </c>
    </row>
    <row r="7316" spans="1:4" x14ac:dyDescent="0.25">
      <c r="A7316" s="890" t="s">
        <v>7365</v>
      </c>
      <c r="B7316" s="890" t="s">
        <v>33622</v>
      </c>
      <c r="C7316" s="890" t="s">
        <v>5</v>
      </c>
      <c r="D7316" s="890">
        <v>100052.94</v>
      </c>
    </row>
    <row r="7317" spans="1:4" x14ac:dyDescent="0.25">
      <c r="A7317" s="890" t="s">
        <v>7366</v>
      </c>
      <c r="B7317" s="890" t="s">
        <v>33622</v>
      </c>
      <c r="C7317" s="890" t="s">
        <v>5</v>
      </c>
      <c r="D7317" s="890">
        <v>100052.94</v>
      </c>
    </row>
    <row r="7318" spans="1:4" x14ac:dyDescent="0.25">
      <c r="A7318" s="890" t="s">
        <v>7367</v>
      </c>
      <c r="B7318" s="890" t="s">
        <v>33623</v>
      </c>
      <c r="C7318" s="890" t="s">
        <v>5</v>
      </c>
      <c r="D7318" s="890">
        <v>88765.23</v>
      </c>
    </row>
    <row r="7319" spans="1:4" x14ac:dyDescent="0.25">
      <c r="A7319" s="890" t="s">
        <v>7368</v>
      </c>
      <c r="B7319" s="890" t="s">
        <v>33623</v>
      </c>
      <c r="C7319" s="890" t="s">
        <v>5</v>
      </c>
      <c r="D7319" s="890">
        <v>88765.23</v>
      </c>
    </row>
    <row r="7320" spans="1:4" x14ac:dyDescent="0.25">
      <c r="A7320" s="890" t="s">
        <v>7369</v>
      </c>
      <c r="B7320" s="890" t="s">
        <v>33624</v>
      </c>
      <c r="C7320" s="890" t="s">
        <v>5</v>
      </c>
      <c r="D7320" s="890">
        <v>102652.66</v>
      </c>
    </row>
    <row r="7321" spans="1:4" x14ac:dyDescent="0.25">
      <c r="A7321" s="890" t="s">
        <v>7370</v>
      </c>
      <c r="B7321" s="890" t="s">
        <v>33624</v>
      </c>
      <c r="C7321" s="890" t="s">
        <v>5</v>
      </c>
      <c r="D7321" s="890">
        <v>102652.66</v>
      </c>
    </row>
    <row r="7322" spans="1:4" x14ac:dyDescent="0.25">
      <c r="A7322" s="890" t="s">
        <v>7371</v>
      </c>
      <c r="B7322" s="890" t="s">
        <v>33625</v>
      </c>
      <c r="C7322" s="890" t="s">
        <v>5</v>
      </c>
      <c r="D7322" s="890">
        <v>128798.7</v>
      </c>
    </row>
    <row r="7323" spans="1:4" x14ac:dyDescent="0.25">
      <c r="A7323" s="890" t="s">
        <v>7372</v>
      </c>
      <c r="B7323" s="890" t="s">
        <v>33625</v>
      </c>
      <c r="C7323" s="890" t="s">
        <v>5</v>
      </c>
      <c r="D7323" s="890">
        <v>128798.7</v>
      </c>
    </row>
    <row r="7324" spans="1:4" x14ac:dyDescent="0.25">
      <c r="A7324" s="890" t="s">
        <v>7373</v>
      </c>
      <c r="B7324" s="890" t="s">
        <v>33626</v>
      </c>
      <c r="C7324" s="890" t="s">
        <v>5</v>
      </c>
      <c r="D7324" s="890">
        <v>1892.95</v>
      </c>
    </row>
    <row r="7325" spans="1:4" x14ac:dyDescent="0.25">
      <c r="A7325" s="890" t="s">
        <v>7374</v>
      </c>
      <c r="B7325" s="890" t="s">
        <v>33626</v>
      </c>
      <c r="C7325" s="890" t="s">
        <v>5</v>
      </c>
      <c r="D7325" s="890">
        <v>1892.95</v>
      </c>
    </row>
    <row r="7326" spans="1:4" x14ac:dyDescent="0.25">
      <c r="A7326" s="890" t="s">
        <v>7375</v>
      </c>
      <c r="B7326" s="890" t="s">
        <v>33627</v>
      </c>
      <c r="C7326" s="890" t="s">
        <v>5</v>
      </c>
      <c r="D7326" s="890">
        <v>2069.94</v>
      </c>
    </row>
    <row r="7327" spans="1:4" x14ac:dyDescent="0.25">
      <c r="A7327" s="890" t="s">
        <v>7376</v>
      </c>
      <c r="B7327" s="890" t="s">
        <v>33627</v>
      </c>
      <c r="C7327" s="890" t="s">
        <v>5</v>
      </c>
      <c r="D7327" s="890">
        <v>2069.94</v>
      </c>
    </row>
    <row r="7328" spans="1:4" x14ac:dyDescent="0.25">
      <c r="A7328" s="890" t="s">
        <v>7377</v>
      </c>
      <c r="B7328" s="890" t="s">
        <v>33628</v>
      </c>
      <c r="C7328" s="890" t="s">
        <v>5</v>
      </c>
      <c r="D7328" s="890">
        <v>2536.6</v>
      </c>
    </row>
    <row r="7329" spans="1:4" x14ac:dyDescent="0.25">
      <c r="A7329" s="890" t="s">
        <v>7378</v>
      </c>
      <c r="B7329" s="890" t="s">
        <v>33628</v>
      </c>
      <c r="C7329" s="890" t="s">
        <v>5</v>
      </c>
      <c r="D7329" s="890">
        <v>2536.6</v>
      </c>
    </row>
    <row r="7330" spans="1:4" x14ac:dyDescent="0.25">
      <c r="A7330" s="890" t="s">
        <v>7379</v>
      </c>
      <c r="B7330" s="890" t="s">
        <v>33629</v>
      </c>
      <c r="C7330" s="890" t="s">
        <v>5</v>
      </c>
      <c r="D7330" s="890">
        <v>3060.64</v>
      </c>
    </row>
    <row r="7331" spans="1:4" x14ac:dyDescent="0.25">
      <c r="A7331" s="890" t="s">
        <v>7380</v>
      </c>
      <c r="B7331" s="890" t="s">
        <v>33629</v>
      </c>
      <c r="C7331" s="890" t="s">
        <v>5</v>
      </c>
      <c r="D7331" s="890">
        <v>3060.64</v>
      </c>
    </row>
    <row r="7332" spans="1:4" x14ac:dyDescent="0.25">
      <c r="A7332" s="890" t="s">
        <v>7381</v>
      </c>
      <c r="B7332" s="890" t="s">
        <v>33630</v>
      </c>
      <c r="C7332" s="890" t="s">
        <v>5</v>
      </c>
      <c r="D7332" s="890">
        <v>3640.31</v>
      </c>
    </row>
    <row r="7333" spans="1:4" x14ac:dyDescent="0.25">
      <c r="A7333" s="890" t="s">
        <v>7382</v>
      </c>
      <c r="B7333" s="890" t="s">
        <v>33630</v>
      </c>
      <c r="C7333" s="890" t="s">
        <v>5</v>
      </c>
      <c r="D7333" s="890">
        <v>3640.31</v>
      </c>
    </row>
    <row r="7334" spans="1:4" x14ac:dyDescent="0.25">
      <c r="A7334" s="890" t="s">
        <v>7383</v>
      </c>
      <c r="B7334" s="890" t="s">
        <v>33631</v>
      </c>
      <c r="C7334" s="890" t="s">
        <v>5</v>
      </c>
      <c r="D7334" s="890">
        <v>4372.09</v>
      </c>
    </row>
    <row r="7335" spans="1:4" x14ac:dyDescent="0.25">
      <c r="A7335" s="890" t="s">
        <v>7384</v>
      </c>
      <c r="B7335" s="890" t="s">
        <v>33631</v>
      </c>
      <c r="C7335" s="890" t="s">
        <v>5</v>
      </c>
      <c r="D7335" s="890">
        <v>4372.09</v>
      </c>
    </row>
    <row r="7336" spans="1:4" x14ac:dyDescent="0.25">
      <c r="A7336" s="890" t="s">
        <v>7385</v>
      </c>
      <c r="B7336" s="890" t="s">
        <v>33632</v>
      </c>
      <c r="C7336" s="890" t="s">
        <v>5</v>
      </c>
      <c r="D7336" s="890">
        <v>5080.53</v>
      </c>
    </row>
    <row r="7337" spans="1:4" x14ac:dyDescent="0.25">
      <c r="A7337" s="890" t="s">
        <v>7386</v>
      </c>
      <c r="B7337" s="890" t="s">
        <v>33632</v>
      </c>
      <c r="C7337" s="890" t="s">
        <v>5</v>
      </c>
      <c r="D7337" s="890">
        <v>5080.53</v>
      </c>
    </row>
    <row r="7338" spans="1:4" x14ac:dyDescent="0.25">
      <c r="A7338" s="890" t="s">
        <v>7387</v>
      </c>
      <c r="B7338" s="890" t="s">
        <v>33633</v>
      </c>
      <c r="C7338" s="890" t="s">
        <v>5</v>
      </c>
      <c r="D7338" s="890">
        <v>5787.83</v>
      </c>
    </row>
    <row r="7339" spans="1:4" x14ac:dyDescent="0.25">
      <c r="A7339" s="890" t="s">
        <v>7388</v>
      </c>
      <c r="B7339" s="890" t="s">
        <v>33633</v>
      </c>
      <c r="C7339" s="890" t="s">
        <v>5</v>
      </c>
      <c r="D7339" s="890">
        <v>5787.83</v>
      </c>
    </row>
    <row r="7340" spans="1:4" x14ac:dyDescent="0.25">
      <c r="A7340" s="890" t="s">
        <v>7389</v>
      </c>
      <c r="B7340" s="890" t="s">
        <v>33634</v>
      </c>
      <c r="C7340" s="890" t="s">
        <v>5</v>
      </c>
      <c r="D7340" s="890">
        <v>6896.01</v>
      </c>
    </row>
    <row r="7341" spans="1:4" x14ac:dyDescent="0.25">
      <c r="A7341" s="890" t="s">
        <v>7390</v>
      </c>
      <c r="B7341" s="890" t="s">
        <v>33634</v>
      </c>
      <c r="C7341" s="890" t="s">
        <v>5</v>
      </c>
      <c r="D7341" s="890">
        <v>6896.01</v>
      </c>
    </row>
    <row r="7342" spans="1:4" x14ac:dyDescent="0.25">
      <c r="A7342" s="890" t="s">
        <v>7391</v>
      </c>
      <c r="B7342" s="890" t="s">
        <v>33635</v>
      </c>
      <c r="C7342" s="890" t="s">
        <v>5</v>
      </c>
      <c r="D7342" s="890">
        <v>7429.96</v>
      </c>
    </row>
    <row r="7343" spans="1:4" x14ac:dyDescent="0.25">
      <c r="A7343" s="890" t="s">
        <v>7392</v>
      </c>
      <c r="B7343" s="890" t="s">
        <v>33635</v>
      </c>
      <c r="C7343" s="890" t="s">
        <v>5</v>
      </c>
      <c r="D7343" s="890">
        <v>7429.96</v>
      </c>
    </row>
    <row r="7344" spans="1:4" x14ac:dyDescent="0.25">
      <c r="A7344" s="890" t="s">
        <v>7393</v>
      </c>
      <c r="B7344" s="890" t="s">
        <v>33636</v>
      </c>
      <c r="C7344" s="890" t="s">
        <v>5</v>
      </c>
      <c r="D7344" s="890">
        <v>9177.2800000000007</v>
      </c>
    </row>
    <row r="7345" spans="1:4" x14ac:dyDescent="0.25">
      <c r="A7345" s="890" t="s">
        <v>7394</v>
      </c>
      <c r="B7345" s="890" t="s">
        <v>33636</v>
      </c>
      <c r="C7345" s="890" t="s">
        <v>5</v>
      </c>
      <c r="D7345" s="890">
        <v>9177.2800000000007</v>
      </c>
    </row>
    <row r="7346" spans="1:4" x14ac:dyDescent="0.25">
      <c r="A7346" s="890" t="s">
        <v>7395</v>
      </c>
      <c r="B7346" s="890" t="s">
        <v>33637</v>
      </c>
      <c r="C7346" s="890" t="s">
        <v>5</v>
      </c>
      <c r="D7346" s="890">
        <v>18090.099999999999</v>
      </c>
    </row>
    <row r="7347" spans="1:4" x14ac:dyDescent="0.25">
      <c r="A7347" s="890" t="s">
        <v>7396</v>
      </c>
      <c r="B7347" s="890" t="s">
        <v>33637</v>
      </c>
      <c r="C7347" s="890" t="s">
        <v>5</v>
      </c>
      <c r="D7347" s="890">
        <v>18090.099999999999</v>
      </c>
    </row>
    <row r="7348" spans="1:4" x14ac:dyDescent="0.25">
      <c r="A7348" s="890" t="s">
        <v>7397</v>
      </c>
      <c r="B7348" s="890" t="s">
        <v>33638</v>
      </c>
      <c r="C7348" s="890" t="s">
        <v>5</v>
      </c>
      <c r="D7348" s="890">
        <v>22877.16</v>
      </c>
    </row>
    <row r="7349" spans="1:4" x14ac:dyDescent="0.25">
      <c r="A7349" s="890" t="s">
        <v>7398</v>
      </c>
      <c r="B7349" s="890" t="s">
        <v>33638</v>
      </c>
      <c r="C7349" s="890" t="s">
        <v>5</v>
      </c>
      <c r="D7349" s="890">
        <v>22877.16</v>
      </c>
    </row>
    <row r="7350" spans="1:4" x14ac:dyDescent="0.25">
      <c r="A7350" s="890" t="s">
        <v>7399</v>
      </c>
      <c r="B7350" s="890" t="s">
        <v>33639</v>
      </c>
      <c r="C7350" s="890" t="s">
        <v>5</v>
      </c>
      <c r="D7350" s="890">
        <v>35077.910000000003</v>
      </c>
    </row>
    <row r="7351" spans="1:4" x14ac:dyDescent="0.25">
      <c r="A7351" s="890" t="s">
        <v>7400</v>
      </c>
      <c r="B7351" s="890" t="s">
        <v>33639</v>
      </c>
      <c r="C7351" s="890" t="s">
        <v>5</v>
      </c>
      <c r="D7351" s="890">
        <v>35077.910000000003</v>
      </c>
    </row>
    <row r="7352" spans="1:4" x14ac:dyDescent="0.25">
      <c r="A7352" s="890" t="s">
        <v>7401</v>
      </c>
      <c r="B7352" s="890" t="s">
        <v>33640</v>
      </c>
      <c r="C7352" s="890" t="s">
        <v>5</v>
      </c>
      <c r="D7352" s="890">
        <v>37001.5</v>
      </c>
    </row>
    <row r="7353" spans="1:4" x14ac:dyDescent="0.25">
      <c r="A7353" s="890" t="s">
        <v>7402</v>
      </c>
      <c r="B7353" s="890" t="s">
        <v>33640</v>
      </c>
      <c r="C7353" s="890" t="s">
        <v>5</v>
      </c>
      <c r="D7353" s="890">
        <v>37001.5</v>
      </c>
    </row>
    <row r="7354" spans="1:4" x14ac:dyDescent="0.25">
      <c r="A7354" s="890" t="s">
        <v>7403</v>
      </c>
      <c r="B7354" s="890" t="s">
        <v>33641</v>
      </c>
      <c r="C7354" s="890" t="s">
        <v>5</v>
      </c>
      <c r="D7354" s="890">
        <v>50875.46</v>
      </c>
    </row>
    <row r="7355" spans="1:4" x14ac:dyDescent="0.25">
      <c r="A7355" s="890" t="s">
        <v>7404</v>
      </c>
      <c r="B7355" s="890" t="s">
        <v>33641</v>
      </c>
      <c r="C7355" s="890" t="s">
        <v>5</v>
      </c>
      <c r="D7355" s="890">
        <v>50875.46</v>
      </c>
    </row>
    <row r="7356" spans="1:4" x14ac:dyDescent="0.25">
      <c r="A7356" s="890" t="s">
        <v>7405</v>
      </c>
      <c r="B7356" s="890" t="s">
        <v>33642</v>
      </c>
      <c r="C7356" s="890" t="s">
        <v>5</v>
      </c>
      <c r="D7356" s="890">
        <v>1892.95</v>
      </c>
    </row>
    <row r="7357" spans="1:4" x14ac:dyDescent="0.25">
      <c r="A7357" s="890" t="s">
        <v>7406</v>
      </c>
      <c r="B7357" s="890" t="s">
        <v>33642</v>
      </c>
      <c r="C7357" s="890" t="s">
        <v>5</v>
      </c>
      <c r="D7357" s="890">
        <v>1892.95</v>
      </c>
    </row>
    <row r="7358" spans="1:4" x14ac:dyDescent="0.25">
      <c r="A7358" s="890" t="s">
        <v>7407</v>
      </c>
      <c r="B7358" s="890" t="s">
        <v>33643</v>
      </c>
      <c r="C7358" s="890" t="s">
        <v>5</v>
      </c>
      <c r="D7358" s="890">
        <v>2069.94</v>
      </c>
    </row>
    <row r="7359" spans="1:4" x14ac:dyDescent="0.25">
      <c r="A7359" s="890" t="s">
        <v>7408</v>
      </c>
      <c r="B7359" s="890" t="s">
        <v>33643</v>
      </c>
      <c r="C7359" s="890" t="s">
        <v>5</v>
      </c>
      <c r="D7359" s="890">
        <v>2069.94</v>
      </c>
    </row>
    <row r="7360" spans="1:4" x14ac:dyDescent="0.25">
      <c r="A7360" s="890" t="s">
        <v>7409</v>
      </c>
      <c r="B7360" s="890" t="s">
        <v>33644</v>
      </c>
      <c r="C7360" s="890" t="s">
        <v>5</v>
      </c>
      <c r="D7360" s="890">
        <v>2536.6</v>
      </c>
    </row>
    <row r="7361" spans="1:4" x14ac:dyDescent="0.25">
      <c r="A7361" s="890" t="s">
        <v>7410</v>
      </c>
      <c r="B7361" s="890" t="s">
        <v>33644</v>
      </c>
      <c r="C7361" s="890" t="s">
        <v>5</v>
      </c>
      <c r="D7361" s="890">
        <v>2536.6</v>
      </c>
    </row>
    <row r="7362" spans="1:4" x14ac:dyDescent="0.25">
      <c r="A7362" s="890" t="s">
        <v>7411</v>
      </c>
      <c r="B7362" s="890" t="s">
        <v>33645</v>
      </c>
      <c r="C7362" s="890" t="s">
        <v>5</v>
      </c>
      <c r="D7362" s="890">
        <v>3061.5</v>
      </c>
    </row>
    <row r="7363" spans="1:4" x14ac:dyDescent="0.25">
      <c r="A7363" s="890" t="s">
        <v>7412</v>
      </c>
      <c r="B7363" s="890" t="s">
        <v>33645</v>
      </c>
      <c r="C7363" s="890" t="s">
        <v>5</v>
      </c>
      <c r="D7363" s="890">
        <v>3061.5</v>
      </c>
    </row>
    <row r="7364" spans="1:4" x14ac:dyDescent="0.25">
      <c r="A7364" s="890" t="s">
        <v>7413</v>
      </c>
      <c r="B7364" s="890" t="s">
        <v>33646</v>
      </c>
      <c r="C7364" s="890" t="s">
        <v>5</v>
      </c>
      <c r="D7364" s="890">
        <v>3698.35</v>
      </c>
    </row>
    <row r="7365" spans="1:4" x14ac:dyDescent="0.25">
      <c r="A7365" s="890" t="s">
        <v>7414</v>
      </c>
      <c r="B7365" s="890" t="s">
        <v>33646</v>
      </c>
      <c r="C7365" s="890" t="s">
        <v>5</v>
      </c>
      <c r="D7365" s="890">
        <v>3698.35</v>
      </c>
    </row>
    <row r="7366" spans="1:4" x14ac:dyDescent="0.25">
      <c r="A7366" s="890" t="s">
        <v>7415</v>
      </c>
      <c r="B7366" s="890" t="s">
        <v>33647</v>
      </c>
      <c r="C7366" s="890" t="s">
        <v>5</v>
      </c>
      <c r="D7366" s="890">
        <v>4419.68</v>
      </c>
    </row>
    <row r="7367" spans="1:4" x14ac:dyDescent="0.25">
      <c r="A7367" s="890" t="s">
        <v>7416</v>
      </c>
      <c r="B7367" s="890" t="s">
        <v>33647</v>
      </c>
      <c r="C7367" s="890" t="s">
        <v>5</v>
      </c>
      <c r="D7367" s="890">
        <v>4419.68</v>
      </c>
    </row>
    <row r="7368" spans="1:4" x14ac:dyDescent="0.25">
      <c r="A7368" s="890" t="s">
        <v>7417</v>
      </c>
      <c r="B7368" s="890" t="s">
        <v>33648</v>
      </c>
      <c r="C7368" s="890" t="s">
        <v>5</v>
      </c>
      <c r="D7368" s="890">
        <v>5131.8</v>
      </c>
    </row>
    <row r="7369" spans="1:4" x14ac:dyDescent="0.25">
      <c r="A7369" s="890" t="s">
        <v>7418</v>
      </c>
      <c r="B7369" s="890" t="s">
        <v>33648</v>
      </c>
      <c r="C7369" s="890" t="s">
        <v>5</v>
      </c>
      <c r="D7369" s="890">
        <v>5131.8</v>
      </c>
    </row>
    <row r="7370" spans="1:4" x14ac:dyDescent="0.25">
      <c r="A7370" s="890" t="s">
        <v>7419</v>
      </c>
      <c r="B7370" s="890" t="s">
        <v>33649</v>
      </c>
      <c r="C7370" s="890" t="s">
        <v>5</v>
      </c>
      <c r="D7370" s="890">
        <v>6031.64</v>
      </c>
    </row>
    <row r="7371" spans="1:4" x14ac:dyDescent="0.25">
      <c r="A7371" s="890" t="s">
        <v>7420</v>
      </c>
      <c r="B7371" s="890" t="s">
        <v>33649</v>
      </c>
      <c r="C7371" s="890" t="s">
        <v>5</v>
      </c>
      <c r="D7371" s="890">
        <v>6031.64</v>
      </c>
    </row>
    <row r="7372" spans="1:4" x14ac:dyDescent="0.25">
      <c r="A7372" s="890" t="s">
        <v>7421</v>
      </c>
      <c r="B7372" s="890" t="s">
        <v>33650</v>
      </c>
      <c r="C7372" s="890" t="s">
        <v>5</v>
      </c>
      <c r="D7372" s="890">
        <v>7190.15</v>
      </c>
    </row>
    <row r="7373" spans="1:4" x14ac:dyDescent="0.25">
      <c r="A7373" s="890" t="s">
        <v>7422</v>
      </c>
      <c r="B7373" s="890" t="s">
        <v>33650</v>
      </c>
      <c r="C7373" s="890" t="s">
        <v>5</v>
      </c>
      <c r="D7373" s="890">
        <v>7190.15</v>
      </c>
    </row>
    <row r="7374" spans="1:4" x14ac:dyDescent="0.25">
      <c r="A7374" s="890" t="s">
        <v>7423</v>
      </c>
      <c r="B7374" s="890" t="s">
        <v>33651</v>
      </c>
      <c r="C7374" s="890" t="s">
        <v>5</v>
      </c>
      <c r="D7374" s="890">
        <v>8249.5499999999993</v>
      </c>
    </row>
    <row r="7375" spans="1:4" x14ac:dyDescent="0.25">
      <c r="A7375" s="890" t="s">
        <v>7424</v>
      </c>
      <c r="B7375" s="890" t="s">
        <v>33651</v>
      </c>
      <c r="C7375" s="890" t="s">
        <v>5</v>
      </c>
      <c r="D7375" s="890">
        <v>8249.5499999999993</v>
      </c>
    </row>
    <row r="7376" spans="1:4" x14ac:dyDescent="0.25">
      <c r="A7376" s="890" t="s">
        <v>7425</v>
      </c>
      <c r="B7376" s="890" t="s">
        <v>33652</v>
      </c>
      <c r="C7376" s="890" t="s">
        <v>5</v>
      </c>
      <c r="D7376" s="890">
        <v>11070.63</v>
      </c>
    </row>
    <row r="7377" spans="1:4" x14ac:dyDescent="0.25">
      <c r="A7377" s="890" t="s">
        <v>7426</v>
      </c>
      <c r="B7377" s="890" t="s">
        <v>33652</v>
      </c>
      <c r="C7377" s="890" t="s">
        <v>5</v>
      </c>
      <c r="D7377" s="890">
        <v>11070.63</v>
      </c>
    </row>
    <row r="7378" spans="1:4" x14ac:dyDescent="0.25">
      <c r="A7378" s="890" t="s">
        <v>7427</v>
      </c>
      <c r="B7378" s="890" t="s">
        <v>33653</v>
      </c>
      <c r="C7378" s="890" t="s">
        <v>5</v>
      </c>
      <c r="D7378" s="890">
        <v>19383.13</v>
      </c>
    </row>
    <row r="7379" spans="1:4" x14ac:dyDescent="0.25">
      <c r="A7379" s="890" t="s">
        <v>7428</v>
      </c>
      <c r="B7379" s="890" t="s">
        <v>33653</v>
      </c>
      <c r="C7379" s="890" t="s">
        <v>5</v>
      </c>
      <c r="D7379" s="890">
        <v>19383.13</v>
      </c>
    </row>
    <row r="7380" spans="1:4" x14ac:dyDescent="0.25">
      <c r="A7380" s="890" t="s">
        <v>7429</v>
      </c>
      <c r="B7380" s="890" t="s">
        <v>33654</v>
      </c>
      <c r="C7380" s="890" t="s">
        <v>5</v>
      </c>
      <c r="D7380" s="890">
        <v>1943.74</v>
      </c>
    </row>
    <row r="7381" spans="1:4" x14ac:dyDescent="0.25">
      <c r="A7381" s="890" t="s">
        <v>7430</v>
      </c>
      <c r="B7381" s="890" t="s">
        <v>33654</v>
      </c>
      <c r="C7381" s="890" t="s">
        <v>5</v>
      </c>
      <c r="D7381" s="890">
        <v>1943.74</v>
      </c>
    </row>
    <row r="7382" spans="1:4" x14ac:dyDescent="0.25">
      <c r="A7382" s="890" t="s">
        <v>7431</v>
      </c>
      <c r="B7382" s="890" t="s">
        <v>33655</v>
      </c>
      <c r="C7382" s="890" t="s">
        <v>5</v>
      </c>
      <c r="D7382" s="890">
        <v>2138.63</v>
      </c>
    </row>
    <row r="7383" spans="1:4" x14ac:dyDescent="0.25">
      <c r="A7383" s="890" t="s">
        <v>7432</v>
      </c>
      <c r="B7383" s="890" t="s">
        <v>33655</v>
      </c>
      <c r="C7383" s="890" t="s">
        <v>5</v>
      </c>
      <c r="D7383" s="890">
        <v>2138.63</v>
      </c>
    </row>
    <row r="7384" spans="1:4" x14ac:dyDescent="0.25">
      <c r="A7384" s="890" t="s">
        <v>7433</v>
      </c>
      <c r="B7384" s="890" t="s">
        <v>33656</v>
      </c>
      <c r="C7384" s="890" t="s">
        <v>5</v>
      </c>
      <c r="D7384" s="890">
        <v>2648.18</v>
      </c>
    </row>
    <row r="7385" spans="1:4" x14ac:dyDescent="0.25">
      <c r="A7385" s="890" t="s">
        <v>7434</v>
      </c>
      <c r="B7385" s="890" t="s">
        <v>33656</v>
      </c>
      <c r="C7385" s="890" t="s">
        <v>5</v>
      </c>
      <c r="D7385" s="890">
        <v>2648.18</v>
      </c>
    </row>
    <row r="7386" spans="1:4" x14ac:dyDescent="0.25">
      <c r="A7386" s="890" t="s">
        <v>7435</v>
      </c>
      <c r="B7386" s="890" t="s">
        <v>33657</v>
      </c>
      <c r="C7386" s="890" t="s">
        <v>5</v>
      </c>
      <c r="D7386" s="890">
        <v>3213.46</v>
      </c>
    </row>
    <row r="7387" spans="1:4" x14ac:dyDescent="0.25">
      <c r="A7387" s="890" t="s">
        <v>7436</v>
      </c>
      <c r="B7387" s="890" t="s">
        <v>33657</v>
      </c>
      <c r="C7387" s="890" t="s">
        <v>5</v>
      </c>
      <c r="D7387" s="890">
        <v>3213.46</v>
      </c>
    </row>
    <row r="7388" spans="1:4" x14ac:dyDescent="0.25">
      <c r="A7388" s="890" t="s">
        <v>7437</v>
      </c>
      <c r="B7388" s="890" t="s">
        <v>33658</v>
      </c>
      <c r="C7388" s="890" t="s">
        <v>5</v>
      </c>
      <c r="D7388" s="890">
        <v>3885.63</v>
      </c>
    </row>
    <row r="7389" spans="1:4" x14ac:dyDescent="0.25">
      <c r="A7389" s="890" t="s">
        <v>7438</v>
      </c>
      <c r="B7389" s="890" t="s">
        <v>33658</v>
      </c>
      <c r="C7389" s="890" t="s">
        <v>5</v>
      </c>
      <c r="D7389" s="890">
        <v>3885.63</v>
      </c>
    </row>
    <row r="7390" spans="1:4" x14ac:dyDescent="0.25">
      <c r="A7390" s="890" t="s">
        <v>7439</v>
      </c>
      <c r="B7390" s="890" t="s">
        <v>33659</v>
      </c>
      <c r="C7390" s="890" t="s">
        <v>5</v>
      </c>
      <c r="D7390" s="890">
        <v>4646.79</v>
      </c>
    </row>
    <row r="7391" spans="1:4" x14ac:dyDescent="0.25">
      <c r="A7391" s="890" t="s">
        <v>7440</v>
      </c>
      <c r="B7391" s="890" t="s">
        <v>33659</v>
      </c>
      <c r="C7391" s="890" t="s">
        <v>5</v>
      </c>
      <c r="D7391" s="890">
        <v>4646.79</v>
      </c>
    </row>
    <row r="7392" spans="1:4" x14ac:dyDescent="0.25">
      <c r="A7392" s="890" t="s">
        <v>7441</v>
      </c>
      <c r="B7392" s="890" t="s">
        <v>33660</v>
      </c>
      <c r="C7392" s="890" t="s">
        <v>5</v>
      </c>
      <c r="D7392" s="890">
        <v>5453.49</v>
      </c>
    </row>
    <row r="7393" spans="1:4" x14ac:dyDescent="0.25">
      <c r="A7393" s="890" t="s">
        <v>7442</v>
      </c>
      <c r="B7393" s="890" t="s">
        <v>33660</v>
      </c>
      <c r="C7393" s="890" t="s">
        <v>5</v>
      </c>
      <c r="D7393" s="890">
        <v>5453.49</v>
      </c>
    </row>
    <row r="7394" spans="1:4" x14ac:dyDescent="0.25">
      <c r="A7394" s="890" t="s">
        <v>7443</v>
      </c>
      <c r="B7394" s="890" t="s">
        <v>33661</v>
      </c>
      <c r="C7394" s="890" t="s">
        <v>5</v>
      </c>
      <c r="D7394" s="890">
        <v>6207.15</v>
      </c>
    </row>
    <row r="7395" spans="1:4" x14ac:dyDescent="0.25">
      <c r="A7395" s="890" t="s">
        <v>7444</v>
      </c>
      <c r="B7395" s="890" t="s">
        <v>33661</v>
      </c>
      <c r="C7395" s="890" t="s">
        <v>5</v>
      </c>
      <c r="D7395" s="890">
        <v>6207.15</v>
      </c>
    </row>
    <row r="7396" spans="1:4" x14ac:dyDescent="0.25">
      <c r="A7396" s="890" t="s">
        <v>7445</v>
      </c>
      <c r="B7396" s="890" t="s">
        <v>33662</v>
      </c>
      <c r="C7396" s="890" t="s">
        <v>5</v>
      </c>
      <c r="D7396" s="890">
        <v>7433.51</v>
      </c>
    </row>
    <row r="7397" spans="1:4" x14ac:dyDescent="0.25">
      <c r="A7397" s="890" t="s">
        <v>7446</v>
      </c>
      <c r="B7397" s="890" t="s">
        <v>33662</v>
      </c>
      <c r="C7397" s="890" t="s">
        <v>5</v>
      </c>
      <c r="D7397" s="890">
        <v>7433.51</v>
      </c>
    </row>
    <row r="7398" spans="1:4" x14ac:dyDescent="0.25">
      <c r="A7398" s="890" t="s">
        <v>7447</v>
      </c>
      <c r="B7398" s="890" t="s">
        <v>33663</v>
      </c>
      <c r="C7398" s="890" t="s">
        <v>5</v>
      </c>
      <c r="D7398" s="890">
        <v>8043.36</v>
      </c>
    </row>
    <row r="7399" spans="1:4" x14ac:dyDescent="0.25">
      <c r="A7399" s="890" t="s">
        <v>7448</v>
      </c>
      <c r="B7399" s="890" t="s">
        <v>33663</v>
      </c>
      <c r="C7399" s="890" t="s">
        <v>5</v>
      </c>
      <c r="D7399" s="890">
        <v>8043.36</v>
      </c>
    </row>
    <row r="7400" spans="1:4" x14ac:dyDescent="0.25">
      <c r="A7400" s="890" t="s">
        <v>7449</v>
      </c>
      <c r="B7400" s="890" t="s">
        <v>33664</v>
      </c>
      <c r="C7400" s="890" t="s">
        <v>5</v>
      </c>
      <c r="D7400" s="890">
        <v>10064.99</v>
      </c>
    </row>
    <row r="7401" spans="1:4" x14ac:dyDescent="0.25">
      <c r="A7401" s="890" t="s">
        <v>7450</v>
      </c>
      <c r="B7401" s="890" t="s">
        <v>33664</v>
      </c>
      <c r="C7401" s="890" t="s">
        <v>5</v>
      </c>
      <c r="D7401" s="890">
        <v>10064.99</v>
      </c>
    </row>
    <row r="7402" spans="1:4" x14ac:dyDescent="0.25">
      <c r="A7402" s="890" t="s">
        <v>7451</v>
      </c>
      <c r="B7402" s="890" t="s">
        <v>33665</v>
      </c>
      <c r="C7402" s="890" t="s">
        <v>5</v>
      </c>
      <c r="D7402" s="890">
        <v>19345.71</v>
      </c>
    </row>
    <row r="7403" spans="1:4" x14ac:dyDescent="0.25">
      <c r="A7403" s="890" t="s">
        <v>7452</v>
      </c>
      <c r="B7403" s="890" t="s">
        <v>33665</v>
      </c>
      <c r="C7403" s="890" t="s">
        <v>5</v>
      </c>
      <c r="D7403" s="890">
        <v>19345.71</v>
      </c>
    </row>
    <row r="7404" spans="1:4" x14ac:dyDescent="0.25">
      <c r="A7404" s="890" t="s">
        <v>7453</v>
      </c>
      <c r="B7404" s="890" t="s">
        <v>33666</v>
      </c>
      <c r="C7404" s="890" t="s">
        <v>5</v>
      </c>
      <c r="D7404" s="890">
        <v>24517.360000000001</v>
      </c>
    </row>
    <row r="7405" spans="1:4" x14ac:dyDescent="0.25">
      <c r="A7405" s="890" t="s">
        <v>7454</v>
      </c>
      <c r="B7405" s="890" t="s">
        <v>33666</v>
      </c>
      <c r="C7405" s="890" t="s">
        <v>5</v>
      </c>
      <c r="D7405" s="890">
        <v>24517.360000000001</v>
      </c>
    </row>
    <row r="7406" spans="1:4" x14ac:dyDescent="0.25">
      <c r="A7406" s="890" t="s">
        <v>7455</v>
      </c>
      <c r="B7406" s="890" t="s">
        <v>33667</v>
      </c>
      <c r="C7406" s="890" t="s">
        <v>5</v>
      </c>
      <c r="D7406" s="890">
        <v>37175.550000000003</v>
      </c>
    </row>
    <row r="7407" spans="1:4" x14ac:dyDescent="0.25">
      <c r="A7407" s="890" t="s">
        <v>7456</v>
      </c>
      <c r="B7407" s="890" t="s">
        <v>33667</v>
      </c>
      <c r="C7407" s="890" t="s">
        <v>5</v>
      </c>
      <c r="D7407" s="890">
        <v>37175.550000000003</v>
      </c>
    </row>
    <row r="7408" spans="1:4" x14ac:dyDescent="0.25">
      <c r="A7408" s="890" t="s">
        <v>7457</v>
      </c>
      <c r="B7408" s="890" t="s">
        <v>33668</v>
      </c>
      <c r="C7408" s="890" t="s">
        <v>5</v>
      </c>
      <c r="D7408" s="890">
        <v>40854.15</v>
      </c>
    </row>
    <row r="7409" spans="1:4" x14ac:dyDescent="0.25">
      <c r="A7409" s="890" t="s">
        <v>7458</v>
      </c>
      <c r="B7409" s="890" t="s">
        <v>33668</v>
      </c>
      <c r="C7409" s="890" t="s">
        <v>5</v>
      </c>
      <c r="D7409" s="890">
        <v>40854.15</v>
      </c>
    </row>
    <row r="7410" spans="1:4" x14ac:dyDescent="0.25">
      <c r="A7410" s="890" t="s">
        <v>7459</v>
      </c>
      <c r="B7410" s="890" t="s">
        <v>33669</v>
      </c>
      <c r="C7410" s="890" t="s">
        <v>5</v>
      </c>
      <c r="D7410" s="890">
        <v>54513.68</v>
      </c>
    </row>
    <row r="7411" spans="1:4" x14ac:dyDescent="0.25">
      <c r="A7411" s="890" t="s">
        <v>7460</v>
      </c>
      <c r="B7411" s="890" t="s">
        <v>33669</v>
      </c>
      <c r="C7411" s="890" t="s">
        <v>5</v>
      </c>
      <c r="D7411" s="890">
        <v>54513.68</v>
      </c>
    </row>
    <row r="7412" spans="1:4" x14ac:dyDescent="0.25">
      <c r="A7412" s="890" t="s">
        <v>7461</v>
      </c>
      <c r="B7412" s="890" t="s">
        <v>33670</v>
      </c>
      <c r="C7412" s="890" t="s">
        <v>5</v>
      </c>
      <c r="D7412" s="890">
        <v>1943.74</v>
      </c>
    </row>
    <row r="7413" spans="1:4" x14ac:dyDescent="0.25">
      <c r="A7413" s="890" t="s">
        <v>7462</v>
      </c>
      <c r="B7413" s="890" t="s">
        <v>33670</v>
      </c>
      <c r="C7413" s="890" t="s">
        <v>5</v>
      </c>
      <c r="D7413" s="890">
        <v>1943.74</v>
      </c>
    </row>
    <row r="7414" spans="1:4" x14ac:dyDescent="0.25">
      <c r="A7414" s="890" t="s">
        <v>7463</v>
      </c>
      <c r="B7414" s="890" t="s">
        <v>33671</v>
      </c>
      <c r="C7414" s="890" t="s">
        <v>5</v>
      </c>
      <c r="D7414" s="890">
        <v>2138.63</v>
      </c>
    </row>
    <row r="7415" spans="1:4" x14ac:dyDescent="0.25">
      <c r="A7415" s="890" t="s">
        <v>7464</v>
      </c>
      <c r="B7415" s="890" t="s">
        <v>33671</v>
      </c>
      <c r="C7415" s="890" t="s">
        <v>5</v>
      </c>
      <c r="D7415" s="890">
        <v>2138.63</v>
      </c>
    </row>
    <row r="7416" spans="1:4" x14ac:dyDescent="0.25">
      <c r="A7416" s="890" t="s">
        <v>7465</v>
      </c>
      <c r="B7416" s="890" t="s">
        <v>33672</v>
      </c>
      <c r="C7416" s="890" t="s">
        <v>5</v>
      </c>
      <c r="D7416" s="890">
        <v>2648.18</v>
      </c>
    </row>
    <row r="7417" spans="1:4" x14ac:dyDescent="0.25">
      <c r="A7417" s="890" t="s">
        <v>7466</v>
      </c>
      <c r="B7417" s="890" t="s">
        <v>33672</v>
      </c>
      <c r="C7417" s="890" t="s">
        <v>5</v>
      </c>
      <c r="D7417" s="890">
        <v>2648.18</v>
      </c>
    </row>
    <row r="7418" spans="1:4" x14ac:dyDescent="0.25">
      <c r="A7418" s="890" t="s">
        <v>7467</v>
      </c>
      <c r="B7418" s="890" t="s">
        <v>33673</v>
      </c>
      <c r="C7418" s="890" t="s">
        <v>5</v>
      </c>
      <c r="D7418" s="890">
        <v>3214.35</v>
      </c>
    </row>
    <row r="7419" spans="1:4" x14ac:dyDescent="0.25">
      <c r="A7419" s="890" t="s">
        <v>7468</v>
      </c>
      <c r="B7419" s="890" t="s">
        <v>33673</v>
      </c>
      <c r="C7419" s="890" t="s">
        <v>5</v>
      </c>
      <c r="D7419" s="890">
        <v>3214.35</v>
      </c>
    </row>
    <row r="7420" spans="1:4" x14ac:dyDescent="0.25">
      <c r="A7420" s="890" t="s">
        <v>7469</v>
      </c>
      <c r="B7420" s="890" t="s">
        <v>33674</v>
      </c>
      <c r="C7420" s="890" t="s">
        <v>5</v>
      </c>
      <c r="D7420" s="890">
        <v>3925.91</v>
      </c>
    </row>
    <row r="7421" spans="1:4" x14ac:dyDescent="0.25">
      <c r="A7421" s="890" t="s">
        <v>7470</v>
      </c>
      <c r="B7421" s="890" t="s">
        <v>33674</v>
      </c>
      <c r="C7421" s="890" t="s">
        <v>5</v>
      </c>
      <c r="D7421" s="890">
        <v>3925.91</v>
      </c>
    </row>
    <row r="7422" spans="1:4" x14ac:dyDescent="0.25">
      <c r="A7422" s="890" t="s">
        <v>7471</v>
      </c>
      <c r="B7422" s="890" t="s">
        <v>33675</v>
      </c>
      <c r="C7422" s="890" t="s">
        <v>5</v>
      </c>
      <c r="D7422" s="890">
        <v>4693.5</v>
      </c>
    </row>
    <row r="7423" spans="1:4" x14ac:dyDescent="0.25">
      <c r="A7423" s="890" t="s">
        <v>7472</v>
      </c>
      <c r="B7423" s="890" t="s">
        <v>33675</v>
      </c>
      <c r="C7423" s="890" t="s">
        <v>5</v>
      </c>
      <c r="D7423" s="890">
        <v>4693.5</v>
      </c>
    </row>
    <row r="7424" spans="1:4" x14ac:dyDescent="0.25">
      <c r="A7424" s="890" t="s">
        <v>7473</v>
      </c>
      <c r="B7424" s="890" t="s">
        <v>33676</v>
      </c>
      <c r="C7424" s="890" t="s">
        <v>5</v>
      </c>
      <c r="D7424" s="890">
        <v>5504.73</v>
      </c>
    </row>
    <row r="7425" spans="1:4" x14ac:dyDescent="0.25">
      <c r="A7425" s="890" t="s">
        <v>7474</v>
      </c>
      <c r="B7425" s="890" t="s">
        <v>33676</v>
      </c>
      <c r="C7425" s="890" t="s">
        <v>5</v>
      </c>
      <c r="D7425" s="890">
        <v>5504.73</v>
      </c>
    </row>
    <row r="7426" spans="1:4" x14ac:dyDescent="0.25">
      <c r="A7426" s="890" t="s">
        <v>7475</v>
      </c>
      <c r="B7426" s="890" t="s">
        <v>33677</v>
      </c>
      <c r="C7426" s="890" t="s">
        <v>5</v>
      </c>
      <c r="D7426" s="890">
        <v>6449.33</v>
      </c>
    </row>
    <row r="7427" spans="1:4" x14ac:dyDescent="0.25">
      <c r="A7427" s="890" t="s">
        <v>7476</v>
      </c>
      <c r="B7427" s="890" t="s">
        <v>33677</v>
      </c>
      <c r="C7427" s="890" t="s">
        <v>5</v>
      </c>
      <c r="D7427" s="890">
        <v>6449.33</v>
      </c>
    </row>
    <row r="7428" spans="1:4" x14ac:dyDescent="0.25">
      <c r="A7428" s="890" t="s">
        <v>7477</v>
      </c>
      <c r="B7428" s="890" t="s">
        <v>33678</v>
      </c>
      <c r="C7428" s="890" t="s">
        <v>5</v>
      </c>
      <c r="D7428" s="890">
        <v>7737.95</v>
      </c>
    </row>
    <row r="7429" spans="1:4" x14ac:dyDescent="0.25">
      <c r="A7429" s="890" t="s">
        <v>7478</v>
      </c>
      <c r="B7429" s="890" t="s">
        <v>33678</v>
      </c>
      <c r="C7429" s="890" t="s">
        <v>5</v>
      </c>
      <c r="D7429" s="890">
        <v>7737.95</v>
      </c>
    </row>
    <row r="7430" spans="1:4" x14ac:dyDescent="0.25">
      <c r="A7430" s="890" t="s">
        <v>7479</v>
      </c>
      <c r="B7430" s="890" t="s">
        <v>33679</v>
      </c>
      <c r="C7430" s="890" t="s">
        <v>5</v>
      </c>
      <c r="D7430" s="890">
        <v>8851.7800000000007</v>
      </c>
    </row>
    <row r="7431" spans="1:4" x14ac:dyDescent="0.25">
      <c r="A7431" s="890" t="s">
        <v>7480</v>
      </c>
      <c r="B7431" s="890" t="s">
        <v>33679</v>
      </c>
      <c r="C7431" s="890" t="s">
        <v>5</v>
      </c>
      <c r="D7431" s="890">
        <v>8851.7800000000007</v>
      </c>
    </row>
    <row r="7432" spans="1:4" x14ac:dyDescent="0.25">
      <c r="A7432" s="890" t="s">
        <v>7481</v>
      </c>
      <c r="B7432" s="890" t="s">
        <v>33680</v>
      </c>
      <c r="C7432" s="890" t="s">
        <v>5</v>
      </c>
      <c r="D7432" s="890">
        <v>11968.58</v>
      </c>
    </row>
    <row r="7433" spans="1:4" x14ac:dyDescent="0.25">
      <c r="A7433" s="890" t="s">
        <v>7482</v>
      </c>
      <c r="B7433" s="890" t="s">
        <v>33680</v>
      </c>
      <c r="C7433" s="890" t="s">
        <v>5</v>
      </c>
      <c r="D7433" s="890">
        <v>11968.58</v>
      </c>
    </row>
    <row r="7434" spans="1:4" x14ac:dyDescent="0.25">
      <c r="A7434" s="890" t="s">
        <v>7483</v>
      </c>
      <c r="B7434" s="890" t="s">
        <v>33681</v>
      </c>
      <c r="C7434" s="890" t="s">
        <v>5</v>
      </c>
      <c r="D7434" s="890">
        <v>20638.759999999998</v>
      </c>
    </row>
    <row r="7435" spans="1:4" x14ac:dyDescent="0.25">
      <c r="A7435" s="890" t="s">
        <v>7484</v>
      </c>
      <c r="B7435" s="890" t="s">
        <v>33681</v>
      </c>
      <c r="C7435" s="890" t="s">
        <v>5</v>
      </c>
      <c r="D7435" s="890">
        <v>20638.759999999998</v>
      </c>
    </row>
    <row r="7436" spans="1:4" x14ac:dyDescent="0.25">
      <c r="A7436" s="890" t="s">
        <v>7485</v>
      </c>
      <c r="B7436" s="890" t="s">
        <v>33682</v>
      </c>
      <c r="C7436" s="890" t="s">
        <v>4</v>
      </c>
      <c r="D7436" s="890">
        <v>651.25</v>
      </c>
    </row>
    <row r="7437" spans="1:4" x14ac:dyDescent="0.25">
      <c r="A7437" s="890" t="s">
        <v>7486</v>
      </c>
      <c r="B7437" s="890" t="s">
        <v>33682</v>
      </c>
      <c r="C7437" s="890" t="s">
        <v>4</v>
      </c>
      <c r="D7437" s="890">
        <v>651.25</v>
      </c>
    </row>
    <row r="7438" spans="1:4" x14ac:dyDescent="0.25">
      <c r="A7438" s="890" t="s">
        <v>7487</v>
      </c>
      <c r="B7438" s="890" t="s">
        <v>33683</v>
      </c>
      <c r="C7438" s="890" t="s">
        <v>4</v>
      </c>
      <c r="D7438" s="890">
        <v>701.71</v>
      </c>
    </row>
    <row r="7439" spans="1:4" x14ac:dyDescent="0.25">
      <c r="A7439" s="890" t="s">
        <v>7488</v>
      </c>
      <c r="B7439" s="890" t="s">
        <v>33683</v>
      </c>
      <c r="C7439" s="890" t="s">
        <v>4</v>
      </c>
      <c r="D7439" s="890">
        <v>701.71</v>
      </c>
    </row>
    <row r="7440" spans="1:4" x14ac:dyDescent="0.25">
      <c r="A7440" s="890" t="s">
        <v>7489</v>
      </c>
      <c r="B7440" s="890" t="s">
        <v>33684</v>
      </c>
      <c r="C7440" s="890" t="s">
        <v>4</v>
      </c>
      <c r="D7440" s="890">
        <v>923.39</v>
      </c>
    </row>
    <row r="7441" spans="1:4" x14ac:dyDescent="0.25">
      <c r="A7441" s="890" t="s">
        <v>7490</v>
      </c>
      <c r="B7441" s="890" t="s">
        <v>33684</v>
      </c>
      <c r="C7441" s="890" t="s">
        <v>4</v>
      </c>
      <c r="D7441" s="890">
        <v>923.39</v>
      </c>
    </row>
    <row r="7442" spans="1:4" x14ac:dyDescent="0.25">
      <c r="A7442" s="890" t="s">
        <v>7491</v>
      </c>
      <c r="B7442" s="890" t="s">
        <v>33685</v>
      </c>
      <c r="C7442" s="890" t="s">
        <v>4</v>
      </c>
      <c r="D7442" s="890">
        <v>1184.8499999999999</v>
      </c>
    </row>
    <row r="7443" spans="1:4" x14ac:dyDescent="0.25">
      <c r="A7443" s="890" t="s">
        <v>7492</v>
      </c>
      <c r="B7443" s="890" t="s">
        <v>33685</v>
      </c>
      <c r="C7443" s="890" t="s">
        <v>4</v>
      </c>
      <c r="D7443" s="890">
        <v>1184.8499999999999</v>
      </c>
    </row>
    <row r="7444" spans="1:4" x14ac:dyDescent="0.25">
      <c r="A7444" s="890" t="s">
        <v>7493</v>
      </c>
      <c r="B7444" s="890" t="s">
        <v>33686</v>
      </c>
      <c r="C7444" s="890" t="s">
        <v>4</v>
      </c>
      <c r="D7444" s="890">
        <v>1513.24</v>
      </c>
    </row>
    <row r="7445" spans="1:4" x14ac:dyDescent="0.25">
      <c r="A7445" s="890" t="s">
        <v>7494</v>
      </c>
      <c r="B7445" s="890" t="s">
        <v>33686</v>
      </c>
      <c r="C7445" s="890" t="s">
        <v>4</v>
      </c>
      <c r="D7445" s="890">
        <v>1513.24</v>
      </c>
    </row>
    <row r="7446" spans="1:4" x14ac:dyDescent="0.25">
      <c r="A7446" s="890" t="s">
        <v>7495</v>
      </c>
      <c r="B7446" s="890" t="s">
        <v>33687</v>
      </c>
      <c r="C7446" s="890" t="s">
        <v>4</v>
      </c>
      <c r="D7446" s="890">
        <v>1803.26</v>
      </c>
    </row>
    <row r="7447" spans="1:4" x14ac:dyDescent="0.25">
      <c r="A7447" s="890" t="s">
        <v>7496</v>
      </c>
      <c r="B7447" s="890" t="s">
        <v>33687</v>
      </c>
      <c r="C7447" s="890" t="s">
        <v>4</v>
      </c>
      <c r="D7447" s="890">
        <v>1803.26</v>
      </c>
    </row>
    <row r="7448" spans="1:4" x14ac:dyDescent="0.25">
      <c r="A7448" s="890" t="s">
        <v>7497</v>
      </c>
      <c r="B7448" s="890" t="s">
        <v>33688</v>
      </c>
      <c r="C7448" s="890" t="s">
        <v>4</v>
      </c>
      <c r="D7448" s="890">
        <v>2155.54</v>
      </c>
    </row>
    <row r="7449" spans="1:4" x14ac:dyDescent="0.25">
      <c r="A7449" s="890" t="s">
        <v>7498</v>
      </c>
      <c r="B7449" s="890" t="s">
        <v>33688</v>
      </c>
      <c r="C7449" s="890" t="s">
        <v>4</v>
      </c>
      <c r="D7449" s="890">
        <v>2155.54</v>
      </c>
    </row>
    <row r="7450" spans="1:4" x14ac:dyDescent="0.25">
      <c r="A7450" s="890" t="s">
        <v>7499</v>
      </c>
      <c r="B7450" s="890" t="s">
        <v>33689</v>
      </c>
      <c r="C7450" s="890" t="s">
        <v>4</v>
      </c>
      <c r="D7450" s="890">
        <v>2403.34</v>
      </c>
    </row>
    <row r="7451" spans="1:4" x14ac:dyDescent="0.25">
      <c r="A7451" s="890" t="s">
        <v>7500</v>
      </c>
      <c r="B7451" s="890" t="s">
        <v>33689</v>
      </c>
      <c r="C7451" s="890" t="s">
        <v>4</v>
      </c>
      <c r="D7451" s="890">
        <v>2403.34</v>
      </c>
    </row>
    <row r="7452" spans="1:4" x14ac:dyDescent="0.25">
      <c r="A7452" s="890" t="s">
        <v>7501</v>
      </c>
      <c r="B7452" s="890" t="s">
        <v>33690</v>
      </c>
      <c r="C7452" s="890" t="s">
        <v>4</v>
      </c>
      <c r="D7452" s="890">
        <v>2771.7</v>
      </c>
    </row>
    <row r="7453" spans="1:4" x14ac:dyDescent="0.25">
      <c r="A7453" s="890" t="s">
        <v>7502</v>
      </c>
      <c r="B7453" s="890" t="s">
        <v>33690</v>
      </c>
      <c r="C7453" s="890" t="s">
        <v>4</v>
      </c>
      <c r="D7453" s="890">
        <v>2771.7</v>
      </c>
    </row>
    <row r="7454" spans="1:4" x14ac:dyDescent="0.25">
      <c r="A7454" s="890" t="s">
        <v>7503</v>
      </c>
      <c r="B7454" s="890" t="s">
        <v>33691</v>
      </c>
      <c r="C7454" s="890" t="s">
        <v>4</v>
      </c>
      <c r="D7454" s="890">
        <v>3112.64</v>
      </c>
    </row>
    <row r="7455" spans="1:4" x14ac:dyDescent="0.25">
      <c r="A7455" s="890" t="s">
        <v>7504</v>
      </c>
      <c r="B7455" s="890" t="s">
        <v>33691</v>
      </c>
      <c r="C7455" s="890" t="s">
        <v>4</v>
      </c>
      <c r="D7455" s="890">
        <v>3112.64</v>
      </c>
    </row>
    <row r="7456" spans="1:4" x14ac:dyDescent="0.25">
      <c r="A7456" s="890" t="s">
        <v>7505</v>
      </c>
      <c r="B7456" s="890" t="s">
        <v>33692</v>
      </c>
      <c r="C7456" s="890" t="s">
        <v>4</v>
      </c>
      <c r="D7456" s="890">
        <v>4073.19</v>
      </c>
    </row>
    <row r="7457" spans="1:4" x14ac:dyDescent="0.25">
      <c r="A7457" s="890" t="s">
        <v>7506</v>
      </c>
      <c r="B7457" s="890" t="s">
        <v>33692</v>
      </c>
      <c r="C7457" s="890" t="s">
        <v>4</v>
      </c>
      <c r="D7457" s="890">
        <v>4073.19</v>
      </c>
    </row>
    <row r="7458" spans="1:4" x14ac:dyDescent="0.25">
      <c r="A7458" s="890" t="s">
        <v>7507</v>
      </c>
      <c r="B7458" s="890" t="s">
        <v>33693</v>
      </c>
      <c r="C7458" s="890" t="s">
        <v>4</v>
      </c>
      <c r="D7458" s="890">
        <v>5475.39</v>
      </c>
    </row>
    <row r="7459" spans="1:4" x14ac:dyDescent="0.25">
      <c r="A7459" s="890" t="s">
        <v>7508</v>
      </c>
      <c r="B7459" s="890" t="s">
        <v>33693</v>
      </c>
      <c r="C7459" s="890" t="s">
        <v>4</v>
      </c>
      <c r="D7459" s="890">
        <v>5475.39</v>
      </c>
    </row>
    <row r="7460" spans="1:4" x14ac:dyDescent="0.25">
      <c r="A7460" s="890" t="s">
        <v>7509</v>
      </c>
      <c r="B7460" s="890" t="s">
        <v>33694</v>
      </c>
      <c r="C7460" s="890" t="s">
        <v>4</v>
      </c>
      <c r="D7460" s="890">
        <v>6535.44</v>
      </c>
    </row>
    <row r="7461" spans="1:4" x14ac:dyDescent="0.25">
      <c r="A7461" s="890" t="s">
        <v>7510</v>
      </c>
      <c r="B7461" s="890" t="s">
        <v>33694</v>
      </c>
      <c r="C7461" s="890" t="s">
        <v>4</v>
      </c>
      <c r="D7461" s="890">
        <v>6535.44</v>
      </c>
    </row>
    <row r="7462" spans="1:4" x14ac:dyDescent="0.25">
      <c r="A7462" s="890" t="s">
        <v>7511</v>
      </c>
      <c r="B7462" s="890" t="s">
        <v>33695</v>
      </c>
      <c r="C7462" s="890" t="s">
        <v>4</v>
      </c>
      <c r="D7462" s="890">
        <v>6935.27</v>
      </c>
    </row>
    <row r="7463" spans="1:4" x14ac:dyDescent="0.25">
      <c r="A7463" s="890" t="s">
        <v>7512</v>
      </c>
      <c r="B7463" s="890" t="s">
        <v>33695</v>
      </c>
      <c r="C7463" s="890" t="s">
        <v>4</v>
      </c>
      <c r="D7463" s="890">
        <v>6935.27</v>
      </c>
    </row>
    <row r="7464" spans="1:4" x14ac:dyDescent="0.25">
      <c r="A7464" s="890" t="s">
        <v>7513</v>
      </c>
      <c r="B7464" s="890" t="s">
        <v>33696</v>
      </c>
      <c r="C7464" s="890" t="s">
        <v>4</v>
      </c>
      <c r="D7464" s="890">
        <v>11699.34</v>
      </c>
    </row>
    <row r="7465" spans="1:4" x14ac:dyDescent="0.25">
      <c r="A7465" s="890" t="s">
        <v>7514</v>
      </c>
      <c r="B7465" s="890" t="s">
        <v>33696</v>
      </c>
      <c r="C7465" s="890" t="s">
        <v>4</v>
      </c>
      <c r="D7465" s="890">
        <v>11699.34</v>
      </c>
    </row>
    <row r="7466" spans="1:4" x14ac:dyDescent="0.25">
      <c r="A7466" s="890" t="s">
        <v>7515</v>
      </c>
      <c r="B7466" s="890" t="s">
        <v>33697</v>
      </c>
      <c r="C7466" s="890" t="s">
        <v>4</v>
      </c>
      <c r="D7466" s="890">
        <v>15579.18</v>
      </c>
    </row>
    <row r="7467" spans="1:4" x14ac:dyDescent="0.25">
      <c r="A7467" s="890" t="s">
        <v>7516</v>
      </c>
      <c r="B7467" s="890" t="s">
        <v>33697</v>
      </c>
      <c r="C7467" s="890" t="s">
        <v>4</v>
      </c>
      <c r="D7467" s="890">
        <v>15579.18</v>
      </c>
    </row>
    <row r="7468" spans="1:4" x14ac:dyDescent="0.25">
      <c r="A7468" s="890" t="s">
        <v>7517</v>
      </c>
      <c r="B7468" s="890" t="s">
        <v>33698</v>
      </c>
      <c r="C7468" s="890" t="s">
        <v>4</v>
      </c>
      <c r="D7468" s="890">
        <v>651.25</v>
      </c>
    </row>
    <row r="7469" spans="1:4" x14ac:dyDescent="0.25">
      <c r="A7469" s="890" t="s">
        <v>7518</v>
      </c>
      <c r="B7469" s="890" t="s">
        <v>33698</v>
      </c>
      <c r="C7469" s="890" t="s">
        <v>4</v>
      </c>
      <c r="D7469" s="890">
        <v>651.25</v>
      </c>
    </row>
    <row r="7470" spans="1:4" x14ac:dyDescent="0.25">
      <c r="A7470" s="890" t="s">
        <v>7519</v>
      </c>
      <c r="B7470" s="890" t="s">
        <v>33699</v>
      </c>
      <c r="C7470" s="890" t="s">
        <v>4</v>
      </c>
      <c r="D7470" s="890">
        <v>701.71</v>
      </c>
    </row>
    <row r="7471" spans="1:4" x14ac:dyDescent="0.25">
      <c r="A7471" s="890" t="s">
        <v>7520</v>
      </c>
      <c r="B7471" s="890" t="s">
        <v>33699</v>
      </c>
      <c r="C7471" s="890" t="s">
        <v>4</v>
      </c>
      <c r="D7471" s="890">
        <v>701.71</v>
      </c>
    </row>
    <row r="7472" spans="1:4" x14ac:dyDescent="0.25">
      <c r="A7472" s="890" t="s">
        <v>7521</v>
      </c>
      <c r="B7472" s="890" t="s">
        <v>33700</v>
      </c>
      <c r="C7472" s="890" t="s">
        <v>4</v>
      </c>
      <c r="D7472" s="890">
        <v>923.39</v>
      </c>
    </row>
    <row r="7473" spans="1:4" x14ac:dyDescent="0.25">
      <c r="A7473" s="890" t="s">
        <v>7522</v>
      </c>
      <c r="B7473" s="890" t="s">
        <v>33700</v>
      </c>
      <c r="C7473" s="890" t="s">
        <v>4</v>
      </c>
      <c r="D7473" s="890">
        <v>923.39</v>
      </c>
    </row>
    <row r="7474" spans="1:4" x14ac:dyDescent="0.25">
      <c r="A7474" s="890" t="s">
        <v>7523</v>
      </c>
      <c r="B7474" s="890" t="s">
        <v>33701</v>
      </c>
      <c r="C7474" s="890" t="s">
        <v>4</v>
      </c>
      <c r="D7474" s="890">
        <v>1184.8499999999999</v>
      </c>
    </row>
    <row r="7475" spans="1:4" x14ac:dyDescent="0.25">
      <c r="A7475" s="890" t="s">
        <v>7524</v>
      </c>
      <c r="B7475" s="890" t="s">
        <v>33701</v>
      </c>
      <c r="C7475" s="890" t="s">
        <v>4</v>
      </c>
      <c r="D7475" s="890">
        <v>1184.8499999999999</v>
      </c>
    </row>
    <row r="7476" spans="1:4" x14ac:dyDescent="0.25">
      <c r="A7476" s="890" t="s">
        <v>7525</v>
      </c>
      <c r="B7476" s="890" t="s">
        <v>33702</v>
      </c>
      <c r="C7476" s="890" t="s">
        <v>4</v>
      </c>
      <c r="D7476" s="890">
        <v>1513.23</v>
      </c>
    </row>
    <row r="7477" spans="1:4" x14ac:dyDescent="0.25">
      <c r="A7477" s="890" t="s">
        <v>7526</v>
      </c>
      <c r="B7477" s="890" t="s">
        <v>33702</v>
      </c>
      <c r="C7477" s="890" t="s">
        <v>4</v>
      </c>
      <c r="D7477" s="890">
        <v>1513.23</v>
      </c>
    </row>
    <row r="7478" spans="1:4" x14ac:dyDescent="0.25">
      <c r="A7478" s="890" t="s">
        <v>7527</v>
      </c>
      <c r="B7478" s="890" t="s">
        <v>33703</v>
      </c>
      <c r="C7478" s="890" t="s">
        <v>4</v>
      </c>
      <c r="D7478" s="890">
        <v>1803.23</v>
      </c>
    </row>
    <row r="7479" spans="1:4" x14ac:dyDescent="0.25">
      <c r="A7479" s="890" t="s">
        <v>7528</v>
      </c>
      <c r="B7479" s="890" t="s">
        <v>33703</v>
      </c>
      <c r="C7479" s="890" t="s">
        <v>4</v>
      </c>
      <c r="D7479" s="890">
        <v>1803.23</v>
      </c>
    </row>
    <row r="7480" spans="1:4" x14ac:dyDescent="0.25">
      <c r="A7480" s="890" t="s">
        <v>7529</v>
      </c>
      <c r="B7480" s="890" t="s">
        <v>33704</v>
      </c>
      <c r="C7480" s="890" t="s">
        <v>4</v>
      </c>
      <c r="D7480" s="890">
        <v>2155.4499999999998</v>
      </c>
    </row>
    <row r="7481" spans="1:4" x14ac:dyDescent="0.25">
      <c r="A7481" s="890" t="s">
        <v>7530</v>
      </c>
      <c r="B7481" s="890" t="s">
        <v>33704</v>
      </c>
      <c r="C7481" s="890" t="s">
        <v>4</v>
      </c>
      <c r="D7481" s="890">
        <v>2155.4499999999998</v>
      </c>
    </row>
    <row r="7482" spans="1:4" x14ac:dyDescent="0.25">
      <c r="A7482" s="890" t="s">
        <v>7531</v>
      </c>
      <c r="B7482" s="890" t="s">
        <v>33705</v>
      </c>
      <c r="C7482" s="890" t="s">
        <v>4</v>
      </c>
      <c r="D7482" s="890">
        <v>2403.3200000000002</v>
      </c>
    </row>
    <row r="7483" spans="1:4" x14ac:dyDescent="0.25">
      <c r="A7483" s="890" t="s">
        <v>7532</v>
      </c>
      <c r="B7483" s="890" t="s">
        <v>33705</v>
      </c>
      <c r="C7483" s="890" t="s">
        <v>4</v>
      </c>
      <c r="D7483" s="890">
        <v>2403.3200000000002</v>
      </c>
    </row>
    <row r="7484" spans="1:4" x14ac:dyDescent="0.25">
      <c r="A7484" s="890" t="s">
        <v>7533</v>
      </c>
      <c r="B7484" s="890" t="s">
        <v>33706</v>
      </c>
      <c r="C7484" s="890" t="s">
        <v>4</v>
      </c>
      <c r="D7484" s="890">
        <v>2771.63</v>
      </c>
    </row>
    <row r="7485" spans="1:4" x14ac:dyDescent="0.25">
      <c r="A7485" s="890" t="s">
        <v>7534</v>
      </c>
      <c r="B7485" s="890" t="s">
        <v>33706</v>
      </c>
      <c r="C7485" s="890" t="s">
        <v>4</v>
      </c>
      <c r="D7485" s="890">
        <v>2771.63</v>
      </c>
    </row>
    <row r="7486" spans="1:4" x14ac:dyDescent="0.25">
      <c r="A7486" s="890" t="s">
        <v>7535</v>
      </c>
      <c r="B7486" s="890" t="s">
        <v>33707</v>
      </c>
      <c r="C7486" s="890" t="s">
        <v>4</v>
      </c>
      <c r="D7486" s="890">
        <v>3112.65</v>
      </c>
    </row>
    <row r="7487" spans="1:4" x14ac:dyDescent="0.25">
      <c r="A7487" s="890" t="s">
        <v>7536</v>
      </c>
      <c r="B7487" s="890" t="s">
        <v>33707</v>
      </c>
      <c r="C7487" s="890" t="s">
        <v>4</v>
      </c>
      <c r="D7487" s="890">
        <v>3112.65</v>
      </c>
    </row>
    <row r="7488" spans="1:4" x14ac:dyDescent="0.25">
      <c r="A7488" s="890" t="s">
        <v>7537</v>
      </c>
      <c r="B7488" s="890" t="s">
        <v>33708</v>
      </c>
      <c r="C7488" s="890" t="s">
        <v>4</v>
      </c>
      <c r="D7488" s="890">
        <v>4073.2</v>
      </c>
    </row>
    <row r="7489" spans="1:4" x14ac:dyDescent="0.25">
      <c r="A7489" s="890" t="s">
        <v>7538</v>
      </c>
      <c r="B7489" s="890" t="s">
        <v>33708</v>
      </c>
      <c r="C7489" s="890" t="s">
        <v>4</v>
      </c>
      <c r="D7489" s="890">
        <v>4073.2</v>
      </c>
    </row>
    <row r="7490" spans="1:4" x14ac:dyDescent="0.25">
      <c r="A7490" s="890" t="s">
        <v>7539</v>
      </c>
      <c r="B7490" s="890" t="s">
        <v>33709</v>
      </c>
      <c r="C7490" s="890" t="s">
        <v>4</v>
      </c>
      <c r="D7490" s="890">
        <v>6972.04</v>
      </c>
    </row>
    <row r="7491" spans="1:4" x14ac:dyDescent="0.25">
      <c r="A7491" s="890" t="s">
        <v>7540</v>
      </c>
      <c r="B7491" s="890" t="s">
        <v>33709</v>
      </c>
      <c r="C7491" s="890" t="s">
        <v>4</v>
      </c>
      <c r="D7491" s="890">
        <v>6972.04</v>
      </c>
    </row>
    <row r="7492" spans="1:4" x14ac:dyDescent="0.25">
      <c r="A7492" s="890" t="s">
        <v>7541</v>
      </c>
      <c r="B7492" s="890" t="s">
        <v>33710</v>
      </c>
      <c r="C7492" s="890" t="s">
        <v>4</v>
      </c>
      <c r="D7492" s="890">
        <v>36991.379999999997</v>
      </c>
    </row>
    <row r="7493" spans="1:4" x14ac:dyDescent="0.25">
      <c r="A7493" s="890" t="s">
        <v>7542</v>
      </c>
      <c r="B7493" s="890" t="s">
        <v>33710</v>
      </c>
      <c r="C7493" s="890" t="s">
        <v>4</v>
      </c>
      <c r="D7493" s="890">
        <v>36991.379999999997</v>
      </c>
    </row>
    <row r="7494" spans="1:4" x14ac:dyDescent="0.25">
      <c r="A7494" s="890" t="s">
        <v>7543</v>
      </c>
      <c r="B7494" s="890" t="s">
        <v>33711</v>
      </c>
      <c r="C7494" s="890" t="s">
        <v>4</v>
      </c>
      <c r="D7494" s="890">
        <v>26440.77</v>
      </c>
    </row>
    <row r="7495" spans="1:4" x14ac:dyDescent="0.25">
      <c r="A7495" s="890" t="s">
        <v>7544</v>
      </c>
      <c r="B7495" s="890" t="s">
        <v>33711</v>
      </c>
      <c r="C7495" s="890" t="s">
        <v>4</v>
      </c>
      <c r="D7495" s="890">
        <v>26440.77</v>
      </c>
    </row>
    <row r="7496" spans="1:4" x14ac:dyDescent="0.25">
      <c r="A7496" s="890" t="s">
        <v>7545</v>
      </c>
      <c r="B7496" s="890" t="s">
        <v>33712</v>
      </c>
      <c r="C7496" s="890" t="s">
        <v>4</v>
      </c>
      <c r="D7496" s="890">
        <v>40826.94</v>
      </c>
    </row>
    <row r="7497" spans="1:4" x14ac:dyDescent="0.25">
      <c r="A7497" s="890" t="s">
        <v>7546</v>
      </c>
      <c r="B7497" s="890" t="s">
        <v>33712</v>
      </c>
      <c r="C7497" s="890" t="s">
        <v>4</v>
      </c>
      <c r="D7497" s="890">
        <v>40826.94</v>
      </c>
    </row>
    <row r="7498" spans="1:4" x14ac:dyDescent="0.25">
      <c r="A7498" s="890" t="s">
        <v>7547</v>
      </c>
      <c r="B7498" s="890" t="s">
        <v>33713</v>
      </c>
      <c r="C7498" s="890" t="s">
        <v>4</v>
      </c>
      <c r="D7498" s="890">
        <v>40033.47</v>
      </c>
    </row>
    <row r="7499" spans="1:4" x14ac:dyDescent="0.25">
      <c r="A7499" s="890" t="s">
        <v>7548</v>
      </c>
      <c r="B7499" s="890" t="s">
        <v>33713</v>
      </c>
      <c r="C7499" s="890" t="s">
        <v>4</v>
      </c>
      <c r="D7499" s="890">
        <v>40033.47</v>
      </c>
    </row>
    <row r="7500" spans="1:4" x14ac:dyDescent="0.25">
      <c r="A7500" s="890" t="s">
        <v>7549</v>
      </c>
      <c r="B7500" s="890" t="s">
        <v>33714</v>
      </c>
      <c r="C7500" s="890" t="s">
        <v>4</v>
      </c>
      <c r="D7500" s="890">
        <v>100.88</v>
      </c>
    </row>
    <row r="7501" spans="1:4" x14ac:dyDescent="0.25">
      <c r="A7501" s="890" t="s">
        <v>7550</v>
      </c>
      <c r="B7501" s="890" t="s">
        <v>33714</v>
      </c>
      <c r="C7501" s="890" t="s">
        <v>4</v>
      </c>
      <c r="D7501" s="890">
        <v>100.88</v>
      </c>
    </row>
    <row r="7502" spans="1:4" x14ac:dyDescent="0.25">
      <c r="A7502" s="890" t="s">
        <v>7551</v>
      </c>
      <c r="B7502" s="890" t="s">
        <v>33715</v>
      </c>
      <c r="C7502" s="890" t="s">
        <v>4</v>
      </c>
      <c r="D7502" s="890">
        <v>160.04</v>
      </c>
    </row>
    <row r="7503" spans="1:4" x14ac:dyDescent="0.25">
      <c r="A7503" s="890" t="s">
        <v>7552</v>
      </c>
      <c r="B7503" s="890" t="s">
        <v>33715</v>
      </c>
      <c r="C7503" s="890" t="s">
        <v>4</v>
      </c>
      <c r="D7503" s="890">
        <v>160.04</v>
      </c>
    </row>
    <row r="7504" spans="1:4" x14ac:dyDescent="0.25">
      <c r="A7504" s="890" t="s">
        <v>7553</v>
      </c>
      <c r="B7504" s="890" t="s">
        <v>33716</v>
      </c>
      <c r="C7504" s="890" t="s">
        <v>4</v>
      </c>
      <c r="D7504" s="890">
        <v>246.76</v>
      </c>
    </row>
    <row r="7505" spans="1:4" x14ac:dyDescent="0.25">
      <c r="A7505" s="890" t="s">
        <v>7554</v>
      </c>
      <c r="B7505" s="890" t="s">
        <v>33716</v>
      </c>
      <c r="C7505" s="890" t="s">
        <v>4</v>
      </c>
      <c r="D7505" s="890">
        <v>246.76</v>
      </c>
    </row>
    <row r="7506" spans="1:4" x14ac:dyDescent="0.25">
      <c r="A7506" s="890" t="s">
        <v>7555</v>
      </c>
      <c r="B7506" s="890" t="s">
        <v>33717</v>
      </c>
      <c r="C7506" s="890" t="s">
        <v>4</v>
      </c>
      <c r="D7506" s="890">
        <v>308.44</v>
      </c>
    </row>
    <row r="7507" spans="1:4" x14ac:dyDescent="0.25">
      <c r="A7507" s="890" t="s">
        <v>7556</v>
      </c>
      <c r="B7507" s="890" t="s">
        <v>33717</v>
      </c>
      <c r="C7507" s="890" t="s">
        <v>4</v>
      </c>
      <c r="D7507" s="890">
        <v>308.44</v>
      </c>
    </row>
    <row r="7508" spans="1:4" x14ac:dyDescent="0.25">
      <c r="A7508" s="890" t="s">
        <v>7557</v>
      </c>
      <c r="B7508" s="890" t="s">
        <v>33718</v>
      </c>
      <c r="C7508" s="890" t="s">
        <v>4</v>
      </c>
      <c r="D7508" s="890">
        <v>630.48</v>
      </c>
    </row>
    <row r="7509" spans="1:4" x14ac:dyDescent="0.25">
      <c r="A7509" s="890" t="s">
        <v>7558</v>
      </c>
      <c r="B7509" s="890" t="s">
        <v>33718</v>
      </c>
      <c r="C7509" s="890" t="s">
        <v>4</v>
      </c>
      <c r="D7509" s="890">
        <v>630.48</v>
      </c>
    </row>
    <row r="7510" spans="1:4" x14ac:dyDescent="0.25">
      <c r="A7510" s="890" t="s">
        <v>7559</v>
      </c>
      <c r="B7510" s="890" t="s">
        <v>33719</v>
      </c>
      <c r="C7510" s="890" t="s">
        <v>4</v>
      </c>
      <c r="D7510" s="890">
        <v>812.4</v>
      </c>
    </row>
    <row r="7511" spans="1:4" x14ac:dyDescent="0.25">
      <c r="A7511" s="890" t="s">
        <v>7560</v>
      </c>
      <c r="B7511" s="890" t="s">
        <v>33719</v>
      </c>
      <c r="C7511" s="890" t="s">
        <v>4</v>
      </c>
      <c r="D7511" s="890">
        <v>812.4</v>
      </c>
    </row>
    <row r="7512" spans="1:4" x14ac:dyDescent="0.25">
      <c r="A7512" s="890" t="s">
        <v>7561</v>
      </c>
      <c r="B7512" s="890" t="s">
        <v>33720</v>
      </c>
      <c r="C7512" s="890" t="s">
        <v>4</v>
      </c>
      <c r="D7512" s="890">
        <v>1000.68</v>
      </c>
    </row>
    <row r="7513" spans="1:4" x14ac:dyDescent="0.25">
      <c r="A7513" s="890" t="s">
        <v>7562</v>
      </c>
      <c r="B7513" s="890" t="s">
        <v>33720</v>
      </c>
      <c r="C7513" s="890" t="s">
        <v>4</v>
      </c>
      <c r="D7513" s="890">
        <v>1000.68</v>
      </c>
    </row>
    <row r="7514" spans="1:4" x14ac:dyDescent="0.25">
      <c r="A7514" s="890" t="s">
        <v>7563</v>
      </c>
      <c r="B7514" s="890" t="s">
        <v>33721</v>
      </c>
      <c r="C7514" s="890" t="s">
        <v>4</v>
      </c>
      <c r="D7514" s="890">
        <v>1592.28</v>
      </c>
    </row>
    <row r="7515" spans="1:4" x14ac:dyDescent="0.25">
      <c r="A7515" s="890" t="s">
        <v>7564</v>
      </c>
      <c r="B7515" s="890" t="s">
        <v>33721</v>
      </c>
      <c r="C7515" s="890" t="s">
        <v>4</v>
      </c>
      <c r="D7515" s="890">
        <v>1592.28</v>
      </c>
    </row>
    <row r="7516" spans="1:4" x14ac:dyDescent="0.25">
      <c r="A7516" s="890" t="s">
        <v>7565</v>
      </c>
      <c r="B7516" s="890" t="s">
        <v>33722</v>
      </c>
      <c r="C7516" s="890" t="s">
        <v>4</v>
      </c>
      <c r="D7516" s="890">
        <v>2565.48</v>
      </c>
    </row>
    <row r="7517" spans="1:4" x14ac:dyDescent="0.25">
      <c r="A7517" s="890" t="s">
        <v>7566</v>
      </c>
      <c r="B7517" s="890" t="s">
        <v>33722</v>
      </c>
      <c r="C7517" s="890" t="s">
        <v>4</v>
      </c>
      <c r="D7517" s="890">
        <v>2565.48</v>
      </c>
    </row>
    <row r="7518" spans="1:4" x14ac:dyDescent="0.25">
      <c r="A7518" s="890" t="s">
        <v>7567</v>
      </c>
      <c r="B7518" s="890" t="s">
        <v>33723</v>
      </c>
      <c r="C7518" s="890" t="s">
        <v>4</v>
      </c>
      <c r="D7518" s="890">
        <v>3244.28</v>
      </c>
    </row>
    <row r="7519" spans="1:4" x14ac:dyDescent="0.25">
      <c r="A7519" s="890" t="s">
        <v>7568</v>
      </c>
      <c r="B7519" s="890" t="s">
        <v>33723</v>
      </c>
      <c r="C7519" s="890" t="s">
        <v>4</v>
      </c>
      <c r="D7519" s="890">
        <v>3244.28</v>
      </c>
    </row>
    <row r="7520" spans="1:4" x14ac:dyDescent="0.25">
      <c r="A7520" s="890" t="s">
        <v>7569</v>
      </c>
      <c r="B7520" s="890" t="s">
        <v>33724</v>
      </c>
      <c r="C7520" s="890" t="s">
        <v>4</v>
      </c>
      <c r="D7520" s="890">
        <v>4008.6</v>
      </c>
    </row>
    <row r="7521" spans="1:4" x14ac:dyDescent="0.25">
      <c r="A7521" s="890" t="s">
        <v>7570</v>
      </c>
      <c r="B7521" s="890" t="s">
        <v>33724</v>
      </c>
      <c r="C7521" s="890" t="s">
        <v>4</v>
      </c>
      <c r="D7521" s="890">
        <v>4008.6</v>
      </c>
    </row>
    <row r="7522" spans="1:4" x14ac:dyDescent="0.25">
      <c r="A7522" s="890" t="s">
        <v>7571</v>
      </c>
      <c r="B7522" s="890" t="s">
        <v>33725</v>
      </c>
      <c r="C7522" s="890" t="s">
        <v>4</v>
      </c>
      <c r="D7522" s="890">
        <v>5765.24</v>
      </c>
    </row>
    <row r="7523" spans="1:4" x14ac:dyDescent="0.25">
      <c r="A7523" s="890" t="s">
        <v>7572</v>
      </c>
      <c r="B7523" s="890" t="s">
        <v>33725</v>
      </c>
      <c r="C7523" s="890" t="s">
        <v>4</v>
      </c>
      <c r="D7523" s="890">
        <v>5765.24</v>
      </c>
    </row>
    <row r="7524" spans="1:4" x14ac:dyDescent="0.25">
      <c r="A7524" s="890" t="s">
        <v>7573</v>
      </c>
      <c r="B7524" s="890" t="s">
        <v>33726</v>
      </c>
      <c r="C7524" s="890" t="s">
        <v>4</v>
      </c>
      <c r="D7524" s="890">
        <v>109.6</v>
      </c>
    </row>
    <row r="7525" spans="1:4" x14ac:dyDescent="0.25">
      <c r="A7525" s="890" t="s">
        <v>7574</v>
      </c>
      <c r="B7525" s="890" t="s">
        <v>33726</v>
      </c>
      <c r="C7525" s="890" t="s">
        <v>4</v>
      </c>
      <c r="D7525" s="890">
        <v>109.6</v>
      </c>
    </row>
    <row r="7526" spans="1:4" x14ac:dyDescent="0.25">
      <c r="A7526" s="890" t="s">
        <v>7575</v>
      </c>
      <c r="B7526" s="890" t="s">
        <v>33727</v>
      </c>
      <c r="C7526" s="890" t="s">
        <v>4</v>
      </c>
      <c r="D7526" s="890">
        <v>222.4</v>
      </c>
    </row>
    <row r="7527" spans="1:4" x14ac:dyDescent="0.25">
      <c r="A7527" s="890" t="s">
        <v>7576</v>
      </c>
      <c r="B7527" s="890" t="s">
        <v>33727</v>
      </c>
      <c r="C7527" s="890" t="s">
        <v>4</v>
      </c>
      <c r="D7527" s="890">
        <v>222.4</v>
      </c>
    </row>
    <row r="7528" spans="1:4" x14ac:dyDescent="0.25">
      <c r="A7528" s="890" t="s">
        <v>7577</v>
      </c>
      <c r="B7528" s="890" t="s">
        <v>33728</v>
      </c>
      <c r="C7528" s="890" t="s">
        <v>4</v>
      </c>
      <c r="D7528" s="890">
        <v>346</v>
      </c>
    </row>
    <row r="7529" spans="1:4" x14ac:dyDescent="0.25">
      <c r="A7529" s="890" t="s">
        <v>7578</v>
      </c>
      <c r="B7529" s="890" t="s">
        <v>33728</v>
      </c>
      <c r="C7529" s="890" t="s">
        <v>4</v>
      </c>
      <c r="D7529" s="890">
        <v>346</v>
      </c>
    </row>
    <row r="7530" spans="1:4" x14ac:dyDescent="0.25">
      <c r="A7530" s="890" t="s">
        <v>7579</v>
      </c>
      <c r="B7530" s="890" t="s">
        <v>33729</v>
      </c>
      <c r="C7530" s="890" t="s">
        <v>4</v>
      </c>
      <c r="D7530" s="890">
        <v>540</v>
      </c>
    </row>
    <row r="7531" spans="1:4" x14ac:dyDescent="0.25">
      <c r="A7531" s="890" t="s">
        <v>7580</v>
      </c>
      <c r="B7531" s="890" t="s">
        <v>33729</v>
      </c>
      <c r="C7531" s="890" t="s">
        <v>4</v>
      </c>
      <c r="D7531" s="890">
        <v>540</v>
      </c>
    </row>
    <row r="7532" spans="1:4" x14ac:dyDescent="0.25">
      <c r="A7532" s="890" t="s">
        <v>7581</v>
      </c>
      <c r="B7532" s="890" t="s">
        <v>33730</v>
      </c>
      <c r="C7532" s="890" t="s">
        <v>4</v>
      </c>
      <c r="D7532" s="890">
        <v>864</v>
      </c>
    </row>
    <row r="7533" spans="1:4" x14ac:dyDescent="0.25">
      <c r="A7533" s="890" t="s">
        <v>7582</v>
      </c>
      <c r="B7533" s="890" t="s">
        <v>33730</v>
      </c>
      <c r="C7533" s="890" t="s">
        <v>4</v>
      </c>
      <c r="D7533" s="890">
        <v>864</v>
      </c>
    </row>
    <row r="7534" spans="1:4" x14ac:dyDescent="0.25">
      <c r="A7534" s="890" t="s">
        <v>7583</v>
      </c>
      <c r="B7534" s="890" t="s">
        <v>33731</v>
      </c>
      <c r="C7534" s="890" t="s">
        <v>4</v>
      </c>
      <c r="D7534" s="890">
        <v>1408</v>
      </c>
    </row>
    <row r="7535" spans="1:4" x14ac:dyDescent="0.25">
      <c r="A7535" s="890" t="s">
        <v>7584</v>
      </c>
      <c r="B7535" s="890" t="s">
        <v>33731</v>
      </c>
      <c r="C7535" s="890" t="s">
        <v>4</v>
      </c>
      <c r="D7535" s="890">
        <v>1408</v>
      </c>
    </row>
    <row r="7536" spans="1:4" x14ac:dyDescent="0.25">
      <c r="A7536" s="890" t="s">
        <v>7585</v>
      </c>
      <c r="B7536" s="890" t="s">
        <v>33732</v>
      </c>
      <c r="C7536" s="890" t="s">
        <v>4</v>
      </c>
      <c r="D7536" s="890">
        <v>2200</v>
      </c>
    </row>
    <row r="7537" spans="1:4" x14ac:dyDescent="0.25">
      <c r="A7537" s="890" t="s">
        <v>7586</v>
      </c>
      <c r="B7537" s="890" t="s">
        <v>33732</v>
      </c>
      <c r="C7537" s="890" t="s">
        <v>4</v>
      </c>
      <c r="D7537" s="890">
        <v>2200</v>
      </c>
    </row>
    <row r="7538" spans="1:4" x14ac:dyDescent="0.25">
      <c r="A7538" s="890" t="s">
        <v>7587</v>
      </c>
      <c r="B7538" s="890" t="s">
        <v>33733</v>
      </c>
      <c r="C7538" s="890" t="s">
        <v>4</v>
      </c>
      <c r="D7538" s="890">
        <v>3492</v>
      </c>
    </row>
    <row r="7539" spans="1:4" x14ac:dyDescent="0.25">
      <c r="A7539" s="890" t="s">
        <v>7588</v>
      </c>
      <c r="B7539" s="890" t="s">
        <v>33733</v>
      </c>
      <c r="C7539" s="890" t="s">
        <v>4</v>
      </c>
      <c r="D7539" s="890">
        <v>3492</v>
      </c>
    </row>
    <row r="7540" spans="1:4" x14ac:dyDescent="0.25">
      <c r="A7540" s="890" t="s">
        <v>7589</v>
      </c>
      <c r="B7540" s="890" t="s">
        <v>33734</v>
      </c>
      <c r="C7540" s="890" t="s">
        <v>4</v>
      </c>
      <c r="D7540" s="890">
        <v>5490.6</v>
      </c>
    </row>
    <row r="7541" spans="1:4" x14ac:dyDescent="0.25">
      <c r="A7541" s="890" t="s">
        <v>7590</v>
      </c>
      <c r="B7541" s="890" t="s">
        <v>33734</v>
      </c>
      <c r="C7541" s="890" t="s">
        <v>4</v>
      </c>
      <c r="D7541" s="890">
        <v>5490.6</v>
      </c>
    </row>
    <row r="7542" spans="1:4" x14ac:dyDescent="0.25">
      <c r="A7542" s="890" t="s">
        <v>7591</v>
      </c>
      <c r="B7542" s="890" t="s">
        <v>33735</v>
      </c>
      <c r="C7542" s="890" t="s">
        <v>5</v>
      </c>
      <c r="D7542" s="890">
        <v>151.75</v>
      </c>
    </row>
    <row r="7543" spans="1:4" x14ac:dyDescent="0.25">
      <c r="A7543" s="890" t="s">
        <v>7592</v>
      </c>
      <c r="B7543" s="890" t="s">
        <v>33735</v>
      </c>
      <c r="C7543" s="890" t="s">
        <v>5</v>
      </c>
      <c r="D7543" s="890">
        <v>151.75</v>
      </c>
    </row>
    <row r="7544" spans="1:4" x14ac:dyDescent="0.25">
      <c r="A7544" s="890" t="s">
        <v>7593</v>
      </c>
      <c r="B7544" s="890" t="s">
        <v>33736</v>
      </c>
      <c r="C7544" s="890" t="s">
        <v>5</v>
      </c>
      <c r="D7544" s="890">
        <v>244.7</v>
      </c>
    </row>
    <row r="7545" spans="1:4" x14ac:dyDescent="0.25">
      <c r="A7545" s="890" t="s">
        <v>7594</v>
      </c>
      <c r="B7545" s="890" t="s">
        <v>33736</v>
      </c>
      <c r="C7545" s="890" t="s">
        <v>5</v>
      </c>
      <c r="D7545" s="890">
        <v>244.7</v>
      </c>
    </row>
    <row r="7546" spans="1:4" x14ac:dyDescent="0.25">
      <c r="A7546" s="890" t="s">
        <v>7595</v>
      </c>
      <c r="B7546" s="890" t="s">
        <v>33737</v>
      </c>
      <c r="C7546" s="890" t="s">
        <v>5</v>
      </c>
      <c r="D7546" s="890">
        <v>419.03</v>
      </c>
    </row>
    <row r="7547" spans="1:4" x14ac:dyDescent="0.25">
      <c r="A7547" s="890" t="s">
        <v>7596</v>
      </c>
      <c r="B7547" s="890" t="s">
        <v>33737</v>
      </c>
      <c r="C7547" s="890" t="s">
        <v>5</v>
      </c>
      <c r="D7547" s="890">
        <v>419.03</v>
      </c>
    </row>
    <row r="7548" spans="1:4" x14ac:dyDescent="0.25">
      <c r="A7548" s="890" t="s">
        <v>7597</v>
      </c>
      <c r="B7548" s="890" t="s">
        <v>33738</v>
      </c>
      <c r="C7548" s="890" t="s">
        <v>5</v>
      </c>
      <c r="D7548" s="890">
        <v>376.44</v>
      </c>
    </row>
    <row r="7549" spans="1:4" x14ac:dyDescent="0.25">
      <c r="A7549" s="890" t="s">
        <v>7598</v>
      </c>
      <c r="B7549" s="890" t="s">
        <v>33738</v>
      </c>
      <c r="C7549" s="890" t="s">
        <v>5</v>
      </c>
      <c r="D7549" s="890">
        <v>376.44</v>
      </c>
    </row>
    <row r="7550" spans="1:4" x14ac:dyDescent="0.25">
      <c r="A7550" s="890" t="s">
        <v>7599</v>
      </c>
      <c r="B7550" s="890" t="s">
        <v>33739</v>
      </c>
      <c r="C7550" s="890" t="s">
        <v>5</v>
      </c>
      <c r="D7550" s="890">
        <v>820.05</v>
      </c>
    </row>
    <row r="7551" spans="1:4" x14ac:dyDescent="0.25">
      <c r="A7551" s="890" t="s">
        <v>7600</v>
      </c>
      <c r="B7551" s="890" t="s">
        <v>33739</v>
      </c>
      <c r="C7551" s="890" t="s">
        <v>5</v>
      </c>
      <c r="D7551" s="890">
        <v>820.05</v>
      </c>
    </row>
    <row r="7552" spans="1:4" x14ac:dyDescent="0.25">
      <c r="A7552" s="890" t="s">
        <v>7601</v>
      </c>
      <c r="B7552" s="890" t="s">
        <v>33740</v>
      </c>
      <c r="C7552" s="890" t="s">
        <v>5</v>
      </c>
      <c r="D7552" s="890">
        <v>2436.7199999999998</v>
      </c>
    </row>
    <row r="7553" spans="1:4" x14ac:dyDescent="0.25">
      <c r="A7553" s="890" t="s">
        <v>7602</v>
      </c>
      <c r="B7553" s="890" t="s">
        <v>33740</v>
      </c>
      <c r="C7553" s="890" t="s">
        <v>5</v>
      </c>
      <c r="D7553" s="890">
        <v>2436.7199999999998</v>
      </c>
    </row>
    <row r="7554" spans="1:4" x14ac:dyDescent="0.25">
      <c r="A7554" s="890" t="s">
        <v>7603</v>
      </c>
      <c r="B7554" s="890" t="s">
        <v>33741</v>
      </c>
      <c r="C7554" s="890" t="s">
        <v>5</v>
      </c>
      <c r="D7554" s="890">
        <v>2623.18</v>
      </c>
    </row>
    <row r="7555" spans="1:4" x14ac:dyDescent="0.25">
      <c r="A7555" s="890" t="s">
        <v>7604</v>
      </c>
      <c r="B7555" s="890" t="s">
        <v>33741</v>
      </c>
      <c r="C7555" s="890" t="s">
        <v>5</v>
      </c>
      <c r="D7555" s="890">
        <v>2623.18</v>
      </c>
    </row>
    <row r="7556" spans="1:4" x14ac:dyDescent="0.25">
      <c r="A7556" s="890" t="s">
        <v>7605</v>
      </c>
      <c r="B7556" s="890" t="s">
        <v>33742</v>
      </c>
      <c r="C7556" s="890" t="s">
        <v>5</v>
      </c>
      <c r="D7556" s="890">
        <v>4263.03</v>
      </c>
    </row>
    <row r="7557" spans="1:4" x14ac:dyDescent="0.25">
      <c r="A7557" s="890" t="s">
        <v>7606</v>
      </c>
      <c r="B7557" s="890" t="s">
        <v>33742</v>
      </c>
      <c r="C7557" s="890" t="s">
        <v>5</v>
      </c>
      <c r="D7557" s="890">
        <v>4263.03</v>
      </c>
    </row>
    <row r="7558" spans="1:4" x14ac:dyDescent="0.25">
      <c r="A7558" s="890" t="s">
        <v>7607</v>
      </c>
      <c r="B7558" s="890" t="s">
        <v>33743</v>
      </c>
      <c r="C7558" s="890" t="s">
        <v>5</v>
      </c>
      <c r="D7558" s="890">
        <v>10581.88</v>
      </c>
    </row>
    <row r="7559" spans="1:4" x14ac:dyDescent="0.25">
      <c r="A7559" s="890" t="s">
        <v>7608</v>
      </c>
      <c r="B7559" s="890" t="s">
        <v>33743</v>
      </c>
      <c r="C7559" s="890" t="s">
        <v>5</v>
      </c>
      <c r="D7559" s="890">
        <v>10581.88</v>
      </c>
    </row>
    <row r="7560" spans="1:4" x14ac:dyDescent="0.25">
      <c r="A7560" s="890" t="s">
        <v>7609</v>
      </c>
      <c r="B7560" s="890" t="s">
        <v>33744</v>
      </c>
      <c r="C7560" s="890" t="s">
        <v>5</v>
      </c>
      <c r="D7560" s="890">
        <v>10919.31</v>
      </c>
    </row>
    <row r="7561" spans="1:4" x14ac:dyDescent="0.25">
      <c r="A7561" s="890" t="s">
        <v>7610</v>
      </c>
      <c r="B7561" s="890" t="s">
        <v>33744</v>
      </c>
      <c r="C7561" s="890" t="s">
        <v>5</v>
      </c>
      <c r="D7561" s="890">
        <v>10919.31</v>
      </c>
    </row>
    <row r="7562" spans="1:4" x14ac:dyDescent="0.25">
      <c r="A7562" s="890" t="s">
        <v>7611</v>
      </c>
      <c r="B7562" s="890" t="s">
        <v>33745</v>
      </c>
      <c r="C7562" s="890" t="s">
        <v>5</v>
      </c>
      <c r="D7562" s="890">
        <v>13073.23</v>
      </c>
    </row>
    <row r="7563" spans="1:4" x14ac:dyDescent="0.25">
      <c r="A7563" s="890" t="s">
        <v>7612</v>
      </c>
      <c r="B7563" s="890" t="s">
        <v>33745</v>
      </c>
      <c r="C7563" s="890" t="s">
        <v>5</v>
      </c>
      <c r="D7563" s="890">
        <v>13073.23</v>
      </c>
    </row>
    <row r="7564" spans="1:4" x14ac:dyDescent="0.25">
      <c r="A7564" s="890" t="s">
        <v>7613</v>
      </c>
      <c r="B7564" s="890" t="s">
        <v>33746</v>
      </c>
      <c r="C7564" s="890" t="s">
        <v>5</v>
      </c>
      <c r="D7564" s="890">
        <v>19373.91</v>
      </c>
    </row>
    <row r="7565" spans="1:4" x14ac:dyDescent="0.25">
      <c r="A7565" s="890" t="s">
        <v>7614</v>
      </c>
      <c r="B7565" s="890" t="s">
        <v>33746</v>
      </c>
      <c r="C7565" s="890" t="s">
        <v>5</v>
      </c>
      <c r="D7565" s="890">
        <v>19373.91</v>
      </c>
    </row>
    <row r="7566" spans="1:4" x14ac:dyDescent="0.25">
      <c r="A7566" s="890" t="s">
        <v>7615</v>
      </c>
      <c r="B7566" s="890" t="s">
        <v>33747</v>
      </c>
      <c r="C7566" s="890" t="s">
        <v>5</v>
      </c>
      <c r="D7566" s="890">
        <v>102.75</v>
      </c>
    </row>
    <row r="7567" spans="1:4" x14ac:dyDescent="0.25">
      <c r="A7567" s="890" t="s">
        <v>7616</v>
      </c>
      <c r="B7567" s="890" t="s">
        <v>33747</v>
      </c>
      <c r="C7567" s="890" t="s">
        <v>5</v>
      </c>
      <c r="D7567" s="890">
        <v>102.75</v>
      </c>
    </row>
    <row r="7568" spans="1:4" x14ac:dyDescent="0.25">
      <c r="A7568" s="890" t="s">
        <v>7617</v>
      </c>
      <c r="B7568" s="890" t="s">
        <v>33748</v>
      </c>
      <c r="C7568" s="890" t="s">
        <v>5</v>
      </c>
      <c r="D7568" s="890">
        <v>167.88</v>
      </c>
    </row>
    <row r="7569" spans="1:4" x14ac:dyDescent="0.25">
      <c r="A7569" s="890" t="s">
        <v>7618</v>
      </c>
      <c r="B7569" s="890" t="s">
        <v>33748</v>
      </c>
      <c r="C7569" s="890" t="s">
        <v>5</v>
      </c>
      <c r="D7569" s="890">
        <v>167.88</v>
      </c>
    </row>
    <row r="7570" spans="1:4" x14ac:dyDescent="0.25">
      <c r="A7570" s="890" t="s">
        <v>7619</v>
      </c>
      <c r="B7570" s="890" t="s">
        <v>33749</v>
      </c>
      <c r="C7570" s="890" t="s">
        <v>5</v>
      </c>
      <c r="D7570" s="890">
        <v>273.77999999999997</v>
      </c>
    </row>
    <row r="7571" spans="1:4" x14ac:dyDescent="0.25">
      <c r="A7571" s="890" t="s">
        <v>7620</v>
      </c>
      <c r="B7571" s="890" t="s">
        <v>33749</v>
      </c>
      <c r="C7571" s="890" t="s">
        <v>5</v>
      </c>
      <c r="D7571" s="890">
        <v>273.77999999999997</v>
      </c>
    </row>
    <row r="7572" spans="1:4" x14ac:dyDescent="0.25">
      <c r="A7572" s="890" t="s">
        <v>7621</v>
      </c>
      <c r="B7572" s="890" t="s">
        <v>33750</v>
      </c>
      <c r="C7572" s="890" t="s">
        <v>5</v>
      </c>
      <c r="D7572" s="890">
        <v>470.31</v>
      </c>
    </row>
    <row r="7573" spans="1:4" x14ac:dyDescent="0.25">
      <c r="A7573" s="890" t="s">
        <v>7622</v>
      </c>
      <c r="B7573" s="890" t="s">
        <v>33750</v>
      </c>
      <c r="C7573" s="890" t="s">
        <v>5</v>
      </c>
      <c r="D7573" s="890">
        <v>470.31</v>
      </c>
    </row>
    <row r="7574" spans="1:4" x14ac:dyDescent="0.25">
      <c r="A7574" s="890" t="s">
        <v>7623</v>
      </c>
      <c r="B7574" s="890" t="s">
        <v>33751</v>
      </c>
      <c r="C7574" s="890" t="s">
        <v>5</v>
      </c>
      <c r="D7574" s="890">
        <v>565.41</v>
      </c>
    </row>
    <row r="7575" spans="1:4" x14ac:dyDescent="0.25">
      <c r="A7575" s="890" t="s">
        <v>7624</v>
      </c>
      <c r="B7575" s="890" t="s">
        <v>33751</v>
      </c>
      <c r="C7575" s="890" t="s">
        <v>5</v>
      </c>
      <c r="D7575" s="890">
        <v>565.41</v>
      </c>
    </row>
    <row r="7576" spans="1:4" x14ac:dyDescent="0.25">
      <c r="A7576" s="890" t="s">
        <v>7625</v>
      </c>
      <c r="B7576" s="890" t="s">
        <v>33752</v>
      </c>
      <c r="C7576" s="890" t="s">
        <v>5</v>
      </c>
      <c r="D7576" s="890">
        <v>983.01</v>
      </c>
    </row>
    <row r="7577" spans="1:4" x14ac:dyDescent="0.25">
      <c r="A7577" s="890" t="s">
        <v>7626</v>
      </c>
      <c r="B7577" s="890" t="s">
        <v>33752</v>
      </c>
      <c r="C7577" s="890" t="s">
        <v>5</v>
      </c>
      <c r="D7577" s="890">
        <v>983.01</v>
      </c>
    </row>
    <row r="7578" spans="1:4" x14ac:dyDescent="0.25">
      <c r="A7578" s="890" t="s">
        <v>7627</v>
      </c>
      <c r="B7578" s="890" t="s">
        <v>33753</v>
      </c>
      <c r="C7578" s="890" t="s">
        <v>5</v>
      </c>
      <c r="D7578" s="890">
        <v>3078.92</v>
      </c>
    </row>
    <row r="7579" spans="1:4" x14ac:dyDescent="0.25">
      <c r="A7579" s="890" t="s">
        <v>7628</v>
      </c>
      <c r="B7579" s="890" t="s">
        <v>33753</v>
      </c>
      <c r="C7579" s="890" t="s">
        <v>5</v>
      </c>
      <c r="D7579" s="890">
        <v>3078.92</v>
      </c>
    </row>
    <row r="7580" spans="1:4" x14ac:dyDescent="0.25">
      <c r="A7580" s="890" t="s">
        <v>7629</v>
      </c>
      <c r="B7580" s="890" t="s">
        <v>33754</v>
      </c>
      <c r="C7580" s="890" t="s">
        <v>5</v>
      </c>
      <c r="D7580" s="890">
        <v>5308.85</v>
      </c>
    </row>
    <row r="7581" spans="1:4" x14ac:dyDescent="0.25">
      <c r="A7581" s="890" t="s">
        <v>7630</v>
      </c>
      <c r="B7581" s="890" t="s">
        <v>33754</v>
      </c>
      <c r="C7581" s="890" t="s">
        <v>5</v>
      </c>
      <c r="D7581" s="890">
        <v>5308.85</v>
      </c>
    </row>
    <row r="7582" spans="1:4" x14ac:dyDescent="0.25">
      <c r="A7582" s="890" t="s">
        <v>7631</v>
      </c>
      <c r="B7582" s="890" t="s">
        <v>33755</v>
      </c>
      <c r="C7582" s="890" t="s">
        <v>5</v>
      </c>
      <c r="D7582" s="890">
        <v>12042</v>
      </c>
    </row>
    <row r="7583" spans="1:4" x14ac:dyDescent="0.25">
      <c r="A7583" s="890" t="s">
        <v>7632</v>
      </c>
      <c r="B7583" s="890" t="s">
        <v>33755</v>
      </c>
      <c r="C7583" s="890" t="s">
        <v>5</v>
      </c>
      <c r="D7583" s="890">
        <v>12042</v>
      </c>
    </row>
    <row r="7584" spans="1:4" x14ac:dyDescent="0.25">
      <c r="A7584" s="890" t="s">
        <v>7633</v>
      </c>
      <c r="B7584" s="890" t="s">
        <v>33756</v>
      </c>
      <c r="C7584" s="890" t="s">
        <v>5</v>
      </c>
      <c r="D7584" s="890">
        <v>114.21</v>
      </c>
    </row>
    <row r="7585" spans="1:4" x14ac:dyDescent="0.25">
      <c r="A7585" s="890" t="s">
        <v>7634</v>
      </c>
      <c r="B7585" s="890" t="s">
        <v>33756</v>
      </c>
      <c r="C7585" s="890" t="s">
        <v>5</v>
      </c>
      <c r="D7585" s="890">
        <v>114.21</v>
      </c>
    </row>
    <row r="7586" spans="1:4" x14ac:dyDescent="0.25">
      <c r="A7586" s="890" t="s">
        <v>7635</v>
      </c>
      <c r="B7586" s="890" t="s">
        <v>33757</v>
      </c>
      <c r="C7586" s="890" t="s">
        <v>5</v>
      </c>
      <c r="D7586" s="890">
        <v>178.1</v>
      </c>
    </row>
    <row r="7587" spans="1:4" x14ac:dyDescent="0.25">
      <c r="A7587" s="890" t="s">
        <v>7636</v>
      </c>
      <c r="B7587" s="890" t="s">
        <v>33757</v>
      </c>
      <c r="C7587" s="890" t="s">
        <v>5</v>
      </c>
      <c r="D7587" s="890">
        <v>178.1</v>
      </c>
    </row>
    <row r="7588" spans="1:4" x14ac:dyDescent="0.25">
      <c r="A7588" s="890" t="s">
        <v>7637</v>
      </c>
      <c r="B7588" s="890" t="s">
        <v>33758</v>
      </c>
      <c r="C7588" s="890" t="s">
        <v>5</v>
      </c>
      <c r="D7588" s="890">
        <v>315.12</v>
      </c>
    </row>
    <row r="7589" spans="1:4" x14ac:dyDescent="0.25">
      <c r="A7589" s="890" t="s">
        <v>7638</v>
      </c>
      <c r="B7589" s="890" t="s">
        <v>33758</v>
      </c>
      <c r="C7589" s="890" t="s">
        <v>5</v>
      </c>
      <c r="D7589" s="890">
        <v>315.12</v>
      </c>
    </row>
    <row r="7590" spans="1:4" x14ac:dyDescent="0.25">
      <c r="A7590" s="890" t="s">
        <v>7639</v>
      </c>
      <c r="B7590" s="890" t="s">
        <v>33759</v>
      </c>
      <c r="C7590" s="890" t="s">
        <v>5</v>
      </c>
      <c r="D7590" s="890">
        <v>419.44</v>
      </c>
    </row>
    <row r="7591" spans="1:4" x14ac:dyDescent="0.25">
      <c r="A7591" s="890" t="s">
        <v>7640</v>
      </c>
      <c r="B7591" s="890" t="s">
        <v>33759</v>
      </c>
      <c r="C7591" s="890" t="s">
        <v>5</v>
      </c>
      <c r="D7591" s="890">
        <v>419.44</v>
      </c>
    </row>
    <row r="7592" spans="1:4" x14ac:dyDescent="0.25">
      <c r="A7592" s="890" t="s">
        <v>7641</v>
      </c>
      <c r="B7592" s="890" t="s">
        <v>33760</v>
      </c>
      <c r="C7592" s="890" t="s">
        <v>5</v>
      </c>
      <c r="D7592" s="890">
        <v>932.16</v>
      </c>
    </row>
    <row r="7593" spans="1:4" x14ac:dyDescent="0.25">
      <c r="A7593" s="890" t="s">
        <v>7642</v>
      </c>
      <c r="B7593" s="890" t="s">
        <v>33760</v>
      </c>
      <c r="C7593" s="890" t="s">
        <v>5</v>
      </c>
      <c r="D7593" s="890">
        <v>932.16</v>
      </c>
    </row>
    <row r="7594" spans="1:4" x14ac:dyDescent="0.25">
      <c r="A7594" s="890" t="s">
        <v>7643</v>
      </c>
      <c r="B7594" s="890" t="s">
        <v>33761</v>
      </c>
      <c r="C7594" s="890" t="s">
        <v>5</v>
      </c>
      <c r="D7594" s="890">
        <v>2594.1799999999998</v>
      </c>
    </row>
    <row r="7595" spans="1:4" x14ac:dyDescent="0.25">
      <c r="A7595" s="890" t="s">
        <v>7644</v>
      </c>
      <c r="B7595" s="890" t="s">
        <v>33761</v>
      </c>
      <c r="C7595" s="890" t="s">
        <v>5</v>
      </c>
      <c r="D7595" s="890">
        <v>2594.1799999999998</v>
      </c>
    </row>
    <row r="7596" spans="1:4" x14ac:dyDescent="0.25">
      <c r="A7596" s="890" t="s">
        <v>7645</v>
      </c>
      <c r="B7596" s="890" t="s">
        <v>33762</v>
      </c>
      <c r="C7596" s="890" t="s">
        <v>4</v>
      </c>
      <c r="D7596" s="890">
        <v>328</v>
      </c>
    </row>
    <row r="7597" spans="1:4" x14ac:dyDescent="0.25">
      <c r="A7597" s="890" t="s">
        <v>7646</v>
      </c>
      <c r="B7597" s="890" t="s">
        <v>33762</v>
      </c>
      <c r="C7597" s="890" t="s">
        <v>4</v>
      </c>
      <c r="D7597" s="890">
        <v>328</v>
      </c>
    </row>
    <row r="7598" spans="1:4" x14ac:dyDescent="0.25">
      <c r="A7598" s="890" t="s">
        <v>7647</v>
      </c>
      <c r="B7598" s="890" t="s">
        <v>33763</v>
      </c>
      <c r="C7598" s="890" t="s">
        <v>4</v>
      </c>
      <c r="D7598" s="890">
        <v>400.96</v>
      </c>
    </row>
    <row r="7599" spans="1:4" x14ac:dyDescent="0.25">
      <c r="A7599" s="890" t="s">
        <v>7648</v>
      </c>
      <c r="B7599" s="890" t="s">
        <v>33763</v>
      </c>
      <c r="C7599" s="890" t="s">
        <v>4</v>
      </c>
      <c r="D7599" s="890">
        <v>400.96</v>
      </c>
    </row>
    <row r="7600" spans="1:4" x14ac:dyDescent="0.25">
      <c r="A7600" s="890" t="s">
        <v>7649</v>
      </c>
      <c r="B7600" s="890" t="s">
        <v>33764</v>
      </c>
      <c r="C7600" s="890" t="s">
        <v>4</v>
      </c>
      <c r="D7600" s="890">
        <v>519.77</v>
      </c>
    </row>
    <row r="7601" spans="1:4" x14ac:dyDescent="0.25">
      <c r="A7601" s="890" t="s">
        <v>7650</v>
      </c>
      <c r="B7601" s="890" t="s">
        <v>33764</v>
      </c>
      <c r="C7601" s="890" t="s">
        <v>4</v>
      </c>
      <c r="D7601" s="890">
        <v>519.77</v>
      </c>
    </row>
    <row r="7602" spans="1:4" x14ac:dyDescent="0.25">
      <c r="A7602" s="890" t="s">
        <v>7651</v>
      </c>
      <c r="B7602" s="890" t="s">
        <v>33765</v>
      </c>
      <c r="C7602" s="890" t="s">
        <v>4</v>
      </c>
      <c r="D7602" s="890">
        <v>787</v>
      </c>
    </row>
    <row r="7603" spans="1:4" x14ac:dyDescent="0.25">
      <c r="A7603" s="890" t="s">
        <v>7652</v>
      </c>
      <c r="B7603" s="890" t="s">
        <v>33765</v>
      </c>
      <c r="C7603" s="890" t="s">
        <v>4</v>
      </c>
      <c r="D7603" s="890">
        <v>787</v>
      </c>
    </row>
    <row r="7604" spans="1:4" x14ac:dyDescent="0.25">
      <c r="A7604" s="890" t="s">
        <v>7653</v>
      </c>
      <c r="B7604" s="890" t="s">
        <v>33766</v>
      </c>
      <c r="C7604" s="890" t="s">
        <v>4</v>
      </c>
      <c r="D7604" s="890">
        <v>966</v>
      </c>
    </row>
    <row r="7605" spans="1:4" x14ac:dyDescent="0.25">
      <c r="A7605" s="890" t="s">
        <v>7654</v>
      </c>
      <c r="B7605" s="890" t="s">
        <v>33766</v>
      </c>
      <c r="C7605" s="890" t="s">
        <v>4</v>
      </c>
      <c r="D7605" s="890">
        <v>966</v>
      </c>
    </row>
    <row r="7606" spans="1:4" x14ac:dyDescent="0.25">
      <c r="A7606" s="890" t="s">
        <v>7655</v>
      </c>
      <c r="B7606" s="890" t="s">
        <v>33767</v>
      </c>
      <c r="C7606" s="890" t="s">
        <v>4</v>
      </c>
      <c r="D7606" s="890">
        <v>1180</v>
      </c>
    </row>
    <row r="7607" spans="1:4" x14ac:dyDescent="0.25">
      <c r="A7607" s="890" t="s">
        <v>7656</v>
      </c>
      <c r="B7607" s="890" t="s">
        <v>33767</v>
      </c>
      <c r="C7607" s="890" t="s">
        <v>4</v>
      </c>
      <c r="D7607" s="890">
        <v>1180</v>
      </c>
    </row>
    <row r="7608" spans="1:4" x14ac:dyDescent="0.25">
      <c r="A7608" s="890" t="s">
        <v>7657</v>
      </c>
      <c r="B7608" s="890" t="s">
        <v>33768</v>
      </c>
      <c r="C7608" s="890" t="s">
        <v>4</v>
      </c>
      <c r="D7608" s="890">
        <v>1293</v>
      </c>
    </row>
    <row r="7609" spans="1:4" x14ac:dyDescent="0.25">
      <c r="A7609" s="890" t="s">
        <v>7658</v>
      </c>
      <c r="B7609" s="890" t="s">
        <v>33768</v>
      </c>
      <c r="C7609" s="890" t="s">
        <v>4</v>
      </c>
      <c r="D7609" s="890">
        <v>1293</v>
      </c>
    </row>
    <row r="7610" spans="1:4" x14ac:dyDescent="0.25">
      <c r="A7610" s="890" t="s">
        <v>7659</v>
      </c>
      <c r="B7610" s="890" t="s">
        <v>33769</v>
      </c>
      <c r="C7610" s="890" t="s">
        <v>4</v>
      </c>
      <c r="D7610" s="890">
        <v>1927.67</v>
      </c>
    </row>
    <row r="7611" spans="1:4" x14ac:dyDescent="0.25">
      <c r="A7611" s="890" t="s">
        <v>7660</v>
      </c>
      <c r="B7611" s="890" t="s">
        <v>33769</v>
      </c>
      <c r="C7611" s="890" t="s">
        <v>4</v>
      </c>
      <c r="D7611" s="890">
        <v>1927.67</v>
      </c>
    </row>
    <row r="7612" spans="1:4" x14ac:dyDescent="0.25">
      <c r="A7612" s="890" t="s">
        <v>7661</v>
      </c>
      <c r="B7612" s="890" t="s">
        <v>33770</v>
      </c>
      <c r="C7612" s="890" t="s">
        <v>4</v>
      </c>
      <c r="D7612" s="890">
        <v>3059</v>
      </c>
    </row>
    <row r="7613" spans="1:4" x14ac:dyDescent="0.25">
      <c r="A7613" s="890" t="s">
        <v>7662</v>
      </c>
      <c r="B7613" s="890" t="s">
        <v>33770</v>
      </c>
      <c r="C7613" s="890" t="s">
        <v>4</v>
      </c>
      <c r="D7613" s="890">
        <v>3059</v>
      </c>
    </row>
    <row r="7614" spans="1:4" x14ac:dyDescent="0.25">
      <c r="A7614" s="890" t="s">
        <v>7663</v>
      </c>
      <c r="B7614" s="890" t="s">
        <v>33771</v>
      </c>
      <c r="C7614" s="890" t="s">
        <v>4</v>
      </c>
      <c r="D7614" s="890">
        <v>380.77</v>
      </c>
    </row>
    <row r="7615" spans="1:4" x14ac:dyDescent="0.25">
      <c r="A7615" s="890" t="s">
        <v>7664</v>
      </c>
      <c r="B7615" s="890" t="s">
        <v>33771</v>
      </c>
      <c r="C7615" s="890" t="s">
        <v>4</v>
      </c>
      <c r="D7615" s="890">
        <v>380.77</v>
      </c>
    </row>
    <row r="7616" spans="1:4" x14ac:dyDescent="0.25">
      <c r="A7616" s="890" t="s">
        <v>7665</v>
      </c>
      <c r="B7616" s="890" t="s">
        <v>33772</v>
      </c>
      <c r="C7616" s="890" t="s">
        <v>4</v>
      </c>
      <c r="D7616" s="890">
        <v>522.94000000000005</v>
      </c>
    </row>
    <row r="7617" spans="1:4" x14ac:dyDescent="0.25">
      <c r="A7617" s="890" t="s">
        <v>7666</v>
      </c>
      <c r="B7617" s="890" t="s">
        <v>33772</v>
      </c>
      <c r="C7617" s="890" t="s">
        <v>4</v>
      </c>
      <c r="D7617" s="890">
        <v>522.94000000000005</v>
      </c>
    </row>
    <row r="7618" spans="1:4" x14ac:dyDescent="0.25">
      <c r="A7618" s="890" t="s">
        <v>7667</v>
      </c>
      <c r="B7618" s="890" t="s">
        <v>33773</v>
      </c>
      <c r="C7618" s="890" t="s">
        <v>4</v>
      </c>
      <c r="D7618" s="890">
        <v>631</v>
      </c>
    </row>
    <row r="7619" spans="1:4" x14ac:dyDescent="0.25">
      <c r="A7619" s="890" t="s">
        <v>7668</v>
      </c>
      <c r="B7619" s="890" t="s">
        <v>33773</v>
      </c>
      <c r="C7619" s="890" t="s">
        <v>4</v>
      </c>
      <c r="D7619" s="890">
        <v>631</v>
      </c>
    </row>
    <row r="7620" spans="1:4" x14ac:dyDescent="0.25">
      <c r="A7620" s="890" t="s">
        <v>7669</v>
      </c>
      <c r="B7620" s="890" t="s">
        <v>33774</v>
      </c>
      <c r="C7620" s="890" t="s">
        <v>4</v>
      </c>
      <c r="D7620" s="890">
        <v>945</v>
      </c>
    </row>
    <row r="7621" spans="1:4" x14ac:dyDescent="0.25">
      <c r="A7621" s="890" t="s">
        <v>7670</v>
      </c>
      <c r="B7621" s="890" t="s">
        <v>33774</v>
      </c>
      <c r="C7621" s="890" t="s">
        <v>4</v>
      </c>
      <c r="D7621" s="890">
        <v>945</v>
      </c>
    </row>
    <row r="7622" spans="1:4" x14ac:dyDescent="0.25">
      <c r="A7622" s="890" t="s">
        <v>7671</v>
      </c>
      <c r="B7622" s="890" t="s">
        <v>33775</v>
      </c>
      <c r="C7622" s="890" t="s">
        <v>4</v>
      </c>
      <c r="D7622" s="890">
        <v>985</v>
      </c>
    </row>
    <row r="7623" spans="1:4" x14ac:dyDescent="0.25">
      <c r="A7623" s="890" t="s">
        <v>7672</v>
      </c>
      <c r="B7623" s="890" t="s">
        <v>33775</v>
      </c>
      <c r="C7623" s="890" t="s">
        <v>4</v>
      </c>
      <c r="D7623" s="890">
        <v>985</v>
      </c>
    </row>
    <row r="7624" spans="1:4" x14ac:dyDescent="0.25">
      <c r="A7624" s="890" t="s">
        <v>7673</v>
      </c>
      <c r="B7624" s="890" t="s">
        <v>33776</v>
      </c>
      <c r="C7624" s="890" t="s">
        <v>4</v>
      </c>
      <c r="D7624" s="890">
        <v>1416</v>
      </c>
    </row>
    <row r="7625" spans="1:4" x14ac:dyDescent="0.25">
      <c r="A7625" s="890" t="s">
        <v>7674</v>
      </c>
      <c r="B7625" s="890" t="s">
        <v>33776</v>
      </c>
      <c r="C7625" s="890" t="s">
        <v>4</v>
      </c>
      <c r="D7625" s="890">
        <v>1416</v>
      </c>
    </row>
    <row r="7626" spans="1:4" x14ac:dyDescent="0.25">
      <c r="A7626" s="890" t="s">
        <v>7675</v>
      </c>
      <c r="B7626" s="890" t="s">
        <v>33777</v>
      </c>
      <c r="C7626" s="890" t="s">
        <v>4</v>
      </c>
      <c r="D7626" s="890">
        <v>1551</v>
      </c>
    </row>
    <row r="7627" spans="1:4" x14ac:dyDescent="0.25">
      <c r="A7627" s="890" t="s">
        <v>7676</v>
      </c>
      <c r="B7627" s="890" t="s">
        <v>33777</v>
      </c>
      <c r="C7627" s="890" t="s">
        <v>4</v>
      </c>
      <c r="D7627" s="890">
        <v>1551</v>
      </c>
    </row>
    <row r="7628" spans="1:4" x14ac:dyDescent="0.25">
      <c r="A7628" s="890" t="s">
        <v>7677</v>
      </c>
      <c r="B7628" s="890" t="s">
        <v>33778</v>
      </c>
      <c r="C7628" s="890" t="s">
        <v>4</v>
      </c>
      <c r="D7628" s="890">
        <v>2431</v>
      </c>
    </row>
    <row r="7629" spans="1:4" x14ac:dyDescent="0.25">
      <c r="A7629" s="890" t="s">
        <v>7678</v>
      </c>
      <c r="B7629" s="890" t="s">
        <v>33778</v>
      </c>
      <c r="C7629" s="890" t="s">
        <v>4</v>
      </c>
      <c r="D7629" s="890">
        <v>2431</v>
      </c>
    </row>
    <row r="7630" spans="1:4" x14ac:dyDescent="0.25">
      <c r="A7630" s="890" t="s">
        <v>7679</v>
      </c>
      <c r="B7630" s="890" t="s">
        <v>33779</v>
      </c>
      <c r="C7630" s="890" t="s">
        <v>4</v>
      </c>
      <c r="D7630" s="890">
        <v>3670</v>
      </c>
    </row>
    <row r="7631" spans="1:4" x14ac:dyDescent="0.25">
      <c r="A7631" s="890" t="s">
        <v>7680</v>
      </c>
      <c r="B7631" s="890" t="s">
        <v>33779</v>
      </c>
      <c r="C7631" s="890" t="s">
        <v>4</v>
      </c>
      <c r="D7631" s="890">
        <v>3670</v>
      </c>
    </row>
    <row r="7632" spans="1:4" x14ac:dyDescent="0.25">
      <c r="A7632" s="890" t="s">
        <v>7681</v>
      </c>
      <c r="B7632" s="890" t="s">
        <v>33780</v>
      </c>
      <c r="C7632" s="890" t="s">
        <v>4</v>
      </c>
      <c r="D7632" s="890">
        <v>413.13</v>
      </c>
    </row>
    <row r="7633" spans="1:4" x14ac:dyDescent="0.25">
      <c r="A7633" s="890" t="s">
        <v>7682</v>
      </c>
      <c r="B7633" s="890" t="s">
        <v>33780</v>
      </c>
      <c r="C7633" s="890" t="s">
        <v>4</v>
      </c>
      <c r="D7633" s="890">
        <v>413.13</v>
      </c>
    </row>
    <row r="7634" spans="1:4" x14ac:dyDescent="0.25">
      <c r="A7634" s="890" t="s">
        <v>7683</v>
      </c>
      <c r="B7634" s="890" t="s">
        <v>33781</v>
      </c>
      <c r="C7634" s="890" t="s">
        <v>4</v>
      </c>
      <c r="D7634" s="890">
        <v>587.66999999999996</v>
      </c>
    </row>
    <row r="7635" spans="1:4" x14ac:dyDescent="0.25">
      <c r="A7635" s="890" t="s">
        <v>7684</v>
      </c>
      <c r="B7635" s="890" t="s">
        <v>33781</v>
      </c>
      <c r="C7635" s="890" t="s">
        <v>4</v>
      </c>
      <c r="D7635" s="890">
        <v>587.66999999999996</v>
      </c>
    </row>
    <row r="7636" spans="1:4" x14ac:dyDescent="0.25">
      <c r="A7636" s="890" t="s">
        <v>7685</v>
      </c>
      <c r="B7636" s="890" t="s">
        <v>33782</v>
      </c>
      <c r="C7636" s="890" t="s">
        <v>4</v>
      </c>
      <c r="D7636" s="890">
        <v>723.79</v>
      </c>
    </row>
    <row r="7637" spans="1:4" x14ac:dyDescent="0.25">
      <c r="A7637" s="890" t="s">
        <v>7686</v>
      </c>
      <c r="B7637" s="890" t="s">
        <v>33782</v>
      </c>
      <c r="C7637" s="890" t="s">
        <v>4</v>
      </c>
      <c r="D7637" s="890">
        <v>723.79</v>
      </c>
    </row>
    <row r="7638" spans="1:4" x14ac:dyDescent="0.25">
      <c r="A7638" s="890" t="s">
        <v>7687</v>
      </c>
      <c r="B7638" s="890" t="s">
        <v>33783</v>
      </c>
      <c r="C7638" s="890" t="s">
        <v>4</v>
      </c>
      <c r="D7638" s="890">
        <v>1134</v>
      </c>
    </row>
    <row r="7639" spans="1:4" x14ac:dyDescent="0.25">
      <c r="A7639" s="890" t="s">
        <v>7688</v>
      </c>
      <c r="B7639" s="890" t="s">
        <v>33783</v>
      </c>
      <c r="C7639" s="890" t="s">
        <v>4</v>
      </c>
      <c r="D7639" s="890">
        <v>1134</v>
      </c>
    </row>
    <row r="7640" spans="1:4" x14ac:dyDescent="0.25">
      <c r="A7640" s="890" t="s">
        <v>7689</v>
      </c>
      <c r="B7640" s="890" t="s">
        <v>33784</v>
      </c>
      <c r="C7640" s="890" t="s">
        <v>4</v>
      </c>
      <c r="D7640" s="890">
        <v>1182</v>
      </c>
    </row>
    <row r="7641" spans="1:4" x14ac:dyDescent="0.25">
      <c r="A7641" s="890" t="s">
        <v>7690</v>
      </c>
      <c r="B7641" s="890" t="s">
        <v>33784</v>
      </c>
      <c r="C7641" s="890" t="s">
        <v>4</v>
      </c>
      <c r="D7641" s="890">
        <v>1182</v>
      </c>
    </row>
    <row r="7642" spans="1:4" x14ac:dyDescent="0.25">
      <c r="A7642" s="890" t="s">
        <v>7691</v>
      </c>
      <c r="B7642" s="890" t="s">
        <v>33785</v>
      </c>
      <c r="C7642" s="890" t="s">
        <v>4</v>
      </c>
      <c r="D7642" s="890">
        <v>1699</v>
      </c>
    </row>
    <row r="7643" spans="1:4" x14ac:dyDescent="0.25">
      <c r="A7643" s="890" t="s">
        <v>7692</v>
      </c>
      <c r="B7643" s="890" t="s">
        <v>33785</v>
      </c>
      <c r="C7643" s="890" t="s">
        <v>4</v>
      </c>
      <c r="D7643" s="890">
        <v>1699</v>
      </c>
    </row>
    <row r="7644" spans="1:4" x14ac:dyDescent="0.25">
      <c r="A7644" s="890" t="s">
        <v>7693</v>
      </c>
      <c r="B7644" s="890" t="s">
        <v>33786</v>
      </c>
      <c r="C7644" s="890" t="s">
        <v>4</v>
      </c>
      <c r="D7644" s="890">
        <v>1725.42</v>
      </c>
    </row>
    <row r="7645" spans="1:4" x14ac:dyDescent="0.25">
      <c r="A7645" s="890" t="s">
        <v>7694</v>
      </c>
      <c r="B7645" s="890" t="s">
        <v>33786</v>
      </c>
      <c r="C7645" s="890" t="s">
        <v>4</v>
      </c>
      <c r="D7645" s="890">
        <v>1725.42</v>
      </c>
    </row>
    <row r="7646" spans="1:4" x14ac:dyDescent="0.25">
      <c r="A7646" s="890" t="s">
        <v>7695</v>
      </c>
      <c r="B7646" s="890" t="s">
        <v>33787</v>
      </c>
      <c r="C7646" s="890" t="s">
        <v>4</v>
      </c>
      <c r="D7646" s="890">
        <v>2329.2199999999998</v>
      </c>
    </row>
    <row r="7647" spans="1:4" x14ac:dyDescent="0.25">
      <c r="A7647" s="890" t="s">
        <v>7696</v>
      </c>
      <c r="B7647" s="890" t="s">
        <v>33787</v>
      </c>
      <c r="C7647" s="890" t="s">
        <v>4</v>
      </c>
      <c r="D7647" s="890">
        <v>2329.2199999999998</v>
      </c>
    </row>
    <row r="7648" spans="1:4" x14ac:dyDescent="0.25">
      <c r="A7648" s="890" t="s">
        <v>7697</v>
      </c>
      <c r="B7648" s="890" t="s">
        <v>33788</v>
      </c>
      <c r="C7648" s="890" t="s">
        <v>4</v>
      </c>
      <c r="D7648" s="890">
        <v>3719</v>
      </c>
    </row>
    <row r="7649" spans="1:4" x14ac:dyDescent="0.25">
      <c r="A7649" s="890" t="s">
        <v>7698</v>
      </c>
      <c r="B7649" s="890" t="s">
        <v>33788</v>
      </c>
      <c r="C7649" s="890" t="s">
        <v>4</v>
      </c>
      <c r="D7649" s="890">
        <v>3719</v>
      </c>
    </row>
    <row r="7650" spans="1:4" x14ac:dyDescent="0.25">
      <c r="A7650" s="890" t="s">
        <v>7699</v>
      </c>
      <c r="B7650" s="890" t="s">
        <v>33789</v>
      </c>
      <c r="C7650" s="890" t="s">
        <v>4</v>
      </c>
      <c r="D7650" s="890">
        <v>169.71</v>
      </c>
    </row>
    <row r="7651" spans="1:4" x14ac:dyDescent="0.25">
      <c r="A7651" s="890" t="s">
        <v>7700</v>
      </c>
      <c r="B7651" s="890" t="s">
        <v>33789</v>
      </c>
      <c r="C7651" s="890" t="s">
        <v>4</v>
      </c>
      <c r="D7651" s="890">
        <v>169.71</v>
      </c>
    </row>
    <row r="7652" spans="1:4" x14ac:dyDescent="0.25">
      <c r="A7652" s="890" t="s">
        <v>7701</v>
      </c>
      <c r="B7652" s="890" t="s">
        <v>33790</v>
      </c>
      <c r="C7652" s="890" t="s">
        <v>4</v>
      </c>
      <c r="D7652" s="890">
        <v>172.4</v>
      </c>
    </row>
    <row r="7653" spans="1:4" x14ac:dyDescent="0.25">
      <c r="A7653" s="890" t="s">
        <v>7702</v>
      </c>
      <c r="B7653" s="890" t="s">
        <v>33790</v>
      </c>
      <c r="C7653" s="890" t="s">
        <v>4</v>
      </c>
      <c r="D7653" s="890">
        <v>172.4</v>
      </c>
    </row>
    <row r="7654" spans="1:4" x14ac:dyDescent="0.25">
      <c r="A7654" s="890" t="s">
        <v>7703</v>
      </c>
      <c r="B7654" s="890" t="s">
        <v>33791</v>
      </c>
      <c r="C7654" s="890" t="s">
        <v>4</v>
      </c>
      <c r="D7654" s="890">
        <v>256.52999999999997</v>
      </c>
    </row>
    <row r="7655" spans="1:4" x14ac:dyDescent="0.25">
      <c r="A7655" s="890" t="s">
        <v>7704</v>
      </c>
      <c r="B7655" s="890" t="s">
        <v>33791</v>
      </c>
      <c r="C7655" s="890" t="s">
        <v>4</v>
      </c>
      <c r="D7655" s="890">
        <v>256.52999999999997</v>
      </c>
    </row>
    <row r="7656" spans="1:4" x14ac:dyDescent="0.25">
      <c r="A7656" s="890" t="s">
        <v>7705</v>
      </c>
      <c r="B7656" s="890" t="s">
        <v>33792</v>
      </c>
      <c r="C7656" s="890" t="s">
        <v>4</v>
      </c>
      <c r="D7656" s="890">
        <v>342.61</v>
      </c>
    </row>
    <row r="7657" spans="1:4" x14ac:dyDescent="0.25">
      <c r="A7657" s="890" t="s">
        <v>7706</v>
      </c>
      <c r="B7657" s="890" t="s">
        <v>33792</v>
      </c>
      <c r="C7657" s="890" t="s">
        <v>4</v>
      </c>
      <c r="D7657" s="890">
        <v>342.61</v>
      </c>
    </row>
    <row r="7658" spans="1:4" x14ac:dyDescent="0.25">
      <c r="A7658" s="890" t="s">
        <v>7707</v>
      </c>
      <c r="B7658" s="890" t="s">
        <v>33793</v>
      </c>
      <c r="C7658" s="890" t="s">
        <v>4</v>
      </c>
      <c r="D7658" s="890">
        <v>416.4</v>
      </c>
    </row>
    <row r="7659" spans="1:4" x14ac:dyDescent="0.25">
      <c r="A7659" s="890" t="s">
        <v>7708</v>
      </c>
      <c r="B7659" s="890" t="s">
        <v>33793</v>
      </c>
      <c r="C7659" s="890" t="s">
        <v>4</v>
      </c>
      <c r="D7659" s="890">
        <v>416.4</v>
      </c>
    </row>
    <row r="7660" spans="1:4" x14ac:dyDescent="0.25">
      <c r="A7660" s="890" t="s">
        <v>7709</v>
      </c>
      <c r="B7660" s="890" t="s">
        <v>33794</v>
      </c>
      <c r="C7660" s="890" t="s">
        <v>4</v>
      </c>
      <c r="D7660" s="890">
        <v>577.12</v>
      </c>
    </row>
    <row r="7661" spans="1:4" x14ac:dyDescent="0.25">
      <c r="A7661" s="890" t="s">
        <v>7710</v>
      </c>
      <c r="B7661" s="890" t="s">
        <v>33794</v>
      </c>
      <c r="C7661" s="890" t="s">
        <v>4</v>
      </c>
      <c r="D7661" s="890">
        <v>577.12</v>
      </c>
    </row>
    <row r="7662" spans="1:4" x14ac:dyDescent="0.25">
      <c r="A7662" s="890" t="s">
        <v>7711</v>
      </c>
      <c r="B7662" s="890" t="s">
        <v>33795</v>
      </c>
      <c r="C7662" s="890" t="s">
        <v>4</v>
      </c>
      <c r="D7662" s="890">
        <v>584.04</v>
      </c>
    </row>
    <row r="7663" spans="1:4" x14ac:dyDescent="0.25">
      <c r="A7663" s="890" t="s">
        <v>7712</v>
      </c>
      <c r="B7663" s="890" t="s">
        <v>33795</v>
      </c>
      <c r="C7663" s="890" t="s">
        <v>4</v>
      </c>
      <c r="D7663" s="890">
        <v>584.04</v>
      </c>
    </row>
    <row r="7664" spans="1:4" x14ac:dyDescent="0.25">
      <c r="A7664" s="890" t="s">
        <v>7713</v>
      </c>
      <c r="B7664" s="890" t="s">
        <v>33796</v>
      </c>
      <c r="C7664" s="890" t="s">
        <v>4</v>
      </c>
      <c r="D7664" s="890">
        <v>853</v>
      </c>
    </row>
    <row r="7665" spans="1:4" x14ac:dyDescent="0.25">
      <c r="A7665" s="890" t="s">
        <v>7714</v>
      </c>
      <c r="B7665" s="890" t="s">
        <v>33796</v>
      </c>
      <c r="C7665" s="890" t="s">
        <v>4</v>
      </c>
      <c r="D7665" s="890">
        <v>853</v>
      </c>
    </row>
    <row r="7666" spans="1:4" x14ac:dyDescent="0.25">
      <c r="A7666" s="890" t="s">
        <v>7715</v>
      </c>
      <c r="B7666" s="890" t="s">
        <v>33797</v>
      </c>
      <c r="C7666" s="890" t="s">
        <v>4</v>
      </c>
      <c r="D7666" s="890">
        <v>1129.3</v>
      </c>
    </row>
    <row r="7667" spans="1:4" x14ac:dyDescent="0.25">
      <c r="A7667" s="890" t="s">
        <v>7716</v>
      </c>
      <c r="B7667" s="890" t="s">
        <v>33797</v>
      </c>
      <c r="C7667" s="890" t="s">
        <v>4</v>
      </c>
      <c r="D7667" s="890">
        <v>1129.3</v>
      </c>
    </row>
    <row r="7668" spans="1:4" x14ac:dyDescent="0.25">
      <c r="A7668" s="890" t="s">
        <v>7717</v>
      </c>
      <c r="B7668" s="890" t="s">
        <v>33798</v>
      </c>
      <c r="C7668" s="890" t="s">
        <v>4</v>
      </c>
      <c r="D7668" s="890">
        <v>2212</v>
      </c>
    </row>
    <row r="7669" spans="1:4" x14ac:dyDescent="0.25">
      <c r="A7669" s="890" t="s">
        <v>7718</v>
      </c>
      <c r="B7669" s="890" t="s">
        <v>33798</v>
      </c>
      <c r="C7669" s="890" t="s">
        <v>4</v>
      </c>
      <c r="D7669" s="890">
        <v>2212</v>
      </c>
    </row>
    <row r="7670" spans="1:4" x14ac:dyDescent="0.25">
      <c r="A7670" s="890" t="s">
        <v>7719</v>
      </c>
      <c r="B7670" s="890" t="s">
        <v>33799</v>
      </c>
      <c r="C7670" s="890" t="s">
        <v>4</v>
      </c>
      <c r="D7670" s="890">
        <v>221</v>
      </c>
    </row>
    <row r="7671" spans="1:4" x14ac:dyDescent="0.25">
      <c r="A7671" s="890" t="s">
        <v>7720</v>
      </c>
      <c r="B7671" s="890" t="s">
        <v>33799</v>
      </c>
      <c r="C7671" s="890" t="s">
        <v>4</v>
      </c>
      <c r="D7671" s="890">
        <v>221</v>
      </c>
    </row>
    <row r="7672" spans="1:4" x14ac:dyDescent="0.25">
      <c r="A7672" s="890" t="s">
        <v>7721</v>
      </c>
      <c r="B7672" s="890" t="s">
        <v>33800</v>
      </c>
      <c r="C7672" s="890" t="s">
        <v>4</v>
      </c>
      <c r="D7672" s="890">
        <v>238</v>
      </c>
    </row>
    <row r="7673" spans="1:4" x14ac:dyDescent="0.25">
      <c r="A7673" s="890" t="s">
        <v>7722</v>
      </c>
      <c r="B7673" s="890" t="s">
        <v>33800</v>
      </c>
      <c r="C7673" s="890" t="s">
        <v>4</v>
      </c>
      <c r="D7673" s="890">
        <v>238</v>
      </c>
    </row>
    <row r="7674" spans="1:4" x14ac:dyDescent="0.25">
      <c r="A7674" s="890" t="s">
        <v>7723</v>
      </c>
      <c r="B7674" s="890" t="s">
        <v>33801</v>
      </c>
      <c r="C7674" s="890" t="s">
        <v>4</v>
      </c>
      <c r="D7674" s="890">
        <v>271.02999999999997</v>
      </c>
    </row>
    <row r="7675" spans="1:4" x14ac:dyDescent="0.25">
      <c r="A7675" s="890" t="s">
        <v>7724</v>
      </c>
      <c r="B7675" s="890" t="s">
        <v>33801</v>
      </c>
      <c r="C7675" s="890" t="s">
        <v>4</v>
      </c>
      <c r="D7675" s="890">
        <v>271.02999999999997</v>
      </c>
    </row>
    <row r="7676" spans="1:4" x14ac:dyDescent="0.25">
      <c r="A7676" s="890" t="s">
        <v>7725</v>
      </c>
      <c r="B7676" s="890" t="s">
        <v>33802</v>
      </c>
      <c r="C7676" s="890" t="s">
        <v>4</v>
      </c>
      <c r="D7676" s="890">
        <v>441</v>
      </c>
    </row>
    <row r="7677" spans="1:4" x14ac:dyDescent="0.25">
      <c r="A7677" s="890" t="s">
        <v>7726</v>
      </c>
      <c r="B7677" s="890" t="s">
        <v>33802</v>
      </c>
      <c r="C7677" s="890" t="s">
        <v>4</v>
      </c>
      <c r="D7677" s="890">
        <v>441</v>
      </c>
    </row>
    <row r="7678" spans="1:4" x14ac:dyDescent="0.25">
      <c r="A7678" s="890" t="s">
        <v>7727</v>
      </c>
      <c r="B7678" s="890" t="s">
        <v>33803</v>
      </c>
      <c r="C7678" s="890" t="s">
        <v>4</v>
      </c>
      <c r="D7678" s="890">
        <v>565</v>
      </c>
    </row>
    <row r="7679" spans="1:4" x14ac:dyDescent="0.25">
      <c r="A7679" s="890" t="s">
        <v>7728</v>
      </c>
      <c r="B7679" s="890" t="s">
        <v>33803</v>
      </c>
      <c r="C7679" s="890" t="s">
        <v>4</v>
      </c>
      <c r="D7679" s="890">
        <v>565</v>
      </c>
    </row>
    <row r="7680" spans="1:4" x14ac:dyDescent="0.25">
      <c r="A7680" s="890" t="s">
        <v>7729</v>
      </c>
      <c r="B7680" s="890" t="s">
        <v>33804</v>
      </c>
      <c r="C7680" s="890" t="s">
        <v>4</v>
      </c>
      <c r="D7680" s="890">
        <v>631</v>
      </c>
    </row>
    <row r="7681" spans="1:4" x14ac:dyDescent="0.25">
      <c r="A7681" s="890" t="s">
        <v>7730</v>
      </c>
      <c r="B7681" s="890" t="s">
        <v>33804</v>
      </c>
      <c r="C7681" s="890" t="s">
        <v>4</v>
      </c>
      <c r="D7681" s="890">
        <v>631</v>
      </c>
    </row>
    <row r="7682" spans="1:4" x14ac:dyDescent="0.25">
      <c r="A7682" s="890" t="s">
        <v>7731</v>
      </c>
      <c r="B7682" s="890" t="s">
        <v>33805</v>
      </c>
      <c r="C7682" s="890" t="s">
        <v>4</v>
      </c>
      <c r="D7682" s="890">
        <v>906</v>
      </c>
    </row>
    <row r="7683" spans="1:4" x14ac:dyDescent="0.25">
      <c r="A7683" s="890" t="s">
        <v>7732</v>
      </c>
      <c r="B7683" s="890" t="s">
        <v>33805</v>
      </c>
      <c r="C7683" s="890" t="s">
        <v>4</v>
      </c>
      <c r="D7683" s="890">
        <v>906</v>
      </c>
    </row>
    <row r="7684" spans="1:4" x14ac:dyDescent="0.25">
      <c r="A7684" s="890" t="s">
        <v>7733</v>
      </c>
      <c r="B7684" s="890" t="s">
        <v>33806</v>
      </c>
      <c r="C7684" s="890" t="s">
        <v>4</v>
      </c>
      <c r="D7684" s="890">
        <v>910</v>
      </c>
    </row>
    <row r="7685" spans="1:4" x14ac:dyDescent="0.25">
      <c r="A7685" s="890" t="s">
        <v>7734</v>
      </c>
      <c r="B7685" s="890" t="s">
        <v>33806</v>
      </c>
      <c r="C7685" s="890" t="s">
        <v>4</v>
      </c>
      <c r="D7685" s="890">
        <v>910</v>
      </c>
    </row>
    <row r="7686" spans="1:4" x14ac:dyDescent="0.25">
      <c r="A7686" s="890" t="s">
        <v>7735</v>
      </c>
      <c r="B7686" s="890" t="s">
        <v>33807</v>
      </c>
      <c r="C7686" s="890" t="s">
        <v>4</v>
      </c>
      <c r="D7686" s="890">
        <v>1625</v>
      </c>
    </row>
    <row r="7687" spans="1:4" x14ac:dyDescent="0.25">
      <c r="A7687" s="890" t="s">
        <v>7736</v>
      </c>
      <c r="B7687" s="890" t="s">
        <v>33807</v>
      </c>
      <c r="C7687" s="890" t="s">
        <v>4</v>
      </c>
      <c r="D7687" s="890">
        <v>1625</v>
      </c>
    </row>
    <row r="7688" spans="1:4" x14ac:dyDescent="0.25">
      <c r="A7688" s="890" t="s">
        <v>7737</v>
      </c>
      <c r="B7688" s="890" t="s">
        <v>33808</v>
      </c>
      <c r="C7688" s="890" t="s">
        <v>4</v>
      </c>
      <c r="D7688" s="890">
        <v>2016</v>
      </c>
    </row>
    <row r="7689" spans="1:4" x14ac:dyDescent="0.25">
      <c r="A7689" s="890" t="s">
        <v>7738</v>
      </c>
      <c r="B7689" s="890" t="s">
        <v>33808</v>
      </c>
      <c r="C7689" s="890" t="s">
        <v>4</v>
      </c>
      <c r="D7689" s="890">
        <v>2016</v>
      </c>
    </row>
    <row r="7690" spans="1:4" x14ac:dyDescent="0.25">
      <c r="A7690" s="890" t="s">
        <v>7739</v>
      </c>
      <c r="B7690" s="890" t="s">
        <v>33809</v>
      </c>
      <c r="C7690" s="890" t="s">
        <v>4</v>
      </c>
      <c r="D7690" s="890">
        <v>279</v>
      </c>
    </row>
    <row r="7691" spans="1:4" x14ac:dyDescent="0.25">
      <c r="A7691" s="890" t="s">
        <v>7740</v>
      </c>
      <c r="B7691" s="890" t="s">
        <v>33809</v>
      </c>
      <c r="C7691" s="890" t="s">
        <v>4</v>
      </c>
      <c r="D7691" s="890">
        <v>279</v>
      </c>
    </row>
    <row r="7692" spans="1:4" x14ac:dyDescent="0.25">
      <c r="A7692" s="890" t="s">
        <v>7741</v>
      </c>
      <c r="B7692" s="890" t="s">
        <v>33810</v>
      </c>
      <c r="C7692" s="890" t="s">
        <v>4</v>
      </c>
      <c r="D7692" s="890">
        <v>293</v>
      </c>
    </row>
    <row r="7693" spans="1:4" x14ac:dyDescent="0.25">
      <c r="A7693" s="890" t="s">
        <v>7742</v>
      </c>
      <c r="B7693" s="890" t="s">
        <v>33810</v>
      </c>
      <c r="C7693" s="890" t="s">
        <v>4</v>
      </c>
      <c r="D7693" s="890">
        <v>293</v>
      </c>
    </row>
    <row r="7694" spans="1:4" x14ac:dyDescent="0.25">
      <c r="A7694" s="890" t="s">
        <v>7743</v>
      </c>
      <c r="B7694" s="890" t="s">
        <v>33811</v>
      </c>
      <c r="C7694" s="890" t="s">
        <v>4</v>
      </c>
      <c r="D7694" s="890">
        <v>400</v>
      </c>
    </row>
    <row r="7695" spans="1:4" x14ac:dyDescent="0.25">
      <c r="A7695" s="890" t="s">
        <v>7744</v>
      </c>
      <c r="B7695" s="890" t="s">
        <v>33811</v>
      </c>
      <c r="C7695" s="890" t="s">
        <v>4</v>
      </c>
      <c r="D7695" s="890">
        <v>400</v>
      </c>
    </row>
    <row r="7696" spans="1:4" x14ac:dyDescent="0.25">
      <c r="A7696" s="890" t="s">
        <v>7745</v>
      </c>
      <c r="B7696" s="890" t="s">
        <v>33812</v>
      </c>
      <c r="C7696" s="890" t="s">
        <v>4</v>
      </c>
      <c r="D7696" s="890">
        <v>467</v>
      </c>
    </row>
    <row r="7697" spans="1:4" x14ac:dyDescent="0.25">
      <c r="A7697" s="890" t="s">
        <v>7746</v>
      </c>
      <c r="B7697" s="890" t="s">
        <v>33812</v>
      </c>
      <c r="C7697" s="890" t="s">
        <v>4</v>
      </c>
      <c r="D7697" s="890">
        <v>467</v>
      </c>
    </row>
    <row r="7698" spans="1:4" x14ac:dyDescent="0.25">
      <c r="A7698" s="890" t="s">
        <v>7747</v>
      </c>
      <c r="B7698" s="890" t="s">
        <v>33813</v>
      </c>
      <c r="C7698" s="890" t="s">
        <v>4</v>
      </c>
      <c r="D7698" s="890">
        <v>831</v>
      </c>
    </row>
    <row r="7699" spans="1:4" x14ac:dyDescent="0.25">
      <c r="A7699" s="890" t="s">
        <v>7748</v>
      </c>
      <c r="B7699" s="890" t="s">
        <v>33813</v>
      </c>
      <c r="C7699" s="890" t="s">
        <v>4</v>
      </c>
      <c r="D7699" s="890">
        <v>831</v>
      </c>
    </row>
    <row r="7700" spans="1:4" x14ac:dyDescent="0.25">
      <c r="A7700" s="890" t="s">
        <v>7749</v>
      </c>
      <c r="B7700" s="890" t="s">
        <v>33814</v>
      </c>
      <c r="C7700" s="890" t="s">
        <v>4</v>
      </c>
      <c r="D7700" s="890">
        <v>899</v>
      </c>
    </row>
    <row r="7701" spans="1:4" x14ac:dyDescent="0.25">
      <c r="A7701" s="890" t="s">
        <v>7750</v>
      </c>
      <c r="B7701" s="890" t="s">
        <v>33814</v>
      </c>
      <c r="C7701" s="890" t="s">
        <v>4</v>
      </c>
      <c r="D7701" s="890">
        <v>899</v>
      </c>
    </row>
    <row r="7702" spans="1:4" x14ac:dyDescent="0.25">
      <c r="A7702" s="890" t="s">
        <v>7751</v>
      </c>
      <c r="B7702" s="890" t="s">
        <v>33815</v>
      </c>
      <c r="C7702" s="890" t="s">
        <v>4</v>
      </c>
      <c r="D7702" s="890">
        <v>1309</v>
      </c>
    </row>
    <row r="7703" spans="1:4" x14ac:dyDescent="0.25">
      <c r="A7703" s="890" t="s">
        <v>7752</v>
      </c>
      <c r="B7703" s="890" t="s">
        <v>33815</v>
      </c>
      <c r="C7703" s="890" t="s">
        <v>4</v>
      </c>
      <c r="D7703" s="890">
        <v>1309</v>
      </c>
    </row>
    <row r="7704" spans="1:4" x14ac:dyDescent="0.25">
      <c r="A7704" s="890" t="s">
        <v>7753</v>
      </c>
      <c r="B7704" s="890" t="s">
        <v>33816</v>
      </c>
      <c r="C7704" s="890" t="s">
        <v>4</v>
      </c>
      <c r="D7704" s="890">
        <v>1975</v>
      </c>
    </row>
    <row r="7705" spans="1:4" x14ac:dyDescent="0.25">
      <c r="A7705" s="890" t="s">
        <v>7754</v>
      </c>
      <c r="B7705" s="890" t="s">
        <v>33816</v>
      </c>
      <c r="C7705" s="890" t="s">
        <v>4</v>
      </c>
      <c r="D7705" s="890">
        <v>1975</v>
      </c>
    </row>
    <row r="7706" spans="1:4" x14ac:dyDescent="0.25">
      <c r="A7706" s="890" t="s">
        <v>7755</v>
      </c>
      <c r="B7706" s="890" t="s">
        <v>33817</v>
      </c>
      <c r="C7706" s="890" t="s">
        <v>4</v>
      </c>
      <c r="D7706" s="890">
        <v>2500</v>
      </c>
    </row>
    <row r="7707" spans="1:4" x14ac:dyDescent="0.25">
      <c r="A7707" s="890" t="s">
        <v>7756</v>
      </c>
      <c r="B7707" s="890" t="s">
        <v>33817</v>
      </c>
      <c r="C7707" s="890" t="s">
        <v>4</v>
      </c>
      <c r="D7707" s="890">
        <v>2500</v>
      </c>
    </row>
    <row r="7708" spans="1:4" x14ac:dyDescent="0.25">
      <c r="A7708" s="890" t="s">
        <v>7757</v>
      </c>
      <c r="B7708" s="890" t="s">
        <v>33818</v>
      </c>
      <c r="C7708" s="890" t="s">
        <v>4</v>
      </c>
      <c r="D7708" s="890">
        <v>371</v>
      </c>
    </row>
    <row r="7709" spans="1:4" x14ac:dyDescent="0.25">
      <c r="A7709" s="890" t="s">
        <v>7758</v>
      </c>
      <c r="B7709" s="890" t="s">
        <v>33818</v>
      </c>
      <c r="C7709" s="890" t="s">
        <v>4</v>
      </c>
      <c r="D7709" s="890">
        <v>371</v>
      </c>
    </row>
    <row r="7710" spans="1:4" x14ac:dyDescent="0.25">
      <c r="A7710" s="890" t="s">
        <v>7759</v>
      </c>
      <c r="B7710" s="890" t="s">
        <v>33819</v>
      </c>
      <c r="C7710" s="890" t="s">
        <v>4</v>
      </c>
      <c r="D7710" s="890">
        <v>399</v>
      </c>
    </row>
    <row r="7711" spans="1:4" x14ac:dyDescent="0.25">
      <c r="A7711" s="890" t="s">
        <v>7760</v>
      </c>
      <c r="B7711" s="890" t="s">
        <v>33819</v>
      </c>
      <c r="C7711" s="890" t="s">
        <v>4</v>
      </c>
      <c r="D7711" s="890">
        <v>399</v>
      </c>
    </row>
    <row r="7712" spans="1:4" x14ac:dyDescent="0.25">
      <c r="A7712" s="890" t="s">
        <v>7761</v>
      </c>
      <c r="B7712" s="890" t="s">
        <v>33820</v>
      </c>
      <c r="C7712" s="890" t="s">
        <v>4</v>
      </c>
      <c r="D7712" s="890">
        <v>504</v>
      </c>
    </row>
    <row r="7713" spans="1:4" x14ac:dyDescent="0.25">
      <c r="A7713" s="890" t="s">
        <v>7762</v>
      </c>
      <c r="B7713" s="890" t="s">
        <v>33820</v>
      </c>
      <c r="C7713" s="890" t="s">
        <v>4</v>
      </c>
      <c r="D7713" s="890">
        <v>504</v>
      </c>
    </row>
    <row r="7714" spans="1:4" x14ac:dyDescent="0.25">
      <c r="A7714" s="890" t="s">
        <v>7763</v>
      </c>
      <c r="B7714" s="890" t="s">
        <v>33821</v>
      </c>
      <c r="C7714" s="890" t="s">
        <v>4</v>
      </c>
      <c r="D7714" s="890">
        <v>601</v>
      </c>
    </row>
    <row r="7715" spans="1:4" x14ac:dyDescent="0.25">
      <c r="A7715" s="890" t="s">
        <v>7764</v>
      </c>
      <c r="B7715" s="890" t="s">
        <v>33821</v>
      </c>
      <c r="C7715" s="890" t="s">
        <v>4</v>
      </c>
      <c r="D7715" s="890">
        <v>601</v>
      </c>
    </row>
    <row r="7716" spans="1:4" x14ac:dyDescent="0.25">
      <c r="A7716" s="890" t="s">
        <v>7765</v>
      </c>
      <c r="B7716" s="890" t="s">
        <v>33822</v>
      </c>
      <c r="C7716" s="890" t="s">
        <v>4</v>
      </c>
      <c r="D7716" s="890">
        <v>857</v>
      </c>
    </row>
    <row r="7717" spans="1:4" x14ac:dyDescent="0.25">
      <c r="A7717" s="890" t="s">
        <v>7766</v>
      </c>
      <c r="B7717" s="890" t="s">
        <v>33822</v>
      </c>
      <c r="C7717" s="890" t="s">
        <v>4</v>
      </c>
      <c r="D7717" s="890">
        <v>857</v>
      </c>
    </row>
    <row r="7718" spans="1:4" x14ac:dyDescent="0.25">
      <c r="A7718" s="890" t="s">
        <v>7767</v>
      </c>
      <c r="B7718" s="890" t="s">
        <v>33823</v>
      </c>
      <c r="C7718" s="890" t="s">
        <v>4</v>
      </c>
      <c r="D7718" s="890">
        <v>1098</v>
      </c>
    </row>
    <row r="7719" spans="1:4" x14ac:dyDescent="0.25">
      <c r="A7719" s="890" t="s">
        <v>7768</v>
      </c>
      <c r="B7719" s="890" t="s">
        <v>33823</v>
      </c>
      <c r="C7719" s="890" t="s">
        <v>4</v>
      </c>
      <c r="D7719" s="890">
        <v>1098</v>
      </c>
    </row>
    <row r="7720" spans="1:4" x14ac:dyDescent="0.25">
      <c r="A7720" s="890" t="s">
        <v>7769</v>
      </c>
      <c r="B7720" s="890" t="s">
        <v>33824</v>
      </c>
      <c r="C7720" s="890" t="s">
        <v>4</v>
      </c>
      <c r="D7720" s="890">
        <v>1290</v>
      </c>
    </row>
    <row r="7721" spans="1:4" x14ac:dyDescent="0.25">
      <c r="A7721" s="890" t="s">
        <v>7770</v>
      </c>
      <c r="B7721" s="890" t="s">
        <v>33824</v>
      </c>
      <c r="C7721" s="890" t="s">
        <v>4</v>
      </c>
      <c r="D7721" s="890">
        <v>1290</v>
      </c>
    </row>
    <row r="7722" spans="1:4" x14ac:dyDescent="0.25">
      <c r="A7722" s="890" t="s">
        <v>7771</v>
      </c>
      <c r="B7722" s="890" t="s">
        <v>33825</v>
      </c>
      <c r="C7722" s="890" t="s">
        <v>4</v>
      </c>
      <c r="D7722" s="890">
        <v>1710</v>
      </c>
    </row>
    <row r="7723" spans="1:4" x14ac:dyDescent="0.25">
      <c r="A7723" s="890" t="s">
        <v>7772</v>
      </c>
      <c r="B7723" s="890" t="s">
        <v>33825</v>
      </c>
      <c r="C7723" s="890" t="s">
        <v>4</v>
      </c>
      <c r="D7723" s="890">
        <v>1710</v>
      </c>
    </row>
    <row r="7724" spans="1:4" x14ac:dyDescent="0.25">
      <c r="A7724" s="890" t="s">
        <v>7773</v>
      </c>
      <c r="B7724" s="890" t="s">
        <v>33826</v>
      </c>
      <c r="C7724" s="890" t="s">
        <v>4</v>
      </c>
      <c r="D7724" s="890">
        <v>1832.53</v>
      </c>
    </row>
    <row r="7725" spans="1:4" x14ac:dyDescent="0.25">
      <c r="A7725" s="890" t="s">
        <v>7774</v>
      </c>
      <c r="B7725" s="890" t="s">
        <v>33826</v>
      </c>
      <c r="C7725" s="890" t="s">
        <v>4</v>
      </c>
      <c r="D7725" s="890">
        <v>1832.53</v>
      </c>
    </row>
    <row r="7726" spans="1:4" x14ac:dyDescent="0.25">
      <c r="A7726" s="890" t="s">
        <v>7775</v>
      </c>
      <c r="B7726" s="890" t="s">
        <v>33827</v>
      </c>
      <c r="C7726" s="890" t="s">
        <v>4</v>
      </c>
      <c r="D7726" s="890">
        <v>3200</v>
      </c>
    </row>
    <row r="7727" spans="1:4" x14ac:dyDescent="0.25">
      <c r="A7727" s="890" t="s">
        <v>7776</v>
      </c>
      <c r="B7727" s="890" t="s">
        <v>33827</v>
      </c>
      <c r="C7727" s="890" t="s">
        <v>4</v>
      </c>
      <c r="D7727" s="890">
        <v>3200</v>
      </c>
    </row>
    <row r="7728" spans="1:4" x14ac:dyDescent="0.25">
      <c r="A7728" s="890" t="s">
        <v>7777</v>
      </c>
      <c r="B7728" s="890" t="s">
        <v>33828</v>
      </c>
      <c r="C7728" s="890" t="s">
        <v>4</v>
      </c>
      <c r="D7728" s="890">
        <v>21.14</v>
      </c>
    </row>
    <row r="7729" spans="1:4" x14ac:dyDescent="0.25">
      <c r="A7729" s="890" t="s">
        <v>7778</v>
      </c>
      <c r="B7729" s="890" t="s">
        <v>33828</v>
      </c>
      <c r="C7729" s="890" t="s">
        <v>4</v>
      </c>
      <c r="D7729" s="890">
        <v>21.14</v>
      </c>
    </row>
    <row r="7730" spans="1:4" x14ac:dyDescent="0.25">
      <c r="A7730" s="890" t="s">
        <v>7779</v>
      </c>
      <c r="B7730" s="890" t="s">
        <v>33829</v>
      </c>
      <c r="C7730" s="890" t="s">
        <v>4</v>
      </c>
      <c r="D7730" s="890">
        <v>41.85</v>
      </c>
    </row>
    <row r="7731" spans="1:4" x14ac:dyDescent="0.25">
      <c r="A7731" s="890" t="s">
        <v>7780</v>
      </c>
      <c r="B7731" s="890" t="s">
        <v>33829</v>
      </c>
      <c r="C7731" s="890" t="s">
        <v>4</v>
      </c>
      <c r="D7731" s="890">
        <v>41.85</v>
      </c>
    </row>
    <row r="7732" spans="1:4" x14ac:dyDescent="0.25">
      <c r="A7732" s="890" t="s">
        <v>7781</v>
      </c>
      <c r="B7732" s="890" t="s">
        <v>33830</v>
      </c>
      <c r="C7732" s="890" t="s">
        <v>4</v>
      </c>
      <c r="D7732" s="890">
        <v>70.959999999999994</v>
      </c>
    </row>
    <row r="7733" spans="1:4" x14ac:dyDescent="0.25">
      <c r="A7733" s="890" t="s">
        <v>7782</v>
      </c>
      <c r="B7733" s="890" t="s">
        <v>33830</v>
      </c>
      <c r="C7733" s="890" t="s">
        <v>4</v>
      </c>
      <c r="D7733" s="890">
        <v>70.959999999999994</v>
      </c>
    </row>
    <row r="7734" spans="1:4" x14ac:dyDescent="0.25">
      <c r="A7734" s="890" t="s">
        <v>7783</v>
      </c>
      <c r="B7734" s="890" t="s">
        <v>33831</v>
      </c>
      <c r="C7734" s="890" t="s">
        <v>4</v>
      </c>
      <c r="D7734" s="890">
        <v>25.88</v>
      </c>
    </row>
    <row r="7735" spans="1:4" x14ac:dyDescent="0.25">
      <c r="A7735" s="890" t="s">
        <v>7784</v>
      </c>
      <c r="B7735" s="890" t="s">
        <v>33831</v>
      </c>
      <c r="C7735" s="890" t="s">
        <v>4</v>
      </c>
      <c r="D7735" s="890">
        <v>25.88</v>
      </c>
    </row>
    <row r="7736" spans="1:4" x14ac:dyDescent="0.25">
      <c r="A7736" s="890" t="s">
        <v>7785</v>
      </c>
      <c r="B7736" s="890" t="s">
        <v>33832</v>
      </c>
      <c r="C7736" s="890" t="s">
        <v>4</v>
      </c>
      <c r="D7736" s="890">
        <v>44.93</v>
      </c>
    </row>
    <row r="7737" spans="1:4" x14ac:dyDescent="0.25">
      <c r="A7737" s="890" t="s">
        <v>7786</v>
      </c>
      <c r="B7737" s="890" t="s">
        <v>33832</v>
      </c>
      <c r="C7737" s="890" t="s">
        <v>4</v>
      </c>
      <c r="D7737" s="890">
        <v>44.93</v>
      </c>
    </row>
    <row r="7738" spans="1:4" x14ac:dyDescent="0.25">
      <c r="A7738" s="890" t="s">
        <v>7787</v>
      </c>
      <c r="B7738" s="890" t="s">
        <v>33833</v>
      </c>
      <c r="C7738" s="890" t="s">
        <v>4</v>
      </c>
      <c r="D7738" s="890">
        <v>88.01</v>
      </c>
    </row>
    <row r="7739" spans="1:4" x14ac:dyDescent="0.25">
      <c r="A7739" s="890" t="s">
        <v>7788</v>
      </c>
      <c r="B7739" s="890" t="s">
        <v>33833</v>
      </c>
      <c r="C7739" s="890" t="s">
        <v>4</v>
      </c>
      <c r="D7739" s="890">
        <v>88.01</v>
      </c>
    </row>
    <row r="7740" spans="1:4" x14ac:dyDescent="0.25">
      <c r="A7740" s="890" t="s">
        <v>7789</v>
      </c>
      <c r="B7740" s="890" t="s">
        <v>33834</v>
      </c>
      <c r="C7740" s="890" t="s">
        <v>5</v>
      </c>
      <c r="D7740" s="890">
        <v>20.38</v>
      </c>
    </row>
    <row r="7741" spans="1:4" x14ac:dyDescent="0.25">
      <c r="A7741" s="890" t="s">
        <v>7790</v>
      </c>
      <c r="B7741" s="890" t="s">
        <v>33834</v>
      </c>
      <c r="C7741" s="890" t="s">
        <v>5</v>
      </c>
      <c r="D7741" s="890">
        <v>20.38</v>
      </c>
    </row>
    <row r="7742" spans="1:4" x14ac:dyDescent="0.25">
      <c r="A7742" s="890" t="s">
        <v>7791</v>
      </c>
      <c r="B7742" s="890" t="s">
        <v>33835</v>
      </c>
      <c r="C7742" s="890" t="s">
        <v>5</v>
      </c>
      <c r="D7742" s="890">
        <v>35.29</v>
      </c>
    </row>
    <row r="7743" spans="1:4" x14ac:dyDescent="0.25">
      <c r="A7743" s="890" t="s">
        <v>7792</v>
      </c>
      <c r="B7743" s="890" t="s">
        <v>33835</v>
      </c>
      <c r="C7743" s="890" t="s">
        <v>5</v>
      </c>
      <c r="D7743" s="890">
        <v>35.29</v>
      </c>
    </row>
    <row r="7744" spans="1:4" x14ac:dyDescent="0.25">
      <c r="A7744" s="890" t="s">
        <v>7793</v>
      </c>
      <c r="B7744" s="890" t="s">
        <v>33836</v>
      </c>
      <c r="C7744" s="890" t="s">
        <v>5</v>
      </c>
      <c r="D7744" s="890">
        <v>52.72</v>
      </c>
    </row>
    <row r="7745" spans="1:4" x14ac:dyDescent="0.25">
      <c r="A7745" s="890" t="s">
        <v>7794</v>
      </c>
      <c r="B7745" s="890" t="s">
        <v>33836</v>
      </c>
      <c r="C7745" s="890" t="s">
        <v>5</v>
      </c>
      <c r="D7745" s="890">
        <v>52.72</v>
      </c>
    </row>
    <row r="7746" spans="1:4" x14ac:dyDescent="0.25">
      <c r="A7746" s="890" t="s">
        <v>7795</v>
      </c>
      <c r="B7746" s="890" t="s">
        <v>33837</v>
      </c>
      <c r="C7746" s="890" t="s">
        <v>5</v>
      </c>
      <c r="D7746" s="890">
        <v>8.4499999999999993</v>
      </c>
    </row>
    <row r="7747" spans="1:4" x14ac:dyDescent="0.25">
      <c r="A7747" s="890" t="s">
        <v>7796</v>
      </c>
      <c r="B7747" s="890" t="s">
        <v>33837</v>
      </c>
      <c r="C7747" s="890" t="s">
        <v>5</v>
      </c>
      <c r="D7747" s="890">
        <v>8.4499999999999993</v>
      </c>
    </row>
    <row r="7748" spans="1:4" x14ac:dyDescent="0.25">
      <c r="A7748" s="890" t="s">
        <v>7797</v>
      </c>
      <c r="B7748" s="890" t="s">
        <v>33838</v>
      </c>
      <c r="C7748" s="890" t="s">
        <v>5</v>
      </c>
      <c r="D7748" s="890">
        <v>8.39</v>
      </c>
    </row>
    <row r="7749" spans="1:4" x14ac:dyDescent="0.25">
      <c r="A7749" s="890" t="s">
        <v>7798</v>
      </c>
      <c r="B7749" s="890" t="s">
        <v>33838</v>
      </c>
      <c r="C7749" s="890" t="s">
        <v>5</v>
      </c>
      <c r="D7749" s="890">
        <v>8.39</v>
      </c>
    </row>
    <row r="7750" spans="1:4" x14ac:dyDescent="0.25">
      <c r="A7750" s="890" t="s">
        <v>7799</v>
      </c>
      <c r="B7750" s="890" t="s">
        <v>33839</v>
      </c>
      <c r="C7750" s="890" t="s">
        <v>5</v>
      </c>
      <c r="D7750" s="890">
        <v>18.440000000000001</v>
      </c>
    </row>
    <row r="7751" spans="1:4" x14ac:dyDescent="0.25">
      <c r="A7751" s="890" t="s">
        <v>7800</v>
      </c>
      <c r="B7751" s="890" t="s">
        <v>33839</v>
      </c>
      <c r="C7751" s="890" t="s">
        <v>5</v>
      </c>
      <c r="D7751" s="890">
        <v>18.440000000000001</v>
      </c>
    </row>
    <row r="7752" spans="1:4" x14ac:dyDescent="0.25">
      <c r="A7752" s="890" t="s">
        <v>7801</v>
      </c>
      <c r="B7752" s="890" t="s">
        <v>33840</v>
      </c>
      <c r="C7752" s="890" t="s">
        <v>5</v>
      </c>
      <c r="D7752" s="890">
        <v>33.89</v>
      </c>
    </row>
    <row r="7753" spans="1:4" x14ac:dyDescent="0.25">
      <c r="A7753" s="890" t="s">
        <v>7802</v>
      </c>
      <c r="B7753" s="890" t="s">
        <v>33840</v>
      </c>
      <c r="C7753" s="890" t="s">
        <v>5</v>
      </c>
      <c r="D7753" s="890">
        <v>33.89</v>
      </c>
    </row>
    <row r="7754" spans="1:4" x14ac:dyDescent="0.25">
      <c r="A7754" s="890" t="s">
        <v>7803</v>
      </c>
      <c r="B7754" s="890" t="s">
        <v>33841</v>
      </c>
      <c r="C7754" s="890" t="s">
        <v>5</v>
      </c>
      <c r="D7754" s="890">
        <v>32.75</v>
      </c>
    </row>
    <row r="7755" spans="1:4" x14ac:dyDescent="0.25">
      <c r="A7755" s="890" t="s">
        <v>7804</v>
      </c>
      <c r="B7755" s="890" t="s">
        <v>33841</v>
      </c>
      <c r="C7755" s="890" t="s">
        <v>5</v>
      </c>
      <c r="D7755" s="890">
        <v>32.75</v>
      </c>
    </row>
    <row r="7756" spans="1:4" x14ac:dyDescent="0.25">
      <c r="A7756" s="890" t="s">
        <v>7805</v>
      </c>
      <c r="B7756" s="890" t="s">
        <v>33842</v>
      </c>
      <c r="C7756" s="890" t="s">
        <v>5</v>
      </c>
      <c r="D7756" s="890">
        <v>66.790000000000006</v>
      </c>
    </row>
    <row r="7757" spans="1:4" x14ac:dyDescent="0.25">
      <c r="A7757" s="890" t="s">
        <v>7806</v>
      </c>
      <c r="B7757" s="890" t="s">
        <v>33842</v>
      </c>
      <c r="C7757" s="890" t="s">
        <v>5</v>
      </c>
      <c r="D7757" s="890">
        <v>66.790000000000006</v>
      </c>
    </row>
    <row r="7758" spans="1:4" x14ac:dyDescent="0.25">
      <c r="A7758" s="890" t="s">
        <v>7807</v>
      </c>
      <c r="B7758" s="890" t="s">
        <v>33843</v>
      </c>
      <c r="C7758" s="890" t="s">
        <v>5</v>
      </c>
      <c r="D7758" s="890">
        <v>79.290000000000006</v>
      </c>
    </row>
    <row r="7759" spans="1:4" x14ac:dyDescent="0.25">
      <c r="A7759" s="890" t="s">
        <v>7808</v>
      </c>
      <c r="B7759" s="890" t="s">
        <v>33843</v>
      </c>
      <c r="C7759" s="890" t="s">
        <v>5</v>
      </c>
      <c r="D7759" s="890">
        <v>79.290000000000006</v>
      </c>
    </row>
    <row r="7760" spans="1:4" x14ac:dyDescent="0.25">
      <c r="A7760" s="890" t="s">
        <v>7809</v>
      </c>
      <c r="B7760" s="890" t="s">
        <v>33844</v>
      </c>
      <c r="C7760" s="890" t="s">
        <v>5</v>
      </c>
      <c r="D7760" s="890">
        <v>174.16</v>
      </c>
    </row>
    <row r="7761" spans="1:4" x14ac:dyDescent="0.25">
      <c r="A7761" s="890" t="s">
        <v>7810</v>
      </c>
      <c r="B7761" s="890" t="s">
        <v>33844</v>
      </c>
      <c r="C7761" s="890" t="s">
        <v>5</v>
      </c>
      <c r="D7761" s="890">
        <v>174.16</v>
      </c>
    </row>
    <row r="7762" spans="1:4" x14ac:dyDescent="0.25">
      <c r="A7762" s="890" t="s">
        <v>7811</v>
      </c>
      <c r="B7762" s="890" t="s">
        <v>33845</v>
      </c>
      <c r="C7762" s="890" t="s">
        <v>5</v>
      </c>
      <c r="D7762" s="890">
        <v>28.39</v>
      </c>
    </row>
    <row r="7763" spans="1:4" x14ac:dyDescent="0.25">
      <c r="A7763" s="890" t="s">
        <v>7812</v>
      </c>
      <c r="B7763" s="890" t="s">
        <v>33845</v>
      </c>
      <c r="C7763" s="890" t="s">
        <v>5</v>
      </c>
      <c r="D7763" s="890">
        <v>28.39</v>
      </c>
    </row>
    <row r="7764" spans="1:4" x14ac:dyDescent="0.25">
      <c r="A7764" s="890" t="s">
        <v>7813</v>
      </c>
      <c r="B7764" s="890" t="s">
        <v>33846</v>
      </c>
      <c r="C7764" s="890" t="s">
        <v>5</v>
      </c>
      <c r="D7764" s="890">
        <v>50.98</v>
      </c>
    </row>
    <row r="7765" spans="1:4" x14ac:dyDescent="0.25">
      <c r="A7765" s="890" t="s">
        <v>7814</v>
      </c>
      <c r="B7765" s="890" t="s">
        <v>33846</v>
      </c>
      <c r="C7765" s="890" t="s">
        <v>5</v>
      </c>
      <c r="D7765" s="890">
        <v>50.98</v>
      </c>
    </row>
    <row r="7766" spans="1:4" x14ac:dyDescent="0.25">
      <c r="A7766" s="890" t="s">
        <v>7815</v>
      </c>
      <c r="B7766" s="890" t="s">
        <v>33847</v>
      </c>
      <c r="C7766" s="890" t="s">
        <v>5</v>
      </c>
      <c r="D7766" s="890">
        <v>98.7</v>
      </c>
    </row>
    <row r="7767" spans="1:4" x14ac:dyDescent="0.25">
      <c r="A7767" s="890" t="s">
        <v>7816</v>
      </c>
      <c r="B7767" s="890" t="s">
        <v>33847</v>
      </c>
      <c r="C7767" s="890" t="s">
        <v>5</v>
      </c>
      <c r="D7767" s="890">
        <v>98.7</v>
      </c>
    </row>
    <row r="7768" spans="1:4" x14ac:dyDescent="0.25">
      <c r="A7768" s="890" t="s">
        <v>7817</v>
      </c>
      <c r="B7768" s="890" t="s">
        <v>33848</v>
      </c>
      <c r="C7768" s="890" t="s">
        <v>5</v>
      </c>
      <c r="D7768" s="890">
        <v>23.71</v>
      </c>
    </row>
    <row r="7769" spans="1:4" x14ac:dyDescent="0.25">
      <c r="A7769" s="890" t="s">
        <v>7818</v>
      </c>
      <c r="B7769" s="890" t="s">
        <v>33848</v>
      </c>
      <c r="C7769" s="890" t="s">
        <v>5</v>
      </c>
      <c r="D7769" s="890">
        <v>23.71</v>
      </c>
    </row>
    <row r="7770" spans="1:4" x14ac:dyDescent="0.25">
      <c r="A7770" s="890" t="s">
        <v>7819</v>
      </c>
      <c r="B7770" s="890" t="s">
        <v>33849</v>
      </c>
      <c r="C7770" s="890" t="s">
        <v>5</v>
      </c>
      <c r="D7770" s="890">
        <v>38.04</v>
      </c>
    </row>
    <row r="7771" spans="1:4" x14ac:dyDescent="0.25">
      <c r="A7771" s="890" t="s">
        <v>7820</v>
      </c>
      <c r="B7771" s="890" t="s">
        <v>33849</v>
      </c>
      <c r="C7771" s="890" t="s">
        <v>5</v>
      </c>
      <c r="D7771" s="890">
        <v>38.04</v>
      </c>
    </row>
    <row r="7772" spans="1:4" x14ac:dyDescent="0.25">
      <c r="A7772" s="890" t="s">
        <v>7821</v>
      </c>
      <c r="B7772" s="890" t="s">
        <v>33850</v>
      </c>
      <c r="C7772" s="890" t="s">
        <v>5</v>
      </c>
      <c r="D7772" s="890">
        <v>94.44</v>
      </c>
    </row>
    <row r="7773" spans="1:4" x14ac:dyDescent="0.25">
      <c r="A7773" s="890" t="s">
        <v>7822</v>
      </c>
      <c r="B7773" s="890" t="s">
        <v>33850</v>
      </c>
      <c r="C7773" s="890" t="s">
        <v>5</v>
      </c>
      <c r="D7773" s="890">
        <v>94.44</v>
      </c>
    </row>
    <row r="7774" spans="1:4" x14ac:dyDescent="0.25">
      <c r="A7774" s="890" t="s">
        <v>7823</v>
      </c>
      <c r="B7774" s="890" t="s">
        <v>33851</v>
      </c>
      <c r="C7774" s="890" t="s">
        <v>5</v>
      </c>
      <c r="D7774" s="890">
        <v>32.4</v>
      </c>
    </row>
    <row r="7775" spans="1:4" x14ac:dyDescent="0.25">
      <c r="A7775" s="890" t="s">
        <v>7824</v>
      </c>
      <c r="B7775" s="890" t="s">
        <v>33851</v>
      </c>
      <c r="C7775" s="890" t="s">
        <v>5</v>
      </c>
      <c r="D7775" s="890">
        <v>32.4</v>
      </c>
    </row>
    <row r="7776" spans="1:4" x14ac:dyDescent="0.25">
      <c r="A7776" s="890" t="s">
        <v>7825</v>
      </c>
      <c r="B7776" s="890" t="s">
        <v>33852</v>
      </c>
      <c r="C7776" s="890" t="s">
        <v>5</v>
      </c>
      <c r="D7776" s="890">
        <v>68.930000000000007</v>
      </c>
    </row>
    <row r="7777" spans="1:4" x14ac:dyDescent="0.25">
      <c r="A7777" s="890" t="s">
        <v>7826</v>
      </c>
      <c r="B7777" s="890" t="s">
        <v>33852</v>
      </c>
      <c r="C7777" s="890" t="s">
        <v>5</v>
      </c>
      <c r="D7777" s="890">
        <v>68.930000000000007</v>
      </c>
    </row>
    <row r="7778" spans="1:4" x14ac:dyDescent="0.25">
      <c r="A7778" s="890" t="s">
        <v>7827</v>
      </c>
      <c r="B7778" s="890" t="s">
        <v>33853</v>
      </c>
      <c r="C7778" s="890" t="s">
        <v>5</v>
      </c>
      <c r="D7778" s="890">
        <v>96.17</v>
      </c>
    </row>
    <row r="7779" spans="1:4" x14ac:dyDescent="0.25">
      <c r="A7779" s="890" t="s">
        <v>7828</v>
      </c>
      <c r="B7779" s="890" t="s">
        <v>33853</v>
      </c>
      <c r="C7779" s="890" t="s">
        <v>5</v>
      </c>
      <c r="D7779" s="890">
        <v>96.17</v>
      </c>
    </row>
    <row r="7780" spans="1:4" x14ac:dyDescent="0.25">
      <c r="A7780" s="890" t="s">
        <v>7829</v>
      </c>
      <c r="B7780" s="890" t="s">
        <v>33854</v>
      </c>
      <c r="C7780" s="890" t="s">
        <v>5</v>
      </c>
      <c r="D7780" s="890">
        <v>46.1</v>
      </c>
    </row>
    <row r="7781" spans="1:4" x14ac:dyDescent="0.25">
      <c r="A7781" s="890" t="s">
        <v>7830</v>
      </c>
      <c r="B7781" s="890" t="s">
        <v>33854</v>
      </c>
      <c r="C7781" s="890" t="s">
        <v>5</v>
      </c>
      <c r="D7781" s="890">
        <v>46.1</v>
      </c>
    </row>
    <row r="7782" spans="1:4" x14ac:dyDescent="0.25">
      <c r="A7782" s="890" t="s">
        <v>7831</v>
      </c>
      <c r="B7782" s="890" t="s">
        <v>33855</v>
      </c>
      <c r="C7782" s="890" t="s">
        <v>5</v>
      </c>
      <c r="D7782" s="890">
        <v>127.39</v>
      </c>
    </row>
    <row r="7783" spans="1:4" x14ac:dyDescent="0.25">
      <c r="A7783" s="890" t="s">
        <v>7832</v>
      </c>
      <c r="B7783" s="890" t="s">
        <v>33855</v>
      </c>
      <c r="C7783" s="890" t="s">
        <v>5</v>
      </c>
      <c r="D7783" s="890">
        <v>127.39</v>
      </c>
    </row>
    <row r="7784" spans="1:4" x14ac:dyDescent="0.25">
      <c r="A7784" s="890" t="s">
        <v>7833</v>
      </c>
      <c r="B7784" s="890" t="s">
        <v>33856</v>
      </c>
      <c r="C7784" s="890" t="s">
        <v>5</v>
      </c>
      <c r="D7784" s="890">
        <v>201.78</v>
      </c>
    </row>
    <row r="7785" spans="1:4" x14ac:dyDescent="0.25">
      <c r="A7785" s="890" t="s">
        <v>7834</v>
      </c>
      <c r="B7785" s="890" t="s">
        <v>33856</v>
      </c>
      <c r="C7785" s="890" t="s">
        <v>5</v>
      </c>
      <c r="D7785" s="890">
        <v>201.78</v>
      </c>
    </row>
    <row r="7786" spans="1:4" x14ac:dyDescent="0.25">
      <c r="A7786" s="890" t="s">
        <v>7835</v>
      </c>
      <c r="B7786" s="890" t="s">
        <v>33857</v>
      </c>
      <c r="C7786" s="890" t="s">
        <v>5</v>
      </c>
      <c r="D7786" s="890">
        <v>117.48</v>
      </c>
    </row>
    <row r="7787" spans="1:4" x14ac:dyDescent="0.25">
      <c r="A7787" s="890" t="s">
        <v>7836</v>
      </c>
      <c r="B7787" s="890" t="s">
        <v>33857</v>
      </c>
      <c r="C7787" s="890" t="s">
        <v>5</v>
      </c>
      <c r="D7787" s="890">
        <v>117.48</v>
      </c>
    </row>
    <row r="7788" spans="1:4" x14ac:dyDescent="0.25">
      <c r="A7788" s="890" t="s">
        <v>7837</v>
      </c>
      <c r="B7788" s="890" t="s">
        <v>33858</v>
      </c>
      <c r="C7788" s="890" t="s">
        <v>5</v>
      </c>
      <c r="D7788" s="890">
        <v>138.79</v>
      </c>
    </row>
    <row r="7789" spans="1:4" x14ac:dyDescent="0.25">
      <c r="A7789" s="890" t="s">
        <v>7838</v>
      </c>
      <c r="B7789" s="890" t="s">
        <v>33858</v>
      </c>
      <c r="C7789" s="890" t="s">
        <v>5</v>
      </c>
      <c r="D7789" s="890">
        <v>138.79</v>
      </c>
    </row>
    <row r="7790" spans="1:4" x14ac:dyDescent="0.25">
      <c r="A7790" s="890" t="s">
        <v>7839</v>
      </c>
      <c r="B7790" s="890" t="s">
        <v>33859</v>
      </c>
      <c r="C7790" s="890" t="s">
        <v>5</v>
      </c>
      <c r="D7790" s="890">
        <v>188.71</v>
      </c>
    </row>
    <row r="7791" spans="1:4" x14ac:dyDescent="0.25">
      <c r="A7791" s="890" t="s">
        <v>7840</v>
      </c>
      <c r="B7791" s="890" t="s">
        <v>33859</v>
      </c>
      <c r="C7791" s="890" t="s">
        <v>5</v>
      </c>
      <c r="D7791" s="890">
        <v>188.71</v>
      </c>
    </row>
    <row r="7792" spans="1:4" x14ac:dyDescent="0.25">
      <c r="A7792" s="890" t="s">
        <v>7841</v>
      </c>
      <c r="B7792" s="890" t="s">
        <v>33860</v>
      </c>
      <c r="C7792" s="890" t="s">
        <v>5</v>
      </c>
      <c r="D7792" s="890">
        <v>10.92</v>
      </c>
    </row>
    <row r="7793" spans="1:4" x14ac:dyDescent="0.25">
      <c r="A7793" s="890" t="s">
        <v>7842</v>
      </c>
      <c r="B7793" s="890" t="s">
        <v>33860</v>
      </c>
      <c r="C7793" s="890" t="s">
        <v>5</v>
      </c>
      <c r="D7793" s="890">
        <v>10.92</v>
      </c>
    </row>
    <row r="7794" spans="1:4" x14ac:dyDescent="0.25">
      <c r="A7794" s="890" t="s">
        <v>7843</v>
      </c>
      <c r="B7794" s="890" t="s">
        <v>33861</v>
      </c>
      <c r="C7794" s="890" t="s">
        <v>5</v>
      </c>
      <c r="D7794" s="890">
        <v>23.98</v>
      </c>
    </row>
    <row r="7795" spans="1:4" x14ac:dyDescent="0.25">
      <c r="A7795" s="890" t="s">
        <v>7844</v>
      </c>
      <c r="B7795" s="890" t="s">
        <v>33861</v>
      </c>
      <c r="C7795" s="890" t="s">
        <v>5</v>
      </c>
      <c r="D7795" s="890">
        <v>23.98</v>
      </c>
    </row>
    <row r="7796" spans="1:4" x14ac:dyDescent="0.25">
      <c r="A7796" s="890" t="s">
        <v>7845</v>
      </c>
      <c r="B7796" s="890" t="s">
        <v>33862</v>
      </c>
      <c r="C7796" s="890" t="s">
        <v>5</v>
      </c>
      <c r="D7796" s="890">
        <v>50.88</v>
      </c>
    </row>
    <row r="7797" spans="1:4" x14ac:dyDescent="0.25">
      <c r="A7797" s="890" t="s">
        <v>7846</v>
      </c>
      <c r="B7797" s="890" t="s">
        <v>33862</v>
      </c>
      <c r="C7797" s="890" t="s">
        <v>5</v>
      </c>
      <c r="D7797" s="890">
        <v>50.88</v>
      </c>
    </row>
    <row r="7798" spans="1:4" x14ac:dyDescent="0.25">
      <c r="A7798" s="890" t="s">
        <v>7847</v>
      </c>
      <c r="B7798" s="890" t="s">
        <v>33863</v>
      </c>
      <c r="C7798" s="890" t="s">
        <v>5</v>
      </c>
      <c r="D7798" s="890">
        <v>21.94</v>
      </c>
    </row>
    <row r="7799" spans="1:4" x14ac:dyDescent="0.25">
      <c r="A7799" s="890" t="s">
        <v>7848</v>
      </c>
      <c r="B7799" s="890" t="s">
        <v>33863</v>
      </c>
      <c r="C7799" s="890" t="s">
        <v>5</v>
      </c>
      <c r="D7799" s="890">
        <v>21.94</v>
      </c>
    </row>
    <row r="7800" spans="1:4" x14ac:dyDescent="0.25">
      <c r="A7800" s="890" t="s">
        <v>7849</v>
      </c>
      <c r="B7800" s="890" t="s">
        <v>33864</v>
      </c>
      <c r="C7800" s="890" t="s">
        <v>5</v>
      </c>
      <c r="D7800" s="890">
        <v>42.27</v>
      </c>
    </row>
    <row r="7801" spans="1:4" x14ac:dyDescent="0.25">
      <c r="A7801" s="890" t="s">
        <v>7850</v>
      </c>
      <c r="B7801" s="890" t="s">
        <v>33864</v>
      </c>
      <c r="C7801" s="890" t="s">
        <v>5</v>
      </c>
      <c r="D7801" s="890">
        <v>42.27</v>
      </c>
    </row>
    <row r="7802" spans="1:4" x14ac:dyDescent="0.25">
      <c r="A7802" s="890" t="s">
        <v>7851</v>
      </c>
      <c r="B7802" s="890" t="s">
        <v>33865</v>
      </c>
      <c r="C7802" s="890" t="s">
        <v>5</v>
      </c>
      <c r="D7802" s="890">
        <v>53.46</v>
      </c>
    </row>
    <row r="7803" spans="1:4" x14ac:dyDescent="0.25">
      <c r="A7803" s="890" t="s">
        <v>7852</v>
      </c>
      <c r="B7803" s="890" t="s">
        <v>33865</v>
      </c>
      <c r="C7803" s="890" t="s">
        <v>5</v>
      </c>
      <c r="D7803" s="890">
        <v>53.46</v>
      </c>
    </row>
    <row r="7804" spans="1:4" x14ac:dyDescent="0.25">
      <c r="A7804" s="890" t="s">
        <v>7853</v>
      </c>
      <c r="B7804" s="890" t="s">
        <v>33866</v>
      </c>
      <c r="C7804" s="890" t="s">
        <v>5</v>
      </c>
      <c r="D7804" s="890">
        <v>14.56</v>
      </c>
    </row>
    <row r="7805" spans="1:4" x14ac:dyDescent="0.25">
      <c r="A7805" s="890" t="s">
        <v>7854</v>
      </c>
      <c r="B7805" s="890" t="s">
        <v>33866</v>
      </c>
      <c r="C7805" s="890" t="s">
        <v>5</v>
      </c>
      <c r="D7805" s="890">
        <v>14.56</v>
      </c>
    </row>
    <row r="7806" spans="1:4" x14ac:dyDescent="0.25">
      <c r="A7806" s="890" t="s">
        <v>7855</v>
      </c>
      <c r="B7806" s="890" t="s">
        <v>33867</v>
      </c>
      <c r="C7806" s="890" t="s">
        <v>5</v>
      </c>
      <c r="D7806" s="890">
        <v>28.55</v>
      </c>
    </row>
    <row r="7807" spans="1:4" x14ac:dyDescent="0.25">
      <c r="A7807" s="890" t="s">
        <v>7856</v>
      </c>
      <c r="B7807" s="890" t="s">
        <v>33867</v>
      </c>
      <c r="C7807" s="890" t="s">
        <v>5</v>
      </c>
      <c r="D7807" s="890">
        <v>28.55</v>
      </c>
    </row>
    <row r="7808" spans="1:4" x14ac:dyDescent="0.25">
      <c r="A7808" s="890" t="s">
        <v>7857</v>
      </c>
      <c r="B7808" s="890" t="s">
        <v>33868</v>
      </c>
      <c r="C7808" s="890" t="s">
        <v>5</v>
      </c>
      <c r="D7808" s="890">
        <v>34.119999999999997</v>
      </c>
    </row>
    <row r="7809" spans="1:4" x14ac:dyDescent="0.25">
      <c r="A7809" s="890" t="s">
        <v>7858</v>
      </c>
      <c r="B7809" s="890" t="s">
        <v>33868</v>
      </c>
      <c r="C7809" s="890" t="s">
        <v>5</v>
      </c>
      <c r="D7809" s="890">
        <v>34.119999999999997</v>
      </c>
    </row>
    <row r="7810" spans="1:4" x14ac:dyDescent="0.25">
      <c r="A7810" s="890" t="s">
        <v>7859</v>
      </c>
      <c r="B7810" s="890" t="s">
        <v>33869</v>
      </c>
      <c r="C7810" s="890" t="s">
        <v>5</v>
      </c>
      <c r="D7810" s="890">
        <v>25.23</v>
      </c>
    </row>
    <row r="7811" spans="1:4" x14ac:dyDescent="0.25">
      <c r="A7811" s="890" t="s">
        <v>7860</v>
      </c>
      <c r="B7811" s="890" t="s">
        <v>33869</v>
      </c>
      <c r="C7811" s="890" t="s">
        <v>5</v>
      </c>
      <c r="D7811" s="890">
        <v>25.23</v>
      </c>
    </row>
    <row r="7812" spans="1:4" x14ac:dyDescent="0.25">
      <c r="A7812" s="890" t="s">
        <v>7861</v>
      </c>
      <c r="B7812" s="890" t="s">
        <v>33870</v>
      </c>
      <c r="C7812" s="890" t="s">
        <v>5</v>
      </c>
      <c r="D7812" s="890">
        <v>46.25</v>
      </c>
    </row>
    <row r="7813" spans="1:4" x14ac:dyDescent="0.25">
      <c r="A7813" s="890" t="s">
        <v>7862</v>
      </c>
      <c r="B7813" s="890" t="s">
        <v>33870</v>
      </c>
      <c r="C7813" s="890" t="s">
        <v>5</v>
      </c>
      <c r="D7813" s="890">
        <v>46.25</v>
      </c>
    </row>
    <row r="7814" spans="1:4" x14ac:dyDescent="0.25">
      <c r="A7814" s="890" t="s">
        <v>7863</v>
      </c>
      <c r="B7814" s="890" t="s">
        <v>33871</v>
      </c>
      <c r="C7814" s="890" t="s">
        <v>5</v>
      </c>
      <c r="D7814" s="890">
        <v>66.040000000000006</v>
      </c>
    </row>
    <row r="7815" spans="1:4" x14ac:dyDescent="0.25">
      <c r="A7815" s="890" t="s">
        <v>7864</v>
      </c>
      <c r="B7815" s="890" t="s">
        <v>33871</v>
      </c>
      <c r="C7815" s="890" t="s">
        <v>5</v>
      </c>
      <c r="D7815" s="890">
        <v>66.040000000000006</v>
      </c>
    </row>
    <row r="7816" spans="1:4" x14ac:dyDescent="0.25">
      <c r="A7816" s="890" t="s">
        <v>7865</v>
      </c>
      <c r="B7816" s="890" t="s">
        <v>33872</v>
      </c>
      <c r="C7816" s="890" t="s">
        <v>5</v>
      </c>
      <c r="D7816" s="890">
        <v>92.89</v>
      </c>
    </row>
    <row r="7817" spans="1:4" x14ac:dyDescent="0.25">
      <c r="A7817" s="890" t="s">
        <v>7866</v>
      </c>
      <c r="B7817" s="890" t="s">
        <v>33872</v>
      </c>
      <c r="C7817" s="890" t="s">
        <v>5</v>
      </c>
      <c r="D7817" s="890">
        <v>92.89</v>
      </c>
    </row>
    <row r="7818" spans="1:4" x14ac:dyDescent="0.25">
      <c r="A7818" s="890" t="s">
        <v>7867</v>
      </c>
      <c r="B7818" s="890" t="s">
        <v>33873</v>
      </c>
      <c r="C7818" s="890" t="s">
        <v>5</v>
      </c>
      <c r="D7818" s="890">
        <v>82.3</v>
      </c>
    </row>
    <row r="7819" spans="1:4" x14ac:dyDescent="0.25">
      <c r="A7819" s="890" t="s">
        <v>7868</v>
      </c>
      <c r="B7819" s="890" t="s">
        <v>33873</v>
      </c>
      <c r="C7819" s="890" t="s">
        <v>5</v>
      </c>
      <c r="D7819" s="890">
        <v>82.3</v>
      </c>
    </row>
    <row r="7820" spans="1:4" x14ac:dyDescent="0.25">
      <c r="A7820" s="890" t="s">
        <v>7869</v>
      </c>
      <c r="B7820" s="890" t="s">
        <v>33874</v>
      </c>
      <c r="C7820" s="890" t="s">
        <v>5</v>
      </c>
      <c r="D7820" s="890">
        <v>116.89</v>
      </c>
    </row>
    <row r="7821" spans="1:4" x14ac:dyDescent="0.25">
      <c r="A7821" s="890" t="s">
        <v>7870</v>
      </c>
      <c r="B7821" s="890" t="s">
        <v>33874</v>
      </c>
      <c r="C7821" s="890" t="s">
        <v>5</v>
      </c>
      <c r="D7821" s="890">
        <v>116.89</v>
      </c>
    </row>
    <row r="7822" spans="1:4" x14ac:dyDescent="0.25">
      <c r="A7822" s="890" t="s">
        <v>7871</v>
      </c>
      <c r="B7822" s="890" t="s">
        <v>33875</v>
      </c>
      <c r="C7822" s="890" t="s">
        <v>5</v>
      </c>
      <c r="D7822" s="890">
        <v>6.68</v>
      </c>
    </row>
    <row r="7823" spans="1:4" x14ac:dyDescent="0.25">
      <c r="A7823" s="890" t="s">
        <v>7872</v>
      </c>
      <c r="B7823" s="890" t="s">
        <v>33875</v>
      </c>
      <c r="C7823" s="890" t="s">
        <v>5</v>
      </c>
      <c r="D7823" s="890">
        <v>6.68</v>
      </c>
    </row>
    <row r="7824" spans="1:4" x14ac:dyDescent="0.25">
      <c r="A7824" s="890" t="s">
        <v>7873</v>
      </c>
      <c r="B7824" s="890" t="s">
        <v>33876</v>
      </c>
      <c r="C7824" s="890" t="s">
        <v>5</v>
      </c>
      <c r="D7824" s="890">
        <v>12.67</v>
      </c>
    </row>
    <row r="7825" spans="1:4" x14ac:dyDescent="0.25">
      <c r="A7825" s="890" t="s">
        <v>7874</v>
      </c>
      <c r="B7825" s="890" t="s">
        <v>33876</v>
      </c>
      <c r="C7825" s="890" t="s">
        <v>5</v>
      </c>
      <c r="D7825" s="890">
        <v>12.67</v>
      </c>
    </row>
    <row r="7826" spans="1:4" x14ac:dyDescent="0.25">
      <c r="A7826" s="890" t="s">
        <v>7875</v>
      </c>
      <c r="B7826" s="890" t="s">
        <v>50064</v>
      </c>
      <c r="C7826" s="890" t="s">
        <v>4</v>
      </c>
      <c r="D7826" s="890">
        <v>54.27</v>
      </c>
    </row>
    <row r="7827" spans="1:4" x14ac:dyDescent="0.25">
      <c r="A7827" s="890" t="s">
        <v>7876</v>
      </c>
      <c r="B7827" s="890" t="s">
        <v>50064</v>
      </c>
      <c r="C7827" s="890" t="s">
        <v>4</v>
      </c>
      <c r="D7827" s="890">
        <v>54.27</v>
      </c>
    </row>
    <row r="7828" spans="1:4" x14ac:dyDescent="0.25">
      <c r="A7828" s="890" t="s">
        <v>7877</v>
      </c>
      <c r="B7828" s="890" t="s">
        <v>50065</v>
      </c>
      <c r="C7828" s="890" t="s">
        <v>4</v>
      </c>
      <c r="D7828" s="890">
        <v>102.67</v>
      </c>
    </row>
    <row r="7829" spans="1:4" x14ac:dyDescent="0.25">
      <c r="A7829" s="890" t="s">
        <v>7878</v>
      </c>
      <c r="B7829" s="890" t="s">
        <v>50065</v>
      </c>
      <c r="C7829" s="890" t="s">
        <v>4</v>
      </c>
      <c r="D7829" s="890">
        <v>102.67</v>
      </c>
    </row>
    <row r="7830" spans="1:4" x14ac:dyDescent="0.25">
      <c r="A7830" s="890" t="s">
        <v>7879</v>
      </c>
      <c r="B7830" s="890" t="s">
        <v>50066</v>
      </c>
      <c r="C7830" s="890" t="s">
        <v>4</v>
      </c>
      <c r="D7830" s="890">
        <v>173.7</v>
      </c>
    </row>
    <row r="7831" spans="1:4" x14ac:dyDescent="0.25">
      <c r="A7831" s="890" t="s">
        <v>7880</v>
      </c>
      <c r="B7831" s="890" t="s">
        <v>50066</v>
      </c>
      <c r="C7831" s="890" t="s">
        <v>4</v>
      </c>
      <c r="D7831" s="890">
        <v>173.7</v>
      </c>
    </row>
    <row r="7832" spans="1:4" x14ac:dyDescent="0.25">
      <c r="A7832" s="890" t="s">
        <v>7881</v>
      </c>
      <c r="B7832" s="890" t="s">
        <v>50067</v>
      </c>
      <c r="C7832" s="890" t="s">
        <v>4</v>
      </c>
      <c r="D7832" s="890">
        <v>265.05</v>
      </c>
    </row>
    <row r="7833" spans="1:4" x14ac:dyDescent="0.25">
      <c r="A7833" s="890" t="s">
        <v>7882</v>
      </c>
      <c r="B7833" s="890" t="s">
        <v>50067</v>
      </c>
      <c r="C7833" s="890" t="s">
        <v>4</v>
      </c>
      <c r="D7833" s="890">
        <v>265.05</v>
      </c>
    </row>
    <row r="7834" spans="1:4" x14ac:dyDescent="0.25">
      <c r="A7834" s="890" t="s">
        <v>7883</v>
      </c>
      <c r="B7834" s="890" t="s">
        <v>50068</v>
      </c>
      <c r="C7834" s="890" t="s">
        <v>4</v>
      </c>
      <c r="D7834" s="890">
        <v>388.47</v>
      </c>
    </row>
    <row r="7835" spans="1:4" x14ac:dyDescent="0.25">
      <c r="A7835" s="890" t="s">
        <v>7884</v>
      </c>
      <c r="B7835" s="890" t="s">
        <v>50068</v>
      </c>
      <c r="C7835" s="890" t="s">
        <v>4</v>
      </c>
      <c r="D7835" s="890">
        <v>388.47</v>
      </c>
    </row>
    <row r="7836" spans="1:4" x14ac:dyDescent="0.25">
      <c r="A7836" s="890" t="s">
        <v>7885</v>
      </c>
      <c r="B7836" s="890" t="s">
        <v>50069</v>
      </c>
      <c r="C7836" s="890" t="s">
        <v>4</v>
      </c>
      <c r="D7836" s="890">
        <v>678.86</v>
      </c>
    </row>
    <row r="7837" spans="1:4" x14ac:dyDescent="0.25">
      <c r="A7837" s="890" t="s">
        <v>7886</v>
      </c>
      <c r="B7837" s="890" t="s">
        <v>50069</v>
      </c>
      <c r="C7837" s="890" t="s">
        <v>4</v>
      </c>
      <c r="D7837" s="890">
        <v>678.86</v>
      </c>
    </row>
    <row r="7838" spans="1:4" x14ac:dyDescent="0.25">
      <c r="A7838" s="890" t="s">
        <v>7887</v>
      </c>
      <c r="B7838" s="890" t="s">
        <v>50070</v>
      </c>
      <c r="C7838" s="890" t="s">
        <v>4</v>
      </c>
      <c r="D7838" s="890">
        <v>1511.52</v>
      </c>
    </row>
    <row r="7839" spans="1:4" x14ac:dyDescent="0.25">
      <c r="A7839" s="890" t="s">
        <v>7888</v>
      </c>
      <c r="B7839" s="890" t="s">
        <v>50070</v>
      </c>
      <c r="C7839" s="890" t="s">
        <v>4</v>
      </c>
      <c r="D7839" s="890">
        <v>1511.52</v>
      </c>
    </row>
    <row r="7840" spans="1:4" x14ac:dyDescent="0.25">
      <c r="A7840" s="890" t="s">
        <v>7889</v>
      </c>
      <c r="B7840" s="890" t="s">
        <v>33884</v>
      </c>
      <c r="C7840" s="890" t="s">
        <v>5</v>
      </c>
      <c r="D7840" s="890">
        <v>58.85</v>
      </c>
    </row>
    <row r="7841" spans="1:4" x14ac:dyDescent="0.25">
      <c r="A7841" s="890" t="s">
        <v>7890</v>
      </c>
      <c r="B7841" s="890" t="s">
        <v>33884</v>
      </c>
      <c r="C7841" s="890" t="s">
        <v>5</v>
      </c>
      <c r="D7841" s="890">
        <v>58.85</v>
      </c>
    </row>
    <row r="7842" spans="1:4" x14ac:dyDescent="0.25">
      <c r="A7842" s="890" t="s">
        <v>7891</v>
      </c>
      <c r="B7842" s="890" t="s">
        <v>33885</v>
      </c>
      <c r="C7842" s="890" t="s">
        <v>5</v>
      </c>
      <c r="D7842" s="890">
        <v>90.54</v>
      </c>
    </row>
    <row r="7843" spans="1:4" x14ac:dyDescent="0.25">
      <c r="A7843" s="890" t="s">
        <v>7892</v>
      </c>
      <c r="B7843" s="890" t="s">
        <v>33885</v>
      </c>
      <c r="C7843" s="890" t="s">
        <v>5</v>
      </c>
      <c r="D7843" s="890">
        <v>90.54</v>
      </c>
    </row>
    <row r="7844" spans="1:4" x14ac:dyDescent="0.25">
      <c r="A7844" s="890" t="s">
        <v>7893</v>
      </c>
      <c r="B7844" s="890" t="s">
        <v>33886</v>
      </c>
      <c r="C7844" s="890" t="s">
        <v>5</v>
      </c>
      <c r="D7844" s="890">
        <v>184.49</v>
      </c>
    </row>
    <row r="7845" spans="1:4" x14ac:dyDescent="0.25">
      <c r="A7845" s="890" t="s">
        <v>7894</v>
      </c>
      <c r="B7845" s="890" t="s">
        <v>33886</v>
      </c>
      <c r="C7845" s="890" t="s">
        <v>5</v>
      </c>
      <c r="D7845" s="890">
        <v>184.49</v>
      </c>
    </row>
    <row r="7846" spans="1:4" x14ac:dyDescent="0.25">
      <c r="A7846" s="890" t="s">
        <v>7895</v>
      </c>
      <c r="B7846" s="890" t="s">
        <v>33887</v>
      </c>
      <c r="C7846" s="890" t="s">
        <v>5</v>
      </c>
      <c r="D7846" s="890">
        <v>313.39999999999998</v>
      </c>
    </row>
    <row r="7847" spans="1:4" x14ac:dyDescent="0.25">
      <c r="A7847" s="890" t="s">
        <v>7896</v>
      </c>
      <c r="B7847" s="890" t="s">
        <v>33887</v>
      </c>
      <c r="C7847" s="890" t="s">
        <v>5</v>
      </c>
      <c r="D7847" s="890">
        <v>313.39999999999998</v>
      </c>
    </row>
    <row r="7848" spans="1:4" x14ac:dyDescent="0.25">
      <c r="A7848" s="890" t="s">
        <v>7897</v>
      </c>
      <c r="B7848" s="890" t="s">
        <v>33888</v>
      </c>
      <c r="C7848" s="890" t="s">
        <v>5</v>
      </c>
      <c r="D7848" s="890">
        <v>517.04999999999995</v>
      </c>
    </row>
    <row r="7849" spans="1:4" x14ac:dyDescent="0.25">
      <c r="A7849" s="890" t="s">
        <v>7898</v>
      </c>
      <c r="B7849" s="890" t="s">
        <v>33888</v>
      </c>
      <c r="C7849" s="890" t="s">
        <v>5</v>
      </c>
      <c r="D7849" s="890">
        <v>517.04999999999995</v>
      </c>
    </row>
    <row r="7850" spans="1:4" x14ac:dyDescent="0.25">
      <c r="A7850" s="890" t="s">
        <v>7899</v>
      </c>
      <c r="B7850" s="890" t="s">
        <v>33889</v>
      </c>
      <c r="C7850" s="890" t="s">
        <v>4</v>
      </c>
      <c r="D7850" s="890">
        <v>7.14</v>
      </c>
    </row>
    <row r="7851" spans="1:4" x14ac:dyDescent="0.25">
      <c r="A7851" s="890" t="s">
        <v>7900</v>
      </c>
      <c r="B7851" s="890" t="s">
        <v>33889</v>
      </c>
      <c r="C7851" s="890" t="s">
        <v>4</v>
      </c>
      <c r="D7851" s="890">
        <v>7.14</v>
      </c>
    </row>
    <row r="7852" spans="1:4" x14ac:dyDescent="0.25">
      <c r="A7852" s="890" t="s">
        <v>7901</v>
      </c>
      <c r="B7852" s="890" t="s">
        <v>33890</v>
      </c>
      <c r="C7852" s="890" t="s">
        <v>4</v>
      </c>
      <c r="D7852" s="890">
        <v>10.6</v>
      </c>
    </row>
    <row r="7853" spans="1:4" x14ac:dyDescent="0.25">
      <c r="A7853" s="890" t="s">
        <v>7902</v>
      </c>
      <c r="B7853" s="890" t="s">
        <v>33890</v>
      </c>
      <c r="C7853" s="890" t="s">
        <v>4</v>
      </c>
      <c r="D7853" s="890">
        <v>10.6</v>
      </c>
    </row>
    <row r="7854" spans="1:4" x14ac:dyDescent="0.25">
      <c r="A7854" s="890" t="s">
        <v>7903</v>
      </c>
      <c r="B7854" s="890" t="s">
        <v>33891</v>
      </c>
      <c r="C7854" s="890" t="s">
        <v>4</v>
      </c>
      <c r="D7854" s="890">
        <v>18.96</v>
      </c>
    </row>
    <row r="7855" spans="1:4" x14ac:dyDescent="0.25">
      <c r="A7855" s="890" t="s">
        <v>7904</v>
      </c>
      <c r="B7855" s="890" t="s">
        <v>33891</v>
      </c>
      <c r="C7855" s="890" t="s">
        <v>4</v>
      </c>
      <c r="D7855" s="890">
        <v>18.96</v>
      </c>
    </row>
    <row r="7856" spans="1:4" x14ac:dyDescent="0.25">
      <c r="A7856" s="890" t="s">
        <v>7905</v>
      </c>
      <c r="B7856" s="890" t="s">
        <v>33892</v>
      </c>
      <c r="C7856" s="890" t="s">
        <v>4</v>
      </c>
      <c r="D7856" s="890">
        <v>27.03</v>
      </c>
    </row>
    <row r="7857" spans="1:4" x14ac:dyDescent="0.25">
      <c r="A7857" s="890" t="s">
        <v>7906</v>
      </c>
      <c r="B7857" s="890" t="s">
        <v>33892</v>
      </c>
      <c r="C7857" s="890" t="s">
        <v>4</v>
      </c>
      <c r="D7857" s="890">
        <v>27.03</v>
      </c>
    </row>
    <row r="7858" spans="1:4" x14ac:dyDescent="0.25">
      <c r="A7858" s="890" t="s">
        <v>7907</v>
      </c>
      <c r="B7858" s="890" t="s">
        <v>33893</v>
      </c>
      <c r="C7858" s="890" t="s">
        <v>4</v>
      </c>
      <c r="D7858" s="890">
        <v>46.75</v>
      </c>
    </row>
    <row r="7859" spans="1:4" x14ac:dyDescent="0.25">
      <c r="A7859" s="890" t="s">
        <v>7908</v>
      </c>
      <c r="B7859" s="890" t="s">
        <v>33893</v>
      </c>
      <c r="C7859" s="890" t="s">
        <v>4</v>
      </c>
      <c r="D7859" s="890">
        <v>46.75</v>
      </c>
    </row>
    <row r="7860" spans="1:4" x14ac:dyDescent="0.25">
      <c r="A7860" s="890" t="s">
        <v>7909</v>
      </c>
      <c r="B7860" s="890" t="s">
        <v>33894</v>
      </c>
      <c r="C7860" s="890" t="s">
        <v>4</v>
      </c>
      <c r="D7860" s="890">
        <v>143.83000000000001</v>
      </c>
    </row>
    <row r="7861" spans="1:4" x14ac:dyDescent="0.25">
      <c r="A7861" s="890" t="s">
        <v>7910</v>
      </c>
      <c r="B7861" s="890" t="s">
        <v>33894</v>
      </c>
      <c r="C7861" s="890" t="s">
        <v>4</v>
      </c>
      <c r="D7861" s="890">
        <v>143.83000000000001</v>
      </c>
    </row>
    <row r="7862" spans="1:4" x14ac:dyDescent="0.25">
      <c r="A7862" s="890" t="s">
        <v>7913</v>
      </c>
      <c r="B7862" s="890" t="s">
        <v>33896</v>
      </c>
      <c r="C7862" s="890" t="s">
        <v>4</v>
      </c>
      <c r="D7862" s="890">
        <v>2.57</v>
      </c>
    </row>
    <row r="7863" spans="1:4" x14ac:dyDescent="0.25">
      <c r="A7863" s="890" t="s">
        <v>7914</v>
      </c>
      <c r="B7863" s="890" t="s">
        <v>33896</v>
      </c>
      <c r="C7863" s="890" t="s">
        <v>4</v>
      </c>
      <c r="D7863" s="890">
        <v>2.57</v>
      </c>
    </row>
    <row r="7864" spans="1:4" x14ac:dyDescent="0.25">
      <c r="A7864" s="890" t="s">
        <v>7915</v>
      </c>
      <c r="B7864" s="890" t="s">
        <v>33897</v>
      </c>
      <c r="C7864" s="890" t="s">
        <v>4</v>
      </c>
      <c r="D7864" s="890">
        <v>3.24</v>
      </c>
    </row>
    <row r="7865" spans="1:4" x14ac:dyDescent="0.25">
      <c r="A7865" s="890" t="s">
        <v>7916</v>
      </c>
      <c r="B7865" s="890" t="s">
        <v>33897</v>
      </c>
      <c r="C7865" s="890" t="s">
        <v>4</v>
      </c>
      <c r="D7865" s="890">
        <v>3.24</v>
      </c>
    </row>
    <row r="7866" spans="1:4" x14ac:dyDescent="0.25">
      <c r="A7866" s="890" t="s">
        <v>7917</v>
      </c>
      <c r="B7866" s="890" t="s">
        <v>33898</v>
      </c>
      <c r="C7866" s="890" t="s">
        <v>4</v>
      </c>
      <c r="D7866" s="890">
        <v>7.15</v>
      </c>
    </row>
    <row r="7867" spans="1:4" x14ac:dyDescent="0.25">
      <c r="A7867" s="890" t="s">
        <v>7918</v>
      </c>
      <c r="B7867" s="890" t="s">
        <v>33898</v>
      </c>
      <c r="C7867" s="890" t="s">
        <v>4</v>
      </c>
      <c r="D7867" s="890">
        <v>7.15</v>
      </c>
    </row>
    <row r="7868" spans="1:4" x14ac:dyDescent="0.25">
      <c r="A7868" s="890" t="s">
        <v>7919</v>
      </c>
      <c r="B7868" s="890" t="s">
        <v>33899</v>
      </c>
      <c r="C7868" s="890" t="s">
        <v>4</v>
      </c>
      <c r="D7868" s="890">
        <v>11</v>
      </c>
    </row>
    <row r="7869" spans="1:4" x14ac:dyDescent="0.25">
      <c r="A7869" s="890" t="s">
        <v>7920</v>
      </c>
      <c r="B7869" s="890" t="s">
        <v>33899</v>
      </c>
      <c r="C7869" s="890" t="s">
        <v>4</v>
      </c>
      <c r="D7869" s="890">
        <v>11</v>
      </c>
    </row>
    <row r="7870" spans="1:4" x14ac:dyDescent="0.25">
      <c r="A7870" s="890" t="s">
        <v>7921</v>
      </c>
      <c r="B7870" s="890" t="s">
        <v>33900</v>
      </c>
      <c r="C7870" s="890" t="s">
        <v>4</v>
      </c>
      <c r="D7870" s="890">
        <v>11.12</v>
      </c>
    </row>
    <row r="7871" spans="1:4" x14ac:dyDescent="0.25">
      <c r="A7871" s="890" t="s">
        <v>7922</v>
      </c>
      <c r="B7871" s="890" t="s">
        <v>33900</v>
      </c>
      <c r="C7871" s="890" t="s">
        <v>4</v>
      </c>
      <c r="D7871" s="890">
        <v>11.12</v>
      </c>
    </row>
    <row r="7872" spans="1:4" x14ac:dyDescent="0.25">
      <c r="A7872" s="890" t="s">
        <v>7923</v>
      </c>
      <c r="B7872" s="890" t="s">
        <v>33901</v>
      </c>
      <c r="C7872" s="890" t="s">
        <v>4</v>
      </c>
      <c r="D7872" s="890">
        <v>22.51</v>
      </c>
    </row>
    <row r="7873" spans="1:4" x14ac:dyDescent="0.25">
      <c r="A7873" s="890" t="s">
        <v>7924</v>
      </c>
      <c r="B7873" s="890" t="s">
        <v>33901</v>
      </c>
      <c r="C7873" s="890" t="s">
        <v>4</v>
      </c>
      <c r="D7873" s="890">
        <v>22.51</v>
      </c>
    </row>
    <row r="7874" spans="1:4" x14ac:dyDescent="0.25">
      <c r="A7874" s="890" t="s">
        <v>7925</v>
      </c>
      <c r="B7874" s="890" t="s">
        <v>33902</v>
      </c>
      <c r="C7874" s="890" t="s">
        <v>4</v>
      </c>
      <c r="D7874" s="890">
        <v>37.26</v>
      </c>
    </row>
    <row r="7875" spans="1:4" x14ac:dyDescent="0.25">
      <c r="A7875" s="890" t="s">
        <v>7926</v>
      </c>
      <c r="B7875" s="890" t="s">
        <v>33902</v>
      </c>
      <c r="C7875" s="890" t="s">
        <v>4</v>
      </c>
      <c r="D7875" s="890">
        <v>37.26</v>
      </c>
    </row>
    <row r="7876" spans="1:4" x14ac:dyDescent="0.25">
      <c r="A7876" s="890" t="s">
        <v>7927</v>
      </c>
      <c r="B7876" s="890" t="s">
        <v>33903</v>
      </c>
      <c r="C7876" s="890" t="s">
        <v>4</v>
      </c>
      <c r="D7876" s="890">
        <v>50.58</v>
      </c>
    </row>
    <row r="7877" spans="1:4" x14ac:dyDescent="0.25">
      <c r="A7877" s="890" t="s">
        <v>7928</v>
      </c>
      <c r="B7877" s="890" t="s">
        <v>33903</v>
      </c>
      <c r="C7877" s="890" t="s">
        <v>4</v>
      </c>
      <c r="D7877" s="890">
        <v>50.58</v>
      </c>
    </row>
    <row r="7878" spans="1:4" x14ac:dyDescent="0.25">
      <c r="A7878" s="890" t="s">
        <v>7929</v>
      </c>
      <c r="B7878" s="890" t="s">
        <v>33904</v>
      </c>
      <c r="C7878" s="890" t="s">
        <v>4</v>
      </c>
      <c r="D7878" s="890">
        <v>79.14</v>
      </c>
    </row>
    <row r="7879" spans="1:4" x14ac:dyDescent="0.25">
      <c r="A7879" s="890" t="s">
        <v>7930</v>
      </c>
      <c r="B7879" s="890" t="s">
        <v>33904</v>
      </c>
      <c r="C7879" s="890" t="s">
        <v>4</v>
      </c>
      <c r="D7879" s="890">
        <v>79.14</v>
      </c>
    </row>
    <row r="7880" spans="1:4" x14ac:dyDescent="0.25">
      <c r="A7880" s="890" t="s">
        <v>7931</v>
      </c>
      <c r="B7880" s="890" t="s">
        <v>33905</v>
      </c>
      <c r="C7880" s="890" t="s">
        <v>4</v>
      </c>
      <c r="D7880" s="890">
        <v>27.8</v>
      </c>
    </row>
    <row r="7881" spans="1:4" x14ac:dyDescent="0.25">
      <c r="A7881" s="890" t="s">
        <v>7932</v>
      </c>
      <c r="B7881" s="890" t="s">
        <v>33905</v>
      </c>
      <c r="C7881" s="890" t="s">
        <v>4</v>
      </c>
      <c r="D7881" s="890">
        <v>27.8</v>
      </c>
    </row>
    <row r="7882" spans="1:4" x14ac:dyDescent="0.25">
      <c r="A7882" s="890" t="s">
        <v>7933</v>
      </c>
      <c r="B7882" s="890" t="s">
        <v>33906</v>
      </c>
      <c r="C7882" s="890" t="s">
        <v>4</v>
      </c>
      <c r="D7882" s="890">
        <v>50.55</v>
      </c>
    </row>
    <row r="7883" spans="1:4" x14ac:dyDescent="0.25">
      <c r="A7883" s="890" t="s">
        <v>7934</v>
      </c>
      <c r="B7883" s="890" t="s">
        <v>33906</v>
      </c>
      <c r="C7883" s="890" t="s">
        <v>4</v>
      </c>
      <c r="D7883" s="890">
        <v>50.55</v>
      </c>
    </row>
    <row r="7884" spans="1:4" x14ac:dyDescent="0.25">
      <c r="A7884" s="890" t="s">
        <v>7935</v>
      </c>
      <c r="B7884" s="890" t="s">
        <v>33907</v>
      </c>
      <c r="C7884" s="890" t="s">
        <v>4</v>
      </c>
      <c r="D7884" s="890">
        <v>82.9</v>
      </c>
    </row>
    <row r="7885" spans="1:4" x14ac:dyDescent="0.25">
      <c r="A7885" s="890" t="s">
        <v>7936</v>
      </c>
      <c r="B7885" s="890" t="s">
        <v>33907</v>
      </c>
      <c r="C7885" s="890" t="s">
        <v>4</v>
      </c>
      <c r="D7885" s="890">
        <v>82.9</v>
      </c>
    </row>
    <row r="7886" spans="1:4" x14ac:dyDescent="0.25">
      <c r="A7886" s="890" t="s">
        <v>7937</v>
      </c>
      <c r="B7886" s="890" t="s">
        <v>33908</v>
      </c>
      <c r="C7886" s="890" t="s">
        <v>4</v>
      </c>
      <c r="D7886" s="890">
        <v>134.72999999999999</v>
      </c>
    </row>
    <row r="7887" spans="1:4" x14ac:dyDescent="0.25">
      <c r="A7887" s="890" t="s">
        <v>7938</v>
      </c>
      <c r="B7887" s="890" t="s">
        <v>33908</v>
      </c>
      <c r="C7887" s="890" t="s">
        <v>4</v>
      </c>
      <c r="D7887" s="890">
        <v>134.72999999999999</v>
      </c>
    </row>
    <row r="7888" spans="1:4" x14ac:dyDescent="0.25">
      <c r="A7888" s="890" t="s">
        <v>7939</v>
      </c>
      <c r="B7888" s="890" t="s">
        <v>33909</v>
      </c>
      <c r="C7888" s="890" t="s">
        <v>4</v>
      </c>
      <c r="D7888" s="890">
        <v>213.16</v>
      </c>
    </row>
    <row r="7889" spans="1:4" x14ac:dyDescent="0.25">
      <c r="A7889" s="890" t="s">
        <v>7940</v>
      </c>
      <c r="B7889" s="890" t="s">
        <v>33909</v>
      </c>
      <c r="C7889" s="890" t="s">
        <v>4</v>
      </c>
      <c r="D7889" s="890">
        <v>213.16</v>
      </c>
    </row>
    <row r="7890" spans="1:4" x14ac:dyDescent="0.25">
      <c r="A7890" s="890" t="s">
        <v>7941</v>
      </c>
      <c r="B7890" s="890" t="s">
        <v>33910</v>
      </c>
      <c r="C7890" s="890" t="s">
        <v>4</v>
      </c>
      <c r="D7890" s="890">
        <v>493.86</v>
      </c>
    </row>
    <row r="7891" spans="1:4" x14ac:dyDescent="0.25">
      <c r="A7891" s="890" t="s">
        <v>7942</v>
      </c>
      <c r="B7891" s="890" t="s">
        <v>33910</v>
      </c>
      <c r="C7891" s="890" t="s">
        <v>4</v>
      </c>
      <c r="D7891" s="890">
        <v>493.86</v>
      </c>
    </row>
    <row r="7892" spans="1:4" x14ac:dyDescent="0.25">
      <c r="A7892" s="890" t="s">
        <v>7943</v>
      </c>
      <c r="B7892" s="890" t="s">
        <v>33911</v>
      </c>
      <c r="C7892" s="890" t="s">
        <v>4</v>
      </c>
      <c r="D7892" s="890">
        <v>442.37</v>
      </c>
    </row>
    <row r="7893" spans="1:4" x14ac:dyDescent="0.25">
      <c r="A7893" s="890" t="s">
        <v>7944</v>
      </c>
      <c r="B7893" s="890" t="s">
        <v>33911</v>
      </c>
      <c r="C7893" s="890" t="s">
        <v>4</v>
      </c>
      <c r="D7893" s="890">
        <v>442.37</v>
      </c>
    </row>
    <row r="7894" spans="1:4" x14ac:dyDescent="0.25">
      <c r="A7894" s="890" t="s">
        <v>7945</v>
      </c>
      <c r="B7894" s="890" t="s">
        <v>33912</v>
      </c>
      <c r="C7894" s="890" t="s">
        <v>5</v>
      </c>
      <c r="D7894" s="890">
        <v>16.32</v>
      </c>
    </row>
    <row r="7895" spans="1:4" x14ac:dyDescent="0.25">
      <c r="A7895" s="890" t="s">
        <v>7946</v>
      </c>
      <c r="B7895" s="890" t="s">
        <v>33912</v>
      </c>
      <c r="C7895" s="890" t="s">
        <v>5</v>
      </c>
      <c r="D7895" s="890">
        <v>16.32</v>
      </c>
    </row>
    <row r="7896" spans="1:4" x14ac:dyDescent="0.25">
      <c r="A7896" s="890" t="s">
        <v>7947</v>
      </c>
      <c r="B7896" s="890" t="s">
        <v>33913</v>
      </c>
      <c r="C7896" s="890" t="s">
        <v>5</v>
      </c>
      <c r="D7896" s="890">
        <v>86.82</v>
      </c>
    </row>
    <row r="7897" spans="1:4" x14ac:dyDescent="0.25">
      <c r="A7897" s="890" t="s">
        <v>7948</v>
      </c>
      <c r="B7897" s="890" t="s">
        <v>33913</v>
      </c>
      <c r="C7897" s="890" t="s">
        <v>5</v>
      </c>
      <c r="D7897" s="890">
        <v>86.82</v>
      </c>
    </row>
    <row r="7898" spans="1:4" x14ac:dyDescent="0.25">
      <c r="A7898" s="890" t="s">
        <v>7949</v>
      </c>
      <c r="B7898" s="890" t="s">
        <v>33914</v>
      </c>
      <c r="C7898" s="890" t="s">
        <v>5</v>
      </c>
      <c r="D7898" s="890">
        <v>20.260000000000002</v>
      </c>
    </row>
    <row r="7899" spans="1:4" x14ac:dyDescent="0.25">
      <c r="A7899" s="890" t="s">
        <v>7950</v>
      </c>
      <c r="B7899" s="890" t="s">
        <v>33914</v>
      </c>
      <c r="C7899" s="890" t="s">
        <v>5</v>
      </c>
      <c r="D7899" s="890">
        <v>20.260000000000002</v>
      </c>
    </row>
    <row r="7900" spans="1:4" x14ac:dyDescent="0.25">
      <c r="A7900" s="890" t="s">
        <v>7951</v>
      </c>
      <c r="B7900" s="890" t="s">
        <v>33915</v>
      </c>
      <c r="C7900" s="890" t="s">
        <v>5</v>
      </c>
      <c r="D7900" s="890">
        <v>102.72</v>
      </c>
    </row>
    <row r="7901" spans="1:4" x14ac:dyDescent="0.25">
      <c r="A7901" s="890" t="s">
        <v>7952</v>
      </c>
      <c r="B7901" s="890" t="s">
        <v>33915</v>
      </c>
      <c r="C7901" s="890" t="s">
        <v>5</v>
      </c>
      <c r="D7901" s="890">
        <v>102.72</v>
      </c>
    </row>
    <row r="7902" spans="1:4" x14ac:dyDescent="0.25">
      <c r="A7902" s="890" t="s">
        <v>7953</v>
      </c>
      <c r="B7902" s="890" t="s">
        <v>33916</v>
      </c>
      <c r="C7902" s="890" t="s">
        <v>5</v>
      </c>
      <c r="D7902" s="890">
        <v>34.03</v>
      </c>
    </row>
    <row r="7903" spans="1:4" x14ac:dyDescent="0.25">
      <c r="A7903" s="890" t="s">
        <v>7954</v>
      </c>
      <c r="B7903" s="890" t="s">
        <v>33916</v>
      </c>
      <c r="C7903" s="890" t="s">
        <v>5</v>
      </c>
      <c r="D7903" s="890">
        <v>34.03</v>
      </c>
    </row>
    <row r="7904" spans="1:4" x14ac:dyDescent="0.25">
      <c r="A7904" s="890" t="s">
        <v>7955</v>
      </c>
      <c r="B7904" s="890" t="s">
        <v>33917</v>
      </c>
      <c r="C7904" s="890" t="s">
        <v>5</v>
      </c>
      <c r="D7904" s="890">
        <v>118.94</v>
      </c>
    </row>
    <row r="7905" spans="1:4" x14ac:dyDescent="0.25">
      <c r="A7905" s="890" t="s">
        <v>7956</v>
      </c>
      <c r="B7905" s="890" t="s">
        <v>33917</v>
      </c>
      <c r="C7905" s="890" t="s">
        <v>5</v>
      </c>
      <c r="D7905" s="890">
        <v>118.94</v>
      </c>
    </row>
    <row r="7906" spans="1:4" x14ac:dyDescent="0.25">
      <c r="A7906" s="890" t="s">
        <v>7957</v>
      </c>
      <c r="B7906" s="890" t="s">
        <v>33918</v>
      </c>
      <c r="C7906" s="890" t="s">
        <v>5</v>
      </c>
      <c r="D7906" s="890">
        <v>5.35</v>
      </c>
    </row>
    <row r="7907" spans="1:4" x14ac:dyDescent="0.25">
      <c r="A7907" s="890" t="s">
        <v>7958</v>
      </c>
      <c r="B7907" s="890" t="s">
        <v>33918</v>
      </c>
      <c r="C7907" s="890" t="s">
        <v>5</v>
      </c>
      <c r="D7907" s="890">
        <v>5.35</v>
      </c>
    </row>
    <row r="7908" spans="1:4" x14ac:dyDescent="0.25">
      <c r="A7908" s="890" t="s">
        <v>7959</v>
      </c>
      <c r="B7908" s="890" t="s">
        <v>33919</v>
      </c>
      <c r="C7908" s="890" t="s">
        <v>5</v>
      </c>
      <c r="D7908" s="890">
        <v>34</v>
      </c>
    </row>
    <row r="7909" spans="1:4" x14ac:dyDescent="0.25">
      <c r="A7909" s="890" t="s">
        <v>7960</v>
      </c>
      <c r="B7909" s="890" t="s">
        <v>33919</v>
      </c>
      <c r="C7909" s="890" t="s">
        <v>5</v>
      </c>
      <c r="D7909" s="890">
        <v>34</v>
      </c>
    </row>
    <row r="7910" spans="1:4" x14ac:dyDescent="0.25">
      <c r="A7910" s="890" t="s">
        <v>7961</v>
      </c>
      <c r="B7910" s="890" t="s">
        <v>33920</v>
      </c>
      <c r="C7910" s="890" t="s">
        <v>5</v>
      </c>
      <c r="D7910" s="890">
        <v>54.37</v>
      </c>
    </row>
    <row r="7911" spans="1:4" x14ac:dyDescent="0.25">
      <c r="A7911" s="890" t="s">
        <v>7962</v>
      </c>
      <c r="B7911" s="890" t="s">
        <v>33920</v>
      </c>
      <c r="C7911" s="890" t="s">
        <v>5</v>
      </c>
      <c r="D7911" s="890">
        <v>54.37</v>
      </c>
    </row>
    <row r="7912" spans="1:4" x14ac:dyDescent="0.25">
      <c r="A7912" s="890" t="s">
        <v>7963</v>
      </c>
      <c r="B7912" s="890" t="s">
        <v>33921</v>
      </c>
      <c r="C7912" s="890" t="s">
        <v>5</v>
      </c>
      <c r="D7912" s="890">
        <v>17.3</v>
      </c>
    </row>
    <row r="7913" spans="1:4" x14ac:dyDescent="0.25">
      <c r="A7913" s="890" t="s">
        <v>7964</v>
      </c>
      <c r="B7913" s="890" t="s">
        <v>33921</v>
      </c>
      <c r="C7913" s="890" t="s">
        <v>5</v>
      </c>
      <c r="D7913" s="890">
        <v>17.3</v>
      </c>
    </row>
    <row r="7914" spans="1:4" x14ac:dyDescent="0.25">
      <c r="A7914" s="890" t="s">
        <v>7965</v>
      </c>
      <c r="B7914" s="890" t="s">
        <v>33922</v>
      </c>
      <c r="C7914" s="890" t="s">
        <v>5</v>
      </c>
      <c r="D7914" s="890">
        <v>64.209999999999994</v>
      </c>
    </row>
    <row r="7915" spans="1:4" x14ac:dyDescent="0.25">
      <c r="A7915" s="890" t="s">
        <v>7966</v>
      </c>
      <c r="B7915" s="890" t="s">
        <v>33922</v>
      </c>
      <c r="C7915" s="890" t="s">
        <v>5</v>
      </c>
      <c r="D7915" s="890">
        <v>64.209999999999994</v>
      </c>
    </row>
    <row r="7916" spans="1:4" x14ac:dyDescent="0.25">
      <c r="A7916" s="890" t="s">
        <v>7967</v>
      </c>
      <c r="B7916" s="890" t="s">
        <v>33923</v>
      </c>
      <c r="C7916" s="890" t="s">
        <v>4</v>
      </c>
      <c r="D7916" s="890">
        <v>108.64</v>
      </c>
    </row>
    <row r="7917" spans="1:4" x14ac:dyDescent="0.25">
      <c r="A7917" s="890" t="s">
        <v>7968</v>
      </c>
      <c r="B7917" s="890" t="s">
        <v>33923</v>
      </c>
      <c r="C7917" s="890" t="s">
        <v>4</v>
      </c>
      <c r="D7917" s="890">
        <v>108.64</v>
      </c>
    </row>
    <row r="7918" spans="1:4" x14ac:dyDescent="0.25">
      <c r="A7918" s="890" t="s">
        <v>7969</v>
      </c>
      <c r="B7918" s="890" t="s">
        <v>33924</v>
      </c>
      <c r="C7918" s="890" t="s">
        <v>4</v>
      </c>
      <c r="D7918" s="890">
        <v>144.84</v>
      </c>
    </row>
    <row r="7919" spans="1:4" x14ac:dyDescent="0.25">
      <c r="A7919" s="890" t="s">
        <v>7970</v>
      </c>
      <c r="B7919" s="890" t="s">
        <v>33924</v>
      </c>
      <c r="C7919" s="890" t="s">
        <v>4</v>
      </c>
      <c r="D7919" s="890">
        <v>144.84</v>
      </c>
    </row>
    <row r="7920" spans="1:4" x14ac:dyDescent="0.25">
      <c r="A7920" s="890" t="s">
        <v>7971</v>
      </c>
      <c r="B7920" s="890" t="s">
        <v>33925</v>
      </c>
      <c r="C7920" s="890" t="s">
        <v>4</v>
      </c>
      <c r="D7920" s="890">
        <v>213.92</v>
      </c>
    </row>
    <row r="7921" spans="1:4" x14ac:dyDescent="0.25">
      <c r="A7921" s="890" t="s">
        <v>7972</v>
      </c>
      <c r="B7921" s="890" t="s">
        <v>33925</v>
      </c>
      <c r="C7921" s="890" t="s">
        <v>4</v>
      </c>
      <c r="D7921" s="890">
        <v>213.92</v>
      </c>
    </row>
    <row r="7922" spans="1:4" x14ac:dyDescent="0.25">
      <c r="A7922" s="890" t="s">
        <v>7973</v>
      </c>
      <c r="B7922" s="890" t="s">
        <v>33926</v>
      </c>
      <c r="C7922" s="890" t="s">
        <v>4</v>
      </c>
      <c r="D7922" s="890">
        <v>257.52999999999997</v>
      </c>
    </row>
    <row r="7923" spans="1:4" x14ac:dyDescent="0.25">
      <c r="A7923" s="890" t="s">
        <v>7974</v>
      </c>
      <c r="B7923" s="890" t="s">
        <v>33926</v>
      </c>
      <c r="C7923" s="890" t="s">
        <v>4</v>
      </c>
      <c r="D7923" s="890">
        <v>257.52999999999997</v>
      </c>
    </row>
    <row r="7924" spans="1:4" x14ac:dyDescent="0.25">
      <c r="A7924" s="890" t="s">
        <v>7975</v>
      </c>
      <c r="B7924" s="890" t="s">
        <v>33927</v>
      </c>
      <c r="C7924" s="890" t="s">
        <v>4</v>
      </c>
      <c r="D7924" s="890">
        <v>391.66</v>
      </c>
    </row>
    <row r="7925" spans="1:4" x14ac:dyDescent="0.25">
      <c r="A7925" s="890" t="s">
        <v>7976</v>
      </c>
      <c r="B7925" s="890" t="s">
        <v>33927</v>
      </c>
      <c r="C7925" s="890" t="s">
        <v>4</v>
      </c>
      <c r="D7925" s="890">
        <v>391.66</v>
      </c>
    </row>
    <row r="7926" spans="1:4" x14ac:dyDescent="0.25">
      <c r="A7926" s="890" t="s">
        <v>7977</v>
      </c>
      <c r="B7926" s="890" t="s">
        <v>33928</v>
      </c>
      <c r="C7926" s="890" t="s">
        <v>4</v>
      </c>
      <c r="D7926" s="890">
        <v>447.62</v>
      </c>
    </row>
    <row r="7927" spans="1:4" x14ac:dyDescent="0.25">
      <c r="A7927" s="890" t="s">
        <v>7978</v>
      </c>
      <c r="B7927" s="890" t="s">
        <v>33928</v>
      </c>
      <c r="C7927" s="890" t="s">
        <v>4</v>
      </c>
      <c r="D7927" s="890">
        <v>447.62</v>
      </c>
    </row>
    <row r="7928" spans="1:4" x14ac:dyDescent="0.25">
      <c r="A7928" s="890" t="s">
        <v>7979</v>
      </c>
      <c r="B7928" s="890" t="s">
        <v>33929</v>
      </c>
      <c r="C7928" s="890" t="s">
        <v>4</v>
      </c>
      <c r="D7928" s="890">
        <v>668.19</v>
      </c>
    </row>
    <row r="7929" spans="1:4" x14ac:dyDescent="0.25">
      <c r="A7929" s="890" t="s">
        <v>7980</v>
      </c>
      <c r="B7929" s="890" t="s">
        <v>33929</v>
      </c>
      <c r="C7929" s="890" t="s">
        <v>4</v>
      </c>
      <c r="D7929" s="890">
        <v>668.19</v>
      </c>
    </row>
    <row r="7930" spans="1:4" x14ac:dyDescent="0.25">
      <c r="A7930" s="890" t="s">
        <v>7981</v>
      </c>
      <c r="B7930" s="890" t="s">
        <v>33930</v>
      </c>
      <c r="C7930" s="890" t="s">
        <v>4</v>
      </c>
      <c r="D7930" s="890">
        <v>742.43</v>
      </c>
    </row>
    <row r="7931" spans="1:4" x14ac:dyDescent="0.25">
      <c r="A7931" s="890" t="s">
        <v>7982</v>
      </c>
      <c r="B7931" s="890" t="s">
        <v>33930</v>
      </c>
      <c r="C7931" s="890" t="s">
        <v>4</v>
      </c>
      <c r="D7931" s="890">
        <v>742.43</v>
      </c>
    </row>
    <row r="7932" spans="1:4" x14ac:dyDescent="0.25">
      <c r="A7932" s="890" t="s">
        <v>7983</v>
      </c>
      <c r="B7932" s="890" t="s">
        <v>33931</v>
      </c>
      <c r="C7932" s="890" t="s">
        <v>4</v>
      </c>
      <c r="D7932" s="890">
        <v>838.99</v>
      </c>
    </row>
    <row r="7933" spans="1:4" x14ac:dyDescent="0.25">
      <c r="A7933" s="890" t="s">
        <v>7984</v>
      </c>
      <c r="B7933" s="890" t="s">
        <v>33931</v>
      </c>
      <c r="C7933" s="890" t="s">
        <v>4</v>
      </c>
      <c r="D7933" s="890">
        <v>838.99</v>
      </c>
    </row>
    <row r="7934" spans="1:4" x14ac:dyDescent="0.25">
      <c r="A7934" s="890" t="s">
        <v>7985</v>
      </c>
      <c r="B7934" s="890" t="s">
        <v>33932</v>
      </c>
      <c r="C7934" s="890" t="s">
        <v>4</v>
      </c>
      <c r="D7934" s="890">
        <v>915.26</v>
      </c>
    </row>
    <row r="7935" spans="1:4" x14ac:dyDescent="0.25">
      <c r="A7935" s="890" t="s">
        <v>7986</v>
      </c>
      <c r="B7935" s="890" t="s">
        <v>33932</v>
      </c>
      <c r="C7935" s="890" t="s">
        <v>4</v>
      </c>
      <c r="D7935" s="890">
        <v>915.26</v>
      </c>
    </row>
    <row r="7936" spans="1:4" x14ac:dyDescent="0.25">
      <c r="A7936" s="890" t="s">
        <v>7987</v>
      </c>
      <c r="B7936" s="890" t="s">
        <v>33933</v>
      </c>
      <c r="C7936" s="890" t="s">
        <v>4</v>
      </c>
      <c r="D7936" s="890">
        <v>1419.73</v>
      </c>
    </row>
    <row r="7937" spans="1:4" x14ac:dyDescent="0.25">
      <c r="A7937" s="890" t="s">
        <v>7988</v>
      </c>
      <c r="B7937" s="890" t="s">
        <v>33933</v>
      </c>
      <c r="C7937" s="890" t="s">
        <v>4</v>
      </c>
      <c r="D7937" s="890">
        <v>1419.73</v>
      </c>
    </row>
    <row r="7938" spans="1:4" x14ac:dyDescent="0.25">
      <c r="A7938" s="890" t="s">
        <v>7989</v>
      </c>
      <c r="B7938" s="890" t="s">
        <v>33934</v>
      </c>
      <c r="C7938" s="890" t="s">
        <v>4</v>
      </c>
      <c r="D7938" s="890">
        <v>1939.46</v>
      </c>
    </row>
    <row r="7939" spans="1:4" x14ac:dyDescent="0.25">
      <c r="A7939" s="890" t="s">
        <v>7990</v>
      </c>
      <c r="B7939" s="890" t="s">
        <v>33934</v>
      </c>
      <c r="C7939" s="890" t="s">
        <v>4</v>
      </c>
      <c r="D7939" s="890">
        <v>1939.46</v>
      </c>
    </row>
    <row r="7940" spans="1:4" x14ac:dyDescent="0.25">
      <c r="A7940" s="890" t="s">
        <v>7991</v>
      </c>
      <c r="B7940" s="890" t="s">
        <v>33935</v>
      </c>
      <c r="C7940" s="890" t="s">
        <v>4</v>
      </c>
      <c r="D7940" s="890">
        <v>2300.87</v>
      </c>
    </row>
    <row r="7941" spans="1:4" x14ac:dyDescent="0.25">
      <c r="A7941" s="890" t="s">
        <v>7992</v>
      </c>
      <c r="B7941" s="890" t="s">
        <v>33935</v>
      </c>
      <c r="C7941" s="890" t="s">
        <v>4</v>
      </c>
      <c r="D7941" s="890">
        <v>2300.87</v>
      </c>
    </row>
    <row r="7942" spans="1:4" x14ac:dyDescent="0.25">
      <c r="A7942" s="890" t="s">
        <v>7993</v>
      </c>
      <c r="B7942" s="890" t="s">
        <v>33936</v>
      </c>
      <c r="C7942" s="890" t="s">
        <v>4</v>
      </c>
      <c r="D7942" s="890">
        <v>2957.68</v>
      </c>
    </row>
    <row r="7943" spans="1:4" x14ac:dyDescent="0.25">
      <c r="A7943" s="890" t="s">
        <v>7994</v>
      </c>
      <c r="B7943" s="890" t="s">
        <v>33936</v>
      </c>
      <c r="C7943" s="890" t="s">
        <v>4</v>
      </c>
      <c r="D7943" s="890">
        <v>2957.68</v>
      </c>
    </row>
    <row r="7944" spans="1:4" x14ac:dyDescent="0.25">
      <c r="A7944" s="890" t="s">
        <v>7995</v>
      </c>
      <c r="B7944" s="890" t="s">
        <v>33937</v>
      </c>
      <c r="C7944" s="890" t="s">
        <v>4</v>
      </c>
      <c r="D7944" s="890">
        <v>4430.3</v>
      </c>
    </row>
    <row r="7945" spans="1:4" x14ac:dyDescent="0.25">
      <c r="A7945" s="890" t="s">
        <v>7996</v>
      </c>
      <c r="B7945" s="890" t="s">
        <v>33937</v>
      </c>
      <c r="C7945" s="890" t="s">
        <v>4</v>
      </c>
      <c r="D7945" s="890">
        <v>4430.3</v>
      </c>
    </row>
    <row r="7946" spans="1:4" x14ac:dyDescent="0.25">
      <c r="A7946" s="890" t="s">
        <v>7997</v>
      </c>
      <c r="B7946" s="890" t="s">
        <v>33938</v>
      </c>
      <c r="C7946" s="890" t="s">
        <v>5</v>
      </c>
      <c r="D7946" s="890">
        <v>23.71</v>
      </c>
    </row>
    <row r="7947" spans="1:4" x14ac:dyDescent="0.25">
      <c r="A7947" s="890" t="s">
        <v>7998</v>
      </c>
      <c r="B7947" s="890" t="s">
        <v>33938</v>
      </c>
      <c r="C7947" s="890" t="s">
        <v>5</v>
      </c>
      <c r="D7947" s="890">
        <v>23.71</v>
      </c>
    </row>
    <row r="7948" spans="1:4" x14ac:dyDescent="0.25">
      <c r="A7948" s="890" t="s">
        <v>7999</v>
      </c>
      <c r="B7948" s="890" t="s">
        <v>33939</v>
      </c>
      <c r="C7948" s="890" t="s">
        <v>5</v>
      </c>
      <c r="D7948" s="890">
        <v>38.04</v>
      </c>
    </row>
    <row r="7949" spans="1:4" x14ac:dyDescent="0.25">
      <c r="A7949" s="890" t="s">
        <v>8000</v>
      </c>
      <c r="B7949" s="890" t="s">
        <v>33939</v>
      </c>
      <c r="C7949" s="890" t="s">
        <v>5</v>
      </c>
      <c r="D7949" s="890">
        <v>38.04</v>
      </c>
    </row>
    <row r="7950" spans="1:4" x14ac:dyDescent="0.25">
      <c r="A7950" s="890" t="s">
        <v>8001</v>
      </c>
      <c r="B7950" s="890" t="s">
        <v>33940</v>
      </c>
      <c r="C7950" s="890" t="s">
        <v>5</v>
      </c>
      <c r="D7950" s="890">
        <v>94.44</v>
      </c>
    </row>
    <row r="7951" spans="1:4" x14ac:dyDescent="0.25">
      <c r="A7951" s="890" t="s">
        <v>8002</v>
      </c>
      <c r="B7951" s="890" t="s">
        <v>33940</v>
      </c>
      <c r="C7951" s="890" t="s">
        <v>5</v>
      </c>
      <c r="D7951" s="890">
        <v>94.44</v>
      </c>
    </row>
    <row r="7952" spans="1:4" x14ac:dyDescent="0.25">
      <c r="A7952" s="890" t="s">
        <v>8003</v>
      </c>
      <c r="B7952" s="890" t="s">
        <v>33941</v>
      </c>
      <c r="C7952" s="890" t="s">
        <v>5</v>
      </c>
      <c r="D7952" s="890">
        <v>25.23</v>
      </c>
    </row>
    <row r="7953" spans="1:4" x14ac:dyDescent="0.25">
      <c r="A7953" s="890" t="s">
        <v>8004</v>
      </c>
      <c r="B7953" s="890" t="s">
        <v>33941</v>
      </c>
      <c r="C7953" s="890" t="s">
        <v>5</v>
      </c>
      <c r="D7953" s="890">
        <v>25.23</v>
      </c>
    </row>
    <row r="7954" spans="1:4" x14ac:dyDescent="0.25">
      <c r="A7954" s="890" t="s">
        <v>8005</v>
      </c>
      <c r="B7954" s="890" t="s">
        <v>33942</v>
      </c>
      <c r="C7954" s="890" t="s">
        <v>5</v>
      </c>
      <c r="D7954" s="890">
        <v>66.040000000000006</v>
      </c>
    </row>
    <row r="7955" spans="1:4" x14ac:dyDescent="0.25">
      <c r="A7955" s="890" t="s">
        <v>8006</v>
      </c>
      <c r="B7955" s="890" t="s">
        <v>33942</v>
      </c>
      <c r="C7955" s="890" t="s">
        <v>5</v>
      </c>
      <c r="D7955" s="890">
        <v>66.040000000000006</v>
      </c>
    </row>
    <row r="7956" spans="1:4" x14ac:dyDescent="0.25">
      <c r="A7956" s="890" t="s">
        <v>8007</v>
      </c>
      <c r="B7956" s="890" t="s">
        <v>33943</v>
      </c>
      <c r="C7956" s="890" t="s">
        <v>5</v>
      </c>
      <c r="D7956" s="890">
        <v>116.89</v>
      </c>
    </row>
    <row r="7957" spans="1:4" x14ac:dyDescent="0.25">
      <c r="A7957" s="890" t="s">
        <v>8008</v>
      </c>
      <c r="B7957" s="890" t="s">
        <v>33943</v>
      </c>
      <c r="C7957" s="890" t="s">
        <v>5</v>
      </c>
      <c r="D7957" s="890">
        <v>116.89</v>
      </c>
    </row>
    <row r="7958" spans="1:4" x14ac:dyDescent="0.25">
      <c r="A7958" s="890" t="s">
        <v>8009</v>
      </c>
      <c r="B7958" s="890" t="s">
        <v>33944</v>
      </c>
      <c r="C7958" s="890" t="s">
        <v>4</v>
      </c>
      <c r="D7958" s="890">
        <v>35.200000000000003</v>
      </c>
    </row>
    <row r="7959" spans="1:4" x14ac:dyDescent="0.25">
      <c r="A7959" s="890" t="s">
        <v>8010</v>
      </c>
      <c r="B7959" s="890" t="s">
        <v>33944</v>
      </c>
      <c r="C7959" s="890" t="s">
        <v>4</v>
      </c>
      <c r="D7959" s="890">
        <v>35.200000000000003</v>
      </c>
    </row>
    <row r="7960" spans="1:4" x14ac:dyDescent="0.25">
      <c r="A7960" s="890" t="s">
        <v>8011</v>
      </c>
      <c r="B7960" s="890" t="s">
        <v>33945</v>
      </c>
      <c r="C7960" s="890" t="s">
        <v>4</v>
      </c>
      <c r="D7960" s="890">
        <v>48.68</v>
      </c>
    </row>
    <row r="7961" spans="1:4" x14ac:dyDescent="0.25">
      <c r="A7961" s="890" t="s">
        <v>8012</v>
      </c>
      <c r="B7961" s="890" t="s">
        <v>33945</v>
      </c>
      <c r="C7961" s="890" t="s">
        <v>4</v>
      </c>
      <c r="D7961" s="890">
        <v>48.68</v>
      </c>
    </row>
    <row r="7962" spans="1:4" x14ac:dyDescent="0.25">
      <c r="A7962" s="890" t="s">
        <v>8013</v>
      </c>
      <c r="B7962" s="890" t="s">
        <v>33946</v>
      </c>
      <c r="C7962" s="890" t="s">
        <v>4</v>
      </c>
      <c r="D7962" s="890">
        <v>83.62</v>
      </c>
    </row>
    <row r="7963" spans="1:4" x14ac:dyDescent="0.25">
      <c r="A7963" s="890" t="s">
        <v>8014</v>
      </c>
      <c r="B7963" s="890" t="s">
        <v>33946</v>
      </c>
      <c r="C7963" s="890" t="s">
        <v>4</v>
      </c>
      <c r="D7963" s="890">
        <v>83.62</v>
      </c>
    </row>
    <row r="7964" spans="1:4" x14ac:dyDescent="0.25">
      <c r="A7964" s="890" t="s">
        <v>8015</v>
      </c>
      <c r="B7964" s="890" t="s">
        <v>33947</v>
      </c>
      <c r="C7964" s="890" t="s">
        <v>4</v>
      </c>
      <c r="D7964" s="890">
        <v>140.83000000000001</v>
      </c>
    </row>
    <row r="7965" spans="1:4" x14ac:dyDescent="0.25">
      <c r="A7965" s="890" t="s">
        <v>8016</v>
      </c>
      <c r="B7965" s="890" t="s">
        <v>33947</v>
      </c>
      <c r="C7965" s="890" t="s">
        <v>4</v>
      </c>
      <c r="D7965" s="890">
        <v>140.83000000000001</v>
      </c>
    </row>
    <row r="7966" spans="1:4" x14ac:dyDescent="0.25">
      <c r="A7966" s="890" t="s">
        <v>8017</v>
      </c>
      <c r="B7966" s="890" t="s">
        <v>33948</v>
      </c>
      <c r="C7966" s="890" t="s">
        <v>4</v>
      </c>
      <c r="D7966" s="890">
        <v>192.77</v>
      </c>
    </row>
    <row r="7967" spans="1:4" x14ac:dyDescent="0.25">
      <c r="A7967" s="890" t="s">
        <v>8018</v>
      </c>
      <c r="B7967" s="890" t="s">
        <v>33948</v>
      </c>
      <c r="C7967" s="890" t="s">
        <v>4</v>
      </c>
      <c r="D7967" s="890">
        <v>192.77</v>
      </c>
    </row>
    <row r="7968" spans="1:4" x14ac:dyDescent="0.25">
      <c r="A7968" s="890" t="s">
        <v>8019</v>
      </c>
      <c r="B7968" s="890" t="s">
        <v>33949</v>
      </c>
      <c r="C7968" s="890" t="s">
        <v>5</v>
      </c>
      <c r="D7968" s="890">
        <v>450.73</v>
      </c>
    </row>
    <row r="7969" spans="1:4" x14ac:dyDescent="0.25">
      <c r="A7969" s="890" t="s">
        <v>8020</v>
      </c>
      <c r="B7969" s="890" t="s">
        <v>33949</v>
      </c>
      <c r="C7969" s="890" t="s">
        <v>5</v>
      </c>
      <c r="D7969" s="890">
        <v>418.81</v>
      </c>
    </row>
    <row r="7970" spans="1:4" x14ac:dyDescent="0.25">
      <c r="A7970" s="890" t="s">
        <v>8021</v>
      </c>
      <c r="B7970" s="890" t="s">
        <v>33950</v>
      </c>
      <c r="C7970" s="890" t="s">
        <v>5</v>
      </c>
      <c r="D7970" s="890">
        <v>507.72</v>
      </c>
    </row>
    <row r="7971" spans="1:4" x14ac:dyDescent="0.25">
      <c r="A7971" s="890" t="s">
        <v>8022</v>
      </c>
      <c r="B7971" s="890" t="s">
        <v>33950</v>
      </c>
      <c r="C7971" s="890" t="s">
        <v>5</v>
      </c>
      <c r="D7971" s="890">
        <v>470.1</v>
      </c>
    </row>
    <row r="7972" spans="1:4" x14ac:dyDescent="0.25">
      <c r="A7972" s="890" t="s">
        <v>8023</v>
      </c>
      <c r="B7972" s="890" t="s">
        <v>33951</v>
      </c>
      <c r="C7972" s="890" t="s">
        <v>5</v>
      </c>
      <c r="D7972" s="890">
        <v>2073.7399999999998</v>
      </c>
    </row>
    <row r="7973" spans="1:4" x14ac:dyDescent="0.25">
      <c r="A7973" s="890" t="s">
        <v>8024</v>
      </c>
      <c r="B7973" s="890" t="s">
        <v>33951</v>
      </c>
      <c r="C7973" s="890" t="s">
        <v>5</v>
      </c>
      <c r="D7973" s="890">
        <v>1879.46</v>
      </c>
    </row>
    <row r="7974" spans="1:4" x14ac:dyDescent="0.25">
      <c r="A7974" s="890" t="s">
        <v>8025</v>
      </c>
      <c r="B7974" s="890" t="s">
        <v>33952</v>
      </c>
      <c r="C7974" s="890" t="s">
        <v>5</v>
      </c>
      <c r="D7974" s="890">
        <v>2469.44</v>
      </c>
    </row>
    <row r="7975" spans="1:4" x14ac:dyDescent="0.25">
      <c r="A7975" s="890" t="s">
        <v>8026</v>
      </c>
      <c r="B7975" s="890" t="s">
        <v>33952</v>
      </c>
      <c r="C7975" s="890" t="s">
        <v>5</v>
      </c>
      <c r="D7975" s="890">
        <v>2235.5700000000002</v>
      </c>
    </row>
    <row r="7976" spans="1:4" x14ac:dyDescent="0.25">
      <c r="A7976" s="890" t="s">
        <v>8027</v>
      </c>
      <c r="B7976" s="890" t="s">
        <v>33953</v>
      </c>
      <c r="C7976" s="890" t="s">
        <v>5</v>
      </c>
      <c r="D7976" s="890">
        <v>2641.69</v>
      </c>
    </row>
    <row r="7977" spans="1:4" x14ac:dyDescent="0.25">
      <c r="A7977" s="890" t="s">
        <v>8028</v>
      </c>
      <c r="B7977" s="890" t="s">
        <v>33953</v>
      </c>
      <c r="C7977" s="890" t="s">
        <v>5</v>
      </c>
      <c r="D7977" s="890">
        <v>2390.59</v>
      </c>
    </row>
    <row r="7978" spans="1:4" x14ac:dyDescent="0.25">
      <c r="A7978" s="890" t="s">
        <v>8029</v>
      </c>
      <c r="B7978" s="890" t="s">
        <v>33954</v>
      </c>
      <c r="C7978" s="890" t="s">
        <v>5</v>
      </c>
      <c r="D7978" s="890">
        <v>2725.48</v>
      </c>
    </row>
    <row r="7979" spans="1:4" x14ac:dyDescent="0.25">
      <c r="A7979" s="890" t="s">
        <v>8030</v>
      </c>
      <c r="B7979" s="890" t="s">
        <v>33954</v>
      </c>
      <c r="C7979" s="890" t="s">
        <v>5</v>
      </c>
      <c r="D7979" s="890">
        <v>2466</v>
      </c>
    </row>
    <row r="7980" spans="1:4" x14ac:dyDescent="0.25">
      <c r="A7980" s="890" t="s">
        <v>8031</v>
      </c>
      <c r="B7980" s="890" t="s">
        <v>33955</v>
      </c>
      <c r="C7980" s="890" t="s">
        <v>5</v>
      </c>
      <c r="D7980" s="890">
        <v>180.3</v>
      </c>
    </row>
    <row r="7981" spans="1:4" x14ac:dyDescent="0.25">
      <c r="A7981" s="890" t="s">
        <v>8032</v>
      </c>
      <c r="B7981" s="890" t="s">
        <v>33955</v>
      </c>
      <c r="C7981" s="890" t="s">
        <v>5</v>
      </c>
      <c r="D7981" s="890">
        <v>162.27000000000001</v>
      </c>
    </row>
    <row r="7982" spans="1:4" x14ac:dyDescent="0.25">
      <c r="A7982" s="890" t="s">
        <v>8033</v>
      </c>
      <c r="B7982" s="890" t="s">
        <v>33956</v>
      </c>
      <c r="C7982" s="890" t="s">
        <v>5</v>
      </c>
      <c r="D7982" s="890">
        <v>216.11</v>
      </c>
    </row>
    <row r="7983" spans="1:4" x14ac:dyDescent="0.25">
      <c r="A7983" s="890" t="s">
        <v>8034</v>
      </c>
      <c r="B7983" s="890" t="s">
        <v>33956</v>
      </c>
      <c r="C7983" s="890" t="s">
        <v>5</v>
      </c>
      <c r="D7983" s="890">
        <v>194.5</v>
      </c>
    </row>
    <row r="7984" spans="1:4" x14ac:dyDescent="0.25">
      <c r="A7984" s="890" t="s">
        <v>8035</v>
      </c>
      <c r="B7984" s="890" t="s">
        <v>33957</v>
      </c>
      <c r="C7984" s="890" t="s">
        <v>5</v>
      </c>
      <c r="D7984" s="890">
        <v>738.37</v>
      </c>
    </row>
    <row r="7985" spans="1:4" x14ac:dyDescent="0.25">
      <c r="A7985" s="890" t="s">
        <v>8036</v>
      </c>
      <c r="B7985" s="890" t="s">
        <v>33957</v>
      </c>
      <c r="C7985" s="890" t="s">
        <v>5</v>
      </c>
      <c r="D7985" s="890">
        <v>664.52</v>
      </c>
    </row>
    <row r="7986" spans="1:4" x14ac:dyDescent="0.25">
      <c r="A7986" s="890" t="s">
        <v>8037</v>
      </c>
      <c r="B7986" s="890" t="s">
        <v>33958</v>
      </c>
      <c r="C7986" s="890" t="s">
        <v>5</v>
      </c>
      <c r="D7986" s="890">
        <v>891.56</v>
      </c>
    </row>
    <row r="7987" spans="1:4" x14ac:dyDescent="0.25">
      <c r="A7987" s="890" t="s">
        <v>8038</v>
      </c>
      <c r="B7987" s="890" t="s">
        <v>33958</v>
      </c>
      <c r="C7987" s="890" t="s">
        <v>5</v>
      </c>
      <c r="D7987" s="890">
        <v>802.39</v>
      </c>
    </row>
    <row r="7988" spans="1:4" x14ac:dyDescent="0.25">
      <c r="A7988" s="890" t="s">
        <v>8039</v>
      </c>
      <c r="B7988" s="890" t="s">
        <v>33959</v>
      </c>
      <c r="C7988" s="890" t="s">
        <v>5</v>
      </c>
      <c r="D7988" s="890">
        <v>958.04</v>
      </c>
    </row>
    <row r="7989" spans="1:4" x14ac:dyDescent="0.25">
      <c r="A7989" s="890" t="s">
        <v>8040</v>
      </c>
      <c r="B7989" s="890" t="s">
        <v>33959</v>
      </c>
      <c r="C7989" s="890" t="s">
        <v>5</v>
      </c>
      <c r="D7989" s="890">
        <v>862.22</v>
      </c>
    </row>
    <row r="7990" spans="1:4" x14ac:dyDescent="0.25">
      <c r="A7990" s="890" t="s">
        <v>8041</v>
      </c>
      <c r="B7990" s="890" t="s">
        <v>33960</v>
      </c>
      <c r="C7990" s="890" t="s">
        <v>5</v>
      </c>
      <c r="D7990" s="890">
        <v>990.44</v>
      </c>
    </row>
    <row r="7991" spans="1:4" x14ac:dyDescent="0.25">
      <c r="A7991" s="890" t="s">
        <v>8042</v>
      </c>
      <c r="B7991" s="890" t="s">
        <v>33960</v>
      </c>
      <c r="C7991" s="890" t="s">
        <v>5</v>
      </c>
      <c r="D7991" s="890">
        <v>891.38</v>
      </c>
    </row>
    <row r="7992" spans="1:4" x14ac:dyDescent="0.25">
      <c r="A7992" s="890" t="s">
        <v>8043</v>
      </c>
      <c r="B7992" s="890" t="s">
        <v>33961</v>
      </c>
      <c r="C7992" s="890" t="s">
        <v>5</v>
      </c>
      <c r="D7992" s="890">
        <v>1488.6</v>
      </c>
    </row>
    <row r="7993" spans="1:4" x14ac:dyDescent="0.25">
      <c r="A7993" s="890" t="s">
        <v>8044</v>
      </c>
      <c r="B7993" s="890" t="s">
        <v>33961</v>
      </c>
      <c r="C7993" s="890" t="s">
        <v>5</v>
      </c>
      <c r="D7993" s="890">
        <v>1356.9</v>
      </c>
    </row>
    <row r="7994" spans="1:4" x14ac:dyDescent="0.25">
      <c r="A7994" s="890" t="s">
        <v>8045</v>
      </c>
      <c r="B7994" s="890" t="s">
        <v>33962</v>
      </c>
      <c r="C7994" s="890" t="s">
        <v>20</v>
      </c>
      <c r="D7994" s="890">
        <v>5513.8</v>
      </c>
    </row>
    <row r="7995" spans="1:4" x14ac:dyDescent="0.25">
      <c r="A7995" s="890" t="s">
        <v>8046</v>
      </c>
      <c r="B7995" s="890" t="s">
        <v>33962</v>
      </c>
      <c r="C7995" s="890" t="s">
        <v>20</v>
      </c>
      <c r="D7995" s="890">
        <v>5513.8</v>
      </c>
    </row>
    <row r="7996" spans="1:4" x14ac:dyDescent="0.25">
      <c r="A7996" s="890" t="s">
        <v>27776</v>
      </c>
      <c r="B7996" s="890" t="s">
        <v>33963</v>
      </c>
      <c r="C7996" s="890" t="s">
        <v>653</v>
      </c>
      <c r="D7996" s="890">
        <v>1905.5</v>
      </c>
    </row>
    <row r="7997" spans="1:4" x14ac:dyDescent="0.25">
      <c r="A7997" s="890" t="s">
        <v>27777</v>
      </c>
      <c r="B7997" s="890" t="s">
        <v>33963</v>
      </c>
      <c r="C7997" s="890" t="s">
        <v>653</v>
      </c>
      <c r="D7997" s="890">
        <v>1905.5</v>
      </c>
    </row>
    <row r="7998" spans="1:4" x14ac:dyDescent="0.25">
      <c r="A7998" s="890" t="s">
        <v>8047</v>
      </c>
      <c r="B7998" s="890" t="s">
        <v>33964</v>
      </c>
      <c r="C7998" s="890" t="s">
        <v>20</v>
      </c>
      <c r="D7998" s="890">
        <v>1905.5</v>
      </c>
    </row>
    <row r="7999" spans="1:4" x14ac:dyDescent="0.25">
      <c r="A7999" s="890" t="s">
        <v>8048</v>
      </c>
      <c r="B7999" s="890" t="s">
        <v>33964</v>
      </c>
      <c r="C7999" s="890" t="s">
        <v>20</v>
      </c>
      <c r="D7999" s="890">
        <v>1905.5</v>
      </c>
    </row>
    <row r="8000" spans="1:4" x14ac:dyDescent="0.25">
      <c r="A8000" s="890" t="s">
        <v>8049</v>
      </c>
      <c r="B8000" s="890" t="s">
        <v>33965</v>
      </c>
      <c r="C8000" s="890" t="s">
        <v>20</v>
      </c>
      <c r="D8000" s="890">
        <v>1905.5</v>
      </c>
    </row>
    <row r="8001" spans="1:4" x14ac:dyDescent="0.25">
      <c r="A8001" s="890" t="s">
        <v>8050</v>
      </c>
      <c r="B8001" s="890" t="s">
        <v>33965</v>
      </c>
      <c r="C8001" s="890" t="s">
        <v>20</v>
      </c>
      <c r="D8001" s="890">
        <v>1905.5</v>
      </c>
    </row>
    <row r="8002" spans="1:4" x14ac:dyDescent="0.25">
      <c r="A8002" s="890" t="s">
        <v>8051</v>
      </c>
      <c r="B8002" s="890" t="s">
        <v>33966</v>
      </c>
      <c r="C8002" s="890" t="s">
        <v>20</v>
      </c>
      <c r="D8002" s="890">
        <v>1905.5</v>
      </c>
    </row>
    <row r="8003" spans="1:4" x14ac:dyDescent="0.25">
      <c r="A8003" s="890" t="s">
        <v>8052</v>
      </c>
      <c r="B8003" s="890" t="s">
        <v>33966</v>
      </c>
      <c r="C8003" s="890" t="s">
        <v>20</v>
      </c>
      <c r="D8003" s="890">
        <v>1905.5</v>
      </c>
    </row>
    <row r="8004" spans="1:4" x14ac:dyDescent="0.25">
      <c r="A8004" s="890" t="s">
        <v>8053</v>
      </c>
      <c r="B8004" s="890" t="s">
        <v>33967</v>
      </c>
      <c r="C8004" s="890" t="s">
        <v>20</v>
      </c>
      <c r="D8004" s="890">
        <v>1905.5</v>
      </c>
    </row>
    <row r="8005" spans="1:4" x14ac:dyDescent="0.25">
      <c r="A8005" s="890" t="s">
        <v>8054</v>
      </c>
      <c r="B8005" s="890" t="s">
        <v>33967</v>
      </c>
      <c r="C8005" s="890" t="s">
        <v>20</v>
      </c>
      <c r="D8005" s="890">
        <v>1905.5</v>
      </c>
    </row>
    <row r="8006" spans="1:4" x14ac:dyDescent="0.25">
      <c r="A8006" s="890" t="s">
        <v>8055</v>
      </c>
      <c r="B8006" s="890" t="s">
        <v>8056</v>
      </c>
      <c r="C8006" s="890" t="s">
        <v>20</v>
      </c>
      <c r="D8006" s="890">
        <v>924.66</v>
      </c>
    </row>
    <row r="8007" spans="1:4" x14ac:dyDescent="0.25">
      <c r="A8007" s="890" t="s">
        <v>8057</v>
      </c>
      <c r="B8007" s="890" t="s">
        <v>8056</v>
      </c>
      <c r="C8007" s="890" t="s">
        <v>20</v>
      </c>
      <c r="D8007" s="890">
        <v>905.93</v>
      </c>
    </row>
    <row r="8008" spans="1:4" x14ac:dyDescent="0.25">
      <c r="A8008" s="890" t="s">
        <v>8058</v>
      </c>
      <c r="B8008" s="890" t="s">
        <v>8059</v>
      </c>
      <c r="C8008" s="890" t="s">
        <v>20</v>
      </c>
      <c r="D8008" s="890">
        <v>4087.16</v>
      </c>
    </row>
    <row r="8009" spans="1:4" x14ac:dyDescent="0.25">
      <c r="A8009" s="890" t="s">
        <v>8060</v>
      </c>
      <c r="B8009" s="890" t="s">
        <v>8059</v>
      </c>
      <c r="C8009" s="890" t="s">
        <v>20</v>
      </c>
      <c r="D8009" s="890">
        <v>4068.43</v>
      </c>
    </row>
    <row r="8010" spans="1:4" x14ac:dyDescent="0.25">
      <c r="A8010" s="890" t="s">
        <v>8061</v>
      </c>
      <c r="B8010" s="890" t="s">
        <v>8062</v>
      </c>
      <c r="C8010" s="890" t="s">
        <v>20</v>
      </c>
      <c r="D8010" s="890">
        <v>1103.4100000000001</v>
      </c>
    </row>
    <row r="8011" spans="1:4" x14ac:dyDescent="0.25">
      <c r="A8011" s="890" t="s">
        <v>8063</v>
      </c>
      <c r="B8011" s="890" t="s">
        <v>8062</v>
      </c>
      <c r="C8011" s="890" t="s">
        <v>20</v>
      </c>
      <c r="D8011" s="890">
        <v>1084.69</v>
      </c>
    </row>
    <row r="8012" spans="1:4" x14ac:dyDescent="0.25">
      <c r="A8012" s="890" t="s">
        <v>8064</v>
      </c>
      <c r="B8012" s="890" t="s">
        <v>8065</v>
      </c>
      <c r="C8012" s="890" t="s">
        <v>20</v>
      </c>
      <c r="D8012" s="890">
        <v>1523.46</v>
      </c>
    </row>
    <row r="8013" spans="1:4" x14ac:dyDescent="0.25">
      <c r="A8013" s="890" t="s">
        <v>8066</v>
      </c>
      <c r="B8013" s="890" t="s">
        <v>8065</v>
      </c>
      <c r="C8013" s="890" t="s">
        <v>20</v>
      </c>
      <c r="D8013" s="890">
        <v>1504.73</v>
      </c>
    </row>
    <row r="8014" spans="1:4" x14ac:dyDescent="0.25">
      <c r="A8014" s="890" t="s">
        <v>8067</v>
      </c>
      <c r="B8014" s="890" t="s">
        <v>8068</v>
      </c>
      <c r="C8014" s="890" t="s">
        <v>20</v>
      </c>
      <c r="D8014" s="890">
        <v>2595.2800000000002</v>
      </c>
    </row>
    <row r="8015" spans="1:4" x14ac:dyDescent="0.25">
      <c r="A8015" s="890" t="s">
        <v>8069</v>
      </c>
      <c r="B8015" s="890" t="s">
        <v>8068</v>
      </c>
      <c r="C8015" s="890" t="s">
        <v>20</v>
      </c>
      <c r="D8015" s="890">
        <v>2576.56</v>
      </c>
    </row>
    <row r="8016" spans="1:4" x14ac:dyDescent="0.25">
      <c r="A8016" s="890" t="s">
        <v>8070</v>
      </c>
      <c r="B8016" s="890" t="s">
        <v>8071</v>
      </c>
      <c r="C8016" s="890" t="s">
        <v>20</v>
      </c>
      <c r="D8016" s="890">
        <v>786.62</v>
      </c>
    </row>
    <row r="8017" spans="1:4" x14ac:dyDescent="0.25">
      <c r="A8017" s="890" t="s">
        <v>8072</v>
      </c>
      <c r="B8017" s="890" t="s">
        <v>8071</v>
      </c>
      <c r="C8017" s="890" t="s">
        <v>20</v>
      </c>
      <c r="D8017" s="890">
        <v>763.73</v>
      </c>
    </row>
    <row r="8018" spans="1:4" x14ac:dyDescent="0.25">
      <c r="A8018" s="890" t="s">
        <v>8073</v>
      </c>
      <c r="B8018" s="890" t="s">
        <v>8074</v>
      </c>
      <c r="C8018" s="890" t="s">
        <v>20</v>
      </c>
      <c r="D8018" s="890">
        <v>740.71</v>
      </c>
    </row>
    <row r="8019" spans="1:4" x14ac:dyDescent="0.25">
      <c r="A8019" s="890" t="s">
        <v>8075</v>
      </c>
      <c r="B8019" s="890" t="s">
        <v>8074</v>
      </c>
      <c r="C8019" s="890" t="s">
        <v>20</v>
      </c>
      <c r="D8019" s="890">
        <v>717.83</v>
      </c>
    </row>
    <row r="8020" spans="1:4" x14ac:dyDescent="0.25">
      <c r="A8020" s="890" t="s">
        <v>8076</v>
      </c>
      <c r="B8020" s="890" t="s">
        <v>8077</v>
      </c>
      <c r="C8020" s="890" t="s">
        <v>20</v>
      </c>
      <c r="D8020" s="890">
        <v>699.48</v>
      </c>
    </row>
    <row r="8021" spans="1:4" x14ac:dyDescent="0.25">
      <c r="A8021" s="890" t="s">
        <v>8078</v>
      </c>
      <c r="B8021" s="890" t="s">
        <v>8077</v>
      </c>
      <c r="C8021" s="890" t="s">
        <v>20</v>
      </c>
      <c r="D8021" s="890">
        <v>676.59</v>
      </c>
    </row>
    <row r="8022" spans="1:4" x14ac:dyDescent="0.25">
      <c r="A8022" s="890" t="s">
        <v>8079</v>
      </c>
      <c r="B8022" s="890" t="s">
        <v>8080</v>
      </c>
      <c r="C8022" s="890" t="s">
        <v>20</v>
      </c>
      <c r="D8022" s="890">
        <v>634.05999999999995</v>
      </c>
    </row>
    <row r="8023" spans="1:4" x14ac:dyDescent="0.25">
      <c r="A8023" s="890" t="s">
        <v>8081</v>
      </c>
      <c r="B8023" s="890" t="s">
        <v>8080</v>
      </c>
      <c r="C8023" s="890" t="s">
        <v>20</v>
      </c>
      <c r="D8023" s="890">
        <v>611.17999999999995</v>
      </c>
    </row>
    <row r="8024" spans="1:4" x14ac:dyDescent="0.25">
      <c r="A8024" s="890" t="s">
        <v>8082</v>
      </c>
      <c r="B8024" s="890" t="s">
        <v>8083</v>
      </c>
      <c r="C8024" s="890" t="s">
        <v>20</v>
      </c>
      <c r="D8024" s="890">
        <v>601.66999999999996</v>
      </c>
    </row>
    <row r="8025" spans="1:4" x14ac:dyDescent="0.25">
      <c r="A8025" s="890" t="s">
        <v>8084</v>
      </c>
      <c r="B8025" s="890" t="s">
        <v>8083</v>
      </c>
      <c r="C8025" s="890" t="s">
        <v>20</v>
      </c>
      <c r="D8025" s="890">
        <v>578.79</v>
      </c>
    </row>
    <row r="8026" spans="1:4" x14ac:dyDescent="0.25">
      <c r="A8026" s="890" t="s">
        <v>8085</v>
      </c>
      <c r="B8026" s="890" t="s">
        <v>8086</v>
      </c>
      <c r="C8026" s="890" t="s">
        <v>20</v>
      </c>
      <c r="D8026" s="890">
        <v>572.19000000000005</v>
      </c>
    </row>
    <row r="8027" spans="1:4" x14ac:dyDescent="0.25">
      <c r="A8027" s="890" t="s">
        <v>8087</v>
      </c>
      <c r="B8027" s="890" t="s">
        <v>8086</v>
      </c>
      <c r="C8027" s="890" t="s">
        <v>20</v>
      </c>
      <c r="D8027" s="890">
        <v>549.30999999999995</v>
      </c>
    </row>
    <row r="8028" spans="1:4" x14ac:dyDescent="0.25">
      <c r="A8028" s="890" t="s">
        <v>8088</v>
      </c>
      <c r="B8028" s="890" t="s">
        <v>8089</v>
      </c>
      <c r="C8028" s="890" t="s">
        <v>20</v>
      </c>
      <c r="D8028" s="890">
        <v>552.15</v>
      </c>
    </row>
    <row r="8029" spans="1:4" x14ac:dyDescent="0.25">
      <c r="A8029" s="890" t="s">
        <v>8090</v>
      </c>
      <c r="B8029" s="890" t="s">
        <v>8089</v>
      </c>
      <c r="C8029" s="890" t="s">
        <v>20</v>
      </c>
      <c r="D8029" s="890">
        <v>529.27</v>
      </c>
    </row>
    <row r="8030" spans="1:4" x14ac:dyDescent="0.25">
      <c r="A8030" s="890" t="s">
        <v>8091</v>
      </c>
      <c r="B8030" s="890" t="s">
        <v>8092</v>
      </c>
      <c r="C8030" s="890" t="s">
        <v>20</v>
      </c>
      <c r="D8030" s="890">
        <v>525.04</v>
      </c>
    </row>
    <row r="8031" spans="1:4" x14ac:dyDescent="0.25">
      <c r="A8031" s="890" t="s">
        <v>8093</v>
      </c>
      <c r="B8031" s="890" t="s">
        <v>8092</v>
      </c>
      <c r="C8031" s="890" t="s">
        <v>20</v>
      </c>
      <c r="D8031" s="890">
        <v>502.15</v>
      </c>
    </row>
    <row r="8032" spans="1:4" x14ac:dyDescent="0.25">
      <c r="A8032" s="890" t="s">
        <v>8094</v>
      </c>
      <c r="B8032" s="890" t="s">
        <v>33968</v>
      </c>
      <c r="C8032" s="890" t="s">
        <v>20</v>
      </c>
      <c r="D8032" s="890">
        <v>630.16</v>
      </c>
    </row>
    <row r="8033" spans="1:4" x14ac:dyDescent="0.25">
      <c r="A8033" s="890" t="s">
        <v>8095</v>
      </c>
      <c r="B8033" s="890" t="s">
        <v>33968</v>
      </c>
      <c r="C8033" s="890" t="s">
        <v>20</v>
      </c>
      <c r="D8033" s="890">
        <v>607.27</v>
      </c>
    </row>
    <row r="8034" spans="1:4" x14ac:dyDescent="0.25">
      <c r="A8034" s="890" t="s">
        <v>8096</v>
      </c>
      <c r="B8034" s="890" t="s">
        <v>33969</v>
      </c>
      <c r="C8034" s="890" t="s">
        <v>20</v>
      </c>
      <c r="D8034" s="890">
        <v>595.11</v>
      </c>
    </row>
    <row r="8035" spans="1:4" x14ac:dyDescent="0.25">
      <c r="A8035" s="890" t="s">
        <v>8097</v>
      </c>
      <c r="B8035" s="890" t="s">
        <v>33969</v>
      </c>
      <c r="C8035" s="890" t="s">
        <v>20</v>
      </c>
      <c r="D8035" s="890">
        <v>572.22</v>
      </c>
    </row>
    <row r="8036" spans="1:4" x14ac:dyDescent="0.25">
      <c r="A8036" s="890" t="s">
        <v>8098</v>
      </c>
      <c r="B8036" s="890" t="s">
        <v>33970</v>
      </c>
      <c r="C8036" s="890" t="s">
        <v>20</v>
      </c>
      <c r="D8036" s="890">
        <v>775.49</v>
      </c>
    </row>
    <row r="8037" spans="1:4" x14ac:dyDescent="0.25">
      <c r="A8037" s="890" t="s">
        <v>8099</v>
      </c>
      <c r="B8037" s="890" t="s">
        <v>33970</v>
      </c>
      <c r="C8037" s="890" t="s">
        <v>20</v>
      </c>
      <c r="D8037" s="890">
        <v>752.61</v>
      </c>
    </row>
    <row r="8038" spans="1:4" x14ac:dyDescent="0.25">
      <c r="A8038" s="890" t="s">
        <v>8100</v>
      </c>
      <c r="B8038" s="890" t="s">
        <v>33971</v>
      </c>
      <c r="C8038" s="890" t="s">
        <v>20</v>
      </c>
      <c r="D8038" s="890">
        <v>708.08</v>
      </c>
    </row>
    <row r="8039" spans="1:4" x14ac:dyDescent="0.25">
      <c r="A8039" s="890" t="s">
        <v>8101</v>
      </c>
      <c r="B8039" s="890" t="s">
        <v>33971</v>
      </c>
      <c r="C8039" s="890" t="s">
        <v>20</v>
      </c>
      <c r="D8039" s="890">
        <v>685.2</v>
      </c>
    </row>
    <row r="8040" spans="1:4" x14ac:dyDescent="0.25">
      <c r="A8040" s="890" t="s">
        <v>8102</v>
      </c>
      <c r="B8040" s="890" t="s">
        <v>33972</v>
      </c>
      <c r="C8040" s="890" t="s">
        <v>20</v>
      </c>
      <c r="D8040" s="890">
        <v>1876.55</v>
      </c>
    </row>
    <row r="8041" spans="1:4" x14ac:dyDescent="0.25">
      <c r="A8041" s="890" t="s">
        <v>8103</v>
      </c>
      <c r="B8041" s="890" t="s">
        <v>33972</v>
      </c>
      <c r="C8041" s="890" t="s">
        <v>20</v>
      </c>
      <c r="D8041" s="890">
        <v>1853.66</v>
      </c>
    </row>
    <row r="8042" spans="1:4" x14ac:dyDescent="0.25">
      <c r="A8042" s="890" t="s">
        <v>8104</v>
      </c>
      <c r="B8042" s="890" t="s">
        <v>8105</v>
      </c>
      <c r="C8042" s="890" t="s">
        <v>20</v>
      </c>
      <c r="D8042" s="890">
        <v>661.35</v>
      </c>
    </row>
    <row r="8043" spans="1:4" x14ac:dyDescent="0.25">
      <c r="A8043" s="890" t="s">
        <v>8106</v>
      </c>
      <c r="B8043" s="890" t="s">
        <v>8105</v>
      </c>
      <c r="C8043" s="890" t="s">
        <v>20</v>
      </c>
      <c r="D8043" s="890">
        <v>638.46</v>
      </c>
    </row>
    <row r="8044" spans="1:4" x14ac:dyDescent="0.25">
      <c r="A8044" s="890" t="s">
        <v>8107</v>
      </c>
      <c r="B8044" s="890" t="s">
        <v>8108</v>
      </c>
      <c r="C8044" s="890" t="s">
        <v>20</v>
      </c>
      <c r="D8044" s="890">
        <v>561.94000000000005</v>
      </c>
    </row>
    <row r="8045" spans="1:4" x14ac:dyDescent="0.25">
      <c r="A8045" s="890" t="s">
        <v>8109</v>
      </c>
      <c r="B8045" s="890" t="s">
        <v>8108</v>
      </c>
      <c r="C8045" s="890" t="s">
        <v>20</v>
      </c>
      <c r="D8045" s="890">
        <v>539.04999999999995</v>
      </c>
    </row>
    <row r="8046" spans="1:4" x14ac:dyDescent="0.25">
      <c r="A8046" s="890" t="s">
        <v>8110</v>
      </c>
      <c r="B8046" s="890" t="s">
        <v>8111</v>
      </c>
      <c r="C8046" s="890" t="s">
        <v>20</v>
      </c>
      <c r="D8046" s="890">
        <v>515.45000000000005</v>
      </c>
    </row>
    <row r="8047" spans="1:4" x14ac:dyDescent="0.25">
      <c r="A8047" s="890" t="s">
        <v>8112</v>
      </c>
      <c r="B8047" s="890" t="s">
        <v>8111</v>
      </c>
      <c r="C8047" s="890" t="s">
        <v>20</v>
      </c>
      <c r="D8047" s="890">
        <v>492.56</v>
      </c>
    </row>
    <row r="8048" spans="1:4" x14ac:dyDescent="0.25">
      <c r="A8048" s="890" t="s">
        <v>8113</v>
      </c>
      <c r="B8048" s="890" t="s">
        <v>8114</v>
      </c>
      <c r="C8048" s="890" t="s">
        <v>20</v>
      </c>
      <c r="D8048" s="890">
        <v>490.75</v>
      </c>
    </row>
    <row r="8049" spans="1:4" x14ac:dyDescent="0.25">
      <c r="A8049" s="890" t="s">
        <v>8115</v>
      </c>
      <c r="B8049" s="890" t="s">
        <v>8114</v>
      </c>
      <c r="C8049" s="890" t="s">
        <v>20</v>
      </c>
      <c r="D8049" s="890">
        <v>467.86</v>
      </c>
    </row>
    <row r="8050" spans="1:4" x14ac:dyDescent="0.25">
      <c r="A8050" s="890" t="s">
        <v>8116</v>
      </c>
      <c r="B8050" s="890" t="s">
        <v>33973</v>
      </c>
      <c r="C8050" s="890" t="s">
        <v>20</v>
      </c>
      <c r="D8050" s="890">
        <v>533.51</v>
      </c>
    </row>
    <row r="8051" spans="1:4" x14ac:dyDescent="0.25">
      <c r="A8051" s="890" t="s">
        <v>8117</v>
      </c>
      <c r="B8051" s="890" t="s">
        <v>33973</v>
      </c>
      <c r="C8051" s="890" t="s">
        <v>20</v>
      </c>
      <c r="D8051" s="890">
        <v>510.62</v>
      </c>
    </row>
    <row r="8052" spans="1:4" x14ac:dyDescent="0.25">
      <c r="A8052" s="890" t="s">
        <v>8118</v>
      </c>
      <c r="B8052" s="890" t="s">
        <v>33974</v>
      </c>
      <c r="C8052" s="890" t="s">
        <v>20</v>
      </c>
      <c r="D8052" s="890">
        <v>570.04</v>
      </c>
    </row>
    <row r="8053" spans="1:4" x14ac:dyDescent="0.25">
      <c r="A8053" s="890" t="s">
        <v>8119</v>
      </c>
      <c r="B8053" s="890" t="s">
        <v>33974</v>
      </c>
      <c r="C8053" s="890" t="s">
        <v>20</v>
      </c>
      <c r="D8053" s="890">
        <v>547.15</v>
      </c>
    </row>
    <row r="8054" spans="1:4" x14ac:dyDescent="0.25">
      <c r="A8054" s="890" t="s">
        <v>8120</v>
      </c>
      <c r="B8054" s="890" t="s">
        <v>33975</v>
      </c>
      <c r="C8054" s="890" t="s">
        <v>20</v>
      </c>
      <c r="D8054" s="890">
        <v>553.1</v>
      </c>
    </row>
    <row r="8055" spans="1:4" x14ac:dyDescent="0.25">
      <c r="A8055" s="890" t="s">
        <v>8121</v>
      </c>
      <c r="B8055" s="890" t="s">
        <v>33975</v>
      </c>
      <c r="C8055" s="890" t="s">
        <v>20</v>
      </c>
      <c r="D8055" s="890">
        <v>530.22</v>
      </c>
    </row>
    <row r="8056" spans="1:4" x14ac:dyDescent="0.25">
      <c r="A8056" s="890" t="s">
        <v>8122</v>
      </c>
      <c r="B8056" s="890" t="s">
        <v>33976</v>
      </c>
      <c r="C8056" s="890" t="s">
        <v>20</v>
      </c>
      <c r="D8056" s="890">
        <v>562.37</v>
      </c>
    </row>
    <row r="8057" spans="1:4" x14ac:dyDescent="0.25">
      <c r="A8057" s="890" t="s">
        <v>8123</v>
      </c>
      <c r="B8057" s="890" t="s">
        <v>33976</v>
      </c>
      <c r="C8057" s="890" t="s">
        <v>20</v>
      </c>
      <c r="D8057" s="890">
        <v>539.48</v>
      </c>
    </row>
    <row r="8058" spans="1:4" x14ac:dyDescent="0.25">
      <c r="A8058" s="890" t="s">
        <v>8124</v>
      </c>
      <c r="B8058" s="890" t="s">
        <v>33977</v>
      </c>
      <c r="C8058" s="890" t="s">
        <v>20</v>
      </c>
      <c r="D8058" s="890">
        <v>639.16</v>
      </c>
    </row>
    <row r="8059" spans="1:4" x14ac:dyDescent="0.25">
      <c r="A8059" s="890" t="s">
        <v>8125</v>
      </c>
      <c r="B8059" s="890" t="s">
        <v>33977</v>
      </c>
      <c r="C8059" s="890" t="s">
        <v>20</v>
      </c>
      <c r="D8059" s="890">
        <v>616.28</v>
      </c>
    </row>
    <row r="8060" spans="1:4" x14ac:dyDescent="0.25">
      <c r="A8060" s="890" t="s">
        <v>8126</v>
      </c>
      <c r="B8060" s="890" t="s">
        <v>33978</v>
      </c>
      <c r="C8060" s="890" t="s">
        <v>20</v>
      </c>
      <c r="D8060" s="890">
        <v>737.25</v>
      </c>
    </row>
    <row r="8061" spans="1:4" x14ac:dyDescent="0.25">
      <c r="A8061" s="890" t="s">
        <v>8127</v>
      </c>
      <c r="B8061" s="890" t="s">
        <v>33978</v>
      </c>
      <c r="C8061" s="890" t="s">
        <v>20</v>
      </c>
      <c r="D8061" s="890">
        <v>714.36</v>
      </c>
    </row>
    <row r="8062" spans="1:4" x14ac:dyDescent="0.25">
      <c r="A8062" s="890" t="s">
        <v>8128</v>
      </c>
      <c r="B8062" s="890" t="s">
        <v>33979</v>
      </c>
      <c r="C8062" s="890" t="s">
        <v>20</v>
      </c>
      <c r="D8062" s="890">
        <v>613.35</v>
      </c>
    </row>
    <row r="8063" spans="1:4" x14ac:dyDescent="0.25">
      <c r="A8063" s="890" t="s">
        <v>8129</v>
      </c>
      <c r="B8063" s="890" t="s">
        <v>33979</v>
      </c>
      <c r="C8063" s="890" t="s">
        <v>20</v>
      </c>
      <c r="D8063" s="890">
        <v>590.46</v>
      </c>
    </row>
    <row r="8064" spans="1:4" x14ac:dyDescent="0.25">
      <c r="A8064" s="890" t="s">
        <v>8130</v>
      </c>
      <c r="B8064" s="890" t="s">
        <v>33980</v>
      </c>
      <c r="C8064" s="890" t="s">
        <v>20</v>
      </c>
      <c r="D8064" s="890">
        <v>568.25</v>
      </c>
    </row>
    <row r="8065" spans="1:4" x14ac:dyDescent="0.25">
      <c r="A8065" s="890" t="s">
        <v>8131</v>
      </c>
      <c r="B8065" s="890" t="s">
        <v>33980</v>
      </c>
      <c r="C8065" s="890" t="s">
        <v>20</v>
      </c>
      <c r="D8065" s="890">
        <v>545.36</v>
      </c>
    </row>
    <row r="8066" spans="1:4" x14ac:dyDescent="0.25">
      <c r="A8066" s="890" t="s">
        <v>8132</v>
      </c>
      <c r="B8066" s="890" t="s">
        <v>33981</v>
      </c>
      <c r="C8066" s="890" t="s">
        <v>20</v>
      </c>
      <c r="D8066" s="890">
        <v>1169.31</v>
      </c>
    </row>
    <row r="8067" spans="1:4" x14ac:dyDescent="0.25">
      <c r="A8067" s="890" t="s">
        <v>8133</v>
      </c>
      <c r="B8067" s="890" t="s">
        <v>33981</v>
      </c>
      <c r="C8067" s="890" t="s">
        <v>20</v>
      </c>
      <c r="D8067" s="890">
        <v>1146.43</v>
      </c>
    </row>
    <row r="8068" spans="1:4" x14ac:dyDescent="0.25">
      <c r="A8068" s="890" t="s">
        <v>8134</v>
      </c>
      <c r="B8068" s="890" t="s">
        <v>8135</v>
      </c>
      <c r="C8068" s="890" t="s">
        <v>20</v>
      </c>
      <c r="D8068" s="890">
        <v>607.54</v>
      </c>
    </row>
    <row r="8069" spans="1:4" x14ac:dyDescent="0.25">
      <c r="A8069" s="890" t="s">
        <v>8136</v>
      </c>
      <c r="B8069" s="890" t="s">
        <v>8135</v>
      </c>
      <c r="C8069" s="890" t="s">
        <v>20</v>
      </c>
      <c r="D8069" s="890">
        <v>603.39</v>
      </c>
    </row>
    <row r="8070" spans="1:4" x14ac:dyDescent="0.25">
      <c r="A8070" s="890" t="s">
        <v>8137</v>
      </c>
      <c r="B8070" s="890" t="s">
        <v>8138</v>
      </c>
      <c r="C8070" s="890" t="s">
        <v>20</v>
      </c>
      <c r="D8070" s="890">
        <v>567.46</v>
      </c>
    </row>
    <row r="8071" spans="1:4" x14ac:dyDescent="0.25">
      <c r="A8071" s="890" t="s">
        <v>8139</v>
      </c>
      <c r="B8071" s="890" t="s">
        <v>8138</v>
      </c>
      <c r="C8071" s="890" t="s">
        <v>20</v>
      </c>
      <c r="D8071" s="890">
        <v>562.72</v>
      </c>
    </row>
    <row r="8072" spans="1:4" x14ac:dyDescent="0.25">
      <c r="A8072" s="890" t="s">
        <v>8140</v>
      </c>
      <c r="B8072" s="890" t="s">
        <v>8141</v>
      </c>
      <c r="C8072" s="890" t="s">
        <v>20</v>
      </c>
      <c r="D8072" s="890">
        <v>531.84</v>
      </c>
    </row>
    <row r="8073" spans="1:4" x14ac:dyDescent="0.25">
      <c r="A8073" s="890" t="s">
        <v>8142</v>
      </c>
      <c r="B8073" s="890" t="s">
        <v>8141</v>
      </c>
      <c r="C8073" s="890" t="s">
        <v>20</v>
      </c>
      <c r="D8073" s="890">
        <v>526.54</v>
      </c>
    </row>
    <row r="8074" spans="1:4" x14ac:dyDescent="0.25">
      <c r="A8074" s="890" t="s">
        <v>8143</v>
      </c>
      <c r="B8074" s="890" t="s">
        <v>8144</v>
      </c>
      <c r="C8074" s="890" t="s">
        <v>20</v>
      </c>
      <c r="D8074" s="890">
        <v>477.86</v>
      </c>
    </row>
    <row r="8075" spans="1:4" x14ac:dyDescent="0.25">
      <c r="A8075" s="890" t="s">
        <v>8145</v>
      </c>
      <c r="B8075" s="890" t="s">
        <v>8144</v>
      </c>
      <c r="C8075" s="890" t="s">
        <v>20</v>
      </c>
      <c r="D8075" s="890">
        <v>471.42</v>
      </c>
    </row>
    <row r="8076" spans="1:4" x14ac:dyDescent="0.25">
      <c r="A8076" s="890" t="s">
        <v>8146</v>
      </c>
      <c r="B8076" s="890" t="s">
        <v>8147</v>
      </c>
      <c r="C8076" s="890" t="s">
        <v>20</v>
      </c>
      <c r="D8076" s="890">
        <v>456.91</v>
      </c>
    </row>
    <row r="8077" spans="1:4" x14ac:dyDescent="0.25">
      <c r="A8077" s="890" t="s">
        <v>8148</v>
      </c>
      <c r="B8077" s="890" t="s">
        <v>8147</v>
      </c>
      <c r="C8077" s="890" t="s">
        <v>20</v>
      </c>
      <c r="D8077" s="890">
        <v>449.32</v>
      </c>
    </row>
    <row r="8078" spans="1:4" x14ac:dyDescent="0.25">
      <c r="A8078" s="890" t="s">
        <v>8149</v>
      </c>
      <c r="B8078" s="890" t="s">
        <v>8150</v>
      </c>
      <c r="C8078" s="890" t="s">
        <v>20</v>
      </c>
      <c r="D8078" s="890">
        <v>438.87</v>
      </c>
    </row>
    <row r="8079" spans="1:4" x14ac:dyDescent="0.25">
      <c r="A8079" s="890" t="s">
        <v>8151</v>
      </c>
      <c r="B8079" s="890" t="s">
        <v>8150</v>
      </c>
      <c r="C8079" s="890" t="s">
        <v>20</v>
      </c>
      <c r="D8079" s="890">
        <v>430.14</v>
      </c>
    </row>
    <row r="8080" spans="1:4" x14ac:dyDescent="0.25">
      <c r="A8080" s="890" t="s">
        <v>8152</v>
      </c>
      <c r="B8080" s="890" t="s">
        <v>8153</v>
      </c>
      <c r="C8080" s="890" t="s">
        <v>20</v>
      </c>
      <c r="D8080" s="890">
        <v>429.23</v>
      </c>
    </row>
    <row r="8081" spans="1:4" x14ac:dyDescent="0.25">
      <c r="A8081" s="890" t="s">
        <v>8154</v>
      </c>
      <c r="B8081" s="890" t="s">
        <v>8153</v>
      </c>
      <c r="C8081" s="890" t="s">
        <v>20</v>
      </c>
      <c r="D8081" s="890">
        <v>419.45</v>
      </c>
    </row>
    <row r="8082" spans="1:4" x14ac:dyDescent="0.25">
      <c r="A8082" s="890" t="s">
        <v>8155</v>
      </c>
      <c r="B8082" s="890" t="s">
        <v>8156</v>
      </c>
      <c r="C8082" s="890" t="s">
        <v>20</v>
      </c>
      <c r="D8082" s="890">
        <v>424.99</v>
      </c>
    </row>
    <row r="8083" spans="1:4" x14ac:dyDescent="0.25">
      <c r="A8083" s="890" t="s">
        <v>8157</v>
      </c>
      <c r="B8083" s="890" t="s">
        <v>8156</v>
      </c>
      <c r="C8083" s="890" t="s">
        <v>20</v>
      </c>
      <c r="D8083" s="890">
        <v>412.93</v>
      </c>
    </row>
    <row r="8084" spans="1:4" x14ac:dyDescent="0.25">
      <c r="A8084" s="890" t="s">
        <v>8158</v>
      </c>
      <c r="B8084" s="890" t="s">
        <v>33982</v>
      </c>
      <c r="C8084" s="890" t="s">
        <v>20</v>
      </c>
      <c r="D8084" s="890">
        <v>473.96</v>
      </c>
    </row>
    <row r="8085" spans="1:4" x14ac:dyDescent="0.25">
      <c r="A8085" s="890" t="s">
        <v>8159</v>
      </c>
      <c r="B8085" s="890" t="s">
        <v>33982</v>
      </c>
      <c r="C8085" s="890" t="s">
        <v>20</v>
      </c>
      <c r="D8085" s="890">
        <v>467.51</v>
      </c>
    </row>
    <row r="8086" spans="1:4" x14ac:dyDescent="0.25">
      <c r="A8086" s="890" t="s">
        <v>8160</v>
      </c>
      <c r="B8086" s="890" t="s">
        <v>33983</v>
      </c>
      <c r="C8086" s="890" t="s">
        <v>20</v>
      </c>
      <c r="D8086" s="890">
        <v>450.35</v>
      </c>
    </row>
    <row r="8087" spans="1:4" x14ac:dyDescent="0.25">
      <c r="A8087" s="890" t="s">
        <v>8161</v>
      </c>
      <c r="B8087" s="890" t="s">
        <v>33983</v>
      </c>
      <c r="C8087" s="890" t="s">
        <v>20</v>
      </c>
      <c r="D8087" s="890">
        <v>442.76</v>
      </c>
    </row>
    <row r="8088" spans="1:4" x14ac:dyDescent="0.25">
      <c r="A8088" s="890" t="s">
        <v>8162</v>
      </c>
      <c r="B8088" s="890" t="s">
        <v>33984</v>
      </c>
      <c r="C8088" s="890" t="s">
        <v>20</v>
      </c>
      <c r="D8088" s="890">
        <v>676.48</v>
      </c>
    </row>
    <row r="8089" spans="1:4" x14ac:dyDescent="0.25">
      <c r="A8089" s="890" t="s">
        <v>8163</v>
      </c>
      <c r="B8089" s="890" t="s">
        <v>33984</v>
      </c>
      <c r="C8089" s="890" t="s">
        <v>20</v>
      </c>
      <c r="D8089" s="890">
        <v>664.32</v>
      </c>
    </row>
    <row r="8090" spans="1:4" x14ac:dyDescent="0.25">
      <c r="A8090" s="890" t="s">
        <v>8164</v>
      </c>
      <c r="B8090" s="890" t="s">
        <v>33985</v>
      </c>
      <c r="C8090" s="890" t="s">
        <v>20</v>
      </c>
      <c r="D8090" s="890">
        <v>643.39</v>
      </c>
    </row>
    <row r="8091" spans="1:4" x14ac:dyDescent="0.25">
      <c r="A8091" s="890" t="s">
        <v>8165</v>
      </c>
      <c r="B8091" s="890" t="s">
        <v>33985</v>
      </c>
      <c r="C8091" s="890" t="s">
        <v>20</v>
      </c>
      <c r="D8091" s="890">
        <v>627.79</v>
      </c>
    </row>
    <row r="8092" spans="1:4" x14ac:dyDescent="0.25">
      <c r="A8092" s="890" t="s">
        <v>8166</v>
      </c>
      <c r="B8092" s="890" t="s">
        <v>33986</v>
      </c>
      <c r="C8092" s="890" t="s">
        <v>20</v>
      </c>
      <c r="D8092" s="890">
        <v>1731.79</v>
      </c>
    </row>
    <row r="8093" spans="1:4" x14ac:dyDescent="0.25">
      <c r="A8093" s="890" t="s">
        <v>8167</v>
      </c>
      <c r="B8093" s="890" t="s">
        <v>33986</v>
      </c>
      <c r="C8093" s="890" t="s">
        <v>20</v>
      </c>
      <c r="D8093" s="890">
        <v>1724.2</v>
      </c>
    </row>
    <row r="8094" spans="1:4" x14ac:dyDescent="0.25">
      <c r="A8094" s="890" t="s">
        <v>8168</v>
      </c>
      <c r="B8094" s="890" t="s">
        <v>33987</v>
      </c>
      <c r="C8094" s="890" t="s">
        <v>20</v>
      </c>
      <c r="D8094" s="890">
        <v>479.81</v>
      </c>
    </row>
    <row r="8095" spans="1:4" x14ac:dyDescent="0.25">
      <c r="A8095" s="890" t="s">
        <v>8169</v>
      </c>
      <c r="B8095" s="890" t="s">
        <v>33987</v>
      </c>
      <c r="C8095" s="890" t="s">
        <v>20</v>
      </c>
      <c r="D8095" s="890">
        <v>470.04</v>
      </c>
    </row>
    <row r="8096" spans="1:4" x14ac:dyDescent="0.25">
      <c r="A8096" s="890" t="s">
        <v>8170</v>
      </c>
      <c r="B8096" s="890" t="s">
        <v>33988</v>
      </c>
      <c r="C8096" s="890" t="s">
        <v>20</v>
      </c>
      <c r="D8096" s="890">
        <v>534.48</v>
      </c>
    </row>
    <row r="8097" spans="1:4" x14ac:dyDescent="0.25">
      <c r="A8097" s="890" t="s">
        <v>8171</v>
      </c>
      <c r="B8097" s="890" t="s">
        <v>33988</v>
      </c>
      <c r="C8097" s="890" t="s">
        <v>20</v>
      </c>
      <c r="D8097" s="890">
        <v>525.33000000000004</v>
      </c>
    </row>
    <row r="8098" spans="1:4" x14ac:dyDescent="0.25">
      <c r="A8098" s="890" t="s">
        <v>8172</v>
      </c>
      <c r="B8098" s="890" t="s">
        <v>33989</v>
      </c>
      <c r="C8098" s="890" t="s">
        <v>20</v>
      </c>
      <c r="D8098" s="890">
        <v>433.46</v>
      </c>
    </row>
    <row r="8099" spans="1:4" x14ac:dyDescent="0.25">
      <c r="A8099" s="890" t="s">
        <v>8173</v>
      </c>
      <c r="B8099" s="890" t="s">
        <v>33989</v>
      </c>
      <c r="C8099" s="890" t="s">
        <v>20</v>
      </c>
      <c r="D8099" s="890">
        <v>422.23</v>
      </c>
    </row>
    <row r="8100" spans="1:4" x14ac:dyDescent="0.25">
      <c r="A8100" s="890" t="s">
        <v>8174</v>
      </c>
      <c r="B8100" s="890" t="s">
        <v>8175</v>
      </c>
      <c r="C8100" s="890" t="s">
        <v>20</v>
      </c>
      <c r="D8100" s="890">
        <v>493.71</v>
      </c>
    </row>
    <row r="8101" spans="1:4" x14ac:dyDescent="0.25">
      <c r="A8101" s="890" t="s">
        <v>8176</v>
      </c>
      <c r="B8101" s="890" t="s">
        <v>8175</v>
      </c>
      <c r="C8101" s="890" t="s">
        <v>20</v>
      </c>
      <c r="D8101" s="890">
        <v>488.41</v>
      </c>
    </row>
    <row r="8102" spans="1:4" x14ac:dyDescent="0.25">
      <c r="A8102" s="890" t="s">
        <v>8177</v>
      </c>
      <c r="B8102" s="890" t="s">
        <v>8178</v>
      </c>
      <c r="C8102" s="890" t="s">
        <v>20</v>
      </c>
      <c r="D8102" s="890">
        <v>417.18</v>
      </c>
    </row>
    <row r="8103" spans="1:4" x14ac:dyDescent="0.25">
      <c r="A8103" s="890" t="s">
        <v>8179</v>
      </c>
      <c r="B8103" s="890" t="s">
        <v>8178</v>
      </c>
      <c r="C8103" s="890" t="s">
        <v>20</v>
      </c>
      <c r="D8103" s="890">
        <v>409.59</v>
      </c>
    </row>
    <row r="8104" spans="1:4" x14ac:dyDescent="0.25">
      <c r="A8104" s="890" t="s">
        <v>8180</v>
      </c>
      <c r="B8104" s="890" t="s">
        <v>8181</v>
      </c>
      <c r="C8104" s="890" t="s">
        <v>20</v>
      </c>
      <c r="D8104" s="890">
        <v>391.32</v>
      </c>
    </row>
    <row r="8105" spans="1:4" x14ac:dyDescent="0.25">
      <c r="A8105" s="890" t="s">
        <v>8182</v>
      </c>
      <c r="B8105" s="890" t="s">
        <v>8181</v>
      </c>
      <c r="C8105" s="890" t="s">
        <v>20</v>
      </c>
      <c r="D8105" s="890">
        <v>381.55</v>
      </c>
    </row>
    <row r="8106" spans="1:4" x14ac:dyDescent="0.25">
      <c r="A8106" s="890" t="s">
        <v>8183</v>
      </c>
      <c r="B8106" s="890" t="s">
        <v>8184</v>
      </c>
      <c r="C8106" s="890" t="s">
        <v>20</v>
      </c>
      <c r="D8106" s="890">
        <v>390.7</v>
      </c>
    </row>
    <row r="8107" spans="1:4" x14ac:dyDescent="0.25">
      <c r="A8107" s="890" t="s">
        <v>8185</v>
      </c>
      <c r="B8107" s="890" t="s">
        <v>8184</v>
      </c>
      <c r="C8107" s="890" t="s">
        <v>20</v>
      </c>
      <c r="D8107" s="890">
        <v>378.64</v>
      </c>
    </row>
    <row r="8108" spans="1:4" x14ac:dyDescent="0.25">
      <c r="A8108" s="890" t="s">
        <v>8186</v>
      </c>
      <c r="B8108" s="890" t="s">
        <v>33990</v>
      </c>
      <c r="C8108" s="890" t="s">
        <v>20</v>
      </c>
      <c r="D8108" s="890">
        <v>447.75</v>
      </c>
    </row>
    <row r="8109" spans="1:4" x14ac:dyDescent="0.25">
      <c r="A8109" s="890" t="s">
        <v>8187</v>
      </c>
      <c r="B8109" s="890" t="s">
        <v>33990</v>
      </c>
      <c r="C8109" s="890" t="s">
        <v>20</v>
      </c>
      <c r="D8109" s="890">
        <v>440.16</v>
      </c>
    </row>
    <row r="8110" spans="1:4" x14ac:dyDescent="0.25">
      <c r="A8110" s="890" t="s">
        <v>8188</v>
      </c>
      <c r="B8110" s="890" t="s">
        <v>33991</v>
      </c>
      <c r="C8110" s="890" t="s">
        <v>20</v>
      </c>
      <c r="D8110" s="890">
        <v>436.71</v>
      </c>
    </row>
    <row r="8111" spans="1:4" x14ac:dyDescent="0.25">
      <c r="A8111" s="890" t="s">
        <v>8189</v>
      </c>
      <c r="B8111" s="890" t="s">
        <v>33991</v>
      </c>
      <c r="C8111" s="890" t="s">
        <v>20</v>
      </c>
      <c r="D8111" s="890">
        <v>427.98</v>
      </c>
    </row>
    <row r="8112" spans="1:4" x14ac:dyDescent="0.25">
      <c r="A8112" s="890" t="s">
        <v>8190</v>
      </c>
      <c r="B8112" s="890" t="s">
        <v>33992</v>
      </c>
      <c r="C8112" s="890" t="s">
        <v>20</v>
      </c>
      <c r="D8112" s="890">
        <v>430.18</v>
      </c>
    </row>
    <row r="8113" spans="1:4" x14ac:dyDescent="0.25">
      <c r="A8113" s="890" t="s">
        <v>8191</v>
      </c>
      <c r="B8113" s="890" t="s">
        <v>33992</v>
      </c>
      <c r="C8113" s="890" t="s">
        <v>20</v>
      </c>
      <c r="D8113" s="890">
        <v>420.4</v>
      </c>
    </row>
    <row r="8114" spans="1:4" x14ac:dyDescent="0.25">
      <c r="A8114" s="890" t="s">
        <v>8192</v>
      </c>
      <c r="B8114" s="890" t="s">
        <v>33993</v>
      </c>
      <c r="C8114" s="890" t="s">
        <v>20</v>
      </c>
      <c r="D8114" s="890">
        <v>432.82</v>
      </c>
    </row>
    <row r="8115" spans="1:4" x14ac:dyDescent="0.25">
      <c r="A8115" s="890" t="s">
        <v>8193</v>
      </c>
      <c r="B8115" s="890" t="s">
        <v>33993</v>
      </c>
      <c r="C8115" s="890" t="s">
        <v>20</v>
      </c>
      <c r="D8115" s="890">
        <v>420.76</v>
      </c>
    </row>
    <row r="8116" spans="1:4" x14ac:dyDescent="0.25">
      <c r="A8116" s="890" t="s">
        <v>8194</v>
      </c>
      <c r="B8116" s="890" t="s">
        <v>33994</v>
      </c>
      <c r="C8116" s="890" t="s">
        <v>20</v>
      </c>
      <c r="D8116" s="890">
        <v>561.99</v>
      </c>
    </row>
    <row r="8117" spans="1:4" x14ac:dyDescent="0.25">
      <c r="A8117" s="890" t="s">
        <v>8195</v>
      </c>
      <c r="B8117" s="890" t="s">
        <v>33994</v>
      </c>
      <c r="C8117" s="890" t="s">
        <v>20</v>
      </c>
      <c r="D8117" s="890">
        <v>547.64</v>
      </c>
    </row>
    <row r="8118" spans="1:4" x14ac:dyDescent="0.25">
      <c r="A8118" s="890" t="s">
        <v>8196</v>
      </c>
      <c r="B8118" s="890" t="s">
        <v>33995</v>
      </c>
      <c r="C8118" s="890" t="s">
        <v>20</v>
      </c>
      <c r="D8118" s="890">
        <v>569.61</v>
      </c>
    </row>
    <row r="8119" spans="1:4" x14ac:dyDescent="0.25">
      <c r="A8119" s="890" t="s">
        <v>8197</v>
      </c>
      <c r="B8119" s="890" t="s">
        <v>33995</v>
      </c>
      <c r="C8119" s="890" t="s">
        <v>20</v>
      </c>
      <c r="D8119" s="890">
        <v>564.30999999999995</v>
      </c>
    </row>
    <row r="8120" spans="1:4" x14ac:dyDescent="0.25">
      <c r="A8120" s="890" t="s">
        <v>8198</v>
      </c>
      <c r="B8120" s="890" t="s">
        <v>33996</v>
      </c>
      <c r="C8120" s="890" t="s">
        <v>20</v>
      </c>
      <c r="D8120" s="890">
        <v>468.59</v>
      </c>
    </row>
    <row r="8121" spans="1:4" x14ac:dyDescent="0.25">
      <c r="A8121" s="890" t="s">
        <v>8199</v>
      </c>
      <c r="B8121" s="890" t="s">
        <v>33996</v>
      </c>
      <c r="C8121" s="890" t="s">
        <v>20</v>
      </c>
      <c r="D8121" s="890">
        <v>461</v>
      </c>
    </row>
    <row r="8122" spans="1:4" x14ac:dyDescent="0.25">
      <c r="A8122" s="890" t="s">
        <v>8200</v>
      </c>
      <c r="B8122" s="890" t="s">
        <v>33997</v>
      </c>
      <c r="C8122" s="890" t="s">
        <v>20</v>
      </c>
      <c r="D8122" s="890">
        <v>445.32</v>
      </c>
    </row>
    <row r="8123" spans="1:4" x14ac:dyDescent="0.25">
      <c r="A8123" s="890" t="s">
        <v>8201</v>
      </c>
      <c r="B8123" s="890" t="s">
        <v>33997</v>
      </c>
      <c r="C8123" s="890" t="s">
        <v>20</v>
      </c>
      <c r="D8123" s="890">
        <v>435.55</v>
      </c>
    </row>
    <row r="8124" spans="1:4" x14ac:dyDescent="0.25">
      <c r="A8124" s="890" t="s">
        <v>8202</v>
      </c>
      <c r="B8124" s="890" t="s">
        <v>33998</v>
      </c>
      <c r="C8124" s="890" t="s">
        <v>20</v>
      </c>
      <c r="D8124" s="890">
        <v>209.77</v>
      </c>
    </row>
    <row r="8125" spans="1:4" x14ac:dyDescent="0.25">
      <c r="A8125" s="890" t="s">
        <v>8203</v>
      </c>
      <c r="B8125" s="890" t="s">
        <v>33998</v>
      </c>
      <c r="C8125" s="890" t="s">
        <v>20</v>
      </c>
      <c r="D8125" s="890">
        <v>205.03</v>
      </c>
    </row>
    <row r="8126" spans="1:4" x14ac:dyDescent="0.25">
      <c r="A8126" s="890" t="s">
        <v>25050</v>
      </c>
      <c r="B8126" s="890" t="s">
        <v>33999</v>
      </c>
      <c r="C8126" s="890" t="s">
        <v>20</v>
      </c>
      <c r="D8126" s="890">
        <v>1193.71</v>
      </c>
    </row>
    <row r="8127" spans="1:4" x14ac:dyDescent="0.25">
      <c r="A8127" s="890" t="s">
        <v>25051</v>
      </c>
      <c r="B8127" s="890" t="s">
        <v>33999</v>
      </c>
      <c r="C8127" s="890" t="s">
        <v>20</v>
      </c>
      <c r="D8127" s="890">
        <v>1167.6400000000001</v>
      </c>
    </row>
    <row r="8128" spans="1:4" x14ac:dyDescent="0.25">
      <c r="A8128" s="890" t="s">
        <v>8204</v>
      </c>
      <c r="B8128" s="890" t="s">
        <v>34000</v>
      </c>
      <c r="C8128" s="890" t="s">
        <v>20</v>
      </c>
      <c r="D8128" s="890">
        <v>752.84</v>
      </c>
    </row>
    <row r="8129" spans="1:4" x14ac:dyDescent="0.25">
      <c r="A8129" s="890" t="s">
        <v>8205</v>
      </c>
      <c r="B8129" s="890" t="s">
        <v>34000</v>
      </c>
      <c r="C8129" s="890" t="s">
        <v>20</v>
      </c>
      <c r="D8129" s="890">
        <v>729.44</v>
      </c>
    </row>
    <row r="8130" spans="1:4" x14ac:dyDescent="0.25">
      <c r="A8130" s="890" t="s">
        <v>25052</v>
      </c>
      <c r="B8130" s="890" t="s">
        <v>34001</v>
      </c>
      <c r="C8130" s="890" t="s">
        <v>20</v>
      </c>
      <c r="D8130" s="890">
        <v>731.16</v>
      </c>
    </row>
    <row r="8131" spans="1:4" x14ac:dyDescent="0.25">
      <c r="A8131" s="890" t="s">
        <v>25053</v>
      </c>
      <c r="B8131" s="890" t="s">
        <v>34001</v>
      </c>
      <c r="C8131" s="890" t="s">
        <v>20</v>
      </c>
      <c r="D8131" s="890">
        <v>700.54</v>
      </c>
    </row>
    <row r="8132" spans="1:4" x14ac:dyDescent="0.25">
      <c r="A8132" s="890" t="s">
        <v>8206</v>
      </c>
      <c r="B8132" s="890" t="s">
        <v>34002</v>
      </c>
      <c r="C8132" s="890" t="s">
        <v>113</v>
      </c>
      <c r="D8132" s="890">
        <v>65.8</v>
      </c>
    </row>
    <row r="8133" spans="1:4" x14ac:dyDescent="0.25">
      <c r="A8133" s="890" t="s">
        <v>8207</v>
      </c>
      <c r="B8133" s="890" t="s">
        <v>34002</v>
      </c>
      <c r="C8133" s="890" t="s">
        <v>113</v>
      </c>
      <c r="D8133" s="890">
        <v>61.85</v>
      </c>
    </row>
    <row r="8134" spans="1:4" x14ac:dyDescent="0.25">
      <c r="A8134" s="890" t="s">
        <v>8208</v>
      </c>
      <c r="B8134" s="890" t="s">
        <v>34003</v>
      </c>
      <c r="C8134" s="890" t="s">
        <v>113</v>
      </c>
      <c r="D8134" s="890">
        <v>21.47</v>
      </c>
    </row>
    <row r="8135" spans="1:4" x14ac:dyDescent="0.25">
      <c r="A8135" s="890" t="s">
        <v>8209</v>
      </c>
      <c r="B8135" s="890" t="s">
        <v>34003</v>
      </c>
      <c r="C8135" s="890" t="s">
        <v>113</v>
      </c>
      <c r="D8135" s="890">
        <v>19.32</v>
      </c>
    </row>
    <row r="8136" spans="1:4" x14ac:dyDescent="0.25">
      <c r="A8136" s="890" t="s">
        <v>8210</v>
      </c>
      <c r="B8136" s="890" t="s">
        <v>34004</v>
      </c>
      <c r="C8136" s="890" t="s">
        <v>113</v>
      </c>
      <c r="D8136" s="890">
        <v>97.78</v>
      </c>
    </row>
    <row r="8137" spans="1:4" x14ac:dyDescent="0.25">
      <c r="A8137" s="890" t="s">
        <v>8211</v>
      </c>
      <c r="B8137" s="890" t="s">
        <v>34004</v>
      </c>
      <c r="C8137" s="890" t="s">
        <v>113</v>
      </c>
      <c r="D8137" s="890">
        <v>95.11</v>
      </c>
    </row>
    <row r="8138" spans="1:4" x14ac:dyDescent="0.25">
      <c r="A8138" s="890" t="s">
        <v>8212</v>
      </c>
      <c r="B8138" s="890" t="s">
        <v>34005</v>
      </c>
      <c r="C8138" s="890" t="s">
        <v>113</v>
      </c>
      <c r="D8138" s="890">
        <v>79.05</v>
      </c>
    </row>
    <row r="8139" spans="1:4" x14ac:dyDescent="0.25">
      <c r="A8139" s="890" t="s">
        <v>8213</v>
      </c>
      <c r="B8139" s="890" t="s">
        <v>34005</v>
      </c>
      <c r="C8139" s="890" t="s">
        <v>113</v>
      </c>
      <c r="D8139" s="890">
        <v>76.900000000000006</v>
      </c>
    </row>
    <row r="8140" spans="1:4" x14ac:dyDescent="0.25">
      <c r="A8140" s="890" t="s">
        <v>8214</v>
      </c>
      <c r="B8140" s="890" t="s">
        <v>34006</v>
      </c>
      <c r="C8140" s="890" t="s">
        <v>20</v>
      </c>
      <c r="D8140" s="890">
        <v>740.28</v>
      </c>
    </row>
    <row r="8141" spans="1:4" x14ac:dyDescent="0.25">
      <c r="A8141" s="890" t="s">
        <v>8215</v>
      </c>
      <c r="B8141" s="890" t="s">
        <v>34006</v>
      </c>
      <c r="C8141" s="890" t="s">
        <v>20</v>
      </c>
      <c r="D8141" s="890">
        <v>717.39</v>
      </c>
    </row>
    <row r="8142" spans="1:4" x14ac:dyDescent="0.25">
      <c r="A8142" s="890" t="s">
        <v>8216</v>
      </c>
      <c r="B8142" s="890" t="s">
        <v>34007</v>
      </c>
      <c r="C8142" s="890" t="s">
        <v>20</v>
      </c>
      <c r="D8142" s="890">
        <v>1938.13</v>
      </c>
    </row>
    <row r="8143" spans="1:4" x14ac:dyDescent="0.25">
      <c r="A8143" s="890" t="s">
        <v>8217</v>
      </c>
      <c r="B8143" s="890" t="s">
        <v>34007</v>
      </c>
      <c r="C8143" s="890" t="s">
        <v>20</v>
      </c>
      <c r="D8143" s="890">
        <v>1915.24</v>
      </c>
    </row>
    <row r="8144" spans="1:4" x14ac:dyDescent="0.25">
      <c r="A8144" s="890" t="s">
        <v>8218</v>
      </c>
      <c r="B8144" s="890" t="s">
        <v>34008</v>
      </c>
      <c r="C8144" s="890" t="s">
        <v>20</v>
      </c>
      <c r="D8144" s="890">
        <v>186.36</v>
      </c>
    </row>
    <row r="8145" spans="1:4" x14ac:dyDescent="0.25">
      <c r="A8145" s="890" t="s">
        <v>8219</v>
      </c>
      <c r="B8145" s="890" t="s">
        <v>34008</v>
      </c>
      <c r="C8145" s="890" t="s">
        <v>20</v>
      </c>
      <c r="D8145" s="890">
        <v>186.04</v>
      </c>
    </row>
    <row r="8146" spans="1:4" x14ac:dyDescent="0.25">
      <c r="A8146" s="890" t="s">
        <v>8220</v>
      </c>
      <c r="B8146" s="890" t="s">
        <v>34009</v>
      </c>
      <c r="C8146" s="890" t="s">
        <v>20</v>
      </c>
      <c r="D8146" s="890">
        <v>265.39</v>
      </c>
    </row>
    <row r="8147" spans="1:4" x14ac:dyDescent="0.25">
      <c r="A8147" s="890" t="s">
        <v>8221</v>
      </c>
      <c r="B8147" s="890" t="s">
        <v>34009</v>
      </c>
      <c r="C8147" s="890" t="s">
        <v>20</v>
      </c>
      <c r="D8147" s="890">
        <v>264.85000000000002</v>
      </c>
    </row>
    <row r="8148" spans="1:4" x14ac:dyDescent="0.25">
      <c r="A8148" s="890" t="s">
        <v>8222</v>
      </c>
      <c r="B8148" s="890" t="s">
        <v>34010</v>
      </c>
      <c r="C8148" s="890" t="s">
        <v>20</v>
      </c>
      <c r="D8148" s="890">
        <v>303.62</v>
      </c>
    </row>
    <row r="8149" spans="1:4" x14ac:dyDescent="0.25">
      <c r="A8149" s="890" t="s">
        <v>8223</v>
      </c>
      <c r="B8149" s="890" t="s">
        <v>34010</v>
      </c>
      <c r="C8149" s="890" t="s">
        <v>20</v>
      </c>
      <c r="D8149" s="890">
        <v>303.08</v>
      </c>
    </row>
    <row r="8150" spans="1:4" x14ac:dyDescent="0.25">
      <c r="A8150" s="890" t="s">
        <v>8224</v>
      </c>
      <c r="B8150" s="890" t="s">
        <v>34011</v>
      </c>
      <c r="C8150" s="890" t="s">
        <v>20</v>
      </c>
      <c r="D8150" s="890">
        <v>181.96</v>
      </c>
    </row>
    <row r="8151" spans="1:4" x14ac:dyDescent="0.25">
      <c r="A8151" s="890" t="s">
        <v>8225</v>
      </c>
      <c r="B8151" s="890" t="s">
        <v>34011</v>
      </c>
      <c r="C8151" s="890" t="s">
        <v>20</v>
      </c>
      <c r="D8151" s="890">
        <v>181.41</v>
      </c>
    </row>
    <row r="8152" spans="1:4" x14ac:dyDescent="0.25">
      <c r="A8152" s="890" t="s">
        <v>8226</v>
      </c>
      <c r="B8152" s="890" t="s">
        <v>34012</v>
      </c>
      <c r="C8152" s="890" t="s">
        <v>20</v>
      </c>
      <c r="D8152" s="890">
        <v>173.74</v>
      </c>
    </row>
    <row r="8153" spans="1:4" x14ac:dyDescent="0.25">
      <c r="A8153" s="890" t="s">
        <v>8227</v>
      </c>
      <c r="B8153" s="890" t="s">
        <v>34012</v>
      </c>
      <c r="C8153" s="890" t="s">
        <v>20</v>
      </c>
      <c r="D8153" s="890">
        <v>173.34</v>
      </c>
    </row>
    <row r="8154" spans="1:4" x14ac:dyDescent="0.25">
      <c r="A8154" s="890" t="s">
        <v>8228</v>
      </c>
      <c r="B8154" s="890" t="s">
        <v>34013</v>
      </c>
      <c r="C8154" s="890" t="s">
        <v>20</v>
      </c>
      <c r="D8154" s="890">
        <v>173.74</v>
      </c>
    </row>
    <row r="8155" spans="1:4" x14ac:dyDescent="0.25">
      <c r="A8155" s="890" t="s">
        <v>8229</v>
      </c>
      <c r="B8155" s="890" t="s">
        <v>34013</v>
      </c>
      <c r="C8155" s="890" t="s">
        <v>20</v>
      </c>
      <c r="D8155" s="890">
        <v>173.34</v>
      </c>
    </row>
    <row r="8156" spans="1:4" x14ac:dyDescent="0.25">
      <c r="A8156" s="890" t="s">
        <v>8230</v>
      </c>
      <c r="B8156" s="890" t="s">
        <v>34014</v>
      </c>
      <c r="C8156" s="890" t="s">
        <v>20</v>
      </c>
      <c r="D8156" s="890">
        <v>269.22000000000003</v>
      </c>
    </row>
    <row r="8157" spans="1:4" x14ac:dyDescent="0.25">
      <c r="A8157" s="890" t="s">
        <v>8231</v>
      </c>
      <c r="B8157" s="890" t="s">
        <v>34014</v>
      </c>
      <c r="C8157" s="890" t="s">
        <v>20</v>
      </c>
      <c r="D8157" s="890">
        <v>266.91000000000003</v>
      </c>
    </row>
    <row r="8158" spans="1:4" x14ac:dyDescent="0.25">
      <c r="A8158" s="890" t="s">
        <v>8232</v>
      </c>
      <c r="B8158" s="890" t="s">
        <v>34015</v>
      </c>
      <c r="C8158" s="890" t="s">
        <v>20</v>
      </c>
      <c r="D8158" s="890">
        <v>18.22</v>
      </c>
    </row>
    <row r="8159" spans="1:4" x14ac:dyDescent="0.25">
      <c r="A8159" s="890" t="s">
        <v>8233</v>
      </c>
      <c r="B8159" s="890" t="s">
        <v>34015</v>
      </c>
      <c r="C8159" s="890" t="s">
        <v>20</v>
      </c>
      <c r="D8159" s="890">
        <v>17.79</v>
      </c>
    </row>
    <row r="8160" spans="1:4" x14ac:dyDescent="0.25">
      <c r="A8160" s="890" t="s">
        <v>8234</v>
      </c>
      <c r="B8160" s="890" t="s">
        <v>34016</v>
      </c>
      <c r="C8160" s="890" t="s">
        <v>20</v>
      </c>
      <c r="D8160" s="890">
        <v>15.65</v>
      </c>
    </row>
    <row r="8161" spans="1:4" x14ac:dyDescent="0.25">
      <c r="A8161" s="890" t="s">
        <v>8235</v>
      </c>
      <c r="B8161" s="890" t="s">
        <v>34016</v>
      </c>
      <c r="C8161" s="890" t="s">
        <v>20</v>
      </c>
      <c r="D8161" s="890">
        <v>15.28</v>
      </c>
    </row>
    <row r="8162" spans="1:4" x14ac:dyDescent="0.25">
      <c r="A8162" s="890" t="s">
        <v>27778</v>
      </c>
      <c r="B8162" s="890" t="s">
        <v>34017</v>
      </c>
      <c r="C8162" s="890" t="s">
        <v>20</v>
      </c>
      <c r="D8162" s="890">
        <v>83.21</v>
      </c>
    </row>
    <row r="8163" spans="1:4" x14ac:dyDescent="0.25">
      <c r="A8163" s="890" t="s">
        <v>27779</v>
      </c>
      <c r="B8163" s="890" t="s">
        <v>34017</v>
      </c>
      <c r="C8163" s="890" t="s">
        <v>20</v>
      </c>
      <c r="D8163" s="890">
        <v>82.85</v>
      </c>
    </row>
    <row r="8164" spans="1:4" x14ac:dyDescent="0.25">
      <c r="A8164" s="890" t="s">
        <v>8236</v>
      </c>
      <c r="B8164" s="890" t="s">
        <v>34018</v>
      </c>
      <c r="C8164" s="890" t="s">
        <v>20</v>
      </c>
      <c r="D8164" s="890">
        <v>115.87</v>
      </c>
    </row>
    <row r="8165" spans="1:4" x14ac:dyDescent="0.25">
      <c r="A8165" s="890" t="s">
        <v>8237</v>
      </c>
      <c r="B8165" s="890" t="s">
        <v>34018</v>
      </c>
      <c r="C8165" s="890" t="s">
        <v>20</v>
      </c>
      <c r="D8165" s="890">
        <v>115.48</v>
      </c>
    </row>
    <row r="8166" spans="1:4" x14ac:dyDescent="0.25">
      <c r="A8166" s="890" t="s">
        <v>8238</v>
      </c>
      <c r="B8166" s="890" t="s">
        <v>34019</v>
      </c>
      <c r="C8166" s="890" t="s">
        <v>20</v>
      </c>
      <c r="D8166" s="890">
        <v>91.85</v>
      </c>
    </row>
    <row r="8167" spans="1:4" x14ac:dyDescent="0.25">
      <c r="A8167" s="890" t="s">
        <v>8239</v>
      </c>
      <c r="B8167" s="890" t="s">
        <v>34019</v>
      </c>
      <c r="C8167" s="890" t="s">
        <v>20</v>
      </c>
      <c r="D8167" s="890">
        <v>91.46</v>
      </c>
    </row>
    <row r="8168" spans="1:4" x14ac:dyDescent="0.25">
      <c r="A8168" s="890" t="s">
        <v>8240</v>
      </c>
      <c r="B8168" s="890" t="s">
        <v>34020</v>
      </c>
      <c r="C8168" s="890" t="s">
        <v>20</v>
      </c>
      <c r="D8168" s="890">
        <v>13.83</v>
      </c>
    </row>
    <row r="8169" spans="1:4" x14ac:dyDescent="0.25">
      <c r="A8169" s="890" t="s">
        <v>8241</v>
      </c>
      <c r="B8169" s="890" t="s">
        <v>34020</v>
      </c>
      <c r="C8169" s="890" t="s">
        <v>20</v>
      </c>
      <c r="D8169" s="890">
        <v>13.38</v>
      </c>
    </row>
    <row r="8170" spans="1:4" x14ac:dyDescent="0.25">
      <c r="A8170" s="890" t="s">
        <v>8242</v>
      </c>
      <c r="B8170" s="890" t="s">
        <v>34021</v>
      </c>
      <c r="C8170" s="890" t="s">
        <v>20</v>
      </c>
      <c r="D8170" s="890">
        <v>19.18</v>
      </c>
    </row>
    <row r="8171" spans="1:4" x14ac:dyDescent="0.25">
      <c r="A8171" s="890" t="s">
        <v>8243</v>
      </c>
      <c r="B8171" s="890" t="s">
        <v>34021</v>
      </c>
      <c r="C8171" s="890" t="s">
        <v>20</v>
      </c>
      <c r="D8171" s="890">
        <v>18.72</v>
      </c>
    </row>
    <row r="8172" spans="1:4" x14ac:dyDescent="0.25">
      <c r="A8172" s="890" t="s">
        <v>8244</v>
      </c>
      <c r="B8172" s="890" t="s">
        <v>34022</v>
      </c>
      <c r="C8172" s="890" t="s">
        <v>20</v>
      </c>
      <c r="D8172" s="890">
        <v>25.6</v>
      </c>
    </row>
    <row r="8173" spans="1:4" x14ac:dyDescent="0.25">
      <c r="A8173" s="890" t="s">
        <v>8245</v>
      </c>
      <c r="B8173" s="890" t="s">
        <v>34022</v>
      </c>
      <c r="C8173" s="890" t="s">
        <v>20</v>
      </c>
      <c r="D8173" s="890">
        <v>25.02</v>
      </c>
    </row>
    <row r="8174" spans="1:4" x14ac:dyDescent="0.25">
      <c r="A8174" s="890" t="s">
        <v>8246</v>
      </c>
      <c r="B8174" s="890" t="s">
        <v>34023</v>
      </c>
      <c r="C8174" s="890" t="s">
        <v>20</v>
      </c>
      <c r="D8174" s="890">
        <v>603.94000000000005</v>
      </c>
    </row>
    <row r="8175" spans="1:4" x14ac:dyDescent="0.25">
      <c r="A8175" s="890" t="s">
        <v>8247</v>
      </c>
      <c r="B8175" s="890" t="s">
        <v>34023</v>
      </c>
      <c r="C8175" s="890" t="s">
        <v>20</v>
      </c>
      <c r="D8175" s="890">
        <v>603.47</v>
      </c>
    </row>
    <row r="8176" spans="1:4" x14ac:dyDescent="0.25">
      <c r="A8176" s="890" t="s">
        <v>8248</v>
      </c>
      <c r="B8176" s="890" t="s">
        <v>34024</v>
      </c>
      <c r="C8176" s="890" t="s">
        <v>20</v>
      </c>
      <c r="D8176" s="890">
        <v>768.95</v>
      </c>
    </row>
    <row r="8177" spans="1:4" x14ac:dyDescent="0.25">
      <c r="A8177" s="890" t="s">
        <v>8249</v>
      </c>
      <c r="B8177" s="890" t="s">
        <v>34024</v>
      </c>
      <c r="C8177" s="890" t="s">
        <v>20</v>
      </c>
      <c r="D8177" s="890">
        <v>743.91</v>
      </c>
    </row>
    <row r="8178" spans="1:4" x14ac:dyDescent="0.25">
      <c r="A8178" s="890" t="s">
        <v>8250</v>
      </c>
      <c r="B8178" s="890" t="s">
        <v>34025</v>
      </c>
      <c r="C8178" s="890" t="s">
        <v>20</v>
      </c>
      <c r="D8178" s="890">
        <v>743.88</v>
      </c>
    </row>
    <row r="8179" spans="1:4" x14ac:dyDescent="0.25">
      <c r="A8179" s="890" t="s">
        <v>8251</v>
      </c>
      <c r="B8179" s="890" t="s">
        <v>34025</v>
      </c>
      <c r="C8179" s="890" t="s">
        <v>20</v>
      </c>
      <c r="D8179" s="890">
        <v>718.9</v>
      </c>
    </row>
    <row r="8180" spans="1:4" x14ac:dyDescent="0.25">
      <c r="A8180" s="890" t="s">
        <v>8252</v>
      </c>
      <c r="B8180" s="890" t="s">
        <v>34026</v>
      </c>
      <c r="C8180" s="890" t="s">
        <v>20</v>
      </c>
      <c r="D8180" s="890">
        <v>725.46</v>
      </c>
    </row>
    <row r="8181" spans="1:4" x14ac:dyDescent="0.25">
      <c r="A8181" s="890" t="s">
        <v>8253</v>
      </c>
      <c r="B8181" s="890" t="s">
        <v>34026</v>
      </c>
      <c r="C8181" s="890" t="s">
        <v>20</v>
      </c>
      <c r="D8181" s="890">
        <v>700.57</v>
      </c>
    </row>
    <row r="8182" spans="1:4" x14ac:dyDescent="0.25">
      <c r="A8182" s="890" t="s">
        <v>8254</v>
      </c>
      <c r="B8182" s="890" t="s">
        <v>34027</v>
      </c>
      <c r="C8182" s="890" t="s">
        <v>3</v>
      </c>
      <c r="D8182" s="890">
        <v>103.18</v>
      </c>
    </row>
    <row r="8183" spans="1:4" x14ac:dyDescent="0.25">
      <c r="A8183" s="890" t="s">
        <v>8255</v>
      </c>
      <c r="B8183" s="890" t="s">
        <v>34027</v>
      </c>
      <c r="C8183" s="890" t="s">
        <v>3</v>
      </c>
      <c r="D8183" s="890">
        <v>96.63</v>
      </c>
    </row>
    <row r="8184" spans="1:4" x14ac:dyDescent="0.25">
      <c r="A8184" s="890" t="s">
        <v>8256</v>
      </c>
      <c r="B8184" s="890" t="s">
        <v>34028</v>
      </c>
      <c r="C8184" s="890" t="s">
        <v>3</v>
      </c>
      <c r="D8184" s="890">
        <v>104.13</v>
      </c>
    </row>
    <row r="8185" spans="1:4" x14ac:dyDescent="0.25">
      <c r="A8185" s="890" t="s">
        <v>8257</v>
      </c>
      <c r="B8185" s="890" t="s">
        <v>34028</v>
      </c>
      <c r="C8185" s="890" t="s">
        <v>3</v>
      </c>
      <c r="D8185" s="890">
        <v>97.57</v>
      </c>
    </row>
    <row r="8186" spans="1:4" x14ac:dyDescent="0.25">
      <c r="A8186" s="890" t="s">
        <v>8258</v>
      </c>
      <c r="B8186" s="890" t="s">
        <v>34029</v>
      </c>
      <c r="C8186" s="890" t="s">
        <v>3</v>
      </c>
      <c r="D8186" s="890">
        <v>77.09</v>
      </c>
    </row>
    <row r="8187" spans="1:4" x14ac:dyDescent="0.25">
      <c r="A8187" s="890" t="s">
        <v>8259</v>
      </c>
      <c r="B8187" s="890" t="s">
        <v>34029</v>
      </c>
      <c r="C8187" s="890" t="s">
        <v>3</v>
      </c>
      <c r="D8187" s="890">
        <v>73.239999999999995</v>
      </c>
    </row>
    <row r="8188" spans="1:4" x14ac:dyDescent="0.25">
      <c r="A8188" s="890" t="s">
        <v>8260</v>
      </c>
      <c r="B8188" s="890" t="s">
        <v>34030</v>
      </c>
      <c r="C8188" s="890" t="s">
        <v>3</v>
      </c>
      <c r="D8188" s="890">
        <v>76.150000000000006</v>
      </c>
    </row>
    <row r="8189" spans="1:4" x14ac:dyDescent="0.25">
      <c r="A8189" s="890" t="s">
        <v>8261</v>
      </c>
      <c r="B8189" s="890" t="s">
        <v>34030</v>
      </c>
      <c r="C8189" s="890" t="s">
        <v>3</v>
      </c>
      <c r="D8189" s="890">
        <v>72.3</v>
      </c>
    </row>
    <row r="8190" spans="1:4" x14ac:dyDescent="0.25">
      <c r="A8190" s="890" t="s">
        <v>8262</v>
      </c>
      <c r="B8190" s="890" t="s">
        <v>34031</v>
      </c>
      <c r="C8190" s="890" t="s">
        <v>3</v>
      </c>
      <c r="D8190" s="890">
        <v>11.58</v>
      </c>
    </row>
    <row r="8191" spans="1:4" x14ac:dyDescent="0.25">
      <c r="A8191" s="890" t="s">
        <v>8263</v>
      </c>
      <c r="B8191" s="890" t="s">
        <v>34031</v>
      </c>
      <c r="C8191" s="890" t="s">
        <v>3</v>
      </c>
      <c r="D8191" s="890">
        <v>10.54</v>
      </c>
    </row>
    <row r="8192" spans="1:4" x14ac:dyDescent="0.25">
      <c r="A8192" s="890" t="s">
        <v>8264</v>
      </c>
      <c r="B8192" s="890" t="s">
        <v>34032</v>
      </c>
      <c r="C8192" s="890" t="s">
        <v>3</v>
      </c>
      <c r="D8192" s="890">
        <v>12.63</v>
      </c>
    </row>
    <row r="8193" spans="1:4" x14ac:dyDescent="0.25">
      <c r="A8193" s="890" t="s">
        <v>8265</v>
      </c>
      <c r="B8193" s="890" t="s">
        <v>34032</v>
      </c>
      <c r="C8193" s="890" t="s">
        <v>3</v>
      </c>
      <c r="D8193" s="890">
        <v>11.59</v>
      </c>
    </row>
    <row r="8194" spans="1:4" x14ac:dyDescent="0.25">
      <c r="A8194" s="890" t="s">
        <v>8266</v>
      </c>
      <c r="B8194" s="890" t="s">
        <v>34033</v>
      </c>
      <c r="C8194" s="890" t="s">
        <v>3</v>
      </c>
      <c r="D8194" s="890">
        <v>36.159999999999997</v>
      </c>
    </row>
    <row r="8195" spans="1:4" x14ac:dyDescent="0.25">
      <c r="A8195" s="890" t="s">
        <v>8267</v>
      </c>
      <c r="B8195" s="890" t="s">
        <v>34033</v>
      </c>
      <c r="C8195" s="890" t="s">
        <v>3</v>
      </c>
      <c r="D8195" s="890">
        <v>35.119999999999997</v>
      </c>
    </row>
    <row r="8196" spans="1:4" x14ac:dyDescent="0.25">
      <c r="A8196" s="890" t="s">
        <v>8268</v>
      </c>
      <c r="B8196" s="890" t="s">
        <v>34034</v>
      </c>
      <c r="C8196" s="890" t="s">
        <v>3</v>
      </c>
      <c r="D8196" s="890">
        <v>29.59</v>
      </c>
    </row>
    <row r="8197" spans="1:4" x14ac:dyDescent="0.25">
      <c r="A8197" s="890" t="s">
        <v>8269</v>
      </c>
      <c r="B8197" s="890" t="s">
        <v>34034</v>
      </c>
      <c r="C8197" s="890" t="s">
        <v>3</v>
      </c>
      <c r="D8197" s="890">
        <v>27.73</v>
      </c>
    </row>
    <row r="8198" spans="1:4" x14ac:dyDescent="0.25">
      <c r="A8198" s="890" t="s">
        <v>8270</v>
      </c>
      <c r="B8198" s="890" t="s">
        <v>34035</v>
      </c>
      <c r="C8198" s="890" t="s">
        <v>3</v>
      </c>
      <c r="D8198" s="890">
        <v>87.92</v>
      </c>
    </row>
    <row r="8199" spans="1:4" x14ac:dyDescent="0.25">
      <c r="A8199" s="890" t="s">
        <v>8271</v>
      </c>
      <c r="B8199" s="890" t="s">
        <v>34035</v>
      </c>
      <c r="C8199" s="890" t="s">
        <v>3</v>
      </c>
      <c r="D8199" s="890">
        <v>81.23</v>
      </c>
    </row>
    <row r="8200" spans="1:4" x14ac:dyDescent="0.25">
      <c r="A8200" s="890" t="s">
        <v>8272</v>
      </c>
      <c r="B8200" s="890" t="s">
        <v>34036</v>
      </c>
      <c r="C8200" s="890" t="s">
        <v>3</v>
      </c>
      <c r="D8200" s="890">
        <v>60.88</v>
      </c>
    </row>
    <row r="8201" spans="1:4" x14ac:dyDescent="0.25">
      <c r="A8201" s="890" t="s">
        <v>8273</v>
      </c>
      <c r="B8201" s="890" t="s">
        <v>34036</v>
      </c>
      <c r="C8201" s="890" t="s">
        <v>3</v>
      </c>
      <c r="D8201" s="890">
        <v>56.9</v>
      </c>
    </row>
    <row r="8202" spans="1:4" x14ac:dyDescent="0.25">
      <c r="A8202" s="890" t="s">
        <v>8274</v>
      </c>
      <c r="B8202" s="890" t="s">
        <v>34037</v>
      </c>
      <c r="C8202" s="890" t="s">
        <v>3</v>
      </c>
      <c r="D8202" s="890">
        <v>67.959999999999994</v>
      </c>
    </row>
    <row r="8203" spans="1:4" x14ac:dyDescent="0.25">
      <c r="A8203" s="890" t="s">
        <v>8275</v>
      </c>
      <c r="B8203" s="890" t="s">
        <v>34037</v>
      </c>
      <c r="C8203" s="890" t="s">
        <v>3</v>
      </c>
      <c r="D8203" s="890">
        <v>62.44</v>
      </c>
    </row>
    <row r="8204" spans="1:4" x14ac:dyDescent="0.25">
      <c r="A8204" s="890" t="s">
        <v>8276</v>
      </c>
      <c r="B8204" s="890" t="s">
        <v>34038</v>
      </c>
      <c r="C8204" s="890" t="s">
        <v>3</v>
      </c>
      <c r="D8204" s="890">
        <v>49.24</v>
      </c>
    </row>
    <row r="8205" spans="1:4" x14ac:dyDescent="0.25">
      <c r="A8205" s="890" t="s">
        <v>8277</v>
      </c>
      <c r="B8205" s="890" t="s">
        <v>34038</v>
      </c>
      <c r="C8205" s="890" t="s">
        <v>3</v>
      </c>
      <c r="D8205" s="890">
        <v>45.6</v>
      </c>
    </row>
    <row r="8206" spans="1:4" x14ac:dyDescent="0.25">
      <c r="A8206" s="890" t="s">
        <v>8278</v>
      </c>
      <c r="B8206" s="890" t="s">
        <v>34039</v>
      </c>
      <c r="C8206" s="890" t="s">
        <v>3</v>
      </c>
      <c r="D8206" s="890">
        <v>150.72</v>
      </c>
    </row>
    <row r="8207" spans="1:4" x14ac:dyDescent="0.25">
      <c r="A8207" s="890" t="s">
        <v>8279</v>
      </c>
      <c r="B8207" s="890" t="s">
        <v>34039</v>
      </c>
      <c r="C8207" s="890" t="s">
        <v>3</v>
      </c>
      <c r="D8207" s="890">
        <v>146.51</v>
      </c>
    </row>
    <row r="8208" spans="1:4" x14ac:dyDescent="0.25">
      <c r="A8208" s="890" t="s">
        <v>8280</v>
      </c>
      <c r="B8208" s="890" t="s">
        <v>34040</v>
      </c>
      <c r="C8208" s="890" t="s">
        <v>3</v>
      </c>
      <c r="D8208" s="890">
        <v>166.93</v>
      </c>
    </row>
    <row r="8209" spans="1:4" x14ac:dyDescent="0.25">
      <c r="A8209" s="890" t="s">
        <v>8281</v>
      </c>
      <c r="B8209" s="890" t="s">
        <v>34040</v>
      </c>
      <c r="C8209" s="890" t="s">
        <v>3</v>
      </c>
      <c r="D8209" s="890">
        <v>162.84</v>
      </c>
    </row>
    <row r="8210" spans="1:4" x14ac:dyDescent="0.25">
      <c r="A8210" s="890" t="s">
        <v>8282</v>
      </c>
      <c r="B8210" s="890" t="s">
        <v>34041</v>
      </c>
      <c r="C8210" s="890" t="s">
        <v>3</v>
      </c>
      <c r="D8210" s="890">
        <v>138.84</v>
      </c>
    </row>
    <row r="8211" spans="1:4" x14ac:dyDescent="0.25">
      <c r="A8211" s="890" t="s">
        <v>8283</v>
      </c>
      <c r="B8211" s="890" t="s">
        <v>34041</v>
      </c>
      <c r="C8211" s="890" t="s">
        <v>3</v>
      </c>
      <c r="D8211" s="890">
        <v>134.76</v>
      </c>
    </row>
    <row r="8212" spans="1:4" x14ac:dyDescent="0.25">
      <c r="A8212" s="890" t="s">
        <v>8284</v>
      </c>
      <c r="B8212" s="890" t="s">
        <v>34042</v>
      </c>
      <c r="C8212" s="890" t="s">
        <v>3</v>
      </c>
      <c r="D8212" s="890">
        <v>215.12</v>
      </c>
    </row>
    <row r="8213" spans="1:4" x14ac:dyDescent="0.25">
      <c r="A8213" s="890" t="s">
        <v>8285</v>
      </c>
      <c r="B8213" s="890" t="s">
        <v>34042</v>
      </c>
      <c r="C8213" s="890" t="s">
        <v>3</v>
      </c>
      <c r="D8213" s="890">
        <v>209.87</v>
      </c>
    </row>
    <row r="8214" spans="1:4" x14ac:dyDescent="0.25">
      <c r="A8214" s="890" t="s">
        <v>8286</v>
      </c>
      <c r="B8214" s="890" t="s">
        <v>34043</v>
      </c>
      <c r="C8214" s="890" t="s">
        <v>4</v>
      </c>
      <c r="D8214" s="890">
        <v>38.42</v>
      </c>
    </row>
    <row r="8215" spans="1:4" x14ac:dyDescent="0.25">
      <c r="A8215" s="890" t="s">
        <v>8287</v>
      </c>
      <c r="B8215" s="890" t="s">
        <v>34043</v>
      </c>
      <c r="C8215" s="890" t="s">
        <v>4</v>
      </c>
      <c r="D8215" s="890">
        <v>36.270000000000003</v>
      </c>
    </row>
    <row r="8216" spans="1:4" x14ac:dyDescent="0.25">
      <c r="A8216" s="890" t="s">
        <v>8288</v>
      </c>
      <c r="B8216" s="890" t="s">
        <v>34044</v>
      </c>
      <c r="C8216" s="890" t="s">
        <v>4</v>
      </c>
      <c r="D8216" s="890">
        <v>92.06</v>
      </c>
    </row>
    <row r="8217" spans="1:4" x14ac:dyDescent="0.25">
      <c r="A8217" s="890" t="s">
        <v>8289</v>
      </c>
      <c r="B8217" s="890" t="s">
        <v>34044</v>
      </c>
      <c r="C8217" s="890" t="s">
        <v>4</v>
      </c>
      <c r="D8217" s="890">
        <v>89.62</v>
      </c>
    </row>
    <row r="8218" spans="1:4" x14ac:dyDescent="0.25">
      <c r="A8218" s="890" t="s">
        <v>8290</v>
      </c>
      <c r="B8218" s="890" t="s">
        <v>8291</v>
      </c>
      <c r="C8218" s="890" t="s">
        <v>4</v>
      </c>
      <c r="D8218" s="890">
        <v>69.47</v>
      </c>
    </row>
    <row r="8219" spans="1:4" x14ac:dyDescent="0.25">
      <c r="A8219" s="890" t="s">
        <v>8292</v>
      </c>
      <c r="B8219" s="890" t="s">
        <v>8291</v>
      </c>
      <c r="C8219" s="890" t="s">
        <v>4</v>
      </c>
      <c r="D8219" s="890">
        <v>62.56</v>
      </c>
    </row>
    <row r="8220" spans="1:4" x14ac:dyDescent="0.25">
      <c r="A8220" s="890" t="s">
        <v>8293</v>
      </c>
      <c r="B8220" s="890" t="s">
        <v>8294</v>
      </c>
      <c r="C8220" s="890" t="s">
        <v>4</v>
      </c>
      <c r="D8220" s="890">
        <v>59.08</v>
      </c>
    </row>
    <row r="8221" spans="1:4" x14ac:dyDescent="0.25">
      <c r="A8221" s="890" t="s">
        <v>8295</v>
      </c>
      <c r="B8221" s="890" t="s">
        <v>8294</v>
      </c>
      <c r="C8221" s="890" t="s">
        <v>4</v>
      </c>
      <c r="D8221" s="890">
        <v>53.21</v>
      </c>
    </row>
    <row r="8222" spans="1:4" x14ac:dyDescent="0.25">
      <c r="A8222" s="890" t="s">
        <v>8296</v>
      </c>
      <c r="B8222" s="890" t="s">
        <v>8297</v>
      </c>
      <c r="C8222" s="890" t="s">
        <v>4</v>
      </c>
      <c r="D8222" s="890">
        <v>54.92</v>
      </c>
    </row>
    <row r="8223" spans="1:4" x14ac:dyDescent="0.25">
      <c r="A8223" s="890" t="s">
        <v>8298</v>
      </c>
      <c r="B8223" s="890" t="s">
        <v>8297</v>
      </c>
      <c r="C8223" s="890" t="s">
        <v>4</v>
      </c>
      <c r="D8223" s="890">
        <v>49.46</v>
      </c>
    </row>
    <row r="8224" spans="1:4" x14ac:dyDescent="0.25">
      <c r="A8224" s="890" t="s">
        <v>8299</v>
      </c>
      <c r="B8224" s="890" t="s">
        <v>8300</v>
      </c>
      <c r="C8224" s="890" t="s">
        <v>4</v>
      </c>
      <c r="D8224" s="890">
        <v>48.68</v>
      </c>
    </row>
    <row r="8225" spans="1:4" x14ac:dyDescent="0.25">
      <c r="A8225" s="890" t="s">
        <v>8301</v>
      </c>
      <c r="B8225" s="890" t="s">
        <v>8300</v>
      </c>
      <c r="C8225" s="890" t="s">
        <v>4</v>
      </c>
      <c r="D8225" s="890">
        <v>43.85</v>
      </c>
    </row>
    <row r="8226" spans="1:4" x14ac:dyDescent="0.25">
      <c r="A8226" s="890" t="s">
        <v>8302</v>
      </c>
      <c r="B8226" s="890" t="s">
        <v>48785</v>
      </c>
      <c r="C8226" s="890" t="s">
        <v>4</v>
      </c>
      <c r="D8226" s="890">
        <v>161.18</v>
      </c>
    </row>
    <row r="8227" spans="1:4" x14ac:dyDescent="0.25">
      <c r="A8227" s="890" t="s">
        <v>8303</v>
      </c>
      <c r="B8227" s="890" t="s">
        <v>48785</v>
      </c>
      <c r="C8227" s="890" t="s">
        <v>4</v>
      </c>
      <c r="D8227" s="890">
        <v>158.49</v>
      </c>
    </row>
    <row r="8228" spans="1:4" x14ac:dyDescent="0.25">
      <c r="A8228" s="890" t="s">
        <v>8304</v>
      </c>
      <c r="B8228" s="890" t="s">
        <v>34046</v>
      </c>
      <c r="C8228" s="890" t="s">
        <v>4</v>
      </c>
      <c r="D8228" s="890">
        <v>238.19</v>
      </c>
    </row>
    <row r="8229" spans="1:4" x14ac:dyDescent="0.25">
      <c r="A8229" s="890" t="s">
        <v>8305</v>
      </c>
      <c r="B8229" s="890" t="s">
        <v>34046</v>
      </c>
      <c r="C8229" s="890" t="s">
        <v>4</v>
      </c>
      <c r="D8229" s="890">
        <v>235.01</v>
      </c>
    </row>
    <row r="8230" spans="1:4" x14ac:dyDescent="0.25">
      <c r="A8230" s="890" t="s">
        <v>8306</v>
      </c>
      <c r="B8230" s="890" t="s">
        <v>34047</v>
      </c>
      <c r="C8230" s="890" t="s">
        <v>4</v>
      </c>
      <c r="D8230" s="890">
        <v>392.69</v>
      </c>
    </row>
    <row r="8231" spans="1:4" x14ac:dyDescent="0.25">
      <c r="A8231" s="890" t="s">
        <v>8307</v>
      </c>
      <c r="B8231" s="890" t="s">
        <v>34047</v>
      </c>
      <c r="C8231" s="890" t="s">
        <v>4</v>
      </c>
      <c r="D8231" s="890">
        <v>389.51</v>
      </c>
    </row>
    <row r="8232" spans="1:4" x14ac:dyDescent="0.25">
      <c r="A8232" s="890" t="s">
        <v>8308</v>
      </c>
      <c r="B8232" s="890" t="s">
        <v>34048</v>
      </c>
      <c r="C8232" s="890" t="s">
        <v>3</v>
      </c>
      <c r="D8232" s="890">
        <v>7.47</v>
      </c>
    </row>
    <row r="8233" spans="1:4" x14ac:dyDescent="0.25">
      <c r="A8233" s="890" t="s">
        <v>8309</v>
      </c>
      <c r="B8233" s="890" t="s">
        <v>34048</v>
      </c>
      <c r="C8233" s="890" t="s">
        <v>3</v>
      </c>
      <c r="D8233" s="890">
        <v>7.39</v>
      </c>
    </row>
    <row r="8234" spans="1:4" x14ac:dyDescent="0.25">
      <c r="A8234" s="890" t="s">
        <v>8310</v>
      </c>
      <c r="B8234" s="890" t="s">
        <v>34049</v>
      </c>
      <c r="C8234" s="890" t="s">
        <v>3</v>
      </c>
      <c r="D8234" s="890">
        <v>17.63</v>
      </c>
    </row>
    <row r="8235" spans="1:4" x14ac:dyDescent="0.25">
      <c r="A8235" s="890" t="s">
        <v>8311</v>
      </c>
      <c r="B8235" s="890" t="s">
        <v>34049</v>
      </c>
      <c r="C8235" s="890" t="s">
        <v>3</v>
      </c>
      <c r="D8235" s="890">
        <v>17.5</v>
      </c>
    </row>
    <row r="8236" spans="1:4" x14ac:dyDescent="0.25">
      <c r="A8236" s="890" t="s">
        <v>8312</v>
      </c>
      <c r="B8236" s="890" t="s">
        <v>34050</v>
      </c>
      <c r="C8236" s="890" t="s">
        <v>3</v>
      </c>
      <c r="D8236" s="890">
        <v>24.03</v>
      </c>
    </row>
    <row r="8237" spans="1:4" x14ac:dyDescent="0.25">
      <c r="A8237" s="890" t="s">
        <v>8313</v>
      </c>
      <c r="B8237" s="890" t="s">
        <v>34050</v>
      </c>
      <c r="C8237" s="890" t="s">
        <v>3</v>
      </c>
      <c r="D8237" s="890">
        <v>23.83</v>
      </c>
    </row>
    <row r="8238" spans="1:4" x14ac:dyDescent="0.25">
      <c r="A8238" s="890" t="s">
        <v>8314</v>
      </c>
      <c r="B8238" s="890" t="s">
        <v>34051</v>
      </c>
      <c r="C8238" s="890" t="s">
        <v>20</v>
      </c>
      <c r="D8238" s="890">
        <v>604.61</v>
      </c>
    </row>
    <row r="8239" spans="1:4" x14ac:dyDescent="0.25">
      <c r="A8239" s="890" t="s">
        <v>8315</v>
      </c>
      <c r="B8239" s="890" t="s">
        <v>34051</v>
      </c>
      <c r="C8239" s="890" t="s">
        <v>20</v>
      </c>
      <c r="D8239" s="890">
        <v>602.89</v>
      </c>
    </row>
    <row r="8240" spans="1:4" x14ac:dyDescent="0.25">
      <c r="A8240" s="890" t="s">
        <v>8316</v>
      </c>
      <c r="B8240" s="890" t="s">
        <v>34052</v>
      </c>
      <c r="C8240" s="890" t="s">
        <v>20</v>
      </c>
      <c r="D8240" s="890">
        <v>806.35</v>
      </c>
    </row>
    <row r="8241" spans="1:4" x14ac:dyDescent="0.25">
      <c r="A8241" s="890" t="s">
        <v>8317</v>
      </c>
      <c r="B8241" s="890" t="s">
        <v>34052</v>
      </c>
      <c r="C8241" s="890" t="s">
        <v>20</v>
      </c>
      <c r="D8241" s="890">
        <v>802.53</v>
      </c>
    </row>
    <row r="8242" spans="1:4" x14ac:dyDescent="0.25">
      <c r="A8242" s="890" t="s">
        <v>8318</v>
      </c>
      <c r="B8242" s="890" t="s">
        <v>34053</v>
      </c>
      <c r="C8242" s="890" t="s">
        <v>3</v>
      </c>
      <c r="D8242" s="890">
        <v>6.84</v>
      </c>
    </row>
    <row r="8243" spans="1:4" x14ac:dyDescent="0.25">
      <c r="A8243" s="890" t="s">
        <v>8319</v>
      </c>
      <c r="B8243" s="890" t="s">
        <v>34053</v>
      </c>
      <c r="C8243" s="890" t="s">
        <v>3</v>
      </c>
      <c r="D8243" s="890">
        <v>6.81</v>
      </c>
    </row>
    <row r="8244" spans="1:4" x14ac:dyDescent="0.25">
      <c r="A8244" s="890" t="s">
        <v>8320</v>
      </c>
      <c r="B8244" s="890" t="s">
        <v>34054</v>
      </c>
      <c r="C8244" s="890" t="s">
        <v>653</v>
      </c>
      <c r="D8244" s="890">
        <v>639.59</v>
      </c>
    </row>
    <row r="8245" spans="1:4" x14ac:dyDescent="0.25">
      <c r="A8245" s="890" t="s">
        <v>8321</v>
      </c>
      <c r="B8245" s="890" t="s">
        <v>34054</v>
      </c>
      <c r="C8245" s="890" t="s">
        <v>653</v>
      </c>
      <c r="D8245" s="890">
        <v>627.46</v>
      </c>
    </row>
    <row r="8246" spans="1:4" x14ac:dyDescent="0.25">
      <c r="A8246" s="890" t="s">
        <v>8322</v>
      </c>
      <c r="B8246" s="890" t="s">
        <v>34055</v>
      </c>
      <c r="C8246" s="890" t="s">
        <v>3</v>
      </c>
      <c r="D8246" s="890">
        <v>16.46</v>
      </c>
    </row>
    <row r="8247" spans="1:4" x14ac:dyDescent="0.25">
      <c r="A8247" s="890" t="s">
        <v>8323</v>
      </c>
      <c r="B8247" s="890" t="s">
        <v>34055</v>
      </c>
      <c r="C8247" s="890" t="s">
        <v>3</v>
      </c>
      <c r="D8247" s="890">
        <v>16.39</v>
      </c>
    </row>
    <row r="8248" spans="1:4" x14ac:dyDescent="0.25">
      <c r="A8248" s="890" t="s">
        <v>8324</v>
      </c>
      <c r="B8248" s="890" t="s">
        <v>34056</v>
      </c>
      <c r="C8248" s="890" t="s">
        <v>4</v>
      </c>
      <c r="D8248" s="890">
        <v>13.82</v>
      </c>
    </row>
    <row r="8249" spans="1:4" x14ac:dyDescent="0.25">
      <c r="A8249" s="890" t="s">
        <v>8325</v>
      </c>
      <c r="B8249" s="890" t="s">
        <v>34056</v>
      </c>
      <c r="C8249" s="890" t="s">
        <v>4</v>
      </c>
      <c r="D8249" s="890">
        <v>13.48</v>
      </c>
    </row>
    <row r="8250" spans="1:4" x14ac:dyDescent="0.25">
      <c r="A8250" s="890" t="s">
        <v>8326</v>
      </c>
      <c r="B8250" s="890" t="s">
        <v>34057</v>
      </c>
      <c r="C8250" s="890" t="s">
        <v>3</v>
      </c>
      <c r="D8250" s="890">
        <v>39.07</v>
      </c>
    </row>
    <row r="8251" spans="1:4" x14ac:dyDescent="0.25">
      <c r="A8251" s="890" t="s">
        <v>8327</v>
      </c>
      <c r="B8251" s="890" t="s">
        <v>34057</v>
      </c>
      <c r="C8251" s="890" t="s">
        <v>3</v>
      </c>
      <c r="D8251" s="890">
        <v>39.020000000000003</v>
      </c>
    </row>
    <row r="8252" spans="1:4" x14ac:dyDescent="0.25">
      <c r="A8252" s="890" t="s">
        <v>8328</v>
      </c>
      <c r="B8252" s="890" t="s">
        <v>34058</v>
      </c>
      <c r="C8252" s="890" t="s">
        <v>3</v>
      </c>
      <c r="D8252" s="890">
        <v>93.26</v>
      </c>
    </row>
    <row r="8253" spans="1:4" x14ac:dyDescent="0.25">
      <c r="A8253" s="890" t="s">
        <v>8329</v>
      </c>
      <c r="B8253" s="890" t="s">
        <v>34058</v>
      </c>
      <c r="C8253" s="890" t="s">
        <v>3</v>
      </c>
      <c r="D8253" s="890">
        <v>92.7</v>
      </c>
    </row>
    <row r="8254" spans="1:4" x14ac:dyDescent="0.25">
      <c r="A8254" s="890" t="s">
        <v>8330</v>
      </c>
      <c r="B8254" s="890" t="s">
        <v>34059</v>
      </c>
      <c r="C8254" s="890" t="s">
        <v>3</v>
      </c>
      <c r="D8254" s="890">
        <v>114.73</v>
      </c>
    </row>
    <row r="8255" spans="1:4" x14ac:dyDescent="0.25">
      <c r="A8255" s="890" t="s">
        <v>8331</v>
      </c>
      <c r="B8255" s="890" t="s">
        <v>34059</v>
      </c>
      <c r="C8255" s="890" t="s">
        <v>3</v>
      </c>
      <c r="D8255" s="890">
        <v>114</v>
      </c>
    </row>
    <row r="8256" spans="1:4" x14ac:dyDescent="0.25">
      <c r="A8256" s="890" t="s">
        <v>25054</v>
      </c>
      <c r="B8256" s="890" t="s">
        <v>34060</v>
      </c>
      <c r="C8256" s="890" t="s">
        <v>653</v>
      </c>
      <c r="D8256" s="890">
        <v>493.48</v>
      </c>
    </row>
    <row r="8257" spans="1:4" x14ac:dyDescent="0.25">
      <c r="A8257" s="890" t="s">
        <v>25055</v>
      </c>
      <c r="B8257" s="890" t="s">
        <v>34060</v>
      </c>
      <c r="C8257" s="890" t="s">
        <v>653</v>
      </c>
      <c r="D8257" s="890">
        <v>490.12</v>
      </c>
    </row>
    <row r="8258" spans="1:4" x14ac:dyDescent="0.25">
      <c r="A8258" s="890" t="s">
        <v>25056</v>
      </c>
      <c r="B8258" s="890" t="s">
        <v>34061</v>
      </c>
      <c r="C8258" s="890" t="s">
        <v>653</v>
      </c>
      <c r="D8258" s="890">
        <v>146.46</v>
      </c>
    </row>
    <row r="8259" spans="1:4" x14ac:dyDescent="0.25">
      <c r="A8259" s="890" t="s">
        <v>25057</v>
      </c>
      <c r="B8259" s="890" t="s">
        <v>34061</v>
      </c>
      <c r="C8259" s="890" t="s">
        <v>653</v>
      </c>
      <c r="D8259" s="890">
        <v>143.1</v>
      </c>
    </row>
    <row r="8260" spans="1:4" x14ac:dyDescent="0.25">
      <c r="A8260" s="890" t="s">
        <v>25058</v>
      </c>
      <c r="B8260" s="890" t="s">
        <v>34062</v>
      </c>
      <c r="C8260" s="890" t="s">
        <v>653</v>
      </c>
      <c r="D8260" s="890">
        <v>466.54</v>
      </c>
    </row>
    <row r="8261" spans="1:4" x14ac:dyDescent="0.25">
      <c r="A8261" s="890" t="s">
        <v>25059</v>
      </c>
      <c r="B8261" s="890" t="s">
        <v>34062</v>
      </c>
      <c r="C8261" s="890" t="s">
        <v>653</v>
      </c>
      <c r="D8261" s="890">
        <v>464.35</v>
      </c>
    </row>
    <row r="8262" spans="1:4" x14ac:dyDescent="0.25">
      <c r="A8262" s="890" t="s">
        <v>25060</v>
      </c>
      <c r="B8262" s="890" t="s">
        <v>34063</v>
      </c>
      <c r="C8262" s="890" t="s">
        <v>653</v>
      </c>
      <c r="D8262" s="890">
        <v>119.51</v>
      </c>
    </row>
    <row r="8263" spans="1:4" x14ac:dyDescent="0.25">
      <c r="A8263" s="890" t="s">
        <v>25061</v>
      </c>
      <c r="B8263" s="890" t="s">
        <v>34063</v>
      </c>
      <c r="C8263" s="890" t="s">
        <v>653</v>
      </c>
      <c r="D8263" s="890">
        <v>117.32</v>
      </c>
    </row>
    <row r="8264" spans="1:4" x14ac:dyDescent="0.25">
      <c r="A8264" s="890" t="s">
        <v>25062</v>
      </c>
      <c r="B8264" s="890" t="s">
        <v>34064</v>
      </c>
      <c r="C8264" s="890" t="s">
        <v>653</v>
      </c>
      <c r="D8264" s="890">
        <v>600.79</v>
      </c>
    </row>
    <row r="8265" spans="1:4" x14ac:dyDescent="0.25">
      <c r="A8265" s="890" t="s">
        <v>25063</v>
      </c>
      <c r="B8265" s="890" t="s">
        <v>34064</v>
      </c>
      <c r="C8265" s="890" t="s">
        <v>653</v>
      </c>
      <c r="D8265" s="890">
        <v>596.91999999999996</v>
      </c>
    </row>
    <row r="8266" spans="1:4" x14ac:dyDescent="0.25">
      <c r="A8266" s="890" t="s">
        <v>25064</v>
      </c>
      <c r="B8266" s="890" t="s">
        <v>34065</v>
      </c>
      <c r="C8266" s="890" t="s">
        <v>653</v>
      </c>
      <c r="D8266" s="890">
        <v>573.84</v>
      </c>
    </row>
    <row r="8267" spans="1:4" x14ac:dyDescent="0.25">
      <c r="A8267" s="890" t="s">
        <v>25065</v>
      </c>
      <c r="B8267" s="890" t="s">
        <v>34065</v>
      </c>
      <c r="C8267" s="890" t="s">
        <v>653</v>
      </c>
      <c r="D8267" s="890">
        <v>571.15</v>
      </c>
    </row>
    <row r="8268" spans="1:4" x14ac:dyDescent="0.25">
      <c r="A8268" s="890" t="s">
        <v>8332</v>
      </c>
      <c r="B8268" s="890" t="s">
        <v>34066</v>
      </c>
      <c r="C8268" s="890" t="s">
        <v>3</v>
      </c>
      <c r="D8268" s="890">
        <v>104.13</v>
      </c>
    </row>
    <row r="8269" spans="1:4" x14ac:dyDescent="0.25">
      <c r="A8269" s="890" t="s">
        <v>8333</v>
      </c>
      <c r="B8269" s="890" t="s">
        <v>34066</v>
      </c>
      <c r="C8269" s="890" t="s">
        <v>3</v>
      </c>
      <c r="D8269" s="890">
        <v>103.81</v>
      </c>
    </row>
    <row r="8270" spans="1:4" x14ac:dyDescent="0.25">
      <c r="A8270" s="890" t="s">
        <v>8334</v>
      </c>
      <c r="B8270" s="890" t="s">
        <v>34067</v>
      </c>
      <c r="C8270" s="890" t="s">
        <v>3</v>
      </c>
      <c r="D8270" s="890">
        <v>119.43</v>
      </c>
    </row>
    <row r="8271" spans="1:4" x14ac:dyDescent="0.25">
      <c r="A8271" s="890" t="s">
        <v>8335</v>
      </c>
      <c r="B8271" s="890" t="s">
        <v>34067</v>
      </c>
      <c r="C8271" s="890" t="s">
        <v>3</v>
      </c>
      <c r="D8271" s="890">
        <v>119.12</v>
      </c>
    </row>
    <row r="8272" spans="1:4" x14ac:dyDescent="0.25">
      <c r="A8272" s="890" t="s">
        <v>8336</v>
      </c>
      <c r="B8272" s="890" t="s">
        <v>34068</v>
      </c>
      <c r="C8272" s="890" t="s">
        <v>653</v>
      </c>
      <c r="D8272" s="890">
        <v>593.96</v>
      </c>
    </row>
    <row r="8273" spans="1:4" x14ac:dyDescent="0.25">
      <c r="A8273" s="890" t="s">
        <v>8337</v>
      </c>
      <c r="B8273" s="890" t="s">
        <v>34068</v>
      </c>
      <c r="C8273" s="890" t="s">
        <v>653</v>
      </c>
      <c r="D8273" s="890">
        <v>590.9</v>
      </c>
    </row>
    <row r="8274" spans="1:4" x14ac:dyDescent="0.25">
      <c r="A8274" s="890" t="s">
        <v>8338</v>
      </c>
      <c r="B8274" s="890" t="s">
        <v>34069</v>
      </c>
      <c r="C8274" s="890" t="s">
        <v>3</v>
      </c>
      <c r="D8274" s="890">
        <v>20.65</v>
      </c>
    </row>
    <row r="8275" spans="1:4" x14ac:dyDescent="0.25">
      <c r="A8275" s="890" t="s">
        <v>8339</v>
      </c>
      <c r="B8275" s="890" t="s">
        <v>34069</v>
      </c>
      <c r="C8275" s="890" t="s">
        <v>3</v>
      </c>
      <c r="D8275" s="890">
        <v>20.57</v>
      </c>
    </row>
    <row r="8276" spans="1:4" x14ac:dyDescent="0.25">
      <c r="A8276" s="890" t="s">
        <v>8340</v>
      </c>
      <c r="B8276" s="890" t="s">
        <v>34070</v>
      </c>
      <c r="C8276" s="890" t="s">
        <v>3</v>
      </c>
      <c r="D8276" s="890">
        <v>4.59</v>
      </c>
    </row>
    <row r="8277" spans="1:4" x14ac:dyDescent="0.25">
      <c r="A8277" s="890" t="s">
        <v>8341</v>
      </c>
      <c r="B8277" s="890" t="s">
        <v>34070</v>
      </c>
      <c r="C8277" s="890" t="s">
        <v>3</v>
      </c>
      <c r="D8277" s="890">
        <v>4.53</v>
      </c>
    </row>
    <row r="8278" spans="1:4" x14ac:dyDescent="0.25">
      <c r="A8278" s="890" t="s">
        <v>8342</v>
      </c>
      <c r="B8278" s="890" t="s">
        <v>34071</v>
      </c>
      <c r="C8278" s="890" t="s">
        <v>3</v>
      </c>
      <c r="D8278" s="890">
        <v>16.02</v>
      </c>
    </row>
    <row r="8279" spans="1:4" x14ac:dyDescent="0.25">
      <c r="A8279" s="890" t="s">
        <v>8343</v>
      </c>
      <c r="B8279" s="890" t="s">
        <v>34071</v>
      </c>
      <c r="C8279" s="890" t="s">
        <v>3</v>
      </c>
      <c r="D8279" s="890">
        <v>15.99</v>
      </c>
    </row>
    <row r="8280" spans="1:4" x14ac:dyDescent="0.25">
      <c r="A8280" s="890" t="s">
        <v>8344</v>
      </c>
      <c r="B8280" s="890" t="s">
        <v>34072</v>
      </c>
      <c r="C8280" s="890" t="s">
        <v>3</v>
      </c>
      <c r="D8280" s="890">
        <v>66.23</v>
      </c>
    </row>
    <row r="8281" spans="1:4" x14ac:dyDescent="0.25">
      <c r="A8281" s="890" t="s">
        <v>8345</v>
      </c>
      <c r="B8281" s="890" t="s">
        <v>34072</v>
      </c>
      <c r="C8281" s="890" t="s">
        <v>3</v>
      </c>
      <c r="D8281" s="890">
        <v>65.92</v>
      </c>
    </row>
    <row r="8282" spans="1:4" x14ac:dyDescent="0.25">
      <c r="A8282" s="890" t="s">
        <v>8346</v>
      </c>
      <c r="B8282" s="890" t="s">
        <v>34073</v>
      </c>
      <c r="C8282" s="890" t="s">
        <v>3</v>
      </c>
      <c r="D8282" s="890">
        <v>90.46</v>
      </c>
    </row>
    <row r="8283" spans="1:4" x14ac:dyDescent="0.25">
      <c r="A8283" s="890" t="s">
        <v>8347</v>
      </c>
      <c r="B8283" s="890" t="s">
        <v>34073</v>
      </c>
      <c r="C8283" s="890" t="s">
        <v>3</v>
      </c>
      <c r="D8283" s="890">
        <v>90.08</v>
      </c>
    </row>
    <row r="8284" spans="1:4" x14ac:dyDescent="0.25">
      <c r="A8284" s="890" t="s">
        <v>8348</v>
      </c>
      <c r="B8284" s="890" t="s">
        <v>34074</v>
      </c>
      <c r="C8284" s="890" t="s">
        <v>3</v>
      </c>
      <c r="D8284" s="890">
        <v>8.51</v>
      </c>
    </row>
    <row r="8285" spans="1:4" x14ac:dyDescent="0.25">
      <c r="A8285" s="890" t="s">
        <v>8349</v>
      </c>
      <c r="B8285" s="890" t="s">
        <v>34074</v>
      </c>
      <c r="C8285" s="890" t="s">
        <v>3</v>
      </c>
      <c r="D8285" s="890">
        <v>8.19</v>
      </c>
    </row>
    <row r="8286" spans="1:4" x14ac:dyDescent="0.25">
      <c r="A8286" s="890" t="s">
        <v>8350</v>
      </c>
      <c r="B8286" s="890" t="s">
        <v>34075</v>
      </c>
      <c r="C8286" s="890" t="s">
        <v>3</v>
      </c>
      <c r="D8286" s="890">
        <v>11.99</v>
      </c>
    </row>
    <row r="8287" spans="1:4" x14ac:dyDescent="0.25">
      <c r="A8287" s="890" t="s">
        <v>8351</v>
      </c>
      <c r="B8287" s="890" t="s">
        <v>34075</v>
      </c>
      <c r="C8287" s="890" t="s">
        <v>3</v>
      </c>
      <c r="D8287" s="890">
        <v>11.57</v>
      </c>
    </row>
    <row r="8288" spans="1:4" x14ac:dyDescent="0.25">
      <c r="A8288" s="890" t="s">
        <v>8352</v>
      </c>
      <c r="B8288" s="890" t="s">
        <v>34076</v>
      </c>
      <c r="C8288" s="890" t="s">
        <v>653</v>
      </c>
      <c r="D8288" s="890">
        <v>452.19</v>
      </c>
    </row>
    <row r="8289" spans="1:4" x14ac:dyDescent="0.25">
      <c r="A8289" s="890" t="s">
        <v>8353</v>
      </c>
      <c r="B8289" s="890" t="s">
        <v>34076</v>
      </c>
      <c r="C8289" s="890" t="s">
        <v>653</v>
      </c>
      <c r="D8289" s="890">
        <v>449.88</v>
      </c>
    </row>
    <row r="8290" spans="1:4" x14ac:dyDescent="0.25">
      <c r="A8290" s="890" t="s">
        <v>8354</v>
      </c>
      <c r="B8290" s="890" t="s">
        <v>34077</v>
      </c>
      <c r="C8290" s="890" t="s">
        <v>653</v>
      </c>
      <c r="D8290" s="890">
        <v>20.73</v>
      </c>
    </row>
    <row r="8291" spans="1:4" x14ac:dyDescent="0.25">
      <c r="A8291" s="890" t="s">
        <v>8355</v>
      </c>
      <c r="B8291" s="890" t="s">
        <v>34077</v>
      </c>
      <c r="C8291" s="890" t="s">
        <v>653</v>
      </c>
      <c r="D8291" s="890">
        <v>20.28</v>
      </c>
    </row>
    <row r="8292" spans="1:4" x14ac:dyDescent="0.25">
      <c r="A8292" s="890" t="s">
        <v>8356</v>
      </c>
      <c r="B8292" s="890" t="s">
        <v>34078</v>
      </c>
      <c r="C8292" s="890" t="s">
        <v>653</v>
      </c>
      <c r="D8292" s="890">
        <v>23.4</v>
      </c>
    </row>
    <row r="8293" spans="1:4" x14ac:dyDescent="0.25">
      <c r="A8293" s="890" t="s">
        <v>8357</v>
      </c>
      <c r="B8293" s="890" t="s">
        <v>34078</v>
      </c>
      <c r="C8293" s="890" t="s">
        <v>653</v>
      </c>
      <c r="D8293" s="890">
        <v>22.95</v>
      </c>
    </row>
    <row r="8294" spans="1:4" x14ac:dyDescent="0.25">
      <c r="A8294" s="890" t="s">
        <v>8358</v>
      </c>
      <c r="B8294" s="890" t="s">
        <v>34079</v>
      </c>
      <c r="C8294" s="890" t="s">
        <v>653</v>
      </c>
      <c r="D8294" s="890">
        <v>105.88</v>
      </c>
    </row>
    <row r="8295" spans="1:4" x14ac:dyDescent="0.25">
      <c r="A8295" s="890" t="s">
        <v>8359</v>
      </c>
      <c r="B8295" s="890" t="s">
        <v>34079</v>
      </c>
      <c r="C8295" s="890" t="s">
        <v>653</v>
      </c>
      <c r="D8295" s="890">
        <v>105.43</v>
      </c>
    </row>
    <row r="8296" spans="1:4" x14ac:dyDescent="0.25">
      <c r="A8296" s="890" t="s">
        <v>8360</v>
      </c>
      <c r="B8296" s="890" t="s">
        <v>34080</v>
      </c>
      <c r="C8296" s="890" t="s">
        <v>653</v>
      </c>
      <c r="D8296" s="890">
        <v>107.72</v>
      </c>
    </row>
    <row r="8297" spans="1:4" x14ac:dyDescent="0.25">
      <c r="A8297" s="890" t="s">
        <v>8361</v>
      </c>
      <c r="B8297" s="890" t="s">
        <v>34080</v>
      </c>
      <c r="C8297" s="890" t="s">
        <v>653</v>
      </c>
      <c r="D8297" s="890">
        <v>107.27</v>
      </c>
    </row>
    <row r="8298" spans="1:4" x14ac:dyDescent="0.25">
      <c r="A8298" s="890" t="s">
        <v>8362</v>
      </c>
      <c r="B8298" s="890" t="s">
        <v>34081</v>
      </c>
      <c r="C8298" s="890" t="s">
        <v>653</v>
      </c>
      <c r="D8298" s="890">
        <v>126.46</v>
      </c>
    </row>
    <row r="8299" spans="1:4" x14ac:dyDescent="0.25">
      <c r="A8299" s="890" t="s">
        <v>8363</v>
      </c>
      <c r="B8299" s="890" t="s">
        <v>34081</v>
      </c>
      <c r="C8299" s="890" t="s">
        <v>653</v>
      </c>
      <c r="D8299" s="890">
        <v>124.31</v>
      </c>
    </row>
    <row r="8300" spans="1:4" x14ac:dyDescent="0.25">
      <c r="A8300" s="890" t="s">
        <v>8364</v>
      </c>
      <c r="B8300" s="890" t="s">
        <v>34082</v>
      </c>
      <c r="C8300" s="890" t="s">
        <v>653</v>
      </c>
      <c r="D8300" s="890">
        <v>4640.93</v>
      </c>
    </row>
    <row r="8301" spans="1:4" x14ac:dyDescent="0.25">
      <c r="A8301" s="890" t="s">
        <v>8365</v>
      </c>
      <c r="B8301" s="890" t="s">
        <v>34082</v>
      </c>
      <c r="C8301" s="890" t="s">
        <v>653</v>
      </c>
      <c r="D8301" s="890">
        <v>4639.8599999999997</v>
      </c>
    </row>
    <row r="8302" spans="1:4" x14ac:dyDescent="0.25">
      <c r="A8302" s="890" t="s">
        <v>8366</v>
      </c>
      <c r="B8302" s="890" t="s">
        <v>34083</v>
      </c>
      <c r="C8302" s="890" t="s">
        <v>653</v>
      </c>
      <c r="D8302" s="890">
        <v>5708.35</v>
      </c>
    </row>
    <row r="8303" spans="1:4" x14ac:dyDescent="0.25">
      <c r="A8303" s="890" t="s">
        <v>8367</v>
      </c>
      <c r="B8303" s="890" t="s">
        <v>34083</v>
      </c>
      <c r="C8303" s="890" t="s">
        <v>653</v>
      </c>
      <c r="D8303" s="890">
        <v>5707.03</v>
      </c>
    </row>
    <row r="8304" spans="1:4" x14ac:dyDescent="0.25">
      <c r="A8304" s="890" t="s">
        <v>8368</v>
      </c>
      <c r="B8304" s="890" t="s">
        <v>34084</v>
      </c>
      <c r="C8304" s="890" t="s">
        <v>20</v>
      </c>
      <c r="D8304" s="890">
        <v>515.22</v>
      </c>
    </row>
    <row r="8305" spans="1:4" x14ac:dyDescent="0.25">
      <c r="A8305" s="890" t="s">
        <v>8369</v>
      </c>
      <c r="B8305" s="890" t="s">
        <v>34084</v>
      </c>
      <c r="C8305" s="890" t="s">
        <v>20</v>
      </c>
      <c r="D8305" s="890">
        <v>513.72</v>
      </c>
    </row>
    <row r="8306" spans="1:4" x14ac:dyDescent="0.25">
      <c r="A8306" s="890" t="s">
        <v>8370</v>
      </c>
      <c r="B8306" s="890" t="s">
        <v>34085</v>
      </c>
      <c r="C8306" s="890" t="s">
        <v>5</v>
      </c>
      <c r="D8306" s="890">
        <v>13144.23</v>
      </c>
    </row>
    <row r="8307" spans="1:4" x14ac:dyDescent="0.25">
      <c r="A8307" s="890" t="s">
        <v>8371</v>
      </c>
      <c r="B8307" s="890" t="s">
        <v>34085</v>
      </c>
      <c r="C8307" s="890" t="s">
        <v>5</v>
      </c>
      <c r="D8307" s="890">
        <v>12489.53</v>
      </c>
    </row>
    <row r="8308" spans="1:4" x14ac:dyDescent="0.25">
      <c r="A8308" s="890" t="s">
        <v>8372</v>
      </c>
      <c r="B8308" s="890" t="s">
        <v>34086</v>
      </c>
      <c r="C8308" s="890" t="s">
        <v>20</v>
      </c>
      <c r="D8308" s="890">
        <v>1280.0899999999999</v>
      </c>
    </row>
    <row r="8309" spans="1:4" x14ac:dyDescent="0.25">
      <c r="A8309" s="890" t="s">
        <v>8373</v>
      </c>
      <c r="B8309" s="890" t="s">
        <v>34086</v>
      </c>
      <c r="C8309" s="890" t="s">
        <v>20</v>
      </c>
      <c r="D8309" s="890">
        <v>1271.3900000000001</v>
      </c>
    </row>
    <row r="8310" spans="1:4" x14ac:dyDescent="0.25">
      <c r="A8310" s="890" t="s">
        <v>8374</v>
      </c>
      <c r="B8310" s="890" t="s">
        <v>34087</v>
      </c>
      <c r="C8310" s="890" t="s">
        <v>20</v>
      </c>
      <c r="D8310" s="890">
        <v>1018.79</v>
      </c>
    </row>
    <row r="8311" spans="1:4" x14ac:dyDescent="0.25">
      <c r="A8311" s="890" t="s">
        <v>8375</v>
      </c>
      <c r="B8311" s="890" t="s">
        <v>34087</v>
      </c>
      <c r="C8311" s="890" t="s">
        <v>20</v>
      </c>
      <c r="D8311" s="890">
        <v>1013.92</v>
      </c>
    </row>
    <row r="8312" spans="1:4" x14ac:dyDescent="0.25">
      <c r="A8312" s="890" t="s">
        <v>8376</v>
      </c>
      <c r="B8312" s="890" t="s">
        <v>34088</v>
      </c>
      <c r="C8312" s="890" t="s">
        <v>20</v>
      </c>
      <c r="D8312" s="890">
        <v>531.97</v>
      </c>
    </row>
    <row r="8313" spans="1:4" x14ac:dyDescent="0.25">
      <c r="A8313" s="890" t="s">
        <v>8377</v>
      </c>
      <c r="B8313" s="890" t="s">
        <v>34088</v>
      </c>
      <c r="C8313" s="890" t="s">
        <v>20</v>
      </c>
      <c r="D8313" s="890">
        <v>529.04</v>
      </c>
    </row>
    <row r="8314" spans="1:4" x14ac:dyDescent="0.25">
      <c r="A8314" s="890" t="s">
        <v>8378</v>
      </c>
      <c r="B8314" s="890" t="s">
        <v>34089</v>
      </c>
      <c r="C8314" s="890" t="s">
        <v>20</v>
      </c>
      <c r="D8314" s="890">
        <v>623.02</v>
      </c>
    </row>
    <row r="8315" spans="1:4" x14ac:dyDescent="0.25">
      <c r="A8315" s="890" t="s">
        <v>8379</v>
      </c>
      <c r="B8315" s="890" t="s">
        <v>34089</v>
      </c>
      <c r="C8315" s="890" t="s">
        <v>20</v>
      </c>
      <c r="D8315" s="890">
        <v>621.1</v>
      </c>
    </row>
    <row r="8316" spans="1:4" x14ac:dyDescent="0.25">
      <c r="A8316" s="890" t="s">
        <v>8380</v>
      </c>
      <c r="B8316" s="890" t="s">
        <v>34090</v>
      </c>
      <c r="C8316" s="890" t="s">
        <v>3</v>
      </c>
      <c r="D8316" s="890">
        <v>343.75</v>
      </c>
    </row>
    <row r="8317" spans="1:4" x14ac:dyDescent="0.25">
      <c r="A8317" s="890" t="s">
        <v>8381</v>
      </c>
      <c r="B8317" s="890" t="s">
        <v>34090</v>
      </c>
      <c r="C8317" s="890" t="s">
        <v>3</v>
      </c>
      <c r="D8317" s="890">
        <v>324.02</v>
      </c>
    </row>
    <row r="8318" spans="1:4" x14ac:dyDescent="0.25">
      <c r="A8318" s="890" t="s">
        <v>8382</v>
      </c>
      <c r="B8318" s="890" t="s">
        <v>34091</v>
      </c>
      <c r="C8318" s="890" t="s">
        <v>20</v>
      </c>
      <c r="D8318" s="890">
        <v>17.23</v>
      </c>
    </row>
    <row r="8319" spans="1:4" x14ac:dyDescent="0.25">
      <c r="A8319" s="890" t="s">
        <v>8383</v>
      </c>
      <c r="B8319" s="890" t="s">
        <v>34091</v>
      </c>
      <c r="C8319" s="890" t="s">
        <v>20</v>
      </c>
      <c r="D8319" s="890">
        <v>16.579999999999998</v>
      </c>
    </row>
    <row r="8320" spans="1:4" x14ac:dyDescent="0.25">
      <c r="A8320" s="890" t="s">
        <v>8384</v>
      </c>
      <c r="B8320" s="890" t="s">
        <v>34092</v>
      </c>
      <c r="C8320" s="890" t="s">
        <v>20</v>
      </c>
      <c r="D8320" s="890">
        <v>170.83</v>
      </c>
    </row>
    <row r="8321" spans="1:4" x14ac:dyDescent="0.25">
      <c r="A8321" s="890" t="s">
        <v>8385</v>
      </c>
      <c r="B8321" s="890" t="s">
        <v>34092</v>
      </c>
      <c r="C8321" s="890" t="s">
        <v>20</v>
      </c>
      <c r="D8321" s="890">
        <v>170.18</v>
      </c>
    </row>
    <row r="8322" spans="1:4" x14ac:dyDescent="0.25">
      <c r="A8322" s="890" t="s">
        <v>8386</v>
      </c>
      <c r="B8322" s="890" t="s">
        <v>34093</v>
      </c>
      <c r="C8322" s="890" t="s">
        <v>20</v>
      </c>
      <c r="D8322" s="890">
        <v>170.45</v>
      </c>
    </row>
    <row r="8323" spans="1:4" x14ac:dyDescent="0.25">
      <c r="A8323" s="890" t="s">
        <v>8387</v>
      </c>
      <c r="B8323" s="890" t="s">
        <v>34093</v>
      </c>
      <c r="C8323" s="890" t="s">
        <v>20</v>
      </c>
      <c r="D8323" s="890">
        <v>169.8</v>
      </c>
    </row>
    <row r="8324" spans="1:4" x14ac:dyDescent="0.25">
      <c r="A8324" s="890" t="s">
        <v>8388</v>
      </c>
      <c r="B8324" s="890" t="s">
        <v>34094</v>
      </c>
      <c r="C8324" s="890" t="s">
        <v>20</v>
      </c>
      <c r="D8324" s="890">
        <v>57.01</v>
      </c>
    </row>
    <row r="8325" spans="1:4" x14ac:dyDescent="0.25">
      <c r="A8325" s="890" t="s">
        <v>8389</v>
      </c>
      <c r="B8325" s="890" t="s">
        <v>34094</v>
      </c>
      <c r="C8325" s="890" t="s">
        <v>20</v>
      </c>
      <c r="D8325" s="890">
        <v>51.7</v>
      </c>
    </row>
    <row r="8326" spans="1:4" x14ac:dyDescent="0.25">
      <c r="A8326" s="890" t="s">
        <v>8390</v>
      </c>
      <c r="B8326" s="890" t="s">
        <v>34095</v>
      </c>
      <c r="C8326" s="890" t="s">
        <v>20</v>
      </c>
      <c r="D8326" s="890">
        <v>210.61</v>
      </c>
    </row>
    <row r="8327" spans="1:4" x14ac:dyDescent="0.25">
      <c r="A8327" s="890" t="s">
        <v>8391</v>
      </c>
      <c r="B8327" s="890" t="s">
        <v>34095</v>
      </c>
      <c r="C8327" s="890" t="s">
        <v>20</v>
      </c>
      <c r="D8327" s="890">
        <v>205.3</v>
      </c>
    </row>
    <row r="8328" spans="1:4" x14ac:dyDescent="0.25">
      <c r="A8328" s="890" t="s">
        <v>27780</v>
      </c>
      <c r="B8328" s="890" t="s">
        <v>34096</v>
      </c>
      <c r="C8328" s="890" t="s">
        <v>3</v>
      </c>
      <c r="D8328" s="890">
        <v>13.31</v>
      </c>
    </row>
    <row r="8329" spans="1:4" x14ac:dyDescent="0.25">
      <c r="A8329" s="890" t="s">
        <v>27781</v>
      </c>
      <c r="B8329" s="890" t="s">
        <v>34096</v>
      </c>
      <c r="C8329" s="890" t="s">
        <v>3</v>
      </c>
      <c r="D8329" s="890">
        <v>13.25</v>
      </c>
    </row>
    <row r="8330" spans="1:4" x14ac:dyDescent="0.25">
      <c r="A8330" s="890" t="s">
        <v>8392</v>
      </c>
      <c r="B8330" s="890" t="s">
        <v>34097</v>
      </c>
      <c r="C8330" s="890" t="s">
        <v>4</v>
      </c>
      <c r="D8330" s="890">
        <v>27.46</v>
      </c>
    </row>
    <row r="8331" spans="1:4" x14ac:dyDescent="0.25">
      <c r="A8331" s="890" t="s">
        <v>8393</v>
      </c>
      <c r="B8331" s="890" t="s">
        <v>34097</v>
      </c>
      <c r="C8331" s="890" t="s">
        <v>4</v>
      </c>
      <c r="D8331" s="890">
        <v>24.85</v>
      </c>
    </row>
    <row r="8332" spans="1:4" x14ac:dyDescent="0.25">
      <c r="A8332" s="890" t="s">
        <v>8394</v>
      </c>
      <c r="B8332" s="890" t="s">
        <v>34098</v>
      </c>
      <c r="C8332" s="890" t="s">
        <v>4</v>
      </c>
      <c r="D8332" s="890">
        <v>9.1</v>
      </c>
    </row>
    <row r="8333" spans="1:4" x14ac:dyDescent="0.25">
      <c r="A8333" s="890" t="s">
        <v>8395</v>
      </c>
      <c r="B8333" s="890" t="s">
        <v>34098</v>
      </c>
      <c r="C8333" s="890" t="s">
        <v>4</v>
      </c>
      <c r="D8333" s="890">
        <v>8.27</v>
      </c>
    </row>
    <row r="8334" spans="1:4" x14ac:dyDescent="0.25">
      <c r="A8334" s="890" t="s">
        <v>8396</v>
      </c>
      <c r="B8334" s="890" t="s">
        <v>34099</v>
      </c>
      <c r="C8334" s="890" t="s">
        <v>4</v>
      </c>
      <c r="D8334" s="890">
        <v>49.22</v>
      </c>
    </row>
    <row r="8335" spans="1:4" x14ac:dyDescent="0.25">
      <c r="A8335" s="890" t="s">
        <v>8397</v>
      </c>
      <c r="B8335" s="890" t="s">
        <v>34099</v>
      </c>
      <c r="C8335" s="890" t="s">
        <v>4</v>
      </c>
      <c r="D8335" s="890">
        <v>45</v>
      </c>
    </row>
    <row r="8336" spans="1:4" x14ac:dyDescent="0.25">
      <c r="A8336" s="890" t="s">
        <v>8398</v>
      </c>
      <c r="B8336" s="890" t="s">
        <v>34100</v>
      </c>
      <c r="C8336" s="890" t="s">
        <v>4</v>
      </c>
      <c r="D8336" s="890">
        <v>53</v>
      </c>
    </row>
    <row r="8337" spans="1:4" x14ac:dyDescent="0.25">
      <c r="A8337" s="890" t="s">
        <v>8399</v>
      </c>
      <c r="B8337" s="890" t="s">
        <v>34100</v>
      </c>
      <c r="C8337" s="890" t="s">
        <v>4</v>
      </c>
      <c r="D8337" s="890">
        <v>51.96</v>
      </c>
    </row>
    <row r="8338" spans="1:4" x14ac:dyDescent="0.25">
      <c r="A8338" s="890" t="s">
        <v>8400</v>
      </c>
      <c r="B8338" s="890" t="s">
        <v>34101</v>
      </c>
      <c r="C8338" s="890" t="s">
        <v>4</v>
      </c>
      <c r="D8338" s="890">
        <v>16.64</v>
      </c>
    </row>
    <row r="8339" spans="1:4" x14ac:dyDescent="0.25">
      <c r="A8339" s="890" t="s">
        <v>8401</v>
      </c>
      <c r="B8339" s="890" t="s">
        <v>34101</v>
      </c>
      <c r="C8339" s="890" t="s">
        <v>4</v>
      </c>
      <c r="D8339" s="890">
        <v>15.24</v>
      </c>
    </row>
    <row r="8340" spans="1:4" x14ac:dyDescent="0.25">
      <c r="A8340" s="890" t="s">
        <v>8402</v>
      </c>
      <c r="B8340" s="890" t="s">
        <v>34102</v>
      </c>
      <c r="C8340" s="890" t="s">
        <v>4</v>
      </c>
      <c r="D8340" s="890">
        <v>5.63</v>
      </c>
    </row>
    <row r="8341" spans="1:4" x14ac:dyDescent="0.25">
      <c r="A8341" s="890" t="s">
        <v>8403</v>
      </c>
      <c r="B8341" s="890" t="s">
        <v>34102</v>
      </c>
      <c r="C8341" s="890" t="s">
        <v>4</v>
      </c>
      <c r="D8341" s="890">
        <v>5.21</v>
      </c>
    </row>
    <row r="8342" spans="1:4" x14ac:dyDescent="0.25">
      <c r="A8342" s="890" t="s">
        <v>8404</v>
      </c>
      <c r="B8342" s="890" t="s">
        <v>34103</v>
      </c>
      <c r="C8342" s="890" t="s">
        <v>3</v>
      </c>
      <c r="D8342" s="890">
        <v>99.31</v>
      </c>
    </row>
    <row r="8343" spans="1:4" x14ac:dyDescent="0.25">
      <c r="A8343" s="890" t="s">
        <v>8405</v>
      </c>
      <c r="B8343" s="890" t="s">
        <v>34103</v>
      </c>
      <c r="C8343" s="890" t="s">
        <v>3</v>
      </c>
      <c r="D8343" s="890">
        <v>96.43</v>
      </c>
    </row>
    <row r="8344" spans="1:4" x14ac:dyDescent="0.25">
      <c r="A8344" s="890" t="s">
        <v>8406</v>
      </c>
      <c r="B8344" s="890" t="s">
        <v>34104</v>
      </c>
      <c r="C8344" s="890" t="s">
        <v>3</v>
      </c>
      <c r="D8344" s="890">
        <v>107.59</v>
      </c>
    </row>
    <row r="8345" spans="1:4" x14ac:dyDescent="0.25">
      <c r="A8345" s="890" t="s">
        <v>8407</v>
      </c>
      <c r="B8345" s="890" t="s">
        <v>34104</v>
      </c>
      <c r="C8345" s="890" t="s">
        <v>3</v>
      </c>
      <c r="D8345" s="890">
        <v>104.71</v>
      </c>
    </row>
    <row r="8346" spans="1:4" x14ac:dyDescent="0.25">
      <c r="A8346" s="890" t="s">
        <v>8408</v>
      </c>
      <c r="B8346" s="890" t="s">
        <v>34105</v>
      </c>
      <c r="C8346" s="890" t="s">
        <v>3</v>
      </c>
      <c r="D8346" s="890">
        <v>115.87</v>
      </c>
    </row>
    <row r="8347" spans="1:4" x14ac:dyDescent="0.25">
      <c r="A8347" s="890" t="s">
        <v>8409</v>
      </c>
      <c r="B8347" s="890" t="s">
        <v>34105</v>
      </c>
      <c r="C8347" s="890" t="s">
        <v>3</v>
      </c>
      <c r="D8347" s="890">
        <v>112.99</v>
      </c>
    </row>
    <row r="8348" spans="1:4" x14ac:dyDescent="0.25">
      <c r="A8348" s="890" t="s">
        <v>8410</v>
      </c>
      <c r="B8348" s="890" t="s">
        <v>34106</v>
      </c>
      <c r="C8348" s="890" t="s">
        <v>3</v>
      </c>
      <c r="D8348" s="890">
        <v>150.88999999999999</v>
      </c>
    </row>
    <row r="8349" spans="1:4" x14ac:dyDescent="0.25">
      <c r="A8349" s="890" t="s">
        <v>8411</v>
      </c>
      <c r="B8349" s="890" t="s">
        <v>34106</v>
      </c>
      <c r="C8349" s="890" t="s">
        <v>3</v>
      </c>
      <c r="D8349" s="890">
        <v>148.02000000000001</v>
      </c>
    </row>
    <row r="8350" spans="1:4" x14ac:dyDescent="0.25">
      <c r="A8350" s="890" t="s">
        <v>8412</v>
      </c>
      <c r="B8350" s="890" t="s">
        <v>34107</v>
      </c>
      <c r="C8350" s="890" t="s">
        <v>3</v>
      </c>
      <c r="D8350" s="890">
        <v>107.45</v>
      </c>
    </row>
    <row r="8351" spans="1:4" x14ac:dyDescent="0.25">
      <c r="A8351" s="890" t="s">
        <v>8413</v>
      </c>
      <c r="B8351" s="890" t="s">
        <v>34107</v>
      </c>
      <c r="C8351" s="890" t="s">
        <v>3</v>
      </c>
      <c r="D8351" s="890">
        <v>104.57</v>
      </c>
    </row>
    <row r="8352" spans="1:4" x14ac:dyDescent="0.25">
      <c r="A8352" s="890" t="s">
        <v>8414</v>
      </c>
      <c r="B8352" s="890" t="s">
        <v>34108</v>
      </c>
      <c r="C8352" s="890" t="s">
        <v>3</v>
      </c>
      <c r="D8352" s="890">
        <v>115.69</v>
      </c>
    </row>
    <row r="8353" spans="1:4" x14ac:dyDescent="0.25">
      <c r="A8353" s="890" t="s">
        <v>8415</v>
      </c>
      <c r="B8353" s="890" t="s">
        <v>34108</v>
      </c>
      <c r="C8353" s="890" t="s">
        <v>3</v>
      </c>
      <c r="D8353" s="890">
        <v>112.82</v>
      </c>
    </row>
    <row r="8354" spans="1:4" x14ac:dyDescent="0.25">
      <c r="A8354" s="890" t="s">
        <v>8416</v>
      </c>
      <c r="B8354" s="890" t="s">
        <v>34109</v>
      </c>
      <c r="C8354" s="890" t="s">
        <v>3</v>
      </c>
      <c r="D8354" s="890">
        <v>128.84</v>
      </c>
    </row>
    <row r="8355" spans="1:4" x14ac:dyDescent="0.25">
      <c r="A8355" s="890" t="s">
        <v>8417</v>
      </c>
      <c r="B8355" s="890" t="s">
        <v>34109</v>
      </c>
      <c r="C8355" s="890" t="s">
        <v>3</v>
      </c>
      <c r="D8355" s="890">
        <v>125.97</v>
      </c>
    </row>
    <row r="8356" spans="1:4" x14ac:dyDescent="0.25">
      <c r="A8356" s="890" t="s">
        <v>8418</v>
      </c>
      <c r="B8356" s="890" t="s">
        <v>34110</v>
      </c>
      <c r="C8356" s="890" t="s">
        <v>3</v>
      </c>
      <c r="D8356" s="890">
        <v>73.38</v>
      </c>
    </row>
    <row r="8357" spans="1:4" x14ac:dyDescent="0.25">
      <c r="A8357" s="890" t="s">
        <v>8419</v>
      </c>
      <c r="B8357" s="890" t="s">
        <v>34110</v>
      </c>
      <c r="C8357" s="890" t="s">
        <v>3</v>
      </c>
      <c r="D8357" s="890">
        <v>70.67</v>
      </c>
    </row>
    <row r="8358" spans="1:4" x14ac:dyDescent="0.25">
      <c r="A8358" s="890" t="s">
        <v>8420</v>
      </c>
      <c r="B8358" s="890" t="s">
        <v>34111</v>
      </c>
      <c r="C8358" s="890" t="s">
        <v>3</v>
      </c>
      <c r="D8358" s="890">
        <v>83.78</v>
      </c>
    </row>
    <row r="8359" spans="1:4" x14ac:dyDescent="0.25">
      <c r="A8359" s="890" t="s">
        <v>8421</v>
      </c>
      <c r="B8359" s="890" t="s">
        <v>34111</v>
      </c>
      <c r="C8359" s="890" t="s">
        <v>3</v>
      </c>
      <c r="D8359" s="890">
        <v>80.03</v>
      </c>
    </row>
    <row r="8360" spans="1:4" x14ac:dyDescent="0.25">
      <c r="A8360" s="890" t="s">
        <v>8422</v>
      </c>
      <c r="B8360" s="890" t="s">
        <v>34112</v>
      </c>
      <c r="C8360" s="890" t="s">
        <v>3</v>
      </c>
      <c r="D8360" s="890">
        <v>63.78</v>
      </c>
    </row>
    <row r="8361" spans="1:4" x14ac:dyDescent="0.25">
      <c r="A8361" s="890" t="s">
        <v>8423</v>
      </c>
      <c r="B8361" s="890" t="s">
        <v>34112</v>
      </c>
      <c r="C8361" s="890" t="s">
        <v>3</v>
      </c>
      <c r="D8361" s="890">
        <v>60.36</v>
      </c>
    </row>
    <row r="8362" spans="1:4" x14ac:dyDescent="0.25">
      <c r="A8362" s="890" t="s">
        <v>8424</v>
      </c>
      <c r="B8362" s="890" t="s">
        <v>34113</v>
      </c>
      <c r="C8362" s="890" t="s">
        <v>3</v>
      </c>
      <c r="D8362" s="890">
        <v>1.85</v>
      </c>
    </row>
    <row r="8363" spans="1:4" x14ac:dyDescent="0.25">
      <c r="A8363" s="890" t="s">
        <v>8425</v>
      </c>
      <c r="B8363" s="890" t="s">
        <v>34113</v>
      </c>
      <c r="C8363" s="890" t="s">
        <v>3</v>
      </c>
      <c r="D8363" s="890">
        <v>1.8</v>
      </c>
    </row>
    <row r="8364" spans="1:4" x14ac:dyDescent="0.25">
      <c r="A8364" s="890" t="s">
        <v>8426</v>
      </c>
      <c r="B8364" s="890" t="s">
        <v>34114</v>
      </c>
      <c r="C8364" s="890" t="s">
        <v>20</v>
      </c>
      <c r="D8364" s="890">
        <v>7.8</v>
      </c>
    </row>
    <row r="8365" spans="1:4" x14ac:dyDescent="0.25">
      <c r="A8365" s="890" t="s">
        <v>8427</v>
      </c>
      <c r="B8365" s="890" t="s">
        <v>34114</v>
      </c>
      <c r="C8365" s="890" t="s">
        <v>20</v>
      </c>
      <c r="D8365" s="890">
        <v>7.6</v>
      </c>
    </row>
    <row r="8366" spans="1:4" x14ac:dyDescent="0.25">
      <c r="A8366" s="890" t="s">
        <v>8428</v>
      </c>
      <c r="B8366" s="890" t="s">
        <v>34115</v>
      </c>
      <c r="C8366" s="890" t="s">
        <v>20</v>
      </c>
      <c r="D8366" s="890">
        <v>3.96</v>
      </c>
    </row>
    <row r="8367" spans="1:4" x14ac:dyDescent="0.25">
      <c r="A8367" s="890" t="s">
        <v>8429</v>
      </c>
      <c r="B8367" s="890" t="s">
        <v>34115</v>
      </c>
      <c r="C8367" s="890" t="s">
        <v>20</v>
      </c>
      <c r="D8367" s="890">
        <v>3.89</v>
      </c>
    </row>
    <row r="8368" spans="1:4" x14ac:dyDescent="0.25">
      <c r="A8368" s="890" t="s">
        <v>8430</v>
      </c>
      <c r="B8368" s="890" t="s">
        <v>34116</v>
      </c>
      <c r="C8368" s="890" t="s">
        <v>20</v>
      </c>
      <c r="D8368" s="890">
        <v>1144.6600000000001</v>
      </c>
    </row>
    <row r="8369" spans="1:4" x14ac:dyDescent="0.25">
      <c r="A8369" s="890" t="s">
        <v>8431</v>
      </c>
      <c r="B8369" s="890" t="s">
        <v>34116</v>
      </c>
      <c r="C8369" s="890" t="s">
        <v>20</v>
      </c>
      <c r="D8369" s="890">
        <v>1136.95</v>
      </c>
    </row>
    <row r="8370" spans="1:4" x14ac:dyDescent="0.25">
      <c r="A8370" s="890" t="s">
        <v>8432</v>
      </c>
      <c r="B8370" s="890" t="s">
        <v>34117</v>
      </c>
      <c r="C8370" s="890" t="s">
        <v>653</v>
      </c>
      <c r="D8370" s="890">
        <v>52.65</v>
      </c>
    </row>
    <row r="8371" spans="1:4" x14ac:dyDescent="0.25">
      <c r="A8371" s="890" t="s">
        <v>8433</v>
      </c>
      <c r="B8371" s="890" t="s">
        <v>34117</v>
      </c>
      <c r="C8371" s="890" t="s">
        <v>653</v>
      </c>
      <c r="D8371" s="890">
        <v>47.38</v>
      </c>
    </row>
    <row r="8372" spans="1:4" x14ac:dyDescent="0.25">
      <c r="A8372" s="890" t="s">
        <v>8434</v>
      </c>
      <c r="B8372" s="890" t="s">
        <v>34118</v>
      </c>
      <c r="C8372" s="890" t="s">
        <v>3</v>
      </c>
      <c r="D8372" s="890">
        <v>10.220000000000001</v>
      </c>
    </row>
    <row r="8373" spans="1:4" x14ac:dyDescent="0.25">
      <c r="A8373" s="890" t="s">
        <v>8435</v>
      </c>
      <c r="B8373" s="890" t="s">
        <v>34118</v>
      </c>
      <c r="C8373" s="890" t="s">
        <v>3</v>
      </c>
      <c r="D8373" s="890">
        <v>10.199999999999999</v>
      </c>
    </row>
    <row r="8374" spans="1:4" x14ac:dyDescent="0.25">
      <c r="A8374" s="890" t="s">
        <v>8436</v>
      </c>
      <c r="B8374" s="890" t="s">
        <v>34119</v>
      </c>
      <c r="C8374" s="890" t="s">
        <v>3</v>
      </c>
      <c r="D8374" s="890">
        <v>2.31</v>
      </c>
    </row>
    <row r="8375" spans="1:4" x14ac:dyDescent="0.25">
      <c r="A8375" s="890" t="s">
        <v>8437</v>
      </c>
      <c r="B8375" s="890" t="s">
        <v>34119</v>
      </c>
      <c r="C8375" s="890" t="s">
        <v>3</v>
      </c>
      <c r="D8375" s="890">
        <v>2.2999999999999998</v>
      </c>
    </row>
    <row r="8376" spans="1:4" x14ac:dyDescent="0.25">
      <c r="A8376" s="890" t="s">
        <v>8438</v>
      </c>
      <c r="B8376" s="890" t="s">
        <v>34120</v>
      </c>
      <c r="C8376" s="890" t="s">
        <v>3</v>
      </c>
      <c r="D8376" s="890">
        <v>2.34</v>
      </c>
    </row>
    <row r="8377" spans="1:4" x14ac:dyDescent="0.25">
      <c r="A8377" s="890" t="s">
        <v>8439</v>
      </c>
      <c r="B8377" s="890" t="s">
        <v>34120</v>
      </c>
      <c r="C8377" s="890" t="s">
        <v>3</v>
      </c>
      <c r="D8377" s="890">
        <v>2.33</v>
      </c>
    </row>
    <row r="8378" spans="1:4" x14ac:dyDescent="0.25">
      <c r="A8378" s="890" t="s">
        <v>8440</v>
      </c>
      <c r="B8378" s="890" t="s">
        <v>34121</v>
      </c>
      <c r="C8378" s="890" t="s">
        <v>4</v>
      </c>
      <c r="D8378" s="890">
        <v>126.25</v>
      </c>
    </row>
    <row r="8379" spans="1:4" x14ac:dyDescent="0.25">
      <c r="A8379" s="890" t="s">
        <v>8441</v>
      </c>
      <c r="B8379" s="890" t="s">
        <v>34121</v>
      </c>
      <c r="C8379" s="890" t="s">
        <v>4</v>
      </c>
      <c r="D8379" s="890">
        <v>119.05</v>
      </c>
    </row>
    <row r="8380" spans="1:4" x14ac:dyDescent="0.25">
      <c r="A8380" s="890" t="s">
        <v>8442</v>
      </c>
      <c r="B8380" s="890" t="s">
        <v>34122</v>
      </c>
      <c r="C8380" s="890" t="s">
        <v>4</v>
      </c>
      <c r="D8380" s="890">
        <v>138.88</v>
      </c>
    </row>
    <row r="8381" spans="1:4" x14ac:dyDescent="0.25">
      <c r="A8381" s="890" t="s">
        <v>8443</v>
      </c>
      <c r="B8381" s="890" t="s">
        <v>34122</v>
      </c>
      <c r="C8381" s="890" t="s">
        <v>4</v>
      </c>
      <c r="D8381" s="890">
        <v>130.94999999999999</v>
      </c>
    </row>
    <row r="8382" spans="1:4" x14ac:dyDescent="0.25">
      <c r="A8382" s="890" t="s">
        <v>8444</v>
      </c>
      <c r="B8382" s="890" t="s">
        <v>34123</v>
      </c>
      <c r="C8382" s="890" t="s">
        <v>4</v>
      </c>
      <c r="D8382" s="890">
        <v>120.7</v>
      </c>
    </row>
    <row r="8383" spans="1:4" x14ac:dyDescent="0.25">
      <c r="A8383" s="890" t="s">
        <v>8445</v>
      </c>
      <c r="B8383" s="890" t="s">
        <v>34123</v>
      </c>
      <c r="C8383" s="890" t="s">
        <v>4</v>
      </c>
      <c r="D8383" s="890">
        <v>112.04</v>
      </c>
    </row>
    <row r="8384" spans="1:4" x14ac:dyDescent="0.25">
      <c r="A8384" s="890" t="s">
        <v>8446</v>
      </c>
      <c r="B8384" s="890" t="s">
        <v>34124</v>
      </c>
      <c r="C8384" s="890" t="s">
        <v>4</v>
      </c>
      <c r="D8384" s="890">
        <v>86.15</v>
      </c>
    </row>
    <row r="8385" spans="1:4" x14ac:dyDescent="0.25">
      <c r="A8385" s="890" t="s">
        <v>8447</v>
      </c>
      <c r="B8385" s="890" t="s">
        <v>34124</v>
      </c>
      <c r="C8385" s="890" t="s">
        <v>4</v>
      </c>
      <c r="D8385" s="890">
        <v>81.2</v>
      </c>
    </row>
    <row r="8386" spans="1:4" x14ac:dyDescent="0.25">
      <c r="A8386" s="890" t="s">
        <v>8448</v>
      </c>
      <c r="B8386" s="890" t="s">
        <v>34125</v>
      </c>
      <c r="C8386" s="890" t="s">
        <v>4</v>
      </c>
      <c r="D8386" s="890">
        <v>94.76</v>
      </c>
    </row>
    <row r="8387" spans="1:4" x14ac:dyDescent="0.25">
      <c r="A8387" s="890" t="s">
        <v>8449</v>
      </c>
      <c r="B8387" s="890" t="s">
        <v>34125</v>
      </c>
      <c r="C8387" s="890" t="s">
        <v>4</v>
      </c>
      <c r="D8387" s="890">
        <v>89.33</v>
      </c>
    </row>
    <row r="8388" spans="1:4" x14ac:dyDescent="0.25">
      <c r="A8388" s="890" t="s">
        <v>8450</v>
      </c>
      <c r="B8388" s="890" t="s">
        <v>34126</v>
      </c>
      <c r="C8388" s="890" t="s">
        <v>4</v>
      </c>
      <c r="D8388" s="890">
        <v>82.03</v>
      </c>
    </row>
    <row r="8389" spans="1:4" x14ac:dyDescent="0.25">
      <c r="A8389" s="890" t="s">
        <v>8451</v>
      </c>
      <c r="B8389" s="890" t="s">
        <v>34126</v>
      </c>
      <c r="C8389" s="890" t="s">
        <v>4</v>
      </c>
      <c r="D8389" s="890">
        <v>76.150000000000006</v>
      </c>
    </row>
    <row r="8390" spans="1:4" x14ac:dyDescent="0.25">
      <c r="A8390" s="890" t="s">
        <v>8452</v>
      </c>
      <c r="B8390" s="890" t="s">
        <v>34127</v>
      </c>
      <c r="C8390" s="890" t="s">
        <v>4</v>
      </c>
      <c r="D8390" s="890">
        <v>171.17</v>
      </c>
    </row>
    <row r="8391" spans="1:4" x14ac:dyDescent="0.25">
      <c r="A8391" s="890" t="s">
        <v>8453</v>
      </c>
      <c r="B8391" s="890" t="s">
        <v>34127</v>
      </c>
      <c r="C8391" s="890" t="s">
        <v>4</v>
      </c>
      <c r="D8391" s="890">
        <v>162.34</v>
      </c>
    </row>
    <row r="8392" spans="1:4" x14ac:dyDescent="0.25">
      <c r="A8392" s="890" t="s">
        <v>8454</v>
      </c>
      <c r="B8392" s="890" t="s">
        <v>34128</v>
      </c>
      <c r="C8392" s="890" t="s">
        <v>4</v>
      </c>
      <c r="D8392" s="890">
        <v>155.5</v>
      </c>
    </row>
    <row r="8393" spans="1:4" x14ac:dyDescent="0.25">
      <c r="A8393" s="890" t="s">
        <v>8455</v>
      </c>
      <c r="B8393" s="890" t="s">
        <v>34128</v>
      </c>
      <c r="C8393" s="890" t="s">
        <v>4</v>
      </c>
      <c r="D8393" s="890">
        <v>147.47</v>
      </c>
    </row>
    <row r="8394" spans="1:4" x14ac:dyDescent="0.25">
      <c r="A8394" s="890" t="s">
        <v>8456</v>
      </c>
      <c r="B8394" s="890" t="s">
        <v>34129</v>
      </c>
      <c r="C8394" s="890" t="s">
        <v>4</v>
      </c>
      <c r="D8394" s="890">
        <v>150.01</v>
      </c>
    </row>
    <row r="8395" spans="1:4" x14ac:dyDescent="0.25">
      <c r="A8395" s="890" t="s">
        <v>8457</v>
      </c>
      <c r="B8395" s="890" t="s">
        <v>34129</v>
      </c>
      <c r="C8395" s="890" t="s">
        <v>4</v>
      </c>
      <c r="D8395" s="890">
        <v>141.31</v>
      </c>
    </row>
    <row r="8396" spans="1:4" x14ac:dyDescent="0.25">
      <c r="A8396" s="890" t="s">
        <v>8458</v>
      </c>
      <c r="B8396" s="890" t="s">
        <v>34130</v>
      </c>
      <c r="C8396" s="890" t="s">
        <v>4</v>
      </c>
      <c r="D8396" s="890">
        <v>165.01</v>
      </c>
    </row>
    <row r="8397" spans="1:4" x14ac:dyDescent="0.25">
      <c r="A8397" s="890" t="s">
        <v>8459</v>
      </c>
      <c r="B8397" s="890" t="s">
        <v>34130</v>
      </c>
      <c r="C8397" s="890" t="s">
        <v>4</v>
      </c>
      <c r="D8397" s="890">
        <v>155.44999999999999</v>
      </c>
    </row>
    <row r="8398" spans="1:4" x14ac:dyDescent="0.25">
      <c r="A8398" s="890" t="s">
        <v>8460</v>
      </c>
      <c r="B8398" s="890" t="s">
        <v>34131</v>
      </c>
      <c r="C8398" s="890" t="s">
        <v>4</v>
      </c>
      <c r="D8398" s="890">
        <v>191.17</v>
      </c>
    </row>
    <row r="8399" spans="1:4" x14ac:dyDescent="0.25">
      <c r="A8399" s="890" t="s">
        <v>8461</v>
      </c>
      <c r="B8399" s="890" t="s">
        <v>34131</v>
      </c>
      <c r="C8399" s="890" t="s">
        <v>4</v>
      </c>
      <c r="D8399" s="890">
        <v>182.34</v>
      </c>
    </row>
    <row r="8400" spans="1:4" x14ac:dyDescent="0.25">
      <c r="A8400" s="890" t="s">
        <v>8462</v>
      </c>
      <c r="B8400" s="890" t="s">
        <v>34132</v>
      </c>
      <c r="C8400" s="890" t="s">
        <v>4</v>
      </c>
      <c r="D8400" s="890">
        <v>173.79</v>
      </c>
    </row>
    <row r="8401" spans="1:4" x14ac:dyDescent="0.25">
      <c r="A8401" s="890" t="s">
        <v>8463</v>
      </c>
      <c r="B8401" s="890" t="s">
        <v>34132</v>
      </c>
      <c r="C8401" s="890" t="s">
        <v>4</v>
      </c>
      <c r="D8401" s="890">
        <v>165.76</v>
      </c>
    </row>
    <row r="8402" spans="1:4" x14ac:dyDescent="0.25">
      <c r="A8402" s="890" t="s">
        <v>8464</v>
      </c>
      <c r="B8402" s="890" t="s">
        <v>34133</v>
      </c>
      <c r="C8402" s="890" t="s">
        <v>4</v>
      </c>
      <c r="D8402" s="890">
        <v>168.3</v>
      </c>
    </row>
    <row r="8403" spans="1:4" x14ac:dyDescent="0.25">
      <c r="A8403" s="890" t="s">
        <v>8465</v>
      </c>
      <c r="B8403" s="890" t="s">
        <v>34133</v>
      </c>
      <c r="C8403" s="890" t="s">
        <v>4</v>
      </c>
      <c r="D8403" s="890">
        <v>159.61000000000001</v>
      </c>
    </row>
    <row r="8404" spans="1:4" x14ac:dyDescent="0.25">
      <c r="A8404" s="890" t="s">
        <v>8466</v>
      </c>
      <c r="B8404" s="890" t="s">
        <v>34134</v>
      </c>
      <c r="C8404" s="890" t="s">
        <v>4</v>
      </c>
      <c r="D8404" s="890">
        <v>185.13</v>
      </c>
    </row>
    <row r="8405" spans="1:4" x14ac:dyDescent="0.25">
      <c r="A8405" s="890" t="s">
        <v>8467</v>
      </c>
      <c r="B8405" s="890" t="s">
        <v>34134</v>
      </c>
      <c r="C8405" s="890" t="s">
        <v>4</v>
      </c>
      <c r="D8405" s="890">
        <v>175.57</v>
      </c>
    </row>
    <row r="8406" spans="1:4" x14ac:dyDescent="0.25">
      <c r="A8406" s="890" t="s">
        <v>8468</v>
      </c>
      <c r="B8406" s="890" t="s">
        <v>34135</v>
      </c>
      <c r="C8406" s="890" t="s">
        <v>4</v>
      </c>
      <c r="D8406" s="890">
        <v>215.99</v>
      </c>
    </row>
    <row r="8407" spans="1:4" x14ac:dyDescent="0.25">
      <c r="A8407" s="890" t="s">
        <v>8469</v>
      </c>
      <c r="B8407" s="890" t="s">
        <v>34135</v>
      </c>
      <c r="C8407" s="890" t="s">
        <v>4</v>
      </c>
      <c r="D8407" s="890">
        <v>207.16</v>
      </c>
    </row>
    <row r="8408" spans="1:4" x14ac:dyDescent="0.25">
      <c r="A8408" s="890" t="s">
        <v>8470</v>
      </c>
      <c r="B8408" s="890" t="s">
        <v>34136</v>
      </c>
      <c r="C8408" s="890" t="s">
        <v>4</v>
      </c>
      <c r="D8408" s="890">
        <v>196.36</v>
      </c>
    </row>
    <row r="8409" spans="1:4" x14ac:dyDescent="0.25">
      <c r="A8409" s="890" t="s">
        <v>8471</v>
      </c>
      <c r="B8409" s="890" t="s">
        <v>34136</v>
      </c>
      <c r="C8409" s="890" t="s">
        <v>4</v>
      </c>
      <c r="D8409" s="890">
        <v>188.33</v>
      </c>
    </row>
    <row r="8410" spans="1:4" x14ac:dyDescent="0.25">
      <c r="A8410" s="890" t="s">
        <v>8472</v>
      </c>
      <c r="B8410" s="890" t="s">
        <v>34137</v>
      </c>
      <c r="C8410" s="890" t="s">
        <v>4</v>
      </c>
      <c r="D8410" s="890">
        <v>196.62</v>
      </c>
    </row>
    <row r="8411" spans="1:4" x14ac:dyDescent="0.25">
      <c r="A8411" s="890" t="s">
        <v>8473</v>
      </c>
      <c r="B8411" s="890" t="s">
        <v>34137</v>
      </c>
      <c r="C8411" s="890" t="s">
        <v>4</v>
      </c>
      <c r="D8411" s="890">
        <v>187.35</v>
      </c>
    </row>
    <row r="8412" spans="1:4" x14ac:dyDescent="0.25">
      <c r="A8412" s="890" t="s">
        <v>8474</v>
      </c>
      <c r="B8412" s="890" t="s">
        <v>34138</v>
      </c>
      <c r="C8412" s="890" t="s">
        <v>4</v>
      </c>
      <c r="D8412" s="890">
        <v>209.96</v>
      </c>
    </row>
    <row r="8413" spans="1:4" x14ac:dyDescent="0.25">
      <c r="A8413" s="890" t="s">
        <v>8475</v>
      </c>
      <c r="B8413" s="890" t="s">
        <v>34138</v>
      </c>
      <c r="C8413" s="890" t="s">
        <v>4</v>
      </c>
      <c r="D8413" s="890">
        <v>200.39</v>
      </c>
    </row>
    <row r="8414" spans="1:4" x14ac:dyDescent="0.25">
      <c r="A8414" s="890" t="s">
        <v>8476</v>
      </c>
      <c r="B8414" s="890" t="s">
        <v>34139</v>
      </c>
      <c r="C8414" s="890" t="s">
        <v>4</v>
      </c>
      <c r="D8414" s="890">
        <v>135.11000000000001</v>
      </c>
    </row>
    <row r="8415" spans="1:4" x14ac:dyDescent="0.25">
      <c r="A8415" s="890" t="s">
        <v>8477</v>
      </c>
      <c r="B8415" s="890" t="s">
        <v>34139</v>
      </c>
      <c r="C8415" s="890" t="s">
        <v>4</v>
      </c>
      <c r="D8415" s="890">
        <v>127.97</v>
      </c>
    </row>
    <row r="8416" spans="1:4" x14ac:dyDescent="0.25">
      <c r="A8416" s="890" t="s">
        <v>8478</v>
      </c>
      <c r="B8416" s="890" t="s">
        <v>34140</v>
      </c>
      <c r="C8416" s="890" t="s">
        <v>4</v>
      </c>
      <c r="D8416" s="890">
        <v>122.82</v>
      </c>
    </row>
    <row r="8417" spans="1:4" x14ac:dyDescent="0.25">
      <c r="A8417" s="890" t="s">
        <v>8479</v>
      </c>
      <c r="B8417" s="890" t="s">
        <v>34140</v>
      </c>
      <c r="C8417" s="890" t="s">
        <v>4</v>
      </c>
      <c r="D8417" s="890">
        <v>116.34</v>
      </c>
    </row>
    <row r="8418" spans="1:4" x14ac:dyDescent="0.25">
      <c r="A8418" s="890" t="s">
        <v>8480</v>
      </c>
      <c r="B8418" s="890" t="s">
        <v>34141</v>
      </c>
      <c r="C8418" s="890" t="s">
        <v>4</v>
      </c>
      <c r="D8418" s="890">
        <v>121.03</v>
      </c>
    </row>
    <row r="8419" spans="1:4" x14ac:dyDescent="0.25">
      <c r="A8419" s="890" t="s">
        <v>8481</v>
      </c>
      <c r="B8419" s="890" t="s">
        <v>34141</v>
      </c>
      <c r="C8419" s="890" t="s">
        <v>4</v>
      </c>
      <c r="D8419" s="890">
        <v>113.94</v>
      </c>
    </row>
    <row r="8420" spans="1:4" x14ac:dyDescent="0.25">
      <c r="A8420" s="890" t="s">
        <v>8482</v>
      </c>
      <c r="B8420" s="890" t="s">
        <v>34142</v>
      </c>
      <c r="C8420" s="890" t="s">
        <v>4</v>
      </c>
      <c r="D8420" s="890">
        <v>110.02</v>
      </c>
    </row>
    <row r="8421" spans="1:4" x14ac:dyDescent="0.25">
      <c r="A8421" s="890" t="s">
        <v>8483</v>
      </c>
      <c r="B8421" s="890" t="s">
        <v>34142</v>
      </c>
      <c r="C8421" s="890" t="s">
        <v>4</v>
      </c>
      <c r="D8421" s="890">
        <v>103.58</v>
      </c>
    </row>
    <row r="8422" spans="1:4" x14ac:dyDescent="0.25">
      <c r="A8422" s="890" t="s">
        <v>8484</v>
      </c>
      <c r="B8422" s="890" t="s">
        <v>34143</v>
      </c>
      <c r="C8422" s="890" t="s">
        <v>4</v>
      </c>
      <c r="D8422" s="890">
        <v>143.19999999999999</v>
      </c>
    </row>
    <row r="8423" spans="1:4" x14ac:dyDescent="0.25">
      <c r="A8423" s="890" t="s">
        <v>8485</v>
      </c>
      <c r="B8423" s="890" t="s">
        <v>34143</v>
      </c>
      <c r="C8423" s="890" t="s">
        <v>4</v>
      </c>
      <c r="D8423" s="890">
        <v>136.07</v>
      </c>
    </row>
    <row r="8424" spans="1:4" x14ac:dyDescent="0.25">
      <c r="A8424" s="890" t="s">
        <v>8486</v>
      </c>
      <c r="B8424" s="890" t="s">
        <v>34144</v>
      </c>
      <c r="C8424" s="890" t="s">
        <v>4</v>
      </c>
      <c r="D8424" s="890">
        <v>130.18</v>
      </c>
    </row>
    <row r="8425" spans="1:4" x14ac:dyDescent="0.25">
      <c r="A8425" s="890" t="s">
        <v>8487</v>
      </c>
      <c r="B8425" s="890" t="s">
        <v>34144</v>
      </c>
      <c r="C8425" s="890" t="s">
        <v>4</v>
      </c>
      <c r="D8425" s="890">
        <v>123.7</v>
      </c>
    </row>
    <row r="8426" spans="1:4" x14ac:dyDescent="0.25">
      <c r="A8426" s="890" t="s">
        <v>8488</v>
      </c>
      <c r="B8426" s="890" t="s">
        <v>34145</v>
      </c>
      <c r="C8426" s="890" t="s">
        <v>4</v>
      </c>
      <c r="D8426" s="890">
        <v>129.12</v>
      </c>
    </row>
    <row r="8427" spans="1:4" x14ac:dyDescent="0.25">
      <c r="A8427" s="890" t="s">
        <v>8489</v>
      </c>
      <c r="B8427" s="890" t="s">
        <v>34145</v>
      </c>
      <c r="C8427" s="890" t="s">
        <v>4</v>
      </c>
      <c r="D8427" s="890">
        <v>122.04</v>
      </c>
    </row>
    <row r="8428" spans="1:4" x14ac:dyDescent="0.25">
      <c r="A8428" s="890" t="s">
        <v>8490</v>
      </c>
      <c r="B8428" s="890" t="s">
        <v>34146</v>
      </c>
      <c r="C8428" s="890" t="s">
        <v>4</v>
      </c>
      <c r="D8428" s="890">
        <v>117.38</v>
      </c>
    </row>
    <row r="8429" spans="1:4" x14ac:dyDescent="0.25">
      <c r="A8429" s="890" t="s">
        <v>8491</v>
      </c>
      <c r="B8429" s="890" t="s">
        <v>34146</v>
      </c>
      <c r="C8429" s="890" t="s">
        <v>4</v>
      </c>
      <c r="D8429" s="890">
        <v>110.94</v>
      </c>
    </row>
    <row r="8430" spans="1:4" x14ac:dyDescent="0.25">
      <c r="A8430" s="890" t="s">
        <v>8492</v>
      </c>
      <c r="B8430" s="890" t="s">
        <v>34147</v>
      </c>
      <c r="C8430" s="890" t="s">
        <v>4</v>
      </c>
      <c r="D8430" s="890">
        <v>160.88999999999999</v>
      </c>
    </row>
    <row r="8431" spans="1:4" x14ac:dyDescent="0.25">
      <c r="A8431" s="890" t="s">
        <v>8493</v>
      </c>
      <c r="B8431" s="890" t="s">
        <v>34147</v>
      </c>
      <c r="C8431" s="890" t="s">
        <v>4</v>
      </c>
      <c r="D8431" s="890">
        <v>153.76</v>
      </c>
    </row>
    <row r="8432" spans="1:4" x14ac:dyDescent="0.25">
      <c r="A8432" s="890" t="s">
        <v>8494</v>
      </c>
      <c r="B8432" s="890" t="s">
        <v>34148</v>
      </c>
      <c r="C8432" s="890" t="s">
        <v>4</v>
      </c>
      <c r="D8432" s="890">
        <v>146.27000000000001</v>
      </c>
    </row>
    <row r="8433" spans="1:4" x14ac:dyDescent="0.25">
      <c r="A8433" s="890" t="s">
        <v>8495</v>
      </c>
      <c r="B8433" s="890" t="s">
        <v>34148</v>
      </c>
      <c r="C8433" s="890" t="s">
        <v>4</v>
      </c>
      <c r="D8433" s="890">
        <v>139.78</v>
      </c>
    </row>
    <row r="8434" spans="1:4" x14ac:dyDescent="0.25">
      <c r="A8434" s="890" t="s">
        <v>8496</v>
      </c>
      <c r="B8434" s="890" t="s">
        <v>34149</v>
      </c>
      <c r="C8434" s="890" t="s">
        <v>4</v>
      </c>
      <c r="D8434" s="890">
        <v>146.81</v>
      </c>
    </row>
    <row r="8435" spans="1:4" x14ac:dyDescent="0.25">
      <c r="A8435" s="890" t="s">
        <v>8497</v>
      </c>
      <c r="B8435" s="890" t="s">
        <v>34149</v>
      </c>
      <c r="C8435" s="890" t="s">
        <v>4</v>
      </c>
      <c r="D8435" s="890">
        <v>139.72999999999999</v>
      </c>
    </row>
    <row r="8436" spans="1:4" x14ac:dyDescent="0.25">
      <c r="A8436" s="890" t="s">
        <v>8498</v>
      </c>
      <c r="B8436" s="890" t="s">
        <v>34150</v>
      </c>
      <c r="C8436" s="890" t="s">
        <v>4</v>
      </c>
      <c r="D8436" s="890">
        <v>133.47</v>
      </c>
    </row>
    <row r="8437" spans="1:4" x14ac:dyDescent="0.25">
      <c r="A8437" s="890" t="s">
        <v>8499</v>
      </c>
      <c r="B8437" s="890" t="s">
        <v>34150</v>
      </c>
      <c r="C8437" s="890" t="s">
        <v>4</v>
      </c>
      <c r="D8437" s="890">
        <v>127.03</v>
      </c>
    </row>
    <row r="8438" spans="1:4" x14ac:dyDescent="0.25">
      <c r="A8438" s="890" t="s">
        <v>8500</v>
      </c>
      <c r="B8438" s="890" t="s">
        <v>34151</v>
      </c>
      <c r="C8438" s="890" t="s">
        <v>4</v>
      </c>
      <c r="D8438" s="890">
        <v>269.29000000000002</v>
      </c>
    </row>
    <row r="8439" spans="1:4" x14ac:dyDescent="0.25">
      <c r="A8439" s="890" t="s">
        <v>8501</v>
      </c>
      <c r="B8439" s="890" t="s">
        <v>34151</v>
      </c>
      <c r="C8439" s="890" t="s">
        <v>4</v>
      </c>
      <c r="D8439" s="890">
        <v>256.55</v>
      </c>
    </row>
    <row r="8440" spans="1:4" x14ac:dyDescent="0.25">
      <c r="A8440" s="890" t="s">
        <v>8502</v>
      </c>
      <c r="B8440" s="890" t="s">
        <v>34152</v>
      </c>
      <c r="C8440" s="890" t="s">
        <v>4</v>
      </c>
      <c r="D8440" s="890">
        <v>40.869999999999997</v>
      </c>
    </row>
    <row r="8441" spans="1:4" x14ac:dyDescent="0.25">
      <c r="A8441" s="890" t="s">
        <v>8503</v>
      </c>
      <c r="B8441" s="890" t="s">
        <v>34152</v>
      </c>
      <c r="C8441" s="890" t="s">
        <v>4</v>
      </c>
      <c r="D8441" s="890">
        <v>38.659999999999997</v>
      </c>
    </row>
    <row r="8442" spans="1:4" x14ac:dyDescent="0.25">
      <c r="A8442" s="890" t="s">
        <v>8504</v>
      </c>
      <c r="B8442" s="890" t="s">
        <v>34153</v>
      </c>
      <c r="C8442" s="890" t="s">
        <v>4</v>
      </c>
      <c r="D8442" s="890">
        <v>2162.5300000000002</v>
      </c>
    </row>
    <row r="8443" spans="1:4" x14ac:dyDescent="0.25">
      <c r="A8443" s="890" t="s">
        <v>8505</v>
      </c>
      <c r="B8443" s="890" t="s">
        <v>34153</v>
      </c>
      <c r="C8443" s="890" t="s">
        <v>4</v>
      </c>
      <c r="D8443" s="890">
        <v>2124.71</v>
      </c>
    </row>
    <row r="8444" spans="1:4" x14ac:dyDescent="0.25">
      <c r="A8444" s="890" t="s">
        <v>8506</v>
      </c>
      <c r="B8444" s="890" t="s">
        <v>34154</v>
      </c>
      <c r="C8444" s="890" t="s">
        <v>4</v>
      </c>
      <c r="D8444" s="890">
        <v>2836.64</v>
      </c>
    </row>
    <row r="8445" spans="1:4" x14ac:dyDescent="0.25">
      <c r="A8445" s="890" t="s">
        <v>8507</v>
      </c>
      <c r="B8445" s="890" t="s">
        <v>34154</v>
      </c>
      <c r="C8445" s="890" t="s">
        <v>4</v>
      </c>
      <c r="D8445" s="890">
        <v>2765.23</v>
      </c>
    </row>
    <row r="8446" spans="1:4" x14ac:dyDescent="0.25">
      <c r="A8446" s="890" t="s">
        <v>8508</v>
      </c>
      <c r="B8446" s="890" t="s">
        <v>34155</v>
      </c>
      <c r="C8446" s="890" t="s">
        <v>4</v>
      </c>
      <c r="D8446" s="890">
        <v>2680.23</v>
      </c>
    </row>
    <row r="8447" spans="1:4" x14ac:dyDescent="0.25">
      <c r="A8447" s="890" t="s">
        <v>8509</v>
      </c>
      <c r="B8447" s="890" t="s">
        <v>34155</v>
      </c>
      <c r="C8447" s="890" t="s">
        <v>4</v>
      </c>
      <c r="D8447" s="890">
        <v>2609.19</v>
      </c>
    </row>
    <row r="8448" spans="1:4" x14ac:dyDescent="0.25">
      <c r="A8448" s="890" t="s">
        <v>8510</v>
      </c>
      <c r="B8448" s="890" t="s">
        <v>34156</v>
      </c>
      <c r="C8448" s="890" t="s">
        <v>3</v>
      </c>
      <c r="D8448" s="890">
        <v>9.11</v>
      </c>
    </row>
    <row r="8449" spans="1:4" x14ac:dyDescent="0.25">
      <c r="A8449" s="890" t="s">
        <v>8511</v>
      </c>
      <c r="B8449" s="890" t="s">
        <v>34156</v>
      </c>
      <c r="C8449" s="890" t="s">
        <v>3</v>
      </c>
      <c r="D8449" s="890">
        <v>8.91</v>
      </c>
    </row>
    <row r="8450" spans="1:4" x14ac:dyDescent="0.25">
      <c r="A8450" s="890" t="s">
        <v>8512</v>
      </c>
      <c r="B8450" s="890" t="s">
        <v>34157</v>
      </c>
      <c r="C8450" s="890" t="s">
        <v>4</v>
      </c>
      <c r="D8450" s="890">
        <v>72.150000000000006</v>
      </c>
    </row>
    <row r="8451" spans="1:4" x14ac:dyDescent="0.25">
      <c r="A8451" s="890" t="s">
        <v>8513</v>
      </c>
      <c r="B8451" s="890" t="s">
        <v>34157</v>
      </c>
      <c r="C8451" s="890" t="s">
        <v>4</v>
      </c>
      <c r="D8451" s="890">
        <v>69.2</v>
      </c>
    </row>
    <row r="8452" spans="1:4" x14ac:dyDescent="0.25">
      <c r="A8452" s="890" t="s">
        <v>8514</v>
      </c>
      <c r="B8452" s="890" t="s">
        <v>34158</v>
      </c>
      <c r="C8452" s="890" t="s">
        <v>4</v>
      </c>
      <c r="D8452" s="890">
        <v>232.64</v>
      </c>
    </row>
    <row r="8453" spans="1:4" x14ac:dyDescent="0.25">
      <c r="A8453" s="890" t="s">
        <v>8515</v>
      </c>
      <c r="B8453" s="890" t="s">
        <v>34158</v>
      </c>
      <c r="C8453" s="890" t="s">
        <v>4</v>
      </c>
      <c r="D8453" s="890">
        <v>219.65</v>
      </c>
    </row>
    <row r="8454" spans="1:4" x14ac:dyDescent="0.25">
      <c r="A8454" s="890" t="s">
        <v>8516</v>
      </c>
      <c r="B8454" s="890" t="s">
        <v>34159</v>
      </c>
      <c r="C8454" s="890" t="s">
        <v>4</v>
      </c>
      <c r="D8454" s="890">
        <v>349.14</v>
      </c>
    </row>
    <row r="8455" spans="1:4" x14ac:dyDescent="0.25">
      <c r="A8455" s="890" t="s">
        <v>8517</v>
      </c>
      <c r="B8455" s="890" t="s">
        <v>34159</v>
      </c>
      <c r="C8455" s="890" t="s">
        <v>4</v>
      </c>
      <c r="D8455" s="890">
        <v>333.42</v>
      </c>
    </row>
    <row r="8456" spans="1:4" x14ac:dyDescent="0.25">
      <c r="A8456" s="890" t="s">
        <v>8518</v>
      </c>
      <c r="B8456" s="890" t="s">
        <v>34160</v>
      </c>
      <c r="C8456" s="890" t="s">
        <v>4</v>
      </c>
      <c r="D8456" s="890">
        <v>349.14</v>
      </c>
    </row>
    <row r="8457" spans="1:4" x14ac:dyDescent="0.25">
      <c r="A8457" s="890" t="s">
        <v>8519</v>
      </c>
      <c r="B8457" s="890" t="s">
        <v>34160</v>
      </c>
      <c r="C8457" s="890" t="s">
        <v>4</v>
      </c>
      <c r="D8457" s="890">
        <v>333.42</v>
      </c>
    </row>
    <row r="8458" spans="1:4" x14ac:dyDescent="0.25">
      <c r="A8458" s="890" t="s">
        <v>8520</v>
      </c>
      <c r="B8458" s="890" t="s">
        <v>34161</v>
      </c>
      <c r="C8458" s="890" t="s">
        <v>4</v>
      </c>
      <c r="D8458" s="890">
        <v>833.49</v>
      </c>
    </row>
    <row r="8459" spans="1:4" x14ac:dyDescent="0.25">
      <c r="A8459" s="890" t="s">
        <v>8521</v>
      </c>
      <c r="B8459" s="890" t="s">
        <v>34161</v>
      </c>
      <c r="C8459" s="890" t="s">
        <v>4</v>
      </c>
      <c r="D8459" s="890">
        <v>782.14</v>
      </c>
    </row>
    <row r="8460" spans="1:4" x14ac:dyDescent="0.25">
      <c r="A8460" s="890" t="s">
        <v>8522</v>
      </c>
      <c r="B8460" s="890" t="s">
        <v>34162</v>
      </c>
      <c r="C8460" s="890" t="s">
        <v>4</v>
      </c>
      <c r="D8460" s="890">
        <v>784.33</v>
      </c>
    </row>
    <row r="8461" spans="1:4" x14ac:dyDescent="0.25">
      <c r="A8461" s="890" t="s">
        <v>8523</v>
      </c>
      <c r="B8461" s="890" t="s">
        <v>34162</v>
      </c>
      <c r="C8461" s="890" t="s">
        <v>4</v>
      </c>
      <c r="D8461" s="890">
        <v>734.45</v>
      </c>
    </row>
    <row r="8462" spans="1:4" x14ac:dyDescent="0.25">
      <c r="A8462" s="890" t="s">
        <v>8524</v>
      </c>
      <c r="B8462" s="890" t="s">
        <v>34163</v>
      </c>
      <c r="C8462" s="890" t="s">
        <v>20</v>
      </c>
      <c r="D8462" s="890">
        <v>174.25</v>
      </c>
    </row>
    <row r="8463" spans="1:4" x14ac:dyDescent="0.25">
      <c r="A8463" s="890" t="s">
        <v>8525</v>
      </c>
      <c r="B8463" s="890" t="s">
        <v>34163</v>
      </c>
      <c r="C8463" s="890" t="s">
        <v>20</v>
      </c>
      <c r="D8463" s="890">
        <v>174</v>
      </c>
    </row>
    <row r="8464" spans="1:4" x14ac:dyDescent="0.25">
      <c r="A8464" s="890" t="s">
        <v>8526</v>
      </c>
      <c r="B8464" s="890" t="s">
        <v>34164</v>
      </c>
      <c r="C8464" s="890" t="s">
        <v>20</v>
      </c>
      <c r="D8464" s="890">
        <v>218.28</v>
      </c>
    </row>
    <row r="8465" spans="1:4" x14ac:dyDescent="0.25">
      <c r="A8465" s="890" t="s">
        <v>8527</v>
      </c>
      <c r="B8465" s="890" t="s">
        <v>34164</v>
      </c>
      <c r="C8465" s="890" t="s">
        <v>20</v>
      </c>
      <c r="D8465" s="890">
        <v>213.08</v>
      </c>
    </row>
    <row r="8466" spans="1:4" x14ac:dyDescent="0.25">
      <c r="A8466" s="890" t="s">
        <v>8528</v>
      </c>
      <c r="B8466" s="890" t="s">
        <v>34165</v>
      </c>
      <c r="C8466" s="890" t="s">
        <v>20</v>
      </c>
      <c r="D8466" s="890">
        <v>162</v>
      </c>
    </row>
    <row r="8467" spans="1:4" x14ac:dyDescent="0.25">
      <c r="A8467" s="890" t="s">
        <v>8529</v>
      </c>
      <c r="B8467" s="890" t="s">
        <v>34165</v>
      </c>
      <c r="C8467" s="890" t="s">
        <v>20</v>
      </c>
      <c r="D8467" s="890">
        <v>161.76</v>
      </c>
    </row>
    <row r="8468" spans="1:4" x14ac:dyDescent="0.25">
      <c r="A8468" s="890" t="s">
        <v>8530</v>
      </c>
      <c r="B8468" s="890" t="s">
        <v>34166</v>
      </c>
      <c r="C8468" s="890" t="s">
        <v>20</v>
      </c>
      <c r="D8468" s="890">
        <v>206.03</v>
      </c>
    </row>
    <row r="8469" spans="1:4" x14ac:dyDescent="0.25">
      <c r="A8469" s="890" t="s">
        <v>8531</v>
      </c>
      <c r="B8469" s="890" t="s">
        <v>34166</v>
      </c>
      <c r="C8469" s="890" t="s">
        <v>20</v>
      </c>
      <c r="D8469" s="890">
        <v>200.83</v>
      </c>
    </row>
    <row r="8470" spans="1:4" x14ac:dyDescent="0.25">
      <c r="A8470" s="890" t="s">
        <v>25066</v>
      </c>
      <c r="B8470" s="890" t="s">
        <v>34167</v>
      </c>
      <c r="C8470" s="890" t="s">
        <v>653</v>
      </c>
      <c r="D8470" s="890">
        <v>26.94</v>
      </c>
    </row>
    <row r="8471" spans="1:4" x14ac:dyDescent="0.25">
      <c r="A8471" s="890" t="s">
        <v>25067</v>
      </c>
      <c r="B8471" s="890" t="s">
        <v>34167</v>
      </c>
      <c r="C8471" s="890" t="s">
        <v>653</v>
      </c>
      <c r="D8471" s="890">
        <v>25.77</v>
      </c>
    </row>
    <row r="8472" spans="1:4" x14ac:dyDescent="0.25">
      <c r="A8472" s="890" t="s">
        <v>25068</v>
      </c>
      <c r="B8472" s="890" t="s">
        <v>34168</v>
      </c>
      <c r="C8472" s="890" t="s">
        <v>653</v>
      </c>
      <c r="D8472" s="890">
        <v>23.49</v>
      </c>
    </row>
    <row r="8473" spans="1:4" x14ac:dyDescent="0.25">
      <c r="A8473" s="890" t="s">
        <v>25069</v>
      </c>
      <c r="B8473" s="890" t="s">
        <v>34168</v>
      </c>
      <c r="C8473" s="890" t="s">
        <v>653</v>
      </c>
      <c r="D8473" s="890">
        <v>22.39</v>
      </c>
    </row>
    <row r="8474" spans="1:4" x14ac:dyDescent="0.25">
      <c r="A8474" s="890" t="s">
        <v>25070</v>
      </c>
      <c r="B8474" s="890" t="s">
        <v>34169</v>
      </c>
      <c r="C8474" s="890" t="s">
        <v>653</v>
      </c>
      <c r="D8474" s="890">
        <v>24.84</v>
      </c>
    </row>
    <row r="8475" spans="1:4" x14ac:dyDescent="0.25">
      <c r="A8475" s="890" t="s">
        <v>25071</v>
      </c>
      <c r="B8475" s="890" t="s">
        <v>34169</v>
      </c>
      <c r="C8475" s="890" t="s">
        <v>653</v>
      </c>
      <c r="D8475" s="890">
        <v>23.67</v>
      </c>
    </row>
    <row r="8476" spans="1:4" x14ac:dyDescent="0.25">
      <c r="A8476" s="890" t="s">
        <v>25072</v>
      </c>
      <c r="B8476" s="890" t="s">
        <v>34170</v>
      </c>
      <c r="C8476" s="890" t="s">
        <v>653</v>
      </c>
      <c r="D8476" s="890">
        <v>18.760000000000002</v>
      </c>
    </row>
    <row r="8477" spans="1:4" x14ac:dyDescent="0.25">
      <c r="A8477" s="890" t="s">
        <v>25073</v>
      </c>
      <c r="B8477" s="890" t="s">
        <v>34170</v>
      </c>
      <c r="C8477" s="890" t="s">
        <v>653</v>
      </c>
      <c r="D8477" s="890">
        <v>17.760000000000002</v>
      </c>
    </row>
    <row r="8478" spans="1:4" x14ac:dyDescent="0.25">
      <c r="A8478" s="890" t="s">
        <v>8532</v>
      </c>
      <c r="B8478" s="890" t="s">
        <v>34171</v>
      </c>
      <c r="C8478" s="890" t="s">
        <v>3</v>
      </c>
      <c r="D8478" s="890">
        <v>189.06</v>
      </c>
    </row>
    <row r="8479" spans="1:4" x14ac:dyDescent="0.25">
      <c r="A8479" s="890" t="s">
        <v>8533</v>
      </c>
      <c r="B8479" s="890" t="s">
        <v>34171</v>
      </c>
      <c r="C8479" s="890" t="s">
        <v>3</v>
      </c>
      <c r="D8479" s="890">
        <v>181.22</v>
      </c>
    </row>
    <row r="8480" spans="1:4" x14ac:dyDescent="0.25">
      <c r="A8480" s="890" t="s">
        <v>8534</v>
      </c>
      <c r="B8480" s="890" t="s">
        <v>34172</v>
      </c>
      <c r="C8480" s="890" t="s">
        <v>4</v>
      </c>
      <c r="D8480" s="890">
        <v>61.64</v>
      </c>
    </row>
    <row r="8481" spans="1:4" x14ac:dyDescent="0.25">
      <c r="A8481" s="890" t="s">
        <v>8535</v>
      </c>
      <c r="B8481" s="890" t="s">
        <v>34172</v>
      </c>
      <c r="C8481" s="890" t="s">
        <v>4</v>
      </c>
      <c r="D8481" s="890">
        <v>60.32</v>
      </c>
    </row>
    <row r="8482" spans="1:4" x14ac:dyDescent="0.25">
      <c r="A8482" s="890" t="s">
        <v>8536</v>
      </c>
      <c r="B8482" s="890" t="s">
        <v>34173</v>
      </c>
      <c r="C8482" s="890" t="s">
        <v>4</v>
      </c>
      <c r="D8482" s="890">
        <v>51.68</v>
      </c>
    </row>
    <row r="8483" spans="1:4" x14ac:dyDescent="0.25">
      <c r="A8483" s="890" t="s">
        <v>8537</v>
      </c>
      <c r="B8483" s="890" t="s">
        <v>34173</v>
      </c>
      <c r="C8483" s="890" t="s">
        <v>4</v>
      </c>
      <c r="D8483" s="890">
        <v>50.56</v>
      </c>
    </row>
    <row r="8484" spans="1:4" x14ac:dyDescent="0.25">
      <c r="A8484" s="890" t="s">
        <v>8538</v>
      </c>
      <c r="B8484" s="890" t="s">
        <v>34174</v>
      </c>
      <c r="C8484" s="890" t="s">
        <v>4</v>
      </c>
      <c r="D8484" s="890">
        <v>37.700000000000003</v>
      </c>
    </row>
    <row r="8485" spans="1:4" x14ac:dyDescent="0.25">
      <c r="A8485" s="890" t="s">
        <v>8539</v>
      </c>
      <c r="B8485" s="890" t="s">
        <v>34174</v>
      </c>
      <c r="C8485" s="890" t="s">
        <v>4</v>
      </c>
      <c r="D8485" s="890">
        <v>36.880000000000003</v>
      </c>
    </row>
    <row r="8486" spans="1:4" x14ac:dyDescent="0.25">
      <c r="A8486" s="890" t="s">
        <v>8540</v>
      </c>
      <c r="B8486" s="890" t="s">
        <v>34175</v>
      </c>
      <c r="C8486" s="890" t="s">
        <v>4</v>
      </c>
      <c r="D8486" s="890">
        <v>30.88</v>
      </c>
    </row>
    <row r="8487" spans="1:4" x14ac:dyDescent="0.25">
      <c r="A8487" s="890" t="s">
        <v>8541</v>
      </c>
      <c r="B8487" s="890" t="s">
        <v>34175</v>
      </c>
      <c r="C8487" s="890" t="s">
        <v>4</v>
      </c>
      <c r="D8487" s="890">
        <v>30.22</v>
      </c>
    </row>
    <row r="8488" spans="1:4" x14ac:dyDescent="0.25">
      <c r="A8488" s="890" t="s">
        <v>8542</v>
      </c>
      <c r="B8488" s="890" t="s">
        <v>34176</v>
      </c>
      <c r="C8488" s="890" t="s">
        <v>4</v>
      </c>
      <c r="D8488" s="890">
        <v>30.21</v>
      </c>
    </row>
    <row r="8489" spans="1:4" x14ac:dyDescent="0.25">
      <c r="A8489" s="890" t="s">
        <v>8543</v>
      </c>
      <c r="B8489" s="890" t="s">
        <v>34176</v>
      </c>
      <c r="C8489" s="890" t="s">
        <v>4</v>
      </c>
      <c r="D8489" s="890">
        <v>29.56</v>
      </c>
    </row>
    <row r="8490" spans="1:4" x14ac:dyDescent="0.25">
      <c r="A8490" s="890" t="s">
        <v>8544</v>
      </c>
      <c r="B8490" s="890" t="s">
        <v>34177</v>
      </c>
      <c r="C8490" s="890" t="s">
        <v>4</v>
      </c>
      <c r="D8490" s="890">
        <v>13.47</v>
      </c>
    </row>
    <row r="8491" spans="1:4" x14ac:dyDescent="0.25">
      <c r="A8491" s="890" t="s">
        <v>8545</v>
      </c>
      <c r="B8491" s="890" t="s">
        <v>34177</v>
      </c>
      <c r="C8491" s="890" t="s">
        <v>4</v>
      </c>
      <c r="D8491" s="890">
        <v>13.18</v>
      </c>
    </row>
    <row r="8492" spans="1:4" x14ac:dyDescent="0.25">
      <c r="A8492" s="890" t="s">
        <v>8546</v>
      </c>
      <c r="B8492" s="890" t="s">
        <v>34178</v>
      </c>
      <c r="C8492" s="890" t="s">
        <v>3</v>
      </c>
      <c r="D8492" s="890">
        <v>197.17</v>
      </c>
    </row>
    <row r="8493" spans="1:4" x14ac:dyDescent="0.25">
      <c r="A8493" s="890" t="s">
        <v>8547</v>
      </c>
      <c r="B8493" s="890" t="s">
        <v>34178</v>
      </c>
      <c r="C8493" s="890" t="s">
        <v>3</v>
      </c>
      <c r="D8493" s="890">
        <v>195.42</v>
      </c>
    </row>
    <row r="8494" spans="1:4" x14ac:dyDescent="0.25">
      <c r="A8494" s="890" t="s">
        <v>8548</v>
      </c>
      <c r="B8494" s="890" t="s">
        <v>34179</v>
      </c>
      <c r="C8494" s="890" t="s">
        <v>3</v>
      </c>
      <c r="D8494" s="890">
        <v>146.97</v>
      </c>
    </row>
    <row r="8495" spans="1:4" x14ac:dyDescent="0.25">
      <c r="A8495" s="890" t="s">
        <v>8549</v>
      </c>
      <c r="B8495" s="890" t="s">
        <v>34179</v>
      </c>
      <c r="C8495" s="890" t="s">
        <v>3</v>
      </c>
      <c r="D8495" s="890">
        <v>145.21</v>
      </c>
    </row>
    <row r="8496" spans="1:4" x14ac:dyDescent="0.25">
      <c r="A8496" s="890" t="s">
        <v>8550</v>
      </c>
      <c r="B8496" s="890" t="s">
        <v>34180</v>
      </c>
      <c r="C8496" s="890" t="s">
        <v>3</v>
      </c>
      <c r="D8496" s="890">
        <v>22.6</v>
      </c>
    </row>
    <row r="8497" spans="1:4" x14ac:dyDescent="0.25">
      <c r="A8497" s="890" t="s">
        <v>8551</v>
      </c>
      <c r="B8497" s="890" t="s">
        <v>34180</v>
      </c>
      <c r="C8497" s="890" t="s">
        <v>3</v>
      </c>
      <c r="D8497" s="890">
        <v>21.77</v>
      </c>
    </row>
    <row r="8498" spans="1:4" x14ac:dyDescent="0.25">
      <c r="A8498" s="890" t="s">
        <v>8552</v>
      </c>
      <c r="B8498" s="890" t="s">
        <v>34181</v>
      </c>
      <c r="C8498" s="890" t="s">
        <v>3</v>
      </c>
      <c r="D8498" s="890">
        <v>26.77</v>
      </c>
    </row>
    <row r="8499" spans="1:4" x14ac:dyDescent="0.25">
      <c r="A8499" s="890" t="s">
        <v>8553</v>
      </c>
      <c r="B8499" s="890" t="s">
        <v>34181</v>
      </c>
      <c r="C8499" s="890" t="s">
        <v>3</v>
      </c>
      <c r="D8499" s="890">
        <v>25.51</v>
      </c>
    </row>
    <row r="8500" spans="1:4" x14ac:dyDescent="0.25">
      <c r="A8500" s="890" t="s">
        <v>8554</v>
      </c>
      <c r="B8500" s="890" t="s">
        <v>34182</v>
      </c>
      <c r="C8500" s="890" t="s">
        <v>3</v>
      </c>
      <c r="D8500" s="890">
        <v>20.88</v>
      </c>
    </row>
    <row r="8501" spans="1:4" x14ac:dyDescent="0.25">
      <c r="A8501" s="890" t="s">
        <v>8555</v>
      </c>
      <c r="B8501" s="890" t="s">
        <v>34182</v>
      </c>
      <c r="C8501" s="890" t="s">
        <v>3</v>
      </c>
      <c r="D8501" s="890">
        <v>20.04</v>
      </c>
    </row>
    <row r="8502" spans="1:4" x14ac:dyDescent="0.25">
      <c r="A8502" s="890" t="s">
        <v>8556</v>
      </c>
      <c r="B8502" s="890" t="s">
        <v>34183</v>
      </c>
      <c r="C8502" s="890" t="s">
        <v>3</v>
      </c>
      <c r="D8502" s="890">
        <v>24.93</v>
      </c>
    </row>
    <row r="8503" spans="1:4" x14ac:dyDescent="0.25">
      <c r="A8503" s="890" t="s">
        <v>8557</v>
      </c>
      <c r="B8503" s="890" t="s">
        <v>34183</v>
      </c>
      <c r="C8503" s="890" t="s">
        <v>3</v>
      </c>
      <c r="D8503" s="890">
        <v>23.87</v>
      </c>
    </row>
    <row r="8504" spans="1:4" x14ac:dyDescent="0.25">
      <c r="A8504" s="890" t="s">
        <v>8558</v>
      </c>
      <c r="B8504" s="890" t="s">
        <v>34184</v>
      </c>
      <c r="C8504" s="890" t="s">
        <v>3</v>
      </c>
      <c r="D8504" s="890">
        <v>16.84</v>
      </c>
    </row>
    <row r="8505" spans="1:4" x14ac:dyDescent="0.25">
      <c r="A8505" s="890" t="s">
        <v>8559</v>
      </c>
      <c r="B8505" s="890" t="s">
        <v>34184</v>
      </c>
      <c r="C8505" s="890" t="s">
        <v>3</v>
      </c>
      <c r="D8505" s="890">
        <v>16.260000000000002</v>
      </c>
    </row>
    <row r="8506" spans="1:4" x14ac:dyDescent="0.25">
      <c r="A8506" s="890" t="s">
        <v>8560</v>
      </c>
      <c r="B8506" s="890" t="s">
        <v>34185</v>
      </c>
      <c r="C8506" s="890" t="s">
        <v>3</v>
      </c>
      <c r="D8506" s="890">
        <v>22.67</v>
      </c>
    </row>
    <row r="8507" spans="1:4" x14ac:dyDescent="0.25">
      <c r="A8507" s="890" t="s">
        <v>8561</v>
      </c>
      <c r="B8507" s="890" t="s">
        <v>34185</v>
      </c>
      <c r="C8507" s="890" t="s">
        <v>3</v>
      </c>
      <c r="D8507" s="890">
        <v>21.5</v>
      </c>
    </row>
    <row r="8508" spans="1:4" x14ac:dyDescent="0.25">
      <c r="A8508" s="890" t="s">
        <v>8562</v>
      </c>
      <c r="B8508" s="890" t="s">
        <v>34186</v>
      </c>
      <c r="C8508" s="890" t="s">
        <v>3</v>
      </c>
      <c r="D8508" s="890">
        <v>18.010000000000002</v>
      </c>
    </row>
    <row r="8509" spans="1:4" x14ac:dyDescent="0.25">
      <c r="A8509" s="890" t="s">
        <v>8563</v>
      </c>
      <c r="B8509" s="890" t="s">
        <v>34186</v>
      </c>
      <c r="C8509" s="890" t="s">
        <v>3</v>
      </c>
      <c r="D8509" s="890">
        <v>17.309999999999999</v>
      </c>
    </row>
    <row r="8510" spans="1:4" x14ac:dyDescent="0.25">
      <c r="A8510" s="890" t="s">
        <v>8564</v>
      </c>
      <c r="B8510" s="890" t="s">
        <v>34187</v>
      </c>
      <c r="C8510" s="890" t="s">
        <v>3</v>
      </c>
      <c r="D8510" s="890">
        <v>15.32</v>
      </c>
    </row>
    <row r="8511" spans="1:4" x14ac:dyDescent="0.25">
      <c r="A8511" s="890" t="s">
        <v>8565</v>
      </c>
      <c r="B8511" s="890" t="s">
        <v>34187</v>
      </c>
      <c r="C8511" s="890" t="s">
        <v>3</v>
      </c>
      <c r="D8511" s="890">
        <v>14.74</v>
      </c>
    </row>
    <row r="8512" spans="1:4" x14ac:dyDescent="0.25">
      <c r="A8512" s="890" t="s">
        <v>8566</v>
      </c>
      <c r="B8512" s="890" t="s">
        <v>8567</v>
      </c>
      <c r="C8512" s="890" t="s">
        <v>3</v>
      </c>
      <c r="D8512" s="890">
        <v>8.64</v>
      </c>
    </row>
    <row r="8513" spans="1:4" x14ac:dyDescent="0.25">
      <c r="A8513" s="890" t="s">
        <v>8568</v>
      </c>
      <c r="B8513" s="890" t="s">
        <v>8567</v>
      </c>
      <c r="C8513" s="890" t="s">
        <v>3</v>
      </c>
      <c r="D8513" s="890">
        <v>8.56</v>
      </c>
    </row>
    <row r="8514" spans="1:4" x14ac:dyDescent="0.25">
      <c r="A8514" s="890" t="s">
        <v>8569</v>
      </c>
      <c r="B8514" s="890" t="s">
        <v>34188</v>
      </c>
      <c r="C8514" s="890" t="s">
        <v>3</v>
      </c>
      <c r="D8514" s="890">
        <v>13.55</v>
      </c>
    </row>
    <row r="8515" spans="1:4" x14ac:dyDescent="0.25">
      <c r="A8515" s="890" t="s">
        <v>8570</v>
      </c>
      <c r="B8515" s="890" t="s">
        <v>34188</v>
      </c>
      <c r="C8515" s="890" t="s">
        <v>3</v>
      </c>
      <c r="D8515" s="890">
        <v>12.74</v>
      </c>
    </row>
    <row r="8516" spans="1:4" x14ac:dyDescent="0.25">
      <c r="A8516" s="890" t="s">
        <v>8571</v>
      </c>
      <c r="B8516" s="890" t="s">
        <v>34189</v>
      </c>
      <c r="C8516" s="890" t="s">
        <v>3</v>
      </c>
      <c r="D8516" s="890">
        <v>32.67</v>
      </c>
    </row>
    <row r="8517" spans="1:4" x14ac:dyDescent="0.25">
      <c r="A8517" s="890" t="s">
        <v>8572</v>
      </c>
      <c r="B8517" s="890" t="s">
        <v>34189</v>
      </c>
      <c r="C8517" s="890" t="s">
        <v>3</v>
      </c>
      <c r="D8517" s="890">
        <v>31.94</v>
      </c>
    </row>
    <row r="8518" spans="1:4" x14ac:dyDescent="0.25">
      <c r="A8518" s="890" t="s">
        <v>8573</v>
      </c>
      <c r="B8518" s="890" t="s">
        <v>34190</v>
      </c>
      <c r="C8518" s="890" t="s">
        <v>3</v>
      </c>
      <c r="D8518" s="890">
        <v>15.42</v>
      </c>
    </row>
    <row r="8519" spans="1:4" x14ac:dyDescent="0.25">
      <c r="A8519" s="890" t="s">
        <v>8574</v>
      </c>
      <c r="B8519" s="890" t="s">
        <v>34190</v>
      </c>
      <c r="C8519" s="890" t="s">
        <v>3</v>
      </c>
      <c r="D8519" s="890">
        <v>14.52</v>
      </c>
    </row>
    <row r="8520" spans="1:4" x14ac:dyDescent="0.25">
      <c r="A8520" s="890" t="s">
        <v>8575</v>
      </c>
      <c r="B8520" s="890" t="s">
        <v>34191</v>
      </c>
      <c r="C8520" s="890" t="s">
        <v>3</v>
      </c>
      <c r="D8520" s="890">
        <v>30.78</v>
      </c>
    </row>
    <row r="8521" spans="1:4" x14ac:dyDescent="0.25">
      <c r="A8521" s="890" t="s">
        <v>8576</v>
      </c>
      <c r="B8521" s="890" t="s">
        <v>34191</v>
      </c>
      <c r="C8521" s="890" t="s">
        <v>3</v>
      </c>
      <c r="D8521" s="890">
        <v>29.07</v>
      </c>
    </row>
    <row r="8522" spans="1:4" x14ac:dyDescent="0.25">
      <c r="A8522" s="890" t="s">
        <v>8577</v>
      </c>
      <c r="B8522" s="890" t="s">
        <v>34192</v>
      </c>
      <c r="C8522" s="890" t="s">
        <v>3</v>
      </c>
      <c r="D8522" s="890">
        <v>42.92</v>
      </c>
    </row>
    <row r="8523" spans="1:4" x14ac:dyDescent="0.25">
      <c r="A8523" s="890" t="s">
        <v>8578</v>
      </c>
      <c r="B8523" s="890" t="s">
        <v>34192</v>
      </c>
      <c r="C8523" s="890" t="s">
        <v>3</v>
      </c>
      <c r="D8523" s="890">
        <v>41.21</v>
      </c>
    </row>
    <row r="8524" spans="1:4" x14ac:dyDescent="0.25">
      <c r="A8524" s="890" t="s">
        <v>8579</v>
      </c>
      <c r="B8524" s="890" t="s">
        <v>34193</v>
      </c>
      <c r="C8524" s="890" t="s">
        <v>3</v>
      </c>
      <c r="D8524" s="890">
        <v>6.89</v>
      </c>
    </row>
    <row r="8525" spans="1:4" x14ac:dyDescent="0.25">
      <c r="A8525" s="890" t="s">
        <v>8580</v>
      </c>
      <c r="B8525" s="890" t="s">
        <v>34193</v>
      </c>
      <c r="C8525" s="890" t="s">
        <v>3</v>
      </c>
      <c r="D8525" s="890">
        <v>6.21</v>
      </c>
    </row>
    <row r="8526" spans="1:4" x14ac:dyDescent="0.25">
      <c r="A8526" s="890" t="s">
        <v>8581</v>
      </c>
      <c r="B8526" s="890" t="s">
        <v>34194</v>
      </c>
      <c r="C8526" s="890" t="s">
        <v>3</v>
      </c>
      <c r="D8526" s="890">
        <v>6.89</v>
      </c>
    </row>
    <row r="8527" spans="1:4" x14ac:dyDescent="0.25">
      <c r="A8527" s="890" t="s">
        <v>8582</v>
      </c>
      <c r="B8527" s="890" t="s">
        <v>34194</v>
      </c>
      <c r="C8527" s="890" t="s">
        <v>3</v>
      </c>
      <c r="D8527" s="890">
        <v>6.21</v>
      </c>
    </row>
    <row r="8528" spans="1:4" x14ac:dyDescent="0.25">
      <c r="A8528" s="890" t="s">
        <v>27782</v>
      </c>
      <c r="B8528" s="890" t="s">
        <v>34195</v>
      </c>
      <c r="C8528" s="890" t="s">
        <v>5</v>
      </c>
      <c r="D8528" s="890">
        <v>20.72</v>
      </c>
    </row>
    <row r="8529" spans="1:4" x14ac:dyDescent="0.25">
      <c r="A8529" s="890" t="s">
        <v>27783</v>
      </c>
      <c r="B8529" s="890" t="s">
        <v>34195</v>
      </c>
      <c r="C8529" s="890" t="s">
        <v>5</v>
      </c>
      <c r="D8529" s="890">
        <v>20.3</v>
      </c>
    </row>
    <row r="8530" spans="1:4" x14ac:dyDescent="0.25">
      <c r="A8530" s="890" t="s">
        <v>8583</v>
      </c>
      <c r="B8530" s="890" t="s">
        <v>34196</v>
      </c>
      <c r="C8530" s="890" t="s">
        <v>3</v>
      </c>
      <c r="D8530" s="890">
        <v>101.18</v>
      </c>
    </row>
    <row r="8531" spans="1:4" x14ac:dyDescent="0.25">
      <c r="A8531" s="890" t="s">
        <v>8584</v>
      </c>
      <c r="B8531" s="890" t="s">
        <v>34196</v>
      </c>
      <c r="C8531" s="890" t="s">
        <v>3</v>
      </c>
      <c r="D8531" s="890">
        <v>101.14</v>
      </c>
    </row>
    <row r="8532" spans="1:4" x14ac:dyDescent="0.25">
      <c r="A8532" s="890" t="s">
        <v>8585</v>
      </c>
      <c r="B8532" s="890" t="s">
        <v>34197</v>
      </c>
      <c r="C8532" s="890" t="s">
        <v>5</v>
      </c>
      <c r="D8532" s="890">
        <v>68.53</v>
      </c>
    </row>
    <row r="8533" spans="1:4" x14ac:dyDescent="0.25">
      <c r="A8533" s="890" t="s">
        <v>8586</v>
      </c>
      <c r="B8533" s="890" t="s">
        <v>34197</v>
      </c>
      <c r="C8533" s="890" t="s">
        <v>5</v>
      </c>
      <c r="D8533" s="890">
        <v>65.06</v>
      </c>
    </row>
    <row r="8534" spans="1:4" x14ac:dyDescent="0.25">
      <c r="A8534" s="890" t="s">
        <v>8587</v>
      </c>
      <c r="B8534" s="890" t="s">
        <v>34198</v>
      </c>
      <c r="C8534" s="890" t="s">
        <v>3</v>
      </c>
      <c r="D8534" s="890">
        <v>8.32</v>
      </c>
    </row>
    <row r="8535" spans="1:4" x14ac:dyDescent="0.25">
      <c r="A8535" s="890" t="s">
        <v>8588</v>
      </c>
      <c r="B8535" s="890" t="s">
        <v>34198</v>
      </c>
      <c r="C8535" s="890" t="s">
        <v>3</v>
      </c>
      <c r="D8535" s="890">
        <v>7.49</v>
      </c>
    </row>
    <row r="8536" spans="1:4" x14ac:dyDescent="0.25">
      <c r="A8536" s="890" t="s">
        <v>8589</v>
      </c>
      <c r="B8536" s="890" t="s">
        <v>34199</v>
      </c>
      <c r="C8536" s="890" t="s">
        <v>3</v>
      </c>
      <c r="D8536" s="890">
        <v>7.49</v>
      </c>
    </row>
    <row r="8537" spans="1:4" x14ac:dyDescent="0.25">
      <c r="A8537" s="890" t="s">
        <v>8590</v>
      </c>
      <c r="B8537" s="890" t="s">
        <v>34199</v>
      </c>
      <c r="C8537" s="890" t="s">
        <v>3</v>
      </c>
      <c r="D8537" s="890">
        <v>6.74</v>
      </c>
    </row>
    <row r="8538" spans="1:4" x14ac:dyDescent="0.25">
      <c r="A8538" s="890" t="s">
        <v>8591</v>
      </c>
      <c r="B8538" s="890" t="s">
        <v>34200</v>
      </c>
      <c r="C8538" s="890" t="s">
        <v>3</v>
      </c>
      <c r="D8538" s="890">
        <v>5.82</v>
      </c>
    </row>
    <row r="8539" spans="1:4" x14ac:dyDescent="0.25">
      <c r="A8539" s="890" t="s">
        <v>8592</v>
      </c>
      <c r="B8539" s="890" t="s">
        <v>34200</v>
      </c>
      <c r="C8539" s="890" t="s">
        <v>3</v>
      </c>
      <c r="D8539" s="890">
        <v>5.24</v>
      </c>
    </row>
    <row r="8540" spans="1:4" x14ac:dyDescent="0.25">
      <c r="A8540" s="890" t="s">
        <v>8593</v>
      </c>
      <c r="B8540" s="890" t="s">
        <v>34201</v>
      </c>
      <c r="C8540" s="890" t="s">
        <v>5</v>
      </c>
      <c r="D8540" s="890">
        <v>2.66</v>
      </c>
    </row>
    <row r="8541" spans="1:4" x14ac:dyDescent="0.25">
      <c r="A8541" s="890" t="s">
        <v>8594</v>
      </c>
      <c r="B8541" s="890" t="s">
        <v>34201</v>
      </c>
      <c r="C8541" s="890" t="s">
        <v>5</v>
      </c>
      <c r="D8541" s="890">
        <v>2.39</v>
      </c>
    </row>
    <row r="8542" spans="1:4" x14ac:dyDescent="0.25">
      <c r="A8542" s="890" t="s">
        <v>8595</v>
      </c>
      <c r="B8542" s="890" t="s">
        <v>34202</v>
      </c>
      <c r="C8542" s="890" t="s">
        <v>3</v>
      </c>
      <c r="D8542" s="890">
        <v>2.29</v>
      </c>
    </row>
    <row r="8543" spans="1:4" x14ac:dyDescent="0.25">
      <c r="A8543" s="890" t="s">
        <v>8596</v>
      </c>
      <c r="B8543" s="890" t="s">
        <v>34202</v>
      </c>
      <c r="C8543" s="890" t="s">
        <v>3</v>
      </c>
      <c r="D8543" s="890">
        <v>2.06</v>
      </c>
    </row>
    <row r="8544" spans="1:4" x14ac:dyDescent="0.25">
      <c r="A8544" s="890" t="s">
        <v>8597</v>
      </c>
      <c r="B8544" s="890" t="s">
        <v>34203</v>
      </c>
      <c r="C8544" s="890" t="s">
        <v>3</v>
      </c>
      <c r="D8544" s="890">
        <v>4.58</v>
      </c>
    </row>
    <row r="8545" spans="1:4" x14ac:dyDescent="0.25">
      <c r="A8545" s="890" t="s">
        <v>8598</v>
      </c>
      <c r="B8545" s="890" t="s">
        <v>34203</v>
      </c>
      <c r="C8545" s="890" t="s">
        <v>3</v>
      </c>
      <c r="D8545" s="890">
        <v>4.12</v>
      </c>
    </row>
    <row r="8546" spans="1:4" x14ac:dyDescent="0.25">
      <c r="A8546" s="890" t="s">
        <v>8599</v>
      </c>
      <c r="B8546" s="890" t="s">
        <v>34204</v>
      </c>
      <c r="C8546" s="890" t="s">
        <v>3</v>
      </c>
      <c r="D8546" s="890">
        <v>6.87</v>
      </c>
    </row>
    <row r="8547" spans="1:4" x14ac:dyDescent="0.25">
      <c r="A8547" s="890" t="s">
        <v>8600</v>
      </c>
      <c r="B8547" s="890" t="s">
        <v>34204</v>
      </c>
      <c r="C8547" s="890" t="s">
        <v>3</v>
      </c>
      <c r="D8547" s="890">
        <v>6.19</v>
      </c>
    </row>
    <row r="8548" spans="1:4" x14ac:dyDescent="0.25">
      <c r="A8548" s="890" t="s">
        <v>8601</v>
      </c>
      <c r="B8548" s="890" t="s">
        <v>34205</v>
      </c>
      <c r="C8548" s="890" t="s">
        <v>3</v>
      </c>
      <c r="D8548" s="890">
        <v>9.17</v>
      </c>
    </row>
    <row r="8549" spans="1:4" x14ac:dyDescent="0.25">
      <c r="A8549" s="890" t="s">
        <v>8602</v>
      </c>
      <c r="B8549" s="890" t="s">
        <v>34205</v>
      </c>
      <c r="C8549" s="890" t="s">
        <v>3</v>
      </c>
      <c r="D8549" s="890">
        <v>8.25</v>
      </c>
    </row>
    <row r="8550" spans="1:4" x14ac:dyDescent="0.25">
      <c r="A8550" s="890" t="s">
        <v>8603</v>
      </c>
      <c r="B8550" s="890" t="s">
        <v>34206</v>
      </c>
      <c r="C8550" s="890" t="s">
        <v>3</v>
      </c>
      <c r="D8550" s="890">
        <v>14.32</v>
      </c>
    </row>
    <row r="8551" spans="1:4" x14ac:dyDescent="0.25">
      <c r="A8551" s="890" t="s">
        <v>8604</v>
      </c>
      <c r="B8551" s="890" t="s">
        <v>34206</v>
      </c>
      <c r="C8551" s="890" t="s">
        <v>3</v>
      </c>
      <c r="D8551" s="890">
        <v>12.89</v>
      </c>
    </row>
    <row r="8552" spans="1:4" x14ac:dyDescent="0.25">
      <c r="A8552" s="890" t="s">
        <v>8605</v>
      </c>
      <c r="B8552" s="890" t="s">
        <v>34207</v>
      </c>
      <c r="C8552" s="890" t="s">
        <v>3</v>
      </c>
      <c r="D8552" s="890">
        <v>36.409999999999997</v>
      </c>
    </row>
    <row r="8553" spans="1:4" x14ac:dyDescent="0.25">
      <c r="A8553" s="890" t="s">
        <v>8606</v>
      </c>
      <c r="B8553" s="890" t="s">
        <v>34207</v>
      </c>
      <c r="C8553" s="890" t="s">
        <v>3</v>
      </c>
      <c r="D8553" s="890">
        <v>35.28</v>
      </c>
    </row>
    <row r="8554" spans="1:4" x14ac:dyDescent="0.25">
      <c r="A8554" s="890" t="s">
        <v>8607</v>
      </c>
      <c r="B8554" s="890" t="s">
        <v>34208</v>
      </c>
      <c r="C8554" s="890" t="s">
        <v>3</v>
      </c>
      <c r="D8554" s="890">
        <v>8.32</v>
      </c>
    </row>
    <row r="8555" spans="1:4" x14ac:dyDescent="0.25">
      <c r="A8555" s="890" t="s">
        <v>8608</v>
      </c>
      <c r="B8555" s="890" t="s">
        <v>34208</v>
      </c>
      <c r="C8555" s="890" t="s">
        <v>3</v>
      </c>
      <c r="D8555" s="890">
        <v>7.49</v>
      </c>
    </row>
    <row r="8556" spans="1:4" x14ac:dyDescent="0.25">
      <c r="A8556" s="890" t="s">
        <v>8609</v>
      </c>
      <c r="B8556" s="890" t="s">
        <v>34209</v>
      </c>
      <c r="C8556" s="890" t="s">
        <v>5</v>
      </c>
      <c r="D8556" s="890">
        <v>0.83</v>
      </c>
    </row>
    <row r="8557" spans="1:4" x14ac:dyDescent="0.25">
      <c r="A8557" s="890" t="s">
        <v>8610</v>
      </c>
      <c r="B8557" s="890" t="s">
        <v>34209</v>
      </c>
      <c r="C8557" s="890" t="s">
        <v>5</v>
      </c>
      <c r="D8557" s="890">
        <v>0.74</v>
      </c>
    </row>
    <row r="8558" spans="1:4" x14ac:dyDescent="0.25">
      <c r="A8558" s="890" t="s">
        <v>27784</v>
      </c>
      <c r="B8558" s="890" t="s">
        <v>34210</v>
      </c>
      <c r="C8558" s="890" t="s">
        <v>5</v>
      </c>
      <c r="D8558" s="890">
        <v>2.4700000000000002</v>
      </c>
    </row>
    <row r="8559" spans="1:4" x14ac:dyDescent="0.25">
      <c r="A8559" s="890" t="s">
        <v>27785</v>
      </c>
      <c r="B8559" s="890" t="s">
        <v>34210</v>
      </c>
      <c r="C8559" s="890" t="s">
        <v>5</v>
      </c>
      <c r="D8559" s="890">
        <v>2.4700000000000002</v>
      </c>
    </row>
    <row r="8560" spans="1:4" x14ac:dyDescent="0.25">
      <c r="A8560" s="890" t="s">
        <v>27786</v>
      </c>
      <c r="B8560" s="890" t="s">
        <v>34211</v>
      </c>
      <c r="C8560" s="890" t="s">
        <v>5</v>
      </c>
      <c r="D8560" s="890">
        <v>10</v>
      </c>
    </row>
    <row r="8561" spans="1:4" x14ac:dyDescent="0.25">
      <c r="A8561" s="890" t="s">
        <v>27787</v>
      </c>
      <c r="B8561" s="890" t="s">
        <v>34211</v>
      </c>
      <c r="C8561" s="890" t="s">
        <v>5</v>
      </c>
      <c r="D8561" s="890">
        <v>10</v>
      </c>
    </row>
    <row r="8562" spans="1:4" x14ac:dyDescent="0.25">
      <c r="A8562" s="890" t="s">
        <v>27788</v>
      </c>
      <c r="B8562" s="890" t="s">
        <v>34212</v>
      </c>
      <c r="C8562" s="890" t="s">
        <v>5</v>
      </c>
      <c r="D8562" s="890">
        <v>26.72</v>
      </c>
    </row>
    <row r="8563" spans="1:4" x14ac:dyDescent="0.25">
      <c r="A8563" s="890" t="s">
        <v>27789</v>
      </c>
      <c r="B8563" s="890" t="s">
        <v>34212</v>
      </c>
      <c r="C8563" s="890" t="s">
        <v>5</v>
      </c>
      <c r="D8563" s="890">
        <v>26.72</v>
      </c>
    </row>
    <row r="8564" spans="1:4" x14ac:dyDescent="0.25">
      <c r="A8564" s="890" t="s">
        <v>27790</v>
      </c>
      <c r="B8564" s="890" t="s">
        <v>34213</v>
      </c>
      <c r="C8564" s="890" t="s">
        <v>5</v>
      </c>
      <c r="D8564" s="890">
        <v>15</v>
      </c>
    </row>
    <row r="8565" spans="1:4" x14ac:dyDescent="0.25">
      <c r="A8565" s="890" t="s">
        <v>27791</v>
      </c>
      <c r="B8565" s="890" t="s">
        <v>34213</v>
      </c>
      <c r="C8565" s="890" t="s">
        <v>5</v>
      </c>
      <c r="D8565" s="890">
        <v>15</v>
      </c>
    </row>
    <row r="8566" spans="1:4" x14ac:dyDescent="0.25">
      <c r="A8566" s="890" t="s">
        <v>27792</v>
      </c>
      <c r="B8566" s="890" t="s">
        <v>34214</v>
      </c>
      <c r="C8566" s="890" t="s">
        <v>5</v>
      </c>
      <c r="D8566" s="890">
        <v>63.9</v>
      </c>
    </row>
    <row r="8567" spans="1:4" x14ac:dyDescent="0.25">
      <c r="A8567" s="890" t="s">
        <v>27793</v>
      </c>
      <c r="B8567" s="890" t="s">
        <v>34214</v>
      </c>
      <c r="C8567" s="890" t="s">
        <v>5</v>
      </c>
      <c r="D8567" s="890">
        <v>63.9</v>
      </c>
    </row>
    <row r="8568" spans="1:4" x14ac:dyDescent="0.25">
      <c r="A8568" s="890" t="s">
        <v>27794</v>
      </c>
      <c r="B8568" s="890" t="s">
        <v>34215</v>
      </c>
      <c r="C8568" s="890" t="s">
        <v>5</v>
      </c>
      <c r="D8568" s="890">
        <v>320</v>
      </c>
    </row>
    <row r="8569" spans="1:4" x14ac:dyDescent="0.25">
      <c r="A8569" s="890" t="s">
        <v>27795</v>
      </c>
      <c r="B8569" s="890" t="s">
        <v>34215</v>
      </c>
      <c r="C8569" s="890" t="s">
        <v>5</v>
      </c>
      <c r="D8569" s="890">
        <v>320</v>
      </c>
    </row>
    <row r="8570" spans="1:4" x14ac:dyDescent="0.25">
      <c r="A8570" s="890" t="s">
        <v>27796</v>
      </c>
      <c r="B8570" s="890" t="s">
        <v>34216</v>
      </c>
      <c r="C8570" s="890" t="s">
        <v>5</v>
      </c>
      <c r="D8570" s="890">
        <v>600</v>
      </c>
    </row>
    <row r="8571" spans="1:4" x14ac:dyDescent="0.25">
      <c r="A8571" s="890" t="s">
        <v>27797</v>
      </c>
      <c r="B8571" s="890" t="s">
        <v>34216</v>
      </c>
      <c r="C8571" s="890" t="s">
        <v>5</v>
      </c>
      <c r="D8571" s="890">
        <v>600</v>
      </c>
    </row>
    <row r="8572" spans="1:4" x14ac:dyDescent="0.25">
      <c r="A8572" s="890" t="s">
        <v>27798</v>
      </c>
      <c r="B8572" s="890" t="s">
        <v>34217</v>
      </c>
      <c r="C8572" s="890" t="s">
        <v>5</v>
      </c>
      <c r="D8572" s="890">
        <v>650</v>
      </c>
    </row>
    <row r="8573" spans="1:4" x14ac:dyDescent="0.25">
      <c r="A8573" s="890" t="s">
        <v>27799</v>
      </c>
      <c r="B8573" s="890" t="s">
        <v>34217</v>
      </c>
      <c r="C8573" s="890" t="s">
        <v>5</v>
      </c>
      <c r="D8573" s="890">
        <v>650</v>
      </c>
    </row>
    <row r="8574" spans="1:4" x14ac:dyDescent="0.25">
      <c r="A8574" s="890" t="s">
        <v>27800</v>
      </c>
      <c r="B8574" s="890" t="s">
        <v>34218</v>
      </c>
      <c r="C8574" s="890" t="s">
        <v>5</v>
      </c>
      <c r="D8574" s="890">
        <v>60</v>
      </c>
    </row>
    <row r="8575" spans="1:4" x14ac:dyDescent="0.25">
      <c r="A8575" s="890" t="s">
        <v>27801</v>
      </c>
      <c r="B8575" s="890" t="s">
        <v>34218</v>
      </c>
      <c r="C8575" s="890" t="s">
        <v>5</v>
      </c>
      <c r="D8575" s="890">
        <v>60</v>
      </c>
    </row>
    <row r="8576" spans="1:4" x14ac:dyDescent="0.25">
      <c r="A8576" s="890" t="s">
        <v>27802</v>
      </c>
      <c r="B8576" s="890" t="s">
        <v>34219</v>
      </c>
      <c r="C8576" s="890" t="s">
        <v>5</v>
      </c>
      <c r="D8576" s="890">
        <v>165</v>
      </c>
    </row>
    <row r="8577" spans="1:4" x14ac:dyDescent="0.25">
      <c r="A8577" s="890" t="s">
        <v>27803</v>
      </c>
      <c r="B8577" s="890" t="s">
        <v>34219</v>
      </c>
      <c r="C8577" s="890" t="s">
        <v>5</v>
      </c>
      <c r="D8577" s="890">
        <v>165</v>
      </c>
    </row>
    <row r="8578" spans="1:4" x14ac:dyDescent="0.25">
      <c r="A8578" s="890" t="s">
        <v>27804</v>
      </c>
      <c r="B8578" s="890" t="s">
        <v>34220</v>
      </c>
      <c r="C8578" s="890" t="s">
        <v>5</v>
      </c>
      <c r="D8578" s="890">
        <v>19.55</v>
      </c>
    </row>
    <row r="8579" spans="1:4" x14ac:dyDescent="0.25">
      <c r="A8579" s="890" t="s">
        <v>27805</v>
      </c>
      <c r="B8579" s="890" t="s">
        <v>34220</v>
      </c>
      <c r="C8579" s="890" t="s">
        <v>5</v>
      </c>
      <c r="D8579" s="890">
        <v>19.55</v>
      </c>
    </row>
    <row r="8580" spans="1:4" x14ac:dyDescent="0.25">
      <c r="A8580" s="890" t="s">
        <v>27806</v>
      </c>
      <c r="B8580" s="890" t="s">
        <v>34221</v>
      </c>
      <c r="C8580" s="890" t="s">
        <v>3</v>
      </c>
      <c r="D8580" s="890">
        <v>75.56</v>
      </c>
    </row>
    <row r="8581" spans="1:4" x14ac:dyDescent="0.25">
      <c r="A8581" s="890" t="s">
        <v>27807</v>
      </c>
      <c r="B8581" s="890" t="s">
        <v>34221</v>
      </c>
      <c r="C8581" s="890" t="s">
        <v>3</v>
      </c>
      <c r="D8581" s="890">
        <v>75.56</v>
      </c>
    </row>
    <row r="8582" spans="1:4" x14ac:dyDescent="0.25">
      <c r="A8582" s="890" t="s">
        <v>27808</v>
      </c>
      <c r="B8582" s="890" t="s">
        <v>34222</v>
      </c>
      <c r="C8582" s="890" t="s">
        <v>3</v>
      </c>
      <c r="D8582" s="890">
        <v>90.64</v>
      </c>
    </row>
    <row r="8583" spans="1:4" x14ac:dyDescent="0.25">
      <c r="A8583" s="890" t="s">
        <v>27809</v>
      </c>
      <c r="B8583" s="890" t="s">
        <v>34222</v>
      </c>
      <c r="C8583" s="890" t="s">
        <v>3</v>
      </c>
      <c r="D8583" s="890">
        <v>90.64</v>
      </c>
    </row>
    <row r="8584" spans="1:4" x14ac:dyDescent="0.25">
      <c r="A8584" s="890" t="s">
        <v>27810</v>
      </c>
      <c r="B8584" s="890" t="s">
        <v>34223</v>
      </c>
      <c r="C8584" s="890" t="s">
        <v>3</v>
      </c>
      <c r="D8584" s="890">
        <v>96</v>
      </c>
    </row>
    <row r="8585" spans="1:4" x14ac:dyDescent="0.25">
      <c r="A8585" s="890" t="s">
        <v>27811</v>
      </c>
      <c r="B8585" s="890" t="s">
        <v>34223</v>
      </c>
      <c r="C8585" s="890" t="s">
        <v>3</v>
      </c>
      <c r="D8585" s="890">
        <v>96</v>
      </c>
    </row>
    <row r="8586" spans="1:4" x14ac:dyDescent="0.25">
      <c r="A8586" s="890" t="s">
        <v>27812</v>
      </c>
      <c r="B8586" s="890" t="s">
        <v>34224</v>
      </c>
      <c r="C8586" s="890" t="s">
        <v>3</v>
      </c>
      <c r="D8586" s="890">
        <v>247.08</v>
      </c>
    </row>
    <row r="8587" spans="1:4" x14ac:dyDescent="0.25">
      <c r="A8587" s="890" t="s">
        <v>27813</v>
      </c>
      <c r="B8587" s="890" t="s">
        <v>34224</v>
      </c>
      <c r="C8587" s="890" t="s">
        <v>3</v>
      </c>
      <c r="D8587" s="890">
        <v>247.08</v>
      </c>
    </row>
    <row r="8588" spans="1:4" x14ac:dyDescent="0.25">
      <c r="A8588" s="890" t="s">
        <v>27814</v>
      </c>
      <c r="B8588" s="890" t="s">
        <v>34225</v>
      </c>
      <c r="C8588" s="890" t="s">
        <v>3</v>
      </c>
      <c r="D8588" s="890">
        <v>157.56</v>
      </c>
    </row>
    <row r="8589" spans="1:4" x14ac:dyDescent="0.25">
      <c r="A8589" s="890" t="s">
        <v>27815</v>
      </c>
      <c r="B8589" s="890" t="s">
        <v>34225</v>
      </c>
      <c r="C8589" s="890" t="s">
        <v>3</v>
      </c>
      <c r="D8589" s="890">
        <v>157.56</v>
      </c>
    </row>
    <row r="8590" spans="1:4" x14ac:dyDescent="0.25">
      <c r="A8590" s="890" t="s">
        <v>27816</v>
      </c>
      <c r="B8590" s="890" t="s">
        <v>34226</v>
      </c>
      <c r="C8590" s="890" t="s">
        <v>3</v>
      </c>
      <c r="D8590" s="890">
        <v>54.72</v>
      </c>
    </row>
    <row r="8591" spans="1:4" x14ac:dyDescent="0.25">
      <c r="A8591" s="890" t="s">
        <v>27817</v>
      </c>
      <c r="B8591" s="890" t="s">
        <v>34226</v>
      </c>
      <c r="C8591" s="890" t="s">
        <v>3</v>
      </c>
      <c r="D8591" s="890">
        <v>54.72</v>
      </c>
    </row>
    <row r="8592" spans="1:4" x14ac:dyDescent="0.25">
      <c r="A8592" s="890" t="s">
        <v>27818</v>
      </c>
      <c r="B8592" s="890" t="s">
        <v>34227</v>
      </c>
      <c r="C8592" s="890" t="s">
        <v>3</v>
      </c>
      <c r="D8592" s="890">
        <v>320</v>
      </c>
    </row>
    <row r="8593" spans="1:4" x14ac:dyDescent="0.25">
      <c r="A8593" s="890" t="s">
        <v>27819</v>
      </c>
      <c r="B8593" s="890" t="s">
        <v>34227</v>
      </c>
      <c r="C8593" s="890" t="s">
        <v>3</v>
      </c>
      <c r="D8593" s="890">
        <v>320</v>
      </c>
    </row>
    <row r="8594" spans="1:4" x14ac:dyDescent="0.25">
      <c r="A8594" s="890" t="s">
        <v>27820</v>
      </c>
      <c r="B8594" s="890" t="s">
        <v>34228</v>
      </c>
      <c r="C8594" s="890" t="s">
        <v>3</v>
      </c>
      <c r="D8594" s="890">
        <v>63.25</v>
      </c>
    </row>
    <row r="8595" spans="1:4" x14ac:dyDescent="0.25">
      <c r="A8595" s="890" t="s">
        <v>27821</v>
      </c>
      <c r="B8595" s="890" t="s">
        <v>34228</v>
      </c>
      <c r="C8595" s="890" t="s">
        <v>3</v>
      </c>
      <c r="D8595" s="890">
        <v>63.25</v>
      </c>
    </row>
    <row r="8596" spans="1:4" x14ac:dyDescent="0.25">
      <c r="A8596" s="890" t="s">
        <v>27822</v>
      </c>
      <c r="B8596" s="890" t="s">
        <v>34229</v>
      </c>
      <c r="C8596" s="890" t="s">
        <v>3</v>
      </c>
      <c r="D8596" s="890">
        <v>75</v>
      </c>
    </row>
    <row r="8597" spans="1:4" x14ac:dyDescent="0.25">
      <c r="A8597" s="890" t="s">
        <v>27823</v>
      </c>
      <c r="B8597" s="890" t="s">
        <v>34229</v>
      </c>
      <c r="C8597" s="890" t="s">
        <v>3</v>
      </c>
      <c r="D8597" s="890">
        <v>75</v>
      </c>
    </row>
    <row r="8598" spans="1:4" x14ac:dyDescent="0.25">
      <c r="A8598" s="890" t="s">
        <v>27824</v>
      </c>
      <c r="B8598" s="890" t="s">
        <v>34230</v>
      </c>
      <c r="C8598" s="890" t="s">
        <v>3</v>
      </c>
      <c r="D8598" s="890">
        <v>125</v>
      </c>
    </row>
    <row r="8599" spans="1:4" x14ac:dyDescent="0.25">
      <c r="A8599" s="890" t="s">
        <v>27825</v>
      </c>
      <c r="B8599" s="890" t="s">
        <v>34230</v>
      </c>
      <c r="C8599" s="890" t="s">
        <v>3</v>
      </c>
      <c r="D8599" s="890">
        <v>125</v>
      </c>
    </row>
    <row r="8600" spans="1:4" x14ac:dyDescent="0.25">
      <c r="A8600" s="890" t="s">
        <v>27826</v>
      </c>
      <c r="B8600" s="890" t="s">
        <v>34231</v>
      </c>
      <c r="C8600" s="890" t="s">
        <v>3</v>
      </c>
      <c r="D8600" s="890">
        <v>64.5</v>
      </c>
    </row>
    <row r="8601" spans="1:4" x14ac:dyDescent="0.25">
      <c r="A8601" s="890" t="s">
        <v>27827</v>
      </c>
      <c r="B8601" s="890" t="s">
        <v>34231</v>
      </c>
      <c r="C8601" s="890" t="s">
        <v>3</v>
      </c>
      <c r="D8601" s="890">
        <v>64.5</v>
      </c>
    </row>
    <row r="8602" spans="1:4" x14ac:dyDescent="0.25">
      <c r="A8602" s="890" t="s">
        <v>8611</v>
      </c>
      <c r="B8602" s="890" t="s">
        <v>49813</v>
      </c>
      <c r="C8602" s="890" t="s">
        <v>5</v>
      </c>
      <c r="D8602" s="890">
        <v>209.04</v>
      </c>
    </row>
    <row r="8603" spans="1:4" x14ac:dyDescent="0.25">
      <c r="A8603" s="890" t="s">
        <v>8612</v>
      </c>
      <c r="B8603" s="890" t="s">
        <v>49813</v>
      </c>
      <c r="C8603" s="890" t="s">
        <v>5</v>
      </c>
      <c r="D8603" s="890">
        <v>202.32</v>
      </c>
    </row>
    <row r="8604" spans="1:4" x14ac:dyDescent="0.25">
      <c r="A8604" s="890" t="s">
        <v>8613</v>
      </c>
      <c r="B8604" s="890" t="s">
        <v>34233</v>
      </c>
      <c r="C8604" s="890" t="s">
        <v>5</v>
      </c>
      <c r="D8604" s="890">
        <v>379.01</v>
      </c>
    </row>
    <row r="8605" spans="1:4" x14ac:dyDescent="0.25">
      <c r="A8605" s="890" t="s">
        <v>8614</v>
      </c>
      <c r="B8605" s="890" t="s">
        <v>34233</v>
      </c>
      <c r="C8605" s="890" t="s">
        <v>5</v>
      </c>
      <c r="D8605" s="890">
        <v>366.14</v>
      </c>
    </row>
    <row r="8606" spans="1:4" x14ac:dyDescent="0.25">
      <c r="A8606" s="890" t="s">
        <v>8615</v>
      </c>
      <c r="B8606" s="890" t="s">
        <v>34234</v>
      </c>
      <c r="C8606" s="890" t="s">
        <v>5</v>
      </c>
      <c r="D8606" s="890">
        <v>742.25</v>
      </c>
    </row>
    <row r="8607" spans="1:4" x14ac:dyDescent="0.25">
      <c r="A8607" s="890" t="s">
        <v>8616</v>
      </c>
      <c r="B8607" s="890" t="s">
        <v>34234</v>
      </c>
      <c r="C8607" s="890" t="s">
        <v>5</v>
      </c>
      <c r="D8607" s="890">
        <v>742.25</v>
      </c>
    </row>
    <row r="8608" spans="1:4" x14ac:dyDescent="0.25">
      <c r="A8608" s="890" t="s">
        <v>8617</v>
      </c>
      <c r="B8608" s="890" t="s">
        <v>34235</v>
      </c>
      <c r="C8608" s="890" t="s">
        <v>5</v>
      </c>
      <c r="D8608" s="890">
        <v>1357.22</v>
      </c>
    </row>
    <row r="8609" spans="1:4" x14ac:dyDescent="0.25">
      <c r="A8609" s="890" t="s">
        <v>8618</v>
      </c>
      <c r="B8609" s="890" t="s">
        <v>34235</v>
      </c>
      <c r="C8609" s="890" t="s">
        <v>5</v>
      </c>
      <c r="D8609" s="890">
        <v>1357.22</v>
      </c>
    </row>
    <row r="8610" spans="1:4" x14ac:dyDescent="0.25">
      <c r="A8610" s="890" t="s">
        <v>8619</v>
      </c>
      <c r="B8610" s="890" t="s">
        <v>34236</v>
      </c>
      <c r="C8610" s="890" t="s">
        <v>4</v>
      </c>
      <c r="D8610" s="890">
        <v>729.5</v>
      </c>
    </row>
    <row r="8611" spans="1:4" x14ac:dyDescent="0.25">
      <c r="A8611" s="890" t="s">
        <v>8620</v>
      </c>
      <c r="B8611" s="890" t="s">
        <v>34236</v>
      </c>
      <c r="C8611" s="890" t="s">
        <v>4</v>
      </c>
      <c r="D8611" s="890">
        <v>707.46</v>
      </c>
    </row>
    <row r="8612" spans="1:4" x14ac:dyDescent="0.25">
      <c r="A8612" s="890" t="s">
        <v>8621</v>
      </c>
      <c r="B8612" s="890" t="s">
        <v>34237</v>
      </c>
      <c r="C8612" s="890" t="s">
        <v>4</v>
      </c>
      <c r="D8612" s="890">
        <v>55.2</v>
      </c>
    </row>
    <row r="8613" spans="1:4" x14ac:dyDescent="0.25">
      <c r="A8613" s="890" t="s">
        <v>8622</v>
      </c>
      <c r="B8613" s="890" t="s">
        <v>34237</v>
      </c>
      <c r="C8613" s="890" t="s">
        <v>4</v>
      </c>
      <c r="D8613" s="890">
        <v>52.88</v>
      </c>
    </row>
    <row r="8614" spans="1:4" x14ac:dyDescent="0.25">
      <c r="A8614" s="890" t="s">
        <v>8623</v>
      </c>
      <c r="B8614" s="890" t="s">
        <v>34238</v>
      </c>
      <c r="C8614" s="890" t="s">
        <v>4</v>
      </c>
      <c r="D8614" s="890">
        <v>107.53</v>
      </c>
    </row>
    <row r="8615" spans="1:4" x14ac:dyDescent="0.25">
      <c r="A8615" s="890" t="s">
        <v>8624</v>
      </c>
      <c r="B8615" s="890" t="s">
        <v>34238</v>
      </c>
      <c r="C8615" s="890" t="s">
        <v>4</v>
      </c>
      <c r="D8615" s="890">
        <v>102.66</v>
      </c>
    </row>
    <row r="8616" spans="1:4" x14ac:dyDescent="0.25">
      <c r="A8616" s="890" t="s">
        <v>8625</v>
      </c>
      <c r="B8616" s="890" t="s">
        <v>34239</v>
      </c>
      <c r="C8616" s="890" t="s">
        <v>5</v>
      </c>
      <c r="D8616" s="890">
        <v>448.44</v>
      </c>
    </row>
    <row r="8617" spans="1:4" x14ac:dyDescent="0.25">
      <c r="A8617" s="890" t="s">
        <v>8626</v>
      </c>
      <c r="B8617" s="890" t="s">
        <v>34239</v>
      </c>
      <c r="C8617" s="890" t="s">
        <v>5</v>
      </c>
      <c r="D8617" s="890">
        <v>428.36</v>
      </c>
    </row>
    <row r="8618" spans="1:4" x14ac:dyDescent="0.25">
      <c r="A8618" s="890" t="s">
        <v>8627</v>
      </c>
      <c r="B8618" s="890" t="s">
        <v>34240</v>
      </c>
      <c r="C8618" s="890" t="s">
        <v>4</v>
      </c>
      <c r="D8618" s="890">
        <v>82.53</v>
      </c>
    </row>
    <row r="8619" spans="1:4" x14ac:dyDescent="0.25">
      <c r="A8619" s="890" t="s">
        <v>8628</v>
      </c>
      <c r="B8619" s="890" t="s">
        <v>34240</v>
      </c>
      <c r="C8619" s="890" t="s">
        <v>4</v>
      </c>
      <c r="D8619" s="890">
        <v>75.36</v>
      </c>
    </row>
    <row r="8620" spans="1:4" x14ac:dyDescent="0.25">
      <c r="A8620" s="890" t="s">
        <v>8629</v>
      </c>
      <c r="B8620" s="890" t="s">
        <v>34241</v>
      </c>
      <c r="C8620" s="890" t="s">
        <v>4</v>
      </c>
      <c r="D8620" s="890">
        <v>109.5</v>
      </c>
    </row>
    <row r="8621" spans="1:4" x14ac:dyDescent="0.25">
      <c r="A8621" s="890" t="s">
        <v>8630</v>
      </c>
      <c r="B8621" s="890" t="s">
        <v>34241</v>
      </c>
      <c r="C8621" s="890" t="s">
        <v>4</v>
      </c>
      <c r="D8621" s="890">
        <v>105.12</v>
      </c>
    </row>
    <row r="8622" spans="1:4" x14ac:dyDescent="0.25">
      <c r="A8622" s="890" t="s">
        <v>8631</v>
      </c>
      <c r="B8622" s="890" t="s">
        <v>34242</v>
      </c>
      <c r="C8622" s="890" t="s">
        <v>5</v>
      </c>
      <c r="D8622" s="890">
        <v>157.21</v>
      </c>
    </row>
    <row r="8623" spans="1:4" x14ac:dyDescent="0.25">
      <c r="A8623" s="890" t="s">
        <v>8632</v>
      </c>
      <c r="B8623" s="890" t="s">
        <v>34242</v>
      </c>
      <c r="C8623" s="890" t="s">
        <v>5</v>
      </c>
      <c r="D8623" s="890">
        <v>148.76</v>
      </c>
    </row>
    <row r="8624" spans="1:4" x14ac:dyDescent="0.25">
      <c r="A8624" s="890" t="s">
        <v>8633</v>
      </c>
      <c r="B8624" s="890" t="s">
        <v>34243</v>
      </c>
      <c r="C8624" s="890" t="s">
        <v>4</v>
      </c>
      <c r="D8624" s="890">
        <v>123.33</v>
      </c>
    </row>
    <row r="8625" spans="1:4" x14ac:dyDescent="0.25">
      <c r="A8625" s="890" t="s">
        <v>8634</v>
      </c>
      <c r="B8625" s="890" t="s">
        <v>34243</v>
      </c>
      <c r="C8625" s="890" t="s">
        <v>4</v>
      </c>
      <c r="D8625" s="890">
        <v>117.86</v>
      </c>
    </row>
    <row r="8626" spans="1:4" x14ac:dyDescent="0.25">
      <c r="A8626" s="890" t="s">
        <v>8635</v>
      </c>
      <c r="B8626" s="890" t="s">
        <v>34244</v>
      </c>
      <c r="C8626" s="890" t="s">
        <v>4</v>
      </c>
      <c r="D8626" s="890">
        <v>6.03</v>
      </c>
    </row>
    <row r="8627" spans="1:4" x14ac:dyDescent="0.25">
      <c r="A8627" s="890" t="s">
        <v>8636</v>
      </c>
      <c r="B8627" s="890" t="s">
        <v>34244</v>
      </c>
      <c r="C8627" s="890" t="s">
        <v>4</v>
      </c>
      <c r="D8627" s="890">
        <v>5.58</v>
      </c>
    </row>
    <row r="8628" spans="1:4" x14ac:dyDescent="0.25">
      <c r="A8628" s="890" t="s">
        <v>8637</v>
      </c>
      <c r="B8628" s="890" t="s">
        <v>34245</v>
      </c>
      <c r="C8628" s="890" t="s">
        <v>4</v>
      </c>
      <c r="D8628" s="890">
        <v>6.48</v>
      </c>
    </row>
    <row r="8629" spans="1:4" x14ac:dyDescent="0.25">
      <c r="A8629" s="890" t="s">
        <v>8638</v>
      </c>
      <c r="B8629" s="890" t="s">
        <v>34245</v>
      </c>
      <c r="C8629" s="890" t="s">
        <v>4</v>
      </c>
      <c r="D8629" s="890">
        <v>6.03</v>
      </c>
    </row>
    <row r="8630" spans="1:4" x14ac:dyDescent="0.25">
      <c r="A8630" s="890" t="s">
        <v>8639</v>
      </c>
      <c r="B8630" s="890" t="s">
        <v>34246</v>
      </c>
      <c r="C8630" s="890" t="s">
        <v>5</v>
      </c>
      <c r="D8630" s="890">
        <v>104.21</v>
      </c>
    </row>
    <row r="8631" spans="1:4" x14ac:dyDescent="0.25">
      <c r="A8631" s="890" t="s">
        <v>8640</v>
      </c>
      <c r="B8631" s="890" t="s">
        <v>34246</v>
      </c>
      <c r="C8631" s="890" t="s">
        <v>5</v>
      </c>
      <c r="D8631" s="890">
        <v>102.34</v>
      </c>
    </row>
    <row r="8632" spans="1:4" x14ac:dyDescent="0.25">
      <c r="A8632" s="890" t="s">
        <v>8641</v>
      </c>
      <c r="B8632" s="890" t="s">
        <v>34247</v>
      </c>
      <c r="C8632" s="890" t="s">
        <v>5</v>
      </c>
      <c r="D8632" s="890">
        <v>255.15</v>
      </c>
    </row>
    <row r="8633" spans="1:4" x14ac:dyDescent="0.25">
      <c r="A8633" s="890" t="s">
        <v>8642</v>
      </c>
      <c r="B8633" s="890" t="s">
        <v>34247</v>
      </c>
      <c r="C8633" s="890" t="s">
        <v>5</v>
      </c>
      <c r="D8633" s="890">
        <v>233.98</v>
      </c>
    </row>
    <row r="8634" spans="1:4" x14ac:dyDescent="0.25">
      <c r="A8634" s="890" t="s">
        <v>8643</v>
      </c>
      <c r="B8634" s="890" t="s">
        <v>49814</v>
      </c>
      <c r="C8634" s="890" t="s">
        <v>5</v>
      </c>
      <c r="D8634" s="890">
        <v>300.72000000000003</v>
      </c>
    </row>
    <row r="8635" spans="1:4" x14ac:dyDescent="0.25">
      <c r="A8635" s="890" t="s">
        <v>8644</v>
      </c>
      <c r="B8635" s="890" t="s">
        <v>49814</v>
      </c>
      <c r="C8635" s="890" t="s">
        <v>5</v>
      </c>
      <c r="D8635" s="890">
        <v>275.61</v>
      </c>
    </row>
    <row r="8636" spans="1:4" x14ac:dyDescent="0.25">
      <c r="A8636" s="890" t="s">
        <v>8645</v>
      </c>
      <c r="B8636" s="890" t="s">
        <v>34249</v>
      </c>
      <c r="C8636" s="890" t="s">
        <v>5</v>
      </c>
      <c r="D8636" s="890">
        <v>244.51</v>
      </c>
    </row>
    <row r="8637" spans="1:4" x14ac:dyDescent="0.25">
      <c r="A8637" s="890" t="s">
        <v>8646</v>
      </c>
      <c r="B8637" s="890" t="s">
        <v>34249</v>
      </c>
      <c r="C8637" s="890" t="s">
        <v>5</v>
      </c>
      <c r="D8637" s="890">
        <v>224.4</v>
      </c>
    </row>
    <row r="8638" spans="1:4" x14ac:dyDescent="0.25">
      <c r="A8638" s="890" t="s">
        <v>8647</v>
      </c>
      <c r="B8638" s="890" t="s">
        <v>34250</v>
      </c>
      <c r="C8638" s="890" t="s">
        <v>5</v>
      </c>
      <c r="D8638" s="890">
        <v>274.05</v>
      </c>
    </row>
    <row r="8639" spans="1:4" x14ac:dyDescent="0.25">
      <c r="A8639" s="890" t="s">
        <v>8648</v>
      </c>
      <c r="B8639" s="890" t="s">
        <v>34250</v>
      </c>
      <c r="C8639" s="890" t="s">
        <v>5</v>
      </c>
      <c r="D8639" s="890">
        <v>251.29</v>
      </c>
    </row>
    <row r="8640" spans="1:4" x14ac:dyDescent="0.25">
      <c r="A8640" s="890" t="s">
        <v>8649</v>
      </c>
      <c r="B8640" s="890" t="s">
        <v>34251</v>
      </c>
      <c r="C8640" s="890" t="s">
        <v>5</v>
      </c>
      <c r="D8640" s="890">
        <v>422.48</v>
      </c>
    </row>
    <row r="8641" spans="1:4" x14ac:dyDescent="0.25">
      <c r="A8641" s="890" t="s">
        <v>8650</v>
      </c>
      <c r="B8641" s="890" t="s">
        <v>34251</v>
      </c>
      <c r="C8641" s="890" t="s">
        <v>5</v>
      </c>
      <c r="D8641" s="890">
        <v>419.21</v>
      </c>
    </row>
    <row r="8642" spans="1:4" x14ac:dyDescent="0.25">
      <c r="A8642" s="890" t="s">
        <v>8651</v>
      </c>
      <c r="B8642" s="890" t="s">
        <v>34252</v>
      </c>
      <c r="C8642" s="890" t="s">
        <v>3</v>
      </c>
      <c r="D8642" s="890">
        <v>2.66</v>
      </c>
    </row>
    <row r="8643" spans="1:4" x14ac:dyDescent="0.25">
      <c r="A8643" s="890" t="s">
        <v>8652</v>
      </c>
      <c r="B8643" s="890" t="s">
        <v>34252</v>
      </c>
      <c r="C8643" s="890" t="s">
        <v>3</v>
      </c>
      <c r="D8643" s="890">
        <v>2.39</v>
      </c>
    </row>
    <row r="8644" spans="1:4" x14ac:dyDescent="0.25">
      <c r="A8644" s="890" t="s">
        <v>8653</v>
      </c>
      <c r="B8644" s="890" t="s">
        <v>8654</v>
      </c>
      <c r="C8644" s="890" t="s">
        <v>3</v>
      </c>
      <c r="D8644" s="890">
        <v>1.66</v>
      </c>
    </row>
    <row r="8645" spans="1:4" x14ac:dyDescent="0.25">
      <c r="A8645" s="890" t="s">
        <v>8655</v>
      </c>
      <c r="B8645" s="890" t="s">
        <v>8654</v>
      </c>
      <c r="C8645" s="890" t="s">
        <v>3</v>
      </c>
      <c r="D8645" s="890">
        <v>1.49</v>
      </c>
    </row>
    <row r="8646" spans="1:4" x14ac:dyDescent="0.25">
      <c r="A8646" s="890" t="s">
        <v>8656</v>
      </c>
      <c r="B8646" s="890" t="s">
        <v>8657</v>
      </c>
      <c r="C8646" s="890" t="s">
        <v>3</v>
      </c>
      <c r="D8646" s="890">
        <v>2.4900000000000002</v>
      </c>
    </row>
    <row r="8647" spans="1:4" x14ac:dyDescent="0.25">
      <c r="A8647" s="890" t="s">
        <v>8658</v>
      </c>
      <c r="B8647" s="890" t="s">
        <v>8657</v>
      </c>
      <c r="C8647" s="890" t="s">
        <v>3</v>
      </c>
      <c r="D8647" s="890">
        <v>2.2400000000000002</v>
      </c>
    </row>
    <row r="8648" spans="1:4" x14ac:dyDescent="0.25">
      <c r="A8648" s="890" t="s">
        <v>8659</v>
      </c>
      <c r="B8648" s="890" t="s">
        <v>21517</v>
      </c>
      <c r="C8648" s="890" t="s">
        <v>5</v>
      </c>
      <c r="D8648" s="890">
        <v>20.7</v>
      </c>
    </row>
    <row r="8649" spans="1:4" x14ac:dyDescent="0.25">
      <c r="A8649" s="890" t="s">
        <v>8660</v>
      </c>
      <c r="B8649" s="890" t="s">
        <v>21517</v>
      </c>
      <c r="C8649" s="890" t="s">
        <v>5</v>
      </c>
      <c r="D8649" s="890">
        <v>20.28</v>
      </c>
    </row>
    <row r="8650" spans="1:4" x14ac:dyDescent="0.25">
      <c r="A8650" s="890" t="s">
        <v>8661</v>
      </c>
      <c r="B8650" s="890" t="s">
        <v>34253</v>
      </c>
      <c r="C8650" s="890" t="s">
        <v>5</v>
      </c>
      <c r="D8650" s="890">
        <v>28.87</v>
      </c>
    </row>
    <row r="8651" spans="1:4" x14ac:dyDescent="0.25">
      <c r="A8651" s="890" t="s">
        <v>8662</v>
      </c>
      <c r="B8651" s="890" t="s">
        <v>34253</v>
      </c>
      <c r="C8651" s="890" t="s">
        <v>5</v>
      </c>
      <c r="D8651" s="890">
        <v>28.45</v>
      </c>
    </row>
    <row r="8652" spans="1:4" x14ac:dyDescent="0.25">
      <c r="A8652" s="890" t="s">
        <v>8663</v>
      </c>
      <c r="B8652" s="890" t="s">
        <v>34254</v>
      </c>
      <c r="C8652" s="890" t="s">
        <v>5</v>
      </c>
      <c r="D8652" s="890">
        <v>40.090000000000003</v>
      </c>
    </row>
    <row r="8653" spans="1:4" x14ac:dyDescent="0.25">
      <c r="A8653" s="890" t="s">
        <v>8664</v>
      </c>
      <c r="B8653" s="890" t="s">
        <v>34254</v>
      </c>
      <c r="C8653" s="890" t="s">
        <v>5</v>
      </c>
      <c r="D8653" s="890">
        <v>39.67</v>
      </c>
    </row>
    <row r="8654" spans="1:4" x14ac:dyDescent="0.25">
      <c r="A8654" s="890" t="s">
        <v>8665</v>
      </c>
      <c r="B8654" s="890" t="s">
        <v>34255</v>
      </c>
      <c r="C8654" s="890" t="s">
        <v>8666</v>
      </c>
      <c r="D8654" s="890">
        <v>3.33</v>
      </c>
    </row>
    <row r="8655" spans="1:4" x14ac:dyDescent="0.25">
      <c r="A8655" s="890" t="s">
        <v>8667</v>
      </c>
      <c r="B8655" s="890" t="s">
        <v>34255</v>
      </c>
      <c r="C8655" s="890" t="s">
        <v>8666</v>
      </c>
      <c r="D8655" s="890">
        <v>2.99</v>
      </c>
    </row>
    <row r="8656" spans="1:4" x14ac:dyDescent="0.25">
      <c r="A8656" s="890" t="s">
        <v>8668</v>
      </c>
      <c r="B8656" s="890" t="s">
        <v>34256</v>
      </c>
      <c r="C8656" s="890" t="s">
        <v>114</v>
      </c>
      <c r="D8656" s="890">
        <v>6703.86</v>
      </c>
    </row>
    <row r="8657" spans="1:4" x14ac:dyDescent="0.25">
      <c r="A8657" s="890" t="s">
        <v>8669</v>
      </c>
      <c r="B8657" s="890" t="s">
        <v>34256</v>
      </c>
      <c r="C8657" s="890" t="s">
        <v>114</v>
      </c>
      <c r="D8657" s="890">
        <v>6035.02</v>
      </c>
    </row>
    <row r="8658" spans="1:4" x14ac:dyDescent="0.25">
      <c r="A8658" s="890" t="s">
        <v>8670</v>
      </c>
      <c r="B8658" s="890" t="s">
        <v>8671</v>
      </c>
      <c r="C8658" s="890" t="s">
        <v>3</v>
      </c>
      <c r="D8658" s="890">
        <v>4.16</v>
      </c>
    </row>
    <row r="8659" spans="1:4" x14ac:dyDescent="0.25">
      <c r="A8659" s="890" t="s">
        <v>8672</v>
      </c>
      <c r="B8659" s="890" t="s">
        <v>8671</v>
      </c>
      <c r="C8659" s="890" t="s">
        <v>3</v>
      </c>
      <c r="D8659" s="890">
        <v>3.74</v>
      </c>
    </row>
    <row r="8660" spans="1:4" x14ac:dyDescent="0.25">
      <c r="A8660" s="890" t="s">
        <v>8673</v>
      </c>
      <c r="B8660" s="890" t="s">
        <v>34257</v>
      </c>
      <c r="C8660" s="890" t="s">
        <v>20</v>
      </c>
      <c r="D8660" s="890">
        <v>189.67</v>
      </c>
    </row>
    <row r="8661" spans="1:4" x14ac:dyDescent="0.25">
      <c r="A8661" s="890" t="s">
        <v>8674</v>
      </c>
      <c r="B8661" s="890" t="s">
        <v>34257</v>
      </c>
      <c r="C8661" s="890" t="s">
        <v>20</v>
      </c>
      <c r="D8661" s="890">
        <v>184.24</v>
      </c>
    </row>
    <row r="8662" spans="1:4" x14ac:dyDescent="0.25">
      <c r="A8662" s="890" t="s">
        <v>8675</v>
      </c>
      <c r="B8662" s="890" t="s">
        <v>8676</v>
      </c>
      <c r="C8662" s="890" t="s">
        <v>114</v>
      </c>
      <c r="D8662" s="890">
        <v>5355.02</v>
      </c>
    </row>
    <row r="8663" spans="1:4" x14ac:dyDescent="0.25">
      <c r="A8663" s="890" t="s">
        <v>8677</v>
      </c>
      <c r="B8663" s="890" t="s">
        <v>8676</v>
      </c>
      <c r="C8663" s="890" t="s">
        <v>114</v>
      </c>
      <c r="D8663" s="890">
        <v>5158.7299999999996</v>
      </c>
    </row>
    <row r="8664" spans="1:4" x14ac:dyDescent="0.25">
      <c r="A8664" s="890" t="s">
        <v>8678</v>
      </c>
      <c r="B8664" s="890" t="s">
        <v>8679</v>
      </c>
      <c r="C8664" s="890" t="s">
        <v>114</v>
      </c>
      <c r="D8664" s="890">
        <v>26.64</v>
      </c>
    </row>
    <row r="8665" spans="1:4" x14ac:dyDescent="0.25">
      <c r="A8665" s="890" t="s">
        <v>8680</v>
      </c>
      <c r="B8665" s="890" t="s">
        <v>8679</v>
      </c>
      <c r="C8665" s="890" t="s">
        <v>114</v>
      </c>
      <c r="D8665" s="890">
        <v>23.97</v>
      </c>
    </row>
    <row r="8666" spans="1:4" x14ac:dyDescent="0.25">
      <c r="A8666" s="890" t="s">
        <v>8681</v>
      </c>
      <c r="B8666" s="890" t="s">
        <v>34258</v>
      </c>
      <c r="C8666" s="890" t="s">
        <v>114</v>
      </c>
      <c r="D8666" s="890">
        <v>26.64</v>
      </c>
    </row>
    <row r="8667" spans="1:4" x14ac:dyDescent="0.25">
      <c r="A8667" s="890" t="s">
        <v>8682</v>
      </c>
      <c r="B8667" s="890" t="s">
        <v>34258</v>
      </c>
      <c r="C8667" s="890" t="s">
        <v>114</v>
      </c>
      <c r="D8667" s="890">
        <v>23.97</v>
      </c>
    </row>
    <row r="8668" spans="1:4" x14ac:dyDescent="0.25">
      <c r="A8668" s="890" t="s">
        <v>8683</v>
      </c>
      <c r="B8668" s="890" t="s">
        <v>34259</v>
      </c>
      <c r="C8668" s="890" t="s">
        <v>114</v>
      </c>
      <c r="D8668" s="890">
        <v>26.64</v>
      </c>
    </row>
    <row r="8669" spans="1:4" x14ac:dyDescent="0.25">
      <c r="A8669" s="890" t="s">
        <v>8684</v>
      </c>
      <c r="B8669" s="890" t="s">
        <v>34259</v>
      </c>
      <c r="C8669" s="890" t="s">
        <v>114</v>
      </c>
      <c r="D8669" s="890">
        <v>23.97</v>
      </c>
    </row>
    <row r="8670" spans="1:4" x14ac:dyDescent="0.25">
      <c r="A8670" s="890" t="s">
        <v>8685</v>
      </c>
      <c r="B8670" s="890" t="s">
        <v>34260</v>
      </c>
      <c r="C8670" s="890" t="s">
        <v>114</v>
      </c>
      <c r="D8670" s="890">
        <v>26.64</v>
      </c>
    </row>
    <row r="8671" spans="1:4" x14ac:dyDescent="0.25">
      <c r="A8671" s="890" t="s">
        <v>8686</v>
      </c>
      <c r="B8671" s="890" t="s">
        <v>34260</v>
      </c>
      <c r="C8671" s="890" t="s">
        <v>114</v>
      </c>
      <c r="D8671" s="890">
        <v>23.97</v>
      </c>
    </row>
    <row r="8672" spans="1:4" x14ac:dyDescent="0.25">
      <c r="A8672" s="890" t="s">
        <v>8687</v>
      </c>
      <c r="B8672" s="890" t="s">
        <v>8688</v>
      </c>
      <c r="C8672" s="890" t="s">
        <v>114</v>
      </c>
      <c r="D8672" s="890">
        <v>437.28</v>
      </c>
    </row>
    <row r="8673" spans="1:4" x14ac:dyDescent="0.25">
      <c r="A8673" s="890" t="s">
        <v>8689</v>
      </c>
      <c r="B8673" s="890" t="s">
        <v>8688</v>
      </c>
      <c r="C8673" s="890" t="s">
        <v>114</v>
      </c>
      <c r="D8673" s="890">
        <v>394.87</v>
      </c>
    </row>
    <row r="8674" spans="1:4" x14ac:dyDescent="0.25">
      <c r="A8674" s="890" t="s">
        <v>8690</v>
      </c>
      <c r="B8674" s="890" t="s">
        <v>34261</v>
      </c>
      <c r="C8674" s="890" t="s">
        <v>114</v>
      </c>
      <c r="D8674" s="890">
        <v>347.32</v>
      </c>
    </row>
    <row r="8675" spans="1:4" x14ac:dyDescent="0.25">
      <c r="A8675" s="890" t="s">
        <v>8691</v>
      </c>
      <c r="B8675" s="890" t="s">
        <v>34261</v>
      </c>
      <c r="C8675" s="890" t="s">
        <v>114</v>
      </c>
      <c r="D8675" s="890">
        <v>313.47000000000003</v>
      </c>
    </row>
    <row r="8676" spans="1:4" x14ac:dyDescent="0.25">
      <c r="A8676" s="890" t="s">
        <v>8692</v>
      </c>
      <c r="B8676" s="890" t="s">
        <v>8693</v>
      </c>
      <c r="C8676" s="890" t="s">
        <v>114</v>
      </c>
      <c r="D8676" s="890">
        <v>376.86</v>
      </c>
    </row>
    <row r="8677" spans="1:4" x14ac:dyDescent="0.25">
      <c r="A8677" s="890" t="s">
        <v>8694</v>
      </c>
      <c r="B8677" s="890" t="s">
        <v>8693</v>
      </c>
      <c r="C8677" s="890" t="s">
        <v>114</v>
      </c>
      <c r="D8677" s="890">
        <v>339.8</v>
      </c>
    </row>
    <row r="8678" spans="1:4" x14ac:dyDescent="0.25">
      <c r="A8678" s="890" t="s">
        <v>8695</v>
      </c>
      <c r="B8678" s="890" t="s">
        <v>34262</v>
      </c>
      <c r="C8678" s="890" t="s">
        <v>114</v>
      </c>
      <c r="D8678" s="890">
        <v>347.32</v>
      </c>
    </row>
    <row r="8679" spans="1:4" x14ac:dyDescent="0.25">
      <c r="A8679" s="890" t="s">
        <v>8696</v>
      </c>
      <c r="B8679" s="890" t="s">
        <v>34262</v>
      </c>
      <c r="C8679" s="890" t="s">
        <v>114</v>
      </c>
      <c r="D8679" s="890">
        <v>313.47000000000003</v>
      </c>
    </row>
    <row r="8680" spans="1:4" x14ac:dyDescent="0.25">
      <c r="A8680" s="890" t="s">
        <v>8697</v>
      </c>
      <c r="B8680" s="890" t="s">
        <v>8698</v>
      </c>
      <c r="C8680" s="890" t="s">
        <v>114</v>
      </c>
      <c r="D8680" s="890">
        <v>2165.9</v>
      </c>
    </row>
    <row r="8681" spans="1:4" x14ac:dyDescent="0.25">
      <c r="A8681" s="890" t="s">
        <v>8699</v>
      </c>
      <c r="B8681" s="890" t="s">
        <v>8698</v>
      </c>
      <c r="C8681" s="890" t="s">
        <v>114</v>
      </c>
      <c r="D8681" s="890">
        <v>1960.09</v>
      </c>
    </row>
    <row r="8682" spans="1:4" x14ac:dyDescent="0.25">
      <c r="A8682" s="890" t="s">
        <v>8700</v>
      </c>
      <c r="B8682" s="890" t="s">
        <v>34263</v>
      </c>
      <c r="C8682" s="890" t="s">
        <v>3</v>
      </c>
      <c r="D8682" s="890">
        <v>4.99</v>
      </c>
    </row>
    <row r="8683" spans="1:4" x14ac:dyDescent="0.25">
      <c r="A8683" s="890" t="s">
        <v>8701</v>
      </c>
      <c r="B8683" s="890" t="s">
        <v>34263</v>
      </c>
      <c r="C8683" s="890" t="s">
        <v>3</v>
      </c>
      <c r="D8683" s="890">
        <v>4.49</v>
      </c>
    </row>
    <row r="8684" spans="1:4" x14ac:dyDescent="0.25">
      <c r="A8684" s="890" t="s">
        <v>8702</v>
      </c>
      <c r="B8684" s="890" t="s">
        <v>34264</v>
      </c>
      <c r="C8684" s="890" t="s">
        <v>114</v>
      </c>
      <c r="D8684" s="890">
        <v>166.55</v>
      </c>
    </row>
    <row r="8685" spans="1:4" x14ac:dyDescent="0.25">
      <c r="A8685" s="890" t="s">
        <v>8703</v>
      </c>
      <c r="B8685" s="890" t="s">
        <v>34264</v>
      </c>
      <c r="C8685" s="890" t="s">
        <v>114</v>
      </c>
      <c r="D8685" s="890">
        <v>149.86000000000001</v>
      </c>
    </row>
    <row r="8686" spans="1:4" x14ac:dyDescent="0.25">
      <c r="A8686" s="890" t="s">
        <v>8704</v>
      </c>
      <c r="B8686" s="890" t="s">
        <v>34265</v>
      </c>
      <c r="C8686" s="890" t="s">
        <v>5</v>
      </c>
      <c r="D8686" s="890">
        <v>96.63</v>
      </c>
    </row>
    <row r="8687" spans="1:4" x14ac:dyDescent="0.25">
      <c r="A8687" s="890" t="s">
        <v>8705</v>
      </c>
      <c r="B8687" s="890" t="s">
        <v>34265</v>
      </c>
      <c r="C8687" s="890" t="s">
        <v>5</v>
      </c>
      <c r="D8687" s="890">
        <v>87.51</v>
      </c>
    </row>
    <row r="8688" spans="1:4" x14ac:dyDescent="0.25">
      <c r="A8688" s="890" t="s">
        <v>8706</v>
      </c>
      <c r="B8688" s="890" t="s">
        <v>34266</v>
      </c>
      <c r="C8688" s="890" t="s">
        <v>5</v>
      </c>
      <c r="D8688" s="890">
        <v>15.49</v>
      </c>
    </row>
    <row r="8689" spans="1:4" x14ac:dyDescent="0.25">
      <c r="A8689" s="890" t="s">
        <v>8707</v>
      </c>
      <c r="B8689" s="890" t="s">
        <v>34266</v>
      </c>
      <c r="C8689" s="890" t="s">
        <v>5</v>
      </c>
      <c r="D8689" s="890">
        <v>13.97</v>
      </c>
    </row>
    <row r="8690" spans="1:4" x14ac:dyDescent="0.25">
      <c r="A8690" s="890" t="s">
        <v>8708</v>
      </c>
      <c r="B8690" s="890" t="s">
        <v>8709</v>
      </c>
      <c r="C8690" s="890" t="s">
        <v>4</v>
      </c>
      <c r="D8690" s="890">
        <v>34.979999999999997</v>
      </c>
    </row>
    <row r="8691" spans="1:4" x14ac:dyDescent="0.25">
      <c r="A8691" s="890" t="s">
        <v>8710</v>
      </c>
      <c r="B8691" s="890" t="s">
        <v>8709</v>
      </c>
      <c r="C8691" s="890" t="s">
        <v>4</v>
      </c>
      <c r="D8691" s="890">
        <v>31.59</v>
      </c>
    </row>
    <row r="8692" spans="1:4" x14ac:dyDescent="0.25">
      <c r="A8692" s="890" t="s">
        <v>8711</v>
      </c>
      <c r="B8692" s="890" t="s">
        <v>34267</v>
      </c>
      <c r="C8692" s="890" t="s">
        <v>4</v>
      </c>
      <c r="D8692" s="890">
        <v>5.27</v>
      </c>
    </row>
    <row r="8693" spans="1:4" x14ac:dyDescent="0.25">
      <c r="A8693" s="890" t="s">
        <v>8712</v>
      </c>
      <c r="B8693" s="890" t="s">
        <v>34267</v>
      </c>
      <c r="C8693" s="890" t="s">
        <v>4</v>
      </c>
      <c r="D8693" s="890">
        <v>4.76</v>
      </c>
    </row>
    <row r="8694" spans="1:4" x14ac:dyDescent="0.25">
      <c r="A8694" s="890" t="s">
        <v>8713</v>
      </c>
      <c r="B8694" s="890" t="s">
        <v>34268</v>
      </c>
      <c r="C8694" s="890" t="s">
        <v>20</v>
      </c>
      <c r="D8694" s="890">
        <v>42.28</v>
      </c>
    </row>
    <row r="8695" spans="1:4" x14ac:dyDescent="0.25">
      <c r="A8695" s="890" t="s">
        <v>8714</v>
      </c>
      <c r="B8695" s="890" t="s">
        <v>34268</v>
      </c>
      <c r="C8695" s="890" t="s">
        <v>20</v>
      </c>
      <c r="D8695" s="890">
        <v>41.35</v>
      </c>
    </row>
    <row r="8696" spans="1:4" x14ac:dyDescent="0.25">
      <c r="A8696" s="890" t="s">
        <v>8715</v>
      </c>
      <c r="B8696" s="890" t="s">
        <v>34269</v>
      </c>
      <c r="C8696" s="890" t="s">
        <v>5</v>
      </c>
      <c r="D8696" s="890">
        <v>1.1399999999999999</v>
      </c>
    </row>
    <row r="8697" spans="1:4" x14ac:dyDescent="0.25">
      <c r="A8697" s="890" t="s">
        <v>8716</v>
      </c>
      <c r="B8697" s="890" t="s">
        <v>34269</v>
      </c>
      <c r="C8697" s="890" t="s">
        <v>5</v>
      </c>
      <c r="D8697" s="890">
        <v>1.1200000000000001</v>
      </c>
    </row>
    <row r="8698" spans="1:4" x14ac:dyDescent="0.25">
      <c r="A8698" s="890" t="s">
        <v>8717</v>
      </c>
      <c r="B8698" s="890" t="s">
        <v>34270</v>
      </c>
      <c r="C8698" s="890" t="s">
        <v>5</v>
      </c>
      <c r="D8698" s="890">
        <v>0.79</v>
      </c>
    </row>
    <row r="8699" spans="1:4" x14ac:dyDescent="0.25">
      <c r="A8699" s="890" t="s">
        <v>8718</v>
      </c>
      <c r="B8699" s="890" t="s">
        <v>34270</v>
      </c>
      <c r="C8699" s="890" t="s">
        <v>5</v>
      </c>
      <c r="D8699" s="890">
        <v>0.76</v>
      </c>
    </row>
    <row r="8700" spans="1:4" x14ac:dyDescent="0.25">
      <c r="A8700" s="890" t="s">
        <v>8719</v>
      </c>
      <c r="B8700" s="890" t="s">
        <v>34271</v>
      </c>
      <c r="C8700" s="890" t="s">
        <v>3</v>
      </c>
      <c r="D8700" s="890">
        <v>0.12</v>
      </c>
    </row>
    <row r="8701" spans="1:4" x14ac:dyDescent="0.25">
      <c r="A8701" s="890" t="s">
        <v>8720</v>
      </c>
      <c r="B8701" s="890" t="s">
        <v>34271</v>
      </c>
      <c r="C8701" s="890" t="s">
        <v>3</v>
      </c>
      <c r="D8701" s="890">
        <v>0.12</v>
      </c>
    </row>
    <row r="8702" spans="1:4" x14ac:dyDescent="0.25">
      <c r="A8702" s="890" t="s">
        <v>8721</v>
      </c>
      <c r="B8702" s="890" t="s">
        <v>34272</v>
      </c>
      <c r="C8702" s="890" t="s">
        <v>8666</v>
      </c>
      <c r="D8702" s="890">
        <v>41.85</v>
      </c>
    </row>
    <row r="8703" spans="1:4" x14ac:dyDescent="0.25">
      <c r="A8703" s="890" t="s">
        <v>8722</v>
      </c>
      <c r="B8703" s="890" t="s">
        <v>34272</v>
      </c>
      <c r="C8703" s="890" t="s">
        <v>8666</v>
      </c>
      <c r="D8703" s="890">
        <v>41.21</v>
      </c>
    </row>
    <row r="8704" spans="1:4" x14ac:dyDescent="0.25">
      <c r="A8704" s="890" t="s">
        <v>8723</v>
      </c>
      <c r="B8704" s="890" t="s">
        <v>34273</v>
      </c>
      <c r="C8704" s="890" t="s">
        <v>5</v>
      </c>
      <c r="D8704" s="890">
        <v>264.32</v>
      </c>
    </row>
    <row r="8705" spans="1:4" x14ac:dyDescent="0.25">
      <c r="A8705" s="890" t="s">
        <v>8724</v>
      </c>
      <c r="B8705" s="890" t="s">
        <v>34273</v>
      </c>
      <c r="C8705" s="890" t="s">
        <v>5</v>
      </c>
      <c r="D8705" s="890">
        <v>249.77</v>
      </c>
    </row>
    <row r="8706" spans="1:4" x14ac:dyDescent="0.25">
      <c r="A8706" s="890" t="s">
        <v>8725</v>
      </c>
      <c r="B8706" s="890" t="s">
        <v>34274</v>
      </c>
      <c r="C8706" s="890" t="s">
        <v>5</v>
      </c>
      <c r="D8706" s="890">
        <v>378.07</v>
      </c>
    </row>
    <row r="8707" spans="1:4" x14ac:dyDescent="0.25">
      <c r="A8707" s="890" t="s">
        <v>8726</v>
      </c>
      <c r="B8707" s="890" t="s">
        <v>34274</v>
      </c>
      <c r="C8707" s="890" t="s">
        <v>5</v>
      </c>
      <c r="D8707" s="890">
        <v>357.25</v>
      </c>
    </row>
    <row r="8708" spans="1:4" x14ac:dyDescent="0.25">
      <c r="A8708" s="890" t="s">
        <v>8727</v>
      </c>
      <c r="B8708" s="890" t="s">
        <v>34275</v>
      </c>
      <c r="C8708" s="890" t="s">
        <v>5</v>
      </c>
      <c r="D8708" s="890">
        <v>597.09</v>
      </c>
    </row>
    <row r="8709" spans="1:4" x14ac:dyDescent="0.25">
      <c r="A8709" s="890" t="s">
        <v>8728</v>
      </c>
      <c r="B8709" s="890" t="s">
        <v>34275</v>
      </c>
      <c r="C8709" s="890" t="s">
        <v>5</v>
      </c>
      <c r="D8709" s="890">
        <v>562.85</v>
      </c>
    </row>
    <row r="8710" spans="1:4" x14ac:dyDescent="0.25">
      <c r="A8710" s="890" t="s">
        <v>8729</v>
      </c>
      <c r="B8710" s="890" t="s">
        <v>34276</v>
      </c>
      <c r="C8710" s="890" t="s">
        <v>3</v>
      </c>
      <c r="D8710" s="890">
        <v>0.99</v>
      </c>
    </row>
    <row r="8711" spans="1:4" x14ac:dyDescent="0.25">
      <c r="A8711" s="890" t="s">
        <v>8730</v>
      </c>
      <c r="B8711" s="890" t="s">
        <v>34276</v>
      </c>
      <c r="C8711" s="890" t="s">
        <v>3</v>
      </c>
      <c r="D8711" s="890">
        <v>0.89</v>
      </c>
    </row>
    <row r="8712" spans="1:4" x14ac:dyDescent="0.25">
      <c r="A8712" s="890" t="s">
        <v>8731</v>
      </c>
      <c r="B8712" s="890" t="s">
        <v>8732</v>
      </c>
      <c r="C8712" s="890" t="s">
        <v>3</v>
      </c>
      <c r="D8712" s="890">
        <v>2.5</v>
      </c>
    </row>
    <row r="8713" spans="1:4" x14ac:dyDescent="0.25">
      <c r="A8713" s="890" t="s">
        <v>8733</v>
      </c>
      <c r="B8713" s="890" t="s">
        <v>8732</v>
      </c>
      <c r="C8713" s="890" t="s">
        <v>3</v>
      </c>
      <c r="D8713" s="890">
        <v>2.25</v>
      </c>
    </row>
    <row r="8714" spans="1:4" x14ac:dyDescent="0.25">
      <c r="A8714" s="890" t="s">
        <v>8734</v>
      </c>
      <c r="B8714" s="890" t="s">
        <v>34277</v>
      </c>
      <c r="C8714" s="890" t="s">
        <v>3</v>
      </c>
      <c r="D8714" s="890">
        <v>33.520000000000003</v>
      </c>
    </row>
    <row r="8715" spans="1:4" x14ac:dyDescent="0.25">
      <c r="A8715" s="890" t="s">
        <v>8735</v>
      </c>
      <c r="B8715" s="890" t="s">
        <v>34277</v>
      </c>
      <c r="C8715" s="890" t="s">
        <v>3</v>
      </c>
      <c r="D8715" s="890">
        <v>30.18</v>
      </c>
    </row>
    <row r="8716" spans="1:4" x14ac:dyDescent="0.25">
      <c r="A8716" s="890" t="s">
        <v>8736</v>
      </c>
      <c r="B8716" s="890" t="s">
        <v>34278</v>
      </c>
      <c r="C8716" s="890" t="s">
        <v>114</v>
      </c>
      <c r="D8716" s="890">
        <v>3423.03</v>
      </c>
    </row>
    <row r="8717" spans="1:4" x14ac:dyDescent="0.25">
      <c r="A8717" s="890" t="s">
        <v>8737</v>
      </c>
      <c r="B8717" s="890" t="s">
        <v>34278</v>
      </c>
      <c r="C8717" s="890" t="s">
        <v>114</v>
      </c>
      <c r="D8717" s="890">
        <v>3086.24</v>
      </c>
    </row>
    <row r="8718" spans="1:4" x14ac:dyDescent="0.25">
      <c r="A8718" s="890" t="s">
        <v>8738</v>
      </c>
      <c r="B8718" s="890" t="s">
        <v>34279</v>
      </c>
      <c r="C8718" s="890" t="s">
        <v>114</v>
      </c>
      <c r="D8718" s="890">
        <v>1391.1</v>
      </c>
    </row>
    <row r="8719" spans="1:4" x14ac:dyDescent="0.25">
      <c r="A8719" s="890" t="s">
        <v>8739</v>
      </c>
      <c r="B8719" s="890" t="s">
        <v>34279</v>
      </c>
      <c r="C8719" s="890" t="s">
        <v>114</v>
      </c>
      <c r="D8719" s="890">
        <v>1257.8800000000001</v>
      </c>
    </row>
    <row r="8720" spans="1:4" x14ac:dyDescent="0.25">
      <c r="A8720" s="890" t="s">
        <v>8740</v>
      </c>
      <c r="B8720" s="890" t="s">
        <v>8741</v>
      </c>
      <c r="C8720" s="890" t="s">
        <v>3</v>
      </c>
      <c r="D8720" s="890">
        <v>4.16</v>
      </c>
    </row>
    <row r="8721" spans="1:4" x14ac:dyDescent="0.25">
      <c r="A8721" s="890" t="s">
        <v>8742</v>
      </c>
      <c r="B8721" s="890" t="s">
        <v>8741</v>
      </c>
      <c r="C8721" s="890" t="s">
        <v>3</v>
      </c>
      <c r="D8721" s="890">
        <v>3.74</v>
      </c>
    </row>
    <row r="8722" spans="1:4" x14ac:dyDescent="0.25">
      <c r="A8722" s="890" t="s">
        <v>8743</v>
      </c>
      <c r="B8722" s="890" t="s">
        <v>34280</v>
      </c>
      <c r="C8722" s="890" t="s">
        <v>5</v>
      </c>
      <c r="D8722" s="890">
        <v>85.86</v>
      </c>
    </row>
    <row r="8723" spans="1:4" x14ac:dyDescent="0.25">
      <c r="A8723" s="890" t="s">
        <v>8744</v>
      </c>
      <c r="B8723" s="890" t="s">
        <v>34280</v>
      </c>
      <c r="C8723" s="890" t="s">
        <v>5</v>
      </c>
      <c r="D8723" s="890">
        <v>77.430000000000007</v>
      </c>
    </row>
    <row r="8724" spans="1:4" x14ac:dyDescent="0.25">
      <c r="A8724" s="890" t="s">
        <v>8745</v>
      </c>
      <c r="B8724" s="890" t="s">
        <v>34281</v>
      </c>
      <c r="C8724" s="890" t="s">
        <v>114</v>
      </c>
      <c r="D8724" s="890">
        <v>1347.45</v>
      </c>
    </row>
    <row r="8725" spans="1:4" x14ac:dyDescent="0.25">
      <c r="A8725" s="890" t="s">
        <v>8746</v>
      </c>
      <c r="B8725" s="890" t="s">
        <v>34281</v>
      </c>
      <c r="C8725" s="890" t="s">
        <v>114</v>
      </c>
      <c r="D8725" s="890">
        <v>1213.96</v>
      </c>
    </row>
    <row r="8726" spans="1:4" x14ac:dyDescent="0.25">
      <c r="A8726" s="890" t="s">
        <v>8747</v>
      </c>
      <c r="B8726" s="890" t="s">
        <v>8748</v>
      </c>
      <c r="C8726" s="890" t="s">
        <v>1009</v>
      </c>
      <c r="D8726" s="890">
        <v>347.32</v>
      </c>
    </row>
    <row r="8727" spans="1:4" x14ac:dyDescent="0.25">
      <c r="A8727" s="890" t="s">
        <v>8749</v>
      </c>
      <c r="B8727" s="890" t="s">
        <v>8748</v>
      </c>
      <c r="C8727" s="890" t="s">
        <v>1009</v>
      </c>
      <c r="D8727" s="890">
        <v>313.47000000000003</v>
      </c>
    </row>
    <row r="8728" spans="1:4" x14ac:dyDescent="0.25">
      <c r="A8728" s="890" t="s">
        <v>8750</v>
      </c>
      <c r="B8728" s="890" t="s">
        <v>8751</v>
      </c>
      <c r="C8728" s="890" t="s">
        <v>4</v>
      </c>
      <c r="D8728" s="890">
        <v>0.33</v>
      </c>
    </row>
    <row r="8729" spans="1:4" x14ac:dyDescent="0.25">
      <c r="A8729" s="890" t="s">
        <v>8752</v>
      </c>
      <c r="B8729" s="890" t="s">
        <v>8751</v>
      </c>
      <c r="C8729" s="890" t="s">
        <v>4</v>
      </c>
      <c r="D8729" s="890">
        <v>0.28999999999999998</v>
      </c>
    </row>
    <row r="8730" spans="1:4" x14ac:dyDescent="0.25">
      <c r="A8730" s="890" t="s">
        <v>8753</v>
      </c>
      <c r="B8730" s="890" t="s">
        <v>8754</v>
      </c>
      <c r="C8730" s="890" t="s">
        <v>4</v>
      </c>
      <c r="D8730" s="890">
        <v>1.66</v>
      </c>
    </row>
    <row r="8731" spans="1:4" x14ac:dyDescent="0.25">
      <c r="A8731" s="890" t="s">
        <v>8755</v>
      </c>
      <c r="B8731" s="890" t="s">
        <v>8754</v>
      </c>
      <c r="C8731" s="890" t="s">
        <v>4</v>
      </c>
      <c r="D8731" s="890">
        <v>1.49</v>
      </c>
    </row>
    <row r="8732" spans="1:4" x14ac:dyDescent="0.25">
      <c r="A8732" s="890" t="s">
        <v>8756</v>
      </c>
      <c r="B8732" s="890" t="s">
        <v>8757</v>
      </c>
      <c r="C8732" s="890" t="s">
        <v>3</v>
      </c>
      <c r="D8732" s="890">
        <v>1.33</v>
      </c>
    </row>
    <row r="8733" spans="1:4" x14ac:dyDescent="0.25">
      <c r="A8733" s="890" t="s">
        <v>8758</v>
      </c>
      <c r="B8733" s="890" t="s">
        <v>8757</v>
      </c>
      <c r="C8733" s="890" t="s">
        <v>3</v>
      </c>
      <c r="D8733" s="890">
        <v>1.19</v>
      </c>
    </row>
    <row r="8734" spans="1:4" x14ac:dyDescent="0.25">
      <c r="A8734" s="890" t="s">
        <v>8759</v>
      </c>
      <c r="B8734" s="890" t="s">
        <v>8760</v>
      </c>
      <c r="C8734" s="890" t="s">
        <v>3</v>
      </c>
      <c r="D8734" s="890">
        <v>4.16</v>
      </c>
    </row>
    <row r="8735" spans="1:4" x14ac:dyDescent="0.25">
      <c r="A8735" s="890" t="s">
        <v>8761</v>
      </c>
      <c r="B8735" s="890" t="s">
        <v>8760</v>
      </c>
      <c r="C8735" s="890" t="s">
        <v>3</v>
      </c>
      <c r="D8735" s="890">
        <v>3.74</v>
      </c>
    </row>
    <row r="8736" spans="1:4" x14ac:dyDescent="0.25">
      <c r="A8736" s="890" t="s">
        <v>8762</v>
      </c>
      <c r="B8736" s="890" t="s">
        <v>8763</v>
      </c>
      <c r="C8736" s="890" t="s">
        <v>3</v>
      </c>
      <c r="D8736" s="890">
        <v>0.19</v>
      </c>
    </row>
    <row r="8737" spans="1:4" x14ac:dyDescent="0.25">
      <c r="A8737" s="890" t="s">
        <v>8764</v>
      </c>
      <c r="B8737" s="890" t="s">
        <v>8763</v>
      </c>
      <c r="C8737" s="890" t="s">
        <v>3</v>
      </c>
      <c r="D8737" s="890">
        <v>0.17</v>
      </c>
    </row>
    <row r="8738" spans="1:4" x14ac:dyDescent="0.25">
      <c r="A8738" s="890" t="s">
        <v>8765</v>
      </c>
      <c r="B8738" s="890" t="s">
        <v>34282</v>
      </c>
      <c r="C8738" s="890" t="s">
        <v>3</v>
      </c>
      <c r="D8738" s="890">
        <v>3.33</v>
      </c>
    </row>
    <row r="8739" spans="1:4" x14ac:dyDescent="0.25">
      <c r="A8739" s="890" t="s">
        <v>8766</v>
      </c>
      <c r="B8739" s="890" t="s">
        <v>34282</v>
      </c>
      <c r="C8739" s="890" t="s">
        <v>3</v>
      </c>
      <c r="D8739" s="890">
        <v>2.99</v>
      </c>
    </row>
    <row r="8740" spans="1:4" x14ac:dyDescent="0.25">
      <c r="A8740" s="890" t="s">
        <v>8767</v>
      </c>
      <c r="B8740" s="890" t="s">
        <v>8768</v>
      </c>
      <c r="C8740" s="890" t="s">
        <v>20</v>
      </c>
      <c r="D8740" s="890">
        <v>104.52</v>
      </c>
    </row>
    <row r="8741" spans="1:4" x14ac:dyDescent="0.25">
      <c r="A8741" s="890" t="s">
        <v>8769</v>
      </c>
      <c r="B8741" s="890" t="s">
        <v>8768</v>
      </c>
      <c r="C8741" s="890" t="s">
        <v>20</v>
      </c>
      <c r="D8741" s="890">
        <v>103.69</v>
      </c>
    </row>
    <row r="8742" spans="1:4" x14ac:dyDescent="0.25">
      <c r="A8742" s="890" t="s">
        <v>8770</v>
      </c>
      <c r="B8742" s="890" t="s">
        <v>8771</v>
      </c>
      <c r="C8742" s="890" t="s">
        <v>114</v>
      </c>
      <c r="D8742" s="890">
        <v>1107.51</v>
      </c>
    </row>
    <row r="8743" spans="1:4" x14ac:dyDescent="0.25">
      <c r="A8743" s="890" t="s">
        <v>8772</v>
      </c>
      <c r="B8743" s="890" t="s">
        <v>8771</v>
      </c>
      <c r="C8743" s="890" t="s">
        <v>114</v>
      </c>
      <c r="D8743" s="890">
        <v>1042.96</v>
      </c>
    </row>
    <row r="8744" spans="1:4" x14ac:dyDescent="0.25">
      <c r="A8744" s="890" t="s">
        <v>8773</v>
      </c>
      <c r="B8744" s="890" t="s">
        <v>8774</v>
      </c>
      <c r="C8744" s="890" t="s">
        <v>114</v>
      </c>
      <c r="D8744" s="890">
        <v>487.6</v>
      </c>
    </row>
    <row r="8745" spans="1:4" x14ac:dyDescent="0.25">
      <c r="A8745" s="890" t="s">
        <v>8775</v>
      </c>
      <c r="B8745" s="890" t="s">
        <v>8774</v>
      </c>
      <c r="C8745" s="890" t="s">
        <v>114</v>
      </c>
      <c r="D8745" s="890">
        <v>454.23</v>
      </c>
    </row>
    <row r="8746" spans="1:4" x14ac:dyDescent="0.25">
      <c r="A8746" s="890" t="s">
        <v>8776</v>
      </c>
      <c r="B8746" s="890" t="s">
        <v>34283</v>
      </c>
      <c r="C8746" s="890" t="s">
        <v>114</v>
      </c>
      <c r="D8746" s="890">
        <v>578.79999999999995</v>
      </c>
    </row>
    <row r="8747" spans="1:4" x14ac:dyDescent="0.25">
      <c r="A8747" s="890" t="s">
        <v>8777</v>
      </c>
      <c r="B8747" s="890" t="s">
        <v>34283</v>
      </c>
      <c r="C8747" s="890" t="s">
        <v>114</v>
      </c>
      <c r="D8747" s="890">
        <v>552.1</v>
      </c>
    </row>
    <row r="8748" spans="1:4" x14ac:dyDescent="0.25">
      <c r="A8748" s="890" t="s">
        <v>8778</v>
      </c>
      <c r="B8748" s="890" t="s">
        <v>34284</v>
      </c>
      <c r="C8748" s="890" t="s">
        <v>114</v>
      </c>
      <c r="D8748" s="890">
        <v>66.62</v>
      </c>
    </row>
    <row r="8749" spans="1:4" x14ac:dyDescent="0.25">
      <c r="A8749" s="890" t="s">
        <v>8779</v>
      </c>
      <c r="B8749" s="890" t="s">
        <v>34284</v>
      </c>
      <c r="C8749" s="890" t="s">
        <v>114</v>
      </c>
      <c r="D8749" s="890">
        <v>59.94</v>
      </c>
    </row>
    <row r="8750" spans="1:4" x14ac:dyDescent="0.25">
      <c r="A8750" s="890" t="s">
        <v>8780</v>
      </c>
      <c r="B8750" s="890" t="s">
        <v>34285</v>
      </c>
      <c r="C8750" s="890" t="s">
        <v>114</v>
      </c>
      <c r="D8750" s="890">
        <v>3049.34</v>
      </c>
    </row>
    <row r="8751" spans="1:4" x14ac:dyDescent="0.25">
      <c r="A8751" s="890" t="s">
        <v>8781</v>
      </c>
      <c r="B8751" s="890" t="s">
        <v>34285</v>
      </c>
      <c r="C8751" s="890" t="s">
        <v>114</v>
      </c>
      <c r="D8751" s="890">
        <v>2984.78</v>
      </c>
    </row>
    <row r="8752" spans="1:4" x14ac:dyDescent="0.25">
      <c r="A8752" s="890" t="s">
        <v>8782</v>
      </c>
      <c r="B8752" s="890" t="s">
        <v>8783</v>
      </c>
      <c r="C8752" s="890" t="s">
        <v>114</v>
      </c>
      <c r="D8752" s="890">
        <v>1785.98</v>
      </c>
    </row>
    <row r="8753" spans="1:4" x14ac:dyDescent="0.25">
      <c r="A8753" s="890" t="s">
        <v>8784</v>
      </c>
      <c r="B8753" s="890" t="s">
        <v>8783</v>
      </c>
      <c r="C8753" s="890" t="s">
        <v>114</v>
      </c>
      <c r="D8753" s="890">
        <v>1721.42</v>
      </c>
    </row>
    <row r="8754" spans="1:4" x14ac:dyDescent="0.25">
      <c r="A8754" s="890" t="s">
        <v>8785</v>
      </c>
      <c r="B8754" s="890" t="s">
        <v>21518</v>
      </c>
      <c r="C8754" s="890" t="s">
        <v>20</v>
      </c>
      <c r="D8754" s="890">
        <v>461.44</v>
      </c>
    </row>
    <row r="8755" spans="1:4" x14ac:dyDescent="0.25">
      <c r="A8755" s="890" t="s">
        <v>8786</v>
      </c>
      <c r="B8755" s="890" t="s">
        <v>21518</v>
      </c>
      <c r="C8755" s="890" t="s">
        <v>20</v>
      </c>
      <c r="D8755" s="890">
        <v>461.44</v>
      </c>
    </row>
    <row r="8756" spans="1:4" x14ac:dyDescent="0.25">
      <c r="A8756" s="890" t="s">
        <v>8787</v>
      </c>
      <c r="B8756" s="890" t="s">
        <v>8788</v>
      </c>
      <c r="C8756" s="890" t="s">
        <v>20</v>
      </c>
      <c r="D8756" s="890">
        <v>343.6</v>
      </c>
    </row>
    <row r="8757" spans="1:4" x14ac:dyDescent="0.25">
      <c r="A8757" s="890" t="s">
        <v>8789</v>
      </c>
      <c r="B8757" s="890" t="s">
        <v>8788</v>
      </c>
      <c r="C8757" s="890" t="s">
        <v>20</v>
      </c>
      <c r="D8757" s="890">
        <v>339.26</v>
      </c>
    </row>
    <row r="8758" spans="1:4" x14ac:dyDescent="0.25">
      <c r="A8758" s="890" t="s">
        <v>8790</v>
      </c>
      <c r="B8758" s="890" t="s">
        <v>34286</v>
      </c>
      <c r="C8758" s="890" t="s">
        <v>20</v>
      </c>
      <c r="D8758" s="890">
        <v>260</v>
      </c>
    </row>
    <row r="8759" spans="1:4" x14ac:dyDescent="0.25">
      <c r="A8759" s="890" t="s">
        <v>8791</v>
      </c>
      <c r="B8759" s="890" t="s">
        <v>34286</v>
      </c>
      <c r="C8759" s="890" t="s">
        <v>20</v>
      </c>
      <c r="D8759" s="890">
        <v>260</v>
      </c>
    </row>
    <row r="8760" spans="1:4" x14ac:dyDescent="0.25">
      <c r="A8760" s="890" t="s">
        <v>8792</v>
      </c>
      <c r="B8760" s="890" t="s">
        <v>34287</v>
      </c>
      <c r="C8760" s="890" t="s">
        <v>5</v>
      </c>
      <c r="D8760" s="890">
        <v>133.24</v>
      </c>
    </row>
    <row r="8761" spans="1:4" x14ac:dyDescent="0.25">
      <c r="A8761" s="890" t="s">
        <v>8793</v>
      </c>
      <c r="B8761" s="890" t="s">
        <v>34287</v>
      </c>
      <c r="C8761" s="890" t="s">
        <v>5</v>
      </c>
      <c r="D8761" s="890">
        <v>119.89</v>
      </c>
    </row>
    <row r="8762" spans="1:4" x14ac:dyDescent="0.25">
      <c r="A8762" s="890" t="s">
        <v>8794</v>
      </c>
      <c r="B8762" s="890" t="s">
        <v>34288</v>
      </c>
      <c r="C8762" s="890" t="s">
        <v>5</v>
      </c>
      <c r="D8762" s="890">
        <v>174.87</v>
      </c>
    </row>
    <row r="8763" spans="1:4" x14ac:dyDescent="0.25">
      <c r="A8763" s="890" t="s">
        <v>8795</v>
      </c>
      <c r="B8763" s="890" t="s">
        <v>34288</v>
      </c>
      <c r="C8763" s="890" t="s">
        <v>5</v>
      </c>
      <c r="D8763" s="890">
        <v>157.35</v>
      </c>
    </row>
    <row r="8764" spans="1:4" x14ac:dyDescent="0.25">
      <c r="A8764" s="890" t="s">
        <v>8796</v>
      </c>
      <c r="B8764" s="890" t="s">
        <v>34289</v>
      </c>
      <c r="C8764" s="890" t="s">
        <v>5</v>
      </c>
      <c r="D8764" s="890">
        <v>202.35</v>
      </c>
    </row>
    <row r="8765" spans="1:4" x14ac:dyDescent="0.25">
      <c r="A8765" s="890" t="s">
        <v>8797</v>
      </c>
      <c r="B8765" s="890" t="s">
        <v>34289</v>
      </c>
      <c r="C8765" s="890" t="s">
        <v>5</v>
      </c>
      <c r="D8765" s="890">
        <v>182.08</v>
      </c>
    </row>
    <row r="8766" spans="1:4" x14ac:dyDescent="0.25">
      <c r="A8766" s="890" t="s">
        <v>8798</v>
      </c>
      <c r="B8766" s="890" t="s">
        <v>34290</v>
      </c>
      <c r="C8766" s="890" t="s">
        <v>3</v>
      </c>
      <c r="D8766" s="890">
        <v>1.83</v>
      </c>
    </row>
    <row r="8767" spans="1:4" x14ac:dyDescent="0.25">
      <c r="A8767" s="890" t="s">
        <v>8799</v>
      </c>
      <c r="B8767" s="890" t="s">
        <v>34290</v>
      </c>
      <c r="C8767" s="890" t="s">
        <v>3</v>
      </c>
      <c r="D8767" s="890">
        <v>1.67</v>
      </c>
    </row>
    <row r="8768" spans="1:4" x14ac:dyDescent="0.25">
      <c r="A8768" s="890" t="s">
        <v>8800</v>
      </c>
      <c r="B8768" s="890" t="s">
        <v>8801</v>
      </c>
      <c r="C8768" s="890" t="s">
        <v>4</v>
      </c>
      <c r="D8768" s="890">
        <v>24.98</v>
      </c>
    </row>
    <row r="8769" spans="1:4" x14ac:dyDescent="0.25">
      <c r="A8769" s="890" t="s">
        <v>8802</v>
      </c>
      <c r="B8769" s="890" t="s">
        <v>8801</v>
      </c>
      <c r="C8769" s="890" t="s">
        <v>4</v>
      </c>
      <c r="D8769" s="890">
        <v>22.47</v>
      </c>
    </row>
    <row r="8770" spans="1:4" x14ac:dyDescent="0.25">
      <c r="A8770" s="890" t="s">
        <v>8803</v>
      </c>
      <c r="B8770" s="890" t="s">
        <v>34291</v>
      </c>
      <c r="C8770" s="890" t="s">
        <v>5</v>
      </c>
      <c r="D8770" s="890">
        <v>12.49</v>
      </c>
    </row>
    <row r="8771" spans="1:4" x14ac:dyDescent="0.25">
      <c r="A8771" s="890" t="s">
        <v>8804</v>
      </c>
      <c r="B8771" s="890" t="s">
        <v>34291</v>
      </c>
      <c r="C8771" s="890" t="s">
        <v>5</v>
      </c>
      <c r="D8771" s="890">
        <v>11.23</v>
      </c>
    </row>
    <row r="8772" spans="1:4" x14ac:dyDescent="0.25">
      <c r="A8772" s="890" t="s">
        <v>8805</v>
      </c>
      <c r="B8772" s="890" t="s">
        <v>8806</v>
      </c>
      <c r="C8772" s="890" t="s">
        <v>5</v>
      </c>
      <c r="D8772" s="890">
        <v>83.27</v>
      </c>
    </row>
    <row r="8773" spans="1:4" x14ac:dyDescent="0.25">
      <c r="A8773" s="890" t="s">
        <v>8807</v>
      </c>
      <c r="B8773" s="890" t="s">
        <v>8806</v>
      </c>
      <c r="C8773" s="890" t="s">
        <v>5</v>
      </c>
      <c r="D8773" s="890">
        <v>74.930000000000007</v>
      </c>
    </row>
    <row r="8774" spans="1:4" x14ac:dyDescent="0.25">
      <c r="A8774" s="890" t="s">
        <v>8808</v>
      </c>
      <c r="B8774" s="890" t="s">
        <v>34292</v>
      </c>
      <c r="C8774" s="890" t="s">
        <v>20</v>
      </c>
      <c r="D8774" s="890">
        <v>171.98</v>
      </c>
    </row>
    <row r="8775" spans="1:4" x14ac:dyDescent="0.25">
      <c r="A8775" s="890" t="s">
        <v>8809</v>
      </c>
      <c r="B8775" s="890" t="s">
        <v>34292</v>
      </c>
      <c r="C8775" s="890" t="s">
        <v>20</v>
      </c>
      <c r="D8775" s="890">
        <v>167.81</v>
      </c>
    </row>
    <row r="8776" spans="1:4" x14ac:dyDescent="0.25">
      <c r="A8776" s="890" t="s">
        <v>8810</v>
      </c>
      <c r="B8776" s="890" t="s">
        <v>34293</v>
      </c>
      <c r="C8776" s="890" t="s">
        <v>3</v>
      </c>
      <c r="D8776" s="890">
        <v>23.62</v>
      </c>
    </row>
    <row r="8777" spans="1:4" x14ac:dyDescent="0.25">
      <c r="A8777" s="890" t="s">
        <v>8811</v>
      </c>
      <c r="B8777" s="890" t="s">
        <v>34293</v>
      </c>
      <c r="C8777" s="890" t="s">
        <v>3</v>
      </c>
      <c r="D8777" s="890">
        <v>22.75</v>
      </c>
    </row>
    <row r="8778" spans="1:4" x14ac:dyDescent="0.25">
      <c r="A8778" s="890" t="s">
        <v>8812</v>
      </c>
      <c r="B8778" s="890" t="s">
        <v>34294</v>
      </c>
      <c r="C8778" s="890" t="s">
        <v>3</v>
      </c>
      <c r="D8778" s="890">
        <v>34.979999999999997</v>
      </c>
    </row>
    <row r="8779" spans="1:4" x14ac:dyDescent="0.25">
      <c r="A8779" s="890" t="s">
        <v>8813</v>
      </c>
      <c r="B8779" s="890" t="s">
        <v>34294</v>
      </c>
      <c r="C8779" s="890" t="s">
        <v>3</v>
      </c>
      <c r="D8779" s="890">
        <v>33.81</v>
      </c>
    </row>
    <row r="8780" spans="1:4" x14ac:dyDescent="0.25">
      <c r="A8780" s="890" t="s">
        <v>8814</v>
      </c>
      <c r="B8780" s="890" t="s">
        <v>34295</v>
      </c>
      <c r="C8780" s="890" t="s">
        <v>3</v>
      </c>
      <c r="D8780" s="890">
        <v>21.66</v>
      </c>
    </row>
    <row r="8781" spans="1:4" x14ac:dyDescent="0.25">
      <c r="A8781" s="890" t="s">
        <v>8815</v>
      </c>
      <c r="B8781" s="890" t="s">
        <v>34295</v>
      </c>
      <c r="C8781" s="890" t="s">
        <v>3</v>
      </c>
      <c r="D8781" s="890">
        <v>20.99</v>
      </c>
    </row>
    <row r="8782" spans="1:4" x14ac:dyDescent="0.25">
      <c r="A8782" s="890" t="s">
        <v>8816</v>
      </c>
      <c r="B8782" s="890" t="s">
        <v>34296</v>
      </c>
      <c r="C8782" s="890" t="s">
        <v>20</v>
      </c>
      <c r="D8782" s="890">
        <v>182.34</v>
      </c>
    </row>
    <row r="8783" spans="1:4" x14ac:dyDescent="0.25">
      <c r="A8783" s="890" t="s">
        <v>8817</v>
      </c>
      <c r="B8783" s="890" t="s">
        <v>34296</v>
      </c>
      <c r="C8783" s="890" t="s">
        <v>20</v>
      </c>
      <c r="D8783" s="890">
        <v>178.17</v>
      </c>
    </row>
    <row r="8784" spans="1:4" x14ac:dyDescent="0.25">
      <c r="A8784" s="890" t="s">
        <v>8818</v>
      </c>
      <c r="B8784" s="890" t="s">
        <v>8676</v>
      </c>
      <c r="C8784" s="890" t="s">
        <v>114</v>
      </c>
      <c r="D8784" s="890">
        <v>5355.02</v>
      </c>
    </row>
    <row r="8785" spans="1:4" x14ac:dyDescent="0.25">
      <c r="A8785" s="890" t="s">
        <v>8819</v>
      </c>
      <c r="B8785" s="890" t="s">
        <v>8676</v>
      </c>
      <c r="C8785" s="890" t="s">
        <v>114</v>
      </c>
      <c r="D8785" s="890">
        <v>5158.7299999999996</v>
      </c>
    </row>
    <row r="8786" spans="1:4" x14ac:dyDescent="0.25">
      <c r="A8786" s="890" t="s">
        <v>8820</v>
      </c>
      <c r="B8786" s="890" t="s">
        <v>34297</v>
      </c>
      <c r="C8786" s="890" t="s">
        <v>4</v>
      </c>
      <c r="D8786" s="890">
        <v>59.91</v>
      </c>
    </row>
    <row r="8787" spans="1:4" x14ac:dyDescent="0.25">
      <c r="A8787" s="890" t="s">
        <v>8821</v>
      </c>
      <c r="B8787" s="890" t="s">
        <v>34297</v>
      </c>
      <c r="C8787" s="890" t="s">
        <v>4</v>
      </c>
      <c r="D8787" s="890">
        <v>56.48</v>
      </c>
    </row>
    <row r="8788" spans="1:4" x14ac:dyDescent="0.25">
      <c r="A8788" s="890" t="s">
        <v>8822</v>
      </c>
      <c r="B8788" s="890" t="s">
        <v>34298</v>
      </c>
      <c r="C8788" s="890" t="s">
        <v>4</v>
      </c>
      <c r="D8788" s="890">
        <v>35.19</v>
      </c>
    </row>
    <row r="8789" spans="1:4" x14ac:dyDescent="0.25">
      <c r="A8789" s="890" t="s">
        <v>8823</v>
      </c>
      <c r="B8789" s="890" t="s">
        <v>34298</v>
      </c>
      <c r="C8789" s="890" t="s">
        <v>4</v>
      </c>
      <c r="D8789" s="890">
        <v>32.840000000000003</v>
      </c>
    </row>
    <row r="8790" spans="1:4" x14ac:dyDescent="0.25">
      <c r="A8790" s="890" t="s">
        <v>8824</v>
      </c>
      <c r="B8790" s="890" t="s">
        <v>48786</v>
      </c>
      <c r="C8790" s="890" t="s">
        <v>4</v>
      </c>
      <c r="D8790" s="890">
        <v>153.65</v>
      </c>
    </row>
    <row r="8791" spans="1:4" x14ac:dyDescent="0.25">
      <c r="A8791" s="890" t="s">
        <v>8825</v>
      </c>
      <c r="B8791" s="890" t="s">
        <v>48786</v>
      </c>
      <c r="C8791" s="890" t="s">
        <v>4</v>
      </c>
      <c r="D8791" s="890">
        <v>152.38</v>
      </c>
    </row>
    <row r="8792" spans="1:4" x14ac:dyDescent="0.25">
      <c r="A8792" s="890" t="s">
        <v>8826</v>
      </c>
      <c r="B8792" s="890" t="s">
        <v>34300</v>
      </c>
      <c r="C8792" s="890" t="s">
        <v>5</v>
      </c>
      <c r="D8792" s="890">
        <v>382.2</v>
      </c>
    </row>
    <row r="8793" spans="1:4" x14ac:dyDescent="0.25">
      <c r="A8793" s="890" t="s">
        <v>8827</v>
      </c>
      <c r="B8793" s="890" t="s">
        <v>34300</v>
      </c>
      <c r="C8793" s="890" t="s">
        <v>5</v>
      </c>
      <c r="D8793" s="890">
        <v>355.7</v>
      </c>
    </row>
    <row r="8794" spans="1:4" x14ac:dyDescent="0.25">
      <c r="A8794" s="890" t="s">
        <v>8828</v>
      </c>
      <c r="B8794" s="890" t="s">
        <v>34301</v>
      </c>
      <c r="C8794" s="890" t="s">
        <v>4</v>
      </c>
      <c r="D8794" s="890">
        <v>274.19</v>
      </c>
    </row>
    <row r="8795" spans="1:4" x14ac:dyDescent="0.25">
      <c r="A8795" s="890" t="s">
        <v>8829</v>
      </c>
      <c r="B8795" s="890" t="s">
        <v>34301</v>
      </c>
      <c r="C8795" s="890" t="s">
        <v>4</v>
      </c>
      <c r="D8795" s="890">
        <v>255.04</v>
      </c>
    </row>
    <row r="8796" spans="1:4" x14ac:dyDescent="0.25">
      <c r="A8796" s="890" t="s">
        <v>8830</v>
      </c>
      <c r="B8796" s="890" t="s">
        <v>34302</v>
      </c>
      <c r="C8796" s="890" t="s">
        <v>5</v>
      </c>
      <c r="D8796" s="890">
        <v>761.95</v>
      </c>
    </row>
    <row r="8797" spans="1:4" x14ac:dyDescent="0.25">
      <c r="A8797" s="890" t="s">
        <v>8831</v>
      </c>
      <c r="B8797" s="890" t="s">
        <v>34302</v>
      </c>
      <c r="C8797" s="890" t="s">
        <v>5</v>
      </c>
      <c r="D8797" s="890">
        <v>717.35</v>
      </c>
    </row>
    <row r="8798" spans="1:4" x14ac:dyDescent="0.25">
      <c r="A8798" s="890" t="s">
        <v>8832</v>
      </c>
      <c r="B8798" s="890" t="s">
        <v>34303</v>
      </c>
      <c r="C8798" s="890" t="s">
        <v>5</v>
      </c>
      <c r="D8798" s="890">
        <v>1314.73</v>
      </c>
    </row>
    <row r="8799" spans="1:4" x14ac:dyDescent="0.25">
      <c r="A8799" s="890" t="s">
        <v>8833</v>
      </c>
      <c r="B8799" s="890" t="s">
        <v>34303</v>
      </c>
      <c r="C8799" s="890" t="s">
        <v>5</v>
      </c>
      <c r="D8799" s="890">
        <v>1234.18</v>
      </c>
    </row>
    <row r="8800" spans="1:4" x14ac:dyDescent="0.25">
      <c r="A8800" s="890" t="s">
        <v>8834</v>
      </c>
      <c r="B8800" s="890" t="s">
        <v>34304</v>
      </c>
      <c r="C8800" s="890" t="s">
        <v>5</v>
      </c>
      <c r="D8800" s="890">
        <v>654.04999999999995</v>
      </c>
    </row>
    <row r="8801" spans="1:4" x14ac:dyDescent="0.25">
      <c r="A8801" s="890" t="s">
        <v>8835</v>
      </c>
      <c r="B8801" s="890" t="s">
        <v>34304</v>
      </c>
      <c r="C8801" s="890" t="s">
        <v>5</v>
      </c>
      <c r="D8801" s="890">
        <v>654.04999999999995</v>
      </c>
    </row>
    <row r="8802" spans="1:4" x14ac:dyDescent="0.25">
      <c r="A8802" s="890" t="s">
        <v>8836</v>
      </c>
      <c r="B8802" s="890" t="s">
        <v>34305</v>
      </c>
      <c r="C8802" s="890" t="s">
        <v>5</v>
      </c>
      <c r="D8802" s="890">
        <v>328.17</v>
      </c>
    </row>
    <row r="8803" spans="1:4" x14ac:dyDescent="0.25">
      <c r="A8803" s="890" t="s">
        <v>8837</v>
      </c>
      <c r="B8803" s="890" t="s">
        <v>34305</v>
      </c>
      <c r="C8803" s="890" t="s">
        <v>5</v>
      </c>
      <c r="D8803" s="890">
        <v>319.14999999999998</v>
      </c>
    </row>
    <row r="8804" spans="1:4" x14ac:dyDescent="0.25">
      <c r="A8804" s="890" t="s">
        <v>8838</v>
      </c>
      <c r="B8804" s="890" t="s">
        <v>49815</v>
      </c>
      <c r="C8804" s="890" t="s">
        <v>5</v>
      </c>
      <c r="D8804" s="890">
        <v>879.23</v>
      </c>
    </row>
    <row r="8805" spans="1:4" x14ac:dyDescent="0.25">
      <c r="A8805" s="890" t="s">
        <v>8839</v>
      </c>
      <c r="B8805" s="890" t="s">
        <v>49815</v>
      </c>
      <c r="C8805" s="890" t="s">
        <v>5</v>
      </c>
      <c r="D8805" s="890">
        <v>860.46</v>
      </c>
    </row>
    <row r="8806" spans="1:4" x14ac:dyDescent="0.25">
      <c r="A8806" s="890" t="s">
        <v>8840</v>
      </c>
      <c r="B8806" s="890" t="s">
        <v>49816</v>
      </c>
      <c r="C8806" s="890" t="s">
        <v>5</v>
      </c>
      <c r="D8806" s="890">
        <v>2233.16</v>
      </c>
    </row>
    <row r="8807" spans="1:4" x14ac:dyDescent="0.25">
      <c r="A8807" s="890" t="s">
        <v>8841</v>
      </c>
      <c r="B8807" s="890" t="s">
        <v>49816</v>
      </c>
      <c r="C8807" s="890" t="s">
        <v>5</v>
      </c>
      <c r="D8807" s="890">
        <v>2098.46</v>
      </c>
    </row>
    <row r="8808" spans="1:4" x14ac:dyDescent="0.25">
      <c r="A8808" s="890" t="s">
        <v>8842</v>
      </c>
      <c r="B8808" s="890" t="s">
        <v>34308</v>
      </c>
      <c r="C8808" s="890" t="s">
        <v>4</v>
      </c>
      <c r="D8808" s="890">
        <v>894.91</v>
      </c>
    </row>
    <row r="8809" spans="1:4" x14ac:dyDescent="0.25">
      <c r="A8809" s="890" t="s">
        <v>8843</v>
      </c>
      <c r="B8809" s="890" t="s">
        <v>34308</v>
      </c>
      <c r="C8809" s="890" t="s">
        <v>4</v>
      </c>
      <c r="D8809" s="890">
        <v>824.42</v>
      </c>
    </row>
    <row r="8810" spans="1:4" x14ac:dyDescent="0.25">
      <c r="A8810" s="890" t="s">
        <v>8844</v>
      </c>
      <c r="B8810" s="890" t="s">
        <v>34309</v>
      </c>
      <c r="C8810" s="890" t="s">
        <v>5</v>
      </c>
      <c r="D8810" s="890">
        <v>1550.59</v>
      </c>
    </row>
    <row r="8811" spans="1:4" x14ac:dyDescent="0.25">
      <c r="A8811" s="890" t="s">
        <v>8845</v>
      </c>
      <c r="B8811" s="890" t="s">
        <v>34309</v>
      </c>
      <c r="C8811" s="890" t="s">
        <v>5</v>
      </c>
      <c r="D8811" s="890">
        <v>1486.66</v>
      </c>
    </row>
    <row r="8812" spans="1:4" x14ac:dyDescent="0.25">
      <c r="A8812" s="890" t="s">
        <v>8846</v>
      </c>
      <c r="B8812" s="890" t="s">
        <v>34310</v>
      </c>
      <c r="C8812" s="890" t="s">
        <v>5</v>
      </c>
      <c r="D8812" s="890">
        <v>572</v>
      </c>
    </row>
    <row r="8813" spans="1:4" x14ac:dyDescent="0.25">
      <c r="A8813" s="890" t="s">
        <v>8847</v>
      </c>
      <c r="B8813" s="890" t="s">
        <v>34310</v>
      </c>
      <c r="C8813" s="890" t="s">
        <v>5</v>
      </c>
      <c r="D8813" s="890">
        <v>545.47</v>
      </c>
    </row>
    <row r="8814" spans="1:4" x14ac:dyDescent="0.25">
      <c r="A8814" s="890" t="s">
        <v>8848</v>
      </c>
      <c r="B8814" s="890" t="s">
        <v>21519</v>
      </c>
      <c r="C8814" s="890" t="s">
        <v>5</v>
      </c>
      <c r="D8814" s="890">
        <v>962.91</v>
      </c>
    </row>
    <row r="8815" spans="1:4" x14ac:dyDescent="0.25">
      <c r="A8815" s="890" t="s">
        <v>8849</v>
      </c>
      <c r="B8815" s="890" t="s">
        <v>21519</v>
      </c>
      <c r="C8815" s="890" t="s">
        <v>5</v>
      </c>
      <c r="D8815" s="890">
        <v>945.39</v>
      </c>
    </row>
    <row r="8816" spans="1:4" x14ac:dyDescent="0.25">
      <c r="A8816" s="890" t="s">
        <v>8850</v>
      </c>
      <c r="B8816" s="890" t="s">
        <v>34311</v>
      </c>
      <c r="C8816" s="890" t="s">
        <v>5</v>
      </c>
      <c r="D8816" s="890">
        <v>229</v>
      </c>
    </row>
    <row r="8817" spans="1:4" x14ac:dyDescent="0.25">
      <c r="A8817" s="890" t="s">
        <v>8851</v>
      </c>
      <c r="B8817" s="890" t="s">
        <v>34311</v>
      </c>
      <c r="C8817" s="890" t="s">
        <v>5</v>
      </c>
      <c r="D8817" s="890">
        <v>221.33</v>
      </c>
    </row>
    <row r="8818" spans="1:4" x14ac:dyDescent="0.25">
      <c r="A8818" s="890" t="s">
        <v>8852</v>
      </c>
      <c r="B8818" s="890" t="s">
        <v>34312</v>
      </c>
      <c r="C8818" s="890" t="s">
        <v>5</v>
      </c>
      <c r="D8818" s="890">
        <v>95.94</v>
      </c>
    </row>
    <row r="8819" spans="1:4" x14ac:dyDescent="0.25">
      <c r="A8819" s="890" t="s">
        <v>8853</v>
      </c>
      <c r="B8819" s="890" t="s">
        <v>34312</v>
      </c>
      <c r="C8819" s="890" t="s">
        <v>5</v>
      </c>
      <c r="D8819" s="890">
        <v>90.05</v>
      </c>
    </row>
    <row r="8820" spans="1:4" x14ac:dyDescent="0.25">
      <c r="A8820" s="890" t="s">
        <v>8854</v>
      </c>
      <c r="B8820" s="890" t="s">
        <v>34313</v>
      </c>
      <c r="C8820" s="890" t="s">
        <v>5</v>
      </c>
      <c r="D8820" s="890">
        <v>122.95</v>
      </c>
    </row>
    <row r="8821" spans="1:4" x14ac:dyDescent="0.25">
      <c r="A8821" s="890" t="s">
        <v>8855</v>
      </c>
      <c r="B8821" s="890" t="s">
        <v>34313</v>
      </c>
      <c r="C8821" s="890" t="s">
        <v>5</v>
      </c>
      <c r="D8821" s="890">
        <v>111.49</v>
      </c>
    </row>
    <row r="8822" spans="1:4" x14ac:dyDescent="0.25">
      <c r="A8822" s="890" t="s">
        <v>8856</v>
      </c>
      <c r="B8822" s="890" t="s">
        <v>34314</v>
      </c>
      <c r="C8822" s="890" t="s">
        <v>5</v>
      </c>
      <c r="D8822" s="890">
        <v>1927.37</v>
      </c>
    </row>
    <row r="8823" spans="1:4" x14ac:dyDescent="0.25">
      <c r="A8823" s="890" t="s">
        <v>8857</v>
      </c>
      <c r="B8823" s="890" t="s">
        <v>34314</v>
      </c>
      <c r="C8823" s="890" t="s">
        <v>5</v>
      </c>
      <c r="D8823" s="890">
        <v>1836.95</v>
      </c>
    </row>
    <row r="8824" spans="1:4" x14ac:dyDescent="0.25">
      <c r="A8824" s="890" t="s">
        <v>8858</v>
      </c>
      <c r="B8824" s="890" t="s">
        <v>34315</v>
      </c>
      <c r="C8824" s="890" t="s">
        <v>3</v>
      </c>
      <c r="D8824" s="890">
        <v>221.43</v>
      </c>
    </row>
    <row r="8825" spans="1:4" x14ac:dyDescent="0.25">
      <c r="A8825" s="890" t="s">
        <v>8859</v>
      </c>
      <c r="B8825" s="890" t="s">
        <v>34315</v>
      </c>
      <c r="C8825" s="890" t="s">
        <v>3</v>
      </c>
      <c r="D8825" s="890">
        <v>213.69</v>
      </c>
    </row>
    <row r="8826" spans="1:4" x14ac:dyDescent="0.25">
      <c r="A8826" s="890" t="s">
        <v>8860</v>
      </c>
      <c r="B8826" s="890" t="s">
        <v>34316</v>
      </c>
      <c r="C8826" s="890" t="s">
        <v>3</v>
      </c>
      <c r="D8826" s="890">
        <v>193.84</v>
      </c>
    </row>
    <row r="8827" spans="1:4" x14ac:dyDescent="0.25">
      <c r="A8827" s="890" t="s">
        <v>8861</v>
      </c>
      <c r="B8827" s="890" t="s">
        <v>34316</v>
      </c>
      <c r="C8827" s="890" t="s">
        <v>3</v>
      </c>
      <c r="D8827" s="890">
        <v>184.85</v>
      </c>
    </row>
    <row r="8828" spans="1:4" x14ac:dyDescent="0.25">
      <c r="A8828" s="890" t="s">
        <v>8862</v>
      </c>
      <c r="B8828" s="890" t="s">
        <v>34317</v>
      </c>
      <c r="C8828" s="890" t="s">
        <v>3</v>
      </c>
      <c r="D8828" s="890">
        <v>260.08999999999997</v>
      </c>
    </row>
    <row r="8829" spans="1:4" x14ac:dyDescent="0.25">
      <c r="A8829" s="890" t="s">
        <v>8863</v>
      </c>
      <c r="B8829" s="890" t="s">
        <v>34317</v>
      </c>
      <c r="C8829" s="890" t="s">
        <v>3</v>
      </c>
      <c r="D8829" s="890">
        <v>245.42</v>
      </c>
    </row>
    <row r="8830" spans="1:4" x14ac:dyDescent="0.25">
      <c r="A8830" s="890" t="s">
        <v>8864</v>
      </c>
      <c r="B8830" s="890" t="s">
        <v>34318</v>
      </c>
      <c r="C8830" s="890" t="s">
        <v>3</v>
      </c>
      <c r="D8830" s="890">
        <v>264.14</v>
      </c>
    </row>
    <row r="8831" spans="1:4" x14ac:dyDescent="0.25">
      <c r="A8831" s="890" t="s">
        <v>8865</v>
      </c>
      <c r="B8831" s="890" t="s">
        <v>34318</v>
      </c>
      <c r="C8831" s="890" t="s">
        <v>3</v>
      </c>
      <c r="D8831" s="890">
        <v>252.79</v>
      </c>
    </row>
    <row r="8832" spans="1:4" x14ac:dyDescent="0.25">
      <c r="A8832" s="890" t="s">
        <v>8866</v>
      </c>
      <c r="B8832" s="890" t="s">
        <v>34319</v>
      </c>
      <c r="C8832" s="890" t="s">
        <v>3</v>
      </c>
      <c r="D8832" s="890">
        <v>230.17</v>
      </c>
    </row>
    <row r="8833" spans="1:4" x14ac:dyDescent="0.25">
      <c r="A8833" s="890" t="s">
        <v>8867</v>
      </c>
      <c r="B8833" s="890" t="s">
        <v>34319</v>
      </c>
      <c r="C8833" s="890" t="s">
        <v>3</v>
      </c>
      <c r="D8833" s="890">
        <v>221</v>
      </c>
    </row>
    <row r="8834" spans="1:4" x14ac:dyDescent="0.25">
      <c r="A8834" s="890" t="s">
        <v>8868</v>
      </c>
      <c r="B8834" s="890" t="s">
        <v>34320</v>
      </c>
      <c r="C8834" s="890" t="s">
        <v>3</v>
      </c>
      <c r="D8834" s="890">
        <v>195.2</v>
      </c>
    </row>
    <row r="8835" spans="1:4" x14ac:dyDescent="0.25">
      <c r="A8835" s="890" t="s">
        <v>8869</v>
      </c>
      <c r="B8835" s="890" t="s">
        <v>34320</v>
      </c>
      <c r="C8835" s="890" t="s">
        <v>3</v>
      </c>
      <c r="D8835" s="890">
        <v>187.43</v>
      </c>
    </row>
    <row r="8836" spans="1:4" x14ac:dyDescent="0.25">
      <c r="A8836" s="890" t="s">
        <v>8870</v>
      </c>
      <c r="B8836" s="890" t="s">
        <v>34321</v>
      </c>
      <c r="C8836" s="890" t="s">
        <v>3</v>
      </c>
      <c r="D8836" s="890">
        <v>161.4</v>
      </c>
    </row>
    <row r="8837" spans="1:4" x14ac:dyDescent="0.25">
      <c r="A8837" s="890" t="s">
        <v>8871</v>
      </c>
      <c r="B8837" s="890" t="s">
        <v>34321</v>
      </c>
      <c r="C8837" s="890" t="s">
        <v>3</v>
      </c>
      <c r="D8837" s="890">
        <v>158.30000000000001</v>
      </c>
    </row>
    <row r="8838" spans="1:4" x14ac:dyDescent="0.25">
      <c r="A8838" s="890" t="s">
        <v>8872</v>
      </c>
      <c r="B8838" s="890" t="s">
        <v>34322</v>
      </c>
      <c r="C8838" s="890" t="s">
        <v>3</v>
      </c>
      <c r="D8838" s="890">
        <v>307.83999999999997</v>
      </c>
    </row>
    <row r="8839" spans="1:4" x14ac:dyDescent="0.25">
      <c r="A8839" s="890" t="s">
        <v>8873</v>
      </c>
      <c r="B8839" s="890" t="s">
        <v>34322</v>
      </c>
      <c r="C8839" s="890" t="s">
        <v>3</v>
      </c>
      <c r="D8839" s="890">
        <v>294.58999999999997</v>
      </c>
    </row>
    <row r="8840" spans="1:4" x14ac:dyDescent="0.25">
      <c r="A8840" s="890" t="s">
        <v>8874</v>
      </c>
      <c r="B8840" s="890" t="s">
        <v>34323</v>
      </c>
      <c r="C8840" s="890" t="s">
        <v>3</v>
      </c>
      <c r="D8840" s="890">
        <v>179.82</v>
      </c>
    </row>
    <row r="8841" spans="1:4" x14ac:dyDescent="0.25">
      <c r="A8841" s="890" t="s">
        <v>8875</v>
      </c>
      <c r="B8841" s="890" t="s">
        <v>34323</v>
      </c>
      <c r="C8841" s="890" t="s">
        <v>3</v>
      </c>
      <c r="D8841" s="890">
        <v>170.08</v>
      </c>
    </row>
    <row r="8842" spans="1:4" x14ac:dyDescent="0.25">
      <c r="A8842" s="890" t="s">
        <v>8876</v>
      </c>
      <c r="B8842" s="890" t="s">
        <v>34324</v>
      </c>
      <c r="C8842" s="890" t="s">
        <v>3</v>
      </c>
      <c r="D8842" s="890">
        <v>205.93</v>
      </c>
    </row>
    <row r="8843" spans="1:4" x14ac:dyDescent="0.25">
      <c r="A8843" s="890" t="s">
        <v>8877</v>
      </c>
      <c r="B8843" s="890" t="s">
        <v>34324</v>
      </c>
      <c r="C8843" s="890" t="s">
        <v>3</v>
      </c>
      <c r="D8843" s="890">
        <v>196.77</v>
      </c>
    </row>
    <row r="8844" spans="1:4" x14ac:dyDescent="0.25">
      <c r="A8844" s="890" t="s">
        <v>8878</v>
      </c>
      <c r="B8844" s="890" t="s">
        <v>34325</v>
      </c>
      <c r="C8844" s="890" t="s">
        <v>3</v>
      </c>
      <c r="D8844" s="890">
        <v>181.33</v>
      </c>
    </row>
    <row r="8845" spans="1:4" x14ac:dyDescent="0.25">
      <c r="A8845" s="890" t="s">
        <v>8879</v>
      </c>
      <c r="B8845" s="890" t="s">
        <v>34325</v>
      </c>
      <c r="C8845" s="890" t="s">
        <v>3</v>
      </c>
      <c r="D8845" s="890">
        <v>172.74</v>
      </c>
    </row>
    <row r="8846" spans="1:4" x14ac:dyDescent="0.25">
      <c r="A8846" s="890" t="s">
        <v>8880</v>
      </c>
      <c r="B8846" s="890" t="s">
        <v>34326</v>
      </c>
      <c r="C8846" s="890" t="s">
        <v>3</v>
      </c>
      <c r="D8846" s="890">
        <v>165.02</v>
      </c>
    </row>
    <row r="8847" spans="1:4" x14ac:dyDescent="0.25">
      <c r="A8847" s="890" t="s">
        <v>8881</v>
      </c>
      <c r="B8847" s="890" t="s">
        <v>34326</v>
      </c>
      <c r="C8847" s="890" t="s">
        <v>3</v>
      </c>
      <c r="D8847" s="890">
        <v>157.07</v>
      </c>
    </row>
    <row r="8848" spans="1:4" x14ac:dyDescent="0.25">
      <c r="A8848" s="890" t="s">
        <v>8882</v>
      </c>
      <c r="B8848" s="890" t="s">
        <v>34327</v>
      </c>
      <c r="C8848" s="890" t="s">
        <v>3</v>
      </c>
      <c r="D8848" s="890">
        <v>144.46</v>
      </c>
    </row>
    <row r="8849" spans="1:4" x14ac:dyDescent="0.25">
      <c r="A8849" s="890" t="s">
        <v>8883</v>
      </c>
      <c r="B8849" s="890" t="s">
        <v>34327</v>
      </c>
      <c r="C8849" s="890" t="s">
        <v>3</v>
      </c>
      <c r="D8849" s="890">
        <v>137.6</v>
      </c>
    </row>
    <row r="8850" spans="1:4" x14ac:dyDescent="0.25">
      <c r="A8850" s="890" t="s">
        <v>8884</v>
      </c>
      <c r="B8850" s="890" t="s">
        <v>34328</v>
      </c>
      <c r="C8850" s="890" t="s">
        <v>3</v>
      </c>
      <c r="D8850" s="890">
        <v>250.74</v>
      </c>
    </row>
    <row r="8851" spans="1:4" x14ac:dyDescent="0.25">
      <c r="A8851" s="890" t="s">
        <v>8885</v>
      </c>
      <c r="B8851" s="890" t="s">
        <v>34328</v>
      </c>
      <c r="C8851" s="890" t="s">
        <v>3</v>
      </c>
      <c r="D8851" s="890">
        <v>242.54</v>
      </c>
    </row>
    <row r="8852" spans="1:4" x14ac:dyDescent="0.25">
      <c r="A8852" s="890" t="s">
        <v>8886</v>
      </c>
      <c r="B8852" s="890" t="s">
        <v>34329</v>
      </c>
      <c r="C8852" s="890" t="s">
        <v>3</v>
      </c>
      <c r="D8852" s="890">
        <v>242.99</v>
      </c>
    </row>
    <row r="8853" spans="1:4" x14ac:dyDescent="0.25">
      <c r="A8853" s="890" t="s">
        <v>8887</v>
      </c>
      <c r="B8853" s="890" t="s">
        <v>34329</v>
      </c>
      <c r="C8853" s="890" t="s">
        <v>3</v>
      </c>
      <c r="D8853" s="890">
        <v>235.33</v>
      </c>
    </row>
    <row r="8854" spans="1:4" x14ac:dyDescent="0.25">
      <c r="A8854" s="890" t="s">
        <v>8888</v>
      </c>
      <c r="B8854" s="890" t="s">
        <v>34330</v>
      </c>
      <c r="C8854" s="890" t="s">
        <v>3</v>
      </c>
      <c r="D8854" s="890">
        <v>295.17</v>
      </c>
    </row>
    <row r="8855" spans="1:4" x14ac:dyDescent="0.25">
      <c r="A8855" s="890" t="s">
        <v>8889</v>
      </c>
      <c r="B8855" s="890" t="s">
        <v>34330</v>
      </c>
      <c r="C8855" s="890" t="s">
        <v>3</v>
      </c>
      <c r="D8855" s="890">
        <v>287.36</v>
      </c>
    </row>
    <row r="8856" spans="1:4" x14ac:dyDescent="0.25">
      <c r="A8856" s="890" t="s">
        <v>8890</v>
      </c>
      <c r="B8856" s="890" t="s">
        <v>34331</v>
      </c>
      <c r="C8856" s="890" t="s">
        <v>3</v>
      </c>
      <c r="D8856" s="890">
        <v>311.94</v>
      </c>
    </row>
    <row r="8857" spans="1:4" x14ac:dyDescent="0.25">
      <c r="A8857" s="890" t="s">
        <v>8891</v>
      </c>
      <c r="B8857" s="890" t="s">
        <v>34331</v>
      </c>
      <c r="C8857" s="890" t="s">
        <v>3</v>
      </c>
      <c r="D8857" s="890">
        <v>304.88</v>
      </c>
    </row>
    <row r="8858" spans="1:4" x14ac:dyDescent="0.25">
      <c r="A8858" s="890" t="s">
        <v>8892</v>
      </c>
      <c r="B8858" s="890" t="s">
        <v>34332</v>
      </c>
      <c r="C8858" s="890" t="s">
        <v>3</v>
      </c>
      <c r="D8858" s="890">
        <v>245.18</v>
      </c>
    </row>
    <row r="8859" spans="1:4" x14ac:dyDescent="0.25">
      <c r="A8859" s="890" t="s">
        <v>8893</v>
      </c>
      <c r="B8859" s="890" t="s">
        <v>34332</v>
      </c>
      <c r="C8859" s="890" t="s">
        <v>3</v>
      </c>
      <c r="D8859" s="890">
        <v>239.47</v>
      </c>
    </row>
    <row r="8860" spans="1:4" x14ac:dyDescent="0.25">
      <c r="A8860" s="890" t="s">
        <v>8894</v>
      </c>
      <c r="B8860" s="890" t="s">
        <v>34333</v>
      </c>
      <c r="C8860" s="890" t="s">
        <v>3</v>
      </c>
      <c r="D8860" s="890">
        <v>250.88</v>
      </c>
    </row>
    <row r="8861" spans="1:4" x14ac:dyDescent="0.25">
      <c r="A8861" s="890" t="s">
        <v>8895</v>
      </c>
      <c r="B8861" s="890" t="s">
        <v>34333</v>
      </c>
      <c r="C8861" s="890" t="s">
        <v>3</v>
      </c>
      <c r="D8861" s="890">
        <v>243.42</v>
      </c>
    </row>
    <row r="8862" spans="1:4" x14ac:dyDescent="0.25">
      <c r="A8862" s="890" t="s">
        <v>8896</v>
      </c>
      <c r="B8862" s="890" t="s">
        <v>34334</v>
      </c>
      <c r="C8862" s="890" t="s">
        <v>3</v>
      </c>
      <c r="D8862" s="890">
        <v>295.81</v>
      </c>
    </row>
    <row r="8863" spans="1:4" x14ac:dyDescent="0.25">
      <c r="A8863" s="890" t="s">
        <v>8897</v>
      </c>
      <c r="B8863" s="890" t="s">
        <v>34334</v>
      </c>
      <c r="C8863" s="890" t="s">
        <v>3</v>
      </c>
      <c r="D8863" s="890">
        <v>288.36</v>
      </c>
    </row>
    <row r="8864" spans="1:4" x14ac:dyDescent="0.25">
      <c r="A8864" s="890" t="s">
        <v>8898</v>
      </c>
      <c r="B8864" s="890" t="s">
        <v>34335</v>
      </c>
      <c r="C8864" s="890" t="s">
        <v>3</v>
      </c>
      <c r="D8864" s="890">
        <v>323.49</v>
      </c>
    </row>
    <row r="8865" spans="1:4" x14ac:dyDescent="0.25">
      <c r="A8865" s="890" t="s">
        <v>8899</v>
      </c>
      <c r="B8865" s="890" t="s">
        <v>34335</v>
      </c>
      <c r="C8865" s="890" t="s">
        <v>3</v>
      </c>
      <c r="D8865" s="890">
        <v>315.99</v>
      </c>
    </row>
    <row r="8866" spans="1:4" x14ac:dyDescent="0.25">
      <c r="A8866" s="890" t="s">
        <v>8900</v>
      </c>
      <c r="B8866" s="890" t="s">
        <v>34336</v>
      </c>
      <c r="C8866" s="890" t="s">
        <v>3</v>
      </c>
      <c r="D8866" s="890">
        <v>287.62</v>
      </c>
    </row>
    <row r="8867" spans="1:4" x14ac:dyDescent="0.25">
      <c r="A8867" s="890" t="s">
        <v>8901</v>
      </c>
      <c r="B8867" s="890" t="s">
        <v>34336</v>
      </c>
      <c r="C8867" s="890" t="s">
        <v>3</v>
      </c>
      <c r="D8867" s="890">
        <v>280.14999999999998</v>
      </c>
    </row>
    <row r="8868" spans="1:4" x14ac:dyDescent="0.25">
      <c r="A8868" s="890" t="s">
        <v>8902</v>
      </c>
      <c r="B8868" s="890" t="s">
        <v>34337</v>
      </c>
      <c r="C8868" s="890" t="s">
        <v>3</v>
      </c>
      <c r="D8868" s="890">
        <v>351</v>
      </c>
    </row>
    <row r="8869" spans="1:4" x14ac:dyDescent="0.25">
      <c r="A8869" s="890" t="s">
        <v>8903</v>
      </c>
      <c r="B8869" s="890" t="s">
        <v>34337</v>
      </c>
      <c r="C8869" s="890" t="s">
        <v>3</v>
      </c>
      <c r="D8869" s="890">
        <v>343.25</v>
      </c>
    </row>
    <row r="8870" spans="1:4" x14ac:dyDescent="0.25">
      <c r="A8870" s="890" t="s">
        <v>8904</v>
      </c>
      <c r="B8870" s="890" t="s">
        <v>34338</v>
      </c>
      <c r="C8870" s="890" t="s">
        <v>3</v>
      </c>
      <c r="D8870" s="890">
        <v>405.4</v>
      </c>
    </row>
    <row r="8871" spans="1:4" x14ac:dyDescent="0.25">
      <c r="A8871" s="890" t="s">
        <v>8905</v>
      </c>
      <c r="B8871" s="890" t="s">
        <v>34338</v>
      </c>
      <c r="C8871" s="890" t="s">
        <v>3</v>
      </c>
      <c r="D8871" s="890">
        <v>396.89</v>
      </c>
    </row>
    <row r="8872" spans="1:4" x14ac:dyDescent="0.25">
      <c r="A8872" s="890" t="s">
        <v>8906</v>
      </c>
      <c r="B8872" s="890" t="s">
        <v>34339</v>
      </c>
      <c r="C8872" s="890" t="s">
        <v>3</v>
      </c>
      <c r="D8872" s="890">
        <v>193.84</v>
      </c>
    </row>
    <row r="8873" spans="1:4" x14ac:dyDescent="0.25">
      <c r="A8873" s="890" t="s">
        <v>8907</v>
      </c>
      <c r="B8873" s="890" t="s">
        <v>34339</v>
      </c>
      <c r="C8873" s="890" t="s">
        <v>3</v>
      </c>
      <c r="D8873" s="890">
        <v>184.85</v>
      </c>
    </row>
    <row r="8874" spans="1:4" x14ac:dyDescent="0.25">
      <c r="A8874" s="890" t="s">
        <v>8908</v>
      </c>
      <c r="B8874" s="890" t="s">
        <v>34340</v>
      </c>
      <c r="C8874" s="890" t="s">
        <v>3</v>
      </c>
      <c r="D8874" s="890">
        <v>267.55</v>
      </c>
    </row>
    <row r="8875" spans="1:4" x14ac:dyDescent="0.25">
      <c r="A8875" s="890" t="s">
        <v>8909</v>
      </c>
      <c r="B8875" s="890" t="s">
        <v>34340</v>
      </c>
      <c r="C8875" s="890" t="s">
        <v>3</v>
      </c>
      <c r="D8875" s="890">
        <v>262.7</v>
      </c>
    </row>
    <row r="8876" spans="1:4" x14ac:dyDescent="0.25">
      <c r="A8876" s="890" t="s">
        <v>8910</v>
      </c>
      <c r="B8876" s="890" t="s">
        <v>34341</v>
      </c>
      <c r="C8876" s="890" t="s">
        <v>3</v>
      </c>
      <c r="D8876" s="890">
        <v>241.45</v>
      </c>
    </row>
    <row r="8877" spans="1:4" x14ac:dyDescent="0.25">
      <c r="A8877" s="890" t="s">
        <v>8911</v>
      </c>
      <c r="B8877" s="890" t="s">
        <v>34341</v>
      </c>
      <c r="C8877" s="890" t="s">
        <v>3</v>
      </c>
      <c r="D8877" s="890">
        <v>229.63</v>
      </c>
    </row>
    <row r="8878" spans="1:4" x14ac:dyDescent="0.25">
      <c r="A8878" s="890" t="s">
        <v>8912</v>
      </c>
      <c r="B8878" s="890" t="s">
        <v>34342</v>
      </c>
      <c r="C8878" s="890" t="s">
        <v>3</v>
      </c>
      <c r="D8878" s="890">
        <v>230.16</v>
      </c>
    </row>
    <row r="8879" spans="1:4" x14ac:dyDescent="0.25">
      <c r="A8879" s="890" t="s">
        <v>8913</v>
      </c>
      <c r="B8879" s="890" t="s">
        <v>34342</v>
      </c>
      <c r="C8879" s="890" t="s">
        <v>3</v>
      </c>
      <c r="D8879" s="890">
        <v>218.34</v>
      </c>
    </row>
    <row r="8880" spans="1:4" x14ac:dyDescent="0.25">
      <c r="A8880" s="890" t="s">
        <v>8914</v>
      </c>
      <c r="B8880" s="890" t="s">
        <v>34343</v>
      </c>
      <c r="C8880" s="890" t="s">
        <v>3</v>
      </c>
      <c r="D8880" s="890">
        <v>308.51</v>
      </c>
    </row>
    <row r="8881" spans="1:4" x14ac:dyDescent="0.25">
      <c r="A8881" s="890" t="s">
        <v>8915</v>
      </c>
      <c r="B8881" s="890" t="s">
        <v>34343</v>
      </c>
      <c r="C8881" s="890" t="s">
        <v>3</v>
      </c>
      <c r="D8881" s="890">
        <v>295.20999999999998</v>
      </c>
    </row>
    <row r="8882" spans="1:4" x14ac:dyDescent="0.25">
      <c r="A8882" s="890" t="s">
        <v>8916</v>
      </c>
      <c r="B8882" s="890" t="s">
        <v>34344</v>
      </c>
      <c r="C8882" s="890" t="s">
        <v>4</v>
      </c>
      <c r="D8882" s="890">
        <v>107.81</v>
      </c>
    </row>
    <row r="8883" spans="1:4" x14ac:dyDescent="0.25">
      <c r="A8883" s="890" t="s">
        <v>8917</v>
      </c>
      <c r="B8883" s="890" t="s">
        <v>34344</v>
      </c>
      <c r="C8883" s="890" t="s">
        <v>4</v>
      </c>
      <c r="D8883" s="890">
        <v>105.22</v>
      </c>
    </row>
    <row r="8884" spans="1:4" x14ac:dyDescent="0.25">
      <c r="A8884" s="890" t="s">
        <v>8918</v>
      </c>
      <c r="B8884" s="890" t="s">
        <v>34345</v>
      </c>
      <c r="C8884" s="890" t="s">
        <v>4</v>
      </c>
      <c r="D8884" s="890">
        <v>139.1</v>
      </c>
    </row>
    <row r="8885" spans="1:4" x14ac:dyDescent="0.25">
      <c r="A8885" s="890" t="s">
        <v>8919</v>
      </c>
      <c r="B8885" s="890" t="s">
        <v>34345</v>
      </c>
      <c r="C8885" s="890" t="s">
        <v>4</v>
      </c>
      <c r="D8885" s="890">
        <v>136.51</v>
      </c>
    </row>
    <row r="8886" spans="1:4" x14ac:dyDescent="0.25">
      <c r="A8886" s="890" t="s">
        <v>8920</v>
      </c>
      <c r="B8886" s="890" t="s">
        <v>34346</v>
      </c>
      <c r="C8886" s="890" t="s">
        <v>4</v>
      </c>
      <c r="D8886" s="890">
        <v>163.03</v>
      </c>
    </row>
    <row r="8887" spans="1:4" x14ac:dyDescent="0.25">
      <c r="A8887" s="890" t="s">
        <v>8921</v>
      </c>
      <c r="B8887" s="890" t="s">
        <v>34346</v>
      </c>
      <c r="C8887" s="890" t="s">
        <v>4</v>
      </c>
      <c r="D8887" s="890">
        <v>159.91999999999999</v>
      </c>
    </row>
    <row r="8888" spans="1:4" x14ac:dyDescent="0.25">
      <c r="A8888" s="890" t="s">
        <v>27828</v>
      </c>
      <c r="B8888" s="890" t="s">
        <v>34347</v>
      </c>
      <c r="C8888" s="890" t="s">
        <v>3</v>
      </c>
      <c r="D8888" s="890">
        <v>64.34</v>
      </c>
    </row>
    <row r="8889" spans="1:4" x14ac:dyDescent="0.25">
      <c r="A8889" s="890" t="s">
        <v>27829</v>
      </c>
      <c r="B8889" s="890" t="s">
        <v>34347</v>
      </c>
      <c r="C8889" s="890" t="s">
        <v>3</v>
      </c>
      <c r="D8889" s="890">
        <v>62.63</v>
      </c>
    </row>
    <row r="8890" spans="1:4" x14ac:dyDescent="0.25">
      <c r="A8890" s="890" t="s">
        <v>8922</v>
      </c>
      <c r="B8890" s="890" t="s">
        <v>34348</v>
      </c>
      <c r="C8890" s="890" t="s">
        <v>5</v>
      </c>
      <c r="D8890" s="890">
        <v>669.2</v>
      </c>
    </row>
    <row r="8891" spans="1:4" x14ac:dyDescent="0.25">
      <c r="A8891" s="890" t="s">
        <v>8923</v>
      </c>
      <c r="B8891" s="890" t="s">
        <v>34348</v>
      </c>
      <c r="C8891" s="890" t="s">
        <v>5</v>
      </c>
      <c r="D8891" s="890">
        <v>638.71</v>
      </c>
    </row>
    <row r="8892" spans="1:4" x14ac:dyDescent="0.25">
      <c r="A8892" s="890" t="s">
        <v>8924</v>
      </c>
      <c r="B8892" s="890" t="s">
        <v>34349</v>
      </c>
      <c r="C8892" s="890" t="s">
        <v>5</v>
      </c>
      <c r="D8892" s="890">
        <v>1747.52</v>
      </c>
    </row>
    <row r="8893" spans="1:4" x14ac:dyDescent="0.25">
      <c r="A8893" s="890" t="s">
        <v>8925</v>
      </c>
      <c r="B8893" s="890" t="s">
        <v>34349</v>
      </c>
      <c r="C8893" s="890" t="s">
        <v>5</v>
      </c>
      <c r="D8893" s="890">
        <v>1716.97</v>
      </c>
    </row>
    <row r="8894" spans="1:4" x14ac:dyDescent="0.25">
      <c r="A8894" s="890" t="s">
        <v>8926</v>
      </c>
      <c r="B8894" s="890" t="s">
        <v>34350</v>
      </c>
      <c r="C8894" s="890" t="s">
        <v>5</v>
      </c>
      <c r="D8894" s="890">
        <v>1512.64</v>
      </c>
    </row>
    <row r="8895" spans="1:4" x14ac:dyDescent="0.25">
      <c r="A8895" s="890" t="s">
        <v>8927</v>
      </c>
      <c r="B8895" s="890" t="s">
        <v>34350</v>
      </c>
      <c r="C8895" s="890" t="s">
        <v>5</v>
      </c>
      <c r="D8895" s="890">
        <v>1479.93</v>
      </c>
    </row>
    <row r="8896" spans="1:4" x14ac:dyDescent="0.25">
      <c r="A8896" s="890" t="s">
        <v>8928</v>
      </c>
      <c r="B8896" s="890" t="s">
        <v>34351</v>
      </c>
      <c r="C8896" s="890" t="s">
        <v>5</v>
      </c>
      <c r="D8896" s="890">
        <v>1984.1</v>
      </c>
    </row>
    <row r="8897" spans="1:4" x14ac:dyDescent="0.25">
      <c r="A8897" s="890" t="s">
        <v>8929</v>
      </c>
      <c r="B8897" s="890" t="s">
        <v>34351</v>
      </c>
      <c r="C8897" s="890" t="s">
        <v>5</v>
      </c>
      <c r="D8897" s="890">
        <v>1961.88</v>
      </c>
    </row>
    <row r="8898" spans="1:4" x14ac:dyDescent="0.25">
      <c r="A8898" s="890" t="s">
        <v>8930</v>
      </c>
      <c r="B8898" s="890" t="s">
        <v>34352</v>
      </c>
      <c r="C8898" s="890" t="s">
        <v>5</v>
      </c>
      <c r="D8898" s="890">
        <v>1222.6199999999999</v>
      </c>
    </row>
    <row r="8899" spans="1:4" x14ac:dyDescent="0.25">
      <c r="A8899" s="890" t="s">
        <v>8931</v>
      </c>
      <c r="B8899" s="890" t="s">
        <v>34352</v>
      </c>
      <c r="C8899" s="890" t="s">
        <v>5</v>
      </c>
      <c r="D8899" s="890">
        <v>1202.5</v>
      </c>
    </row>
    <row r="8900" spans="1:4" x14ac:dyDescent="0.25">
      <c r="A8900" s="890" t="s">
        <v>8932</v>
      </c>
      <c r="B8900" s="890" t="s">
        <v>34353</v>
      </c>
      <c r="C8900" s="890" t="s">
        <v>5</v>
      </c>
      <c r="D8900" s="890">
        <v>10392.68</v>
      </c>
    </row>
    <row r="8901" spans="1:4" x14ac:dyDescent="0.25">
      <c r="A8901" s="890" t="s">
        <v>8933</v>
      </c>
      <c r="B8901" s="890" t="s">
        <v>34353</v>
      </c>
      <c r="C8901" s="890" t="s">
        <v>5</v>
      </c>
      <c r="D8901" s="890">
        <v>9928.82</v>
      </c>
    </row>
    <row r="8902" spans="1:4" x14ac:dyDescent="0.25">
      <c r="A8902" s="890" t="s">
        <v>8934</v>
      </c>
      <c r="B8902" s="890" t="s">
        <v>34354</v>
      </c>
      <c r="C8902" s="890" t="s">
        <v>5</v>
      </c>
      <c r="D8902" s="890">
        <v>3064.38</v>
      </c>
    </row>
    <row r="8903" spans="1:4" x14ac:dyDescent="0.25">
      <c r="A8903" s="890" t="s">
        <v>8935</v>
      </c>
      <c r="B8903" s="890" t="s">
        <v>34354</v>
      </c>
      <c r="C8903" s="890" t="s">
        <v>5</v>
      </c>
      <c r="D8903" s="890">
        <v>2915.78</v>
      </c>
    </row>
    <row r="8904" spans="1:4" x14ac:dyDescent="0.25">
      <c r="A8904" s="890" t="s">
        <v>8936</v>
      </c>
      <c r="B8904" s="890" t="s">
        <v>34355</v>
      </c>
      <c r="C8904" s="890" t="s">
        <v>5</v>
      </c>
      <c r="D8904" s="890">
        <v>3387.44</v>
      </c>
    </row>
    <row r="8905" spans="1:4" x14ac:dyDescent="0.25">
      <c r="A8905" s="890" t="s">
        <v>8937</v>
      </c>
      <c r="B8905" s="890" t="s">
        <v>34355</v>
      </c>
      <c r="C8905" s="890" t="s">
        <v>5</v>
      </c>
      <c r="D8905" s="890">
        <v>3238.21</v>
      </c>
    </row>
    <row r="8906" spans="1:4" x14ac:dyDescent="0.25">
      <c r="A8906" s="890" t="s">
        <v>8938</v>
      </c>
      <c r="B8906" s="890" t="s">
        <v>34356</v>
      </c>
      <c r="C8906" s="890" t="s">
        <v>5</v>
      </c>
      <c r="D8906" s="890">
        <v>533.82000000000005</v>
      </c>
    </row>
    <row r="8907" spans="1:4" x14ac:dyDescent="0.25">
      <c r="A8907" s="890" t="s">
        <v>8939</v>
      </c>
      <c r="B8907" s="890" t="s">
        <v>34356</v>
      </c>
      <c r="C8907" s="890" t="s">
        <v>5</v>
      </c>
      <c r="D8907" s="890">
        <v>506.55</v>
      </c>
    </row>
    <row r="8908" spans="1:4" x14ac:dyDescent="0.25">
      <c r="A8908" s="890" t="s">
        <v>8940</v>
      </c>
      <c r="B8908" s="890" t="s">
        <v>34357</v>
      </c>
      <c r="C8908" s="890" t="s">
        <v>5</v>
      </c>
      <c r="D8908" s="890">
        <v>1031.8900000000001</v>
      </c>
    </row>
    <row r="8909" spans="1:4" x14ac:dyDescent="0.25">
      <c r="A8909" s="890" t="s">
        <v>8941</v>
      </c>
      <c r="B8909" s="890" t="s">
        <v>34357</v>
      </c>
      <c r="C8909" s="890" t="s">
        <v>5</v>
      </c>
      <c r="D8909" s="890">
        <v>986.07</v>
      </c>
    </row>
    <row r="8910" spans="1:4" x14ac:dyDescent="0.25">
      <c r="A8910" s="890" t="s">
        <v>8942</v>
      </c>
      <c r="B8910" s="890" t="s">
        <v>49817</v>
      </c>
      <c r="C8910" s="890" t="s">
        <v>5</v>
      </c>
      <c r="D8910" s="890">
        <v>2242.17</v>
      </c>
    </row>
    <row r="8911" spans="1:4" x14ac:dyDescent="0.25">
      <c r="A8911" s="890" t="s">
        <v>8943</v>
      </c>
      <c r="B8911" s="890" t="s">
        <v>49817</v>
      </c>
      <c r="C8911" s="890" t="s">
        <v>5</v>
      </c>
      <c r="D8911" s="890">
        <v>2224.65</v>
      </c>
    </row>
    <row r="8912" spans="1:4" x14ac:dyDescent="0.25">
      <c r="A8912" s="890" t="s">
        <v>8944</v>
      </c>
      <c r="B8912" s="890" t="s">
        <v>34359</v>
      </c>
      <c r="C8912" s="890" t="s">
        <v>5</v>
      </c>
      <c r="D8912" s="890">
        <v>2914.9</v>
      </c>
    </row>
    <row r="8913" spans="1:4" x14ac:dyDescent="0.25">
      <c r="A8913" s="890" t="s">
        <v>8945</v>
      </c>
      <c r="B8913" s="890" t="s">
        <v>34359</v>
      </c>
      <c r="C8913" s="890" t="s">
        <v>5</v>
      </c>
      <c r="D8913" s="890">
        <v>2768.12</v>
      </c>
    </row>
    <row r="8914" spans="1:4" x14ac:dyDescent="0.25">
      <c r="A8914" s="890" t="s">
        <v>8946</v>
      </c>
      <c r="B8914" s="890" t="s">
        <v>34360</v>
      </c>
      <c r="C8914" s="890" t="s">
        <v>5</v>
      </c>
      <c r="D8914" s="890">
        <v>3727.25</v>
      </c>
    </row>
    <row r="8915" spans="1:4" x14ac:dyDescent="0.25">
      <c r="A8915" s="890" t="s">
        <v>8947</v>
      </c>
      <c r="B8915" s="890" t="s">
        <v>34360</v>
      </c>
      <c r="C8915" s="890" t="s">
        <v>5</v>
      </c>
      <c r="D8915" s="890">
        <v>3578.67</v>
      </c>
    </row>
    <row r="8916" spans="1:4" x14ac:dyDescent="0.25">
      <c r="A8916" s="890" t="s">
        <v>8948</v>
      </c>
      <c r="B8916" s="890" t="s">
        <v>34361</v>
      </c>
      <c r="C8916" s="890" t="s">
        <v>5</v>
      </c>
      <c r="D8916" s="890">
        <v>1128.44</v>
      </c>
    </row>
    <row r="8917" spans="1:4" x14ac:dyDescent="0.25">
      <c r="A8917" s="890" t="s">
        <v>8949</v>
      </c>
      <c r="B8917" s="890" t="s">
        <v>34361</v>
      </c>
      <c r="C8917" s="890" t="s">
        <v>5</v>
      </c>
      <c r="D8917" s="890">
        <v>1095.04</v>
      </c>
    </row>
    <row r="8918" spans="1:4" x14ac:dyDescent="0.25">
      <c r="A8918" s="890" t="s">
        <v>8950</v>
      </c>
      <c r="B8918" s="890" t="s">
        <v>34362</v>
      </c>
      <c r="C8918" s="890" t="s">
        <v>5</v>
      </c>
      <c r="D8918" s="890">
        <v>2303.86</v>
      </c>
    </row>
    <row r="8919" spans="1:4" x14ac:dyDescent="0.25">
      <c r="A8919" s="890" t="s">
        <v>8951</v>
      </c>
      <c r="B8919" s="890" t="s">
        <v>34362</v>
      </c>
      <c r="C8919" s="890" t="s">
        <v>5</v>
      </c>
      <c r="D8919" s="890">
        <v>2154.46</v>
      </c>
    </row>
    <row r="8920" spans="1:4" x14ac:dyDescent="0.25">
      <c r="A8920" s="890" t="s">
        <v>8952</v>
      </c>
      <c r="B8920" s="890" t="s">
        <v>34363</v>
      </c>
      <c r="C8920" s="890" t="s">
        <v>5</v>
      </c>
      <c r="D8920" s="890">
        <v>2882.34</v>
      </c>
    </row>
    <row r="8921" spans="1:4" x14ac:dyDescent="0.25">
      <c r="A8921" s="890" t="s">
        <v>8953</v>
      </c>
      <c r="B8921" s="890" t="s">
        <v>34363</v>
      </c>
      <c r="C8921" s="890" t="s">
        <v>5</v>
      </c>
      <c r="D8921" s="890">
        <v>2727.14</v>
      </c>
    </row>
    <row r="8922" spans="1:4" x14ac:dyDescent="0.25">
      <c r="A8922" s="890" t="s">
        <v>8954</v>
      </c>
      <c r="B8922" s="890" t="s">
        <v>34364</v>
      </c>
      <c r="C8922" s="890" t="s">
        <v>5</v>
      </c>
      <c r="D8922" s="890">
        <v>6861.88</v>
      </c>
    </row>
    <row r="8923" spans="1:4" x14ac:dyDescent="0.25">
      <c r="A8923" s="890" t="s">
        <v>8955</v>
      </c>
      <c r="B8923" s="890" t="s">
        <v>34364</v>
      </c>
      <c r="C8923" s="890" t="s">
        <v>5</v>
      </c>
      <c r="D8923" s="890">
        <v>6598.47</v>
      </c>
    </row>
    <row r="8924" spans="1:4" x14ac:dyDescent="0.25">
      <c r="A8924" s="890" t="s">
        <v>8956</v>
      </c>
      <c r="B8924" s="890" t="s">
        <v>34365</v>
      </c>
      <c r="C8924" s="890" t="s">
        <v>5</v>
      </c>
      <c r="D8924" s="890">
        <v>575.82000000000005</v>
      </c>
    </row>
    <row r="8925" spans="1:4" x14ac:dyDescent="0.25">
      <c r="A8925" s="890" t="s">
        <v>8957</v>
      </c>
      <c r="B8925" s="890" t="s">
        <v>34365</v>
      </c>
      <c r="C8925" s="890" t="s">
        <v>5</v>
      </c>
      <c r="D8925" s="890">
        <v>552.83000000000004</v>
      </c>
    </row>
    <row r="8926" spans="1:4" x14ac:dyDescent="0.25">
      <c r="A8926" s="890" t="s">
        <v>8958</v>
      </c>
      <c r="B8926" s="890" t="s">
        <v>34366</v>
      </c>
      <c r="C8926" s="890" t="s">
        <v>5</v>
      </c>
      <c r="D8926" s="890">
        <v>686.45</v>
      </c>
    </row>
    <row r="8927" spans="1:4" x14ac:dyDescent="0.25">
      <c r="A8927" s="890" t="s">
        <v>8959</v>
      </c>
      <c r="B8927" s="890" t="s">
        <v>34366</v>
      </c>
      <c r="C8927" s="890" t="s">
        <v>5</v>
      </c>
      <c r="D8927" s="890">
        <v>647.62</v>
      </c>
    </row>
    <row r="8928" spans="1:4" x14ac:dyDescent="0.25">
      <c r="A8928" s="890" t="s">
        <v>8960</v>
      </c>
      <c r="B8928" s="890" t="s">
        <v>34367</v>
      </c>
      <c r="C8928" s="890" t="s">
        <v>5</v>
      </c>
      <c r="D8928" s="890">
        <v>716.01</v>
      </c>
    </row>
    <row r="8929" spans="1:4" x14ac:dyDescent="0.25">
      <c r="A8929" s="890" t="s">
        <v>8961</v>
      </c>
      <c r="B8929" s="890" t="s">
        <v>34367</v>
      </c>
      <c r="C8929" s="890" t="s">
        <v>5</v>
      </c>
      <c r="D8929" s="890">
        <v>684.26</v>
      </c>
    </row>
    <row r="8930" spans="1:4" x14ac:dyDescent="0.25">
      <c r="A8930" s="890" t="s">
        <v>8962</v>
      </c>
      <c r="B8930" s="890" t="s">
        <v>34368</v>
      </c>
      <c r="C8930" s="890" t="s">
        <v>5</v>
      </c>
      <c r="D8930" s="890">
        <v>923.29</v>
      </c>
    </row>
    <row r="8931" spans="1:4" x14ac:dyDescent="0.25">
      <c r="A8931" s="890" t="s">
        <v>8963</v>
      </c>
      <c r="B8931" s="890" t="s">
        <v>34368</v>
      </c>
      <c r="C8931" s="890" t="s">
        <v>5</v>
      </c>
      <c r="D8931" s="890">
        <v>885.43</v>
      </c>
    </row>
    <row r="8932" spans="1:4" x14ac:dyDescent="0.25">
      <c r="A8932" s="890" t="s">
        <v>8964</v>
      </c>
      <c r="B8932" s="890" t="s">
        <v>34369</v>
      </c>
      <c r="C8932" s="890" t="s">
        <v>5</v>
      </c>
      <c r="D8932" s="890">
        <v>1084.8699999999999</v>
      </c>
    </row>
    <row r="8933" spans="1:4" x14ac:dyDescent="0.25">
      <c r="A8933" s="890" t="s">
        <v>8965</v>
      </c>
      <c r="B8933" s="890" t="s">
        <v>34369</v>
      </c>
      <c r="C8933" s="890" t="s">
        <v>5</v>
      </c>
      <c r="D8933" s="890">
        <v>1029.02</v>
      </c>
    </row>
    <row r="8934" spans="1:4" x14ac:dyDescent="0.25">
      <c r="A8934" s="890" t="s">
        <v>8966</v>
      </c>
      <c r="B8934" s="890" t="s">
        <v>34370</v>
      </c>
      <c r="C8934" s="890" t="s">
        <v>5</v>
      </c>
      <c r="D8934" s="890">
        <v>1155.45</v>
      </c>
    </row>
    <row r="8935" spans="1:4" x14ac:dyDescent="0.25">
      <c r="A8935" s="890" t="s">
        <v>8967</v>
      </c>
      <c r="B8935" s="890" t="s">
        <v>34370</v>
      </c>
      <c r="C8935" s="890" t="s">
        <v>5</v>
      </c>
      <c r="D8935" s="890">
        <v>1155.45</v>
      </c>
    </row>
    <row r="8936" spans="1:4" x14ac:dyDescent="0.25">
      <c r="A8936" s="890" t="s">
        <v>8968</v>
      </c>
      <c r="B8936" s="890" t="s">
        <v>34371</v>
      </c>
      <c r="C8936" s="890" t="s">
        <v>5</v>
      </c>
      <c r="D8936" s="890">
        <v>369.56</v>
      </c>
    </row>
    <row r="8937" spans="1:4" x14ac:dyDescent="0.25">
      <c r="A8937" s="890" t="s">
        <v>8969</v>
      </c>
      <c r="B8937" s="890" t="s">
        <v>34371</v>
      </c>
      <c r="C8937" s="890" t="s">
        <v>5</v>
      </c>
      <c r="D8937" s="890">
        <v>369.56</v>
      </c>
    </row>
    <row r="8938" spans="1:4" x14ac:dyDescent="0.25">
      <c r="A8938" s="890" t="s">
        <v>24834</v>
      </c>
      <c r="B8938" s="890" t="s">
        <v>34372</v>
      </c>
      <c r="C8938" s="890" t="s">
        <v>5</v>
      </c>
      <c r="D8938" s="890">
        <v>231.65</v>
      </c>
    </row>
    <row r="8939" spans="1:4" x14ac:dyDescent="0.25">
      <c r="A8939" s="890" t="s">
        <v>24835</v>
      </c>
      <c r="B8939" s="890" t="s">
        <v>34372</v>
      </c>
      <c r="C8939" s="890" t="s">
        <v>5</v>
      </c>
      <c r="D8939" s="890">
        <v>231.65</v>
      </c>
    </row>
    <row r="8940" spans="1:4" x14ac:dyDescent="0.25">
      <c r="A8940" s="890" t="s">
        <v>8970</v>
      </c>
      <c r="B8940" s="890" t="s">
        <v>23496</v>
      </c>
      <c r="C8940" s="890" t="s">
        <v>113</v>
      </c>
      <c r="D8940" s="890">
        <v>141.88</v>
      </c>
    </row>
    <row r="8941" spans="1:4" x14ac:dyDescent="0.25">
      <c r="A8941" s="890" t="s">
        <v>8971</v>
      </c>
      <c r="B8941" s="890" t="s">
        <v>23496</v>
      </c>
      <c r="C8941" s="890" t="s">
        <v>113</v>
      </c>
      <c r="D8941" s="890">
        <v>141.88</v>
      </c>
    </row>
    <row r="8942" spans="1:4" x14ac:dyDescent="0.25">
      <c r="A8942" s="890" t="s">
        <v>8972</v>
      </c>
      <c r="B8942" s="890" t="s">
        <v>34373</v>
      </c>
      <c r="C8942" s="890" t="s">
        <v>5</v>
      </c>
      <c r="D8942" s="890">
        <v>143.51</v>
      </c>
    </row>
    <row r="8943" spans="1:4" x14ac:dyDescent="0.25">
      <c r="A8943" s="890" t="s">
        <v>8973</v>
      </c>
      <c r="B8943" s="890" t="s">
        <v>34373</v>
      </c>
      <c r="C8943" s="890" t="s">
        <v>5</v>
      </c>
      <c r="D8943" s="890">
        <v>143.16</v>
      </c>
    </row>
    <row r="8944" spans="1:4" x14ac:dyDescent="0.25">
      <c r="A8944" s="890" t="s">
        <v>8974</v>
      </c>
      <c r="B8944" s="890" t="s">
        <v>34374</v>
      </c>
      <c r="C8944" s="890" t="s">
        <v>5</v>
      </c>
      <c r="D8944" s="890">
        <v>51.4</v>
      </c>
    </row>
    <row r="8945" spans="1:4" x14ac:dyDescent="0.25">
      <c r="A8945" s="890" t="s">
        <v>8975</v>
      </c>
      <c r="B8945" s="890" t="s">
        <v>34374</v>
      </c>
      <c r="C8945" s="890" t="s">
        <v>5</v>
      </c>
      <c r="D8945" s="890">
        <v>51.4</v>
      </c>
    </row>
    <row r="8946" spans="1:4" x14ac:dyDescent="0.25">
      <c r="A8946" s="890" t="s">
        <v>8976</v>
      </c>
      <c r="B8946" s="890" t="s">
        <v>34375</v>
      </c>
      <c r="C8946" s="890" t="s">
        <v>5</v>
      </c>
      <c r="D8946" s="890">
        <v>49.6</v>
      </c>
    </row>
    <row r="8947" spans="1:4" x14ac:dyDescent="0.25">
      <c r="A8947" s="890" t="s">
        <v>8977</v>
      </c>
      <c r="B8947" s="890" t="s">
        <v>34375</v>
      </c>
      <c r="C8947" s="890" t="s">
        <v>5</v>
      </c>
      <c r="D8947" s="890">
        <v>49.6</v>
      </c>
    </row>
    <row r="8948" spans="1:4" x14ac:dyDescent="0.25">
      <c r="A8948" s="890" t="s">
        <v>8978</v>
      </c>
      <c r="B8948" s="890" t="s">
        <v>34376</v>
      </c>
      <c r="C8948" s="890" t="s">
        <v>5</v>
      </c>
      <c r="D8948" s="890">
        <v>99.5</v>
      </c>
    </row>
    <row r="8949" spans="1:4" x14ac:dyDescent="0.25">
      <c r="A8949" s="890" t="s">
        <v>8979</v>
      </c>
      <c r="B8949" s="890" t="s">
        <v>34376</v>
      </c>
      <c r="C8949" s="890" t="s">
        <v>5</v>
      </c>
      <c r="D8949" s="890">
        <v>99.5</v>
      </c>
    </row>
    <row r="8950" spans="1:4" x14ac:dyDescent="0.25">
      <c r="A8950" s="890" t="s">
        <v>8980</v>
      </c>
      <c r="B8950" s="890" t="s">
        <v>34377</v>
      </c>
      <c r="C8950" s="890" t="s">
        <v>5</v>
      </c>
      <c r="D8950" s="890">
        <v>50.84</v>
      </c>
    </row>
    <row r="8951" spans="1:4" x14ac:dyDescent="0.25">
      <c r="A8951" s="890" t="s">
        <v>8981</v>
      </c>
      <c r="B8951" s="890" t="s">
        <v>34377</v>
      </c>
      <c r="C8951" s="890" t="s">
        <v>5</v>
      </c>
      <c r="D8951" s="890">
        <v>48.76</v>
      </c>
    </row>
    <row r="8952" spans="1:4" x14ac:dyDescent="0.25">
      <c r="A8952" s="890" t="s">
        <v>8982</v>
      </c>
      <c r="B8952" s="890" t="s">
        <v>34378</v>
      </c>
      <c r="C8952" s="890" t="s">
        <v>4</v>
      </c>
      <c r="D8952" s="890">
        <v>199.42</v>
      </c>
    </row>
    <row r="8953" spans="1:4" x14ac:dyDescent="0.25">
      <c r="A8953" s="890" t="s">
        <v>8983</v>
      </c>
      <c r="B8953" s="890" t="s">
        <v>34378</v>
      </c>
      <c r="C8953" s="890" t="s">
        <v>4</v>
      </c>
      <c r="D8953" s="890">
        <v>194.8</v>
      </c>
    </row>
    <row r="8954" spans="1:4" x14ac:dyDescent="0.25">
      <c r="A8954" s="890" t="s">
        <v>8984</v>
      </c>
      <c r="B8954" s="890" t="s">
        <v>34379</v>
      </c>
      <c r="C8954" s="890" t="s">
        <v>20</v>
      </c>
      <c r="D8954" s="890">
        <v>641.01</v>
      </c>
    </row>
    <row r="8955" spans="1:4" x14ac:dyDescent="0.25">
      <c r="A8955" s="890" t="s">
        <v>8985</v>
      </c>
      <c r="B8955" s="890" t="s">
        <v>34379</v>
      </c>
      <c r="C8955" s="890" t="s">
        <v>20</v>
      </c>
      <c r="D8955" s="890">
        <v>602.54999999999995</v>
      </c>
    </row>
    <row r="8956" spans="1:4" x14ac:dyDescent="0.25">
      <c r="A8956" s="890" t="s">
        <v>8986</v>
      </c>
      <c r="B8956" s="890" t="s">
        <v>34380</v>
      </c>
      <c r="C8956" s="890" t="s">
        <v>20</v>
      </c>
      <c r="D8956" s="890">
        <v>768.62</v>
      </c>
    </row>
    <row r="8957" spans="1:4" x14ac:dyDescent="0.25">
      <c r="A8957" s="890" t="s">
        <v>8987</v>
      </c>
      <c r="B8957" s="890" t="s">
        <v>34380</v>
      </c>
      <c r="C8957" s="890" t="s">
        <v>20</v>
      </c>
      <c r="D8957" s="890">
        <v>719.11</v>
      </c>
    </row>
    <row r="8958" spans="1:4" x14ac:dyDescent="0.25">
      <c r="A8958" s="890" t="s">
        <v>8988</v>
      </c>
      <c r="B8958" s="890" t="s">
        <v>34381</v>
      </c>
      <c r="C8958" s="890" t="s">
        <v>4</v>
      </c>
      <c r="D8958" s="890">
        <v>560.57000000000005</v>
      </c>
    </row>
    <row r="8959" spans="1:4" x14ac:dyDescent="0.25">
      <c r="A8959" s="890" t="s">
        <v>8989</v>
      </c>
      <c r="B8959" s="890" t="s">
        <v>34381</v>
      </c>
      <c r="C8959" s="890" t="s">
        <v>4</v>
      </c>
      <c r="D8959" s="890">
        <v>556.41999999999996</v>
      </c>
    </row>
    <row r="8960" spans="1:4" x14ac:dyDescent="0.25">
      <c r="A8960" s="890" t="s">
        <v>8990</v>
      </c>
      <c r="B8960" s="890" t="s">
        <v>34382</v>
      </c>
      <c r="C8960" s="890" t="s">
        <v>4</v>
      </c>
      <c r="D8960" s="890">
        <v>162.93</v>
      </c>
    </row>
    <row r="8961" spans="1:4" x14ac:dyDescent="0.25">
      <c r="A8961" s="890" t="s">
        <v>8991</v>
      </c>
      <c r="B8961" s="890" t="s">
        <v>34382</v>
      </c>
      <c r="C8961" s="890" t="s">
        <v>4</v>
      </c>
      <c r="D8961" s="890">
        <v>160.47999999999999</v>
      </c>
    </row>
    <row r="8962" spans="1:4" x14ac:dyDescent="0.25">
      <c r="A8962" s="890" t="s">
        <v>8992</v>
      </c>
      <c r="B8962" s="890" t="s">
        <v>34383</v>
      </c>
      <c r="C8962" s="890" t="s">
        <v>4</v>
      </c>
      <c r="D8962" s="890">
        <v>403.06</v>
      </c>
    </row>
    <row r="8963" spans="1:4" x14ac:dyDescent="0.25">
      <c r="A8963" s="890" t="s">
        <v>8993</v>
      </c>
      <c r="B8963" s="890" t="s">
        <v>34383</v>
      </c>
      <c r="C8963" s="890" t="s">
        <v>4</v>
      </c>
      <c r="D8963" s="890">
        <v>396.03</v>
      </c>
    </row>
    <row r="8964" spans="1:4" x14ac:dyDescent="0.25">
      <c r="A8964" s="890" t="s">
        <v>8994</v>
      </c>
      <c r="B8964" s="890" t="s">
        <v>34384</v>
      </c>
      <c r="C8964" s="890" t="s">
        <v>4</v>
      </c>
      <c r="D8964" s="890">
        <v>578.04999999999995</v>
      </c>
    </row>
    <row r="8965" spans="1:4" x14ac:dyDescent="0.25">
      <c r="A8965" s="890" t="s">
        <v>8995</v>
      </c>
      <c r="B8965" s="890" t="s">
        <v>34384</v>
      </c>
      <c r="C8965" s="890" t="s">
        <v>4</v>
      </c>
      <c r="D8965" s="890">
        <v>568.17999999999995</v>
      </c>
    </row>
    <row r="8966" spans="1:4" x14ac:dyDescent="0.25">
      <c r="A8966" s="890" t="s">
        <v>8996</v>
      </c>
      <c r="B8966" s="890" t="s">
        <v>34385</v>
      </c>
      <c r="C8966" s="890" t="s">
        <v>4</v>
      </c>
      <c r="D8966" s="890">
        <v>208.02</v>
      </c>
    </row>
    <row r="8967" spans="1:4" x14ac:dyDescent="0.25">
      <c r="A8967" s="890" t="s">
        <v>8997</v>
      </c>
      <c r="B8967" s="890" t="s">
        <v>34385</v>
      </c>
      <c r="C8967" s="890" t="s">
        <v>4</v>
      </c>
      <c r="D8967" s="890">
        <v>204.85</v>
      </c>
    </row>
    <row r="8968" spans="1:4" x14ac:dyDescent="0.25">
      <c r="A8968" s="890" t="s">
        <v>8998</v>
      </c>
      <c r="B8968" s="890" t="s">
        <v>34386</v>
      </c>
      <c r="C8968" s="890" t="s">
        <v>4</v>
      </c>
      <c r="D8968" s="890">
        <v>493.6</v>
      </c>
    </row>
    <row r="8969" spans="1:4" x14ac:dyDescent="0.25">
      <c r="A8969" s="890" t="s">
        <v>8999</v>
      </c>
      <c r="B8969" s="890" t="s">
        <v>34386</v>
      </c>
      <c r="C8969" s="890" t="s">
        <v>4</v>
      </c>
      <c r="D8969" s="890">
        <v>485.64</v>
      </c>
    </row>
    <row r="8970" spans="1:4" x14ac:dyDescent="0.25">
      <c r="A8970" s="890" t="s">
        <v>9000</v>
      </c>
      <c r="B8970" s="890" t="s">
        <v>34387</v>
      </c>
      <c r="C8970" s="890" t="s">
        <v>4</v>
      </c>
      <c r="D8970" s="890">
        <v>704.71</v>
      </c>
    </row>
    <row r="8971" spans="1:4" x14ac:dyDescent="0.25">
      <c r="A8971" s="890" t="s">
        <v>9001</v>
      </c>
      <c r="B8971" s="890" t="s">
        <v>34387</v>
      </c>
      <c r="C8971" s="890" t="s">
        <v>4</v>
      </c>
      <c r="D8971" s="890">
        <v>693.78</v>
      </c>
    </row>
    <row r="8972" spans="1:4" x14ac:dyDescent="0.25">
      <c r="A8972" s="890" t="s">
        <v>9002</v>
      </c>
      <c r="B8972" s="890" t="s">
        <v>34388</v>
      </c>
      <c r="C8972" s="890" t="s">
        <v>4</v>
      </c>
      <c r="D8972" s="890">
        <v>242.68</v>
      </c>
    </row>
    <row r="8973" spans="1:4" x14ac:dyDescent="0.25">
      <c r="A8973" s="890" t="s">
        <v>9003</v>
      </c>
      <c r="B8973" s="890" t="s">
        <v>34388</v>
      </c>
      <c r="C8973" s="890" t="s">
        <v>4</v>
      </c>
      <c r="D8973" s="890">
        <v>238.93</v>
      </c>
    </row>
    <row r="8974" spans="1:4" x14ac:dyDescent="0.25">
      <c r="A8974" s="890" t="s">
        <v>9004</v>
      </c>
      <c r="B8974" s="890" t="s">
        <v>34389</v>
      </c>
      <c r="C8974" s="890" t="s">
        <v>4</v>
      </c>
      <c r="D8974" s="890">
        <v>549.79999999999995</v>
      </c>
    </row>
    <row r="8975" spans="1:4" x14ac:dyDescent="0.25">
      <c r="A8975" s="890" t="s">
        <v>9005</v>
      </c>
      <c r="B8975" s="890" t="s">
        <v>34389</v>
      </c>
      <c r="C8975" s="890" t="s">
        <v>4</v>
      </c>
      <c r="D8975" s="890">
        <v>541.47</v>
      </c>
    </row>
    <row r="8976" spans="1:4" x14ac:dyDescent="0.25">
      <c r="A8976" s="890" t="s">
        <v>9006</v>
      </c>
      <c r="B8976" s="890" t="s">
        <v>34390</v>
      </c>
      <c r="C8976" s="890" t="s">
        <v>4</v>
      </c>
      <c r="D8976" s="890">
        <v>790.13</v>
      </c>
    </row>
    <row r="8977" spans="1:4" x14ac:dyDescent="0.25">
      <c r="A8977" s="890" t="s">
        <v>9007</v>
      </c>
      <c r="B8977" s="890" t="s">
        <v>34390</v>
      </c>
      <c r="C8977" s="890" t="s">
        <v>4</v>
      </c>
      <c r="D8977" s="890">
        <v>778.58</v>
      </c>
    </row>
    <row r="8978" spans="1:4" x14ac:dyDescent="0.25">
      <c r="A8978" s="890" t="s">
        <v>9008</v>
      </c>
      <c r="B8978" s="890" t="s">
        <v>34391</v>
      </c>
      <c r="C8978" s="890" t="s">
        <v>4</v>
      </c>
      <c r="D8978" s="890">
        <v>292.88</v>
      </c>
    </row>
    <row r="8979" spans="1:4" x14ac:dyDescent="0.25">
      <c r="A8979" s="890" t="s">
        <v>9009</v>
      </c>
      <c r="B8979" s="890" t="s">
        <v>34391</v>
      </c>
      <c r="C8979" s="890" t="s">
        <v>4</v>
      </c>
      <c r="D8979" s="890">
        <v>288.39999999999998</v>
      </c>
    </row>
    <row r="8980" spans="1:4" x14ac:dyDescent="0.25">
      <c r="A8980" s="890" t="s">
        <v>9010</v>
      </c>
      <c r="B8980" s="890" t="s">
        <v>34392</v>
      </c>
      <c r="C8980" s="890" t="s">
        <v>4</v>
      </c>
      <c r="D8980" s="890">
        <v>650.48</v>
      </c>
    </row>
    <row r="8981" spans="1:4" x14ac:dyDescent="0.25">
      <c r="A8981" s="890" t="s">
        <v>9011</v>
      </c>
      <c r="B8981" s="890" t="s">
        <v>34392</v>
      </c>
      <c r="C8981" s="890" t="s">
        <v>4</v>
      </c>
      <c r="D8981" s="890">
        <v>641.21</v>
      </c>
    </row>
    <row r="8982" spans="1:4" x14ac:dyDescent="0.25">
      <c r="A8982" s="890" t="s">
        <v>9012</v>
      </c>
      <c r="B8982" s="890" t="s">
        <v>34393</v>
      </c>
      <c r="C8982" s="890" t="s">
        <v>4</v>
      </c>
      <c r="D8982" s="890">
        <v>928.66</v>
      </c>
    </row>
    <row r="8983" spans="1:4" x14ac:dyDescent="0.25">
      <c r="A8983" s="890" t="s">
        <v>9013</v>
      </c>
      <c r="B8983" s="890" t="s">
        <v>34393</v>
      </c>
      <c r="C8983" s="890" t="s">
        <v>4</v>
      </c>
      <c r="D8983" s="890">
        <v>916.06</v>
      </c>
    </row>
    <row r="8984" spans="1:4" x14ac:dyDescent="0.25">
      <c r="A8984" s="890" t="s">
        <v>9014</v>
      </c>
      <c r="B8984" s="890" t="s">
        <v>34394</v>
      </c>
      <c r="C8984" s="890" t="s">
        <v>4</v>
      </c>
      <c r="D8984" s="890">
        <v>326.97000000000003</v>
      </c>
    </row>
    <row r="8985" spans="1:4" x14ac:dyDescent="0.25">
      <c r="A8985" s="890" t="s">
        <v>9015</v>
      </c>
      <c r="B8985" s="890" t="s">
        <v>34394</v>
      </c>
      <c r="C8985" s="890" t="s">
        <v>4</v>
      </c>
      <c r="D8985" s="890">
        <v>321.93</v>
      </c>
    </row>
    <row r="8986" spans="1:4" x14ac:dyDescent="0.25">
      <c r="A8986" s="890" t="s">
        <v>9016</v>
      </c>
      <c r="B8986" s="890" t="s">
        <v>34395</v>
      </c>
      <c r="C8986" s="890" t="s">
        <v>4</v>
      </c>
      <c r="D8986" s="890">
        <v>716.11</v>
      </c>
    </row>
    <row r="8987" spans="1:4" x14ac:dyDescent="0.25">
      <c r="A8987" s="890" t="s">
        <v>9017</v>
      </c>
      <c r="B8987" s="890" t="s">
        <v>34395</v>
      </c>
      <c r="C8987" s="890" t="s">
        <v>4</v>
      </c>
      <c r="D8987" s="890">
        <v>706.11</v>
      </c>
    </row>
    <row r="8988" spans="1:4" x14ac:dyDescent="0.25">
      <c r="A8988" s="890" t="s">
        <v>9018</v>
      </c>
      <c r="B8988" s="890" t="s">
        <v>34396</v>
      </c>
      <c r="C8988" s="890" t="s">
        <v>4</v>
      </c>
      <c r="D8988" s="890">
        <v>1015.29</v>
      </c>
    </row>
    <row r="8989" spans="1:4" x14ac:dyDescent="0.25">
      <c r="A8989" s="890" t="s">
        <v>9019</v>
      </c>
      <c r="B8989" s="890" t="s">
        <v>34396</v>
      </c>
      <c r="C8989" s="890" t="s">
        <v>4</v>
      </c>
      <c r="D8989" s="890">
        <v>1002.06</v>
      </c>
    </row>
    <row r="8990" spans="1:4" x14ac:dyDescent="0.25">
      <c r="A8990" s="890" t="s">
        <v>9020</v>
      </c>
      <c r="B8990" s="890" t="s">
        <v>34397</v>
      </c>
      <c r="C8990" s="890" t="s">
        <v>4</v>
      </c>
      <c r="D8990" s="890">
        <v>371.52</v>
      </c>
    </row>
    <row r="8991" spans="1:4" x14ac:dyDescent="0.25">
      <c r="A8991" s="890" t="s">
        <v>9021</v>
      </c>
      <c r="B8991" s="890" t="s">
        <v>34397</v>
      </c>
      <c r="C8991" s="890" t="s">
        <v>4</v>
      </c>
      <c r="D8991" s="890">
        <v>365.89</v>
      </c>
    </row>
    <row r="8992" spans="1:4" x14ac:dyDescent="0.25">
      <c r="A8992" s="890" t="s">
        <v>9022</v>
      </c>
      <c r="B8992" s="890" t="s">
        <v>34398</v>
      </c>
      <c r="C8992" s="890" t="s">
        <v>4</v>
      </c>
      <c r="D8992" s="890">
        <v>793.76</v>
      </c>
    </row>
    <row r="8993" spans="1:4" x14ac:dyDescent="0.25">
      <c r="A8993" s="890" t="s">
        <v>9023</v>
      </c>
      <c r="B8993" s="890" t="s">
        <v>34398</v>
      </c>
      <c r="C8993" s="890" t="s">
        <v>4</v>
      </c>
      <c r="D8993" s="890">
        <v>783.36</v>
      </c>
    </row>
    <row r="8994" spans="1:4" x14ac:dyDescent="0.25">
      <c r="A8994" s="890" t="s">
        <v>9024</v>
      </c>
      <c r="B8994" s="890" t="s">
        <v>34399</v>
      </c>
      <c r="C8994" s="890" t="s">
        <v>4</v>
      </c>
      <c r="D8994" s="890">
        <v>1148.3599999999999</v>
      </c>
    </row>
    <row r="8995" spans="1:4" x14ac:dyDescent="0.25">
      <c r="A8995" s="890" t="s">
        <v>9025</v>
      </c>
      <c r="B8995" s="890" t="s">
        <v>34399</v>
      </c>
      <c r="C8995" s="890" t="s">
        <v>4</v>
      </c>
      <c r="D8995" s="890">
        <v>1133.7</v>
      </c>
    </row>
    <row r="8996" spans="1:4" x14ac:dyDescent="0.25">
      <c r="A8996" s="890" t="s">
        <v>9026</v>
      </c>
      <c r="B8996" s="890" t="s">
        <v>34400</v>
      </c>
      <c r="C8996" s="890" t="s">
        <v>4</v>
      </c>
      <c r="D8996" s="890">
        <v>30.8</v>
      </c>
    </row>
    <row r="8997" spans="1:4" x14ac:dyDescent="0.25">
      <c r="A8997" s="890" t="s">
        <v>9027</v>
      </c>
      <c r="B8997" s="890" t="s">
        <v>34400</v>
      </c>
      <c r="C8997" s="890" t="s">
        <v>4</v>
      </c>
      <c r="D8997" s="890">
        <v>29.75</v>
      </c>
    </row>
    <row r="8998" spans="1:4" x14ac:dyDescent="0.25">
      <c r="A8998" s="890" t="s">
        <v>9028</v>
      </c>
      <c r="B8998" s="890" t="s">
        <v>34401</v>
      </c>
      <c r="C8998" s="890" t="s">
        <v>4</v>
      </c>
      <c r="D8998" s="890">
        <v>23.92</v>
      </c>
    </row>
    <row r="8999" spans="1:4" x14ac:dyDescent="0.25">
      <c r="A8999" s="890" t="s">
        <v>9029</v>
      </c>
      <c r="B8999" s="890" t="s">
        <v>34401</v>
      </c>
      <c r="C8999" s="890" t="s">
        <v>4</v>
      </c>
      <c r="D8999" s="890">
        <v>21.58</v>
      </c>
    </row>
    <row r="9000" spans="1:4" x14ac:dyDescent="0.25">
      <c r="A9000" s="890" t="s">
        <v>9030</v>
      </c>
      <c r="B9000" s="890" t="s">
        <v>34402</v>
      </c>
      <c r="C9000" s="890" t="s">
        <v>4</v>
      </c>
      <c r="D9000" s="890">
        <v>42.81</v>
      </c>
    </row>
    <row r="9001" spans="1:4" x14ac:dyDescent="0.25">
      <c r="A9001" s="890" t="s">
        <v>9031</v>
      </c>
      <c r="B9001" s="890" t="s">
        <v>34402</v>
      </c>
      <c r="C9001" s="890" t="s">
        <v>4</v>
      </c>
      <c r="D9001" s="890">
        <v>41.3</v>
      </c>
    </row>
    <row r="9002" spans="1:4" x14ac:dyDescent="0.25">
      <c r="A9002" s="890" t="s">
        <v>9032</v>
      </c>
      <c r="B9002" s="890" t="s">
        <v>34403</v>
      </c>
      <c r="C9002" s="890" t="s">
        <v>4</v>
      </c>
      <c r="D9002" s="890">
        <v>25.12</v>
      </c>
    </row>
    <row r="9003" spans="1:4" x14ac:dyDescent="0.25">
      <c r="A9003" s="890" t="s">
        <v>9033</v>
      </c>
      <c r="B9003" s="890" t="s">
        <v>34403</v>
      </c>
      <c r="C9003" s="890" t="s">
        <v>4</v>
      </c>
      <c r="D9003" s="890">
        <v>22.66</v>
      </c>
    </row>
    <row r="9004" spans="1:4" x14ac:dyDescent="0.25">
      <c r="A9004" s="890" t="s">
        <v>9034</v>
      </c>
      <c r="B9004" s="890" t="s">
        <v>34404</v>
      </c>
      <c r="C9004" s="890" t="s">
        <v>4</v>
      </c>
      <c r="D9004" s="890">
        <v>61.26</v>
      </c>
    </row>
    <row r="9005" spans="1:4" x14ac:dyDescent="0.25">
      <c r="A9005" s="890" t="s">
        <v>9035</v>
      </c>
      <c r="B9005" s="890" t="s">
        <v>34404</v>
      </c>
      <c r="C9005" s="890" t="s">
        <v>4</v>
      </c>
      <c r="D9005" s="890">
        <v>59.04</v>
      </c>
    </row>
    <row r="9006" spans="1:4" x14ac:dyDescent="0.25">
      <c r="A9006" s="890" t="s">
        <v>9036</v>
      </c>
      <c r="B9006" s="890" t="s">
        <v>34405</v>
      </c>
      <c r="C9006" s="890" t="s">
        <v>4</v>
      </c>
      <c r="D9006" s="890">
        <v>26.31</v>
      </c>
    </row>
    <row r="9007" spans="1:4" x14ac:dyDescent="0.25">
      <c r="A9007" s="890" t="s">
        <v>9037</v>
      </c>
      <c r="B9007" s="890" t="s">
        <v>34405</v>
      </c>
      <c r="C9007" s="890" t="s">
        <v>4</v>
      </c>
      <c r="D9007" s="890">
        <v>23.73</v>
      </c>
    </row>
    <row r="9008" spans="1:4" x14ac:dyDescent="0.25">
      <c r="A9008" s="890" t="s">
        <v>9038</v>
      </c>
      <c r="B9008" s="890" t="s">
        <v>34406</v>
      </c>
      <c r="C9008" s="890" t="s">
        <v>4</v>
      </c>
      <c r="D9008" s="890">
        <v>77.98</v>
      </c>
    </row>
    <row r="9009" spans="1:4" x14ac:dyDescent="0.25">
      <c r="A9009" s="890" t="s">
        <v>9039</v>
      </c>
      <c r="B9009" s="890" t="s">
        <v>34406</v>
      </c>
      <c r="C9009" s="890" t="s">
        <v>4</v>
      </c>
      <c r="D9009" s="890">
        <v>75.17</v>
      </c>
    </row>
    <row r="9010" spans="1:4" x14ac:dyDescent="0.25">
      <c r="A9010" s="890" t="s">
        <v>9040</v>
      </c>
      <c r="B9010" s="890" t="s">
        <v>34407</v>
      </c>
      <c r="C9010" s="890" t="s">
        <v>4</v>
      </c>
      <c r="D9010" s="890">
        <v>28.6</v>
      </c>
    </row>
    <row r="9011" spans="1:4" x14ac:dyDescent="0.25">
      <c r="A9011" s="890" t="s">
        <v>9041</v>
      </c>
      <c r="B9011" s="890" t="s">
        <v>34407</v>
      </c>
      <c r="C9011" s="890" t="s">
        <v>4</v>
      </c>
      <c r="D9011" s="890">
        <v>25.82</v>
      </c>
    </row>
    <row r="9012" spans="1:4" x14ac:dyDescent="0.25">
      <c r="A9012" s="890" t="s">
        <v>9042</v>
      </c>
      <c r="B9012" s="890" t="s">
        <v>34408</v>
      </c>
      <c r="C9012" s="890" t="s">
        <v>4</v>
      </c>
      <c r="D9012" s="890">
        <v>119.3</v>
      </c>
    </row>
    <row r="9013" spans="1:4" x14ac:dyDescent="0.25">
      <c r="A9013" s="890" t="s">
        <v>9043</v>
      </c>
      <c r="B9013" s="890" t="s">
        <v>34408</v>
      </c>
      <c r="C9013" s="890" t="s">
        <v>4</v>
      </c>
      <c r="D9013" s="890">
        <v>114.95</v>
      </c>
    </row>
    <row r="9014" spans="1:4" x14ac:dyDescent="0.25">
      <c r="A9014" s="890" t="s">
        <v>9044</v>
      </c>
      <c r="B9014" s="890" t="s">
        <v>34409</v>
      </c>
      <c r="C9014" s="890" t="s">
        <v>4</v>
      </c>
      <c r="D9014" s="890">
        <v>36.57</v>
      </c>
    </row>
    <row r="9015" spans="1:4" x14ac:dyDescent="0.25">
      <c r="A9015" s="890" t="s">
        <v>9045</v>
      </c>
      <c r="B9015" s="890" t="s">
        <v>34409</v>
      </c>
      <c r="C9015" s="890" t="s">
        <v>4</v>
      </c>
      <c r="D9015" s="890">
        <v>33.03</v>
      </c>
    </row>
    <row r="9016" spans="1:4" x14ac:dyDescent="0.25">
      <c r="A9016" s="890" t="s">
        <v>9046</v>
      </c>
      <c r="B9016" s="890" t="s">
        <v>34410</v>
      </c>
      <c r="C9016" s="890" t="s">
        <v>4</v>
      </c>
      <c r="D9016" s="890">
        <v>150.91</v>
      </c>
    </row>
    <row r="9017" spans="1:4" x14ac:dyDescent="0.25">
      <c r="A9017" s="890" t="s">
        <v>9047</v>
      </c>
      <c r="B9017" s="890" t="s">
        <v>34410</v>
      </c>
      <c r="C9017" s="890" t="s">
        <v>4</v>
      </c>
      <c r="D9017" s="890">
        <v>145.37</v>
      </c>
    </row>
    <row r="9018" spans="1:4" x14ac:dyDescent="0.25">
      <c r="A9018" s="890" t="s">
        <v>9048</v>
      </c>
      <c r="B9018" s="890" t="s">
        <v>34411</v>
      </c>
      <c r="C9018" s="890" t="s">
        <v>4</v>
      </c>
      <c r="D9018" s="890">
        <v>47.66</v>
      </c>
    </row>
    <row r="9019" spans="1:4" x14ac:dyDescent="0.25">
      <c r="A9019" s="890" t="s">
        <v>9049</v>
      </c>
      <c r="B9019" s="890" t="s">
        <v>34411</v>
      </c>
      <c r="C9019" s="890" t="s">
        <v>4</v>
      </c>
      <c r="D9019" s="890">
        <v>43.09</v>
      </c>
    </row>
    <row r="9020" spans="1:4" x14ac:dyDescent="0.25">
      <c r="A9020" s="890" t="s">
        <v>9050</v>
      </c>
      <c r="B9020" s="890" t="s">
        <v>34412</v>
      </c>
      <c r="C9020" s="890" t="s">
        <v>4</v>
      </c>
      <c r="D9020" s="890">
        <v>194.36</v>
      </c>
    </row>
    <row r="9021" spans="1:4" x14ac:dyDescent="0.25">
      <c r="A9021" s="890" t="s">
        <v>9051</v>
      </c>
      <c r="B9021" s="890" t="s">
        <v>34412</v>
      </c>
      <c r="C9021" s="890" t="s">
        <v>4</v>
      </c>
      <c r="D9021" s="890">
        <v>187.2</v>
      </c>
    </row>
    <row r="9022" spans="1:4" x14ac:dyDescent="0.25">
      <c r="A9022" s="890" t="s">
        <v>9052</v>
      </c>
      <c r="B9022" s="890" t="s">
        <v>34413</v>
      </c>
      <c r="C9022" s="890" t="s">
        <v>4</v>
      </c>
      <c r="D9022" s="890">
        <v>48.86</v>
      </c>
    </row>
    <row r="9023" spans="1:4" x14ac:dyDescent="0.25">
      <c r="A9023" s="890" t="s">
        <v>9053</v>
      </c>
      <c r="B9023" s="890" t="s">
        <v>34413</v>
      </c>
      <c r="C9023" s="890" t="s">
        <v>4</v>
      </c>
      <c r="D9023" s="890">
        <v>44.17</v>
      </c>
    </row>
    <row r="9024" spans="1:4" x14ac:dyDescent="0.25">
      <c r="A9024" s="890" t="s">
        <v>9054</v>
      </c>
      <c r="B9024" s="890" t="s">
        <v>34414</v>
      </c>
      <c r="C9024" s="890" t="s">
        <v>4</v>
      </c>
      <c r="D9024" s="890">
        <v>245.08</v>
      </c>
    </row>
    <row r="9025" spans="1:4" x14ac:dyDescent="0.25">
      <c r="A9025" s="890" t="s">
        <v>9055</v>
      </c>
      <c r="B9025" s="890" t="s">
        <v>34414</v>
      </c>
      <c r="C9025" s="890" t="s">
        <v>4</v>
      </c>
      <c r="D9025" s="890">
        <v>235.99</v>
      </c>
    </row>
    <row r="9026" spans="1:4" x14ac:dyDescent="0.25">
      <c r="A9026" s="890" t="s">
        <v>9056</v>
      </c>
      <c r="B9026" s="890" t="s">
        <v>34415</v>
      </c>
      <c r="C9026" s="890" t="s">
        <v>4</v>
      </c>
      <c r="D9026" s="890">
        <v>50.65</v>
      </c>
    </row>
    <row r="9027" spans="1:4" x14ac:dyDescent="0.25">
      <c r="A9027" s="890" t="s">
        <v>9057</v>
      </c>
      <c r="B9027" s="890" t="s">
        <v>34415</v>
      </c>
      <c r="C9027" s="890" t="s">
        <v>4</v>
      </c>
      <c r="D9027" s="890">
        <v>45.79</v>
      </c>
    </row>
    <row r="9028" spans="1:4" x14ac:dyDescent="0.25">
      <c r="A9028" s="890" t="s">
        <v>9058</v>
      </c>
      <c r="B9028" s="890" t="s">
        <v>34416</v>
      </c>
      <c r="C9028" s="890" t="s">
        <v>4</v>
      </c>
      <c r="D9028" s="890">
        <v>265.52999999999997</v>
      </c>
    </row>
    <row r="9029" spans="1:4" x14ac:dyDescent="0.25">
      <c r="A9029" s="890" t="s">
        <v>9059</v>
      </c>
      <c r="B9029" s="890" t="s">
        <v>34416</v>
      </c>
      <c r="C9029" s="890" t="s">
        <v>4</v>
      </c>
      <c r="D9029" s="890">
        <v>255.77</v>
      </c>
    </row>
    <row r="9030" spans="1:4" x14ac:dyDescent="0.25">
      <c r="A9030" s="890" t="s">
        <v>9060</v>
      </c>
      <c r="B9030" s="890" t="s">
        <v>34417</v>
      </c>
      <c r="C9030" s="890" t="s">
        <v>4</v>
      </c>
      <c r="D9030" s="890">
        <v>63.25</v>
      </c>
    </row>
    <row r="9031" spans="1:4" x14ac:dyDescent="0.25">
      <c r="A9031" s="890" t="s">
        <v>9061</v>
      </c>
      <c r="B9031" s="890" t="s">
        <v>34417</v>
      </c>
      <c r="C9031" s="890" t="s">
        <v>4</v>
      </c>
      <c r="D9031" s="890">
        <v>57.24</v>
      </c>
    </row>
    <row r="9032" spans="1:4" x14ac:dyDescent="0.25">
      <c r="A9032" s="890" t="s">
        <v>9062</v>
      </c>
      <c r="B9032" s="890" t="s">
        <v>34418</v>
      </c>
      <c r="C9032" s="890" t="s">
        <v>4</v>
      </c>
      <c r="D9032" s="890">
        <v>294.18</v>
      </c>
    </row>
    <row r="9033" spans="1:4" x14ac:dyDescent="0.25">
      <c r="A9033" s="890" t="s">
        <v>9063</v>
      </c>
      <c r="B9033" s="890" t="s">
        <v>34418</v>
      </c>
      <c r="C9033" s="890" t="s">
        <v>4</v>
      </c>
      <c r="D9033" s="890">
        <v>283.5</v>
      </c>
    </row>
    <row r="9034" spans="1:4" x14ac:dyDescent="0.25">
      <c r="A9034" s="890" t="s">
        <v>9064</v>
      </c>
      <c r="B9034" s="890" t="s">
        <v>34419</v>
      </c>
      <c r="C9034" s="890" t="s">
        <v>4</v>
      </c>
      <c r="D9034" s="890">
        <v>94.58</v>
      </c>
    </row>
    <row r="9035" spans="1:4" x14ac:dyDescent="0.25">
      <c r="A9035" s="890" t="s">
        <v>9065</v>
      </c>
      <c r="B9035" s="890" t="s">
        <v>34419</v>
      </c>
      <c r="C9035" s="890" t="s">
        <v>4</v>
      </c>
      <c r="D9035" s="890">
        <v>85.6</v>
      </c>
    </row>
    <row r="9036" spans="1:4" x14ac:dyDescent="0.25">
      <c r="A9036" s="890" t="s">
        <v>9066</v>
      </c>
      <c r="B9036" s="890" t="s">
        <v>34420</v>
      </c>
      <c r="C9036" s="890" t="s">
        <v>4</v>
      </c>
      <c r="D9036" s="890">
        <v>303.55</v>
      </c>
    </row>
    <row r="9037" spans="1:4" x14ac:dyDescent="0.25">
      <c r="A9037" s="890" t="s">
        <v>9067</v>
      </c>
      <c r="B9037" s="890" t="s">
        <v>34420</v>
      </c>
      <c r="C9037" s="890" t="s">
        <v>4</v>
      </c>
      <c r="D9037" s="890">
        <v>292.79000000000002</v>
      </c>
    </row>
    <row r="9038" spans="1:4" x14ac:dyDescent="0.25">
      <c r="A9038" s="890" t="s">
        <v>9068</v>
      </c>
      <c r="B9038" s="890" t="s">
        <v>34421</v>
      </c>
      <c r="C9038" s="890" t="s">
        <v>4</v>
      </c>
      <c r="D9038" s="890">
        <v>166.08</v>
      </c>
    </row>
    <row r="9039" spans="1:4" x14ac:dyDescent="0.25">
      <c r="A9039" s="890" t="s">
        <v>9069</v>
      </c>
      <c r="B9039" s="890" t="s">
        <v>34421</v>
      </c>
      <c r="C9039" s="890" t="s">
        <v>4</v>
      </c>
      <c r="D9039" s="890">
        <v>150.31</v>
      </c>
    </row>
    <row r="9040" spans="1:4" x14ac:dyDescent="0.25">
      <c r="A9040" s="890" t="s">
        <v>9070</v>
      </c>
      <c r="B9040" s="890" t="s">
        <v>34422</v>
      </c>
      <c r="C9040" s="890" t="s">
        <v>4</v>
      </c>
      <c r="D9040" s="890">
        <v>453.17</v>
      </c>
    </row>
    <row r="9041" spans="1:4" x14ac:dyDescent="0.25">
      <c r="A9041" s="890" t="s">
        <v>9071</v>
      </c>
      <c r="B9041" s="890" t="s">
        <v>34422</v>
      </c>
      <c r="C9041" s="890" t="s">
        <v>4</v>
      </c>
      <c r="D9041" s="890">
        <v>441.66</v>
      </c>
    </row>
    <row r="9042" spans="1:4" x14ac:dyDescent="0.25">
      <c r="A9042" s="890" t="s">
        <v>9072</v>
      </c>
      <c r="B9042" s="890" t="s">
        <v>34423</v>
      </c>
      <c r="C9042" s="890" t="s">
        <v>4</v>
      </c>
      <c r="D9042" s="890">
        <v>542.29</v>
      </c>
    </row>
    <row r="9043" spans="1:4" x14ac:dyDescent="0.25">
      <c r="A9043" s="890" t="s">
        <v>9073</v>
      </c>
      <c r="B9043" s="890" t="s">
        <v>34423</v>
      </c>
      <c r="C9043" s="890" t="s">
        <v>4</v>
      </c>
      <c r="D9043" s="890">
        <v>530.01</v>
      </c>
    </row>
    <row r="9044" spans="1:4" x14ac:dyDescent="0.25">
      <c r="A9044" s="890" t="s">
        <v>9074</v>
      </c>
      <c r="B9044" s="890" t="s">
        <v>34424</v>
      </c>
      <c r="C9044" s="890" t="s">
        <v>4</v>
      </c>
      <c r="D9044" s="890">
        <v>780.72</v>
      </c>
    </row>
    <row r="9045" spans="1:4" x14ac:dyDescent="0.25">
      <c r="A9045" s="890" t="s">
        <v>9075</v>
      </c>
      <c r="B9045" s="890" t="s">
        <v>34424</v>
      </c>
      <c r="C9045" s="890" t="s">
        <v>4</v>
      </c>
      <c r="D9045" s="890">
        <v>763.88</v>
      </c>
    </row>
    <row r="9046" spans="1:4" x14ac:dyDescent="0.25">
      <c r="A9046" s="890" t="s">
        <v>9076</v>
      </c>
      <c r="B9046" s="890" t="s">
        <v>34425</v>
      </c>
      <c r="C9046" s="890" t="s">
        <v>4</v>
      </c>
      <c r="D9046" s="890">
        <v>79</v>
      </c>
    </row>
    <row r="9047" spans="1:4" x14ac:dyDescent="0.25">
      <c r="A9047" s="890" t="s">
        <v>9077</v>
      </c>
      <c r="B9047" s="890" t="s">
        <v>34425</v>
      </c>
      <c r="C9047" s="890" t="s">
        <v>4</v>
      </c>
      <c r="D9047" s="890">
        <v>79</v>
      </c>
    </row>
    <row r="9048" spans="1:4" x14ac:dyDescent="0.25">
      <c r="A9048" s="890" t="s">
        <v>9078</v>
      </c>
      <c r="B9048" s="890" t="s">
        <v>34426</v>
      </c>
      <c r="C9048" s="890" t="s">
        <v>4</v>
      </c>
      <c r="D9048" s="890">
        <v>95.72</v>
      </c>
    </row>
    <row r="9049" spans="1:4" x14ac:dyDescent="0.25">
      <c r="A9049" s="890" t="s">
        <v>9079</v>
      </c>
      <c r="B9049" s="890" t="s">
        <v>34426</v>
      </c>
      <c r="C9049" s="890" t="s">
        <v>4</v>
      </c>
      <c r="D9049" s="890">
        <v>95.72</v>
      </c>
    </row>
    <row r="9050" spans="1:4" x14ac:dyDescent="0.25">
      <c r="A9050" s="890" t="s">
        <v>9080</v>
      </c>
      <c r="B9050" s="890" t="s">
        <v>34427</v>
      </c>
      <c r="C9050" s="890" t="s">
        <v>4</v>
      </c>
      <c r="D9050" s="890">
        <v>107.43</v>
      </c>
    </row>
    <row r="9051" spans="1:4" x14ac:dyDescent="0.25">
      <c r="A9051" s="890" t="s">
        <v>9081</v>
      </c>
      <c r="B9051" s="890" t="s">
        <v>34427</v>
      </c>
      <c r="C9051" s="890" t="s">
        <v>4</v>
      </c>
      <c r="D9051" s="890">
        <v>107.43</v>
      </c>
    </row>
    <row r="9052" spans="1:4" x14ac:dyDescent="0.25">
      <c r="A9052" s="890" t="s">
        <v>9082</v>
      </c>
      <c r="B9052" s="890" t="s">
        <v>34428</v>
      </c>
      <c r="C9052" s="890" t="s">
        <v>4</v>
      </c>
      <c r="D9052" s="890">
        <v>129.87</v>
      </c>
    </row>
    <row r="9053" spans="1:4" x14ac:dyDescent="0.25">
      <c r="A9053" s="890" t="s">
        <v>9083</v>
      </c>
      <c r="B9053" s="890" t="s">
        <v>34428</v>
      </c>
      <c r="C9053" s="890" t="s">
        <v>4</v>
      </c>
      <c r="D9053" s="890">
        <v>129.87</v>
      </c>
    </row>
    <row r="9054" spans="1:4" x14ac:dyDescent="0.25">
      <c r="A9054" s="890" t="s">
        <v>9084</v>
      </c>
      <c r="B9054" s="890" t="s">
        <v>34429</v>
      </c>
      <c r="C9054" s="890" t="s">
        <v>4</v>
      </c>
      <c r="D9054" s="890">
        <v>167.71</v>
      </c>
    </row>
    <row r="9055" spans="1:4" x14ac:dyDescent="0.25">
      <c r="A9055" s="890" t="s">
        <v>9085</v>
      </c>
      <c r="B9055" s="890" t="s">
        <v>34429</v>
      </c>
      <c r="C9055" s="890" t="s">
        <v>4</v>
      </c>
      <c r="D9055" s="890">
        <v>167.71</v>
      </c>
    </row>
    <row r="9056" spans="1:4" x14ac:dyDescent="0.25">
      <c r="A9056" s="890" t="s">
        <v>9086</v>
      </c>
      <c r="B9056" s="890" t="s">
        <v>34430</v>
      </c>
      <c r="C9056" s="890" t="s">
        <v>4</v>
      </c>
      <c r="D9056" s="890">
        <v>209</v>
      </c>
    </row>
    <row r="9057" spans="1:4" x14ac:dyDescent="0.25">
      <c r="A9057" s="890" t="s">
        <v>9087</v>
      </c>
      <c r="B9057" s="890" t="s">
        <v>34430</v>
      </c>
      <c r="C9057" s="890" t="s">
        <v>4</v>
      </c>
      <c r="D9057" s="890">
        <v>209</v>
      </c>
    </row>
    <row r="9058" spans="1:4" x14ac:dyDescent="0.25">
      <c r="A9058" s="890" t="s">
        <v>9088</v>
      </c>
      <c r="B9058" s="890" t="s">
        <v>34431</v>
      </c>
      <c r="C9058" s="890" t="s">
        <v>4</v>
      </c>
      <c r="D9058" s="890">
        <v>240.27</v>
      </c>
    </row>
    <row r="9059" spans="1:4" x14ac:dyDescent="0.25">
      <c r="A9059" s="890" t="s">
        <v>9089</v>
      </c>
      <c r="B9059" s="890" t="s">
        <v>34431</v>
      </c>
      <c r="C9059" s="890" t="s">
        <v>4</v>
      </c>
      <c r="D9059" s="890">
        <v>240.27</v>
      </c>
    </row>
    <row r="9060" spans="1:4" x14ac:dyDescent="0.25">
      <c r="A9060" s="890" t="s">
        <v>9090</v>
      </c>
      <c r="B9060" s="890" t="s">
        <v>34432</v>
      </c>
      <c r="C9060" s="890" t="s">
        <v>4</v>
      </c>
      <c r="D9060" s="890">
        <v>427.52</v>
      </c>
    </row>
    <row r="9061" spans="1:4" x14ac:dyDescent="0.25">
      <c r="A9061" s="890" t="s">
        <v>9091</v>
      </c>
      <c r="B9061" s="890" t="s">
        <v>34432</v>
      </c>
      <c r="C9061" s="890" t="s">
        <v>4</v>
      </c>
      <c r="D9061" s="890">
        <v>427.52</v>
      </c>
    </row>
    <row r="9062" spans="1:4" x14ac:dyDescent="0.25">
      <c r="A9062" s="890" t="s">
        <v>9092</v>
      </c>
      <c r="B9062" s="890" t="s">
        <v>34433</v>
      </c>
      <c r="C9062" s="890" t="s">
        <v>4</v>
      </c>
      <c r="D9062" s="890">
        <v>216</v>
      </c>
    </row>
    <row r="9063" spans="1:4" x14ac:dyDescent="0.25">
      <c r="A9063" s="890" t="s">
        <v>9093</v>
      </c>
      <c r="B9063" s="890" t="s">
        <v>34433</v>
      </c>
      <c r="C9063" s="890" t="s">
        <v>4</v>
      </c>
      <c r="D9063" s="890">
        <v>216</v>
      </c>
    </row>
    <row r="9064" spans="1:4" x14ac:dyDescent="0.25">
      <c r="A9064" s="890" t="s">
        <v>9094</v>
      </c>
      <c r="B9064" s="890" t="s">
        <v>34434</v>
      </c>
      <c r="C9064" s="890" t="s">
        <v>4</v>
      </c>
      <c r="D9064" s="890">
        <v>249</v>
      </c>
    </row>
    <row r="9065" spans="1:4" x14ac:dyDescent="0.25">
      <c r="A9065" s="890" t="s">
        <v>9095</v>
      </c>
      <c r="B9065" s="890" t="s">
        <v>34434</v>
      </c>
      <c r="C9065" s="890" t="s">
        <v>4</v>
      </c>
      <c r="D9065" s="890">
        <v>249</v>
      </c>
    </row>
    <row r="9066" spans="1:4" x14ac:dyDescent="0.25">
      <c r="A9066" s="890" t="s">
        <v>9096</v>
      </c>
      <c r="B9066" s="890" t="s">
        <v>34435</v>
      </c>
      <c r="C9066" s="890" t="s">
        <v>4</v>
      </c>
      <c r="D9066" s="890">
        <v>287</v>
      </c>
    </row>
    <row r="9067" spans="1:4" x14ac:dyDescent="0.25">
      <c r="A9067" s="890" t="s">
        <v>9097</v>
      </c>
      <c r="B9067" s="890" t="s">
        <v>34435</v>
      </c>
      <c r="C9067" s="890" t="s">
        <v>4</v>
      </c>
      <c r="D9067" s="890">
        <v>287</v>
      </c>
    </row>
    <row r="9068" spans="1:4" x14ac:dyDescent="0.25">
      <c r="A9068" s="890" t="s">
        <v>9098</v>
      </c>
      <c r="B9068" s="890" t="s">
        <v>34436</v>
      </c>
      <c r="C9068" s="890" t="s">
        <v>4</v>
      </c>
      <c r="D9068" s="890">
        <v>372.89</v>
      </c>
    </row>
    <row r="9069" spans="1:4" x14ac:dyDescent="0.25">
      <c r="A9069" s="890" t="s">
        <v>9099</v>
      </c>
      <c r="B9069" s="890" t="s">
        <v>34436</v>
      </c>
      <c r="C9069" s="890" t="s">
        <v>4</v>
      </c>
      <c r="D9069" s="890">
        <v>372.89</v>
      </c>
    </row>
    <row r="9070" spans="1:4" x14ac:dyDescent="0.25">
      <c r="A9070" s="890" t="s">
        <v>9100</v>
      </c>
      <c r="B9070" s="890" t="s">
        <v>34437</v>
      </c>
      <c r="C9070" s="890" t="s">
        <v>4</v>
      </c>
      <c r="D9070" s="890">
        <v>483</v>
      </c>
    </row>
    <row r="9071" spans="1:4" x14ac:dyDescent="0.25">
      <c r="A9071" s="890" t="s">
        <v>9101</v>
      </c>
      <c r="B9071" s="890" t="s">
        <v>34437</v>
      </c>
      <c r="C9071" s="890" t="s">
        <v>4</v>
      </c>
      <c r="D9071" s="890">
        <v>483</v>
      </c>
    </row>
    <row r="9072" spans="1:4" x14ac:dyDescent="0.25">
      <c r="A9072" s="890" t="s">
        <v>9102</v>
      </c>
      <c r="B9072" s="890" t="s">
        <v>34438</v>
      </c>
      <c r="C9072" s="890" t="s">
        <v>4</v>
      </c>
      <c r="D9072" s="890">
        <v>667</v>
      </c>
    </row>
    <row r="9073" spans="1:4" x14ac:dyDescent="0.25">
      <c r="A9073" s="890" t="s">
        <v>9103</v>
      </c>
      <c r="B9073" s="890" t="s">
        <v>34438</v>
      </c>
      <c r="C9073" s="890" t="s">
        <v>4</v>
      </c>
      <c r="D9073" s="890">
        <v>667</v>
      </c>
    </row>
    <row r="9074" spans="1:4" x14ac:dyDescent="0.25">
      <c r="A9074" s="890" t="s">
        <v>9106</v>
      </c>
      <c r="B9074" s="890" t="s">
        <v>34440</v>
      </c>
      <c r="C9074" s="890" t="s">
        <v>4</v>
      </c>
      <c r="D9074" s="890">
        <v>61.8</v>
      </c>
    </row>
    <row r="9075" spans="1:4" x14ac:dyDescent="0.25">
      <c r="A9075" s="890" t="s">
        <v>9107</v>
      </c>
      <c r="B9075" s="890" t="s">
        <v>34440</v>
      </c>
      <c r="C9075" s="890" t="s">
        <v>4</v>
      </c>
      <c r="D9075" s="890">
        <v>61.8</v>
      </c>
    </row>
    <row r="9076" spans="1:4" x14ac:dyDescent="0.25">
      <c r="A9076" s="890" t="s">
        <v>9108</v>
      </c>
      <c r="B9076" s="890" t="s">
        <v>34441</v>
      </c>
      <c r="C9076" s="890" t="s">
        <v>4</v>
      </c>
      <c r="D9076" s="890">
        <v>69.010000000000005</v>
      </c>
    </row>
    <row r="9077" spans="1:4" x14ac:dyDescent="0.25">
      <c r="A9077" s="890" t="s">
        <v>9109</v>
      </c>
      <c r="B9077" s="890" t="s">
        <v>34441</v>
      </c>
      <c r="C9077" s="890" t="s">
        <v>4</v>
      </c>
      <c r="D9077" s="890">
        <v>69.010000000000005</v>
      </c>
    </row>
    <row r="9078" spans="1:4" x14ac:dyDescent="0.25">
      <c r="A9078" s="890" t="s">
        <v>9110</v>
      </c>
      <c r="B9078" s="890" t="s">
        <v>34442</v>
      </c>
      <c r="C9078" s="890" t="s">
        <v>4</v>
      </c>
      <c r="D9078" s="890">
        <v>77.25</v>
      </c>
    </row>
    <row r="9079" spans="1:4" x14ac:dyDescent="0.25">
      <c r="A9079" s="890" t="s">
        <v>9111</v>
      </c>
      <c r="B9079" s="890" t="s">
        <v>34442</v>
      </c>
      <c r="C9079" s="890" t="s">
        <v>4</v>
      </c>
      <c r="D9079" s="890">
        <v>77.25</v>
      </c>
    </row>
    <row r="9080" spans="1:4" x14ac:dyDescent="0.25">
      <c r="A9080" s="890" t="s">
        <v>9112</v>
      </c>
      <c r="B9080" s="890" t="s">
        <v>34443</v>
      </c>
      <c r="C9080" s="890" t="s">
        <v>4</v>
      </c>
      <c r="D9080" s="890">
        <v>85.49</v>
      </c>
    </row>
    <row r="9081" spans="1:4" x14ac:dyDescent="0.25">
      <c r="A9081" s="890" t="s">
        <v>9113</v>
      </c>
      <c r="B9081" s="890" t="s">
        <v>34443</v>
      </c>
      <c r="C9081" s="890" t="s">
        <v>4</v>
      </c>
      <c r="D9081" s="890">
        <v>85.49</v>
      </c>
    </row>
    <row r="9082" spans="1:4" x14ac:dyDescent="0.25">
      <c r="A9082" s="890" t="s">
        <v>9114</v>
      </c>
      <c r="B9082" s="890" t="s">
        <v>34444</v>
      </c>
      <c r="C9082" s="890" t="s">
        <v>4</v>
      </c>
      <c r="D9082" s="890">
        <v>96.82</v>
      </c>
    </row>
    <row r="9083" spans="1:4" x14ac:dyDescent="0.25">
      <c r="A9083" s="890" t="s">
        <v>9115</v>
      </c>
      <c r="B9083" s="890" t="s">
        <v>34444</v>
      </c>
      <c r="C9083" s="890" t="s">
        <v>4</v>
      </c>
      <c r="D9083" s="890">
        <v>96.82</v>
      </c>
    </row>
    <row r="9084" spans="1:4" x14ac:dyDescent="0.25">
      <c r="A9084" s="890" t="s">
        <v>9116</v>
      </c>
      <c r="B9084" s="890" t="s">
        <v>34445</v>
      </c>
      <c r="C9084" s="890" t="s">
        <v>4</v>
      </c>
      <c r="D9084" s="890">
        <v>133.9</v>
      </c>
    </row>
    <row r="9085" spans="1:4" x14ac:dyDescent="0.25">
      <c r="A9085" s="890" t="s">
        <v>9117</v>
      </c>
      <c r="B9085" s="890" t="s">
        <v>34445</v>
      </c>
      <c r="C9085" s="890" t="s">
        <v>4</v>
      </c>
      <c r="D9085" s="890">
        <v>133.9</v>
      </c>
    </row>
    <row r="9086" spans="1:4" x14ac:dyDescent="0.25">
      <c r="A9086" s="890" t="s">
        <v>9118</v>
      </c>
      <c r="B9086" s="890" t="s">
        <v>34446</v>
      </c>
      <c r="C9086" s="890" t="s">
        <v>4</v>
      </c>
      <c r="D9086" s="890">
        <v>164.8</v>
      </c>
    </row>
    <row r="9087" spans="1:4" x14ac:dyDescent="0.25">
      <c r="A9087" s="890" t="s">
        <v>9119</v>
      </c>
      <c r="B9087" s="890" t="s">
        <v>34446</v>
      </c>
      <c r="C9087" s="890" t="s">
        <v>4</v>
      </c>
      <c r="D9087" s="890">
        <v>164.8</v>
      </c>
    </row>
    <row r="9088" spans="1:4" x14ac:dyDescent="0.25">
      <c r="A9088" s="890" t="s">
        <v>9120</v>
      </c>
      <c r="B9088" s="890" t="s">
        <v>34447</v>
      </c>
      <c r="C9088" s="890" t="s">
        <v>4</v>
      </c>
      <c r="D9088" s="890">
        <v>195.7</v>
      </c>
    </row>
    <row r="9089" spans="1:4" x14ac:dyDescent="0.25">
      <c r="A9089" s="890" t="s">
        <v>9121</v>
      </c>
      <c r="B9089" s="890" t="s">
        <v>34447</v>
      </c>
      <c r="C9089" s="890" t="s">
        <v>4</v>
      </c>
      <c r="D9089" s="890">
        <v>195.7</v>
      </c>
    </row>
    <row r="9090" spans="1:4" x14ac:dyDescent="0.25">
      <c r="A9090" s="890" t="s">
        <v>9122</v>
      </c>
      <c r="B9090" s="890" t="s">
        <v>34448</v>
      </c>
      <c r="C9090" s="890" t="s">
        <v>5</v>
      </c>
      <c r="D9090" s="890">
        <v>92.7</v>
      </c>
    </row>
    <row r="9091" spans="1:4" x14ac:dyDescent="0.25">
      <c r="A9091" s="890" t="s">
        <v>9123</v>
      </c>
      <c r="B9091" s="890" t="s">
        <v>34448</v>
      </c>
      <c r="C9091" s="890" t="s">
        <v>5</v>
      </c>
      <c r="D9091" s="890">
        <v>92.7</v>
      </c>
    </row>
    <row r="9092" spans="1:4" x14ac:dyDescent="0.25">
      <c r="A9092" s="890" t="s">
        <v>9124</v>
      </c>
      <c r="B9092" s="890" t="s">
        <v>34449</v>
      </c>
      <c r="C9092" s="890" t="s">
        <v>5</v>
      </c>
      <c r="D9092" s="890">
        <v>103</v>
      </c>
    </row>
    <row r="9093" spans="1:4" x14ac:dyDescent="0.25">
      <c r="A9093" s="890" t="s">
        <v>9125</v>
      </c>
      <c r="B9093" s="890" t="s">
        <v>34449</v>
      </c>
      <c r="C9093" s="890" t="s">
        <v>5</v>
      </c>
      <c r="D9093" s="890">
        <v>103</v>
      </c>
    </row>
    <row r="9094" spans="1:4" x14ac:dyDescent="0.25">
      <c r="A9094" s="890" t="s">
        <v>9126</v>
      </c>
      <c r="B9094" s="890" t="s">
        <v>34450</v>
      </c>
      <c r="C9094" s="890" t="s">
        <v>5</v>
      </c>
      <c r="D9094" s="890">
        <v>115.36</v>
      </c>
    </row>
    <row r="9095" spans="1:4" x14ac:dyDescent="0.25">
      <c r="A9095" s="890" t="s">
        <v>9127</v>
      </c>
      <c r="B9095" s="890" t="s">
        <v>34450</v>
      </c>
      <c r="C9095" s="890" t="s">
        <v>5</v>
      </c>
      <c r="D9095" s="890">
        <v>115.36</v>
      </c>
    </row>
    <row r="9096" spans="1:4" x14ac:dyDescent="0.25">
      <c r="A9096" s="890" t="s">
        <v>9128</v>
      </c>
      <c r="B9096" s="890" t="s">
        <v>34451</v>
      </c>
      <c r="C9096" s="890" t="s">
        <v>5</v>
      </c>
      <c r="D9096" s="890">
        <v>127.72</v>
      </c>
    </row>
    <row r="9097" spans="1:4" x14ac:dyDescent="0.25">
      <c r="A9097" s="890" t="s">
        <v>9129</v>
      </c>
      <c r="B9097" s="890" t="s">
        <v>34451</v>
      </c>
      <c r="C9097" s="890" t="s">
        <v>5</v>
      </c>
      <c r="D9097" s="890">
        <v>127.72</v>
      </c>
    </row>
    <row r="9098" spans="1:4" x14ac:dyDescent="0.25">
      <c r="A9098" s="890" t="s">
        <v>9130</v>
      </c>
      <c r="B9098" s="890" t="s">
        <v>34452</v>
      </c>
      <c r="C9098" s="890" t="s">
        <v>5</v>
      </c>
      <c r="D9098" s="890">
        <v>144.19999999999999</v>
      </c>
    </row>
    <row r="9099" spans="1:4" x14ac:dyDescent="0.25">
      <c r="A9099" s="890" t="s">
        <v>9131</v>
      </c>
      <c r="B9099" s="890" t="s">
        <v>34452</v>
      </c>
      <c r="C9099" s="890" t="s">
        <v>5</v>
      </c>
      <c r="D9099" s="890">
        <v>144.19999999999999</v>
      </c>
    </row>
    <row r="9100" spans="1:4" x14ac:dyDescent="0.25">
      <c r="A9100" s="890" t="s">
        <v>9132</v>
      </c>
      <c r="B9100" s="890" t="s">
        <v>34453</v>
      </c>
      <c r="C9100" s="890" t="s">
        <v>5</v>
      </c>
      <c r="D9100" s="890">
        <v>200.85</v>
      </c>
    </row>
    <row r="9101" spans="1:4" x14ac:dyDescent="0.25">
      <c r="A9101" s="890" t="s">
        <v>9133</v>
      </c>
      <c r="B9101" s="890" t="s">
        <v>34453</v>
      </c>
      <c r="C9101" s="890" t="s">
        <v>5</v>
      </c>
      <c r="D9101" s="890">
        <v>200.85</v>
      </c>
    </row>
    <row r="9102" spans="1:4" x14ac:dyDescent="0.25">
      <c r="A9102" s="890" t="s">
        <v>9134</v>
      </c>
      <c r="B9102" s="890" t="s">
        <v>34454</v>
      </c>
      <c r="C9102" s="890" t="s">
        <v>5</v>
      </c>
      <c r="D9102" s="890">
        <v>261</v>
      </c>
    </row>
    <row r="9103" spans="1:4" x14ac:dyDescent="0.25">
      <c r="A9103" s="890" t="s">
        <v>9135</v>
      </c>
      <c r="B9103" s="890" t="s">
        <v>34454</v>
      </c>
      <c r="C9103" s="890" t="s">
        <v>5</v>
      </c>
      <c r="D9103" s="890">
        <v>261</v>
      </c>
    </row>
    <row r="9104" spans="1:4" x14ac:dyDescent="0.25">
      <c r="A9104" s="890" t="s">
        <v>9136</v>
      </c>
      <c r="B9104" s="890" t="s">
        <v>34455</v>
      </c>
      <c r="C9104" s="890" t="s">
        <v>5</v>
      </c>
      <c r="D9104" s="890">
        <v>293.55</v>
      </c>
    </row>
    <row r="9105" spans="1:4" x14ac:dyDescent="0.25">
      <c r="A9105" s="890" t="s">
        <v>9137</v>
      </c>
      <c r="B9105" s="890" t="s">
        <v>34455</v>
      </c>
      <c r="C9105" s="890" t="s">
        <v>5</v>
      </c>
      <c r="D9105" s="890">
        <v>293.55</v>
      </c>
    </row>
    <row r="9106" spans="1:4" x14ac:dyDescent="0.25">
      <c r="A9106" s="890" t="s">
        <v>9138</v>
      </c>
      <c r="B9106" s="890" t="s">
        <v>34456</v>
      </c>
      <c r="C9106" s="890" t="s">
        <v>4</v>
      </c>
      <c r="D9106" s="890">
        <v>363.7</v>
      </c>
    </row>
    <row r="9107" spans="1:4" x14ac:dyDescent="0.25">
      <c r="A9107" s="890" t="s">
        <v>9139</v>
      </c>
      <c r="B9107" s="890" t="s">
        <v>34456</v>
      </c>
      <c r="C9107" s="890" t="s">
        <v>4</v>
      </c>
      <c r="D9107" s="890">
        <v>356.72</v>
      </c>
    </row>
    <row r="9108" spans="1:4" x14ac:dyDescent="0.25">
      <c r="A9108" s="890" t="s">
        <v>9140</v>
      </c>
      <c r="B9108" s="890" t="s">
        <v>34457</v>
      </c>
      <c r="C9108" s="890" t="s">
        <v>4</v>
      </c>
      <c r="D9108" s="890">
        <v>393.86</v>
      </c>
    </row>
    <row r="9109" spans="1:4" x14ac:dyDescent="0.25">
      <c r="A9109" s="890" t="s">
        <v>9141</v>
      </c>
      <c r="B9109" s="890" t="s">
        <v>34457</v>
      </c>
      <c r="C9109" s="890" t="s">
        <v>4</v>
      </c>
      <c r="D9109" s="890">
        <v>386.6</v>
      </c>
    </row>
    <row r="9110" spans="1:4" x14ac:dyDescent="0.25">
      <c r="A9110" s="890" t="s">
        <v>9142</v>
      </c>
      <c r="B9110" s="890" t="s">
        <v>34458</v>
      </c>
      <c r="C9110" s="890" t="s">
        <v>4</v>
      </c>
      <c r="D9110" s="890">
        <v>471.89</v>
      </c>
    </row>
    <row r="9111" spans="1:4" x14ac:dyDescent="0.25">
      <c r="A9111" s="890" t="s">
        <v>9143</v>
      </c>
      <c r="B9111" s="890" t="s">
        <v>34458</v>
      </c>
      <c r="C9111" s="890" t="s">
        <v>4</v>
      </c>
      <c r="D9111" s="890">
        <v>464.03</v>
      </c>
    </row>
    <row r="9112" spans="1:4" x14ac:dyDescent="0.25">
      <c r="A9112" s="890" t="s">
        <v>9144</v>
      </c>
      <c r="B9112" s="890" t="s">
        <v>34459</v>
      </c>
      <c r="C9112" s="890" t="s">
        <v>4</v>
      </c>
      <c r="D9112" s="890">
        <v>552.63</v>
      </c>
    </row>
    <row r="9113" spans="1:4" x14ac:dyDescent="0.25">
      <c r="A9113" s="890" t="s">
        <v>9145</v>
      </c>
      <c r="B9113" s="890" t="s">
        <v>34459</v>
      </c>
      <c r="C9113" s="890" t="s">
        <v>4</v>
      </c>
      <c r="D9113" s="890">
        <v>544.27</v>
      </c>
    </row>
    <row r="9114" spans="1:4" x14ac:dyDescent="0.25">
      <c r="A9114" s="890" t="s">
        <v>9146</v>
      </c>
      <c r="B9114" s="890" t="s">
        <v>34460</v>
      </c>
      <c r="C9114" s="890" t="s">
        <v>4</v>
      </c>
      <c r="D9114" s="890">
        <v>631.24</v>
      </c>
    </row>
    <row r="9115" spans="1:4" x14ac:dyDescent="0.25">
      <c r="A9115" s="890" t="s">
        <v>9147</v>
      </c>
      <c r="B9115" s="890" t="s">
        <v>34460</v>
      </c>
      <c r="C9115" s="890" t="s">
        <v>4</v>
      </c>
      <c r="D9115" s="890">
        <v>621.47</v>
      </c>
    </row>
    <row r="9116" spans="1:4" x14ac:dyDescent="0.25">
      <c r="A9116" s="890" t="s">
        <v>9148</v>
      </c>
      <c r="B9116" s="890" t="s">
        <v>34461</v>
      </c>
      <c r="C9116" s="890" t="s">
        <v>4</v>
      </c>
      <c r="D9116" s="890">
        <v>369.7</v>
      </c>
    </row>
    <row r="9117" spans="1:4" x14ac:dyDescent="0.25">
      <c r="A9117" s="890" t="s">
        <v>9149</v>
      </c>
      <c r="B9117" s="890" t="s">
        <v>34461</v>
      </c>
      <c r="C9117" s="890" t="s">
        <v>4</v>
      </c>
      <c r="D9117" s="890">
        <v>362.15</v>
      </c>
    </row>
    <row r="9118" spans="1:4" x14ac:dyDescent="0.25">
      <c r="A9118" s="890" t="s">
        <v>9150</v>
      </c>
      <c r="B9118" s="890" t="s">
        <v>34462</v>
      </c>
      <c r="C9118" s="890" t="s">
        <v>4</v>
      </c>
      <c r="D9118" s="890">
        <v>399.27</v>
      </c>
    </row>
    <row r="9119" spans="1:4" x14ac:dyDescent="0.25">
      <c r="A9119" s="890" t="s">
        <v>9151</v>
      </c>
      <c r="B9119" s="890" t="s">
        <v>34462</v>
      </c>
      <c r="C9119" s="890" t="s">
        <v>4</v>
      </c>
      <c r="D9119" s="890">
        <v>391.46</v>
      </c>
    </row>
    <row r="9120" spans="1:4" x14ac:dyDescent="0.25">
      <c r="A9120" s="890" t="s">
        <v>9152</v>
      </c>
      <c r="B9120" s="890" t="s">
        <v>34463</v>
      </c>
      <c r="C9120" s="890" t="s">
        <v>4</v>
      </c>
      <c r="D9120" s="890">
        <v>477.71</v>
      </c>
    </row>
    <row r="9121" spans="1:4" x14ac:dyDescent="0.25">
      <c r="A9121" s="890" t="s">
        <v>9153</v>
      </c>
      <c r="B9121" s="890" t="s">
        <v>34463</v>
      </c>
      <c r="C9121" s="890" t="s">
        <v>4</v>
      </c>
      <c r="D9121" s="890">
        <v>469.27</v>
      </c>
    </row>
    <row r="9122" spans="1:4" x14ac:dyDescent="0.25">
      <c r="A9122" s="890" t="s">
        <v>9154</v>
      </c>
      <c r="B9122" s="890" t="s">
        <v>34464</v>
      </c>
      <c r="C9122" s="890" t="s">
        <v>4</v>
      </c>
      <c r="D9122" s="890">
        <v>558.87</v>
      </c>
    </row>
    <row r="9123" spans="1:4" x14ac:dyDescent="0.25">
      <c r="A9123" s="890" t="s">
        <v>9155</v>
      </c>
      <c r="B9123" s="890" t="s">
        <v>34464</v>
      </c>
      <c r="C9123" s="890" t="s">
        <v>4</v>
      </c>
      <c r="D9123" s="890">
        <v>549.88</v>
      </c>
    </row>
    <row r="9124" spans="1:4" x14ac:dyDescent="0.25">
      <c r="A9124" s="890" t="s">
        <v>9156</v>
      </c>
      <c r="B9124" s="890" t="s">
        <v>34465</v>
      </c>
      <c r="C9124" s="890" t="s">
        <v>4</v>
      </c>
      <c r="D9124" s="890">
        <v>629.77</v>
      </c>
    </row>
    <row r="9125" spans="1:4" x14ac:dyDescent="0.25">
      <c r="A9125" s="890" t="s">
        <v>9157</v>
      </c>
      <c r="B9125" s="890" t="s">
        <v>34465</v>
      </c>
      <c r="C9125" s="890" t="s">
        <v>4</v>
      </c>
      <c r="D9125" s="890">
        <v>619.87</v>
      </c>
    </row>
    <row r="9126" spans="1:4" x14ac:dyDescent="0.25">
      <c r="A9126" s="890" t="s">
        <v>9158</v>
      </c>
      <c r="B9126" s="890" t="s">
        <v>34466</v>
      </c>
      <c r="C9126" s="890" t="s">
        <v>4</v>
      </c>
      <c r="D9126" s="890">
        <v>193.7</v>
      </c>
    </row>
    <row r="9127" spans="1:4" x14ac:dyDescent="0.25">
      <c r="A9127" s="890" t="s">
        <v>9159</v>
      </c>
      <c r="B9127" s="890" t="s">
        <v>34466</v>
      </c>
      <c r="C9127" s="890" t="s">
        <v>4</v>
      </c>
      <c r="D9127" s="890">
        <v>190.23</v>
      </c>
    </row>
    <row r="9128" spans="1:4" x14ac:dyDescent="0.25">
      <c r="A9128" s="890" t="s">
        <v>9160</v>
      </c>
      <c r="B9128" s="890" t="s">
        <v>34467</v>
      </c>
      <c r="C9128" s="890" t="s">
        <v>4</v>
      </c>
      <c r="D9128" s="890">
        <v>211.83</v>
      </c>
    </row>
    <row r="9129" spans="1:4" x14ac:dyDescent="0.25">
      <c r="A9129" s="890" t="s">
        <v>9161</v>
      </c>
      <c r="B9129" s="890" t="s">
        <v>34467</v>
      </c>
      <c r="C9129" s="890" t="s">
        <v>4</v>
      </c>
      <c r="D9129" s="890">
        <v>208.19</v>
      </c>
    </row>
    <row r="9130" spans="1:4" x14ac:dyDescent="0.25">
      <c r="A9130" s="890" t="s">
        <v>9162</v>
      </c>
      <c r="B9130" s="890" t="s">
        <v>34468</v>
      </c>
      <c r="C9130" s="890" t="s">
        <v>4</v>
      </c>
      <c r="D9130" s="890">
        <v>258.74</v>
      </c>
    </row>
    <row r="9131" spans="1:4" x14ac:dyDescent="0.25">
      <c r="A9131" s="890" t="s">
        <v>9163</v>
      </c>
      <c r="B9131" s="890" t="s">
        <v>34468</v>
      </c>
      <c r="C9131" s="890" t="s">
        <v>4</v>
      </c>
      <c r="D9131" s="890">
        <v>254.81</v>
      </c>
    </row>
    <row r="9132" spans="1:4" x14ac:dyDescent="0.25">
      <c r="A9132" s="890" t="s">
        <v>9164</v>
      </c>
      <c r="B9132" s="890" t="s">
        <v>34469</v>
      </c>
      <c r="C9132" s="890" t="s">
        <v>4</v>
      </c>
      <c r="D9132" s="890">
        <v>297.23</v>
      </c>
    </row>
    <row r="9133" spans="1:4" x14ac:dyDescent="0.25">
      <c r="A9133" s="890" t="s">
        <v>9165</v>
      </c>
      <c r="B9133" s="890" t="s">
        <v>34469</v>
      </c>
      <c r="C9133" s="890" t="s">
        <v>4</v>
      </c>
      <c r="D9133" s="890">
        <v>293.05</v>
      </c>
    </row>
    <row r="9134" spans="1:4" x14ac:dyDescent="0.25">
      <c r="A9134" s="890" t="s">
        <v>9166</v>
      </c>
      <c r="B9134" s="890" t="s">
        <v>34470</v>
      </c>
      <c r="C9134" s="890" t="s">
        <v>4</v>
      </c>
      <c r="D9134" s="890">
        <v>316.44</v>
      </c>
    </row>
    <row r="9135" spans="1:4" x14ac:dyDescent="0.25">
      <c r="A9135" s="890" t="s">
        <v>9167</v>
      </c>
      <c r="B9135" s="890" t="s">
        <v>34470</v>
      </c>
      <c r="C9135" s="890" t="s">
        <v>4</v>
      </c>
      <c r="D9135" s="890">
        <v>311.85000000000002</v>
      </c>
    </row>
    <row r="9136" spans="1:4" x14ac:dyDescent="0.25">
      <c r="A9136" s="890" t="s">
        <v>9168</v>
      </c>
      <c r="B9136" s="890" t="s">
        <v>34471</v>
      </c>
      <c r="C9136" s="890" t="s">
        <v>5</v>
      </c>
      <c r="D9136" s="890">
        <v>363.7</v>
      </c>
    </row>
    <row r="9137" spans="1:4" x14ac:dyDescent="0.25">
      <c r="A9137" s="890" t="s">
        <v>9169</v>
      </c>
      <c r="B9137" s="890" t="s">
        <v>34471</v>
      </c>
      <c r="C9137" s="890" t="s">
        <v>5</v>
      </c>
      <c r="D9137" s="890">
        <v>356.72</v>
      </c>
    </row>
    <row r="9138" spans="1:4" x14ac:dyDescent="0.25">
      <c r="A9138" s="890" t="s">
        <v>9170</v>
      </c>
      <c r="B9138" s="890" t="s">
        <v>34472</v>
      </c>
      <c r="C9138" s="890" t="s">
        <v>5</v>
      </c>
      <c r="D9138" s="890">
        <v>412.1</v>
      </c>
    </row>
    <row r="9139" spans="1:4" x14ac:dyDescent="0.25">
      <c r="A9139" s="890" t="s">
        <v>9171</v>
      </c>
      <c r="B9139" s="890" t="s">
        <v>34472</v>
      </c>
      <c r="C9139" s="890" t="s">
        <v>5</v>
      </c>
      <c r="D9139" s="890">
        <v>404.19</v>
      </c>
    </row>
    <row r="9140" spans="1:4" x14ac:dyDescent="0.25">
      <c r="A9140" s="890" t="s">
        <v>9172</v>
      </c>
      <c r="B9140" s="890" t="s">
        <v>34473</v>
      </c>
      <c r="C9140" s="890" t="s">
        <v>5</v>
      </c>
      <c r="D9140" s="890">
        <v>506.98</v>
      </c>
    </row>
    <row r="9141" spans="1:4" x14ac:dyDescent="0.25">
      <c r="A9141" s="890" t="s">
        <v>9173</v>
      </c>
      <c r="B9141" s="890" t="s">
        <v>34473</v>
      </c>
      <c r="C9141" s="890" t="s">
        <v>5</v>
      </c>
      <c r="D9141" s="890">
        <v>497.25</v>
      </c>
    </row>
    <row r="9142" spans="1:4" x14ac:dyDescent="0.25">
      <c r="A9142" s="890" t="s">
        <v>9174</v>
      </c>
      <c r="B9142" s="890" t="s">
        <v>34474</v>
      </c>
      <c r="C9142" s="890" t="s">
        <v>5</v>
      </c>
      <c r="D9142" s="890">
        <v>611.11</v>
      </c>
    </row>
    <row r="9143" spans="1:4" x14ac:dyDescent="0.25">
      <c r="A9143" s="890" t="s">
        <v>9175</v>
      </c>
      <c r="B9143" s="890" t="s">
        <v>34474</v>
      </c>
      <c r="C9143" s="890" t="s">
        <v>5</v>
      </c>
      <c r="D9143" s="890">
        <v>599.38</v>
      </c>
    </row>
    <row r="9144" spans="1:4" x14ac:dyDescent="0.25">
      <c r="A9144" s="890" t="s">
        <v>9176</v>
      </c>
      <c r="B9144" s="890" t="s">
        <v>34475</v>
      </c>
      <c r="C9144" s="890" t="s">
        <v>5</v>
      </c>
      <c r="D9144" s="890">
        <v>728.73</v>
      </c>
    </row>
    <row r="9145" spans="1:4" x14ac:dyDescent="0.25">
      <c r="A9145" s="890" t="s">
        <v>9177</v>
      </c>
      <c r="B9145" s="890" t="s">
        <v>34475</v>
      </c>
      <c r="C9145" s="890" t="s">
        <v>5</v>
      </c>
      <c r="D9145" s="890">
        <v>714.74</v>
      </c>
    </row>
    <row r="9146" spans="1:4" x14ac:dyDescent="0.25">
      <c r="A9146" s="890" t="s">
        <v>9178</v>
      </c>
      <c r="B9146" s="890" t="s">
        <v>34476</v>
      </c>
      <c r="C9146" s="890" t="s">
        <v>4</v>
      </c>
      <c r="D9146" s="890">
        <v>257.72000000000003</v>
      </c>
    </row>
    <row r="9147" spans="1:4" x14ac:dyDescent="0.25">
      <c r="A9147" s="890" t="s">
        <v>9179</v>
      </c>
      <c r="B9147" s="890" t="s">
        <v>34476</v>
      </c>
      <c r="C9147" s="890" t="s">
        <v>4</v>
      </c>
      <c r="D9147" s="890">
        <v>231.93</v>
      </c>
    </row>
    <row r="9148" spans="1:4" x14ac:dyDescent="0.25">
      <c r="A9148" s="890" t="s">
        <v>9180</v>
      </c>
      <c r="B9148" s="890" t="s">
        <v>34477</v>
      </c>
      <c r="C9148" s="890" t="s">
        <v>4</v>
      </c>
      <c r="D9148" s="890">
        <v>396.61</v>
      </c>
    </row>
    <row r="9149" spans="1:4" x14ac:dyDescent="0.25">
      <c r="A9149" s="890" t="s">
        <v>9181</v>
      </c>
      <c r="B9149" s="890" t="s">
        <v>34477</v>
      </c>
      <c r="C9149" s="890" t="s">
        <v>4</v>
      </c>
      <c r="D9149" s="890">
        <v>356.93</v>
      </c>
    </row>
    <row r="9150" spans="1:4" x14ac:dyDescent="0.25">
      <c r="A9150" s="890" t="s">
        <v>9182</v>
      </c>
      <c r="B9150" s="890" t="s">
        <v>34478</v>
      </c>
      <c r="C9150" s="890" t="s">
        <v>4</v>
      </c>
      <c r="D9150" s="890">
        <v>297.13</v>
      </c>
    </row>
    <row r="9151" spans="1:4" x14ac:dyDescent="0.25">
      <c r="A9151" s="890" t="s">
        <v>9183</v>
      </c>
      <c r="B9151" s="890" t="s">
        <v>34478</v>
      </c>
      <c r="C9151" s="890" t="s">
        <v>4</v>
      </c>
      <c r="D9151" s="890">
        <v>267.39999999999998</v>
      </c>
    </row>
    <row r="9152" spans="1:4" x14ac:dyDescent="0.25">
      <c r="A9152" s="890" t="s">
        <v>9184</v>
      </c>
      <c r="B9152" s="890" t="s">
        <v>34479</v>
      </c>
      <c r="C9152" s="890" t="s">
        <v>4</v>
      </c>
      <c r="D9152" s="890">
        <v>454.64</v>
      </c>
    </row>
    <row r="9153" spans="1:4" x14ac:dyDescent="0.25">
      <c r="A9153" s="890" t="s">
        <v>9185</v>
      </c>
      <c r="B9153" s="890" t="s">
        <v>34479</v>
      </c>
      <c r="C9153" s="890" t="s">
        <v>4</v>
      </c>
      <c r="D9153" s="890">
        <v>409.15</v>
      </c>
    </row>
    <row r="9154" spans="1:4" x14ac:dyDescent="0.25">
      <c r="A9154" s="890" t="s">
        <v>9186</v>
      </c>
      <c r="B9154" s="890" t="s">
        <v>34480</v>
      </c>
      <c r="C9154" s="890" t="s">
        <v>4</v>
      </c>
      <c r="D9154" s="890">
        <v>338.06</v>
      </c>
    </row>
    <row r="9155" spans="1:4" x14ac:dyDescent="0.25">
      <c r="A9155" s="890" t="s">
        <v>9187</v>
      </c>
      <c r="B9155" s="890" t="s">
        <v>34480</v>
      </c>
      <c r="C9155" s="890" t="s">
        <v>4</v>
      </c>
      <c r="D9155" s="890">
        <v>304.24</v>
      </c>
    </row>
    <row r="9156" spans="1:4" x14ac:dyDescent="0.25">
      <c r="A9156" s="890" t="s">
        <v>9188</v>
      </c>
      <c r="B9156" s="890" t="s">
        <v>34481</v>
      </c>
      <c r="C9156" s="890" t="s">
        <v>4</v>
      </c>
      <c r="D9156" s="890">
        <v>517.66999999999996</v>
      </c>
    </row>
    <row r="9157" spans="1:4" x14ac:dyDescent="0.25">
      <c r="A9157" s="890" t="s">
        <v>9189</v>
      </c>
      <c r="B9157" s="890" t="s">
        <v>34481</v>
      </c>
      <c r="C9157" s="890" t="s">
        <v>4</v>
      </c>
      <c r="D9157" s="890">
        <v>465.88</v>
      </c>
    </row>
    <row r="9158" spans="1:4" x14ac:dyDescent="0.25">
      <c r="A9158" s="890" t="s">
        <v>9190</v>
      </c>
      <c r="B9158" s="890" t="s">
        <v>34482</v>
      </c>
      <c r="C9158" s="890" t="s">
        <v>4</v>
      </c>
      <c r="D9158" s="890">
        <v>428.52</v>
      </c>
    </row>
    <row r="9159" spans="1:4" x14ac:dyDescent="0.25">
      <c r="A9159" s="890" t="s">
        <v>9191</v>
      </c>
      <c r="B9159" s="890" t="s">
        <v>34482</v>
      </c>
      <c r="C9159" s="890" t="s">
        <v>4</v>
      </c>
      <c r="D9159" s="890">
        <v>385.65</v>
      </c>
    </row>
    <row r="9160" spans="1:4" x14ac:dyDescent="0.25">
      <c r="A9160" s="890" t="s">
        <v>9192</v>
      </c>
      <c r="B9160" s="890" t="s">
        <v>34483</v>
      </c>
      <c r="C9160" s="890" t="s">
        <v>4</v>
      </c>
      <c r="D9160" s="890">
        <v>655.27</v>
      </c>
    </row>
    <row r="9161" spans="1:4" x14ac:dyDescent="0.25">
      <c r="A9161" s="890" t="s">
        <v>9193</v>
      </c>
      <c r="B9161" s="890" t="s">
        <v>34483</v>
      </c>
      <c r="C9161" s="890" t="s">
        <v>4</v>
      </c>
      <c r="D9161" s="890">
        <v>589.71</v>
      </c>
    </row>
    <row r="9162" spans="1:4" x14ac:dyDescent="0.25">
      <c r="A9162" s="890" t="s">
        <v>9194</v>
      </c>
      <c r="B9162" s="890" t="s">
        <v>34484</v>
      </c>
      <c r="C9162" s="890" t="s">
        <v>4</v>
      </c>
      <c r="D9162" s="890">
        <v>528.58000000000004</v>
      </c>
    </row>
    <row r="9163" spans="1:4" x14ac:dyDescent="0.25">
      <c r="A9163" s="890" t="s">
        <v>9195</v>
      </c>
      <c r="B9163" s="890" t="s">
        <v>34484</v>
      </c>
      <c r="C9163" s="890" t="s">
        <v>4</v>
      </c>
      <c r="D9163" s="890">
        <v>475.69</v>
      </c>
    </row>
    <row r="9164" spans="1:4" x14ac:dyDescent="0.25">
      <c r="A9164" s="890" t="s">
        <v>9196</v>
      </c>
      <c r="B9164" s="890" t="s">
        <v>34485</v>
      </c>
      <c r="C9164" s="890" t="s">
        <v>4</v>
      </c>
      <c r="D9164" s="890">
        <v>808.61</v>
      </c>
    </row>
    <row r="9165" spans="1:4" x14ac:dyDescent="0.25">
      <c r="A9165" s="890" t="s">
        <v>9197</v>
      </c>
      <c r="B9165" s="890" t="s">
        <v>34485</v>
      </c>
      <c r="C9165" s="890" t="s">
        <v>4</v>
      </c>
      <c r="D9165" s="890">
        <v>727.7</v>
      </c>
    </row>
    <row r="9166" spans="1:4" x14ac:dyDescent="0.25">
      <c r="A9166" s="890" t="s">
        <v>9198</v>
      </c>
      <c r="B9166" s="890" t="s">
        <v>34486</v>
      </c>
      <c r="C9166" s="890" t="s">
        <v>4</v>
      </c>
      <c r="D9166" s="890">
        <v>360.8</v>
      </c>
    </row>
    <row r="9167" spans="1:4" x14ac:dyDescent="0.25">
      <c r="A9167" s="890" t="s">
        <v>9199</v>
      </c>
      <c r="B9167" s="890" t="s">
        <v>34486</v>
      </c>
      <c r="C9167" s="890" t="s">
        <v>4</v>
      </c>
      <c r="D9167" s="890">
        <v>324.70999999999998</v>
      </c>
    </row>
    <row r="9168" spans="1:4" x14ac:dyDescent="0.25">
      <c r="A9168" s="890" t="s">
        <v>9200</v>
      </c>
      <c r="B9168" s="890" t="s">
        <v>34487</v>
      </c>
      <c r="C9168" s="890" t="s">
        <v>4</v>
      </c>
      <c r="D9168" s="890">
        <v>721.84</v>
      </c>
    </row>
    <row r="9169" spans="1:4" x14ac:dyDescent="0.25">
      <c r="A9169" s="890" t="s">
        <v>9201</v>
      </c>
      <c r="B9169" s="890" t="s">
        <v>34487</v>
      </c>
      <c r="C9169" s="890" t="s">
        <v>4</v>
      </c>
      <c r="D9169" s="890">
        <v>649.62</v>
      </c>
    </row>
    <row r="9170" spans="1:4" x14ac:dyDescent="0.25">
      <c r="A9170" s="890" t="s">
        <v>9202</v>
      </c>
      <c r="B9170" s="890" t="s">
        <v>34488</v>
      </c>
      <c r="C9170" s="890" t="s">
        <v>4</v>
      </c>
      <c r="D9170" s="890">
        <v>415.99</v>
      </c>
    </row>
    <row r="9171" spans="1:4" x14ac:dyDescent="0.25">
      <c r="A9171" s="890" t="s">
        <v>9203</v>
      </c>
      <c r="B9171" s="890" t="s">
        <v>34488</v>
      </c>
      <c r="C9171" s="890" t="s">
        <v>4</v>
      </c>
      <c r="D9171" s="890">
        <v>374.37</v>
      </c>
    </row>
    <row r="9172" spans="1:4" x14ac:dyDescent="0.25">
      <c r="A9172" s="890" t="s">
        <v>9204</v>
      </c>
      <c r="B9172" s="890" t="s">
        <v>34489</v>
      </c>
      <c r="C9172" s="890" t="s">
        <v>4</v>
      </c>
      <c r="D9172" s="890">
        <v>827.45</v>
      </c>
    </row>
    <row r="9173" spans="1:4" x14ac:dyDescent="0.25">
      <c r="A9173" s="890" t="s">
        <v>9205</v>
      </c>
      <c r="B9173" s="890" t="s">
        <v>34489</v>
      </c>
      <c r="C9173" s="890" t="s">
        <v>4</v>
      </c>
      <c r="D9173" s="890">
        <v>744.66</v>
      </c>
    </row>
    <row r="9174" spans="1:4" x14ac:dyDescent="0.25">
      <c r="A9174" s="890" t="s">
        <v>9206</v>
      </c>
      <c r="B9174" s="890" t="s">
        <v>34490</v>
      </c>
      <c r="C9174" s="890" t="s">
        <v>4</v>
      </c>
      <c r="D9174" s="890">
        <v>473.29</v>
      </c>
    </row>
    <row r="9175" spans="1:4" x14ac:dyDescent="0.25">
      <c r="A9175" s="890" t="s">
        <v>9207</v>
      </c>
      <c r="B9175" s="890" t="s">
        <v>34490</v>
      </c>
      <c r="C9175" s="890" t="s">
        <v>4</v>
      </c>
      <c r="D9175" s="890">
        <v>425.94</v>
      </c>
    </row>
    <row r="9176" spans="1:4" x14ac:dyDescent="0.25">
      <c r="A9176" s="890" t="s">
        <v>9208</v>
      </c>
      <c r="B9176" s="890" t="s">
        <v>34491</v>
      </c>
      <c r="C9176" s="890" t="s">
        <v>4</v>
      </c>
      <c r="D9176" s="890">
        <v>942.17</v>
      </c>
    </row>
    <row r="9177" spans="1:4" x14ac:dyDescent="0.25">
      <c r="A9177" s="890" t="s">
        <v>9209</v>
      </c>
      <c r="B9177" s="890" t="s">
        <v>34491</v>
      </c>
      <c r="C9177" s="890" t="s">
        <v>4</v>
      </c>
      <c r="D9177" s="890">
        <v>847.9</v>
      </c>
    </row>
    <row r="9178" spans="1:4" x14ac:dyDescent="0.25">
      <c r="A9178" s="890" t="s">
        <v>9210</v>
      </c>
      <c r="B9178" s="890" t="s">
        <v>34492</v>
      </c>
      <c r="C9178" s="890" t="s">
        <v>4</v>
      </c>
      <c r="D9178" s="890">
        <v>599.92999999999995</v>
      </c>
    </row>
    <row r="9179" spans="1:4" x14ac:dyDescent="0.25">
      <c r="A9179" s="890" t="s">
        <v>9211</v>
      </c>
      <c r="B9179" s="890" t="s">
        <v>34492</v>
      </c>
      <c r="C9179" s="890" t="s">
        <v>4</v>
      </c>
      <c r="D9179" s="890">
        <v>539.91</v>
      </c>
    </row>
    <row r="9180" spans="1:4" x14ac:dyDescent="0.25">
      <c r="A9180" s="890" t="s">
        <v>9212</v>
      </c>
      <c r="B9180" s="890" t="s">
        <v>34493</v>
      </c>
      <c r="C9180" s="890" t="s">
        <v>4</v>
      </c>
      <c r="D9180" s="890">
        <v>1192.5899999999999</v>
      </c>
    </row>
    <row r="9181" spans="1:4" x14ac:dyDescent="0.25">
      <c r="A9181" s="890" t="s">
        <v>9213</v>
      </c>
      <c r="B9181" s="890" t="s">
        <v>34493</v>
      </c>
      <c r="C9181" s="890" t="s">
        <v>4</v>
      </c>
      <c r="D9181" s="890">
        <v>1073.27</v>
      </c>
    </row>
    <row r="9182" spans="1:4" x14ac:dyDescent="0.25">
      <c r="A9182" s="890" t="s">
        <v>9214</v>
      </c>
      <c r="B9182" s="890" t="s">
        <v>34494</v>
      </c>
      <c r="C9182" s="890" t="s">
        <v>4</v>
      </c>
      <c r="D9182" s="890">
        <v>740.01</v>
      </c>
    </row>
    <row r="9183" spans="1:4" x14ac:dyDescent="0.25">
      <c r="A9183" s="890" t="s">
        <v>9215</v>
      </c>
      <c r="B9183" s="890" t="s">
        <v>34494</v>
      </c>
      <c r="C9183" s="890" t="s">
        <v>4</v>
      </c>
      <c r="D9183" s="890">
        <v>665.97</v>
      </c>
    </row>
    <row r="9184" spans="1:4" x14ac:dyDescent="0.25">
      <c r="A9184" s="890" t="s">
        <v>9216</v>
      </c>
      <c r="B9184" s="890" t="s">
        <v>34495</v>
      </c>
      <c r="C9184" s="890" t="s">
        <v>4</v>
      </c>
      <c r="D9184" s="890">
        <v>1471.67</v>
      </c>
    </row>
    <row r="9185" spans="1:4" x14ac:dyDescent="0.25">
      <c r="A9185" s="890" t="s">
        <v>9217</v>
      </c>
      <c r="B9185" s="890" t="s">
        <v>34495</v>
      </c>
      <c r="C9185" s="890" t="s">
        <v>4</v>
      </c>
      <c r="D9185" s="890">
        <v>1324.43</v>
      </c>
    </row>
    <row r="9186" spans="1:4" x14ac:dyDescent="0.25">
      <c r="A9186" s="890" t="s">
        <v>9218</v>
      </c>
      <c r="B9186" s="890" t="s">
        <v>34496</v>
      </c>
      <c r="C9186" s="890" t="s">
        <v>4</v>
      </c>
      <c r="D9186" s="890">
        <v>399.46</v>
      </c>
    </row>
    <row r="9187" spans="1:4" x14ac:dyDescent="0.25">
      <c r="A9187" s="890" t="s">
        <v>9219</v>
      </c>
      <c r="B9187" s="890" t="s">
        <v>34496</v>
      </c>
      <c r="C9187" s="890" t="s">
        <v>4</v>
      </c>
      <c r="D9187" s="890">
        <v>359.5</v>
      </c>
    </row>
    <row r="9188" spans="1:4" x14ac:dyDescent="0.25">
      <c r="A9188" s="890" t="s">
        <v>9220</v>
      </c>
      <c r="B9188" s="890" t="s">
        <v>34497</v>
      </c>
      <c r="C9188" s="890" t="s">
        <v>4</v>
      </c>
      <c r="D9188" s="890">
        <v>799.18</v>
      </c>
    </row>
    <row r="9189" spans="1:4" x14ac:dyDescent="0.25">
      <c r="A9189" s="890" t="s">
        <v>9221</v>
      </c>
      <c r="B9189" s="890" t="s">
        <v>34497</v>
      </c>
      <c r="C9189" s="890" t="s">
        <v>4</v>
      </c>
      <c r="D9189" s="890">
        <v>719.22</v>
      </c>
    </row>
    <row r="9190" spans="1:4" x14ac:dyDescent="0.25">
      <c r="A9190" s="890" t="s">
        <v>9222</v>
      </c>
      <c r="B9190" s="890" t="s">
        <v>34498</v>
      </c>
      <c r="C9190" s="890" t="s">
        <v>4</v>
      </c>
      <c r="D9190" s="890">
        <v>460.56</v>
      </c>
    </row>
    <row r="9191" spans="1:4" x14ac:dyDescent="0.25">
      <c r="A9191" s="890" t="s">
        <v>9223</v>
      </c>
      <c r="B9191" s="890" t="s">
        <v>34498</v>
      </c>
      <c r="C9191" s="890" t="s">
        <v>4</v>
      </c>
      <c r="D9191" s="890">
        <v>414.48</v>
      </c>
    </row>
    <row r="9192" spans="1:4" x14ac:dyDescent="0.25">
      <c r="A9192" s="890" t="s">
        <v>9224</v>
      </c>
      <c r="B9192" s="890" t="s">
        <v>34499</v>
      </c>
      <c r="C9192" s="890" t="s">
        <v>4</v>
      </c>
      <c r="D9192" s="890">
        <v>916.1</v>
      </c>
    </row>
    <row r="9193" spans="1:4" x14ac:dyDescent="0.25">
      <c r="A9193" s="890" t="s">
        <v>9225</v>
      </c>
      <c r="B9193" s="890" t="s">
        <v>34499</v>
      </c>
      <c r="C9193" s="890" t="s">
        <v>4</v>
      </c>
      <c r="D9193" s="890">
        <v>824.45</v>
      </c>
    </row>
    <row r="9194" spans="1:4" x14ac:dyDescent="0.25">
      <c r="A9194" s="890" t="s">
        <v>9226</v>
      </c>
      <c r="B9194" s="890" t="s">
        <v>34500</v>
      </c>
      <c r="C9194" s="890" t="s">
        <v>4</v>
      </c>
      <c r="D9194" s="890">
        <v>524</v>
      </c>
    </row>
    <row r="9195" spans="1:4" x14ac:dyDescent="0.25">
      <c r="A9195" s="890" t="s">
        <v>9227</v>
      </c>
      <c r="B9195" s="890" t="s">
        <v>34500</v>
      </c>
      <c r="C9195" s="890" t="s">
        <v>4</v>
      </c>
      <c r="D9195" s="890">
        <v>471.58</v>
      </c>
    </row>
    <row r="9196" spans="1:4" x14ac:dyDescent="0.25">
      <c r="A9196" s="890" t="s">
        <v>9228</v>
      </c>
      <c r="B9196" s="890" t="s">
        <v>34501</v>
      </c>
      <c r="C9196" s="890" t="s">
        <v>4</v>
      </c>
      <c r="D9196" s="890">
        <v>1043.1099999999999</v>
      </c>
    </row>
    <row r="9197" spans="1:4" x14ac:dyDescent="0.25">
      <c r="A9197" s="890" t="s">
        <v>9229</v>
      </c>
      <c r="B9197" s="890" t="s">
        <v>34501</v>
      </c>
      <c r="C9197" s="890" t="s">
        <v>4</v>
      </c>
      <c r="D9197" s="890">
        <v>938.75</v>
      </c>
    </row>
    <row r="9198" spans="1:4" x14ac:dyDescent="0.25">
      <c r="A9198" s="890" t="s">
        <v>9230</v>
      </c>
      <c r="B9198" s="890" t="s">
        <v>34502</v>
      </c>
      <c r="C9198" s="890" t="s">
        <v>4</v>
      </c>
      <c r="D9198" s="890">
        <v>664.21</v>
      </c>
    </row>
    <row r="9199" spans="1:4" x14ac:dyDescent="0.25">
      <c r="A9199" s="890" t="s">
        <v>9231</v>
      </c>
      <c r="B9199" s="890" t="s">
        <v>34502</v>
      </c>
      <c r="C9199" s="890" t="s">
        <v>4</v>
      </c>
      <c r="D9199" s="890">
        <v>597.75</v>
      </c>
    </row>
    <row r="9200" spans="1:4" x14ac:dyDescent="0.25">
      <c r="A9200" s="890" t="s">
        <v>9232</v>
      </c>
      <c r="B9200" s="890" t="s">
        <v>34503</v>
      </c>
      <c r="C9200" s="890" t="s">
        <v>4</v>
      </c>
      <c r="D9200" s="890">
        <v>1320.37</v>
      </c>
    </row>
    <row r="9201" spans="1:4" x14ac:dyDescent="0.25">
      <c r="A9201" s="890" t="s">
        <v>9233</v>
      </c>
      <c r="B9201" s="890" t="s">
        <v>34503</v>
      </c>
      <c r="C9201" s="890" t="s">
        <v>4</v>
      </c>
      <c r="D9201" s="890">
        <v>1188.27</v>
      </c>
    </row>
    <row r="9202" spans="1:4" x14ac:dyDescent="0.25">
      <c r="A9202" s="890" t="s">
        <v>9234</v>
      </c>
      <c r="B9202" s="890" t="s">
        <v>34504</v>
      </c>
      <c r="C9202" s="890" t="s">
        <v>4</v>
      </c>
      <c r="D9202" s="890">
        <v>819.29</v>
      </c>
    </row>
    <row r="9203" spans="1:4" x14ac:dyDescent="0.25">
      <c r="A9203" s="890" t="s">
        <v>9235</v>
      </c>
      <c r="B9203" s="890" t="s">
        <v>34504</v>
      </c>
      <c r="C9203" s="890" t="s">
        <v>4</v>
      </c>
      <c r="D9203" s="890">
        <v>737.32</v>
      </c>
    </row>
    <row r="9204" spans="1:4" x14ac:dyDescent="0.25">
      <c r="A9204" s="890" t="s">
        <v>9236</v>
      </c>
      <c r="B9204" s="890" t="s">
        <v>34505</v>
      </c>
      <c r="C9204" s="890" t="s">
        <v>4</v>
      </c>
      <c r="D9204" s="890">
        <v>1629.35</v>
      </c>
    </row>
    <row r="9205" spans="1:4" x14ac:dyDescent="0.25">
      <c r="A9205" s="890" t="s">
        <v>9237</v>
      </c>
      <c r="B9205" s="890" t="s">
        <v>34505</v>
      </c>
      <c r="C9205" s="890" t="s">
        <v>4</v>
      </c>
      <c r="D9205" s="890">
        <v>1466.33</v>
      </c>
    </row>
    <row r="9206" spans="1:4" x14ac:dyDescent="0.25">
      <c r="A9206" s="890" t="s">
        <v>9238</v>
      </c>
      <c r="B9206" s="890" t="s">
        <v>34506</v>
      </c>
      <c r="C9206" s="890" t="s">
        <v>20</v>
      </c>
      <c r="D9206" s="890">
        <v>168.93</v>
      </c>
    </row>
    <row r="9207" spans="1:4" x14ac:dyDescent="0.25">
      <c r="A9207" s="890" t="s">
        <v>9239</v>
      </c>
      <c r="B9207" s="890" t="s">
        <v>34506</v>
      </c>
      <c r="C9207" s="890" t="s">
        <v>20</v>
      </c>
      <c r="D9207" s="890">
        <v>152.02000000000001</v>
      </c>
    </row>
    <row r="9208" spans="1:4" x14ac:dyDescent="0.25">
      <c r="A9208" s="890" t="s">
        <v>9240</v>
      </c>
      <c r="B9208" s="890" t="s">
        <v>34507</v>
      </c>
      <c r="C9208" s="890" t="s">
        <v>20</v>
      </c>
      <c r="D9208" s="890">
        <v>327.52999999999997</v>
      </c>
    </row>
    <row r="9209" spans="1:4" x14ac:dyDescent="0.25">
      <c r="A9209" s="890" t="s">
        <v>9241</v>
      </c>
      <c r="B9209" s="890" t="s">
        <v>34507</v>
      </c>
      <c r="C9209" s="890" t="s">
        <v>20</v>
      </c>
      <c r="D9209" s="890">
        <v>294.76</v>
      </c>
    </row>
    <row r="9210" spans="1:4" x14ac:dyDescent="0.25">
      <c r="A9210" s="890" t="s">
        <v>9242</v>
      </c>
      <c r="B9210" s="890" t="s">
        <v>34508</v>
      </c>
      <c r="C9210" s="890" t="s">
        <v>20</v>
      </c>
      <c r="D9210" s="890">
        <v>236.5</v>
      </c>
    </row>
    <row r="9211" spans="1:4" x14ac:dyDescent="0.25">
      <c r="A9211" s="890" t="s">
        <v>9243</v>
      </c>
      <c r="B9211" s="890" t="s">
        <v>34508</v>
      </c>
      <c r="C9211" s="890" t="s">
        <v>20</v>
      </c>
      <c r="D9211" s="890">
        <v>212.84</v>
      </c>
    </row>
    <row r="9212" spans="1:4" x14ac:dyDescent="0.25">
      <c r="A9212" s="890" t="s">
        <v>9244</v>
      </c>
      <c r="B9212" s="890" t="s">
        <v>34509</v>
      </c>
      <c r="C9212" s="890" t="s">
        <v>20</v>
      </c>
      <c r="D9212" s="890">
        <v>596.1</v>
      </c>
    </row>
    <row r="9213" spans="1:4" x14ac:dyDescent="0.25">
      <c r="A9213" s="890" t="s">
        <v>9245</v>
      </c>
      <c r="B9213" s="890" t="s">
        <v>34509</v>
      </c>
      <c r="C9213" s="890" t="s">
        <v>20</v>
      </c>
      <c r="D9213" s="890">
        <v>536.46</v>
      </c>
    </row>
    <row r="9214" spans="1:4" x14ac:dyDescent="0.25">
      <c r="A9214" s="890" t="s">
        <v>9246</v>
      </c>
      <c r="B9214" s="890" t="s">
        <v>34510</v>
      </c>
      <c r="C9214" s="890" t="s">
        <v>20</v>
      </c>
      <c r="D9214" s="890">
        <v>261.83999999999997</v>
      </c>
    </row>
    <row r="9215" spans="1:4" x14ac:dyDescent="0.25">
      <c r="A9215" s="890" t="s">
        <v>9247</v>
      </c>
      <c r="B9215" s="890" t="s">
        <v>34510</v>
      </c>
      <c r="C9215" s="890" t="s">
        <v>20</v>
      </c>
      <c r="D9215" s="890">
        <v>235.64</v>
      </c>
    </row>
    <row r="9216" spans="1:4" x14ac:dyDescent="0.25">
      <c r="A9216" s="890" t="s">
        <v>9248</v>
      </c>
      <c r="B9216" s="890" t="s">
        <v>34511</v>
      </c>
      <c r="C9216" s="890" t="s">
        <v>20</v>
      </c>
      <c r="D9216" s="890">
        <v>659.97</v>
      </c>
    </row>
    <row r="9217" spans="1:4" x14ac:dyDescent="0.25">
      <c r="A9217" s="890" t="s">
        <v>9249</v>
      </c>
      <c r="B9217" s="890" t="s">
        <v>34511</v>
      </c>
      <c r="C9217" s="890" t="s">
        <v>20</v>
      </c>
      <c r="D9217" s="890">
        <v>593.94000000000005</v>
      </c>
    </row>
    <row r="9218" spans="1:4" x14ac:dyDescent="0.25">
      <c r="A9218" s="890" t="s">
        <v>9250</v>
      </c>
      <c r="B9218" s="890" t="s">
        <v>34512</v>
      </c>
      <c r="C9218" s="890" t="s">
        <v>5</v>
      </c>
      <c r="D9218" s="890">
        <v>309.58</v>
      </c>
    </row>
    <row r="9219" spans="1:4" x14ac:dyDescent="0.25">
      <c r="A9219" s="890" t="s">
        <v>9251</v>
      </c>
      <c r="B9219" s="890" t="s">
        <v>34512</v>
      </c>
      <c r="C9219" s="890" t="s">
        <v>5</v>
      </c>
      <c r="D9219" s="890">
        <v>298.5</v>
      </c>
    </row>
    <row r="9220" spans="1:4" x14ac:dyDescent="0.25">
      <c r="A9220" s="890" t="s">
        <v>9252</v>
      </c>
      <c r="B9220" s="890" t="s">
        <v>34513</v>
      </c>
      <c r="C9220" s="890" t="s">
        <v>5</v>
      </c>
      <c r="D9220" s="890">
        <v>297.69</v>
      </c>
    </row>
    <row r="9221" spans="1:4" x14ac:dyDescent="0.25">
      <c r="A9221" s="890" t="s">
        <v>9253</v>
      </c>
      <c r="B9221" s="890" t="s">
        <v>34513</v>
      </c>
      <c r="C9221" s="890" t="s">
        <v>5</v>
      </c>
      <c r="D9221" s="890">
        <v>287.38</v>
      </c>
    </row>
    <row r="9222" spans="1:4" x14ac:dyDescent="0.25">
      <c r="A9222" s="890" t="s">
        <v>9254</v>
      </c>
      <c r="B9222" s="890" t="s">
        <v>34514</v>
      </c>
      <c r="C9222" s="890" t="s">
        <v>5</v>
      </c>
      <c r="D9222" s="890">
        <v>335.55</v>
      </c>
    </row>
    <row r="9223" spans="1:4" x14ac:dyDescent="0.25">
      <c r="A9223" s="890" t="s">
        <v>9255</v>
      </c>
      <c r="B9223" s="890" t="s">
        <v>34514</v>
      </c>
      <c r="C9223" s="890" t="s">
        <v>5</v>
      </c>
      <c r="D9223" s="890">
        <v>323.58999999999997</v>
      </c>
    </row>
    <row r="9224" spans="1:4" x14ac:dyDescent="0.25">
      <c r="A9224" s="890" t="s">
        <v>9256</v>
      </c>
      <c r="B9224" s="890" t="s">
        <v>34515</v>
      </c>
      <c r="C9224" s="890" t="s">
        <v>5</v>
      </c>
      <c r="D9224" s="890">
        <v>661.32</v>
      </c>
    </row>
    <row r="9225" spans="1:4" x14ac:dyDescent="0.25">
      <c r="A9225" s="890" t="s">
        <v>9257</v>
      </c>
      <c r="B9225" s="890" t="s">
        <v>34515</v>
      </c>
      <c r="C9225" s="890" t="s">
        <v>5</v>
      </c>
      <c r="D9225" s="890">
        <v>634.44000000000005</v>
      </c>
    </row>
    <row r="9226" spans="1:4" x14ac:dyDescent="0.25">
      <c r="A9226" s="890" t="s">
        <v>9258</v>
      </c>
      <c r="B9226" s="890" t="s">
        <v>34516</v>
      </c>
      <c r="C9226" s="890" t="s">
        <v>5</v>
      </c>
      <c r="D9226" s="890">
        <v>751.92</v>
      </c>
    </row>
    <row r="9227" spans="1:4" x14ac:dyDescent="0.25">
      <c r="A9227" s="890" t="s">
        <v>9259</v>
      </c>
      <c r="B9227" s="890" t="s">
        <v>34516</v>
      </c>
      <c r="C9227" s="890" t="s">
        <v>5</v>
      </c>
      <c r="D9227" s="890">
        <v>721.19</v>
      </c>
    </row>
    <row r="9228" spans="1:4" x14ac:dyDescent="0.25">
      <c r="A9228" s="890" t="s">
        <v>9260</v>
      </c>
      <c r="B9228" s="890" t="s">
        <v>34517</v>
      </c>
      <c r="C9228" s="890" t="s">
        <v>5</v>
      </c>
      <c r="D9228" s="890">
        <v>360.59</v>
      </c>
    </row>
    <row r="9229" spans="1:4" x14ac:dyDescent="0.25">
      <c r="A9229" s="890" t="s">
        <v>9261</v>
      </c>
      <c r="B9229" s="890" t="s">
        <v>34517</v>
      </c>
      <c r="C9229" s="890" t="s">
        <v>5</v>
      </c>
      <c r="D9229" s="890">
        <v>345.81</v>
      </c>
    </row>
    <row r="9230" spans="1:4" x14ac:dyDescent="0.25">
      <c r="A9230" s="890" t="s">
        <v>9262</v>
      </c>
      <c r="B9230" s="890" t="s">
        <v>34518</v>
      </c>
      <c r="C9230" s="890" t="s">
        <v>5</v>
      </c>
      <c r="D9230" s="890">
        <v>513.20000000000005</v>
      </c>
    </row>
    <row r="9231" spans="1:4" x14ac:dyDescent="0.25">
      <c r="A9231" s="890" t="s">
        <v>9263</v>
      </c>
      <c r="B9231" s="890" t="s">
        <v>34518</v>
      </c>
      <c r="C9231" s="890" t="s">
        <v>5</v>
      </c>
      <c r="D9231" s="890">
        <v>494.41</v>
      </c>
    </row>
    <row r="9232" spans="1:4" x14ac:dyDescent="0.25">
      <c r="A9232" s="890" t="s">
        <v>9264</v>
      </c>
      <c r="B9232" s="890" t="s">
        <v>34519</v>
      </c>
      <c r="C9232" s="890" t="s">
        <v>5</v>
      </c>
      <c r="D9232" s="890">
        <v>880</v>
      </c>
    </row>
    <row r="9233" spans="1:4" x14ac:dyDescent="0.25">
      <c r="A9233" s="890" t="s">
        <v>9265</v>
      </c>
      <c r="B9233" s="890" t="s">
        <v>34519</v>
      </c>
      <c r="C9233" s="890" t="s">
        <v>5</v>
      </c>
      <c r="D9233" s="890">
        <v>843.82</v>
      </c>
    </row>
    <row r="9234" spans="1:4" x14ac:dyDescent="0.25">
      <c r="A9234" s="890" t="s">
        <v>9266</v>
      </c>
      <c r="B9234" s="890" t="s">
        <v>34520</v>
      </c>
      <c r="C9234" s="890" t="s">
        <v>5</v>
      </c>
      <c r="D9234" s="890">
        <v>1700.89</v>
      </c>
    </row>
    <row r="9235" spans="1:4" x14ac:dyDescent="0.25">
      <c r="A9235" s="890" t="s">
        <v>9267</v>
      </c>
      <c r="B9235" s="890" t="s">
        <v>34520</v>
      </c>
      <c r="C9235" s="890" t="s">
        <v>5</v>
      </c>
      <c r="D9235" s="890">
        <v>1623.17</v>
      </c>
    </row>
    <row r="9236" spans="1:4" x14ac:dyDescent="0.25">
      <c r="A9236" s="890" t="s">
        <v>9268</v>
      </c>
      <c r="B9236" s="890" t="s">
        <v>34521</v>
      </c>
      <c r="C9236" s="890" t="s">
        <v>5</v>
      </c>
      <c r="D9236" s="890">
        <v>201.18</v>
      </c>
    </row>
    <row r="9237" spans="1:4" x14ac:dyDescent="0.25">
      <c r="A9237" s="890" t="s">
        <v>9269</v>
      </c>
      <c r="B9237" s="890" t="s">
        <v>34521</v>
      </c>
      <c r="C9237" s="890" t="s">
        <v>5</v>
      </c>
      <c r="D9237" s="890">
        <v>193.46</v>
      </c>
    </row>
    <row r="9238" spans="1:4" x14ac:dyDescent="0.25">
      <c r="A9238" s="890" t="s">
        <v>9270</v>
      </c>
      <c r="B9238" s="890" t="s">
        <v>34522</v>
      </c>
      <c r="C9238" s="890" t="s">
        <v>5</v>
      </c>
      <c r="D9238" s="890">
        <v>357.09</v>
      </c>
    </row>
    <row r="9239" spans="1:4" x14ac:dyDescent="0.25">
      <c r="A9239" s="890" t="s">
        <v>9271</v>
      </c>
      <c r="B9239" s="890" t="s">
        <v>34522</v>
      </c>
      <c r="C9239" s="890" t="s">
        <v>5</v>
      </c>
      <c r="D9239" s="890">
        <v>343.53</v>
      </c>
    </row>
    <row r="9240" spans="1:4" x14ac:dyDescent="0.25">
      <c r="A9240" s="890" t="s">
        <v>9272</v>
      </c>
      <c r="B9240" s="890" t="s">
        <v>34523</v>
      </c>
      <c r="C9240" s="890" t="s">
        <v>5</v>
      </c>
      <c r="D9240" s="890">
        <v>475.72</v>
      </c>
    </row>
    <row r="9241" spans="1:4" x14ac:dyDescent="0.25">
      <c r="A9241" s="890" t="s">
        <v>9273</v>
      </c>
      <c r="B9241" s="890" t="s">
        <v>34523</v>
      </c>
      <c r="C9241" s="890" t="s">
        <v>5</v>
      </c>
      <c r="D9241" s="890">
        <v>455.8</v>
      </c>
    </row>
    <row r="9242" spans="1:4" x14ac:dyDescent="0.25">
      <c r="A9242" s="890" t="s">
        <v>9274</v>
      </c>
      <c r="B9242" s="890" t="s">
        <v>34524</v>
      </c>
      <c r="C9242" s="890" t="s">
        <v>5</v>
      </c>
      <c r="D9242" s="890">
        <v>206.35</v>
      </c>
    </row>
    <row r="9243" spans="1:4" x14ac:dyDescent="0.25">
      <c r="A9243" s="890" t="s">
        <v>9275</v>
      </c>
      <c r="B9243" s="890" t="s">
        <v>34524</v>
      </c>
      <c r="C9243" s="890" t="s">
        <v>5</v>
      </c>
      <c r="D9243" s="890">
        <v>198.12</v>
      </c>
    </row>
    <row r="9244" spans="1:4" x14ac:dyDescent="0.25">
      <c r="A9244" s="890" t="s">
        <v>9276</v>
      </c>
      <c r="B9244" s="890" t="s">
        <v>34525</v>
      </c>
      <c r="C9244" s="890" t="s">
        <v>5</v>
      </c>
      <c r="D9244" s="890">
        <v>366.41</v>
      </c>
    </row>
    <row r="9245" spans="1:4" x14ac:dyDescent="0.25">
      <c r="A9245" s="890" t="s">
        <v>9277</v>
      </c>
      <c r="B9245" s="890" t="s">
        <v>34525</v>
      </c>
      <c r="C9245" s="890" t="s">
        <v>5</v>
      </c>
      <c r="D9245" s="890">
        <v>351.91</v>
      </c>
    </row>
    <row r="9246" spans="1:4" x14ac:dyDescent="0.25">
      <c r="A9246" s="890" t="s">
        <v>9278</v>
      </c>
      <c r="B9246" s="890" t="s">
        <v>34526</v>
      </c>
      <c r="C9246" s="890" t="s">
        <v>5</v>
      </c>
      <c r="D9246" s="890">
        <v>489.18</v>
      </c>
    </row>
    <row r="9247" spans="1:4" x14ac:dyDescent="0.25">
      <c r="A9247" s="890" t="s">
        <v>9279</v>
      </c>
      <c r="B9247" s="890" t="s">
        <v>34526</v>
      </c>
      <c r="C9247" s="890" t="s">
        <v>5</v>
      </c>
      <c r="D9247" s="890">
        <v>467.91</v>
      </c>
    </row>
    <row r="9248" spans="1:4" x14ac:dyDescent="0.25">
      <c r="A9248" s="890" t="s">
        <v>9280</v>
      </c>
      <c r="B9248" s="890" t="s">
        <v>34527</v>
      </c>
      <c r="C9248" s="890" t="s">
        <v>5</v>
      </c>
      <c r="D9248" s="890">
        <v>214.64</v>
      </c>
    </row>
    <row r="9249" spans="1:4" x14ac:dyDescent="0.25">
      <c r="A9249" s="890" t="s">
        <v>9281</v>
      </c>
      <c r="B9249" s="890" t="s">
        <v>34527</v>
      </c>
      <c r="C9249" s="890" t="s">
        <v>5</v>
      </c>
      <c r="D9249" s="890">
        <v>205.58</v>
      </c>
    </row>
    <row r="9250" spans="1:4" x14ac:dyDescent="0.25">
      <c r="A9250" s="890" t="s">
        <v>9282</v>
      </c>
      <c r="B9250" s="890" t="s">
        <v>34528</v>
      </c>
      <c r="C9250" s="890" t="s">
        <v>5</v>
      </c>
      <c r="D9250" s="890">
        <v>371.07</v>
      </c>
    </row>
    <row r="9251" spans="1:4" x14ac:dyDescent="0.25">
      <c r="A9251" s="890" t="s">
        <v>9283</v>
      </c>
      <c r="B9251" s="890" t="s">
        <v>34528</v>
      </c>
      <c r="C9251" s="890" t="s">
        <v>5</v>
      </c>
      <c r="D9251" s="890">
        <v>356.11</v>
      </c>
    </row>
    <row r="9252" spans="1:4" x14ac:dyDescent="0.25">
      <c r="A9252" s="890" t="s">
        <v>9284</v>
      </c>
      <c r="B9252" s="890" t="s">
        <v>34529</v>
      </c>
      <c r="C9252" s="890" t="s">
        <v>5</v>
      </c>
      <c r="D9252" s="890">
        <v>496.95</v>
      </c>
    </row>
    <row r="9253" spans="1:4" x14ac:dyDescent="0.25">
      <c r="A9253" s="890" t="s">
        <v>9285</v>
      </c>
      <c r="B9253" s="890" t="s">
        <v>34529</v>
      </c>
      <c r="C9253" s="890" t="s">
        <v>5</v>
      </c>
      <c r="D9253" s="890">
        <v>474.9</v>
      </c>
    </row>
    <row r="9254" spans="1:4" x14ac:dyDescent="0.25">
      <c r="A9254" s="890" t="s">
        <v>9286</v>
      </c>
      <c r="B9254" s="890" t="s">
        <v>34530</v>
      </c>
      <c r="C9254" s="890" t="s">
        <v>5</v>
      </c>
      <c r="D9254" s="890">
        <v>317.57</v>
      </c>
    </row>
    <row r="9255" spans="1:4" x14ac:dyDescent="0.25">
      <c r="A9255" s="890" t="s">
        <v>9287</v>
      </c>
      <c r="B9255" s="890" t="s">
        <v>34530</v>
      </c>
      <c r="C9255" s="890" t="s">
        <v>5</v>
      </c>
      <c r="D9255" s="890">
        <v>303.10000000000002</v>
      </c>
    </row>
    <row r="9256" spans="1:4" x14ac:dyDescent="0.25">
      <c r="A9256" s="890" t="s">
        <v>9288</v>
      </c>
      <c r="B9256" s="890" t="s">
        <v>34531</v>
      </c>
      <c r="C9256" s="890" t="s">
        <v>5</v>
      </c>
      <c r="D9256" s="890">
        <v>562.35</v>
      </c>
    </row>
    <row r="9257" spans="1:4" x14ac:dyDescent="0.25">
      <c r="A9257" s="890" t="s">
        <v>9289</v>
      </c>
      <c r="B9257" s="890" t="s">
        <v>34531</v>
      </c>
      <c r="C9257" s="890" t="s">
        <v>5</v>
      </c>
      <c r="D9257" s="890">
        <v>536.98</v>
      </c>
    </row>
    <row r="9258" spans="1:4" x14ac:dyDescent="0.25">
      <c r="A9258" s="890" t="s">
        <v>9290</v>
      </c>
      <c r="B9258" s="890" t="s">
        <v>34532</v>
      </c>
      <c r="C9258" s="890" t="s">
        <v>5</v>
      </c>
      <c r="D9258" s="890">
        <v>746.3</v>
      </c>
    </row>
    <row r="9259" spans="1:4" x14ac:dyDescent="0.25">
      <c r="A9259" s="890" t="s">
        <v>9291</v>
      </c>
      <c r="B9259" s="890" t="s">
        <v>34532</v>
      </c>
      <c r="C9259" s="890" t="s">
        <v>5</v>
      </c>
      <c r="D9259" s="890">
        <v>710.2</v>
      </c>
    </row>
    <row r="9260" spans="1:4" x14ac:dyDescent="0.25">
      <c r="A9260" s="890" t="s">
        <v>9292</v>
      </c>
      <c r="B9260" s="890" t="s">
        <v>34533</v>
      </c>
      <c r="C9260" s="890" t="s">
        <v>5</v>
      </c>
      <c r="D9260" s="890">
        <v>331.55</v>
      </c>
    </row>
    <row r="9261" spans="1:4" x14ac:dyDescent="0.25">
      <c r="A9261" s="890" t="s">
        <v>9293</v>
      </c>
      <c r="B9261" s="890" t="s">
        <v>34533</v>
      </c>
      <c r="C9261" s="890" t="s">
        <v>5</v>
      </c>
      <c r="D9261" s="890">
        <v>315.67</v>
      </c>
    </row>
    <row r="9262" spans="1:4" x14ac:dyDescent="0.25">
      <c r="A9262" s="890" t="s">
        <v>9294</v>
      </c>
      <c r="B9262" s="890" t="s">
        <v>34534</v>
      </c>
      <c r="C9262" s="890" t="s">
        <v>5</v>
      </c>
      <c r="D9262" s="890">
        <v>578.91999999999996</v>
      </c>
    </row>
    <row r="9263" spans="1:4" x14ac:dyDescent="0.25">
      <c r="A9263" s="890" t="s">
        <v>9295</v>
      </c>
      <c r="B9263" s="890" t="s">
        <v>34534</v>
      </c>
      <c r="C9263" s="890" t="s">
        <v>5</v>
      </c>
      <c r="D9263" s="890">
        <v>551.89</v>
      </c>
    </row>
    <row r="9264" spans="1:4" x14ac:dyDescent="0.25">
      <c r="A9264" s="890" t="s">
        <v>9296</v>
      </c>
      <c r="B9264" s="890" t="s">
        <v>34535</v>
      </c>
      <c r="C9264" s="890" t="s">
        <v>5</v>
      </c>
      <c r="D9264" s="890">
        <v>770.11</v>
      </c>
    </row>
    <row r="9265" spans="1:4" x14ac:dyDescent="0.25">
      <c r="A9265" s="890" t="s">
        <v>9297</v>
      </c>
      <c r="B9265" s="890" t="s">
        <v>34535</v>
      </c>
      <c r="C9265" s="890" t="s">
        <v>5</v>
      </c>
      <c r="D9265" s="890">
        <v>731.63</v>
      </c>
    </row>
    <row r="9266" spans="1:4" x14ac:dyDescent="0.25">
      <c r="A9266" s="890" t="s">
        <v>9298</v>
      </c>
      <c r="B9266" s="890" t="s">
        <v>34536</v>
      </c>
      <c r="C9266" s="890" t="s">
        <v>5</v>
      </c>
      <c r="D9266" s="890">
        <v>341.9</v>
      </c>
    </row>
    <row r="9267" spans="1:4" x14ac:dyDescent="0.25">
      <c r="A9267" s="890" t="s">
        <v>9299</v>
      </c>
      <c r="B9267" s="890" t="s">
        <v>34536</v>
      </c>
      <c r="C9267" s="890" t="s">
        <v>5</v>
      </c>
      <c r="D9267" s="890">
        <v>324.99</v>
      </c>
    </row>
    <row r="9268" spans="1:4" x14ac:dyDescent="0.25">
      <c r="A9268" s="890" t="s">
        <v>9300</v>
      </c>
      <c r="B9268" s="890" t="s">
        <v>34537</v>
      </c>
      <c r="C9268" s="890" t="s">
        <v>5</v>
      </c>
      <c r="D9268" s="890">
        <v>599.63</v>
      </c>
    </row>
    <row r="9269" spans="1:4" x14ac:dyDescent="0.25">
      <c r="A9269" s="890" t="s">
        <v>9301</v>
      </c>
      <c r="B9269" s="890" t="s">
        <v>34537</v>
      </c>
      <c r="C9269" s="890" t="s">
        <v>5</v>
      </c>
      <c r="D9269" s="890">
        <v>570.52</v>
      </c>
    </row>
    <row r="9270" spans="1:4" x14ac:dyDescent="0.25">
      <c r="A9270" s="890" t="s">
        <v>9302</v>
      </c>
      <c r="B9270" s="890" t="s">
        <v>34538</v>
      </c>
      <c r="C9270" s="890" t="s">
        <v>5</v>
      </c>
      <c r="D9270" s="890">
        <v>814.63</v>
      </c>
    </row>
    <row r="9271" spans="1:4" x14ac:dyDescent="0.25">
      <c r="A9271" s="890" t="s">
        <v>9303</v>
      </c>
      <c r="B9271" s="890" t="s">
        <v>34538</v>
      </c>
      <c r="C9271" s="890" t="s">
        <v>5</v>
      </c>
      <c r="D9271" s="890">
        <v>771.7</v>
      </c>
    </row>
    <row r="9272" spans="1:4" x14ac:dyDescent="0.25">
      <c r="A9272" s="890" t="s">
        <v>9304</v>
      </c>
      <c r="B9272" s="890" t="s">
        <v>34539</v>
      </c>
      <c r="C9272" s="890" t="s">
        <v>5</v>
      </c>
      <c r="D9272" s="890">
        <v>132.38</v>
      </c>
    </row>
    <row r="9273" spans="1:4" x14ac:dyDescent="0.25">
      <c r="A9273" s="890" t="s">
        <v>9305</v>
      </c>
      <c r="B9273" s="890" t="s">
        <v>34539</v>
      </c>
      <c r="C9273" s="890" t="s">
        <v>5</v>
      </c>
      <c r="D9273" s="890">
        <v>126.18</v>
      </c>
    </row>
    <row r="9274" spans="1:4" x14ac:dyDescent="0.25">
      <c r="A9274" s="890" t="s">
        <v>9306</v>
      </c>
      <c r="B9274" s="890" t="s">
        <v>34540</v>
      </c>
      <c r="C9274" s="890" t="s">
        <v>5</v>
      </c>
      <c r="D9274" s="890">
        <v>178.72</v>
      </c>
    </row>
    <row r="9275" spans="1:4" x14ac:dyDescent="0.25">
      <c r="A9275" s="890" t="s">
        <v>9307</v>
      </c>
      <c r="B9275" s="890" t="s">
        <v>34540</v>
      </c>
      <c r="C9275" s="890" t="s">
        <v>5</v>
      </c>
      <c r="D9275" s="890">
        <v>170.34</v>
      </c>
    </row>
    <row r="9276" spans="1:4" x14ac:dyDescent="0.25">
      <c r="A9276" s="890" t="s">
        <v>9308</v>
      </c>
      <c r="B9276" s="890" t="s">
        <v>34541</v>
      </c>
      <c r="C9276" s="890" t="s">
        <v>5</v>
      </c>
      <c r="D9276" s="890">
        <v>211.81</v>
      </c>
    </row>
    <row r="9277" spans="1:4" x14ac:dyDescent="0.25">
      <c r="A9277" s="890" t="s">
        <v>9309</v>
      </c>
      <c r="B9277" s="890" t="s">
        <v>34541</v>
      </c>
      <c r="C9277" s="890" t="s">
        <v>5</v>
      </c>
      <c r="D9277" s="890">
        <v>201.89</v>
      </c>
    </row>
    <row r="9278" spans="1:4" x14ac:dyDescent="0.25">
      <c r="A9278" s="890" t="s">
        <v>9310</v>
      </c>
      <c r="B9278" s="890" t="s">
        <v>34542</v>
      </c>
      <c r="C9278" s="890" t="s">
        <v>5</v>
      </c>
      <c r="D9278" s="890">
        <v>225.05</v>
      </c>
    </row>
    <row r="9279" spans="1:4" x14ac:dyDescent="0.25">
      <c r="A9279" s="890" t="s">
        <v>9311</v>
      </c>
      <c r="B9279" s="890" t="s">
        <v>34542</v>
      </c>
      <c r="C9279" s="890" t="s">
        <v>5</v>
      </c>
      <c r="D9279" s="890">
        <v>214.51</v>
      </c>
    </row>
    <row r="9280" spans="1:4" x14ac:dyDescent="0.25">
      <c r="A9280" s="890" t="s">
        <v>9312</v>
      </c>
      <c r="B9280" s="890" t="s">
        <v>34543</v>
      </c>
      <c r="C9280" s="890" t="s">
        <v>5</v>
      </c>
      <c r="D9280" s="890">
        <v>303.82</v>
      </c>
    </row>
    <row r="9281" spans="1:4" x14ac:dyDescent="0.25">
      <c r="A9281" s="890" t="s">
        <v>9313</v>
      </c>
      <c r="B9281" s="890" t="s">
        <v>34543</v>
      </c>
      <c r="C9281" s="890" t="s">
        <v>5</v>
      </c>
      <c r="D9281" s="890">
        <v>289.58999999999997</v>
      </c>
    </row>
    <row r="9282" spans="1:4" x14ac:dyDescent="0.25">
      <c r="A9282" s="890" t="s">
        <v>9314</v>
      </c>
      <c r="B9282" s="890" t="s">
        <v>34544</v>
      </c>
      <c r="C9282" s="890" t="s">
        <v>5</v>
      </c>
      <c r="D9282" s="890">
        <v>360.08</v>
      </c>
    </row>
    <row r="9283" spans="1:4" x14ac:dyDescent="0.25">
      <c r="A9283" s="890" t="s">
        <v>9315</v>
      </c>
      <c r="B9283" s="890" t="s">
        <v>34544</v>
      </c>
      <c r="C9283" s="890" t="s">
        <v>5</v>
      </c>
      <c r="D9283" s="890">
        <v>343.22</v>
      </c>
    </row>
    <row r="9284" spans="1:4" x14ac:dyDescent="0.25">
      <c r="A9284" s="890" t="s">
        <v>9316</v>
      </c>
      <c r="B9284" s="890" t="s">
        <v>34545</v>
      </c>
      <c r="C9284" s="890" t="s">
        <v>113</v>
      </c>
      <c r="D9284" s="890">
        <v>18.93</v>
      </c>
    </row>
    <row r="9285" spans="1:4" x14ac:dyDescent="0.25">
      <c r="A9285" s="890" t="s">
        <v>9317</v>
      </c>
      <c r="B9285" s="890" t="s">
        <v>34545</v>
      </c>
      <c r="C9285" s="890" t="s">
        <v>113</v>
      </c>
      <c r="D9285" s="890">
        <v>18.04</v>
      </c>
    </row>
    <row r="9286" spans="1:4" x14ac:dyDescent="0.25">
      <c r="A9286" s="890" t="s">
        <v>9318</v>
      </c>
      <c r="B9286" s="890" t="s">
        <v>34546</v>
      </c>
      <c r="C9286" s="890" t="s">
        <v>5</v>
      </c>
      <c r="D9286" s="890">
        <v>172.54</v>
      </c>
    </row>
    <row r="9287" spans="1:4" x14ac:dyDescent="0.25">
      <c r="A9287" s="890" t="s">
        <v>9319</v>
      </c>
      <c r="B9287" s="890" t="s">
        <v>34546</v>
      </c>
      <c r="C9287" s="890" t="s">
        <v>5</v>
      </c>
      <c r="D9287" s="890">
        <v>155.30000000000001</v>
      </c>
    </row>
    <row r="9288" spans="1:4" x14ac:dyDescent="0.25">
      <c r="A9288" s="890" t="s">
        <v>9320</v>
      </c>
      <c r="B9288" s="890" t="s">
        <v>34547</v>
      </c>
      <c r="C9288" s="890" t="s">
        <v>5</v>
      </c>
      <c r="D9288" s="890">
        <v>224.3</v>
      </c>
    </row>
    <row r="9289" spans="1:4" x14ac:dyDescent="0.25">
      <c r="A9289" s="890" t="s">
        <v>9321</v>
      </c>
      <c r="B9289" s="890" t="s">
        <v>34547</v>
      </c>
      <c r="C9289" s="890" t="s">
        <v>5</v>
      </c>
      <c r="D9289" s="890">
        <v>201.89</v>
      </c>
    </row>
    <row r="9290" spans="1:4" x14ac:dyDescent="0.25">
      <c r="A9290" s="890" t="s">
        <v>9322</v>
      </c>
      <c r="B9290" s="890" t="s">
        <v>34548</v>
      </c>
      <c r="C9290" s="890" t="s">
        <v>5</v>
      </c>
      <c r="D9290" s="890">
        <v>396.85</v>
      </c>
    </row>
    <row r="9291" spans="1:4" x14ac:dyDescent="0.25">
      <c r="A9291" s="890" t="s">
        <v>9323</v>
      </c>
      <c r="B9291" s="890" t="s">
        <v>34548</v>
      </c>
      <c r="C9291" s="890" t="s">
        <v>5</v>
      </c>
      <c r="D9291" s="890">
        <v>357.19</v>
      </c>
    </row>
    <row r="9292" spans="1:4" x14ac:dyDescent="0.25">
      <c r="A9292" s="890" t="s">
        <v>9324</v>
      </c>
      <c r="B9292" s="890" t="s">
        <v>34549</v>
      </c>
      <c r="C9292" s="890" t="s">
        <v>5</v>
      </c>
      <c r="D9292" s="890">
        <v>465.87</v>
      </c>
    </row>
    <row r="9293" spans="1:4" x14ac:dyDescent="0.25">
      <c r="A9293" s="890" t="s">
        <v>9325</v>
      </c>
      <c r="B9293" s="890" t="s">
        <v>34549</v>
      </c>
      <c r="C9293" s="890" t="s">
        <v>5</v>
      </c>
      <c r="D9293" s="890">
        <v>419.31</v>
      </c>
    </row>
    <row r="9294" spans="1:4" x14ac:dyDescent="0.25">
      <c r="A9294" s="890" t="s">
        <v>9326</v>
      </c>
      <c r="B9294" s="890" t="s">
        <v>9327</v>
      </c>
      <c r="C9294" s="890" t="s">
        <v>5</v>
      </c>
      <c r="D9294" s="890">
        <v>495.49</v>
      </c>
    </row>
    <row r="9295" spans="1:4" x14ac:dyDescent="0.25">
      <c r="A9295" s="890" t="s">
        <v>9328</v>
      </c>
      <c r="B9295" s="890" t="s">
        <v>9327</v>
      </c>
      <c r="C9295" s="890" t="s">
        <v>5</v>
      </c>
      <c r="D9295" s="890">
        <v>480.62</v>
      </c>
    </row>
    <row r="9296" spans="1:4" x14ac:dyDescent="0.25">
      <c r="A9296" s="890" t="s">
        <v>9329</v>
      </c>
      <c r="B9296" s="890" t="s">
        <v>34550</v>
      </c>
      <c r="C9296" s="890" t="s">
        <v>5</v>
      </c>
      <c r="D9296" s="890">
        <v>743.23</v>
      </c>
    </row>
    <row r="9297" spans="1:4" x14ac:dyDescent="0.25">
      <c r="A9297" s="890" t="s">
        <v>9330</v>
      </c>
      <c r="B9297" s="890" t="s">
        <v>34550</v>
      </c>
      <c r="C9297" s="890" t="s">
        <v>5</v>
      </c>
      <c r="D9297" s="890">
        <v>720.94</v>
      </c>
    </row>
    <row r="9298" spans="1:4" x14ac:dyDescent="0.25">
      <c r="A9298" s="890" t="s">
        <v>9331</v>
      </c>
      <c r="B9298" s="890" t="s">
        <v>34551</v>
      </c>
      <c r="C9298" s="890" t="s">
        <v>5</v>
      </c>
      <c r="D9298" s="890">
        <v>858.85</v>
      </c>
    </row>
    <row r="9299" spans="1:4" x14ac:dyDescent="0.25">
      <c r="A9299" s="890" t="s">
        <v>9332</v>
      </c>
      <c r="B9299" s="890" t="s">
        <v>34551</v>
      </c>
      <c r="C9299" s="890" t="s">
        <v>5</v>
      </c>
      <c r="D9299" s="890">
        <v>833.08</v>
      </c>
    </row>
    <row r="9300" spans="1:4" x14ac:dyDescent="0.25">
      <c r="A9300" s="890" t="s">
        <v>9333</v>
      </c>
      <c r="B9300" s="890" t="s">
        <v>34552</v>
      </c>
      <c r="C9300" s="890" t="s">
        <v>5</v>
      </c>
      <c r="D9300" s="890">
        <v>990.98</v>
      </c>
    </row>
    <row r="9301" spans="1:4" x14ac:dyDescent="0.25">
      <c r="A9301" s="890" t="s">
        <v>9334</v>
      </c>
      <c r="B9301" s="890" t="s">
        <v>34552</v>
      </c>
      <c r="C9301" s="890" t="s">
        <v>5</v>
      </c>
      <c r="D9301" s="890">
        <v>961.25</v>
      </c>
    </row>
    <row r="9302" spans="1:4" x14ac:dyDescent="0.25">
      <c r="A9302" s="890" t="s">
        <v>9335</v>
      </c>
      <c r="B9302" s="890" t="s">
        <v>34553</v>
      </c>
      <c r="C9302" s="890" t="s">
        <v>5</v>
      </c>
      <c r="D9302" s="890">
        <v>1238.72</v>
      </c>
    </row>
    <row r="9303" spans="1:4" x14ac:dyDescent="0.25">
      <c r="A9303" s="890" t="s">
        <v>9336</v>
      </c>
      <c r="B9303" s="890" t="s">
        <v>34553</v>
      </c>
      <c r="C9303" s="890" t="s">
        <v>5</v>
      </c>
      <c r="D9303" s="890">
        <v>1201.57</v>
      </c>
    </row>
    <row r="9304" spans="1:4" x14ac:dyDescent="0.25">
      <c r="A9304" s="890" t="s">
        <v>9337</v>
      </c>
      <c r="B9304" s="890" t="s">
        <v>34554</v>
      </c>
      <c r="C9304" s="890" t="s">
        <v>5</v>
      </c>
      <c r="D9304" s="890">
        <v>1536.02</v>
      </c>
    </row>
    <row r="9305" spans="1:4" x14ac:dyDescent="0.25">
      <c r="A9305" s="890" t="s">
        <v>9338</v>
      </c>
      <c r="B9305" s="890" t="s">
        <v>34554</v>
      </c>
      <c r="C9305" s="890" t="s">
        <v>5</v>
      </c>
      <c r="D9305" s="890">
        <v>1489.94</v>
      </c>
    </row>
    <row r="9306" spans="1:4" x14ac:dyDescent="0.25">
      <c r="A9306" s="890" t="s">
        <v>9339</v>
      </c>
      <c r="B9306" s="890" t="s">
        <v>34555</v>
      </c>
      <c r="C9306" s="890" t="s">
        <v>5</v>
      </c>
      <c r="D9306" s="890">
        <v>186.41</v>
      </c>
    </row>
    <row r="9307" spans="1:4" x14ac:dyDescent="0.25">
      <c r="A9307" s="890" t="s">
        <v>9340</v>
      </c>
      <c r="B9307" s="890" t="s">
        <v>34555</v>
      </c>
      <c r="C9307" s="890" t="s">
        <v>5</v>
      </c>
      <c r="D9307" s="890">
        <v>169.02</v>
      </c>
    </row>
    <row r="9308" spans="1:4" x14ac:dyDescent="0.25">
      <c r="A9308" s="890" t="s">
        <v>9341</v>
      </c>
      <c r="B9308" s="890" t="s">
        <v>9342</v>
      </c>
      <c r="C9308" s="890" t="s">
        <v>5</v>
      </c>
      <c r="D9308" s="890">
        <v>292.33</v>
      </c>
    </row>
    <row r="9309" spans="1:4" x14ac:dyDescent="0.25">
      <c r="A9309" s="890" t="s">
        <v>9343</v>
      </c>
      <c r="B9309" s="890" t="s">
        <v>9342</v>
      </c>
      <c r="C9309" s="890" t="s">
        <v>5</v>
      </c>
      <c r="D9309" s="890">
        <v>264.8</v>
      </c>
    </row>
    <row r="9310" spans="1:4" x14ac:dyDescent="0.25">
      <c r="A9310" s="890" t="s">
        <v>9344</v>
      </c>
      <c r="B9310" s="890" t="s">
        <v>34556</v>
      </c>
      <c r="C9310" s="890" t="s">
        <v>5</v>
      </c>
      <c r="D9310" s="890">
        <v>319.44</v>
      </c>
    </row>
    <row r="9311" spans="1:4" x14ac:dyDescent="0.25">
      <c r="A9311" s="890" t="s">
        <v>9345</v>
      </c>
      <c r="B9311" s="890" t="s">
        <v>34556</v>
      </c>
      <c r="C9311" s="890" t="s">
        <v>5</v>
      </c>
      <c r="D9311" s="890">
        <v>289.70999999999998</v>
      </c>
    </row>
    <row r="9312" spans="1:4" x14ac:dyDescent="0.25">
      <c r="A9312" s="890" t="s">
        <v>9346</v>
      </c>
      <c r="B9312" s="890" t="s">
        <v>9347</v>
      </c>
      <c r="C9312" s="890" t="s">
        <v>5</v>
      </c>
      <c r="D9312" s="890">
        <v>372.56</v>
      </c>
    </row>
    <row r="9313" spans="1:4" x14ac:dyDescent="0.25">
      <c r="A9313" s="890" t="s">
        <v>9348</v>
      </c>
      <c r="B9313" s="890" t="s">
        <v>9347</v>
      </c>
      <c r="C9313" s="890" t="s">
        <v>5</v>
      </c>
      <c r="D9313" s="890">
        <v>337.92</v>
      </c>
    </row>
    <row r="9314" spans="1:4" x14ac:dyDescent="0.25">
      <c r="A9314" s="890" t="s">
        <v>9349</v>
      </c>
      <c r="B9314" s="890" t="s">
        <v>34557</v>
      </c>
      <c r="C9314" s="890" t="s">
        <v>5</v>
      </c>
      <c r="D9314" s="890">
        <v>400.73</v>
      </c>
    </row>
    <row r="9315" spans="1:4" x14ac:dyDescent="0.25">
      <c r="A9315" s="890" t="s">
        <v>9350</v>
      </c>
      <c r="B9315" s="890" t="s">
        <v>34557</v>
      </c>
      <c r="C9315" s="890" t="s">
        <v>5</v>
      </c>
      <c r="D9315" s="890">
        <v>363.77</v>
      </c>
    </row>
    <row r="9316" spans="1:4" x14ac:dyDescent="0.25">
      <c r="A9316" s="890" t="s">
        <v>9351</v>
      </c>
      <c r="B9316" s="890" t="s">
        <v>9352</v>
      </c>
      <c r="C9316" s="890" t="s">
        <v>5</v>
      </c>
      <c r="D9316" s="890">
        <v>435.11</v>
      </c>
    </row>
    <row r="9317" spans="1:4" x14ac:dyDescent="0.25">
      <c r="A9317" s="890" t="s">
        <v>9353</v>
      </c>
      <c r="B9317" s="890" t="s">
        <v>9352</v>
      </c>
      <c r="C9317" s="890" t="s">
        <v>5</v>
      </c>
      <c r="D9317" s="890">
        <v>395.56</v>
      </c>
    </row>
    <row r="9318" spans="1:4" x14ac:dyDescent="0.25">
      <c r="A9318" s="890" t="s">
        <v>9354</v>
      </c>
      <c r="B9318" s="890" t="s">
        <v>9355</v>
      </c>
      <c r="C9318" s="890" t="s">
        <v>5</v>
      </c>
      <c r="D9318" s="890">
        <v>223.81</v>
      </c>
    </row>
    <row r="9319" spans="1:4" x14ac:dyDescent="0.25">
      <c r="A9319" s="890" t="s">
        <v>9356</v>
      </c>
      <c r="B9319" s="890" t="s">
        <v>9355</v>
      </c>
      <c r="C9319" s="890" t="s">
        <v>5</v>
      </c>
      <c r="D9319" s="890">
        <v>203.02</v>
      </c>
    </row>
    <row r="9320" spans="1:4" x14ac:dyDescent="0.25">
      <c r="A9320" s="890" t="s">
        <v>9357</v>
      </c>
      <c r="B9320" s="890" t="s">
        <v>9358</v>
      </c>
      <c r="C9320" s="890" t="s">
        <v>5</v>
      </c>
      <c r="D9320" s="890">
        <v>331.97</v>
      </c>
    </row>
    <row r="9321" spans="1:4" x14ac:dyDescent="0.25">
      <c r="A9321" s="890" t="s">
        <v>9359</v>
      </c>
      <c r="B9321" s="890" t="s">
        <v>9358</v>
      </c>
      <c r="C9321" s="890" t="s">
        <v>5</v>
      </c>
      <c r="D9321" s="890">
        <v>301.39999999999998</v>
      </c>
    </row>
    <row r="9322" spans="1:4" x14ac:dyDescent="0.25">
      <c r="A9322" s="890" t="s">
        <v>9360</v>
      </c>
      <c r="B9322" s="890" t="s">
        <v>9361</v>
      </c>
      <c r="C9322" s="890" t="s">
        <v>5</v>
      </c>
      <c r="D9322" s="890">
        <v>188.4</v>
      </c>
    </row>
    <row r="9323" spans="1:4" x14ac:dyDescent="0.25">
      <c r="A9323" s="890" t="s">
        <v>9362</v>
      </c>
      <c r="B9323" s="890" t="s">
        <v>9361</v>
      </c>
      <c r="C9323" s="890" t="s">
        <v>5</v>
      </c>
      <c r="D9323" s="890">
        <v>170.97</v>
      </c>
    </row>
    <row r="9324" spans="1:4" x14ac:dyDescent="0.25">
      <c r="A9324" s="890" t="s">
        <v>9363</v>
      </c>
      <c r="B9324" s="890" t="s">
        <v>9364</v>
      </c>
      <c r="C9324" s="890" t="s">
        <v>5</v>
      </c>
      <c r="D9324" s="890">
        <v>280.51</v>
      </c>
    </row>
    <row r="9325" spans="1:4" x14ac:dyDescent="0.25">
      <c r="A9325" s="890" t="s">
        <v>9365</v>
      </c>
      <c r="B9325" s="890" t="s">
        <v>9364</v>
      </c>
      <c r="C9325" s="890" t="s">
        <v>5</v>
      </c>
      <c r="D9325" s="890">
        <v>254.27</v>
      </c>
    </row>
    <row r="9326" spans="1:4" x14ac:dyDescent="0.25">
      <c r="A9326" s="890" t="s">
        <v>9366</v>
      </c>
      <c r="B9326" s="890" t="s">
        <v>9367</v>
      </c>
      <c r="C9326" s="890" t="s">
        <v>5</v>
      </c>
      <c r="D9326" s="890">
        <v>454.64</v>
      </c>
    </row>
    <row r="9327" spans="1:4" x14ac:dyDescent="0.25">
      <c r="A9327" s="890" t="s">
        <v>9368</v>
      </c>
      <c r="B9327" s="890" t="s">
        <v>9367</v>
      </c>
      <c r="C9327" s="890" t="s">
        <v>5</v>
      </c>
      <c r="D9327" s="890">
        <v>422.97</v>
      </c>
    </row>
    <row r="9328" spans="1:4" x14ac:dyDescent="0.25">
      <c r="A9328" s="890" t="s">
        <v>9369</v>
      </c>
      <c r="B9328" s="890" t="s">
        <v>34558</v>
      </c>
      <c r="C9328" s="890" t="s">
        <v>4</v>
      </c>
      <c r="D9328" s="890">
        <v>52.54</v>
      </c>
    </row>
    <row r="9329" spans="1:4" x14ac:dyDescent="0.25">
      <c r="A9329" s="890" t="s">
        <v>9370</v>
      </c>
      <c r="B9329" s="890" t="s">
        <v>34558</v>
      </c>
      <c r="C9329" s="890" t="s">
        <v>4</v>
      </c>
      <c r="D9329" s="890">
        <v>50.33</v>
      </c>
    </row>
    <row r="9330" spans="1:4" x14ac:dyDescent="0.25">
      <c r="A9330" s="890" t="s">
        <v>9371</v>
      </c>
      <c r="B9330" s="890" t="s">
        <v>34559</v>
      </c>
      <c r="C9330" s="890" t="s">
        <v>4</v>
      </c>
      <c r="D9330" s="890">
        <v>44.96</v>
      </c>
    </row>
    <row r="9331" spans="1:4" x14ac:dyDescent="0.25">
      <c r="A9331" s="890" t="s">
        <v>9372</v>
      </c>
      <c r="B9331" s="890" t="s">
        <v>34559</v>
      </c>
      <c r="C9331" s="890" t="s">
        <v>4</v>
      </c>
      <c r="D9331" s="890">
        <v>42.64</v>
      </c>
    </row>
    <row r="9332" spans="1:4" x14ac:dyDescent="0.25">
      <c r="A9332" s="890" t="s">
        <v>147</v>
      </c>
      <c r="B9332" s="890" t="s">
        <v>34560</v>
      </c>
      <c r="C9332" s="890" t="s">
        <v>113</v>
      </c>
      <c r="D9332" s="890">
        <v>11.84</v>
      </c>
    </row>
    <row r="9333" spans="1:4" x14ac:dyDescent="0.25">
      <c r="A9333" s="890" t="s">
        <v>9373</v>
      </c>
      <c r="B9333" s="890" t="s">
        <v>34560</v>
      </c>
      <c r="C9333" s="890" t="s">
        <v>113</v>
      </c>
      <c r="D9333" s="890">
        <v>11.84</v>
      </c>
    </row>
    <row r="9334" spans="1:4" x14ac:dyDescent="0.25">
      <c r="A9334" s="890" t="s">
        <v>148</v>
      </c>
      <c r="B9334" s="890" t="s">
        <v>34561</v>
      </c>
      <c r="C9334" s="890" t="s">
        <v>113</v>
      </c>
      <c r="D9334" s="890">
        <v>11.87</v>
      </c>
    </row>
    <row r="9335" spans="1:4" x14ac:dyDescent="0.25">
      <c r="A9335" s="890" t="s">
        <v>9374</v>
      </c>
      <c r="B9335" s="890" t="s">
        <v>34561</v>
      </c>
      <c r="C9335" s="890" t="s">
        <v>113</v>
      </c>
      <c r="D9335" s="890">
        <v>11.87</v>
      </c>
    </row>
    <row r="9336" spans="1:4" x14ac:dyDescent="0.25">
      <c r="A9336" s="890" t="s">
        <v>9375</v>
      </c>
      <c r="B9336" s="890" t="s">
        <v>34562</v>
      </c>
      <c r="C9336" s="890" t="s">
        <v>113</v>
      </c>
      <c r="D9336" s="890">
        <v>30.49</v>
      </c>
    </row>
    <row r="9337" spans="1:4" x14ac:dyDescent="0.25">
      <c r="A9337" s="890" t="s">
        <v>9376</v>
      </c>
      <c r="B9337" s="890" t="s">
        <v>34562</v>
      </c>
      <c r="C9337" s="890" t="s">
        <v>113</v>
      </c>
      <c r="D9337" s="890">
        <v>30.28</v>
      </c>
    </row>
    <row r="9338" spans="1:4" x14ac:dyDescent="0.25">
      <c r="A9338" s="890" t="s">
        <v>9377</v>
      </c>
      <c r="B9338" s="890" t="s">
        <v>34563</v>
      </c>
      <c r="C9338" s="890" t="s">
        <v>113</v>
      </c>
      <c r="D9338" s="890">
        <v>27.74</v>
      </c>
    </row>
    <row r="9339" spans="1:4" x14ac:dyDescent="0.25">
      <c r="A9339" s="890" t="s">
        <v>9378</v>
      </c>
      <c r="B9339" s="890" t="s">
        <v>34563</v>
      </c>
      <c r="C9339" s="890" t="s">
        <v>113</v>
      </c>
      <c r="D9339" s="890">
        <v>27.67</v>
      </c>
    </row>
    <row r="9340" spans="1:4" x14ac:dyDescent="0.25">
      <c r="A9340" s="890" t="s">
        <v>9379</v>
      </c>
      <c r="B9340" s="890" t="s">
        <v>34564</v>
      </c>
      <c r="C9340" s="890" t="s">
        <v>113</v>
      </c>
      <c r="D9340" s="890">
        <v>7.91</v>
      </c>
    </row>
    <row r="9341" spans="1:4" x14ac:dyDescent="0.25">
      <c r="A9341" s="890" t="s">
        <v>9380</v>
      </c>
      <c r="B9341" s="890" t="s">
        <v>34564</v>
      </c>
      <c r="C9341" s="890" t="s">
        <v>113</v>
      </c>
      <c r="D9341" s="890">
        <v>7.91</v>
      </c>
    </row>
    <row r="9342" spans="1:4" x14ac:dyDescent="0.25">
      <c r="A9342" s="890" t="s">
        <v>9381</v>
      </c>
      <c r="B9342" s="890" t="s">
        <v>34565</v>
      </c>
      <c r="C9342" s="890" t="s">
        <v>113</v>
      </c>
      <c r="D9342" s="890">
        <v>9.67</v>
      </c>
    </row>
    <row r="9343" spans="1:4" x14ac:dyDescent="0.25">
      <c r="A9343" s="890" t="s">
        <v>9382</v>
      </c>
      <c r="B9343" s="890" t="s">
        <v>34565</v>
      </c>
      <c r="C9343" s="890" t="s">
        <v>113</v>
      </c>
      <c r="D9343" s="890">
        <v>9.67</v>
      </c>
    </row>
    <row r="9344" spans="1:4" x14ac:dyDescent="0.25">
      <c r="A9344" s="890" t="s">
        <v>9383</v>
      </c>
      <c r="B9344" s="890" t="s">
        <v>34566</v>
      </c>
      <c r="C9344" s="890" t="s">
        <v>113</v>
      </c>
      <c r="D9344" s="890">
        <v>7.34</v>
      </c>
    </row>
    <row r="9345" spans="1:4" x14ac:dyDescent="0.25">
      <c r="A9345" s="890" t="s">
        <v>9384</v>
      </c>
      <c r="B9345" s="890" t="s">
        <v>34566</v>
      </c>
      <c r="C9345" s="890" t="s">
        <v>113</v>
      </c>
      <c r="D9345" s="890">
        <v>7.34</v>
      </c>
    </row>
    <row r="9346" spans="1:4" x14ac:dyDescent="0.25">
      <c r="A9346" s="890" t="s">
        <v>9385</v>
      </c>
      <c r="B9346" s="890" t="s">
        <v>21520</v>
      </c>
      <c r="C9346" s="890" t="s">
        <v>113</v>
      </c>
      <c r="D9346" s="890">
        <v>4.54</v>
      </c>
    </row>
    <row r="9347" spans="1:4" x14ac:dyDescent="0.25">
      <c r="A9347" s="890" t="s">
        <v>9386</v>
      </c>
      <c r="B9347" s="890" t="s">
        <v>21520</v>
      </c>
      <c r="C9347" s="890" t="s">
        <v>113</v>
      </c>
      <c r="D9347" s="890">
        <v>4.54</v>
      </c>
    </row>
    <row r="9348" spans="1:4" x14ac:dyDescent="0.25">
      <c r="A9348" s="890" t="s">
        <v>9387</v>
      </c>
      <c r="B9348" s="890" t="s">
        <v>34567</v>
      </c>
      <c r="C9348" s="890" t="s">
        <v>113</v>
      </c>
      <c r="D9348" s="890">
        <v>13.75</v>
      </c>
    </row>
    <row r="9349" spans="1:4" x14ac:dyDescent="0.25">
      <c r="A9349" s="890" t="s">
        <v>9388</v>
      </c>
      <c r="B9349" s="890" t="s">
        <v>34567</v>
      </c>
      <c r="C9349" s="890" t="s">
        <v>113</v>
      </c>
      <c r="D9349" s="890">
        <v>13.56</v>
      </c>
    </row>
    <row r="9350" spans="1:4" x14ac:dyDescent="0.25">
      <c r="A9350" s="890" t="s">
        <v>9389</v>
      </c>
      <c r="B9350" s="890" t="s">
        <v>34568</v>
      </c>
      <c r="C9350" s="890" t="s">
        <v>113</v>
      </c>
      <c r="D9350" s="890">
        <v>19.53</v>
      </c>
    </row>
    <row r="9351" spans="1:4" x14ac:dyDescent="0.25">
      <c r="A9351" s="890" t="s">
        <v>9390</v>
      </c>
      <c r="B9351" s="890" t="s">
        <v>34568</v>
      </c>
      <c r="C9351" s="890" t="s">
        <v>113</v>
      </c>
      <c r="D9351" s="890">
        <v>19.309999999999999</v>
      </c>
    </row>
    <row r="9352" spans="1:4" x14ac:dyDescent="0.25">
      <c r="A9352" s="890" t="s">
        <v>9391</v>
      </c>
      <c r="B9352" s="890" t="s">
        <v>34569</v>
      </c>
      <c r="C9352" s="890" t="s">
        <v>113</v>
      </c>
      <c r="D9352" s="890">
        <v>25.52</v>
      </c>
    </row>
    <row r="9353" spans="1:4" x14ac:dyDescent="0.25">
      <c r="A9353" s="890" t="s">
        <v>9392</v>
      </c>
      <c r="B9353" s="890" t="s">
        <v>34569</v>
      </c>
      <c r="C9353" s="890" t="s">
        <v>113</v>
      </c>
      <c r="D9353" s="890">
        <v>25.24</v>
      </c>
    </row>
    <row r="9354" spans="1:4" x14ac:dyDescent="0.25">
      <c r="A9354" s="890" t="s">
        <v>9393</v>
      </c>
      <c r="B9354" s="890" t="s">
        <v>34570</v>
      </c>
      <c r="C9354" s="890" t="s">
        <v>5</v>
      </c>
      <c r="D9354" s="890">
        <v>389.46</v>
      </c>
    </row>
    <row r="9355" spans="1:4" x14ac:dyDescent="0.25">
      <c r="A9355" s="890" t="s">
        <v>9394</v>
      </c>
      <c r="B9355" s="890" t="s">
        <v>34570</v>
      </c>
      <c r="C9355" s="890" t="s">
        <v>5</v>
      </c>
      <c r="D9355" s="890">
        <v>375.43</v>
      </c>
    </row>
    <row r="9356" spans="1:4" x14ac:dyDescent="0.25">
      <c r="A9356" s="890" t="s">
        <v>9395</v>
      </c>
      <c r="B9356" s="890" t="s">
        <v>34571</v>
      </c>
      <c r="C9356" s="890" t="s">
        <v>4</v>
      </c>
      <c r="D9356" s="890">
        <v>102.92</v>
      </c>
    </row>
    <row r="9357" spans="1:4" x14ac:dyDescent="0.25">
      <c r="A9357" s="890" t="s">
        <v>9396</v>
      </c>
      <c r="B9357" s="890" t="s">
        <v>34571</v>
      </c>
      <c r="C9357" s="890" t="s">
        <v>4</v>
      </c>
      <c r="D9357" s="890">
        <v>98.65</v>
      </c>
    </row>
    <row r="9358" spans="1:4" x14ac:dyDescent="0.25">
      <c r="A9358" s="890" t="s">
        <v>9397</v>
      </c>
      <c r="B9358" s="890" t="s">
        <v>34572</v>
      </c>
      <c r="C9358" s="890" t="s">
        <v>4</v>
      </c>
      <c r="D9358" s="890">
        <v>106.15</v>
      </c>
    </row>
    <row r="9359" spans="1:4" x14ac:dyDescent="0.25">
      <c r="A9359" s="890" t="s">
        <v>9398</v>
      </c>
      <c r="B9359" s="890" t="s">
        <v>34572</v>
      </c>
      <c r="C9359" s="890" t="s">
        <v>4</v>
      </c>
      <c r="D9359" s="890">
        <v>101.71</v>
      </c>
    </row>
    <row r="9360" spans="1:4" x14ac:dyDescent="0.25">
      <c r="A9360" s="890" t="s">
        <v>9399</v>
      </c>
      <c r="B9360" s="890" t="s">
        <v>34573</v>
      </c>
      <c r="C9360" s="890" t="s">
        <v>4</v>
      </c>
      <c r="D9360" s="890">
        <v>181.52</v>
      </c>
    </row>
    <row r="9361" spans="1:4" x14ac:dyDescent="0.25">
      <c r="A9361" s="890" t="s">
        <v>9400</v>
      </c>
      <c r="B9361" s="890" t="s">
        <v>34573</v>
      </c>
      <c r="C9361" s="890" t="s">
        <v>4</v>
      </c>
      <c r="D9361" s="890">
        <v>175.26</v>
      </c>
    </row>
    <row r="9362" spans="1:4" x14ac:dyDescent="0.25">
      <c r="A9362" s="890" t="s">
        <v>9401</v>
      </c>
      <c r="B9362" s="890" t="s">
        <v>34574</v>
      </c>
      <c r="C9362" s="890" t="s">
        <v>4</v>
      </c>
      <c r="D9362" s="890">
        <v>110.55</v>
      </c>
    </row>
    <row r="9363" spans="1:4" x14ac:dyDescent="0.25">
      <c r="A9363" s="890" t="s">
        <v>9402</v>
      </c>
      <c r="B9363" s="890" t="s">
        <v>34574</v>
      </c>
      <c r="C9363" s="890" t="s">
        <v>4</v>
      </c>
      <c r="D9363" s="890">
        <v>105.46</v>
      </c>
    </row>
    <row r="9364" spans="1:4" x14ac:dyDescent="0.25">
      <c r="A9364" s="890" t="s">
        <v>9403</v>
      </c>
      <c r="B9364" s="890" t="s">
        <v>34575</v>
      </c>
      <c r="C9364" s="890" t="s">
        <v>4</v>
      </c>
      <c r="D9364" s="890">
        <v>159.57</v>
      </c>
    </row>
    <row r="9365" spans="1:4" x14ac:dyDescent="0.25">
      <c r="A9365" s="890" t="s">
        <v>9404</v>
      </c>
      <c r="B9365" s="890" t="s">
        <v>34575</v>
      </c>
      <c r="C9365" s="890" t="s">
        <v>4</v>
      </c>
      <c r="D9365" s="890">
        <v>154.25</v>
      </c>
    </row>
    <row r="9366" spans="1:4" x14ac:dyDescent="0.25">
      <c r="A9366" s="890" t="s">
        <v>9405</v>
      </c>
      <c r="B9366" s="890" t="s">
        <v>34576</v>
      </c>
      <c r="C9366" s="890" t="s">
        <v>4</v>
      </c>
      <c r="D9366" s="890">
        <v>185.53</v>
      </c>
    </row>
    <row r="9367" spans="1:4" x14ac:dyDescent="0.25">
      <c r="A9367" s="890" t="s">
        <v>9406</v>
      </c>
      <c r="B9367" s="890" t="s">
        <v>34576</v>
      </c>
      <c r="C9367" s="890" t="s">
        <v>4</v>
      </c>
      <c r="D9367" s="890">
        <v>179.3</v>
      </c>
    </row>
    <row r="9368" spans="1:4" x14ac:dyDescent="0.25">
      <c r="A9368" s="890" t="s">
        <v>9407</v>
      </c>
      <c r="B9368" s="890" t="s">
        <v>34577</v>
      </c>
      <c r="C9368" s="890" t="s">
        <v>4</v>
      </c>
      <c r="D9368" s="890">
        <v>68.56</v>
      </c>
    </row>
    <row r="9369" spans="1:4" x14ac:dyDescent="0.25">
      <c r="A9369" s="890" t="s">
        <v>9408</v>
      </c>
      <c r="B9369" s="890" t="s">
        <v>34577</v>
      </c>
      <c r="C9369" s="890" t="s">
        <v>4</v>
      </c>
      <c r="D9369" s="890">
        <v>65.02</v>
      </c>
    </row>
    <row r="9370" spans="1:4" x14ac:dyDescent="0.25">
      <c r="A9370" s="890" t="s">
        <v>9409</v>
      </c>
      <c r="B9370" s="890" t="s">
        <v>34578</v>
      </c>
      <c r="C9370" s="890" t="s">
        <v>4</v>
      </c>
      <c r="D9370" s="890">
        <v>93.57</v>
      </c>
    </row>
    <row r="9371" spans="1:4" x14ac:dyDescent="0.25">
      <c r="A9371" s="890" t="s">
        <v>9410</v>
      </c>
      <c r="B9371" s="890" t="s">
        <v>34578</v>
      </c>
      <c r="C9371" s="890" t="s">
        <v>4</v>
      </c>
      <c r="D9371" s="890">
        <v>88.92</v>
      </c>
    </row>
    <row r="9372" spans="1:4" x14ac:dyDescent="0.25">
      <c r="A9372" s="890" t="s">
        <v>9411</v>
      </c>
      <c r="B9372" s="890" t="s">
        <v>34579</v>
      </c>
      <c r="C9372" s="890" t="s">
        <v>4</v>
      </c>
      <c r="D9372" s="890">
        <v>119.9</v>
      </c>
    </row>
    <row r="9373" spans="1:4" x14ac:dyDescent="0.25">
      <c r="A9373" s="890" t="s">
        <v>9412</v>
      </c>
      <c r="B9373" s="890" t="s">
        <v>34579</v>
      </c>
      <c r="C9373" s="890" t="s">
        <v>4</v>
      </c>
      <c r="D9373" s="890">
        <v>113.93</v>
      </c>
    </row>
    <row r="9374" spans="1:4" x14ac:dyDescent="0.25">
      <c r="A9374" s="890" t="s">
        <v>9413</v>
      </c>
      <c r="B9374" s="890" t="s">
        <v>34580</v>
      </c>
      <c r="C9374" s="890" t="s">
        <v>4</v>
      </c>
      <c r="D9374" s="890">
        <v>89.83</v>
      </c>
    </row>
    <row r="9375" spans="1:4" x14ac:dyDescent="0.25">
      <c r="A9375" s="890" t="s">
        <v>9414</v>
      </c>
      <c r="B9375" s="890" t="s">
        <v>34580</v>
      </c>
      <c r="C9375" s="890" t="s">
        <v>4</v>
      </c>
      <c r="D9375" s="890">
        <v>85.25</v>
      </c>
    </row>
    <row r="9376" spans="1:4" x14ac:dyDescent="0.25">
      <c r="A9376" s="890" t="s">
        <v>9415</v>
      </c>
      <c r="B9376" s="890" t="s">
        <v>34581</v>
      </c>
      <c r="C9376" s="890" t="s">
        <v>4</v>
      </c>
      <c r="D9376" s="890">
        <v>116.59</v>
      </c>
    </row>
    <row r="9377" spans="1:4" x14ac:dyDescent="0.25">
      <c r="A9377" s="890" t="s">
        <v>9416</v>
      </c>
      <c r="B9377" s="890" t="s">
        <v>34581</v>
      </c>
      <c r="C9377" s="890" t="s">
        <v>4</v>
      </c>
      <c r="D9377" s="890">
        <v>111.26</v>
      </c>
    </row>
    <row r="9378" spans="1:4" x14ac:dyDescent="0.25">
      <c r="A9378" s="890" t="s">
        <v>9417</v>
      </c>
      <c r="B9378" s="890" t="s">
        <v>34582</v>
      </c>
      <c r="C9378" s="890" t="s">
        <v>4</v>
      </c>
      <c r="D9378" s="890">
        <v>154.36000000000001</v>
      </c>
    </row>
    <row r="9379" spans="1:4" x14ac:dyDescent="0.25">
      <c r="A9379" s="890" t="s">
        <v>9418</v>
      </c>
      <c r="B9379" s="890" t="s">
        <v>34582</v>
      </c>
      <c r="C9379" s="890" t="s">
        <v>4</v>
      </c>
      <c r="D9379" s="890">
        <v>147.75</v>
      </c>
    </row>
    <row r="9380" spans="1:4" x14ac:dyDescent="0.25">
      <c r="A9380" s="890" t="s">
        <v>9419</v>
      </c>
      <c r="B9380" s="890" t="s">
        <v>34583</v>
      </c>
      <c r="C9380" s="890" t="s">
        <v>4</v>
      </c>
      <c r="D9380" s="890">
        <v>183.86</v>
      </c>
    </row>
    <row r="9381" spans="1:4" x14ac:dyDescent="0.25">
      <c r="A9381" s="890" t="s">
        <v>9420</v>
      </c>
      <c r="B9381" s="890" t="s">
        <v>34583</v>
      </c>
      <c r="C9381" s="890" t="s">
        <v>4</v>
      </c>
      <c r="D9381" s="890">
        <v>179.36</v>
      </c>
    </row>
    <row r="9382" spans="1:4" x14ac:dyDescent="0.25">
      <c r="A9382" s="890" t="s">
        <v>9421</v>
      </c>
      <c r="B9382" s="890" t="s">
        <v>34584</v>
      </c>
      <c r="C9382" s="890" t="s">
        <v>4</v>
      </c>
      <c r="D9382" s="890">
        <v>304.64999999999998</v>
      </c>
    </row>
    <row r="9383" spans="1:4" x14ac:dyDescent="0.25">
      <c r="A9383" s="890" t="s">
        <v>9422</v>
      </c>
      <c r="B9383" s="890" t="s">
        <v>34584</v>
      </c>
      <c r="C9383" s="890" t="s">
        <v>4</v>
      </c>
      <c r="D9383" s="890">
        <v>297.98</v>
      </c>
    </row>
    <row r="9384" spans="1:4" x14ac:dyDescent="0.25">
      <c r="A9384" s="890" t="s">
        <v>9423</v>
      </c>
      <c r="B9384" s="890" t="s">
        <v>34585</v>
      </c>
      <c r="C9384" s="890" t="s">
        <v>4</v>
      </c>
      <c r="D9384" s="890">
        <v>427.51</v>
      </c>
    </row>
    <row r="9385" spans="1:4" x14ac:dyDescent="0.25">
      <c r="A9385" s="890" t="s">
        <v>9424</v>
      </c>
      <c r="B9385" s="890" t="s">
        <v>34585</v>
      </c>
      <c r="C9385" s="890" t="s">
        <v>4</v>
      </c>
      <c r="D9385" s="890">
        <v>419.33</v>
      </c>
    </row>
    <row r="9386" spans="1:4" x14ac:dyDescent="0.25">
      <c r="A9386" s="890" t="s">
        <v>9425</v>
      </c>
      <c r="B9386" s="890" t="s">
        <v>34586</v>
      </c>
      <c r="C9386" s="890" t="s">
        <v>3</v>
      </c>
      <c r="D9386" s="890">
        <v>188.34</v>
      </c>
    </row>
    <row r="9387" spans="1:4" x14ac:dyDescent="0.25">
      <c r="A9387" s="890" t="s">
        <v>9426</v>
      </c>
      <c r="B9387" s="890" t="s">
        <v>34586</v>
      </c>
      <c r="C9387" s="890" t="s">
        <v>3</v>
      </c>
      <c r="D9387" s="890">
        <v>178.15</v>
      </c>
    </row>
    <row r="9388" spans="1:4" x14ac:dyDescent="0.25">
      <c r="A9388" s="890" t="s">
        <v>9427</v>
      </c>
      <c r="B9388" s="890" t="s">
        <v>34587</v>
      </c>
      <c r="C9388" s="890" t="s">
        <v>3</v>
      </c>
      <c r="D9388" s="890">
        <v>1207.68</v>
      </c>
    </row>
    <row r="9389" spans="1:4" x14ac:dyDescent="0.25">
      <c r="A9389" s="890" t="s">
        <v>9428</v>
      </c>
      <c r="B9389" s="890" t="s">
        <v>34587</v>
      </c>
      <c r="C9389" s="890" t="s">
        <v>3</v>
      </c>
      <c r="D9389" s="890">
        <v>1149.4000000000001</v>
      </c>
    </row>
    <row r="9390" spans="1:4" x14ac:dyDescent="0.25">
      <c r="A9390" s="890" t="s">
        <v>9429</v>
      </c>
      <c r="B9390" s="890" t="s">
        <v>34588</v>
      </c>
      <c r="C9390" s="890" t="s">
        <v>3</v>
      </c>
      <c r="D9390" s="890">
        <v>1474.01</v>
      </c>
    </row>
    <row r="9391" spans="1:4" x14ac:dyDescent="0.25">
      <c r="A9391" s="890" t="s">
        <v>9430</v>
      </c>
      <c r="B9391" s="890" t="s">
        <v>34588</v>
      </c>
      <c r="C9391" s="890" t="s">
        <v>3</v>
      </c>
      <c r="D9391" s="890">
        <v>1403.03</v>
      </c>
    </row>
    <row r="9392" spans="1:4" x14ac:dyDescent="0.25">
      <c r="A9392" s="890" t="s">
        <v>9431</v>
      </c>
      <c r="B9392" s="890" t="s">
        <v>34589</v>
      </c>
      <c r="C9392" s="890" t="s">
        <v>3</v>
      </c>
      <c r="D9392" s="890">
        <v>2415.37</v>
      </c>
    </row>
    <row r="9393" spans="1:4" x14ac:dyDescent="0.25">
      <c r="A9393" s="890" t="s">
        <v>9432</v>
      </c>
      <c r="B9393" s="890" t="s">
        <v>34589</v>
      </c>
      <c r="C9393" s="890" t="s">
        <v>3</v>
      </c>
      <c r="D9393" s="890">
        <v>2298.81</v>
      </c>
    </row>
    <row r="9394" spans="1:4" x14ac:dyDescent="0.25">
      <c r="A9394" s="890" t="s">
        <v>9433</v>
      </c>
      <c r="B9394" s="890" t="s">
        <v>34590</v>
      </c>
      <c r="C9394" s="890" t="s">
        <v>3</v>
      </c>
      <c r="D9394" s="890">
        <v>3258.24</v>
      </c>
    </row>
    <row r="9395" spans="1:4" x14ac:dyDescent="0.25">
      <c r="A9395" s="890" t="s">
        <v>9434</v>
      </c>
      <c r="B9395" s="890" t="s">
        <v>34590</v>
      </c>
      <c r="C9395" s="890" t="s">
        <v>3</v>
      </c>
      <c r="D9395" s="890">
        <v>3100.88</v>
      </c>
    </row>
    <row r="9396" spans="1:4" x14ac:dyDescent="0.25">
      <c r="A9396" s="890" t="s">
        <v>9435</v>
      </c>
      <c r="B9396" s="890" t="s">
        <v>34591</v>
      </c>
      <c r="C9396" s="890" t="s">
        <v>113</v>
      </c>
      <c r="D9396" s="890">
        <v>14.88</v>
      </c>
    </row>
    <row r="9397" spans="1:4" x14ac:dyDescent="0.25">
      <c r="A9397" s="890" t="s">
        <v>9436</v>
      </c>
      <c r="B9397" s="890" t="s">
        <v>34591</v>
      </c>
      <c r="C9397" s="890" t="s">
        <v>113</v>
      </c>
      <c r="D9397" s="890">
        <v>14.46</v>
      </c>
    </row>
    <row r="9398" spans="1:4" x14ac:dyDescent="0.25">
      <c r="A9398" s="890" t="s">
        <v>9437</v>
      </c>
      <c r="B9398" s="890" t="s">
        <v>9438</v>
      </c>
      <c r="C9398" s="890" t="s">
        <v>653</v>
      </c>
      <c r="D9398" s="890">
        <v>103.97</v>
      </c>
    </row>
    <row r="9399" spans="1:4" x14ac:dyDescent="0.25">
      <c r="A9399" s="890" t="s">
        <v>9439</v>
      </c>
      <c r="B9399" s="890" t="s">
        <v>9438</v>
      </c>
      <c r="C9399" s="890" t="s">
        <v>653</v>
      </c>
      <c r="D9399" s="890">
        <v>93.57</v>
      </c>
    </row>
    <row r="9400" spans="1:4" x14ac:dyDescent="0.25">
      <c r="A9400" s="890" t="s">
        <v>9440</v>
      </c>
      <c r="B9400" s="890" t="s">
        <v>34592</v>
      </c>
      <c r="C9400" s="890" t="s">
        <v>20</v>
      </c>
      <c r="D9400" s="890">
        <v>363.09</v>
      </c>
    </row>
    <row r="9401" spans="1:4" x14ac:dyDescent="0.25">
      <c r="A9401" s="890" t="s">
        <v>9441</v>
      </c>
      <c r="B9401" s="890" t="s">
        <v>34592</v>
      </c>
      <c r="C9401" s="890" t="s">
        <v>20</v>
      </c>
      <c r="D9401" s="890">
        <v>363.09</v>
      </c>
    </row>
    <row r="9402" spans="1:4" x14ac:dyDescent="0.25">
      <c r="A9402" s="890" t="s">
        <v>9442</v>
      </c>
      <c r="B9402" s="890" t="s">
        <v>34593</v>
      </c>
      <c r="C9402" s="890" t="s">
        <v>20</v>
      </c>
      <c r="D9402" s="890">
        <v>385.62</v>
      </c>
    </row>
    <row r="9403" spans="1:4" x14ac:dyDescent="0.25">
      <c r="A9403" s="890" t="s">
        <v>9443</v>
      </c>
      <c r="B9403" s="890" t="s">
        <v>34593</v>
      </c>
      <c r="C9403" s="890" t="s">
        <v>20</v>
      </c>
      <c r="D9403" s="890">
        <v>385.62</v>
      </c>
    </row>
    <row r="9404" spans="1:4" x14ac:dyDescent="0.25">
      <c r="A9404" s="890" t="s">
        <v>9444</v>
      </c>
      <c r="B9404" s="890" t="s">
        <v>34594</v>
      </c>
      <c r="C9404" s="890" t="s">
        <v>20</v>
      </c>
      <c r="D9404" s="890">
        <v>410.43</v>
      </c>
    </row>
    <row r="9405" spans="1:4" x14ac:dyDescent="0.25">
      <c r="A9405" s="890" t="s">
        <v>9445</v>
      </c>
      <c r="B9405" s="890" t="s">
        <v>34594</v>
      </c>
      <c r="C9405" s="890" t="s">
        <v>20</v>
      </c>
      <c r="D9405" s="890">
        <v>410.43</v>
      </c>
    </row>
    <row r="9406" spans="1:4" x14ac:dyDescent="0.25">
      <c r="A9406" s="890" t="s">
        <v>9446</v>
      </c>
      <c r="B9406" s="890" t="s">
        <v>34595</v>
      </c>
      <c r="C9406" s="890" t="s">
        <v>20</v>
      </c>
      <c r="D9406" s="890">
        <v>430.82</v>
      </c>
    </row>
    <row r="9407" spans="1:4" x14ac:dyDescent="0.25">
      <c r="A9407" s="890" t="s">
        <v>9447</v>
      </c>
      <c r="B9407" s="890" t="s">
        <v>34595</v>
      </c>
      <c r="C9407" s="890" t="s">
        <v>20</v>
      </c>
      <c r="D9407" s="890">
        <v>430.82</v>
      </c>
    </row>
    <row r="9408" spans="1:4" x14ac:dyDescent="0.25">
      <c r="A9408" s="890" t="s">
        <v>9448</v>
      </c>
      <c r="B9408" s="890" t="s">
        <v>34596</v>
      </c>
      <c r="C9408" s="890" t="s">
        <v>20</v>
      </c>
      <c r="D9408" s="890">
        <v>460.66</v>
      </c>
    </row>
    <row r="9409" spans="1:4" x14ac:dyDescent="0.25">
      <c r="A9409" s="890" t="s">
        <v>9449</v>
      </c>
      <c r="B9409" s="890" t="s">
        <v>34596</v>
      </c>
      <c r="C9409" s="890" t="s">
        <v>20</v>
      </c>
      <c r="D9409" s="890">
        <v>460.66</v>
      </c>
    </row>
    <row r="9410" spans="1:4" x14ac:dyDescent="0.25">
      <c r="A9410" s="890" t="s">
        <v>9450</v>
      </c>
      <c r="B9410" s="890" t="s">
        <v>34597</v>
      </c>
      <c r="C9410" s="890" t="s">
        <v>20</v>
      </c>
      <c r="D9410" s="890">
        <v>465.54</v>
      </c>
    </row>
    <row r="9411" spans="1:4" x14ac:dyDescent="0.25">
      <c r="A9411" s="890" t="s">
        <v>9451</v>
      </c>
      <c r="B9411" s="890" t="s">
        <v>34597</v>
      </c>
      <c r="C9411" s="890" t="s">
        <v>20</v>
      </c>
      <c r="D9411" s="890">
        <v>465.54</v>
      </c>
    </row>
    <row r="9412" spans="1:4" x14ac:dyDescent="0.25">
      <c r="A9412" s="890" t="s">
        <v>9452</v>
      </c>
      <c r="B9412" s="890" t="s">
        <v>34598</v>
      </c>
      <c r="C9412" s="890" t="s">
        <v>20</v>
      </c>
      <c r="D9412" s="890">
        <v>466.14</v>
      </c>
    </row>
    <row r="9413" spans="1:4" x14ac:dyDescent="0.25">
      <c r="A9413" s="890" t="s">
        <v>9453</v>
      </c>
      <c r="B9413" s="890" t="s">
        <v>34598</v>
      </c>
      <c r="C9413" s="890" t="s">
        <v>20</v>
      </c>
      <c r="D9413" s="890">
        <v>466.14</v>
      </c>
    </row>
    <row r="9414" spans="1:4" x14ac:dyDescent="0.25">
      <c r="A9414" s="890" t="s">
        <v>21521</v>
      </c>
      <c r="B9414" s="890" t="s">
        <v>34599</v>
      </c>
      <c r="C9414" s="890" t="s">
        <v>20</v>
      </c>
      <c r="D9414" s="890">
        <v>441.04</v>
      </c>
    </row>
    <row r="9415" spans="1:4" x14ac:dyDescent="0.25">
      <c r="A9415" s="890" t="s">
        <v>21522</v>
      </c>
      <c r="B9415" s="890" t="s">
        <v>34599</v>
      </c>
      <c r="C9415" s="890" t="s">
        <v>20</v>
      </c>
      <c r="D9415" s="890">
        <v>441.04</v>
      </c>
    </row>
    <row r="9416" spans="1:4" x14ac:dyDescent="0.25">
      <c r="A9416" s="890" t="s">
        <v>9454</v>
      </c>
      <c r="B9416" s="890" t="s">
        <v>34600</v>
      </c>
      <c r="C9416" s="890" t="s">
        <v>20</v>
      </c>
      <c r="D9416" s="890">
        <v>1206.47</v>
      </c>
    </row>
    <row r="9417" spans="1:4" x14ac:dyDescent="0.25">
      <c r="A9417" s="890" t="s">
        <v>9455</v>
      </c>
      <c r="B9417" s="890" t="s">
        <v>34600</v>
      </c>
      <c r="C9417" s="890" t="s">
        <v>20</v>
      </c>
      <c r="D9417" s="890">
        <v>1206.47</v>
      </c>
    </row>
    <row r="9418" spans="1:4" x14ac:dyDescent="0.25">
      <c r="A9418" s="890" t="s">
        <v>9456</v>
      </c>
      <c r="B9418" s="890" t="s">
        <v>34601</v>
      </c>
      <c r="C9418" s="890" t="s">
        <v>20</v>
      </c>
      <c r="D9418" s="890">
        <v>446.31</v>
      </c>
    </row>
    <row r="9419" spans="1:4" x14ac:dyDescent="0.25">
      <c r="A9419" s="890" t="s">
        <v>9457</v>
      </c>
      <c r="B9419" s="890" t="s">
        <v>34601</v>
      </c>
      <c r="C9419" s="890" t="s">
        <v>20</v>
      </c>
      <c r="D9419" s="890">
        <v>446.31</v>
      </c>
    </row>
    <row r="9420" spans="1:4" x14ac:dyDescent="0.25">
      <c r="A9420" s="890" t="s">
        <v>9458</v>
      </c>
      <c r="B9420" s="890" t="s">
        <v>34602</v>
      </c>
      <c r="C9420" s="890" t="s">
        <v>20</v>
      </c>
      <c r="D9420" s="890">
        <v>318.89</v>
      </c>
    </row>
    <row r="9421" spans="1:4" x14ac:dyDescent="0.25">
      <c r="A9421" s="890" t="s">
        <v>9459</v>
      </c>
      <c r="B9421" s="890" t="s">
        <v>34602</v>
      </c>
      <c r="C9421" s="890" t="s">
        <v>20</v>
      </c>
      <c r="D9421" s="890">
        <v>318.89</v>
      </c>
    </row>
    <row r="9422" spans="1:4" x14ac:dyDescent="0.25">
      <c r="A9422" s="890" t="s">
        <v>9460</v>
      </c>
      <c r="B9422" s="890" t="s">
        <v>34603</v>
      </c>
      <c r="C9422" s="890" t="s">
        <v>20</v>
      </c>
      <c r="D9422" s="890">
        <v>445.16</v>
      </c>
    </row>
    <row r="9423" spans="1:4" x14ac:dyDescent="0.25">
      <c r="A9423" s="890" t="s">
        <v>9461</v>
      </c>
      <c r="B9423" s="890" t="s">
        <v>34603</v>
      </c>
      <c r="C9423" s="890" t="s">
        <v>20</v>
      </c>
      <c r="D9423" s="890">
        <v>445.16</v>
      </c>
    </row>
    <row r="9424" spans="1:4" x14ac:dyDescent="0.25">
      <c r="A9424" s="890" t="s">
        <v>21523</v>
      </c>
      <c r="B9424" s="890" t="s">
        <v>34604</v>
      </c>
      <c r="C9424" s="890" t="s">
        <v>20</v>
      </c>
      <c r="D9424" s="890">
        <v>614.98</v>
      </c>
    </row>
    <row r="9425" spans="1:4" x14ac:dyDescent="0.25">
      <c r="A9425" s="890" t="s">
        <v>21524</v>
      </c>
      <c r="B9425" s="890" t="s">
        <v>34604</v>
      </c>
      <c r="C9425" s="890" t="s">
        <v>20</v>
      </c>
      <c r="D9425" s="890">
        <v>614.98</v>
      </c>
    </row>
    <row r="9426" spans="1:4" x14ac:dyDescent="0.25">
      <c r="A9426" s="890" t="s">
        <v>21525</v>
      </c>
      <c r="B9426" s="890" t="s">
        <v>34605</v>
      </c>
      <c r="C9426" s="890" t="s">
        <v>20</v>
      </c>
      <c r="D9426" s="890">
        <v>493.49</v>
      </c>
    </row>
    <row r="9427" spans="1:4" x14ac:dyDescent="0.25">
      <c r="A9427" s="890" t="s">
        <v>21526</v>
      </c>
      <c r="B9427" s="890" t="s">
        <v>34605</v>
      </c>
      <c r="C9427" s="890" t="s">
        <v>20</v>
      </c>
      <c r="D9427" s="890">
        <v>493.49</v>
      </c>
    </row>
    <row r="9428" spans="1:4" x14ac:dyDescent="0.25">
      <c r="A9428" s="890" t="s">
        <v>21527</v>
      </c>
      <c r="B9428" s="890" t="s">
        <v>34606</v>
      </c>
      <c r="C9428" s="890" t="s">
        <v>20</v>
      </c>
      <c r="D9428" s="890">
        <v>535.63</v>
      </c>
    </row>
    <row r="9429" spans="1:4" x14ac:dyDescent="0.25">
      <c r="A9429" s="890" t="s">
        <v>21528</v>
      </c>
      <c r="B9429" s="890" t="s">
        <v>34606</v>
      </c>
      <c r="C9429" s="890" t="s">
        <v>20</v>
      </c>
      <c r="D9429" s="890">
        <v>535.63</v>
      </c>
    </row>
    <row r="9430" spans="1:4" x14ac:dyDescent="0.25">
      <c r="A9430" s="890" t="s">
        <v>21529</v>
      </c>
      <c r="B9430" s="890" t="s">
        <v>34607</v>
      </c>
      <c r="C9430" s="890" t="s">
        <v>20</v>
      </c>
      <c r="D9430" s="890">
        <v>572.67999999999995</v>
      </c>
    </row>
    <row r="9431" spans="1:4" x14ac:dyDescent="0.25">
      <c r="A9431" s="890" t="s">
        <v>21530</v>
      </c>
      <c r="B9431" s="890" t="s">
        <v>34607</v>
      </c>
      <c r="C9431" s="890" t="s">
        <v>20</v>
      </c>
      <c r="D9431" s="890">
        <v>572.67999999999995</v>
      </c>
    </row>
    <row r="9432" spans="1:4" x14ac:dyDescent="0.25">
      <c r="A9432" s="890" t="s">
        <v>9462</v>
      </c>
      <c r="B9432" s="890" t="s">
        <v>34608</v>
      </c>
      <c r="C9432" s="890" t="s">
        <v>20</v>
      </c>
      <c r="D9432" s="890">
        <v>166.36</v>
      </c>
    </row>
    <row r="9433" spans="1:4" x14ac:dyDescent="0.25">
      <c r="A9433" s="890" t="s">
        <v>9463</v>
      </c>
      <c r="B9433" s="890" t="s">
        <v>34608</v>
      </c>
      <c r="C9433" s="890" t="s">
        <v>20</v>
      </c>
      <c r="D9433" s="890">
        <v>149.72</v>
      </c>
    </row>
    <row r="9434" spans="1:4" x14ac:dyDescent="0.25">
      <c r="A9434" s="890" t="s">
        <v>9464</v>
      </c>
      <c r="B9434" s="890" t="s">
        <v>34609</v>
      </c>
      <c r="C9434" s="890" t="s">
        <v>20</v>
      </c>
      <c r="D9434" s="890">
        <v>64.290000000000006</v>
      </c>
    </row>
    <row r="9435" spans="1:4" x14ac:dyDescent="0.25">
      <c r="A9435" s="890" t="s">
        <v>9465</v>
      </c>
      <c r="B9435" s="890" t="s">
        <v>34609</v>
      </c>
      <c r="C9435" s="890" t="s">
        <v>20</v>
      </c>
      <c r="D9435" s="890">
        <v>59.51</v>
      </c>
    </row>
    <row r="9436" spans="1:4" x14ac:dyDescent="0.25">
      <c r="A9436" s="890" t="s">
        <v>9466</v>
      </c>
      <c r="B9436" s="890" t="s">
        <v>34610</v>
      </c>
      <c r="C9436" s="890" t="s">
        <v>20</v>
      </c>
      <c r="D9436" s="890">
        <v>78.94</v>
      </c>
    </row>
    <row r="9437" spans="1:4" x14ac:dyDescent="0.25">
      <c r="A9437" s="890" t="s">
        <v>9467</v>
      </c>
      <c r="B9437" s="890" t="s">
        <v>34610</v>
      </c>
      <c r="C9437" s="890" t="s">
        <v>20</v>
      </c>
      <c r="D9437" s="890">
        <v>71.86</v>
      </c>
    </row>
    <row r="9438" spans="1:4" x14ac:dyDescent="0.25">
      <c r="A9438" s="890" t="s">
        <v>9468</v>
      </c>
      <c r="B9438" s="890" t="s">
        <v>34611</v>
      </c>
      <c r="C9438" s="890" t="s">
        <v>20</v>
      </c>
      <c r="D9438" s="890">
        <v>99.63</v>
      </c>
    </row>
    <row r="9439" spans="1:4" x14ac:dyDescent="0.25">
      <c r="A9439" s="890" t="s">
        <v>9469</v>
      </c>
      <c r="B9439" s="890" t="s">
        <v>34611</v>
      </c>
      <c r="C9439" s="890" t="s">
        <v>20</v>
      </c>
      <c r="D9439" s="890">
        <v>90.26</v>
      </c>
    </row>
    <row r="9440" spans="1:4" x14ac:dyDescent="0.25">
      <c r="A9440" s="890" t="s">
        <v>9470</v>
      </c>
      <c r="B9440" s="890" t="s">
        <v>34612</v>
      </c>
      <c r="C9440" s="890" t="s">
        <v>20</v>
      </c>
      <c r="D9440" s="890">
        <v>119.31</v>
      </c>
    </row>
    <row r="9441" spans="1:4" x14ac:dyDescent="0.25">
      <c r="A9441" s="890" t="s">
        <v>9471</v>
      </c>
      <c r="B9441" s="890" t="s">
        <v>34612</v>
      </c>
      <c r="C9441" s="890" t="s">
        <v>20</v>
      </c>
      <c r="D9441" s="890">
        <v>108.22</v>
      </c>
    </row>
    <row r="9442" spans="1:4" x14ac:dyDescent="0.25">
      <c r="A9442" s="890" t="s">
        <v>9472</v>
      </c>
      <c r="B9442" s="890" t="s">
        <v>34613</v>
      </c>
      <c r="C9442" s="890" t="s">
        <v>20</v>
      </c>
      <c r="D9442" s="890">
        <v>136.87</v>
      </c>
    </row>
    <row r="9443" spans="1:4" x14ac:dyDescent="0.25">
      <c r="A9443" s="890" t="s">
        <v>9473</v>
      </c>
      <c r="B9443" s="890" t="s">
        <v>34613</v>
      </c>
      <c r="C9443" s="890" t="s">
        <v>20</v>
      </c>
      <c r="D9443" s="890">
        <v>124.39</v>
      </c>
    </row>
    <row r="9444" spans="1:4" x14ac:dyDescent="0.25">
      <c r="A9444" s="890" t="s">
        <v>9474</v>
      </c>
      <c r="B9444" s="890" t="s">
        <v>34614</v>
      </c>
      <c r="C9444" s="890" t="s">
        <v>20</v>
      </c>
      <c r="D9444" s="890">
        <v>52.28</v>
      </c>
    </row>
    <row r="9445" spans="1:4" x14ac:dyDescent="0.25">
      <c r="A9445" s="890" t="s">
        <v>9475</v>
      </c>
      <c r="B9445" s="890" t="s">
        <v>34614</v>
      </c>
      <c r="C9445" s="890" t="s">
        <v>20</v>
      </c>
      <c r="D9445" s="890">
        <v>49.42</v>
      </c>
    </row>
    <row r="9446" spans="1:4" x14ac:dyDescent="0.25">
      <c r="A9446" s="890" t="s">
        <v>9476</v>
      </c>
      <c r="B9446" s="890" t="s">
        <v>34615</v>
      </c>
      <c r="C9446" s="890" t="s">
        <v>20</v>
      </c>
      <c r="D9446" s="890">
        <v>64.11</v>
      </c>
    </row>
    <row r="9447" spans="1:4" x14ac:dyDescent="0.25">
      <c r="A9447" s="890" t="s">
        <v>9477</v>
      </c>
      <c r="B9447" s="890" t="s">
        <v>34615</v>
      </c>
      <c r="C9447" s="890" t="s">
        <v>20</v>
      </c>
      <c r="D9447" s="890">
        <v>60.1</v>
      </c>
    </row>
    <row r="9448" spans="1:4" x14ac:dyDescent="0.25">
      <c r="A9448" s="890" t="s">
        <v>9478</v>
      </c>
      <c r="B9448" s="890" t="s">
        <v>34616</v>
      </c>
      <c r="C9448" s="890" t="s">
        <v>20</v>
      </c>
      <c r="D9448" s="890">
        <v>118.94</v>
      </c>
    </row>
    <row r="9449" spans="1:4" x14ac:dyDescent="0.25">
      <c r="A9449" s="890" t="s">
        <v>9479</v>
      </c>
      <c r="B9449" s="890" t="s">
        <v>34616</v>
      </c>
      <c r="C9449" s="890" t="s">
        <v>20</v>
      </c>
      <c r="D9449" s="890">
        <v>107.51</v>
      </c>
    </row>
    <row r="9450" spans="1:4" x14ac:dyDescent="0.25">
      <c r="A9450" s="890" t="s">
        <v>9480</v>
      </c>
      <c r="B9450" s="890" t="s">
        <v>34617</v>
      </c>
      <c r="C9450" s="890" t="s">
        <v>20</v>
      </c>
      <c r="D9450" s="890">
        <v>124.28</v>
      </c>
    </row>
    <row r="9451" spans="1:4" x14ac:dyDescent="0.25">
      <c r="A9451" s="890" t="s">
        <v>9481</v>
      </c>
      <c r="B9451" s="890" t="s">
        <v>34617</v>
      </c>
      <c r="C9451" s="890" t="s">
        <v>20</v>
      </c>
      <c r="D9451" s="890">
        <v>112.41</v>
      </c>
    </row>
    <row r="9452" spans="1:4" x14ac:dyDescent="0.25">
      <c r="A9452" s="890" t="s">
        <v>9482</v>
      </c>
      <c r="B9452" s="890" t="s">
        <v>34618</v>
      </c>
      <c r="C9452" s="890" t="s">
        <v>20</v>
      </c>
      <c r="D9452" s="890">
        <v>150.85</v>
      </c>
    </row>
    <row r="9453" spans="1:4" x14ac:dyDescent="0.25">
      <c r="A9453" s="890" t="s">
        <v>9483</v>
      </c>
      <c r="B9453" s="890" t="s">
        <v>34618</v>
      </c>
      <c r="C9453" s="890" t="s">
        <v>20</v>
      </c>
      <c r="D9453" s="890">
        <v>136.78</v>
      </c>
    </row>
    <row r="9454" spans="1:4" x14ac:dyDescent="0.25">
      <c r="A9454" s="890" t="s">
        <v>9484</v>
      </c>
      <c r="B9454" s="890" t="s">
        <v>34619</v>
      </c>
      <c r="C9454" s="890" t="s">
        <v>20</v>
      </c>
      <c r="D9454" s="890">
        <v>166.61</v>
      </c>
    </row>
    <row r="9455" spans="1:4" x14ac:dyDescent="0.25">
      <c r="A9455" s="890" t="s">
        <v>9485</v>
      </c>
      <c r="B9455" s="890" t="s">
        <v>34619</v>
      </c>
      <c r="C9455" s="890" t="s">
        <v>20</v>
      </c>
      <c r="D9455" s="890">
        <v>151.06</v>
      </c>
    </row>
    <row r="9456" spans="1:4" x14ac:dyDescent="0.25">
      <c r="A9456" s="890" t="s">
        <v>9486</v>
      </c>
      <c r="B9456" s="890" t="s">
        <v>34620</v>
      </c>
      <c r="C9456" s="890" t="s">
        <v>20</v>
      </c>
      <c r="D9456" s="890">
        <v>220.75</v>
      </c>
    </row>
    <row r="9457" spans="1:4" x14ac:dyDescent="0.25">
      <c r="A9457" s="890" t="s">
        <v>9487</v>
      </c>
      <c r="B9457" s="890" t="s">
        <v>34620</v>
      </c>
      <c r="C9457" s="890" t="s">
        <v>20</v>
      </c>
      <c r="D9457" s="890">
        <v>199.65</v>
      </c>
    </row>
    <row r="9458" spans="1:4" x14ac:dyDescent="0.25">
      <c r="A9458" s="890" t="s">
        <v>9488</v>
      </c>
      <c r="B9458" s="890" t="s">
        <v>34621</v>
      </c>
      <c r="C9458" s="890" t="s">
        <v>20</v>
      </c>
      <c r="D9458" s="890">
        <v>104.38</v>
      </c>
    </row>
    <row r="9459" spans="1:4" x14ac:dyDescent="0.25">
      <c r="A9459" s="890" t="s">
        <v>9489</v>
      </c>
      <c r="B9459" s="890" t="s">
        <v>34621</v>
      </c>
      <c r="C9459" s="890" t="s">
        <v>20</v>
      </c>
      <c r="D9459" s="890">
        <v>94.37</v>
      </c>
    </row>
    <row r="9460" spans="1:4" x14ac:dyDescent="0.25">
      <c r="A9460" s="890" t="s">
        <v>9490</v>
      </c>
      <c r="B9460" s="890" t="s">
        <v>34622</v>
      </c>
      <c r="C9460" s="890" t="s">
        <v>20</v>
      </c>
      <c r="D9460" s="890">
        <v>121.17</v>
      </c>
    </row>
    <row r="9461" spans="1:4" x14ac:dyDescent="0.25">
      <c r="A9461" s="890" t="s">
        <v>9491</v>
      </c>
      <c r="B9461" s="890" t="s">
        <v>34622</v>
      </c>
      <c r="C9461" s="890" t="s">
        <v>20</v>
      </c>
      <c r="D9461" s="890">
        <v>109.49</v>
      </c>
    </row>
    <row r="9462" spans="1:4" x14ac:dyDescent="0.25">
      <c r="A9462" s="890" t="s">
        <v>9492</v>
      </c>
      <c r="B9462" s="890" t="s">
        <v>34623</v>
      </c>
      <c r="C9462" s="890" t="s">
        <v>20</v>
      </c>
      <c r="D9462" s="890">
        <v>136.33000000000001</v>
      </c>
    </row>
    <row r="9463" spans="1:4" x14ac:dyDescent="0.25">
      <c r="A9463" s="890" t="s">
        <v>9493</v>
      </c>
      <c r="B9463" s="890" t="s">
        <v>34623</v>
      </c>
      <c r="C9463" s="890" t="s">
        <v>20</v>
      </c>
      <c r="D9463" s="890">
        <v>123.7</v>
      </c>
    </row>
    <row r="9464" spans="1:4" x14ac:dyDescent="0.25">
      <c r="A9464" s="890" t="s">
        <v>9494</v>
      </c>
      <c r="B9464" s="890" t="s">
        <v>34624</v>
      </c>
      <c r="C9464" s="890" t="s">
        <v>20</v>
      </c>
      <c r="D9464" s="890">
        <v>151.91999999999999</v>
      </c>
    </row>
    <row r="9465" spans="1:4" x14ac:dyDescent="0.25">
      <c r="A9465" s="890" t="s">
        <v>9495</v>
      </c>
      <c r="B9465" s="890" t="s">
        <v>34624</v>
      </c>
      <c r="C9465" s="890" t="s">
        <v>20</v>
      </c>
      <c r="D9465" s="890">
        <v>137.82</v>
      </c>
    </row>
    <row r="9466" spans="1:4" x14ac:dyDescent="0.25">
      <c r="A9466" s="890" t="s">
        <v>9496</v>
      </c>
      <c r="B9466" s="890" t="s">
        <v>34625</v>
      </c>
      <c r="C9466" s="890" t="s">
        <v>20</v>
      </c>
      <c r="D9466" s="890">
        <v>199.89</v>
      </c>
    </row>
    <row r="9467" spans="1:4" x14ac:dyDescent="0.25">
      <c r="A9467" s="890" t="s">
        <v>9497</v>
      </c>
      <c r="B9467" s="890" t="s">
        <v>34625</v>
      </c>
      <c r="C9467" s="890" t="s">
        <v>20</v>
      </c>
      <c r="D9467" s="890">
        <v>180.86</v>
      </c>
    </row>
    <row r="9468" spans="1:4" x14ac:dyDescent="0.25">
      <c r="A9468" s="890" t="s">
        <v>9498</v>
      </c>
      <c r="B9468" s="890" t="s">
        <v>34626</v>
      </c>
      <c r="C9468" s="890" t="s">
        <v>20</v>
      </c>
      <c r="D9468" s="890">
        <v>90.77</v>
      </c>
    </row>
    <row r="9469" spans="1:4" x14ac:dyDescent="0.25">
      <c r="A9469" s="890" t="s">
        <v>9499</v>
      </c>
      <c r="B9469" s="890" t="s">
        <v>34626</v>
      </c>
      <c r="C9469" s="890" t="s">
        <v>20</v>
      </c>
      <c r="D9469" s="890">
        <v>81.819999999999993</v>
      </c>
    </row>
    <row r="9470" spans="1:4" x14ac:dyDescent="0.25">
      <c r="A9470" s="890" t="s">
        <v>9500</v>
      </c>
      <c r="B9470" s="890" t="s">
        <v>34627</v>
      </c>
      <c r="C9470" s="890" t="s">
        <v>20</v>
      </c>
      <c r="D9470" s="890">
        <v>91.32</v>
      </c>
    </row>
    <row r="9471" spans="1:4" x14ac:dyDescent="0.25">
      <c r="A9471" s="890" t="s">
        <v>9501</v>
      </c>
      <c r="B9471" s="890" t="s">
        <v>34627</v>
      </c>
      <c r="C9471" s="890" t="s">
        <v>20</v>
      </c>
      <c r="D9471" s="890">
        <v>82.3</v>
      </c>
    </row>
    <row r="9472" spans="1:4" x14ac:dyDescent="0.25">
      <c r="A9472" s="890" t="s">
        <v>9502</v>
      </c>
      <c r="B9472" s="890" t="s">
        <v>34628</v>
      </c>
      <c r="C9472" s="890" t="s">
        <v>20</v>
      </c>
      <c r="D9472" s="890">
        <v>92.16</v>
      </c>
    </row>
    <row r="9473" spans="1:4" x14ac:dyDescent="0.25">
      <c r="A9473" s="890" t="s">
        <v>9503</v>
      </c>
      <c r="B9473" s="890" t="s">
        <v>34628</v>
      </c>
      <c r="C9473" s="890" t="s">
        <v>20</v>
      </c>
      <c r="D9473" s="890">
        <v>83.04</v>
      </c>
    </row>
    <row r="9474" spans="1:4" x14ac:dyDescent="0.25">
      <c r="A9474" s="890" t="s">
        <v>9504</v>
      </c>
      <c r="B9474" s="890" t="s">
        <v>34629</v>
      </c>
      <c r="C9474" s="890" t="s">
        <v>20</v>
      </c>
      <c r="D9474" s="890">
        <v>95.56</v>
      </c>
    </row>
    <row r="9475" spans="1:4" x14ac:dyDescent="0.25">
      <c r="A9475" s="890" t="s">
        <v>9505</v>
      </c>
      <c r="B9475" s="890" t="s">
        <v>34629</v>
      </c>
      <c r="C9475" s="890" t="s">
        <v>20</v>
      </c>
      <c r="D9475" s="890">
        <v>86.09</v>
      </c>
    </row>
    <row r="9476" spans="1:4" x14ac:dyDescent="0.25">
      <c r="A9476" s="890" t="s">
        <v>9506</v>
      </c>
      <c r="B9476" s="890" t="s">
        <v>34630</v>
      </c>
      <c r="C9476" s="890" t="s">
        <v>20</v>
      </c>
      <c r="D9476" s="890">
        <v>110.24</v>
      </c>
    </row>
    <row r="9477" spans="1:4" x14ac:dyDescent="0.25">
      <c r="A9477" s="890" t="s">
        <v>9507</v>
      </c>
      <c r="B9477" s="890" t="s">
        <v>34630</v>
      </c>
      <c r="C9477" s="890" t="s">
        <v>20</v>
      </c>
      <c r="D9477" s="890">
        <v>99.29</v>
      </c>
    </row>
    <row r="9478" spans="1:4" x14ac:dyDescent="0.25">
      <c r="A9478" s="890" t="s">
        <v>9508</v>
      </c>
      <c r="B9478" s="890" t="s">
        <v>34631</v>
      </c>
      <c r="C9478" s="890" t="s">
        <v>9509</v>
      </c>
      <c r="D9478" s="890">
        <v>8.56</v>
      </c>
    </row>
    <row r="9479" spans="1:4" x14ac:dyDescent="0.25">
      <c r="A9479" s="890" t="s">
        <v>9510</v>
      </c>
      <c r="B9479" s="890" t="s">
        <v>34631</v>
      </c>
      <c r="C9479" s="890" t="s">
        <v>9509</v>
      </c>
      <c r="D9479" s="890">
        <v>7.71</v>
      </c>
    </row>
    <row r="9480" spans="1:4" x14ac:dyDescent="0.25">
      <c r="A9480" s="890" t="s">
        <v>9511</v>
      </c>
      <c r="B9480" s="890" t="s">
        <v>34632</v>
      </c>
      <c r="C9480" s="890" t="s">
        <v>9509</v>
      </c>
      <c r="D9480" s="890">
        <v>5.38</v>
      </c>
    </row>
    <row r="9481" spans="1:4" x14ac:dyDescent="0.25">
      <c r="A9481" s="890" t="s">
        <v>9512</v>
      </c>
      <c r="B9481" s="890" t="s">
        <v>34632</v>
      </c>
      <c r="C9481" s="890" t="s">
        <v>9509</v>
      </c>
      <c r="D9481" s="890">
        <v>4.95</v>
      </c>
    </row>
    <row r="9482" spans="1:4" x14ac:dyDescent="0.25">
      <c r="A9482" s="890" t="s">
        <v>9513</v>
      </c>
      <c r="B9482" s="890" t="s">
        <v>34633</v>
      </c>
      <c r="C9482" s="890" t="s">
        <v>20</v>
      </c>
      <c r="D9482" s="890">
        <v>104.27</v>
      </c>
    </row>
    <row r="9483" spans="1:4" x14ac:dyDescent="0.25">
      <c r="A9483" s="890" t="s">
        <v>9514</v>
      </c>
      <c r="B9483" s="890" t="s">
        <v>34633</v>
      </c>
      <c r="C9483" s="890" t="s">
        <v>20</v>
      </c>
      <c r="D9483" s="890">
        <v>93.99</v>
      </c>
    </row>
    <row r="9484" spans="1:4" x14ac:dyDescent="0.25">
      <c r="A9484" s="890" t="s">
        <v>9515</v>
      </c>
      <c r="B9484" s="890" t="s">
        <v>34634</v>
      </c>
      <c r="C9484" s="890" t="s">
        <v>20</v>
      </c>
      <c r="D9484" s="890">
        <v>104.88</v>
      </c>
    </row>
    <row r="9485" spans="1:4" x14ac:dyDescent="0.25">
      <c r="A9485" s="890" t="s">
        <v>9516</v>
      </c>
      <c r="B9485" s="890" t="s">
        <v>34634</v>
      </c>
      <c r="C9485" s="890" t="s">
        <v>20</v>
      </c>
      <c r="D9485" s="890">
        <v>94.52</v>
      </c>
    </row>
    <row r="9486" spans="1:4" x14ac:dyDescent="0.25">
      <c r="A9486" s="890" t="s">
        <v>9517</v>
      </c>
      <c r="B9486" s="890" t="s">
        <v>34635</v>
      </c>
      <c r="C9486" s="890" t="s">
        <v>20</v>
      </c>
      <c r="D9486" s="890">
        <v>105.98</v>
      </c>
    </row>
    <row r="9487" spans="1:4" x14ac:dyDescent="0.25">
      <c r="A9487" s="890" t="s">
        <v>9518</v>
      </c>
      <c r="B9487" s="890" t="s">
        <v>34635</v>
      </c>
      <c r="C9487" s="890" t="s">
        <v>20</v>
      </c>
      <c r="D9487" s="890">
        <v>95.5</v>
      </c>
    </row>
    <row r="9488" spans="1:4" x14ac:dyDescent="0.25">
      <c r="A9488" s="890" t="s">
        <v>9519</v>
      </c>
      <c r="B9488" s="890" t="s">
        <v>34636</v>
      </c>
      <c r="C9488" s="890" t="s">
        <v>20</v>
      </c>
      <c r="D9488" s="890">
        <v>109.76</v>
      </c>
    </row>
    <row r="9489" spans="1:4" x14ac:dyDescent="0.25">
      <c r="A9489" s="890" t="s">
        <v>9520</v>
      </c>
      <c r="B9489" s="890" t="s">
        <v>34636</v>
      </c>
      <c r="C9489" s="890" t="s">
        <v>20</v>
      </c>
      <c r="D9489" s="890">
        <v>98.88</v>
      </c>
    </row>
    <row r="9490" spans="1:4" x14ac:dyDescent="0.25">
      <c r="A9490" s="890" t="s">
        <v>9521</v>
      </c>
      <c r="B9490" s="890" t="s">
        <v>34637</v>
      </c>
      <c r="C9490" s="890" t="s">
        <v>20</v>
      </c>
      <c r="D9490" s="890">
        <v>126.67</v>
      </c>
    </row>
    <row r="9491" spans="1:4" x14ac:dyDescent="0.25">
      <c r="A9491" s="890" t="s">
        <v>9522</v>
      </c>
      <c r="B9491" s="890" t="s">
        <v>34637</v>
      </c>
      <c r="C9491" s="890" t="s">
        <v>20</v>
      </c>
      <c r="D9491" s="890">
        <v>114.09</v>
      </c>
    </row>
    <row r="9492" spans="1:4" x14ac:dyDescent="0.25">
      <c r="A9492" s="890" t="s">
        <v>9523</v>
      </c>
      <c r="B9492" s="890" t="s">
        <v>34638</v>
      </c>
      <c r="C9492" s="890" t="s">
        <v>20</v>
      </c>
      <c r="D9492" s="890">
        <v>180.9</v>
      </c>
    </row>
    <row r="9493" spans="1:4" x14ac:dyDescent="0.25">
      <c r="A9493" s="890" t="s">
        <v>9524</v>
      </c>
      <c r="B9493" s="890" t="s">
        <v>34638</v>
      </c>
      <c r="C9493" s="890" t="s">
        <v>20</v>
      </c>
      <c r="D9493" s="890">
        <v>164.31</v>
      </c>
    </row>
    <row r="9494" spans="1:4" x14ac:dyDescent="0.25">
      <c r="A9494" s="890" t="s">
        <v>9525</v>
      </c>
      <c r="B9494" s="890" t="s">
        <v>34639</v>
      </c>
      <c r="C9494" s="890" t="s">
        <v>20</v>
      </c>
      <c r="D9494" s="890">
        <v>613.58000000000004</v>
      </c>
    </row>
    <row r="9495" spans="1:4" x14ac:dyDescent="0.25">
      <c r="A9495" s="890" t="s">
        <v>9526</v>
      </c>
      <c r="B9495" s="890" t="s">
        <v>34639</v>
      </c>
      <c r="C9495" s="890" t="s">
        <v>20</v>
      </c>
      <c r="D9495" s="890">
        <v>590.15</v>
      </c>
    </row>
    <row r="9496" spans="1:4" x14ac:dyDescent="0.25">
      <c r="A9496" s="890" t="s">
        <v>9527</v>
      </c>
      <c r="B9496" s="890" t="s">
        <v>34640</v>
      </c>
      <c r="C9496" s="890" t="s">
        <v>20</v>
      </c>
      <c r="D9496" s="890">
        <v>636.11</v>
      </c>
    </row>
    <row r="9497" spans="1:4" x14ac:dyDescent="0.25">
      <c r="A9497" s="890" t="s">
        <v>9528</v>
      </c>
      <c r="B9497" s="890" t="s">
        <v>34640</v>
      </c>
      <c r="C9497" s="890" t="s">
        <v>20</v>
      </c>
      <c r="D9497" s="890">
        <v>612.67999999999995</v>
      </c>
    </row>
    <row r="9498" spans="1:4" x14ac:dyDescent="0.25">
      <c r="A9498" s="890" t="s">
        <v>9529</v>
      </c>
      <c r="B9498" s="890" t="s">
        <v>34641</v>
      </c>
      <c r="C9498" s="890" t="s">
        <v>20</v>
      </c>
      <c r="D9498" s="890">
        <v>660.92</v>
      </c>
    </row>
    <row r="9499" spans="1:4" x14ac:dyDescent="0.25">
      <c r="A9499" s="890" t="s">
        <v>9530</v>
      </c>
      <c r="B9499" s="890" t="s">
        <v>34641</v>
      </c>
      <c r="C9499" s="890" t="s">
        <v>20</v>
      </c>
      <c r="D9499" s="890">
        <v>637.48</v>
      </c>
    </row>
    <row r="9500" spans="1:4" x14ac:dyDescent="0.25">
      <c r="A9500" s="890" t="s">
        <v>9531</v>
      </c>
      <c r="B9500" s="890" t="s">
        <v>34642</v>
      </c>
      <c r="C9500" s="890" t="s">
        <v>20</v>
      </c>
      <c r="D9500" s="890">
        <v>681.31</v>
      </c>
    </row>
    <row r="9501" spans="1:4" x14ac:dyDescent="0.25">
      <c r="A9501" s="890" t="s">
        <v>9532</v>
      </c>
      <c r="B9501" s="890" t="s">
        <v>34642</v>
      </c>
      <c r="C9501" s="890" t="s">
        <v>20</v>
      </c>
      <c r="D9501" s="890">
        <v>657.87</v>
      </c>
    </row>
    <row r="9502" spans="1:4" x14ac:dyDescent="0.25">
      <c r="A9502" s="890" t="s">
        <v>9533</v>
      </c>
      <c r="B9502" s="890" t="s">
        <v>34643</v>
      </c>
      <c r="C9502" s="890" t="s">
        <v>20</v>
      </c>
      <c r="D9502" s="890">
        <v>711.14</v>
      </c>
    </row>
    <row r="9503" spans="1:4" x14ac:dyDescent="0.25">
      <c r="A9503" s="890" t="s">
        <v>9534</v>
      </c>
      <c r="B9503" s="890" t="s">
        <v>34643</v>
      </c>
      <c r="C9503" s="890" t="s">
        <v>20</v>
      </c>
      <c r="D9503" s="890">
        <v>687.71</v>
      </c>
    </row>
    <row r="9504" spans="1:4" x14ac:dyDescent="0.25">
      <c r="A9504" s="890" t="s">
        <v>9535</v>
      </c>
      <c r="B9504" s="890" t="s">
        <v>34644</v>
      </c>
      <c r="C9504" s="890" t="s">
        <v>20</v>
      </c>
      <c r="D9504" s="890">
        <v>716.03</v>
      </c>
    </row>
    <row r="9505" spans="1:4" x14ac:dyDescent="0.25">
      <c r="A9505" s="890" t="s">
        <v>9536</v>
      </c>
      <c r="B9505" s="890" t="s">
        <v>34644</v>
      </c>
      <c r="C9505" s="890" t="s">
        <v>20</v>
      </c>
      <c r="D9505" s="890">
        <v>692.6</v>
      </c>
    </row>
    <row r="9506" spans="1:4" x14ac:dyDescent="0.25">
      <c r="A9506" s="890" t="s">
        <v>9537</v>
      </c>
      <c r="B9506" s="890" t="s">
        <v>34645</v>
      </c>
      <c r="C9506" s="890" t="s">
        <v>20</v>
      </c>
      <c r="D9506" s="890">
        <v>716.63</v>
      </c>
    </row>
    <row r="9507" spans="1:4" x14ac:dyDescent="0.25">
      <c r="A9507" s="890" t="s">
        <v>9538</v>
      </c>
      <c r="B9507" s="890" t="s">
        <v>34645</v>
      </c>
      <c r="C9507" s="890" t="s">
        <v>20</v>
      </c>
      <c r="D9507" s="890">
        <v>693.2</v>
      </c>
    </row>
    <row r="9508" spans="1:4" x14ac:dyDescent="0.25">
      <c r="A9508" s="890" t="s">
        <v>9539</v>
      </c>
      <c r="B9508" s="890" t="s">
        <v>34646</v>
      </c>
      <c r="C9508" s="890" t="s">
        <v>20</v>
      </c>
      <c r="D9508" s="890">
        <v>676.85</v>
      </c>
    </row>
    <row r="9509" spans="1:4" x14ac:dyDescent="0.25">
      <c r="A9509" s="890" t="s">
        <v>9540</v>
      </c>
      <c r="B9509" s="890" t="s">
        <v>34646</v>
      </c>
      <c r="C9509" s="890" t="s">
        <v>20</v>
      </c>
      <c r="D9509" s="890">
        <v>653.41999999999996</v>
      </c>
    </row>
    <row r="9510" spans="1:4" x14ac:dyDescent="0.25">
      <c r="A9510" s="890" t="s">
        <v>9541</v>
      </c>
      <c r="B9510" s="890" t="s">
        <v>34647</v>
      </c>
      <c r="C9510" s="890" t="s">
        <v>20</v>
      </c>
      <c r="D9510" s="890">
        <v>548.99</v>
      </c>
    </row>
    <row r="9511" spans="1:4" x14ac:dyDescent="0.25">
      <c r="A9511" s="890" t="s">
        <v>9542</v>
      </c>
      <c r="B9511" s="890" t="s">
        <v>34647</v>
      </c>
      <c r="C9511" s="890" t="s">
        <v>20</v>
      </c>
      <c r="D9511" s="890">
        <v>528.77</v>
      </c>
    </row>
    <row r="9512" spans="1:4" x14ac:dyDescent="0.25">
      <c r="A9512" s="890" t="s">
        <v>9543</v>
      </c>
      <c r="B9512" s="890" t="s">
        <v>34648</v>
      </c>
      <c r="C9512" s="890" t="s">
        <v>20</v>
      </c>
      <c r="D9512" s="890">
        <v>462.8</v>
      </c>
    </row>
    <row r="9513" spans="1:4" x14ac:dyDescent="0.25">
      <c r="A9513" s="890" t="s">
        <v>9544</v>
      </c>
      <c r="B9513" s="890" t="s">
        <v>34648</v>
      </c>
      <c r="C9513" s="890" t="s">
        <v>20</v>
      </c>
      <c r="D9513" s="890">
        <v>442.59</v>
      </c>
    </row>
    <row r="9514" spans="1:4" x14ac:dyDescent="0.25">
      <c r="A9514" s="890" t="s">
        <v>9545</v>
      </c>
      <c r="B9514" s="890" t="s">
        <v>34649</v>
      </c>
      <c r="C9514" s="890" t="s">
        <v>20</v>
      </c>
      <c r="D9514" s="890">
        <v>533.76</v>
      </c>
    </row>
    <row r="9515" spans="1:4" x14ac:dyDescent="0.25">
      <c r="A9515" s="890" t="s">
        <v>9546</v>
      </c>
      <c r="B9515" s="890" t="s">
        <v>34649</v>
      </c>
      <c r="C9515" s="890" t="s">
        <v>20</v>
      </c>
      <c r="D9515" s="890">
        <v>513.21</v>
      </c>
    </row>
    <row r="9516" spans="1:4" x14ac:dyDescent="0.25">
      <c r="A9516" s="890" t="s">
        <v>9547</v>
      </c>
      <c r="B9516" s="890" t="s">
        <v>34650</v>
      </c>
      <c r="C9516" s="890" t="s">
        <v>3</v>
      </c>
      <c r="D9516" s="890">
        <v>60.85</v>
      </c>
    </row>
    <row r="9517" spans="1:4" x14ac:dyDescent="0.25">
      <c r="A9517" s="890" t="s">
        <v>9548</v>
      </c>
      <c r="B9517" s="890" t="s">
        <v>34650</v>
      </c>
      <c r="C9517" s="890" t="s">
        <v>3</v>
      </c>
      <c r="D9517" s="890">
        <v>56.88</v>
      </c>
    </row>
    <row r="9518" spans="1:4" x14ac:dyDescent="0.25">
      <c r="A9518" s="890" t="s">
        <v>9549</v>
      </c>
      <c r="B9518" s="890" t="s">
        <v>34651</v>
      </c>
      <c r="C9518" s="890" t="s">
        <v>3</v>
      </c>
      <c r="D9518" s="890">
        <v>62.21</v>
      </c>
    </row>
    <row r="9519" spans="1:4" x14ac:dyDescent="0.25">
      <c r="A9519" s="890" t="s">
        <v>9550</v>
      </c>
      <c r="B9519" s="890" t="s">
        <v>34651</v>
      </c>
      <c r="C9519" s="890" t="s">
        <v>3</v>
      </c>
      <c r="D9519" s="890">
        <v>58.25</v>
      </c>
    </row>
    <row r="9520" spans="1:4" x14ac:dyDescent="0.25">
      <c r="A9520" s="890" t="s">
        <v>9551</v>
      </c>
      <c r="B9520" s="890" t="s">
        <v>34652</v>
      </c>
      <c r="C9520" s="890" t="s">
        <v>3</v>
      </c>
      <c r="D9520" s="890">
        <v>63.33</v>
      </c>
    </row>
    <row r="9521" spans="1:4" x14ac:dyDescent="0.25">
      <c r="A9521" s="890" t="s">
        <v>9552</v>
      </c>
      <c r="B9521" s="890" t="s">
        <v>34652</v>
      </c>
      <c r="C9521" s="890" t="s">
        <v>3</v>
      </c>
      <c r="D9521" s="890">
        <v>59.37</v>
      </c>
    </row>
    <row r="9522" spans="1:4" x14ac:dyDescent="0.25">
      <c r="A9522" s="890" t="s">
        <v>9553</v>
      </c>
      <c r="B9522" s="890" t="s">
        <v>34653</v>
      </c>
      <c r="C9522" s="890" t="s">
        <v>3</v>
      </c>
      <c r="D9522" s="890">
        <v>64.97</v>
      </c>
    </row>
    <row r="9523" spans="1:4" x14ac:dyDescent="0.25">
      <c r="A9523" s="890" t="s">
        <v>9554</v>
      </c>
      <c r="B9523" s="890" t="s">
        <v>34653</v>
      </c>
      <c r="C9523" s="890" t="s">
        <v>3</v>
      </c>
      <c r="D9523" s="890">
        <v>61.01</v>
      </c>
    </row>
    <row r="9524" spans="1:4" x14ac:dyDescent="0.25">
      <c r="A9524" s="890" t="s">
        <v>9555</v>
      </c>
      <c r="B9524" s="890" t="s">
        <v>34654</v>
      </c>
      <c r="C9524" s="890" t="s">
        <v>3</v>
      </c>
      <c r="D9524" s="890">
        <v>70.489999999999995</v>
      </c>
    </row>
    <row r="9525" spans="1:4" x14ac:dyDescent="0.25">
      <c r="A9525" s="890" t="s">
        <v>9556</v>
      </c>
      <c r="B9525" s="890" t="s">
        <v>34654</v>
      </c>
      <c r="C9525" s="890" t="s">
        <v>3</v>
      </c>
      <c r="D9525" s="890">
        <v>66.52</v>
      </c>
    </row>
    <row r="9526" spans="1:4" x14ac:dyDescent="0.25">
      <c r="A9526" s="890" t="s">
        <v>9557</v>
      </c>
      <c r="B9526" s="890" t="s">
        <v>34655</v>
      </c>
      <c r="C9526" s="890" t="s">
        <v>3</v>
      </c>
      <c r="D9526" s="890">
        <v>72.47</v>
      </c>
    </row>
    <row r="9527" spans="1:4" x14ac:dyDescent="0.25">
      <c r="A9527" s="890" t="s">
        <v>9558</v>
      </c>
      <c r="B9527" s="890" t="s">
        <v>34655</v>
      </c>
      <c r="C9527" s="890" t="s">
        <v>3</v>
      </c>
      <c r="D9527" s="890">
        <v>68.510000000000005</v>
      </c>
    </row>
    <row r="9528" spans="1:4" x14ac:dyDescent="0.25">
      <c r="A9528" s="890" t="s">
        <v>9559</v>
      </c>
      <c r="B9528" s="890" t="s">
        <v>34656</v>
      </c>
      <c r="C9528" s="890" t="s">
        <v>3</v>
      </c>
      <c r="D9528" s="890">
        <v>74.099999999999994</v>
      </c>
    </row>
    <row r="9529" spans="1:4" x14ac:dyDescent="0.25">
      <c r="A9529" s="890" t="s">
        <v>9560</v>
      </c>
      <c r="B9529" s="890" t="s">
        <v>34656</v>
      </c>
      <c r="C9529" s="890" t="s">
        <v>3</v>
      </c>
      <c r="D9529" s="890">
        <v>70.14</v>
      </c>
    </row>
    <row r="9530" spans="1:4" x14ac:dyDescent="0.25">
      <c r="A9530" s="890" t="s">
        <v>9561</v>
      </c>
      <c r="B9530" s="890" t="s">
        <v>34657</v>
      </c>
      <c r="C9530" s="890" t="s">
        <v>3</v>
      </c>
      <c r="D9530" s="890">
        <v>76.489999999999995</v>
      </c>
    </row>
    <row r="9531" spans="1:4" x14ac:dyDescent="0.25">
      <c r="A9531" s="890" t="s">
        <v>9562</v>
      </c>
      <c r="B9531" s="890" t="s">
        <v>34657</v>
      </c>
      <c r="C9531" s="890" t="s">
        <v>3</v>
      </c>
      <c r="D9531" s="890">
        <v>72.53</v>
      </c>
    </row>
    <row r="9532" spans="1:4" x14ac:dyDescent="0.25">
      <c r="A9532" s="890" t="s">
        <v>9563</v>
      </c>
      <c r="B9532" s="890" t="s">
        <v>34658</v>
      </c>
      <c r="C9532" s="890" t="s">
        <v>3</v>
      </c>
      <c r="D9532" s="890">
        <v>82.06</v>
      </c>
    </row>
    <row r="9533" spans="1:4" x14ac:dyDescent="0.25">
      <c r="A9533" s="890" t="s">
        <v>9564</v>
      </c>
      <c r="B9533" s="890" t="s">
        <v>34658</v>
      </c>
      <c r="C9533" s="890" t="s">
        <v>3</v>
      </c>
      <c r="D9533" s="890">
        <v>78.09</v>
      </c>
    </row>
    <row r="9534" spans="1:4" x14ac:dyDescent="0.25">
      <c r="A9534" s="890" t="s">
        <v>9565</v>
      </c>
      <c r="B9534" s="890" t="s">
        <v>34659</v>
      </c>
      <c r="C9534" s="890" t="s">
        <v>3</v>
      </c>
      <c r="D9534" s="890">
        <v>84.79</v>
      </c>
    </row>
    <row r="9535" spans="1:4" x14ac:dyDescent="0.25">
      <c r="A9535" s="890" t="s">
        <v>9566</v>
      </c>
      <c r="B9535" s="890" t="s">
        <v>34659</v>
      </c>
      <c r="C9535" s="890" t="s">
        <v>3</v>
      </c>
      <c r="D9535" s="890">
        <v>80.819999999999993</v>
      </c>
    </row>
    <row r="9536" spans="1:4" x14ac:dyDescent="0.25">
      <c r="A9536" s="890" t="s">
        <v>9567</v>
      </c>
      <c r="B9536" s="890" t="s">
        <v>34660</v>
      </c>
      <c r="C9536" s="890" t="s">
        <v>3</v>
      </c>
      <c r="D9536" s="890">
        <v>87.03</v>
      </c>
    </row>
    <row r="9537" spans="1:4" x14ac:dyDescent="0.25">
      <c r="A9537" s="890" t="s">
        <v>9568</v>
      </c>
      <c r="B9537" s="890" t="s">
        <v>34660</v>
      </c>
      <c r="C9537" s="890" t="s">
        <v>3</v>
      </c>
      <c r="D9537" s="890">
        <v>83.06</v>
      </c>
    </row>
    <row r="9538" spans="1:4" x14ac:dyDescent="0.25">
      <c r="A9538" s="890" t="s">
        <v>9569</v>
      </c>
      <c r="B9538" s="890" t="s">
        <v>34661</v>
      </c>
      <c r="C9538" s="890" t="s">
        <v>3</v>
      </c>
      <c r="D9538" s="890">
        <v>90.31</v>
      </c>
    </row>
    <row r="9539" spans="1:4" x14ac:dyDescent="0.25">
      <c r="A9539" s="890" t="s">
        <v>9570</v>
      </c>
      <c r="B9539" s="890" t="s">
        <v>34661</v>
      </c>
      <c r="C9539" s="890" t="s">
        <v>3</v>
      </c>
      <c r="D9539" s="890">
        <v>86.35</v>
      </c>
    </row>
    <row r="9540" spans="1:4" x14ac:dyDescent="0.25">
      <c r="A9540" s="890" t="s">
        <v>9571</v>
      </c>
      <c r="B9540" s="890" t="s">
        <v>34662</v>
      </c>
      <c r="C9540" s="890" t="s">
        <v>3</v>
      </c>
      <c r="D9540" s="890">
        <v>40.35</v>
      </c>
    </row>
    <row r="9541" spans="1:4" x14ac:dyDescent="0.25">
      <c r="A9541" s="890" t="s">
        <v>9572</v>
      </c>
      <c r="B9541" s="890" t="s">
        <v>34662</v>
      </c>
      <c r="C9541" s="890" t="s">
        <v>3</v>
      </c>
      <c r="D9541" s="890">
        <v>37.24</v>
      </c>
    </row>
    <row r="9542" spans="1:4" x14ac:dyDescent="0.25">
      <c r="A9542" s="890" t="s">
        <v>9573</v>
      </c>
      <c r="B9542" s="890" t="s">
        <v>34663</v>
      </c>
      <c r="C9542" s="890" t="s">
        <v>3</v>
      </c>
      <c r="D9542" s="890">
        <v>328.44</v>
      </c>
    </row>
    <row r="9543" spans="1:4" x14ac:dyDescent="0.25">
      <c r="A9543" s="890" t="s">
        <v>9574</v>
      </c>
      <c r="B9543" s="890" t="s">
        <v>34663</v>
      </c>
      <c r="C9543" s="890" t="s">
        <v>3</v>
      </c>
      <c r="D9543" s="890">
        <v>302.57</v>
      </c>
    </row>
    <row r="9544" spans="1:4" x14ac:dyDescent="0.25">
      <c r="A9544" s="890" t="s">
        <v>9575</v>
      </c>
      <c r="B9544" s="890" t="s">
        <v>34664</v>
      </c>
      <c r="C9544" s="890" t="s">
        <v>3</v>
      </c>
      <c r="D9544" s="890">
        <v>441.08</v>
      </c>
    </row>
    <row r="9545" spans="1:4" x14ac:dyDescent="0.25">
      <c r="A9545" s="890" t="s">
        <v>9576</v>
      </c>
      <c r="B9545" s="890" t="s">
        <v>34664</v>
      </c>
      <c r="C9545" s="890" t="s">
        <v>3</v>
      </c>
      <c r="D9545" s="890">
        <v>415.21</v>
      </c>
    </row>
    <row r="9546" spans="1:4" x14ac:dyDescent="0.25">
      <c r="A9546" s="890" t="s">
        <v>9577</v>
      </c>
      <c r="B9546" s="890" t="s">
        <v>34665</v>
      </c>
      <c r="C9546" s="890" t="s">
        <v>3</v>
      </c>
      <c r="D9546" s="890">
        <v>76.900000000000006</v>
      </c>
    </row>
    <row r="9547" spans="1:4" x14ac:dyDescent="0.25">
      <c r="A9547" s="890" t="s">
        <v>9578</v>
      </c>
      <c r="B9547" s="890" t="s">
        <v>34665</v>
      </c>
      <c r="C9547" s="890" t="s">
        <v>3</v>
      </c>
      <c r="D9547" s="890">
        <v>71.38</v>
      </c>
    </row>
    <row r="9548" spans="1:4" x14ac:dyDescent="0.25">
      <c r="A9548" s="890" t="s">
        <v>9579</v>
      </c>
      <c r="B9548" s="890" t="s">
        <v>34666</v>
      </c>
      <c r="C9548" s="890" t="s">
        <v>3</v>
      </c>
      <c r="D9548" s="890">
        <v>86.23</v>
      </c>
    </row>
    <row r="9549" spans="1:4" x14ac:dyDescent="0.25">
      <c r="A9549" s="890" t="s">
        <v>9580</v>
      </c>
      <c r="B9549" s="890" t="s">
        <v>34666</v>
      </c>
      <c r="C9549" s="890" t="s">
        <v>3</v>
      </c>
      <c r="D9549" s="890">
        <v>80.72</v>
      </c>
    </row>
    <row r="9550" spans="1:4" x14ac:dyDescent="0.25">
      <c r="A9550" s="890" t="s">
        <v>9581</v>
      </c>
      <c r="B9550" s="890" t="s">
        <v>34667</v>
      </c>
      <c r="C9550" s="890" t="s">
        <v>3</v>
      </c>
      <c r="D9550" s="890">
        <v>98.6</v>
      </c>
    </row>
    <row r="9551" spans="1:4" x14ac:dyDescent="0.25">
      <c r="A9551" s="890" t="s">
        <v>9582</v>
      </c>
      <c r="B9551" s="890" t="s">
        <v>34667</v>
      </c>
      <c r="C9551" s="890" t="s">
        <v>3</v>
      </c>
      <c r="D9551" s="890">
        <v>93.09</v>
      </c>
    </row>
    <row r="9552" spans="1:4" x14ac:dyDescent="0.25">
      <c r="A9552" s="890" t="s">
        <v>9583</v>
      </c>
      <c r="B9552" s="890" t="s">
        <v>34668</v>
      </c>
      <c r="C9552" s="890" t="s">
        <v>3</v>
      </c>
      <c r="D9552" s="890">
        <v>114.86</v>
      </c>
    </row>
    <row r="9553" spans="1:4" x14ac:dyDescent="0.25">
      <c r="A9553" s="890" t="s">
        <v>9584</v>
      </c>
      <c r="B9553" s="890" t="s">
        <v>34668</v>
      </c>
      <c r="C9553" s="890" t="s">
        <v>3</v>
      </c>
      <c r="D9553" s="890">
        <v>109.34</v>
      </c>
    </row>
    <row r="9554" spans="1:4" x14ac:dyDescent="0.25">
      <c r="A9554" s="890" t="s">
        <v>9585</v>
      </c>
      <c r="B9554" s="890" t="s">
        <v>34669</v>
      </c>
      <c r="C9554" s="890" t="s">
        <v>3</v>
      </c>
      <c r="D9554" s="890">
        <v>143.06</v>
      </c>
    </row>
    <row r="9555" spans="1:4" x14ac:dyDescent="0.25">
      <c r="A9555" s="890" t="s">
        <v>9586</v>
      </c>
      <c r="B9555" s="890" t="s">
        <v>34669</v>
      </c>
      <c r="C9555" s="890" t="s">
        <v>3</v>
      </c>
      <c r="D9555" s="890">
        <v>133.83000000000001</v>
      </c>
    </row>
    <row r="9556" spans="1:4" x14ac:dyDescent="0.25">
      <c r="A9556" s="890" t="s">
        <v>9587</v>
      </c>
      <c r="B9556" s="890" t="s">
        <v>34670</v>
      </c>
      <c r="C9556" s="890" t="s">
        <v>3</v>
      </c>
      <c r="D9556" s="890">
        <v>127.94</v>
      </c>
    </row>
    <row r="9557" spans="1:4" x14ac:dyDescent="0.25">
      <c r="A9557" s="890" t="s">
        <v>9588</v>
      </c>
      <c r="B9557" s="890" t="s">
        <v>34670</v>
      </c>
      <c r="C9557" s="890" t="s">
        <v>3</v>
      </c>
      <c r="D9557" s="890">
        <v>118.71</v>
      </c>
    </row>
    <row r="9558" spans="1:4" x14ac:dyDescent="0.25">
      <c r="A9558" s="890" t="s">
        <v>9589</v>
      </c>
      <c r="B9558" s="890" t="s">
        <v>34671</v>
      </c>
      <c r="C9558" s="890" t="s">
        <v>3</v>
      </c>
      <c r="D9558" s="890">
        <v>81.540000000000006</v>
      </c>
    </row>
    <row r="9559" spans="1:4" x14ac:dyDescent="0.25">
      <c r="A9559" s="890" t="s">
        <v>9590</v>
      </c>
      <c r="B9559" s="890" t="s">
        <v>34671</v>
      </c>
      <c r="C9559" s="890" t="s">
        <v>3</v>
      </c>
      <c r="D9559" s="890">
        <v>76.27</v>
      </c>
    </row>
    <row r="9560" spans="1:4" x14ac:dyDescent="0.25">
      <c r="A9560" s="890" t="s">
        <v>9591</v>
      </c>
      <c r="B9560" s="890" t="s">
        <v>34672</v>
      </c>
      <c r="C9560" s="890" t="s">
        <v>3</v>
      </c>
      <c r="D9560" s="890">
        <v>223.52</v>
      </c>
    </row>
    <row r="9561" spans="1:4" x14ac:dyDescent="0.25">
      <c r="A9561" s="890" t="s">
        <v>9592</v>
      </c>
      <c r="B9561" s="890" t="s">
        <v>34672</v>
      </c>
      <c r="C9561" s="890" t="s">
        <v>3</v>
      </c>
      <c r="D9561" s="890">
        <v>215.47</v>
      </c>
    </row>
    <row r="9562" spans="1:4" x14ac:dyDescent="0.25">
      <c r="A9562" s="890" t="s">
        <v>9593</v>
      </c>
      <c r="B9562" s="890" t="s">
        <v>34673</v>
      </c>
      <c r="C9562" s="890" t="s">
        <v>3</v>
      </c>
      <c r="D9562" s="890">
        <v>167.3</v>
      </c>
    </row>
    <row r="9563" spans="1:4" x14ac:dyDescent="0.25">
      <c r="A9563" s="890" t="s">
        <v>9594</v>
      </c>
      <c r="B9563" s="890" t="s">
        <v>34673</v>
      </c>
      <c r="C9563" s="890" t="s">
        <v>3</v>
      </c>
      <c r="D9563" s="890">
        <v>158.05000000000001</v>
      </c>
    </row>
    <row r="9564" spans="1:4" x14ac:dyDescent="0.25">
      <c r="A9564" s="890" t="s">
        <v>9595</v>
      </c>
      <c r="B9564" s="890" t="s">
        <v>34674</v>
      </c>
      <c r="C9564" s="890" t="s">
        <v>3</v>
      </c>
      <c r="D9564" s="890">
        <v>40.46</v>
      </c>
    </row>
    <row r="9565" spans="1:4" x14ac:dyDescent="0.25">
      <c r="A9565" s="890" t="s">
        <v>9596</v>
      </c>
      <c r="B9565" s="890" t="s">
        <v>34674</v>
      </c>
      <c r="C9565" s="890" t="s">
        <v>3</v>
      </c>
      <c r="D9565" s="890">
        <v>37.950000000000003</v>
      </c>
    </row>
    <row r="9566" spans="1:4" x14ac:dyDescent="0.25">
      <c r="A9566" s="890" t="s">
        <v>9597</v>
      </c>
      <c r="B9566" s="890" t="s">
        <v>49818</v>
      </c>
      <c r="C9566" s="890" t="s">
        <v>20</v>
      </c>
      <c r="D9566" s="890">
        <v>70.47</v>
      </c>
    </row>
    <row r="9567" spans="1:4" x14ac:dyDescent="0.25">
      <c r="A9567" s="890" t="s">
        <v>9598</v>
      </c>
      <c r="B9567" s="890" t="s">
        <v>49818</v>
      </c>
      <c r="C9567" s="890" t="s">
        <v>20</v>
      </c>
      <c r="D9567" s="890">
        <v>67.16</v>
      </c>
    </row>
    <row r="9568" spans="1:4" x14ac:dyDescent="0.25">
      <c r="A9568" s="890" t="s">
        <v>9599</v>
      </c>
      <c r="B9568" s="890" t="s">
        <v>34676</v>
      </c>
      <c r="C9568" s="890" t="s">
        <v>20</v>
      </c>
      <c r="D9568" s="890">
        <v>13.76</v>
      </c>
    </row>
    <row r="9569" spans="1:4" x14ac:dyDescent="0.25">
      <c r="A9569" s="890" t="s">
        <v>9600</v>
      </c>
      <c r="B9569" s="890" t="s">
        <v>34676</v>
      </c>
      <c r="C9569" s="890" t="s">
        <v>20</v>
      </c>
      <c r="D9569" s="890">
        <v>12.92</v>
      </c>
    </row>
    <row r="9570" spans="1:4" x14ac:dyDescent="0.25">
      <c r="A9570" s="890" t="s">
        <v>9601</v>
      </c>
      <c r="B9570" s="890" t="s">
        <v>34677</v>
      </c>
      <c r="C9570" s="890" t="s">
        <v>20</v>
      </c>
      <c r="D9570" s="890">
        <v>17.59</v>
      </c>
    </row>
    <row r="9571" spans="1:4" x14ac:dyDescent="0.25">
      <c r="A9571" s="890" t="s">
        <v>9602</v>
      </c>
      <c r="B9571" s="890" t="s">
        <v>34677</v>
      </c>
      <c r="C9571" s="890" t="s">
        <v>20</v>
      </c>
      <c r="D9571" s="890">
        <v>16.670000000000002</v>
      </c>
    </row>
    <row r="9572" spans="1:4" x14ac:dyDescent="0.25">
      <c r="A9572" s="890" t="s">
        <v>9603</v>
      </c>
      <c r="B9572" s="890" t="s">
        <v>34678</v>
      </c>
      <c r="C9572" s="890" t="s">
        <v>20</v>
      </c>
      <c r="D9572" s="890">
        <v>20.309999999999999</v>
      </c>
    </row>
    <row r="9573" spans="1:4" x14ac:dyDescent="0.25">
      <c r="A9573" s="890" t="s">
        <v>9604</v>
      </c>
      <c r="B9573" s="890" t="s">
        <v>34678</v>
      </c>
      <c r="C9573" s="890" t="s">
        <v>20</v>
      </c>
      <c r="D9573" s="890">
        <v>19.25</v>
      </c>
    </row>
    <row r="9574" spans="1:4" x14ac:dyDescent="0.25">
      <c r="A9574" s="890" t="s">
        <v>9605</v>
      </c>
      <c r="B9574" s="890" t="s">
        <v>34679</v>
      </c>
      <c r="C9574" s="890" t="s">
        <v>20</v>
      </c>
      <c r="D9574" s="890">
        <v>27.07</v>
      </c>
    </row>
    <row r="9575" spans="1:4" x14ac:dyDescent="0.25">
      <c r="A9575" s="890" t="s">
        <v>9606</v>
      </c>
      <c r="B9575" s="890" t="s">
        <v>34679</v>
      </c>
      <c r="C9575" s="890" t="s">
        <v>20</v>
      </c>
      <c r="D9575" s="890">
        <v>25.66</v>
      </c>
    </row>
    <row r="9576" spans="1:4" x14ac:dyDescent="0.25">
      <c r="A9576" s="890" t="s">
        <v>9607</v>
      </c>
      <c r="B9576" s="890" t="s">
        <v>34680</v>
      </c>
      <c r="C9576" s="890" t="s">
        <v>3</v>
      </c>
      <c r="D9576" s="890">
        <v>109.14</v>
      </c>
    </row>
    <row r="9577" spans="1:4" x14ac:dyDescent="0.25">
      <c r="A9577" s="890" t="s">
        <v>9608</v>
      </c>
      <c r="B9577" s="890" t="s">
        <v>34680</v>
      </c>
      <c r="C9577" s="890" t="s">
        <v>3</v>
      </c>
      <c r="D9577" s="890">
        <v>102.99</v>
      </c>
    </row>
    <row r="9578" spans="1:4" x14ac:dyDescent="0.25">
      <c r="A9578" s="890" t="s">
        <v>9609</v>
      </c>
      <c r="B9578" s="890" t="s">
        <v>34681</v>
      </c>
      <c r="C9578" s="890" t="s">
        <v>20</v>
      </c>
      <c r="D9578" s="890">
        <v>3231.53</v>
      </c>
    </row>
    <row r="9579" spans="1:4" x14ac:dyDescent="0.25">
      <c r="A9579" s="890" t="s">
        <v>9610</v>
      </c>
      <c r="B9579" s="890" t="s">
        <v>34681</v>
      </c>
      <c r="C9579" s="890" t="s">
        <v>20</v>
      </c>
      <c r="D9579" s="890">
        <v>3181.99</v>
      </c>
    </row>
    <row r="9580" spans="1:4" x14ac:dyDescent="0.25">
      <c r="A9580" s="890" t="s">
        <v>9611</v>
      </c>
      <c r="B9580" s="890" t="s">
        <v>34682</v>
      </c>
      <c r="C9580" s="890" t="s">
        <v>3</v>
      </c>
      <c r="D9580" s="890">
        <v>183.31</v>
      </c>
    </row>
    <row r="9581" spans="1:4" x14ac:dyDescent="0.25">
      <c r="A9581" s="890" t="s">
        <v>9612</v>
      </c>
      <c r="B9581" s="890" t="s">
        <v>34682</v>
      </c>
      <c r="C9581" s="890" t="s">
        <v>3</v>
      </c>
      <c r="D9581" s="890">
        <v>175.24</v>
      </c>
    </row>
    <row r="9582" spans="1:4" x14ac:dyDescent="0.25">
      <c r="A9582" s="890" t="s">
        <v>9613</v>
      </c>
      <c r="B9582" s="890" t="s">
        <v>34683</v>
      </c>
      <c r="C9582" s="890" t="s">
        <v>3</v>
      </c>
      <c r="D9582" s="890">
        <v>17.37</v>
      </c>
    </row>
    <row r="9583" spans="1:4" x14ac:dyDescent="0.25">
      <c r="A9583" s="890" t="s">
        <v>9614</v>
      </c>
      <c r="B9583" s="890" t="s">
        <v>34683</v>
      </c>
      <c r="C9583" s="890" t="s">
        <v>3</v>
      </c>
      <c r="D9583" s="890">
        <v>16.62</v>
      </c>
    </row>
    <row r="9584" spans="1:4" x14ac:dyDescent="0.25">
      <c r="A9584" s="890" t="s">
        <v>9615</v>
      </c>
      <c r="B9584" s="890" t="s">
        <v>34684</v>
      </c>
      <c r="C9584" s="890" t="s">
        <v>3</v>
      </c>
      <c r="D9584" s="890">
        <v>15.84</v>
      </c>
    </row>
    <row r="9585" spans="1:4" x14ac:dyDescent="0.25">
      <c r="A9585" s="890" t="s">
        <v>9616</v>
      </c>
      <c r="B9585" s="890" t="s">
        <v>34684</v>
      </c>
      <c r="C9585" s="890" t="s">
        <v>3</v>
      </c>
      <c r="D9585" s="890">
        <v>15.09</v>
      </c>
    </row>
    <row r="9586" spans="1:4" x14ac:dyDescent="0.25">
      <c r="A9586" s="890" t="s">
        <v>9617</v>
      </c>
      <c r="B9586" s="890" t="s">
        <v>34685</v>
      </c>
      <c r="C9586" s="890" t="s">
        <v>3</v>
      </c>
      <c r="D9586" s="890">
        <v>44.36</v>
      </c>
    </row>
    <row r="9587" spans="1:4" x14ac:dyDescent="0.25">
      <c r="A9587" s="890" t="s">
        <v>9618</v>
      </c>
      <c r="B9587" s="890" t="s">
        <v>34685</v>
      </c>
      <c r="C9587" s="890" t="s">
        <v>3</v>
      </c>
      <c r="D9587" s="890">
        <v>41.89</v>
      </c>
    </row>
    <row r="9588" spans="1:4" x14ac:dyDescent="0.25">
      <c r="A9588" s="890" t="s">
        <v>9619</v>
      </c>
      <c r="B9588" s="890" t="s">
        <v>34686</v>
      </c>
      <c r="C9588" s="890" t="s">
        <v>3</v>
      </c>
      <c r="D9588" s="890">
        <v>38.58</v>
      </c>
    </row>
    <row r="9589" spans="1:4" x14ac:dyDescent="0.25">
      <c r="A9589" s="890" t="s">
        <v>9620</v>
      </c>
      <c r="B9589" s="890" t="s">
        <v>34686</v>
      </c>
      <c r="C9589" s="890" t="s">
        <v>3</v>
      </c>
      <c r="D9589" s="890">
        <v>36.1</v>
      </c>
    </row>
    <row r="9590" spans="1:4" x14ac:dyDescent="0.25">
      <c r="A9590" s="890" t="s">
        <v>9621</v>
      </c>
      <c r="B9590" s="890" t="s">
        <v>34687</v>
      </c>
      <c r="C9590" s="890" t="s">
        <v>3</v>
      </c>
      <c r="D9590" s="890">
        <v>58.02</v>
      </c>
    </row>
    <row r="9591" spans="1:4" x14ac:dyDescent="0.25">
      <c r="A9591" s="890" t="s">
        <v>9622</v>
      </c>
      <c r="B9591" s="890" t="s">
        <v>34687</v>
      </c>
      <c r="C9591" s="890" t="s">
        <v>3</v>
      </c>
      <c r="D9591" s="890">
        <v>54.55</v>
      </c>
    </row>
    <row r="9592" spans="1:4" x14ac:dyDescent="0.25">
      <c r="A9592" s="890" t="s">
        <v>9623</v>
      </c>
      <c r="B9592" s="890" t="s">
        <v>34688</v>
      </c>
      <c r="C9592" s="890" t="s">
        <v>3</v>
      </c>
      <c r="D9592" s="890">
        <v>51.48</v>
      </c>
    </row>
    <row r="9593" spans="1:4" x14ac:dyDescent="0.25">
      <c r="A9593" s="890" t="s">
        <v>9624</v>
      </c>
      <c r="B9593" s="890" t="s">
        <v>34688</v>
      </c>
      <c r="C9593" s="890" t="s">
        <v>3</v>
      </c>
      <c r="D9593" s="890">
        <v>48.01</v>
      </c>
    </row>
    <row r="9594" spans="1:4" x14ac:dyDescent="0.25">
      <c r="A9594" s="890" t="s">
        <v>9625</v>
      </c>
      <c r="B9594" s="890" t="s">
        <v>34689</v>
      </c>
      <c r="C9594" s="890" t="s">
        <v>3</v>
      </c>
      <c r="D9594" s="890">
        <v>89.98</v>
      </c>
    </row>
    <row r="9595" spans="1:4" x14ac:dyDescent="0.25">
      <c r="A9595" s="890" t="s">
        <v>9626</v>
      </c>
      <c r="B9595" s="890" t="s">
        <v>34689</v>
      </c>
      <c r="C9595" s="890" t="s">
        <v>3</v>
      </c>
      <c r="D9595" s="890">
        <v>84.54</v>
      </c>
    </row>
    <row r="9596" spans="1:4" x14ac:dyDescent="0.25">
      <c r="A9596" s="890" t="s">
        <v>9627</v>
      </c>
      <c r="B9596" s="890" t="s">
        <v>34690</v>
      </c>
      <c r="C9596" s="890" t="s">
        <v>3</v>
      </c>
      <c r="D9596" s="890">
        <v>80.180000000000007</v>
      </c>
    </row>
    <row r="9597" spans="1:4" x14ac:dyDescent="0.25">
      <c r="A9597" s="890" t="s">
        <v>9628</v>
      </c>
      <c r="B9597" s="890" t="s">
        <v>34690</v>
      </c>
      <c r="C9597" s="890" t="s">
        <v>3</v>
      </c>
      <c r="D9597" s="890">
        <v>74.73</v>
      </c>
    </row>
    <row r="9598" spans="1:4" x14ac:dyDescent="0.25">
      <c r="A9598" s="890" t="s">
        <v>9629</v>
      </c>
      <c r="B9598" s="890" t="s">
        <v>34691</v>
      </c>
      <c r="C9598" s="890" t="s">
        <v>3</v>
      </c>
      <c r="D9598" s="890">
        <v>103.14</v>
      </c>
    </row>
    <row r="9599" spans="1:4" x14ac:dyDescent="0.25">
      <c r="A9599" s="890" t="s">
        <v>9630</v>
      </c>
      <c r="B9599" s="890" t="s">
        <v>34691</v>
      </c>
      <c r="C9599" s="890" t="s">
        <v>3</v>
      </c>
      <c r="D9599" s="890">
        <v>96.7</v>
      </c>
    </row>
    <row r="9600" spans="1:4" x14ac:dyDescent="0.25">
      <c r="A9600" s="890" t="s">
        <v>9631</v>
      </c>
      <c r="B9600" s="890" t="s">
        <v>34692</v>
      </c>
      <c r="C9600" s="890" t="s">
        <v>3</v>
      </c>
      <c r="D9600" s="890">
        <v>91.95</v>
      </c>
    </row>
    <row r="9601" spans="1:4" x14ac:dyDescent="0.25">
      <c r="A9601" s="890" t="s">
        <v>9632</v>
      </c>
      <c r="B9601" s="890" t="s">
        <v>34692</v>
      </c>
      <c r="C9601" s="890" t="s">
        <v>3</v>
      </c>
      <c r="D9601" s="890">
        <v>85.51</v>
      </c>
    </row>
    <row r="9602" spans="1:4" x14ac:dyDescent="0.25">
      <c r="A9602" s="890" t="s">
        <v>9633</v>
      </c>
      <c r="B9602" s="890" t="s">
        <v>9634</v>
      </c>
      <c r="C9602" s="890" t="s">
        <v>4</v>
      </c>
      <c r="D9602" s="890">
        <v>4.9400000000000004</v>
      </c>
    </row>
    <row r="9603" spans="1:4" x14ac:dyDescent="0.25">
      <c r="A9603" s="890" t="s">
        <v>9635</v>
      </c>
      <c r="B9603" s="890" t="s">
        <v>9634</v>
      </c>
      <c r="C9603" s="890" t="s">
        <v>4</v>
      </c>
      <c r="D9603" s="890">
        <v>4.63</v>
      </c>
    </row>
    <row r="9604" spans="1:4" x14ac:dyDescent="0.25">
      <c r="A9604" s="890" t="s">
        <v>9636</v>
      </c>
      <c r="B9604" s="890" t="s">
        <v>34693</v>
      </c>
      <c r="C9604" s="890" t="s">
        <v>4</v>
      </c>
      <c r="D9604" s="890">
        <v>117.65</v>
      </c>
    </row>
    <row r="9605" spans="1:4" x14ac:dyDescent="0.25">
      <c r="A9605" s="890" t="s">
        <v>9637</v>
      </c>
      <c r="B9605" s="890" t="s">
        <v>34693</v>
      </c>
      <c r="C9605" s="890" t="s">
        <v>4</v>
      </c>
      <c r="D9605" s="890">
        <v>114.59</v>
      </c>
    </row>
    <row r="9606" spans="1:4" x14ac:dyDescent="0.25">
      <c r="A9606" s="890" t="s">
        <v>9638</v>
      </c>
      <c r="B9606" s="890" t="s">
        <v>34694</v>
      </c>
      <c r="C9606" s="890" t="s">
        <v>3</v>
      </c>
      <c r="D9606" s="890">
        <v>1085.73</v>
      </c>
    </row>
    <row r="9607" spans="1:4" x14ac:dyDescent="0.25">
      <c r="A9607" s="890" t="s">
        <v>9639</v>
      </c>
      <c r="B9607" s="890" t="s">
        <v>34694</v>
      </c>
      <c r="C9607" s="890" t="s">
        <v>3</v>
      </c>
      <c r="D9607" s="890">
        <v>1041.08</v>
      </c>
    </row>
    <row r="9608" spans="1:4" x14ac:dyDescent="0.25">
      <c r="A9608" s="890" t="s">
        <v>9640</v>
      </c>
      <c r="B9608" s="890" t="s">
        <v>34695</v>
      </c>
      <c r="C9608" s="890" t="s">
        <v>3</v>
      </c>
      <c r="D9608" s="890">
        <v>100.57</v>
      </c>
    </row>
    <row r="9609" spans="1:4" x14ac:dyDescent="0.25">
      <c r="A9609" s="890" t="s">
        <v>9641</v>
      </c>
      <c r="B9609" s="890" t="s">
        <v>34695</v>
      </c>
      <c r="C9609" s="890" t="s">
        <v>3</v>
      </c>
      <c r="D9609" s="890">
        <v>92.43</v>
      </c>
    </row>
    <row r="9610" spans="1:4" x14ac:dyDescent="0.25">
      <c r="A9610" s="890" t="s">
        <v>9642</v>
      </c>
      <c r="B9610" s="890" t="s">
        <v>34696</v>
      </c>
      <c r="C9610" s="890" t="s">
        <v>3</v>
      </c>
      <c r="D9610" s="890">
        <v>139.79</v>
      </c>
    </row>
    <row r="9611" spans="1:4" x14ac:dyDescent="0.25">
      <c r="A9611" s="890" t="s">
        <v>9643</v>
      </c>
      <c r="B9611" s="890" t="s">
        <v>34696</v>
      </c>
      <c r="C9611" s="890" t="s">
        <v>3</v>
      </c>
      <c r="D9611" s="890">
        <v>131.65</v>
      </c>
    </row>
    <row r="9612" spans="1:4" x14ac:dyDescent="0.25">
      <c r="A9612" s="890" t="s">
        <v>9644</v>
      </c>
      <c r="B9612" s="890" t="s">
        <v>34697</v>
      </c>
      <c r="C9612" s="890" t="s">
        <v>3</v>
      </c>
      <c r="D9612" s="890">
        <v>235.63</v>
      </c>
    </row>
    <row r="9613" spans="1:4" x14ac:dyDescent="0.25">
      <c r="A9613" s="890" t="s">
        <v>9645</v>
      </c>
      <c r="B9613" s="890" t="s">
        <v>34697</v>
      </c>
      <c r="C9613" s="890" t="s">
        <v>3</v>
      </c>
      <c r="D9613" s="890">
        <v>224.42</v>
      </c>
    </row>
    <row r="9614" spans="1:4" x14ac:dyDescent="0.25">
      <c r="A9614" s="890" t="s">
        <v>9646</v>
      </c>
      <c r="B9614" s="890" t="s">
        <v>34698</v>
      </c>
      <c r="C9614" s="890" t="s">
        <v>3</v>
      </c>
      <c r="D9614" s="890">
        <v>183.87</v>
      </c>
    </row>
    <row r="9615" spans="1:4" x14ac:dyDescent="0.25">
      <c r="A9615" s="890" t="s">
        <v>9647</v>
      </c>
      <c r="B9615" s="890" t="s">
        <v>34698</v>
      </c>
      <c r="C9615" s="890" t="s">
        <v>3</v>
      </c>
      <c r="D9615" s="890">
        <v>171.91</v>
      </c>
    </row>
    <row r="9616" spans="1:4" x14ac:dyDescent="0.25">
      <c r="A9616" s="890" t="s">
        <v>9648</v>
      </c>
      <c r="B9616" s="890" t="s">
        <v>34699</v>
      </c>
      <c r="C9616" s="890" t="s">
        <v>3</v>
      </c>
      <c r="D9616" s="890">
        <v>79.7</v>
      </c>
    </row>
    <row r="9617" spans="1:4" x14ac:dyDescent="0.25">
      <c r="A9617" s="890" t="s">
        <v>9649</v>
      </c>
      <c r="B9617" s="890" t="s">
        <v>34699</v>
      </c>
      <c r="C9617" s="890" t="s">
        <v>3</v>
      </c>
      <c r="D9617" s="890">
        <v>73.44</v>
      </c>
    </row>
    <row r="9618" spans="1:4" x14ac:dyDescent="0.25">
      <c r="A9618" s="890" t="s">
        <v>9650</v>
      </c>
      <c r="B9618" s="890" t="s">
        <v>34700</v>
      </c>
      <c r="C9618" s="890" t="s">
        <v>3</v>
      </c>
      <c r="D9618" s="890">
        <v>99.38</v>
      </c>
    </row>
    <row r="9619" spans="1:4" x14ac:dyDescent="0.25">
      <c r="A9619" s="890" t="s">
        <v>9651</v>
      </c>
      <c r="B9619" s="890" t="s">
        <v>34700</v>
      </c>
      <c r="C9619" s="890" t="s">
        <v>3</v>
      </c>
      <c r="D9619" s="890">
        <v>93.12</v>
      </c>
    </row>
    <row r="9620" spans="1:4" x14ac:dyDescent="0.25">
      <c r="A9620" s="890" t="s">
        <v>9652</v>
      </c>
      <c r="B9620" s="890" t="s">
        <v>34701</v>
      </c>
      <c r="C9620" s="890" t="s">
        <v>3</v>
      </c>
      <c r="D9620" s="890">
        <v>125.28</v>
      </c>
    </row>
    <row r="9621" spans="1:4" x14ac:dyDescent="0.25">
      <c r="A9621" s="890" t="s">
        <v>9653</v>
      </c>
      <c r="B9621" s="890" t="s">
        <v>34701</v>
      </c>
      <c r="C9621" s="890" t="s">
        <v>3</v>
      </c>
      <c r="D9621" s="890">
        <v>117.14</v>
      </c>
    </row>
    <row r="9622" spans="1:4" x14ac:dyDescent="0.25">
      <c r="A9622" s="890" t="s">
        <v>9654</v>
      </c>
      <c r="B9622" s="890" t="s">
        <v>34702</v>
      </c>
      <c r="C9622" s="890" t="s">
        <v>4</v>
      </c>
      <c r="D9622" s="890">
        <v>51.72</v>
      </c>
    </row>
    <row r="9623" spans="1:4" x14ac:dyDescent="0.25">
      <c r="A9623" s="890" t="s">
        <v>9655</v>
      </c>
      <c r="B9623" s="890" t="s">
        <v>34702</v>
      </c>
      <c r="C9623" s="890" t="s">
        <v>4</v>
      </c>
      <c r="D9623" s="890">
        <v>49.25</v>
      </c>
    </row>
    <row r="9624" spans="1:4" x14ac:dyDescent="0.25">
      <c r="A9624" s="890" t="s">
        <v>9656</v>
      </c>
      <c r="B9624" s="890" t="s">
        <v>34703</v>
      </c>
      <c r="C9624" s="890" t="s">
        <v>3</v>
      </c>
      <c r="D9624" s="890">
        <v>335.36</v>
      </c>
    </row>
    <row r="9625" spans="1:4" x14ac:dyDescent="0.25">
      <c r="A9625" s="890" t="s">
        <v>9657</v>
      </c>
      <c r="B9625" s="890" t="s">
        <v>34703</v>
      </c>
      <c r="C9625" s="890" t="s">
        <v>3</v>
      </c>
      <c r="D9625" s="890">
        <v>312.22000000000003</v>
      </c>
    </row>
    <row r="9626" spans="1:4" x14ac:dyDescent="0.25">
      <c r="A9626" s="890" t="s">
        <v>9658</v>
      </c>
      <c r="B9626" s="890" t="s">
        <v>34704</v>
      </c>
      <c r="C9626" s="890" t="s">
        <v>3</v>
      </c>
      <c r="D9626" s="890">
        <v>278.7</v>
      </c>
    </row>
    <row r="9627" spans="1:4" x14ac:dyDescent="0.25">
      <c r="A9627" s="890" t="s">
        <v>9659</v>
      </c>
      <c r="B9627" s="890" t="s">
        <v>34704</v>
      </c>
      <c r="C9627" s="890" t="s">
        <v>3</v>
      </c>
      <c r="D9627" s="890">
        <v>257.3</v>
      </c>
    </row>
    <row r="9628" spans="1:4" x14ac:dyDescent="0.25">
      <c r="A9628" s="890" t="s">
        <v>9660</v>
      </c>
      <c r="B9628" s="890" t="s">
        <v>34705</v>
      </c>
      <c r="C9628" s="890" t="s">
        <v>113</v>
      </c>
      <c r="D9628" s="890">
        <v>9.48</v>
      </c>
    </row>
    <row r="9629" spans="1:4" x14ac:dyDescent="0.25">
      <c r="A9629" s="890" t="s">
        <v>9661</v>
      </c>
      <c r="B9629" s="890" t="s">
        <v>34705</v>
      </c>
      <c r="C9629" s="890" t="s">
        <v>113</v>
      </c>
      <c r="D9629" s="890">
        <v>9.48</v>
      </c>
    </row>
    <row r="9630" spans="1:4" x14ac:dyDescent="0.25">
      <c r="A9630" s="890" t="s">
        <v>9662</v>
      </c>
      <c r="B9630" s="890" t="s">
        <v>34706</v>
      </c>
      <c r="C9630" s="890" t="s">
        <v>113</v>
      </c>
      <c r="D9630" s="890">
        <v>9.83</v>
      </c>
    </row>
    <row r="9631" spans="1:4" x14ac:dyDescent="0.25">
      <c r="A9631" s="890" t="s">
        <v>9663</v>
      </c>
      <c r="B9631" s="890" t="s">
        <v>34706</v>
      </c>
      <c r="C9631" s="890" t="s">
        <v>113</v>
      </c>
      <c r="D9631" s="890">
        <v>9.83</v>
      </c>
    </row>
    <row r="9632" spans="1:4" x14ac:dyDescent="0.25">
      <c r="A9632" s="890" t="s">
        <v>9664</v>
      </c>
      <c r="B9632" s="890" t="s">
        <v>34707</v>
      </c>
      <c r="C9632" s="890" t="s">
        <v>113</v>
      </c>
      <c r="D9632" s="890">
        <v>8.98</v>
      </c>
    </row>
    <row r="9633" spans="1:4" x14ac:dyDescent="0.25">
      <c r="A9633" s="890" t="s">
        <v>9665</v>
      </c>
      <c r="B9633" s="890" t="s">
        <v>34707</v>
      </c>
      <c r="C9633" s="890" t="s">
        <v>113</v>
      </c>
      <c r="D9633" s="890">
        <v>8.98</v>
      </c>
    </row>
    <row r="9634" spans="1:4" x14ac:dyDescent="0.25">
      <c r="A9634" s="890" t="s">
        <v>9666</v>
      </c>
      <c r="B9634" s="890" t="s">
        <v>34708</v>
      </c>
      <c r="C9634" s="890" t="s">
        <v>113</v>
      </c>
      <c r="D9634" s="890">
        <v>8.43</v>
      </c>
    </row>
    <row r="9635" spans="1:4" x14ac:dyDescent="0.25">
      <c r="A9635" s="890" t="s">
        <v>9667</v>
      </c>
      <c r="B9635" s="890" t="s">
        <v>34708</v>
      </c>
      <c r="C9635" s="890" t="s">
        <v>113</v>
      </c>
      <c r="D9635" s="890">
        <v>8.43</v>
      </c>
    </row>
    <row r="9636" spans="1:4" x14ac:dyDescent="0.25">
      <c r="A9636" s="890" t="s">
        <v>9668</v>
      </c>
      <c r="B9636" s="890" t="s">
        <v>34709</v>
      </c>
      <c r="C9636" s="890" t="s">
        <v>113</v>
      </c>
      <c r="D9636" s="890">
        <v>9.2799999999999994</v>
      </c>
    </row>
    <row r="9637" spans="1:4" x14ac:dyDescent="0.25">
      <c r="A9637" s="890" t="s">
        <v>9669</v>
      </c>
      <c r="B9637" s="890" t="s">
        <v>34709</v>
      </c>
      <c r="C9637" s="890" t="s">
        <v>113</v>
      </c>
      <c r="D9637" s="890">
        <v>9.2799999999999994</v>
      </c>
    </row>
    <row r="9638" spans="1:4" x14ac:dyDescent="0.25">
      <c r="A9638" s="890" t="s">
        <v>9670</v>
      </c>
      <c r="B9638" s="890" t="s">
        <v>34710</v>
      </c>
      <c r="C9638" s="890" t="s">
        <v>113</v>
      </c>
      <c r="D9638" s="890">
        <v>7.97</v>
      </c>
    </row>
    <row r="9639" spans="1:4" x14ac:dyDescent="0.25">
      <c r="A9639" s="890" t="s">
        <v>9671</v>
      </c>
      <c r="B9639" s="890" t="s">
        <v>34710</v>
      </c>
      <c r="C9639" s="890" t="s">
        <v>113</v>
      </c>
      <c r="D9639" s="890">
        <v>7.97</v>
      </c>
    </row>
    <row r="9640" spans="1:4" x14ac:dyDescent="0.25">
      <c r="A9640" s="890" t="s">
        <v>9672</v>
      </c>
      <c r="B9640" s="890" t="s">
        <v>34711</v>
      </c>
      <c r="C9640" s="890" t="s">
        <v>113</v>
      </c>
      <c r="D9640" s="890">
        <v>7.72</v>
      </c>
    </row>
    <row r="9641" spans="1:4" x14ac:dyDescent="0.25">
      <c r="A9641" s="890" t="s">
        <v>9673</v>
      </c>
      <c r="B9641" s="890" t="s">
        <v>34711</v>
      </c>
      <c r="C9641" s="890" t="s">
        <v>113</v>
      </c>
      <c r="D9641" s="890">
        <v>7.72</v>
      </c>
    </row>
    <row r="9642" spans="1:4" x14ac:dyDescent="0.25">
      <c r="A9642" s="890" t="s">
        <v>9674</v>
      </c>
      <c r="B9642" s="890" t="s">
        <v>34712</v>
      </c>
      <c r="C9642" s="890" t="s">
        <v>113</v>
      </c>
      <c r="D9642" s="890">
        <v>7.04</v>
      </c>
    </row>
    <row r="9643" spans="1:4" x14ac:dyDescent="0.25">
      <c r="A9643" s="890" t="s">
        <v>9675</v>
      </c>
      <c r="B9643" s="890" t="s">
        <v>34712</v>
      </c>
      <c r="C9643" s="890" t="s">
        <v>113</v>
      </c>
      <c r="D9643" s="890">
        <v>7.04</v>
      </c>
    </row>
    <row r="9644" spans="1:4" x14ac:dyDescent="0.25">
      <c r="A9644" s="890" t="s">
        <v>23497</v>
      </c>
      <c r="B9644" s="890" t="s">
        <v>34713</v>
      </c>
      <c r="C9644" s="890" t="s">
        <v>113</v>
      </c>
      <c r="D9644" s="890">
        <v>15.43</v>
      </c>
    </row>
    <row r="9645" spans="1:4" x14ac:dyDescent="0.25">
      <c r="A9645" s="890" t="s">
        <v>23498</v>
      </c>
      <c r="B9645" s="890" t="s">
        <v>34713</v>
      </c>
      <c r="C9645" s="890" t="s">
        <v>113</v>
      </c>
      <c r="D9645" s="890">
        <v>14.83</v>
      </c>
    </row>
    <row r="9646" spans="1:4" x14ac:dyDescent="0.25">
      <c r="A9646" s="890" t="s">
        <v>23499</v>
      </c>
      <c r="B9646" s="890" t="s">
        <v>34714</v>
      </c>
      <c r="C9646" s="890" t="s">
        <v>113</v>
      </c>
      <c r="D9646" s="890">
        <v>14.79</v>
      </c>
    </row>
    <row r="9647" spans="1:4" x14ac:dyDescent="0.25">
      <c r="A9647" s="890" t="s">
        <v>23500</v>
      </c>
      <c r="B9647" s="890" t="s">
        <v>34714</v>
      </c>
      <c r="C9647" s="890" t="s">
        <v>113</v>
      </c>
      <c r="D9647" s="890">
        <v>14.29</v>
      </c>
    </row>
    <row r="9648" spans="1:4" x14ac:dyDescent="0.25">
      <c r="A9648" s="890" t="s">
        <v>23501</v>
      </c>
      <c r="B9648" s="890" t="s">
        <v>34715</v>
      </c>
      <c r="C9648" s="890" t="s">
        <v>113</v>
      </c>
      <c r="D9648" s="890">
        <v>12.94</v>
      </c>
    </row>
    <row r="9649" spans="1:4" x14ac:dyDescent="0.25">
      <c r="A9649" s="890" t="s">
        <v>23502</v>
      </c>
      <c r="B9649" s="890" t="s">
        <v>34715</v>
      </c>
      <c r="C9649" s="890" t="s">
        <v>113</v>
      </c>
      <c r="D9649" s="890">
        <v>12.54</v>
      </c>
    </row>
    <row r="9650" spans="1:4" x14ac:dyDescent="0.25">
      <c r="A9650" s="890" t="s">
        <v>23503</v>
      </c>
      <c r="B9650" s="890" t="s">
        <v>34716</v>
      </c>
      <c r="C9650" s="890" t="s">
        <v>113</v>
      </c>
      <c r="D9650" s="890">
        <v>13.88</v>
      </c>
    </row>
    <row r="9651" spans="1:4" x14ac:dyDescent="0.25">
      <c r="A9651" s="890" t="s">
        <v>23504</v>
      </c>
      <c r="B9651" s="890" t="s">
        <v>34716</v>
      </c>
      <c r="C9651" s="890" t="s">
        <v>113</v>
      </c>
      <c r="D9651" s="890">
        <v>13.33</v>
      </c>
    </row>
    <row r="9652" spans="1:4" x14ac:dyDescent="0.25">
      <c r="A9652" s="890" t="s">
        <v>23505</v>
      </c>
      <c r="B9652" s="890" t="s">
        <v>34717</v>
      </c>
      <c r="C9652" s="890" t="s">
        <v>113</v>
      </c>
      <c r="D9652" s="890">
        <v>14.24</v>
      </c>
    </row>
    <row r="9653" spans="1:4" x14ac:dyDescent="0.25">
      <c r="A9653" s="890" t="s">
        <v>23506</v>
      </c>
      <c r="B9653" s="890" t="s">
        <v>34717</v>
      </c>
      <c r="C9653" s="890" t="s">
        <v>113</v>
      </c>
      <c r="D9653" s="890">
        <v>13.74</v>
      </c>
    </row>
    <row r="9654" spans="1:4" x14ac:dyDescent="0.25">
      <c r="A9654" s="890" t="s">
        <v>23507</v>
      </c>
      <c r="B9654" s="890" t="s">
        <v>34718</v>
      </c>
      <c r="C9654" s="890" t="s">
        <v>113</v>
      </c>
      <c r="D9654" s="890">
        <v>13.92</v>
      </c>
    </row>
    <row r="9655" spans="1:4" x14ac:dyDescent="0.25">
      <c r="A9655" s="890" t="s">
        <v>23508</v>
      </c>
      <c r="B9655" s="890" t="s">
        <v>34718</v>
      </c>
      <c r="C9655" s="890" t="s">
        <v>113</v>
      </c>
      <c r="D9655" s="890">
        <v>13.33</v>
      </c>
    </row>
    <row r="9656" spans="1:4" x14ac:dyDescent="0.25">
      <c r="A9656" s="890" t="s">
        <v>23509</v>
      </c>
      <c r="B9656" s="890" t="s">
        <v>34719</v>
      </c>
      <c r="C9656" s="890" t="s">
        <v>113</v>
      </c>
      <c r="D9656" s="890">
        <v>12.93</v>
      </c>
    </row>
    <row r="9657" spans="1:4" x14ac:dyDescent="0.25">
      <c r="A9657" s="890" t="s">
        <v>23510</v>
      </c>
      <c r="B9657" s="890" t="s">
        <v>34719</v>
      </c>
      <c r="C9657" s="890" t="s">
        <v>113</v>
      </c>
      <c r="D9657" s="890">
        <v>12.41</v>
      </c>
    </row>
    <row r="9658" spans="1:4" x14ac:dyDescent="0.25">
      <c r="A9658" s="890" t="s">
        <v>23511</v>
      </c>
      <c r="B9658" s="890" t="s">
        <v>34720</v>
      </c>
      <c r="C9658" s="890" t="s">
        <v>113</v>
      </c>
      <c r="D9658" s="890">
        <v>11.5</v>
      </c>
    </row>
    <row r="9659" spans="1:4" x14ac:dyDescent="0.25">
      <c r="A9659" s="890" t="s">
        <v>23512</v>
      </c>
      <c r="B9659" s="890" t="s">
        <v>34720</v>
      </c>
      <c r="C9659" s="890" t="s">
        <v>113</v>
      </c>
      <c r="D9659" s="890">
        <v>11.05</v>
      </c>
    </row>
    <row r="9660" spans="1:4" x14ac:dyDescent="0.25">
      <c r="A9660" s="890" t="s">
        <v>23513</v>
      </c>
      <c r="B9660" s="890" t="s">
        <v>34721</v>
      </c>
      <c r="C9660" s="890" t="s">
        <v>113</v>
      </c>
      <c r="D9660" s="890">
        <v>16.28</v>
      </c>
    </row>
    <row r="9661" spans="1:4" x14ac:dyDescent="0.25">
      <c r="A9661" s="890" t="s">
        <v>23514</v>
      </c>
      <c r="B9661" s="890" t="s">
        <v>34721</v>
      </c>
      <c r="C9661" s="890" t="s">
        <v>113</v>
      </c>
      <c r="D9661" s="890">
        <v>15.67</v>
      </c>
    </row>
    <row r="9662" spans="1:4" x14ac:dyDescent="0.25">
      <c r="A9662" s="890" t="s">
        <v>23515</v>
      </c>
      <c r="B9662" s="890" t="s">
        <v>34722</v>
      </c>
      <c r="C9662" s="890" t="s">
        <v>113</v>
      </c>
      <c r="D9662" s="890">
        <v>15.89</v>
      </c>
    </row>
    <row r="9663" spans="1:4" x14ac:dyDescent="0.25">
      <c r="A9663" s="890" t="s">
        <v>23516</v>
      </c>
      <c r="B9663" s="890" t="s">
        <v>34722</v>
      </c>
      <c r="C9663" s="890" t="s">
        <v>113</v>
      </c>
      <c r="D9663" s="890">
        <v>15.36</v>
      </c>
    </row>
    <row r="9664" spans="1:4" x14ac:dyDescent="0.25">
      <c r="A9664" s="890" t="s">
        <v>23517</v>
      </c>
      <c r="B9664" s="890" t="s">
        <v>34723</v>
      </c>
      <c r="C9664" s="890" t="s">
        <v>113</v>
      </c>
      <c r="D9664" s="890">
        <v>14.29</v>
      </c>
    </row>
    <row r="9665" spans="1:4" x14ac:dyDescent="0.25">
      <c r="A9665" s="890" t="s">
        <v>23518</v>
      </c>
      <c r="B9665" s="890" t="s">
        <v>34723</v>
      </c>
      <c r="C9665" s="890" t="s">
        <v>113</v>
      </c>
      <c r="D9665" s="890">
        <v>13.83</v>
      </c>
    </row>
    <row r="9666" spans="1:4" x14ac:dyDescent="0.25">
      <c r="A9666" s="890" t="s">
        <v>23519</v>
      </c>
      <c r="B9666" s="890" t="s">
        <v>34724</v>
      </c>
      <c r="C9666" s="890" t="s">
        <v>113</v>
      </c>
      <c r="D9666" s="890">
        <v>15.22</v>
      </c>
    </row>
    <row r="9667" spans="1:4" x14ac:dyDescent="0.25">
      <c r="A9667" s="890" t="s">
        <v>23520</v>
      </c>
      <c r="B9667" s="890" t="s">
        <v>34724</v>
      </c>
      <c r="C9667" s="890" t="s">
        <v>113</v>
      </c>
      <c r="D9667" s="890">
        <v>14.62</v>
      </c>
    </row>
    <row r="9668" spans="1:4" x14ac:dyDescent="0.25">
      <c r="A9668" s="890" t="s">
        <v>23521</v>
      </c>
      <c r="B9668" s="890" t="s">
        <v>34725</v>
      </c>
      <c r="C9668" s="890" t="s">
        <v>113</v>
      </c>
      <c r="D9668" s="890">
        <v>15.34</v>
      </c>
    </row>
    <row r="9669" spans="1:4" x14ac:dyDescent="0.25">
      <c r="A9669" s="890" t="s">
        <v>23522</v>
      </c>
      <c r="B9669" s="890" t="s">
        <v>34725</v>
      </c>
      <c r="C9669" s="890" t="s">
        <v>113</v>
      </c>
      <c r="D9669" s="890">
        <v>14.81</v>
      </c>
    </row>
    <row r="9670" spans="1:4" x14ac:dyDescent="0.25">
      <c r="A9670" s="890" t="s">
        <v>23523</v>
      </c>
      <c r="B9670" s="890" t="s">
        <v>34726</v>
      </c>
      <c r="C9670" s="890" t="s">
        <v>113</v>
      </c>
      <c r="D9670" s="890">
        <v>14.77</v>
      </c>
    </row>
    <row r="9671" spans="1:4" x14ac:dyDescent="0.25">
      <c r="A9671" s="890" t="s">
        <v>23524</v>
      </c>
      <c r="B9671" s="890" t="s">
        <v>34726</v>
      </c>
      <c r="C9671" s="890" t="s">
        <v>113</v>
      </c>
      <c r="D9671" s="890">
        <v>14.16</v>
      </c>
    </row>
    <row r="9672" spans="1:4" x14ac:dyDescent="0.25">
      <c r="A9672" s="890" t="s">
        <v>23525</v>
      </c>
      <c r="B9672" s="890" t="s">
        <v>34727</v>
      </c>
      <c r="C9672" s="890" t="s">
        <v>113</v>
      </c>
      <c r="D9672" s="890">
        <v>13.78</v>
      </c>
    </row>
    <row r="9673" spans="1:4" x14ac:dyDescent="0.25">
      <c r="A9673" s="890" t="s">
        <v>23526</v>
      </c>
      <c r="B9673" s="890" t="s">
        <v>34727</v>
      </c>
      <c r="C9673" s="890" t="s">
        <v>113</v>
      </c>
      <c r="D9673" s="890">
        <v>13.24</v>
      </c>
    </row>
    <row r="9674" spans="1:4" x14ac:dyDescent="0.25">
      <c r="A9674" s="890" t="s">
        <v>23527</v>
      </c>
      <c r="B9674" s="890" t="s">
        <v>34728</v>
      </c>
      <c r="C9674" s="890" t="s">
        <v>113</v>
      </c>
      <c r="D9674" s="890">
        <v>12.35</v>
      </c>
    </row>
    <row r="9675" spans="1:4" x14ac:dyDescent="0.25">
      <c r="A9675" s="890" t="s">
        <v>23528</v>
      </c>
      <c r="B9675" s="890" t="s">
        <v>34728</v>
      </c>
      <c r="C9675" s="890" t="s">
        <v>113</v>
      </c>
      <c r="D9675" s="890">
        <v>11.89</v>
      </c>
    </row>
    <row r="9676" spans="1:4" x14ac:dyDescent="0.25">
      <c r="A9676" s="890" t="s">
        <v>9676</v>
      </c>
      <c r="B9676" s="890" t="s">
        <v>34729</v>
      </c>
      <c r="C9676" s="890" t="s">
        <v>113</v>
      </c>
      <c r="D9676" s="890">
        <v>15</v>
      </c>
    </row>
    <row r="9677" spans="1:4" x14ac:dyDescent="0.25">
      <c r="A9677" s="890" t="s">
        <v>9677</v>
      </c>
      <c r="B9677" s="890" t="s">
        <v>34729</v>
      </c>
      <c r="C9677" s="890" t="s">
        <v>113</v>
      </c>
      <c r="D9677" s="890">
        <v>15</v>
      </c>
    </row>
    <row r="9678" spans="1:4" x14ac:dyDescent="0.25">
      <c r="A9678" s="890" t="s">
        <v>9678</v>
      </c>
      <c r="B9678" s="890" t="s">
        <v>34730</v>
      </c>
      <c r="C9678" s="890" t="s">
        <v>113</v>
      </c>
      <c r="D9678" s="890">
        <v>23.18</v>
      </c>
    </row>
    <row r="9679" spans="1:4" x14ac:dyDescent="0.25">
      <c r="A9679" s="890" t="s">
        <v>9679</v>
      </c>
      <c r="B9679" s="890" t="s">
        <v>34730</v>
      </c>
      <c r="C9679" s="890" t="s">
        <v>113</v>
      </c>
      <c r="D9679" s="890">
        <v>23.18</v>
      </c>
    </row>
    <row r="9680" spans="1:4" x14ac:dyDescent="0.25">
      <c r="A9680" s="890" t="s">
        <v>9680</v>
      </c>
      <c r="B9680" s="890" t="s">
        <v>34731</v>
      </c>
      <c r="C9680" s="890" t="s">
        <v>113</v>
      </c>
      <c r="D9680" s="890">
        <v>20.45</v>
      </c>
    </row>
    <row r="9681" spans="1:4" x14ac:dyDescent="0.25">
      <c r="A9681" s="890" t="s">
        <v>9681</v>
      </c>
      <c r="B9681" s="890" t="s">
        <v>34731</v>
      </c>
      <c r="C9681" s="890" t="s">
        <v>113</v>
      </c>
      <c r="D9681" s="890">
        <v>20.45</v>
      </c>
    </row>
    <row r="9682" spans="1:4" x14ac:dyDescent="0.25">
      <c r="A9682" s="890" t="s">
        <v>9682</v>
      </c>
      <c r="B9682" s="890" t="s">
        <v>34732</v>
      </c>
      <c r="C9682" s="890" t="s">
        <v>113</v>
      </c>
      <c r="D9682" s="890">
        <v>20.73</v>
      </c>
    </row>
    <row r="9683" spans="1:4" x14ac:dyDescent="0.25">
      <c r="A9683" s="890" t="s">
        <v>9683</v>
      </c>
      <c r="B9683" s="890" t="s">
        <v>34732</v>
      </c>
      <c r="C9683" s="890" t="s">
        <v>113</v>
      </c>
      <c r="D9683" s="890">
        <v>20.73</v>
      </c>
    </row>
    <row r="9684" spans="1:4" x14ac:dyDescent="0.25">
      <c r="A9684" s="890" t="s">
        <v>9684</v>
      </c>
      <c r="B9684" s="890" t="s">
        <v>34733</v>
      </c>
      <c r="C9684" s="890" t="s">
        <v>113</v>
      </c>
      <c r="D9684" s="890">
        <v>21.25</v>
      </c>
    </row>
    <row r="9685" spans="1:4" x14ac:dyDescent="0.25">
      <c r="A9685" s="890" t="s">
        <v>9685</v>
      </c>
      <c r="B9685" s="890" t="s">
        <v>34733</v>
      </c>
      <c r="C9685" s="890" t="s">
        <v>113</v>
      </c>
      <c r="D9685" s="890">
        <v>21.25</v>
      </c>
    </row>
    <row r="9686" spans="1:4" x14ac:dyDescent="0.25">
      <c r="A9686" s="890" t="s">
        <v>9686</v>
      </c>
      <c r="B9686" s="890" t="s">
        <v>34734</v>
      </c>
      <c r="C9686" s="890" t="s">
        <v>113</v>
      </c>
      <c r="D9686" s="890">
        <v>20.7</v>
      </c>
    </row>
    <row r="9687" spans="1:4" x14ac:dyDescent="0.25">
      <c r="A9687" s="890" t="s">
        <v>9687</v>
      </c>
      <c r="B9687" s="890" t="s">
        <v>34734</v>
      </c>
      <c r="C9687" s="890" t="s">
        <v>113</v>
      </c>
      <c r="D9687" s="890">
        <v>20.7</v>
      </c>
    </row>
    <row r="9688" spans="1:4" x14ac:dyDescent="0.25">
      <c r="A9688" s="890" t="s">
        <v>9688</v>
      </c>
      <c r="B9688" s="890" t="s">
        <v>34735</v>
      </c>
      <c r="C9688" s="890" t="s">
        <v>113</v>
      </c>
      <c r="D9688" s="890">
        <v>20.65</v>
      </c>
    </row>
    <row r="9689" spans="1:4" x14ac:dyDescent="0.25">
      <c r="A9689" s="890" t="s">
        <v>9689</v>
      </c>
      <c r="B9689" s="890" t="s">
        <v>34735</v>
      </c>
      <c r="C9689" s="890" t="s">
        <v>113</v>
      </c>
      <c r="D9689" s="890">
        <v>20.65</v>
      </c>
    </row>
    <row r="9690" spans="1:4" x14ac:dyDescent="0.25">
      <c r="A9690" s="890" t="s">
        <v>9690</v>
      </c>
      <c r="B9690" s="890" t="s">
        <v>34736</v>
      </c>
      <c r="C9690" s="890" t="s">
        <v>113</v>
      </c>
      <c r="D9690" s="890">
        <v>18.920000000000002</v>
      </c>
    </row>
    <row r="9691" spans="1:4" x14ac:dyDescent="0.25">
      <c r="A9691" s="890" t="s">
        <v>9691</v>
      </c>
      <c r="B9691" s="890" t="s">
        <v>34736</v>
      </c>
      <c r="C9691" s="890" t="s">
        <v>113</v>
      </c>
      <c r="D9691" s="890">
        <v>18.920000000000002</v>
      </c>
    </row>
    <row r="9692" spans="1:4" x14ac:dyDescent="0.25">
      <c r="A9692" s="890" t="s">
        <v>9692</v>
      </c>
      <c r="B9692" s="890" t="s">
        <v>34737</v>
      </c>
      <c r="C9692" s="890" t="s">
        <v>113</v>
      </c>
      <c r="D9692" s="890">
        <v>18.14</v>
      </c>
    </row>
    <row r="9693" spans="1:4" x14ac:dyDescent="0.25">
      <c r="A9693" s="890" t="s">
        <v>9693</v>
      </c>
      <c r="B9693" s="890" t="s">
        <v>34737</v>
      </c>
      <c r="C9693" s="890" t="s">
        <v>113</v>
      </c>
      <c r="D9693" s="890">
        <v>18.14</v>
      </c>
    </row>
    <row r="9694" spans="1:4" x14ac:dyDescent="0.25">
      <c r="A9694" s="890" t="s">
        <v>9694</v>
      </c>
      <c r="B9694" s="890" t="s">
        <v>34738</v>
      </c>
      <c r="C9694" s="890" t="s">
        <v>113</v>
      </c>
      <c r="D9694" s="890">
        <v>17.89</v>
      </c>
    </row>
    <row r="9695" spans="1:4" x14ac:dyDescent="0.25">
      <c r="A9695" s="890" t="s">
        <v>9695</v>
      </c>
      <c r="B9695" s="890" t="s">
        <v>34738</v>
      </c>
      <c r="C9695" s="890" t="s">
        <v>113</v>
      </c>
      <c r="D9695" s="890">
        <v>17.89</v>
      </c>
    </row>
    <row r="9696" spans="1:4" x14ac:dyDescent="0.25">
      <c r="A9696" s="890" t="s">
        <v>9696</v>
      </c>
      <c r="B9696" s="890" t="s">
        <v>34739</v>
      </c>
      <c r="C9696" s="890" t="s">
        <v>113</v>
      </c>
      <c r="D9696" s="890">
        <v>17.55</v>
      </c>
    </row>
    <row r="9697" spans="1:4" x14ac:dyDescent="0.25">
      <c r="A9697" s="890" t="s">
        <v>9697</v>
      </c>
      <c r="B9697" s="890" t="s">
        <v>34739</v>
      </c>
      <c r="C9697" s="890" t="s">
        <v>113</v>
      </c>
      <c r="D9697" s="890">
        <v>17.55</v>
      </c>
    </row>
    <row r="9698" spans="1:4" x14ac:dyDescent="0.25">
      <c r="A9698" s="890" t="s">
        <v>9698</v>
      </c>
      <c r="B9698" s="890" t="s">
        <v>34740</v>
      </c>
      <c r="C9698" s="890" t="s">
        <v>113</v>
      </c>
      <c r="D9698" s="890">
        <v>17.18</v>
      </c>
    </row>
    <row r="9699" spans="1:4" x14ac:dyDescent="0.25">
      <c r="A9699" s="890" t="s">
        <v>9699</v>
      </c>
      <c r="B9699" s="890" t="s">
        <v>34740</v>
      </c>
      <c r="C9699" s="890" t="s">
        <v>113</v>
      </c>
      <c r="D9699" s="890">
        <v>17.18</v>
      </c>
    </row>
    <row r="9700" spans="1:4" x14ac:dyDescent="0.25">
      <c r="A9700" s="890" t="s">
        <v>9700</v>
      </c>
      <c r="B9700" s="890" t="s">
        <v>34741</v>
      </c>
      <c r="C9700" s="890" t="s">
        <v>113</v>
      </c>
      <c r="D9700" s="890">
        <v>17.059999999999999</v>
      </c>
    </row>
    <row r="9701" spans="1:4" x14ac:dyDescent="0.25">
      <c r="A9701" s="890" t="s">
        <v>9701</v>
      </c>
      <c r="B9701" s="890" t="s">
        <v>34741</v>
      </c>
      <c r="C9701" s="890" t="s">
        <v>113</v>
      </c>
      <c r="D9701" s="890">
        <v>17.059999999999999</v>
      </c>
    </row>
    <row r="9702" spans="1:4" x14ac:dyDescent="0.25">
      <c r="A9702" s="890" t="s">
        <v>9702</v>
      </c>
      <c r="B9702" s="890" t="s">
        <v>34742</v>
      </c>
      <c r="C9702" s="890" t="s">
        <v>113</v>
      </c>
      <c r="D9702" s="890">
        <v>15.32</v>
      </c>
    </row>
    <row r="9703" spans="1:4" x14ac:dyDescent="0.25">
      <c r="A9703" s="890" t="s">
        <v>9703</v>
      </c>
      <c r="B9703" s="890" t="s">
        <v>34742</v>
      </c>
      <c r="C9703" s="890" t="s">
        <v>113</v>
      </c>
      <c r="D9703" s="890">
        <v>15.32</v>
      </c>
    </row>
    <row r="9704" spans="1:4" x14ac:dyDescent="0.25">
      <c r="A9704" s="890" t="s">
        <v>9704</v>
      </c>
      <c r="B9704" s="890" t="s">
        <v>34743</v>
      </c>
      <c r="C9704" s="890" t="s">
        <v>113</v>
      </c>
      <c r="D9704" s="890">
        <v>23.64</v>
      </c>
    </row>
    <row r="9705" spans="1:4" x14ac:dyDescent="0.25">
      <c r="A9705" s="890" t="s">
        <v>9705</v>
      </c>
      <c r="B9705" s="890" t="s">
        <v>34743</v>
      </c>
      <c r="C9705" s="890" t="s">
        <v>113</v>
      </c>
      <c r="D9705" s="890">
        <v>23.64</v>
      </c>
    </row>
    <row r="9706" spans="1:4" x14ac:dyDescent="0.25">
      <c r="A9706" s="890" t="s">
        <v>9706</v>
      </c>
      <c r="B9706" s="890" t="s">
        <v>34744</v>
      </c>
      <c r="C9706" s="890" t="s">
        <v>113</v>
      </c>
      <c r="D9706" s="890">
        <v>22.72</v>
      </c>
    </row>
    <row r="9707" spans="1:4" x14ac:dyDescent="0.25">
      <c r="A9707" s="890" t="s">
        <v>9707</v>
      </c>
      <c r="B9707" s="890" t="s">
        <v>34744</v>
      </c>
      <c r="C9707" s="890" t="s">
        <v>113</v>
      </c>
      <c r="D9707" s="890">
        <v>22.72</v>
      </c>
    </row>
    <row r="9708" spans="1:4" x14ac:dyDescent="0.25">
      <c r="A9708" s="890" t="s">
        <v>9708</v>
      </c>
      <c r="B9708" s="890" t="s">
        <v>34745</v>
      </c>
      <c r="C9708" s="890" t="s">
        <v>113</v>
      </c>
      <c r="D9708" s="890">
        <v>21.29</v>
      </c>
    </row>
    <row r="9709" spans="1:4" x14ac:dyDescent="0.25">
      <c r="A9709" s="890" t="s">
        <v>9709</v>
      </c>
      <c r="B9709" s="890" t="s">
        <v>34745</v>
      </c>
      <c r="C9709" s="890" t="s">
        <v>113</v>
      </c>
      <c r="D9709" s="890">
        <v>21.29</v>
      </c>
    </row>
    <row r="9710" spans="1:4" x14ac:dyDescent="0.25">
      <c r="A9710" s="890" t="s">
        <v>9710</v>
      </c>
      <c r="B9710" s="890" t="s">
        <v>34746</v>
      </c>
      <c r="C9710" s="890" t="s">
        <v>113</v>
      </c>
      <c r="D9710" s="890">
        <v>20.2</v>
      </c>
    </row>
    <row r="9711" spans="1:4" x14ac:dyDescent="0.25">
      <c r="A9711" s="890" t="s">
        <v>9711</v>
      </c>
      <c r="B9711" s="890" t="s">
        <v>34746</v>
      </c>
      <c r="C9711" s="890" t="s">
        <v>113</v>
      </c>
      <c r="D9711" s="890">
        <v>20.2</v>
      </c>
    </row>
    <row r="9712" spans="1:4" x14ac:dyDescent="0.25">
      <c r="A9712" s="890" t="s">
        <v>9712</v>
      </c>
      <c r="B9712" s="890" t="s">
        <v>34747</v>
      </c>
      <c r="C9712" s="890" t="s">
        <v>113</v>
      </c>
      <c r="D9712" s="890">
        <v>20.67</v>
      </c>
    </row>
    <row r="9713" spans="1:4" x14ac:dyDescent="0.25">
      <c r="A9713" s="890" t="s">
        <v>9713</v>
      </c>
      <c r="B9713" s="890" t="s">
        <v>34747</v>
      </c>
      <c r="C9713" s="890" t="s">
        <v>113</v>
      </c>
      <c r="D9713" s="890">
        <v>20.67</v>
      </c>
    </row>
    <row r="9714" spans="1:4" x14ac:dyDescent="0.25">
      <c r="A9714" s="890" t="s">
        <v>9714</v>
      </c>
      <c r="B9714" s="890" t="s">
        <v>34748</v>
      </c>
      <c r="C9714" s="890" t="s">
        <v>113</v>
      </c>
      <c r="D9714" s="890">
        <v>19.96</v>
      </c>
    </row>
    <row r="9715" spans="1:4" x14ac:dyDescent="0.25">
      <c r="A9715" s="890" t="s">
        <v>9715</v>
      </c>
      <c r="B9715" s="890" t="s">
        <v>34748</v>
      </c>
      <c r="C9715" s="890" t="s">
        <v>113</v>
      </c>
      <c r="D9715" s="890">
        <v>19.96</v>
      </c>
    </row>
    <row r="9716" spans="1:4" x14ac:dyDescent="0.25">
      <c r="A9716" s="890" t="s">
        <v>9716</v>
      </c>
      <c r="B9716" s="890" t="s">
        <v>34749</v>
      </c>
      <c r="C9716" s="890" t="s">
        <v>113</v>
      </c>
      <c r="D9716" s="890">
        <v>18.64</v>
      </c>
    </row>
    <row r="9717" spans="1:4" x14ac:dyDescent="0.25">
      <c r="A9717" s="890" t="s">
        <v>9717</v>
      </c>
      <c r="B9717" s="890" t="s">
        <v>34749</v>
      </c>
      <c r="C9717" s="890" t="s">
        <v>113</v>
      </c>
      <c r="D9717" s="890">
        <v>18.64</v>
      </c>
    </row>
    <row r="9718" spans="1:4" x14ac:dyDescent="0.25">
      <c r="A9718" s="890" t="s">
        <v>9718</v>
      </c>
      <c r="B9718" s="890" t="s">
        <v>34750</v>
      </c>
      <c r="C9718" s="890" t="s">
        <v>113</v>
      </c>
      <c r="D9718" s="890">
        <v>17.579999999999998</v>
      </c>
    </row>
    <row r="9719" spans="1:4" x14ac:dyDescent="0.25">
      <c r="A9719" s="890" t="s">
        <v>9719</v>
      </c>
      <c r="B9719" s="890" t="s">
        <v>34750</v>
      </c>
      <c r="C9719" s="890" t="s">
        <v>113</v>
      </c>
      <c r="D9719" s="890">
        <v>17.579999999999998</v>
      </c>
    </row>
    <row r="9720" spans="1:4" x14ac:dyDescent="0.25">
      <c r="A9720" s="890" t="s">
        <v>9720</v>
      </c>
      <c r="B9720" s="890" t="s">
        <v>34751</v>
      </c>
      <c r="C9720" s="890" t="s">
        <v>113</v>
      </c>
      <c r="D9720" s="890">
        <v>17.36</v>
      </c>
    </row>
    <row r="9721" spans="1:4" x14ac:dyDescent="0.25">
      <c r="A9721" s="890" t="s">
        <v>9721</v>
      </c>
      <c r="B9721" s="890" t="s">
        <v>34751</v>
      </c>
      <c r="C9721" s="890" t="s">
        <v>113</v>
      </c>
      <c r="D9721" s="890">
        <v>17.36</v>
      </c>
    </row>
    <row r="9722" spans="1:4" x14ac:dyDescent="0.25">
      <c r="A9722" s="890" t="s">
        <v>9722</v>
      </c>
      <c r="B9722" s="890" t="s">
        <v>34752</v>
      </c>
      <c r="C9722" s="890" t="s">
        <v>113</v>
      </c>
      <c r="D9722" s="890">
        <v>17.52</v>
      </c>
    </row>
    <row r="9723" spans="1:4" x14ac:dyDescent="0.25">
      <c r="A9723" s="890" t="s">
        <v>9723</v>
      </c>
      <c r="B9723" s="890" t="s">
        <v>34752</v>
      </c>
      <c r="C9723" s="890" t="s">
        <v>113</v>
      </c>
      <c r="D9723" s="890">
        <v>17.52</v>
      </c>
    </row>
    <row r="9724" spans="1:4" x14ac:dyDescent="0.25">
      <c r="A9724" s="890" t="s">
        <v>9724</v>
      </c>
      <c r="B9724" s="890" t="s">
        <v>34753</v>
      </c>
      <c r="C9724" s="890" t="s">
        <v>113</v>
      </c>
      <c r="D9724" s="890">
        <v>17.260000000000002</v>
      </c>
    </row>
    <row r="9725" spans="1:4" x14ac:dyDescent="0.25">
      <c r="A9725" s="890" t="s">
        <v>9725</v>
      </c>
      <c r="B9725" s="890" t="s">
        <v>34753</v>
      </c>
      <c r="C9725" s="890" t="s">
        <v>113</v>
      </c>
      <c r="D9725" s="890">
        <v>17.260000000000002</v>
      </c>
    </row>
    <row r="9726" spans="1:4" x14ac:dyDescent="0.25">
      <c r="A9726" s="890" t="s">
        <v>9726</v>
      </c>
      <c r="B9726" s="890" t="s">
        <v>34754</v>
      </c>
      <c r="C9726" s="890" t="s">
        <v>113</v>
      </c>
      <c r="D9726" s="890">
        <v>16.920000000000002</v>
      </c>
    </row>
    <row r="9727" spans="1:4" x14ac:dyDescent="0.25">
      <c r="A9727" s="890" t="s">
        <v>9727</v>
      </c>
      <c r="B9727" s="890" t="s">
        <v>34754</v>
      </c>
      <c r="C9727" s="890" t="s">
        <v>113</v>
      </c>
      <c r="D9727" s="890">
        <v>16.920000000000002</v>
      </c>
    </row>
    <row r="9728" spans="1:4" x14ac:dyDescent="0.25">
      <c r="A9728" s="890" t="s">
        <v>9728</v>
      </c>
      <c r="B9728" s="890" t="s">
        <v>34755</v>
      </c>
      <c r="C9728" s="890" t="s">
        <v>113</v>
      </c>
      <c r="D9728" s="890">
        <v>4.13</v>
      </c>
    </row>
    <row r="9729" spans="1:4" x14ac:dyDescent="0.25">
      <c r="A9729" s="890" t="s">
        <v>9729</v>
      </c>
      <c r="B9729" s="890" t="s">
        <v>34755</v>
      </c>
      <c r="C9729" s="890" t="s">
        <v>113</v>
      </c>
      <c r="D9729" s="890">
        <v>3.91</v>
      </c>
    </row>
    <row r="9730" spans="1:4" x14ac:dyDescent="0.25">
      <c r="A9730" s="890" t="s">
        <v>9730</v>
      </c>
      <c r="B9730" s="890" t="s">
        <v>34756</v>
      </c>
      <c r="C9730" s="890" t="s">
        <v>113</v>
      </c>
      <c r="D9730" s="890">
        <v>4.32</v>
      </c>
    </row>
    <row r="9731" spans="1:4" x14ac:dyDescent="0.25">
      <c r="A9731" s="890" t="s">
        <v>9731</v>
      </c>
      <c r="B9731" s="890" t="s">
        <v>34756</v>
      </c>
      <c r="C9731" s="890" t="s">
        <v>113</v>
      </c>
      <c r="D9731" s="890">
        <v>4.08</v>
      </c>
    </row>
    <row r="9732" spans="1:4" x14ac:dyDescent="0.25">
      <c r="A9732" s="890" t="s">
        <v>9732</v>
      </c>
      <c r="B9732" s="890" t="s">
        <v>34757</v>
      </c>
      <c r="C9732" s="890" t="s">
        <v>113</v>
      </c>
      <c r="D9732" s="890">
        <v>4.5599999999999996</v>
      </c>
    </row>
    <row r="9733" spans="1:4" x14ac:dyDescent="0.25">
      <c r="A9733" s="890" t="s">
        <v>9733</v>
      </c>
      <c r="B9733" s="890" t="s">
        <v>34757</v>
      </c>
      <c r="C9733" s="890" t="s">
        <v>113</v>
      </c>
      <c r="D9733" s="890">
        <v>4.29</v>
      </c>
    </row>
    <row r="9734" spans="1:4" x14ac:dyDescent="0.25">
      <c r="A9734" s="890" t="s">
        <v>9734</v>
      </c>
      <c r="B9734" s="890" t="s">
        <v>34758</v>
      </c>
      <c r="C9734" s="890" t="s">
        <v>113</v>
      </c>
      <c r="D9734" s="890">
        <v>4.75</v>
      </c>
    </row>
    <row r="9735" spans="1:4" x14ac:dyDescent="0.25">
      <c r="A9735" s="890" t="s">
        <v>9735</v>
      </c>
      <c r="B9735" s="890" t="s">
        <v>34758</v>
      </c>
      <c r="C9735" s="890" t="s">
        <v>113</v>
      </c>
      <c r="D9735" s="890">
        <v>4.46</v>
      </c>
    </row>
    <row r="9736" spans="1:4" x14ac:dyDescent="0.25">
      <c r="A9736" s="890" t="s">
        <v>9736</v>
      </c>
      <c r="B9736" s="890" t="s">
        <v>34759</v>
      </c>
      <c r="C9736" s="890" t="s">
        <v>113</v>
      </c>
      <c r="D9736" s="890">
        <v>4.8600000000000003</v>
      </c>
    </row>
    <row r="9737" spans="1:4" x14ac:dyDescent="0.25">
      <c r="A9737" s="890" t="s">
        <v>9737</v>
      </c>
      <c r="B9737" s="890" t="s">
        <v>34759</v>
      </c>
      <c r="C9737" s="890" t="s">
        <v>113</v>
      </c>
      <c r="D9737" s="890">
        <v>4.5599999999999996</v>
      </c>
    </row>
    <row r="9738" spans="1:4" x14ac:dyDescent="0.25">
      <c r="A9738" s="890" t="s">
        <v>9738</v>
      </c>
      <c r="B9738" s="890" t="s">
        <v>34760</v>
      </c>
      <c r="C9738" s="890" t="s">
        <v>113</v>
      </c>
      <c r="D9738" s="890">
        <v>4.97</v>
      </c>
    </row>
    <row r="9739" spans="1:4" x14ac:dyDescent="0.25">
      <c r="A9739" s="890" t="s">
        <v>9739</v>
      </c>
      <c r="B9739" s="890" t="s">
        <v>34760</v>
      </c>
      <c r="C9739" s="890" t="s">
        <v>113</v>
      </c>
      <c r="D9739" s="890">
        <v>4.66</v>
      </c>
    </row>
    <row r="9740" spans="1:4" x14ac:dyDescent="0.25">
      <c r="A9740" s="890" t="s">
        <v>9740</v>
      </c>
      <c r="B9740" s="890" t="s">
        <v>34761</v>
      </c>
      <c r="C9740" s="890" t="s">
        <v>113</v>
      </c>
      <c r="D9740" s="890">
        <v>5.03</v>
      </c>
    </row>
    <row r="9741" spans="1:4" x14ac:dyDescent="0.25">
      <c r="A9741" s="890" t="s">
        <v>9741</v>
      </c>
      <c r="B9741" s="890" t="s">
        <v>34761</v>
      </c>
      <c r="C9741" s="890" t="s">
        <v>113</v>
      </c>
      <c r="D9741" s="890">
        <v>4.71</v>
      </c>
    </row>
    <row r="9742" spans="1:4" x14ac:dyDescent="0.25">
      <c r="A9742" s="890" t="s">
        <v>9742</v>
      </c>
      <c r="B9742" s="890" t="s">
        <v>34762</v>
      </c>
      <c r="C9742" s="890" t="s">
        <v>113</v>
      </c>
      <c r="D9742" s="890">
        <v>5.64</v>
      </c>
    </row>
    <row r="9743" spans="1:4" x14ac:dyDescent="0.25">
      <c r="A9743" s="890" t="s">
        <v>9743</v>
      </c>
      <c r="B9743" s="890" t="s">
        <v>34762</v>
      </c>
      <c r="C9743" s="890" t="s">
        <v>113</v>
      </c>
      <c r="D9743" s="890">
        <v>5.29</v>
      </c>
    </row>
    <row r="9744" spans="1:4" x14ac:dyDescent="0.25">
      <c r="A9744" s="890" t="s">
        <v>9744</v>
      </c>
      <c r="B9744" s="890" t="s">
        <v>34763</v>
      </c>
      <c r="C9744" s="890" t="s">
        <v>113</v>
      </c>
      <c r="D9744" s="890">
        <v>6</v>
      </c>
    </row>
    <row r="9745" spans="1:4" x14ac:dyDescent="0.25">
      <c r="A9745" s="890" t="s">
        <v>9745</v>
      </c>
      <c r="B9745" s="890" t="s">
        <v>34763</v>
      </c>
      <c r="C9745" s="890" t="s">
        <v>113</v>
      </c>
      <c r="D9745" s="890">
        <v>5.6</v>
      </c>
    </row>
    <row r="9746" spans="1:4" x14ac:dyDescent="0.25">
      <c r="A9746" s="890" t="s">
        <v>9746</v>
      </c>
      <c r="B9746" s="890" t="s">
        <v>34764</v>
      </c>
      <c r="C9746" s="890" t="s">
        <v>113</v>
      </c>
      <c r="D9746" s="890">
        <v>6.18</v>
      </c>
    </row>
    <row r="9747" spans="1:4" x14ac:dyDescent="0.25">
      <c r="A9747" s="890" t="s">
        <v>9747</v>
      </c>
      <c r="B9747" s="890" t="s">
        <v>34764</v>
      </c>
      <c r="C9747" s="890" t="s">
        <v>113</v>
      </c>
      <c r="D9747" s="890">
        <v>5.75</v>
      </c>
    </row>
    <row r="9748" spans="1:4" x14ac:dyDescent="0.25">
      <c r="A9748" s="890" t="s">
        <v>9748</v>
      </c>
      <c r="B9748" s="890" t="s">
        <v>34765</v>
      </c>
      <c r="C9748" s="890" t="s">
        <v>113</v>
      </c>
      <c r="D9748" s="890">
        <v>6.53</v>
      </c>
    </row>
    <row r="9749" spans="1:4" x14ac:dyDescent="0.25">
      <c r="A9749" s="890" t="s">
        <v>9749</v>
      </c>
      <c r="B9749" s="890" t="s">
        <v>34765</v>
      </c>
      <c r="C9749" s="890" t="s">
        <v>113</v>
      </c>
      <c r="D9749" s="890">
        <v>6.06</v>
      </c>
    </row>
    <row r="9750" spans="1:4" x14ac:dyDescent="0.25">
      <c r="A9750" s="890" t="s">
        <v>9750</v>
      </c>
      <c r="B9750" s="890" t="s">
        <v>34766</v>
      </c>
      <c r="C9750" s="890" t="s">
        <v>113</v>
      </c>
      <c r="D9750" s="890">
        <v>6.67</v>
      </c>
    </row>
    <row r="9751" spans="1:4" x14ac:dyDescent="0.25">
      <c r="A9751" s="890" t="s">
        <v>9751</v>
      </c>
      <c r="B9751" s="890" t="s">
        <v>34766</v>
      </c>
      <c r="C9751" s="890" t="s">
        <v>113</v>
      </c>
      <c r="D9751" s="890">
        <v>6.18</v>
      </c>
    </row>
    <row r="9752" spans="1:4" x14ac:dyDescent="0.25">
      <c r="A9752" s="890" t="s">
        <v>9752</v>
      </c>
      <c r="B9752" s="890" t="s">
        <v>34767</v>
      </c>
      <c r="C9752" s="890" t="s">
        <v>113</v>
      </c>
      <c r="D9752" s="890">
        <v>7.07</v>
      </c>
    </row>
    <row r="9753" spans="1:4" x14ac:dyDescent="0.25">
      <c r="A9753" s="890" t="s">
        <v>9753</v>
      </c>
      <c r="B9753" s="890" t="s">
        <v>34767</v>
      </c>
      <c r="C9753" s="890" t="s">
        <v>113</v>
      </c>
      <c r="D9753" s="890">
        <v>6.54</v>
      </c>
    </row>
    <row r="9754" spans="1:4" x14ac:dyDescent="0.25">
      <c r="A9754" s="890" t="s">
        <v>9754</v>
      </c>
      <c r="B9754" s="890" t="s">
        <v>34768</v>
      </c>
      <c r="C9754" s="890" t="s">
        <v>113</v>
      </c>
      <c r="D9754" s="890">
        <v>5.94</v>
      </c>
    </row>
    <row r="9755" spans="1:4" x14ac:dyDescent="0.25">
      <c r="A9755" s="890" t="s">
        <v>9755</v>
      </c>
      <c r="B9755" s="890" t="s">
        <v>34768</v>
      </c>
      <c r="C9755" s="890" t="s">
        <v>113</v>
      </c>
      <c r="D9755" s="890">
        <v>5.35</v>
      </c>
    </row>
    <row r="9756" spans="1:4" x14ac:dyDescent="0.25">
      <c r="A9756" s="890" t="s">
        <v>9756</v>
      </c>
      <c r="B9756" s="890" t="s">
        <v>34769</v>
      </c>
      <c r="C9756" s="890" t="s">
        <v>113</v>
      </c>
      <c r="D9756" s="890">
        <v>4.95</v>
      </c>
    </row>
    <row r="9757" spans="1:4" x14ac:dyDescent="0.25">
      <c r="A9757" s="890" t="s">
        <v>9757</v>
      </c>
      <c r="B9757" s="890" t="s">
        <v>34769</v>
      </c>
      <c r="C9757" s="890" t="s">
        <v>113</v>
      </c>
      <c r="D9757" s="890">
        <v>4.45</v>
      </c>
    </row>
    <row r="9758" spans="1:4" x14ac:dyDescent="0.25">
      <c r="A9758" s="890" t="s">
        <v>9758</v>
      </c>
      <c r="B9758" s="890" t="s">
        <v>34770</v>
      </c>
      <c r="C9758" s="890" t="s">
        <v>113</v>
      </c>
      <c r="D9758" s="890">
        <v>3.96</v>
      </c>
    </row>
    <row r="9759" spans="1:4" x14ac:dyDescent="0.25">
      <c r="A9759" s="890" t="s">
        <v>9759</v>
      </c>
      <c r="B9759" s="890" t="s">
        <v>34770</v>
      </c>
      <c r="C9759" s="890" t="s">
        <v>113</v>
      </c>
      <c r="D9759" s="890">
        <v>3.56</v>
      </c>
    </row>
    <row r="9760" spans="1:4" x14ac:dyDescent="0.25">
      <c r="A9760" s="890" t="s">
        <v>9760</v>
      </c>
      <c r="B9760" s="890" t="s">
        <v>34771</v>
      </c>
      <c r="C9760" s="890" t="s">
        <v>113</v>
      </c>
      <c r="D9760" s="890">
        <v>5.45</v>
      </c>
    </row>
    <row r="9761" spans="1:4" x14ac:dyDescent="0.25">
      <c r="A9761" s="890" t="s">
        <v>9761</v>
      </c>
      <c r="B9761" s="890" t="s">
        <v>34771</v>
      </c>
      <c r="C9761" s="890" t="s">
        <v>113</v>
      </c>
      <c r="D9761" s="890">
        <v>4.9000000000000004</v>
      </c>
    </row>
    <row r="9762" spans="1:4" x14ac:dyDescent="0.25">
      <c r="A9762" s="890" t="s">
        <v>9762</v>
      </c>
      <c r="B9762" s="890" t="s">
        <v>34772</v>
      </c>
      <c r="C9762" s="890" t="s">
        <v>113</v>
      </c>
      <c r="D9762" s="890">
        <v>4.95</v>
      </c>
    </row>
    <row r="9763" spans="1:4" x14ac:dyDescent="0.25">
      <c r="A9763" s="890" t="s">
        <v>9763</v>
      </c>
      <c r="B9763" s="890" t="s">
        <v>34772</v>
      </c>
      <c r="C9763" s="890" t="s">
        <v>113</v>
      </c>
      <c r="D9763" s="890">
        <v>4.45</v>
      </c>
    </row>
    <row r="9764" spans="1:4" x14ac:dyDescent="0.25">
      <c r="A9764" s="890" t="s">
        <v>9764</v>
      </c>
      <c r="B9764" s="890" t="s">
        <v>34773</v>
      </c>
      <c r="C9764" s="890" t="s">
        <v>113</v>
      </c>
      <c r="D9764" s="890">
        <v>5.94</v>
      </c>
    </row>
    <row r="9765" spans="1:4" x14ac:dyDescent="0.25">
      <c r="A9765" s="890" t="s">
        <v>9765</v>
      </c>
      <c r="B9765" s="890" t="s">
        <v>34773</v>
      </c>
      <c r="C9765" s="890" t="s">
        <v>113</v>
      </c>
      <c r="D9765" s="890">
        <v>5.35</v>
      </c>
    </row>
    <row r="9766" spans="1:4" x14ac:dyDescent="0.25">
      <c r="A9766" s="890" t="s">
        <v>9766</v>
      </c>
      <c r="B9766" s="890" t="s">
        <v>34774</v>
      </c>
      <c r="C9766" s="890" t="s">
        <v>113</v>
      </c>
      <c r="D9766" s="890">
        <v>5.2</v>
      </c>
    </row>
    <row r="9767" spans="1:4" x14ac:dyDescent="0.25">
      <c r="A9767" s="890" t="s">
        <v>9767</v>
      </c>
      <c r="B9767" s="890" t="s">
        <v>34774</v>
      </c>
      <c r="C9767" s="890" t="s">
        <v>113</v>
      </c>
      <c r="D9767" s="890">
        <v>4.68</v>
      </c>
    </row>
    <row r="9768" spans="1:4" x14ac:dyDescent="0.25">
      <c r="A9768" s="890" t="s">
        <v>9768</v>
      </c>
      <c r="B9768" s="890" t="s">
        <v>34775</v>
      </c>
      <c r="C9768" s="890" t="s">
        <v>113</v>
      </c>
      <c r="D9768" s="890">
        <v>4.45</v>
      </c>
    </row>
    <row r="9769" spans="1:4" x14ac:dyDescent="0.25">
      <c r="A9769" s="890" t="s">
        <v>9769</v>
      </c>
      <c r="B9769" s="890" t="s">
        <v>34775</v>
      </c>
      <c r="C9769" s="890" t="s">
        <v>113</v>
      </c>
      <c r="D9769" s="890">
        <v>4.01</v>
      </c>
    </row>
    <row r="9770" spans="1:4" x14ac:dyDescent="0.25">
      <c r="A9770" s="890" t="s">
        <v>9770</v>
      </c>
      <c r="B9770" s="890" t="s">
        <v>34776</v>
      </c>
      <c r="C9770" s="890" t="s">
        <v>113</v>
      </c>
      <c r="D9770" s="890">
        <v>6.79</v>
      </c>
    </row>
    <row r="9771" spans="1:4" x14ac:dyDescent="0.25">
      <c r="A9771" s="890" t="s">
        <v>9771</v>
      </c>
      <c r="B9771" s="890" t="s">
        <v>34776</v>
      </c>
      <c r="C9771" s="890" t="s">
        <v>113</v>
      </c>
      <c r="D9771" s="890">
        <v>6.18</v>
      </c>
    </row>
    <row r="9772" spans="1:4" x14ac:dyDescent="0.25">
      <c r="A9772" s="890" t="s">
        <v>9772</v>
      </c>
      <c r="B9772" s="890" t="s">
        <v>34777</v>
      </c>
      <c r="C9772" s="890" t="s">
        <v>113</v>
      </c>
      <c r="D9772" s="890">
        <v>6.05</v>
      </c>
    </row>
    <row r="9773" spans="1:4" x14ac:dyDescent="0.25">
      <c r="A9773" s="890" t="s">
        <v>9773</v>
      </c>
      <c r="B9773" s="890" t="s">
        <v>34777</v>
      </c>
      <c r="C9773" s="890" t="s">
        <v>113</v>
      </c>
      <c r="D9773" s="890">
        <v>5.52</v>
      </c>
    </row>
    <row r="9774" spans="1:4" x14ac:dyDescent="0.25">
      <c r="A9774" s="890" t="s">
        <v>9774</v>
      </c>
      <c r="B9774" s="890" t="s">
        <v>34778</v>
      </c>
      <c r="C9774" s="890" t="s">
        <v>113</v>
      </c>
      <c r="D9774" s="890">
        <v>5.31</v>
      </c>
    </row>
    <row r="9775" spans="1:4" x14ac:dyDescent="0.25">
      <c r="A9775" s="890" t="s">
        <v>9775</v>
      </c>
      <c r="B9775" s="890" t="s">
        <v>34778</v>
      </c>
      <c r="C9775" s="890" t="s">
        <v>113</v>
      </c>
      <c r="D9775" s="890">
        <v>4.8499999999999996</v>
      </c>
    </row>
    <row r="9776" spans="1:4" x14ac:dyDescent="0.25">
      <c r="A9776" s="890" t="s">
        <v>9776</v>
      </c>
      <c r="B9776" s="890" t="s">
        <v>34779</v>
      </c>
      <c r="C9776" s="890" t="s">
        <v>113</v>
      </c>
      <c r="D9776" s="890">
        <v>2.4700000000000002</v>
      </c>
    </row>
    <row r="9777" spans="1:4" x14ac:dyDescent="0.25">
      <c r="A9777" s="890" t="s">
        <v>9777</v>
      </c>
      <c r="B9777" s="890" t="s">
        <v>34779</v>
      </c>
      <c r="C9777" s="890" t="s">
        <v>113</v>
      </c>
      <c r="D9777" s="890">
        <v>2.2200000000000002</v>
      </c>
    </row>
    <row r="9778" spans="1:4" x14ac:dyDescent="0.25">
      <c r="A9778" s="890" t="s">
        <v>9778</v>
      </c>
      <c r="B9778" s="890" t="s">
        <v>34780</v>
      </c>
      <c r="C9778" s="890" t="s">
        <v>5</v>
      </c>
      <c r="D9778" s="890">
        <v>415.28</v>
      </c>
    </row>
    <row r="9779" spans="1:4" x14ac:dyDescent="0.25">
      <c r="A9779" s="890" t="s">
        <v>9779</v>
      </c>
      <c r="B9779" s="890" t="s">
        <v>34780</v>
      </c>
      <c r="C9779" s="890" t="s">
        <v>5</v>
      </c>
      <c r="D9779" s="890">
        <v>409.51</v>
      </c>
    </row>
    <row r="9780" spans="1:4" x14ac:dyDescent="0.25">
      <c r="A9780" s="890" t="s">
        <v>9780</v>
      </c>
      <c r="B9780" s="890" t="s">
        <v>34781</v>
      </c>
      <c r="C9780" s="890" t="s">
        <v>5</v>
      </c>
      <c r="D9780" s="890">
        <v>658.9</v>
      </c>
    </row>
    <row r="9781" spans="1:4" x14ac:dyDescent="0.25">
      <c r="A9781" s="890" t="s">
        <v>9781</v>
      </c>
      <c r="B9781" s="890" t="s">
        <v>34781</v>
      </c>
      <c r="C9781" s="890" t="s">
        <v>5</v>
      </c>
      <c r="D9781" s="890">
        <v>647.16</v>
      </c>
    </row>
    <row r="9782" spans="1:4" x14ac:dyDescent="0.25">
      <c r="A9782" s="890" t="s">
        <v>9782</v>
      </c>
      <c r="B9782" s="890" t="s">
        <v>34782</v>
      </c>
      <c r="C9782" s="890" t="s">
        <v>5</v>
      </c>
      <c r="D9782" s="890">
        <v>770.48</v>
      </c>
    </row>
    <row r="9783" spans="1:4" x14ac:dyDescent="0.25">
      <c r="A9783" s="890" t="s">
        <v>9783</v>
      </c>
      <c r="B9783" s="890" t="s">
        <v>34782</v>
      </c>
      <c r="C9783" s="890" t="s">
        <v>5</v>
      </c>
      <c r="D9783" s="890">
        <v>752.98</v>
      </c>
    </row>
    <row r="9784" spans="1:4" x14ac:dyDescent="0.25">
      <c r="A9784" s="890" t="s">
        <v>9784</v>
      </c>
      <c r="B9784" s="890" t="s">
        <v>34783</v>
      </c>
      <c r="C9784" s="890" t="s">
        <v>5</v>
      </c>
      <c r="D9784" s="890">
        <v>854.37</v>
      </c>
    </row>
    <row r="9785" spans="1:4" x14ac:dyDescent="0.25">
      <c r="A9785" s="890" t="s">
        <v>9785</v>
      </c>
      <c r="B9785" s="890" t="s">
        <v>34783</v>
      </c>
      <c r="C9785" s="890" t="s">
        <v>5</v>
      </c>
      <c r="D9785" s="890">
        <v>831.32</v>
      </c>
    </row>
    <row r="9786" spans="1:4" x14ac:dyDescent="0.25">
      <c r="A9786" s="890" t="s">
        <v>9786</v>
      </c>
      <c r="B9786" s="890" t="s">
        <v>34784</v>
      </c>
      <c r="C9786" s="890" t="s">
        <v>5</v>
      </c>
      <c r="D9786" s="890">
        <v>960.8</v>
      </c>
    </row>
    <row r="9787" spans="1:4" x14ac:dyDescent="0.25">
      <c r="A9787" s="890" t="s">
        <v>9787</v>
      </c>
      <c r="B9787" s="890" t="s">
        <v>34784</v>
      </c>
      <c r="C9787" s="890" t="s">
        <v>5</v>
      </c>
      <c r="D9787" s="890">
        <v>936.67</v>
      </c>
    </row>
    <row r="9788" spans="1:4" x14ac:dyDescent="0.25">
      <c r="A9788" s="890" t="s">
        <v>9788</v>
      </c>
      <c r="B9788" s="890" t="s">
        <v>34785</v>
      </c>
      <c r="C9788" s="890" t="s">
        <v>5</v>
      </c>
      <c r="D9788" s="890">
        <v>995.95</v>
      </c>
    </row>
    <row r="9789" spans="1:4" x14ac:dyDescent="0.25">
      <c r="A9789" s="890" t="s">
        <v>9789</v>
      </c>
      <c r="B9789" s="890" t="s">
        <v>34785</v>
      </c>
      <c r="C9789" s="890" t="s">
        <v>5</v>
      </c>
      <c r="D9789" s="890">
        <v>970.9</v>
      </c>
    </row>
    <row r="9790" spans="1:4" x14ac:dyDescent="0.25">
      <c r="A9790" s="890" t="s">
        <v>9790</v>
      </c>
      <c r="B9790" s="890" t="s">
        <v>34786</v>
      </c>
      <c r="C9790" s="890" t="s">
        <v>5</v>
      </c>
      <c r="D9790" s="890">
        <v>1013.27</v>
      </c>
    </row>
    <row r="9791" spans="1:4" x14ac:dyDescent="0.25">
      <c r="A9791" s="890" t="s">
        <v>9791</v>
      </c>
      <c r="B9791" s="890" t="s">
        <v>34786</v>
      </c>
      <c r="C9791" s="890" t="s">
        <v>5</v>
      </c>
      <c r="D9791" s="890">
        <v>987.4</v>
      </c>
    </row>
    <row r="9792" spans="1:4" x14ac:dyDescent="0.25">
      <c r="A9792" s="890" t="s">
        <v>9792</v>
      </c>
      <c r="B9792" s="890" t="s">
        <v>34787</v>
      </c>
      <c r="C9792" s="890" t="s">
        <v>5</v>
      </c>
      <c r="D9792" s="890">
        <v>1386.38</v>
      </c>
    </row>
    <row r="9793" spans="1:4" x14ac:dyDescent="0.25">
      <c r="A9793" s="890" t="s">
        <v>9793</v>
      </c>
      <c r="B9793" s="890" t="s">
        <v>34787</v>
      </c>
      <c r="C9793" s="890" t="s">
        <v>5</v>
      </c>
      <c r="D9793" s="890">
        <v>1357.79</v>
      </c>
    </row>
    <row r="9794" spans="1:4" x14ac:dyDescent="0.25">
      <c r="A9794" s="890" t="s">
        <v>9794</v>
      </c>
      <c r="B9794" s="890" t="s">
        <v>34788</v>
      </c>
      <c r="C9794" s="890" t="s">
        <v>5</v>
      </c>
      <c r="D9794" s="890">
        <v>2295.6</v>
      </c>
    </row>
    <row r="9795" spans="1:4" x14ac:dyDescent="0.25">
      <c r="A9795" s="890" t="s">
        <v>9795</v>
      </c>
      <c r="B9795" s="890" t="s">
        <v>34788</v>
      </c>
      <c r="C9795" s="890" t="s">
        <v>5</v>
      </c>
      <c r="D9795" s="890">
        <v>2261.62</v>
      </c>
    </row>
    <row r="9796" spans="1:4" x14ac:dyDescent="0.25">
      <c r="A9796" s="890" t="s">
        <v>9796</v>
      </c>
      <c r="B9796" s="890" t="s">
        <v>34789</v>
      </c>
      <c r="C9796" s="890" t="s">
        <v>5</v>
      </c>
      <c r="D9796" s="890">
        <v>3136.09</v>
      </c>
    </row>
    <row r="9797" spans="1:4" x14ac:dyDescent="0.25">
      <c r="A9797" s="890" t="s">
        <v>9797</v>
      </c>
      <c r="B9797" s="890" t="s">
        <v>34789</v>
      </c>
      <c r="C9797" s="890" t="s">
        <v>5</v>
      </c>
      <c r="D9797" s="890">
        <v>3098.4</v>
      </c>
    </row>
    <row r="9798" spans="1:4" x14ac:dyDescent="0.25">
      <c r="A9798" s="890" t="s">
        <v>9798</v>
      </c>
      <c r="B9798" s="890" t="s">
        <v>34790</v>
      </c>
      <c r="C9798" s="890" t="s">
        <v>5</v>
      </c>
      <c r="D9798" s="890">
        <v>6147.52</v>
      </c>
    </row>
    <row r="9799" spans="1:4" x14ac:dyDescent="0.25">
      <c r="A9799" s="890" t="s">
        <v>9799</v>
      </c>
      <c r="B9799" s="890" t="s">
        <v>34790</v>
      </c>
      <c r="C9799" s="890" t="s">
        <v>5</v>
      </c>
      <c r="D9799" s="890">
        <v>6107.04</v>
      </c>
    </row>
    <row r="9800" spans="1:4" x14ac:dyDescent="0.25">
      <c r="A9800" s="890" t="s">
        <v>9800</v>
      </c>
      <c r="B9800" s="890" t="s">
        <v>34791</v>
      </c>
      <c r="C9800" s="890" t="s">
        <v>5</v>
      </c>
      <c r="D9800" s="890">
        <v>7797.01</v>
      </c>
    </row>
    <row r="9801" spans="1:4" x14ac:dyDescent="0.25">
      <c r="A9801" s="890" t="s">
        <v>9801</v>
      </c>
      <c r="B9801" s="890" t="s">
        <v>34791</v>
      </c>
      <c r="C9801" s="890" t="s">
        <v>5</v>
      </c>
      <c r="D9801" s="890">
        <v>7754.02</v>
      </c>
    </row>
    <row r="9802" spans="1:4" x14ac:dyDescent="0.25">
      <c r="A9802" s="890" t="s">
        <v>9802</v>
      </c>
      <c r="B9802" s="890" t="s">
        <v>34792</v>
      </c>
      <c r="C9802" s="890" t="s">
        <v>5</v>
      </c>
      <c r="D9802" s="890">
        <v>8140.47</v>
      </c>
    </row>
    <row r="9803" spans="1:4" x14ac:dyDescent="0.25">
      <c r="A9803" s="890" t="s">
        <v>9803</v>
      </c>
      <c r="B9803" s="890" t="s">
        <v>34792</v>
      </c>
      <c r="C9803" s="890" t="s">
        <v>5</v>
      </c>
      <c r="D9803" s="890">
        <v>8091.85</v>
      </c>
    </row>
    <row r="9804" spans="1:4" x14ac:dyDescent="0.25">
      <c r="A9804" s="890" t="s">
        <v>9804</v>
      </c>
      <c r="B9804" s="890" t="s">
        <v>34793</v>
      </c>
      <c r="C9804" s="890" t="s">
        <v>5</v>
      </c>
      <c r="D9804" s="890">
        <v>525.5</v>
      </c>
    </row>
    <row r="9805" spans="1:4" x14ac:dyDescent="0.25">
      <c r="A9805" s="890" t="s">
        <v>9805</v>
      </c>
      <c r="B9805" s="890" t="s">
        <v>34793</v>
      </c>
      <c r="C9805" s="890" t="s">
        <v>5</v>
      </c>
      <c r="D9805" s="890">
        <v>519.73</v>
      </c>
    </row>
    <row r="9806" spans="1:4" x14ac:dyDescent="0.25">
      <c r="A9806" s="890" t="s">
        <v>9806</v>
      </c>
      <c r="B9806" s="890" t="s">
        <v>34794</v>
      </c>
      <c r="C9806" s="890" t="s">
        <v>5</v>
      </c>
      <c r="D9806" s="890">
        <v>712.26</v>
      </c>
    </row>
    <row r="9807" spans="1:4" x14ac:dyDescent="0.25">
      <c r="A9807" s="890" t="s">
        <v>9807</v>
      </c>
      <c r="B9807" s="890" t="s">
        <v>34794</v>
      </c>
      <c r="C9807" s="890" t="s">
        <v>5</v>
      </c>
      <c r="D9807" s="890">
        <v>700.52</v>
      </c>
    </row>
    <row r="9808" spans="1:4" x14ac:dyDescent="0.25">
      <c r="A9808" s="890" t="s">
        <v>9808</v>
      </c>
      <c r="B9808" s="890" t="s">
        <v>34795</v>
      </c>
      <c r="C9808" s="890" t="s">
        <v>5</v>
      </c>
      <c r="D9808" s="890">
        <v>793.29</v>
      </c>
    </row>
    <row r="9809" spans="1:4" x14ac:dyDescent="0.25">
      <c r="A9809" s="890" t="s">
        <v>9809</v>
      </c>
      <c r="B9809" s="890" t="s">
        <v>34795</v>
      </c>
      <c r="C9809" s="890" t="s">
        <v>5</v>
      </c>
      <c r="D9809" s="890">
        <v>775.79</v>
      </c>
    </row>
    <row r="9810" spans="1:4" x14ac:dyDescent="0.25">
      <c r="A9810" s="890" t="s">
        <v>9810</v>
      </c>
      <c r="B9810" s="890" t="s">
        <v>34796</v>
      </c>
      <c r="C9810" s="890" t="s">
        <v>5</v>
      </c>
      <c r="D9810" s="890">
        <v>893.57</v>
      </c>
    </row>
    <row r="9811" spans="1:4" x14ac:dyDescent="0.25">
      <c r="A9811" s="890" t="s">
        <v>9811</v>
      </c>
      <c r="B9811" s="890" t="s">
        <v>34796</v>
      </c>
      <c r="C9811" s="890" t="s">
        <v>5</v>
      </c>
      <c r="D9811" s="890">
        <v>870.52</v>
      </c>
    </row>
    <row r="9812" spans="1:4" x14ac:dyDescent="0.25">
      <c r="A9812" s="890" t="s">
        <v>9812</v>
      </c>
      <c r="B9812" s="890" t="s">
        <v>34797</v>
      </c>
      <c r="C9812" s="890" t="s">
        <v>5</v>
      </c>
      <c r="D9812" s="890">
        <v>1157.9000000000001</v>
      </c>
    </row>
    <row r="9813" spans="1:4" x14ac:dyDescent="0.25">
      <c r="A9813" s="890" t="s">
        <v>9813</v>
      </c>
      <c r="B9813" s="890" t="s">
        <v>34797</v>
      </c>
      <c r="C9813" s="890" t="s">
        <v>5</v>
      </c>
      <c r="D9813" s="890">
        <v>1133.77</v>
      </c>
    </row>
    <row r="9814" spans="1:4" x14ac:dyDescent="0.25">
      <c r="A9814" s="890" t="s">
        <v>9814</v>
      </c>
      <c r="B9814" s="890" t="s">
        <v>34798</v>
      </c>
      <c r="C9814" s="890" t="s">
        <v>5</v>
      </c>
      <c r="D9814" s="890">
        <v>1189.58</v>
      </c>
    </row>
    <row r="9815" spans="1:4" x14ac:dyDescent="0.25">
      <c r="A9815" s="890" t="s">
        <v>9815</v>
      </c>
      <c r="B9815" s="890" t="s">
        <v>34798</v>
      </c>
      <c r="C9815" s="890" t="s">
        <v>5</v>
      </c>
      <c r="D9815" s="890">
        <v>1164.53</v>
      </c>
    </row>
    <row r="9816" spans="1:4" x14ac:dyDescent="0.25">
      <c r="A9816" s="890" t="s">
        <v>9816</v>
      </c>
      <c r="B9816" s="890" t="s">
        <v>34799</v>
      </c>
      <c r="C9816" s="890" t="s">
        <v>5</v>
      </c>
      <c r="D9816" s="890">
        <v>1217.3399999999999</v>
      </c>
    </row>
    <row r="9817" spans="1:4" x14ac:dyDescent="0.25">
      <c r="A9817" s="890" t="s">
        <v>9817</v>
      </c>
      <c r="B9817" s="890" t="s">
        <v>34799</v>
      </c>
      <c r="C9817" s="890" t="s">
        <v>5</v>
      </c>
      <c r="D9817" s="890">
        <v>1191.47</v>
      </c>
    </row>
    <row r="9818" spans="1:4" x14ac:dyDescent="0.25">
      <c r="A9818" s="890" t="s">
        <v>9818</v>
      </c>
      <c r="B9818" s="890" t="s">
        <v>34800</v>
      </c>
      <c r="C9818" s="890" t="s">
        <v>5</v>
      </c>
      <c r="D9818" s="890">
        <v>1694.54</v>
      </c>
    </row>
    <row r="9819" spans="1:4" x14ac:dyDescent="0.25">
      <c r="A9819" s="890" t="s">
        <v>9819</v>
      </c>
      <c r="B9819" s="890" t="s">
        <v>34800</v>
      </c>
      <c r="C9819" s="890" t="s">
        <v>5</v>
      </c>
      <c r="D9819" s="890">
        <v>1665.95</v>
      </c>
    </row>
    <row r="9820" spans="1:4" x14ac:dyDescent="0.25">
      <c r="A9820" s="890" t="s">
        <v>9820</v>
      </c>
      <c r="B9820" s="890" t="s">
        <v>34801</v>
      </c>
      <c r="C9820" s="890" t="s">
        <v>5</v>
      </c>
      <c r="D9820" s="890">
        <v>2681.95</v>
      </c>
    </row>
    <row r="9821" spans="1:4" x14ac:dyDescent="0.25">
      <c r="A9821" s="890" t="s">
        <v>9821</v>
      </c>
      <c r="B9821" s="890" t="s">
        <v>34801</v>
      </c>
      <c r="C9821" s="890" t="s">
        <v>5</v>
      </c>
      <c r="D9821" s="890">
        <v>2647.97</v>
      </c>
    </row>
    <row r="9822" spans="1:4" x14ac:dyDescent="0.25">
      <c r="A9822" s="890" t="s">
        <v>9822</v>
      </c>
      <c r="B9822" s="890" t="s">
        <v>34802</v>
      </c>
      <c r="C9822" s="890" t="s">
        <v>5</v>
      </c>
      <c r="D9822" s="890">
        <v>4048.22</v>
      </c>
    </row>
    <row r="9823" spans="1:4" x14ac:dyDescent="0.25">
      <c r="A9823" s="890" t="s">
        <v>9823</v>
      </c>
      <c r="B9823" s="890" t="s">
        <v>34802</v>
      </c>
      <c r="C9823" s="890" t="s">
        <v>5</v>
      </c>
      <c r="D9823" s="890">
        <v>4010.53</v>
      </c>
    </row>
    <row r="9824" spans="1:4" x14ac:dyDescent="0.25">
      <c r="A9824" s="890" t="s">
        <v>9824</v>
      </c>
      <c r="B9824" s="890" t="s">
        <v>34803</v>
      </c>
      <c r="C9824" s="890" t="s">
        <v>5</v>
      </c>
      <c r="D9824" s="890">
        <v>5772.23</v>
      </c>
    </row>
    <row r="9825" spans="1:4" x14ac:dyDescent="0.25">
      <c r="A9825" s="890" t="s">
        <v>9825</v>
      </c>
      <c r="B9825" s="890" t="s">
        <v>34803</v>
      </c>
      <c r="C9825" s="890" t="s">
        <v>5</v>
      </c>
      <c r="D9825" s="890">
        <v>5731.75</v>
      </c>
    </row>
    <row r="9826" spans="1:4" x14ac:dyDescent="0.25">
      <c r="A9826" s="890" t="s">
        <v>9826</v>
      </c>
      <c r="B9826" s="890" t="s">
        <v>34804</v>
      </c>
      <c r="C9826" s="890" t="s">
        <v>5</v>
      </c>
      <c r="D9826" s="890">
        <v>8130.33</v>
      </c>
    </row>
    <row r="9827" spans="1:4" x14ac:dyDescent="0.25">
      <c r="A9827" s="890" t="s">
        <v>9827</v>
      </c>
      <c r="B9827" s="890" t="s">
        <v>34804</v>
      </c>
      <c r="C9827" s="890" t="s">
        <v>5</v>
      </c>
      <c r="D9827" s="890">
        <v>8087.34</v>
      </c>
    </row>
    <row r="9828" spans="1:4" x14ac:dyDescent="0.25">
      <c r="A9828" s="890" t="s">
        <v>9828</v>
      </c>
      <c r="B9828" s="890" t="s">
        <v>34805</v>
      </c>
      <c r="C9828" s="890" t="s">
        <v>5</v>
      </c>
      <c r="D9828" s="890">
        <v>11460.73</v>
      </c>
    </row>
    <row r="9829" spans="1:4" x14ac:dyDescent="0.25">
      <c r="A9829" s="890" t="s">
        <v>9829</v>
      </c>
      <c r="B9829" s="890" t="s">
        <v>34805</v>
      </c>
      <c r="C9829" s="890" t="s">
        <v>5</v>
      </c>
      <c r="D9829" s="890">
        <v>11412.11</v>
      </c>
    </row>
    <row r="9830" spans="1:4" x14ac:dyDescent="0.25">
      <c r="A9830" s="890" t="s">
        <v>9830</v>
      </c>
      <c r="B9830" s="890" t="s">
        <v>34806</v>
      </c>
      <c r="C9830" s="890" t="s">
        <v>20</v>
      </c>
      <c r="D9830" s="890">
        <v>2459.25</v>
      </c>
    </row>
    <row r="9831" spans="1:4" x14ac:dyDescent="0.25">
      <c r="A9831" s="890" t="s">
        <v>9831</v>
      </c>
      <c r="B9831" s="890" t="s">
        <v>34806</v>
      </c>
      <c r="C9831" s="890" t="s">
        <v>20</v>
      </c>
      <c r="D9831" s="890">
        <v>2324.9899999999998</v>
      </c>
    </row>
    <row r="9832" spans="1:4" x14ac:dyDescent="0.25">
      <c r="A9832" s="890" t="s">
        <v>9832</v>
      </c>
      <c r="B9832" s="890" t="s">
        <v>34807</v>
      </c>
      <c r="C9832" s="890" t="s">
        <v>4</v>
      </c>
      <c r="D9832" s="890">
        <v>64.22</v>
      </c>
    </row>
    <row r="9833" spans="1:4" x14ac:dyDescent="0.25">
      <c r="A9833" s="890" t="s">
        <v>9833</v>
      </c>
      <c r="B9833" s="890" t="s">
        <v>34807</v>
      </c>
      <c r="C9833" s="890" t="s">
        <v>4</v>
      </c>
      <c r="D9833" s="890">
        <v>61.23</v>
      </c>
    </row>
    <row r="9834" spans="1:4" x14ac:dyDescent="0.25">
      <c r="A9834" s="890" t="s">
        <v>9834</v>
      </c>
      <c r="B9834" s="890" t="s">
        <v>34808</v>
      </c>
      <c r="C9834" s="890" t="s">
        <v>3</v>
      </c>
      <c r="D9834" s="890">
        <v>52.45</v>
      </c>
    </row>
    <row r="9835" spans="1:4" x14ac:dyDescent="0.25">
      <c r="A9835" s="890" t="s">
        <v>9835</v>
      </c>
      <c r="B9835" s="890" t="s">
        <v>34808</v>
      </c>
      <c r="C9835" s="890" t="s">
        <v>3</v>
      </c>
      <c r="D9835" s="890">
        <v>50.08</v>
      </c>
    </row>
    <row r="9836" spans="1:4" x14ac:dyDescent="0.25">
      <c r="A9836" s="890" t="s">
        <v>9836</v>
      </c>
      <c r="B9836" s="890" t="s">
        <v>34809</v>
      </c>
      <c r="C9836" s="890" t="s">
        <v>20</v>
      </c>
      <c r="D9836" s="890">
        <v>2962.97</v>
      </c>
    </row>
    <row r="9837" spans="1:4" x14ac:dyDescent="0.25">
      <c r="A9837" s="890" t="s">
        <v>9837</v>
      </c>
      <c r="B9837" s="890" t="s">
        <v>34809</v>
      </c>
      <c r="C9837" s="890" t="s">
        <v>20</v>
      </c>
      <c r="D9837" s="890">
        <v>2829.35</v>
      </c>
    </row>
    <row r="9838" spans="1:4" x14ac:dyDescent="0.25">
      <c r="A9838" s="890" t="s">
        <v>9838</v>
      </c>
      <c r="B9838" s="890" t="s">
        <v>34810</v>
      </c>
      <c r="C9838" s="890" t="s">
        <v>20</v>
      </c>
      <c r="D9838" s="890">
        <v>2974.97</v>
      </c>
    </row>
    <row r="9839" spans="1:4" x14ac:dyDescent="0.25">
      <c r="A9839" s="890" t="s">
        <v>9839</v>
      </c>
      <c r="B9839" s="890" t="s">
        <v>34810</v>
      </c>
      <c r="C9839" s="890" t="s">
        <v>20</v>
      </c>
      <c r="D9839" s="890">
        <v>2841.35</v>
      </c>
    </row>
    <row r="9840" spans="1:4" x14ac:dyDescent="0.25">
      <c r="A9840" s="890" t="s">
        <v>9840</v>
      </c>
      <c r="B9840" s="890" t="s">
        <v>34811</v>
      </c>
      <c r="C9840" s="890" t="s">
        <v>20</v>
      </c>
      <c r="D9840" s="890">
        <v>2997.97</v>
      </c>
    </row>
    <row r="9841" spans="1:4" x14ac:dyDescent="0.25">
      <c r="A9841" s="890" t="s">
        <v>9841</v>
      </c>
      <c r="B9841" s="890" t="s">
        <v>34811</v>
      </c>
      <c r="C9841" s="890" t="s">
        <v>20</v>
      </c>
      <c r="D9841" s="890">
        <v>2864.35</v>
      </c>
    </row>
    <row r="9842" spans="1:4" x14ac:dyDescent="0.25">
      <c r="A9842" s="890" t="s">
        <v>9842</v>
      </c>
      <c r="B9842" s="890" t="s">
        <v>34812</v>
      </c>
      <c r="C9842" s="890" t="s">
        <v>3</v>
      </c>
      <c r="D9842" s="890">
        <v>221.5</v>
      </c>
    </row>
    <row r="9843" spans="1:4" x14ac:dyDescent="0.25">
      <c r="A9843" s="890" t="s">
        <v>9843</v>
      </c>
      <c r="B9843" s="890" t="s">
        <v>34812</v>
      </c>
      <c r="C9843" s="890" t="s">
        <v>3</v>
      </c>
      <c r="D9843" s="890">
        <v>208.99</v>
      </c>
    </row>
    <row r="9844" spans="1:4" x14ac:dyDescent="0.25">
      <c r="A9844" s="890" t="s">
        <v>9844</v>
      </c>
      <c r="B9844" s="890" t="s">
        <v>34813</v>
      </c>
      <c r="C9844" s="890" t="s">
        <v>3</v>
      </c>
      <c r="D9844" s="890">
        <v>273.26</v>
      </c>
    </row>
    <row r="9845" spans="1:4" x14ac:dyDescent="0.25">
      <c r="A9845" s="890" t="s">
        <v>9845</v>
      </c>
      <c r="B9845" s="890" t="s">
        <v>34813</v>
      </c>
      <c r="C9845" s="890" t="s">
        <v>3</v>
      </c>
      <c r="D9845" s="890">
        <v>261.69</v>
      </c>
    </row>
    <row r="9846" spans="1:4" x14ac:dyDescent="0.25">
      <c r="A9846" s="890" t="s">
        <v>9846</v>
      </c>
      <c r="B9846" s="890" t="s">
        <v>34814</v>
      </c>
      <c r="C9846" s="890" t="s">
        <v>3</v>
      </c>
      <c r="D9846" s="890">
        <v>254.6</v>
      </c>
    </row>
    <row r="9847" spans="1:4" x14ac:dyDescent="0.25">
      <c r="A9847" s="890" t="s">
        <v>9847</v>
      </c>
      <c r="B9847" s="890" t="s">
        <v>34814</v>
      </c>
      <c r="C9847" s="890" t="s">
        <v>3</v>
      </c>
      <c r="D9847" s="890">
        <v>240.83</v>
      </c>
    </row>
    <row r="9848" spans="1:4" x14ac:dyDescent="0.25">
      <c r="A9848" s="890" t="s">
        <v>9848</v>
      </c>
      <c r="B9848" s="890" t="s">
        <v>34815</v>
      </c>
      <c r="C9848" s="890" t="s">
        <v>3</v>
      </c>
      <c r="D9848" s="890">
        <v>321.67</v>
      </c>
    </row>
    <row r="9849" spans="1:4" x14ac:dyDescent="0.25">
      <c r="A9849" s="890" t="s">
        <v>9849</v>
      </c>
      <c r="B9849" s="890" t="s">
        <v>34815</v>
      </c>
      <c r="C9849" s="890" t="s">
        <v>3</v>
      </c>
      <c r="D9849" s="890">
        <v>308.24</v>
      </c>
    </row>
    <row r="9850" spans="1:4" x14ac:dyDescent="0.25">
      <c r="A9850" s="890" t="s">
        <v>9850</v>
      </c>
      <c r="B9850" s="890" t="s">
        <v>34816</v>
      </c>
      <c r="C9850" s="890" t="s">
        <v>3</v>
      </c>
      <c r="D9850" s="890">
        <v>300.45999999999998</v>
      </c>
    </row>
    <row r="9851" spans="1:4" x14ac:dyDescent="0.25">
      <c r="A9851" s="890" t="s">
        <v>9851</v>
      </c>
      <c r="B9851" s="890" t="s">
        <v>34816</v>
      </c>
      <c r="C9851" s="890" t="s">
        <v>3</v>
      </c>
      <c r="D9851" s="890">
        <v>284.42</v>
      </c>
    </row>
    <row r="9852" spans="1:4" x14ac:dyDescent="0.25">
      <c r="A9852" s="890" t="s">
        <v>9852</v>
      </c>
      <c r="B9852" s="890" t="s">
        <v>34817</v>
      </c>
      <c r="C9852" s="890" t="s">
        <v>3</v>
      </c>
      <c r="D9852" s="890">
        <v>358.13</v>
      </c>
    </row>
    <row r="9853" spans="1:4" x14ac:dyDescent="0.25">
      <c r="A9853" s="890" t="s">
        <v>9853</v>
      </c>
      <c r="B9853" s="890" t="s">
        <v>34817</v>
      </c>
      <c r="C9853" s="890" t="s">
        <v>3</v>
      </c>
      <c r="D9853" s="890">
        <v>343.13</v>
      </c>
    </row>
    <row r="9854" spans="1:4" x14ac:dyDescent="0.25">
      <c r="A9854" s="890" t="s">
        <v>9854</v>
      </c>
      <c r="B9854" s="890" t="s">
        <v>34818</v>
      </c>
      <c r="C9854" s="890" t="s">
        <v>3</v>
      </c>
      <c r="D9854" s="890">
        <v>839.74</v>
      </c>
    </row>
    <row r="9855" spans="1:4" x14ac:dyDescent="0.25">
      <c r="A9855" s="890" t="s">
        <v>9855</v>
      </c>
      <c r="B9855" s="890" t="s">
        <v>34818</v>
      </c>
      <c r="C9855" s="890" t="s">
        <v>3</v>
      </c>
      <c r="D9855" s="890">
        <v>780.65</v>
      </c>
    </row>
    <row r="9856" spans="1:4" x14ac:dyDescent="0.25">
      <c r="A9856" s="890" t="s">
        <v>9856</v>
      </c>
      <c r="B9856" s="890" t="s">
        <v>34819</v>
      </c>
      <c r="C9856" s="890" t="s">
        <v>3</v>
      </c>
      <c r="D9856" s="890">
        <v>351.93</v>
      </c>
    </row>
    <row r="9857" spans="1:4" x14ac:dyDescent="0.25">
      <c r="A9857" s="890" t="s">
        <v>9857</v>
      </c>
      <c r="B9857" s="890" t="s">
        <v>34819</v>
      </c>
      <c r="C9857" s="890" t="s">
        <v>3</v>
      </c>
      <c r="D9857" s="890">
        <v>336.6</v>
      </c>
    </row>
    <row r="9858" spans="1:4" x14ac:dyDescent="0.25">
      <c r="A9858" s="890" t="s">
        <v>9858</v>
      </c>
      <c r="B9858" s="890" t="s">
        <v>34820</v>
      </c>
      <c r="C9858" s="890" t="s">
        <v>3</v>
      </c>
      <c r="D9858" s="890">
        <v>840.02</v>
      </c>
    </row>
    <row r="9859" spans="1:4" x14ac:dyDescent="0.25">
      <c r="A9859" s="890" t="s">
        <v>9859</v>
      </c>
      <c r="B9859" s="890" t="s">
        <v>34820</v>
      </c>
      <c r="C9859" s="890" t="s">
        <v>3</v>
      </c>
      <c r="D9859" s="890">
        <v>780.6</v>
      </c>
    </row>
    <row r="9860" spans="1:4" x14ac:dyDescent="0.25">
      <c r="A9860" s="890" t="s">
        <v>9860</v>
      </c>
      <c r="B9860" s="890" t="s">
        <v>34821</v>
      </c>
      <c r="C9860" s="890" t="s">
        <v>3</v>
      </c>
      <c r="D9860" s="890">
        <v>404.03</v>
      </c>
    </row>
    <row r="9861" spans="1:4" x14ac:dyDescent="0.25">
      <c r="A9861" s="890" t="s">
        <v>9861</v>
      </c>
      <c r="B9861" s="890" t="s">
        <v>34821</v>
      </c>
      <c r="C9861" s="890" t="s">
        <v>3</v>
      </c>
      <c r="D9861" s="890">
        <v>386.51</v>
      </c>
    </row>
    <row r="9862" spans="1:4" x14ac:dyDescent="0.25">
      <c r="A9862" s="890" t="s">
        <v>9862</v>
      </c>
      <c r="B9862" s="890" t="s">
        <v>34822</v>
      </c>
      <c r="C9862" s="890" t="s">
        <v>3</v>
      </c>
      <c r="D9862" s="890">
        <v>901.75</v>
      </c>
    </row>
    <row r="9863" spans="1:4" x14ac:dyDescent="0.25">
      <c r="A9863" s="890" t="s">
        <v>9863</v>
      </c>
      <c r="B9863" s="890" t="s">
        <v>34822</v>
      </c>
      <c r="C9863" s="890" t="s">
        <v>3</v>
      </c>
      <c r="D9863" s="890">
        <v>840.13</v>
      </c>
    </row>
    <row r="9864" spans="1:4" x14ac:dyDescent="0.25">
      <c r="A9864" s="890" t="s">
        <v>9864</v>
      </c>
      <c r="B9864" s="890" t="s">
        <v>34823</v>
      </c>
      <c r="C9864" s="890" t="s">
        <v>20</v>
      </c>
      <c r="D9864" s="890">
        <v>3103.74</v>
      </c>
    </row>
    <row r="9865" spans="1:4" x14ac:dyDescent="0.25">
      <c r="A9865" s="890" t="s">
        <v>9865</v>
      </c>
      <c r="B9865" s="890" t="s">
        <v>34823</v>
      </c>
      <c r="C9865" s="890" t="s">
        <v>20</v>
      </c>
      <c r="D9865" s="890">
        <v>2965.74</v>
      </c>
    </row>
    <row r="9866" spans="1:4" x14ac:dyDescent="0.25">
      <c r="A9866" s="890" t="s">
        <v>9866</v>
      </c>
      <c r="B9866" s="890" t="s">
        <v>34824</v>
      </c>
      <c r="C9866" s="890" t="s">
        <v>20</v>
      </c>
      <c r="D9866" s="890">
        <v>3115.74</v>
      </c>
    </row>
    <row r="9867" spans="1:4" x14ac:dyDescent="0.25">
      <c r="A9867" s="890" t="s">
        <v>9867</v>
      </c>
      <c r="B9867" s="890" t="s">
        <v>34824</v>
      </c>
      <c r="C9867" s="890" t="s">
        <v>20</v>
      </c>
      <c r="D9867" s="890">
        <v>2977.74</v>
      </c>
    </row>
    <row r="9868" spans="1:4" x14ac:dyDescent="0.25">
      <c r="A9868" s="890" t="s">
        <v>9868</v>
      </c>
      <c r="B9868" s="890" t="s">
        <v>34825</v>
      </c>
      <c r="C9868" s="890" t="s">
        <v>20</v>
      </c>
      <c r="D9868" s="890">
        <v>3138.74</v>
      </c>
    </row>
    <row r="9869" spans="1:4" x14ac:dyDescent="0.25">
      <c r="A9869" s="890" t="s">
        <v>9869</v>
      </c>
      <c r="B9869" s="890" t="s">
        <v>34825</v>
      </c>
      <c r="C9869" s="890" t="s">
        <v>20</v>
      </c>
      <c r="D9869" s="890">
        <v>3000.74</v>
      </c>
    </row>
    <row r="9870" spans="1:4" x14ac:dyDescent="0.25">
      <c r="A9870" s="890" t="s">
        <v>9870</v>
      </c>
      <c r="B9870" s="890" t="s">
        <v>34826</v>
      </c>
      <c r="C9870" s="890" t="s">
        <v>20</v>
      </c>
      <c r="D9870" s="890">
        <v>3168.36</v>
      </c>
    </row>
    <row r="9871" spans="1:4" x14ac:dyDescent="0.25">
      <c r="A9871" s="890" t="s">
        <v>9871</v>
      </c>
      <c r="B9871" s="890" t="s">
        <v>34826</v>
      </c>
      <c r="C9871" s="890" t="s">
        <v>20</v>
      </c>
      <c r="D9871" s="890">
        <v>3028.69</v>
      </c>
    </row>
    <row r="9872" spans="1:4" x14ac:dyDescent="0.25">
      <c r="A9872" s="890" t="s">
        <v>9872</v>
      </c>
      <c r="B9872" s="890" t="s">
        <v>34827</v>
      </c>
      <c r="C9872" s="890" t="s">
        <v>20</v>
      </c>
      <c r="D9872" s="890">
        <v>3116.3</v>
      </c>
    </row>
    <row r="9873" spans="1:4" x14ac:dyDescent="0.25">
      <c r="A9873" s="890" t="s">
        <v>9873</v>
      </c>
      <c r="B9873" s="890" t="s">
        <v>34827</v>
      </c>
      <c r="C9873" s="890" t="s">
        <v>20</v>
      </c>
      <c r="D9873" s="890">
        <v>2983.04</v>
      </c>
    </row>
    <row r="9874" spans="1:4" x14ac:dyDescent="0.25">
      <c r="A9874" s="890" t="s">
        <v>9874</v>
      </c>
      <c r="B9874" s="890" t="s">
        <v>34828</v>
      </c>
      <c r="C9874" s="890" t="s">
        <v>20</v>
      </c>
      <c r="D9874" s="890">
        <v>3142.95</v>
      </c>
    </row>
    <row r="9875" spans="1:4" x14ac:dyDescent="0.25">
      <c r="A9875" s="890" t="s">
        <v>9875</v>
      </c>
      <c r="B9875" s="890" t="s">
        <v>34828</v>
      </c>
      <c r="C9875" s="890" t="s">
        <v>20</v>
      </c>
      <c r="D9875" s="890">
        <v>3009.69</v>
      </c>
    </row>
    <row r="9876" spans="1:4" x14ac:dyDescent="0.25">
      <c r="A9876" s="890" t="s">
        <v>9876</v>
      </c>
      <c r="B9876" s="890" t="s">
        <v>34829</v>
      </c>
      <c r="C9876" s="890" t="s">
        <v>21531</v>
      </c>
      <c r="D9876" s="890">
        <v>2559.65</v>
      </c>
    </row>
    <row r="9877" spans="1:4" x14ac:dyDescent="0.25">
      <c r="A9877" s="890" t="s">
        <v>9877</v>
      </c>
      <c r="B9877" s="890" t="s">
        <v>34829</v>
      </c>
      <c r="C9877" s="890" t="s">
        <v>21531</v>
      </c>
      <c r="D9877" s="890">
        <v>2453.9</v>
      </c>
    </row>
    <row r="9878" spans="1:4" x14ac:dyDescent="0.25">
      <c r="A9878" s="890" t="s">
        <v>9878</v>
      </c>
      <c r="B9878" s="890" t="s">
        <v>34830</v>
      </c>
      <c r="C9878" s="890" t="s">
        <v>20</v>
      </c>
      <c r="D9878" s="890">
        <v>2571.65</v>
      </c>
    </row>
    <row r="9879" spans="1:4" x14ac:dyDescent="0.25">
      <c r="A9879" s="890" t="s">
        <v>9879</v>
      </c>
      <c r="B9879" s="890" t="s">
        <v>34830</v>
      </c>
      <c r="C9879" s="890" t="s">
        <v>20</v>
      </c>
      <c r="D9879" s="890">
        <v>2465.9</v>
      </c>
    </row>
    <row r="9880" spans="1:4" x14ac:dyDescent="0.25">
      <c r="A9880" s="890" t="s">
        <v>9880</v>
      </c>
      <c r="B9880" s="890" t="s">
        <v>34831</v>
      </c>
      <c r="C9880" s="890" t="s">
        <v>20</v>
      </c>
      <c r="D9880" s="890">
        <v>2594.65</v>
      </c>
    </row>
    <row r="9881" spans="1:4" x14ac:dyDescent="0.25">
      <c r="A9881" s="890" t="s">
        <v>9881</v>
      </c>
      <c r="B9881" s="890" t="s">
        <v>34831</v>
      </c>
      <c r="C9881" s="890" t="s">
        <v>20</v>
      </c>
      <c r="D9881" s="890">
        <v>2488.9</v>
      </c>
    </row>
    <row r="9882" spans="1:4" x14ac:dyDescent="0.25">
      <c r="A9882" s="890" t="s">
        <v>9882</v>
      </c>
      <c r="B9882" s="890" t="s">
        <v>34832</v>
      </c>
      <c r="C9882" s="890" t="s">
        <v>113</v>
      </c>
      <c r="D9882" s="890">
        <v>7.84</v>
      </c>
    </row>
    <row r="9883" spans="1:4" x14ac:dyDescent="0.25">
      <c r="A9883" s="890" t="s">
        <v>9883</v>
      </c>
      <c r="B9883" s="890" t="s">
        <v>34832</v>
      </c>
      <c r="C9883" s="890" t="s">
        <v>113</v>
      </c>
      <c r="D9883" s="890">
        <v>7.84</v>
      </c>
    </row>
    <row r="9884" spans="1:4" x14ac:dyDescent="0.25">
      <c r="A9884" s="890" t="s">
        <v>9884</v>
      </c>
      <c r="B9884" s="890" t="s">
        <v>34833</v>
      </c>
      <c r="C9884" s="890" t="s">
        <v>113</v>
      </c>
      <c r="D9884" s="890">
        <v>7.38</v>
      </c>
    </row>
    <row r="9885" spans="1:4" x14ac:dyDescent="0.25">
      <c r="A9885" s="890" t="s">
        <v>9885</v>
      </c>
      <c r="B9885" s="890" t="s">
        <v>34833</v>
      </c>
      <c r="C9885" s="890" t="s">
        <v>113</v>
      </c>
      <c r="D9885" s="890">
        <v>7.38</v>
      </c>
    </row>
    <row r="9886" spans="1:4" x14ac:dyDescent="0.25">
      <c r="A9886" s="890" t="s">
        <v>9886</v>
      </c>
      <c r="B9886" s="890" t="s">
        <v>34834</v>
      </c>
      <c r="C9886" s="890" t="s">
        <v>113</v>
      </c>
      <c r="D9886" s="890">
        <v>5.93</v>
      </c>
    </row>
    <row r="9887" spans="1:4" x14ac:dyDescent="0.25">
      <c r="A9887" s="890" t="s">
        <v>9887</v>
      </c>
      <c r="B9887" s="890" t="s">
        <v>34834</v>
      </c>
      <c r="C9887" s="890" t="s">
        <v>113</v>
      </c>
      <c r="D9887" s="890">
        <v>5.93</v>
      </c>
    </row>
    <row r="9888" spans="1:4" x14ac:dyDescent="0.25">
      <c r="A9888" s="890" t="s">
        <v>27830</v>
      </c>
      <c r="B9888" s="890" t="s">
        <v>34835</v>
      </c>
      <c r="C9888" s="890" t="s">
        <v>113</v>
      </c>
      <c r="D9888" s="890">
        <v>24.73</v>
      </c>
    </row>
    <row r="9889" spans="1:4" x14ac:dyDescent="0.25">
      <c r="A9889" s="890" t="s">
        <v>27831</v>
      </c>
      <c r="B9889" s="890" t="s">
        <v>34835</v>
      </c>
      <c r="C9889" s="890" t="s">
        <v>113</v>
      </c>
      <c r="D9889" s="890">
        <v>24.73</v>
      </c>
    </row>
    <row r="9890" spans="1:4" x14ac:dyDescent="0.25">
      <c r="A9890" s="890" t="s">
        <v>9888</v>
      </c>
      <c r="B9890" s="890" t="s">
        <v>34836</v>
      </c>
      <c r="C9890" s="890" t="s">
        <v>20</v>
      </c>
      <c r="D9890" s="890">
        <v>3428.82</v>
      </c>
    </row>
    <row r="9891" spans="1:4" x14ac:dyDescent="0.25">
      <c r="A9891" s="890" t="s">
        <v>9889</v>
      </c>
      <c r="B9891" s="890" t="s">
        <v>34836</v>
      </c>
      <c r="C9891" s="890" t="s">
        <v>20</v>
      </c>
      <c r="D9891" s="890">
        <v>3397.32</v>
      </c>
    </row>
    <row r="9892" spans="1:4" x14ac:dyDescent="0.25">
      <c r="A9892" s="890" t="s">
        <v>9890</v>
      </c>
      <c r="B9892" s="890" t="s">
        <v>34837</v>
      </c>
      <c r="C9892" s="890" t="s">
        <v>20</v>
      </c>
      <c r="D9892" s="890">
        <v>3119.43</v>
      </c>
    </row>
    <row r="9893" spans="1:4" x14ac:dyDescent="0.25">
      <c r="A9893" s="890" t="s">
        <v>9891</v>
      </c>
      <c r="B9893" s="890" t="s">
        <v>34837</v>
      </c>
      <c r="C9893" s="890" t="s">
        <v>20</v>
      </c>
      <c r="D9893" s="890">
        <v>3087.92</v>
      </c>
    </row>
    <row r="9894" spans="1:4" x14ac:dyDescent="0.25">
      <c r="A9894" s="890" t="s">
        <v>9892</v>
      </c>
      <c r="B9894" s="890" t="s">
        <v>34838</v>
      </c>
      <c r="C9894" s="890" t="s">
        <v>145</v>
      </c>
      <c r="D9894" s="890">
        <v>16.8</v>
      </c>
    </row>
    <row r="9895" spans="1:4" x14ac:dyDescent="0.25">
      <c r="A9895" s="890" t="s">
        <v>9893</v>
      </c>
      <c r="B9895" s="890" t="s">
        <v>34838</v>
      </c>
      <c r="C9895" s="890" t="s">
        <v>145</v>
      </c>
      <c r="D9895" s="890">
        <v>15.36</v>
      </c>
    </row>
    <row r="9896" spans="1:4" x14ac:dyDescent="0.25">
      <c r="A9896" s="890" t="s">
        <v>9894</v>
      </c>
      <c r="B9896" s="890" t="s">
        <v>34839</v>
      </c>
      <c r="C9896" s="890" t="s">
        <v>145</v>
      </c>
      <c r="D9896" s="890">
        <v>32.04</v>
      </c>
    </row>
    <row r="9897" spans="1:4" x14ac:dyDescent="0.25">
      <c r="A9897" s="890" t="s">
        <v>9895</v>
      </c>
      <c r="B9897" s="890" t="s">
        <v>34839</v>
      </c>
      <c r="C9897" s="890" t="s">
        <v>145</v>
      </c>
      <c r="D9897" s="890">
        <v>29.17</v>
      </c>
    </row>
    <row r="9898" spans="1:4" x14ac:dyDescent="0.25">
      <c r="A9898" s="890" t="s">
        <v>9896</v>
      </c>
      <c r="B9898" s="890" t="s">
        <v>34840</v>
      </c>
      <c r="C9898" s="890" t="s">
        <v>20</v>
      </c>
      <c r="D9898" s="890">
        <v>88.26</v>
      </c>
    </row>
    <row r="9899" spans="1:4" x14ac:dyDescent="0.25">
      <c r="A9899" s="890" t="s">
        <v>9897</v>
      </c>
      <c r="B9899" s="890" t="s">
        <v>34840</v>
      </c>
      <c r="C9899" s="890" t="s">
        <v>20</v>
      </c>
      <c r="D9899" s="890">
        <v>87.22</v>
      </c>
    </row>
    <row r="9900" spans="1:4" x14ac:dyDescent="0.25">
      <c r="A9900" s="890" t="s">
        <v>9898</v>
      </c>
      <c r="B9900" s="890" t="s">
        <v>34841</v>
      </c>
      <c r="C9900" s="890" t="s">
        <v>113</v>
      </c>
      <c r="D9900" s="890">
        <v>21.19</v>
      </c>
    </row>
    <row r="9901" spans="1:4" x14ac:dyDescent="0.25">
      <c r="A9901" s="890" t="s">
        <v>9899</v>
      </c>
      <c r="B9901" s="890" t="s">
        <v>34841</v>
      </c>
      <c r="C9901" s="890" t="s">
        <v>113</v>
      </c>
      <c r="D9901" s="890">
        <v>20.49</v>
      </c>
    </row>
    <row r="9902" spans="1:4" x14ac:dyDescent="0.25">
      <c r="A9902" s="890" t="s">
        <v>9900</v>
      </c>
      <c r="B9902" s="890" t="s">
        <v>34842</v>
      </c>
      <c r="C9902" s="890" t="s">
        <v>653</v>
      </c>
      <c r="D9902" s="890">
        <v>26803.86</v>
      </c>
    </row>
    <row r="9903" spans="1:4" x14ac:dyDescent="0.25">
      <c r="A9903" s="890" t="s">
        <v>9901</v>
      </c>
      <c r="B9903" s="890" t="s">
        <v>34842</v>
      </c>
      <c r="C9903" s="890" t="s">
        <v>653</v>
      </c>
      <c r="D9903" s="890">
        <v>25373.360000000001</v>
      </c>
    </row>
    <row r="9904" spans="1:4" x14ac:dyDescent="0.25">
      <c r="A9904" s="890" t="s">
        <v>9902</v>
      </c>
      <c r="B9904" s="890" t="s">
        <v>34843</v>
      </c>
      <c r="C9904" s="890" t="s">
        <v>3</v>
      </c>
      <c r="D9904" s="890">
        <v>264.85000000000002</v>
      </c>
    </row>
    <row r="9905" spans="1:4" x14ac:dyDescent="0.25">
      <c r="A9905" s="890" t="s">
        <v>9903</v>
      </c>
      <c r="B9905" s="890" t="s">
        <v>34843</v>
      </c>
      <c r="C9905" s="890" t="s">
        <v>3</v>
      </c>
      <c r="D9905" s="890">
        <v>256.22000000000003</v>
      </c>
    </row>
    <row r="9906" spans="1:4" x14ac:dyDescent="0.25">
      <c r="A9906" s="890" t="s">
        <v>9904</v>
      </c>
      <c r="B9906" s="890" t="s">
        <v>34844</v>
      </c>
      <c r="C9906" s="890" t="s">
        <v>3</v>
      </c>
      <c r="D9906" s="890">
        <v>286.83</v>
      </c>
    </row>
    <row r="9907" spans="1:4" x14ac:dyDescent="0.25">
      <c r="A9907" s="890" t="s">
        <v>9905</v>
      </c>
      <c r="B9907" s="890" t="s">
        <v>34844</v>
      </c>
      <c r="C9907" s="890" t="s">
        <v>3</v>
      </c>
      <c r="D9907" s="890">
        <v>277.48</v>
      </c>
    </row>
    <row r="9908" spans="1:4" x14ac:dyDescent="0.25">
      <c r="A9908" s="890" t="s">
        <v>9906</v>
      </c>
      <c r="B9908" s="890" t="s">
        <v>34845</v>
      </c>
      <c r="C9908" s="890" t="s">
        <v>3</v>
      </c>
      <c r="D9908" s="890">
        <v>363.41</v>
      </c>
    </row>
    <row r="9909" spans="1:4" x14ac:dyDescent="0.25">
      <c r="A9909" s="890" t="s">
        <v>9907</v>
      </c>
      <c r="B9909" s="890" t="s">
        <v>34845</v>
      </c>
      <c r="C9909" s="890" t="s">
        <v>3</v>
      </c>
      <c r="D9909" s="890">
        <v>351.57</v>
      </c>
    </row>
    <row r="9910" spans="1:4" x14ac:dyDescent="0.25">
      <c r="A9910" s="890" t="s">
        <v>9908</v>
      </c>
      <c r="B9910" s="890" t="s">
        <v>34846</v>
      </c>
      <c r="C9910" s="890" t="s">
        <v>3</v>
      </c>
      <c r="D9910" s="890">
        <v>466.17</v>
      </c>
    </row>
    <row r="9911" spans="1:4" x14ac:dyDescent="0.25">
      <c r="A9911" s="890" t="s">
        <v>9909</v>
      </c>
      <c r="B9911" s="890" t="s">
        <v>34846</v>
      </c>
      <c r="C9911" s="890" t="s">
        <v>3</v>
      </c>
      <c r="D9911" s="890">
        <v>450.99</v>
      </c>
    </row>
    <row r="9912" spans="1:4" x14ac:dyDescent="0.25">
      <c r="A9912" s="890" t="s">
        <v>9910</v>
      </c>
      <c r="B9912" s="890" t="s">
        <v>34847</v>
      </c>
      <c r="C9912" s="890" t="s">
        <v>113</v>
      </c>
      <c r="D9912" s="890">
        <v>20.149999999999999</v>
      </c>
    </row>
    <row r="9913" spans="1:4" x14ac:dyDescent="0.25">
      <c r="A9913" s="890" t="s">
        <v>9911</v>
      </c>
      <c r="B9913" s="890" t="s">
        <v>34847</v>
      </c>
      <c r="C9913" s="890" t="s">
        <v>113</v>
      </c>
      <c r="D9913" s="890">
        <v>19.559999999999999</v>
      </c>
    </row>
    <row r="9914" spans="1:4" x14ac:dyDescent="0.25">
      <c r="A9914" s="890" t="s">
        <v>9912</v>
      </c>
      <c r="B9914" s="890" t="s">
        <v>34848</v>
      </c>
      <c r="C9914" s="890" t="s">
        <v>113</v>
      </c>
      <c r="D9914" s="890">
        <v>14.18</v>
      </c>
    </row>
    <row r="9915" spans="1:4" x14ac:dyDescent="0.25">
      <c r="A9915" s="890" t="s">
        <v>9913</v>
      </c>
      <c r="B9915" s="890" t="s">
        <v>34848</v>
      </c>
      <c r="C9915" s="890" t="s">
        <v>113</v>
      </c>
      <c r="D9915" s="890">
        <v>13.97</v>
      </c>
    </row>
    <row r="9916" spans="1:4" x14ac:dyDescent="0.25">
      <c r="A9916" s="890" t="s">
        <v>9914</v>
      </c>
      <c r="B9916" s="890" t="s">
        <v>34849</v>
      </c>
      <c r="C9916" s="890" t="s">
        <v>113</v>
      </c>
      <c r="D9916" s="890">
        <v>18.36</v>
      </c>
    </row>
    <row r="9917" spans="1:4" x14ac:dyDescent="0.25">
      <c r="A9917" s="890" t="s">
        <v>9915</v>
      </c>
      <c r="B9917" s="890" t="s">
        <v>34849</v>
      </c>
      <c r="C9917" s="890" t="s">
        <v>113</v>
      </c>
      <c r="D9917" s="890">
        <v>17.73</v>
      </c>
    </row>
    <row r="9918" spans="1:4" x14ac:dyDescent="0.25">
      <c r="A9918" s="890" t="s">
        <v>9916</v>
      </c>
      <c r="B9918" s="890" t="s">
        <v>34850</v>
      </c>
      <c r="C9918" s="890" t="s">
        <v>113</v>
      </c>
      <c r="D9918" s="890">
        <v>29.2</v>
      </c>
    </row>
    <row r="9919" spans="1:4" x14ac:dyDescent="0.25">
      <c r="A9919" s="890" t="s">
        <v>9917</v>
      </c>
      <c r="B9919" s="890" t="s">
        <v>34850</v>
      </c>
      <c r="C9919" s="890" t="s">
        <v>113</v>
      </c>
      <c r="D9919" s="890">
        <v>27.89</v>
      </c>
    </row>
    <row r="9920" spans="1:4" x14ac:dyDescent="0.25">
      <c r="A9920" s="890" t="s">
        <v>9918</v>
      </c>
      <c r="B9920" s="890" t="s">
        <v>34851</v>
      </c>
      <c r="C9920" s="890" t="s">
        <v>3</v>
      </c>
      <c r="D9920" s="890">
        <v>968.57</v>
      </c>
    </row>
    <row r="9921" spans="1:4" x14ac:dyDescent="0.25">
      <c r="A9921" s="890" t="s">
        <v>9919</v>
      </c>
      <c r="B9921" s="890" t="s">
        <v>34851</v>
      </c>
      <c r="C9921" s="890" t="s">
        <v>3</v>
      </c>
      <c r="D9921" s="890">
        <v>939.96</v>
      </c>
    </row>
    <row r="9922" spans="1:4" x14ac:dyDescent="0.25">
      <c r="A9922" s="890" t="s">
        <v>9920</v>
      </c>
      <c r="B9922" s="890" t="s">
        <v>34852</v>
      </c>
      <c r="C9922" s="890" t="s">
        <v>3</v>
      </c>
      <c r="D9922" s="890">
        <v>562.12</v>
      </c>
    </row>
    <row r="9923" spans="1:4" x14ac:dyDescent="0.25">
      <c r="A9923" s="890" t="s">
        <v>9921</v>
      </c>
      <c r="B9923" s="890" t="s">
        <v>34852</v>
      </c>
      <c r="C9923" s="890" t="s">
        <v>3</v>
      </c>
      <c r="D9923" s="890">
        <v>561.72</v>
      </c>
    </row>
    <row r="9924" spans="1:4" x14ac:dyDescent="0.25">
      <c r="A9924" s="890" t="s">
        <v>9922</v>
      </c>
      <c r="B9924" s="890" t="s">
        <v>34853</v>
      </c>
      <c r="C9924" s="890" t="s">
        <v>3</v>
      </c>
      <c r="D9924" s="890">
        <v>409.16</v>
      </c>
    </row>
    <row r="9925" spans="1:4" x14ac:dyDescent="0.25">
      <c r="A9925" s="890" t="s">
        <v>9923</v>
      </c>
      <c r="B9925" s="890" t="s">
        <v>34853</v>
      </c>
      <c r="C9925" s="890" t="s">
        <v>3</v>
      </c>
      <c r="D9925" s="890">
        <v>380.88</v>
      </c>
    </row>
    <row r="9926" spans="1:4" x14ac:dyDescent="0.25">
      <c r="A9926" s="890" t="s">
        <v>9924</v>
      </c>
      <c r="B9926" s="890" t="s">
        <v>34854</v>
      </c>
      <c r="C9926" s="890" t="s">
        <v>113</v>
      </c>
      <c r="D9926" s="890">
        <v>36.18</v>
      </c>
    </row>
    <row r="9927" spans="1:4" x14ac:dyDescent="0.25">
      <c r="A9927" s="890" t="s">
        <v>9925</v>
      </c>
      <c r="B9927" s="890" t="s">
        <v>34854</v>
      </c>
      <c r="C9927" s="890" t="s">
        <v>113</v>
      </c>
      <c r="D9927" s="890">
        <v>34.82</v>
      </c>
    </row>
    <row r="9928" spans="1:4" x14ac:dyDescent="0.25">
      <c r="A9928" s="890" t="s">
        <v>9926</v>
      </c>
      <c r="B9928" s="890" t="s">
        <v>34855</v>
      </c>
      <c r="C9928" s="890" t="s">
        <v>113</v>
      </c>
      <c r="D9928" s="890">
        <v>16.66</v>
      </c>
    </row>
    <row r="9929" spans="1:4" x14ac:dyDescent="0.25">
      <c r="A9929" s="890" t="s">
        <v>9927</v>
      </c>
      <c r="B9929" s="890" t="s">
        <v>34855</v>
      </c>
      <c r="C9929" s="890" t="s">
        <v>113</v>
      </c>
      <c r="D9929" s="890">
        <v>15.29</v>
      </c>
    </row>
    <row r="9930" spans="1:4" x14ac:dyDescent="0.25">
      <c r="A9930" s="890" t="s">
        <v>9928</v>
      </c>
      <c r="B9930" s="890" t="s">
        <v>34856</v>
      </c>
      <c r="C9930" s="890" t="s">
        <v>113</v>
      </c>
      <c r="D9930" s="890">
        <v>19.52</v>
      </c>
    </row>
    <row r="9931" spans="1:4" x14ac:dyDescent="0.25">
      <c r="A9931" s="890" t="s">
        <v>9929</v>
      </c>
      <c r="B9931" s="890" t="s">
        <v>34856</v>
      </c>
      <c r="C9931" s="890" t="s">
        <v>113</v>
      </c>
      <c r="D9931" s="890">
        <v>19.52</v>
      </c>
    </row>
    <row r="9932" spans="1:4" x14ac:dyDescent="0.25">
      <c r="A9932" s="890" t="s">
        <v>9930</v>
      </c>
      <c r="B9932" s="890" t="s">
        <v>34857</v>
      </c>
      <c r="C9932" s="890" t="s">
        <v>113</v>
      </c>
      <c r="D9932" s="890">
        <v>11.07</v>
      </c>
    </row>
    <row r="9933" spans="1:4" x14ac:dyDescent="0.25">
      <c r="A9933" s="890" t="s">
        <v>9931</v>
      </c>
      <c r="B9933" s="890" t="s">
        <v>34857</v>
      </c>
      <c r="C9933" s="890" t="s">
        <v>113</v>
      </c>
      <c r="D9933" s="890">
        <v>11.07</v>
      </c>
    </row>
    <row r="9934" spans="1:4" x14ac:dyDescent="0.25">
      <c r="A9934" s="890" t="s">
        <v>146</v>
      </c>
      <c r="B9934" s="890" t="s">
        <v>34858</v>
      </c>
      <c r="C9934" s="890" t="s">
        <v>113</v>
      </c>
      <c r="D9934" s="890">
        <v>19.89</v>
      </c>
    </row>
    <row r="9935" spans="1:4" x14ac:dyDescent="0.25">
      <c r="A9935" s="890" t="s">
        <v>9932</v>
      </c>
      <c r="B9935" s="890" t="s">
        <v>34858</v>
      </c>
      <c r="C9935" s="890" t="s">
        <v>113</v>
      </c>
      <c r="D9935" s="890">
        <v>18.010000000000002</v>
      </c>
    </row>
    <row r="9936" spans="1:4" x14ac:dyDescent="0.25">
      <c r="A9936" s="890" t="s">
        <v>9933</v>
      </c>
      <c r="B9936" s="890" t="s">
        <v>34859</v>
      </c>
      <c r="C9936" s="890" t="s">
        <v>113</v>
      </c>
      <c r="D9936" s="890">
        <v>18.54</v>
      </c>
    </row>
    <row r="9937" spans="1:4" x14ac:dyDescent="0.25">
      <c r="A9937" s="890" t="s">
        <v>9934</v>
      </c>
      <c r="B9937" s="890" t="s">
        <v>34859</v>
      </c>
      <c r="C9937" s="890" t="s">
        <v>113</v>
      </c>
      <c r="D9937" s="890">
        <v>18</v>
      </c>
    </row>
    <row r="9938" spans="1:4" x14ac:dyDescent="0.25">
      <c r="A9938" s="890" t="s">
        <v>9935</v>
      </c>
      <c r="B9938" s="890" t="s">
        <v>34860</v>
      </c>
      <c r="C9938" s="890" t="s">
        <v>4</v>
      </c>
      <c r="D9938" s="890">
        <v>611.04</v>
      </c>
    </row>
    <row r="9939" spans="1:4" x14ac:dyDescent="0.25">
      <c r="A9939" s="890" t="s">
        <v>9936</v>
      </c>
      <c r="B9939" s="890" t="s">
        <v>34860</v>
      </c>
      <c r="C9939" s="890" t="s">
        <v>4</v>
      </c>
      <c r="D9939" s="890">
        <v>611.04</v>
      </c>
    </row>
    <row r="9940" spans="1:4" x14ac:dyDescent="0.25">
      <c r="A9940" s="890" t="s">
        <v>9937</v>
      </c>
      <c r="B9940" s="890" t="s">
        <v>34861</v>
      </c>
      <c r="C9940" s="890" t="s">
        <v>4</v>
      </c>
      <c r="D9940" s="890">
        <v>1033.8</v>
      </c>
    </row>
    <row r="9941" spans="1:4" x14ac:dyDescent="0.25">
      <c r="A9941" s="890" t="s">
        <v>9938</v>
      </c>
      <c r="B9941" s="890" t="s">
        <v>34861</v>
      </c>
      <c r="C9941" s="890" t="s">
        <v>4</v>
      </c>
      <c r="D9941" s="890">
        <v>1018.74</v>
      </c>
    </row>
    <row r="9942" spans="1:4" x14ac:dyDescent="0.25">
      <c r="A9942" s="890" t="s">
        <v>9939</v>
      </c>
      <c r="B9942" s="890" t="s">
        <v>34862</v>
      </c>
      <c r="C9942" s="890" t="s">
        <v>4</v>
      </c>
      <c r="D9942" s="890">
        <v>675.93</v>
      </c>
    </row>
    <row r="9943" spans="1:4" x14ac:dyDescent="0.25">
      <c r="A9943" s="890" t="s">
        <v>9940</v>
      </c>
      <c r="B9943" s="890" t="s">
        <v>34862</v>
      </c>
      <c r="C9943" s="890" t="s">
        <v>4</v>
      </c>
      <c r="D9943" s="890">
        <v>675.93</v>
      </c>
    </row>
    <row r="9944" spans="1:4" x14ac:dyDescent="0.25">
      <c r="A9944" s="890" t="s">
        <v>9941</v>
      </c>
      <c r="B9944" s="890" t="s">
        <v>34863</v>
      </c>
      <c r="C9944" s="890" t="s">
        <v>4</v>
      </c>
      <c r="D9944" s="890">
        <v>1098.69</v>
      </c>
    </row>
    <row r="9945" spans="1:4" x14ac:dyDescent="0.25">
      <c r="A9945" s="890" t="s">
        <v>9942</v>
      </c>
      <c r="B9945" s="890" t="s">
        <v>34863</v>
      </c>
      <c r="C9945" s="890" t="s">
        <v>4</v>
      </c>
      <c r="D9945" s="890">
        <v>1083.6300000000001</v>
      </c>
    </row>
    <row r="9946" spans="1:4" x14ac:dyDescent="0.25">
      <c r="A9946" s="890" t="s">
        <v>9943</v>
      </c>
      <c r="B9946" s="890" t="s">
        <v>34864</v>
      </c>
      <c r="C9946" s="890" t="s">
        <v>4</v>
      </c>
      <c r="D9946" s="890">
        <v>805.71</v>
      </c>
    </row>
    <row r="9947" spans="1:4" x14ac:dyDescent="0.25">
      <c r="A9947" s="890" t="s">
        <v>9944</v>
      </c>
      <c r="B9947" s="890" t="s">
        <v>34864</v>
      </c>
      <c r="C9947" s="890" t="s">
        <v>4</v>
      </c>
      <c r="D9947" s="890">
        <v>805.71</v>
      </c>
    </row>
    <row r="9948" spans="1:4" x14ac:dyDescent="0.25">
      <c r="A9948" s="890" t="s">
        <v>9945</v>
      </c>
      <c r="B9948" s="890" t="s">
        <v>34865</v>
      </c>
      <c r="C9948" s="890" t="s">
        <v>4</v>
      </c>
      <c r="D9948" s="890">
        <v>1228.47</v>
      </c>
    </row>
    <row r="9949" spans="1:4" x14ac:dyDescent="0.25">
      <c r="A9949" s="890" t="s">
        <v>9946</v>
      </c>
      <c r="B9949" s="890" t="s">
        <v>34865</v>
      </c>
      <c r="C9949" s="890" t="s">
        <v>4</v>
      </c>
      <c r="D9949" s="890">
        <v>1213.4100000000001</v>
      </c>
    </row>
    <row r="9950" spans="1:4" x14ac:dyDescent="0.25">
      <c r="A9950" s="890" t="s">
        <v>9947</v>
      </c>
      <c r="B9950" s="890" t="s">
        <v>34866</v>
      </c>
      <c r="C9950" s="890" t="s">
        <v>4</v>
      </c>
      <c r="D9950" s="890">
        <v>154.11000000000001</v>
      </c>
    </row>
    <row r="9951" spans="1:4" x14ac:dyDescent="0.25">
      <c r="A9951" s="890" t="s">
        <v>9948</v>
      </c>
      <c r="B9951" s="890" t="s">
        <v>34866</v>
      </c>
      <c r="C9951" s="890" t="s">
        <v>4</v>
      </c>
      <c r="D9951" s="890">
        <v>154.11000000000001</v>
      </c>
    </row>
    <row r="9952" spans="1:4" x14ac:dyDescent="0.25">
      <c r="A9952" s="890" t="s">
        <v>9949</v>
      </c>
      <c r="B9952" s="890" t="s">
        <v>34867</v>
      </c>
      <c r="C9952" s="890" t="s">
        <v>4</v>
      </c>
      <c r="D9952" s="890">
        <v>148.69999999999999</v>
      </c>
    </row>
    <row r="9953" spans="1:4" x14ac:dyDescent="0.25">
      <c r="A9953" s="890" t="s">
        <v>9950</v>
      </c>
      <c r="B9953" s="890" t="s">
        <v>34867</v>
      </c>
      <c r="C9953" s="890" t="s">
        <v>4</v>
      </c>
      <c r="D9953" s="890">
        <v>148.69999999999999</v>
      </c>
    </row>
    <row r="9954" spans="1:4" x14ac:dyDescent="0.25">
      <c r="A9954" s="890" t="s">
        <v>9951</v>
      </c>
      <c r="B9954" s="890" t="s">
        <v>34868</v>
      </c>
      <c r="C9954" s="890" t="s">
        <v>4</v>
      </c>
      <c r="D9954" s="890">
        <v>41.09</v>
      </c>
    </row>
    <row r="9955" spans="1:4" x14ac:dyDescent="0.25">
      <c r="A9955" s="890" t="s">
        <v>9952</v>
      </c>
      <c r="B9955" s="890" t="s">
        <v>34868</v>
      </c>
      <c r="C9955" s="890" t="s">
        <v>4</v>
      </c>
      <c r="D9955" s="890">
        <v>41.09</v>
      </c>
    </row>
    <row r="9956" spans="1:4" x14ac:dyDescent="0.25">
      <c r="A9956" s="890" t="s">
        <v>9953</v>
      </c>
      <c r="B9956" s="890" t="s">
        <v>34869</v>
      </c>
      <c r="C9956" s="890" t="s">
        <v>4</v>
      </c>
      <c r="D9956" s="890">
        <v>156.81</v>
      </c>
    </row>
    <row r="9957" spans="1:4" x14ac:dyDescent="0.25">
      <c r="A9957" s="890" t="s">
        <v>9954</v>
      </c>
      <c r="B9957" s="890" t="s">
        <v>34869</v>
      </c>
      <c r="C9957" s="890" t="s">
        <v>4</v>
      </c>
      <c r="D9957" s="890">
        <v>156.81</v>
      </c>
    </row>
    <row r="9958" spans="1:4" x14ac:dyDescent="0.25">
      <c r="A9958" s="890" t="s">
        <v>9955</v>
      </c>
      <c r="B9958" s="890" t="s">
        <v>34870</v>
      </c>
      <c r="C9958" s="890" t="s">
        <v>4</v>
      </c>
      <c r="D9958" s="890">
        <v>319.04000000000002</v>
      </c>
    </row>
    <row r="9959" spans="1:4" x14ac:dyDescent="0.25">
      <c r="A9959" s="890" t="s">
        <v>9956</v>
      </c>
      <c r="B9959" s="890" t="s">
        <v>34870</v>
      </c>
      <c r="C9959" s="890" t="s">
        <v>4</v>
      </c>
      <c r="D9959" s="890">
        <v>319.04000000000002</v>
      </c>
    </row>
    <row r="9960" spans="1:4" x14ac:dyDescent="0.25">
      <c r="A9960" s="890" t="s">
        <v>9957</v>
      </c>
      <c r="B9960" s="890" t="s">
        <v>34871</v>
      </c>
      <c r="C9960" s="890" t="s">
        <v>4</v>
      </c>
      <c r="D9960" s="890">
        <v>165.22</v>
      </c>
    </row>
    <row r="9961" spans="1:4" x14ac:dyDescent="0.25">
      <c r="A9961" s="890" t="s">
        <v>9958</v>
      </c>
      <c r="B9961" s="890" t="s">
        <v>34871</v>
      </c>
      <c r="C9961" s="890" t="s">
        <v>4</v>
      </c>
      <c r="D9961" s="890">
        <v>165.22</v>
      </c>
    </row>
    <row r="9962" spans="1:4" x14ac:dyDescent="0.25">
      <c r="A9962" s="890" t="s">
        <v>9959</v>
      </c>
      <c r="B9962" s="890" t="s">
        <v>34872</v>
      </c>
      <c r="C9962" s="890" t="s">
        <v>3</v>
      </c>
      <c r="D9962" s="890">
        <v>38.82</v>
      </c>
    </row>
    <row r="9963" spans="1:4" x14ac:dyDescent="0.25">
      <c r="A9963" s="890" t="s">
        <v>9960</v>
      </c>
      <c r="B9963" s="890" t="s">
        <v>34872</v>
      </c>
      <c r="C9963" s="890" t="s">
        <v>3</v>
      </c>
      <c r="D9963" s="890">
        <v>36.340000000000003</v>
      </c>
    </row>
    <row r="9964" spans="1:4" x14ac:dyDescent="0.25">
      <c r="A9964" s="890" t="s">
        <v>9961</v>
      </c>
      <c r="B9964" s="890" t="s">
        <v>34873</v>
      </c>
      <c r="C9964" s="890" t="s">
        <v>3</v>
      </c>
      <c r="D9964" s="890">
        <v>43.31</v>
      </c>
    </row>
    <row r="9965" spans="1:4" x14ac:dyDescent="0.25">
      <c r="A9965" s="890" t="s">
        <v>9962</v>
      </c>
      <c r="B9965" s="890" t="s">
        <v>34873</v>
      </c>
      <c r="C9965" s="890" t="s">
        <v>3</v>
      </c>
      <c r="D9965" s="890">
        <v>40.83</v>
      </c>
    </row>
    <row r="9966" spans="1:4" x14ac:dyDescent="0.25">
      <c r="A9966" s="890" t="s">
        <v>9963</v>
      </c>
      <c r="B9966" s="890" t="s">
        <v>34874</v>
      </c>
      <c r="C9966" s="890" t="s">
        <v>3</v>
      </c>
      <c r="D9966" s="890">
        <v>47.62</v>
      </c>
    </row>
    <row r="9967" spans="1:4" x14ac:dyDescent="0.25">
      <c r="A9967" s="890" t="s">
        <v>9964</v>
      </c>
      <c r="B9967" s="890" t="s">
        <v>34874</v>
      </c>
      <c r="C9967" s="890" t="s">
        <v>3</v>
      </c>
      <c r="D9967" s="890">
        <v>45.14</v>
      </c>
    </row>
    <row r="9968" spans="1:4" x14ac:dyDescent="0.25">
      <c r="A9968" s="890" t="s">
        <v>9965</v>
      </c>
      <c r="B9968" s="890" t="s">
        <v>34875</v>
      </c>
      <c r="C9968" s="890" t="s">
        <v>3</v>
      </c>
      <c r="D9968" s="890">
        <v>55.38</v>
      </c>
    </row>
    <row r="9969" spans="1:4" x14ac:dyDescent="0.25">
      <c r="A9969" s="890" t="s">
        <v>9966</v>
      </c>
      <c r="B9969" s="890" t="s">
        <v>34875</v>
      </c>
      <c r="C9969" s="890" t="s">
        <v>3</v>
      </c>
      <c r="D9969" s="890">
        <v>52.9</v>
      </c>
    </row>
    <row r="9970" spans="1:4" x14ac:dyDescent="0.25">
      <c r="A9970" s="890" t="s">
        <v>9967</v>
      </c>
      <c r="B9970" s="890" t="s">
        <v>34876</v>
      </c>
      <c r="C9970" s="890" t="s">
        <v>3</v>
      </c>
      <c r="D9970" s="890">
        <v>74.27</v>
      </c>
    </row>
    <row r="9971" spans="1:4" x14ac:dyDescent="0.25">
      <c r="A9971" s="890" t="s">
        <v>9968</v>
      </c>
      <c r="B9971" s="890" t="s">
        <v>34876</v>
      </c>
      <c r="C9971" s="890" t="s">
        <v>3</v>
      </c>
      <c r="D9971" s="890">
        <v>71.739999999999995</v>
      </c>
    </row>
    <row r="9972" spans="1:4" x14ac:dyDescent="0.25">
      <c r="A9972" s="890" t="s">
        <v>9969</v>
      </c>
      <c r="B9972" s="890" t="s">
        <v>34877</v>
      </c>
      <c r="C9972" s="890" t="s">
        <v>3</v>
      </c>
      <c r="D9972" s="890">
        <v>656.99</v>
      </c>
    </row>
    <row r="9973" spans="1:4" x14ac:dyDescent="0.25">
      <c r="A9973" s="890" t="s">
        <v>9970</v>
      </c>
      <c r="B9973" s="890" t="s">
        <v>34877</v>
      </c>
      <c r="C9973" s="890" t="s">
        <v>3</v>
      </c>
      <c r="D9973" s="890">
        <v>633.19000000000005</v>
      </c>
    </row>
    <row r="9974" spans="1:4" x14ac:dyDescent="0.25">
      <c r="A9974" s="890" t="s">
        <v>9971</v>
      </c>
      <c r="B9974" s="890" t="s">
        <v>34878</v>
      </c>
      <c r="C9974" s="890" t="s">
        <v>3</v>
      </c>
      <c r="D9974" s="890">
        <v>642.95000000000005</v>
      </c>
    </row>
    <row r="9975" spans="1:4" x14ac:dyDescent="0.25">
      <c r="A9975" s="890" t="s">
        <v>9972</v>
      </c>
      <c r="B9975" s="890" t="s">
        <v>34878</v>
      </c>
      <c r="C9975" s="890" t="s">
        <v>3</v>
      </c>
      <c r="D9975" s="890">
        <v>619.14</v>
      </c>
    </row>
    <row r="9976" spans="1:4" x14ac:dyDescent="0.25">
      <c r="A9976" s="890" t="s">
        <v>9973</v>
      </c>
      <c r="B9976" s="890" t="s">
        <v>34879</v>
      </c>
      <c r="C9976" s="890" t="s">
        <v>3</v>
      </c>
      <c r="D9976" s="890">
        <v>641.70000000000005</v>
      </c>
    </row>
    <row r="9977" spans="1:4" x14ac:dyDescent="0.25">
      <c r="A9977" s="890" t="s">
        <v>9974</v>
      </c>
      <c r="B9977" s="890" t="s">
        <v>34879</v>
      </c>
      <c r="C9977" s="890" t="s">
        <v>3</v>
      </c>
      <c r="D9977" s="890">
        <v>617.9</v>
      </c>
    </row>
    <row r="9978" spans="1:4" x14ac:dyDescent="0.25">
      <c r="A9978" s="890" t="s">
        <v>9975</v>
      </c>
      <c r="B9978" s="890" t="s">
        <v>34880</v>
      </c>
      <c r="C9978" s="890" t="s">
        <v>113</v>
      </c>
      <c r="D9978" s="890">
        <v>54.97</v>
      </c>
    </row>
    <row r="9979" spans="1:4" x14ac:dyDescent="0.25">
      <c r="A9979" s="890" t="s">
        <v>9976</v>
      </c>
      <c r="B9979" s="890" t="s">
        <v>34880</v>
      </c>
      <c r="C9979" s="890" t="s">
        <v>113</v>
      </c>
      <c r="D9979" s="890">
        <v>51.47</v>
      </c>
    </row>
    <row r="9980" spans="1:4" x14ac:dyDescent="0.25">
      <c r="A9980" s="890" t="s">
        <v>9977</v>
      </c>
      <c r="B9980" s="890" t="s">
        <v>34881</v>
      </c>
      <c r="C9980" s="890" t="s">
        <v>113</v>
      </c>
      <c r="D9980" s="890">
        <v>30.49</v>
      </c>
    </row>
    <row r="9981" spans="1:4" x14ac:dyDescent="0.25">
      <c r="A9981" s="890" t="s">
        <v>9978</v>
      </c>
      <c r="B9981" s="890" t="s">
        <v>34881</v>
      </c>
      <c r="C9981" s="890" t="s">
        <v>113</v>
      </c>
      <c r="D9981" s="890">
        <v>28.65</v>
      </c>
    </row>
    <row r="9982" spans="1:4" x14ac:dyDescent="0.25">
      <c r="A9982" s="890" t="s">
        <v>9979</v>
      </c>
      <c r="B9982" s="890" t="s">
        <v>34882</v>
      </c>
      <c r="C9982" s="890" t="s">
        <v>4</v>
      </c>
      <c r="D9982" s="890">
        <v>111.99</v>
      </c>
    </row>
    <row r="9983" spans="1:4" x14ac:dyDescent="0.25">
      <c r="A9983" s="890" t="s">
        <v>9980</v>
      </c>
      <c r="B9983" s="890" t="s">
        <v>34882</v>
      </c>
      <c r="C9983" s="890" t="s">
        <v>4</v>
      </c>
      <c r="D9983" s="890">
        <v>106.23</v>
      </c>
    </row>
    <row r="9984" spans="1:4" x14ac:dyDescent="0.25">
      <c r="A9984" s="890" t="s">
        <v>9981</v>
      </c>
      <c r="B9984" s="890" t="s">
        <v>34883</v>
      </c>
      <c r="C9984" s="890" t="s">
        <v>4</v>
      </c>
      <c r="D9984" s="890">
        <v>192.2</v>
      </c>
    </row>
    <row r="9985" spans="1:4" x14ac:dyDescent="0.25">
      <c r="A9985" s="890" t="s">
        <v>9982</v>
      </c>
      <c r="B9985" s="890" t="s">
        <v>34883</v>
      </c>
      <c r="C9985" s="890" t="s">
        <v>4</v>
      </c>
      <c r="D9985" s="890">
        <v>183.02</v>
      </c>
    </row>
    <row r="9986" spans="1:4" x14ac:dyDescent="0.25">
      <c r="A9986" s="890" t="s">
        <v>9983</v>
      </c>
      <c r="B9986" s="890" t="s">
        <v>34884</v>
      </c>
      <c r="C9986" s="890" t="s">
        <v>4</v>
      </c>
      <c r="D9986" s="890">
        <v>86.15</v>
      </c>
    </row>
    <row r="9987" spans="1:4" x14ac:dyDescent="0.25">
      <c r="A9987" s="890" t="s">
        <v>9984</v>
      </c>
      <c r="B9987" s="890" t="s">
        <v>34884</v>
      </c>
      <c r="C9987" s="890" t="s">
        <v>4</v>
      </c>
      <c r="D9987" s="890">
        <v>81.72</v>
      </c>
    </row>
    <row r="9988" spans="1:4" x14ac:dyDescent="0.25">
      <c r="A9988" s="890" t="s">
        <v>9985</v>
      </c>
      <c r="B9988" s="890" t="s">
        <v>34885</v>
      </c>
      <c r="C9988" s="890" t="s">
        <v>4</v>
      </c>
      <c r="D9988" s="890">
        <v>147.85</v>
      </c>
    </row>
    <row r="9989" spans="1:4" x14ac:dyDescent="0.25">
      <c r="A9989" s="890" t="s">
        <v>9986</v>
      </c>
      <c r="B9989" s="890" t="s">
        <v>34885</v>
      </c>
      <c r="C9989" s="890" t="s">
        <v>4</v>
      </c>
      <c r="D9989" s="890">
        <v>140.78</v>
      </c>
    </row>
    <row r="9990" spans="1:4" x14ac:dyDescent="0.25">
      <c r="A9990" s="890" t="s">
        <v>9987</v>
      </c>
      <c r="B9990" s="890" t="s">
        <v>34886</v>
      </c>
      <c r="C9990" s="890" t="s">
        <v>4</v>
      </c>
      <c r="D9990" s="890">
        <v>73.22</v>
      </c>
    </row>
    <row r="9991" spans="1:4" x14ac:dyDescent="0.25">
      <c r="A9991" s="890" t="s">
        <v>9988</v>
      </c>
      <c r="B9991" s="890" t="s">
        <v>34886</v>
      </c>
      <c r="C9991" s="890" t="s">
        <v>4</v>
      </c>
      <c r="D9991" s="890">
        <v>69.459999999999994</v>
      </c>
    </row>
    <row r="9992" spans="1:4" x14ac:dyDescent="0.25">
      <c r="A9992" s="890" t="s">
        <v>9989</v>
      </c>
      <c r="B9992" s="890" t="s">
        <v>34887</v>
      </c>
      <c r="C9992" s="890" t="s">
        <v>4</v>
      </c>
      <c r="D9992" s="890">
        <v>125.67</v>
      </c>
    </row>
    <row r="9993" spans="1:4" x14ac:dyDescent="0.25">
      <c r="A9993" s="890" t="s">
        <v>9990</v>
      </c>
      <c r="B9993" s="890" t="s">
        <v>34887</v>
      </c>
      <c r="C9993" s="890" t="s">
        <v>4</v>
      </c>
      <c r="D9993" s="890">
        <v>119.67</v>
      </c>
    </row>
    <row r="9994" spans="1:4" x14ac:dyDescent="0.25">
      <c r="A9994" s="890" t="s">
        <v>9991</v>
      </c>
      <c r="B9994" s="890" t="s">
        <v>34888</v>
      </c>
      <c r="C9994" s="890" t="s">
        <v>5</v>
      </c>
      <c r="D9994" s="890">
        <v>30.57</v>
      </c>
    </row>
    <row r="9995" spans="1:4" x14ac:dyDescent="0.25">
      <c r="A9995" s="890" t="s">
        <v>9992</v>
      </c>
      <c r="B9995" s="890" t="s">
        <v>34888</v>
      </c>
      <c r="C9995" s="890" t="s">
        <v>5</v>
      </c>
      <c r="D9995" s="890">
        <v>27.51</v>
      </c>
    </row>
    <row r="9996" spans="1:4" x14ac:dyDescent="0.25">
      <c r="A9996" s="890" t="s">
        <v>9993</v>
      </c>
      <c r="B9996" s="890" t="s">
        <v>34889</v>
      </c>
      <c r="C9996" s="890" t="s">
        <v>4</v>
      </c>
      <c r="D9996" s="890">
        <v>33.97</v>
      </c>
    </row>
    <row r="9997" spans="1:4" x14ac:dyDescent="0.25">
      <c r="A9997" s="890" t="s">
        <v>9994</v>
      </c>
      <c r="B9997" s="890" t="s">
        <v>34889</v>
      </c>
      <c r="C9997" s="890" t="s">
        <v>4</v>
      </c>
      <c r="D9997" s="890">
        <v>32.93</v>
      </c>
    </row>
    <row r="9998" spans="1:4" x14ac:dyDescent="0.25">
      <c r="A9998" s="890" t="s">
        <v>144</v>
      </c>
      <c r="B9998" s="890" t="s">
        <v>34890</v>
      </c>
      <c r="C9998" s="890" t="s">
        <v>113</v>
      </c>
      <c r="D9998" s="890">
        <v>8.6199999999999992</v>
      </c>
    </row>
    <row r="9999" spans="1:4" x14ac:dyDescent="0.25">
      <c r="A9999" s="890" t="s">
        <v>9995</v>
      </c>
      <c r="B9999" s="890" t="s">
        <v>34890</v>
      </c>
      <c r="C9999" s="890" t="s">
        <v>113</v>
      </c>
      <c r="D9999" s="890">
        <v>8.6199999999999992</v>
      </c>
    </row>
    <row r="10000" spans="1:4" x14ac:dyDescent="0.25">
      <c r="A10000" s="890" t="s">
        <v>9996</v>
      </c>
      <c r="B10000" s="890" t="s">
        <v>34891</v>
      </c>
      <c r="C10000" s="890" t="s">
        <v>113</v>
      </c>
      <c r="D10000" s="890">
        <v>8.6199999999999992</v>
      </c>
    </row>
    <row r="10001" spans="1:4" x14ac:dyDescent="0.25">
      <c r="A10001" s="890" t="s">
        <v>9997</v>
      </c>
      <c r="B10001" s="890" t="s">
        <v>34891</v>
      </c>
      <c r="C10001" s="890" t="s">
        <v>113</v>
      </c>
      <c r="D10001" s="890">
        <v>8.6199999999999992</v>
      </c>
    </row>
    <row r="10002" spans="1:4" x14ac:dyDescent="0.25">
      <c r="A10002" s="890" t="s">
        <v>9998</v>
      </c>
      <c r="B10002" s="890" t="s">
        <v>34892</v>
      </c>
      <c r="C10002" s="890" t="s">
        <v>113</v>
      </c>
      <c r="D10002" s="890">
        <v>11.13</v>
      </c>
    </row>
    <row r="10003" spans="1:4" x14ac:dyDescent="0.25">
      <c r="A10003" s="890" t="s">
        <v>9999</v>
      </c>
      <c r="B10003" s="890" t="s">
        <v>34892</v>
      </c>
      <c r="C10003" s="890" t="s">
        <v>113</v>
      </c>
      <c r="D10003" s="890">
        <v>11.13</v>
      </c>
    </row>
    <row r="10004" spans="1:4" x14ac:dyDescent="0.25">
      <c r="A10004" s="890" t="s">
        <v>24836</v>
      </c>
      <c r="B10004" s="890" t="s">
        <v>34893</v>
      </c>
      <c r="C10004" s="890" t="s">
        <v>113</v>
      </c>
      <c r="D10004" s="890">
        <v>8.41</v>
      </c>
    </row>
    <row r="10005" spans="1:4" x14ac:dyDescent="0.25">
      <c r="A10005" s="890" t="s">
        <v>24837</v>
      </c>
      <c r="B10005" s="890" t="s">
        <v>34893</v>
      </c>
      <c r="C10005" s="890" t="s">
        <v>113</v>
      </c>
      <c r="D10005" s="890">
        <v>8.41</v>
      </c>
    </row>
    <row r="10006" spans="1:4" x14ac:dyDescent="0.25">
      <c r="A10006" s="890" t="s">
        <v>10000</v>
      </c>
      <c r="B10006" s="890" t="s">
        <v>34894</v>
      </c>
      <c r="C10006" s="890" t="s">
        <v>113</v>
      </c>
      <c r="D10006" s="890">
        <v>8.6199999999999992</v>
      </c>
    </row>
    <row r="10007" spans="1:4" x14ac:dyDescent="0.25">
      <c r="A10007" s="890" t="s">
        <v>10001</v>
      </c>
      <c r="B10007" s="890" t="s">
        <v>34894</v>
      </c>
      <c r="C10007" s="890" t="s">
        <v>113</v>
      </c>
      <c r="D10007" s="890">
        <v>8.6199999999999992</v>
      </c>
    </row>
    <row r="10008" spans="1:4" x14ac:dyDescent="0.25">
      <c r="A10008" s="890" t="s">
        <v>10002</v>
      </c>
      <c r="B10008" s="890" t="s">
        <v>34895</v>
      </c>
      <c r="C10008" s="890" t="s">
        <v>20</v>
      </c>
      <c r="D10008" s="890">
        <v>1881.72</v>
      </c>
    </row>
    <row r="10009" spans="1:4" x14ac:dyDescent="0.25">
      <c r="A10009" s="890" t="s">
        <v>10003</v>
      </c>
      <c r="B10009" s="890" t="s">
        <v>34895</v>
      </c>
      <c r="C10009" s="890" t="s">
        <v>20</v>
      </c>
      <c r="D10009" s="890">
        <v>1845.26</v>
      </c>
    </row>
    <row r="10010" spans="1:4" x14ac:dyDescent="0.25">
      <c r="A10010" s="890" t="s">
        <v>10004</v>
      </c>
      <c r="B10010" s="890" t="s">
        <v>34896</v>
      </c>
      <c r="C10010" s="890" t="s">
        <v>20</v>
      </c>
      <c r="D10010" s="890">
        <v>1505.38</v>
      </c>
    </row>
    <row r="10011" spans="1:4" x14ac:dyDescent="0.25">
      <c r="A10011" s="890" t="s">
        <v>10005</v>
      </c>
      <c r="B10011" s="890" t="s">
        <v>34896</v>
      </c>
      <c r="C10011" s="890" t="s">
        <v>20</v>
      </c>
      <c r="D10011" s="890">
        <v>1476.21</v>
      </c>
    </row>
    <row r="10012" spans="1:4" x14ac:dyDescent="0.25">
      <c r="A10012" s="890" t="s">
        <v>10006</v>
      </c>
      <c r="B10012" s="890" t="s">
        <v>34897</v>
      </c>
      <c r="C10012" s="890" t="s">
        <v>20</v>
      </c>
      <c r="D10012" s="890">
        <v>1317.2</v>
      </c>
    </row>
    <row r="10013" spans="1:4" x14ac:dyDescent="0.25">
      <c r="A10013" s="890" t="s">
        <v>10007</v>
      </c>
      <c r="B10013" s="890" t="s">
        <v>34897</v>
      </c>
      <c r="C10013" s="890" t="s">
        <v>20</v>
      </c>
      <c r="D10013" s="890">
        <v>1291.68</v>
      </c>
    </row>
    <row r="10014" spans="1:4" x14ac:dyDescent="0.25">
      <c r="A10014" s="890" t="s">
        <v>10008</v>
      </c>
      <c r="B10014" s="890" t="s">
        <v>34898</v>
      </c>
      <c r="C10014" s="890" t="s">
        <v>20</v>
      </c>
      <c r="D10014" s="890">
        <v>1053.76</v>
      </c>
    </row>
    <row r="10015" spans="1:4" x14ac:dyDescent="0.25">
      <c r="A10015" s="890" t="s">
        <v>10009</v>
      </c>
      <c r="B10015" s="890" t="s">
        <v>34898</v>
      </c>
      <c r="C10015" s="890" t="s">
        <v>20</v>
      </c>
      <c r="D10015" s="890">
        <v>1033.3399999999999</v>
      </c>
    </row>
    <row r="10016" spans="1:4" x14ac:dyDescent="0.25">
      <c r="A10016" s="890" t="s">
        <v>10010</v>
      </c>
      <c r="B10016" s="890" t="s">
        <v>34899</v>
      </c>
      <c r="C10016" s="890" t="s">
        <v>20</v>
      </c>
      <c r="D10016" s="890">
        <v>2559.3200000000002</v>
      </c>
    </row>
    <row r="10017" spans="1:4" x14ac:dyDescent="0.25">
      <c r="A10017" s="890" t="s">
        <v>10011</v>
      </c>
      <c r="B10017" s="890" t="s">
        <v>34899</v>
      </c>
      <c r="C10017" s="890" t="s">
        <v>20</v>
      </c>
      <c r="D10017" s="890">
        <v>2522.86</v>
      </c>
    </row>
    <row r="10018" spans="1:4" x14ac:dyDescent="0.25">
      <c r="A10018" s="890" t="s">
        <v>10012</v>
      </c>
      <c r="B10018" s="890" t="s">
        <v>34900</v>
      </c>
      <c r="C10018" s="890" t="s">
        <v>20</v>
      </c>
      <c r="D10018" s="890">
        <v>2047.46</v>
      </c>
    </row>
    <row r="10019" spans="1:4" x14ac:dyDescent="0.25">
      <c r="A10019" s="890" t="s">
        <v>10013</v>
      </c>
      <c r="B10019" s="890" t="s">
        <v>34900</v>
      </c>
      <c r="C10019" s="890" t="s">
        <v>20</v>
      </c>
      <c r="D10019" s="890">
        <v>2018.29</v>
      </c>
    </row>
    <row r="10020" spans="1:4" x14ac:dyDescent="0.25">
      <c r="A10020" s="890" t="s">
        <v>10014</v>
      </c>
      <c r="B10020" s="890" t="s">
        <v>34901</v>
      </c>
      <c r="C10020" s="890" t="s">
        <v>20</v>
      </c>
      <c r="D10020" s="890">
        <v>1791.53</v>
      </c>
    </row>
    <row r="10021" spans="1:4" x14ac:dyDescent="0.25">
      <c r="A10021" s="890" t="s">
        <v>10015</v>
      </c>
      <c r="B10021" s="890" t="s">
        <v>34901</v>
      </c>
      <c r="C10021" s="890" t="s">
        <v>20</v>
      </c>
      <c r="D10021" s="890">
        <v>1766</v>
      </c>
    </row>
    <row r="10022" spans="1:4" x14ac:dyDescent="0.25">
      <c r="A10022" s="890" t="s">
        <v>10016</v>
      </c>
      <c r="B10022" s="890" t="s">
        <v>34902</v>
      </c>
      <c r="C10022" s="890" t="s">
        <v>20</v>
      </c>
      <c r="D10022" s="890">
        <v>1433.22</v>
      </c>
    </row>
    <row r="10023" spans="1:4" x14ac:dyDescent="0.25">
      <c r="A10023" s="890" t="s">
        <v>10017</v>
      </c>
      <c r="B10023" s="890" t="s">
        <v>34902</v>
      </c>
      <c r="C10023" s="890" t="s">
        <v>20</v>
      </c>
      <c r="D10023" s="890">
        <v>1412.8</v>
      </c>
    </row>
    <row r="10024" spans="1:4" x14ac:dyDescent="0.25">
      <c r="A10024" s="890" t="s">
        <v>10018</v>
      </c>
      <c r="B10024" s="890" t="s">
        <v>34903</v>
      </c>
      <c r="C10024" s="890" t="s">
        <v>20</v>
      </c>
      <c r="D10024" s="890">
        <v>697.69</v>
      </c>
    </row>
    <row r="10025" spans="1:4" x14ac:dyDescent="0.25">
      <c r="A10025" s="890" t="s">
        <v>10019</v>
      </c>
      <c r="B10025" s="890" t="s">
        <v>34903</v>
      </c>
      <c r="C10025" s="890" t="s">
        <v>20</v>
      </c>
      <c r="D10025" s="890">
        <v>689.11</v>
      </c>
    </row>
    <row r="10026" spans="1:4" x14ac:dyDescent="0.25">
      <c r="A10026" s="890" t="s">
        <v>10020</v>
      </c>
      <c r="B10026" s="890" t="s">
        <v>34904</v>
      </c>
      <c r="C10026" s="890" t="s">
        <v>20</v>
      </c>
      <c r="D10026" s="890">
        <v>699.79</v>
      </c>
    </row>
    <row r="10027" spans="1:4" x14ac:dyDescent="0.25">
      <c r="A10027" s="890" t="s">
        <v>10021</v>
      </c>
      <c r="B10027" s="890" t="s">
        <v>34904</v>
      </c>
      <c r="C10027" s="890" t="s">
        <v>20</v>
      </c>
      <c r="D10027" s="890">
        <v>691.21</v>
      </c>
    </row>
    <row r="10028" spans="1:4" x14ac:dyDescent="0.25">
      <c r="A10028" s="890" t="s">
        <v>10022</v>
      </c>
      <c r="B10028" s="890" t="s">
        <v>34905</v>
      </c>
      <c r="C10028" s="890" t="s">
        <v>20</v>
      </c>
      <c r="D10028" s="890">
        <v>723.94</v>
      </c>
    </row>
    <row r="10029" spans="1:4" x14ac:dyDescent="0.25">
      <c r="A10029" s="890" t="s">
        <v>10023</v>
      </c>
      <c r="B10029" s="890" t="s">
        <v>34905</v>
      </c>
      <c r="C10029" s="890" t="s">
        <v>20</v>
      </c>
      <c r="D10029" s="890">
        <v>715.36</v>
      </c>
    </row>
    <row r="10030" spans="1:4" x14ac:dyDescent="0.25">
      <c r="A10030" s="890" t="s">
        <v>10024</v>
      </c>
      <c r="B10030" s="890" t="s">
        <v>34906</v>
      </c>
      <c r="C10030" s="890" t="s">
        <v>20</v>
      </c>
      <c r="D10030" s="890">
        <v>750.19</v>
      </c>
    </row>
    <row r="10031" spans="1:4" x14ac:dyDescent="0.25">
      <c r="A10031" s="890" t="s">
        <v>10025</v>
      </c>
      <c r="B10031" s="890" t="s">
        <v>34906</v>
      </c>
      <c r="C10031" s="890" t="s">
        <v>20</v>
      </c>
      <c r="D10031" s="890">
        <v>741.61</v>
      </c>
    </row>
    <row r="10032" spans="1:4" x14ac:dyDescent="0.25">
      <c r="A10032" s="890" t="s">
        <v>10026</v>
      </c>
      <c r="B10032" s="890" t="s">
        <v>34907</v>
      </c>
      <c r="C10032" s="890" t="s">
        <v>20</v>
      </c>
      <c r="D10032" s="890">
        <v>771.19</v>
      </c>
    </row>
    <row r="10033" spans="1:4" x14ac:dyDescent="0.25">
      <c r="A10033" s="890" t="s">
        <v>10027</v>
      </c>
      <c r="B10033" s="890" t="s">
        <v>34907</v>
      </c>
      <c r="C10033" s="890" t="s">
        <v>20</v>
      </c>
      <c r="D10033" s="890">
        <v>762.61</v>
      </c>
    </row>
    <row r="10034" spans="1:4" x14ac:dyDescent="0.25">
      <c r="A10034" s="890" t="s">
        <v>10028</v>
      </c>
      <c r="B10034" s="890" t="s">
        <v>34908</v>
      </c>
      <c r="C10034" s="890" t="s">
        <v>20</v>
      </c>
      <c r="D10034" s="890">
        <v>807.94</v>
      </c>
    </row>
    <row r="10035" spans="1:4" x14ac:dyDescent="0.25">
      <c r="A10035" s="890" t="s">
        <v>10029</v>
      </c>
      <c r="B10035" s="890" t="s">
        <v>34908</v>
      </c>
      <c r="C10035" s="890" t="s">
        <v>20</v>
      </c>
      <c r="D10035" s="890">
        <v>799.36</v>
      </c>
    </row>
    <row r="10036" spans="1:4" x14ac:dyDescent="0.25">
      <c r="A10036" s="890" t="s">
        <v>10030</v>
      </c>
      <c r="B10036" s="890" t="s">
        <v>34909</v>
      </c>
      <c r="C10036" s="890" t="s">
        <v>3</v>
      </c>
      <c r="D10036" s="890">
        <v>76.790000000000006</v>
      </c>
    </row>
    <row r="10037" spans="1:4" x14ac:dyDescent="0.25">
      <c r="A10037" s="890" t="s">
        <v>10031</v>
      </c>
      <c r="B10037" s="890" t="s">
        <v>34909</v>
      </c>
      <c r="C10037" s="890" t="s">
        <v>3</v>
      </c>
      <c r="D10037" s="890">
        <v>72.900000000000006</v>
      </c>
    </row>
    <row r="10038" spans="1:4" x14ac:dyDescent="0.25">
      <c r="A10038" s="890" t="s">
        <v>10032</v>
      </c>
      <c r="B10038" s="890" t="s">
        <v>34910</v>
      </c>
      <c r="C10038" s="890" t="s">
        <v>3</v>
      </c>
      <c r="D10038" s="890">
        <v>3.53</v>
      </c>
    </row>
    <row r="10039" spans="1:4" x14ac:dyDescent="0.25">
      <c r="A10039" s="890" t="s">
        <v>10033</v>
      </c>
      <c r="B10039" s="890" t="s">
        <v>34910</v>
      </c>
      <c r="C10039" s="890" t="s">
        <v>3</v>
      </c>
      <c r="D10039" s="890">
        <v>3.18</v>
      </c>
    </row>
    <row r="10040" spans="1:4" x14ac:dyDescent="0.25">
      <c r="A10040" s="890" t="s">
        <v>10034</v>
      </c>
      <c r="B10040" s="890" t="s">
        <v>34911</v>
      </c>
      <c r="C10040" s="890" t="s">
        <v>3</v>
      </c>
      <c r="D10040" s="890">
        <v>15.01</v>
      </c>
    </row>
    <row r="10041" spans="1:4" x14ac:dyDescent="0.25">
      <c r="A10041" s="890" t="s">
        <v>10035</v>
      </c>
      <c r="B10041" s="890" t="s">
        <v>34911</v>
      </c>
      <c r="C10041" s="890" t="s">
        <v>3</v>
      </c>
      <c r="D10041" s="890">
        <v>13.53</v>
      </c>
    </row>
    <row r="10042" spans="1:4" x14ac:dyDescent="0.25">
      <c r="A10042" s="890" t="s">
        <v>10036</v>
      </c>
      <c r="B10042" s="890" t="s">
        <v>34912</v>
      </c>
      <c r="C10042" s="890" t="s">
        <v>3</v>
      </c>
      <c r="D10042" s="890">
        <v>174.66</v>
      </c>
    </row>
    <row r="10043" spans="1:4" x14ac:dyDescent="0.25">
      <c r="A10043" s="890" t="s">
        <v>10037</v>
      </c>
      <c r="B10043" s="890" t="s">
        <v>34912</v>
      </c>
      <c r="C10043" s="890" t="s">
        <v>3</v>
      </c>
      <c r="D10043" s="890">
        <v>161.47999999999999</v>
      </c>
    </row>
    <row r="10044" spans="1:4" x14ac:dyDescent="0.25">
      <c r="A10044" s="890" t="s">
        <v>10038</v>
      </c>
      <c r="B10044" s="890" t="s">
        <v>34913</v>
      </c>
      <c r="C10044" s="890" t="s">
        <v>3</v>
      </c>
      <c r="D10044" s="890">
        <v>172.81</v>
      </c>
    </row>
    <row r="10045" spans="1:4" x14ac:dyDescent="0.25">
      <c r="A10045" s="890" t="s">
        <v>10039</v>
      </c>
      <c r="B10045" s="890" t="s">
        <v>34913</v>
      </c>
      <c r="C10045" s="890" t="s">
        <v>3</v>
      </c>
      <c r="D10045" s="890">
        <v>159.88999999999999</v>
      </c>
    </row>
    <row r="10046" spans="1:4" x14ac:dyDescent="0.25">
      <c r="A10046" s="890" t="s">
        <v>10040</v>
      </c>
      <c r="B10046" s="890" t="s">
        <v>34914</v>
      </c>
      <c r="C10046" s="890" t="s">
        <v>3</v>
      </c>
      <c r="D10046" s="890">
        <v>322.98</v>
      </c>
    </row>
    <row r="10047" spans="1:4" x14ac:dyDescent="0.25">
      <c r="A10047" s="890" t="s">
        <v>10041</v>
      </c>
      <c r="B10047" s="890" t="s">
        <v>34914</v>
      </c>
      <c r="C10047" s="890" t="s">
        <v>3</v>
      </c>
      <c r="D10047" s="890">
        <v>315.66000000000003</v>
      </c>
    </row>
    <row r="10048" spans="1:4" x14ac:dyDescent="0.25">
      <c r="A10048" s="890" t="s">
        <v>10042</v>
      </c>
      <c r="B10048" s="890" t="s">
        <v>34915</v>
      </c>
      <c r="C10048" s="890" t="s">
        <v>3</v>
      </c>
      <c r="D10048" s="890">
        <v>835.68</v>
      </c>
    </row>
    <row r="10049" spans="1:4" x14ac:dyDescent="0.25">
      <c r="A10049" s="890" t="s">
        <v>10043</v>
      </c>
      <c r="B10049" s="890" t="s">
        <v>34915</v>
      </c>
      <c r="C10049" s="890" t="s">
        <v>3</v>
      </c>
      <c r="D10049" s="890">
        <v>825.12</v>
      </c>
    </row>
    <row r="10050" spans="1:4" x14ac:dyDescent="0.25">
      <c r="A10050" s="890" t="s">
        <v>10044</v>
      </c>
      <c r="B10050" s="890" t="s">
        <v>34916</v>
      </c>
      <c r="C10050" s="890" t="s">
        <v>3</v>
      </c>
      <c r="D10050" s="890">
        <v>791.62</v>
      </c>
    </row>
    <row r="10051" spans="1:4" x14ac:dyDescent="0.25">
      <c r="A10051" s="890" t="s">
        <v>10045</v>
      </c>
      <c r="B10051" s="890" t="s">
        <v>34916</v>
      </c>
      <c r="C10051" s="890" t="s">
        <v>3</v>
      </c>
      <c r="D10051" s="890">
        <v>781.07</v>
      </c>
    </row>
    <row r="10052" spans="1:4" x14ac:dyDescent="0.25">
      <c r="A10052" s="890" t="s">
        <v>10046</v>
      </c>
      <c r="B10052" s="890" t="s">
        <v>34917</v>
      </c>
      <c r="C10052" s="890" t="s">
        <v>3</v>
      </c>
      <c r="D10052" s="890">
        <v>74.39</v>
      </c>
    </row>
    <row r="10053" spans="1:4" x14ac:dyDescent="0.25">
      <c r="A10053" s="890" t="s">
        <v>10047</v>
      </c>
      <c r="B10053" s="890" t="s">
        <v>34917</v>
      </c>
      <c r="C10053" s="890" t="s">
        <v>3</v>
      </c>
      <c r="D10053" s="890">
        <v>71.760000000000005</v>
      </c>
    </row>
    <row r="10054" spans="1:4" x14ac:dyDescent="0.25">
      <c r="A10054" s="890" t="s">
        <v>10048</v>
      </c>
      <c r="B10054" s="890" t="s">
        <v>34918</v>
      </c>
      <c r="C10054" s="890" t="s">
        <v>3</v>
      </c>
      <c r="D10054" s="890">
        <v>169.48</v>
      </c>
    </row>
    <row r="10055" spans="1:4" x14ac:dyDescent="0.25">
      <c r="A10055" s="890" t="s">
        <v>10049</v>
      </c>
      <c r="B10055" s="890" t="s">
        <v>34918</v>
      </c>
      <c r="C10055" s="890" t="s">
        <v>3</v>
      </c>
      <c r="D10055" s="890">
        <v>165.13</v>
      </c>
    </row>
    <row r="10056" spans="1:4" x14ac:dyDescent="0.25">
      <c r="A10056" s="890" t="s">
        <v>10050</v>
      </c>
      <c r="B10056" s="890" t="s">
        <v>34919</v>
      </c>
      <c r="C10056" s="890" t="s">
        <v>3</v>
      </c>
      <c r="D10056" s="890">
        <v>169.9</v>
      </c>
    </row>
    <row r="10057" spans="1:4" x14ac:dyDescent="0.25">
      <c r="A10057" s="890" t="s">
        <v>10051</v>
      </c>
      <c r="B10057" s="890" t="s">
        <v>34919</v>
      </c>
      <c r="C10057" s="890" t="s">
        <v>3</v>
      </c>
      <c r="D10057" s="890">
        <v>165.55</v>
      </c>
    </row>
    <row r="10058" spans="1:4" x14ac:dyDescent="0.25">
      <c r="A10058" s="890" t="s">
        <v>10052</v>
      </c>
      <c r="B10058" s="890" t="s">
        <v>34920</v>
      </c>
      <c r="C10058" s="890" t="s">
        <v>3</v>
      </c>
      <c r="D10058" s="890">
        <v>170.71</v>
      </c>
    </row>
    <row r="10059" spans="1:4" x14ac:dyDescent="0.25">
      <c r="A10059" s="890" t="s">
        <v>10053</v>
      </c>
      <c r="B10059" s="890" t="s">
        <v>34920</v>
      </c>
      <c r="C10059" s="890" t="s">
        <v>3</v>
      </c>
      <c r="D10059" s="890">
        <v>166.36</v>
      </c>
    </row>
    <row r="10060" spans="1:4" x14ac:dyDescent="0.25">
      <c r="A10060" s="890" t="s">
        <v>10054</v>
      </c>
      <c r="B10060" s="890" t="s">
        <v>34921</v>
      </c>
      <c r="C10060" s="890" t="s">
        <v>21502</v>
      </c>
      <c r="D10060" s="890">
        <v>174.1</v>
      </c>
    </row>
    <row r="10061" spans="1:4" x14ac:dyDescent="0.25">
      <c r="A10061" s="890" t="s">
        <v>10055</v>
      </c>
      <c r="B10061" s="890" t="s">
        <v>34921</v>
      </c>
      <c r="C10061" s="890" t="s">
        <v>21502</v>
      </c>
      <c r="D10061" s="890">
        <v>169.33</v>
      </c>
    </row>
    <row r="10062" spans="1:4" x14ac:dyDescent="0.25">
      <c r="A10062" s="890" t="s">
        <v>10056</v>
      </c>
      <c r="B10062" s="890" t="s">
        <v>34922</v>
      </c>
      <c r="C10062" s="890" t="s">
        <v>3</v>
      </c>
      <c r="D10062" s="890">
        <v>174.64</v>
      </c>
    </row>
    <row r="10063" spans="1:4" x14ac:dyDescent="0.25">
      <c r="A10063" s="890" t="s">
        <v>10057</v>
      </c>
      <c r="B10063" s="890" t="s">
        <v>34922</v>
      </c>
      <c r="C10063" s="890" t="s">
        <v>3</v>
      </c>
      <c r="D10063" s="890">
        <v>169.87</v>
      </c>
    </row>
    <row r="10064" spans="1:4" x14ac:dyDescent="0.25">
      <c r="A10064" s="890" t="s">
        <v>10058</v>
      </c>
      <c r="B10064" s="890" t="s">
        <v>34923</v>
      </c>
      <c r="C10064" s="890" t="s">
        <v>3</v>
      </c>
      <c r="D10064" s="890">
        <v>175.68</v>
      </c>
    </row>
    <row r="10065" spans="1:4" x14ac:dyDescent="0.25">
      <c r="A10065" s="890" t="s">
        <v>10059</v>
      </c>
      <c r="B10065" s="890" t="s">
        <v>34923</v>
      </c>
      <c r="C10065" s="890" t="s">
        <v>3</v>
      </c>
      <c r="D10065" s="890">
        <v>170.91</v>
      </c>
    </row>
    <row r="10066" spans="1:4" x14ac:dyDescent="0.25">
      <c r="A10066" s="890" t="s">
        <v>10060</v>
      </c>
      <c r="B10066" s="890" t="s">
        <v>34924</v>
      </c>
      <c r="C10066" s="890" t="s">
        <v>3</v>
      </c>
      <c r="D10066" s="890">
        <v>191.65</v>
      </c>
    </row>
    <row r="10067" spans="1:4" x14ac:dyDescent="0.25">
      <c r="A10067" s="890" t="s">
        <v>10061</v>
      </c>
      <c r="B10067" s="890" t="s">
        <v>34924</v>
      </c>
      <c r="C10067" s="890" t="s">
        <v>3</v>
      </c>
      <c r="D10067" s="890">
        <v>186.46</v>
      </c>
    </row>
    <row r="10068" spans="1:4" x14ac:dyDescent="0.25">
      <c r="A10068" s="890" t="s">
        <v>10062</v>
      </c>
      <c r="B10068" s="890" t="s">
        <v>34925</v>
      </c>
      <c r="C10068" s="890" t="s">
        <v>3</v>
      </c>
      <c r="D10068" s="890">
        <v>192.19</v>
      </c>
    </row>
    <row r="10069" spans="1:4" x14ac:dyDescent="0.25">
      <c r="A10069" s="890" t="s">
        <v>10063</v>
      </c>
      <c r="B10069" s="890" t="s">
        <v>34925</v>
      </c>
      <c r="C10069" s="890" t="s">
        <v>3</v>
      </c>
      <c r="D10069" s="890">
        <v>187</v>
      </c>
    </row>
    <row r="10070" spans="1:4" x14ac:dyDescent="0.25">
      <c r="A10070" s="890" t="s">
        <v>10064</v>
      </c>
      <c r="B10070" s="890" t="s">
        <v>34926</v>
      </c>
      <c r="C10070" s="890" t="s">
        <v>3</v>
      </c>
      <c r="D10070" s="890">
        <v>193.22</v>
      </c>
    </row>
    <row r="10071" spans="1:4" x14ac:dyDescent="0.25">
      <c r="A10071" s="890" t="s">
        <v>10065</v>
      </c>
      <c r="B10071" s="890" t="s">
        <v>34926</v>
      </c>
      <c r="C10071" s="890" t="s">
        <v>3</v>
      </c>
      <c r="D10071" s="890">
        <v>188.03</v>
      </c>
    </row>
    <row r="10072" spans="1:4" x14ac:dyDescent="0.25">
      <c r="A10072" s="890" t="s">
        <v>10066</v>
      </c>
      <c r="B10072" s="890" t="s">
        <v>34927</v>
      </c>
      <c r="C10072" s="890" t="s">
        <v>3</v>
      </c>
      <c r="D10072" s="890">
        <v>247.87</v>
      </c>
    </row>
    <row r="10073" spans="1:4" x14ac:dyDescent="0.25">
      <c r="A10073" s="890" t="s">
        <v>10067</v>
      </c>
      <c r="B10073" s="890" t="s">
        <v>34927</v>
      </c>
      <c r="C10073" s="890" t="s">
        <v>3</v>
      </c>
      <c r="D10073" s="890">
        <v>242.53</v>
      </c>
    </row>
    <row r="10074" spans="1:4" x14ac:dyDescent="0.25">
      <c r="A10074" s="890" t="s">
        <v>10068</v>
      </c>
      <c r="B10074" s="890" t="s">
        <v>34928</v>
      </c>
      <c r="C10074" s="890" t="s">
        <v>3</v>
      </c>
      <c r="D10074" s="890">
        <v>248.41</v>
      </c>
    </row>
    <row r="10075" spans="1:4" x14ac:dyDescent="0.25">
      <c r="A10075" s="890" t="s">
        <v>10069</v>
      </c>
      <c r="B10075" s="890" t="s">
        <v>34928</v>
      </c>
      <c r="C10075" s="890" t="s">
        <v>3</v>
      </c>
      <c r="D10075" s="890">
        <v>243.07</v>
      </c>
    </row>
    <row r="10076" spans="1:4" x14ac:dyDescent="0.25">
      <c r="A10076" s="890" t="s">
        <v>10070</v>
      </c>
      <c r="B10076" s="890" t="s">
        <v>34929</v>
      </c>
      <c r="C10076" s="890" t="s">
        <v>3</v>
      </c>
      <c r="D10076" s="890">
        <v>249.44</v>
      </c>
    </row>
    <row r="10077" spans="1:4" x14ac:dyDescent="0.25">
      <c r="A10077" s="890" t="s">
        <v>10071</v>
      </c>
      <c r="B10077" s="890" t="s">
        <v>34929</v>
      </c>
      <c r="C10077" s="890" t="s">
        <v>3</v>
      </c>
      <c r="D10077" s="890">
        <v>244.11</v>
      </c>
    </row>
    <row r="10078" spans="1:4" x14ac:dyDescent="0.25">
      <c r="A10078" s="890" t="s">
        <v>10072</v>
      </c>
      <c r="B10078" s="890" t="s">
        <v>34930</v>
      </c>
      <c r="C10078" s="890" t="s">
        <v>3</v>
      </c>
      <c r="D10078" s="890">
        <v>520.44000000000005</v>
      </c>
    </row>
    <row r="10079" spans="1:4" x14ac:dyDescent="0.25">
      <c r="A10079" s="890" t="s">
        <v>10073</v>
      </c>
      <c r="B10079" s="890" t="s">
        <v>34930</v>
      </c>
      <c r="C10079" s="890" t="s">
        <v>3</v>
      </c>
      <c r="D10079" s="890">
        <v>513.91</v>
      </c>
    </row>
    <row r="10080" spans="1:4" x14ac:dyDescent="0.25">
      <c r="A10080" s="890" t="s">
        <v>10074</v>
      </c>
      <c r="B10080" s="890" t="s">
        <v>34931</v>
      </c>
      <c r="C10080" s="890" t="s">
        <v>3</v>
      </c>
      <c r="D10080" s="890">
        <v>317.95999999999998</v>
      </c>
    </row>
    <row r="10081" spans="1:4" x14ac:dyDescent="0.25">
      <c r="A10081" s="890" t="s">
        <v>10075</v>
      </c>
      <c r="B10081" s="890" t="s">
        <v>34931</v>
      </c>
      <c r="C10081" s="890" t="s">
        <v>3</v>
      </c>
      <c r="D10081" s="890">
        <v>313.83999999999997</v>
      </c>
    </row>
    <row r="10082" spans="1:4" x14ac:dyDescent="0.25">
      <c r="A10082" s="890" t="s">
        <v>10076</v>
      </c>
      <c r="B10082" s="890" t="s">
        <v>34932</v>
      </c>
      <c r="C10082" s="890" t="s">
        <v>3</v>
      </c>
      <c r="D10082" s="890">
        <v>504.99</v>
      </c>
    </row>
    <row r="10083" spans="1:4" x14ac:dyDescent="0.25">
      <c r="A10083" s="890" t="s">
        <v>10077</v>
      </c>
      <c r="B10083" s="890" t="s">
        <v>34932</v>
      </c>
      <c r="C10083" s="890" t="s">
        <v>3</v>
      </c>
      <c r="D10083" s="890">
        <v>498.46</v>
      </c>
    </row>
    <row r="10084" spans="1:4" x14ac:dyDescent="0.25">
      <c r="A10084" s="890" t="s">
        <v>10078</v>
      </c>
      <c r="B10084" s="890" t="s">
        <v>34933</v>
      </c>
      <c r="C10084" s="890" t="s">
        <v>3</v>
      </c>
      <c r="D10084" s="890">
        <v>302.51</v>
      </c>
    </row>
    <row r="10085" spans="1:4" x14ac:dyDescent="0.25">
      <c r="A10085" s="890" t="s">
        <v>10079</v>
      </c>
      <c r="B10085" s="890" t="s">
        <v>34933</v>
      </c>
      <c r="C10085" s="890" t="s">
        <v>3</v>
      </c>
      <c r="D10085" s="890">
        <v>298.39</v>
      </c>
    </row>
    <row r="10086" spans="1:4" x14ac:dyDescent="0.25">
      <c r="A10086" s="890" t="s">
        <v>10080</v>
      </c>
      <c r="B10086" s="890" t="s">
        <v>34934</v>
      </c>
      <c r="C10086" s="890" t="s">
        <v>3</v>
      </c>
      <c r="D10086" s="890">
        <v>297</v>
      </c>
    </row>
    <row r="10087" spans="1:4" x14ac:dyDescent="0.25">
      <c r="A10087" s="890" t="s">
        <v>10081</v>
      </c>
      <c r="B10087" s="890" t="s">
        <v>34934</v>
      </c>
      <c r="C10087" s="890" t="s">
        <v>3</v>
      </c>
      <c r="D10087" s="890">
        <v>293.2</v>
      </c>
    </row>
    <row r="10088" spans="1:4" x14ac:dyDescent="0.25">
      <c r="A10088" s="890" t="s">
        <v>10082</v>
      </c>
      <c r="B10088" s="890" t="s">
        <v>34935</v>
      </c>
      <c r="C10088" s="890" t="s">
        <v>3</v>
      </c>
      <c r="D10088" s="890">
        <v>222.2</v>
      </c>
    </row>
    <row r="10089" spans="1:4" x14ac:dyDescent="0.25">
      <c r="A10089" s="890" t="s">
        <v>10083</v>
      </c>
      <c r="B10089" s="890" t="s">
        <v>34935</v>
      </c>
      <c r="C10089" s="890" t="s">
        <v>3</v>
      </c>
      <c r="D10089" s="890">
        <v>219.42</v>
      </c>
    </row>
    <row r="10090" spans="1:4" x14ac:dyDescent="0.25">
      <c r="A10090" s="890" t="s">
        <v>10084</v>
      </c>
      <c r="B10090" s="890" t="s">
        <v>34936</v>
      </c>
      <c r="C10090" s="890" t="s">
        <v>3</v>
      </c>
      <c r="D10090" s="890">
        <v>467.18</v>
      </c>
    </row>
    <row r="10091" spans="1:4" x14ac:dyDescent="0.25">
      <c r="A10091" s="890" t="s">
        <v>10085</v>
      </c>
      <c r="B10091" s="890" t="s">
        <v>34936</v>
      </c>
      <c r="C10091" s="890" t="s">
        <v>3</v>
      </c>
      <c r="D10091" s="890">
        <v>461.92</v>
      </c>
    </row>
    <row r="10092" spans="1:4" x14ac:dyDescent="0.25">
      <c r="A10092" s="890" t="s">
        <v>10086</v>
      </c>
      <c r="B10092" s="890" t="s">
        <v>34937</v>
      </c>
      <c r="C10092" s="890" t="s">
        <v>4</v>
      </c>
      <c r="D10092" s="890">
        <v>194.95</v>
      </c>
    </row>
    <row r="10093" spans="1:4" x14ac:dyDescent="0.25">
      <c r="A10093" s="890" t="s">
        <v>10087</v>
      </c>
      <c r="B10093" s="890" t="s">
        <v>34937</v>
      </c>
      <c r="C10093" s="890" t="s">
        <v>4</v>
      </c>
      <c r="D10093" s="890">
        <v>191.89</v>
      </c>
    </row>
    <row r="10094" spans="1:4" x14ac:dyDescent="0.25">
      <c r="A10094" s="890" t="s">
        <v>10088</v>
      </c>
      <c r="B10094" s="890" t="s">
        <v>34938</v>
      </c>
      <c r="C10094" s="890" t="s">
        <v>4</v>
      </c>
      <c r="D10094" s="890">
        <v>240.24</v>
      </c>
    </row>
    <row r="10095" spans="1:4" x14ac:dyDescent="0.25">
      <c r="A10095" s="890" t="s">
        <v>10089</v>
      </c>
      <c r="B10095" s="890" t="s">
        <v>34938</v>
      </c>
      <c r="C10095" s="890" t="s">
        <v>4</v>
      </c>
      <c r="D10095" s="890">
        <v>236.82</v>
      </c>
    </row>
    <row r="10096" spans="1:4" x14ac:dyDescent="0.25">
      <c r="A10096" s="890" t="s">
        <v>10090</v>
      </c>
      <c r="B10096" s="890" t="s">
        <v>34939</v>
      </c>
      <c r="C10096" s="890" t="s">
        <v>3</v>
      </c>
      <c r="D10096" s="890">
        <v>18.18</v>
      </c>
    </row>
    <row r="10097" spans="1:4" x14ac:dyDescent="0.25">
      <c r="A10097" s="890" t="s">
        <v>10091</v>
      </c>
      <c r="B10097" s="890" t="s">
        <v>34939</v>
      </c>
      <c r="C10097" s="890" t="s">
        <v>3</v>
      </c>
      <c r="D10097" s="890">
        <v>16.91</v>
      </c>
    </row>
    <row r="10098" spans="1:4" x14ac:dyDescent="0.25">
      <c r="A10098" s="890" t="s">
        <v>10092</v>
      </c>
      <c r="B10098" s="890" t="s">
        <v>34940</v>
      </c>
      <c r="C10098" s="890" t="s">
        <v>3</v>
      </c>
      <c r="D10098" s="890">
        <v>15.9</v>
      </c>
    </row>
    <row r="10099" spans="1:4" x14ac:dyDescent="0.25">
      <c r="A10099" s="890" t="s">
        <v>10093</v>
      </c>
      <c r="B10099" s="890" t="s">
        <v>34940</v>
      </c>
      <c r="C10099" s="890" t="s">
        <v>3</v>
      </c>
      <c r="D10099" s="890">
        <v>14.63</v>
      </c>
    </row>
    <row r="10100" spans="1:4" x14ac:dyDescent="0.25">
      <c r="A10100" s="890" t="s">
        <v>10094</v>
      </c>
      <c r="B10100" s="890" t="s">
        <v>34941</v>
      </c>
      <c r="C10100" s="890" t="s">
        <v>3</v>
      </c>
      <c r="D10100" s="890">
        <v>93.46</v>
      </c>
    </row>
    <row r="10101" spans="1:4" x14ac:dyDescent="0.25">
      <c r="A10101" s="890" t="s">
        <v>10095</v>
      </c>
      <c r="B10101" s="890" t="s">
        <v>34941</v>
      </c>
      <c r="C10101" s="890" t="s">
        <v>3</v>
      </c>
      <c r="D10101" s="890">
        <v>92.44</v>
      </c>
    </row>
    <row r="10102" spans="1:4" x14ac:dyDescent="0.25">
      <c r="A10102" s="890" t="s">
        <v>10096</v>
      </c>
      <c r="B10102" s="890" t="s">
        <v>34942</v>
      </c>
      <c r="C10102" s="890" t="s">
        <v>3</v>
      </c>
      <c r="D10102" s="890">
        <v>199.21</v>
      </c>
    </row>
    <row r="10103" spans="1:4" x14ac:dyDescent="0.25">
      <c r="A10103" s="890" t="s">
        <v>10097</v>
      </c>
      <c r="B10103" s="890" t="s">
        <v>34942</v>
      </c>
      <c r="C10103" s="890" t="s">
        <v>3</v>
      </c>
      <c r="D10103" s="890">
        <v>197.91</v>
      </c>
    </row>
    <row r="10104" spans="1:4" x14ac:dyDescent="0.25">
      <c r="A10104" s="890" t="s">
        <v>10098</v>
      </c>
      <c r="B10104" s="890" t="s">
        <v>34943</v>
      </c>
      <c r="C10104" s="890" t="s">
        <v>3</v>
      </c>
      <c r="D10104" s="890">
        <v>209.42</v>
      </c>
    </row>
    <row r="10105" spans="1:4" x14ac:dyDescent="0.25">
      <c r="A10105" s="890" t="s">
        <v>10099</v>
      </c>
      <c r="B10105" s="890" t="s">
        <v>34943</v>
      </c>
      <c r="C10105" s="890" t="s">
        <v>3</v>
      </c>
      <c r="D10105" s="890">
        <v>207.84</v>
      </c>
    </row>
    <row r="10106" spans="1:4" x14ac:dyDescent="0.25">
      <c r="A10106" s="890" t="s">
        <v>10100</v>
      </c>
      <c r="B10106" s="890" t="s">
        <v>34944</v>
      </c>
      <c r="C10106" s="890" t="s">
        <v>3</v>
      </c>
      <c r="D10106" s="890">
        <v>253.62</v>
      </c>
    </row>
    <row r="10107" spans="1:4" x14ac:dyDescent="0.25">
      <c r="A10107" s="890" t="s">
        <v>10101</v>
      </c>
      <c r="B10107" s="890" t="s">
        <v>34944</v>
      </c>
      <c r="C10107" s="890" t="s">
        <v>3</v>
      </c>
      <c r="D10107" s="890">
        <v>251.76</v>
      </c>
    </row>
    <row r="10108" spans="1:4" x14ac:dyDescent="0.25">
      <c r="A10108" s="890" t="s">
        <v>10102</v>
      </c>
      <c r="B10108" s="890" t="s">
        <v>34945</v>
      </c>
      <c r="C10108" s="890" t="s">
        <v>145</v>
      </c>
      <c r="D10108" s="890">
        <v>85.49</v>
      </c>
    </row>
    <row r="10109" spans="1:4" x14ac:dyDescent="0.25">
      <c r="A10109" s="890" t="s">
        <v>10103</v>
      </c>
      <c r="B10109" s="890" t="s">
        <v>34945</v>
      </c>
      <c r="C10109" s="890" t="s">
        <v>145</v>
      </c>
      <c r="D10109" s="890">
        <v>85.18</v>
      </c>
    </row>
    <row r="10110" spans="1:4" x14ac:dyDescent="0.25">
      <c r="A10110" s="890" t="s">
        <v>10104</v>
      </c>
      <c r="B10110" s="890" t="s">
        <v>34946</v>
      </c>
      <c r="C10110" s="890" t="s">
        <v>145</v>
      </c>
      <c r="D10110" s="890">
        <v>125.49</v>
      </c>
    </row>
    <row r="10111" spans="1:4" x14ac:dyDescent="0.25">
      <c r="A10111" s="890" t="s">
        <v>10105</v>
      </c>
      <c r="B10111" s="890" t="s">
        <v>34946</v>
      </c>
      <c r="C10111" s="890" t="s">
        <v>145</v>
      </c>
      <c r="D10111" s="890">
        <v>125.18</v>
      </c>
    </row>
    <row r="10112" spans="1:4" x14ac:dyDescent="0.25">
      <c r="A10112" s="890" t="s">
        <v>10106</v>
      </c>
      <c r="B10112" s="890" t="s">
        <v>34947</v>
      </c>
      <c r="C10112" s="890" t="s">
        <v>113</v>
      </c>
      <c r="D10112" s="890">
        <v>79.16</v>
      </c>
    </row>
    <row r="10113" spans="1:4" x14ac:dyDescent="0.25">
      <c r="A10113" s="890" t="s">
        <v>10107</v>
      </c>
      <c r="B10113" s="890" t="s">
        <v>34947</v>
      </c>
      <c r="C10113" s="890" t="s">
        <v>113</v>
      </c>
      <c r="D10113" s="890">
        <v>75.58</v>
      </c>
    </row>
    <row r="10114" spans="1:4" x14ac:dyDescent="0.25">
      <c r="A10114" s="890" t="s">
        <v>10108</v>
      </c>
      <c r="B10114" s="890" t="s">
        <v>34948</v>
      </c>
      <c r="C10114" s="890" t="s">
        <v>3</v>
      </c>
      <c r="D10114" s="890">
        <v>13.77</v>
      </c>
    </row>
    <row r="10115" spans="1:4" x14ac:dyDescent="0.25">
      <c r="A10115" s="890" t="s">
        <v>10109</v>
      </c>
      <c r="B10115" s="890" t="s">
        <v>34948</v>
      </c>
      <c r="C10115" s="890" t="s">
        <v>3</v>
      </c>
      <c r="D10115" s="890">
        <v>12.42</v>
      </c>
    </row>
    <row r="10116" spans="1:4" x14ac:dyDescent="0.25">
      <c r="A10116" s="890" t="s">
        <v>10110</v>
      </c>
      <c r="B10116" s="890" t="s">
        <v>34949</v>
      </c>
      <c r="C10116" s="890" t="s">
        <v>5</v>
      </c>
      <c r="D10116" s="890">
        <v>206047.29</v>
      </c>
    </row>
    <row r="10117" spans="1:4" x14ac:dyDescent="0.25">
      <c r="A10117" s="890" t="s">
        <v>10111</v>
      </c>
      <c r="B10117" s="890" t="s">
        <v>34949</v>
      </c>
      <c r="C10117" s="890" t="s">
        <v>5</v>
      </c>
      <c r="D10117" s="890">
        <v>198992.67</v>
      </c>
    </row>
    <row r="10118" spans="1:4" x14ac:dyDescent="0.25">
      <c r="A10118" s="890" t="s">
        <v>10112</v>
      </c>
      <c r="B10118" s="890" t="s">
        <v>34950</v>
      </c>
      <c r="C10118" s="890" t="s">
        <v>3</v>
      </c>
      <c r="D10118" s="890">
        <v>6845.39</v>
      </c>
    </row>
    <row r="10119" spans="1:4" x14ac:dyDescent="0.25">
      <c r="A10119" s="890" t="s">
        <v>10113</v>
      </c>
      <c r="B10119" s="890" t="s">
        <v>34950</v>
      </c>
      <c r="C10119" s="890" t="s">
        <v>3</v>
      </c>
      <c r="D10119" s="890">
        <v>6788.26</v>
      </c>
    </row>
    <row r="10120" spans="1:4" x14ac:dyDescent="0.25">
      <c r="A10120" s="890" t="s">
        <v>10114</v>
      </c>
      <c r="B10120" s="890" t="s">
        <v>34951</v>
      </c>
      <c r="C10120" s="890" t="s">
        <v>3</v>
      </c>
      <c r="D10120" s="890">
        <v>9717.39</v>
      </c>
    </row>
    <row r="10121" spans="1:4" x14ac:dyDescent="0.25">
      <c r="A10121" s="890" t="s">
        <v>10115</v>
      </c>
      <c r="B10121" s="890" t="s">
        <v>34951</v>
      </c>
      <c r="C10121" s="890" t="s">
        <v>3</v>
      </c>
      <c r="D10121" s="890">
        <v>9660.26</v>
      </c>
    </row>
    <row r="10122" spans="1:4" x14ac:dyDescent="0.25">
      <c r="A10122" s="890" t="s">
        <v>10116</v>
      </c>
      <c r="B10122" s="890" t="s">
        <v>34952</v>
      </c>
      <c r="C10122" s="890" t="s">
        <v>3</v>
      </c>
      <c r="D10122" s="890">
        <v>1158.17</v>
      </c>
    </row>
    <row r="10123" spans="1:4" x14ac:dyDescent="0.25">
      <c r="A10123" s="890" t="s">
        <v>10117</v>
      </c>
      <c r="B10123" s="890" t="s">
        <v>34952</v>
      </c>
      <c r="C10123" s="890" t="s">
        <v>3</v>
      </c>
      <c r="D10123" s="890">
        <v>1102.51</v>
      </c>
    </row>
    <row r="10124" spans="1:4" x14ac:dyDescent="0.25">
      <c r="A10124" s="890" t="s">
        <v>10118</v>
      </c>
      <c r="B10124" s="890" t="s">
        <v>34953</v>
      </c>
      <c r="C10124" s="890" t="s">
        <v>3</v>
      </c>
      <c r="D10124" s="890">
        <v>1524.17</v>
      </c>
    </row>
    <row r="10125" spans="1:4" x14ac:dyDescent="0.25">
      <c r="A10125" s="890" t="s">
        <v>10119</v>
      </c>
      <c r="B10125" s="890" t="s">
        <v>34953</v>
      </c>
      <c r="C10125" s="890" t="s">
        <v>3</v>
      </c>
      <c r="D10125" s="890">
        <v>1468.51</v>
      </c>
    </row>
    <row r="10126" spans="1:4" x14ac:dyDescent="0.25">
      <c r="A10126" s="890" t="s">
        <v>50071</v>
      </c>
      <c r="B10126" s="890" t="s">
        <v>50072</v>
      </c>
      <c r="C10126" s="890" t="s">
        <v>3</v>
      </c>
      <c r="D10126" s="890">
        <v>489.51</v>
      </c>
    </row>
    <row r="10127" spans="1:4" x14ac:dyDescent="0.25">
      <c r="A10127" s="890" t="s">
        <v>50073</v>
      </c>
      <c r="B10127" s="890" t="s">
        <v>50072</v>
      </c>
      <c r="C10127" s="890" t="s">
        <v>3</v>
      </c>
      <c r="D10127" s="890">
        <v>479.72</v>
      </c>
    </row>
    <row r="10128" spans="1:4" x14ac:dyDescent="0.25">
      <c r="A10128" s="890" t="s">
        <v>10120</v>
      </c>
      <c r="B10128" s="890" t="s">
        <v>34954</v>
      </c>
      <c r="C10128" s="890" t="s">
        <v>4</v>
      </c>
      <c r="D10128" s="890">
        <v>76.36</v>
      </c>
    </row>
    <row r="10129" spans="1:4" x14ac:dyDescent="0.25">
      <c r="A10129" s="890" t="s">
        <v>10121</v>
      </c>
      <c r="B10129" s="890" t="s">
        <v>34954</v>
      </c>
      <c r="C10129" s="890" t="s">
        <v>4</v>
      </c>
      <c r="D10129" s="890">
        <v>72.95</v>
      </c>
    </row>
    <row r="10130" spans="1:4" x14ac:dyDescent="0.25">
      <c r="A10130" s="890" t="s">
        <v>10122</v>
      </c>
      <c r="B10130" s="890" t="s">
        <v>34955</v>
      </c>
      <c r="C10130" s="890" t="s">
        <v>4</v>
      </c>
      <c r="D10130" s="890">
        <v>90.43</v>
      </c>
    </row>
    <row r="10131" spans="1:4" x14ac:dyDescent="0.25">
      <c r="A10131" s="890" t="s">
        <v>10123</v>
      </c>
      <c r="B10131" s="890" t="s">
        <v>34955</v>
      </c>
      <c r="C10131" s="890" t="s">
        <v>4</v>
      </c>
      <c r="D10131" s="890">
        <v>87.02</v>
      </c>
    </row>
    <row r="10132" spans="1:4" x14ac:dyDescent="0.25">
      <c r="A10132" s="890" t="s">
        <v>10124</v>
      </c>
      <c r="B10132" s="890" t="s">
        <v>34956</v>
      </c>
      <c r="C10132" s="890" t="s">
        <v>4</v>
      </c>
      <c r="D10132" s="890">
        <v>104.5</v>
      </c>
    </row>
    <row r="10133" spans="1:4" x14ac:dyDescent="0.25">
      <c r="A10133" s="890" t="s">
        <v>10125</v>
      </c>
      <c r="B10133" s="890" t="s">
        <v>34956</v>
      </c>
      <c r="C10133" s="890" t="s">
        <v>4</v>
      </c>
      <c r="D10133" s="890">
        <v>101.09</v>
      </c>
    </row>
    <row r="10134" spans="1:4" x14ac:dyDescent="0.25">
      <c r="A10134" s="890" t="s">
        <v>10126</v>
      </c>
      <c r="B10134" s="890" t="s">
        <v>34957</v>
      </c>
      <c r="C10134" s="890" t="s">
        <v>4</v>
      </c>
      <c r="D10134" s="890">
        <v>118.57</v>
      </c>
    </row>
    <row r="10135" spans="1:4" x14ac:dyDescent="0.25">
      <c r="A10135" s="890" t="s">
        <v>10127</v>
      </c>
      <c r="B10135" s="890" t="s">
        <v>34957</v>
      </c>
      <c r="C10135" s="890" t="s">
        <v>4</v>
      </c>
      <c r="D10135" s="890">
        <v>115.16</v>
      </c>
    </row>
    <row r="10136" spans="1:4" x14ac:dyDescent="0.25">
      <c r="A10136" s="890" t="s">
        <v>10128</v>
      </c>
      <c r="B10136" s="890" t="s">
        <v>34958</v>
      </c>
      <c r="C10136" s="890" t="s">
        <v>4</v>
      </c>
      <c r="D10136" s="890">
        <v>111.42</v>
      </c>
    </row>
    <row r="10137" spans="1:4" x14ac:dyDescent="0.25">
      <c r="A10137" s="890" t="s">
        <v>10129</v>
      </c>
      <c r="B10137" s="890" t="s">
        <v>34958</v>
      </c>
      <c r="C10137" s="890" t="s">
        <v>4</v>
      </c>
      <c r="D10137" s="890">
        <v>106.93</v>
      </c>
    </row>
    <row r="10138" spans="1:4" x14ac:dyDescent="0.25">
      <c r="A10138" s="890" t="s">
        <v>10130</v>
      </c>
      <c r="B10138" s="890" t="s">
        <v>34959</v>
      </c>
      <c r="C10138" s="890" t="s">
        <v>4</v>
      </c>
      <c r="D10138" s="890">
        <v>144.66999999999999</v>
      </c>
    </row>
    <row r="10139" spans="1:4" x14ac:dyDescent="0.25">
      <c r="A10139" s="890" t="s">
        <v>10131</v>
      </c>
      <c r="B10139" s="890" t="s">
        <v>34959</v>
      </c>
      <c r="C10139" s="890" t="s">
        <v>4</v>
      </c>
      <c r="D10139" s="890">
        <v>140.18</v>
      </c>
    </row>
    <row r="10140" spans="1:4" x14ac:dyDescent="0.25">
      <c r="A10140" s="890" t="s">
        <v>10132</v>
      </c>
      <c r="B10140" s="890" t="s">
        <v>34960</v>
      </c>
      <c r="C10140" s="890" t="s">
        <v>4</v>
      </c>
      <c r="D10140" s="890">
        <v>177.92</v>
      </c>
    </row>
    <row r="10141" spans="1:4" x14ac:dyDescent="0.25">
      <c r="A10141" s="890" t="s">
        <v>10133</v>
      </c>
      <c r="B10141" s="890" t="s">
        <v>34960</v>
      </c>
      <c r="C10141" s="890" t="s">
        <v>4</v>
      </c>
      <c r="D10141" s="890">
        <v>173.43</v>
      </c>
    </row>
    <row r="10142" spans="1:4" x14ac:dyDescent="0.25">
      <c r="A10142" s="890" t="s">
        <v>10134</v>
      </c>
      <c r="B10142" s="890" t="s">
        <v>34961</v>
      </c>
      <c r="C10142" s="890" t="s">
        <v>4</v>
      </c>
      <c r="D10142" s="890">
        <v>211.17</v>
      </c>
    </row>
    <row r="10143" spans="1:4" x14ac:dyDescent="0.25">
      <c r="A10143" s="890" t="s">
        <v>10135</v>
      </c>
      <c r="B10143" s="890" t="s">
        <v>34961</v>
      </c>
      <c r="C10143" s="890" t="s">
        <v>4</v>
      </c>
      <c r="D10143" s="890">
        <v>206.68</v>
      </c>
    </row>
    <row r="10144" spans="1:4" x14ac:dyDescent="0.25">
      <c r="A10144" s="890" t="s">
        <v>10136</v>
      </c>
      <c r="B10144" s="890" t="s">
        <v>34962</v>
      </c>
      <c r="C10144" s="890" t="s">
        <v>4</v>
      </c>
      <c r="D10144" s="890">
        <v>244.41</v>
      </c>
    </row>
    <row r="10145" spans="1:4" x14ac:dyDescent="0.25">
      <c r="A10145" s="890" t="s">
        <v>10137</v>
      </c>
      <c r="B10145" s="890" t="s">
        <v>34962</v>
      </c>
      <c r="C10145" s="890" t="s">
        <v>4</v>
      </c>
      <c r="D10145" s="890">
        <v>239.92</v>
      </c>
    </row>
    <row r="10146" spans="1:4" x14ac:dyDescent="0.25">
      <c r="A10146" s="890" t="s">
        <v>10138</v>
      </c>
      <c r="B10146" s="890" t="s">
        <v>34963</v>
      </c>
      <c r="C10146" s="890" t="s">
        <v>4</v>
      </c>
      <c r="D10146" s="890">
        <v>90.87</v>
      </c>
    </row>
    <row r="10147" spans="1:4" x14ac:dyDescent="0.25">
      <c r="A10147" s="890" t="s">
        <v>10139</v>
      </c>
      <c r="B10147" s="890" t="s">
        <v>34963</v>
      </c>
      <c r="C10147" s="890" t="s">
        <v>4</v>
      </c>
      <c r="D10147" s="890">
        <v>86.56</v>
      </c>
    </row>
    <row r="10148" spans="1:4" x14ac:dyDescent="0.25">
      <c r="A10148" s="890" t="s">
        <v>10140</v>
      </c>
      <c r="B10148" s="890" t="s">
        <v>34964</v>
      </c>
      <c r="C10148" s="890" t="s">
        <v>4</v>
      </c>
      <c r="D10148" s="890">
        <v>104.94</v>
      </c>
    </row>
    <row r="10149" spans="1:4" x14ac:dyDescent="0.25">
      <c r="A10149" s="890" t="s">
        <v>10141</v>
      </c>
      <c r="B10149" s="890" t="s">
        <v>34964</v>
      </c>
      <c r="C10149" s="890" t="s">
        <v>4</v>
      </c>
      <c r="D10149" s="890">
        <v>100.63</v>
      </c>
    </row>
    <row r="10150" spans="1:4" x14ac:dyDescent="0.25">
      <c r="A10150" s="890" t="s">
        <v>10142</v>
      </c>
      <c r="B10150" s="890" t="s">
        <v>34965</v>
      </c>
      <c r="C10150" s="890" t="s">
        <v>4</v>
      </c>
      <c r="D10150" s="890">
        <v>119.01</v>
      </c>
    </row>
    <row r="10151" spans="1:4" x14ac:dyDescent="0.25">
      <c r="A10151" s="890" t="s">
        <v>10143</v>
      </c>
      <c r="B10151" s="890" t="s">
        <v>34965</v>
      </c>
      <c r="C10151" s="890" t="s">
        <v>4</v>
      </c>
      <c r="D10151" s="890">
        <v>114.7</v>
      </c>
    </row>
    <row r="10152" spans="1:4" x14ac:dyDescent="0.25">
      <c r="A10152" s="890" t="s">
        <v>10144</v>
      </c>
      <c r="B10152" s="890" t="s">
        <v>34966</v>
      </c>
      <c r="C10152" s="890" t="s">
        <v>4</v>
      </c>
      <c r="D10152" s="890">
        <v>133.08000000000001</v>
      </c>
    </row>
    <row r="10153" spans="1:4" x14ac:dyDescent="0.25">
      <c r="A10153" s="890" t="s">
        <v>10145</v>
      </c>
      <c r="B10153" s="890" t="s">
        <v>34966</v>
      </c>
      <c r="C10153" s="890" t="s">
        <v>4</v>
      </c>
      <c r="D10153" s="890">
        <v>128.77000000000001</v>
      </c>
    </row>
    <row r="10154" spans="1:4" x14ac:dyDescent="0.25">
      <c r="A10154" s="890" t="s">
        <v>10146</v>
      </c>
      <c r="B10154" s="890" t="s">
        <v>34967</v>
      </c>
      <c r="C10154" s="890" t="s">
        <v>4</v>
      </c>
      <c r="D10154" s="890">
        <v>162.97999999999999</v>
      </c>
    </row>
    <row r="10155" spans="1:4" x14ac:dyDescent="0.25">
      <c r="A10155" s="890" t="s">
        <v>10147</v>
      </c>
      <c r="B10155" s="890" t="s">
        <v>34967</v>
      </c>
      <c r="C10155" s="890" t="s">
        <v>4</v>
      </c>
      <c r="D10155" s="890">
        <v>158.66999999999999</v>
      </c>
    </row>
    <row r="10156" spans="1:4" x14ac:dyDescent="0.25">
      <c r="A10156" s="890" t="s">
        <v>10148</v>
      </c>
      <c r="B10156" s="890" t="s">
        <v>34968</v>
      </c>
      <c r="C10156" s="890" t="s">
        <v>4</v>
      </c>
      <c r="D10156" s="890">
        <v>118.74</v>
      </c>
    </row>
    <row r="10157" spans="1:4" x14ac:dyDescent="0.25">
      <c r="A10157" s="890" t="s">
        <v>10149</v>
      </c>
      <c r="B10157" s="890" t="s">
        <v>34968</v>
      </c>
      <c r="C10157" s="890" t="s">
        <v>4</v>
      </c>
      <c r="D10157" s="890">
        <v>114.07</v>
      </c>
    </row>
    <row r="10158" spans="1:4" x14ac:dyDescent="0.25">
      <c r="A10158" s="890" t="s">
        <v>10150</v>
      </c>
      <c r="B10158" s="890" t="s">
        <v>34969</v>
      </c>
      <c r="C10158" s="890" t="s">
        <v>4</v>
      </c>
      <c r="D10158" s="890">
        <v>151.99</v>
      </c>
    </row>
    <row r="10159" spans="1:4" x14ac:dyDescent="0.25">
      <c r="A10159" s="890" t="s">
        <v>10151</v>
      </c>
      <c r="B10159" s="890" t="s">
        <v>34969</v>
      </c>
      <c r="C10159" s="890" t="s">
        <v>4</v>
      </c>
      <c r="D10159" s="890">
        <v>147.32</v>
      </c>
    </row>
    <row r="10160" spans="1:4" x14ac:dyDescent="0.25">
      <c r="A10160" s="890" t="s">
        <v>10152</v>
      </c>
      <c r="B10160" s="890" t="s">
        <v>34970</v>
      </c>
      <c r="C10160" s="890" t="s">
        <v>4</v>
      </c>
      <c r="D10160" s="890">
        <v>185.24</v>
      </c>
    </row>
    <row r="10161" spans="1:4" x14ac:dyDescent="0.25">
      <c r="A10161" s="890" t="s">
        <v>10153</v>
      </c>
      <c r="B10161" s="890" t="s">
        <v>34970</v>
      </c>
      <c r="C10161" s="890" t="s">
        <v>4</v>
      </c>
      <c r="D10161" s="890">
        <v>180.57</v>
      </c>
    </row>
    <row r="10162" spans="1:4" x14ac:dyDescent="0.25">
      <c r="A10162" s="890" t="s">
        <v>10154</v>
      </c>
      <c r="B10162" s="890" t="s">
        <v>34971</v>
      </c>
      <c r="C10162" s="890" t="s">
        <v>4</v>
      </c>
      <c r="D10162" s="890">
        <v>225.68</v>
      </c>
    </row>
    <row r="10163" spans="1:4" x14ac:dyDescent="0.25">
      <c r="A10163" s="890" t="s">
        <v>10155</v>
      </c>
      <c r="B10163" s="890" t="s">
        <v>34971</v>
      </c>
      <c r="C10163" s="890" t="s">
        <v>4</v>
      </c>
      <c r="D10163" s="890">
        <v>220.29</v>
      </c>
    </row>
    <row r="10164" spans="1:4" x14ac:dyDescent="0.25">
      <c r="A10164" s="890" t="s">
        <v>10156</v>
      </c>
      <c r="B10164" s="890" t="s">
        <v>34972</v>
      </c>
      <c r="C10164" s="890" t="s">
        <v>4</v>
      </c>
      <c r="D10164" s="890">
        <v>258.92</v>
      </c>
    </row>
    <row r="10165" spans="1:4" x14ac:dyDescent="0.25">
      <c r="A10165" s="890" t="s">
        <v>10157</v>
      </c>
      <c r="B10165" s="890" t="s">
        <v>34972</v>
      </c>
      <c r="C10165" s="890" t="s">
        <v>4</v>
      </c>
      <c r="D10165" s="890">
        <v>253.54</v>
      </c>
    </row>
    <row r="10166" spans="1:4" x14ac:dyDescent="0.25">
      <c r="A10166" s="890" t="s">
        <v>10158</v>
      </c>
      <c r="B10166" s="890" t="s">
        <v>34973</v>
      </c>
      <c r="C10166" s="890" t="s">
        <v>4</v>
      </c>
      <c r="D10166" s="890">
        <v>165.52</v>
      </c>
    </row>
    <row r="10167" spans="1:4" x14ac:dyDescent="0.25">
      <c r="A10167" s="890" t="s">
        <v>10159</v>
      </c>
      <c r="B10167" s="890" t="s">
        <v>34973</v>
      </c>
      <c r="C10167" s="890" t="s">
        <v>4</v>
      </c>
      <c r="D10167" s="890">
        <v>154.03</v>
      </c>
    </row>
    <row r="10168" spans="1:4" x14ac:dyDescent="0.25">
      <c r="A10168" s="890" t="s">
        <v>10160</v>
      </c>
      <c r="B10168" s="890" t="s">
        <v>34974</v>
      </c>
      <c r="C10168" s="890" t="s">
        <v>4</v>
      </c>
      <c r="D10168" s="890">
        <v>179.6</v>
      </c>
    </row>
    <row r="10169" spans="1:4" x14ac:dyDescent="0.25">
      <c r="A10169" s="890" t="s">
        <v>10161</v>
      </c>
      <c r="B10169" s="890" t="s">
        <v>34974</v>
      </c>
      <c r="C10169" s="890" t="s">
        <v>4</v>
      </c>
      <c r="D10169" s="890">
        <v>168.1</v>
      </c>
    </row>
    <row r="10170" spans="1:4" x14ac:dyDescent="0.25">
      <c r="A10170" s="890" t="s">
        <v>10162</v>
      </c>
      <c r="B10170" s="890" t="s">
        <v>34975</v>
      </c>
      <c r="C10170" s="890" t="s">
        <v>4</v>
      </c>
      <c r="D10170" s="890">
        <v>193.67</v>
      </c>
    </row>
    <row r="10171" spans="1:4" x14ac:dyDescent="0.25">
      <c r="A10171" s="890" t="s">
        <v>10163</v>
      </c>
      <c r="B10171" s="890" t="s">
        <v>34975</v>
      </c>
      <c r="C10171" s="890" t="s">
        <v>4</v>
      </c>
      <c r="D10171" s="890">
        <v>182.17</v>
      </c>
    </row>
    <row r="10172" spans="1:4" x14ac:dyDescent="0.25">
      <c r="A10172" s="890" t="s">
        <v>10164</v>
      </c>
      <c r="B10172" s="890" t="s">
        <v>34976</v>
      </c>
      <c r="C10172" s="890" t="s">
        <v>4</v>
      </c>
      <c r="D10172" s="890">
        <v>207.74</v>
      </c>
    </row>
    <row r="10173" spans="1:4" x14ac:dyDescent="0.25">
      <c r="A10173" s="890" t="s">
        <v>10165</v>
      </c>
      <c r="B10173" s="890" t="s">
        <v>34976</v>
      </c>
      <c r="C10173" s="890" t="s">
        <v>4</v>
      </c>
      <c r="D10173" s="890">
        <v>196.24</v>
      </c>
    </row>
    <row r="10174" spans="1:4" x14ac:dyDescent="0.25">
      <c r="A10174" s="890" t="s">
        <v>10166</v>
      </c>
      <c r="B10174" s="890" t="s">
        <v>34977</v>
      </c>
      <c r="C10174" s="890" t="s">
        <v>4</v>
      </c>
      <c r="D10174" s="890">
        <v>237.64</v>
      </c>
    </row>
    <row r="10175" spans="1:4" x14ac:dyDescent="0.25">
      <c r="A10175" s="890" t="s">
        <v>10167</v>
      </c>
      <c r="B10175" s="890" t="s">
        <v>34977</v>
      </c>
      <c r="C10175" s="890" t="s">
        <v>4</v>
      </c>
      <c r="D10175" s="890">
        <v>226.15</v>
      </c>
    </row>
    <row r="10176" spans="1:4" x14ac:dyDescent="0.25">
      <c r="A10176" s="890" t="s">
        <v>10168</v>
      </c>
      <c r="B10176" s="890" t="s">
        <v>34978</v>
      </c>
      <c r="C10176" s="890" t="s">
        <v>4</v>
      </c>
      <c r="D10176" s="890">
        <v>193.4</v>
      </c>
    </row>
    <row r="10177" spans="1:4" x14ac:dyDescent="0.25">
      <c r="A10177" s="890" t="s">
        <v>10169</v>
      </c>
      <c r="B10177" s="890" t="s">
        <v>34978</v>
      </c>
      <c r="C10177" s="890" t="s">
        <v>4</v>
      </c>
      <c r="D10177" s="890">
        <v>181.55</v>
      </c>
    </row>
    <row r="10178" spans="1:4" x14ac:dyDescent="0.25">
      <c r="A10178" s="890" t="s">
        <v>10170</v>
      </c>
      <c r="B10178" s="890" t="s">
        <v>34979</v>
      </c>
      <c r="C10178" s="890" t="s">
        <v>4</v>
      </c>
      <c r="D10178" s="890">
        <v>226.65</v>
      </c>
    </row>
    <row r="10179" spans="1:4" x14ac:dyDescent="0.25">
      <c r="A10179" s="890" t="s">
        <v>10171</v>
      </c>
      <c r="B10179" s="890" t="s">
        <v>34979</v>
      </c>
      <c r="C10179" s="890" t="s">
        <v>4</v>
      </c>
      <c r="D10179" s="890">
        <v>214.79</v>
      </c>
    </row>
    <row r="10180" spans="1:4" x14ac:dyDescent="0.25">
      <c r="A10180" s="890" t="s">
        <v>10172</v>
      </c>
      <c r="B10180" s="890" t="s">
        <v>34980</v>
      </c>
      <c r="C10180" s="890" t="s">
        <v>4</v>
      </c>
      <c r="D10180" s="890">
        <v>259.89</v>
      </c>
    </row>
    <row r="10181" spans="1:4" x14ac:dyDescent="0.25">
      <c r="A10181" s="890" t="s">
        <v>10173</v>
      </c>
      <c r="B10181" s="890" t="s">
        <v>34980</v>
      </c>
      <c r="C10181" s="890" t="s">
        <v>4</v>
      </c>
      <c r="D10181" s="890">
        <v>248.04</v>
      </c>
    </row>
    <row r="10182" spans="1:4" x14ac:dyDescent="0.25">
      <c r="A10182" s="890" t="s">
        <v>10174</v>
      </c>
      <c r="B10182" s="890" t="s">
        <v>34981</v>
      </c>
      <c r="C10182" s="890" t="s">
        <v>4</v>
      </c>
      <c r="D10182" s="890">
        <v>318.3</v>
      </c>
    </row>
    <row r="10183" spans="1:4" x14ac:dyDescent="0.25">
      <c r="A10183" s="890" t="s">
        <v>10175</v>
      </c>
      <c r="B10183" s="890" t="s">
        <v>34981</v>
      </c>
      <c r="C10183" s="890" t="s">
        <v>4</v>
      </c>
      <c r="D10183" s="890">
        <v>303.94</v>
      </c>
    </row>
    <row r="10184" spans="1:4" x14ac:dyDescent="0.25">
      <c r="A10184" s="890" t="s">
        <v>10176</v>
      </c>
      <c r="B10184" s="890" t="s">
        <v>34982</v>
      </c>
      <c r="C10184" s="890" t="s">
        <v>4</v>
      </c>
      <c r="D10184" s="890">
        <v>351.55</v>
      </c>
    </row>
    <row r="10185" spans="1:4" x14ac:dyDescent="0.25">
      <c r="A10185" s="890" t="s">
        <v>10177</v>
      </c>
      <c r="B10185" s="890" t="s">
        <v>34982</v>
      </c>
      <c r="C10185" s="890" t="s">
        <v>4</v>
      </c>
      <c r="D10185" s="890">
        <v>337.18</v>
      </c>
    </row>
    <row r="10186" spans="1:4" x14ac:dyDescent="0.25">
      <c r="A10186" s="890" t="s">
        <v>10178</v>
      </c>
      <c r="B10186" s="890" t="s">
        <v>34983</v>
      </c>
      <c r="C10186" s="890" t="s">
        <v>5</v>
      </c>
      <c r="D10186" s="890">
        <v>3061.34</v>
      </c>
    </row>
    <row r="10187" spans="1:4" x14ac:dyDescent="0.25">
      <c r="A10187" s="890" t="s">
        <v>10179</v>
      </c>
      <c r="B10187" s="890" t="s">
        <v>34983</v>
      </c>
      <c r="C10187" s="890" t="s">
        <v>5</v>
      </c>
      <c r="D10187" s="890">
        <v>2870.27</v>
      </c>
    </row>
    <row r="10188" spans="1:4" x14ac:dyDescent="0.25">
      <c r="A10188" s="890" t="s">
        <v>10180</v>
      </c>
      <c r="B10188" s="890" t="s">
        <v>34984</v>
      </c>
      <c r="C10188" s="890" t="s">
        <v>5</v>
      </c>
      <c r="D10188" s="890">
        <v>3569.55</v>
      </c>
    </row>
    <row r="10189" spans="1:4" x14ac:dyDescent="0.25">
      <c r="A10189" s="890" t="s">
        <v>10181</v>
      </c>
      <c r="B10189" s="890" t="s">
        <v>34984</v>
      </c>
      <c r="C10189" s="890" t="s">
        <v>5</v>
      </c>
      <c r="D10189" s="890">
        <v>3346.56</v>
      </c>
    </row>
    <row r="10190" spans="1:4" x14ac:dyDescent="0.25">
      <c r="A10190" s="890" t="s">
        <v>10182</v>
      </c>
      <c r="B10190" s="890" t="s">
        <v>34985</v>
      </c>
      <c r="C10190" s="890" t="s">
        <v>5</v>
      </c>
      <c r="D10190" s="890">
        <v>4385.59</v>
      </c>
    </row>
    <row r="10191" spans="1:4" x14ac:dyDescent="0.25">
      <c r="A10191" s="890" t="s">
        <v>10183</v>
      </c>
      <c r="B10191" s="890" t="s">
        <v>34985</v>
      </c>
      <c r="C10191" s="890" t="s">
        <v>5</v>
      </c>
      <c r="D10191" s="890">
        <v>4142.6099999999997</v>
      </c>
    </row>
    <row r="10192" spans="1:4" x14ac:dyDescent="0.25">
      <c r="A10192" s="890" t="s">
        <v>10184</v>
      </c>
      <c r="B10192" s="890" t="s">
        <v>34986</v>
      </c>
      <c r="C10192" s="890" t="s">
        <v>5</v>
      </c>
      <c r="D10192" s="890">
        <v>5224.24</v>
      </c>
    </row>
    <row r="10193" spans="1:4" x14ac:dyDescent="0.25">
      <c r="A10193" s="890" t="s">
        <v>10185</v>
      </c>
      <c r="B10193" s="890" t="s">
        <v>34986</v>
      </c>
      <c r="C10193" s="890" t="s">
        <v>5</v>
      </c>
      <c r="D10193" s="890">
        <v>4897.34</v>
      </c>
    </row>
    <row r="10194" spans="1:4" x14ac:dyDescent="0.25">
      <c r="A10194" s="890" t="s">
        <v>10186</v>
      </c>
      <c r="B10194" s="890" t="s">
        <v>34987</v>
      </c>
      <c r="C10194" s="890" t="s">
        <v>5</v>
      </c>
      <c r="D10194" s="890">
        <v>6176.82</v>
      </c>
    </row>
    <row r="10195" spans="1:4" x14ac:dyDescent="0.25">
      <c r="A10195" s="890" t="s">
        <v>10187</v>
      </c>
      <c r="B10195" s="890" t="s">
        <v>34987</v>
      </c>
      <c r="C10195" s="890" t="s">
        <v>5</v>
      </c>
      <c r="D10195" s="890">
        <v>5754.68</v>
      </c>
    </row>
    <row r="10196" spans="1:4" x14ac:dyDescent="0.25">
      <c r="A10196" s="890" t="s">
        <v>10188</v>
      </c>
      <c r="B10196" s="890" t="s">
        <v>34988</v>
      </c>
      <c r="C10196" s="890" t="s">
        <v>5</v>
      </c>
      <c r="D10196" s="890">
        <v>1172.49</v>
      </c>
    </row>
    <row r="10197" spans="1:4" x14ac:dyDescent="0.25">
      <c r="A10197" s="890" t="s">
        <v>10189</v>
      </c>
      <c r="B10197" s="890" t="s">
        <v>34988</v>
      </c>
      <c r="C10197" s="890" t="s">
        <v>5</v>
      </c>
      <c r="D10197" s="890">
        <v>1092.97</v>
      </c>
    </row>
    <row r="10198" spans="1:4" x14ac:dyDescent="0.25">
      <c r="A10198" s="890" t="s">
        <v>10190</v>
      </c>
      <c r="B10198" s="890" t="s">
        <v>34989</v>
      </c>
      <c r="C10198" s="890" t="s">
        <v>5</v>
      </c>
      <c r="D10198" s="890">
        <v>1345.23</v>
      </c>
    </row>
    <row r="10199" spans="1:4" x14ac:dyDescent="0.25">
      <c r="A10199" s="890" t="s">
        <v>10191</v>
      </c>
      <c r="B10199" s="890" t="s">
        <v>34989</v>
      </c>
      <c r="C10199" s="890" t="s">
        <v>5</v>
      </c>
      <c r="D10199" s="890">
        <v>1252.43</v>
      </c>
    </row>
    <row r="10200" spans="1:4" x14ac:dyDescent="0.25">
      <c r="A10200" s="890" t="s">
        <v>10192</v>
      </c>
      <c r="B10200" s="890" t="s">
        <v>34990</v>
      </c>
      <c r="C10200" s="890" t="s">
        <v>5</v>
      </c>
      <c r="D10200" s="890">
        <v>1777.42</v>
      </c>
    </row>
    <row r="10201" spans="1:4" x14ac:dyDescent="0.25">
      <c r="A10201" s="890" t="s">
        <v>10193</v>
      </c>
      <c r="B10201" s="890" t="s">
        <v>34990</v>
      </c>
      <c r="C10201" s="890" t="s">
        <v>5</v>
      </c>
      <c r="D10201" s="890">
        <v>1641.38</v>
      </c>
    </row>
    <row r="10202" spans="1:4" x14ac:dyDescent="0.25">
      <c r="A10202" s="890" t="s">
        <v>10194</v>
      </c>
      <c r="B10202" s="890" t="s">
        <v>34991</v>
      </c>
      <c r="C10202" s="890" t="s">
        <v>5</v>
      </c>
      <c r="D10202" s="890">
        <v>3140.93</v>
      </c>
    </row>
    <row r="10203" spans="1:4" x14ac:dyDescent="0.25">
      <c r="A10203" s="890" t="s">
        <v>10195</v>
      </c>
      <c r="B10203" s="890" t="s">
        <v>34991</v>
      </c>
      <c r="C10203" s="890" t="s">
        <v>5</v>
      </c>
      <c r="D10203" s="890">
        <v>2941.9</v>
      </c>
    </row>
    <row r="10204" spans="1:4" x14ac:dyDescent="0.25">
      <c r="A10204" s="890" t="s">
        <v>10196</v>
      </c>
      <c r="B10204" s="890" t="s">
        <v>34992</v>
      </c>
      <c r="C10204" s="890" t="s">
        <v>5</v>
      </c>
      <c r="D10204" s="890">
        <v>3662.44</v>
      </c>
    </row>
    <row r="10205" spans="1:4" x14ac:dyDescent="0.25">
      <c r="A10205" s="890" t="s">
        <v>10197</v>
      </c>
      <c r="B10205" s="890" t="s">
        <v>34992</v>
      </c>
      <c r="C10205" s="890" t="s">
        <v>5</v>
      </c>
      <c r="D10205" s="890">
        <v>3430.16</v>
      </c>
    </row>
    <row r="10206" spans="1:4" x14ac:dyDescent="0.25">
      <c r="A10206" s="890" t="s">
        <v>10198</v>
      </c>
      <c r="B10206" s="890" t="s">
        <v>34993</v>
      </c>
      <c r="C10206" s="890" t="s">
        <v>5</v>
      </c>
      <c r="D10206" s="890">
        <v>4486.8100000000004</v>
      </c>
    </row>
    <row r="10207" spans="1:4" x14ac:dyDescent="0.25">
      <c r="A10207" s="890" t="s">
        <v>10199</v>
      </c>
      <c r="B10207" s="890" t="s">
        <v>34993</v>
      </c>
      <c r="C10207" s="890" t="s">
        <v>5</v>
      </c>
      <c r="D10207" s="890">
        <v>4233.7</v>
      </c>
    </row>
    <row r="10208" spans="1:4" x14ac:dyDescent="0.25">
      <c r="A10208" s="890" t="s">
        <v>10200</v>
      </c>
      <c r="B10208" s="890" t="s">
        <v>34994</v>
      </c>
      <c r="C10208" s="890" t="s">
        <v>5</v>
      </c>
      <c r="D10208" s="890">
        <v>5360.4</v>
      </c>
    </row>
    <row r="10209" spans="1:4" x14ac:dyDescent="0.25">
      <c r="A10209" s="890" t="s">
        <v>10201</v>
      </c>
      <c r="B10209" s="890" t="s">
        <v>34994</v>
      </c>
      <c r="C10209" s="890" t="s">
        <v>5</v>
      </c>
      <c r="D10209" s="890">
        <v>5019.88</v>
      </c>
    </row>
    <row r="10210" spans="1:4" x14ac:dyDescent="0.25">
      <c r="A10210" s="890" t="s">
        <v>10202</v>
      </c>
      <c r="B10210" s="890" t="s">
        <v>34995</v>
      </c>
      <c r="C10210" s="890" t="s">
        <v>5</v>
      </c>
      <c r="D10210" s="890">
        <v>6352.67</v>
      </c>
    </row>
    <row r="10211" spans="1:4" x14ac:dyDescent="0.25">
      <c r="A10211" s="890" t="s">
        <v>10203</v>
      </c>
      <c r="B10211" s="890" t="s">
        <v>34995</v>
      </c>
      <c r="C10211" s="890" t="s">
        <v>5</v>
      </c>
      <c r="D10211" s="890">
        <v>5912.94</v>
      </c>
    </row>
    <row r="10212" spans="1:4" x14ac:dyDescent="0.25">
      <c r="A10212" s="890" t="s">
        <v>10204</v>
      </c>
      <c r="B10212" s="890" t="s">
        <v>34996</v>
      </c>
      <c r="C10212" s="890" t="s">
        <v>20</v>
      </c>
      <c r="D10212" s="890">
        <v>490</v>
      </c>
    </row>
    <row r="10213" spans="1:4" x14ac:dyDescent="0.25">
      <c r="A10213" s="890" t="s">
        <v>10205</v>
      </c>
      <c r="B10213" s="890" t="s">
        <v>34996</v>
      </c>
      <c r="C10213" s="890" t="s">
        <v>20</v>
      </c>
      <c r="D10213" s="890">
        <v>490</v>
      </c>
    </row>
    <row r="10214" spans="1:4" x14ac:dyDescent="0.25">
      <c r="A10214" s="890" t="s">
        <v>10206</v>
      </c>
      <c r="B10214" s="890" t="s">
        <v>34997</v>
      </c>
      <c r="C10214" s="890" t="s">
        <v>20</v>
      </c>
      <c r="D10214" s="890">
        <v>500</v>
      </c>
    </row>
    <row r="10215" spans="1:4" x14ac:dyDescent="0.25">
      <c r="A10215" s="890" t="s">
        <v>10207</v>
      </c>
      <c r="B10215" s="890" t="s">
        <v>34997</v>
      </c>
      <c r="C10215" s="890" t="s">
        <v>20</v>
      </c>
      <c r="D10215" s="890">
        <v>500</v>
      </c>
    </row>
    <row r="10216" spans="1:4" x14ac:dyDescent="0.25">
      <c r="A10216" s="890" t="s">
        <v>10208</v>
      </c>
      <c r="B10216" s="890" t="s">
        <v>34998</v>
      </c>
      <c r="C10216" s="890" t="s">
        <v>20</v>
      </c>
      <c r="D10216" s="890">
        <v>510</v>
      </c>
    </row>
    <row r="10217" spans="1:4" x14ac:dyDescent="0.25">
      <c r="A10217" s="890" t="s">
        <v>10209</v>
      </c>
      <c r="B10217" s="890" t="s">
        <v>34998</v>
      </c>
      <c r="C10217" s="890" t="s">
        <v>20</v>
      </c>
      <c r="D10217" s="890">
        <v>510</v>
      </c>
    </row>
    <row r="10218" spans="1:4" x14ac:dyDescent="0.25">
      <c r="A10218" s="890" t="s">
        <v>10210</v>
      </c>
      <c r="B10218" s="890" t="s">
        <v>34999</v>
      </c>
      <c r="C10218" s="890" t="s">
        <v>20</v>
      </c>
      <c r="D10218" s="890">
        <v>522</v>
      </c>
    </row>
    <row r="10219" spans="1:4" x14ac:dyDescent="0.25">
      <c r="A10219" s="890" t="s">
        <v>10211</v>
      </c>
      <c r="B10219" s="890" t="s">
        <v>34999</v>
      </c>
      <c r="C10219" s="890" t="s">
        <v>20</v>
      </c>
      <c r="D10219" s="890">
        <v>522</v>
      </c>
    </row>
    <row r="10220" spans="1:4" x14ac:dyDescent="0.25">
      <c r="A10220" s="890" t="s">
        <v>10212</v>
      </c>
      <c r="B10220" s="890" t="s">
        <v>35000</v>
      </c>
      <c r="C10220" s="890" t="s">
        <v>20</v>
      </c>
      <c r="D10220" s="890">
        <v>545</v>
      </c>
    </row>
    <row r="10221" spans="1:4" x14ac:dyDescent="0.25">
      <c r="A10221" s="890" t="s">
        <v>10213</v>
      </c>
      <c r="B10221" s="890" t="s">
        <v>35000</v>
      </c>
      <c r="C10221" s="890" t="s">
        <v>20</v>
      </c>
      <c r="D10221" s="890">
        <v>545</v>
      </c>
    </row>
    <row r="10222" spans="1:4" x14ac:dyDescent="0.25">
      <c r="A10222" s="890" t="s">
        <v>10214</v>
      </c>
      <c r="B10222" s="890" t="s">
        <v>35001</v>
      </c>
      <c r="C10222" s="890" t="s">
        <v>20</v>
      </c>
      <c r="D10222" s="890">
        <v>565</v>
      </c>
    </row>
    <row r="10223" spans="1:4" x14ac:dyDescent="0.25">
      <c r="A10223" s="890" t="s">
        <v>10215</v>
      </c>
      <c r="B10223" s="890" t="s">
        <v>35001</v>
      </c>
      <c r="C10223" s="890" t="s">
        <v>20</v>
      </c>
      <c r="D10223" s="890">
        <v>565</v>
      </c>
    </row>
    <row r="10224" spans="1:4" x14ac:dyDescent="0.25">
      <c r="A10224" s="890" t="s">
        <v>10216</v>
      </c>
      <c r="B10224" s="890" t="s">
        <v>35002</v>
      </c>
      <c r="C10224" s="890" t="s">
        <v>20</v>
      </c>
      <c r="D10224" s="890">
        <v>600</v>
      </c>
    </row>
    <row r="10225" spans="1:4" x14ac:dyDescent="0.25">
      <c r="A10225" s="890" t="s">
        <v>10217</v>
      </c>
      <c r="B10225" s="890" t="s">
        <v>35002</v>
      </c>
      <c r="C10225" s="890" t="s">
        <v>20</v>
      </c>
      <c r="D10225" s="890">
        <v>600</v>
      </c>
    </row>
    <row r="10226" spans="1:4" x14ac:dyDescent="0.25">
      <c r="A10226" s="890" t="s">
        <v>10218</v>
      </c>
      <c r="B10226" s="890" t="s">
        <v>35003</v>
      </c>
      <c r="C10226" s="890" t="s">
        <v>20</v>
      </c>
      <c r="D10226" s="890">
        <v>560.30999999999995</v>
      </c>
    </row>
    <row r="10227" spans="1:4" x14ac:dyDescent="0.25">
      <c r="A10227" s="890" t="s">
        <v>10219</v>
      </c>
      <c r="B10227" s="890" t="s">
        <v>35003</v>
      </c>
      <c r="C10227" s="890" t="s">
        <v>20</v>
      </c>
      <c r="D10227" s="890">
        <v>560.30999999999995</v>
      </c>
    </row>
    <row r="10228" spans="1:4" x14ac:dyDescent="0.25">
      <c r="A10228" s="890" t="s">
        <v>21532</v>
      </c>
      <c r="B10228" s="890" t="s">
        <v>35004</v>
      </c>
      <c r="C10228" s="890" t="s">
        <v>20</v>
      </c>
      <c r="D10228" s="890">
        <v>697.92</v>
      </c>
    </row>
    <row r="10229" spans="1:4" x14ac:dyDescent="0.25">
      <c r="A10229" s="890" t="s">
        <v>21533</v>
      </c>
      <c r="B10229" s="890" t="s">
        <v>35004</v>
      </c>
      <c r="C10229" s="890" t="s">
        <v>20</v>
      </c>
      <c r="D10229" s="890">
        <v>677.17</v>
      </c>
    </row>
    <row r="10230" spans="1:4" x14ac:dyDescent="0.25">
      <c r="A10230" s="890" t="s">
        <v>10220</v>
      </c>
      <c r="B10230" s="890" t="s">
        <v>35005</v>
      </c>
      <c r="C10230" s="890" t="s">
        <v>20</v>
      </c>
      <c r="D10230" s="890">
        <v>750.37</v>
      </c>
    </row>
    <row r="10231" spans="1:4" x14ac:dyDescent="0.25">
      <c r="A10231" s="890" t="s">
        <v>10221</v>
      </c>
      <c r="B10231" s="890" t="s">
        <v>35005</v>
      </c>
      <c r="C10231" s="890" t="s">
        <v>20</v>
      </c>
      <c r="D10231" s="890">
        <v>729.62</v>
      </c>
    </row>
    <row r="10232" spans="1:4" x14ac:dyDescent="0.25">
      <c r="A10232" s="890" t="s">
        <v>10222</v>
      </c>
      <c r="B10232" s="890" t="s">
        <v>35006</v>
      </c>
      <c r="C10232" s="890" t="s">
        <v>20</v>
      </c>
      <c r="D10232" s="890">
        <v>792.51</v>
      </c>
    </row>
    <row r="10233" spans="1:4" x14ac:dyDescent="0.25">
      <c r="A10233" s="890" t="s">
        <v>10223</v>
      </c>
      <c r="B10233" s="890" t="s">
        <v>35006</v>
      </c>
      <c r="C10233" s="890" t="s">
        <v>20</v>
      </c>
      <c r="D10233" s="890">
        <v>771.76</v>
      </c>
    </row>
    <row r="10234" spans="1:4" x14ac:dyDescent="0.25">
      <c r="A10234" s="890" t="s">
        <v>10224</v>
      </c>
      <c r="B10234" s="890" t="s">
        <v>35007</v>
      </c>
      <c r="C10234" s="890" t="s">
        <v>20</v>
      </c>
      <c r="D10234" s="890">
        <v>829.56</v>
      </c>
    </row>
    <row r="10235" spans="1:4" x14ac:dyDescent="0.25">
      <c r="A10235" s="890" t="s">
        <v>10225</v>
      </c>
      <c r="B10235" s="890" t="s">
        <v>35007</v>
      </c>
      <c r="C10235" s="890" t="s">
        <v>20</v>
      </c>
      <c r="D10235" s="890">
        <v>808.81</v>
      </c>
    </row>
    <row r="10236" spans="1:4" x14ac:dyDescent="0.25">
      <c r="A10236" s="890" t="s">
        <v>10226</v>
      </c>
      <c r="B10236" s="890" t="s">
        <v>10227</v>
      </c>
      <c r="C10236" s="890" t="s">
        <v>20</v>
      </c>
      <c r="D10236" s="890">
        <v>60</v>
      </c>
    </row>
    <row r="10237" spans="1:4" x14ac:dyDescent="0.25">
      <c r="A10237" s="890" t="s">
        <v>10228</v>
      </c>
      <c r="B10237" s="890" t="s">
        <v>10227</v>
      </c>
      <c r="C10237" s="890" t="s">
        <v>20</v>
      </c>
      <c r="D10237" s="890">
        <v>60</v>
      </c>
    </row>
    <row r="10238" spans="1:4" x14ac:dyDescent="0.25">
      <c r="A10238" s="890" t="s">
        <v>10229</v>
      </c>
      <c r="B10238" s="890" t="s">
        <v>35008</v>
      </c>
      <c r="C10238" s="890" t="s">
        <v>4</v>
      </c>
      <c r="D10238" s="890">
        <v>454.47</v>
      </c>
    </row>
    <row r="10239" spans="1:4" x14ac:dyDescent="0.25">
      <c r="A10239" s="890" t="s">
        <v>10230</v>
      </c>
      <c r="B10239" s="890" t="s">
        <v>35008</v>
      </c>
      <c r="C10239" s="890" t="s">
        <v>4</v>
      </c>
      <c r="D10239" s="890">
        <v>444.52</v>
      </c>
    </row>
    <row r="10240" spans="1:4" x14ac:dyDescent="0.25">
      <c r="A10240" s="890" t="s">
        <v>10231</v>
      </c>
      <c r="B10240" s="890" t="s">
        <v>35009</v>
      </c>
      <c r="C10240" s="890" t="s">
        <v>5</v>
      </c>
      <c r="D10240" s="890">
        <v>2363.09</v>
      </c>
    </row>
    <row r="10241" spans="1:4" x14ac:dyDescent="0.25">
      <c r="A10241" s="890" t="s">
        <v>10232</v>
      </c>
      <c r="B10241" s="890" t="s">
        <v>35009</v>
      </c>
      <c r="C10241" s="890" t="s">
        <v>5</v>
      </c>
      <c r="D10241" s="890">
        <v>2275.69</v>
      </c>
    </row>
    <row r="10242" spans="1:4" x14ac:dyDescent="0.25">
      <c r="A10242" s="890" t="s">
        <v>10233</v>
      </c>
      <c r="B10242" s="890" t="s">
        <v>35010</v>
      </c>
      <c r="C10242" s="890" t="s">
        <v>4</v>
      </c>
      <c r="D10242" s="890">
        <v>468.52</v>
      </c>
    </row>
    <row r="10243" spans="1:4" x14ac:dyDescent="0.25">
      <c r="A10243" s="890" t="s">
        <v>10234</v>
      </c>
      <c r="B10243" s="890" t="s">
        <v>35010</v>
      </c>
      <c r="C10243" s="890" t="s">
        <v>4</v>
      </c>
      <c r="D10243" s="890">
        <v>458.58</v>
      </c>
    </row>
    <row r="10244" spans="1:4" x14ac:dyDescent="0.25">
      <c r="A10244" s="890" t="s">
        <v>10235</v>
      </c>
      <c r="B10244" s="890" t="s">
        <v>35011</v>
      </c>
      <c r="C10244" s="890" t="s">
        <v>4</v>
      </c>
      <c r="D10244" s="890">
        <v>222.92</v>
      </c>
    </row>
    <row r="10245" spans="1:4" x14ac:dyDescent="0.25">
      <c r="A10245" s="890" t="s">
        <v>10236</v>
      </c>
      <c r="B10245" s="890" t="s">
        <v>35011</v>
      </c>
      <c r="C10245" s="890" t="s">
        <v>4</v>
      </c>
      <c r="D10245" s="890">
        <v>218.26</v>
      </c>
    </row>
    <row r="10246" spans="1:4" x14ac:dyDescent="0.25">
      <c r="A10246" s="890" t="s">
        <v>10237</v>
      </c>
      <c r="B10246" s="890" t="s">
        <v>35012</v>
      </c>
      <c r="C10246" s="890" t="s">
        <v>5</v>
      </c>
      <c r="D10246" s="890">
        <v>1937.14</v>
      </c>
    </row>
    <row r="10247" spans="1:4" x14ac:dyDescent="0.25">
      <c r="A10247" s="890" t="s">
        <v>10238</v>
      </c>
      <c r="B10247" s="890" t="s">
        <v>35012</v>
      </c>
      <c r="C10247" s="890" t="s">
        <v>5</v>
      </c>
      <c r="D10247" s="890">
        <v>1849.74</v>
      </c>
    </row>
    <row r="10248" spans="1:4" x14ac:dyDescent="0.25">
      <c r="A10248" s="890" t="s">
        <v>10239</v>
      </c>
      <c r="B10248" s="890" t="s">
        <v>35013</v>
      </c>
      <c r="C10248" s="890" t="s">
        <v>5</v>
      </c>
      <c r="D10248" s="890">
        <v>557.91999999999996</v>
      </c>
    </row>
    <row r="10249" spans="1:4" x14ac:dyDescent="0.25">
      <c r="A10249" s="890" t="s">
        <v>10240</v>
      </c>
      <c r="B10249" s="890" t="s">
        <v>35013</v>
      </c>
      <c r="C10249" s="890" t="s">
        <v>5</v>
      </c>
      <c r="D10249" s="890">
        <v>524.75</v>
      </c>
    </row>
    <row r="10250" spans="1:4" x14ac:dyDescent="0.25">
      <c r="A10250" s="890" t="s">
        <v>10241</v>
      </c>
      <c r="B10250" s="890" t="s">
        <v>35014</v>
      </c>
      <c r="C10250" s="890" t="s">
        <v>20</v>
      </c>
      <c r="D10250" s="890">
        <v>582.30999999999995</v>
      </c>
    </row>
    <row r="10251" spans="1:4" x14ac:dyDescent="0.25">
      <c r="A10251" s="890" t="s">
        <v>10242</v>
      </c>
      <c r="B10251" s="890" t="s">
        <v>35014</v>
      </c>
      <c r="C10251" s="890" t="s">
        <v>20</v>
      </c>
      <c r="D10251" s="890">
        <v>573.19000000000005</v>
      </c>
    </row>
    <row r="10252" spans="1:4" x14ac:dyDescent="0.25">
      <c r="A10252" s="890" t="s">
        <v>10243</v>
      </c>
      <c r="B10252" s="890" t="s">
        <v>35015</v>
      </c>
      <c r="C10252" s="890" t="s">
        <v>20</v>
      </c>
      <c r="D10252" s="890">
        <v>592.30999999999995</v>
      </c>
    </row>
    <row r="10253" spans="1:4" x14ac:dyDescent="0.25">
      <c r="A10253" s="890" t="s">
        <v>10244</v>
      </c>
      <c r="B10253" s="890" t="s">
        <v>35015</v>
      </c>
      <c r="C10253" s="890" t="s">
        <v>20</v>
      </c>
      <c r="D10253" s="890">
        <v>583.19000000000005</v>
      </c>
    </row>
    <row r="10254" spans="1:4" x14ac:dyDescent="0.25">
      <c r="A10254" s="890" t="s">
        <v>10245</v>
      </c>
      <c r="B10254" s="890" t="s">
        <v>35016</v>
      </c>
      <c r="C10254" s="890" t="s">
        <v>20</v>
      </c>
      <c r="D10254" s="890">
        <v>602.30999999999995</v>
      </c>
    </row>
    <row r="10255" spans="1:4" x14ac:dyDescent="0.25">
      <c r="A10255" s="890" t="s">
        <v>10246</v>
      </c>
      <c r="B10255" s="890" t="s">
        <v>35016</v>
      </c>
      <c r="C10255" s="890" t="s">
        <v>20</v>
      </c>
      <c r="D10255" s="890">
        <v>593.19000000000005</v>
      </c>
    </row>
    <row r="10256" spans="1:4" x14ac:dyDescent="0.25">
      <c r="A10256" s="890" t="s">
        <v>10247</v>
      </c>
      <c r="B10256" s="890" t="s">
        <v>35017</v>
      </c>
      <c r="C10256" s="890" t="s">
        <v>20</v>
      </c>
      <c r="D10256" s="890">
        <v>614.30999999999995</v>
      </c>
    </row>
    <row r="10257" spans="1:4" x14ac:dyDescent="0.25">
      <c r="A10257" s="890" t="s">
        <v>10248</v>
      </c>
      <c r="B10257" s="890" t="s">
        <v>35017</v>
      </c>
      <c r="C10257" s="890" t="s">
        <v>20</v>
      </c>
      <c r="D10257" s="890">
        <v>605.19000000000005</v>
      </c>
    </row>
    <row r="10258" spans="1:4" x14ac:dyDescent="0.25">
      <c r="A10258" s="890" t="s">
        <v>10249</v>
      </c>
      <c r="B10258" s="890" t="s">
        <v>35018</v>
      </c>
      <c r="C10258" s="890" t="s">
        <v>20</v>
      </c>
      <c r="D10258" s="890">
        <v>637.30999999999995</v>
      </c>
    </row>
    <row r="10259" spans="1:4" x14ac:dyDescent="0.25">
      <c r="A10259" s="890" t="s">
        <v>10250</v>
      </c>
      <c r="B10259" s="890" t="s">
        <v>35018</v>
      </c>
      <c r="C10259" s="890" t="s">
        <v>20</v>
      </c>
      <c r="D10259" s="890">
        <v>628.19000000000005</v>
      </c>
    </row>
    <row r="10260" spans="1:4" x14ac:dyDescent="0.25">
      <c r="A10260" s="890" t="s">
        <v>10251</v>
      </c>
      <c r="B10260" s="890" t="s">
        <v>35019</v>
      </c>
      <c r="C10260" s="890" t="s">
        <v>20</v>
      </c>
      <c r="D10260" s="890">
        <v>657.31</v>
      </c>
    </row>
    <row r="10261" spans="1:4" x14ac:dyDescent="0.25">
      <c r="A10261" s="890" t="s">
        <v>10252</v>
      </c>
      <c r="B10261" s="890" t="s">
        <v>35019</v>
      </c>
      <c r="C10261" s="890" t="s">
        <v>20</v>
      </c>
      <c r="D10261" s="890">
        <v>648.19000000000005</v>
      </c>
    </row>
    <row r="10262" spans="1:4" x14ac:dyDescent="0.25">
      <c r="A10262" s="890" t="s">
        <v>10253</v>
      </c>
      <c r="B10262" s="890" t="s">
        <v>35020</v>
      </c>
      <c r="C10262" s="890" t="s">
        <v>20</v>
      </c>
      <c r="D10262" s="890">
        <v>692.31</v>
      </c>
    </row>
    <row r="10263" spans="1:4" x14ac:dyDescent="0.25">
      <c r="A10263" s="890" t="s">
        <v>10254</v>
      </c>
      <c r="B10263" s="890" t="s">
        <v>35020</v>
      </c>
      <c r="C10263" s="890" t="s">
        <v>20</v>
      </c>
      <c r="D10263" s="890">
        <v>683.19</v>
      </c>
    </row>
    <row r="10264" spans="1:4" x14ac:dyDescent="0.25">
      <c r="A10264" s="890" t="s">
        <v>10255</v>
      </c>
      <c r="B10264" s="890" t="s">
        <v>35021</v>
      </c>
      <c r="C10264" s="890" t="s">
        <v>3</v>
      </c>
      <c r="D10264" s="890">
        <v>212.54</v>
      </c>
    </row>
    <row r="10265" spans="1:4" x14ac:dyDescent="0.25">
      <c r="A10265" s="890" t="s">
        <v>10256</v>
      </c>
      <c r="B10265" s="890" t="s">
        <v>35021</v>
      </c>
      <c r="C10265" s="890" t="s">
        <v>3</v>
      </c>
      <c r="D10265" s="890">
        <v>206.74</v>
      </c>
    </row>
    <row r="10266" spans="1:4" x14ac:dyDescent="0.25">
      <c r="A10266" s="890" t="s">
        <v>10257</v>
      </c>
      <c r="B10266" s="890" t="s">
        <v>35022</v>
      </c>
      <c r="C10266" s="890" t="s">
        <v>3</v>
      </c>
      <c r="D10266" s="890">
        <v>226.5</v>
      </c>
    </row>
    <row r="10267" spans="1:4" x14ac:dyDescent="0.25">
      <c r="A10267" s="890" t="s">
        <v>10258</v>
      </c>
      <c r="B10267" s="890" t="s">
        <v>35022</v>
      </c>
      <c r="C10267" s="890" t="s">
        <v>3</v>
      </c>
      <c r="D10267" s="890">
        <v>220.29</v>
      </c>
    </row>
    <row r="10268" spans="1:4" x14ac:dyDescent="0.25">
      <c r="A10268" s="890" t="s">
        <v>10259</v>
      </c>
      <c r="B10268" s="890" t="s">
        <v>35023</v>
      </c>
      <c r="C10268" s="890" t="s">
        <v>3</v>
      </c>
      <c r="D10268" s="890">
        <v>240.46</v>
      </c>
    </row>
    <row r="10269" spans="1:4" x14ac:dyDescent="0.25">
      <c r="A10269" s="890" t="s">
        <v>10260</v>
      </c>
      <c r="B10269" s="890" t="s">
        <v>35023</v>
      </c>
      <c r="C10269" s="890" t="s">
        <v>3</v>
      </c>
      <c r="D10269" s="890">
        <v>233.83</v>
      </c>
    </row>
    <row r="10270" spans="1:4" x14ac:dyDescent="0.25">
      <c r="A10270" s="890" t="s">
        <v>10261</v>
      </c>
      <c r="B10270" s="890" t="s">
        <v>35024</v>
      </c>
      <c r="C10270" s="890" t="s">
        <v>10262</v>
      </c>
      <c r="D10270" s="890">
        <v>22.9</v>
      </c>
    </row>
    <row r="10271" spans="1:4" x14ac:dyDescent="0.25">
      <c r="A10271" s="890" t="s">
        <v>10263</v>
      </c>
      <c r="B10271" s="890" t="s">
        <v>35024</v>
      </c>
      <c r="C10271" s="890" t="s">
        <v>10262</v>
      </c>
      <c r="D10271" s="890">
        <v>22.9</v>
      </c>
    </row>
    <row r="10272" spans="1:4" x14ac:dyDescent="0.25">
      <c r="A10272" s="890" t="s">
        <v>10264</v>
      </c>
      <c r="B10272" s="890" t="s">
        <v>35025</v>
      </c>
      <c r="C10272" s="890" t="s">
        <v>3479</v>
      </c>
      <c r="D10272" s="890">
        <v>4.58</v>
      </c>
    </row>
    <row r="10273" spans="1:4" x14ac:dyDescent="0.25">
      <c r="A10273" s="890" t="s">
        <v>10265</v>
      </c>
      <c r="B10273" s="890" t="s">
        <v>35025</v>
      </c>
      <c r="C10273" s="890" t="s">
        <v>3479</v>
      </c>
      <c r="D10273" s="890">
        <v>4.58</v>
      </c>
    </row>
    <row r="10274" spans="1:4" x14ac:dyDescent="0.25">
      <c r="A10274" s="890" t="s">
        <v>10266</v>
      </c>
      <c r="B10274" s="890" t="s">
        <v>35026</v>
      </c>
      <c r="C10274" s="890" t="s">
        <v>10262</v>
      </c>
      <c r="D10274" s="890">
        <v>27</v>
      </c>
    </row>
    <row r="10275" spans="1:4" x14ac:dyDescent="0.25">
      <c r="A10275" s="890" t="s">
        <v>10267</v>
      </c>
      <c r="B10275" s="890" t="s">
        <v>35026</v>
      </c>
      <c r="C10275" s="890" t="s">
        <v>10262</v>
      </c>
      <c r="D10275" s="890">
        <v>27</v>
      </c>
    </row>
    <row r="10276" spans="1:4" x14ac:dyDescent="0.25">
      <c r="A10276" s="890" t="s">
        <v>10268</v>
      </c>
      <c r="B10276" s="890" t="s">
        <v>35027</v>
      </c>
      <c r="C10276" s="890" t="s">
        <v>20</v>
      </c>
      <c r="D10276" s="890">
        <v>25.82</v>
      </c>
    </row>
    <row r="10277" spans="1:4" x14ac:dyDescent="0.25">
      <c r="A10277" s="890" t="s">
        <v>10269</v>
      </c>
      <c r="B10277" s="890" t="s">
        <v>35027</v>
      </c>
      <c r="C10277" s="890" t="s">
        <v>20</v>
      </c>
      <c r="D10277" s="890">
        <v>23.5</v>
      </c>
    </row>
    <row r="10278" spans="1:4" x14ac:dyDescent="0.25">
      <c r="A10278" s="890" t="s">
        <v>10270</v>
      </c>
      <c r="B10278" s="890" t="s">
        <v>35028</v>
      </c>
      <c r="C10278" s="890" t="s">
        <v>4</v>
      </c>
      <c r="D10278" s="890">
        <v>6</v>
      </c>
    </row>
    <row r="10279" spans="1:4" x14ac:dyDescent="0.25">
      <c r="A10279" s="890" t="s">
        <v>10271</v>
      </c>
      <c r="B10279" s="890" t="s">
        <v>35028</v>
      </c>
      <c r="C10279" s="890" t="s">
        <v>4</v>
      </c>
      <c r="D10279" s="890">
        <v>5.45</v>
      </c>
    </row>
    <row r="10280" spans="1:4" x14ac:dyDescent="0.25">
      <c r="A10280" s="890" t="s">
        <v>10272</v>
      </c>
      <c r="B10280" s="890" t="s">
        <v>35029</v>
      </c>
      <c r="C10280" s="890" t="s">
        <v>20</v>
      </c>
      <c r="D10280" s="890">
        <v>14.62</v>
      </c>
    </row>
    <row r="10281" spans="1:4" x14ac:dyDescent="0.25">
      <c r="A10281" s="890" t="s">
        <v>10273</v>
      </c>
      <c r="B10281" s="890" t="s">
        <v>35029</v>
      </c>
      <c r="C10281" s="890" t="s">
        <v>20</v>
      </c>
      <c r="D10281" s="890">
        <v>13.42</v>
      </c>
    </row>
    <row r="10282" spans="1:4" x14ac:dyDescent="0.25">
      <c r="A10282" s="890" t="s">
        <v>10274</v>
      </c>
      <c r="B10282" s="890" t="s">
        <v>35030</v>
      </c>
      <c r="C10282" s="890" t="s">
        <v>4</v>
      </c>
      <c r="D10282" s="890">
        <v>21485.66</v>
      </c>
    </row>
    <row r="10283" spans="1:4" x14ac:dyDescent="0.25">
      <c r="A10283" s="890" t="s">
        <v>10275</v>
      </c>
      <c r="B10283" s="890" t="s">
        <v>35030</v>
      </c>
      <c r="C10283" s="890" t="s">
        <v>4</v>
      </c>
      <c r="D10283" s="890">
        <v>20129.78</v>
      </c>
    </row>
    <row r="10284" spans="1:4" x14ac:dyDescent="0.25">
      <c r="A10284" s="890" t="s">
        <v>10276</v>
      </c>
      <c r="B10284" s="890" t="s">
        <v>35031</v>
      </c>
      <c r="C10284" s="890" t="s">
        <v>4</v>
      </c>
      <c r="D10284" s="890">
        <v>40312.559999999998</v>
      </c>
    </row>
    <row r="10285" spans="1:4" x14ac:dyDescent="0.25">
      <c r="A10285" s="890" t="s">
        <v>10277</v>
      </c>
      <c r="B10285" s="890" t="s">
        <v>35031</v>
      </c>
      <c r="C10285" s="890" t="s">
        <v>4</v>
      </c>
      <c r="D10285" s="890">
        <v>37921.199999999997</v>
      </c>
    </row>
    <row r="10286" spans="1:4" x14ac:dyDescent="0.25">
      <c r="A10286" s="890" t="s">
        <v>10278</v>
      </c>
      <c r="B10286" s="890" t="s">
        <v>35032</v>
      </c>
      <c r="C10286" s="890" t="s">
        <v>4</v>
      </c>
      <c r="D10286" s="890">
        <v>24254.45</v>
      </c>
    </row>
    <row r="10287" spans="1:4" x14ac:dyDescent="0.25">
      <c r="A10287" s="890" t="s">
        <v>10279</v>
      </c>
      <c r="B10287" s="890" t="s">
        <v>35032</v>
      </c>
      <c r="C10287" s="890" t="s">
        <v>4</v>
      </c>
      <c r="D10287" s="890">
        <v>22657.94</v>
      </c>
    </row>
    <row r="10288" spans="1:4" x14ac:dyDescent="0.25">
      <c r="A10288" s="890" t="s">
        <v>10280</v>
      </c>
      <c r="B10288" s="890" t="s">
        <v>35033</v>
      </c>
      <c r="C10288" s="890" t="s">
        <v>4</v>
      </c>
      <c r="D10288" s="890">
        <v>45548.12</v>
      </c>
    </row>
    <row r="10289" spans="1:4" x14ac:dyDescent="0.25">
      <c r="A10289" s="890" t="s">
        <v>10281</v>
      </c>
      <c r="B10289" s="890" t="s">
        <v>35033</v>
      </c>
      <c r="C10289" s="890" t="s">
        <v>4</v>
      </c>
      <c r="D10289" s="890">
        <v>42903.76</v>
      </c>
    </row>
    <row r="10290" spans="1:4" x14ac:dyDescent="0.25">
      <c r="A10290" s="890" t="s">
        <v>10282</v>
      </c>
      <c r="B10290" s="890" t="s">
        <v>35034</v>
      </c>
      <c r="C10290" s="890" t="s">
        <v>4</v>
      </c>
      <c r="D10290" s="890">
        <v>52019.21</v>
      </c>
    </row>
    <row r="10291" spans="1:4" x14ac:dyDescent="0.25">
      <c r="A10291" s="890" t="s">
        <v>10283</v>
      </c>
      <c r="B10291" s="890" t="s">
        <v>35034</v>
      </c>
      <c r="C10291" s="890" t="s">
        <v>4</v>
      </c>
      <c r="D10291" s="890">
        <v>48884.63</v>
      </c>
    </row>
    <row r="10292" spans="1:4" x14ac:dyDescent="0.25">
      <c r="A10292" s="890" t="s">
        <v>10284</v>
      </c>
      <c r="B10292" s="890" t="s">
        <v>35035</v>
      </c>
      <c r="C10292" s="890" t="s">
        <v>4</v>
      </c>
      <c r="D10292" s="890">
        <v>45635.35</v>
      </c>
    </row>
    <row r="10293" spans="1:4" x14ac:dyDescent="0.25">
      <c r="A10293" s="890" t="s">
        <v>10285</v>
      </c>
      <c r="B10293" s="890" t="s">
        <v>35035</v>
      </c>
      <c r="C10293" s="890" t="s">
        <v>4</v>
      </c>
      <c r="D10293" s="890">
        <v>42874.39</v>
      </c>
    </row>
    <row r="10294" spans="1:4" x14ac:dyDescent="0.25">
      <c r="A10294" s="890" t="s">
        <v>10286</v>
      </c>
      <c r="B10294" s="890" t="s">
        <v>35036</v>
      </c>
      <c r="C10294" s="890" t="s">
        <v>4</v>
      </c>
      <c r="D10294" s="890">
        <v>53550.49</v>
      </c>
    </row>
    <row r="10295" spans="1:4" x14ac:dyDescent="0.25">
      <c r="A10295" s="890" t="s">
        <v>10287</v>
      </c>
      <c r="B10295" s="890" t="s">
        <v>35036</v>
      </c>
      <c r="C10295" s="890" t="s">
        <v>4</v>
      </c>
      <c r="D10295" s="890">
        <v>50398.47</v>
      </c>
    </row>
    <row r="10296" spans="1:4" x14ac:dyDescent="0.25">
      <c r="A10296" s="890" t="s">
        <v>10288</v>
      </c>
      <c r="B10296" s="890" t="s">
        <v>35037</v>
      </c>
      <c r="C10296" s="890" t="s">
        <v>4</v>
      </c>
      <c r="D10296" s="890">
        <v>60033.599999999999</v>
      </c>
    </row>
    <row r="10297" spans="1:4" x14ac:dyDescent="0.25">
      <c r="A10297" s="890" t="s">
        <v>10289</v>
      </c>
      <c r="B10297" s="890" t="s">
        <v>35037</v>
      </c>
      <c r="C10297" s="890" t="s">
        <v>4</v>
      </c>
      <c r="D10297" s="890">
        <v>56592.04</v>
      </c>
    </row>
    <row r="10298" spans="1:4" x14ac:dyDescent="0.25">
      <c r="A10298" s="890" t="s">
        <v>10290</v>
      </c>
      <c r="B10298" s="890" t="s">
        <v>35038</v>
      </c>
      <c r="C10298" s="890" t="s">
        <v>4</v>
      </c>
      <c r="D10298" s="890">
        <v>9571.2900000000009</v>
      </c>
    </row>
    <row r="10299" spans="1:4" x14ac:dyDescent="0.25">
      <c r="A10299" s="890" t="s">
        <v>10291</v>
      </c>
      <c r="B10299" s="890" t="s">
        <v>35038</v>
      </c>
      <c r="C10299" s="890" t="s">
        <v>4</v>
      </c>
      <c r="D10299" s="890">
        <v>9056.2999999999993</v>
      </c>
    </row>
    <row r="10300" spans="1:4" x14ac:dyDescent="0.25">
      <c r="A10300" s="890" t="s">
        <v>10292</v>
      </c>
      <c r="B10300" s="890" t="s">
        <v>35039</v>
      </c>
      <c r="C10300" s="890" t="s">
        <v>5</v>
      </c>
      <c r="D10300" s="890">
        <v>12978.75</v>
      </c>
    </row>
    <row r="10301" spans="1:4" x14ac:dyDescent="0.25">
      <c r="A10301" s="890" t="s">
        <v>10293</v>
      </c>
      <c r="B10301" s="890" t="s">
        <v>35039</v>
      </c>
      <c r="C10301" s="890" t="s">
        <v>5</v>
      </c>
      <c r="D10301" s="890">
        <v>12978.75</v>
      </c>
    </row>
    <row r="10302" spans="1:4" x14ac:dyDescent="0.25">
      <c r="A10302" s="890" t="s">
        <v>10294</v>
      </c>
      <c r="B10302" s="890" t="s">
        <v>35040</v>
      </c>
      <c r="C10302" s="890" t="s">
        <v>3</v>
      </c>
      <c r="D10302" s="890">
        <v>617.66999999999996</v>
      </c>
    </row>
    <row r="10303" spans="1:4" x14ac:dyDescent="0.25">
      <c r="A10303" s="890" t="s">
        <v>10295</v>
      </c>
      <c r="B10303" s="890" t="s">
        <v>35040</v>
      </c>
      <c r="C10303" s="890" t="s">
        <v>3</v>
      </c>
      <c r="D10303" s="890">
        <v>601.1</v>
      </c>
    </row>
    <row r="10304" spans="1:4" x14ac:dyDescent="0.25">
      <c r="A10304" s="890" t="s">
        <v>10296</v>
      </c>
      <c r="B10304" s="890" t="s">
        <v>35041</v>
      </c>
      <c r="C10304" s="890" t="s">
        <v>3</v>
      </c>
      <c r="D10304" s="890">
        <v>197.47</v>
      </c>
    </row>
    <row r="10305" spans="1:4" x14ac:dyDescent="0.25">
      <c r="A10305" s="890" t="s">
        <v>10297</v>
      </c>
      <c r="B10305" s="890" t="s">
        <v>35041</v>
      </c>
      <c r="C10305" s="890" t="s">
        <v>3</v>
      </c>
      <c r="D10305" s="890">
        <v>184.07</v>
      </c>
    </row>
    <row r="10306" spans="1:4" x14ac:dyDescent="0.25">
      <c r="A10306" s="890" t="s">
        <v>10298</v>
      </c>
      <c r="B10306" s="890" t="s">
        <v>35042</v>
      </c>
      <c r="C10306" s="890" t="s">
        <v>20</v>
      </c>
      <c r="D10306" s="890">
        <v>423.46</v>
      </c>
    </row>
    <row r="10307" spans="1:4" x14ac:dyDescent="0.25">
      <c r="A10307" s="890" t="s">
        <v>10299</v>
      </c>
      <c r="B10307" s="890" t="s">
        <v>35042</v>
      </c>
      <c r="C10307" s="890" t="s">
        <v>20</v>
      </c>
      <c r="D10307" s="890">
        <v>406.24</v>
      </c>
    </row>
    <row r="10308" spans="1:4" x14ac:dyDescent="0.25">
      <c r="A10308" s="890" t="s">
        <v>10300</v>
      </c>
      <c r="B10308" s="890" t="s">
        <v>35043</v>
      </c>
      <c r="C10308" s="890" t="s">
        <v>20</v>
      </c>
      <c r="D10308" s="890">
        <v>172.17</v>
      </c>
    </row>
    <row r="10309" spans="1:4" x14ac:dyDescent="0.25">
      <c r="A10309" s="890" t="s">
        <v>10301</v>
      </c>
      <c r="B10309" s="890" t="s">
        <v>35043</v>
      </c>
      <c r="C10309" s="890" t="s">
        <v>20</v>
      </c>
      <c r="D10309" s="890">
        <v>154.96</v>
      </c>
    </row>
    <row r="10310" spans="1:4" x14ac:dyDescent="0.25">
      <c r="A10310" s="890" t="s">
        <v>10302</v>
      </c>
      <c r="B10310" s="890" t="s">
        <v>35044</v>
      </c>
      <c r="C10310" s="890" t="s">
        <v>4</v>
      </c>
      <c r="D10310" s="890">
        <v>54.3</v>
      </c>
    </row>
    <row r="10311" spans="1:4" x14ac:dyDescent="0.25">
      <c r="A10311" s="890" t="s">
        <v>10303</v>
      </c>
      <c r="B10311" s="890" t="s">
        <v>35044</v>
      </c>
      <c r="C10311" s="890" t="s">
        <v>4</v>
      </c>
      <c r="D10311" s="890">
        <v>51.82</v>
      </c>
    </row>
    <row r="10312" spans="1:4" x14ac:dyDescent="0.25">
      <c r="A10312" s="890" t="s">
        <v>10304</v>
      </c>
      <c r="B10312" s="890" t="s">
        <v>35045</v>
      </c>
      <c r="C10312" s="890" t="s">
        <v>113</v>
      </c>
      <c r="D10312" s="890">
        <v>55.76</v>
      </c>
    </row>
    <row r="10313" spans="1:4" x14ac:dyDescent="0.25">
      <c r="A10313" s="890" t="s">
        <v>10305</v>
      </c>
      <c r="B10313" s="890" t="s">
        <v>35045</v>
      </c>
      <c r="C10313" s="890" t="s">
        <v>113</v>
      </c>
      <c r="D10313" s="890">
        <v>52.16</v>
      </c>
    </row>
    <row r="10314" spans="1:4" x14ac:dyDescent="0.25">
      <c r="A10314" s="890" t="s">
        <v>10306</v>
      </c>
      <c r="B10314" s="890" t="s">
        <v>35046</v>
      </c>
      <c r="C10314" s="890" t="s">
        <v>113</v>
      </c>
      <c r="D10314" s="890">
        <v>123.5</v>
      </c>
    </row>
    <row r="10315" spans="1:4" x14ac:dyDescent="0.25">
      <c r="A10315" s="890" t="s">
        <v>10307</v>
      </c>
      <c r="B10315" s="890" t="s">
        <v>35046</v>
      </c>
      <c r="C10315" s="890" t="s">
        <v>113</v>
      </c>
      <c r="D10315" s="890">
        <v>120.01</v>
      </c>
    </row>
    <row r="10316" spans="1:4" x14ac:dyDescent="0.25">
      <c r="A10316" s="890" t="s">
        <v>10308</v>
      </c>
      <c r="B10316" s="890" t="s">
        <v>35047</v>
      </c>
      <c r="C10316" s="890" t="s">
        <v>113</v>
      </c>
      <c r="D10316" s="890">
        <v>33.03</v>
      </c>
    </row>
    <row r="10317" spans="1:4" x14ac:dyDescent="0.25">
      <c r="A10317" s="890" t="s">
        <v>10309</v>
      </c>
      <c r="B10317" s="890" t="s">
        <v>35047</v>
      </c>
      <c r="C10317" s="890" t="s">
        <v>113</v>
      </c>
      <c r="D10317" s="890">
        <v>30.56</v>
      </c>
    </row>
    <row r="10318" spans="1:4" x14ac:dyDescent="0.25">
      <c r="A10318" s="890" t="s">
        <v>10310</v>
      </c>
      <c r="B10318" s="890" t="s">
        <v>35048</v>
      </c>
      <c r="C10318" s="890" t="s">
        <v>3</v>
      </c>
      <c r="D10318" s="890">
        <v>56.95</v>
      </c>
    </row>
    <row r="10319" spans="1:4" x14ac:dyDescent="0.25">
      <c r="A10319" s="890" t="s">
        <v>10311</v>
      </c>
      <c r="B10319" s="890" t="s">
        <v>35048</v>
      </c>
      <c r="C10319" s="890" t="s">
        <v>3</v>
      </c>
      <c r="D10319" s="890">
        <v>54.87</v>
      </c>
    </row>
    <row r="10320" spans="1:4" x14ac:dyDescent="0.25">
      <c r="A10320" s="890" t="s">
        <v>10312</v>
      </c>
      <c r="B10320" s="890" t="s">
        <v>35049</v>
      </c>
      <c r="C10320" s="890" t="s">
        <v>3</v>
      </c>
      <c r="D10320" s="890">
        <v>902.77</v>
      </c>
    </row>
    <row r="10321" spans="1:4" x14ac:dyDescent="0.25">
      <c r="A10321" s="890" t="s">
        <v>10313</v>
      </c>
      <c r="B10321" s="890" t="s">
        <v>35049</v>
      </c>
      <c r="C10321" s="890" t="s">
        <v>3</v>
      </c>
      <c r="D10321" s="890">
        <v>887.91</v>
      </c>
    </row>
    <row r="10322" spans="1:4" x14ac:dyDescent="0.25">
      <c r="A10322" s="890" t="s">
        <v>10314</v>
      </c>
      <c r="B10322" s="890" t="s">
        <v>35050</v>
      </c>
      <c r="C10322" s="890" t="s">
        <v>4</v>
      </c>
      <c r="D10322" s="890">
        <v>263.97000000000003</v>
      </c>
    </row>
    <row r="10323" spans="1:4" x14ac:dyDescent="0.25">
      <c r="A10323" s="890" t="s">
        <v>10315</v>
      </c>
      <c r="B10323" s="890" t="s">
        <v>35050</v>
      </c>
      <c r="C10323" s="890" t="s">
        <v>4</v>
      </c>
      <c r="D10323" s="890">
        <v>261.51</v>
      </c>
    </row>
    <row r="10324" spans="1:4" x14ac:dyDescent="0.25">
      <c r="A10324" s="890" t="s">
        <v>10316</v>
      </c>
      <c r="B10324" s="890" t="s">
        <v>35051</v>
      </c>
      <c r="C10324" s="890" t="s">
        <v>3</v>
      </c>
      <c r="D10324" s="890">
        <v>79.680000000000007</v>
      </c>
    </row>
    <row r="10325" spans="1:4" x14ac:dyDescent="0.25">
      <c r="A10325" s="890" t="s">
        <v>10317</v>
      </c>
      <c r="B10325" s="890" t="s">
        <v>35051</v>
      </c>
      <c r="C10325" s="890" t="s">
        <v>3</v>
      </c>
      <c r="D10325" s="890">
        <v>78.12</v>
      </c>
    </row>
    <row r="10326" spans="1:4" x14ac:dyDescent="0.25">
      <c r="A10326" s="890" t="s">
        <v>10318</v>
      </c>
      <c r="B10326" s="890" t="s">
        <v>35052</v>
      </c>
      <c r="C10326" s="890" t="s">
        <v>20</v>
      </c>
      <c r="D10326" s="890">
        <v>8432.68</v>
      </c>
    </row>
    <row r="10327" spans="1:4" x14ac:dyDescent="0.25">
      <c r="A10327" s="890" t="s">
        <v>10319</v>
      </c>
      <c r="B10327" s="890" t="s">
        <v>35052</v>
      </c>
      <c r="C10327" s="890" t="s">
        <v>20</v>
      </c>
      <c r="D10327" s="890">
        <v>8393.0499999999993</v>
      </c>
    </row>
    <row r="10328" spans="1:4" x14ac:dyDescent="0.25">
      <c r="A10328" s="890" t="s">
        <v>10320</v>
      </c>
      <c r="B10328" s="890" t="s">
        <v>35053</v>
      </c>
      <c r="C10328" s="890" t="s">
        <v>20</v>
      </c>
      <c r="D10328" s="890">
        <v>2444.64</v>
      </c>
    </row>
    <row r="10329" spans="1:4" x14ac:dyDescent="0.25">
      <c r="A10329" s="890" t="s">
        <v>10321</v>
      </c>
      <c r="B10329" s="890" t="s">
        <v>35053</v>
      </c>
      <c r="C10329" s="890" t="s">
        <v>20</v>
      </c>
      <c r="D10329" s="890">
        <v>2409.17</v>
      </c>
    </row>
    <row r="10330" spans="1:4" x14ac:dyDescent="0.25">
      <c r="A10330" s="890" t="s">
        <v>10322</v>
      </c>
      <c r="B10330" s="890" t="s">
        <v>35054</v>
      </c>
      <c r="C10330" s="890" t="s">
        <v>3</v>
      </c>
      <c r="D10330" s="890">
        <v>27.65</v>
      </c>
    </row>
    <row r="10331" spans="1:4" x14ac:dyDescent="0.25">
      <c r="A10331" s="890" t="s">
        <v>10323</v>
      </c>
      <c r="B10331" s="890" t="s">
        <v>35054</v>
      </c>
      <c r="C10331" s="890" t="s">
        <v>3</v>
      </c>
      <c r="D10331" s="890">
        <v>24.88</v>
      </c>
    </row>
    <row r="10332" spans="1:4" x14ac:dyDescent="0.25">
      <c r="A10332" s="890" t="s">
        <v>10324</v>
      </c>
      <c r="B10332" s="890" t="s">
        <v>35055</v>
      </c>
      <c r="C10332" s="890" t="s">
        <v>3</v>
      </c>
      <c r="D10332" s="890">
        <v>13.29</v>
      </c>
    </row>
    <row r="10333" spans="1:4" x14ac:dyDescent="0.25">
      <c r="A10333" s="890" t="s">
        <v>10325</v>
      </c>
      <c r="B10333" s="890" t="s">
        <v>35055</v>
      </c>
      <c r="C10333" s="890" t="s">
        <v>3</v>
      </c>
      <c r="D10333" s="890">
        <v>12.07</v>
      </c>
    </row>
    <row r="10334" spans="1:4" x14ac:dyDescent="0.25">
      <c r="A10334" s="890" t="s">
        <v>10326</v>
      </c>
      <c r="B10334" s="890" t="s">
        <v>35056</v>
      </c>
      <c r="C10334" s="890" t="s">
        <v>5</v>
      </c>
      <c r="D10334" s="890">
        <v>1519.22</v>
      </c>
    </row>
    <row r="10335" spans="1:4" x14ac:dyDescent="0.25">
      <c r="A10335" s="890" t="s">
        <v>10327</v>
      </c>
      <c r="B10335" s="890" t="s">
        <v>35056</v>
      </c>
      <c r="C10335" s="890" t="s">
        <v>5</v>
      </c>
      <c r="D10335" s="890">
        <v>1414.14</v>
      </c>
    </row>
    <row r="10336" spans="1:4" x14ac:dyDescent="0.25">
      <c r="A10336" s="890" t="s">
        <v>10328</v>
      </c>
      <c r="B10336" s="890" t="s">
        <v>35057</v>
      </c>
      <c r="C10336" s="890" t="s">
        <v>5</v>
      </c>
      <c r="D10336" s="890">
        <v>997.78</v>
      </c>
    </row>
    <row r="10337" spans="1:4" x14ac:dyDescent="0.25">
      <c r="A10337" s="890" t="s">
        <v>10329</v>
      </c>
      <c r="B10337" s="890" t="s">
        <v>35057</v>
      </c>
      <c r="C10337" s="890" t="s">
        <v>5</v>
      </c>
      <c r="D10337" s="890">
        <v>973.68</v>
      </c>
    </row>
    <row r="10338" spans="1:4" x14ac:dyDescent="0.25">
      <c r="A10338" s="890" t="s">
        <v>10330</v>
      </c>
      <c r="B10338" s="890" t="s">
        <v>34380</v>
      </c>
      <c r="C10338" s="890" t="s">
        <v>20</v>
      </c>
      <c r="D10338" s="890">
        <v>614.35</v>
      </c>
    </row>
    <row r="10339" spans="1:4" x14ac:dyDescent="0.25">
      <c r="A10339" s="890" t="s">
        <v>10331</v>
      </c>
      <c r="B10339" s="890" t="s">
        <v>34380</v>
      </c>
      <c r="C10339" s="890" t="s">
        <v>20</v>
      </c>
      <c r="D10339" s="890">
        <v>578.72</v>
      </c>
    </row>
    <row r="10340" spans="1:4" x14ac:dyDescent="0.25">
      <c r="A10340" s="890" t="s">
        <v>10332</v>
      </c>
      <c r="B10340" s="890" t="s">
        <v>34379</v>
      </c>
      <c r="C10340" s="890" t="s">
        <v>20</v>
      </c>
      <c r="D10340" s="890">
        <v>735.29</v>
      </c>
    </row>
    <row r="10341" spans="1:4" x14ac:dyDescent="0.25">
      <c r="A10341" s="890" t="s">
        <v>10333</v>
      </c>
      <c r="B10341" s="890" t="s">
        <v>34379</v>
      </c>
      <c r="C10341" s="890" t="s">
        <v>20</v>
      </c>
      <c r="D10341" s="890">
        <v>689.31</v>
      </c>
    </row>
    <row r="10342" spans="1:4" x14ac:dyDescent="0.25">
      <c r="A10342" s="890" t="s">
        <v>10334</v>
      </c>
      <c r="B10342" s="890" t="s">
        <v>35058</v>
      </c>
      <c r="C10342" s="890" t="s">
        <v>20</v>
      </c>
      <c r="D10342" s="890">
        <v>544</v>
      </c>
    </row>
    <row r="10343" spans="1:4" x14ac:dyDescent="0.25">
      <c r="A10343" s="890" t="s">
        <v>10335</v>
      </c>
      <c r="B10343" s="890" t="s">
        <v>35058</v>
      </c>
      <c r="C10343" s="890" t="s">
        <v>20</v>
      </c>
      <c r="D10343" s="890">
        <v>515.4</v>
      </c>
    </row>
    <row r="10344" spans="1:4" x14ac:dyDescent="0.25">
      <c r="A10344" s="890" t="s">
        <v>10336</v>
      </c>
      <c r="B10344" s="890" t="s">
        <v>35059</v>
      </c>
      <c r="C10344" s="890" t="s">
        <v>20</v>
      </c>
      <c r="D10344" s="890">
        <v>658.7</v>
      </c>
    </row>
    <row r="10345" spans="1:4" x14ac:dyDescent="0.25">
      <c r="A10345" s="890" t="s">
        <v>10337</v>
      </c>
      <c r="B10345" s="890" t="s">
        <v>35059</v>
      </c>
      <c r="C10345" s="890" t="s">
        <v>20</v>
      </c>
      <c r="D10345" s="890">
        <v>618.64</v>
      </c>
    </row>
    <row r="10346" spans="1:4" x14ac:dyDescent="0.25">
      <c r="A10346" s="890" t="s">
        <v>10338</v>
      </c>
      <c r="B10346" s="890" t="s">
        <v>35060</v>
      </c>
      <c r="C10346" s="890" t="s">
        <v>20</v>
      </c>
      <c r="D10346" s="890">
        <v>783.81</v>
      </c>
    </row>
    <row r="10347" spans="1:4" x14ac:dyDescent="0.25">
      <c r="A10347" s="890" t="s">
        <v>10339</v>
      </c>
      <c r="B10347" s="890" t="s">
        <v>35060</v>
      </c>
      <c r="C10347" s="890" t="s">
        <v>20</v>
      </c>
      <c r="D10347" s="890">
        <v>731.23</v>
      </c>
    </row>
    <row r="10348" spans="1:4" x14ac:dyDescent="0.25">
      <c r="A10348" s="890" t="s">
        <v>10340</v>
      </c>
      <c r="B10348" s="890" t="s">
        <v>35061</v>
      </c>
      <c r="C10348" s="890" t="s">
        <v>20</v>
      </c>
      <c r="D10348" s="890">
        <v>912.03</v>
      </c>
    </row>
    <row r="10349" spans="1:4" x14ac:dyDescent="0.25">
      <c r="A10349" s="890" t="s">
        <v>10341</v>
      </c>
      <c r="B10349" s="890" t="s">
        <v>35061</v>
      </c>
      <c r="C10349" s="890" t="s">
        <v>20</v>
      </c>
      <c r="D10349" s="890">
        <v>846.63</v>
      </c>
    </row>
    <row r="10350" spans="1:4" x14ac:dyDescent="0.25">
      <c r="A10350" s="890" t="s">
        <v>10342</v>
      </c>
      <c r="B10350" s="890" t="s">
        <v>35062</v>
      </c>
      <c r="C10350" s="890" t="s">
        <v>3</v>
      </c>
      <c r="D10350" s="890">
        <v>99.18</v>
      </c>
    </row>
    <row r="10351" spans="1:4" x14ac:dyDescent="0.25">
      <c r="A10351" s="890" t="s">
        <v>10343</v>
      </c>
      <c r="B10351" s="890" t="s">
        <v>35062</v>
      </c>
      <c r="C10351" s="890" t="s">
        <v>3</v>
      </c>
      <c r="D10351" s="890">
        <v>89.59</v>
      </c>
    </row>
    <row r="10352" spans="1:4" x14ac:dyDescent="0.25">
      <c r="A10352" s="890" t="s">
        <v>10344</v>
      </c>
      <c r="B10352" s="890" t="s">
        <v>35063</v>
      </c>
      <c r="C10352" s="890" t="s">
        <v>3</v>
      </c>
      <c r="D10352" s="890">
        <v>198.36</v>
      </c>
    </row>
    <row r="10353" spans="1:4" x14ac:dyDescent="0.25">
      <c r="A10353" s="890" t="s">
        <v>10345</v>
      </c>
      <c r="B10353" s="890" t="s">
        <v>35063</v>
      </c>
      <c r="C10353" s="890" t="s">
        <v>3</v>
      </c>
      <c r="D10353" s="890">
        <v>179.19</v>
      </c>
    </row>
    <row r="10354" spans="1:4" x14ac:dyDescent="0.25">
      <c r="A10354" s="890" t="s">
        <v>10346</v>
      </c>
      <c r="B10354" s="890" t="s">
        <v>35064</v>
      </c>
      <c r="C10354" s="890" t="s">
        <v>20</v>
      </c>
      <c r="D10354" s="890">
        <v>376.09</v>
      </c>
    </row>
    <row r="10355" spans="1:4" x14ac:dyDescent="0.25">
      <c r="A10355" s="890" t="s">
        <v>10347</v>
      </c>
      <c r="B10355" s="890" t="s">
        <v>35064</v>
      </c>
      <c r="C10355" s="890" t="s">
        <v>20</v>
      </c>
      <c r="D10355" s="890">
        <v>357.29</v>
      </c>
    </row>
    <row r="10356" spans="1:4" x14ac:dyDescent="0.25">
      <c r="A10356" s="890" t="s">
        <v>10348</v>
      </c>
      <c r="B10356" s="890" t="s">
        <v>35065</v>
      </c>
      <c r="C10356" s="890" t="s">
        <v>20</v>
      </c>
      <c r="D10356" s="890">
        <v>456.66</v>
      </c>
    </row>
    <row r="10357" spans="1:4" x14ac:dyDescent="0.25">
      <c r="A10357" s="890" t="s">
        <v>10349</v>
      </c>
      <c r="B10357" s="890" t="s">
        <v>35065</v>
      </c>
      <c r="C10357" s="890" t="s">
        <v>20</v>
      </c>
      <c r="D10357" s="890">
        <v>429.81</v>
      </c>
    </row>
    <row r="10358" spans="1:4" x14ac:dyDescent="0.25">
      <c r="A10358" s="890" t="s">
        <v>10350</v>
      </c>
      <c r="B10358" s="890" t="s">
        <v>35066</v>
      </c>
      <c r="C10358" s="890" t="s">
        <v>20</v>
      </c>
      <c r="D10358" s="890">
        <v>820.53</v>
      </c>
    </row>
    <row r="10359" spans="1:4" x14ac:dyDescent="0.25">
      <c r="A10359" s="890" t="s">
        <v>10351</v>
      </c>
      <c r="B10359" s="890" t="s">
        <v>35066</v>
      </c>
      <c r="C10359" s="890" t="s">
        <v>20</v>
      </c>
      <c r="D10359" s="890">
        <v>764.28</v>
      </c>
    </row>
    <row r="10360" spans="1:4" x14ac:dyDescent="0.25">
      <c r="A10360" s="890" t="s">
        <v>10352</v>
      </c>
      <c r="B10360" s="890" t="s">
        <v>35067</v>
      </c>
      <c r="C10360" s="890" t="s">
        <v>20</v>
      </c>
      <c r="D10360" s="890">
        <v>969.19</v>
      </c>
    </row>
    <row r="10361" spans="1:4" x14ac:dyDescent="0.25">
      <c r="A10361" s="890" t="s">
        <v>10353</v>
      </c>
      <c r="B10361" s="890" t="s">
        <v>35067</v>
      </c>
      <c r="C10361" s="890" t="s">
        <v>20</v>
      </c>
      <c r="D10361" s="890">
        <v>898.08</v>
      </c>
    </row>
    <row r="10362" spans="1:4" x14ac:dyDescent="0.25">
      <c r="A10362" s="890" t="s">
        <v>10354</v>
      </c>
      <c r="B10362" s="890" t="s">
        <v>35068</v>
      </c>
      <c r="C10362" s="890" t="s">
        <v>20</v>
      </c>
      <c r="D10362" s="890">
        <v>1096.01</v>
      </c>
    </row>
    <row r="10363" spans="1:4" x14ac:dyDescent="0.25">
      <c r="A10363" s="890" t="s">
        <v>10355</v>
      </c>
      <c r="B10363" s="890" t="s">
        <v>35068</v>
      </c>
      <c r="C10363" s="890" t="s">
        <v>20</v>
      </c>
      <c r="D10363" s="890">
        <v>1010.48</v>
      </c>
    </row>
    <row r="10364" spans="1:4" x14ac:dyDescent="0.25">
      <c r="A10364" s="890" t="s">
        <v>10356</v>
      </c>
      <c r="B10364" s="890" t="s">
        <v>35069</v>
      </c>
      <c r="C10364" s="890" t="s">
        <v>20</v>
      </c>
      <c r="D10364" s="890">
        <v>1294.22</v>
      </c>
    </row>
    <row r="10365" spans="1:4" x14ac:dyDescent="0.25">
      <c r="A10365" s="890" t="s">
        <v>10357</v>
      </c>
      <c r="B10365" s="890" t="s">
        <v>35069</v>
      </c>
      <c r="C10365" s="890" t="s">
        <v>20</v>
      </c>
      <c r="D10365" s="890">
        <v>1188.8699999999999</v>
      </c>
    </row>
    <row r="10366" spans="1:4" x14ac:dyDescent="0.25">
      <c r="A10366" s="890" t="s">
        <v>10358</v>
      </c>
      <c r="B10366" s="890" t="s">
        <v>35070</v>
      </c>
      <c r="C10366" s="890" t="s">
        <v>3</v>
      </c>
      <c r="D10366" s="890">
        <v>173.51</v>
      </c>
    </row>
    <row r="10367" spans="1:4" x14ac:dyDescent="0.25">
      <c r="A10367" s="890" t="s">
        <v>10359</v>
      </c>
      <c r="B10367" s="890" t="s">
        <v>35070</v>
      </c>
      <c r="C10367" s="890" t="s">
        <v>3</v>
      </c>
      <c r="D10367" s="890">
        <v>156.49</v>
      </c>
    </row>
    <row r="10368" spans="1:4" x14ac:dyDescent="0.25">
      <c r="A10368" s="890" t="s">
        <v>10360</v>
      </c>
      <c r="B10368" s="890" t="s">
        <v>35071</v>
      </c>
      <c r="C10368" s="890" t="s">
        <v>20</v>
      </c>
      <c r="D10368" s="890">
        <v>1572.86</v>
      </c>
    </row>
    <row r="10369" spans="1:4" x14ac:dyDescent="0.25">
      <c r="A10369" s="890" t="s">
        <v>10361</v>
      </c>
      <c r="B10369" s="890" t="s">
        <v>35071</v>
      </c>
      <c r="C10369" s="890" t="s">
        <v>20</v>
      </c>
      <c r="D10369" s="890">
        <v>1512.59</v>
      </c>
    </row>
    <row r="10370" spans="1:4" x14ac:dyDescent="0.25">
      <c r="A10370" s="890" t="s">
        <v>10362</v>
      </c>
      <c r="B10370" s="890" t="s">
        <v>35072</v>
      </c>
      <c r="C10370" s="890" t="s">
        <v>20</v>
      </c>
      <c r="D10370" s="890">
        <v>1541.54</v>
      </c>
    </row>
    <row r="10371" spans="1:4" x14ac:dyDescent="0.25">
      <c r="A10371" s="890" t="s">
        <v>10363</v>
      </c>
      <c r="B10371" s="890" t="s">
        <v>35072</v>
      </c>
      <c r="C10371" s="890" t="s">
        <v>20</v>
      </c>
      <c r="D10371" s="890">
        <v>1484.4</v>
      </c>
    </row>
    <row r="10372" spans="1:4" x14ac:dyDescent="0.25">
      <c r="A10372" s="890" t="s">
        <v>10364</v>
      </c>
      <c r="B10372" s="890" t="s">
        <v>35073</v>
      </c>
      <c r="C10372" s="890" t="s">
        <v>3</v>
      </c>
      <c r="D10372" s="890">
        <v>296.56</v>
      </c>
    </row>
    <row r="10373" spans="1:4" x14ac:dyDescent="0.25">
      <c r="A10373" s="890" t="s">
        <v>10365</v>
      </c>
      <c r="B10373" s="890" t="s">
        <v>35073</v>
      </c>
      <c r="C10373" s="890" t="s">
        <v>3</v>
      </c>
      <c r="D10373" s="890">
        <v>286.3</v>
      </c>
    </row>
    <row r="10374" spans="1:4" x14ac:dyDescent="0.25">
      <c r="A10374" s="890" t="s">
        <v>10366</v>
      </c>
      <c r="B10374" s="890" t="s">
        <v>35074</v>
      </c>
      <c r="C10374" s="890" t="s">
        <v>3</v>
      </c>
      <c r="D10374" s="890">
        <v>291.86</v>
      </c>
    </row>
    <row r="10375" spans="1:4" x14ac:dyDescent="0.25">
      <c r="A10375" s="890" t="s">
        <v>10367</v>
      </c>
      <c r="B10375" s="890" t="s">
        <v>35074</v>
      </c>
      <c r="C10375" s="890" t="s">
        <v>3</v>
      </c>
      <c r="D10375" s="890">
        <v>282.07</v>
      </c>
    </row>
    <row r="10376" spans="1:4" x14ac:dyDescent="0.25">
      <c r="A10376" s="890" t="s">
        <v>10368</v>
      </c>
      <c r="B10376" s="890" t="s">
        <v>35075</v>
      </c>
      <c r="C10376" s="890" t="s">
        <v>3</v>
      </c>
      <c r="D10376" s="890">
        <v>324.91000000000003</v>
      </c>
    </row>
    <row r="10377" spans="1:4" x14ac:dyDescent="0.25">
      <c r="A10377" s="890" t="s">
        <v>10369</v>
      </c>
      <c r="B10377" s="890" t="s">
        <v>35075</v>
      </c>
      <c r="C10377" s="890" t="s">
        <v>3</v>
      </c>
      <c r="D10377" s="890">
        <v>312.58999999999997</v>
      </c>
    </row>
    <row r="10378" spans="1:4" x14ac:dyDescent="0.25">
      <c r="A10378" s="890" t="s">
        <v>10370</v>
      </c>
      <c r="B10378" s="890" t="s">
        <v>35076</v>
      </c>
      <c r="C10378" s="890" t="s">
        <v>3</v>
      </c>
      <c r="D10378" s="890">
        <v>367.8</v>
      </c>
    </row>
    <row r="10379" spans="1:4" x14ac:dyDescent="0.25">
      <c r="A10379" s="890" t="s">
        <v>10371</v>
      </c>
      <c r="B10379" s="890" t="s">
        <v>35076</v>
      </c>
      <c r="C10379" s="890" t="s">
        <v>3</v>
      </c>
      <c r="D10379" s="890">
        <v>350.43</v>
      </c>
    </row>
    <row r="10380" spans="1:4" x14ac:dyDescent="0.25">
      <c r="A10380" s="890" t="s">
        <v>10372</v>
      </c>
      <c r="B10380" s="890" t="s">
        <v>35077</v>
      </c>
      <c r="C10380" s="890" t="s">
        <v>3</v>
      </c>
      <c r="D10380" s="890">
        <v>407.71</v>
      </c>
    </row>
    <row r="10381" spans="1:4" x14ac:dyDescent="0.25">
      <c r="A10381" s="890" t="s">
        <v>10373</v>
      </c>
      <c r="B10381" s="890" t="s">
        <v>35077</v>
      </c>
      <c r="C10381" s="890" t="s">
        <v>3</v>
      </c>
      <c r="D10381" s="890">
        <v>387.12</v>
      </c>
    </row>
    <row r="10382" spans="1:4" x14ac:dyDescent="0.25">
      <c r="A10382" s="890" t="s">
        <v>10374</v>
      </c>
      <c r="B10382" s="890" t="s">
        <v>35078</v>
      </c>
      <c r="C10382" s="890" t="s">
        <v>3</v>
      </c>
      <c r="D10382" s="890">
        <v>153.91999999999999</v>
      </c>
    </row>
    <row r="10383" spans="1:4" x14ac:dyDescent="0.25">
      <c r="A10383" s="890" t="s">
        <v>10375</v>
      </c>
      <c r="B10383" s="890" t="s">
        <v>35078</v>
      </c>
      <c r="C10383" s="890" t="s">
        <v>3</v>
      </c>
      <c r="D10383" s="890">
        <v>147.99</v>
      </c>
    </row>
    <row r="10384" spans="1:4" x14ac:dyDescent="0.25">
      <c r="A10384" s="890" t="s">
        <v>10376</v>
      </c>
      <c r="B10384" s="890" t="s">
        <v>35079</v>
      </c>
      <c r="C10384" s="890" t="s">
        <v>3</v>
      </c>
      <c r="D10384" s="890">
        <v>150.79</v>
      </c>
    </row>
    <row r="10385" spans="1:4" x14ac:dyDescent="0.25">
      <c r="A10385" s="890" t="s">
        <v>10377</v>
      </c>
      <c r="B10385" s="890" t="s">
        <v>35079</v>
      </c>
      <c r="C10385" s="890" t="s">
        <v>3</v>
      </c>
      <c r="D10385" s="890">
        <v>145.16999999999999</v>
      </c>
    </row>
    <row r="10386" spans="1:4" x14ac:dyDescent="0.25">
      <c r="A10386" s="890" t="s">
        <v>10378</v>
      </c>
      <c r="B10386" s="890" t="s">
        <v>35080</v>
      </c>
      <c r="C10386" s="890" t="s">
        <v>3</v>
      </c>
      <c r="D10386" s="890">
        <v>165.37</v>
      </c>
    </row>
    <row r="10387" spans="1:4" x14ac:dyDescent="0.25">
      <c r="A10387" s="890" t="s">
        <v>10379</v>
      </c>
      <c r="B10387" s="890" t="s">
        <v>35080</v>
      </c>
      <c r="C10387" s="890" t="s">
        <v>3</v>
      </c>
      <c r="D10387" s="890">
        <v>158.72999999999999</v>
      </c>
    </row>
    <row r="10388" spans="1:4" x14ac:dyDescent="0.25">
      <c r="A10388" s="890" t="s">
        <v>10380</v>
      </c>
      <c r="B10388" s="890" t="s">
        <v>35081</v>
      </c>
      <c r="C10388" s="890" t="s">
        <v>3</v>
      </c>
      <c r="D10388" s="890">
        <v>191.69</v>
      </c>
    </row>
    <row r="10389" spans="1:4" x14ac:dyDescent="0.25">
      <c r="A10389" s="890" t="s">
        <v>10381</v>
      </c>
      <c r="B10389" s="890" t="s">
        <v>35081</v>
      </c>
      <c r="C10389" s="890" t="s">
        <v>3</v>
      </c>
      <c r="D10389" s="890">
        <v>181.98</v>
      </c>
    </row>
    <row r="10390" spans="1:4" x14ac:dyDescent="0.25">
      <c r="A10390" s="890" t="s">
        <v>10382</v>
      </c>
      <c r="B10390" s="890" t="s">
        <v>35082</v>
      </c>
      <c r="C10390" s="890" t="s">
        <v>3</v>
      </c>
      <c r="D10390" s="890">
        <v>213.43</v>
      </c>
    </row>
    <row r="10391" spans="1:4" x14ac:dyDescent="0.25">
      <c r="A10391" s="890" t="s">
        <v>10383</v>
      </c>
      <c r="B10391" s="890" t="s">
        <v>35082</v>
      </c>
      <c r="C10391" s="890" t="s">
        <v>3</v>
      </c>
      <c r="D10391" s="890">
        <v>201.99</v>
      </c>
    </row>
    <row r="10392" spans="1:4" x14ac:dyDescent="0.25">
      <c r="A10392" s="890" t="s">
        <v>10384</v>
      </c>
      <c r="B10392" s="890" t="s">
        <v>35083</v>
      </c>
      <c r="C10392" s="890" t="s">
        <v>3</v>
      </c>
      <c r="D10392" s="890">
        <v>165.85</v>
      </c>
    </row>
    <row r="10393" spans="1:4" x14ac:dyDescent="0.25">
      <c r="A10393" s="890" t="s">
        <v>10385</v>
      </c>
      <c r="B10393" s="890" t="s">
        <v>35083</v>
      </c>
      <c r="C10393" s="890" t="s">
        <v>3</v>
      </c>
      <c r="D10393" s="890">
        <v>159.18</v>
      </c>
    </row>
    <row r="10394" spans="1:4" x14ac:dyDescent="0.25">
      <c r="A10394" s="890" t="s">
        <v>10386</v>
      </c>
      <c r="B10394" s="890" t="s">
        <v>35084</v>
      </c>
      <c r="C10394" s="890" t="s">
        <v>3</v>
      </c>
      <c r="D10394" s="890">
        <v>325.79000000000002</v>
      </c>
    </row>
    <row r="10395" spans="1:4" x14ac:dyDescent="0.25">
      <c r="A10395" s="890" t="s">
        <v>10387</v>
      </c>
      <c r="B10395" s="890" t="s">
        <v>35084</v>
      </c>
      <c r="C10395" s="890" t="s">
        <v>3</v>
      </c>
      <c r="D10395" s="890">
        <v>313.79000000000002</v>
      </c>
    </row>
    <row r="10396" spans="1:4" x14ac:dyDescent="0.25">
      <c r="A10396" s="890" t="s">
        <v>10388</v>
      </c>
      <c r="B10396" s="890" t="s">
        <v>35085</v>
      </c>
      <c r="C10396" s="890" t="s">
        <v>3</v>
      </c>
      <c r="D10396" s="890">
        <v>361.54</v>
      </c>
    </row>
    <row r="10397" spans="1:4" x14ac:dyDescent="0.25">
      <c r="A10397" s="890" t="s">
        <v>10389</v>
      </c>
      <c r="B10397" s="890" t="s">
        <v>35085</v>
      </c>
      <c r="C10397" s="890" t="s">
        <v>3</v>
      </c>
      <c r="D10397" s="890">
        <v>347.45</v>
      </c>
    </row>
    <row r="10398" spans="1:4" x14ac:dyDescent="0.25">
      <c r="A10398" s="890" t="s">
        <v>10390</v>
      </c>
      <c r="B10398" s="890" t="s">
        <v>35086</v>
      </c>
      <c r="C10398" s="890" t="s">
        <v>4</v>
      </c>
      <c r="D10398" s="890">
        <v>63.83</v>
      </c>
    </row>
    <row r="10399" spans="1:4" x14ac:dyDescent="0.25">
      <c r="A10399" s="890" t="s">
        <v>10391</v>
      </c>
      <c r="B10399" s="890" t="s">
        <v>35086</v>
      </c>
      <c r="C10399" s="890" t="s">
        <v>4</v>
      </c>
      <c r="D10399" s="890">
        <v>61.56</v>
      </c>
    </row>
    <row r="10400" spans="1:4" x14ac:dyDescent="0.25">
      <c r="A10400" s="890" t="s">
        <v>10392</v>
      </c>
      <c r="B10400" s="890" t="s">
        <v>35087</v>
      </c>
      <c r="C10400" s="890" t="s">
        <v>4</v>
      </c>
      <c r="D10400" s="890">
        <v>37.86</v>
      </c>
    </row>
    <row r="10401" spans="1:4" x14ac:dyDescent="0.25">
      <c r="A10401" s="890" t="s">
        <v>10393</v>
      </c>
      <c r="B10401" s="890" t="s">
        <v>35087</v>
      </c>
      <c r="C10401" s="890" t="s">
        <v>4</v>
      </c>
      <c r="D10401" s="890">
        <v>36.130000000000003</v>
      </c>
    </row>
    <row r="10402" spans="1:4" x14ac:dyDescent="0.25">
      <c r="A10402" s="890" t="s">
        <v>10394</v>
      </c>
      <c r="B10402" s="890" t="s">
        <v>35088</v>
      </c>
      <c r="C10402" s="890" t="s">
        <v>20</v>
      </c>
      <c r="D10402" s="890">
        <v>1185.3699999999999</v>
      </c>
    </row>
    <row r="10403" spans="1:4" x14ac:dyDescent="0.25">
      <c r="A10403" s="890" t="s">
        <v>10395</v>
      </c>
      <c r="B10403" s="890" t="s">
        <v>35088</v>
      </c>
      <c r="C10403" s="890" t="s">
        <v>20</v>
      </c>
      <c r="D10403" s="890">
        <v>1150.69</v>
      </c>
    </row>
    <row r="10404" spans="1:4" x14ac:dyDescent="0.25">
      <c r="A10404" s="890" t="s">
        <v>10396</v>
      </c>
      <c r="B10404" s="890" t="s">
        <v>35089</v>
      </c>
      <c r="C10404" s="890" t="s">
        <v>3</v>
      </c>
      <c r="D10404" s="890">
        <v>136.18</v>
      </c>
    </row>
    <row r="10405" spans="1:4" x14ac:dyDescent="0.25">
      <c r="A10405" s="890" t="s">
        <v>10397</v>
      </c>
      <c r="B10405" s="890" t="s">
        <v>35089</v>
      </c>
      <c r="C10405" s="890" t="s">
        <v>3</v>
      </c>
      <c r="D10405" s="890">
        <v>127.54</v>
      </c>
    </row>
    <row r="10406" spans="1:4" x14ac:dyDescent="0.25">
      <c r="A10406" s="890" t="s">
        <v>10398</v>
      </c>
      <c r="B10406" s="890" t="s">
        <v>35090</v>
      </c>
      <c r="C10406" s="890" t="s">
        <v>3</v>
      </c>
      <c r="D10406" s="890">
        <v>132.26</v>
      </c>
    </row>
    <row r="10407" spans="1:4" x14ac:dyDescent="0.25">
      <c r="A10407" s="890" t="s">
        <v>10399</v>
      </c>
      <c r="B10407" s="890" t="s">
        <v>35090</v>
      </c>
      <c r="C10407" s="890" t="s">
        <v>3</v>
      </c>
      <c r="D10407" s="890">
        <v>124.01</v>
      </c>
    </row>
    <row r="10408" spans="1:4" x14ac:dyDescent="0.25">
      <c r="A10408" s="890" t="s">
        <v>10400</v>
      </c>
      <c r="B10408" s="890" t="s">
        <v>35091</v>
      </c>
      <c r="C10408" s="890" t="s">
        <v>3</v>
      </c>
      <c r="D10408" s="890">
        <v>153.94</v>
      </c>
    </row>
    <row r="10409" spans="1:4" x14ac:dyDescent="0.25">
      <c r="A10409" s="890" t="s">
        <v>10401</v>
      </c>
      <c r="B10409" s="890" t="s">
        <v>35091</v>
      </c>
      <c r="C10409" s="890" t="s">
        <v>3</v>
      </c>
      <c r="D10409" s="890">
        <v>143.72999999999999</v>
      </c>
    </row>
    <row r="10410" spans="1:4" x14ac:dyDescent="0.25">
      <c r="A10410" s="890" t="s">
        <v>10402</v>
      </c>
      <c r="B10410" s="890" t="s">
        <v>35092</v>
      </c>
      <c r="C10410" s="890" t="s">
        <v>3</v>
      </c>
      <c r="D10410" s="890">
        <v>192.28</v>
      </c>
    </row>
    <row r="10411" spans="1:4" x14ac:dyDescent="0.25">
      <c r="A10411" s="890" t="s">
        <v>10403</v>
      </c>
      <c r="B10411" s="890" t="s">
        <v>35092</v>
      </c>
      <c r="C10411" s="890" t="s">
        <v>3</v>
      </c>
      <c r="D10411" s="890">
        <v>178.03</v>
      </c>
    </row>
    <row r="10412" spans="1:4" x14ac:dyDescent="0.25">
      <c r="A10412" s="890" t="s">
        <v>10404</v>
      </c>
      <c r="B10412" s="890" t="s">
        <v>35093</v>
      </c>
      <c r="C10412" s="890" t="s">
        <v>3</v>
      </c>
      <c r="D10412" s="890">
        <v>224.11</v>
      </c>
    </row>
    <row r="10413" spans="1:4" x14ac:dyDescent="0.25">
      <c r="A10413" s="890" t="s">
        <v>10405</v>
      </c>
      <c r="B10413" s="890" t="s">
        <v>35093</v>
      </c>
      <c r="C10413" s="890" t="s">
        <v>3</v>
      </c>
      <c r="D10413" s="890">
        <v>206.89</v>
      </c>
    </row>
    <row r="10414" spans="1:4" x14ac:dyDescent="0.25">
      <c r="A10414" s="890" t="s">
        <v>10406</v>
      </c>
      <c r="B10414" s="890" t="s">
        <v>35094</v>
      </c>
      <c r="C10414" s="890" t="s">
        <v>3</v>
      </c>
      <c r="D10414" s="890">
        <v>68.819999999999993</v>
      </c>
    </row>
    <row r="10415" spans="1:4" x14ac:dyDescent="0.25">
      <c r="A10415" s="890" t="s">
        <v>10407</v>
      </c>
      <c r="B10415" s="890" t="s">
        <v>35094</v>
      </c>
      <c r="C10415" s="890" t="s">
        <v>3</v>
      </c>
      <c r="D10415" s="890">
        <v>64.23</v>
      </c>
    </row>
    <row r="10416" spans="1:4" x14ac:dyDescent="0.25">
      <c r="A10416" s="890" t="s">
        <v>10408</v>
      </c>
      <c r="B10416" s="890" t="s">
        <v>35095</v>
      </c>
      <c r="C10416" s="890" t="s">
        <v>3</v>
      </c>
      <c r="D10416" s="890">
        <v>66.260000000000005</v>
      </c>
    </row>
    <row r="10417" spans="1:4" x14ac:dyDescent="0.25">
      <c r="A10417" s="890" t="s">
        <v>10409</v>
      </c>
      <c r="B10417" s="890" t="s">
        <v>35095</v>
      </c>
      <c r="C10417" s="890" t="s">
        <v>3</v>
      </c>
      <c r="D10417" s="890">
        <v>61.93</v>
      </c>
    </row>
    <row r="10418" spans="1:4" x14ac:dyDescent="0.25">
      <c r="A10418" s="890" t="s">
        <v>10410</v>
      </c>
      <c r="B10418" s="890" t="s">
        <v>35096</v>
      </c>
      <c r="C10418" s="890" t="s">
        <v>3</v>
      </c>
      <c r="D10418" s="890">
        <v>77.510000000000005</v>
      </c>
    </row>
    <row r="10419" spans="1:4" x14ac:dyDescent="0.25">
      <c r="A10419" s="890" t="s">
        <v>10411</v>
      </c>
      <c r="B10419" s="890" t="s">
        <v>35096</v>
      </c>
      <c r="C10419" s="890" t="s">
        <v>3</v>
      </c>
      <c r="D10419" s="890">
        <v>72.06</v>
      </c>
    </row>
    <row r="10420" spans="1:4" x14ac:dyDescent="0.25">
      <c r="A10420" s="890" t="s">
        <v>10412</v>
      </c>
      <c r="B10420" s="890" t="s">
        <v>35097</v>
      </c>
      <c r="C10420" s="890" t="s">
        <v>3</v>
      </c>
      <c r="D10420" s="890">
        <v>101.56</v>
      </c>
    </row>
    <row r="10421" spans="1:4" x14ac:dyDescent="0.25">
      <c r="A10421" s="890" t="s">
        <v>10413</v>
      </c>
      <c r="B10421" s="890" t="s">
        <v>35097</v>
      </c>
      <c r="C10421" s="890" t="s">
        <v>3</v>
      </c>
      <c r="D10421" s="890">
        <v>93.7</v>
      </c>
    </row>
    <row r="10422" spans="1:4" x14ac:dyDescent="0.25">
      <c r="A10422" s="890" t="s">
        <v>10414</v>
      </c>
      <c r="B10422" s="890" t="s">
        <v>35098</v>
      </c>
      <c r="C10422" s="890" t="s">
        <v>3</v>
      </c>
      <c r="D10422" s="890">
        <v>118.91</v>
      </c>
    </row>
    <row r="10423" spans="1:4" x14ac:dyDescent="0.25">
      <c r="A10423" s="890" t="s">
        <v>10415</v>
      </c>
      <c r="B10423" s="890" t="s">
        <v>35098</v>
      </c>
      <c r="C10423" s="890" t="s">
        <v>3</v>
      </c>
      <c r="D10423" s="890">
        <v>109.31</v>
      </c>
    </row>
    <row r="10424" spans="1:4" x14ac:dyDescent="0.25">
      <c r="A10424" s="890" t="s">
        <v>10416</v>
      </c>
      <c r="B10424" s="890" t="s">
        <v>35099</v>
      </c>
      <c r="C10424" s="890" t="s">
        <v>3</v>
      </c>
      <c r="D10424" s="890">
        <v>108.18</v>
      </c>
    </row>
    <row r="10425" spans="1:4" x14ac:dyDescent="0.25">
      <c r="A10425" s="890" t="s">
        <v>10417</v>
      </c>
      <c r="B10425" s="890" t="s">
        <v>35099</v>
      </c>
      <c r="C10425" s="890" t="s">
        <v>3</v>
      </c>
      <c r="D10425" s="890">
        <v>101.91</v>
      </c>
    </row>
    <row r="10426" spans="1:4" x14ac:dyDescent="0.25">
      <c r="A10426" s="890" t="s">
        <v>10418</v>
      </c>
      <c r="B10426" s="890" t="s">
        <v>35100</v>
      </c>
      <c r="C10426" s="890" t="s">
        <v>3</v>
      </c>
      <c r="D10426" s="890">
        <v>105.04</v>
      </c>
    </row>
    <row r="10427" spans="1:4" x14ac:dyDescent="0.25">
      <c r="A10427" s="890" t="s">
        <v>10419</v>
      </c>
      <c r="B10427" s="890" t="s">
        <v>35100</v>
      </c>
      <c r="C10427" s="890" t="s">
        <v>3</v>
      </c>
      <c r="D10427" s="890">
        <v>99.09</v>
      </c>
    </row>
    <row r="10428" spans="1:4" x14ac:dyDescent="0.25">
      <c r="A10428" s="890" t="s">
        <v>10420</v>
      </c>
      <c r="B10428" s="890" t="s">
        <v>35101</v>
      </c>
      <c r="C10428" s="890" t="s">
        <v>3</v>
      </c>
      <c r="D10428" s="890">
        <v>119.06</v>
      </c>
    </row>
    <row r="10429" spans="1:4" x14ac:dyDescent="0.25">
      <c r="A10429" s="890" t="s">
        <v>10421</v>
      </c>
      <c r="B10429" s="890" t="s">
        <v>35101</v>
      </c>
      <c r="C10429" s="890" t="s">
        <v>3</v>
      </c>
      <c r="D10429" s="890">
        <v>111.71</v>
      </c>
    </row>
    <row r="10430" spans="1:4" x14ac:dyDescent="0.25">
      <c r="A10430" s="890" t="s">
        <v>10422</v>
      </c>
      <c r="B10430" s="890" t="s">
        <v>35102</v>
      </c>
      <c r="C10430" s="890" t="s">
        <v>3</v>
      </c>
      <c r="D10430" s="890">
        <v>148.55000000000001</v>
      </c>
    </row>
    <row r="10431" spans="1:4" x14ac:dyDescent="0.25">
      <c r="A10431" s="890" t="s">
        <v>10423</v>
      </c>
      <c r="B10431" s="890" t="s">
        <v>35102</v>
      </c>
      <c r="C10431" s="890" t="s">
        <v>3</v>
      </c>
      <c r="D10431" s="890">
        <v>138.25</v>
      </c>
    </row>
    <row r="10432" spans="1:4" x14ac:dyDescent="0.25">
      <c r="A10432" s="890" t="s">
        <v>10424</v>
      </c>
      <c r="B10432" s="890" t="s">
        <v>35103</v>
      </c>
      <c r="C10432" s="890" t="s">
        <v>3</v>
      </c>
      <c r="D10432" s="890">
        <v>168.37</v>
      </c>
    </row>
    <row r="10433" spans="1:4" x14ac:dyDescent="0.25">
      <c r="A10433" s="890" t="s">
        <v>10425</v>
      </c>
      <c r="B10433" s="890" t="s">
        <v>35103</v>
      </c>
      <c r="C10433" s="890" t="s">
        <v>3</v>
      </c>
      <c r="D10433" s="890">
        <v>156.09</v>
      </c>
    </row>
    <row r="10434" spans="1:4" x14ac:dyDescent="0.25">
      <c r="A10434" s="890" t="s">
        <v>10426</v>
      </c>
      <c r="B10434" s="890" t="s">
        <v>35104</v>
      </c>
      <c r="C10434" s="890" t="s">
        <v>3</v>
      </c>
      <c r="D10434" s="890">
        <v>54.06</v>
      </c>
    </row>
    <row r="10435" spans="1:4" x14ac:dyDescent="0.25">
      <c r="A10435" s="890" t="s">
        <v>10427</v>
      </c>
      <c r="B10435" s="890" t="s">
        <v>35104</v>
      </c>
      <c r="C10435" s="890" t="s">
        <v>3</v>
      </c>
      <c r="D10435" s="890">
        <v>50.78</v>
      </c>
    </row>
    <row r="10436" spans="1:4" x14ac:dyDescent="0.25">
      <c r="A10436" s="890" t="s">
        <v>10428</v>
      </c>
      <c r="B10436" s="890" t="s">
        <v>35105</v>
      </c>
      <c r="C10436" s="890" t="s">
        <v>3</v>
      </c>
      <c r="D10436" s="890">
        <v>52.71</v>
      </c>
    </row>
    <row r="10437" spans="1:4" x14ac:dyDescent="0.25">
      <c r="A10437" s="890" t="s">
        <v>10429</v>
      </c>
      <c r="B10437" s="890" t="s">
        <v>35105</v>
      </c>
      <c r="C10437" s="890" t="s">
        <v>3</v>
      </c>
      <c r="D10437" s="890">
        <v>49.56</v>
      </c>
    </row>
    <row r="10438" spans="1:4" x14ac:dyDescent="0.25">
      <c r="A10438" s="890" t="s">
        <v>10430</v>
      </c>
      <c r="B10438" s="890" t="s">
        <v>35106</v>
      </c>
      <c r="C10438" s="890" t="s">
        <v>3</v>
      </c>
      <c r="D10438" s="890">
        <v>62.35</v>
      </c>
    </row>
    <row r="10439" spans="1:4" x14ac:dyDescent="0.25">
      <c r="A10439" s="890" t="s">
        <v>10431</v>
      </c>
      <c r="B10439" s="890" t="s">
        <v>35106</v>
      </c>
      <c r="C10439" s="890" t="s">
        <v>3</v>
      </c>
      <c r="D10439" s="890">
        <v>58.3</v>
      </c>
    </row>
    <row r="10440" spans="1:4" x14ac:dyDescent="0.25">
      <c r="A10440" s="890" t="s">
        <v>10432</v>
      </c>
      <c r="B10440" s="890" t="s">
        <v>35107</v>
      </c>
      <c r="C10440" s="890" t="s">
        <v>3</v>
      </c>
      <c r="D10440" s="890">
        <v>77.7</v>
      </c>
    </row>
    <row r="10441" spans="1:4" x14ac:dyDescent="0.25">
      <c r="A10441" s="890" t="s">
        <v>10433</v>
      </c>
      <c r="B10441" s="890" t="s">
        <v>35107</v>
      </c>
      <c r="C10441" s="890" t="s">
        <v>3</v>
      </c>
      <c r="D10441" s="890">
        <v>72.12</v>
      </c>
    </row>
    <row r="10442" spans="1:4" x14ac:dyDescent="0.25">
      <c r="A10442" s="890" t="s">
        <v>10434</v>
      </c>
      <c r="B10442" s="890" t="s">
        <v>35108</v>
      </c>
      <c r="C10442" s="890" t="s">
        <v>3</v>
      </c>
      <c r="D10442" s="890">
        <v>89.1</v>
      </c>
    </row>
    <row r="10443" spans="1:4" x14ac:dyDescent="0.25">
      <c r="A10443" s="890" t="s">
        <v>10435</v>
      </c>
      <c r="B10443" s="890" t="s">
        <v>35108</v>
      </c>
      <c r="C10443" s="890" t="s">
        <v>3</v>
      </c>
      <c r="D10443" s="890">
        <v>82.38</v>
      </c>
    </row>
    <row r="10444" spans="1:4" x14ac:dyDescent="0.25">
      <c r="A10444" s="890" t="s">
        <v>10436</v>
      </c>
      <c r="B10444" s="890" t="s">
        <v>35109</v>
      </c>
      <c r="C10444" s="890" t="s">
        <v>3</v>
      </c>
      <c r="D10444" s="890">
        <v>143.65</v>
      </c>
    </row>
    <row r="10445" spans="1:4" x14ac:dyDescent="0.25">
      <c r="A10445" s="890" t="s">
        <v>10437</v>
      </c>
      <c r="B10445" s="890" t="s">
        <v>35109</v>
      </c>
      <c r="C10445" s="890" t="s">
        <v>3</v>
      </c>
      <c r="D10445" s="890">
        <v>135.16</v>
      </c>
    </row>
    <row r="10446" spans="1:4" x14ac:dyDescent="0.25">
      <c r="A10446" s="890" t="s">
        <v>10438</v>
      </c>
      <c r="B10446" s="890" t="s">
        <v>35110</v>
      </c>
      <c r="C10446" s="890" t="s">
        <v>3</v>
      </c>
      <c r="D10446" s="890">
        <v>139.74</v>
      </c>
    </row>
    <row r="10447" spans="1:4" x14ac:dyDescent="0.25">
      <c r="A10447" s="890" t="s">
        <v>10439</v>
      </c>
      <c r="B10447" s="890" t="s">
        <v>35110</v>
      </c>
      <c r="C10447" s="890" t="s">
        <v>3</v>
      </c>
      <c r="D10447" s="890">
        <v>131.63999999999999</v>
      </c>
    </row>
    <row r="10448" spans="1:4" x14ac:dyDescent="0.25">
      <c r="A10448" s="890" t="s">
        <v>10440</v>
      </c>
      <c r="B10448" s="890" t="s">
        <v>35111</v>
      </c>
      <c r="C10448" s="890" t="s">
        <v>3</v>
      </c>
      <c r="D10448" s="890">
        <v>161.41999999999999</v>
      </c>
    </row>
    <row r="10449" spans="1:4" x14ac:dyDescent="0.25">
      <c r="A10449" s="890" t="s">
        <v>10441</v>
      </c>
      <c r="B10449" s="890" t="s">
        <v>35111</v>
      </c>
      <c r="C10449" s="890" t="s">
        <v>3</v>
      </c>
      <c r="D10449" s="890">
        <v>151.36000000000001</v>
      </c>
    </row>
    <row r="10450" spans="1:4" x14ac:dyDescent="0.25">
      <c r="A10450" s="890" t="s">
        <v>10442</v>
      </c>
      <c r="B10450" s="890" t="s">
        <v>35112</v>
      </c>
      <c r="C10450" s="890" t="s">
        <v>3</v>
      </c>
      <c r="D10450" s="890">
        <v>199.76</v>
      </c>
    </row>
    <row r="10451" spans="1:4" x14ac:dyDescent="0.25">
      <c r="A10451" s="890" t="s">
        <v>10443</v>
      </c>
      <c r="B10451" s="890" t="s">
        <v>35112</v>
      </c>
      <c r="C10451" s="890" t="s">
        <v>3</v>
      </c>
      <c r="D10451" s="890">
        <v>185.66</v>
      </c>
    </row>
    <row r="10452" spans="1:4" x14ac:dyDescent="0.25">
      <c r="A10452" s="890" t="s">
        <v>10444</v>
      </c>
      <c r="B10452" s="890" t="s">
        <v>35113</v>
      </c>
      <c r="C10452" s="890" t="s">
        <v>3</v>
      </c>
      <c r="D10452" s="890">
        <v>231.59</v>
      </c>
    </row>
    <row r="10453" spans="1:4" x14ac:dyDescent="0.25">
      <c r="A10453" s="890" t="s">
        <v>10445</v>
      </c>
      <c r="B10453" s="890" t="s">
        <v>35113</v>
      </c>
      <c r="C10453" s="890" t="s">
        <v>3</v>
      </c>
      <c r="D10453" s="890">
        <v>214.52</v>
      </c>
    </row>
    <row r="10454" spans="1:4" x14ac:dyDescent="0.25">
      <c r="A10454" s="890" t="s">
        <v>10446</v>
      </c>
      <c r="B10454" s="890" t="s">
        <v>35114</v>
      </c>
      <c r="C10454" s="890" t="s">
        <v>3</v>
      </c>
      <c r="D10454" s="890">
        <v>70.97</v>
      </c>
    </row>
    <row r="10455" spans="1:4" x14ac:dyDescent="0.25">
      <c r="A10455" s="890" t="s">
        <v>10447</v>
      </c>
      <c r="B10455" s="890" t="s">
        <v>35114</v>
      </c>
      <c r="C10455" s="890" t="s">
        <v>3</v>
      </c>
      <c r="D10455" s="890">
        <v>66.430000000000007</v>
      </c>
    </row>
    <row r="10456" spans="1:4" x14ac:dyDescent="0.25">
      <c r="A10456" s="890" t="s">
        <v>10448</v>
      </c>
      <c r="B10456" s="890" t="s">
        <v>35115</v>
      </c>
      <c r="C10456" s="890" t="s">
        <v>3</v>
      </c>
      <c r="D10456" s="890">
        <v>68.42</v>
      </c>
    </row>
    <row r="10457" spans="1:4" x14ac:dyDescent="0.25">
      <c r="A10457" s="890" t="s">
        <v>10449</v>
      </c>
      <c r="B10457" s="890" t="s">
        <v>35115</v>
      </c>
      <c r="C10457" s="890" t="s">
        <v>3</v>
      </c>
      <c r="D10457" s="890">
        <v>64.13</v>
      </c>
    </row>
    <row r="10458" spans="1:4" x14ac:dyDescent="0.25">
      <c r="A10458" s="890" t="s">
        <v>10450</v>
      </c>
      <c r="B10458" s="890" t="s">
        <v>35116</v>
      </c>
      <c r="C10458" s="890" t="s">
        <v>3</v>
      </c>
      <c r="D10458" s="890">
        <v>79.67</v>
      </c>
    </row>
    <row r="10459" spans="1:4" x14ac:dyDescent="0.25">
      <c r="A10459" s="890" t="s">
        <v>10451</v>
      </c>
      <c r="B10459" s="890" t="s">
        <v>35116</v>
      </c>
      <c r="C10459" s="890" t="s">
        <v>3</v>
      </c>
      <c r="D10459" s="890">
        <v>74.260000000000005</v>
      </c>
    </row>
    <row r="10460" spans="1:4" x14ac:dyDescent="0.25">
      <c r="A10460" s="890" t="s">
        <v>10452</v>
      </c>
      <c r="B10460" s="890" t="s">
        <v>35117</v>
      </c>
      <c r="C10460" s="890" t="s">
        <v>3</v>
      </c>
      <c r="D10460" s="890">
        <v>103.72</v>
      </c>
    </row>
    <row r="10461" spans="1:4" x14ac:dyDescent="0.25">
      <c r="A10461" s="890" t="s">
        <v>10453</v>
      </c>
      <c r="B10461" s="890" t="s">
        <v>35117</v>
      </c>
      <c r="C10461" s="890" t="s">
        <v>3</v>
      </c>
      <c r="D10461" s="890">
        <v>95.9</v>
      </c>
    </row>
    <row r="10462" spans="1:4" x14ac:dyDescent="0.25">
      <c r="A10462" s="890" t="s">
        <v>10454</v>
      </c>
      <c r="B10462" s="890" t="s">
        <v>35118</v>
      </c>
      <c r="C10462" s="890" t="s">
        <v>3</v>
      </c>
      <c r="D10462" s="890">
        <v>121.06</v>
      </c>
    </row>
    <row r="10463" spans="1:4" x14ac:dyDescent="0.25">
      <c r="A10463" s="890" t="s">
        <v>10455</v>
      </c>
      <c r="B10463" s="890" t="s">
        <v>35118</v>
      </c>
      <c r="C10463" s="890" t="s">
        <v>3</v>
      </c>
      <c r="D10463" s="890">
        <v>111.51</v>
      </c>
    </row>
    <row r="10464" spans="1:4" x14ac:dyDescent="0.25">
      <c r="A10464" s="890" t="s">
        <v>10456</v>
      </c>
      <c r="B10464" s="890" t="s">
        <v>35119</v>
      </c>
      <c r="C10464" s="890" t="s">
        <v>3</v>
      </c>
      <c r="D10464" s="890">
        <v>112.85</v>
      </c>
    </row>
    <row r="10465" spans="1:4" x14ac:dyDescent="0.25">
      <c r="A10465" s="890" t="s">
        <v>10457</v>
      </c>
      <c r="B10465" s="890" t="s">
        <v>35119</v>
      </c>
      <c r="C10465" s="890" t="s">
        <v>3</v>
      </c>
      <c r="D10465" s="890">
        <v>106.68</v>
      </c>
    </row>
    <row r="10466" spans="1:4" x14ac:dyDescent="0.25">
      <c r="A10466" s="890" t="s">
        <v>10458</v>
      </c>
      <c r="B10466" s="890" t="s">
        <v>35120</v>
      </c>
      <c r="C10466" s="890" t="s">
        <v>3</v>
      </c>
      <c r="D10466" s="890">
        <v>109.72</v>
      </c>
    </row>
    <row r="10467" spans="1:4" x14ac:dyDescent="0.25">
      <c r="A10467" s="890" t="s">
        <v>10459</v>
      </c>
      <c r="B10467" s="890" t="s">
        <v>35120</v>
      </c>
      <c r="C10467" s="890" t="s">
        <v>3</v>
      </c>
      <c r="D10467" s="890">
        <v>103.86</v>
      </c>
    </row>
    <row r="10468" spans="1:4" x14ac:dyDescent="0.25">
      <c r="A10468" s="890" t="s">
        <v>10460</v>
      </c>
      <c r="B10468" s="890" t="s">
        <v>35121</v>
      </c>
      <c r="C10468" s="890" t="s">
        <v>3</v>
      </c>
      <c r="D10468" s="890">
        <v>123.73</v>
      </c>
    </row>
    <row r="10469" spans="1:4" x14ac:dyDescent="0.25">
      <c r="A10469" s="890" t="s">
        <v>10461</v>
      </c>
      <c r="B10469" s="890" t="s">
        <v>35121</v>
      </c>
      <c r="C10469" s="890" t="s">
        <v>3</v>
      </c>
      <c r="D10469" s="890">
        <v>116.48</v>
      </c>
    </row>
    <row r="10470" spans="1:4" x14ac:dyDescent="0.25">
      <c r="A10470" s="890" t="s">
        <v>10462</v>
      </c>
      <c r="B10470" s="890" t="s">
        <v>35122</v>
      </c>
      <c r="C10470" s="890" t="s">
        <v>3</v>
      </c>
      <c r="D10470" s="890">
        <v>153.22</v>
      </c>
    </row>
    <row r="10471" spans="1:4" x14ac:dyDescent="0.25">
      <c r="A10471" s="890" t="s">
        <v>10463</v>
      </c>
      <c r="B10471" s="890" t="s">
        <v>35122</v>
      </c>
      <c r="C10471" s="890" t="s">
        <v>3</v>
      </c>
      <c r="D10471" s="890">
        <v>143.02000000000001</v>
      </c>
    </row>
    <row r="10472" spans="1:4" x14ac:dyDescent="0.25">
      <c r="A10472" s="890" t="s">
        <v>10464</v>
      </c>
      <c r="B10472" s="890" t="s">
        <v>35123</v>
      </c>
      <c r="C10472" s="890" t="s">
        <v>3</v>
      </c>
      <c r="D10472" s="890">
        <v>173.04</v>
      </c>
    </row>
    <row r="10473" spans="1:4" x14ac:dyDescent="0.25">
      <c r="A10473" s="890" t="s">
        <v>10465</v>
      </c>
      <c r="B10473" s="890" t="s">
        <v>35123</v>
      </c>
      <c r="C10473" s="890" t="s">
        <v>3</v>
      </c>
      <c r="D10473" s="890">
        <v>160.86000000000001</v>
      </c>
    </row>
    <row r="10474" spans="1:4" x14ac:dyDescent="0.25">
      <c r="A10474" s="890" t="s">
        <v>10466</v>
      </c>
      <c r="B10474" s="890" t="s">
        <v>35124</v>
      </c>
      <c r="C10474" s="890" t="s">
        <v>3</v>
      </c>
      <c r="D10474" s="890">
        <v>55.5</v>
      </c>
    </row>
    <row r="10475" spans="1:4" x14ac:dyDescent="0.25">
      <c r="A10475" s="890" t="s">
        <v>10467</v>
      </c>
      <c r="B10475" s="890" t="s">
        <v>35124</v>
      </c>
      <c r="C10475" s="890" t="s">
        <v>3</v>
      </c>
      <c r="D10475" s="890">
        <v>52.25</v>
      </c>
    </row>
    <row r="10476" spans="1:4" x14ac:dyDescent="0.25">
      <c r="A10476" s="890" t="s">
        <v>10468</v>
      </c>
      <c r="B10476" s="890" t="s">
        <v>35125</v>
      </c>
      <c r="C10476" s="890" t="s">
        <v>3</v>
      </c>
      <c r="D10476" s="890">
        <v>54.14</v>
      </c>
    </row>
    <row r="10477" spans="1:4" x14ac:dyDescent="0.25">
      <c r="A10477" s="890" t="s">
        <v>10469</v>
      </c>
      <c r="B10477" s="890" t="s">
        <v>35125</v>
      </c>
      <c r="C10477" s="890" t="s">
        <v>3</v>
      </c>
      <c r="D10477" s="890">
        <v>51.03</v>
      </c>
    </row>
    <row r="10478" spans="1:4" x14ac:dyDescent="0.25">
      <c r="A10478" s="890" t="s">
        <v>10470</v>
      </c>
      <c r="B10478" s="890" t="s">
        <v>35126</v>
      </c>
      <c r="C10478" s="890" t="s">
        <v>3</v>
      </c>
      <c r="D10478" s="890">
        <v>63.93</v>
      </c>
    </row>
    <row r="10479" spans="1:4" x14ac:dyDescent="0.25">
      <c r="A10479" s="890" t="s">
        <v>10471</v>
      </c>
      <c r="B10479" s="890" t="s">
        <v>35126</v>
      </c>
      <c r="C10479" s="890" t="s">
        <v>3</v>
      </c>
      <c r="D10479" s="890">
        <v>59.92</v>
      </c>
    </row>
    <row r="10480" spans="1:4" x14ac:dyDescent="0.25">
      <c r="A10480" s="890" t="s">
        <v>10472</v>
      </c>
      <c r="B10480" s="890" t="s">
        <v>35127</v>
      </c>
      <c r="C10480" s="890" t="s">
        <v>3</v>
      </c>
      <c r="D10480" s="890">
        <v>79.28</v>
      </c>
    </row>
    <row r="10481" spans="1:4" x14ac:dyDescent="0.25">
      <c r="A10481" s="890" t="s">
        <v>10473</v>
      </c>
      <c r="B10481" s="890" t="s">
        <v>35127</v>
      </c>
      <c r="C10481" s="890" t="s">
        <v>3</v>
      </c>
      <c r="D10481" s="890">
        <v>73.73</v>
      </c>
    </row>
    <row r="10482" spans="1:4" x14ac:dyDescent="0.25">
      <c r="A10482" s="890" t="s">
        <v>10474</v>
      </c>
      <c r="B10482" s="890" t="s">
        <v>35128</v>
      </c>
      <c r="C10482" s="890" t="s">
        <v>3</v>
      </c>
      <c r="D10482" s="890">
        <v>90.68</v>
      </c>
    </row>
    <row r="10483" spans="1:4" x14ac:dyDescent="0.25">
      <c r="A10483" s="890" t="s">
        <v>10475</v>
      </c>
      <c r="B10483" s="890" t="s">
        <v>35128</v>
      </c>
      <c r="C10483" s="890" t="s">
        <v>3</v>
      </c>
      <c r="D10483" s="890">
        <v>83.99</v>
      </c>
    </row>
    <row r="10484" spans="1:4" x14ac:dyDescent="0.25">
      <c r="A10484" s="890" t="s">
        <v>10476</v>
      </c>
      <c r="B10484" s="890" t="s">
        <v>35129</v>
      </c>
      <c r="C10484" s="890" t="s">
        <v>3</v>
      </c>
      <c r="D10484" s="890">
        <v>668.23</v>
      </c>
    </row>
    <row r="10485" spans="1:4" x14ac:dyDescent="0.25">
      <c r="A10485" s="890" t="s">
        <v>10477</v>
      </c>
      <c r="B10485" s="890" t="s">
        <v>35129</v>
      </c>
      <c r="C10485" s="890" t="s">
        <v>3</v>
      </c>
      <c r="D10485" s="890">
        <v>661.58</v>
      </c>
    </row>
    <row r="10486" spans="1:4" x14ac:dyDescent="0.25">
      <c r="A10486" s="890" t="s">
        <v>10478</v>
      </c>
      <c r="B10486" s="890" t="s">
        <v>35130</v>
      </c>
      <c r="C10486" s="890" t="s">
        <v>3</v>
      </c>
      <c r="D10486" s="890">
        <v>69.06</v>
      </c>
    </row>
    <row r="10487" spans="1:4" x14ac:dyDescent="0.25">
      <c r="A10487" s="890" t="s">
        <v>10479</v>
      </c>
      <c r="B10487" s="890" t="s">
        <v>35130</v>
      </c>
      <c r="C10487" s="890" t="s">
        <v>3</v>
      </c>
      <c r="D10487" s="890">
        <v>65.47</v>
      </c>
    </row>
    <row r="10488" spans="1:4" x14ac:dyDescent="0.25">
      <c r="A10488" s="890" t="s">
        <v>10480</v>
      </c>
      <c r="B10488" s="890" t="s">
        <v>35131</v>
      </c>
      <c r="C10488" s="890" t="s">
        <v>3</v>
      </c>
      <c r="D10488" s="890">
        <v>78.97</v>
      </c>
    </row>
    <row r="10489" spans="1:4" x14ac:dyDescent="0.25">
      <c r="A10489" s="890" t="s">
        <v>10481</v>
      </c>
      <c r="B10489" s="890" t="s">
        <v>35131</v>
      </c>
      <c r="C10489" s="890" t="s">
        <v>3</v>
      </c>
      <c r="D10489" s="890">
        <v>74.39</v>
      </c>
    </row>
    <row r="10490" spans="1:4" x14ac:dyDescent="0.25">
      <c r="A10490" s="890" t="s">
        <v>10482</v>
      </c>
      <c r="B10490" s="890" t="s">
        <v>35132</v>
      </c>
      <c r="C10490" s="890" t="s">
        <v>3</v>
      </c>
      <c r="D10490" s="890">
        <v>101.27</v>
      </c>
    </row>
    <row r="10491" spans="1:4" x14ac:dyDescent="0.25">
      <c r="A10491" s="890" t="s">
        <v>10483</v>
      </c>
      <c r="B10491" s="890" t="s">
        <v>35132</v>
      </c>
      <c r="C10491" s="890" t="s">
        <v>3</v>
      </c>
      <c r="D10491" s="890">
        <v>94.46</v>
      </c>
    </row>
    <row r="10492" spans="1:4" x14ac:dyDescent="0.25">
      <c r="A10492" s="890" t="s">
        <v>10484</v>
      </c>
      <c r="B10492" s="890" t="s">
        <v>35133</v>
      </c>
      <c r="C10492" s="890" t="s">
        <v>3</v>
      </c>
      <c r="D10492" s="890">
        <v>103.75</v>
      </c>
    </row>
    <row r="10493" spans="1:4" x14ac:dyDescent="0.25">
      <c r="A10493" s="890" t="s">
        <v>10485</v>
      </c>
      <c r="B10493" s="890" t="s">
        <v>35133</v>
      </c>
      <c r="C10493" s="890" t="s">
        <v>3</v>
      </c>
      <c r="D10493" s="890">
        <v>96.69</v>
      </c>
    </row>
    <row r="10494" spans="1:4" x14ac:dyDescent="0.25">
      <c r="A10494" s="890" t="s">
        <v>10486</v>
      </c>
      <c r="B10494" s="890" t="s">
        <v>35134</v>
      </c>
      <c r="C10494" s="890" t="s">
        <v>3</v>
      </c>
      <c r="D10494" s="890">
        <v>89.1</v>
      </c>
    </row>
    <row r="10495" spans="1:4" x14ac:dyDescent="0.25">
      <c r="A10495" s="890" t="s">
        <v>10487</v>
      </c>
      <c r="B10495" s="890" t="s">
        <v>35134</v>
      </c>
      <c r="C10495" s="890" t="s">
        <v>3</v>
      </c>
      <c r="D10495" s="890">
        <v>84.81</v>
      </c>
    </row>
    <row r="10496" spans="1:4" x14ac:dyDescent="0.25">
      <c r="A10496" s="890" t="s">
        <v>10488</v>
      </c>
      <c r="B10496" s="890" t="s">
        <v>35135</v>
      </c>
      <c r="C10496" s="890" t="s">
        <v>3</v>
      </c>
      <c r="D10496" s="890">
        <v>92.57</v>
      </c>
    </row>
    <row r="10497" spans="1:4" x14ac:dyDescent="0.25">
      <c r="A10497" s="890" t="s">
        <v>10489</v>
      </c>
      <c r="B10497" s="890" t="s">
        <v>35135</v>
      </c>
      <c r="C10497" s="890" t="s">
        <v>3</v>
      </c>
      <c r="D10497" s="890">
        <v>87.93</v>
      </c>
    </row>
    <row r="10498" spans="1:4" x14ac:dyDescent="0.25">
      <c r="A10498" s="890" t="s">
        <v>10490</v>
      </c>
      <c r="B10498" s="890" t="s">
        <v>35136</v>
      </c>
      <c r="C10498" s="890" t="s">
        <v>3</v>
      </c>
      <c r="D10498" s="890">
        <v>103.96</v>
      </c>
    </row>
    <row r="10499" spans="1:4" x14ac:dyDescent="0.25">
      <c r="A10499" s="890" t="s">
        <v>10491</v>
      </c>
      <c r="B10499" s="890" t="s">
        <v>35136</v>
      </c>
      <c r="C10499" s="890" t="s">
        <v>3</v>
      </c>
      <c r="D10499" s="890">
        <v>98.19</v>
      </c>
    </row>
    <row r="10500" spans="1:4" x14ac:dyDescent="0.25">
      <c r="A10500" s="890" t="s">
        <v>10492</v>
      </c>
      <c r="B10500" s="890" t="s">
        <v>35137</v>
      </c>
      <c r="C10500" s="890" t="s">
        <v>3</v>
      </c>
      <c r="D10500" s="890">
        <v>111.4</v>
      </c>
    </row>
    <row r="10501" spans="1:4" x14ac:dyDescent="0.25">
      <c r="A10501" s="890" t="s">
        <v>10493</v>
      </c>
      <c r="B10501" s="890" t="s">
        <v>35137</v>
      </c>
      <c r="C10501" s="890" t="s">
        <v>3</v>
      </c>
      <c r="D10501" s="890">
        <v>104.88</v>
      </c>
    </row>
    <row r="10502" spans="1:4" x14ac:dyDescent="0.25">
      <c r="A10502" s="890" t="s">
        <v>10494</v>
      </c>
      <c r="B10502" s="890" t="s">
        <v>35138</v>
      </c>
      <c r="C10502" s="890" t="s">
        <v>3</v>
      </c>
      <c r="D10502" s="890">
        <v>119.19</v>
      </c>
    </row>
    <row r="10503" spans="1:4" x14ac:dyDescent="0.25">
      <c r="A10503" s="890" t="s">
        <v>10495</v>
      </c>
      <c r="B10503" s="890" t="s">
        <v>35138</v>
      </c>
      <c r="C10503" s="890" t="s">
        <v>3</v>
      </c>
      <c r="D10503" s="890">
        <v>113.55</v>
      </c>
    </row>
    <row r="10504" spans="1:4" x14ac:dyDescent="0.25">
      <c r="A10504" s="890" t="s">
        <v>10496</v>
      </c>
      <c r="B10504" s="890" t="s">
        <v>35139</v>
      </c>
      <c r="C10504" s="890" t="s">
        <v>3</v>
      </c>
      <c r="D10504" s="890">
        <v>124.15</v>
      </c>
    </row>
    <row r="10505" spans="1:4" x14ac:dyDescent="0.25">
      <c r="A10505" s="890" t="s">
        <v>10497</v>
      </c>
      <c r="B10505" s="890" t="s">
        <v>35139</v>
      </c>
      <c r="C10505" s="890" t="s">
        <v>3</v>
      </c>
      <c r="D10505" s="890">
        <v>118.01</v>
      </c>
    </row>
    <row r="10506" spans="1:4" x14ac:dyDescent="0.25">
      <c r="A10506" s="890" t="s">
        <v>10498</v>
      </c>
      <c r="B10506" s="890" t="s">
        <v>35140</v>
      </c>
      <c r="C10506" s="890" t="s">
        <v>3</v>
      </c>
      <c r="D10506" s="890">
        <v>139.01</v>
      </c>
    </row>
    <row r="10507" spans="1:4" x14ac:dyDescent="0.25">
      <c r="A10507" s="890" t="s">
        <v>10499</v>
      </c>
      <c r="B10507" s="890" t="s">
        <v>35140</v>
      </c>
      <c r="C10507" s="890" t="s">
        <v>3</v>
      </c>
      <c r="D10507" s="890">
        <v>131.38999999999999</v>
      </c>
    </row>
    <row r="10508" spans="1:4" x14ac:dyDescent="0.25">
      <c r="A10508" s="890" t="s">
        <v>10500</v>
      </c>
      <c r="B10508" s="890" t="s">
        <v>35141</v>
      </c>
      <c r="C10508" s="890" t="s">
        <v>3</v>
      </c>
      <c r="D10508" s="890">
        <v>148.91999999999999</v>
      </c>
    </row>
    <row r="10509" spans="1:4" x14ac:dyDescent="0.25">
      <c r="A10509" s="890" t="s">
        <v>10501</v>
      </c>
      <c r="B10509" s="890" t="s">
        <v>35141</v>
      </c>
      <c r="C10509" s="890" t="s">
        <v>3</v>
      </c>
      <c r="D10509" s="890">
        <v>140.31</v>
      </c>
    </row>
    <row r="10510" spans="1:4" x14ac:dyDescent="0.25">
      <c r="A10510" s="890" t="s">
        <v>10502</v>
      </c>
      <c r="B10510" s="890" t="s">
        <v>35142</v>
      </c>
      <c r="C10510" s="890" t="s">
        <v>3</v>
      </c>
      <c r="D10510" s="890">
        <v>69.61</v>
      </c>
    </row>
    <row r="10511" spans="1:4" x14ac:dyDescent="0.25">
      <c r="A10511" s="890" t="s">
        <v>10503</v>
      </c>
      <c r="B10511" s="890" t="s">
        <v>35142</v>
      </c>
      <c r="C10511" s="890" t="s">
        <v>3</v>
      </c>
      <c r="D10511" s="890">
        <v>66.040000000000006</v>
      </c>
    </row>
    <row r="10512" spans="1:4" x14ac:dyDescent="0.25">
      <c r="A10512" s="890" t="s">
        <v>10504</v>
      </c>
      <c r="B10512" s="890" t="s">
        <v>35143</v>
      </c>
      <c r="C10512" s="890" t="s">
        <v>3</v>
      </c>
      <c r="D10512" s="890">
        <v>79.52</v>
      </c>
    </row>
    <row r="10513" spans="1:4" x14ac:dyDescent="0.25">
      <c r="A10513" s="890" t="s">
        <v>10505</v>
      </c>
      <c r="B10513" s="890" t="s">
        <v>35143</v>
      </c>
      <c r="C10513" s="890" t="s">
        <v>3</v>
      </c>
      <c r="D10513" s="890">
        <v>74.959999999999994</v>
      </c>
    </row>
    <row r="10514" spans="1:4" x14ac:dyDescent="0.25">
      <c r="A10514" s="890" t="s">
        <v>10506</v>
      </c>
      <c r="B10514" s="890" t="s">
        <v>35144</v>
      </c>
      <c r="C10514" s="890" t="s">
        <v>3</v>
      </c>
      <c r="D10514" s="890">
        <v>101.82</v>
      </c>
    </row>
    <row r="10515" spans="1:4" x14ac:dyDescent="0.25">
      <c r="A10515" s="890" t="s">
        <v>10507</v>
      </c>
      <c r="B10515" s="890" t="s">
        <v>35144</v>
      </c>
      <c r="C10515" s="890" t="s">
        <v>3</v>
      </c>
      <c r="D10515" s="890">
        <v>95.03</v>
      </c>
    </row>
    <row r="10516" spans="1:4" x14ac:dyDescent="0.25">
      <c r="A10516" s="890" t="s">
        <v>10508</v>
      </c>
      <c r="B10516" s="890" t="s">
        <v>35145</v>
      </c>
      <c r="C10516" s="890" t="s">
        <v>3</v>
      </c>
      <c r="D10516" s="890">
        <v>104.3</v>
      </c>
    </row>
    <row r="10517" spans="1:4" x14ac:dyDescent="0.25">
      <c r="A10517" s="890" t="s">
        <v>10509</v>
      </c>
      <c r="B10517" s="890" t="s">
        <v>35145</v>
      </c>
      <c r="C10517" s="890" t="s">
        <v>3</v>
      </c>
      <c r="D10517" s="890">
        <v>97.26</v>
      </c>
    </row>
    <row r="10518" spans="1:4" x14ac:dyDescent="0.25">
      <c r="A10518" s="890" t="s">
        <v>10510</v>
      </c>
      <c r="B10518" s="890" t="s">
        <v>35146</v>
      </c>
      <c r="C10518" s="890" t="s">
        <v>3</v>
      </c>
      <c r="D10518" s="890">
        <v>89.92</v>
      </c>
    </row>
    <row r="10519" spans="1:4" x14ac:dyDescent="0.25">
      <c r="A10519" s="890" t="s">
        <v>10511</v>
      </c>
      <c r="B10519" s="890" t="s">
        <v>35146</v>
      </c>
      <c r="C10519" s="890" t="s">
        <v>3</v>
      </c>
      <c r="D10519" s="890">
        <v>85.66</v>
      </c>
    </row>
    <row r="10520" spans="1:4" x14ac:dyDescent="0.25">
      <c r="A10520" s="890" t="s">
        <v>10512</v>
      </c>
      <c r="B10520" s="890" t="s">
        <v>35147</v>
      </c>
      <c r="C10520" s="890" t="s">
        <v>3</v>
      </c>
      <c r="D10520" s="890">
        <v>93.39</v>
      </c>
    </row>
    <row r="10521" spans="1:4" x14ac:dyDescent="0.25">
      <c r="A10521" s="890" t="s">
        <v>10513</v>
      </c>
      <c r="B10521" s="890" t="s">
        <v>35147</v>
      </c>
      <c r="C10521" s="890" t="s">
        <v>3</v>
      </c>
      <c r="D10521" s="890">
        <v>88.78</v>
      </c>
    </row>
    <row r="10522" spans="1:4" x14ac:dyDescent="0.25">
      <c r="A10522" s="890" t="s">
        <v>10514</v>
      </c>
      <c r="B10522" s="890" t="s">
        <v>35148</v>
      </c>
      <c r="C10522" s="890" t="s">
        <v>3</v>
      </c>
      <c r="D10522" s="890">
        <v>104.79</v>
      </c>
    </row>
    <row r="10523" spans="1:4" x14ac:dyDescent="0.25">
      <c r="A10523" s="890" t="s">
        <v>10515</v>
      </c>
      <c r="B10523" s="890" t="s">
        <v>35148</v>
      </c>
      <c r="C10523" s="890" t="s">
        <v>3</v>
      </c>
      <c r="D10523" s="890">
        <v>99.04</v>
      </c>
    </row>
    <row r="10524" spans="1:4" x14ac:dyDescent="0.25">
      <c r="A10524" s="890" t="s">
        <v>10516</v>
      </c>
      <c r="B10524" s="890" t="s">
        <v>35149</v>
      </c>
      <c r="C10524" s="890" t="s">
        <v>3</v>
      </c>
      <c r="D10524" s="890">
        <v>112.22</v>
      </c>
    </row>
    <row r="10525" spans="1:4" x14ac:dyDescent="0.25">
      <c r="A10525" s="890" t="s">
        <v>10517</v>
      </c>
      <c r="B10525" s="890" t="s">
        <v>35149</v>
      </c>
      <c r="C10525" s="890" t="s">
        <v>3</v>
      </c>
      <c r="D10525" s="890">
        <v>105.73</v>
      </c>
    </row>
    <row r="10526" spans="1:4" x14ac:dyDescent="0.25">
      <c r="A10526" s="890" t="s">
        <v>10518</v>
      </c>
      <c r="B10526" s="890" t="s">
        <v>35150</v>
      </c>
      <c r="C10526" s="890" t="s">
        <v>3</v>
      </c>
      <c r="D10526" s="890">
        <v>120.2</v>
      </c>
    </row>
    <row r="10527" spans="1:4" x14ac:dyDescent="0.25">
      <c r="A10527" s="890" t="s">
        <v>10519</v>
      </c>
      <c r="B10527" s="890" t="s">
        <v>35150</v>
      </c>
      <c r="C10527" s="890" t="s">
        <v>3</v>
      </c>
      <c r="D10527" s="890">
        <v>114.56</v>
      </c>
    </row>
    <row r="10528" spans="1:4" x14ac:dyDescent="0.25">
      <c r="A10528" s="890" t="s">
        <v>10520</v>
      </c>
      <c r="B10528" s="890" t="s">
        <v>35151</v>
      </c>
      <c r="C10528" s="890" t="s">
        <v>3</v>
      </c>
      <c r="D10528" s="890">
        <v>125.16</v>
      </c>
    </row>
    <row r="10529" spans="1:4" x14ac:dyDescent="0.25">
      <c r="A10529" s="890" t="s">
        <v>10521</v>
      </c>
      <c r="B10529" s="890" t="s">
        <v>35151</v>
      </c>
      <c r="C10529" s="890" t="s">
        <v>3</v>
      </c>
      <c r="D10529" s="890">
        <v>119.02</v>
      </c>
    </row>
    <row r="10530" spans="1:4" x14ac:dyDescent="0.25">
      <c r="A10530" s="890" t="s">
        <v>10522</v>
      </c>
      <c r="B10530" s="890" t="s">
        <v>35152</v>
      </c>
      <c r="C10530" s="890" t="s">
        <v>3</v>
      </c>
      <c r="D10530" s="890">
        <v>140.03</v>
      </c>
    </row>
    <row r="10531" spans="1:4" x14ac:dyDescent="0.25">
      <c r="A10531" s="890" t="s">
        <v>10523</v>
      </c>
      <c r="B10531" s="890" t="s">
        <v>35152</v>
      </c>
      <c r="C10531" s="890" t="s">
        <v>3</v>
      </c>
      <c r="D10531" s="890">
        <v>132.4</v>
      </c>
    </row>
    <row r="10532" spans="1:4" x14ac:dyDescent="0.25">
      <c r="A10532" s="890" t="s">
        <v>10524</v>
      </c>
      <c r="B10532" s="890" t="s">
        <v>35153</v>
      </c>
      <c r="C10532" s="890" t="s">
        <v>3</v>
      </c>
      <c r="D10532" s="890">
        <v>149.94</v>
      </c>
    </row>
    <row r="10533" spans="1:4" x14ac:dyDescent="0.25">
      <c r="A10533" s="890" t="s">
        <v>10525</v>
      </c>
      <c r="B10533" s="890" t="s">
        <v>35153</v>
      </c>
      <c r="C10533" s="890" t="s">
        <v>3</v>
      </c>
      <c r="D10533" s="890">
        <v>141.32</v>
      </c>
    </row>
    <row r="10534" spans="1:4" x14ac:dyDescent="0.25">
      <c r="A10534" s="890" t="s">
        <v>10526</v>
      </c>
      <c r="B10534" s="890" t="s">
        <v>35154</v>
      </c>
      <c r="C10534" s="890" t="s">
        <v>3</v>
      </c>
      <c r="D10534" s="890">
        <v>95.71</v>
      </c>
    </row>
    <row r="10535" spans="1:4" x14ac:dyDescent="0.25">
      <c r="A10535" s="890" t="s">
        <v>10527</v>
      </c>
      <c r="B10535" s="890" t="s">
        <v>35154</v>
      </c>
      <c r="C10535" s="890" t="s">
        <v>3</v>
      </c>
      <c r="D10535" s="890">
        <v>91.17</v>
      </c>
    </row>
    <row r="10536" spans="1:4" x14ac:dyDescent="0.25">
      <c r="A10536" s="890" t="s">
        <v>10528</v>
      </c>
      <c r="B10536" s="890" t="s">
        <v>35155</v>
      </c>
      <c r="C10536" s="890" t="s">
        <v>3</v>
      </c>
      <c r="D10536" s="890">
        <v>159.94</v>
      </c>
    </row>
    <row r="10537" spans="1:4" x14ac:dyDescent="0.25">
      <c r="A10537" s="890" t="s">
        <v>10529</v>
      </c>
      <c r="B10537" s="890" t="s">
        <v>35155</v>
      </c>
      <c r="C10537" s="890" t="s">
        <v>3</v>
      </c>
      <c r="D10537" s="890">
        <v>154.83000000000001</v>
      </c>
    </row>
    <row r="10538" spans="1:4" x14ac:dyDescent="0.25">
      <c r="A10538" s="890" t="s">
        <v>10530</v>
      </c>
      <c r="B10538" s="890" t="s">
        <v>35156</v>
      </c>
      <c r="C10538" s="890" t="s">
        <v>3</v>
      </c>
      <c r="D10538" s="890">
        <v>169.85</v>
      </c>
    </row>
    <row r="10539" spans="1:4" x14ac:dyDescent="0.25">
      <c r="A10539" s="890" t="s">
        <v>10531</v>
      </c>
      <c r="B10539" s="890" t="s">
        <v>35156</v>
      </c>
      <c r="C10539" s="890" t="s">
        <v>3</v>
      </c>
      <c r="D10539" s="890">
        <v>163.75</v>
      </c>
    </row>
    <row r="10540" spans="1:4" x14ac:dyDescent="0.25">
      <c r="A10540" s="890" t="s">
        <v>10532</v>
      </c>
      <c r="B10540" s="890" t="s">
        <v>35157</v>
      </c>
      <c r="C10540" s="890" t="s">
        <v>3</v>
      </c>
      <c r="D10540" s="890">
        <v>94.3</v>
      </c>
    </row>
    <row r="10541" spans="1:4" x14ac:dyDescent="0.25">
      <c r="A10541" s="890" t="s">
        <v>10533</v>
      </c>
      <c r="B10541" s="890" t="s">
        <v>35157</v>
      </c>
      <c r="C10541" s="890" t="s">
        <v>3</v>
      </c>
      <c r="D10541" s="890">
        <v>90.01</v>
      </c>
    </row>
    <row r="10542" spans="1:4" x14ac:dyDescent="0.25">
      <c r="A10542" s="890" t="s">
        <v>10534</v>
      </c>
      <c r="B10542" s="890" t="s">
        <v>35158</v>
      </c>
      <c r="C10542" s="890" t="s">
        <v>3</v>
      </c>
      <c r="D10542" s="890">
        <v>97.77</v>
      </c>
    </row>
    <row r="10543" spans="1:4" x14ac:dyDescent="0.25">
      <c r="A10543" s="890" t="s">
        <v>10535</v>
      </c>
      <c r="B10543" s="890" t="s">
        <v>35158</v>
      </c>
      <c r="C10543" s="890" t="s">
        <v>3</v>
      </c>
      <c r="D10543" s="890">
        <v>93.13</v>
      </c>
    </row>
    <row r="10544" spans="1:4" x14ac:dyDescent="0.25">
      <c r="A10544" s="890" t="s">
        <v>10536</v>
      </c>
      <c r="B10544" s="890" t="s">
        <v>35159</v>
      </c>
      <c r="C10544" s="890" t="s">
        <v>3</v>
      </c>
      <c r="D10544" s="890">
        <v>109.16</v>
      </c>
    </row>
    <row r="10545" spans="1:4" x14ac:dyDescent="0.25">
      <c r="A10545" s="890" t="s">
        <v>10537</v>
      </c>
      <c r="B10545" s="890" t="s">
        <v>35159</v>
      </c>
      <c r="C10545" s="890" t="s">
        <v>3</v>
      </c>
      <c r="D10545" s="890">
        <v>103.39</v>
      </c>
    </row>
    <row r="10546" spans="1:4" x14ac:dyDescent="0.25">
      <c r="A10546" s="890" t="s">
        <v>10538</v>
      </c>
      <c r="B10546" s="890" t="s">
        <v>35160</v>
      </c>
      <c r="C10546" s="890" t="s">
        <v>3</v>
      </c>
      <c r="D10546" s="890">
        <v>116.6</v>
      </c>
    </row>
    <row r="10547" spans="1:4" x14ac:dyDescent="0.25">
      <c r="A10547" s="890" t="s">
        <v>10539</v>
      </c>
      <c r="B10547" s="890" t="s">
        <v>35160</v>
      </c>
      <c r="C10547" s="890" t="s">
        <v>3</v>
      </c>
      <c r="D10547" s="890">
        <v>110.08</v>
      </c>
    </row>
    <row r="10548" spans="1:4" x14ac:dyDescent="0.25">
      <c r="A10548" s="890" t="s">
        <v>10540</v>
      </c>
      <c r="B10548" s="890" t="s">
        <v>35161</v>
      </c>
      <c r="C10548" s="890" t="s">
        <v>3</v>
      </c>
      <c r="D10548" s="890">
        <v>95.94</v>
      </c>
    </row>
    <row r="10549" spans="1:4" x14ac:dyDescent="0.25">
      <c r="A10549" s="890" t="s">
        <v>10541</v>
      </c>
      <c r="B10549" s="890" t="s">
        <v>35161</v>
      </c>
      <c r="C10549" s="890" t="s">
        <v>3</v>
      </c>
      <c r="D10549" s="890">
        <v>91.69</v>
      </c>
    </row>
    <row r="10550" spans="1:4" x14ac:dyDescent="0.25">
      <c r="A10550" s="890" t="s">
        <v>10542</v>
      </c>
      <c r="B10550" s="890" t="s">
        <v>35162</v>
      </c>
      <c r="C10550" s="890" t="s">
        <v>3</v>
      </c>
      <c r="D10550" s="890">
        <v>99.41</v>
      </c>
    </row>
    <row r="10551" spans="1:4" x14ac:dyDescent="0.25">
      <c r="A10551" s="890" t="s">
        <v>10543</v>
      </c>
      <c r="B10551" s="890" t="s">
        <v>35162</v>
      </c>
      <c r="C10551" s="890" t="s">
        <v>3</v>
      </c>
      <c r="D10551" s="890">
        <v>94.81</v>
      </c>
    </row>
    <row r="10552" spans="1:4" x14ac:dyDescent="0.25">
      <c r="A10552" s="890" t="s">
        <v>10544</v>
      </c>
      <c r="B10552" s="890" t="s">
        <v>35163</v>
      </c>
      <c r="C10552" s="890" t="s">
        <v>3</v>
      </c>
      <c r="D10552" s="890">
        <v>110.81</v>
      </c>
    </row>
    <row r="10553" spans="1:4" x14ac:dyDescent="0.25">
      <c r="A10553" s="890" t="s">
        <v>10545</v>
      </c>
      <c r="B10553" s="890" t="s">
        <v>35163</v>
      </c>
      <c r="C10553" s="890" t="s">
        <v>3</v>
      </c>
      <c r="D10553" s="890">
        <v>105.07</v>
      </c>
    </row>
    <row r="10554" spans="1:4" x14ac:dyDescent="0.25">
      <c r="A10554" s="890" t="s">
        <v>10546</v>
      </c>
      <c r="B10554" s="890" t="s">
        <v>35164</v>
      </c>
      <c r="C10554" s="890" t="s">
        <v>3</v>
      </c>
      <c r="D10554" s="890">
        <v>118.24</v>
      </c>
    </row>
    <row r="10555" spans="1:4" x14ac:dyDescent="0.25">
      <c r="A10555" s="890" t="s">
        <v>10547</v>
      </c>
      <c r="B10555" s="890" t="s">
        <v>35164</v>
      </c>
      <c r="C10555" s="890" t="s">
        <v>3</v>
      </c>
      <c r="D10555" s="890">
        <v>111.76</v>
      </c>
    </row>
    <row r="10556" spans="1:4" x14ac:dyDescent="0.25">
      <c r="A10556" s="890" t="s">
        <v>10548</v>
      </c>
      <c r="B10556" s="890" t="s">
        <v>35165</v>
      </c>
      <c r="C10556" s="890" t="s">
        <v>3</v>
      </c>
      <c r="D10556" s="890">
        <v>259.37</v>
      </c>
    </row>
    <row r="10557" spans="1:4" x14ac:dyDescent="0.25">
      <c r="A10557" s="890" t="s">
        <v>10549</v>
      </c>
      <c r="B10557" s="890" t="s">
        <v>35165</v>
      </c>
      <c r="C10557" s="890" t="s">
        <v>3</v>
      </c>
      <c r="D10557" s="890">
        <v>249.39</v>
      </c>
    </row>
    <row r="10558" spans="1:4" x14ac:dyDescent="0.25">
      <c r="A10558" s="890" t="s">
        <v>10550</v>
      </c>
      <c r="B10558" s="890" t="s">
        <v>35166</v>
      </c>
      <c r="C10558" s="890" t="s">
        <v>3</v>
      </c>
      <c r="D10558" s="890">
        <v>245.94</v>
      </c>
    </row>
    <row r="10559" spans="1:4" x14ac:dyDescent="0.25">
      <c r="A10559" s="890" t="s">
        <v>10551</v>
      </c>
      <c r="B10559" s="890" t="s">
        <v>35166</v>
      </c>
      <c r="C10559" s="890" t="s">
        <v>3</v>
      </c>
      <c r="D10559" s="890">
        <v>241.9</v>
      </c>
    </row>
    <row r="10560" spans="1:4" x14ac:dyDescent="0.25">
      <c r="A10560" s="890" t="s">
        <v>10552</v>
      </c>
      <c r="B10560" s="890" t="s">
        <v>35167</v>
      </c>
      <c r="C10560" s="890" t="s">
        <v>3</v>
      </c>
      <c r="D10560" s="890">
        <v>189.21</v>
      </c>
    </row>
    <row r="10561" spans="1:4" x14ac:dyDescent="0.25">
      <c r="A10561" s="890" t="s">
        <v>10553</v>
      </c>
      <c r="B10561" s="890" t="s">
        <v>35167</v>
      </c>
      <c r="C10561" s="890" t="s">
        <v>3</v>
      </c>
      <c r="D10561" s="890">
        <v>187.17</v>
      </c>
    </row>
    <row r="10562" spans="1:4" x14ac:dyDescent="0.25">
      <c r="A10562" s="890" t="s">
        <v>10554</v>
      </c>
      <c r="B10562" s="890" t="s">
        <v>35168</v>
      </c>
      <c r="C10562" s="890" t="s">
        <v>3</v>
      </c>
      <c r="D10562" s="890">
        <v>214.88</v>
      </c>
    </row>
    <row r="10563" spans="1:4" x14ac:dyDescent="0.25">
      <c r="A10563" s="890" t="s">
        <v>10555</v>
      </c>
      <c r="B10563" s="890" t="s">
        <v>35168</v>
      </c>
      <c r="C10563" s="890" t="s">
        <v>3</v>
      </c>
      <c r="D10563" s="890">
        <v>212.04</v>
      </c>
    </row>
    <row r="10564" spans="1:4" x14ac:dyDescent="0.25">
      <c r="A10564" s="890" t="s">
        <v>10556</v>
      </c>
      <c r="B10564" s="890" t="s">
        <v>35169</v>
      </c>
      <c r="C10564" s="890" t="s">
        <v>3</v>
      </c>
      <c r="D10564" s="890">
        <v>298.06</v>
      </c>
    </row>
    <row r="10565" spans="1:4" x14ac:dyDescent="0.25">
      <c r="A10565" s="890" t="s">
        <v>10557</v>
      </c>
      <c r="B10565" s="890" t="s">
        <v>35169</v>
      </c>
      <c r="C10565" s="890" t="s">
        <v>3</v>
      </c>
      <c r="D10565" s="890">
        <v>293.89</v>
      </c>
    </row>
    <row r="10566" spans="1:4" x14ac:dyDescent="0.25">
      <c r="A10566" s="890" t="s">
        <v>10558</v>
      </c>
      <c r="B10566" s="890" t="s">
        <v>35170</v>
      </c>
      <c r="C10566" s="890" t="s">
        <v>3</v>
      </c>
      <c r="D10566" s="890">
        <v>420.92</v>
      </c>
    </row>
    <row r="10567" spans="1:4" x14ac:dyDescent="0.25">
      <c r="A10567" s="890" t="s">
        <v>10559</v>
      </c>
      <c r="B10567" s="890" t="s">
        <v>35170</v>
      </c>
      <c r="C10567" s="890" t="s">
        <v>3</v>
      </c>
      <c r="D10567" s="890">
        <v>414.24</v>
      </c>
    </row>
    <row r="10568" spans="1:4" x14ac:dyDescent="0.25">
      <c r="A10568" s="890" t="s">
        <v>10560</v>
      </c>
      <c r="B10568" s="890" t="s">
        <v>35171</v>
      </c>
      <c r="C10568" s="890" t="s">
        <v>3</v>
      </c>
      <c r="D10568" s="890">
        <v>357.03</v>
      </c>
    </row>
    <row r="10569" spans="1:4" x14ac:dyDescent="0.25">
      <c r="A10569" s="890" t="s">
        <v>10561</v>
      </c>
      <c r="B10569" s="890" t="s">
        <v>35171</v>
      </c>
      <c r="C10569" s="890" t="s">
        <v>3</v>
      </c>
      <c r="D10569" s="890">
        <v>354.04</v>
      </c>
    </row>
    <row r="10570" spans="1:4" x14ac:dyDescent="0.25">
      <c r="A10570" s="890" t="s">
        <v>10562</v>
      </c>
      <c r="B10570" s="890" t="s">
        <v>35172</v>
      </c>
      <c r="C10570" s="890" t="s">
        <v>3</v>
      </c>
      <c r="D10570" s="890">
        <v>228.2</v>
      </c>
    </row>
    <row r="10571" spans="1:4" x14ac:dyDescent="0.25">
      <c r="A10571" s="890" t="s">
        <v>10563</v>
      </c>
      <c r="B10571" s="890" t="s">
        <v>35172</v>
      </c>
      <c r="C10571" s="890" t="s">
        <v>3</v>
      </c>
      <c r="D10571" s="890">
        <v>218.18</v>
      </c>
    </row>
    <row r="10572" spans="1:4" x14ac:dyDescent="0.25">
      <c r="A10572" s="890" t="s">
        <v>10564</v>
      </c>
      <c r="B10572" s="890" t="s">
        <v>35173</v>
      </c>
      <c r="C10572" s="890" t="s">
        <v>3</v>
      </c>
      <c r="D10572" s="890">
        <v>237.11</v>
      </c>
    </row>
    <row r="10573" spans="1:4" x14ac:dyDescent="0.25">
      <c r="A10573" s="890" t="s">
        <v>10565</v>
      </c>
      <c r="B10573" s="890" t="s">
        <v>35173</v>
      </c>
      <c r="C10573" s="890" t="s">
        <v>3</v>
      </c>
      <c r="D10573" s="890">
        <v>226.27</v>
      </c>
    </row>
    <row r="10574" spans="1:4" x14ac:dyDescent="0.25">
      <c r="A10574" s="890" t="s">
        <v>10566</v>
      </c>
      <c r="B10574" s="890" t="s">
        <v>35174</v>
      </c>
      <c r="C10574" s="890" t="s">
        <v>3</v>
      </c>
      <c r="D10574" s="890">
        <v>1522.57</v>
      </c>
    </row>
    <row r="10575" spans="1:4" x14ac:dyDescent="0.25">
      <c r="A10575" s="890" t="s">
        <v>10567</v>
      </c>
      <c r="B10575" s="890" t="s">
        <v>35174</v>
      </c>
      <c r="C10575" s="890" t="s">
        <v>3</v>
      </c>
      <c r="D10575" s="890">
        <v>1497.77</v>
      </c>
    </row>
    <row r="10576" spans="1:4" x14ac:dyDescent="0.25">
      <c r="A10576" s="890" t="s">
        <v>10568</v>
      </c>
      <c r="B10576" s="890" t="s">
        <v>35175</v>
      </c>
      <c r="C10576" s="890" t="s">
        <v>3</v>
      </c>
      <c r="D10576" s="890">
        <v>1691.89</v>
      </c>
    </row>
    <row r="10577" spans="1:4" x14ac:dyDescent="0.25">
      <c r="A10577" s="890" t="s">
        <v>10569</v>
      </c>
      <c r="B10577" s="890" t="s">
        <v>35175</v>
      </c>
      <c r="C10577" s="890" t="s">
        <v>3</v>
      </c>
      <c r="D10577" s="890">
        <v>1667.06</v>
      </c>
    </row>
    <row r="10578" spans="1:4" x14ac:dyDescent="0.25">
      <c r="A10578" s="890" t="s">
        <v>10570</v>
      </c>
      <c r="B10578" s="890" t="s">
        <v>35176</v>
      </c>
      <c r="C10578" s="890" t="s">
        <v>3</v>
      </c>
      <c r="D10578" s="890">
        <v>890.05</v>
      </c>
    </row>
    <row r="10579" spans="1:4" x14ac:dyDescent="0.25">
      <c r="A10579" s="890" t="s">
        <v>10571</v>
      </c>
      <c r="B10579" s="890" t="s">
        <v>35176</v>
      </c>
      <c r="C10579" s="890" t="s">
        <v>3</v>
      </c>
      <c r="D10579" s="890">
        <v>867.72</v>
      </c>
    </row>
    <row r="10580" spans="1:4" x14ac:dyDescent="0.25">
      <c r="A10580" s="890" t="s">
        <v>10572</v>
      </c>
      <c r="B10580" s="890" t="s">
        <v>35177</v>
      </c>
      <c r="C10580" s="890" t="s">
        <v>3</v>
      </c>
      <c r="D10580" s="890">
        <v>613.39</v>
      </c>
    </row>
    <row r="10581" spans="1:4" x14ac:dyDescent="0.25">
      <c r="A10581" s="890" t="s">
        <v>10573</v>
      </c>
      <c r="B10581" s="890" t="s">
        <v>35177</v>
      </c>
      <c r="C10581" s="890" t="s">
        <v>3</v>
      </c>
      <c r="D10581" s="890">
        <v>593.51</v>
      </c>
    </row>
    <row r="10582" spans="1:4" x14ac:dyDescent="0.25">
      <c r="A10582" s="890" t="s">
        <v>10574</v>
      </c>
      <c r="B10582" s="890" t="s">
        <v>35178</v>
      </c>
      <c r="C10582" s="890" t="s">
        <v>3</v>
      </c>
      <c r="D10582" s="890">
        <v>101.12</v>
      </c>
    </row>
    <row r="10583" spans="1:4" x14ac:dyDescent="0.25">
      <c r="A10583" s="890" t="s">
        <v>10575</v>
      </c>
      <c r="B10583" s="890" t="s">
        <v>35178</v>
      </c>
      <c r="C10583" s="890" t="s">
        <v>3</v>
      </c>
      <c r="D10583" s="890">
        <v>99.95</v>
      </c>
    </row>
    <row r="10584" spans="1:4" x14ac:dyDescent="0.25">
      <c r="A10584" s="890" t="s">
        <v>10576</v>
      </c>
      <c r="B10584" s="890" t="s">
        <v>35179</v>
      </c>
      <c r="C10584" s="890" t="s">
        <v>3</v>
      </c>
      <c r="D10584" s="890">
        <v>258.83</v>
      </c>
    </row>
    <row r="10585" spans="1:4" x14ac:dyDescent="0.25">
      <c r="A10585" s="890" t="s">
        <v>10577</v>
      </c>
      <c r="B10585" s="890" t="s">
        <v>35179</v>
      </c>
      <c r="C10585" s="890" t="s">
        <v>3</v>
      </c>
      <c r="D10585" s="890">
        <v>256.61</v>
      </c>
    </row>
    <row r="10586" spans="1:4" x14ac:dyDescent="0.25">
      <c r="A10586" s="890" t="s">
        <v>10578</v>
      </c>
      <c r="B10586" s="890" t="s">
        <v>35180</v>
      </c>
      <c r="C10586" s="890" t="s">
        <v>3</v>
      </c>
      <c r="D10586" s="890">
        <v>183.85</v>
      </c>
    </row>
    <row r="10587" spans="1:4" x14ac:dyDescent="0.25">
      <c r="A10587" s="890" t="s">
        <v>10579</v>
      </c>
      <c r="B10587" s="890" t="s">
        <v>35180</v>
      </c>
      <c r="C10587" s="890" t="s">
        <v>3</v>
      </c>
      <c r="D10587" s="890">
        <v>182.1</v>
      </c>
    </row>
    <row r="10588" spans="1:4" x14ac:dyDescent="0.25">
      <c r="A10588" s="890" t="s">
        <v>10580</v>
      </c>
      <c r="B10588" s="890" t="s">
        <v>35181</v>
      </c>
      <c r="C10588" s="890" t="s">
        <v>3</v>
      </c>
      <c r="D10588" s="890">
        <v>288.18</v>
      </c>
    </row>
    <row r="10589" spans="1:4" x14ac:dyDescent="0.25">
      <c r="A10589" s="890" t="s">
        <v>10581</v>
      </c>
      <c r="B10589" s="890" t="s">
        <v>35181</v>
      </c>
      <c r="C10589" s="890" t="s">
        <v>3</v>
      </c>
      <c r="D10589" s="890">
        <v>281.23</v>
      </c>
    </row>
    <row r="10590" spans="1:4" x14ac:dyDescent="0.25">
      <c r="A10590" s="890" t="s">
        <v>10582</v>
      </c>
      <c r="B10590" s="890" t="s">
        <v>35182</v>
      </c>
      <c r="C10590" s="890" t="s">
        <v>3</v>
      </c>
      <c r="D10590" s="890">
        <v>497.19</v>
      </c>
    </row>
    <row r="10591" spans="1:4" x14ac:dyDescent="0.25">
      <c r="A10591" s="890" t="s">
        <v>10583</v>
      </c>
      <c r="B10591" s="890" t="s">
        <v>35182</v>
      </c>
      <c r="C10591" s="890" t="s">
        <v>3</v>
      </c>
      <c r="D10591" s="890">
        <v>455.74</v>
      </c>
    </row>
    <row r="10592" spans="1:4" x14ac:dyDescent="0.25">
      <c r="A10592" s="890" t="s">
        <v>10584</v>
      </c>
      <c r="B10592" s="890" t="s">
        <v>35183</v>
      </c>
      <c r="C10592" s="890" t="s">
        <v>3</v>
      </c>
      <c r="D10592" s="890">
        <v>523.41</v>
      </c>
    </row>
    <row r="10593" spans="1:4" x14ac:dyDescent="0.25">
      <c r="A10593" s="890" t="s">
        <v>10585</v>
      </c>
      <c r="B10593" s="890" t="s">
        <v>35183</v>
      </c>
      <c r="C10593" s="890" t="s">
        <v>3</v>
      </c>
      <c r="D10593" s="890">
        <v>480.82</v>
      </c>
    </row>
    <row r="10594" spans="1:4" x14ac:dyDescent="0.25">
      <c r="A10594" s="890" t="s">
        <v>10586</v>
      </c>
      <c r="B10594" s="890" t="s">
        <v>35184</v>
      </c>
      <c r="C10594" s="890" t="s">
        <v>3</v>
      </c>
      <c r="D10594" s="890">
        <v>225.4</v>
      </c>
    </row>
    <row r="10595" spans="1:4" x14ac:dyDescent="0.25">
      <c r="A10595" s="890" t="s">
        <v>10587</v>
      </c>
      <c r="B10595" s="890" t="s">
        <v>35184</v>
      </c>
      <c r="C10595" s="890" t="s">
        <v>3</v>
      </c>
      <c r="D10595" s="890">
        <v>215.03</v>
      </c>
    </row>
    <row r="10596" spans="1:4" x14ac:dyDescent="0.25">
      <c r="A10596" s="890" t="s">
        <v>10588</v>
      </c>
      <c r="B10596" s="890" t="s">
        <v>35185</v>
      </c>
      <c r="C10596" s="890" t="s">
        <v>3</v>
      </c>
      <c r="D10596" s="890">
        <v>145.22999999999999</v>
      </c>
    </row>
    <row r="10597" spans="1:4" x14ac:dyDescent="0.25">
      <c r="A10597" s="890" t="s">
        <v>10589</v>
      </c>
      <c r="B10597" s="890" t="s">
        <v>35185</v>
      </c>
      <c r="C10597" s="890" t="s">
        <v>3</v>
      </c>
      <c r="D10597" s="890">
        <v>145.22999999999999</v>
      </c>
    </row>
    <row r="10598" spans="1:4" x14ac:dyDescent="0.25">
      <c r="A10598" s="890" t="s">
        <v>10590</v>
      </c>
      <c r="B10598" s="890" t="s">
        <v>35186</v>
      </c>
      <c r="C10598" s="890" t="s">
        <v>3</v>
      </c>
      <c r="D10598" s="890">
        <v>135.96</v>
      </c>
    </row>
    <row r="10599" spans="1:4" x14ac:dyDescent="0.25">
      <c r="A10599" s="890" t="s">
        <v>10591</v>
      </c>
      <c r="B10599" s="890" t="s">
        <v>35186</v>
      </c>
      <c r="C10599" s="890" t="s">
        <v>3</v>
      </c>
      <c r="D10599" s="890">
        <v>135.96</v>
      </c>
    </row>
    <row r="10600" spans="1:4" x14ac:dyDescent="0.25">
      <c r="A10600" s="890" t="s">
        <v>10592</v>
      </c>
      <c r="B10600" s="890" t="s">
        <v>35187</v>
      </c>
      <c r="C10600" s="890" t="s">
        <v>3</v>
      </c>
      <c r="D10600" s="890">
        <v>132.87</v>
      </c>
    </row>
    <row r="10601" spans="1:4" x14ac:dyDescent="0.25">
      <c r="A10601" s="890" t="s">
        <v>10593</v>
      </c>
      <c r="B10601" s="890" t="s">
        <v>35187</v>
      </c>
      <c r="C10601" s="890" t="s">
        <v>3</v>
      </c>
      <c r="D10601" s="890">
        <v>132.87</v>
      </c>
    </row>
    <row r="10602" spans="1:4" x14ac:dyDescent="0.25">
      <c r="A10602" s="890" t="s">
        <v>10594</v>
      </c>
      <c r="B10602" s="890" t="s">
        <v>35188</v>
      </c>
      <c r="C10602" s="890" t="s">
        <v>3</v>
      </c>
      <c r="D10602" s="890">
        <v>75.349999999999994</v>
      </c>
    </row>
    <row r="10603" spans="1:4" x14ac:dyDescent="0.25">
      <c r="A10603" s="890" t="s">
        <v>10595</v>
      </c>
      <c r="B10603" s="890" t="s">
        <v>35188</v>
      </c>
      <c r="C10603" s="890" t="s">
        <v>3</v>
      </c>
      <c r="D10603" s="890">
        <v>73.38</v>
      </c>
    </row>
    <row r="10604" spans="1:4" x14ac:dyDescent="0.25">
      <c r="A10604" s="890" t="s">
        <v>10596</v>
      </c>
      <c r="B10604" s="890" t="s">
        <v>35189</v>
      </c>
      <c r="C10604" s="890" t="s">
        <v>3</v>
      </c>
      <c r="D10604" s="890">
        <v>94.67</v>
      </c>
    </row>
    <row r="10605" spans="1:4" x14ac:dyDescent="0.25">
      <c r="A10605" s="890" t="s">
        <v>10597</v>
      </c>
      <c r="B10605" s="890" t="s">
        <v>35189</v>
      </c>
      <c r="C10605" s="890" t="s">
        <v>3</v>
      </c>
      <c r="D10605" s="890">
        <v>92.45</v>
      </c>
    </row>
    <row r="10606" spans="1:4" x14ac:dyDescent="0.25">
      <c r="A10606" s="890" t="s">
        <v>10598</v>
      </c>
      <c r="B10606" s="890" t="s">
        <v>35190</v>
      </c>
      <c r="C10606" s="890" t="s">
        <v>3</v>
      </c>
      <c r="D10606" s="890">
        <v>77.91</v>
      </c>
    </row>
    <row r="10607" spans="1:4" x14ac:dyDescent="0.25">
      <c r="A10607" s="890" t="s">
        <v>10599</v>
      </c>
      <c r="B10607" s="890" t="s">
        <v>35190</v>
      </c>
      <c r="C10607" s="890" t="s">
        <v>3</v>
      </c>
      <c r="D10607" s="890">
        <v>75.94</v>
      </c>
    </row>
    <row r="10608" spans="1:4" x14ac:dyDescent="0.25">
      <c r="A10608" s="890" t="s">
        <v>10600</v>
      </c>
      <c r="B10608" s="890" t="s">
        <v>35191</v>
      </c>
      <c r="C10608" s="890" t="s">
        <v>3</v>
      </c>
      <c r="D10608" s="890">
        <v>97.23</v>
      </c>
    </row>
    <row r="10609" spans="1:4" x14ac:dyDescent="0.25">
      <c r="A10609" s="890" t="s">
        <v>10601</v>
      </c>
      <c r="B10609" s="890" t="s">
        <v>35191</v>
      </c>
      <c r="C10609" s="890" t="s">
        <v>3</v>
      </c>
      <c r="D10609" s="890">
        <v>95.02</v>
      </c>
    </row>
    <row r="10610" spans="1:4" x14ac:dyDescent="0.25">
      <c r="A10610" s="890" t="s">
        <v>10602</v>
      </c>
      <c r="B10610" s="890" t="s">
        <v>35192</v>
      </c>
      <c r="C10610" s="890" t="s">
        <v>3</v>
      </c>
      <c r="D10610" s="890">
        <v>122.41</v>
      </c>
    </row>
    <row r="10611" spans="1:4" x14ac:dyDescent="0.25">
      <c r="A10611" s="890" t="s">
        <v>10603</v>
      </c>
      <c r="B10611" s="890" t="s">
        <v>35192</v>
      </c>
      <c r="C10611" s="890" t="s">
        <v>3</v>
      </c>
      <c r="D10611" s="890">
        <v>119.74</v>
      </c>
    </row>
    <row r="10612" spans="1:4" x14ac:dyDescent="0.25">
      <c r="A10612" s="890" t="s">
        <v>10604</v>
      </c>
      <c r="B10612" s="890" t="s">
        <v>35193</v>
      </c>
      <c r="C10612" s="890" t="s">
        <v>3</v>
      </c>
      <c r="D10612" s="890">
        <v>141.72999999999999</v>
      </c>
    </row>
    <row r="10613" spans="1:4" x14ac:dyDescent="0.25">
      <c r="A10613" s="890" t="s">
        <v>10605</v>
      </c>
      <c r="B10613" s="890" t="s">
        <v>35193</v>
      </c>
      <c r="C10613" s="890" t="s">
        <v>3</v>
      </c>
      <c r="D10613" s="890">
        <v>138.82</v>
      </c>
    </row>
    <row r="10614" spans="1:4" x14ac:dyDescent="0.25">
      <c r="A10614" s="890" t="s">
        <v>10606</v>
      </c>
      <c r="B10614" s="890" t="s">
        <v>35194</v>
      </c>
      <c r="C10614" s="890" t="s">
        <v>3</v>
      </c>
      <c r="D10614" s="890">
        <v>125.67</v>
      </c>
    </row>
    <row r="10615" spans="1:4" x14ac:dyDescent="0.25">
      <c r="A10615" s="890" t="s">
        <v>10607</v>
      </c>
      <c r="B10615" s="890" t="s">
        <v>35194</v>
      </c>
      <c r="C10615" s="890" t="s">
        <v>3</v>
      </c>
      <c r="D10615" s="890">
        <v>123</v>
      </c>
    </row>
    <row r="10616" spans="1:4" x14ac:dyDescent="0.25">
      <c r="A10616" s="890" t="s">
        <v>10608</v>
      </c>
      <c r="B10616" s="890" t="s">
        <v>35195</v>
      </c>
      <c r="C10616" s="890" t="s">
        <v>3</v>
      </c>
      <c r="D10616" s="890">
        <v>144.99</v>
      </c>
    </row>
    <row r="10617" spans="1:4" x14ac:dyDescent="0.25">
      <c r="A10617" s="890" t="s">
        <v>10609</v>
      </c>
      <c r="B10617" s="890" t="s">
        <v>35195</v>
      </c>
      <c r="C10617" s="890" t="s">
        <v>3</v>
      </c>
      <c r="D10617" s="890">
        <v>142.08000000000001</v>
      </c>
    </row>
    <row r="10618" spans="1:4" x14ac:dyDescent="0.25">
      <c r="A10618" s="890" t="s">
        <v>10610</v>
      </c>
      <c r="B10618" s="890" t="s">
        <v>35196</v>
      </c>
      <c r="C10618" s="890" t="s">
        <v>3</v>
      </c>
      <c r="D10618" s="890">
        <v>88.74</v>
      </c>
    </row>
    <row r="10619" spans="1:4" x14ac:dyDescent="0.25">
      <c r="A10619" s="890" t="s">
        <v>10611</v>
      </c>
      <c r="B10619" s="890" t="s">
        <v>35196</v>
      </c>
      <c r="C10619" s="890" t="s">
        <v>3</v>
      </c>
      <c r="D10619" s="890">
        <v>86.77</v>
      </c>
    </row>
    <row r="10620" spans="1:4" x14ac:dyDescent="0.25">
      <c r="A10620" s="890" t="s">
        <v>10612</v>
      </c>
      <c r="B10620" s="890" t="s">
        <v>35197</v>
      </c>
      <c r="C10620" s="890" t="s">
        <v>3</v>
      </c>
      <c r="D10620" s="890">
        <v>108.07</v>
      </c>
    </row>
    <row r="10621" spans="1:4" x14ac:dyDescent="0.25">
      <c r="A10621" s="890" t="s">
        <v>10613</v>
      </c>
      <c r="B10621" s="890" t="s">
        <v>35197</v>
      </c>
      <c r="C10621" s="890" t="s">
        <v>3</v>
      </c>
      <c r="D10621" s="890">
        <v>105.85</v>
      </c>
    </row>
    <row r="10622" spans="1:4" x14ac:dyDescent="0.25">
      <c r="A10622" s="890" t="s">
        <v>10614</v>
      </c>
      <c r="B10622" s="890" t="s">
        <v>35198</v>
      </c>
      <c r="C10622" s="890" t="s">
        <v>3</v>
      </c>
      <c r="D10622" s="890">
        <v>109.48</v>
      </c>
    </row>
    <row r="10623" spans="1:4" x14ac:dyDescent="0.25">
      <c r="A10623" s="890" t="s">
        <v>10615</v>
      </c>
      <c r="B10623" s="890" t="s">
        <v>35198</v>
      </c>
      <c r="C10623" s="890" t="s">
        <v>3</v>
      </c>
      <c r="D10623" s="890">
        <v>107.51</v>
      </c>
    </row>
    <row r="10624" spans="1:4" x14ac:dyDescent="0.25">
      <c r="A10624" s="890" t="s">
        <v>10616</v>
      </c>
      <c r="B10624" s="890" t="s">
        <v>35199</v>
      </c>
      <c r="C10624" s="890" t="s">
        <v>3</v>
      </c>
      <c r="D10624" s="890">
        <v>128.80000000000001</v>
      </c>
    </row>
    <row r="10625" spans="1:4" x14ac:dyDescent="0.25">
      <c r="A10625" s="890" t="s">
        <v>10617</v>
      </c>
      <c r="B10625" s="890" t="s">
        <v>35199</v>
      </c>
      <c r="C10625" s="890" t="s">
        <v>3</v>
      </c>
      <c r="D10625" s="890">
        <v>126.58</v>
      </c>
    </row>
    <row r="10626" spans="1:4" x14ac:dyDescent="0.25">
      <c r="A10626" s="890" t="s">
        <v>10618</v>
      </c>
      <c r="B10626" s="890" t="s">
        <v>35200</v>
      </c>
      <c r="C10626" s="890" t="s">
        <v>3</v>
      </c>
      <c r="D10626" s="890">
        <v>97.13</v>
      </c>
    </row>
    <row r="10627" spans="1:4" x14ac:dyDescent="0.25">
      <c r="A10627" s="890" t="s">
        <v>10619</v>
      </c>
      <c r="B10627" s="890" t="s">
        <v>35200</v>
      </c>
      <c r="C10627" s="890" t="s">
        <v>3</v>
      </c>
      <c r="D10627" s="890">
        <v>95.16</v>
      </c>
    </row>
    <row r="10628" spans="1:4" x14ac:dyDescent="0.25">
      <c r="A10628" s="890" t="s">
        <v>10620</v>
      </c>
      <c r="B10628" s="890" t="s">
        <v>35201</v>
      </c>
      <c r="C10628" s="890" t="s">
        <v>3</v>
      </c>
      <c r="D10628" s="890">
        <v>116.46</v>
      </c>
    </row>
    <row r="10629" spans="1:4" x14ac:dyDescent="0.25">
      <c r="A10629" s="890" t="s">
        <v>10621</v>
      </c>
      <c r="B10629" s="890" t="s">
        <v>35201</v>
      </c>
      <c r="C10629" s="890" t="s">
        <v>3</v>
      </c>
      <c r="D10629" s="890">
        <v>114.24</v>
      </c>
    </row>
    <row r="10630" spans="1:4" x14ac:dyDescent="0.25">
      <c r="A10630" s="890" t="s">
        <v>10622</v>
      </c>
      <c r="B10630" s="890" t="s">
        <v>35202</v>
      </c>
      <c r="C10630" s="890" t="s">
        <v>3</v>
      </c>
      <c r="D10630" s="890">
        <v>97.13</v>
      </c>
    </row>
    <row r="10631" spans="1:4" x14ac:dyDescent="0.25">
      <c r="A10631" s="890" t="s">
        <v>10623</v>
      </c>
      <c r="B10631" s="890" t="s">
        <v>35202</v>
      </c>
      <c r="C10631" s="890" t="s">
        <v>3</v>
      </c>
      <c r="D10631" s="890">
        <v>95.16</v>
      </c>
    </row>
    <row r="10632" spans="1:4" x14ac:dyDescent="0.25">
      <c r="A10632" s="890" t="s">
        <v>10624</v>
      </c>
      <c r="B10632" s="890" t="s">
        <v>35203</v>
      </c>
      <c r="C10632" s="890" t="s">
        <v>3</v>
      </c>
      <c r="D10632" s="890">
        <v>116.46</v>
      </c>
    </row>
    <row r="10633" spans="1:4" x14ac:dyDescent="0.25">
      <c r="A10633" s="890" t="s">
        <v>10625</v>
      </c>
      <c r="B10633" s="890" t="s">
        <v>35203</v>
      </c>
      <c r="C10633" s="890" t="s">
        <v>3</v>
      </c>
      <c r="D10633" s="890">
        <v>114.24</v>
      </c>
    </row>
    <row r="10634" spans="1:4" x14ac:dyDescent="0.25">
      <c r="A10634" s="890" t="s">
        <v>10626</v>
      </c>
      <c r="B10634" s="890" t="s">
        <v>35204</v>
      </c>
      <c r="C10634" s="890" t="s">
        <v>3</v>
      </c>
      <c r="D10634" s="890">
        <v>385.09</v>
      </c>
    </row>
    <row r="10635" spans="1:4" x14ac:dyDescent="0.25">
      <c r="A10635" s="890" t="s">
        <v>10627</v>
      </c>
      <c r="B10635" s="890" t="s">
        <v>35204</v>
      </c>
      <c r="C10635" s="890" t="s">
        <v>3</v>
      </c>
      <c r="D10635" s="890">
        <v>361.43</v>
      </c>
    </row>
    <row r="10636" spans="1:4" x14ac:dyDescent="0.25">
      <c r="A10636" s="890" t="s">
        <v>10628</v>
      </c>
      <c r="B10636" s="890" t="s">
        <v>35205</v>
      </c>
      <c r="C10636" s="890" t="s">
        <v>3</v>
      </c>
      <c r="D10636" s="890">
        <v>841.86</v>
      </c>
    </row>
    <row r="10637" spans="1:4" x14ac:dyDescent="0.25">
      <c r="A10637" s="890" t="s">
        <v>10629</v>
      </c>
      <c r="B10637" s="890" t="s">
        <v>35205</v>
      </c>
      <c r="C10637" s="890" t="s">
        <v>3</v>
      </c>
      <c r="D10637" s="890">
        <v>827.79</v>
      </c>
    </row>
    <row r="10638" spans="1:4" x14ac:dyDescent="0.25">
      <c r="A10638" s="890" t="s">
        <v>10630</v>
      </c>
      <c r="B10638" s="890" t="s">
        <v>35206</v>
      </c>
      <c r="C10638" s="890" t="s">
        <v>3</v>
      </c>
      <c r="D10638" s="890">
        <v>182.37</v>
      </c>
    </row>
    <row r="10639" spans="1:4" x14ac:dyDescent="0.25">
      <c r="A10639" s="890" t="s">
        <v>10631</v>
      </c>
      <c r="B10639" s="890" t="s">
        <v>35206</v>
      </c>
      <c r="C10639" s="890" t="s">
        <v>3</v>
      </c>
      <c r="D10639" s="890">
        <v>170.83</v>
      </c>
    </row>
    <row r="10640" spans="1:4" x14ac:dyDescent="0.25">
      <c r="A10640" s="890" t="s">
        <v>10632</v>
      </c>
      <c r="B10640" s="890" t="s">
        <v>35207</v>
      </c>
      <c r="C10640" s="890" t="s">
        <v>3</v>
      </c>
      <c r="D10640" s="890">
        <v>696.89</v>
      </c>
    </row>
    <row r="10641" spans="1:4" x14ac:dyDescent="0.25">
      <c r="A10641" s="890" t="s">
        <v>10633</v>
      </c>
      <c r="B10641" s="890" t="s">
        <v>35207</v>
      </c>
      <c r="C10641" s="890" t="s">
        <v>3</v>
      </c>
      <c r="D10641" s="890">
        <v>682.82</v>
      </c>
    </row>
    <row r="10642" spans="1:4" x14ac:dyDescent="0.25">
      <c r="A10642" s="890" t="s">
        <v>10634</v>
      </c>
      <c r="B10642" s="890" t="s">
        <v>35208</v>
      </c>
      <c r="C10642" s="890" t="s">
        <v>3</v>
      </c>
      <c r="D10642" s="890">
        <v>696.89</v>
      </c>
    </row>
    <row r="10643" spans="1:4" x14ac:dyDescent="0.25">
      <c r="A10643" s="890" t="s">
        <v>10635</v>
      </c>
      <c r="B10643" s="890" t="s">
        <v>35208</v>
      </c>
      <c r="C10643" s="890" t="s">
        <v>3</v>
      </c>
      <c r="D10643" s="890">
        <v>682.82</v>
      </c>
    </row>
    <row r="10644" spans="1:4" x14ac:dyDescent="0.25">
      <c r="A10644" s="890" t="s">
        <v>10636</v>
      </c>
      <c r="B10644" s="890" t="s">
        <v>35209</v>
      </c>
      <c r="C10644" s="890" t="s">
        <v>3</v>
      </c>
      <c r="D10644" s="890">
        <v>696.89</v>
      </c>
    </row>
    <row r="10645" spans="1:4" x14ac:dyDescent="0.25">
      <c r="A10645" s="890" t="s">
        <v>10637</v>
      </c>
      <c r="B10645" s="890" t="s">
        <v>35209</v>
      </c>
      <c r="C10645" s="890" t="s">
        <v>3</v>
      </c>
      <c r="D10645" s="890">
        <v>682.82</v>
      </c>
    </row>
    <row r="10646" spans="1:4" x14ac:dyDescent="0.25">
      <c r="A10646" s="890" t="s">
        <v>10638</v>
      </c>
      <c r="B10646" s="890" t="s">
        <v>35210</v>
      </c>
      <c r="C10646" s="890" t="s">
        <v>3</v>
      </c>
      <c r="D10646" s="890">
        <v>696.89</v>
      </c>
    </row>
    <row r="10647" spans="1:4" x14ac:dyDescent="0.25">
      <c r="A10647" s="890" t="s">
        <v>10639</v>
      </c>
      <c r="B10647" s="890" t="s">
        <v>35210</v>
      </c>
      <c r="C10647" s="890" t="s">
        <v>3</v>
      </c>
      <c r="D10647" s="890">
        <v>682.82</v>
      </c>
    </row>
    <row r="10648" spans="1:4" x14ac:dyDescent="0.25">
      <c r="A10648" s="890" t="s">
        <v>10640</v>
      </c>
      <c r="B10648" s="890" t="s">
        <v>35211</v>
      </c>
      <c r="C10648" s="890" t="s">
        <v>3</v>
      </c>
      <c r="D10648" s="890">
        <v>442.48</v>
      </c>
    </row>
    <row r="10649" spans="1:4" x14ac:dyDescent="0.25">
      <c r="A10649" s="890" t="s">
        <v>10641</v>
      </c>
      <c r="B10649" s="890" t="s">
        <v>35211</v>
      </c>
      <c r="C10649" s="890" t="s">
        <v>3</v>
      </c>
      <c r="D10649" s="890">
        <v>428.41</v>
      </c>
    </row>
    <row r="10650" spans="1:4" x14ac:dyDescent="0.25">
      <c r="A10650" s="890" t="s">
        <v>10642</v>
      </c>
      <c r="B10650" s="890" t="s">
        <v>35212</v>
      </c>
      <c r="C10650" s="890" t="s">
        <v>3</v>
      </c>
      <c r="D10650" s="890">
        <v>1005.89</v>
      </c>
    </row>
    <row r="10651" spans="1:4" x14ac:dyDescent="0.25">
      <c r="A10651" s="890" t="s">
        <v>10643</v>
      </c>
      <c r="B10651" s="890" t="s">
        <v>35212</v>
      </c>
      <c r="C10651" s="890" t="s">
        <v>3</v>
      </c>
      <c r="D10651" s="890">
        <v>991.82</v>
      </c>
    </row>
    <row r="10652" spans="1:4" x14ac:dyDescent="0.25">
      <c r="A10652" s="890" t="s">
        <v>10644</v>
      </c>
      <c r="B10652" s="890" t="s">
        <v>35213</v>
      </c>
      <c r="C10652" s="890" t="s">
        <v>3</v>
      </c>
      <c r="D10652" s="890">
        <v>189.53</v>
      </c>
    </row>
    <row r="10653" spans="1:4" x14ac:dyDescent="0.25">
      <c r="A10653" s="890" t="s">
        <v>10645</v>
      </c>
      <c r="B10653" s="890" t="s">
        <v>35213</v>
      </c>
      <c r="C10653" s="890" t="s">
        <v>3</v>
      </c>
      <c r="D10653" s="890">
        <v>184.12</v>
      </c>
    </row>
    <row r="10654" spans="1:4" x14ac:dyDescent="0.25">
      <c r="A10654" s="890" t="s">
        <v>10646</v>
      </c>
      <c r="B10654" s="890" t="s">
        <v>35214</v>
      </c>
      <c r="C10654" s="890" t="s">
        <v>3</v>
      </c>
      <c r="D10654" s="890">
        <v>31.45</v>
      </c>
    </row>
    <row r="10655" spans="1:4" x14ac:dyDescent="0.25">
      <c r="A10655" s="890" t="s">
        <v>10647</v>
      </c>
      <c r="B10655" s="890" t="s">
        <v>35214</v>
      </c>
      <c r="C10655" s="890" t="s">
        <v>3</v>
      </c>
      <c r="D10655" s="890">
        <v>29.89</v>
      </c>
    </row>
    <row r="10656" spans="1:4" x14ac:dyDescent="0.25">
      <c r="A10656" s="890" t="s">
        <v>10648</v>
      </c>
      <c r="B10656" s="890" t="s">
        <v>35215</v>
      </c>
      <c r="C10656" s="890" t="s">
        <v>3</v>
      </c>
      <c r="D10656" s="890">
        <v>107.44</v>
      </c>
    </row>
    <row r="10657" spans="1:4" x14ac:dyDescent="0.25">
      <c r="A10657" s="890" t="s">
        <v>10649</v>
      </c>
      <c r="B10657" s="890" t="s">
        <v>35215</v>
      </c>
      <c r="C10657" s="890" t="s">
        <v>3</v>
      </c>
      <c r="D10657" s="890">
        <v>101.8</v>
      </c>
    </row>
    <row r="10658" spans="1:4" x14ac:dyDescent="0.25">
      <c r="A10658" s="890" t="s">
        <v>10650</v>
      </c>
      <c r="B10658" s="890" t="s">
        <v>35216</v>
      </c>
      <c r="C10658" s="890" t="s">
        <v>4</v>
      </c>
      <c r="D10658" s="890">
        <v>34.630000000000003</v>
      </c>
    </row>
    <row r="10659" spans="1:4" x14ac:dyDescent="0.25">
      <c r="A10659" s="890" t="s">
        <v>10651</v>
      </c>
      <c r="B10659" s="890" t="s">
        <v>35216</v>
      </c>
      <c r="C10659" s="890" t="s">
        <v>4</v>
      </c>
      <c r="D10659" s="890">
        <v>32.76</v>
      </c>
    </row>
    <row r="10660" spans="1:4" x14ac:dyDescent="0.25">
      <c r="A10660" s="890" t="s">
        <v>10652</v>
      </c>
      <c r="B10660" s="890" t="s">
        <v>35217</v>
      </c>
      <c r="C10660" s="890" t="s">
        <v>4</v>
      </c>
      <c r="D10660" s="890">
        <v>26.61</v>
      </c>
    </row>
    <row r="10661" spans="1:4" x14ac:dyDescent="0.25">
      <c r="A10661" s="890" t="s">
        <v>10653</v>
      </c>
      <c r="B10661" s="890" t="s">
        <v>35217</v>
      </c>
      <c r="C10661" s="890" t="s">
        <v>4</v>
      </c>
      <c r="D10661" s="890">
        <v>24.95</v>
      </c>
    </row>
    <row r="10662" spans="1:4" x14ac:dyDescent="0.25">
      <c r="A10662" s="890" t="s">
        <v>10654</v>
      </c>
      <c r="B10662" s="890" t="s">
        <v>35218</v>
      </c>
      <c r="C10662" s="890" t="s">
        <v>3</v>
      </c>
      <c r="D10662" s="890">
        <v>149.72</v>
      </c>
    </row>
    <row r="10663" spans="1:4" x14ac:dyDescent="0.25">
      <c r="A10663" s="890" t="s">
        <v>10655</v>
      </c>
      <c r="B10663" s="890" t="s">
        <v>35218</v>
      </c>
      <c r="C10663" s="890" t="s">
        <v>3</v>
      </c>
      <c r="D10663" s="890">
        <v>137.91</v>
      </c>
    </row>
    <row r="10664" spans="1:4" x14ac:dyDescent="0.25">
      <c r="A10664" s="890" t="s">
        <v>10656</v>
      </c>
      <c r="B10664" s="890" t="s">
        <v>35219</v>
      </c>
      <c r="C10664" s="890" t="s">
        <v>3</v>
      </c>
      <c r="D10664" s="890">
        <v>139.01</v>
      </c>
    </row>
    <row r="10665" spans="1:4" x14ac:dyDescent="0.25">
      <c r="A10665" s="890" t="s">
        <v>10657</v>
      </c>
      <c r="B10665" s="890" t="s">
        <v>35219</v>
      </c>
      <c r="C10665" s="890" t="s">
        <v>3</v>
      </c>
      <c r="D10665" s="890">
        <v>130.21</v>
      </c>
    </row>
    <row r="10666" spans="1:4" x14ac:dyDescent="0.25">
      <c r="A10666" s="890" t="s">
        <v>10658</v>
      </c>
      <c r="B10666" s="890" t="s">
        <v>35220</v>
      </c>
      <c r="C10666" s="890" t="s">
        <v>3</v>
      </c>
      <c r="D10666" s="890">
        <v>7.34</v>
      </c>
    </row>
    <row r="10667" spans="1:4" x14ac:dyDescent="0.25">
      <c r="A10667" s="890" t="s">
        <v>10659</v>
      </c>
      <c r="B10667" s="890" t="s">
        <v>35220</v>
      </c>
      <c r="C10667" s="890" t="s">
        <v>3</v>
      </c>
      <c r="D10667" s="890">
        <v>6.81</v>
      </c>
    </row>
    <row r="10668" spans="1:4" x14ac:dyDescent="0.25">
      <c r="A10668" s="890" t="s">
        <v>10660</v>
      </c>
      <c r="B10668" s="890" t="s">
        <v>35221</v>
      </c>
      <c r="C10668" s="890" t="s">
        <v>3</v>
      </c>
      <c r="D10668" s="890">
        <v>16.690000000000001</v>
      </c>
    </row>
    <row r="10669" spans="1:4" x14ac:dyDescent="0.25">
      <c r="A10669" s="890" t="s">
        <v>10661</v>
      </c>
      <c r="B10669" s="890" t="s">
        <v>35221</v>
      </c>
      <c r="C10669" s="890" t="s">
        <v>3</v>
      </c>
      <c r="D10669" s="890">
        <v>15.92</v>
      </c>
    </row>
    <row r="10670" spans="1:4" x14ac:dyDescent="0.25">
      <c r="A10670" s="890" t="s">
        <v>10662</v>
      </c>
      <c r="B10670" s="890" t="s">
        <v>35222</v>
      </c>
      <c r="C10670" s="890" t="s">
        <v>3</v>
      </c>
      <c r="D10670" s="890">
        <v>5.94</v>
      </c>
    </row>
    <row r="10671" spans="1:4" x14ac:dyDescent="0.25">
      <c r="A10671" s="890" t="s">
        <v>10663</v>
      </c>
      <c r="B10671" s="890" t="s">
        <v>35222</v>
      </c>
      <c r="C10671" s="890" t="s">
        <v>3</v>
      </c>
      <c r="D10671" s="890">
        <v>5.64</v>
      </c>
    </row>
    <row r="10672" spans="1:4" x14ac:dyDescent="0.25">
      <c r="A10672" s="890" t="s">
        <v>10664</v>
      </c>
      <c r="B10672" s="890" t="s">
        <v>35223</v>
      </c>
      <c r="C10672" s="890" t="s">
        <v>3</v>
      </c>
      <c r="D10672" s="890">
        <v>14.21</v>
      </c>
    </row>
    <row r="10673" spans="1:4" x14ac:dyDescent="0.25">
      <c r="A10673" s="890" t="s">
        <v>10665</v>
      </c>
      <c r="B10673" s="890" t="s">
        <v>35223</v>
      </c>
      <c r="C10673" s="890" t="s">
        <v>3</v>
      </c>
      <c r="D10673" s="890">
        <v>13.16</v>
      </c>
    </row>
    <row r="10674" spans="1:4" x14ac:dyDescent="0.25">
      <c r="A10674" s="890" t="s">
        <v>10666</v>
      </c>
      <c r="B10674" s="890" t="s">
        <v>35224</v>
      </c>
      <c r="C10674" s="890" t="s">
        <v>3</v>
      </c>
      <c r="D10674" s="890">
        <v>36.81</v>
      </c>
    </row>
    <row r="10675" spans="1:4" x14ac:dyDescent="0.25">
      <c r="A10675" s="890" t="s">
        <v>10667</v>
      </c>
      <c r="B10675" s="890" t="s">
        <v>35224</v>
      </c>
      <c r="C10675" s="890" t="s">
        <v>3</v>
      </c>
      <c r="D10675" s="890">
        <v>34.22</v>
      </c>
    </row>
    <row r="10676" spans="1:4" x14ac:dyDescent="0.25">
      <c r="A10676" s="890" t="s">
        <v>10668</v>
      </c>
      <c r="B10676" s="890" t="s">
        <v>35225</v>
      </c>
      <c r="C10676" s="890" t="s">
        <v>3</v>
      </c>
      <c r="D10676" s="890">
        <v>36.200000000000003</v>
      </c>
    </row>
    <row r="10677" spans="1:4" x14ac:dyDescent="0.25">
      <c r="A10677" s="890" t="s">
        <v>10669</v>
      </c>
      <c r="B10677" s="890" t="s">
        <v>35225</v>
      </c>
      <c r="C10677" s="890" t="s">
        <v>3</v>
      </c>
      <c r="D10677" s="890">
        <v>33.6</v>
      </c>
    </row>
    <row r="10678" spans="1:4" x14ac:dyDescent="0.25">
      <c r="A10678" s="890" t="s">
        <v>10670</v>
      </c>
      <c r="B10678" s="890" t="s">
        <v>35226</v>
      </c>
      <c r="C10678" s="890" t="s">
        <v>3</v>
      </c>
      <c r="D10678" s="890">
        <v>35.28</v>
      </c>
    </row>
    <row r="10679" spans="1:4" x14ac:dyDescent="0.25">
      <c r="A10679" s="890" t="s">
        <v>10671</v>
      </c>
      <c r="B10679" s="890" t="s">
        <v>35226</v>
      </c>
      <c r="C10679" s="890" t="s">
        <v>3</v>
      </c>
      <c r="D10679" s="890">
        <v>32.67</v>
      </c>
    </row>
    <row r="10680" spans="1:4" x14ac:dyDescent="0.25">
      <c r="A10680" s="890" t="s">
        <v>10672</v>
      </c>
      <c r="B10680" s="890" t="s">
        <v>35227</v>
      </c>
      <c r="C10680" s="890" t="s">
        <v>3</v>
      </c>
      <c r="D10680" s="890">
        <v>38.630000000000003</v>
      </c>
    </row>
    <row r="10681" spans="1:4" x14ac:dyDescent="0.25">
      <c r="A10681" s="890" t="s">
        <v>10673</v>
      </c>
      <c r="B10681" s="890" t="s">
        <v>35227</v>
      </c>
      <c r="C10681" s="890" t="s">
        <v>3</v>
      </c>
      <c r="D10681" s="890">
        <v>35.97</v>
      </c>
    </row>
    <row r="10682" spans="1:4" x14ac:dyDescent="0.25">
      <c r="A10682" s="890" t="s">
        <v>10674</v>
      </c>
      <c r="B10682" s="890" t="s">
        <v>35228</v>
      </c>
      <c r="C10682" s="890" t="s">
        <v>3</v>
      </c>
      <c r="D10682" s="890">
        <v>34.93</v>
      </c>
    </row>
    <row r="10683" spans="1:4" x14ac:dyDescent="0.25">
      <c r="A10683" s="890" t="s">
        <v>10675</v>
      </c>
      <c r="B10683" s="890" t="s">
        <v>35228</v>
      </c>
      <c r="C10683" s="890" t="s">
        <v>3</v>
      </c>
      <c r="D10683" s="890">
        <v>32.29</v>
      </c>
    </row>
    <row r="10684" spans="1:4" x14ac:dyDescent="0.25">
      <c r="A10684" s="890" t="s">
        <v>10676</v>
      </c>
      <c r="B10684" s="890" t="s">
        <v>35229</v>
      </c>
      <c r="C10684" s="890" t="s">
        <v>3</v>
      </c>
      <c r="D10684" s="890">
        <v>47.15</v>
      </c>
    </row>
    <row r="10685" spans="1:4" x14ac:dyDescent="0.25">
      <c r="A10685" s="890" t="s">
        <v>10677</v>
      </c>
      <c r="B10685" s="890" t="s">
        <v>35229</v>
      </c>
      <c r="C10685" s="890" t="s">
        <v>3</v>
      </c>
      <c r="D10685" s="890">
        <v>44.48</v>
      </c>
    </row>
    <row r="10686" spans="1:4" x14ac:dyDescent="0.25">
      <c r="A10686" s="890" t="s">
        <v>10678</v>
      </c>
      <c r="B10686" s="890" t="s">
        <v>35230</v>
      </c>
      <c r="C10686" s="890" t="s">
        <v>3</v>
      </c>
      <c r="D10686" s="890">
        <v>35.58</v>
      </c>
    </row>
    <row r="10687" spans="1:4" x14ac:dyDescent="0.25">
      <c r="A10687" s="890" t="s">
        <v>10679</v>
      </c>
      <c r="B10687" s="890" t="s">
        <v>35230</v>
      </c>
      <c r="C10687" s="890" t="s">
        <v>3</v>
      </c>
      <c r="D10687" s="890">
        <v>32.93</v>
      </c>
    </row>
    <row r="10688" spans="1:4" x14ac:dyDescent="0.25">
      <c r="A10688" s="890" t="s">
        <v>10680</v>
      </c>
      <c r="B10688" s="890" t="s">
        <v>35231</v>
      </c>
      <c r="C10688" s="890" t="s">
        <v>3</v>
      </c>
      <c r="D10688" s="890">
        <v>28.23</v>
      </c>
    </row>
    <row r="10689" spans="1:4" x14ac:dyDescent="0.25">
      <c r="A10689" s="890" t="s">
        <v>10681</v>
      </c>
      <c r="B10689" s="890" t="s">
        <v>35231</v>
      </c>
      <c r="C10689" s="890" t="s">
        <v>3</v>
      </c>
      <c r="D10689" s="890">
        <v>26.11</v>
      </c>
    </row>
    <row r="10690" spans="1:4" x14ac:dyDescent="0.25">
      <c r="A10690" s="890" t="s">
        <v>10682</v>
      </c>
      <c r="B10690" s="890" t="s">
        <v>35232</v>
      </c>
      <c r="C10690" s="890" t="s">
        <v>3</v>
      </c>
      <c r="D10690" s="890">
        <v>38.380000000000003</v>
      </c>
    </row>
    <row r="10691" spans="1:4" x14ac:dyDescent="0.25">
      <c r="A10691" s="890" t="s">
        <v>10683</v>
      </c>
      <c r="B10691" s="890" t="s">
        <v>35232</v>
      </c>
      <c r="C10691" s="890" t="s">
        <v>3</v>
      </c>
      <c r="D10691" s="890">
        <v>35.68</v>
      </c>
    </row>
    <row r="10692" spans="1:4" x14ac:dyDescent="0.25">
      <c r="A10692" s="890" t="s">
        <v>10684</v>
      </c>
      <c r="B10692" s="890" t="s">
        <v>35233</v>
      </c>
      <c r="C10692" s="890" t="s">
        <v>3</v>
      </c>
      <c r="D10692" s="890">
        <v>31.04</v>
      </c>
    </row>
    <row r="10693" spans="1:4" x14ac:dyDescent="0.25">
      <c r="A10693" s="890" t="s">
        <v>10685</v>
      </c>
      <c r="B10693" s="890" t="s">
        <v>35233</v>
      </c>
      <c r="C10693" s="890" t="s">
        <v>3</v>
      </c>
      <c r="D10693" s="890">
        <v>28.87</v>
      </c>
    </row>
    <row r="10694" spans="1:4" x14ac:dyDescent="0.25">
      <c r="A10694" s="890" t="s">
        <v>10686</v>
      </c>
      <c r="B10694" s="890" t="s">
        <v>35234</v>
      </c>
      <c r="C10694" s="890" t="s">
        <v>3</v>
      </c>
      <c r="D10694" s="890">
        <v>47.67</v>
      </c>
    </row>
    <row r="10695" spans="1:4" x14ac:dyDescent="0.25">
      <c r="A10695" s="890" t="s">
        <v>10687</v>
      </c>
      <c r="B10695" s="890" t="s">
        <v>35234</v>
      </c>
      <c r="C10695" s="890" t="s">
        <v>3</v>
      </c>
      <c r="D10695" s="890">
        <v>44.97</v>
      </c>
    </row>
    <row r="10696" spans="1:4" x14ac:dyDescent="0.25">
      <c r="A10696" s="890" t="s">
        <v>10688</v>
      </c>
      <c r="B10696" s="890" t="s">
        <v>35235</v>
      </c>
      <c r="C10696" s="890" t="s">
        <v>3</v>
      </c>
      <c r="D10696" s="890">
        <v>44.03</v>
      </c>
    </row>
    <row r="10697" spans="1:4" x14ac:dyDescent="0.25">
      <c r="A10697" s="890" t="s">
        <v>10689</v>
      </c>
      <c r="B10697" s="890" t="s">
        <v>35235</v>
      </c>
      <c r="C10697" s="890" t="s">
        <v>3</v>
      </c>
      <c r="D10697" s="890">
        <v>41.25</v>
      </c>
    </row>
    <row r="10698" spans="1:4" x14ac:dyDescent="0.25">
      <c r="A10698" s="890" t="s">
        <v>10690</v>
      </c>
      <c r="B10698" s="890" t="s">
        <v>35236</v>
      </c>
      <c r="C10698" s="890" t="s">
        <v>3</v>
      </c>
      <c r="D10698" s="890">
        <v>43.19</v>
      </c>
    </row>
    <row r="10699" spans="1:4" x14ac:dyDescent="0.25">
      <c r="A10699" s="890" t="s">
        <v>10691</v>
      </c>
      <c r="B10699" s="890" t="s">
        <v>35236</v>
      </c>
      <c r="C10699" s="890" t="s">
        <v>3</v>
      </c>
      <c r="D10699" s="890">
        <v>40.33</v>
      </c>
    </row>
    <row r="10700" spans="1:4" x14ac:dyDescent="0.25">
      <c r="A10700" s="890" t="s">
        <v>10692</v>
      </c>
      <c r="B10700" s="890" t="s">
        <v>35237</v>
      </c>
      <c r="C10700" s="890" t="s">
        <v>3</v>
      </c>
      <c r="D10700" s="890">
        <v>38.54</v>
      </c>
    </row>
    <row r="10701" spans="1:4" x14ac:dyDescent="0.25">
      <c r="A10701" s="890" t="s">
        <v>10693</v>
      </c>
      <c r="B10701" s="890" t="s">
        <v>35237</v>
      </c>
      <c r="C10701" s="890" t="s">
        <v>3</v>
      </c>
      <c r="D10701" s="890">
        <v>35.74</v>
      </c>
    </row>
    <row r="10702" spans="1:4" x14ac:dyDescent="0.25">
      <c r="A10702" s="890" t="s">
        <v>10694</v>
      </c>
      <c r="B10702" s="890" t="s">
        <v>35238</v>
      </c>
      <c r="C10702" s="890" t="s">
        <v>3</v>
      </c>
      <c r="D10702" s="890">
        <v>24.56</v>
      </c>
    </row>
    <row r="10703" spans="1:4" x14ac:dyDescent="0.25">
      <c r="A10703" s="890" t="s">
        <v>10695</v>
      </c>
      <c r="B10703" s="890" t="s">
        <v>35238</v>
      </c>
      <c r="C10703" s="890" t="s">
        <v>3</v>
      </c>
      <c r="D10703" s="890">
        <v>23.73</v>
      </c>
    </row>
    <row r="10704" spans="1:4" x14ac:dyDescent="0.25">
      <c r="A10704" s="890" t="s">
        <v>10696</v>
      </c>
      <c r="B10704" s="890" t="s">
        <v>35239</v>
      </c>
      <c r="C10704" s="890" t="s">
        <v>3</v>
      </c>
      <c r="D10704" s="890">
        <v>28.8</v>
      </c>
    </row>
    <row r="10705" spans="1:4" x14ac:dyDescent="0.25">
      <c r="A10705" s="890" t="s">
        <v>10697</v>
      </c>
      <c r="B10705" s="890" t="s">
        <v>35239</v>
      </c>
      <c r="C10705" s="890" t="s">
        <v>3</v>
      </c>
      <c r="D10705" s="890">
        <v>27.45</v>
      </c>
    </row>
    <row r="10706" spans="1:4" x14ac:dyDescent="0.25">
      <c r="A10706" s="890" t="s">
        <v>10698</v>
      </c>
      <c r="B10706" s="890" t="s">
        <v>35240</v>
      </c>
      <c r="C10706" s="890" t="s">
        <v>3</v>
      </c>
      <c r="D10706" s="890">
        <v>23.03</v>
      </c>
    </row>
    <row r="10707" spans="1:4" x14ac:dyDescent="0.25">
      <c r="A10707" s="890" t="s">
        <v>10699</v>
      </c>
      <c r="B10707" s="890" t="s">
        <v>35240</v>
      </c>
      <c r="C10707" s="890" t="s">
        <v>3</v>
      </c>
      <c r="D10707" s="890">
        <v>21.75</v>
      </c>
    </row>
    <row r="10708" spans="1:4" x14ac:dyDescent="0.25">
      <c r="A10708" s="890" t="s">
        <v>10700</v>
      </c>
      <c r="B10708" s="890" t="s">
        <v>35241</v>
      </c>
      <c r="C10708" s="890" t="s">
        <v>3</v>
      </c>
      <c r="D10708" s="890">
        <v>17.260000000000002</v>
      </c>
    </row>
    <row r="10709" spans="1:4" x14ac:dyDescent="0.25">
      <c r="A10709" s="890" t="s">
        <v>10701</v>
      </c>
      <c r="B10709" s="890" t="s">
        <v>35241</v>
      </c>
      <c r="C10709" s="890" t="s">
        <v>3</v>
      </c>
      <c r="D10709" s="890">
        <v>16.05</v>
      </c>
    </row>
    <row r="10710" spans="1:4" x14ac:dyDescent="0.25">
      <c r="A10710" s="890" t="s">
        <v>10702</v>
      </c>
      <c r="B10710" s="890" t="s">
        <v>35242</v>
      </c>
      <c r="C10710" s="890" t="s">
        <v>3</v>
      </c>
      <c r="D10710" s="890">
        <v>45.07</v>
      </c>
    </row>
    <row r="10711" spans="1:4" x14ac:dyDescent="0.25">
      <c r="A10711" s="890" t="s">
        <v>10703</v>
      </c>
      <c r="B10711" s="890" t="s">
        <v>35242</v>
      </c>
      <c r="C10711" s="890" t="s">
        <v>3</v>
      </c>
      <c r="D10711" s="890">
        <v>42.26</v>
      </c>
    </row>
    <row r="10712" spans="1:4" x14ac:dyDescent="0.25">
      <c r="A10712" s="890" t="s">
        <v>10704</v>
      </c>
      <c r="B10712" s="890" t="s">
        <v>35243</v>
      </c>
      <c r="C10712" s="890" t="s">
        <v>3</v>
      </c>
      <c r="D10712" s="890">
        <v>40.07</v>
      </c>
    </row>
    <row r="10713" spans="1:4" x14ac:dyDescent="0.25">
      <c r="A10713" s="890" t="s">
        <v>10705</v>
      </c>
      <c r="B10713" s="890" t="s">
        <v>35243</v>
      </c>
      <c r="C10713" s="890" t="s">
        <v>3</v>
      </c>
      <c r="D10713" s="890">
        <v>37.26</v>
      </c>
    </row>
    <row r="10714" spans="1:4" x14ac:dyDescent="0.25">
      <c r="A10714" s="890" t="s">
        <v>10706</v>
      </c>
      <c r="B10714" s="890" t="s">
        <v>35244</v>
      </c>
      <c r="C10714" s="890" t="s">
        <v>3</v>
      </c>
      <c r="D10714" s="890">
        <v>44.37</v>
      </c>
    </row>
    <row r="10715" spans="1:4" x14ac:dyDescent="0.25">
      <c r="A10715" s="890" t="s">
        <v>10707</v>
      </c>
      <c r="B10715" s="890" t="s">
        <v>35244</v>
      </c>
      <c r="C10715" s="890" t="s">
        <v>3</v>
      </c>
      <c r="D10715" s="890">
        <v>41.47</v>
      </c>
    </row>
    <row r="10716" spans="1:4" x14ac:dyDescent="0.25">
      <c r="A10716" s="890" t="s">
        <v>10708</v>
      </c>
      <c r="B10716" s="890" t="s">
        <v>35245</v>
      </c>
      <c r="C10716" s="890" t="s">
        <v>3</v>
      </c>
      <c r="D10716" s="890">
        <v>39.68</v>
      </c>
    </row>
    <row r="10717" spans="1:4" x14ac:dyDescent="0.25">
      <c r="A10717" s="890" t="s">
        <v>10709</v>
      </c>
      <c r="B10717" s="890" t="s">
        <v>35245</v>
      </c>
      <c r="C10717" s="890" t="s">
        <v>3</v>
      </c>
      <c r="D10717" s="890">
        <v>36.94</v>
      </c>
    </row>
    <row r="10718" spans="1:4" x14ac:dyDescent="0.25">
      <c r="A10718" s="890" t="s">
        <v>10710</v>
      </c>
      <c r="B10718" s="890" t="s">
        <v>35246</v>
      </c>
      <c r="C10718" s="890" t="s">
        <v>3</v>
      </c>
      <c r="D10718" s="890">
        <v>38.9</v>
      </c>
    </row>
    <row r="10719" spans="1:4" x14ac:dyDescent="0.25">
      <c r="A10719" s="890" t="s">
        <v>10711</v>
      </c>
      <c r="B10719" s="890" t="s">
        <v>35246</v>
      </c>
      <c r="C10719" s="890" t="s">
        <v>3</v>
      </c>
      <c r="D10719" s="890">
        <v>36.1</v>
      </c>
    </row>
    <row r="10720" spans="1:4" x14ac:dyDescent="0.25">
      <c r="A10720" s="890" t="s">
        <v>10712</v>
      </c>
      <c r="B10720" s="890" t="s">
        <v>35247</v>
      </c>
      <c r="C10720" s="890" t="s">
        <v>3</v>
      </c>
      <c r="D10720" s="890">
        <v>35.46</v>
      </c>
    </row>
    <row r="10721" spans="1:4" x14ac:dyDescent="0.25">
      <c r="A10721" s="890" t="s">
        <v>10713</v>
      </c>
      <c r="B10721" s="890" t="s">
        <v>35247</v>
      </c>
      <c r="C10721" s="890" t="s">
        <v>3</v>
      </c>
      <c r="D10721" s="890">
        <v>32.979999999999997</v>
      </c>
    </row>
    <row r="10722" spans="1:4" x14ac:dyDescent="0.25">
      <c r="A10722" s="890" t="s">
        <v>10714</v>
      </c>
      <c r="B10722" s="890" t="s">
        <v>35248</v>
      </c>
      <c r="C10722" s="890" t="s">
        <v>3</v>
      </c>
      <c r="D10722" s="890">
        <v>37.92</v>
      </c>
    </row>
    <row r="10723" spans="1:4" x14ac:dyDescent="0.25">
      <c r="A10723" s="890" t="s">
        <v>10715</v>
      </c>
      <c r="B10723" s="890" t="s">
        <v>35248</v>
      </c>
      <c r="C10723" s="890" t="s">
        <v>3</v>
      </c>
      <c r="D10723" s="890">
        <v>35.93</v>
      </c>
    </row>
    <row r="10724" spans="1:4" x14ac:dyDescent="0.25">
      <c r="A10724" s="890" t="s">
        <v>10716</v>
      </c>
      <c r="B10724" s="890" t="s">
        <v>35249</v>
      </c>
      <c r="C10724" s="890" t="s">
        <v>3</v>
      </c>
      <c r="D10724" s="890">
        <v>46.97</v>
      </c>
    </row>
    <row r="10725" spans="1:4" x14ac:dyDescent="0.25">
      <c r="A10725" s="890" t="s">
        <v>10717</v>
      </c>
      <c r="B10725" s="890" t="s">
        <v>35249</v>
      </c>
      <c r="C10725" s="890" t="s">
        <v>3</v>
      </c>
      <c r="D10725" s="890">
        <v>44.98</v>
      </c>
    </row>
    <row r="10726" spans="1:4" x14ac:dyDescent="0.25">
      <c r="A10726" s="890" t="s">
        <v>10718</v>
      </c>
      <c r="B10726" s="890" t="s">
        <v>35250</v>
      </c>
      <c r="C10726" s="890" t="s">
        <v>3</v>
      </c>
      <c r="D10726" s="890">
        <v>54.31</v>
      </c>
    </row>
    <row r="10727" spans="1:4" x14ac:dyDescent="0.25">
      <c r="A10727" s="890" t="s">
        <v>10719</v>
      </c>
      <c r="B10727" s="890" t="s">
        <v>35250</v>
      </c>
      <c r="C10727" s="890" t="s">
        <v>3</v>
      </c>
      <c r="D10727" s="890">
        <v>51.8</v>
      </c>
    </row>
    <row r="10728" spans="1:4" x14ac:dyDescent="0.25">
      <c r="A10728" s="890" t="s">
        <v>10720</v>
      </c>
      <c r="B10728" s="890" t="s">
        <v>35251</v>
      </c>
      <c r="C10728" s="890" t="s">
        <v>3</v>
      </c>
      <c r="D10728" s="890">
        <v>36</v>
      </c>
    </row>
    <row r="10729" spans="1:4" x14ac:dyDescent="0.25">
      <c r="A10729" s="890" t="s">
        <v>10721</v>
      </c>
      <c r="B10729" s="890" t="s">
        <v>35251</v>
      </c>
      <c r="C10729" s="890" t="s">
        <v>3</v>
      </c>
      <c r="D10729" s="890">
        <v>33.33</v>
      </c>
    </row>
    <row r="10730" spans="1:4" x14ac:dyDescent="0.25">
      <c r="A10730" s="890" t="s">
        <v>10722</v>
      </c>
      <c r="B10730" s="890" t="s">
        <v>35252</v>
      </c>
      <c r="C10730" s="890" t="s">
        <v>3</v>
      </c>
      <c r="D10730" s="890">
        <v>59.31</v>
      </c>
    </row>
    <row r="10731" spans="1:4" x14ac:dyDescent="0.25">
      <c r="A10731" s="890" t="s">
        <v>10723</v>
      </c>
      <c r="B10731" s="890" t="s">
        <v>35252</v>
      </c>
      <c r="C10731" s="890" t="s">
        <v>3</v>
      </c>
      <c r="D10731" s="890">
        <v>55.15</v>
      </c>
    </row>
    <row r="10732" spans="1:4" x14ac:dyDescent="0.25">
      <c r="A10732" s="890" t="s">
        <v>10724</v>
      </c>
      <c r="B10732" s="890" t="s">
        <v>35253</v>
      </c>
      <c r="C10732" s="890" t="s">
        <v>3</v>
      </c>
      <c r="D10732" s="890">
        <v>56.35</v>
      </c>
    </row>
    <row r="10733" spans="1:4" x14ac:dyDescent="0.25">
      <c r="A10733" s="890" t="s">
        <v>10725</v>
      </c>
      <c r="B10733" s="890" t="s">
        <v>35253</v>
      </c>
      <c r="C10733" s="890" t="s">
        <v>3</v>
      </c>
      <c r="D10733" s="890">
        <v>52.22</v>
      </c>
    </row>
    <row r="10734" spans="1:4" x14ac:dyDescent="0.25">
      <c r="A10734" s="890" t="s">
        <v>10726</v>
      </c>
      <c r="B10734" s="890" t="s">
        <v>35254</v>
      </c>
      <c r="C10734" s="890" t="s">
        <v>3</v>
      </c>
      <c r="D10734" s="890">
        <v>69.87</v>
      </c>
    </row>
    <row r="10735" spans="1:4" x14ac:dyDescent="0.25">
      <c r="A10735" s="890" t="s">
        <v>10727</v>
      </c>
      <c r="B10735" s="890" t="s">
        <v>35254</v>
      </c>
      <c r="C10735" s="890" t="s">
        <v>3</v>
      </c>
      <c r="D10735" s="890">
        <v>65.599999999999994</v>
      </c>
    </row>
    <row r="10736" spans="1:4" x14ac:dyDescent="0.25">
      <c r="A10736" s="890" t="s">
        <v>10728</v>
      </c>
      <c r="B10736" s="890" t="s">
        <v>35255</v>
      </c>
      <c r="C10736" s="890" t="s">
        <v>3</v>
      </c>
      <c r="D10736" s="890">
        <v>68.069999999999993</v>
      </c>
    </row>
    <row r="10737" spans="1:4" x14ac:dyDescent="0.25">
      <c r="A10737" s="890" t="s">
        <v>10729</v>
      </c>
      <c r="B10737" s="890" t="s">
        <v>35255</v>
      </c>
      <c r="C10737" s="890" t="s">
        <v>3</v>
      </c>
      <c r="D10737" s="890">
        <v>63.84</v>
      </c>
    </row>
    <row r="10738" spans="1:4" x14ac:dyDescent="0.25">
      <c r="A10738" s="890" t="s">
        <v>10730</v>
      </c>
      <c r="B10738" s="890" t="s">
        <v>35256</v>
      </c>
      <c r="C10738" s="890" t="s">
        <v>3</v>
      </c>
      <c r="D10738" s="890">
        <v>62.7</v>
      </c>
    </row>
    <row r="10739" spans="1:4" x14ac:dyDescent="0.25">
      <c r="A10739" s="890" t="s">
        <v>10731</v>
      </c>
      <c r="B10739" s="890" t="s">
        <v>35256</v>
      </c>
      <c r="C10739" s="890" t="s">
        <v>3</v>
      </c>
      <c r="D10739" s="890">
        <v>58.56</v>
      </c>
    </row>
    <row r="10740" spans="1:4" x14ac:dyDescent="0.25">
      <c r="A10740" s="890" t="s">
        <v>10732</v>
      </c>
      <c r="B10740" s="890" t="s">
        <v>35257</v>
      </c>
      <c r="C10740" s="890" t="s">
        <v>3</v>
      </c>
      <c r="D10740" s="890">
        <v>66.989999999999995</v>
      </c>
    </row>
    <row r="10741" spans="1:4" x14ac:dyDescent="0.25">
      <c r="A10741" s="890" t="s">
        <v>10733</v>
      </c>
      <c r="B10741" s="890" t="s">
        <v>35257</v>
      </c>
      <c r="C10741" s="890" t="s">
        <v>3</v>
      </c>
      <c r="D10741" s="890">
        <v>62.12</v>
      </c>
    </row>
    <row r="10742" spans="1:4" x14ac:dyDescent="0.25">
      <c r="A10742" s="890" t="s">
        <v>10734</v>
      </c>
      <c r="B10742" s="890" t="s">
        <v>35258</v>
      </c>
      <c r="C10742" s="890" t="s">
        <v>3</v>
      </c>
      <c r="D10742" s="890">
        <v>65.180000000000007</v>
      </c>
    </row>
    <row r="10743" spans="1:4" x14ac:dyDescent="0.25">
      <c r="A10743" s="890" t="s">
        <v>10735</v>
      </c>
      <c r="B10743" s="890" t="s">
        <v>35258</v>
      </c>
      <c r="C10743" s="890" t="s">
        <v>3</v>
      </c>
      <c r="D10743" s="890">
        <v>60.27</v>
      </c>
    </row>
    <row r="10744" spans="1:4" x14ac:dyDescent="0.25">
      <c r="A10744" s="890" t="s">
        <v>10736</v>
      </c>
      <c r="B10744" s="890" t="s">
        <v>35259</v>
      </c>
      <c r="C10744" s="890" t="s">
        <v>3</v>
      </c>
      <c r="D10744" s="890">
        <v>60.98</v>
      </c>
    </row>
    <row r="10745" spans="1:4" x14ac:dyDescent="0.25">
      <c r="A10745" s="890" t="s">
        <v>10737</v>
      </c>
      <c r="B10745" s="890" t="s">
        <v>35259</v>
      </c>
      <c r="C10745" s="890" t="s">
        <v>3</v>
      </c>
      <c r="D10745" s="890">
        <v>56.36</v>
      </c>
    </row>
    <row r="10746" spans="1:4" x14ac:dyDescent="0.25">
      <c r="A10746" s="890" t="s">
        <v>10738</v>
      </c>
      <c r="B10746" s="890" t="s">
        <v>35260</v>
      </c>
      <c r="C10746" s="890" t="s">
        <v>3</v>
      </c>
      <c r="D10746" s="890">
        <v>53.34</v>
      </c>
    </row>
    <row r="10747" spans="1:4" x14ac:dyDescent="0.25">
      <c r="A10747" s="890" t="s">
        <v>10739</v>
      </c>
      <c r="B10747" s="890" t="s">
        <v>35260</v>
      </c>
      <c r="C10747" s="890" t="s">
        <v>3</v>
      </c>
      <c r="D10747" s="890">
        <v>49.09</v>
      </c>
    </row>
    <row r="10748" spans="1:4" x14ac:dyDescent="0.25">
      <c r="A10748" s="890" t="s">
        <v>10740</v>
      </c>
      <c r="B10748" s="890" t="s">
        <v>35261</v>
      </c>
      <c r="C10748" s="890" t="s">
        <v>3</v>
      </c>
      <c r="D10748" s="890">
        <v>23.92</v>
      </c>
    </row>
    <row r="10749" spans="1:4" x14ac:dyDescent="0.25">
      <c r="A10749" s="890" t="s">
        <v>10741</v>
      </c>
      <c r="B10749" s="890" t="s">
        <v>35261</v>
      </c>
      <c r="C10749" s="890" t="s">
        <v>3</v>
      </c>
      <c r="D10749" s="890">
        <v>21.72</v>
      </c>
    </row>
    <row r="10750" spans="1:4" x14ac:dyDescent="0.25">
      <c r="A10750" s="890" t="s">
        <v>10742</v>
      </c>
      <c r="B10750" s="890" t="s">
        <v>35262</v>
      </c>
      <c r="C10750" s="890" t="s">
        <v>3</v>
      </c>
      <c r="D10750" s="890">
        <v>26.21</v>
      </c>
    </row>
    <row r="10751" spans="1:4" x14ac:dyDescent="0.25">
      <c r="A10751" s="890" t="s">
        <v>10743</v>
      </c>
      <c r="B10751" s="890" t="s">
        <v>35262</v>
      </c>
      <c r="C10751" s="890" t="s">
        <v>3</v>
      </c>
      <c r="D10751" s="890">
        <v>24.02</v>
      </c>
    </row>
    <row r="10752" spans="1:4" x14ac:dyDescent="0.25">
      <c r="A10752" s="890" t="s">
        <v>10744</v>
      </c>
      <c r="B10752" s="890" t="s">
        <v>35263</v>
      </c>
      <c r="C10752" s="890" t="s">
        <v>3</v>
      </c>
      <c r="D10752" s="890">
        <v>30.59</v>
      </c>
    </row>
    <row r="10753" spans="1:4" x14ac:dyDescent="0.25">
      <c r="A10753" s="890" t="s">
        <v>10745</v>
      </c>
      <c r="B10753" s="890" t="s">
        <v>35263</v>
      </c>
      <c r="C10753" s="890" t="s">
        <v>3</v>
      </c>
      <c r="D10753" s="890">
        <v>28.61</v>
      </c>
    </row>
    <row r="10754" spans="1:4" x14ac:dyDescent="0.25">
      <c r="A10754" s="890" t="s">
        <v>24838</v>
      </c>
      <c r="B10754" s="890" t="s">
        <v>35264</v>
      </c>
      <c r="C10754" s="890" t="s">
        <v>3</v>
      </c>
      <c r="D10754" s="890">
        <v>26.28</v>
      </c>
    </row>
    <row r="10755" spans="1:4" x14ac:dyDescent="0.25">
      <c r="A10755" s="890" t="s">
        <v>24839</v>
      </c>
      <c r="B10755" s="890" t="s">
        <v>35264</v>
      </c>
      <c r="C10755" s="890" t="s">
        <v>3</v>
      </c>
      <c r="D10755" s="890">
        <v>24.3</v>
      </c>
    </row>
    <row r="10756" spans="1:4" x14ac:dyDescent="0.25">
      <c r="A10756" s="890" t="s">
        <v>24840</v>
      </c>
      <c r="B10756" s="890" t="s">
        <v>35265</v>
      </c>
      <c r="C10756" s="890" t="s">
        <v>3</v>
      </c>
      <c r="D10756" s="890">
        <v>33.28</v>
      </c>
    </row>
    <row r="10757" spans="1:4" x14ac:dyDescent="0.25">
      <c r="A10757" s="890" t="s">
        <v>24841</v>
      </c>
      <c r="B10757" s="890" t="s">
        <v>35265</v>
      </c>
      <c r="C10757" s="890" t="s">
        <v>3</v>
      </c>
      <c r="D10757" s="890">
        <v>31.05</v>
      </c>
    </row>
    <row r="10758" spans="1:4" x14ac:dyDescent="0.25">
      <c r="A10758" s="890" t="s">
        <v>24842</v>
      </c>
      <c r="B10758" s="890" t="s">
        <v>35266</v>
      </c>
      <c r="C10758" s="890" t="s">
        <v>3</v>
      </c>
      <c r="D10758" s="890">
        <v>28.88</v>
      </c>
    </row>
    <row r="10759" spans="1:4" x14ac:dyDescent="0.25">
      <c r="A10759" s="890" t="s">
        <v>24843</v>
      </c>
      <c r="B10759" s="890" t="s">
        <v>35266</v>
      </c>
      <c r="C10759" s="890" t="s">
        <v>3</v>
      </c>
      <c r="D10759" s="890">
        <v>26.66</v>
      </c>
    </row>
    <row r="10760" spans="1:4" x14ac:dyDescent="0.25">
      <c r="A10760" s="890" t="s">
        <v>10746</v>
      </c>
      <c r="B10760" s="890" t="s">
        <v>35267</v>
      </c>
      <c r="C10760" s="890" t="s">
        <v>3</v>
      </c>
      <c r="D10760" s="890">
        <v>52.62</v>
      </c>
    </row>
    <row r="10761" spans="1:4" x14ac:dyDescent="0.25">
      <c r="A10761" s="890" t="s">
        <v>10747</v>
      </c>
      <c r="B10761" s="890" t="s">
        <v>35267</v>
      </c>
      <c r="C10761" s="890" t="s">
        <v>3</v>
      </c>
      <c r="D10761" s="890">
        <v>49.3</v>
      </c>
    </row>
    <row r="10762" spans="1:4" x14ac:dyDescent="0.25">
      <c r="A10762" s="890" t="s">
        <v>10748</v>
      </c>
      <c r="B10762" s="890" t="s">
        <v>35268</v>
      </c>
      <c r="C10762" s="890" t="s">
        <v>3</v>
      </c>
      <c r="D10762" s="890">
        <v>61.18</v>
      </c>
    </row>
    <row r="10763" spans="1:4" x14ac:dyDescent="0.25">
      <c r="A10763" s="890" t="s">
        <v>10749</v>
      </c>
      <c r="B10763" s="890" t="s">
        <v>35268</v>
      </c>
      <c r="C10763" s="890" t="s">
        <v>3</v>
      </c>
      <c r="D10763" s="890">
        <v>57.77</v>
      </c>
    </row>
    <row r="10764" spans="1:4" x14ac:dyDescent="0.25">
      <c r="A10764" s="890" t="s">
        <v>10750</v>
      </c>
      <c r="B10764" s="890" t="s">
        <v>35269</v>
      </c>
      <c r="C10764" s="890" t="s">
        <v>4</v>
      </c>
      <c r="D10764" s="890">
        <v>19.690000000000001</v>
      </c>
    </row>
    <row r="10765" spans="1:4" x14ac:dyDescent="0.25">
      <c r="A10765" s="890" t="s">
        <v>10751</v>
      </c>
      <c r="B10765" s="890" t="s">
        <v>35269</v>
      </c>
      <c r="C10765" s="890" t="s">
        <v>4</v>
      </c>
      <c r="D10765" s="890">
        <v>17.73</v>
      </c>
    </row>
    <row r="10766" spans="1:4" x14ac:dyDescent="0.25">
      <c r="A10766" s="890" t="s">
        <v>10752</v>
      </c>
      <c r="B10766" s="890" t="s">
        <v>35270</v>
      </c>
      <c r="C10766" s="890" t="s">
        <v>4</v>
      </c>
      <c r="D10766" s="890">
        <v>20.87</v>
      </c>
    </row>
    <row r="10767" spans="1:4" x14ac:dyDescent="0.25">
      <c r="A10767" s="890" t="s">
        <v>10753</v>
      </c>
      <c r="B10767" s="890" t="s">
        <v>35270</v>
      </c>
      <c r="C10767" s="890" t="s">
        <v>4</v>
      </c>
      <c r="D10767" s="890">
        <v>18.8</v>
      </c>
    </row>
    <row r="10768" spans="1:4" x14ac:dyDescent="0.25">
      <c r="A10768" s="890" t="s">
        <v>10754</v>
      </c>
      <c r="B10768" s="890" t="s">
        <v>35271</v>
      </c>
      <c r="C10768" s="890" t="s">
        <v>4</v>
      </c>
      <c r="D10768" s="890">
        <v>20.71</v>
      </c>
    </row>
    <row r="10769" spans="1:4" x14ac:dyDescent="0.25">
      <c r="A10769" s="890" t="s">
        <v>10755</v>
      </c>
      <c r="B10769" s="890" t="s">
        <v>35271</v>
      </c>
      <c r="C10769" s="890" t="s">
        <v>4</v>
      </c>
      <c r="D10769" s="890">
        <v>18.649999999999999</v>
      </c>
    </row>
    <row r="10770" spans="1:4" x14ac:dyDescent="0.25">
      <c r="A10770" s="890" t="s">
        <v>10756</v>
      </c>
      <c r="B10770" s="890" t="s">
        <v>10757</v>
      </c>
      <c r="C10770" s="890" t="s">
        <v>20</v>
      </c>
      <c r="D10770" s="890">
        <v>1143.45</v>
      </c>
    </row>
    <row r="10771" spans="1:4" x14ac:dyDescent="0.25">
      <c r="A10771" s="890" t="s">
        <v>10758</v>
      </c>
      <c r="B10771" s="890" t="s">
        <v>10757</v>
      </c>
      <c r="C10771" s="890" t="s">
        <v>20</v>
      </c>
      <c r="D10771" s="890">
        <v>1073.69</v>
      </c>
    </row>
    <row r="10772" spans="1:4" x14ac:dyDescent="0.25">
      <c r="A10772" s="890" t="s">
        <v>10759</v>
      </c>
      <c r="B10772" s="890" t="s">
        <v>35272</v>
      </c>
      <c r="C10772" s="890" t="s">
        <v>20</v>
      </c>
      <c r="D10772" s="890">
        <v>1103.95</v>
      </c>
    </row>
    <row r="10773" spans="1:4" x14ac:dyDescent="0.25">
      <c r="A10773" s="890" t="s">
        <v>10760</v>
      </c>
      <c r="B10773" s="890" t="s">
        <v>35272</v>
      </c>
      <c r="C10773" s="890" t="s">
        <v>20</v>
      </c>
      <c r="D10773" s="890">
        <v>1029.23</v>
      </c>
    </row>
    <row r="10774" spans="1:4" x14ac:dyDescent="0.25">
      <c r="A10774" s="890" t="s">
        <v>10761</v>
      </c>
      <c r="B10774" s="890" t="s">
        <v>35273</v>
      </c>
      <c r="C10774" s="890" t="s">
        <v>3</v>
      </c>
      <c r="D10774" s="890">
        <v>14.94</v>
      </c>
    </row>
    <row r="10775" spans="1:4" x14ac:dyDescent="0.25">
      <c r="A10775" s="890" t="s">
        <v>10762</v>
      </c>
      <c r="B10775" s="890" t="s">
        <v>35273</v>
      </c>
      <c r="C10775" s="890" t="s">
        <v>3</v>
      </c>
      <c r="D10775" s="890">
        <v>13.95</v>
      </c>
    </row>
    <row r="10776" spans="1:4" x14ac:dyDescent="0.25">
      <c r="A10776" s="890" t="s">
        <v>10763</v>
      </c>
      <c r="B10776" s="890" t="s">
        <v>35274</v>
      </c>
      <c r="C10776" s="890" t="s">
        <v>3</v>
      </c>
      <c r="D10776" s="890">
        <v>39.909999999999997</v>
      </c>
    </row>
    <row r="10777" spans="1:4" x14ac:dyDescent="0.25">
      <c r="A10777" s="890" t="s">
        <v>10764</v>
      </c>
      <c r="B10777" s="890" t="s">
        <v>35274</v>
      </c>
      <c r="C10777" s="890" t="s">
        <v>3</v>
      </c>
      <c r="D10777" s="890">
        <v>37.72</v>
      </c>
    </row>
    <row r="10778" spans="1:4" x14ac:dyDescent="0.25">
      <c r="A10778" s="890" t="s">
        <v>10765</v>
      </c>
      <c r="B10778" s="890" t="s">
        <v>35275</v>
      </c>
      <c r="C10778" s="890" t="s">
        <v>3</v>
      </c>
      <c r="D10778" s="890">
        <v>69.98</v>
      </c>
    </row>
    <row r="10779" spans="1:4" x14ac:dyDescent="0.25">
      <c r="A10779" s="890" t="s">
        <v>10766</v>
      </c>
      <c r="B10779" s="890" t="s">
        <v>35275</v>
      </c>
      <c r="C10779" s="890" t="s">
        <v>3</v>
      </c>
      <c r="D10779" s="890">
        <v>68.989999999999995</v>
      </c>
    </row>
    <row r="10780" spans="1:4" x14ac:dyDescent="0.25">
      <c r="A10780" s="890" t="s">
        <v>10767</v>
      </c>
      <c r="B10780" s="890" t="s">
        <v>35276</v>
      </c>
      <c r="C10780" s="890" t="s">
        <v>3</v>
      </c>
      <c r="D10780" s="890">
        <v>241.32</v>
      </c>
    </row>
    <row r="10781" spans="1:4" x14ac:dyDescent="0.25">
      <c r="A10781" s="890" t="s">
        <v>10768</v>
      </c>
      <c r="B10781" s="890" t="s">
        <v>35276</v>
      </c>
      <c r="C10781" s="890" t="s">
        <v>3</v>
      </c>
      <c r="D10781" s="890">
        <v>234.56</v>
      </c>
    </row>
    <row r="10782" spans="1:4" x14ac:dyDescent="0.25">
      <c r="A10782" s="890" t="s">
        <v>10769</v>
      </c>
      <c r="B10782" s="890" t="s">
        <v>35277</v>
      </c>
      <c r="C10782" s="890" t="s">
        <v>3</v>
      </c>
      <c r="D10782" s="890">
        <v>368.37</v>
      </c>
    </row>
    <row r="10783" spans="1:4" x14ac:dyDescent="0.25">
      <c r="A10783" s="890" t="s">
        <v>10770</v>
      </c>
      <c r="B10783" s="890" t="s">
        <v>35277</v>
      </c>
      <c r="C10783" s="890" t="s">
        <v>3</v>
      </c>
      <c r="D10783" s="890">
        <v>361.61</v>
      </c>
    </row>
    <row r="10784" spans="1:4" x14ac:dyDescent="0.25">
      <c r="A10784" s="890" t="s">
        <v>10771</v>
      </c>
      <c r="B10784" s="890" t="s">
        <v>35278</v>
      </c>
      <c r="C10784" s="890" t="s">
        <v>3</v>
      </c>
      <c r="D10784" s="890">
        <v>223.94</v>
      </c>
    </row>
    <row r="10785" spans="1:4" x14ac:dyDescent="0.25">
      <c r="A10785" s="890" t="s">
        <v>10772</v>
      </c>
      <c r="B10785" s="890" t="s">
        <v>35278</v>
      </c>
      <c r="C10785" s="890" t="s">
        <v>3</v>
      </c>
      <c r="D10785" s="890">
        <v>219.02</v>
      </c>
    </row>
    <row r="10786" spans="1:4" x14ac:dyDescent="0.25">
      <c r="A10786" s="890" t="s">
        <v>10773</v>
      </c>
      <c r="B10786" s="890" t="s">
        <v>35279</v>
      </c>
      <c r="C10786" s="890" t="s">
        <v>3</v>
      </c>
      <c r="D10786" s="890">
        <v>248.3</v>
      </c>
    </row>
    <row r="10787" spans="1:4" x14ac:dyDescent="0.25">
      <c r="A10787" s="890" t="s">
        <v>10774</v>
      </c>
      <c r="B10787" s="890" t="s">
        <v>35279</v>
      </c>
      <c r="C10787" s="890" t="s">
        <v>3</v>
      </c>
      <c r="D10787" s="890">
        <v>241.56</v>
      </c>
    </row>
    <row r="10788" spans="1:4" x14ac:dyDescent="0.25">
      <c r="A10788" s="890" t="s">
        <v>10775</v>
      </c>
      <c r="B10788" s="890" t="s">
        <v>35280</v>
      </c>
      <c r="C10788" s="890" t="s">
        <v>3</v>
      </c>
      <c r="D10788" s="890">
        <v>233.57</v>
      </c>
    </row>
    <row r="10789" spans="1:4" x14ac:dyDescent="0.25">
      <c r="A10789" s="890" t="s">
        <v>10776</v>
      </c>
      <c r="B10789" s="890" t="s">
        <v>35280</v>
      </c>
      <c r="C10789" s="890" t="s">
        <v>3</v>
      </c>
      <c r="D10789" s="890">
        <v>226.83</v>
      </c>
    </row>
    <row r="10790" spans="1:4" x14ac:dyDescent="0.25">
      <c r="A10790" s="890" t="s">
        <v>24844</v>
      </c>
      <c r="B10790" s="890" t="s">
        <v>35281</v>
      </c>
      <c r="C10790" s="890" t="s">
        <v>3</v>
      </c>
      <c r="D10790" s="890">
        <v>201.5</v>
      </c>
    </row>
    <row r="10791" spans="1:4" x14ac:dyDescent="0.25">
      <c r="A10791" s="890" t="s">
        <v>24845</v>
      </c>
      <c r="B10791" s="890" t="s">
        <v>35281</v>
      </c>
      <c r="C10791" s="890" t="s">
        <v>3</v>
      </c>
      <c r="D10791" s="890">
        <v>191.64</v>
      </c>
    </row>
    <row r="10792" spans="1:4" x14ac:dyDescent="0.25">
      <c r="A10792" s="890" t="s">
        <v>24846</v>
      </c>
      <c r="B10792" s="890" t="s">
        <v>35282</v>
      </c>
      <c r="C10792" s="890" t="s">
        <v>3</v>
      </c>
      <c r="D10792" s="890">
        <v>186.74</v>
      </c>
    </row>
    <row r="10793" spans="1:4" x14ac:dyDescent="0.25">
      <c r="A10793" s="890" t="s">
        <v>24847</v>
      </c>
      <c r="B10793" s="890" t="s">
        <v>35282</v>
      </c>
      <c r="C10793" s="890" t="s">
        <v>3</v>
      </c>
      <c r="D10793" s="890">
        <v>179.73</v>
      </c>
    </row>
    <row r="10794" spans="1:4" x14ac:dyDescent="0.25">
      <c r="A10794" s="890" t="s">
        <v>24848</v>
      </c>
      <c r="B10794" s="890" t="s">
        <v>35283</v>
      </c>
      <c r="C10794" s="890" t="s">
        <v>3</v>
      </c>
      <c r="D10794" s="890">
        <v>145.97</v>
      </c>
    </row>
    <row r="10795" spans="1:4" x14ac:dyDescent="0.25">
      <c r="A10795" s="890" t="s">
        <v>24849</v>
      </c>
      <c r="B10795" s="890" t="s">
        <v>35283</v>
      </c>
      <c r="C10795" s="890" t="s">
        <v>3</v>
      </c>
      <c r="D10795" s="890">
        <v>139.5</v>
      </c>
    </row>
    <row r="10796" spans="1:4" x14ac:dyDescent="0.25">
      <c r="A10796" s="890" t="s">
        <v>10777</v>
      </c>
      <c r="B10796" s="890" t="s">
        <v>35284</v>
      </c>
      <c r="C10796" s="890" t="s">
        <v>3</v>
      </c>
      <c r="D10796" s="890">
        <v>105.21</v>
      </c>
    </row>
    <row r="10797" spans="1:4" x14ac:dyDescent="0.25">
      <c r="A10797" s="890" t="s">
        <v>10778</v>
      </c>
      <c r="B10797" s="890" t="s">
        <v>35284</v>
      </c>
      <c r="C10797" s="890" t="s">
        <v>3</v>
      </c>
      <c r="D10797" s="890">
        <v>97.46</v>
      </c>
    </row>
    <row r="10798" spans="1:4" x14ac:dyDescent="0.25">
      <c r="A10798" s="890" t="s">
        <v>10779</v>
      </c>
      <c r="B10798" s="890" t="s">
        <v>35285</v>
      </c>
      <c r="C10798" s="890" t="s">
        <v>3</v>
      </c>
      <c r="D10798" s="890">
        <v>264.44</v>
      </c>
    </row>
    <row r="10799" spans="1:4" x14ac:dyDescent="0.25">
      <c r="A10799" s="890" t="s">
        <v>10780</v>
      </c>
      <c r="B10799" s="890" t="s">
        <v>35285</v>
      </c>
      <c r="C10799" s="890" t="s">
        <v>3</v>
      </c>
      <c r="D10799" s="890">
        <v>256.89999999999998</v>
      </c>
    </row>
    <row r="10800" spans="1:4" x14ac:dyDescent="0.25">
      <c r="A10800" s="890" t="s">
        <v>10781</v>
      </c>
      <c r="B10800" s="890" t="s">
        <v>35286</v>
      </c>
      <c r="C10800" s="890" t="s">
        <v>3</v>
      </c>
      <c r="D10800" s="890">
        <v>202.72</v>
      </c>
    </row>
    <row r="10801" spans="1:4" x14ac:dyDescent="0.25">
      <c r="A10801" s="890" t="s">
        <v>10782</v>
      </c>
      <c r="B10801" s="890" t="s">
        <v>35286</v>
      </c>
      <c r="C10801" s="890" t="s">
        <v>3</v>
      </c>
      <c r="D10801" s="890">
        <v>198.58</v>
      </c>
    </row>
    <row r="10802" spans="1:4" x14ac:dyDescent="0.25">
      <c r="A10802" s="890" t="s">
        <v>10783</v>
      </c>
      <c r="B10802" s="890" t="s">
        <v>35287</v>
      </c>
      <c r="C10802" s="890" t="s">
        <v>3</v>
      </c>
      <c r="D10802" s="890">
        <v>299.24</v>
      </c>
    </row>
    <row r="10803" spans="1:4" x14ac:dyDescent="0.25">
      <c r="A10803" s="890" t="s">
        <v>10784</v>
      </c>
      <c r="B10803" s="890" t="s">
        <v>35287</v>
      </c>
      <c r="C10803" s="890" t="s">
        <v>3</v>
      </c>
      <c r="D10803" s="890">
        <v>291.7</v>
      </c>
    </row>
    <row r="10804" spans="1:4" x14ac:dyDescent="0.25">
      <c r="A10804" s="890" t="s">
        <v>10785</v>
      </c>
      <c r="B10804" s="890" t="s">
        <v>35288</v>
      </c>
      <c r="C10804" s="890" t="s">
        <v>3</v>
      </c>
      <c r="D10804" s="890">
        <v>237.52</v>
      </c>
    </row>
    <row r="10805" spans="1:4" x14ac:dyDescent="0.25">
      <c r="A10805" s="890" t="s">
        <v>10786</v>
      </c>
      <c r="B10805" s="890" t="s">
        <v>35288</v>
      </c>
      <c r="C10805" s="890" t="s">
        <v>3</v>
      </c>
      <c r="D10805" s="890">
        <v>233.37</v>
      </c>
    </row>
    <row r="10806" spans="1:4" x14ac:dyDescent="0.25">
      <c r="A10806" s="890" t="s">
        <v>10787</v>
      </c>
      <c r="B10806" s="890" t="s">
        <v>35289</v>
      </c>
      <c r="C10806" s="890" t="s">
        <v>3</v>
      </c>
      <c r="D10806" s="890">
        <v>234.67</v>
      </c>
    </row>
    <row r="10807" spans="1:4" x14ac:dyDescent="0.25">
      <c r="A10807" s="890" t="s">
        <v>10788</v>
      </c>
      <c r="B10807" s="890" t="s">
        <v>35289</v>
      </c>
      <c r="C10807" s="890" t="s">
        <v>3</v>
      </c>
      <c r="D10807" s="890">
        <v>227.13</v>
      </c>
    </row>
    <row r="10808" spans="1:4" x14ac:dyDescent="0.25">
      <c r="A10808" s="890" t="s">
        <v>10789</v>
      </c>
      <c r="B10808" s="890" t="s">
        <v>35290</v>
      </c>
      <c r="C10808" s="890" t="s">
        <v>3</v>
      </c>
      <c r="D10808" s="890">
        <v>172.95</v>
      </c>
    </row>
    <row r="10809" spans="1:4" x14ac:dyDescent="0.25">
      <c r="A10809" s="890" t="s">
        <v>10790</v>
      </c>
      <c r="B10809" s="890" t="s">
        <v>35290</v>
      </c>
      <c r="C10809" s="890" t="s">
        <v>3</v>
      </c>
      <c r="D10809" s="890">
        <v>168.8</v>
      </c>
    </row>
    <row r="10810" spans="1:4" x14ac:dyDescent="0.25">
      <c r="A10810" s="890" t="s">
        <v>10791</v>
      </c>
      <c r="B10810" s="890" t="s">
        <v>35291</v>
      </c>
      <c r="C10810" s="890" t="s">
        <v>3</v>
      </c>
      <c r="D10810" s="890">
        <v>417.48</v>
      </c>
    </row>
    <row r="10811" spans="1:4" x14ac:dyDescent="0.25">
      <c r="A10811" s="890" t="s">
        <v>10792</v>
      </c>
      <c r="B10811" s="890" t="s">
        <v>35291</v>
      </c>
      <c r="C10811" s="890" t="s">
        <v>3</v>
      </c>
      <c r="D10811" s="890">
        <v>409.94</v>
      </c>
    </row>
    <row r="10812" spans="1:4" x14ac:dyDescent="0.25">
      <c r="A10812" s="890" t="s">
        <v>10793</v>
      </c>
      <c r="B10812" s="890" t="s">
        <v>35292</v>
      </c>
      <c r="C10812" s="890" t="s">
        <v>3</v>
      </c>
      <c r="D10812" s="890">
        <v>355.76</v>
      </c>
    </row>
    <row r="10813" spans="1:4" x14ac:dyDescent="0.25">
      <c r="A10813" s="890" t="s">
        <v>10794</v>
      </c>
      <c r="B10813" s="890" t="s">
        <v>35292</v>
      </c>
      <c r="C10813" s="890" t="s">
        <v>3</v>
      </c>
      <c r="D10813" s="890">
        <v>351.61</v>
      </c>
    </row>
    <row r="10814" spans="1:4" x14ac:dyDescent="0.25">
      <c r="A10814" s="890" t="s">
        <v>10795</v>
      </c>
      <c r="B10814" s="890" t="s">
        <v>35293</v>
      </c>
      <c r="C10814" s="890" t="s">
        <v>3</v>
      </c>
      <c r="D10814" s="890">
        <v>54.85</v>
      </c>
    </row>
    <row r="10815" spans="1:4" x14ac:dyDescent="0.25">
      <c r="A10815" s="890" t="s">
        <v>10796</v>
      </c>
      <c r="B10815" s="890" t="s">
        <v>35293</v>
      </c>
      <c r="C10815" s="890" t="s">
        <v>3</v>
      </c>
      <c r="D10815" s="890">
        <v>49.61</v>
      </c>
    </row>
    <row r="10816" spans="1:4" x14ac:dyDescent="0.25">
      <c r="A10816" s="890" t="s">
        <v>10797</v>
      </c>
      <c r="B10816" s="890" t="s">
        <v>35294</v>
      </c>
      <c r="C10816" s="890" t="s">
        <v>3</v>
      </c>
      <c r="D10816" s="890">
        <v>102.26</v>
      </c>
    </row>
    <row r="10817" spans="1:4" x14ac:dyDescent="0.25">
      <c r="A10817" s="890" t="s">
        <v>10798</v>
      </c>
      <c r="B10817" s="890" t="s">
        <v>35294</v>
      </c>
      <c r="C10817" s="890" t="s">
        <v>3</v>
      </c>
      <c r="D10817" s="890">
        <v>93.7</v>
      </c>
    </row>
    <row r="10818" spans="1:4" x14ac:dyDescent="0.25">
      <c r="A10818" s="890" t="s">
        <v>10799</v>
      </c>
      <c r="B10818" s="890" t="s">
        <v>35295</v>
      </c>
      <c r="C10818" s="890" t="s">
        <v>3</v>
      </c>
      <c r="D10818" s="890">
        <v>107.29</v>
      </c>
    </row>
    <row r="10819" spans="1:4" x14ac:dyDescent="0.25">
      <c r="A10819" s="890" t="s">
        <v>10800</v>
      </c>
      <c r="B10819" s="890" t="s">
        <v>35295</v>
      </c>
      <c r="C10819" s="890" t="s">
        <v>3</v>
      </c>
      <c r="D10819" s="890">
        <v>98.72</v>
      </c>
    </row>
    <row r="10820" spans="1:4" x14ac:dyDescent="0.25">
      <c r="A10820" s="890" t="s">
        <v>10801</v>
      </c>
      <c r="B10820" s="890" t="s">
        <v>35296</v>
      </c>
      <c r="C10820" s="890" t="s">
        <v>3</v>
      </c>
      <c r="D10820" s="890">
        <v>3.09</v>
      </c>
    </row>
    <row r="10821" spans="1:4" x14ac:dyDescent="0.25">
      <c r="A10821" s="890" t="s">
        <v>10802</v>
      </c>
      <c r="B10821" s="890" t="s">
        <v>35296</v>
      </c>
      <c r="C10821" s="890" t="s">
        <v>3</v>
      </c>
      <c r="D10821" s="890">
        <v>2.82</v>
      </c>
    </row>
    <row r="10822" spans="1:4" x14ac:dyDescent="0.25">
      <c r="A10822" s="890" t="s">
        <v>10803</v>
      </c>
      <c r="B10822" s="890" t="s">
        <v>35297</v>
      </c>
      <c r="C10822" s="890" t="s">
        <v>3</v>
      </c>
      <c r="D10822" s="890">
        <v>85.18</v>
      </c>
    </row>
    <row r="10823" spans="1:4" x14ac:dyDescent="0.25">
      <c r="A10823" s="890" t="s">
        <v>10804</v>
      </c>
      <c r="B10823" s="890" t="s">
        <v>35297</v>
      </c>
      <c r="C10823" s="890" t="s">
        <v>3</v>
      </c>
      <c r="D10823" s="890">
        <v>80</v>
      </c>
    </row>
    <row r="10824" spans="1:4" x14ac:dyDescent="0.25">
      <c r="A10824" s="890" t="s">
        <v>10805</v>
      </c>
      <c r="B10824" s="890" t="s">
        <v>35298</v>
      </c>
      <c r="C10824" s="890" t="s">
        <v>3</v>
      </c>
      <c r="D10824" s="890">
        <v>92.53</v>
      </c>
    </row>
    <row r="10825" spans="1:4" x14ac:dyDescent="0.25">
      <c r="A10825" s="890" t="s">
        <v>10806</v>
      </c>
      <c r="B10825" s="890" t="s">
        <v>35298</v>
      </c>
      <c r="C10825" s="890" t="s">
        <v>3</v>
      </c>
      <c r="D10825" s="890">
        <v>86.82</v>
      </c>
    </row>
    <row r="10826" spans="1:4" x14ac:dyDescent="0.25">
      <c r="A10826" s="890" t="s">
        <v>10807</v>
      </c>
      <c r="B10826" s="890" t="s">
        <v>35299</v>
      </c>
      <c r="C10826" s="890" t="s">
        <v>3</v>
      </c>
      <c r="D10826" s="890">
        <v>51.76</v>
      </c>
    </row>
    <row r="10827" spans="1:4" x14ac:dyDescent="0.25">
      <c r="A10827" s="890" t="s">
        <v>10808</v>
      </c>
      <c r="B10827" s="890" t="s">
        <v>35299</v>
      </c>
      <c r="C10827" s="890" t="s">
        <v>3</v>
      </c>
      <c r="D10827" s="890">
        <v>46.58</v>
      </c>
    </row>
    <row r="10828" spans="1:4" x14ac:dyDescent="0.25">
      <c r="A10828" s="890" t="s">
        <v>10809</v>
      </c>
      <c r="B10828" s="890" t="s">
        <v>35300</v>
      </c>
      <c r="C10828" s="890" t="s">
        <v>4</v>
      </c>
      <c r="D10828" s="890">
        <v>52.7</v>
      </c>
    </row>
    <row r="10829" spans="1:4" x14ac:dyDescent="0.25">
      <c r="A10829" s="890" t="s">
        <v>10810</v>
      </c>
      <c r="B10829" s="890" t="s">
        <v>35300</v>
      </c>
      <c r="C10829" s="890" t="s">
        <v>4</v>
      </c>
      <c r="D10829" s="890">
        <v>47.9</v>
      </c>
    </row>
    <row r="10830" spans="1:4" x14ac:dyDescent="0.25">
      <c r="A10830" s="890" t="s">
        <v>10811</v>
      </c>
      <c r="B10830" s="890" t="s">
        <v>35301</v>
      </c>
      <c r="C10830" s="890" t="s">
        <v>4</v>
      </c>
      <c r="D10830" s="890">
        <v>55.32</v>
      </c>
    </row>
    <row r="10831" spans="1:4" x14ac:dyDescent="0.25">
      <c r="A10831" s="890" t="s">
        <v>10812</v>
      </c>
      <c r="B10831" s="890" t="s">
        <v>35301</v>
      </c>
      <c r="C10831" s="890" t="s">
        <v>4</v>
      </c>
      <c r="D10831" s="890">
        <v>50.49</v>
      </c>
    </row>
    <row r="10832" spans="1:4" x14ac:dyDescent="0.25">
      <c r="A10832" s="890" t="s">
        <v>10813</v>
      </c>
      <c r="B10832" s="890" t="s">
        <v>35302</v>
      </c>
      <c r="C10832" s="890" t="s">
        <v>3</v>
      </c>
      <c r="D10832" s="890">
        <v>30.38</v>
      </c>
    </row>
    <row r="10833" spans="1:4" x14ac:dyDescent="0.25">
      <c r="A10833" s="890" t="s">
        <v>10814</v>
      </c>
      <c r="B10833" s="890" t="s">
        <v>35302</v>
      </c>
      <c r="C10833" s="890" t="s">
        <v>3</v>
      </c>
      <c r="D10833" s="890">
        <v>30.26</v>
      </c>
    </row>
    <row r="10834" spans="1:4" x14ac:dyDescent="0.25">
      <c r="A10834" s="890" t="s">
        <v>10815</v>
      </c>
      <c r="B10834" s="890" t="s">
        <v>35303</v>
      </c>
      <c r="C10834" s="890" t="s">
        <v>3</v>
      </c>
      <c r="D10834" s="890">
        <v>160.52000000000001</v>
      </c>
    </row>
    <row r="10835" spans="1:4" x14ac:dyDescent="0.25">
      <c r="A10835" s="890" t="s">
        <v>10816</v>
      </c>
      <c r="B10835" s="890" t="s">
        <v>35303</v>
      </c>
      <c r="C10835" s="890" t="s">
        <v>3</v>
      </c>
      <c r="D10835" s="890">
        <v>151.94999999999999</v>
      </c>
    </row>
    <row r="10836" spans="1:4" x14ac:dyDescent="0.25">
      <c r="A10836" s="890" t="s">
        <v>10817</v>
      </c>
      <c r="B10836" s="890" t="s">
        <v>35304</v>
      </c>
      <c r="C10836" s="890" t="s">
        <v>3</v>
      </c>
      <c r="D10836" s="890">
        <v>113.1</v>
      </c>
    </row>
    <row r="10837" spans="1:4" x14ac:dyDescent="0.25">
      <c r="A10837" s="890" t="s">
        <v>10818</v>
      </c>
      <c r="B10837" s="890" t="s">
        <v>35304</v>
      </c>
      <c r="C10837" s="890" t="s">
        <v>3</v>
      </c>
      <c r="D10837" s="890">
        <v>107.87</v>
      </c>
    </row>
    <row r="10838" spans="1:4" x14ac:dyDescent="0.25">
      <c r="A10838" s="890" t="s">
        <v>10819</v>
      </c>
      <c r="B10838" s="890" t="s">
        <v>35305</v>
      </c>
      <c r="C10838" s="890" t="s">
        <v>3</v>
      </c>
      <c r="D10838" s="890">
        <v>150.78</v>
      </c>
    </row>
    <row r="10839" spans="1:4" x14ac:dyDescent="0.25">
      <c r="A10839" s="890" t="s">
        <v>10820</v>
      </c>
      <c r="B10839" s="890" t="s">
        <v>35305</v>
      </c>
      <c r="C10839" s="890" t="s">
        <v>3</v>
      </c>
      <c r="D10839" s="890">
        <v>145.07</v>
      </c>
    </row>
    <row r="10840" spans="1:4" x14ac:dyDescent="0.25">
      <c r="A10840" s="890" t="s">
        <v>10821</v>
      </c>
      <c r="B10840" s="890" t="s">
        <v>35306</v>
      </c>
      <c r="C10840" s="890" t="s">
        <v>3</v>
      </c>
      <c r="D10840" s="890">
        <v>252.24</v>
      </c>
    </row>
    <row r="10841" spans="1:4" x14ac:dyDescent="0.25">
      <c r="A10841" s="890" t="s">
        <v>10822</v>
      </c>
      <c r="B10841" s="890" t="s">
        <v>35306</v>
      </c>
      <c r="C10841" s="890" t="s">
        <v>3</v>
      </c>
      <c r="D10841" s="890">
        <v>232.28</v>
      </c>
    </row>
    <row r="10842" spans="1:4" x14ac:dyDescent="0.25">
      <c r="A10842" s="890" t="s">
        <v>10823</v>
      </c>
      <c r="B10842" s="890" t="s">
        <v>35307</v>
      </c>
      <c r="C10842" s="890" t="s">
        <v>3</v>
      </c>
      <c r="D10842" s="890">
        <v>248.32</v>
      </c>
    </row>
    <row r="10843" spans="1:4" x14ac:dyDescent="0.25">
      <c r="A10843" s="890" t="s">
        <v>10824</v>
      </c>
      <c r="B10843" s="890" t="s">
        <v>35307</v>
      </c>
      <c r="C10843" s="890" t="s">
        <v>3</v>
      </c>
      <c r="D10843" s="890">
        <v>227.84</v>
      </c>
    </row>
    <row r="10844" spans="1:4" x14ac:dyDescent="0.25">
      <c r="A10844" s="890" t="s">
        <v>10825</v>
      </c>
      <c r="B10844" s="890" t="s">
        <v>35308</v>
      </c>
      <c r="C10844" s="890" t="s">
        <v>3</v>
      </c>
      <c r="D10844" s="890">
        <v>172.56</v>
      </c>
    </row>
    <row r="10845" spans="1:4" x14ac:dyDescent="0.25">
      <c r="A10845" s="890" t="s">
        <v>10826</v>
      </c>
      <c r="B10845" s="890" t="s">
        <v>35308</v>
      </c>
      <c r="C10845" s="890" t="s">
        <v>3</v>
      </c>
      <c r="D10845" s="890">
        <v>162.94999999999999</v>
      </c>
    </row>
    <row r="10846" spans="1:4" x14ac:dyDescent="0.25">
      <c r="A10846" s="890" t="s">
        <v>10827</v>
      </c>
      <c r="B10846" s="890" t="s">
        <v>35309</v>
      </c>
      <c r="C10846" s="890" t="s">
        <v>3</v>
      </c>
      <c r="D10846" s="890">
        <v>162.82</v>
      </c>
    </row>
    <row r="10847" spans="1:4" x14ac:dyDescent="0.25">
      <c r="A10847" s="890" t="s">
        <v>10828</v>
      </c>
      <c r="B10847" s="890" t="s">
        <v>35309</v>
      </c>
      <c r="C10847" s="890" t="s">
        <v>3</v>
      </c>
      <c r="D10847" s="890">
        <v>156.07</v>
      </c>
    </row>
    <row r="10848" spans="1:4" x14ac:dyDescent="0.25">
      <c r="A10848" s="890" t="s">
        <v>10829</v>
      </c>
      <c r="B10848" s="890" t="s">
        <v>35310</v>
      </c>
      <c r="C10848" s="890" t="s">
        <v>3</v>
      </c>
      <c r="D10848" s="890">
        <v>121.85</v>
      </c>
    </row>
    <row r="10849" spans="1:4" x14ac:dyDescent="0.25">
      <c r="A10849" s="890" t="s">
        <v>10830</v>
      </c>
      <c r="B10849" s="890" t="s">
        <v>35310</v>
      </c>
      <c r="C10849" s="890" t="s">
        <v>3</v>
      </c>
      <c r="D10849" s="890">
        <v>117.18</v>
      </c>
    </row>
    <row r="10850" spans="1:4" x14ac:dyDescent="0.25">
      <c r="A10850" s="890" t="s">
        <v>10831</v>
      </c>
      <c r="B10850" s="890" t="s">
        <v>35311</v>
      </c>
      <c r="C10850" s="890" t="s">
        <v>3</v>
      </c>
      <c r="D10850" s="890">
        <v>120.16</v>
      </c>
    </row>
    <row r="10851" spans="1:4" x14ac:dyDescent="0.25">
      <c r="A10851" s="890" t="s">
        <v>10832</v>
      </c>
      <c r="B10851" s="890" t="s">
        <v>35311</v>
      </c>
      <c r="C10851" s="890" t="s">
        <v>3</v>
      </c>
      <c r="D10851" s="890">
        <v>115.5</v>
      </c>
    </row>
    <row r="10852" spans="1:4" x14ac:dyDescent="0.25">
      <c r="A10852" s="890" t="s">
        <v>10833</v>
      </c>
      <c r="B10852" s="890" t="s">
        <v>35312</v>
      </c>
      <c r="C10852" s="890" t="s">
        <v>3</v>
      </c>
      <c r="D10852" s="890">
        <v>145.61000000000001</v>
      </c>
    </row>
    <row r="10853" spans="1:4" x14ac:dyDescent="0.25">
      <c r="A10853" s="890" t="s">
        <v>10834</v>
      </c>
      <c r="B10853" s="890" t="s">
        <v>35312</v>
      </c>
      <c r="C10853" s="890" t="s">
        <v>3</v>
      </c>
      <c r="D10853" s="890">
        <v>140.41999999999999</v>
      </c>
    </row>
    <row r="10854" spans="1:4" x14ac:dyDescent="0.25">
      <c r="A10854" s="890" t="s">
        <v>10835</v>
      </c>
      <c r="B10854" s="890" t="s">
        <v>35313</v>
      </c>
      <c r="C10854" s="890" t="s">
        <v>3</v>
      </c>
      <c r="D10854" s="890">
        <v>246.25</v>
      </c>
    </row>
    <row r="10855" spans="1:4" x14ac:dyDescent="0.25">
      <c r="A10855" s="890" t="s">
        <v>10836</v>
      </c>
      <c r="B10855" s="890" t="s">
        <v>35313</v>
      </c>
      <c r="C10855" s="890" t="s">
        <v>3</v>
      </c>
      <c r="D10855" s="890">
        <v>238.68</v>
      </c>
    </row>
    <row r="10856" spans="1:4" x14ac:dyDescent="0.25">
      <c r="A10856" s="890" t="s">
        <v>10837</v>
      </c>
      <c r="B10856" s="890" t="s">
        <v>35314</v>
      </c>
      <c r="C10856" s="890" t="s">
        <v>3</v>
      </c>
      <c r="D10856" s="890">
        <v>226.86</v>
      </c>
    </row>
    <row r="10857" spans="1:4" x14ac:dyDescent="0.25">
      <c r="A10857" s="890" t="s">
        <v>10838</v>
      </c>
      <c r="B10857" s="890" t="s">
        <v>35314</v>
      </c>
      <c r="C10857" s="890" t="s">
        <v>3</v>
      </c>
      <c r="D10857" s="890">
        <v>219.87</v>
      </c>
    </row>
    <row r="10858" spans="1:4" x14ac:dyDescent="0.25">
      <c r="A10858" s="890" t="s">
        <v>10839</v>
      </c>
      <c r="B10858" s="890" t="s">
        <v>35315</v>
      </c>
      <c r="C10858" s="890" t="s">
        <v>3</v>
      </c>
      <c r="D10858" s="890">
        <v>227.61</v>
      </c>
    </row>
    <row r="10859" spans="1:4" x14ac:dyDescent="0.25">
      <c r="A10859" s="890" t="s">
        <v>10840</v>
      </c>
      <c r="B10859" s="890" t="s">
        <v>35315</v>
      </c>
      <c r="C10859" s="890" t="s">
        <v>3</v>
      </c>
      <c r="D10859" s="890">
        <v>221.08</v>
      </c>
    </row>
    <row r="10860" spans="1:4" x14ac:dyDescent="0.25">
      <c r="A10860" s="890" t="s">
        <v>10841</v>
      </c>
      <c r="B10860" s="890" t="s">
        <v>35316</v>
      </c>
      <c r="C10860" s="890" t="s">
        <v>3</v>
      </c>
      <c r="D10860" s="890">
        <v>208.23</v>
      </c>
    </row>
    <row r="10861" spans="1:4" x14ac:dyDescent="0.25">
      <c r="A10861" s="890" t="s">
        <v>10842</v>
      </c>
      <c r="B10861" s="890" t="s">
        <v>35316</v>
      </c>
      <c r="C10861" s="890" t="s">
        <v>3</v>
      </c>
      <c r="D10861" s="890">
        <v>202.27</v>
      </c>
    </row>
    <row r="10862" spans="1:4" x14ac:dyDescent="0.25">
      <c r="A10862" s="890" t="s">
        <v>10843</v>
      </c>
      <c r="B10862" s="890" t="s">
        <v>35317</v>
      </c>
      <c r="C10862" s="890" t="s">
        <v>3</v>
      </c>
      <c r="D10862" s="890">
        <v>227.61</v>
      </c>
    </row>
    <row r="10863" spans="1:4" x14ac:dyDescent="0.25">
      <c r="A10863" s="890" t="s">
        <v>10844</v>
      </c>
      <c r="B10863" s="890" t="s">
        <v>35317</v>
      </c>
      <c r="C10863" s="890" t="s">
        <v>3</v>
      </c>
      <c r="D10863" s="890">
        <v>221.08</v>
      </c>
    </row>
    <row r="10864" spans="1:4" x14ac:dyDescent="0.25">
      <c r="A10864" s="890" t="s">
        <v>10845</v>
      </c>
      <c r="B10864" s="890" t="s">
        <v>35318</v>
      </c>
      <c r="C10864" s="890" t="s">
        <v>3</v>
      </c>
      <c r="D10864" s="890">
        <v>208.23</v>
      </c>
    </row>
    <row r="10865" spans="1:4" x14ac:dyDescent="0.25">
      <c r="A10865" s="890" t="s">
        <v>10846</v>
      </c>
      <c r="B10865" s="890" t="s">
        <v>35318</v>
      </c>
      <c r="C10865" s="890" t="s">
        <v>3</v>
      </c>
      <c r="D10865" s="890">
        <v>202.27</v>
      </c>
    </row>
    <row r="10866" spans="1:4" x14ac:dyDescent="0.25">
      <c r="A10866" s="890" t="s">
        <v>10847</v>
      </c>
      <c r="B10866" s="890" t="s">
        <v>35319</v>
      </c>
      <c r="C10866" s="890" t="s">
        <v>3</v>
      </c>
      <c r="D10866" s="890">
        <v>133.55000000000001</v>
      </c>
    </row>
    <row r="10867" spans="1:4" x14ac:dyDescent="0.25">
      <c r="A10867" s="890" t="s">
        <v>10848</v>
      </c>
      <c r="B10867" s="890" t="s">
        <v>35319</v>
      </c>
      <c r="C10867" s="890" t="s">
        <v>3</v>
      </c>
      <c r="D10867" s="890">
        <v>124.98</v>
      </c>
    </row>
    <row r="10868" spans="1:4" x14ac:dyDescent="0.25">
      <c r="A10868" s="890" t="s">
        <v>10849</v>
      </c>
      <c r="B10868" s="890" t="s">
        <v>35320</v>
      </c>
      <c r="C10868" s="890" t="s">
        <v>3</v>
      </c>
      <c r="D10868" s="890">
        <v>118.78</v>
      </c>
    </row>
    <row r="10869" spans="1:4" x14ac:dyDescent="0.25">
      <c r="A10869" s="890" t="s">
        <v>10850</v>
      </c>
      <c r="B10869" s="890" t="s">
        <v>35320</v>
      </c>
      <c r="C10869" s="890" t="s">
        <v>3</v>
      </c>
      <c r="D10869" s="890">
        <v>113.08</v>
      </c>
    </row>
    <row r="10870" spans="1:4" x14ac:dyDescent="0.25">
      <c r="A10870" s="890" t="s">
        <v>10851</v>
      </c>
      <c r="B10870" s="890" t="s">
        <v>35321</v>
      </c>
      <c r="C10870" s="890" t="s">
        <v>3</v>
      </c>
      <c r="D10870" s="890">
        <v>78.02</v>
      </c>
    </row>
    <row r="10871" spans="1:4" x14ac:dyDescent="0.25">
      <c r="A10871" s="890" t="s">
        <v>10852</v>
      </c>
      <c r="B10871" s="890" t="s">
        <v>35321</v>
      </c>
      <c r="C10871" s="890" t="s">
        <v>3</v>
      </c>
      <c r="D10871" s="890">
        <v>72.84</v>
      </c>
    </row>
    <row r="10872" spans="1:4" x14ac:dyDescent="0.25">
      <c r="A10872" s="890" t="s">
        <v>10853</v>
      </c>
      <c r="B10872" s="890" t="s">
        <v>35322</v>
      </c>
      <c r="C10872" s="890" t="s">
        <v>3</v>
      </c>
      <c r="D10872" s="890">
        <v>463.02</v>
      </c>
    </row>
    <row r="10873" spans="1:4" x14ac:dyDescent="0.25">
      <c r="A10873" s="890" t="s">
        <v>10854</v>
      </c>
      <c r="B10873" s="890" t="s">
        <v>35322</v>
      </c>
      <c r="C10873" s="890" t="s">
        <v>3</v>
      </c>
      <c r="D10873" s="890">
        <v>432.77</v>
      </c>
    </row>
    <row r="10874" spans="1:4" x14ac:dyDescent="0.25">
      <c r="A10874" s="890" t="s">
        <v>10855</v>
      </c>
      <c r="B10874" s="890" t="s">
        <v>35323</v>
      </c>
      <c r="C10874" s="890" t="s">
        <v>3</v>
      </c>
      <c r="D10874" s="890">
        <v>567.91999999999996</v>
      </c>
    </row>
    <row r="10875" spans="1:4" x14ac:dyDescent="0.25">
      <c r="A10875" s="890" t="s">
        <v>10856</v>
      </c>
      <c r="B10875" s="890" t="s">
        <v>35323</v>
      </c>
      <c r="C10875" s="890" t="s">
        <v>3</v>
      </c>
      <c r="D10875" s="890">
        <v>527.76</v>
      </c>
    </row>
    <row r="10876" spans="1:4" x14ac:dyDescent="0.25">
      <c r="A10876" s="890" t="s">
        <v>10857</v>
      </c>
      <c r="B10876" s="890" t="s">
        <v>35324</v>
      </c>
      <c r="C10876" s="890" t="s">
        <v>3</v>
      </c>
      <c r="D10876" s="890">
        <v>614.07000000000005</v>
      </c>
    </row>
    <row r="10877" spans="1:4" x14ac:dyDescent="0.25">
      <c r="A10877" s="890" t="s">
        <v>10858</v>
      </c>
      <c r="B10877" s="890" t="s">
        <v>35324</v>
      </c>
      <c r="C10877" s="890" t="s">
        <v>3</v>
      </c>
      <c r="D10877" s="890">
        <v>568.92999999999995</v>
      </c>
    </row>
    <row r="10878" spans="1:4" x14ac:dyDescent="0.25">
      <c r="A10878" s="890" t="s">
        <v>10859</v>
      </c>
      <c r="B10878" s="890" t="s">
        <v>35325</v>
      </c>
      <c r="C10878" s="890" t="s">
        <v>3</v>
      </c>
      <c r="D10878" s="890">
        <v>768.52</v>
      </c>
    </row>
    <row r="10879" spans="1:4" x14ac:dyDescent="0.25">
      <c r="A10879" s="890" t="s">
        <v>10860</v>
      </c>
      <c r="B10879" s="890" t="s">
        <v>35325</v>
      </c>
      <c r="C10879" s="890" t="s">
        <v>3</v>
      </c>
      <c r="D10879" s="890">
        <v>708.52</v>
      </c>
    </row>
    <row r="10880" spans="1:4" x14ac:dyDescent="0.25">
      <c r="A10880" s="890" t="s">
        <v>10861</v>
      </c>
      <c r="B10880" s="890" t="s">
        <v>35326</v>
      </c>
      <c r="C10880" s="890" t="s">
        <v>3</v>
      </c>
      <c r="D10880" s="890">
        <v>643.08000000000004</v>
      </c>
    </row>
    <row r="10881" spans="1:4" x14ac:dyDescent="0.25">
      <c r="A10881" s="890" t="s">
        <v>10862</v>
      </c>
      <c r="B10881" s="890" t="s">
        <v>35326</v>
      </c>
      <c r="C10881" s="890" t="s">
        <v>3</v>
      </c>
      <c r="D10881" s="890">
        <v>630.23</v>
      </c>
    </row>
    <row r="10882" spans="1:4" x14ac:dyDescent="0.25">
      <c r="A10882" s="890" t="s">
        <v>10863</v>
      </c>
      <c r="B10882" s="890" t="s">
        <v>35327</v>
      </c>
      <c r="C10882" s="890" t="s">
        <v>3</v>
      </c>
      <c r="D10882" s="890">
        <v>621.96</v>
      </c>
    </row>
    <row r="10883" spans="1:4" x14ac:dyDescent="0.25">
      <c r="A10883" s="890" t="s">
        <v>10864</v>
      </c>
      <c r="B10883" s="890" t="s">
        <v>35327</v>
      </c>
      <c r="C10883" s="890" t="s">
        <v>3</v>
      </c>
      <c r="D10883" s="890">
        <v>609.57000000000005</v>
      </c>
    </row>
    <row r="10884" spans="1:4" x14ac:dyDescent="0.25">
      <c r="A10884" s="890" t="s">
        <v>10865</v>
      </c>
      <c r="B10884" s="890" t="s">
        <v>35328</v>
      </c>
      <c r="C10884" s="890" t="s">
        <v>4</v>
      </c>
      <c r="D10884" s="890">
        <v>90.23</v>
      </c>
    </row>
    <row r="10885" spans="1:4" x14ac:dyDescent="0.25">
      <c r="A10885" s="890" t="s">
        <v>10866</v>
      </c>
      <c r="B10885" s="890" t="s">
        <v>35328</v>
      </c>
      <c r="C10885" s="890" t="s">
        <v>4</v>
      </c>
      <c r="D10885" s="890">
        <v>87.21</v>
      </c>
    </row>
    <row r="10886" spans="1:4" x14ac:dyDescent="0.25">
      <c r="A10886" s="890" t="s">
        <v>10867</v>
      </c>
      <c r="B10886" s="890" t="s">
        <v>35329</v>
      </c>
      <c r="C10886" s="890" t="s">
        <v>4</v>
      </c>
      <c r="D10886" s="890">
        <v>78.09</v>
      </c>
    </row>
    <row r="10887" spans="1:4" x14ac:dyDescent="0.25">
      <c r="A10887" s="890" t="s">
        <v>10868</v>
      </c>
      <c r="B10887" s="890" t="s">
        <v>35329</v>
      </c>
      <c r="C10887" s="890" t="s">
        <v>4</v>
      </c>
      <c r="D10887" s="890">
        <v>75.150000000000006</v>
      </c>
    </row>
    <row r="10888" spans="1:4" x14ac:dyDescent="0.25">
      <c r="A10888" s="890" t="s">
        <v>10869</v>
      </c>
      <c r="B10888" s="890" t="s">
        <v>35330</v>
      </c>
      <c r="C10888" s="890" t="s">
        <v>3</v>
      </c>
      <c r="D10888" s="890">
        <v>682.63</v>
      </c>
    </row>
    <row r="10889" spans="1:4" x14ac:dyDescent="0.25">
      <c r="A10889" s="890" t="s">
        <v>10870</v>
      </c>
      <c r="B10889" s="890" t="s">
        <v>35330</v>
      </c>
      <c r="C10889" s="890" t="s">
        <v>3</v>
      </c>
      <c r="D10889" s="890">
        <v>669.79</v>
      </c>
    </row>
    <row r="10890" spans="1:4" x14ac:dyDescent="0.25">
      <c r="A10890" s="890" t="s">
        <v>10871</v>
      </c>
      <c r="B10890" s="890" t="s">
        <v>35331</v>
      </c>
      <c r="C10890" s="890" t="s">
        <v>3</v>
      </c>
      <c r="D10890" s="890">
        <v>661.52</v>
      </c>
    </row>
    <row r="10891" spans="1:4" x14ac:dyDescent="0.25">
      <c r="A10891" s="890" t="s">
        <v>10872</v>
      </c>
      <c r="B10891" s="890" t="s">
        <v>35331</v>
      </c>
      <c r="C10891" s="890" t="s">
        <v>3</v>
      </c>
      <c r="D10891" s="890">
        <v>649.13</v>
      </c>
    </row>
    <row r="10892" spans="1:4" x14ac:dyDescent="0.25">
      <c r="A10892" s="890" t="s">
        <v>10873</v>
      </c>
      <c r="B10892" s="890" t="s">
        <v>35332</v>
      </c>
      <c r="C10892" s="890" t="s">
        <v>3</v>
      </c>
      <c r="D10892" s="890">
        <v>657.86</v>
      </c>
    </row>
    <row r="10893" spans="1:4" x14ac:dyDescent="0.25">
      <c r="A10893" s="890" t="s">
        <v>10874</v>
      </c>
      <c r="B10893" s="890" t="s">
        <v>35332</v>
      </c>
      <c r="C10893" s="890" t="s">
        <v>3</v>
      </c>
      <c r="D10893" s="890">
        <v>647.49</v>
      </c>
    </row>
    <row r="10894" spans="1:4" x14ac:dyDescent="0.25">
      <c r="A10894" s="890" t="s">
        <v>10875</v>
      </c>
      <c r="B10894" s="890" t="s">
        <v>35333</v>
      </c>
      <c r="C10894" s="890" t="s">
        <v>3</v>
      </c>
      <c r="D10894" s="890">
        <v>636.74</v>
      </c>
    </row>
    <row r="10895" spans="1:4" x14ac:dyDescent="0.25">
      <c r="A10895" s="890" t="s">
        <v>10876</v>
      </c>
      <c r="B10895" s="890" t="s">
        <v>35333</v>
      </c>
      <c r="C10895" s="890" t="s">
        <v>3</v>
      </c>
      <c r="D10895" s="890">
        <v>626.83000000000004</v>
      </c>
    </row>
    <row r="10896" spans="1:4" x14ac:dyDescent="0.25">
      <c r="A10896" s="890" t="s">
        <v>10877</v>
      </c>
      <c r="B10896" s="890" t="s">
        <v>35334</v>
      </c>
      <c r="C10896" s="890" t="s">
        <v>4</v>
      </c>
      <c r="D10896" s="890">
        <v>95.53</v>
      </c>
    </row>
    <row r="10897" spans="1:4" x14ac:dyDescent="0.25">
      <c r="A10897" s="890" t="s">
        <v>10878</v>
      </c>
      <c r="B10897" s="890" t="s">
        <v>35334</v>
      </c>
      <c r="C10897" s="890" t="s">
        <v>4</v>
      </c>
      <c r="D10897" s="890">
        <v>92.94</v>
      </c>
    </row>
    <row r="10898" spans="1:4" x14ac:dyDescent="0.25">
      <c r="A10898" s="890" t="s">
        <v>10879</v>
      </c>
      <c r="B10898" s="890" t="s">
        <v>35335</v>
      </c>
      <c r="C10898" s="890" t="s">
        <v>4</v>
      </c>
      <c r="D10898" s="890">
        <v>103.34</v>
      </c>
    </row>
    <row r="10899" spans="1:4" x14ac:dyDescent="0.25">
      <c r="A10899" s="890" t="s">
        <v>10880</v>
      </c>
      <c r="B10899" s="890" t="s">
        <v>35335</v>
      </c>
      <c r="C10899" s="890" t="s">
        <v>4</v>
      </c>
      <c r="D10899" s="890">
        <v>100.71</v>
      </c>
    </row>
    <row r="10900" spans="1:4" x14ac:dyDescent="0.25">
      <c r="A10900" s="890" t="s">
        <v>10881</v>
      </c>
      <c r="B10900" s="890" t="s">
        <v>35336</v>
      </c>
      <c r="C10900" s="890" t="s">
        <v>4</v>
      </c>
      <c r="D10900" s="890">
        <v>132.94999999999999</v>
      </c>
    </row>
    <row r="10901" spans="1:4" x14ac:dyDescent="0.25">
      <c r="A10901" s="890" t="s">
        <v>10882</v>
      </c>
      <c r="B10901" s="890" t="s">
        <v>35336</v>
      </c>
      <c r="C10901" s="890" t="s">
        <v>4</v>
      </c>
      <c r="D10901" s="890">
        <v>130.27000000000001</v>
      </c>
    </row>
    <row r="10902" spans="1:4" x14ac:dyDescent="0.25">
      <c r="A10902" s="890" t="s">
        <v>10883</v>
      </c>
      <c r="B10902" s="890" t="s">
        <v>35337</v>
      </c>
      <c r="C10902" s="890" t="s">
        <v>4</v>
      </c>
      <c r="D10902" s="890">
        <v>45.21</v>
      </c>
    </row>
    <row r="10903" spans="1:4" x14ac:dyDescent="0.25">
      <c r="A10903" s="890" t="s">
        <v>10884</v>
      </c>
      <c r="B10903" s="890" t="s">
        <v>35337</v>
      </c>
      <c r="C10903" s="890" t="s">
        <v>4</v>
      </c>
      <c r="D10903" s="890">
        <v>43.5</v>
      </c>
    </row>
    <row r="10904" spans="1:4" x14ac:dyDescent="0.25">
      <c r="A10904" s="890" t="s">
        <v>10885</v>
      </c>
      <c r="B10904" s="890" t="s">
        <v>35338</v>
      </c>
      <c r="C10904" s="890" t="s">
        <v>4</v>
      </c>
      <c r="D10904" s="890">
        <v>84.39</v>
      </c>
    </row>
    <row r="10905" spans="1:4" x14ac:dyDescent="0.25">
      <c r="A10905" s="890" t="s">
        <v>10886</v>
      </c>
      <c r="B10905" s="890" t="s">
        <v>35338</v>
      </c>
      <c r="C10905" s="890" t="s">
        <v>4</v>
      </c>
      <c r="D10905" s="890">
        <v>82.2</v>
      </c>
    </row>
    <row r="10906" spans="1:4" x14ac:dyDescent="0.25">
      <c r="A10906" s="890" t="s">
        <v>10887</v>
      </c>
      <c r="B10906" s="890" t="s">
        <v>35339</v>
      </c>
      <c r="C10906" s="890" t="s">
        <v>4</v>
      </c>
      <c r="D10906" s="890">
        <v>127.08</v>
      </c>
    </row>
    <row r="10907" spans="1:4" x14ac:dyDescent="0.25">
      <c r="A10907" s="890" t="s">
        <v>10888</v>
      </c>
      <c r="B10907" s="890" t="s">
        <v>35339</v>
      </c>
      <c r="C10907" s="890" t="s">
        <v>4</v>
      </c>
      <c r="D10907" s="890">
        <v>124.5</v>
      </c>
    </row>
    <row r="10908" spans="1:4" x14ac:dyDescent="0.25">
      <c r="A10908" s="890" t="s">
        <v>10889</v>
      </c>
      <c r="B10908" s="890" t="s">
        <v>35340</v>
      </c>
      <c r="C10908" s="890" t="s">
        <v>3</v>
      </c>
      <c r="D10908" s="890">
        <v>541.66999999999996</v>
      </c>
    </row>
    <row r="10909" spans="1:4" x14ac:dyDescent="0.25">
      <c r="A10909" s="890" t="s">
        <v>10890</v>
      </c>
      <c r="B10909" s="890" t="s">
        <v>35340</v>
      </c>
      <c r="C10909" s="890" t="s">
        <v>3</v>
      </c>
      <c r="D10909" s="890">
        <v>528.77</v>
      </c>
    </row>
    <row r="10910" spans="1:4" x14ac:dyDescent="0.25">
      <c r="A10910" s="890" t="s">
        <v>10891</v>
      </c>
      <c r="B10910" s="890" t="s">
        <v>35341</v>
      </c>
      <c r="C10910" s="890" t="s">
        <v>3</v>
      </c>
      <c r="D10910" s="890">
        <v>515.36</v>
      </c>
    </row>
    <row r="10911" spans="1:4" x14ac:dyDescent="0.25">
      <c r="A10911" s="890" t="s">
        <v>10892</v>
      </c>
      <c r="B10911" s="890" t="s">
        <v>35341</v>
      </c>
      <c r="C10911" s="890" t="s">
        <v>3</v>
      </c>
      <c r="D10911" s="890">
        <v>502.97</v>
      </c>
    </row>
    <row r="10912" spans="1:4" x14ac:dyDescent="0.25">
      <c r="A10912" s="890" t="s">
        <v>10893</v>
      </c>
      <c r="B10912" s="890" t="s">
        <v>35342</v>
      </c>
      <c r="C10912" s="890" t="s">
        <v>3</v>
      </c>
      <c r="D10912" s="890">
        <v>560.41</v>
      </c>
    </row>
    <row r="10913" spans="1:4" x14ac:dyDescent="0.25">
      <c r="A10913" s="890" t="s">
        <v>10894</v>
      </c>
      <c r="B10913" s="890" t="s">
        <v>35342</v>
      </c>
      <c r="C10913" s="890" t="s">
        <v>3</v>
      </c>
      <c r="D10913" s="890">
        <v>544.29999999999995</v>
      </c>
    </row>
    <row r="10914" spans="1:4" x14ac:dyDescent="0.25">
      <c r="A10914" s="890" t="s">
        <v>10895</v>
      </c>
      <c r="B10914" s="890" t="s">
        <v>35343</v>
      </c>
      <c r="C10914" s="890" t="s">
        <v>3</v>
      </c>
      <c r="D10914" s="890">
        <v>528.55999999999995</v>
      </c>
    </row>
    <row r="10915" spans="1:4" x14ac:dyDescent="0.25">
      <c r="A10915" s="890" t="s">
        <v>10896</v>
      </c>
      <c r="B10915" s="890" t="s">
        <v>35343</v>
      </c>
      <c r="C10915" s="890" t="s">
        <v>3</v>
      </c>
      <c r="D10915" s="890">
        <v>513.20000000000005</v>
      </c>
    </row>
    <row r="10916" spans="1:4" x14ac:dyDescent="0.25">
      <c r="A10916" s="890" t="s">
        <v>10897</v>
      </c>
      <c r="B10916" s="890" t="s">
        <v>35344</v>
      </c>
      <c r="C10916" s="890" t="s">
        <v>3</v>
      </c>
      <c r="D10916" s="890">
        <v>812.59</v>
      </c>
    </row>
    <row r="10917" spans="1:4" x14ac:dyDescent="0.25">
      <c r="A10917" s="890" t="s">
        <v>10898</v>
      </c>
      <c r="B10917" s="890" t="s">
        <v>35344</v>
      </c>
      <c r="C10917" s="890" t="s">
        <v>3</v>
      </c>
      <c r="D10917" s="890">
        <v>799.69</v>
      </c>
    </row>
    <row r="10918" spans="1:4" x14ac:dyDescent="0.25">
      <c r="A10918" s="890" t="s">
        <v>10899</v>
      </c>
      <c r="B10918" s="890" t="s">
        <v>35345</v>
      </c>
      <c r="C10918" s="890" t="s">
        <v>3</v>
      </c>
      <c r="D10918" s="890">
        <v>781.69</v>
      </c>
    </row>
    <row r="10919" spans="1:4" x14ac:dyDescent="0.25">
      <c r="A10919" s="890" t="s">
        <v>10900</v>
      </c>
      <c r="B10919" s="890" t="s">
        <v>35345</v>
      </c>
      <c r="C10919" s="890" t="s">
        <v>3</v>
      </c>
      <c r="D10919" s="890">
        <v>770.54</v>
      </c>
    </row>
    <row r="10920" spans="1:4" x14ac:dyDescent="0.25">
      <c r="A10920" s="890" t="s">
        <v>10901</v>
      </c>
      <c r="B10920" s="890" t="s">
        <v>35346</v>
      </c>
      <c r="C10920" s="890" t="s">
        <v>3</v>
      </c>
      <c r="D10920" s="890">
        <v>496.71</v>
      </c>
    </row>
    <row r="10921" spans="1:4" x14ac:dyDescent="0.25">
      <c r="A10921" s="890" t="s">
        <v>10902</v>
      </c>
      <c r="B10921" s="890" t="s">
        <v>35346</v>
      </c>
      <c r="C10921" s="890" t="s">
        <v>3</v>
      </c>
      <c r="D10921" s="890">
        <v>487.53</v>
      </c>
    </row>
    <row r="10922" spans="1:4" x14ac:dyDescent="0.25">
      <c r="A10922" s="890" t="s">
        <v>10903</v>
      </c>
      <c r="B10922" s="890" t="s">
        <v>35347</v>
      </c>
      <c r="C10922" s="890" t="s">
        <v>3</v>
      </c>
      <c r="D10922" s="890">
        <v>478.19</v>
      </c>
    </row>
    <row r="10923" spans="1:4" x14ac:dyDescent="0.25">
      <c r="A10923" s="890" t="s">
        <v>10904</v>
      </c>
      <c r="B10923" s="890" t="s">
        <v>35347</v>
      </c>
      <c r="C10923" s="890" t="s">
        <v>3</v>
      </c>
      <c r="D10923" s="890">
        <v>469.52</v>
      </c>
    </row>
    <row r="10924" spans="1:4" x14ac:dyDescent="0.25">
      <c r="A10924" s="890" t="s">
        <v>10905</v>
      </c>
      <c r="B10924" s="890" t="s">
        <v>35348</v>
      </c>
      <c r="C10924" s="890" t="s">
        <v>4</v>
      </c>
      <c r="D10924" s="890">
        <v>86.45</v>
      </c>
    </row>
    <row r="10925" spans="1:4" x14ac:dyDescent="0.25">
      <c r="A10925" s="890" t="s">
        <v>10906</v>
      </c>
      <c r="B10925" s="890" t="s">
        <v>35348</v>
      </c>
      <c r="C10925" s="890" t="s">
        <v>4</v>
      </c>
      <c r="D10925" s="890">
        <v>83.87</v>
      </c>
    </row>
    <row r="10926" spans="1:4" x14ac:dyDescent="0.25">
      <c r="A10926" s="890" t="s">
        <v>10907</v>
      </c>
      <c r="B10926" s="890" t="s">
        <v>35349</v>
      </c>
      <c r="C10926" s="890" t="s">
        <v>3</v>
      </c>
      <c r="D10926" s="890">
        <v>525.14</v>
      </c>
    </row>
    <row r="10927" spans="1:4" x14ac:dyDescent="0.25">
      <c r="A10927" s="890" t="s">
        <v>10908</v>
      </c>
      <c r="B10927" s="890" t="s">
        <v>35349</v>
      </c>
      <c r="C10927" s="890" t="s">
        <v>3</v>
      </c>
      <c r="D10927" s="890">
        <v>512.24</v>
      </c>
    </row>
    <row r="10928" spans="1:4" x14ac:dyDescent="0.25">
      <c r="A10928" s="890" t="s">
        <v>10909</v>
      </c>
      <c r="B10928" s="890" t="s">
        <v>35350</v>
      </c>
      <c r="C10928" s="890" t="s">
        <v>3</v>
      </c>
      <c r="D10928" s="890">
        <v>560.41</v>
      </c>
    </row>
    <row r="10929" spans="1:4" x14ac:dyDescent="0.25">
      <c r="A10929" s="890" t="s">
        <v>10910</v>
      </c>
      <c r="B10929" s="890" t="s">
        <v>35350</v>
      </c>
      <c r="C10929" s="890" t="s">
        <v>3</v>
      </c>
      <c r="D10929" s="890">
        <v>544.29999999999995</v>
      </c>
    </row>
    <row r="10930" spans="1:4" x14ac:dyDescent="0.25">
      <c r="A10930" s="890" t="s">
        <v>10911</v>
      </c>
      <c r="B10930" s="890" t="s">
        <v>35351</v>
      </c>
      <c r="C10930" s="890" t="s">
        <v>3</v>
      </c>
      <c r="D10930" s="890">
        <v>723.76</v>
      </c>
    </row>
    <row r="10931" spans="1:4" x14ac:dyDescent="0.25">
      <c r="A10931" s="890" t="s">
        <v>10912</v>
      </c>
      <c r="B10931" s="890" t="s">
        <v>35351</v>
      </c>
      <c r="C10931" s="890" t="s">
        <v>3</v>
      </c>
      <c r="D10931" s="890">
        <v>710.86</v>
      </c>
    </row>
    <row r="10932" spans="1:4" x14ac:dyDescent="0.25">
      <c r="A10932" s="890" t="s">
        <v>10913</v>
      </c>
      <c r="B10932" s="890" t="s">
        <v>35352</v>
      </c>
      <c r="C10932" s="890" t="s">
        <v>3</v>
      </c>
      <c r="D10932" s="890">
        <v>1138.42</v>
      </c>
    </row>
    <row r="10933" spans="1:4" x14ac:dyDescent="0.25">
      <c r="A10933" s="890" t="s">
        <v>10914</v>
      </c>
      <c r="B10933" s="890" t="s">
        <v>35352</v>
      </c>
      <c r="C10933" s="890" t="s">
        <v>3</v>
      </c>
      <c r="D10933" s="890">
        <v>1124.8</v>
      </c>
    </row>
    <row r="10934" spans="1:4" x14ac:dyDescent="0.25">
      <c r="A10934" s="890" t="s">
        <v>10915</v>
      </c>
      <c r="B10934" s="890" t="s">
        <v>35353</v>
      </c>
      <c r="C10934" s="890" t="s">
        <v>3</v>
      </c>
      <c r="D10934" s="890">
        <v>1163.2</v>
      </c>
    </row>
    <row r="10935" spans="1:4" x14ac:dyDescent="0.25">
      <c r="A10935" s="890" t="s">
        <v>10916</v>
      </c>
      <c r="B10935" s="890" t="s">
        <v>35353</v>
      </c>
      <c r="C10935" s="890" t="s">
        <v>3</v>
      </c>
      <c r="D10935" s="890">
        <v>1147.0999999999999</v>
      </c>
    </row>
    <row r="10936" spans="1:4" x14ac:dyDescent="0.25">
      <c r="A10936" s="890" t="s">
        <v>10917</v>
      </c>
      <c r="B10936" s="890" t="s">
        <v>35354</v>
      </c>
      <c r="C10936" s="890" t="s">
        <v>3</v>
      </c>
      <c r="D10936" s="890">
        <v>167.58</v>
      </c>
    </row>
    <row r="10937" spans="1:4" x14ac:dyDescent="0.25">
      <c r="A10937" s="890" t="s">
        <v>10918</v>
      </c>
      <c r="B10937" s="890" t="s">
        <v>35354</v>
      </c>
      <c r="C10937" s="890" t="s">
        <v>3</v>
      </c>
      <c r="D10937" s="890">
        <v>162.5</v>
      </c>
    </row>
    <row r="10938" spans="1:4" x14ac:dyDescent="0.25">
      <c r="A10938" s="890" t="s">
        <v>23529</v>
      </c>
      <c r="B10938" s="890" t="s">
        <v>35355</v>
      </c>
      <c r="C10938" s="890" t="s">
        <v>3</v>
      </c>
      <c r="D10938" s="890">
        <v>2812.37</v>
      </c>
    </row>
    <row r="10939" spans="1:4" x14ac:dyDescent="0.25">
      <c r="A10939" s="890" t="s">
        <v>23530</v>
      </c>
      <c r="B10939" s="890" t="s">
        <v>35355</v>
      </c>
      <c r="C10939" s="890" t="s">
        <v>3</v>
      </c>
      <c r="D10939" s="890">
        <v>2812.37</v>
      </c>
    </row>
    <row r="10940" spans="1:4" x14ac:dyDescent="0.25">
      <c r="A10940" s="890" t="s">
        <v>10919</v>
      </c>
      <c r="B10940" s="890" t="s">
        <v>35356</v>
      </c>
      <c r="C10940" s="890" t="s">
        <v>3</v>
      </c>
      <c r="D10940" s="890">
        <v>41.8</v>
      </c>
    </row>
    <row r="10941" spans="1:4" x14ac:dyDescent="0.25">
      <c r="A10941" s="890" t="s">
        <v>10920</v>
      </c>
      <c r="B10941" s="890" t="s">
        <v>35356</v>
      </c>
      <c r="C10941" s="890" t="s">
        <v>3</v>
      </c>
      <c r="D10941" s="890">
        <v>40.08</v>
      </c>
    </row>
    <row r="10942" spans="1:4" x14ac:dyDescent="0.25">
      <c r="A10942" s="890" t="s">
        <v>10921</v>
      </c>
      <c r="B10942" s="890" t="s">
        <v>35357</v>
      </c>
      <c r="C10942" s="890" t="s">
        <v>3</v>
      </c>
      <c r="D10942" s="890">
        <v>1553.59</v>
      </c>
    </row>
    <row r="10943" spans="1:4" x14ac:dyDescent="0.25">
      <c r="A10943" s="890" t="s">
        <v>10922</v>
      </c>
      <c r="B10943" s="890" t="s">
        <v>35357</v>
      </c>
      <c r="C10943" s="890" t="s">
        <v>3</v>
      </c>
      <c r="D10943" s="890">
        <v>1538.05</v>
      </c>
    </row>
    <row r="10944" spans="1:4" x14ac:dyDescent="0.25">
      <c r="A10944" s="890" t="s">
        <v>10923</v>
      </c>
      <c r="B10944" s="890" t="s">
        <v>35358</v>
      </c>
      <c r="C10944" s="890" t="s">
        <v>3</v>
      </c>
      <c r="D10944" s="890">
        <v>261.86</v>
      </c>
    </row>
    <row r="10945" spans="1:4" x14ac:dyDescent="0.25">
      <c r="A10945" s="890" t="s">
        <v>10924</v>
      </c>
      <c r="B10945" s="890" t="s">
        <v>35358</v>
      </c>
      <c r="C10945" s="890" t="s">
        <v>3</v>
      </c>
      <c r="D10945" s="890">
        <v>254.42</v>
      </c>
    </row>
    <row r="10946" spans="1:4" x14ac:dyDescent="0.25">
      <c r="A10946" s="890" t="s">
        <v>10925</v>
      </c>
      <c r="B10946" s="890" t="s">
        <v>35359</v>
      </c>
      <c r="C10946" s="890" t="s">
        <v>3</v>
      </c>
      <c r="D10946" s="890">
        <v>669.5</v>
      </c>
    </row>
    <row r="10947" spans="1:4" x14ac:dyDescent="0.25">
      <c r="A10947" s="890" t="s">
        <v>10926</v>
      </c>
      <c r="B10947" s="890" t="s">
        <v>35359</v>
      </c>
      <c r="C10947" s="890" t="s">
        <v>3</v>
      </c>
      <c r="D10947" s="890">
        <v>669.5</v>
      </c>
    </row>
    <row r="10948" spans="1:4" x14ac:dyDescent="0.25">
      <c r="A10948" s="890" t="s">
        <v>10927</v>
      </c>
      <c r="B10948" s="890" t="s">
        <v>35360</v>
      </c>
      <c r="C10948" s="890" t="s">
        <v>3</v>
      </c>
      <c r="D10948" s="890">
        <v>535.6</v>
      </c>
    </row>
    <row r="10949" spans="1:4" x14ac:dyDescent="0.25">
      <c r="A10949" s="890" t="s">
        <v>10928</v>
      </c>
      <c r="B10949" s="890" t="s">
        <v>35360</v>
      </c>
      <c r="C10949" s="890" t="s">
        <v>3</v>
      </c>
      <c r="D10949" s="890">
        <v>535.6</v>
      </c>
    </row>
    <row r="10950" spans="1:4" x14ac:dyDescent="0.25">
      <c r="A10950" s="890" t="s">
        <v>10929</v>
      </c>
      <c r="B10950" s="890" t="s">
        <v>49819</v>
      </c>
      <c r="C10950" s="890" t="s">
        <v>3</v>
      </c>
      <c r="D10950" s="890">
        <v>162.94999999999999</v>
      </c>
    </row>
    <row r="10951" spans="1:4" x14ac:dyDescent="0.25">
      <c r="A10951" s="890" t="s">
        <v>10930</v>
      </c>
      <c r="B10951" s="890" t="s">
        <v>49819</v>
      </c>
      <c r="C10951" s="890" t="s">
        <v>3</v>
      </c>
      <c r="D10951" s="890">
        <v>158.19</v>
      </c>
    </row>
    <row r="10952" spans="1:4" x14ac:dyDescent="0.25">
      <c r="A10952" s="890" t="s">
        <v>10931</v>
      </c>
      <c r="B10952" s="890" t="s">
        <v>49820</v>
      </c>
      <c r="C10952" s="890" t="s">
        <v>3</v>
      </c>
      <c r="D10952" s="890">
        <v>181.58</v>
      </c>
    </row>
    <row r="10953" spans="1:4" x14ac:dyDescent="0.25">
      <c r="A10953" s="890" t="s">
        <v>10932</v>
      </c>
      <c r="B10953" s="890" t="s">
        <v>49820</v>
      </c>
      <c r="C10953" s="890" t="s">
        <v>3</v>
      </c>
      <c r="D10953" s="890">
        <v>174.95</v>
      </c>
    </row>
    <row r="10954" spans="1:4" x14ac:dyDescent="0.25">
      <c r="A10954" s="890" t="s">
        <v>10933</v>
      </c>
      <c r="B10954" s="890" t="s">
        <v>35363</v>
      </c>
      <c r="C10954" s="890" t="s">
        <v>3</v>
      </c>
      <c r="D10954" s="890">
        <v>104.9</v>
      </c>
    </row>
    <row r="10955" spans="1:4" x14ac:dyDescent="0.25">
      <c r="A10955" s="890" t="s">
        <v>10934</v>
      </c>
      <c r="B10955" s="890" t="s">
        <v>35363</v>
      </c>
      <c r="C10955" s="890" t="s">
        <v>3</v>
      </c>
      <c r="D10955" s="890">
        <v>104.24</v>
      </c>
    </row>
    <row r="10956" spans="1:4" x14ac:dyDescent="0.25">
      <c r="A10956" s="890" t="s">
        <v>10935</v>
      </c>
      <c r="B10956" s="890" t="s">
        <v>49821</v>
      </c>
      <c r="C10956" s="890" t="s">
        <v>3</v>
      </c>
      <c r="D10956" s="890">
        <v>73.75</v>
      </c>
    </row>
    <row r="10957" spans="1:4" x14ac:dyDescent="0.25">
      <c r="A10957" s="890" t="s">
        <v>10936</v>
      </c>
      <c r="B10957" s="890" t="s">
        <v>49821</v>
      </c>
      <c r="C10957" s="890" t="s">
        <v>3</v>
      </c>
      <c r="D10957" s="890">
        <v>68.790000000000006</v>
      </c>
    </row>
    <row r="10958" spans="1:4" x14ac:dyDescent="0.25">
      <c r="A10958" s="890" t="s">
        <v>10937</v>
      </c>
      <c r="B10958" s="890" t="s">
        <v>49822</v>
      </c>
      <c r="C10958" s="890" t="s">
        <v>3</v>
      </c>
      <c r="D10958" s="890">
        <v>90.98</v>
      </c>
    </row>
    <row r="10959" spans="1:4" x14ac:dyDescent="0.25">
      <c r="A10959" s="890" t="s">
        <v>10938</v>
      </c>
      <c r="B10959" s="890" t="s">
        <v>49822</v>
      </c>
      <c r="C10959" s="890" t="s">
        <v>3</v>
      </c>
      <c r="D10959" s="890">
        <v>87.02</v>
      </c>
    </row>
    <row r="10960" spans="1:4" x14ac:dyDescent="0.25">
      <c r="A10960" s="890" t="s">
        <v>10939</v>
      </c>
      <c r="B10960" s="890" t="s">
        <v>35366</v>
      </c>
      <c r="C10960" s="890" t="s">
        <v>3</v>
      </c>
      <c r="D10960" s="890">
        <v>75</v>
      </c>
    </row>
    <row r="10961" spans="1:4" x14ac:dyDescent="0.25">
      <c r="A10961" s="890" t="s">
        <v>10940</v>
      </c>
      <c r="B10961" s="890" t="s">
        <v>35366</v>
      </c>
      <c r="C10961" s="890" t="s">
        <v>3</v>
      </c>
      <c r="D10961" s="890">
        <v>75</v>
      </c>
    </row>
    <row r="10962" spans="1:4" x14ac:dyDescent="0.25">
      <c r="A10962" s="890" t="s">
        <v>10941</v>
      </c>
      <c r="B10962" s="890" t="s">
        <v>35367</v>
      </c>
      <c r="C10962" s="890" t="s">
        <v>3</v>
      </c>
      <c r="D10962" s="890">
        <v>64.41</v>
      </c>
    </row>
    <row r="10963" spans="1:4" x14ac:dyDescent="0.25">
      <c r="A10963" s="890" t="s">
        <v>10942</v>
      </c>
      <c r="B10963" s="890" t="s">
        <v>35367</v>
      </c>
      <c r="C10963" s="890" t="s">
        <v>3</v>
      </c>
      <c r="D10963" s="890">
        <v>59.25</v>
      </c>
    </row>
    <row r="10964" spans="1:4" x14ac:dyDescent="0.25">
      <c r="A10964" s="890" t="s">
        <v>10943</v>
      </c>
      <c r="B10964" s="890" t="s">
        <v>35368</v>
      </c>
      <c r="C10964" s="890" t="s">
        <v>3</v>
      </c>
      <c r="D10964" s="890">
        <v>65</v>
      </c>
    </row>
    <row r="10965" spans="1:4" x14ac:dyDescent="0.25">
      <c r="A10965" s="890" t="s">
        <v>10944</v>
      </c>
      <c r="B10965" s="890" t="s">
        <v>35368</v>
      </c>
      <c r="C10965" s="890" t="s">
        <v>3</v>
      </c>
      <c r="D10965" s="890">
        <v>65</v>
      </c>
    </row>
    <row r="10966" spans="1:4" x14ac:dyDescent="0.25">
      <c r="A10966" s="890" t="s">
        <v>10945</v>
      </c>
      <c r="B10966" s="890" t="s">
        <v>35369</v>
      </c>
      <c r="C10966" s="890" t="s">
        <v>3</v>
      </c>
      <c r="D10966" s="890">
        <v>247.54</v>
      </c>
    </row>
    <row r="10967" spans="1:4" x14ac:dyDescent="0.25">
      <c r="A10967" s="890" t="s">
        <v>10946</v>
      </c>
      <c r="B10967" s="890" t="s">
        <v>35369</v>
      </c>
      <c r="C10967" s="890" t="s">
        <v>3</v>
      </c>
      <c r="D10967" s="890">
        <v>242.78</v>
      </c>
    </row>
    <row r="10968" spans="1:4" x14ac:dyDescent="0.25">
      <c r="A10968" s="890" t="s">
        <v>10947</v>
      </c>
      <c r="B10968" s="890" t="s">
        <v>35370</v>
      </c>
      <c r="C10968" s="890" t="s">
        <v>3</v>
      </c>
      <c r="D10968" s="890">
        <v>130</v>
      </c>
    </row>
    <row r="10969" spans="1:4" x14ac:dyDescent="0.25">
      <c r="A10969" s="890" t="s">
        <v>10948</v>
      </c>
      <c r="B10969" s="890" t="s">
        <v>35370</v>
      </c>
      <c r="C10969" s="890" t="s">
        <v>3</v>
      </c>
      <c r="D10969" s="890">
        <v>130</v>
      </c>
    </row>
    <row r="10970" spans="1:4" x14ac:dyDescent="0.25">
      <c r="A10970" s="890" t="s">
        <v>10949</v>
      </c>
      <c r="B10970" s="890" t="s">
        <v>35371</v>
      </c>
      <c r="C10970" s="890" t="s">
        <v>3</v>
      </c>
      <c r="D10970" s="890">
        <v>432.6</v>
      </c>
    </row>
    <row r="10971" spans="1:4" x14ac:dyDescent="0.25">
      <c r="A10971" s="890" t="s">
        <v>10950</v>
      </c>
      <c r="B10971" s="890" t="s">
        <v>35371</v>
      </c>
      <c r="C10971" s="890" t="s">
        <v>3</v>
      </c>
      <c r="D10971" s="890">
        <v>432.6</v>
      </c>
    </row>
    <row r="10972" spans="1:4" x14ac:dyDescent="0.25">
      <c r="A10972" s="890" t="s">
        <v>10951</v>
      </c>
      <c r="B10972" s="890" t="s">
        <v>49823</v>
      </c>
      <c r="C10972" s="890" t="s">
        <v>3</v>
      </c>
      <c r="D10972" s="890">
        <v>130.38999999999999</v>
      </c>
    </row>
    <row r="10973" spans="1:4" x14ac:dyDescent="0.25">
      <c r="A10973" s="890" t="s">
        <v>10952</v>
      </c>
      <c r="B10973" s="890" t="s">
        <v>49823</v>
      </c>
      <c r="C10973" s="890" t="s">
        <v>3</v>
      </c>
      <c r="D10973" s="890">
        <v>124.94</v>
      </c>
    </row>
    <row r="10974" spans="1:4" x14ac:dyDescent="0.25">
      <c r="A10974" s="890" t="s">
        <v>10953</v>
      </c>
      <c r="B10974" s="890" t="s">
        <v>49824</v>
      </c>
      <c r="C10974" s="890" t="s">
        <v>3</v>
      </c>
      <c r="D10974" s="890">
        <v>190.89</v>
      </c>
    </row>
    <row r="10975" spans="1:4" x14ac:dyDescent="0.25">
      <c r="A10975" s="890" t="s">
        <v>10954</v>
      </c>
      <c r="B10975" s="890" t="s">
        <v>49824</v>
      </c>
      <c r="C10975" s="890" t="s">
        <v>3</v>
      </c>
      <c r="D10975" s="890">
        <v>185.44</v>
      </c>
    </row>
    <row r="10976" spans="1:4" x14ac:dyDescent="0.25">
      <c r="A10976" s="890" t="s">
        <v>10955</v>
      </c>
      <c r="B10976" s="890" t="s">
        <v>35374</v>
      </c>
      <c r="C10976" s="890" t="s">
        <v>3</v>
      </c>
      <c r="D10976" s="890">
        <v>86.98</v>
      </c>
    </row>
    <row r="10977" spans="1:4" x14ac:dyDescent="0.25">
      <c r="A10977" s="890" t="s">
        <v>10956</v>
      </c>
      <c r="B10977" s="890" t="s">
        <v>35374</v>
      </c>
      <c r="C10977" s="890" t="s">
        <v>3</v>
      </c>
      <c r="D10977" s="890">
        <v>82.13</v>
      </c>
    </row>
    <row r="10978" spans="1:4" x14ac:dyDescent="0.25">
      <c r="A10978" s="890" t="s">
        <v>10957</v>
      </c>
      <c r="B10978" s="890" t="s">
        <v>35375</v>
      </c>
      <c r="C10978" s="890" t="s">
        <v>3</v>
      </c>
      <c r="D10978" s="890">
        <v>121.72</v>
      </c>
    </row>
    <row r="10979" spans="1:4" x14ac:dyDescent="0.25">
      <c r="A10979" s="890" t="s">
        <v>10958</v>
      </c>
      <c r="B10979" s="890" t="s">
        <v>35375</v>
      </c>
      <c r="C10979" s="890" t="s">
        <v>3</v>
      </c>
      <c r="D10979" s="890">
        <v>119.35</v>
      </c>
    </row>
    <row r="10980" spans="1:4" x14ac:dyDescent="0.25">
      <c r="A10980" s="890" t="s">
        <v>10959</v>
      </c>
      <c r="B10980" s="890" t="s">
        <v>35376</v>
      </c>
      <c r="C10980" s="890" t="s">
        <v>3</v>
      </c>
      <c r="D10980" s="890">
        <v>141.04</v>
      </c>
    </row>
    <row r="10981" spans="1:4" x14ac:dyDescent="0.25">
      <c r="A10981" s="890" t="s">
        <v>10960</v>
      </c>
      <c r="B10981" s="890" t="s">
        <v>35376</v>
      </c>
      <c r="C10981" s="890" t="s">
        <v>3</v>
      </c>
      <c r="D10981" s="890">
        <v>138.43</v>
      </c>
    </row>
    <row r="10982" spans="1:4" x14ac:dyDescent="0.25">
      <c r="A10982" s="890" t="s">
        <v>10961</v>
      </c>
      <c r="B10982" s="890" t="s">
        <v>35377</v>
      </c>
      <c r="C10982" s="890" t="s">
        <v>3</v>
      </c>
      <c r="D10982" s="890">
        <v>201.74</v>
      </c>
    </row>
    <row r="10983" spans="1:4" x14ac:dyDescent="0.25">
      <c r="A10983" s="890" t="s">
        <v>10962</v>
      </c>
      <c r="B10983" s="890" t="s">
        <v>35377</v>
      </c>
      <c r="C10983" s="890" t="s">
        <v>3</v>
      </c>
      <c r="D10983" s="890">
        <v>199.37</v>
      </c>
    </row>
    <row r="10984" spans="1:4" x14ac:dyDescent="0.25">
      <c r="A10984" s="890" t="s">
        <v>10963</v>
      </c>
      <c r="B10984" s="890" t="s">
        <v>35378</v>
      </c>
      <c r="C10984" s="890" t="s">
        <v>3</v>
      </c>
      <c r="D10984" s="890">
        <v>221.06</v>
      </c>
    </row>
    <row r="10985" spans="1:4" x14ac:dyDescent="0.25">
      <c r="A10985" s="890" t="s">
        <v>10964</v>
      </c>
      <c r="B10985" s="890" t="s">
        <v>35378</v>
      </c>
      <c r="C10985" s="890" t="s">
        <v>3</v>
      </c>
      <c r="D10985" s="890">
        <v>218.45</v>
      </c>
    </row>
    <row r="10986" spans="1:4" x14ac:dyDescent="0.25">
      <c r="A10986" s="890" t="s">
        <v>10965</v>
      </c>
      <c r="B10986" s="890" t="s">
        <v>35379</v>
      </c>
      <c r="C10986" s="890" t="s">
        <v>3</v>
      </c>
      <c r="D10986" s="890">
        <v>90.52</v>
      </c>
    </row>
    <row r="10987" spans="1:4" x14ac:dyDescent="0.25">
      <c r="A10987" s="890" t="s">
        <v>10966</v>
      </c>
      <c r="B10987" s="890" t="s">
        <v>35379</v>
      </c>
      <c r="C10987" s="890" t="s">
        <v>3</v>
      </c>
      <c r="D10987" s="890">
        <v>88.16</v>
      </c>
    </row>
    <row r="10988" spans="1:4" x14ac:dyDescent="0.25">
      <c r="A10988" s="890" t="s">
        <v>10967</v>
      </c>
      <c r="B10988" s="890" t="s">
        <v>35380</v>
      </c>
      <c r="C10988" s="890" t="s">
        <v>3</v>
      </c>
      <c r="D10988" s="890">
        <v>109.85</v>
      </c>
    </row>
    <row r="10989" spans="1:4" x14ac:dyDescent="0.25">
      <c r="A10989" s="890" t="s">
        <v>10968</v>
      </c>
      <c r="B10989" s="890" t="s">
        <v>35380</v>
      </c>
      <c r="C10989" s="890" t="s">
        <v>3</v>
      </c>
      <c r="D10989" s="890">
        <v>107.23</v>
      </c>
    </row>
    <row r="10990" spans="1:4" x14ac:dyDescent="0.25">
      <c r="A10990" s="890" t="s">
        <v>10969</v>
      </c>
      <c r="B10990" s="890" t="s">
        <v>35381</v>
      </c>
      <c r="C10990" s="890" t="s">
        <v>3</v>
      </c>
      <c r="D10990" s="890">
        <v>78.489999999999995</v>
      </c>
    </row>
    <row r="10991" spans="1:4" x14ac:dyDescent="0.25">
      <c r="A10991" s="890" t="s">
        <v>10970</v>
      </c>
      <c r="B10991" s="890" t="s">
        <v>35381</v>
      </c>
      <c r="C10991" s="890" t="s">
        <v>3</v>
      </c>
      <c r="D10991" s="890">
        <v>76.12</v>
      </c>
    </row>
    <row r="10992" spans="1:4" x14ac:dyDescent="0.25">
      <c r="A10992" s="890" t="s">
        <v>10971</v>
      </c>
      <c r="B10992" s="890" t="s">
        <v>35382</v>
      </c>
      <c r="C10992" s="890" t="s">
        <v>3</v>
      </c>
      <c r="D10992" s="890">
        <v>97.81</v>
      </c>
    </row>
    <row r="10993" spans="1:4" x14ac:dyDescent="0.25">
      <c r="A10993" s="890" t="s">
        <v>10972</v>
      </c>
      <c r="B10993" s="890" t="s">
        <v>35382</v>
      </c>
      <c r="C10993" s="890" t="s">
        <v>3</v>
      </c>
      <c r="D10993" s="890">
        <v>95.2</v>
      </c>
    </row>
    <row r="10994" spans="1:4" x14ac:dyDescent="0.25">
      <c r="A10994" s="890" t="s">
        <v>10973</v>
      </c>
      <c r="B10994" s="890" t="s">
        <v>35383</v>
      </c>
      <c r="C10994" s="890" t="s">
        <v>3</v>
      </c>
      <c r="D10994" s="890">
        <v>201.74</v>
      </c>
    </row>
    <row r="10995" spans="1:4" x14ac:dyDescent="0.25">
      <c r="A10995" s="890" t="s">
        <v>10974</v>
      </c>
      <c r="B10995" s="890" t="s">
        <v>35383</v>
      </c>
      <c r="C10995" s="890" t="s">
        <v>3</v>
      </c>
      <c r="D10995" s="890">
        <v>199.37</v>
      </c>
    </row>
    <row r="10996" spans="1:4" x14ac:dyDescent="0.25">
      <c r="A10996" s="890" t="s">
        <v>10975</v>
      </c>
      <c r="B10996" s="890" t="s">
        <v>35384</v>
      </c>
      <c r="C10996" s="890" t="s">
        <v>3</v>
      </c>
      <c r="D10996" s="890">
        <v>52.2</v>
      </c>
    </row>
    <row r="10997" spans="1:4" x14ac:dyDescent="0.25">
      <c r="A10997" s="890" t="s">
        <v>10976</v>
      </c>
      <c r="B10997" s="890" t="s">
        <v>35384</v>
      </c>
      <c r="C10997" s="890" t="s">
        <v>3</v>
      </c>
      <c r="D10997" s="890">
        <v>50.89</v>
      </c>
    </row>
    <row r="10998" spans="1:4" x14ac:dyDescent="0.25">
      <c r="A10998" s="890" t="s">
        <v>10977</v>
      </c>
      <c r="B10998" s="890" t="s">
        <v>35385</v>
      </c>
      <c r="C10998" s="890" t="s">
        <v>3</v>
      </c>
      <c r="D10998" s="890">
        <v>60.59</v>
      </c>
    </row>
    <row r="10999" spans="1:4" x14ac:dyDescent="0.25">
      <c r="A10999" s="890" t="s">
        <v>10978</v>
      </c>
      <c r="B10999" s="890" t="s">
        <v>35385</v>
      </c>
      <c r="C10999" s="890" t="s">
        <v>3</v>
      </c>
      <c r="D10999" s="890">
        <v>59.28</v>
      </c>
    </row>
    <row r="11000" spans="1:4" x14ac:dyDescent="0.25">
      <c r="A11000" s="890" t="s">
        <v>10979</v>
      </c>
      <c r="B11000" s="890" t="s">
        <v>35386</v>
      </c>
      <c r="C11000" s="890" t="s">
        <v>3</v>
      </c>
      <c r="D11000" s="890">
        <v>60.59</v>
      </c>
    </row>
    <row r="11001" spans="1:4" x14ac:dyDescent="0.25">
      <c r="A11001" s="890" t="s">
        <v>10980</v>
      </c>
      <c r="B11001" s="890" t="s">
        <v>35386</v>
      </c>
      <c r="C11001" s="890" t="s">
        <v>3</v>
      </c>
      <c r="D11001" s="890">
        <v>59.28</v>
      </c>
    </row>
    <row r="11002" spans="1:4" x14ac:dyDescent="0.25">
      <c r="A11002" s="890" t="s">
        <v>10981</v>
      </c>
      <c r="B11002" s="890" t="s">
        <v>35387</v>
      </c>
      <c r="C11002" s="890" t="s">
        <v>3</v>
      </c>
      <c r="D11002" s="890">
        <v>148.41</v>
      </c>
    </row>
    <row r="11003" spans="1:4" x14ac:dyDescent="0.25">
      <c r="A11003" s="890" t="s">
        <v>10982</v>
      </c>
      <c r="B11003" s="890" t="s">
        <v>35387</v>
      </c>
      <c r="C11003" s="890" t="s">
        <v>3</v>
      </c>
      <c r="D11003" s="890">
        <v>147.1</v>
      </c>
    </row>
    <row r="11004" spans="1:4" x14ac:dyDescent="0.25">
      <c r="A11004" s="890" t="s">
        <v>10983</v>
      </c>
      <c r="B11004" s="890" t="s">
        <v>35388</v>
      </c>
      <c r="C11004" s="890" t="s">
        <v>3</v>
      </c>
      <c r="D11004" s="890">
        <v>158.57</v>
      </c>
    </row>
    <row r="11005" spans="1:4" x14ac:dyDescent="0.25">
      <c r="A11005" s="890" t="s">
        <v>10984</v>
      </c>
      <c r="B11005" s="890" t="s">
        <v>35388</v>
      </c>
      <c r="C11005" s="890" t="s">
        <v>3</v>
      </c>
      <c r="D11005" s="890">
        <v>157.66999999999999</v>
      </c>
    </row>
    <row r="11006" spans="1:4" x14ac:dyDescent="0.25">
      <c r="A11006" s="890" t="s">
        <v>10985</v>
      </c>
      <c r="B11006" s="890" t="s">
        <v>35389</v>
      </c>
      <c r="C11006" s="890" t="s">
        <v>3</v>
      </c>
      <c r="D11006" s="890">
        <v>97.94</v>
      </c>
    </row>
    <row r="11007" spans="1:4" x14ac:dyDescent="0.25">
      <c r="A11007" s="890" t="s">
        <v>10986</v>
      </c>
      <c r="B11007" s="890" t="s">
        <v>35389</v>
      </c>
      <c r="C11007" s="890" t="s">
        <v>3</v>
      </c>
      <c r="D11007" s="890">
        <v>95.58</v>
      </c>
    </row>
    <row r="11008" spans="1:4" x14ac:dyDescent="0.25">
      <c r="A11008" s="890" t="s">
        <v>10987</v>
      </c>
      <c r="B11008" s="890" t="s">
        <v>35390</v>
      </c>
      <c r="C11008" s="890" t="s">
        <v>3</v>
      </c>
      <c r="D11008" s="890">
        <v>92.49</v>
      </c>
    </row>
    <row r="11009" spans="1:4" x14ac:dyDescent="0.25">
      <c r="A11009" s="890" t="s">
        <v>10988</v>
      </c>
      <c r="B11009" s="890" t="s">
        <v>35390</v>
      </c>
      <c r="C11009" s="890" t="s">
        <v>3</v>
      </c>
      <c r="D11009" s="890">
        <v>90.13</v>
      </c>
    </row>
    <row r="11010" spans="1:4" x14ac:dyDescent="0.25">
      <c r="A11010" s="890" t="s">
        <v>10989</v>
      </c>
      <c r="B11010" s="890" t="s">
        <v>35391</v>
      </c>
      <c r="C11010" s="890" t="s">
        <v>3</v>
      </c>
      <c r="D11010" s="890">
        <v>109.02</v>
      </c>
    </row>
    <row r="11011" spans="1:4" x14ac:dyDescent="0.25">
      <c r="A11011" s="890" t="s">
        <v>10990</v>
      </c>
      <c r="B11011" s="890" t="s">
        <v>35391</v>
      </c>
      <c r="C11011" s="890" t="s">
        <v>3</v>
      </c>
      <c r="D11011" s="890">
        <v>106.65</v>
      </c>
    </row>
    <row r="11012" spans="1:4" x14ac:dyDescent="0.25">
      <c r="A11012" s="890" t="s">
        <v>10991</v>
      </c>
      <c r="B11012" s="890" t="s">
        <v>35392</v>
      </c>
      <c r="C11012" s="890" t="s">
        <v>3</v>
      </c>
      <c r="D11012" s="890">
        <v>107.47</v>
      </c>
    </row>
    <row r="11013" spans="1:4" x14ac:dyDescent="0.25">
      <c r="A11013" s="890" t="s">
        <v>10992</v>
      </c>
      <c r="B11013" s="890" t="s">
        <v>35392</v>
      </c>
      <c r="C11013" s="890" t="s">
        <v>3</v>
      </c>
      <c r="D11013" s="890">
        <v>105.11</v>
      </c>
    </row>
    <row r="11014" spans="1:4" x14ac:dyDescent="0.25">
      <c r="A11014" s="890" t="s">
        <v>10993</v>
      </c>
      <c r="B11014" s="890" t="s">
        <v>35393</v>
      </c>
      <c r="C11014" s="890" t="s">
        <v>3</v>
      </c>
      <c r="D11014" s="890">
        <v>304.62</v>
      </c>
    </row>
    <row r="11015" spans="1:4" x14ac:dyDescent="0.25">
      <c r="A11015" s="890" t="s">
        <v>10994</v>
      </c>
      <c r="B11015" s="890" t="s">
        <v>35393</v>
      </c>
      <c r="C11015" s="890" t="s">
        <v>3</v>
      </c>
      <c r="D11015" s="890">
        <v>302.25</v>
      </c>
    </row>
    <row r="11016" spans="1:4" x14ac:dyDescent="0.25">
      <c r="A11016" s="890" t="s">
        <v>10995</v>
      </c>
      <c r="B11016" s="890" t="s">
        <v>35394</v>
      </c>
      <c r="C11016" s="890" t="s">
        <v>3</v>
      </c>
      <c r="D11016" s="890">
        <v>118.64</v>
      </c>
    </row>
    <row r="11017" spans="1:4" x14ac:dyDescent="0.25">
      <c r="A11017" s="890" t="s">
        <v>10996</v>
      </c>
      <c r="B11017" s="890" t="s">
        <v>35394</v>
      </c>
      <c r="C11017" s="890" t="s">
        <v>3</v>
      </c>
      <c r="D11017" s="890">
        <v>116.27</v>
      </c>
    </row>
    <row r="11018" spans="1:4" x14ac:dyDescent="0.25">
      <c r="A11018" s="890" t="s">
        <v>10997</v>
      </c>
      <c r="B11018" s="890" t="s">
        <v>35395</v>
      </c>
      <c r="C11018" s="890" t="s">
        <v>3</v>
      </c>
      <c r="D11018" s="890">
        <v>38.229999999999997</v>
      </c>
    </row>
    <row r="11019" spans="1:4" x14ac:dyDescent="0.25">
      <c r="A11019" s="890" t="s">
        <v>10998</v>
      </c>
      <c r="B11019" s="890" t="s">
        <v>35395</v>
      </c>
      <c r="C11019" s="890" t="s">
        <v>3</v>
      </c>
      <c r="D11019" s="890">
        <v>37</v>
      </c>
    </row>
    <row r="11020" spans="1:4" x14ac:dyDescent="0.25">
      <c r="A11020" s="890" t="s">
        <v>10999</v>
      </c>
      <c r="B11020" s="890" t="s">
        <v>35396</v>
      </c>
      <c r="C11020" s="890" t="s">
        <v>3</v>
      </c>
      <c r="D11020" s="890">
        <v>46.62</v>
      </c>
    </row>
    <row r="11021" spans="1:4" x14ac:dyDescent="0.25">
      <c r="A11021" s="890" t="s">
        <v>11000</v>
      </c>
      <c r="B11021" s="890" t="s">
        <v>35396</v>
      </c>
      <c r="C11021" s="890" t="s">
        <v>3</v>
      </c>
      <c r="D11021" s="890">
        <v>45.39</v>
      </c>
    </row>
    <row r="11022" spans="1:4" x14ac:dyDescent="0.25">
      <c r="A11022" s="890" t="s">
        <v>11001</v>
      </c>
      <c r="B11022" s="890" t="s">
        <v>35397</v>
      </c>
      <c r="C11022" s="890" t="s">
        <v>3</v>
      </c>
      <c r="D11022" s="890">
        <v>46.62</v>
      </c>
    </row>
    <row r="11023" spans="1:4" x14ac:dyDescent="0.25">
      <c r="A11023" s="890" t="s">
        <v>11002</v>
      </c>
      <c r="B11023" s="890" t="s">
        <v>35397</v>
      </c>
      <c r="C11023" s="890" t="s">
        <v>3</v>
      </c>
      <c r="D11023" s="890">
        <v>45.39</v>
      </c>
    </row>
    <row r="11024" spans="1:4" x14ac:dyDescent="0.25">
      <c r="A11024" s="890" t="s">
        <v>11003</v>
      </c>
      <c r="B11024" s="890" t="s">
        <v>35398</v>
      </c>
      <c r="C11024" s="890" t="s">
        <v>3</v>
      </c>
      <c r="D11024" s="890">
        <v>57.43</v>
      </c>
    </row>
    <row r="11025" spans="1:4" x14ac:dyDescent="0.25">
      <c r="A11025" s="890" t="s">
        <v>11004</v>
      </c>
      <c r="B11025" s="890" t="s">
        <v>35398</v>
      </c>
      <c r="C11025" s="890" t="s">
        <v>3</v>
      </c>
      <c r="D11025" s="890">
        <v>55.46</v>
      </c>
    </row>
    <row r="11026" spans="1:4" x14ac:dyDescent="0.25">
      <c r="A11026" s="890" t="s">
        <v>11005</v>
      </c>
      <c r="B11026" s="890" t="s">
        <v>35399</v>
      </c>
      <c r="C11026" s="890" t="s">
        <v>3</v>
      </c>
      <c r="D11026" s="890">
        <v>76.75</v>
      </c>
    </row>
    <row r="11027" spans="1:4" x14ac:dyDescent="0.25">
      <c r="A11027" s="890" t="s">
        <v>11006</v>
      </c>
      <c r="B11027" s="890" t="s">
        <v>35399</v>
      </c>
      <c r="C11027" s="890" t="s">
        <v>3</v>
      </c>
      <c r="D11027" s="890">
        <v>74.53</v>
      </c>
    </row>
    <row r="11028" spans="1:4" x14ac:dyDescent="0.25">
      <c r="A11028" s="890" t="s">
        <v>11007</v>
      </c>
      <c r="B11028" s="890" t="s">
        <v>35400</v>
      </c>
      <c r="C11028" s="890" t="s">
        <v>3</v>
      </c>
      <c r="D11028" s="890">
        <v>65.819999999999993</v>
      </c>
    </row>
    <row r="11029" spans="1:4" x14ac:dyDescent="0.25">
      <c r="A11029" s="890" t="s">
        <v>11008</v>
      </c>
      <c r="B11029" s="890" t="s">
        <v>35400</v>
      </c>
      <c r="C11029" s="890" t="s">
        <v>3</v>
      </c>
      <c r="D11029" s="890">
        <v>63.85</v>
      </c>
    </row>
    <row r="11030" spans="1:4" x14ac:dyDescent="0.25">
      <c r="A11030" s="890" t="s">
        <v>11009</v>
      </c>
      <c r="B11030" s="890" t="s">
        <v>35401</v>
      </c>
      <c r="C11030" s="890" t="s">
        <v>3</v>
      </c>
      <c r="D11030" s="890">
        <v>85.14</v>
      </c>
    </row>
    <row r="11031" spans="1:4" x14ac:dyDescent="0.25">
      <c r="A11031" s="890" t="s">
        <v>11010</v>
      </c>
      <c r="B11031" s="890" t="s">
        <v>35401</v>
      </c>
      <c r="C11031" s="890" t="s">
        <v>3</v>
      </c>
      <c r="D11031" s="890">
        <v>82.92</v>
      </c>
    </row>
    <row r="11032" spans="1:4" x14ac:dyDescent="0.25">
      <c r="A11032" s="890" t="s">
        <v>11011</v>
      </c>
      <c r="B11032" s="890" t="s">
        <v>35402</v>
      </c>
      <c r="C11032" s="890" t="s">
        <v>3</v>
      </c>
      <c r="D11032" s="890">
        <v>65.819999999999993</v>
      </c>
    </row>
    <row r="11033" spans="1:4" x14ac:dyDescent="0.25">
      <c r="A11033" s="890" t="s">
        <v>11012</v>
      </c>
      <c r="B11033" s="890" t="s">
        <v>35402</v>
      </c>
      <c r="C11033" s="890" t="s">
        <v>3</v>
      </c>
      <c r="D11033" s="890">
        <v>63.85</v>
      </c>
    </row>
    <row r="11034" spans="1:4" x14ac:dyDescent="0.25">
      <c r="A11034" s="890" t="s">
        <v>11013</v>
      </c>
      <c r="B11034" s="890" t="s">
        <v>35403</v>
      </c>
      <c r="C11034" s="890" t="s">
        <v>3</v>
      </c>
      <c r="D11034" s="890">
        <v>85.14</v>
      </c>
    </row>
    <row r="11035" spans="1:4" x14ac:dyDescent="0.25">
      <c r="A11035" s="890" t="s">
        <v>11014</v>
      </c>
      <c r="B11035" s="890" t="s">
        <v>35403</v>
      </c>
      <c r="C11035" s="890" t="s">
        <v>3</v>
      </c>
      <c r="D11035" s="890">
        <v>82.92</v>
      </c>
    </row>
    <row r="11036" spans="1:4" x14ac:dyDescent="0.25">
      <c r="A11036" s="890" t="s">
        <v>11015</v>
      </c>
      <c r="B11036" s="890" t="s">
        <v>35404</v>
      </c>
      <c r="C11036" s="890" t="s">
        <v>3</v>
      </c>
      <c r="D11036" s="890">
        <v>56.13</v>
      </c>
    </row>
    <row r="11037" spans="1:4" x14ac:dyDescent="0.25">
      <c r="A11037" s="890" t="s">
        <v>11016</v>
      </c>
      <c r="B11037" s="890" t="s">
        <v>35404</v>
      </c>
      <c r="C11037" s="890" t="s">
        <v>3</v>
      </c>
      <c r="D11037" s="890">
        <v>54.16</v>
      </c>
    </row>
    <row r="11038" spans="1:4" x14ac:dyDescent="0.25">
      <c r="A11038" s="890" t="s">
        <v>11017</v>
      </c>
      <c r="B11038" s="890" t="s">
        <v>35405</v>
      </c>
      <c r="C11038" s="890" t="s">
        <v>3</v>
      </c>
      <c r="D11038" s="890">
        <v>75.45</v>
      </c>
    </row>
    <row r="11039" spans="1:4" x14ac:dyDescent="0.25">
      <c r="A11039" s="890" t="s">
        <v>11018</v>
      </c>
      <c r="B11039" s="890" t="s">
        <v>35405</v>
      </c>
      <c r="C11039" s="890" t="s">
        <v>3</v>
      </c>
      <c r="D11039" s="890">
        <v>73.239999999999995</v>
      </c>
    </row>
    <row r="11040" spans="1:4" x14ac:dyDescent="0.25">
      <c r="A11040" s="890" t="s">
        <v>11019</v>
      </c>
      <c r="B11040" s="890" t="s">
        <v>35406</v>
      </c>
      <c r="C11040" s="890" t="s">
        <v>3</v>
      </c>
      <c r="D11040" s="890">
        <v>64.52</v>
      </c>
    </row>
    <row r="11041" spans="1:4" x14ac:dyDescent="0.25">
      <c r="A11041" s="890" t="s">
        <v>11020</v>
      </c>
      <c r="B11041" s="890" t="s">
        <v>35406</v>
      </c>
      <c r="C11041" s="890" t="s">
        <v>3</v>
      </c>
      <c r="D11041" s="890">
        <v>62.55</v>
      </c>
    </row>
    <row r="11042" spans="1:4" x14ac:dyDescent="0.25">
      <c r="A11042" s="890" t="s">
        <v>11021</v>
      </c>
      <c r="B11042" s="890" t="s">
        <v>35407</v>
      </c>
      <c r="C11042" s="890" t="s">
        <v>3</v>
      </c>
      <c r="D11042" s="890">
        <v>83.84</v>
      </c>
    </row>
    <row r="11043" spans="1:4" x14ac:dyDescent="0.25">
      <c r="A11043" s="890" t="s">
        <v>11022</v>
      </c>
      <c r="B11043" s="890" t="s">
        <v>35407</v>
      </c>
      <c r="C11043" s="890" t="s">
        <v>3</v>
      </c>
      <c r="D11043" s="890">
        <v>81.63</v>
      </c>
    </row>
    <row r="11044" spans="1:4" x14ac:dyDescent="0.25">
      <c r="A11044" s="890" t="s">
        <v>11023</v>
      </c>
      <c r="B11044" s="890" t="s">
        <v>35408</v>
      </c>
      <c r="C11044" s="890" t="s">
        <v>3</v>
      </c>
      <c r="D11044" s="890">
        <v>64.52</v>
      </c>
    </row>
    <row r="11045" spans="1:4" x14ac:dyDescent="0.25">
      <c r="A11045" s="890" t="s">
        <v>11024</v>
      </c>
      <c r="B11045" s="890" t="s">
        <v>35408</v>
      </c>
      <c r="C11045" s="890" t="s">
        <v>3</v>
      </c>
      <c r="D11045" s="890">
        <v>62.55</v>
      </c>
    </row>
    <row r="11046" spans="1:4" x14ac:dyDescent="0.25">
      <c r="A11046" s="890" t="s">
        <v>11025</v>
      </c>
      <c r="B11046" s="890" t="s">
        <v>35409</v>
      </c>
      <c r="C11046" s="890" t="s">
        <v>3</v>
      </c>
      <c r="D11046" s="890">
        <v>83.84</v>
      </c>
    </row>
    <row r="11047" spans="1:4" x14ac:dyDescent="0.25">
      <c r="A11047" s="890" t="s">
        <v>11026</v>
      </c>
      <c r="B11047" s="890" t="s">
        <v>35409</v>
      </c>
      <c r="C11047" s="890" t="s">
        <v>3</v>
      </c>
      <c r="D11047" s="890">
        <v>81.63</v>
      </c>
    </row>
    <row r="11048" spans="1:4" x14ac:dyDescent="0.25">
      <c r="A11048" s="890" t="s">
        <v>11027</v>
      </c>
      <c r="B11048" s="890" t="s">
        <v>35410</v>
      </c>
      <c r="C11048" s="890" t="s">
        <v>3</v>
      </c>
      <c r="D11048" s="890">
        <v>58.69</v>
      </c>
    </row>
    <row r="11049" spans="1:4" x14ac:dyDescent="0.25">
      <c r="A11049" s="890" t="s">
        <v>11028</v>
      </c>
      <c r="B11049" s="890" t="s">
        <v>35410</v>
      </c>
      <c r="C11049" s="890" t="s">
        <v>3</v>
      </c>
      <c r="D11049" s="890">
        <v>56.72</v>
      </c>
    </row>
    <row r="11050" spans="1:4" x14ac:dyDescent="0.25">
      <c r="A11050" s="890" t="s">
        <v>11029</v>
      </c>
      <c r="B11050" s="890" t="s">
        <v>35411</v>
      </c>
      <c r="C11050" s="890" t="s">
        <v>3</v>
      </c>
      <c r="D11050" s="890">
        <v>78.010000000000005</v>
      </c>
    </row>
    <row r="11051" spans="1:4" x14ac:dyDescent="0.25">
      <c r="A11051" s="890" t="s">
        <v>11030</v>
      </c>
      <c r="B11051" s="890" t="s">
        <v>35411</v>
      </c>
      <c r="C11051" s="890" t="s">
        <v>3</v>
      </c>
      <c r="D11051" s="890">
        <v>75.8</v>
      </c>
    </row>
    <row r="11052" spans="1:4" x14ac:dyDescent="0.25">
      <c r="A11052" s="890" t="s">
        <v>11031</v>
      </c>
      <c r="B11052" s="890" t="s">
        <v>35412</v>
      </c>
      <c r="C11052" s="890" t="s">
        <v>3</v>
      </c>
      <c r="D11052" s="890">
        <v>67.08</v>
      </c>
    </row>
    <row r="11053" spans="1:4" x14ac:dyDescent="0.25">
      <c r="A11053" s="890" t="s">
        <v>11032</v>
      </c>
      <c r="B11053" s="890" t="s">
        <v>35412</v>
      </c>
      <c r="C11053" s="890" t="s">
        <v>3</v>
      </c>
      <c r="D11053" s="890">
        <v>65.11</v>
      </c>
    </row>
    <row r="11054" spans="1:4" x14ac:dyDescent="0.25">
      <c r="A11054" s="890" t="s">
        <v>11033</v>
      </c>
      <c r="B11054" s="890" t="s">
        <v>35413</v>
      </c>
      <c r="C11054" s="890" t="s">
        <v>3</v>
      </c>
      <c r="D11054" s="890">
        <v>86.4</v>
      </c>
    </row>
    <row r="11055" spans="1:4" x14ac:dyDescent="0.25">
      <c r="A11055" s="890" t="s">
        <v>11034</v>
      </c>
      <c r="B11055" s="890" t="s">
        <v>35413</v>
      </c>
      <c r="C11055" s="890" t="s">
        <v>3</v>
      </c>
      <c r="D11055" s="890">
        <v>84.19</v>
      </c>
    </row>
    <row r="11056" spans="1:4" x14ac:dyDescent="0.25">
      <c r="A11056" s="890" t="s">
        <v>11035</v>
      </c>
      <c r="B11056" s="890" t="s">
        <v>35414</v>
      </c>
      <c r="C11056" s="890" t="s">
        <v>3</v>
      </c>
      <c r="D11056" s="890">
        <v>67.08</v>
      </c>
    </row>
    <row r="11057" spans="1:4" x14ac:dyDescent="0.25">
      <c r="A11057" s="890" t="s">
        <v>11036</v>
      </c>
      <c r="B11057" s="890" t="s">
        <v>35414</v>
      </c>
      <c r="C11057" s="890" t="s">
        <v>3</v>
      </c>
      <c r="D11057" s="890">
        <v>65.11</v>
      </c>
    </row>
    <row r="11058" spans="1:4" x14ac:dyDescent="0.25">
      <c r="A11058" s="890" t="s">
        <v>11037</v>
      </c>
      <c r="B11058" s="890" t="s">
        <v>35415</v>
      </c>
      <c r="C11058" s="890" t="s">
        <v>3</v>
      </c>
      <c r="D11058" s="890">
        <v>86.4</v>
      </c>
    </row>
    <row r="11059" spans="1:4" x14ac:dyDescent="0.25">
      <c r="A11059" s="890" t="s">
        <v>11038</v>
      </c>
      <c r="B11059" s="890" t="s">
        <v>35415</v>
      </c>
      <c r="C11059" s="890" t="s">
        <v>3</v>
      </c>
      <c r="D11059" s="890">
        <v>84.19</v>
      </c>
    </row>
    <row r="11060" spans="1:4" x14ac:dyDescent="0.25">
      <c r="A11060" s="890" t="s">
        <v>11039</v>
      </c>
      <c r="B11060" s="890" t="s">
        <v>35416</v>
      </c>
      <c r="C11060" s="890" t="s">
        <v>3</v>
      </c>
      <c r="D11060" s="890">
        <v>61.95</v>
      </c>
    </row>
    <row r="11061" spans="1:4" x14ac:dyDescent="0.25">
      <c r="A11061" s="890" t="s">
        <v>11040</v>
      </c>
      <c r="B11061" s="890" t="s">
        <v>35416</v>
      </c>
      <c r="C11061" s="890" t="s">
        <v>3</v>
      </c>
      <c r="D11061" s="890">
        <v>59.98</v>
      </c>
    </row>
    <row r="11062" spans="1:4" x14ac:dyDescent="0.25">
      <c r="A11062" s="890" t="s">
        <v>11041</v>
      </c>
      <c r="B11062" s="890" t="s">
        <v>35417</v>
      </c>
      <c r="C11062" s="890" t="s">
        <v>3</v>
      </c>
      <c r="D11062" s="890">
        <v>81.27</v>
      </c>
    </row>
    <row r="11063" spans="1:4" x14ac:dyDescent="0.25">
      <c r="A11063" s="890" t="s">
        <v>11042</v>
      </c>
      <c r="B11063" s="890" t="s">
        <v>35417</v>
      </c>
      <c r="C11063" s="890" t="s">
        <v>3</v>
      </c>
      <c r="D11063" s="890">
        <v>79.06</v>
      </c>
    </row>
    <row r="11064" spans="1:4" x14ac:dyDescent="0.25">
      <c r="A11064" s="890" t="s">
        <v>11043</v>
      </c>
      <c r="B11064" s="890" t="s">
        <v>35418</v>
      </c>
      <c r="C11064" s="890" t="s">
        <v>3</v>
      </c>
      <c r="D11064" s="890">
        <v>70.34</v>
      </c>
    </row>
    <row r="11065" spans="1:4" x14ac:dyDescent="0.25">
      <c r="A11065" s="890" t="s">
        <v>11044</v>
      </c>
      <c r="B11065" s="890" t="s">
        <v>35418</v>
      </c>
      <c r="C11065" s="890" t="s">
        <v>3</v>
      </c>
      <c r="D11065" s="890">
        <v>68.37</v>
      </c>
    </row>
    <row r="11066" spans="1:4" x14ac:dyDescent="0.25">
      <c r="A11066" s="890" t="s">
        <v>11045</v>
      </c>
      <c r="B11066" s="890" t="s">
        <v>35419</v>
      </c>
      <c r="C11066" s="890" t="s">
        <v>3</v>
      </c>
      <c r="D11066" s="890">
        <v>89.66</v>
      </c>
    </row>
    <row r="11067" spans="1:4" x14ac:dyDescent="0.25">
      <c r="A11067" s="890" t="s">
        <v>11046</v>
      </c>
      <c r="B11067" s="890" t="s">
        <v>35419</v>
      </c>
      <c r="C11067" s="890" t="s">
        <v>3</v>
      </c>
      <c r="D11067" s="890">
        <v>87.45</v>
      </c>
    </row>
    <row r="11068" spans="1:4" x14ac:dyDescent="0.25">
      <c r="A11068" s="890" t="s">
        <v>11047</v>
      </c>
      <c r="B11068" s="890" t="s">
        <v>35420</v>
      </c>
      <c r="C11068" s="890" t="s">
        <v>3</v>
      </c>
      <c r="D11068" s="890">
        <v>70.34</v>
      </c>
    </row>
    <row r="11069" spans="1:4" x14ac:dyDescent="0.25">
      <c r="A11069" s="890" t="s">
        <v>11048</v>
      </c>
      <c r="B11069" s="890" t="s">
        <v>35420</v>
      </c>
      <c r="C11069" s="890" t="s">
        <v>3</v>
      </c>
      <c r="D11069" s="890">
        <v>68.37</v>
      </c>
    </row>
    <row r="11070" spans="1:4" x14ac:dyDescent="0.25">
      <c r="A11070" s="890" t="s">
        <v>11049</v>
      </c>
      <c r="B11070" s="890" t="s">
        <v>35421</v>
      </c>
      <c r="C11070" s="890" t="s">
        <v>3</v>
      </c>
      <c r="D11070" s="890">
        <v>89.66</v>
      </c>
    </row>
    <row r="11071" spans="1:4" x14ac:dyDescent="0.25">
      <c r="A11071" s="890" t="s">
        <v>11050</v>
      </c>
      <c r="B11071" s="890" t="s">
        <v>35421</v>
      </c>
      <c r="C11071" s="890" t="s">
        <v>3</v>
      </c>
      <c r="D11071" s="890">
        <v>87.45</v>
      </c>
    </row>
    <row r="11072" spans="1:4" x14ac:dyDescent="0.25">
      <c r="A11072" s="890" t="s">
        <v>11051</v>
      </c>
      <c r="B11072" s="890" t="s">
        <v>35422</v>
      </c>
      <c r="C11072" s="890" t="s">
        <v>3</v>
      </c>
      <c r="D11072" s="890">
        <v>48.28</v>
      </c>
    </row>
    <row r="11073" spans="1:4" x14ac:dyDescent="0.25">
      <c r="A11073" s="890" t="s">
        <v>11052</v>
      </c>
      <c r="B11073" s="890" t="s">
        <v>35422</v>
      </c>
      <c r="C11073" s="890" t="s">
        <v>3</v>
      </c>
      <c r="D11073" s="890">
        <v>46.96</v>
      </c>
    </row>
    <row r="11074" spans="1:4" x14ac:dyDescent="0.25">
      <c r="A11074" s="890" t="s">
        <v>11053</v>
      </c>
      <c r="B11074" s="890" t="s">
        <v>35423</v>
      </c>
      <c r="C11074" s="890" t="s">
        <v>3</v>
      </c>
      <c r="D11074" s="890">
        <v>67.599999999999994</v>
      </c>
    </row>
    <row r="11075" spans="1:4" x14ac:dyDescent="0.25">
      <c r="A11075" s="890" t="s">
        <v>11054</v>
      </c>
      <c r="B11075" s="890" t="s">
        <v>35423</v>
      </c>
      <c r="C11075" s="890" t="s">
        <v>3</v>
      </c>
      <c r="D11075" s="890">
        <v>66.040000000000006</v>
      </c>
    </row>
    <row r="11076" spans="1:4" x14ac:dyDescent="0.25">
      <c r="A11076" s="890" t="s">
        <v>11055</v>
      </c>
      <c r="B11076" s="890" t="s">
        <v>35424</v>
      </c>
      <c r="C11076" s="890" t="s">
        <v>3</v>
      </c>
      <c r="D11076" s="890">
        <v>56.67</v>
      </c>
    </row>
    <row r="11077" spans="1:4" x14ac:dyDescent="0.25">
      <c r="A11077" s="890" t="s">
        <v>11056</v>
      </c>
      <c r="B11077" s="890" t="s">
        <v>35424</v>
      </c>
      <c r="C11077" s="890" t="s">
        <v>3</v>
      </c>
      <c r="D11077" s="890">
        <v>55.35</v>
      </c>
    </row>
    <row r="11078" spans="1:4" x14ac:dyDescent="0.25">
      <c r="A11078" s="890" t="s">
        <v>11057</v>
      </c>
      <c r="B11078" s="890" t="s">
        <v>35425</v>
      </c>
      <c r="C11078" s="890" t="s">
        <v>3</v>
      </c>
      <c r="D11078" s="890">
        <v>75.989999999999995</v>
      </c>
    </row>
    <row r="11079" spans="1:4" x14ac:dyDescent="0.25">
      <c r="A11079" s="890" t="s">
        <v>11058</v>
      </c>
      <c r="B11079" s="890" t="s">
        <v>35425</v>
      </c>
      <c r="C11079" s="890" t="s">
        <v>3</v>
      </c>
      <c r="D11079" s="890">
        <v>74.430000000000007</v>
      </c>
    </row>
    <row r="11080" spans="1:4" x14ac:dyDescent="0.25">
      <c r="A11080" s="890" t="s">
        <v>11059</v>
      </c>
      <c r="B11080" s="890" t="s">
        <v>35426</v>
      </c>
      <c r="C11080" s="890" t="s">
        <v>3</v>
      </c>
      <c r="D11080" s="890">
        <v>56.67</v>
      </c>
    </row>
    <row r="11081" spans="1:4" x14ac:dyDescent="0.25">
      <c r="A11081" s="890" t="s">
        <v>11060</v>
      </c>
      <c r="B11081" s="890" t="s">
        <v>35426</v>
      </c>
      <c r="C11081" s="890" t="s">
        <v>3</v>
      </c>
      <c r="D11081" s="890">
        <v>55.35</v>
      </c>
    </row>
    <row r="11082" spans="1:4" x14ac:dyDescent="0.25">
      <c r="A11082" s="890" t="s">
        <v>11061</v>
      </c>
      <c r="B11082" s="890" t="s">
        <v>35427</v>
      </c>
      <c r="C11082" s="890" t="s">
        <v>3</v>
      </c>
      <c r="D11082" s="890">
        <v>75.989999999999995</v>
      </c>
    </row>
    <row r="11083" spans="1:4" x14ac:dyDescent="0.25">
      <c r="A11083" s="890" t="s">
        <v>11062</v>
      </c>
      <c r="B11083" s="890" t="s">
        <v>35427</v>
      </c>
      <c r="C11083" s="890" t="s">
        <v>3</v>
      </c>
      <c r="D11083" s="890">
        <v>74.430000000000007</v>
      </c>
    </row>
    <row r="11084" spans="1:4" x14ac:dyDescent="0.25">
      <c r="A11084" s="890" t="s">
        <v>11063</v>
      </c>
      <c r="B11084" s="890" t="s">
        <v>35428</v>
      </c>
      <c r="C11084" s="890" t="s">
        <v>3</v>
      </c>
      <c r="D11084" s="890">
        <v>50.84</v>
      </c>
    </row>
    <row r="11085" spans="1:4" x14ac:dyDescent="0.25">
      <c r="A11085" s="890" t="s">
        <v>11064</v>
      </c>
      <c r="B11085" s="890" t="s">
        <v>35428</v>
      </c>
      <c r="C11085" s="890" t="s">
        <v>3</v>
      </c>
      <c r="D11085" s="890">
        <v>49.53</v>
      </c>
    </row>
    <row r="11086" spans="1:4" x14ac:dyDescent="0.25">
      <c r="A11086" s="890" t="s">
        <v>11065</v>
      </c>
      <c r="B11086" s="890" t="s">
        <v>35429</v>
      </c>
      <c r="C11086" s="890" t="s">
        <v>3</v>
      </c>
      <c r="D11086" s="890">
        <v>70.16</v>
      </c>
    </row>
    <row r="11087" spans="1:4" x14ac:dyDescent="0.25">
      <c r="A11087" s="890" t="s">
        <v>11066</v>
      </c>
      <c r="B11087" s="890" t="s">
        <v>35429</v>
      </c>
      <c r="C11087" s="890" t="s">
        <v>3</v>
      </c>
      <c r="D11087" s="890">
        <v>68.599999999999994</v>
      </c>
    </row>
    <row r="11088" spans="1:4" x14ac:dyDescent="0.25">
      <c r="A11088" s="890" t="s">
        <v>11067</v>
      </c>
      <c r="B11088" s="890" t="s">
        <v>35430</v>
      </c>
      <c r="C11088" s="890" t="s">
        <v>3</v>
      </c>
      <c r="D11088" s="890">
        <v>59.23</v>
      </c>
    </row>
    <row r="11089" spans="1:4" x14ac:dyDescent="0.25">
      <c r="A11089" s="890" t="s">
        <v>11068</v>
      </c>
      <c r="B11089" s="890" t="s">
        <v>35430</v>
      </c>
      <c r="C11089" s="890" t="s">
        <v>3</v>
      </c>
      <c r="D11089" s="890">
        <v>57.92</v>
      </c>
    </row>
    <row r="11090" spans="1:4" x14ac:dyDescent="0.25">
      <c r="A11090" s="890" t="s">
        <v>11069</v>
      </c>
      <c r="B11090" s="890" t="s">
        <v>35431</v>
      </c>
      <c r="C11090" s="890" t="s">
        <v>3</v>
      </c>
      <c r="D11090" s="890">
        <v>78.55</v>
      </c>
    </row>
    <row r="11091" spans="1:4" x14ac:dyDescent="0.25">
      <c r="A11091" s="890" t="s">
        <v>11070</v>
      </c>
      <c r="B11091" s="890" t="s">
        <v>35431</v>
      </c>
      <c r="C11091" s="890" t="s">
        <v>3</v>
      </c>
      <c r="D11091" s="890">
        <v>76.989999999999995</v>
      </c>
    </row>
    <row r="11092" spans="1:4" x14ac:dyDescent="0.25">
      <c r="A11092" s="890" t="s">
        <v>11071</v>
      </c>
      <c r="B11092" s="890" t="s">
        <v>35432</v>
      </c>
      <c r="C11092" s="890" t="s">
        <v>3</v>
      </c>
      <c r="D11092" s="890">
        <v>59.23</v>
      </c>
    </row>
    <row r="11093" spans="1:4" x14ac:dyDescent="0.25">
      <c r="A11093" s="890" t="s">
        <v>11072</v>
      </c>
      <c r="B11093" s="890" t="s">
        <v>35432</v>
      </c>
      <c r="C11093" s="890" t="s">
        <v>3</v>
      </c>
      <c r="D11093" s="890">
        <v>57.92</v>
      </c>
    </row>
    <row r="11094" spans="1:4" x14ac:dyDescent="0.25">
      <c r="A11094" s="890" t="s">
        <v>11073</v>
      </c>
      <c r="B11094" s="890" t="s">
        <v>35433</v>
      </c>
      <c r="C11094" s="890" t="s">
        <v>3</v>
      </c>
      <c r="D11094" s="890">
        <v>78.55</v>
      </c>
    </row>
    <row r="11095" spans="1:4" x14ac:dyDescent="0.25">
      <c r="A11095" s="890" t="s">
        <v>11074</v>
      </c>
      <c r="B11095" s="890" t="s">
        <v>35433</v>
      </c>
      <c r="C11095" s="890" t="s">
        <v>3</v>
      </c>
      <c r="D11095" s="890">
        <v>76.989999999999995</v>
      </c>
    </row>
    <row r="11096" spans="1:4" x14ac:dyDescent="0.25">
      <c r="A11096" s="890" t="s">
        <v>11075</v>
      </c>
      <c r="B11096" s="890" t="s">
        <v>35434</v>
      </c>
      <c r="C11096" s="890" t="s">
        <v>3</v>
      </c>
      <c r="D11096" s="890">
        <v>54.1</v>
      </c>
    </row>
    <row r="11097" spans="1:4" x14ac:dyDescent="0.25">
      <c r="A11097" s="890" t="s">
        <v>11076</v>
      </c>
      <c r="B11097" s="890" t="s">
        <v>35434</v>
      </c>
      <c r="C11097" s="890" t="s">
        <v>3</v>
      </c>
      <c r="D11097" s="890">
        <v>52.78</v>
      </c>
    </row>
    <row r="11098" spans="1:4" x14ac:dyDescent="0.25">
      <c r="A11098" s="890" t="s">
        <v>11077</v>
      </c>
      <c r="B11098" s="890" t="s">
        <v>35435</v>
      </c>
      <c r="C11098" s="890" t="s">
        <v>3</v>
      </c>
      <c r="D11098" s="890">
        <v>73.42</v>
      </c>
    </row>
    <row r="11099" spans="1:4" x14ac:dyDescent="0.25">
      <c r="A11099" s="890" t="s">
        <v>11078</v>
      </c>
      <c r="B11099" s="890" t="s">
        <v>35435</v>
      </c>
      <c r="C11099" s="890" t="s">
        <v>3</v>
      </c>
      <c r="D11099" s="890">
        <v>71.86</v>
      </c>
    </row>
    <row r="11100" spans="1:4" x14ac:dyDescent="0.25">
      <c r="A11100" s="890" t="s">
        <v>11079</v>
      </c>
      <c r="B11100" s="890" t="s">
        <v>35436</v>
      </c>
      <c r="C11100" s="890" t="s">
        <v>3</v>
      </c>
      <c r="D11100" s="890">
        <v>62.49</v>
      </c>
    </row>
    <row r="11101" spans="1:4" x14ac:dyDescent="0.25">
      <c r="A11101" s="890" t="s">
        <v>11080</v>
      </c>
      <c r="B11101" s="890" t="s">
        <v>35436</v>
      </c>
      <c r="C11101" s="890" t="s">
        <v>3</v>
      </c>
      <c r="D11101" s="890">
        <v>61.17</v>
      </c>
    </row>
    <row r="11102" spans="1:4" x14ac:dyDescent="0.25">
      <c r="A11102" s="890" t="s">
        <v>11081</v>
      </c>
      <c r="B11102" s="890" t="s">
        <v>35437</v>
      </c>
      <c r="C11102" s="890" t="s">
        <v>3</v>
      </c>
      <c r="D11102" s="890">
        <v>81.81</v>
      </c>
    </row>
    <row r="11103" spans="1:4" x14ac:dyDescent="0.25">
      <c r="A11103" s="890" t="s">
        <v>11082</v>
      </c>
      <c r="B11103" s="890" t="s">
        <v>35437</v>
      </c>
      <c r="C11103" s="890" t="s">
        <v>3</v>
      </c>
      <c r="D11103" s="890">
        <v>80.25</v>
      </c>
    </row>
    <row r="11104" spans="1:4" x14ac:dyDescent="0.25">
      <c r="A11104" s="890" t="s">
        <v>11083</v>
      </c>
      <c r="B11104" s="890" t="s">
        <v>35438</v>
      </c>
      <c r="C11104" s="890" t="s">
        <v>3</v>
      </c>
      <c r="D11104" s="890">
        <v>62.49</v>
      </c>
    </row>
    <row r="11105" spans="1:4" x14ac:dyDescent="0.25">
      <c r="A11105" s="890" t="s">
        <v>11084</v>
      </c>
      <c r="B11105" s="890" t="s">
        <v>35438</v>
      </c>
      <c r="C11105" s="890" t="s">
        <v>3</v>
      </c>
      <c r="D11105" s="890">
        <v>61.17</v>
      </c>
    </row>
    <row r="11106" spans="1:4" x14ac:dyDescent="0.25">
      <c r="A11106" s="890" t="s">
        <v>11085</v>
      </c>
      <c r="B11106" s="890" t="s">
        <v>35439</v>
      </c>
      <c r="C11106" s="890" t="s">
        <v>3</v>
      </c>
      <c r="D11106" s="890">
        <v>81.81</v>
      </c>
    </row>
    <row r="11107" spans="1:4" x14ac:dyDescent="0.25">
      <c r="A11107" s="890" t="s">
        <v>11086</v>
      </c>
      <c r="B11107" s="890" t="s">
        <v>35439</v>
      </c>
      <c r="C11107" s="890" t="s">
        <v>3</v>
      </c>
      <c r="D11107" s="890">
        <v>80.25</v>
      </c>
    </row>
    <row r="11108" spans="1:4" x14ac:dyDescent="0.25">
      <c r="A11108" s="890" t="s">
        <v>11087</v>
      </c>
      <c r="B11108" s="890" t="s">
        <v>35440</v>
      </c>
      <c r="C11108" s="890" t="s">
        <v>3</v>
      </c>
      <c r="D11108" s="890">
        <v>67.05</v>
      </c>
    </row>
    <row r="11109" spans="1:4" x14ac:dyDescent="0.25">
      <c r="A11109" s="890" t="s">
        <v>11088</v>
      </c>
      <c r="B11109" s="890" t="s">
        <v>35440</v>
      </c>
      <c r="C11109" s="890" t="s">
        <v>3</v>
      </c>
      <c r="D11109" s="890">
        <v>65.739999999999995</v>
      </c>
    </row>
    <row r="11110" spans="1:4" x14ac:dyDescent="0.25">
      <c r="A11110" s="890" t="s">
        <v>11089</v>
      </c>
      <c r="B11110" s="890" t="s">
        <v>35441</v>
      </c>
      <c r="C11110" s="890" t="s">
        <v>3</v>
      </c>
      <c r="D11110" s="890">
        <v>86.38</v>
      </c>
    </row>
    <row r="11111" spans="1:4" x14ac:dyDescent="0.25">
      <c r="A11111" s="890" t="s">
        <v>11090</v>
      </c>
      <c r="B11111" s="890" t="s">
        <v>35441</v>
      </c>
      <c r="C11111" s="890" t="s">
        <v>3</v>
      </c>
      <c r="D11111" s="890">
        <v>84.82</v>
      </c>
    </row>
    <row r="11112" spans="1:4" x14ac:dyDescent="0.25">
      <c r="A11112" s="890" t="s">
        <v>11091</v>
      </c>
      <c r="B11112" s="890" t="s">
        <v>35442</v>
      </c>
      <c r="C11112" s="890" t="s">
        <v>3</v>
      </c>
      <c r="D11112" s="890">
        <v>83.83</v>
      </c>
    </row>
    <row r="11113" spans="1:4" x14ac:dyDescent="0.25">
      <c r="A11113" s="890" t="s">
        <v>11092</v>
      </c>
      <c r="B11113" s="890" t="s">
        <v>35442</v>
      </c>
      <c r="C11113" s="890" t="s">
        <v>3</v>
      </c>
      <c r="D11113" s="890">
        <v>82.52</v>
      </c>
    </row>
    <row r="11114" spans="1:4" x14ac:dyDescent="0.25">
      <c r="A11114" s="890" t="s">
        <v>11093</v>
      </c>
      <c r="B11114" s="890" t="s">
        <v>35443</v>
      </c>
      <c r="C11114" s="890" t="s">
        <v>3</v>
      </c>
      <c r="D11114" s="890">
        <v>103.16</v>
      </c>
    </row>
    <row r="11115" spans="1:4" x14ac:dyDescent="0.25">
      <c r="A11115" s="890" t="s">
        <v>11094</v>
      </c>
      <c r="B11115" s="890" t="s">
        <v>35443</v>
      </c>
      <c r="C11115" s="890" t="s">
        <v>3</v>
      </c>
      <c r="D11115" s="890">
        <v>101.6</v>
      </c>
    </row>
    <row r="11116" spans="1:4" x14ac:dyDescent="0.25">
      <c r="A11116" s="890" t="s">
        <v>11095</v>
      </c>
      <c r="B11116" s="890" t="s">
        <v>35444</v>
      </c>
      <c r="C11116" s="890" t="s">
        <v>3</v>
      </c>
      <c r="D11116" s="890">
        <v>83.83</v>
      </c>
    </row>
    <row r="11117" spans="1:4" x14ac:dyDescent="0.25">
      <c r="A11117" s="890" t="s">
        <v>11096</v>
      </c>
      <c r="B11117" s="890" t="s">
        <v>35444</v>
      </c>
      <c r="C11117" s="890" t="s">
        <v>3</v>
      </c>
      <c r="D11117" s="890">
        <v>82.52</v>
      </c>
    </row>
    <row r="11118" spans="1:4" x14ac:dyDescent="0.25">
      <c r="A11118" s="890" t="s">
        <v>11097</v>
      </c>
      <c r="B11118" s="890" t="s">
        <v>35445</v>
      </c>
      <c r="C11118" s="890" t="s">
        <v>3</v>
      </c>
      <c r="D11118" s="890">
        <v>103.16</v>
      </c>
    </row>
    <row r="11119" spans="1:4" x14ac:dyDescent="0.25">
      <c r="A11119" s="890" t="s">
        <v>11098</v>
      </c>
      <c r="B11119" s="890" t="s">
        <v>35445</v>
      </c>
      <c r="C11119" s="890" t="s">
        <v>3</v>
      </c>
      <c r="D11119" s="890">
        <v>101.6</v>
      </c>
    </row>
    <row r="11120" spans="1:4" x14ac:dyDescent="0.25">
      <c r="A11120" s="890" t="s">
        <v>11099</v>
      </c>
      <c r="B11120" s="890" t="s">
        <v>35446</v>
      </c>
      <c r="C11120" s="890" t="s">
        <v>3</v>
      </c>
      <c r="D11120" s="890">
        <v>69.62</v>
      </c>
    </row>
    <row r="11121" spans="1:4" x14ac:dyDescent="0.25">
      <c r="A11121" s="890" t="s">
        <v>11100</v>
      </c>
      <c r="B11121" s="890" t="s">
        <v>35446</v>
      </c>
      <c r="C11121" s="890" t="s">
        <v>3</v>
      </c>
      <c r="D11121" s="890">
        <v>68.31</v>
      </c>
    </row>
    <row r="11122" spans="1:4" x14ac:dyDescent="0.25">
      <c r="A11122" s="890" t="s">
        <v>11101</v>
      </c>
      <c r="B11122" s="890" t="s">
        <v>35447</v>
      </c>
      <c r="C11122" s="890" t="s">
        <v>3</v>
      </c>
      <c r="D11122" s="890">
        <v>88.94</v>
      </c>
    </row>
    <row r="11123" spans="1:4" x14ac:dyDescent="0.25">
      <c r="A11123" s="890" t="s">
        <v>11102</v>
      </c>
      <c r="B11123" s="890" t="s">
        <v>35447</v>
      </c>
      <c r="C11123" s="890" t="s">
        <v>3</v>
      </c>
      <c r="D11123" s="890">
        <v>87.38</v>
      </c>
    </row>
    <row r="11124" spans="1:4" x14ac:dyDescent="0.25">
      <c r="A11124" s="890" t="s">
        <v>11103</v>
      </c>
      <c r="B11124" s="890" t="s">
        <v>35448</v>
      </c>
      <c r="C11124" s="890" t="s">
        <v>3</v>
      </c>
      <c r="D11124" s="890">
        <v>86.4</v>
      </c>
    </row>
    <row r="11125" spans="1:4" x14ac:dyDescent="0.25">
      <c r="A11125" s="890" t="s">
        <v>11104</v>
      </c>
      <c r="B11125" s="890" t="s">
        <v>35448</v>
      </c>
      <c r="C11125" s="890" t="s">
        <v>3</v>
      </c>
      <c r="D11125" s="890">
        <v>85.09</v>
      </c>
    </row>
    <row r="11126" spans="1:4" x14ac:dyDescent="0.25">
      <c r="A11126" s="890" t="s">
        <v>11105</v>
      </c>
      <c r="B11126" s="890" t="s">
        <v>35449</v>
      </c>
      <c r="C11126" s="890" t="s">
        <v>3</v>
      </c>
      <c r="D11126" s="890">
        <v>105.72</v>
      </c>
    </row>
    <row r="11127" spans="1:4" x14ac:dyDescent="0.25">
      <c r="A11127" s="890" t="s">
        <v>11106</v>
      </c>
      <c r="B11127" s="890" t="s">
        <v>35449</v>
      </c>
      <c r="C11127" s="890" t="s">
        <v>3</v>
      </c>
      <c r="D11127" s="890">
        <v>104.16</v>
      </c>
    </row>
    <row r="11128" spans="1:4" x14ac:dyDescent="0.25">
      <c r="A11128" s="890" t="s">
        <v>11107</v>
      </c>
      <c r="B11128" s="890" t="s">
        <v>35450</v>
      </c>
      <c r="C11128" s="890" t="s">
        <v>3</v>
      </c>
      <c r="D11128" s="890">
        <v>86.4</v>
      </c>
    </row>
    <row r="11129" spans="1:4" x14ac:dyDescent="0.25">
      <c r="A11129" s="890" t="s">
        <v>11108</v>
      </c>
      <c r="B11129" s="890" t="s">
        <v>35450</v>
      </c>
      <c r="C11129" s="890" t="s">
        <v>3</v>
      </c>
      <c r="D11129" s="890">
        <v>85.09</v>
      </c>
    </row>
    <row r="11130" spans="1:4" x14ac:dyDescent="0.25">
      <c r="A11130" s="890" t="s">
        <v>11109</v>
      </c>
      <c r="B11130" s="890" t="s">
        <v>35451</v>
      </c>
      <c r="C11130" s="890" t="s">
        <v>3</v>
      </c>
      <c r="D11130" s="890">
        <v>105.72</v>
      </c>
    </row>
    <row r="11131" spans="1:4" x14ac:dyDescent="0.25">
      <c r="A11131" s="890" t="s">
        <v>11110</v>
      </c>
      <c r="B11131" s="890" t="s">
        <v>35451</v>
      </c>
      <c r="C11131" s="890" t="s">
        <v>3</v>
      </c>
      <c r="D11131" s="890">
        <v>104.16</v>
      </c>
    </row>
    <row r="11132" spans="1:4" x14ac:dyDescent="0.25">
      <c r="A11132" s="890" t="s">
        <v>11111</v>
      </c>
      <c r="B11132" s="890" t="s">
        <v>35452</v>
      </c>
      <c r="C11132" s="890" t="s">
        <v>3</v>
      </c>
      <c r="D11132" s="890">
        <v>72.87</v>
      </c>
    </row>
    <row r="11133" spans="1:4" x14ac:dyDescent="0.25">
      <c r="A11133" s="890" t="s">
        <v>11112</v>
      </c>
      <c r="B11133" s="890" t="s">
        <v>35452</v>
      </c>
      <c r="C11133" s="890" t="s">
        <v>3</v>
      </c>
      <c r="D11133" s="890">
        <v>71.56</v>
      </c>
    </row>
    <row r="11134" spans="1:4" x14ac:dyDescent="0.25">
      <c r="A11134" s="890" t="s">
        <v>11113</v>
      </c>
      <c r="B11134" s="890" t="s">
        <v>35453</v>
      </c>
      <c r="C11134" s="890" t="s">
        <v>3</v>
      </c>
      <c r="D11134" s="890">
        <v>92.2</v>
      </c>
    </row>
    <row r="11135" spans="1:4" x14ac:dyDescent="0.25">
      <c r="A11135" s="890" t="s">
        <v>11114</v>
      </c>
      <c r="B11135" s="890" t="s">
        <v>35453</v>
      </c>
      <c r="C11135" s="890" t="s">
        <v>3</v>
      </c>
      <c r="D11135" s="890">
        <v>90.64</v>
      </c>
    </row>
    <row r="11136" spans="1:4" x14ac:dyDescent="0.25">
      <c r="A11136" s="890" t="s">
        <v>11115</v>
      </c>
      <c r="B11136" s="890" t="s">
        <v>35454</v>
      </c>
      <c r="C11136" s="890" t="s">
        <v>3</v>
      </c>
      <c r="D11136" s="890">
        <v>89.65</v>
      </c>
    </row>
    <row r="11137" spans="1:4" x14ac:dyDescent="0.25">
      <c r="A11137" s="890" t="s">
        <v>11116</v>
      </c>
      <c r="B11137" s="890" t="s">
        <v>35454</v>
      </c>
      <c r="C11137" s="890" t="s">
        <v>3</v>
      </c>
      <c r="D11137" s="890">
        <v>88.34</v>
      </c>
    </row>
    <row r="11138" spans="1:4" x14ac:dyDescent="0.25">
      <c r="A11138" s="890" t="s">
        <v>11117</v>
      </c>
      <c r="B11138" s="890" t="s">
        <v>35455</v>
      </c>
      <c r="C11138" s="890" t="s">
        <v>3</v>
      </c>
      <c r="D11138" s="890">
        <v>108.98</v>
      </c>
    </row>
    <row r="11139" spans="1:4" x14ac:dyDescent="0.25">
      <c r="A11139" s="890" t="s">
        <v>11118</v>
      </c>
      <c r="B11139" s="890" t="s">
        <v>35455</v>
      </c>
      <c r="C11139" s="890" t="s">
        <v>3</v>
      </c>
      <c r="D11139" s="890">
        <v>107.42</v>
      </c>
    </row>
    <row r="11140" spans="1:4" x14ac:dyDescent="0.25">
      <c r="A11140" s="890" t="s">
        <v>11119</v>
      </c>
      <c r="B11140" s="890" t="s">
        <v>35456</v>
      </c>
      <c r="C11140" s="890" t="s">
        <v>3</v>
      </c>
      <c r="D11140" s="890">
        <v>89.65</v>
      </c>
    </row>
    <row r="11141" spans="1:4" x14ac:dyDescent="0.25">
      <c r="A11141" s="890" t="s">
        <v>11120</v>
      </c>
      <c r="B11141" s="890" t="s">
        <v>35456</v>
      </c>
      <c r="C11141" s="890" t="s">
        <v>3</v>
      </c>
      <c r="D11141" s="890">
        <v>88.34</v>
      </c>
    </row>
    <row r="11142" spans="1:4" x14ac:dyDescent="0.25">
      <c r="A11142" s="890" t="s">
        <v>11121</v>
      </c>
      <c r="B11142" s="890" t="s">
        <v>35457</v>
      </c>
      <c r="C11142" s="890" t="s">
        <v>3</v>
      </c>
      <c r="D11142" s="890">
        <v>108.98</v>
      </c>
    </row>
    <row r="11143" spans="1:4" x14ac:dyDescent="0.25">
      <c r="A11143" s="890" t="s">
        <v>11122</v>
      </c>
      <c r="B11143" s="890" t="s">
        <v>35457</v>
      </c>
      <c r="C11143" s="890" t="s">
        <v>3</v>
      </c>
      <c r="D11143" s="890">
        <v>107.42</v>
      </c>
    </row>
    <row r="11144" spans="1:4" x14ac:dyDescent="0.25">
      <c r="A11144" s="890" t="s">
        <v>11123</v>
      </c>
      <c r="B11144" s="890" t="s">
        <v>35458</v>
      </c>
      <c r="C11144" s="890" t="s">
        <v>3</v>
      </c>
      <c r="D11144" s="890">
        <v>59.86</v>
      </c>
    </row>
    <row r="11145" spans="1:4" x14ac:dyDescent="0.25">
      <c r="A11145" s="890" t="s">
        <v>11124</v>
      </c>
      <c r="B11145" s="890" t="s">
        <v>35458</v>
      </c>
      <c r="C11145" s="890" t="s">
        <v>3</v>
      </c>
      <c r="D11145" s="890">
        <v>55.41</v>
      </c>
    </row>
    <row r="11146" spans="1:4" x14ac:dyDescent="0.25">
      <c r="A11146" s="890" t="s">
        <v>11125</v>
      </c>
      <c r="B11146" s="890" t="s">
        <v>35459</v>
      </c>
      <c r="C11146" s="890" t="s">
        <v>3</v>
      </c>
      <c r="D11146" s="890">
        <v>188.23</v>
      </c>
    </row>
    <row r="11147" spans="1:4" x14ac:dyDescent="0.25">
      <c r="A11147" s="890" t="s">
        <v>11126</v>
      </c>
      <c r="B11147" s="890" t="s">
        <v>35459</v>
      </c>
      <c r="C11147" s="890" t="s">
        <v>3</v>
      </c>
      <c r="D11147" s="890">
        <v>179.43</v>
      </c>
    </row>
    <row r="11148" spans="1:4" x14ac:dyDescent="0.25">
      <c r="A11148" s="890" t="s">
        <v>11127</v>
      </c>
      <c r="B11148" s="890" t="s">
        <v>35460</v>
      </c>
      <c r="C11148" s="890" t="s">
        <v>3</v>
      </c>
      <c r="D11148" s="890">
        <v>1185.6099999999999</v>
      </c>
    </row>
    <row r="11149" spans="1:4" x14ac:dyDescent="0.25">
      <c r="A11149" s="890" t="s">
        <v>11128</v>
      </c>
      <c r="B11149" s="890" t="s">
        <v>35460</v>
      </c>
      <c r="C11149" s="890" t="s">
        <v>3</v>
      </c>
      <c r="D11149" s="890">
        <v>1176.8</v>
      </c>
    </row>
    <row r="11150" spans="1:4" x14ac:dyDescent="0.25">
      <c r="A11150" s="890" t="s">
        <v>11129</v>
      </c>
      <c r="B11150" s="890" t="s">
        <v>35461</v>
      </c>
      <c r="C11150" s="890" t="s">
        <v>3</v>
      </c>
      <c r="D11150" s="890">
        <v>160.27000000000001</v>
      </c>
    </row>
    <row r="11151" spans="1:4" x14ac:dyDescent="0.25">
      <c r="A11151" s="890" t="s">
        <v>11130</v>
      </c>
      <c r="B11151" s="890" t="s">
        <v>35461</v>
      </c>
      <c r="C11151" s="890" t="s">
        <v>3</v>
      </c>
      <c r="D11151" s="890">
        <v>156.03</v>
      </c>
    </row>
    <row r="11152" spans="1:4" x14ac:dyDescent="0.25">
      <c r="A11152" s="890" t="s">
        <v>11131</v>
      </c>
      <c r="B11152" s="890" t="s">
        <v>35462</v>
      </c>
      <c r="C11152" s="890" t="s">
        <v>3</v>
      </c>
      <c r="D11152" s="890">
        <v>129.74</v>
      </c>
    </row>
    <row r="11153" spans="1:4" x14ac:dyDescent="0.25">
      <c r="A11153" s="890" t="s">
        <v>11132</v>
      </c>
      <c r="B11153" s="890" t="s">
        <v>35462</v>
      </c>
      <c r="C11153" s="890" t="s">
        <v>3</v>
      </c>
      <c r="D11153" s="890">
        <v>121.79</v>
      </c>
    </row>
    <row r="11154" spans="1:4" x14ac:dyDescent="0.25">
      <c r="A11154" s="890" t="s">
        <v>11133</v>
      </c>
      <c r="B11154" s="890" t="s">
        <v>35463</v>
      </c>
      <c r="C11154" s="890" t="s">
        <v>3</v>
      </c>
      <c r="D11154" s="890">
        <v>169.49</v>
      </c>
    </row>
    <row r="11155" spans="1:4" x14ac:dyDescent="0.25">
      <c r="A11155" s="890" t="s">
        <v>11134</v>
      </c>
      <c r="B11155" s="890" t="s">
        <v>35463</v>
      </c>
      <c r="C11155" s="890" t="s">
        <v>3</v>
      </c>
      <c r="D11155" s="890">
        <v>157.56</v>
      </c>
    </row>
    <row r="11156" spans="1:4" x14ac:dyDescent="0.25">
      <c r="A11156" s="890" t="s">
        <v>11135</v>
      </c>
      <c r="B11156" s="890" t="s">
        <v>35464</v>
      </c>
      <c r="C11156" s="890" t="s">
        <v>3</v>
      </c>
      <c r="D11156" s="890">
        <v>209.24</v>
      </c>
    </row>
    <row r="11157" spans="1:4" x14ac:dyDescent="0.25">
      <c r="A11157" s="890" t="s">
        <v>11136</v>
      </c>
      <c r="B11157" s="890" t="s">
        <v>35464</v>
      </c>
      <c r="C11157" s="890" t="s">
        <v>3</v>
      </c>
      <c r="D11157" s="890">
        <v>193.34</v>
      </c>
    </row>
    <row r="11158" spans="1:4" x14ac:dyDescent="0.25">
      <c r="A11158" s="890" t="s">
        <v>11137</v>
      </c>
      <c r="B11158" s="890" t="s">
        <v>35465</v>
      </c>
      <c r="C11158" s="890" t="s">
        <v>4</v>
      </c>
      <c r="D11158" s="890">
        <v>195.58</v>
      </c>
    </row>
    <row r="11159" spans="1:4" x14ac:dyDescent="0.25">
      <c r="A11159" s="890" t="s">
        <v>11138</v>
      </c>
      <c r="B11159" s="890" t="s">
        <v>35465</v>
      </c>
      <c r="C11159" s="890" t="s">
        <v>4</v>
      </c>
      <c r="D11159" s="890">
        <v>194.75</v>
      </c>
    </row>
    <row r="11160" spans="1:4" x14ac:dyDescent="0.25">
      <c r="A11160" s="890" t="s">
        <v>11139</v>
      </c>
      <c r="B11160" s="890" t="s">
        <v>35466</v>
      </c>
      <c r="C11160" s="890" t="s">
        <v>4</v>
      </c>
      <c r="D11160" s="890">
        <v>180.65</v>
      </c>
    </row>
    <row r="11161" spans="1:4" x14ac:dyDescent="0.25">
      <c r="A11161" s="890" t="s">
        <v>11140</v>
      </c>
      <c r="B11161" s="890" t="s">
        <v>35466</v>
      </c>
      <c r="C11161" s="890" t="s">
        <v>4</v>
      </c>
      <c r="D11161" s="890">
        <v>179.82</v>
      </c>
    </row>
    <row r="11162" spans="1:4" x14ac:dyDescent="0.25">
      <c r="A11162" s="890" t="s">
        <v>11141</v>
      </c>
      <c r="B11162" s="890" t="s">
        <v>35467</v>
      </c>
      <c r="C11162" s="890" t="s">
        <v>4</v>
      </c>
      <c r="D11162" s="890">
        <v>180.65</v>
      </c>
    </row>
    <row r="11163" spans="1:4" x14ac:dyDescent="0.25">
      <c r="A11163" s="890" t="s">
        <v>11142</v>
      </c>
      <c r="B11163" s="890" t="s">
        <v>35467</v>
      </c>
      <c r="C11163" s="890" t="s">
        <v>4</v>
      </c>
      <c r="D11163" s="890">
        <v>179.82</v>
      </c>
    </row>
    <row r="11164" spans="1:4" x14ac:dyDescent="0.25">
      <c r="A11164" s="890" t="s">
        <v>23531</v>
      </c>
      <c r="B11164" s="890" t="s">
        <v>35468</v>
      </c>
      <c r="C11164" s="890" t="s">
        <v>4</v>
      </c>
      <c r="D11164" s="890">
        <v>128.12</v>
      </c>
    </row>
    <row r="11165" spans="1:4" x14ac:dyDescent="0.25">
      <c r="A11165" s="890" t="s">
        <v>23532</v>
      </c>
      <c r="B11165" s="890" t="s">
        <v>35468</v>
      </c>
      <c r="C11165" s="890" t="s">
        <v>4</v>
      </c>
      <c r="D11165" s="890">
        <v>127.3</v>
      </c>
    </row>
    <row r="11166" spans="1:4" x14ac:dyDescent="0.25">
      <c r="A11166" s="890" t="s">
        <v>11143</v>
      </c>
      <c r="B11166" s="890" t="s">
        <v>35469</v>
      </c>
      <c r="C11166" s="890" t="s">
        <v>3</v>
      </c>
      <c r="D11166" s="890">
        <v>223.61</v>
      </c>
    </row>
    <row r="11167" spans="1:4" x14ac:dyDescent="0.25">
      <c r="A11167" s="890" t="s">
        <v>11144</v>
      </c>
      <c r="B11167" s="890" t="s">
        <v>35469</v>
      </c>
      <c r="C11167" s="890" t="s">
        <v>3</v>
      </c>
      <c r="D11167" s="890">
        <v>218.42</v>
      </c>
    </row>
    <row r="11168" spans="1:4" x14ac:dyDescent="0.25">
      <c r="A11168" s="890" t="s">
        <v>11145</v>
      </c>
      <c r="B11168" s="890" t="s">
        <v>35470</v>
      </c>
      <c r="C11168" s="890" t="s">
        <v>3</v>
      </c>
      <c r="D11168" s="890">
        <v>46.18</v>
      </c>
    </row>
    <row r="11169" spans="1:4" x14ac:dyDescent="0.25">
      <c r="A11169" s="890" t="s">
        <v>11146</v>
      </c>
      <c r="B11169" s="890" t="s">
        <v>35470</v>
      </c>
      <c r="C11169" s="890" t="s">
        <v>3</v>
      </c>
      <c r="D11169" s="890">
        <v>42.18</v>
      </c>
    </row>
    <row r="11170" spans="1:4" x14ac:dyDescent="0.25">
      <c r="A11170" s="890" t="s">
        <v>11147</v>
      </c>
      <c r="B11170" s="890" t="s">
        <v>35471</v>
      </c>
      <c r="C11170" s="890" t="s">
        <v>3</v>
      </c>
      <c r="D11170" s="890">
        <v>42.22</v>
      </c>
    </row>
    <row r="11171" spans="1:4" x14ac:dyDescent="0.25">
      <c r="A11171" s="890" t="s">
        <v>11148</v>
      </c>
      <c r="B11171" s="890" t="s">
        <v>35471</v>
      </c>
      <c r="C11171" s="890" t="s">
        <v>3</v>
      </c>
      <c r="D11171" s="890">
        <v>38.619999999999997</v>
      </c>
    </row>
    <row r="11172" spans="1:4" x14ac:dyDescent="0.25">
      <c r="A11172" s="890" t="s">
        <v>11149</v>
      </c>
      <c r="B11172" s="890" t="s">
        <v>35472</v>
      </c>
      <c r="C11172" s="890" t="s">
        <v>3</v>
      </c>
      <c r="D11172" s="890">
        <v>63.4</v>
      </c>
    </row>
    <row r="11173" spans="1:4" x14ac:dyDescent="0.25">
      <c r="A11173" s="890" t="s">
        <v>11150</v>
      </c>
      <c r="B11173" s="890" t="s">
        <v>35472</v>
      </c>
      <c r="C11173" s="890" t="s">
        <v>3</v>
      </c>
      <c r="D11173" s="890">
        <v>58.31</v>
      </c>
    </row>
    <row r="11174" spans="1:4" x14ac:dyDescent="0.25">
      <c r="A11174" s="890" t="s">
        <v>11151</v>
      </c>
      <c r="B11174" s="890" t="s">
        <v>35473</v>
      </c>
      <c r="C11174" s="890" t="s">
        <v>3</v>
      </c>
      <c r="D11174" s="890">
        <v>68.09</v>
      </c>
    </row>
    <row r="11175" spans="1:4" x14ac:dyDescent="0.25">
      <c r="A11175" s="890" t="s">
        <v>11152</v>
      </c>
      <c r="B11175" s="890" t="s">
        <v>35473</v>
      </c>
      <c r="C11175" s="890" t="s">
        <v>3</v>
      </c>
      <c r="D11175" s="890">
        <v>62.61</v>
      </c>
    </row>
    <row r="11176" spans="1:4" x14ac:dyDescent="0.25">
      <c r="A11176" s="890" t="s">
        <v>11153</v>
      </c>
      <c r="B11176" s="890" t="s">
        <v>35474</v>
      </c>
      <c r="C11176" s="890" t="s">
        <v>3</v>
      </c>
      <c r="D11176" s="890">
        <v>61.67</v>
      </c>
    </row>
    <row r="11177" spans="1:4" x14ac:dyDescent="0.25">
      <c r="A11177" s="890" t="s">
        <v>11154</v>
      </c>
      <c r="B11177" s="890" t="s">
        <v>35474</v>
      </c>
      <c r="C11177" s="890" t="s">
        <v>3</v>
      </c>
      <c r="D11177" s="890">
        <v>56.13</v>
      </c>
    </row>
    <row r="11178" spans="1:4" x14ac:dyDescent="0.25">
      <c r="A11178" s="890" t="s">
        <v>11155</v>
      </c>
      <c r="B11178" s="890" t="s">
        <v>35475</v>
      </c>
      <c r="C11178" s="890" t="s">
        <v>3</v>
      </c>
      <c r="D11178" s="890">
        <v>56.78</v>
      </c>
    </row>
    <row r="11179" spans="1:4" x14ac:dyDescent="0.25">
      <c r="A11179" s="890" t="s">
        <v>11156</v>
      </c>
      <c r="B11179" s="890" t="s">
        <v>35475</v>
      </c>
      <c r="C11179" s="890" t="s">
        <v>3</v>
      </c>
      <c r="D11179" s="890">
        <v>51.72</v>
      </c>
    </row>
    <row r="11180" spans="1:4" x14ac:dyDescent="0.25">
      <c r="A11180" s="890" t="s">
        <v>11157</v>
      </c>
      <c r="B11180" s="890" t="s">
        <v>35476</v>
      </c>
      <c r="C11180" s="890" t="s">
        <v>4</v>
      </c>
      <c r="D11180" s="890">
        <v>21.84</v>
      </c>
    </row>
    <row r="11181" spans="1:4" x14ac:dyDescent="0.25">
      <c r="A11181" s="890" t="s">
        <v>11158</v>
      </c>
      <c r="B11181" s="890" t="s">
        <v>35476</v>
      </c>
      <c r="C11181" s="890" t="s">
        <v>4</v>
      </c>
      <c r="D11181" s="890">
        <v>19.78</v>
      </c>
    </row>
    <row r="11182" spans="1:4" x14ac:dyDescent="0.25">
      <c r="A11182" s="890" t="s">
        <v>11159</v>
      </c>
      <c r="B11182" s="890" t="s">
        <v>35477</v>
      </c>
      <c r="C11182" s="890" t="s">
        <v>4</v>
      </c>
      <c r="D11182" s="890">
        <v>31.02</v>
      </c>
    </row>
    <row r="11183" spans="1:4" x14ac:dyDescent="0.25">
      <c r="A11183" s="890" t="s">
        <v>11160</v>
      </c>
      <c r="B11183" s="890" t="s">
        <v>35477</v>
      </c>
      <c r="C11183" s="890" t="s">
        <v>4</v>
      </c>
      <c r="D11183" s="890">
        <v>28.55</v>
      </c>
    </row>
    <row r="11184" spans="1:4" x14ac:dyDescent="0.25">
      <c r="A11184" s="890" t="s">
        <v>11161</v>
      </c>
      <c r="B11184" s="890" t="s">
        <v>35478</v>
      </c>
      <c r="C11184" s="890" t="s">
        <v>4</v>
      </c>
      <c r="D11184" s="890">
        <v>17.649999999999999</v>
      </c>
    </row>
    <row r="11185" spans="1:4" x14ac:dyDescent="0.25">
      <c r="A11185" s="890" t="s">
        <v>11162</v>
      </c>
      <c r="B11185" s="890" t="s">
        <v>35478</v>
      </c>
      <c r="C11185" s="890" t="s">
        <v>4</v>
      </c>
      <c r="D11185" s="890">
        <v>15.95</v>
      </c>
    </row>
    <row r="11186" spans="1:4" x14ac:dyDescent="0.25">
      <c r="A11186" s="890" t="s">
        <v>11163</v>
      </c>
      <c r="B11186" s="890" t="s">
        <v>35479</v>
      </c>
      <c r="C11186" s="890" t="s">
        <v>3</v>
      </c>
      <c r="D11186" s="890">
        <v>42.24</v>
      </c>
    </row>
    <row r="11187" spans="1:4" x14ac:dyDescent="0.25">
      <c r="A11187" s="890" t="s">
        <v>11164</v>
      </c>
      <c r="B11187" s="890" t="s">
        <v>35479</v>
      </c>
      <c r="C11187" s="890" t="s">
        <v>3</v>
      </c>
      <c r="D11187" s="890">
        <v>38.74</v>
      </c>
    </row>
    <row r="11188" spans="1:4" x14ac:dyDescent="0.25">
      <c r="A11188" s="890" t="s">
        <v>11165</v>
      </c>
      <c r="B11188" s="890" t="s">
        <v>35480</v>
      </c>
      <c r="C11188" s="890" t="s">
        <v>3</v>
      </c>
      <c r="D11188" s="890">
        <v>73.75</v>
      </c>
    </row>
    <row r="11189" spans="1:4" x14ac:dyDescent="0.25">
      <c r="A11189" s="890" t="s">
        <v>11166</v>
      </c>
      <c r="B11189" s="890" t="s">
        <v>35480</v>
      </c>
      <c r="C11189" s="890" t="s">
        <v>3</v>
      </c>
      <c r="D11189" s="890">
        <v>67.819999999999993</v>
      </c>
    </row>
    <row r="11190" spans="1:4" x14ac:dyDescent="0.25">
      <c r="A11190" s="890" t="s">
        <v>11167</v>
      </c>
      <c r="B11190" s="890" t="s">
        <v>35481</v>
      </c>
      <c r="C11190" s="890" t="s">
        <v>4</v>
      </c>
      <c r="D11190" s="890">
        <v>18.8</v>
      </c>
    </row>
    <row r="11191" spans="1:4" x14ac:dyDescent="0.25">
      <c r="A11191" s="890" t="s">
        <v>11168</v>
      </c>
      <c r="B11191" s="890" t="s">
        <v>35481</v>
      </c>
      <c r="C11191" s="890" t="s">
        <v>4</v>
      </c>
      <c r="D11191" s="890">
        <v>16.98</v>
      </c>
    </row>
    <row r="11192" spans="1:4" x14ac:dyDescent="0.25">
      <c r="A11192" s="890" t="s">
        <v>11169</v>
      </c>
      <c r="B11192" s="890" t="s">
        <v>35482</v>
      </c>
      <c r="C11192" s="890" t="s">
        <v>4</v>
      </c>
      <c r="D11192" s="890">
        <v>20.81</v>
      </c>
    </row>
    <row r="11193" spans="1:4" x14ac:dyDescent="0.25">
      <c r="A11193" s="890" t="s">
        <v>11170</v>
      </c>
      <c r="B11193" s="890" t="s">
        <v>35482</v>
      </c>
      <c r="C11193" s="890" t="s">
        <v>4</v>
      </c>
      <c r="D11193" s="890">
        <v>18.88</v>
      </c>
    </row>
    <row r="11194" spans="1:4" x14ac:dyDescent="0.25">
      <c r="A11194" s="890" t="s">
        <v>11171</v>
      </c>
      <c r="B11194" s="890" t="s">
        <v>35483</v>
      </c>
      <c r="C11194" s="890" t="s">
        <v>4</v>
      </c>
      <c r="D11194" s="890">
        <v>34.619999999999997</v>
      </c>
    </row>
    <row r="11195" spans="1:4" x14ac:dyDescent="0.25">
      <c r="A11195" s="890" t="s">
        <v>11172</v>
      </c>
      <c r="B11195" s="890" t="s">
        <v>35483</v>
      </c>
      <c r="C11195" s="890" t="s">
        <v>4</v>
      </c>
      <c r="D11195" s="890">
        <v>31.52</v>
      </c>
    </row>
    <row r="11196" spans="1:4" x14ac:dyDescent="0.25">
      <c r="A11196" s="890" t="s">
        <v>11173</v>
      </c>
      <c r="B11196" s="890" t="s">
        <v>35484</v>
      </c>
      <c r="C11196" s="890" t="s">
        <v>3</v>
      </c>
      <c r="D11196" s="890">
        <v>21.91</v>
      </c>
    </row>
    <row r="11197" spans="1:4" x14ac:dyDescent="0.25">
      <c r="A11197" s="890" t="s">
        <v>11174</v>
      </c>
      <c r="B11197" s="890" t="s">
        <v>35484</v>
      </c>
      <c r="C11197" s="890" t="s">
        <v>3</v>
      </c>
      <c r="D11197" s="890">
        <v>20.100000000000001</v>
      </c>
    </row>
    <row r="11198" spans="1:4" x14ac:dyDescent="0.25">
      <c r="A11198" s="890" t="s">
        <v>11175</v>
      </c>
      <c r="B11198" s="890" t="s">
        <v>35485</v>
      </c>
      <c r="C11198" s="890" t="s">
        <v>3</v>
      </c>
      <c r="D11198" s="890">
        <v>26.67</v>
      </c>
    </row>
    <row r="11199" spans="1:4" x14ac:dyDescent="0.25">
      <c r="A11199" s="890" t="s">
        <v>11176</v>
      </c>
      <c r="B11199" s="890" t="s">
        <v>35485</v>
      </c>
      <c r="C11199" s="890" t="s">
        <v>3</v>
      </c>
      <c r="D11199" s="890">
        <v>24.57</v>
      </c>
    </row>
    <row r="11200" spans="1:4" x14ac:dyDescent="0.25">
      <c r="A11200" s="890" t="s">
        <v>11177</v>
      </c>
      <c r="B11200" s="890" t="s">
        <v>35486</v>
      </c>
      <c r="C11200" s="890" t="s">
        <v>3</v>
      </c>
      <c r="D11200" s="890">
        <v>31.43</v>
      </c>
    </row>
    <row r="11201" spans="1:4" x14ac:dyDescent="0.25">
      <c r="A11201" s="890" t="s">
        <v>11178</v>
      </c>
      <c r="B11201" s="890" t="s">
        <v>35486</v>
      </c>
      <c r="C11201" s="890" t="s">
        <v>3</v>
      </c>
      <c r="D11201" s="890">
        <v>29.05</v>
      </c>
    </row>
    <row r="11202" spans="1:4" x14ac:dyDescent="0.25">
      <c r="A11202" s="890" t="s">
        <v>11179</v>
      </c>
      <c r="B11202" s="890" t="s">
        <v>35487</v>
      </c>
      <c r="C11202" s="890" t="s">
        <v>3</v>
      </c>
      <c r="D11202" s="890">
        <v>36.19</v>
      </c>
    </row>
    <row r="11203" spans="1:4" x14ac:dyDescent="0.25">
      <c r="A11203" s="890" t="s">
        <v>11180</v>
      </c>
      <c r="B11203" s="890" t="s">
        <v>35487</v>
      </c>
      <c r="C11203" s="890" t="s">
        <v>3</v>
      </c>
      <c r="D11203" s="890">
        <v>33.53</v>
      </c>
    </row>
    <row r="11204" spans="1:4" x14ac:dyDescent="0.25">
      <c r="A11204" s="890" t="s">
        <v>11181</v>
      </c>
      <c r="B11204" s="890" t="s">
        <v>35488</v>
      </c>
      <c r="C11204" s="890" t="s">
        <v>3</v>
      </c>
      <c r="D11204" s="890">
        <v>40.96</v>
      </c>
    </row>
    <row r="11205" spans="1:4" x14ac:dyDescent="0.25">
      <c r="A11205" s="890" t="s">
        <v>11182</v>
      </c>
      <c r="B11205" s="890" t="s">
        <v>35488</v>
      </c>
      <c r="C11205" s="890" t="s">
        <v>3</v>
      </c>
      <c r="D11205" s="890">
        <v>38</v>
      </c>
    </row>
    <row r="11206" spans="1:4" x14ac:dyDescent="0.25">
      <c r="A11206" s="890" t="s">
        <v>11183</v>
      </c>
      <c r="B11206" s="890" t="s">
        <v>35489</v>
      </c>
      <c r="C11206" s="890" t="s">
        <v>3</v>
      </c>
      <c r="D11206" s="890">
        <v>45.72</v>
      </c>
    </row>
    <row r="11207" spans="1:4" x14ac:dyDescent="0.25">
      <c r="A11207" s="890" t="s">
        <v>11184</v>
      </c>
      <c r="B11207" s="890" t="s">
        <v>35489</v>
      </c>
      <c r="C11207" s="890" t="s">
        <v>3</v>
      </c>
      <c r="D11207" s="890">
        <v>42.48</v>
      </c>
    </row>
    <row r="11208" spans="1:4" x14ac:dyDescent="0.25">
      <c r="A11208" s="890" t="s">
        <v>11185</v>
      </c>
      <c r="B11208" s="890" t="s">
        <v>35490</v>
      </c>
      <c r="C11208" s="890" t="s">
        <v>3</v>
      </c>
      <c r="D11208" s="890">
        <v>50.48</v>
      </c>
    </row>
    <row r="11209" spans="1:4" x14ac:dyDescent="0.25">
      <c r="A11209" s="890" t="s">
        <v>11186</v>
      </c>
      <c r="B11209" s="890" t="s">
        <v>35490</v>
      </c>
      <c r="C11209" s="890" t="s">
        <v>3</v>
      </c>
      <c r="D11209" s="890">
        <v>46.96</v>
      </c>
    </row>
    <row r="11210" spans="1:4" x14ac:dyDescent="0.25">
      <c r="A11210" s="890" t="s">
        <v>11187</v>
      </c>
      <c r="B11210" s="890" t="s">
        <v>35491</v>
      </c>
      <c r="C11210" s="890" t="s">
        <v>3</v>
      </c>
      <c r="D11210" s="890">
        <v>60.01</v>
      </c>
    </row>
    <row r="11211" spans="1:4" x14ac:dyDescent="0.25">
      <c r="A11211" s="890" t="s">
        <v>11188</v>
      </c>
      <c r="B11211" s="890" t="s">
        <v>35491</v>
      </c>
      <c r="C11211" s="890" t="s">
        <v>3</v>
      </c>
      <c r="D11211" s="890">
        <v>55.91</v>
      </c>
    </row>
    <row r="11212" spans="1:4" x14ac:dyDescent="0.25">
      <c r="A11212" s="890" t="s">
        <v>11189</v>
      </c>
      <c r="B11212" s="890" t="s">
        <v>35492</v>
      </c>
      <c r="C11212" s="890" t="s">
        <v>3</v>
      </c>
      <c r="D11212" s="890">
        <v>69.53</v>
      </c>
    </row>
    <row r="11213" spans="1:4" x14ac:dyDescent="0.25">
      <c r="A11213" s="890" t="s">
        <v>11190</v>
      </c>
      <c r="B11213" s="890" t="s">
        <v>35492</v>
      </c>
      <c r="C11213" s="890" t="s">
        <v>3</v>
      </c>
      <c r="D11213" s="890">
        <v>64.86</v>
      </c>
    </row>
    <row r="11214" spans="1:4" x14ac:dyDescent="0.25">
      <c r="A11214" s="890" t="s">
        <v>11191</v>
      </c>
      <c r="B11214" s="890" t="s">
        <v>35493</v>
      </c>
      <c r="C11214" s="890" t="s">
        <v>3</v>
      </c>
      <c r="D11214" s="890">
        <v>74.290000000000006</v>
      </c>
    </row>
    <row r="11215" spans="1:4" x14ac:dyDescent="0.25">
      <c r="A11215" s="890" t="s">
        <v>11192</v>
      </c>
      <c r="B11215" s="890" t="s">
        <v>35493</v>
      </c>
      <c r="C11215" s="890" t="s">
        <v>3</v>
      </c>
      <c r="D11215" s="890">
        <v>69.34</v>
      </c>
    </row>
    <row r="11216" spans="1:4" x14ac:dyDescent="0.25">
      <c r="A11216" s="890" t="s">
        <v>11193</v>
      </c>
      <c r="B11216" s="890" t="s">
        <v>35494</v>
      </c>
      <c r="C11216" s="890" t="s">
        <v>3</v>
      </c>
      <c r="D11216" s="890">
        <v>88.58</v>
      </c>
    </row>
    <row r="11217" spans="1:4" x14ac:dyDescent="0.25">
      <c r="A11217" s="890" t="s">
        <v>11194</v>
      </c>
      <c r="B11217" s="890" t="s">
        <v>35494</v>
      </c>
      <c r="C11217" s="890" t="s">
        <v>3</v>
      </c>
      <c r="D11217" s="890">
        <v>82.77</v>
      </c>
    </row>
    <row r="11218" spans="1:4" x14ac:dyDescent="0.25">
      <c r="A11218" s="890" t="s">
        <v>11195</v>
      </c>
      <c r="B11218" s="890" t="s">
        <v>35495</v>
      </c>
      <c r="C11218" s="890" t="s">
        <v>3</v>
      </c>
      <c r="D11218" s="890">
        <v>64.22</v>
      </c>
    </row>
    <row r="11219" spans="1:4" x14ac:dyDescent="0.25">
      <c r="A11219" s="890" t="s">
        <v>11196</v>
      </c>
      <c r="B11219" s="890" t="s">
        <v>35495</v>
      </c>
      <c r="C11219" s="890" t="s">
        <v>3</v>
      </c>
      <c r="D11219" s="890">
        <v>58.71</v>
      </c>
    </row>
    <row r="11220" spans="1:4" x14ac:dyDescent="0.25">
      <c r="A11220" s="890" t="s">
        <v>11197</v>
      </c>
      <c r="B11220" s="890" t="s">
        <v>35496</v>
      </c>
      <c r="C11220" s="890" t="s">
        <v>3</v>
      </c>
      <c r="D11220" s="890">
        <v>110.79</v>
      </c>
    </row>
    <row r="11221" spans="1:4" x14ac:dyDescent="0.25">
      <c r="A11221" s="890" t="s">
        <v>11198</v>
      </c>
      <c r="B11221" s="890" t="s">
        <v>35496</v>
      </c>
      <c r="C11221" s="890" t="s">
        <v>3</v>
      </c>
      <c r="D11221" s="890">
        <v>104.68</v>
      </c>
    </row>
    <row r="11222" spans="1:4" x14ac:dyDescent="0.25">
      <c r="A11222" s="890" t="s">
        <v>11199</v>
      </c>
      <c r="B11222" s="890" t="s">
        <v>35497</v>
      </c>
      <c r="C11222" s="890" t="s">
        <v>3</v>
      </c>
      <c r="D11222" s="890">
        <v>123.56</v>
      </c>
    </row>
    <row r="11223" spans="1:4" x14ac:dyDescent="0.25">
      <c r="A11223" s="890" t="s">
        <v>11200</v>
      </c>
      <c r="B11223" s="890" t="s">
        <v>35497</v>
      </c>
      <c r="C11223" s="890" t="s">
        <v>3</v>
      </c>
      <c r="D11223" s="890">
        <v>116.74</v>
      </c>
    </row>
    <row r="11224" spans="1:4" x14ac:dyDescent="0.25">
      <c r="A11224" s="890" t="s">
        <v>11201</v>
      </c>
      <c r="B11224" s="890" t="s">
        <v>35498</v>
      </c>
      <c r="C11224" s="890" t="s">
        <v>3</v>
      </c>
      <c r="D11224" s="890">
        <v>14.98</v>
      </c>
    </row>
    <row r="11225" spans="1:4" x14ac:dyDescent="0.25">
      <c r="A11225" s="890" t="s">
        <v>11202</v>
      </c>
      <c r="B11225" s="890" t="s">
        <v>35498</v>
      </c>
      <c r="C11225" s="890" t="s">
        <v>3</v>
      </c>
      <c r="D11225" s="890">
        <v>13.89</v>
      </c>
    </row>
    <row r="11226" spans="1:4" x14ac:dyDescent="0.25">
      <c r="A11226" s="890" t="s">
        <v>11203</v>
      </c>
      <c r="B11226" s="890" t="s">
        <v>35499</v>
      </c>
      <c r="C11226" s="890" t="s">
        <v>3</v>
      </c>
      <c r="D11226" s="890">
        <v>83.49</v>
      </c>
    </row>
    <row r="11227" spans="1:4" x14ac:dyDescent="0.25">
      <c r="A11227" s="890" t="s">
        <v>11204</v>
      </c>
      <c r="B11227" s="890" t="s">
        <v>35499</v>
      </c>
      <c r="C11227" s="890" t="s">
        <v>3</v>
      </c>
      <c r="D11227" s="890">
        <v>76.95</v>
      </c>
    </row>
    <row r="11228" spans="1:4" x14ac:dyDescent="0.25">
      <c r="A11228" s="890" t="s">
        <v>11205</v>
      </c>
      <c r="B11228" s="890" t="s">
        <v>35500</v>
      </c>
      <c r="C11228" s="890" t="s">
        <v>3</v>
      </c>
      <c r="D11228" s="890">
        <v>80.92</v>
      </c>
    </row>
    <row r="11229" spans="1:4" x14ac:dyDescent="0.25">
      <c r="A11229" s="890" t="s">
        <v>11206</v>
      </c>
      <c r="B11229" s="890" t="s">
        <v>35500</v>
      </c>
      <c r="C11229" s="890" t="s">
        <v>3</v>
      </c>
      <c r="D11229" s="890">
        <v>74.84</v>
      </c>
    </row>
    <row r="11230" spans="1:4" x14ac:dyDescent="0.25">
      <c r="A11230" s="890" t="s">
        <v>11207</v>
      </c>
      <c r="B11230" s="890" t="s">
        <v>35501</v>
      </c>
      <c r="C11230" s="890" t="s">
        <v>3</v>
      </c>
      <c r="D11230" s="890">
        <v>73.58</v>
      </c>
    </row>
    <row r="11231" spans="1:4" x14ac:dyDescent="0.25">
      <c r="A11231" s="890" t="s">
        <v>11208</v>
      </c>
      <c r="B11231" s="890" t="s">
        <v>35501</v>
      </c>
      <c r="C11231" s="890" t="s">
        <v>3</v>
      </c>
      <c r="D11231" s="890">
        <v>67.88</v>
      </c>
    </row>
    <row r="11232" spans="1:4" x14ac:dyDescent="0.25">
      <c r="A11232" s="890" t="s">
        <v>11209</v>
      </c>
      <c r="B11232" s="890" t="s">
        <v>35502</v>
      </c>
      <c r="C11232" s="890" t="s">
        <v>3</v>
      </c>
      <c r="D11232" s="890">
        <v>45.89</v>
      </c>
    </row>
    <row r="11233" spans="1:4" x14ac:dyDescent="0.25">
      <c r="A11233" s="890" t="s">
        <v>11210</v>
      </c>
      <c r="B11233" s="890" t="s">
        <v>35502</v>
      </c>
      <c r="C11233" s="890" t="s">
        <v>3</v>
      </c>
      <c r="D11233" s="890">
        <v>42.45</v>
      </c>
    </row>
    <row r="11234" spans="1:4" x14ac:dyDescent="0.25">
      <c r="A11234" s="890" t="s">
        <v>11211</v>
      </c>
      <c r="B11234" s="890" t="s">
        <v>35503</v>
      </c>
      <c r="C11234" s="890" t="s">
        <v>3</v>
      </c>
      <c r="D11234" s="890">
        <v>131.28</v>
      </c>
    </row>
    <row r="11235" spans="1:4" x14ac:dyDescent="0.25">
      <c r="A11235" s="890" t="s">
        <v>11212</v>
      </c>
      <c r="B11235" s="890" t="s">
        <v>35503</v>
      </c>
      <c r="C11235" s="890" t="s">
        <v>3</v>
      </c>
      <c r="D11235" s="890">
        <v>121.05</v>
      </c>
    </row>
    <row r="11236" spans="1:4" x14ac:dyDescent="0.25">
      <c r="A11236" s="890" t="s">
        <v>11213</v>
      </c>
      <c r="B11236" s="890" t="s">
        <v>35504</v>
      </c>
      <c r="C11236" s="890" t="s">
        <v>3</v>
      </c>
      <c r="D11236" s="890">
        <v>128.72</v>
      </c>
    </row>
    <row r="11237" spans="1:4" x14ac:dyDescent="0.25">
      <c r="A11237" s="890" t="s">
        <v>11214</v>
      </c>
      <c r="B11237" s="890" t="s">
        <v>35504</v>
      </c>
      <c r="C11237" s="890" t="s">
        <v>3</v>
      </c>
      <c r="D11237" s="890">
        <v>118.42</v>
      </c>
    </row>
    <row r="11238" spans="1:4" x14ac:dyDescent="0.25">
      <c r="A11238" s="890" t="s">
        <v>11215</v>
      </c>
      <c r="B11238" s="890" t="s">
        <v>35505</v>
      </c>
      <c r="C11238" s="890" t="s">
        <v>3</v>
      </c>
      <c r="D11238" s="890">
        <v>131.28</v>
      </c>
    </row>
    <row r="11239" spans="1:4" x14ac:dyDescent="0.25">
      <c r="A11239" s="890" t="s">
        <v>11216</v>
      </c>
      <c r="B11239" s="890" t="s">
        <v>35505</v>
      </c>
      <c r="C11239" s="890" t="s">
        <v>3</v>
      </c>
      <c r="D11239" s="890">
        <v>121.05</v>
      </c>
    </row>
    <row r="11240" spans="1:4" x14ac:dyDescent="0.25">
      <c r="A11240" s="890" t="s">
        <v>11217</v>
      </c>
      <c r="B11240" s="890" t="s">
        <v>35506</v>
      </c>
      <c r="C11240" s="890" t="s">
        <v>3</v>
      </c>
      <c r="D11240" s="890">
        <v>128.72</v>
      </c>
    </row>
    <row r="11241" spans="1:4" x14ac:dyDescent="0.25">
      <c r="A11241" s="890" t="s">
        <v>11218</v>
      </c>
      <c r="B11241" s="890" t="s">
        <v>35506</v>
      </c>
      <c r="C11241" s="890" t="s">
        <v>3</v>
      </c>
      <c r="D11241" s="890">
        <v>118.42</v>
      </c>
    </row>
    <row r="11242" spans="1:4" x14ac:dyDescent="0.25">
      <c r="A11242" s="890" t="s">
        <v>11219</v>
      </c>
      <c r="B11242" s="890" t="s">
        <v>35507</v>
      </c>
      <c r="C11242" s="890" t="s">
        <v>3</v>
      </c>
      <c r="D11242" s="890">
        <v>64.44</v>
      </c>
    </row>
    <row r="11243" spans="1:4" x14ac:dyDescent="0.25">
      <c r="A11243" s="890" t="s">
        <v>11220</v>
      </c>
      <c r="B11243" s="890" t="s">
        <v>35507</v>
      </c>
      <c r="C11243" s="890" t="s">
        <v>3</v>
      </c>
      <c r="D11243" s="890">
        <v>58.41</v>
      </c>
    </row>
    <row r="11244" spans="1:4" x14ac:dyDescent="0.25">
      <c r="A11244" s="890" t="s">
        <v>11221</v>
      </c>
      <c r="B11244" s="890" t="s">
        <v>35508</v>
      </c>
      <c r="C11244" s="890" t="s">
        <v>4</v>
      </c>
      <c r="D11244" s="890">
        <v>33.15</v>
      </c>
    </row>
    <row r="11245" spans="1:4" x14ac:dyDescent="0.25">
      <c r="A11245" s="890" t="s">
        <v>11222</v>
      </c>
      <c r="B11245" s="890" t="s">
        <v>35508</v>
      </c>
      <c r="C11245" s="890" t="s">
        <v>4</v>
      </c>
      <c r="D11245" s="890">
        <v>30.13</v>
      </c>
    </row>
    <row r="11246" spans="1:4" x14ac:dyDescent="0.25">
      <c r="A11246" s="890" t="s">
        <v>11223</v>
      </c>
      <c r="B11246" s="890" t="s">
        <v>35509</v>
      </c>
      <c r="C11246" s="890" t="s">
        <v>4</v>
      </c>
      <c r="D11246" s="890">
        <v>81.16</v>
      </c>
    </row>
    <row r="11247" spans="1:4" x14ac:dyDescent="0.25">
      <c r="A11247" s="890" t="s">
        <v>11224</v>
      </c>
      <c r="B11247" s="890" t="s">
        <v>35509</v>
      </c>
      <c r="C11247" s="890" t="s">
        <v>4</v>
      </c>
      <c r="D11247" s="890">
        <v>73.58</v>
      </c>
    </row>
    <row r="11248" spans="1:4" x14ac:dyDescent="0.25">
      <c r="A11248" s="890" t="s">
        <v>11225</v>
      </c>
      <c r="B11248" s="890" t="s">
        <v>35510</v>
      </c>
      <c r="C11248" s="890" t="s">
        <v>4</v>
      </c>
      <c r="D11248" s="890">
        <v>25.15</v>
      </c>
    </row>
    <row r="11249" spans="1:4" x14ac:dyDescent="0.25">
      <c r="A11249" s="890" t="s">
        <v>11226</v>
      </c>
      <c r="B11249" s="890" t="s">
        <v>35510</v>
      </c>
      <c r="C11249" s="890" t="s">
        <v>4</v>
      </c>
      <c r="D11249" s="890">
        <v>23.02</v>
      </c>
    </row>
    <row r="11250" spans="1:4" x14ac:dyDescent="0.25">
      <c r="A11250" s="890" t="s">
        <v>11227</v>
      </c>
      <c r="B11250" s="890" t="s">
        <v>35511</v>
      </c>
      <c r="C11250" s="890" t="s">
        <v>4</v>
      </c>
      <c r="D11250" s="890">
        <v>29.89</v>
      </c>
    </row>
    <row r="11251" spans="1:4" x14ac:dyDescent="0.25">
      <c r="A11251" s="890" t="s">
        <v>11228</v>
      </c>
      <c r="B11251" s="890" t="s">
        <v>35511</v>
      </c>
      <c r="C11251" s="890" t="s">
        <v>4</v>
      </c>
      <c r="D11251" s="890">
        <v>27.36</v>
      </c>
    </row>
    <row r="11252" spans="1:4" x14ac:dyDescent="0.25">
      <c r="A11252" s="890" t="s">
        <v>11229</v>
      </c>
      <c r="B11252" s="890" t="s">
        <v>35512</v>
      </c>
      <c r="C11252" s="890" t="s">
        <v>4</v>
      </c>
      <c r="D11252" s="890">
        <v>40.46</v>
      </c>
    </row>
    <row r="11253" spans="1:4" x14ac:dyDescent="0.25">
      <c r="A11253" s="890" t="s">
        <v>11230</v>
      </c>
      <c r="B11253" s="890" t="s">
        <v>35512</v>
      </c>
      <c r="C11253" s="890" t="s">
        <v>4</v>
      </c>
      <c r="D11253" s="890">
        <v>37.18</v>
      </c>
    </row>
    <row r="11254" spans="1:4" x14ac:dyDescent="0.25">
      <c r="A11254" s="890" t="s">
        <v>11231</v>
      </c>
      <c r="B11254" s="890" t="s">
        <v>35513</v>
      </c>
      <c r="C11254" s="890" t="s">
        <v>4</v>
      </c>
      <c r="D11254" s="890">
        <v>68.81</v>
      </c>
    </row>
    <row r="11255" spans="1:4" x14ac:dyDescent="0.25">
      <c r="A11255" s="890" t="s">
        <v>11232</v>
      </c>
      <c r="B11255" s="890" t="s">
        <v>35513</v>
      </c>
      <c r="C11255" s="890" t="s">
        <v>4</v>
      </c>
      <c r="D11255" s="890">
        <v>62.76</v>
      </c>
    </row>
    <row r="11256" spans="1:4" x14ac:dyDescent="0.25">
      <c r="A11256" s="890" t="s">
        <v>11233</v>
      </c>
      <c r="B11256" s="890" t="s">
        <v>35514</v>
      </c>
      <c r="C11256" s="890" t="s">
        <v>4</v>
      </c>
      <c r="D11256" s="890">
        <v>35.19</v>
      </c>
    </row>
    <row r="11257" spans="1:4" x14ac:dyDescent="0.25">
      <c r="A11257" s="890" t="s">
        <v>11234</v>
      </c>
      <c r="B11257" s="890" t="s">
        <v>35514</v>
      </c>
      <c r="C11257" s="890" t="s">
        <v>4</v>
      </c>
      <c r="D11257" s="890">
        <v>32.6</v>
      </c>
    </row>
    <row r="11258" spans="1:4" x14ac:dyDescent="0.25">
      <c r="A11258" s="890" t="s">
        <v>27832</v>
      </c>
      <c r="B11258" s="890" t="s">
        <v>35515</v>
      </c>
      <c r="C11258" s="890" t="s">
        <v>3</v>
      </c>
      <c r="D11258" s="890">
        <v>105.51</v>
      </c>
    </row>
    <row r="11259" spans="1:4" x14ac:dyDescent="0.25">
      <c r="A11259" s="890" t="s">
        <v>27833</v>
      </c>
      <c r="B11259" s="890" t="s">
        <v>35515</v>
      </c>
      <c r="C11259" s="890" t="s">
        <v>3</v>
      </c>
      <c r="D11259" s="890">
        <v>99.48</v>
      </c>
    </row>
    <row r="11260" spans="1:4" x14ac:dyDescent="0.25">
      <c r="A11260" s="890" t="s">
        <v>27834</v>
      </c>
      <c r="B11260" s="890" t="s">
        <v>35516</v>
      </c>
      <c r="C11260" s="890" t="s">
        <v>3</v>
      </c>
      <c r="D11260" s="890">
        <v>116.49</v>
      </c>
    </row>
    <row r="11261" spans="1:4" x14ac:dyDescent="0.25">
      <c r="A11261" s="890" t="s">
        <v>27835</v>
      </c>
      <c r="B11261" s="890" t="s">
        <v>35516</v>
      </c>
      <c r="C11261" s="890" t="s">
        <v>3</v>
      </c>
      <c r="D11261" s="890">
        <v>110.51</v>
      </c>
    </row>
    <row r="11262" spans="1:4" x14ac:dyDescent="0.25">
      <c r="A11262" s="890" t="s">
        <v>11235</v>
      </c>
      <c r="B11262" s="890" t="s">
        <v>35517</v>
      </c>
      <c r="C11262" s="890" t="s">
        <v>3</v>
      </c>
      <c r="D11262" s="890">
        <v>144.21</v>
      </c>
    </row>
    <row r="11263" spans="1:4" x14ac:dyDescent="0.25">
      <c r="A11263" s="890" t="s">
        <v>11236</v>
      </c>
      <c r="B11263" s="890" t="s">
        <v>35517</v>
      </c>
      <c r="C11263" s="890" t="s">
        <v>3</v>
      </c>
      <c r="D11263" s="890">
        <v>137.13</v>
      </c>
    </row>
    <row r="11264" spans="1:4" x14ac:dyDescent="0.25">
      <c r="A11264" s="890" t="s">
        <v>11237</v>
      </c>
      <c r="B11264" s="890" t="s">
        <v>35518</v>
      </c>
      <c r="C11264" s="890" t="s">
        <v>3</v>
      </c>
      <c r="D11264" s="890">
        <v>155.19</v>
      </c>
    </row>
    <row r="11265" spans="1:4" x14ac:dyDescent="0.25">
      <c r="A11265" s="890" t="s">
        <v>11238</v>
      </c>
      <c r="B11265" s="890" t="s">
        <v>35518</v>
      </c>
      <c r="C11265" s="890" t="s">
        <v>3</v>
      </c>
      <c r="D11265" s="890">
        <v>148.16999999999999</v>
      </c>
    </row>
    <row r="11266" spans="1:4" x14ac:dyDescent="0.25">
      <c r="A11266" s="890" t="s">
        <v>11239</v>
      </c>
      <c r="B11266" s="890" t="s">
        <v>35519</v>
      </c>
      <c r="C11266" s="890" t="s">
        <v>3</v>
      </c>
      <c r="D11266" s="890">
        <v>205.24</v>
      </c>
    </row>
    <row r="11267" spans="1:4" x14ac:dyDescent="0.25">
      <c r="A11267" s="890" t="s">
        <v>11240</v>
      </c>
      <c r="B11267" s="890" t="s">
        <v>35519</v>
      </c>
      <c r="C11267" s="890" t="s">
        <v>3</v>
      </c>
      <c r="D11267" s="890">
        <v>199.21</v>
      </c>
    </row>
    <row r="11268" spans="1:4" x14ac:dyDescent="0.25">
      <c r="A11268" s="890" t="s">
        <v>11241</v>
      </c>
      <c r="B11268" s="890" t="s">
        <v>35520</v>
      </c>
      <c r="C11268" s="890" t="s">
        <v>3</v>
      </c>
      <c r="D11268" s="890">
        <v>216.22</v>
      </c>
    </row>
    <row r="11269" spans="1:4" x14ac:dyDescent="0.25">
      <c r="A11269" s="890" t="s">
        <v>11242</v>
      </c>
      <c r="B11269" s="890" t="s">
        <v>35520</v>
      </c>
      <c r="C11269" s="890" t="s">
        <v>3</v>
      </c>
      <c r="D11269" s="890">
        <v>210.24</v>
      </c>
    </row>
    <row r="11270" spans="1:4" x14ac:dyDescent="0.25">
      <c r="A11270" s="890" t="s">
        <v>11243</v>
      </c>
      <c r="B11270" s="890" t="s">
        <v>35521</v>
      </c>
      <c r="C11270" s="890" t="s">
        <v>3</v>
      </c>
      <c r="D11270" s="890">
        <v>92.44</v>
      </c>
    </row>
    <row r="11271" spans="1:4" x14ac:dyDescent="0.25">
      <c r="A11271" s="890" t="s">
        <v>11244</v>
      </c>
      <c r="B11271" s="890" t="s">
        <v>35521</v>
      </c>
      <c r="C11271" s="890" t="s">
        <v>3</v>
      </c>
      <c r="D11271" s="890">
        <v>87.18</v>
      </c>
    </row>
    <row r="11272" spans="1:4" x14ac:dyDescent="0.25">
      <c r="A11272" s="890" t="s">
        <v>11245</v>
      </c>
      <c r="B11272" s="890" t="s">
        <v>35522</v>
      </c>
      <c r="C11272" s="890" t="s">
        <v>3</v>
      </c>
      <c r="D11272" s="890">
        <v>103.41</v>
      </c>
    </row>
    <row r="11273" spans="1:4" x14ac:dyDescent="0.25">
      <c r="A11273" s="890" t="s">
        <v>11246</v>
      </c>
      <c r="B11273" s="890" t="s">
        <v>35522</v>
      </c>
      <c r="C11273" s="890" t="s">
        <v>3</v>
      </c>
      <c r="D11273" s="890">
        <v>98.21</v>
      </c>
    </row>
    <row r="11274" spans="1:4" x14ac:dyDescent="0.25">
      <c r="A11274" s="890" t="s">
        <v>11247</v>
      </c>
      <c r="B11274" s="890" t="s">
        <v>35523</v>
      </c>
      <c r="C11274" s="890" t="s">
        <v>3</v>
      </c>
      <c r="D11274" s="890">
        <v>107.44</v>
      </c>
    </row>
    <row r="11275" spans="1:4" x14ac:dyDescent="0.25">
      <c r="A11275" s="890" t="s">
        <v>11248</v>
      </c>
      <c r="B11275" s="890" t="s">
        <v>35523</v>
      </c>
      <c r="C11275" s="890" t="s">
        <v>3</v>
      </c>
      <c r="D11275" s="890">
        <v>103.06</v>
      </c>
    </row>
    <row r="11276" spans="1:4" x14ac:dyDescent="0.25">
      <c r="A11276" s="890" t="s">
        <v>11249</v>
      </c>
      <c r="B11276" s="890" t="s">
        <v>35524</v>
      </c>
      <c r="C11276" s="890" t="s">
        <v>3</v>
      </c>
      <c r="D11276" s="890">
        <v>122.97</v>
      </c>
    </row>
    <row r="11277" spans="1:4" x14ac:dyDescent="0.25">
      <c r="A11277" s="890" t="s">
        <v>11250</v>
      </c>
      <c r="B11277" s="890" t="s">
        <v>35524</v>
      </c>
      <c r="C11277" s="890" t="s">
        <v>3</v>
      </c>
      <c r="D11277" s="890">
        <v>118.01</v>
      </c>
    </row>
    <row r="11278" spans="1:4" x14ac:dyDescent="0.25">
      <c r="A11278" s="890" t="s">
        <v>11251</v>
      </c>
      <c r="B11278" s="890" t="s">
        <v>35525</v>
      </c>
      <c r="C11278" s="890" t="s">
        <v>4</v>
      </c>
      <c r="D11278" s="890">
        <v>42.1</v>
      </c>
    </row>
    <row r="11279" spans="1:4" x14ac:dyDescent="0.25">
      <c r="A11279" s="890" t="s">
        <v>11252</v>
      </c>
      <c r="B11279" s="890" t="s">
        <v>35525</v>
      </c>
      <c r="C11279" s="890" t="s">
        <v>4</v>
      </c>
      <c r="D11279" s="890">
        <v>38.71</v>
      </c>
    </row>
    <row r="11280" spans="1:4" x14ac:dyDescent="0.25">
      <c r="A11280" s="890" t="s">
        <v>11253</v>
      </c>
      <c r="B11280" s="890" t="s">
        <v>35526</v>
      </c>
      <c r="C11280" s="890" t="s">
        <v>4</v>
      </c>
      <c r="D11280" s="890">
        <v>42.09</v>
      </c>
    </row>
    <row r="11281" spans="1:4" x14ac:dyDescent="0.25">
      <c r="A11281" s="890" t="s">
        <v>11254</v>
      </c>
      <c r="B11281" s="890" t="s">
        <v>35526</v>
      </c>
      <c r="C11281" s="890" t="s">
        <v>4</v>
      </c>
      <c r="D11281" s="890">
        <v>38.83</v>
      </c>
    </row>
    <row r="11282" spans="1:4" x14ac:dyDescent="0.25">
      <c r="A11282" s="890" t="s">
        <v>11255</v>
      </c>
      <c r="B11282" s="890" t="s">
        <v>35527</v>
      </c>
      <c r="C11282" s="890" t="s">
        <v>4</v>
      </c>
      <c r="D11282" s="890">
        <v>47.6</v>
      </c>
    </row>
    <row r="11283" spans="1:4" x14ac:dyDescent="0.25">
      <c r="A11283" s="890" t="s">
        <v>11256</v>
      </c>
      <c r="B11283" s="890" t="s">
        <v>35527</v>
      </c>
      <c r="C11283" s="890" t="s">
        <v>4</v>
      </c>
      <c r="D11283" s="890">
        <v>44.04</v>
      </c>
    </row>
    <row r="11284" spans="1:4" x14ac:dyDescent="0.25">
      <c r="A11284" s="890" t="s">
        <v>11257</v>
      </c>
      <c r="B11284" s="890" t="s">
        <v>35528</v>
      </c>
      <c r="C11284" s="890" t="s">
        <v>4</v>
      </c>
      <c r="D11284" s="890">
        <v>47.88</v>
      </c>
    </row>
    <row r="11285" spans="1:4" x14ac:dyDescent="0.25">
      <c r="A11285" s="890" t="s">
        <v>11258</v>
      </c>
      <c r="B11285" s="890" t="s">
        <v>35528</v>
      </c>
      <c r="C11285" s="890" t="s">
        <v>4</v>
      </c>
      <c r="D11285" s="890">
        <v>44.49</v>
      </c>
    </row>
    <row r="11286" spans="1:4" x14ac:dyDescent="0.25">
      <c r="A11286" s="890" t="s">
        <v>11259</v>
      </c>
      <c r="B11286" s="890" t="s">
        <v>35529</v>
      </c>
      <c r="C11286" s="890" t="s">
        <v>3</v>
      </c>
      <c r="D11286" s="890">
        <v>78.31</v>
      </c>
    </row>
    <row r="11287" spans="1:4" x14ac:dyDescent="0.25">
      <c r="A11287" s="890" t="s">
        <v>11260</v>
      </c>
      <c r="B11287" s="890" t="s">
        <v>35529</v>
      </c>
      <c r="C11287" s="890" t="s">
        <v>3</v>
      </c>
      <c r="D11287" s="890">
        <v>72.290000000000006</v>
      </c>
    </row>
    <row r="11288" spans="1:4" x14ac:dyDescent="0.25">
      <c r="A11288" s="890" t="s">
        <v>11261</v>
      </c>
      <c r="B11288" s="890" t="s">
        <v>35530</v>
      </c>
      <c r="C11288" s="890" t="s">
        <v>3</v>
      </c>
      <c r="D11288" s="890">
        <v>140.74</v>
      </c>
    </row>
    <row r="11289" spans="1:4" x14ac:dyDescent="0.25">
      <c r="A11289" s="890" t="s">
        <v>11262</v>
      </c>
      <c r="B11289" s="890" t="s">
        <v>35530</v>
      </c>
      <c r="C11289" s="890" t="s">
        <v>3</v>
      </c>
      <c r="D11289" s="890">
        <v>135.04</v>
      </c>
    </row>
    <row r="11290" spans="1:4" x14ac:dyDescent="0.25">
      <c r="A11290" s="890" t="s">
        <v>11263</v>
      </c>
      <c r="B11290" s="890" t="s">
        <v>35531</v>
      </c>
      <c r="C11290" s="890" t="s">
        <v>3</v>
      </c>
      <c r="D11290" s="890">
        <v>125.2</v>
      </c>
    </row>
    <row r="11291" spans="1:4" x14ac:dyDescent="0.25">
      <c r="A11291" s="890" t="s">
        <v>11264</v>
      </c>
      <c r="B11291" s="890" t="s">
        <v>35531</v>
      </c>
      <c r="C11291" s="890" t="s">
        <v>3</v>
      </c>
      <c r="D11291" s="890">
        <v>119.5</v>
      </c>
    </row>
    <row r="11292" spans="1:4" x14ac:dyDescent="0.25">
      <c r="A11292" s="890" t="s">
        <v>27836</v>
      </c>
      <c r="B11292" s="890" t="s">
        <v>35532</v>
      </c>
      <c r="C11292" s="890" t="s">
        <v>3</v>
      </c>
      <c r="D11292" s="890">
        <v>174.64</v>
      </c>
    </row>
    <row r="11293" spans="1:4" x14ac:dyDescent="0.25">
      <c r="A11293" s="890" t="s">
        <v>27837</v>
      </c>
      <c r="B11293" s="890" t="s">
        <v>35532</v>
      </c>
      <c r="C11293" s="890" t="s">
        <v>3</v>
      </c>
      <c r="D11293" s="890">
        <v>168.95</v>
      </c>
    </row>
    <row r="11294" spans="1:4" x14ac:dyDescent="0.25">
      <c r="A11294" s="890" t="s">
        <v>27838</v>
      </c>
      <c r="B11294" s="890" t="s">
        <v>35533</v>
      </c>
      <c r="C11294" s="890" t="s">
        <v>3</v>
      </c>
      <c r="D11294" s="890">
        <v>159.86000000000001</v>
      </c>
    </row>
    <row r="11295" spans="1:4" x14ac:dyDescent="0.25">
      <c r="A11295" s="890" t="s">
        <v>27839</v>
      </c>
      <c r="B11295" s="890" t="s">
        <v>35533</v>
      </c>
      <c r="C11295" s="890" t="s">
        <v>3</v>
      </c>
      <c r="D11295" s="890">
        <v>154.16</v>
      </c>
    </row>
    <row r="11296" spans="1:4" x14ac:dyDescent="0.25">
      <c r="A11296" s="890" t="s">
        <v>27840</v>
      </c>
      <c r="B11296" s="890" t="s">
        <v>35534</v>
      </c>
      <c r="C11296" s="890" t="s">
        <v>3</v>
      </c>
      <c r="D11296" s="890">
        <v>200.73</v>
      </c>
    </row>
    <row r="11297" spans="1:4" x14ac:dyDescent="0.25">
      <c r="A11297" s="890" t="s">
        <v>27841</v>
      </c>
      <c r="B11297" s="890" t="s">
        <v>35534</v>
      </c>
      <c r="C11297" s="890" t="s">
        <v>3</v>
      </c>
      <c r="D11297" s="890">
        <v>195.04</v>
      </c>
    </row>
    <row r="11298" spans="1:4" x14ac:dyDescent="0.25">
      <c r="A11298" s="890" t="s">
        <v>27842</v>
      </c>
      <c r="B11298" s="890" t="s">
        <v>35535</v>
      </c>
      <c r="C11298" s="890" t="s">
        <v>3</v>
      </c>
      <c r="D11298" s="890">
        <v>186.71</v>
      </c>
    </row>
    <row r="11299" spans="1:4" x14ac:dyDescent="0.25">
      <c r="A11299" s="890" t="s">
        <v>27843</v>
      </c>
      <c r="B11299" s="890" t="s">
        <v>35535</v>
      </c>
      <c r="C11299" s="890" t="s">
        <v>3</v>
      </c>
      <c r="D11299" s="890">
        <v>181.01</v>
      </c>
    </row>
    <row r="11300" spans="1:4" x14ac:dyDescent="0.25">
      <c r="A11300" s="890" t="s">
        <v>27844</v>
      </c>
      <c r="B11300" s="890" t="s">
        <v>35536</v>
      </c>
      <c r="C11300" s="890" t="s">
        <v>3</v>
      </c>
      <c r="D11300" s="890">
        <v>177.61</v>
      </c>
    </row>
    <row r="11301" spans="1:4" x14ac:dyDescent="0.25">
      <c r="A11301" s="890" t="s">
        <v>27845</v>
      </c>
      <c r="B11301" s="890" t="s">
        <v>35536</v>
      </c>
      <c r="C11301" s="890" t="s">
        <v>3</v>
      </c>
      <c r="D11301" s="890">
        <v>171.91</v>
      </c>
    </row>
    <row r="11302" spans="1:4" x14ac:dyDescent="0.25">
      <c r="A11302" s="890" t="s">
        <v>27846</v>
      </c>
      <c r="B11302" s="890" t="s">
        <v>35537</v>
      </c>
      <c r="C11302" s="890" t="s">
        <v>3</v>
      </c>
      <c r="D11302" s="890">
        <v>162.82</v>
      </c>
    </row>
    <row r="11303" spans="1:4" x14ac:dyDescent="0.25">
      <c r="A11303" s="890" t="s">
        <v>27847</v>
      </c>
      <c r="B11303" s="890" t="s">
        <v>35537</v>
      </c>
      <c r="C11303" s="890" t="s">
        <v>3</v>
      </c>
      <c r="D11303" s="890">
        <v>157.12</v>
      </c>
    </row>
    <row r="11304" spans="1:4" x14ac:dyDescent="0.25">
      <c r="A11304" s="890" t="s">
        <v>27848</v>
      </c>
      <c r="B11304" s="890" t="s">
        <v>35538</v>
      </c>
      <c r="C11304" s="890" t="s">
        <v>3</v>
      </c>
      <c r="D11304" s="890">
        <v>175.31</v>
      </c>
    </row>
    <row r="11305" spans="1:4" x14ac:dyDescent="0.25">
      <c r="A11305" s="890" t="s">
        <v>27849</v>
      </c>
      <c r="B11305" s="890" t="s">
        <v>35538</v>
      </c>
      <c r="C11305" s="890" t="s">
        <v>3</v>
      </c>
      <c r="D11305" s="890">
        <v>169.61</v>
      </c>
    </row>
    <row r="11306" spans="1:4" x14ac:dyDescent="0.25">
      <c r="A11306" s="890" t="s">
        <v>27850</v>
      </c>
      <c r="B11306" s="890" t="s">
        <v>35539</v>
      </c>
      <c r="C11306" s="890" t="s">
        <v>3</v>
      </c>
      <c r="D11306" s="890">
        <v>155.97999999999999</v>
      </c>
    </row>
    <row r="11307" spans="1:4" x14ac:dyDescent="0.25">
      <c r="A11307" s="890" t="s">
        <v>27851</v>
      </c>
      <c r="B11307" s="890" t="s">
        <v>35539</v>
      </c>
      <c r="C11307" s="890" t="s">
        <v>3</v>
      </c>
      <c r="D11307" s="890">
        <v>150.28</v>
      </c>
    </row>
    <row r="11308" spans="1:4" x14ac:dyDescent="0.25">
      <c r="A11308" s="890" t="s">
        <v>11265</v>
      </c>
      <c r="B11308" s="890" t="s">
        <v>35540</v>
      </c>
      <c r="C11308" s="890" t="s">
        <v>4</v>
      </c>
      <c r="D11308" s="890">
        <v>43.13</v>
      </c>
    </row>
    <row r="11309" spans="1:4" x14ac:dyDescent="0.25">
      <c r="A11309" s="890" t="s">
        <v>11266</v>
      </c>
      <c r="B11309" s="890" t="s">
        <v>35540</v>
      </c>
      <c r="C11309" s="890" t="s">
        <v>4</v>
      </c>
      <c r="D11309" s="890">
        <v>39.880000000000003</v>
      </c>
    </row>
    <row r="11310" spans="1:4" x14ac:dyDescent="0.25">
      <c r="A11310" s="890" t="s">
        <v>27852</v>
      </c>
      <c r="B11310" s="890" t="s">
        <v>35541</v>
      </c>
      <c r="C11310" s="890" t="s">
        <v>4</v>
      </c>
      <c r="D11310" s="890">
        <v>49.57</v>
      </c>
    </row>
    <row r="11311" spans="1:4" x14ac:dyDescent="0.25">
      <c r="A11311" s="890" t="s">
        <v>27853</v>
      </c>
      <c r="B11311" s="890" t="s">
        <v>35541</v>
      </c>
      <c r="C11311" s="890" t="s">
        <v>4</v>
      </c>
      <c r="D11311" s="890">
        <v>46.33</v>
      </c>
    </row>
    <row r="11312" spans="1:4" x14ac:dyDescent="0.25">
      <c r="A11312" s="890" t="s">
        <v>27854</v>
      </c>
      <c r="B11312" s="890" t="s">
        <v>35542</v>
      </c>
      <c r="C11312" s="890" t="s">
        <v>4</v>
      </c>
      <c r="D11312" s="890">
        <v>48.74</v>
      </c>
    </row>
    <row r="11313" spans="1:4" x14ac:dyDescent="0.25">
      <c r="A11313" s="890" t="s">
        <v>27855</v>
      </c>
      <c r="B11313" s="890" t="s">
        <v>35542</v>
      </c>
      <c r="C11313" s="890" t="s">
        <v>4</v>
      </c>
      <c r="D11313" s="890">
        <v>45.47</v>
      </c>
    </row>
    <row r="11314" spans="1:4" x14ac:dyDescent="0.25">
      <c r="A11314" s="890" t="s">
        <v>27856</v>
      </c>
      <c r="B11314" s="890" t="s">
        <v>35543</v>
      </c>
      <c r="C11314" s="890" t="s">
        <v>4</v>
      </c>
      <c r="D11314" s="890">
        <v>58.41</v>
      </c>
    </row>
    <row r="11315" spans="1:4" x14ac:dyDescent="0.25">
      <c r="A11315" s="890" t="s">
        <v>27857</v>
      </c>
      <c r="B11315" s="890" t="s">
        <v>35543</v>
      </c>
      <c r="C11315" s="890" t="s">
        <v>4</v>
      </c>
      <c r="D11315" s="890">
        <v>55.14</v>
      </c>
    </row>
    <row r="11316" spans="1:4" x14ac:dyDescent="0.25">
      <c r="A11316" s="890" t="s">
        <v>11267</v>
      </c>
      <c r="B11316" s="890" t="s">
        <v>35544</v>
      </c>
      <c r="C11316" s="890" t="s">
        <v>3</v>
      </c>
      <c r="D11316" s="890">
        <v>175.31</v>
      </c>
    </row>
    <row r="11317" spans="1:4" x14ac:dyDescent="0.25">
      <c r="A11317" s="890" t="s">
        <v>11268</v>
      </c>
      <c r="B11317" s="890" t="s">
        <v>35544</v>
      </c>
      <c r="C11317" s="890" t="s">
        <v>3</v>
      </c>
      <c r="D11317" s="890">
        <v>168.77</v>
      </c>
    </row>
    <row r="11318" spans="1:4" x14ac:dyDescent="0.25">
      <c r="A11318" s="890" t="s">
        <v>11269</v>
      </c>
      <c r="B11318" s="890" t="s">
        <v>35545</v>
      </c>
      <c r="C11318" s="890" t="s">
        <v>3</v>
      </c>
      <c r="D11318" s="890">
        <v>165.4</v>
      </c>
    </row>
    <row r="11319" spans="1:4" x14ac:dyDescent="0.25">
      <c r="A11319" s="890" t="s">
        <v>11270</v>
      </c>
      <c r="B11319" s="890" t="s">
        <v>35545</v>
      </c>
      <c r="C11319" s="890" t="s">
        <v>3</v>
      </c>
      <c r="D11319" s="890">
        <v>159.69999999999999</v>
      </c>
    </row>
    <row r="11320" spans="1:4" x14ac:dyDescent="0.25">
      <c r="A11320" s="890" t="s">
        <v>11271</v>
      </c>
      <c r="B11320" s="890" t="s">
        <v>35546</v>
      </c>
      <c r="C11320" s="890" t="s">
        <v>3</v>
      </c>
      <c r="D11320" s="890">
        <v>148.76</v>
      </c>
    </row>
    <row r="11321" spans="1:4" x14ac:dyDescent="0.25">
      <c r="A11321" s="890" t="s">
        <v>11272</v>
      </c>
      <c r="B11321" s="890" t="s">
        <v>35546</v>
      </c>
      <c r="C11321" s="890" t="s">
        <v>3</v>
      </c>
      <c r="D11321" s="890">
        <v>143.06</v>
      </c>
    </row>
    <row r="11322" spans="1:4" x14ac:dyDescent="0.25">
      <c r="A11322" s="890" t="s">
        <v>11273</v>
      </c>
      <c r="B11322" s="890" t="s">
        <v>35547</v>
      </c>
      <c r="C11322" s="890" t="s">
        <v>3</v>
      </c>
      <c r="D11322" s="890">
        <v>170.01</v>
      </c>
    </row>
    <row r="11323" spans="1:4" x14ac:dyDescent="0.25">
      <c r="A11323" s="890" t="s">
        <v>11274</v>
      </c>
      <c r="B11323" s="890" t="s">
        <v>35547</v>
      </c>
      <c r="C11323" s="890" t="s">
        <v>3</v>
      </c>
      <c r="D11323" s="890">
        <v>163.47</v>
      </c>
    </row>
    <row r="11324" spans="1:4" x14ac:dyDescent="0.25">
      <c r="A11324" s="890" t="s">
        <v>11275</v>
      </c>
      <c r="B11324" s="890" t="s">
        <v>35548</v>
      </c>
      <c r="C11324" s="890" t="s">
        <v>3</v>
      </c>
      <c r="D11324" s="890">
        <v>143.46</v>
      </c>
    </row>
    <row r="11325" spans="1:4" x14ac:dyDescent="0.25">
      <c r="A11325" s="890" t="s">
        <v>11276</v>
      </c>
      <c r="B11325" s="890" t="s">
        <v>35548</v>
      </c>
      <c r="C11325" s="890" t="s">
        <v>3</v>
      </c>
      <c r="D11325" s="890">
        <v>137.76</v>
      </c>
    </row>
    <row r="11326" spans="1:4" x14ac:dyDescent="0.25">
      <c r="A11326" s="890" t="s">
        <v>126</v>
      </c>
      <c r="B11326" s="890" t="s">
        <v>35549</v>
      </c>
      <c r="C11326" s="890" t="s">
        <v>3</v>
      </c>
      <c r="D11326" s="890">
        <v>170.01</v>
      </c>
    </row>
    <row r="11327" spans="1:4" x14ac:dyDescent="0.25">
      <c r="A11327" s="890" t="s">
        <v>11277</v>
      </c>
      <c r="B11327" s="890" t="s">
        <v>35549</v>
      </c>
      <c r="C11327" s="890" t="s">
        <v>3</v>
      </c>
      <c r="D11327" s="890">
        <v>163.47</v>
      </c>
    </row>
    <row r="11328" spans="1:4" x14ac:dyDescent="0.25">
      <c r="A11328" s="890" t="s">
        <v>11278</v>
      </c>
      <c r="B11328" s="890" t="s">
        <v>35550</v>
      </c>
      <c r="C11328" s="890" t="s">
        <v>3</v>
      </c>
      <c r="D11328" s="890">
        <v>143.46</v>
      </c>
    </row>
    <row r="11329" spans="1:4" x14ac:dyDescent="0.25">
      <c r="A11329" s="890" t="s">
        <v>11279</v>
      </c>
      <c r="B11329" s="890" t="s">
        <v>35550</v>
      </c>
      <c r="C11329" s="890" t="s">
        <v>3</v>
      </c>
      <c r="D11329" s="890">
        <v>137.76</v>
      </c>
    </row>
    <row r="11330" spans="1:4" x14ac:dyDescent="0.25">
      <c r="A11330" s="890" t="s">
        <v>11280</v>
      </c>
      <c r="B11330" s="890" t="s">
        <v>35551</v>
      </c>
      <c r="C11330" s="890" t="s">
        <v>3</v>
      </c>
      <c r="D11330" s="890">
        <v>246.64</v>
      </c>
    </row>
    <row r="11331" spans="1:4" x14ac:dyDescent="0.25">
      <c r="A11331" s="890" t="s">
        <v>11281</v>
      </c>
      <c r="B11331" s="890" t="s">
        <v>35551</v>
      </c>
      <c r="C11331" s="890" t="s">
        <v>3</v>
      </c>
      <c r="D11331" s="890">
        <v>235.74</v>
      </c>
    </row>
    <row r="11332" spans="1:4" x14ac:dyDescent="0.25">
      <c r="A11332" s="890" t="s">
        <v>11282</v>
      </c>
      <c r="B11332" s="890" t="s">
        <v>35552</v>
      </c>
      <c r="C11332" s="890" t="s">
        <v>3</v>
      </c>
      <c r="D11332" s="890">
        <v>474.95</v>
      </c>
    </row>
    <row r="11333" spans="1:4" x14ac:dyDescent="0.25">
      <c r="A11333" s="890" t="s">
        <v>11283</v>
      </c>
      <c r="B11333" s="890" t="s">
        <v>35552</v>
      </c>
      <c r="C11333" s="890" t="s">
        <v>3</v>
      </c>
      <c r="D11333" s="890">
        <v>464.76</v>
      </c>
    </row>
    <row r="11334" spans="1:4" x14ac:dyDescent="0.25">
      <c r="A11334" s="890" t="s">
        <v>11284</v>
      </c>
      <c r="B11334" s="890" t="s">
        <v>35553</v>
      </c>
      <c r="C11334" s="890" t="s">
        <v>3</v>
      </c>
      <c r="D11334" s="890">
        <v>770.2</v>
      </c>
    </row>
    <row r="11335" spans="1:4" x14ac:dyDescent="0.25">
      <c r="A11335" s="890" t="s">
        <v>11285</v>
      </c>
      <c r="B11335" s="890" t="s">
        <v>35553</v>
      </c>
      <c r="C11335" s="890" t="s">
        <v>3</v>
      </c>
      <c r="D11335" s="890">
        <v>760.01</v>
      </c>
    </row>
    <row r="11336" spans="1:4" x14ac:dyDescent="0.25">
      <c r="A11336" s="890" t="s">
        <v>11286</v>
      </c>
      <c r="B11336" s="890" t="s">
        <v>35554</v>
      </c>
      <c r="C11336" s="890" t="s">
        <v>3</v>
      </c>
      <c r="D11336" s="890">
        <v>446.26</v>
      </c>
    </row>
    <row r="11337" spans="1:4" x14ac:dyDescent="0.25">
      <c r="A11337" s="890" t="s">
        <v>11287</v>
      </c>
      <c r="B11337" s="890" t="s">
        <v>35554</v>
      </c>
      <c r="C11337" s="890" t="s">
        <v>3</v>
      </c>
      <c r="D11337" s="890">
        <v>436.35</v>
      </c>
    </row>
    <row r="11338" spans="1:4" x14ac:dyDescent="0.25">
      <c r="A11338" s="890" t="s">
        <v>11288</v>
      </c>
      <c r="B11338" s="890" t="s">
        <v>35555</v>
      </c>
      <c r="C11338" s="890" t="s">
        <v>3</v>
      </c>
      <c r="D11338" s="890">
        <v>741.51</v>
      </c>
    </row>
    <row r="11339" spans="1:4" x14ac:dyDescent="0.25">
      <c r="A11339" s="890" t="s">
        <v>11289</v>
      </c>
      <c r="B11339" s="890" t="s">
        <v>35555</v>
      </c>
      <c r="C11339" s="890" t="s">
        <v>3</v>
      </c>
      <c r="D11339" s="890">
        <v>731.6</v>
      </c>
    </row>
    <row r="11340" spans="1:4" x14ac:dyDescent="0.25">
      <c r="A11340" s="890" t="s">
        <v>11290</v>
      </c>
      <c r="B11340" s="890" t="s">
        <v>35556</v>
      </c>
      <c r="C11340" s="890" t="s">
        <v>4</v>
      </c>
      <c r="D11340" s="890">
        <v>70.16</v>
      </c>
    </row>
    <row r="11341" spans="1:4" x14ac:dyDescent="0.25">
      <c r="A11341" s="890" t="s">
        <v>11291</v>
      </c>
      <c r="B11341" s="890" t="s">
        <v>35556</v>
      </c>
      <c r="C11341" s="890" t="s">
        <v>4</v>
      </c>
      <c r="D11341" s="890">
        <v>67.13</v>
      </c>
    </row>
    <row r="11342" spans="1:4" x14ac:dyDescent="0.25">
      <c r="A11342" s="890" t="s">
        <v>11292</v>
      </c>
      <c r="B11342" s="890" t="s">
        <v>35557</v>
      </c>
      <c r="C11342" s="890" t="s">
        <v>4</v>
      </c>
      <c r="D11342" s="890">
        <v>65.8</v>
      </c>
    </row>
    <row r="11343" spans="1:4" x14ac:dyDescent="0.25">
      <c r="A11343" s="890" t="s">
        <v>11293</v>
      </c>
      <c r="B11343" s="890" t="s">
        <v>35557</v>
      </c>
      <c r="C11343" s="890" t="s">
        <v>4</v>
      </c>
      <c r="D11343" s="890">
        <v>62.85</v>
      </c>
    </row>
    <row r="11344" spans="1:4" x14ac:dyDescent="0.25">
      <c r="A11344" s="890" t="s">
        <v>11294</v>
      </c>
      <c r="B11344" s="890" t="s">
        <v>35558</v>
      </c>
      <c r="C11344" s="890" t="s">
        <v>4</v>
      </c>
      <c r="D11344" s="890">
        <v>71.709999999999994</v>
      </c>
    </row>
    <row r="11345" spans="1:4" x14ac:dyDescent="0.25">
      <c r="A11345" s="890" t="s">
        <v>11295</v>
      </c>
      <c r="B11345" s="890" t="s">
        <v>35558</v>
      </c>
      <c r="C11345" s="890" t="s">
        <v>4</v>
      </c>
      <c r="D11345" s="890">
        <v>69.58</v>
      </c>
    </row>
    <row r="11346" spans="1:4" x14ac:dyDescent="0.25">
      <c r="A11346" s="890" t="s">
        <v>11296</v>
      </c>
      <c r="B11346" s="890" t="s">
        <v>35559</v>
      </c>
      <c r="C11346" s="890" t="s">
        <v>4</v>
      </c>
      <c r="D11346" s="890">
        <v>67.14</v>
      </c>
    </row>
    <row r="11347" spans="1:4" x14ac:dyDescent="0.25">
      <c r="A11347" s="890" t="s">
        <v>11297</v>
      </c>
      <c r="B11347" s="890" t="s">
        <v>35559</v>
      </c>
      <c r="C11347" s="890" t="s">
        <v>4</v>
      </c>
      <c r="D11347" s="890">
        <v>65.06</v>
      </c>
    </row>
    <row r="11348" spans="1:4" x14ac:dyDescent="0.25">
      <c r="A11348" s="890" t="s">
        <v>11298</v>
      </c>
      <c r="B11348" s="890" t="s">
        <v>35560</v>
      </c>
      <c r="C11348" s="890" t="s">
        <v>4</v>
      </c>
      <c r="D11348" s="890">
        <v>78.91</v>
      </c>
    </row>
    <row r="11349" spans="1:4" x14ac:dyDescent="0.25">
      <c r="A11349" s="890" t="s">
        <v>11299</v>
      </c>
      <c r="B11349" s="890" t="s">
        <v>35560</v>
      </c>
      <c r="C11349" s="890" t="s">
        <v>4</v>
      </c>
      <c r="D11349" s="890">
        <v>76.77</v>
      </c>
    </row>
    <row r="11350" spans="1:4" x14ac:dyDescent="0.25">
      <c r="A11350" s="890" t="s">
        <v>11300</v>
      </c>
      <c r="B11350" s="890" t="s">
        <v>35561</v>
      </c>
      <c r="C11350" s="890" t="s">
        <v>4</v>
      </c>
      <c r="D11350" s="890">
        <v>73.760000000000005</v>
      </c>
    </row>
    <row r="11351" spans="1:4" x14ac:dyDescent="0.25">
      <c r="A11351" s="890" t="s">
        <v>11301</v>
      </c>
      <c r="B11351" s="890" t="s">
        <v>35561</v>
      </c>
      <c r="C11351" s="890" t="s">
        <v>4</v>
      </c>
      <c r="D11351" s="890">
        <v>71.67</v>
      </c>
    </row>
    <row r="11352" spans="1:4" x14ac:dyDescent="0.25">
      <c r="A11352" s="890" t="s">
        <v>11302</v>
      </c>
      <c r="B11352" s="890" t="s">
        <v>35562</v>
      </c>
      <c r="C11352" s="890" t="s">
        <v>4</v>
      </c>
      <c r="D11352" s="890">
        <v>114.71</v>
      </c>
    </row>
    <row r="11353" spans="1:4" x14ac:dyDescent="0.25">
      <c r="A11353" s="890" t="s">
        <v>11303</v>
      </c>
      <c r="B11353" s="890" t="s">
        <v>35562</v>
      </c>
      <c r="C11353" s="890" t="s">
        <v>4</v>
      </c>
      <c r="D11353" s="890">
        <v>112.54</v>
      </c>
    </row>
    <row r="11354" spans="1:4" x14ac:dyDescent="0.25">
      <c r="A11354" s="890" t="s">
        <v>11304</v>
      </c>
      <c r="B11354" s="890" t="s">
        <v>35563</v>
      </c>
      <c r="C11354" s="890" t="s">
        <v>4</v>
      </c>
      <c r="D11354" s="890">
        <v>106.82</v>
      </c>
    </row>
    <row r="11355" spans="1:4" x14ac:dyDescent="0.25">
      <c r="A11355" s="890" t="s">
        <v>11305</v>
      </c>
      <c r="B11355" s="890" t="s">
        <v>35563</v>
      </c>
      <c r="C11355" s="890" t="s">
        <v>4</v>
      </c>
      <c r="D11355" s="890">
        <v>104.73</v>
      </c>
    </row>
    <row r="11356" spans="1:4" x14ac:dyDescent="0.25">
      <c r="A11356" s="890" t="s">
        <v>11306</v>
      </c>
      <c r="B11356" s="890" t="s">
        <v>35564</v>
      </c>
      <c r="C11356" s="890" t="s">
        <v>4</v>
      </c>
      <c r="D11356" s="890">
        <v>188.76</v>
      </c>
    </row>
    <row r="11357" spans="1:4" x14ac:dyDescent="0.25">
      <c r="A11357" s="890" t="s">
        <v>11307</v>
      </c>
      <c r="B11357" s="890" t="s">
        <v>35564</v>
      </c>
      <c r="C11357" s="890" t="s">
        <v>4</v>
      </c>
      <c r="D11357" s="890">
        <v>186.51</v>
      </c>
    </row>
    <row r="11358" spans="1:4" x14ac:dyDescent="0.25">
      <c r="A11358" s="890" t="s">
        <v>11308</v>
      </c>
      <c r="B11358" s="890" t="s">
        <v>35565</v>
      </c>
      <c r="C11358" s="890" t="s">
        <v>4</v>
      </c>
      <c r="D11358" s="890">
        <v>172.95</v>
      </c>
    </row>
    <row r="11359" spans="1:4" x14ac:dyDescent="0.25">
      <c r="A11359" s="890" t="s">
        <v>11309</v>
      </c>
      <c r="B11359" s="890" t="s">
        <v>35565</v>
      </c>
      <c r="C11359" s="890" t="s">
        <v>4</v>
      </c>
      <c r="D11359" s="890">
        <v>170.86</v>
      </c>
    </row>
    <row r="11360" spans="1:4" x14ac:dyDescent="0.25">
      <c r="A11360" s="890" t="s">
        <v>11310</v>
      </c>
      <c r="B11360" s="890" t="s">
        <v>35566</v>
      </c>
      <c r="C11360" s="890" t="s">
        <v>4</v>
      </c>
      <c r="D11360" s="890">
        <v>86.95</v>
      </c>
    </row>
    <row r="11361" spans="1:4" x14ac:dyDescent="0.25">
      <c r="A11361" s="890" t="s">
        <v>11311</v>
      </c>
      <c r="B11361" s="890" t="s">
        <v>35566</v>
      </c>
      <c r="C11361" s="890" t="s">
        <v>4</v>
      </c>
      <c r="D11361" s="890">
        <v>84.72</v>
      </c>
    </row>
    <row r="11362" spans="1:4" x14ac:dyDescent="0.25">
      <c r="A11362" s="890" t="s">
        <v>11312</v>
      </c>
      <c r="B11362" s="890" t="s">
        <v>35567</v>
      </c>
      <c r="C11362" s="890" t="s">
        <v>4</v>
      </c>
      <c r="D11362" s="890">
        <v>80.37</v>
      </c>
    </row>
    <row r="11363" spans="1:4" x14ac:dyDescent="0.25">
      <c r="A11363" s="890" t="s">
        <v>11313</v>
      </c>
      <c r="B11363" s="890" t="s">
        <v>35567</v>
      </c>
      <c r="C11363" s="890" t="s">
        <v>4</v>
      </c>
      <c r="D11363" s="890">
        <v>78.28</v>
      </c>
    </row>
    <row r="11364" spans="1:4" x14ac:dyDescent="0.25">
      <c r="A11364" s="890" t="s">
        <v>11314</v>
      </c>
      <c r="B11364" s="890" t="s">
        <v>35568</v>
      </c>
      <c r="C11364" s="890" t="s">
        <v>4</v>
      </c>
      <c r="D11364" s="890">
        <v>149.43</v>
      </c>
    </row>
    <row r="11365" spans="1:4" x14ac:dyDescent="0.25">
      <c r="A11365" s="890" t="s">
        <v>11315</v>
      </c>
      <c r="B11365" s="890" t="s">
        <v>35568</v>
      </c>
      <c r="C11365" s="890" t="s">
        <v>4</v>
      </c>
      <c r="D11365" s="890">
        <v>145.16</v>
      </c>
    </row>
    <row r="11366" spans="1:4" x14ac:dyDescent="0.25">
      <c r="A11366" s="890" t="s">
        <v>11316</v>
      </c>
      <c r="B11366" s="890" t="s">
        <v>35569</v>
      </c>
      <c r="C11366" s="890" t="s">
        <v>4</v>
      </c>
      <c r="D11366" s="890">
        <v>140.91</v>
      </c>
    </row>
    <row r="11367" spans="1:4" x14ac:dyDescent="0.25">
      <c r="A11367" s="890" t="s">
        <v>11317</v>
      </c>
      <c r="B11367" s="890" t="s">
        <v>35569</v>
      </c>
      <c r="C11367" s="890" t="s">
        <v>4</v>
      </c>
      <c r="D11367" s="890">
        <v>136.72999999999999</v>
      </c>
    </row>
    <row r="11368" spans="1:4" x14ac:dyDescent="0.25">
      <c r="A11368" s="890" t="s">
        <v>11318</v>
      </c>
      <c r="B11368" s="890" t="s">
        <v>35570</v>
      </c>
      <c r="C11368" s="890" t="s">
        <v>4</v>
      </c>
      <c r="D11368" s="890">
        <v>154.25</v>
      </c>
    </row>
    <row r="11369" spans="1:4" x14ac:dyDescent="0.25">
      <c r="A11369" s="890" t="s">
        <v>11319</v>
      </c>
      <c r="B11369" s="890" t="s">
        <v>35570</v>
      </c>
      <c r="C11369" s="890" t="s">
        <v>4</v>
      </c>
      <c r="D11369" s="890">
        <v>149.97</v>
      </c>
    </row>
    <row r="11370" spans="1:4" x14ac:dyDescent="0.25">
      <c r="A11370" s="890" t="s">
        <v>11320</v>
      </c>
      <c r="B11370" s="890" t="s">
        <v>35571</v>
      </c>
      <c r="C11370" s="890" t="s">
        <v>4</v>
      </c>
      <c r="D11370" s="890">
        <v>144.21</v>
      </c>
    </row>
    <row r="11371" spans="1:4" x14ac:dyDescent="0.25">
      <c r="A11371" s="890" t="s">
        <v>11321</v>
      </c>
      <c r="B11371" s="890" t="s">
        <v>35571</v>
      </c>
      <c r="C11371" s="890" t="s">
        <v>4</v>
      </c>
      <c r="D11371" s="890">
        <v>140.04</v>
      </c>
    </row>
    <row r="11372" spans="1:4" x14ac:dyDescent="0.25">
      <c r="A11372" s="890" t="s">
        <v>11322</v>
      </c>
      <c r="B11372" s="890" t="s">
        <v>35572</v>
      </c>
      <c r="C11372" s="890" t="s">
        <v>3</v>
      </c>
      <c r="D11372" s="890">
        <v>612.04</v>
      </c>
    </row>
    <row r="11373" spans="1:4" x14ac:dyDescent="0.25">
      <c r="A11373" s="890" t="s">
        <v>11323</v>
      </c>
      <c r="B11373" s="890" t="s">
        <v>35572</v>
      </c>
      <c r="C11373" s="890" t="s">
        <v>3</v>
      </c>
      <c r="D11373" s="890">
        <v>601.85</v>
      </c>
    </row>
    <row r="11374" spans="1:4" x14ac:dyDescent="0.25">
      <c r="A11374" s="890" t="s">
        <v>11324</v>
      </c>
      <c r="B11374" s="890" t="s">
        <v>35573</v>
      </c>
      <c r="C11374" s="890" t="s">
        <v>3</v>
      </c>
      <c r="D11374" s="890">
        <v>585.78</v>
      </c>
    </row>
    <row r="11375" spans="1:4" x14ac:dyDescent="0.25">
      <c r="A11375" s="890" t="s">
        <v>11325</v>
      </c>
      <c r="B11375" s="890" t="s">
        <v>35573</v>
      </c>
      <c r="C11375" s="890" t="s">
        <v>3</v>
      </c>
      <c r="D11375" s="890">
        <v>575.87</v>
      </c>
    </row>
    <row r="11376" spans="1:4" x14ac:dyDescent="0.25">
      <c r="A11376" s="890" t="s">
        <v>27858</v>
      </c>
      <c r="B11376" s="890" t="s">
        <v>35574</v>
      </c>
      <c r="C11376" s="890" t="s">
        <v>4</v>
      </c>
      <c r="D11376" s="890">
        <v>90.95</v>
      </c>
    </row>
    <row r="11377" spans="1:4" x14ac:dyDescent="0.25">
      <c r="A11377" s="890" t="s">
        <v>27859</v>
      </c>
      <c r="B11377" s="890" t="s">
        <v>35574</v>
      </c>
      <c r="C11377" s="890" t="s">
        <v>4</v>
      </c>
      <c r="D11377" s="890">
        <v>87.92</v>
      </c>
    </row>
    <row r="11378" spans="1:4" x14ac:dyDescent="0.25">
      <c r="A11378" s="890" t="s">
        <v>27860</v>
      </c>
      <c r="B11378" s="890" t="s">
        <v>35575</v>
      </c>
      <c r="C11378" s="890" t="s">
        <v>4</v>
      </c>
      <c r="D11378" s="890">
        <v>78.09</v>
      </c>
    </row>
    <row r="11379" spans="1:4" x14ac:dyDescent="0.25">
      <c r="A11379" s="890" t="s">
        <v>27861</v>
      </c>
      <c r="B11379" s="890" t="s">
        <v>35575</v>
      </c>
      <c r="C11379" s="890" t="s">
        <v>4</v>
      </c>
      <c r="D11379" s="890">
        <v>75.150000000000006</v>
      </c>
    </row>
    <row r="11380" spans="1:4" x14ac:dyDescent="0.25">
      <c r="A11380" s="890" t="s">
        <v>11326</v>
      </c>
      <c r="B11380" s="890" t="s">
        <v>35576</v>
      </c>
      <c r="C11380" s="890" t="s">
        <v>4</v>
      </c>
      <c r="D11380" s="890">
        <v>195.99</v>
      </c>
    </row>
    <row r="11381" spans="1:4" x14ac:dyDescent="0.25">
      <c r="A11381" s="890" t="s">
        <v>11327</v>
      </c>
      <c r="B11381" s="890" t="s">
        <v>35576</v>
      </c>
      <c r="C11381" s="890" t="s">
        <v>4</v>
      </c>
      <c r="D11381" s="890">
        <v>191.82</v>
      </c>
    </row>
    <row r="11382" spans="1:4" x14ac:dyDescent="0.25">
      <c r="A11382" s="890" t="s">
        <v>11328</v>
      </c>
      <c r="B11382" s="890" t="s">
        <v>35577</v>
      </c>
      <c r="C11382" s="890" t="s">
        <v>4</v>
      </c>
      <c r="D11382" s="890">
        <v>186.68</v>
      </c>
    </row>
    <row r="11383" spans="1:4" x14ac:dyDescent="0.25">
      <c r="A11383" s="890" t="s">
        <v>11329</v>
      </c>
      <c r="B11383" s="890" t="s">
        <v>35577</v>
      </c>
      <c r="C11383" s="890" t="s">
        <v>4</v>
      </c>
      <c r="D11383" s="890">
        <v>182.61</v>
      </c>
    </row>
    <row r="11384" spans="1:4" x14ac:dyDescent="0.25">
      <c r="A11384" s="890" t="s">
        <v>11330</v>
      </c>
      <c r="B11384" s="890" t="s">
        <v>35578</v>
      </c>
      <c r="C11384" s="890" t="s">
        <v>4</v>
      </c>
      <c r="D11384" s="890">
        <v>130.57</v>
      </c>
    </row>
    <row r="11385" spans="1:4" x14ac:dyDescent="0.25">
      <c r="A11385" s="890" t="s">
        <v>11331</v>
      </c>
      <c r="B11385" s="890" t="s">
        <v>35578</v>
      </c>
      <c r="C11385" s="890" t="s">
        <v>4</v>
      </c>
      <c r="D11385" s="890">
        <v>127.8</v>
      </c>
    </row>
    <row r="11386" spans="1:4" x14ac:dyDescent="0.25">
      <c r="A11386" s="890" t="s">
        <v>11332</v>
      </c>
      <c r="B11386" s="890" t="s">
        <v>35579</v>
      </c>
      <c r="C11386" s="890" t="s">
        <v>4</v>
      </c>
      <c r="D11386" s="890">
        <v>124.36</v>
      </c>
    </row>
    <row r="11387" spans="1:4" x14ac:dyDescent="0.25">
      <c r="A11387" s="890" t="s">
        <v>11333</v>
      </c>
      <c r="B11387" s="890" t="s">
        <v>35579</v>
      </c>
      <c r="C11387" s="890" t="s">
        <v>4</v>
      </c>
      <c r="D11387" s="890">
        <v>121.66</v>
      </c>
    </row>
    <row r="11388" spans="1:4" x14ac:dyDescent="0.25">
      <c r="A11388" s="890" t="s">
        <v>11334</v>
      </c>
      <c r="B11388" s="890" t="s">
        <v>35580</v>
      </c>
      <c r="C11388" s="890" t="s">
        <v>4</v>
      </c>
      <c r="D11388" s="890">
        <v>117</v>
      </c>
    </row>
    <row r="11389" spans="1:4" x14ac:dyDescent="0.25">
      <c r="A11389" s="890" t="s">
        <v>11335</v>
      </c>
      <c r="B11389" s="890" t="s">
        <v>35580</v>
      </c>
      <c r="C11389" s="890" t="s">
        <v>4</v>
      </c>
      <c r="D11389" s="890">
        <v>114.42</v>
      </c>
    </row>
    <row r="11390" spans="1:4" x14ac:dyDescent="0.25">
      <c r="A11390" s="890" t="s">
        <v>11336</v>
      </c>
      <c r="B11390" s="890" t="s">
        <v>35581</v>
      </c>
      <c r="C11390" s="890" t="s">
        <v>4</v>
      </c>
      <c r="D11390" s="890">
        <v>111.98</v>
      </c>
    </row>
    <row r="11391" spans="1:4" x14ac:dyDescent="0.25">
      <c r="A11391" s="890" t="s">
        <v>11337</v>
      </c>
      <c r="B11391" s="890" t="s">
        <v>35581</v>
      </c>
      <c r="C11391" s="890" t="s">
        <v>4</v>
      </c>
      <c r="D11391" s="890">
        <v>109.54</v>
      </c>
    </row>
    <row r="11392" spans="1:4" x14ac:dyDescent="0.25">
      <c r="A11392" s="890" t="s">
        <v>11338</v>
      </c>
      <c r="B11392" s="890" t="s">
        <v>35582</v>
      </c>
      <c r="C11392" s="890" t="s">
        <v>4</v>
      </c>
      <c r="D11392" s="890">
        <v>166.52</v>
      </c>
    </row>
    <row r="11393" spans="1:4" x14ac:dyDescent="0.25">
      <c r="A11393" s="890" t="s">
        <v>11339</v>
      </c>
      <c r="B11393" s="890" t="s">
        <v>35582</v>
      </c>
      <c r="C11393" s="890" t="s">
        <v>4</v>
      </c>
      <c r="D11393" s="890">
        <v>164.19</v>
      </c>
    </row>
    <row r="11394" spans="1:4" x14ac:dyDescent="0.25">
      <c r="A11394" s="890" t="s">
        <v>11340</v>
      </c>
      <c r="B11394" s="890" t="s">
        <v>35583</v>
      </c>
      <c r="C11394" s="890" t="s">
        <v>4</v>
      </c>
      <c r="D11394" s="890">
        <v>160.63999999999999</v>
      </c>
    </row>
    <row r="11395" spans="1:4" x14ac:dyDescent="0.25">
      <c r="A11395" s="890" t="s">
        <v>11341</v>
      </c>
      <c r="B11395" s="890" t="s">
        <v>35583</v>
      </c>
      <c r="C11395" s="890" t="s">
        <v>4</v>
      </c>
      <c r="D11395" s="890">
        <v>158.21</v>
      </c>
    </row>
    <row r="11396" spans="1:4" x14ac:dyDescent="0.25">
      <c r="A11396" s="890" t="s">
        <v>11342</v>
      </c>
      <c r="B11396" s="890" t="s">
        <v>35584</v>
      </c>
      <c r="C11396" s="890" t="s">
        <v>4</v>
      </c>
      <c r="D11396" s="890">
        <v>88.05</v>
      </c>
    </row>
    <row r="11397" spans="1:4" x14ac:dyDescent="0.25">
      <c r="A11397" s="890" t="s">
        <v>11343</v>
      </c>
      <c r="B11397" s="890" t="s">
        <v>35584</v>
      </c>
      <c r="C11397" s="890" t="s">
        <v>4</v>
      </c>
      <c r="D11397" s="890">
        <v>85.93</v>
      </c>
    </row>
    <row r="11398" spans="1:4" x14ac:dyDescent="0.25">
      <c r="A11398" s="890" t="s">
        <v>11344</v>
      </c>
      <c r="B11398" s="890" t="s">
        <v>35585</v>
      </c>
      <c r="C11398" s="890" t="s">
        <v>4</v>
      </c>
      <c r="D11398" s="890">
        <v>84.13</v>
      </c>
    </row>
    <row r="11399" spans="1:4" x14ac:dyDescent="0.25">
      <c r="A11399" s="890" t="s">
        <v>11345</v>
      </c>
      <c r="B11399" s="890" t="s">
        <v>35585</v>
      </c>
      <c r="C11399" s="890" t="s">
        <v>4</v>
      </c>
      <c r="D11399" s="890">
        <v>82.04</v>
      </c>
    </row>
    <row r="11400" spans="1:4" x14ac:dyDescent="0.25">
      <c r="A11400" s="890" t="s">
        <v>11346</v>
      </c>
      <c r="B11400" s="890" t="s">
        <v>35586</v>
      </c>
      <c r="C11400" s="890" t="s">
        <v>4</v>
      </c>
      <c r="D11400" s="890">
        <v>90.84</v>
      </c>
    </row>
    <row r="11401" spans="1:4" x14ac:dyDescent="0.25">
      <c r="A11401" s="890" t="s">
        <v>11347</v>
      </c>
      <c r="B11401" s="890" t="s">
        <v>35586</v>
      </c>
      <c r="C11401" s="890" t="s">
        <v>4</v>
      </c>
      <c r="D11401" s="890">
        <v>88.71</v>
      </c>
    </row>
    <row r="11402" spans="1:4" x14ac:dyDescent="0.25">
      <c r="A11402" s="890" t="s">
        <v>11348</v>
      </c>
      <c r="B11402" s="890" t="s">
        <v>35587</v>
      </c>
      <c r="C11402" s="890" t="s">
        <v>4</v>
      </c>
      <c r="D11402" s="890">
        <v>86.29</v>
      </c>
    </row>
    <row r="11403" spans="1:4" x14ac:dyDescent="0.25">
      <c r="A11403" s="890" t="s">
        <v>11349</v>
      </c>
      <c r="B11403" s="890" t="s">
        <v>35587</v>
      </c>
      <c r="C11403" s="890" t="s">
        <v>4</v>
      </c>
      <c r="D11403" s="890">
        <v>84.21</v>
      </c>
    </row>
    <row r="11404" spans="1:4" x14ac:dyDescent="0.25">
      <c r="A11404" s="890" t="s">
        <v>11350</v>
      </c>
      <c r="B11404" s="890" t="s">
        <v>35588</v>
      </c>
      <c r="C11404" s="890" t="s">
        <v>4</v>
      </c>
      <c r="D11404" s="890">
        <v>150.06</v>
      </c>
    </row>
    <row r="11405" spans="1:4" x14ac:dyDescent="0.25">
      <c r="A11405" s="890" t="s">
        <v>11351</v>
      </c>
      <c r="B11405" s="890" t="s">
        <v>35588</v>
      </c>
      <c r="C11405" s="890" t="s">
        <v>4</v>
      </c>
      <c r="D11405" s="890">
        <v>147.9</v>
      </c>
    </row>
    <row r="11406" spans="1:4" x14ac:dyDescent="0.25">
      <c r="A11406" s="890" t="s">
        <v>11352</v>
      </c>
      <c r="B11406" s="890" t="s">
        <v>35589</v>
      </c>
      <c r="C11406" s="890" t="s">
        <v>4</v>
      </c>
      <c r="D11406" s="890">
        <v>142.53</v>
      </c>
    </row>
    <row r="11407" spans="1:4" x14ac:dyDescent="0.25">
      <c r="A11407" s="890" t="s">
        <v>11353</v>
      </c>
      <c r="B11407" s="890" t="s">
        <v>35589</v>
      </c>
      <c r="C11407" s="890" t="s">
        <v>4</v>
      </c>
      <c r="D11407" s="890">
        <v>140.44</v>
      </c>
    </row>
    <row r="11408" spans="1:4" x14ac:dyDescent="0.25">
      <c r="A11408" s="890" t="s">
        <v>11354</v>
      </c>
      <c r="B11408" s="890" t="s">
        <v>35590</v>
      </c>
      <c r="C11408" s="890" t="s">
        <v>3</v>
      </c>
      <c r="D11408" s="890">
        <v>669.79</v>
      </c>
    </row>
    <row r="11409" spans="1:4" x14ac:dyDescent="0.25">
      <c r="A11409" s="890" t="s">
        <v>11355</v>
      </c>
      <c r="B11409" s="890" t="s">
        <v>35590</v>
      </c>
      <c r="C11409" s="890" t="s">
        <v>3</v>
      </c>
      <c r="D11409" s="890">
        <v>659.6</v>
      </c>
    </row>
    <row r="11410" spans="1:4" x14ac:dyDescent="0.25">
      <c r="A11410" s="890" t="s">
        <v>11356</v>
      </c>
      <c r="B11410" s="890" t="s">
        <v>35591</v>
      </c>
      <c r="C11410" s="890" t="s">
        <v>3</v>
      </c>
      <c r="D11410" s="890">
        <v>639.85</v>
      </c>
    </row>
    <row r="11411" spans="1:4" x14ac:dyDescent="0.25">
      <c r="A11411" s="890" t="s">
        <v>11357</v>
      </c>
      <c r="B11411" s="890" t="s">
        <v>35591</v>
      </c>
      <c r="C11411" s="890" t="s">
        <v>3</v>
      </c>
      <c r="D11411" s="890">
        <v>629.94000000000005</v>
      </c>
    </row>
    <row r="11412" spans="1:4" x14ac:dyDescent="0.25">
      <c r="A11412" s="890" t="s">
        <v>11358</v>
      </c>
      <c r="B11412" s="890" t="s">
        <v>35592</v>
      </c>
      <c r="C11412" s="890" t="s">
        <v>3</v>
      </c>
      <c r="D11412" s="890">
        <v>669.79</v>
      </c>
    </row>
    <row r="11413" spans="1:4" x14ac:dyDescent="0.25">
      <c r="A11413" s="890" t="s">
        <v>11359</v>
      </c>
      <c r="B11413" s="890" t="s">
        <v>35592</v>
      </c>
      <c r="C11413" s="890" t="s">
        <v>3</v>
      </c>
      <c r="D11413" s="890">
        <v>659.6</v>
      </c>
    </row>
    <row r="11414" spans="1:4" x14ac:dyDescent="0.25">
      <c r="A11414" s="890" t="s">
        <v>11360</v>
      </c>
      <c r="B11414" s="890" t="s">
        <v>35593</v>
      </c>
      <c r="C11414" s="890" t="s">
        <v>3</v>
      </c>
      <c r="D11414" s="890">
        <v>639.85</v>
      </c>
    </row>
    <row r="11415" spans="1:4" x14ac:dyDescent="0.25">
      <c r="A11415" s="890" t="s">
        <v>11361</v>
      </c>
      <c r="B11415" s="890" t="s">
        <v>35593</v>
      </c>
      <c r="C11415" s="890" t="s">
        <v>3</v>
      </c>
      <c r="D11415" s="890">
        <v>629.94000000000005</v>
      </c>
    </row>
    <row r="11416" spans="1:4" x14ac:dyDescent="0.25">
      <c r="A11416" s="890" t="s">
        <v>11362</v>
      </c>
      <c r="B11416" s="890" t="s">
        <v>35594</v>
      </c>
      <c r="C11416" s="890" t="s">
        <v>4</v>
      </c>
      <c r="D11416" s="890">
        <v>89.8</v>
      </c>
    </row>
    <row r="11417" spans="1:4" x14ac:dyDescent="0.25">
      <c r="A11417" s="890" t="s">
        <v>11363</v>
      </c>
      <c r="B11417" s="890" t="s">
        <v>35594</v>
      </c>
      <c r="C11417" s="890" t="s">
        <v>4</v>
      </c>
      <c r="D11417" s="890">
        <v>86.78</v>
      </c>
    </row>
    <row r="11418" spans="1:4" x14ac:dyDescent="0.25">
      <c r="A11418" s="890" t="s">
        <v>11364</v>
      </c>
      <c r="B11418" s="890" t="s">
        <v>35595</v>
      </c>
      <c r="C11418" s="890" t="s">
        <v>4</v>
      </c>
      <c r="D11418" s="890">
        <v>86.08</v>
      </c>
    </row>
    <row r="11419" spans="1:4" x14ac:dyDescent="0.25">
      <c r="A11419" s="890" t="s">
        <v>11365</v>
      </c>
      <c r="B11419" s="890" t="s">
        <v>35595</v>
      </c>
      <c r="C11419" s="890" t="s">
        <v>4</v>
      </c>
      <c r="D11419" s="890">
        <v>83.13</v>
      </c>
    </row>
    <row r="11420" spans="1:4" x14ac:dyDescent="0.25">
      <c r="A11420" s="890" t="s">
        <v>11366</v>
      </c>
      <c r="B11420" s="890" t="s">
        <v>35596</v>
      </c>
      <c r="C11420" s="890" t="s">
        <v>4</v>
      </c>
      <c r="D11420" s="890">
        <v>97.25</v>
      </c>
    </row>
    <row r="11421" spans="1:4" x14ac:dyDescent="0.25">
      <c r="A11421" s="890" t="s">
        <v>11367</v>
      </c>
      <c r="B11421" s="890" t="s">
        <v>35596</v>
      </c>
      <c r="C11421" s="890" t="s">
        <v>4</v>
      </c>
      <c r="D11421" s="890">
        <v>95.12</v>
      </c>
    </row>
    <row r="11422" spans="1:4" x14ac:dyDescent="0.25">
      <c r="A11422" s="890" t="s">
        <v>11368</v>
      </c>
      <c r="B11422" s="890" t="s">
        <v>35597</v>
      </c>
      <c r="C11422" s="890" t="s">
        <v>4</v>
      </c>
      <c r="D11422" s="890">
        <v>92.96</v>
      </c>
    </row>
    <row r="11423" spans="1:4" x14ac:dyDescent="0.25">
      <c r="A11423" s="890" t="s">
        <v>11369</v>
      </c>
      <c r="B11423" s="890" t="s">
        <v>35597</v>
      </c>
      <c r="C11423" s="890" t="s">
        <v>4</v>
      </c>
      <c r="D11423" s="890">
        <v>90.87</v>
      </c>
    </row>
    <row r="11424" spans="1:4" x14ac:dyDescent="0.25">
      <c r="A11424" s="890" t="s">
        <v>11370</v>
      </c>
      <c r="B11424" s="890" t="s">
        <v>35598</v>
      </c>
      <c r="C11424" s="890" t="s">
        <v>4</v>
      </c>
      <c r="D11424" s="890">
        <v>108.37</v>
      </c>
    </row>
    <row r="11425" spans="1:4" x14ac:dyDescent="0.25">
      <c r="A11425" s="890" t="s">
        <v>11371</v>
      </c>
      <c r="B11425" s="890" t="s">
        <v>35598</v>
      </c>
      <c r="C11425" s="890" t="s">
        <v>4</v>
      </c>
      <c r="D11425" s="890">
        <v>106.23</v>
      </c>
    </row>
    <row r="11426" spans="1:4" x14ac:dyDescent="0.25">
      <c r="A11426" s="890" t="s">
        <v>11372</v>
      </c>
      <c r="B11426" s="890" t="s">
        <v>35599</v>
      </c>
      <c r="C11426" s="890" t="s">
        <v>4</v>
      </c>
      <c r="D11426" s="890">
        <v>103.26</v>
      </c>
    </row>
    <row r="11427" spans="1:4" x14ac:dyDescent="0.25">
      <c r="A11427" s="890" t="s">
        <v>11373</v>
      </c>
      <c r="B11427" s="890" t="s">
        <v>35599</v>
      </c>
      <c r="C11427" s="890" t="s">
        <v>4</v>
      </c>
      <c r="D11427" s="890">
        <v>101.17</v>
      </c>
    </row>
    <row r="11428" spans="1:4" x14ac:dyDescent="0.25">
      <c r="A11428" s="890" t="s">
        <v>11374</v>
      </c>
      <c r="B11428" s="890" t="s">
        <v>35600</v>
      </c>
      <c r="C11428" s="890" t="s">
        <v>4</v>
      </c>
      <c r="D11428" s="890">
        <v>162.96</v>
      </c>
    </row>
    <row r="11429" spans="1:4" x14ac:dyDescent="0.25">
      <c r="A11429" s="890" t="s">
        <v>11375</v>
      </c>
      <c r="B11429" s="890" t="s">
        <v>35600</v>
      </c>
      <c r="C11429" s="890" t="s">
        <v>4</v>
      </c>
      <c r="D11429" s="890">
        <v>160.79</v>
      </c>
    </row>
    <row r="11430" spans="1:4" x14ac:dyDescent="0.25">
      <c r="A11430" s="890" t="s">
        <v>11376</v>
      </c>
      <c r="B11430" s="890" t="s">
        <v>35601</v>
      </c>
      <c r="C11430" s="890" t="s">
        <v>4</v>
      </c>
      <c r="D11430" s="890">
        <v>154.76</v>
      </c>
    </row>
    <row r="11431" spans="1:4" x14ac:dyDescent="0.25">
      <c r="A11431" s="890" t="s">
        <v>11377</v>
      </c>
      <c r="B11431" s="890" t="s">
        <v>35601</v>
      </c>
      <c r="C11431" s="890" t="s">
        <v>4</v>
      </c>
      <c r="D11431" s="890">
        <v>152.66999999999999</v>
      </c>
    </row>
    <row r="11432" spans="1:4" x14ac:dyDescent="0.25">
      <c r="A11432" s="890" t="s">
        <v>11378</v>
      </c>
      <c r="B11432" s="890" t="s">
        <v>35602</v>
      </c>
      <c r="C11432" s="890" t="s">
        <v>4</v>
      </c>
      <c r="D11432" s="890">
        <v>120.39</v>
      </c>
    </row>
    <row r="11433" spans="1:4" x14ac:dyDescent="0.25">
      <c r="A11433" s="890" t="s">
        <v>11379</v>
      </c>
      <c r="B11433" s="890" t="s">
        <v>35602</v>
      </c>
      <c r="C11433" s="890" t="s">
        <v>4</v>
      </c>
      <c r="D11433" s="890">
        <v>118.16</v>
      </c>
    </row>
    <row r="11434" spans="1:4" x14ac:dyDescent="0.25">
      <c r="A11434" s="890" t="s">
        <v>11380</v>
      </c>
      <c r="B11434" s="890" t="s">
        <v>35603</v>
      </c>
      <c r="C11434" s="890" t="s">
        <v>4</v>
      </c>
      <c r="D11434" s="890">
        <v>113.56</v>
      </c>
    </row>
    <row r="11435" spans="1:4" x14ac:dyDescent="0.25">
      <c r="A11435" s="890" t="s">
        <v>11381</v>
      </c>
      <c r="B11435" s="890" t="s">
        <v>35603</v>
      </c>
      <c r="C11435" s="890" t="s">
        <v>4</v>
      </c>
      <c r="D11435" s="890">
        <v>111.47</v>
      </c>
    </row>
    <row r="11436" spans="1:4" x14ac:dyDescent="0.25">
      <c r="A11436" s="890" t="s">
        <v>11382</v>
      </c>
      <c r="B11436" s="890" t="s">
        <v>35604</v>
      </c>
      <c r="C11436" s="890" t="s">
        <v>4</v>
      </c>
      <c r="D11436" s="890">
        <v>204.52</v>
      </c>
    </row>
    <row r="11437" spans="1:4" x14ac:dyDescent="0.25">
      <c r="A11437" s="890" t="s">
        <v>11383</v>
      </c>
      <c r="B11437" s="890" t="s">
        <v>35604</v>
      </c>
      <c r="C11437" s="890" t="s">
        <v>4</v>
      </c>
      <c r="D11437" s="890">
        <v>200.35</v>
      </c>
    </row>
    <row r="11438" spans="1:4" x14ac:dyDescent="0.25">
      <c r="A11438" s="890" t="s">
        <v>11384</v>
      </c>
      <c r="B11438" s="890" t="s">
        <v>35605</v>
      </c>
      <c r="C11438" s="890" t="s">
        <v>4</v>
      </c>
      <c r="D11438" s="890">
        <v>195.18</v>
      </c>
    </row>
    <row r="11439" spans="1:4" x14ac:dyDescent="0.25">
      <c r="A11439" s="890" t="s">
        <v>11385</v>
      </c>
      <c r="B11439" s="890" t="s">
        <v>35605</v>
      </c>
      <c r="C11439" s="890" t="s">
        <v>4</v>
      </c>
      <c r="D11439" s="890">
        <v>191.11</v>
      </c>
    </row>
    <row r="11440" spans="1:4" x14ac:dyDescent="0.25">
      <c r="A11440" s="890" t="s">
        <v>11386</v>
      </c>
      <c r="B11440" s="890" t="s">
        <v>35606</v>
      </c>
      <c r="C11440" s="890" t="s">
        <v>4</v>
      </c>
      <c r="D11440" s="890">
        <v>210.75</v>
      </c>
    </row>
    <row r="11441" spans="1:4" x14ac:dyDescent="0.25">
      <c r="A11441" s="890" t="s">
        <v>11387</v>
      </c>
      <c r="B11441" s="890" t="s">
        <v>35606</v>
      </c>
      <c r="C11441" s="890" t="s">
        <v>4</v>
      </c>
      <c r="D11441" s="890">
        <v>206.57</v>
      </c>
    </row>
    <row r="11442" spans="1:4" x14ac:dyDescent="0.25">
      <c r="A11442" s="890" t="s">
        <v>11388</v>
      </c>
      <c r="B11442" s="890" t="s">
        <v>35607</v>
      </c>
      <c r="C11442" s="890" t="s">
        <v>4</v>
      </c>
      <c r="D11442" s="890">
        <v>200.33</v>
      </c>
    </row>
    <row r="11443" spans="1:4" x14ac:dyDescent="0.25">
      <c r="A11443" s="890" t="s">
        <v>11389</v>
      </c>
      <c r="B11443" s="890" t="s">
        <v>35607</v>
      </c>
      <c r="C11443" s="890" t="s">
        <v>4</v>
      </c>
      <c r="D11443" s="890">
        <v>196.26</v>
      </c>
    </row>
    <row r="11444" spans="1:4" x14ac:dyDescent="0.25">
      <c r="A11444" s="890" t="s">
        <v>11390</v>
      </c>
      <c r="B11444" s="890" t="s">
        <v>35608</v>
      </c>
      <c r="C11444" s="890" t="s">
        <v>3</v>
      </c>
      <c r="D11444" s="890">
        <v>565.97</v>
      </c>
    </row>
    <row r="11445" spans="1:4" x14ac:dyDescent="0.25">
      <c r="A11445" s="890" t="s">
        <v>11391</v>
      </c>
      <c r="B11445" s="890" t="s">
        <v>35608</v>
      </c>
      <c r="C11445" s="890" t="s">
        <v>3</v>
      </c>
      <c r="D11445" s="890">
        <v>556.05999999999995</v>
      </c>
    </row>
    <row r="11446" spans="1:4" x14ac:dyDescent="0.25">
      <c r="A11446" s="890" t="s">
        <v>11392</v>
      </c>
      <c r="B11446" s="890" t="s">
        <v>35609</v>
      </c>
      <c r="C11446" s="890" t="s">
        <v>3</v>
      </c>
      <c r="D11446" s="890">
        <v>548.02</v>
      </c>
    </row>
    <row r="11447" spans="1:4" x14ac:dyDescent="0.25">
      <c r="A11447" s="890" t="s">
        <v>11393</v>
      </c>
      <c r="B11447" s="890" t="s">
        <v>35609</v>
      </c>
      <c r="C11447" s="890" t="s">
        <v>3</v>
      </c>
      <c r="D11447" s="890">
        <v>538.11</v>
      </c>
    </row>
    <row r="11448" spans="1:4" x14ac:dyDescent="0.25">
      <c r="A11448" s="890" t="s">
        <v>11394</v>
      </c>
      <c r="B11448" s="890" t="s">
        <v>35610</v>
      </c>
      <c r="C11448" s="890" t="s">
        <v>4</v>
      </c>
      <c r="D11448" s="890">
        <v>90.95</v>
      </c>
    </row>
    <row r="11449" spans="1:4" x14ac:dyDescent="0.25">
      <c r="A11449" s="890" t="s">
        <v>11395</v>
      </c>
      <c r="B11449" s="890" t="s">
        <v>35610</v>
      </c>
      <c r="C11449" s="890" t="s">
        <v>4</v>
      </c>
      <c r="D11449" s="890">
        <v>87.92</v>
      </c>
    </row>
    <row r="11450" spans="1:4" x14ac:dyDescent="0.25">
      <c r="A11450" s="890" t="s">
        <v>11396</v>
      </c>
      <c r="B11450" s="890" t="s">
        <v>35611</v>
      </c>
      <c r="C11450" s="890" t="s">
        <v>4</v>
      </c>
      <c r="D11450" s="890">
        <v>78.09</v>
      </c>
    </row>
    <row r="11451" spans="1:4" x14ac:dyDescent="0.25">
      <c r="A11451" s="890" t="s">
        <v>11397</v>
      </c>
      <c r="B11451" s="890" t="s">
        <v>35611</v>
      </c>
      <c r="C11451" s="890" t="s">
        <v>4</v>
      </c>
      <c r="D11451" s="890">
        <v>75.150000000000006</v>
      </c>
    </row>
    <row r="11452" spans="1:4" x14ac:dyDescent="0.25">
      <c r="A11452" s="890" t="s">
        <v>11398</v>
      </c>
      <c r="B11452" s="890" t="s">
        <v>35612</v>
      </c>
      <c r="C11452" s="890" t="s">
        <v>4</v>
      </c>
      <c r="D11452" s="890">
        <v>199.26</v>
      </c>
    </row>
    <row r="11453" spans="1:4" x14ac:dyDescent="0.25">
      <c r="A11453" s="890" t="s">
        <v>11399</v>
      </c>
      <c r="B11453" s="890" t="s">
        <v>35612</v>
      </c>
      <c r="C11453" s="890" t="s">
        <v>4</v>
      </c>
      <c r="D11453" s="890">
        <v>195.08</v>
      </c>
    </row>
    <row r="11454" spans="1:4" x14ac:dyDescent="0.25">
      <c r="A11454" s="890" t="s">
        <v>11400</v>
      </c>
      <c r="B11454" s="890" t="s">
        <v>35613</v>
      </c>
      <c r="C11454" s="890" t="s">
        <v>4</v>
      </c>
      <c r="D11454" s="890">
        <v>186.68</v>
      </c>
    </row>
    <row r="11455" spans="1:4" x14ac:dyDescent="0.25">
      <c r="A11455" s="890" t="s">
        <v>11401</v>
      </c>
      <c r="B11455" s="890" t="s">
        <v>35613</v>
      </c>
      <c r="C11455" s="890" t="s">
        <v>4</v>
      </c>
      <c r="D11455" s="890">
        <v>182.61</v>
      </c>
    </row>
    <row r="11456" spans="1:4" x14ac:dyDescent="0.25">
      <c r="A11456" s="890" t="s">
        <v>11402</v>
      </c>
      <c r="B11456" s="890" t="s">
        <v>35614</v>
      </c>
      <c r="C11456" s="890" t="s">
        <v>4</v>
      </c>
      <c r="D11456" s="890">
        <v>148.47999999999999</v>
      </c>
    </row>
    <row r="11457" spans="1:4" x14ac:dyDescent="0.25">
      <c r="A11457" s="890" t="s">
        <v>11403</v>
      </c>
      <c r="B11457" s="890" t="s">
        <v>35614</v>
      </c>
      <c r="C11457" s="890" t="s">
        <v>4</v>
      </c>
      <c r="D11457" s="890">
        <v>146.22999999999999</v>
      </c>
    </row>
    <row r="11458" spans="1:4" x14ac:dyDescent="0.25">
      <c r="A11458" s="890" t="s">
        <v>11404</v>
      </c>
      <c r="B11458" s="890" t="s">
        <v>35615</v>
      </c>
      <c r="C11458" s="890" t="s">
        <v>4</v>
      </c>
      <c r="D11458" s="890">
        <v>118.19</v>
      </c>
    </row>
    <row r="11459" spans="1:4" x14ac:dyDescent="0.25">
      <c r="A11459" s="890" t="s">
        <v>11405</v>
      </c>
      <c r="B11459" s="890" t="s">
        <v>35615</v>
      </c>
      <c r="C11459" s="890" t="s">
        <v>4</v>
      </c>
      <c r="D11459" s="890">
        <v>116.11</v>
      </c>
    </row>
    <row r="11460" spans="1:4" x14ac:dyDescent="0.25">
      <c r="A11460" s="890" t="s">
        <v>11406</v>
      </c>
      <c r="B11460" s="890" t="s">
        <v>35616</v>
      </c>
      <c r="C11460" s="890" t="s">
        <v>4</v>
      </c>
      <c r="D11460" s="890">
        <v>86.83</v>
      </c>
    </row>
    <row r="11461" spans="1:4" x14ac:dyDescent="0.25">
      <c r="A11461" s="890" t="s">
        <v>11407</v>
      </c>
      <c r="B11461" s="890" t="s">
        <v>35616</v>
      </c>
      <c r="C11461" s="890" t="s">
        <v>4</v>
      </c>
      <c r="D11461" s="890">
        <v>84.66</v>
      </c>
    </row>
    <row r="11462" spans="1:4" x14ac:dyDescent="0.25">
      <c r="A11462" s="890" t="s">
        <v>11408</v>
      </c>
      <c r="B11462" s="890" t="s">
        <v>35617</v>
      </c>
      <c r="C11462" s="890" t="s">
        <v>4</v>
      </c>
      <c r="D11462" s="890">
        <v>71.69</v>
      </c>
    </row>
    <row r="11463" spans="1:4" x14ac:dyDescent="0.25">
      <c r="A11463" s="890" t="s">
        <v>11409</v>
      </c>
      <c r="B11463" s="890" t="s">
        <v>35617</v>
      </c>
      <c r="C11463" s="890" t="s">
        <v>4</v>
      </c>
      <c r="D11463" s="890">
        <v>69.599999999999994</v>
      </c>
    </row>
    <row r="11464" spans="1:4" x14ac:dyDescent="0.25">
      <c r="A11464" s="890" t="s">
        <v>11410</v>
      </c>
      <c r="B11464" s="890" t="s">
        <v>35618</v>
      </c>
      <c r="C11464" s="890" t="s">
        <v>4</v>
      </c>
      <c r="D11464" s="890">
        <v>117</v>
      </c>
    </row>
    <row r="11465" spans="1:4" x14ac:dyDescent="0.25">
      <c r="A11465" s="890" t="s">
        <v>11411</v>
      </c>
      <c r="B11465" s="890" t="s">
        <v>35618</v>
      </c>
      <c r="C11465" s="890" t="s">
        <v>4</v>
      </c>
      <c r="D11465" s="890">
        <v>114.42</v>
      </c>
    </row>
    <row r="11466" spans="1:4" x14ac:dyDescent="0.25">
      <c r="A11466" s="890" t="s">
        <v>11412</v>
      </c>
      <c r="B11466" s="890" t="s">
        <v>35619</v>
      </c>
      <c r="C11466" s="890" t="s">
        <v>4</v>
      </c>
      <c r="D11466" s="890">
        <v>111.98</v>
      </c>
    </row>
    <row r="11467" spans="1:4" x14ac:dyDescent="0.25">
      <c r="A11467" s="890" t="s">
        <v>11413</v>
      </c>
      <c r="B11467" s="890" t="s">
        <v>35619</v>
      </c>
      <c r="C11467" s="890" t="s">
        <v>4</v>
      </c>
      <c r="D11467" s="890">
        <v>109.54</v>
      </c>
    </row>
    <row r="11468" spans="1:4" x14ac:dyDescent="0.25">
      <c r="A11468" s="890" t="s">
        <v>11414</v>
      </c>
      <c r="B11468" s="890" t="s">
        <v>35620</v>
      </c>
      <c r="C11468" s="890" t="s">
        <v>4</v>
      </c>
      <c r="D11468" s="890">
        <v>170.03</v>
      </c>
    </row>
    <row r="11469" spans="1:4" x14ac:dyDescent="0.25">
      <c r="A11469" s="890" t="s">
        <v>11415</v>
      </c>
      <c r="B11469" s="890" t="s">
        <v>35620</v>
      </c>
      <c r="C11469" s="890" t="s">
        <v>4</v>
      </c>
      <c r="D11469" s="890">
        <v>167.35</v>
      </c>
    </row>
    <row r="11470" spans="1:4" x14ac:dyDescent="0.25">
      <c r="A11470" s="890" t="s">
        <v>11416</v>
      </c>
      <c r="B11470" s="890" t="s">
        <v>35621</v>
      </c>
      <c r="C11470" s="890" t="s">
        <v>4</v>
      </c>
      <c r="D11470" s="890">
        <v>157.13</v>
      </c>
    </row>
    <row r="11471" spans="1:4" x14ac:dyDescent="0.25">
      <c r="A11471" s="890" t="s">
        <v>11417</v>
      </c>
      <c r="B11471" s="890" t="s">
        <v>35621</v>
      </c>
      <c r="C11471" s="890" t="s">
        <v>4</v>
      </c>
      <c r="D11471" s="890">
        <v>155.04</v>
      </c>
    </row>
    <row r="11472" spans="1:4" x14ac:dyDescent="0.25">
      <c r="A11472" s="890" t="s">
        <v>11418</v>
      </c>
      <c r="B11472" s="890" t="s">
        <v>35622</v>
      </c>
      <c r="C11472" s="890" t="s">
        <v>4</v>
      </c>
      <c r="D11472" s="890">
        <v>88.42</v>
      </c>
    </row>
    <row r="11473" spans="1:4" x14ac:dyDescent="0.25">
      <c r="A11473" s="890" t="s">
        <v>11419</v>
      </c>
      <c r="B11473" s="890" t="s">
        <v>35622</v>
      </c>
      <c r="C11473" s="890" t="s">
        <v>4</v>
      </c>
      <c r="D11473" s="890">
        <v>86.29</v>
      </c>
    </row>
    <row r="11474" spans="1:4" x14ac:dyDescent="0.25">
      <c r="A11474" s="890" t="s">
        <v>11420</v>
      </c>
      <c r="B11474" s="890" t="s">
        <v>35623</v>
      </c>
      <c r="C11474" s="890" t="s">
        <v>4</v>
      </c>
      <c r="D11474" s="890">
        <v>84.13</v>
      </c>
    </row>
    <row r="11475" spans="1:4" x14ac:dyDescent="0.25">
      <c r="A11475" s="890" t="s">
        <v>11421</v>
      </c>
      <c r="B11475" s="890" t="s">
        <v>35623</v>
      </c>
      <c r="C11475" s="890" t="s">
        <v>4</v>
      </c>
      <c r="D11475" s="890">
        <v>82.04</v>
      </c>
    </row>
    <row r="11476" spans="1:4" x14ac:dyDescent="0.25">
      <c r="A11476" s="890" t="s">
        <v>11422</v>
      </c>
      <c r="B11476" s="890" t="s">
        <v>35624</v>
      </c>
      <c r="C11476" s="890" t="s">
        <v>4</v>
      </c>
      <c r="D11476" s="890">
        <v>98.87</v>
      </c>
    </row>
    <row r="11477" spans="1:4" x14ac:dyDescent="0.25">
      <c r="A11477" s="890" t="s">
        <v>11423</v>
      </c>
      <c r="B11477" s="890" t="s">
        <v>35624</v>
      </c>
      <c r="C11477" s="890" t="s">
        <v>4</v>
      </c>
      <c r="D11477" s="890">
        <v>96.73</v>
      </c>
    </row>
    <row r="11478" spans="1:4" x14ac:dyDescent="0.25">
      <c r="A11478" s="890" t="s">
        <v>11424</v>
      </c>
      <c r="B11478" s="890" t="s">
        <v>35625</v>
      </c>
      <c r="C11478" s="890" t="s">
        <v>4</v>
      </c>
      <c r="D11478" s="890">
        <v>93.86</v>
      </c>
    </row>
    <row r="11479" spans="1:4" x14ac:dyDescent="0.25">
      <c r="A11479" s="890" t="s">
        <v>11425</v>
      </c>
      <c r="B11479" s="890" t="s">
        <v>35625</v>
      </c>
      <c r="C11479" s="890" t="s">
        <v>4</v>
      </c>
      <c r="D11479" s="890">
        <v>91.78</v>
      </c>
    </row>
    <row r="11480" spans="1:4" x14ac:dyDescent="0.25">
      <c r="A11480" s="890" t="s">
        <v>11426</v>
      </c>
      <c r="B11480" s="890" t="s">
        <v>35626</v>
      </c>
      <c r="C11480" s="890" t="s">
        <v>4</v>
      </c>
      <c r="D11480" s="890">
        <v>150.79</v>
      </c>
    </row>
    <row r="11481" spans="1:4" x14ac:dyDescent="0.25">
      <c r="A11481" s="890" t="s">
        <v>11427</v>
      </c>
      <c r="B11481" s="890" t="s">
        <v>35626</v>
      </c>
      <c r="C11481" s="890" t="s">
        <v>4</v>
      </c>
      <c r="D11481" s="890">
        <v>148.62</v>
      </c>
    </row>
    <row r="11482" spans="1:4" x14ac:dyDescent="0.25">
      <c r="A11482" s="890" t="s">
        <v>11428</v>
      </c>
      <c r="B11482" s="890" t="s">
        <v>35627</v>
      </c>
      <c r="C11482" s="890" t="s">
        <v>4</v>
      </c>
      <c r="D11482" s="890">
        <v>142.53</v>
      </c>
    </row>
    <row r="11483" spans="1:4" x14ac:dyDescent="0.25">
      <c r="A11483" s="890" t="s">
        <v>11429</v>
      </c>
      <c r="B11483" s="890" t="s">
        <v>35627</v>
      </c>
      <c r="C11483" s="890" t="s">
        <v>4</v>
      </c>
      <c r="D11483" s="890">
        <v>140.44</v>
      </c>
    </row>
    <row r="11484" spans="1:4" x14ac:dyDescent="0.25">
      <c r="A11484" s="890" t="s">
        <v>11430</v>
      </c>
      <c r="B11484" s="890" t="s">
        <v>35628</v>
      </c>
      <c r="C11484" s="890" t="s">
        <v>3</v>
      </c>
      <c r="D11484" s="890">
        <v>349.15</v>
      </c>
    </row>
    <row r="11485" spans="1:4" x14ac:dyDescent="0.25">
      <c r="A11485" s="890" t="s">
        <v>11431</v>
      </c>
      <c r="B11485" s="890" t="s">
        <v>35628</v>
      </c>
      <c r="C11485" s="890" t="s">
        <v>3</v>
      </c>
      <c r="D11485" s="890">
        <v>338.48</v>
      </c>
    </row>
    <row r="11486" spans="1:4" x14ac:dyDescent="0.25">
      <c r="A11486" s="890" t="s">
        <v>11432</v>
      </c>
      <c r="B11486" s="890" t="s">
        <v>35629</v>
      </c>
      <c r="C11486" s="890" t="s">
        <v>3</v>
      </c>
      <c r="D11486" s="890">
        <v>280.79000000000002</v>
      </c>
    </row>
    <row r="11487" spans="1:4" x14ac:dyDescent="0.25">
      <c r="A11487" s="890" t="s">
        <v>11433</v>
      </c>
      <c r="B11487" s="890" t="s">
        <v>35629</v>
      </c>
      <c r="C11487" s="890" t="s">
        <v>3</v>
      </c>
      <c r="D11487" s="890">
        <v>270.89</v>
      </c>
    </row>
    <row r="11488" spans="1:4" x14ac:dyDescent="0.25">
      <c r="A11488" s="890" t="s">
        <v>11434</v>
      </c>
      <c r="B11488" s="890" t="s">
        <v>35630</v>
      </c>
      <c r="C11488" s="890" t="s">
        <v>3</v>
      </c>
      <c r="D11488" s="890">
        <v>404.72</v>
      </c>
    </row>
    <row r="11489" spans="1:4" x14ac:dyDescent="0.25">
      <c r="A11489" s="890" t="s">
        <v>11435</v>
      </c>
      <c r="B11489" s="890" t="s">
        <v>35630</v>
      </c>
      <c r="C11489" s="890" t="s">
        <v>3</v>
      </c>
      <c r="D11489" s="890">
        <v>399.2</v>
      </c>
    </row>
    <row r="11490" spans="1:4" x14ac:dyDescent="0.25">
      <c r="A11490" s="890" t="s">
        <v>11436</v>
      </c>
      <c r="B11490" s="890" t="s">
        <v>35631</v>
      </c>
      <c r="C11490" s="890" t="s">
        <v>3</v>
      </c>
      <c r="D11490" s="890">
        <v>361.02</v>
      </c>
    </row>
    <row r="11491" spans="1:4" x14ac:dyDescent="0.25">
      <c r="A11491" s="890" t="s">
        <v>11437</v>
      </c>
      <c r="B11491" s="890" t="s">
        <v>35631</v>
      </c>
      <c r="C11491" s="890" t="s">
        <v>3</v>
      </c>
      <c r="D11491" s="890">
        <v>356.07</v>
      </c>
    </row>
    <row r="11492" spans="1:4" x14ac:dyDescent="0.25">
      <c r="A11492" s="890" t="s">
        <v>11438</v>
      </c>
      <c r="B11492" s="890" t="s">
        <v>35632</v>
      </c>
      <c r="C11492" s="890" t="s">
        <v>3</v>
      </c>
      <c r="D11492" s="890">
        <v>452.65</v>
      </c>
    </row>
    <row r="11493" spans="1:4" x14ac:dyDescent="0.25">
      <c r="A11493" s="890" t="s">
        <v>11439</v>
      </c>
      <c r="B11493" s="890" t="s">
        <v>35632</v>
      </c>
      <c r="C11493" s="890" t="s">
        <v>3</v>
      </c>
      <c r="D11493" s="890">
        <v>441.99</v>
      </c>
    </row>
    <row r="11494" spans="1:4" x14ac:dyDescent="0.25">
      <c r="A11494" s="890" t="s">
        <v>11440</v>
      </c>
      <c r="B11494" s="890" t="s">
        <v>35633</v>
      </c>
      <c r="C11494" s="890" t="s">
        <v>3</v>
      </c>
      <c r="D11494" s="890">
        <v>410.57</v>
      </c>
    </row>
    <row r="11495" spans="1:4" x14ac:dyDescent="0.25">
      <c r="A11495" s="890" t="s">
        <v>11441</v>
      </c>
      <c r="B11495" s="890" t="s">
        <v>35633</v>
      </c>
      <c r="C11495" s="890" t="s">
        <v>3</v>
      </c>
      <c r="D11495" s="890">
        <v>400.67</v>
      </c>
    </row>
    <row r="11496" spans="1:4" x14ac:dyDescent="0.25">
      <c r="A11496" s="890" t="s">
        <v>11442</v>
      </c>
      <c r="B11496" s="890" t="s">
        <v>35634</v>
      </c>
      <c r="C11496" s="890" t="s">
        <v>3</v>
      </c>
      <c r="D11496" s="890">
        <v>72.44</v>
      </c>
    </row>
    <row r="11497" spans="1:4" x14ac:dyDescent="0.25">
      <c r="A11497" s="890" t="s">
        <v>11443</v>
      </c>
      <c r="B11497" s="890" t="s">
        <v>35634</v>
      </c>
      <c r="C11497" s="890" t="s">
        <v>3</v>
      </c>
      <c r="D11497" s="890">
        <v>68.81</v>
      </c>
    </row>
    <row r="11498" spans="1:4" x14ac:dyDescent="0.25">
      <c r="A11498" s="890" t="s">
        <v>11444</v>
      </c>
      <c r="B11498" s="890" t="s">
        <v>35635</v>
      </c>
      <c r="C11498" s="890" t="s">
        <v>3</v>
      </c>
      <c r="D11498" s="890">
        <v>72.87</v>
      </c>
    </row>
    <row r="11499" spans="1:4" x14ac:dyDescent="0.25">
      <c r="A11499" s="890" t="s">
        <v>11445</v>
      </c>
      <c r="B11499" s="890" t="s">
        <v>35635</v>
      </c>
      <c r="C11499" s="890" t="s">
        <v>3</v>
      </c>
      <c r="D11499" s="890">
        <v>69.900000000000006</v>
      </c>
    </row>
    <row r="11500" spans="1:4" x14ac:dyDescent="0.25">
      <c r="A11500" s="890" t="s">
        <v>11446</v>
      </c>
      <c r="B11500" s="890" t="s">
        <v>35636</v>
      </c>
      <c r="C11500" s="890" t="s">
        <v>3</v>
      </c>
      <c r="D11500" s="890">
        <v>83.47</v>
      </c>
    </row>
    <row r="11501" spans="1:4" x14ac:dyDescent="0.25">
      <c r="A11501" s="890" t="s">
        <v>11447</v>
      </c>
      <c r="B11501" s="890" t="s">
        <v>35636</v>
      </c>
      <c r="C11501" s="890" t="s">
        <v>3</v>
      </c>
      <c r="D11501" s="890">
        <v>80.239999999999995</v>
      </c>
    </row>
    <row r="11502" spans="1:4" x14ac:dyDescent="0.25">
      <c r="A11502" s="890" t="s">
        <v>11448</v>
      </c>
      <c r="B11502" s="890" t="s">
        <v>35637</v>
      </c>
      <c r="C11502" s="890" t="s">
        <v>3</v>
      </c>
      <c r="D11502" s="890">
        <v>100.11</v>
      </c>
    </row>
    <row r="11503" spans="1:4" x14ac:dyDescent="0.25">
      <c r="A11503" s="890" t="s">
        <v>11449</v>
      </c>
      <c r="B11503" s="890" t="s">
        <v>35637</v>
      </c>
      <c r="C11503" s="890" t="s">
        <v>3</v>
      </c>
      <c r="D11503" s="890">
        <v>96.48</v>
      </c>
    </row>
    <row r="11504" spans="1:4" x14ac:dyDescent="0.25">
      <c r="A11504" s="890" t="s">
        <v>11450</v>
      </c>
      <c r="B11504" s="890" t="s">
        <v>35638</v>
      </c>
      <c r="C11504" s="890" t="s">
        <v>3</v>
      </c>
      <c r="D11504" s="890">
        <v>87.53</v>
      </c>
    </row>
    <row r="11505" spans="1:4" x14ac:dyDescent="0.25">
      <c r="A11505" s="890" t="s">
        <v>11451</v>
      </c>
      <c r="B11505" s="890" t="s">
        <v>35638</v>
      </c>
      <c r="C11505" s="890" t="s">
        <v>3</v>
      </c>
      <c r="D11505" s="890">
        <v>82.85</v>
      </c>
    </row>
    <row r="11506" spans="1:4" x14ac:dyDescent="0.25">
      <c r="A11506" s="890" t="s">
        <v>11452</v>
      </c>
      <c r="B11506" s="890" t="s">
        <v>35639</v>
      </c>
      <c r="C11506" s="890" t="s">
        <v>3</v>
      </c>
      <c r="D11506" s="890">
        <v>102.33</v>
      </c>
    </row>
    <row r="11507" spans="1:4" x14ac:dyDescent="0.25">
      <c r="A11507" s="890" t="s">
        <v>11453</v>
      </c>
      <c r="B11507" s="890" t="s">
        <v>35639</v>
      </c>
      <c r="C11507" s="890" t="s">
        <v>3</v>
      </c>
      <c r="D11507" s="890">
        <v>97.08</v>
      </c>
    </row>
    <row r="11508" spans="1:4" x14ac:dyDescent="0.25">
      <c r="A11508" s="890" t="s">
        <v>11454</v>
      </c>
      <c r="B11508" s="890" t="s">
        <v>35640</v>
      </c>
      <c r="C11508" s="890" t="s">
        <v>3</v>
      </c>
      <c r="D11508" s="890">
        <v>95.91</v>
      </c>
    </row>
    <row r="11509" spans="1:4" x14ac:dyDescent="0.25">
      <c r="A11509" s="890" t="s">
        <v>11455</v>
      </c>
      <c r="B11509" s="890" t="s">
        <v>35640</v>
      </c>
      <c r="C11509" s="890" t="s">
        <v>3</v>
      </c>
      <c r="D11509" s="890">
        <v>90.84</v>
      </c>
    </row>
    <row r="11510" spans="1:4" x14ac:dyDescent="0.25">
      <c r="A11510" s="890" t="s">
        <v>11456</v>
      </c>
      <c r="B11510" s="890" t="s">
        <v>35641</v>
      </c>
      <c r="C11510" s="890" t="s">
        <v>3</v>
      </c>
      <c r="D11510" s="890">
        <v>99.69</v>
      </c>
    </row>
    <row r="11511" spans="1:4" x14ac:dyDescent="0.25">
      <c r="A11511" s="890" t="s">
        <v>11457</v>
      </c>
      <c r="B11511" s="890" t="s">
        <v>35641</v>
      </c>
      <c r="C11511" s="890" t="s">
        <v>3</v>
      </c>
      <c r="D11511" s="890">
        <v>93.77</v>
      </c>
    </row>
    <row r="11512" spans="1:4" x14ac:dyDescent="0.25">
      <c r="A11512" s="890" t="s">
        <v>11458</v>
      </c>
      <c r="B11512" s="890" t="s">
        <v>35642</v>
      </c>
      <c r="C11512" s="890" t="s">
        <v>3</v>
      </c>
      <c r="D11512" s="890">
        <v>67.510000000000005</v>
      </c>
    </row>
    <row r="11513" spans="1:4" x14ac:dyDescent="0.25">
      <c r="A11513" s="890" t="s">
        <v>11459</v>
      </c>
      <c r="B11513" s="890" t="s">
        <v>35642</v>
      </c>
      <c r="C11513" s="890" t="s">
        <v>3</v>
      </c>
      <c r="D11513" s="890">
        <v>62.62</v>
      </c>
    </row>
    <row r="11514" spans="1:4" x14ac:dyDescent="0.25">
      <c r="A11514" s="890" t="s">
        <v>11460</v>
      </c>
      <c r="B11514" s="890" t="s">
        <v>35643</v>
      </c>
      <c r="C11514" s="890" t="s">
        <v>3</v>
      </c>
      <c r="D11514" s="890">
        <v>78.239999999999995</v>
      </c>
    </row>
    <row r="11515" spans="1:4" x14ac:dyDescent="0.25">
      <c r="A11515" s="890" t="s">
        <v>11461</v>
      </c>
      <c r="B11515" s="890" t="s">
        <v>35643</v>
      </c>
      <c r="C11515" s="890" t="s">
        <v>3</v>
      </c>
      <c r="D11515" s="890">
        <v>75.06</v>
      </c>
    </row>
    <row r="11516" spans="1:4" x14ac:dyDescent="0.25">
      <c r="A11516" s="890" t="s">
        <v>11462</v>
      </c>
      <c r="B11516" s="890" t="s">
        <v>35644</v>
      </c>
      <c r="C11516" s="890" t="s">
        <v>3</v>
      </c>
      <c r="D11516" s="890">
        <v>80.39</v>
      </c>
    </row>
    <row r="11517" spans="1:4" x14ac:dyDescent="0.25">
      <c r="A11517" s="890" t="s">
        <v>11463</v>
      </c>
      <c r="B11517" s="890" t="s">
        <v>35644</v>
      </c>
      <c r="C11517" s="890" t="s">
        <v>3</v>
      </c>
      <c r="D11517" s="890">
        <v>77.84</v>
      </c>
    </row>
    <row r="11518" spans="1:4" x14ac:dyDescent="0.25">
      <c r="A11518" s="890" t="s">
        <v>11464</v>
      </c>
      <c r="B11518" s="890" t="s">
        <v>35645</v>
      </c>
      <c r="C11518" s="890" t="s">
        <v>3</v>
      </c>
      <c r="D11518" s="890">
        <v>92.03</v>
      </c>
    </row>
    <row r="11519" spans="1:4" x14ac:dyDescent="0.25">
      <c r="A11519" s="890" t="s">
        <v>11465</v>
      </c>
      <c r="B11519" s="890" t="s">
        <v>35645</v>
      </c>
      <c r="C11519" s="890" t="s">
        <v>3</v>
      </c>
      <c r="D11519" s="890">
        <v>89.3</v>
      </c>
    </row>
    <row r="11520" spans="1:4" x14ac:dyDescent="0.25">
      <c r="A11520" s="890" t="s">
        <v>11466</v>
      </c>
      <c r="B11520" s="890" t="s">
        <v>35646</v>
      </c>
      <c r="C11520" s="890" t="s">
        <v>3</v>
      </c>
      <c r="D11520" s="890">
        <v>109.5</v>
      </c>
    </row>
    <row r="11521" spans="1:4" x14ac:dyDescent="0.25">
      <c r="A11521" s="890" t="s">
        <v>11467</v>
      </c>
      <c r="B11521" s="890" t="s">
        <v>35646</v>
      </c>
      <c r="C11521" s="890" t="s">
        <v>3</v>
      </c>
      <c r="D11521" s="890">
        <v>106.49</v>
      </c>
    </row>
    <row r="11522" spans="1:4" x14ac:dyDescent="0.25">
      <c r="A11522" s="890" t="s">
        <v>11468</v>
      </c>
      <c r="B11522" s="890" t="s">
        <v>35647</v>
      </c>
      <c r="C11522" s="890" t="s">
        <v>3</v>
      </c>
      <c r="D11522" s="890">
        <v>33.6</v>
      </c>
    </row>
    <row r="11523" spans="1:4" x14ac:dyDescent="0.25">
      <c r="A11523" s="890" t="s">
        <v>11469</v>
      </c>
      <c r="B11523" s="890" t="s">
        <v>35647</v>
      </c>
      <c r="C11523" s="890" t="s">
        <v>3</v>
      </c>
      <c r="D11523" s="890">
        <v>31</v>
      </c>
    </row>
    <row r="11524" spans="1:4" x14ac:dyDescent="0.25">
      <c r="A11524" s="890" t="s">
        <v>11470</v>
      </c>
      <c r="B11524" s="890" t="s">
        <v>35648</v>
      </c>
      <c r="C11524" s="890" t="s">
        <v>3</v>
      </c>
      <c r="D11524" s="890">
        <v>139.53</v>
      </c>
    </row>
    <row r="11525" spans="1:4" x14ac:dyDescent="0.25">
      <c r="A11525" s="890" t="s">
        <v>11471</v>
      </c>
      <c r="B11525" s="890" t="s">
        <v>35648</v>
      </c>
      <c r="C11525" s="890" t="s">
        <v>3</v>
      </c>
      <c r="D11525" s="890">
        <v>134.6</v>
      </c>
    </row>
    <row r="11526" spans="1:4" x14ac:dyDescent="0.25">
      <c r="A11526" s="890" t="s">
        <v>11472</v>
      </c>
      <c r="B11526" s="890" t="s">
        <v>35649</v>
      </c>
      <c r="C11526" s="890" t="s">
        <v>3</v>
      </c>
      <c r="D11526" s="890">
        <v>104.62</v>
      </c>
    </row>
    <row r="11527" spans="1:4" x14ac:dyDescent="0.25">
      <c r="A11527" s="890" t="s">
        <v>11473</v>
      </c>
      <c r="B11527" s="890" t="s">
        <v>35649</v>
      </c>
      <c r="C11527" s="890" t="s">
        <v>3</v>
      </c>
      <c r="D11527" s="890">
        <v>100.48</v>
      </c>
    </row>
    <row r="11528" spans="1:4" x14ac:dyDescent="0.25">
      <c r="A11528" s="890" t="s">
        <v>11474</v>
      </c>
      <c r="B11528" s="890" t="s">
        <v>35650</v>
      </c>
      <c r="C11528" s="890" t="s">
        <v>3</v>
      </c>
      <c r="D11528" s="890">
        <v>161.4</v>
      </c>
    </row>
    <row r="11529" spans="1:4" x14ac:dyDescent="0.25">
      <c r="A11529" s="890" t="s">
        <v>11475</v>
      </c>
      <c r="B11529" s="890" t="s">
        <v>35650</v>
      </c>
      <c r="C11529" s="890" t="s">
        <v>3</v>
      </c>
      <c r="D11529" s="890">
        <v>154.02000000000001</v>
      </c>
    </row>
    <row r="11530" spans="1:4" x14ac:dyDescent="0.25">
      <c r="A11530" s="890" t="s">
        <v>11476</v>
      </c>
      <c r="B11530" s="890" t="s">
        <v>35651</v>
      </c>
      <c r="C11530" s="890" t="s">
        <v>3</v>
      </c>
      <c r="D11530" s="890">
        <v>128.79</v>
      </c>
    </row>
    <row r="11531" spans="1:4" x14ac:dyDescent="0.25">
      <c r="A11531" s="890" t="s">
        <v>11477</v>
      </c>
      <c r="B11531" s="890" t="s">
        <v>35651</v>
      </c>
      <c r="C11531" s="890" t="s">
        <v>3</v>
      </c>
      <c r="D11531" s="890">
        <v>121.86</v>
      </c>
    </row>
    <row r="11532" spans="1:4" x14ac:dyDescent="0.25">
      <c r="A11532" s="890" t="s">
        <v>11478</v>
      </c>
      <c r="B11532" s="890" t="s">
        <v>35652</v>
      </c>
      <c r="C11532" s="890" t="s">
        <v>3</v>
      </c>
      <c r="D11532" s="890">
        <v>167.81</v>
      </c>
    </row>
    <row r="11533" spans="1:4" x14ac:dyDescent="0.25">
      <c r="A11533" s="890" t="s">
        <v>11479</v>
      </c>
      <c r="B11533" s="890" t="s">
        <v>35652</v>
      </c>
      <c r="C11533" s="890" t="s">
        <v>3</v>
      </c>
      <c r="D11533" s="890">
        <v>162.88</v>
      </c>
    </row>
    <row r="11534" spans="1:4" x14ac:dyDescent="0.25">
      <c r="A11534" s="890" t="s">
        <v>11480</v>
      </c>
      <c r="B11534" s="890" t="s">
        <v>35653</v>
      </c>
      <c r="C11534" s="890" t="s">
        <v>3</v>
      </c>
      <c r="D11534" s="890">
        <v>139.11000000000001</v>
      </c>
    </row>
    <row r="11535" spans="1:4" x14ac:dyDescent="0.25">
      <c r="A11535" s="890" t="s">
        <v>11481</v>
      </c>
      <c r="B11535" s="890" t="s">
        <v>35653</v>
      </c>
      <c r="C11535" s="890" t="s">
        <v>3</v>
      </c>
      <c r="D11535" s="890">
        <v>134.25</v>
      </c>
    </row>
    <row r="11536" spans="1:4" x14ac:dyDescent="0.25">
      <c r="A11536" s="890" t="s">
        <v>11482</v>
      </c>
      <c r="B11536" s="890" t="s">
        <v>35654</v>
      </c>
      <c r="C11536" s="890" t="s">
        <v>3</v>
      </c>
      <c r="D11536" s="890">
        <v>197.82</v>
      </c>
    </row>
    <row r="11537" spans="1:4" x14ac:dyDescent="0.25">
      <c r="A11537" s="890" t="s">
        <v>11483</v>
      </c>
      <c r="B11537" s="890" t="s">
        <v>35654</v>
      </c>
      <c r="C11537" s="890" t="s">
        <v>3</v>
      </c>
      <c r="D11537" s="890">
        <v>192.89</v>
      </c>
    </row>
    <row r="11538" spans="1:4" x14ac:dyDescent="0.25">
      <c r="A11538" s="890" t="s">
        <v>11484</v>
      </c>
      <c r="B11538" s="890" t="s">
        <v>35655</v>
      </c>
      <c r="C11538" s="890" t="s">
        <v>3</v>
      </c>
      <c r="D11538" s="890">
        <v>169.47</v>
      </c>
    </row>
    <row r="11539" spans="1:4" x14ac:dyDescent="0.25">
      <c r="A11539" s="890" t="s">
        <v>11485</v>
      </c>
      <c r="B11539" s="890" t="s">
        <v>35655</v>
      </c>
      <c r="C11539" s="890" t="s">
        <v>3</v>
      </c>
      <c r="D11539" s="890">
        <v>164.54</v>
      </c>
    </row>
    <row r="11540" spans="1:4" x14ac:dyDescent="0.25">
      <c r="A11540" s="890" t="s">
        <v>11486</v>
      </c>
      <c r="B11540" s="890" t="s">
        <v>35656</v>
      </c>
      <c r="C11540" s="890" t="s">
        <v>3</v>
      </c>
      <c r="D11540" s="890">
        <v>40.06</v>
      </c>
    </row>
    <row r="11541" spans="1:4" x14ac:dyDescent="0.25">
      <c r="A11541" s="890" t="s">
        <v>11487</v>
      </c>
      <c r="B11541" s="890" t="s">
        <v>35656</v>
      </c>
      <c r="C11541" s="890" t="s">
        <v>3</v>
      </c>
      <c r="D11541" s="890">
        <v>38.99</v>
      </c>
    </row>
    <row r="11542" spans="1:4" x14ac:dyDescent="0.25">
      <c r="A11542" s="890" t="s">
        <v>11488</v>
      </c>
      <c r="B11542" s="890" t="s">
        <v>35657</v>
      </c>
      <c r="C11542" s="890" t="s">
        <v>3</v>
      </c>
      <c r="D11542" s="890">
        <v>49.92</v>
      </c>
    </row>
    <row r="11543" spans="1:4" x14ac:dyDescent="0.25">
      <c r="A11543" s="890" t="s">
        <v>11489</v>
      </c>
      <c r="B11543" s="890" t="s">
        <v>35657</v>
      </c>
      <c r="C11543" s="890" t="s">
        <v>3</v>
      </c>
      <c r="D11543" s="890">
        <v>48.59</v>
      </c>
    </row>
    <row r="11544" spans="1:4" x14ac:dyDescent="0.25">
      <c r="A11544" s="890" t="s">
        <v>11490</v>
      </c>
      <c r="B11544" s="890" t="s">
        <v>35658</v>
      </c>
      <c r="C11544" s="890" t="s">
        <v>3</v>
      </c>
      <c r="D11544" s="890">
        <v>91.38</v>
      </c>
    </row>
    <row r="11545" spans="1:4" x14ac:dyDescent="0.25">
      <c r="A11545" s="890" t="s">
        <v>11491</v>
      </c>
      <c r="B11545" s="890" t="s">
        <v>35658</v>
      </c>
      <c r="C11545" s="890" t="s">
        <v>3</v>
      </c>
      <c r="D11545" s="890">
        <v>86.52</v>
      </c>
    </row>
    <row r="11546" spans="1:4" x14ac:dyDescent="0.25">
      <c r="A11546" s="890" t="s">
        <v>11492</v>
      </c>
      <c r="B11546" s="890" t="s">
        <v>35659</v>
      </c>
      <c r="C11546" s="890" t="s">
        <v>3</v>
      </c>
      <c r="D11546" s="890">
        <v>95.29</v>
      </c>
    </row>
    <row r="11547" spans="1:4" x14ac:dyDescent="0.25">
      <c r="A11547" s="890" t="s">
        <v>11493</v>
      </c>
      <c r="B11547" s="890" t="s">
        <v>35659</v>
      </c>
      <c r="C11547" s="890" t="s">
        <v>3</v>
      </c>
      <c r="D11547" s="890">
        <v>90.43</v>
      </c>
    </row>
    <row r="11548" spans="1:4" x14ac:dyDescent="0.25">
      <c r="A11548" s="890" t="s">
        <v>11494</v>
      </c>
      <c r="B11548" s="890" t="s">
        <v>35660</v>
      </c>
      <c r="C11548" s="890" t="s">
        <v>3</v>
      </c>
      <c r="D11548" s="890">
        <v>81.36</v>
      </c>
    </row>
    <row r="11549" spans="1:4" x14ac:dyDescent="0.25">
      <c r="A11549" s="890" t="s">
        <v>11495</v>
      </c>
      <c r="B11549" s="890" t="s">
        <v>35660</v>
      </c>
      <c r="C11549" s="890" t="s">
        <v>3</v>
      </c>
      <c r="D11549" s="890">
        <v>76.5</v>
      </c>
    </row>
    <row r="11550" spans="1:4" x14ac:dyDescent="0.25">
      <c r="A11550" s="890" t="s">
        <v>11496</v>
      </c>
      <c r="B11550" s="890" t="s">
        <v>35661</v>
      </c>
      <c r="C11550" s="890" t="s">
        <v>3</v>
      </c>
      <c r="D11550" s="890">
        <v>96.14</v>
      </c>
    </row>
    <row r="11551" spans="1:4" x14ac:dyDescent="0.25">
      <c r="A11551" s="890" t="s">
        <v>11497</v>
      </c>
      <c r="B11551" s="890" t="s">
        <v>35661</v>
      </c>
      <c r="C11551" s="890" t="s">
        <v>3</v>
      </c>
      <c r="D11551" s="890">
        <v>91.27</v>
      </c>
    </row>
    <row r="11552" spans="1:4" x14ac:dyDescent="0.25">
      <c r="A11552" s="890" t="s">
        <v>11498</v>
      </c>
      <c r="B11552" s="890" t="s">
        <v>35662</v>
      </c>
      <c r="C11552" s="890" t="s">
        <v>4</v>
      </c>
      <c r="D11552" s="890">
        <v>30</v>
      </c>
    </row>
    <row r="11553" spans="1:4" x14ac:dyDescent="0.25">
      <c r="A11553" s="890" t="s">
        <v>11499</v>
      </c>
      <c r="B11553" s="890" t="s">
        <v>35662</v>
      </c>
      <c r="C11553" s="890" t="s">
        <v>4</v>
      </c>
      <c r="D11553" s="890">
        <v>27.3</v>
      </c>
    </row>
    <row r="11554" spans="1:4" x14ac:dyDescent="0.25">
      <c r="A11554" s="890" t="s">
        <v>11500</v>
      </c>
      <c r="B11554" s="890" t="s">
        <v>35663</v>
      </c>
      <c r="C11554" s="890" t="s">
        <v>4</v>
      </c>
      <c r="D11554" s="890">
        <v>30.13</v>
      </c>
    </row>
    <row r="11555" spans="1:4" x14ac:dyDescent="0.25">
      <c r="A11555" s="890" t="s">
        <v>11501</v>
      </c>
      <c r="B11555" s="890" t="s">
        <v>35663</v>
      </c>
      <c r="C11555" s="890" t="s">
        <v>4</v>
      </c>
      <c r="D11555" s="890">
        <v>27.43</v>
      </c>
    </row>
    <row r="11556" spans="1:4" x14ac:dyDescent="0.25">
      <c r="A11556" s="890" t="s">
        <v>11502</v>
      </c>
      <c r="B11556" s="890" t="s">
        <v>35664</v>
      </c>
      <c r="C11556" s="890" t="s">
        <v>4</v>
      </c>
      <c r="D11556" s="890">
        <v>78.290000000000006</v>
      </c>
    </row>
    <row r="11557" spans="1:4" x14ac:dyDescent="0.25">
      <c r="A11557" s="890" t="s">
        <v>11503</v>
      </c>
      <c r="B11557" s="890" t="s">
        <v>35664</v>
      </c>
      <c r="C11557" s="890" t="s">
        <v>4</v>
      </c>
      <c r="D11557" s="890">
        <v>73.180000000000007</v>
      </c>
    </row>
    <row r="11558" spans="1:4" x14ac:dyDescent="0.25">
      <c r="A11558" s="890" t="s">
        <v>11504</v>
      </c>
      <c r="B11558" s="890" t="s">
        <v>35665</v>
      </c>
      <c r="C11558" s="890" t="s">
        <v>4</v>
      </c>
      <c r="D11558" s="890">
        <v>78.290000000000006</v>
      </c>
    </row>
    <row r="11559" spans="1:4" x14ac:dyDescent="0.25">
      <c r="A11559" s="890" t="s">
        <v>11505</v>
      </c>
      <c r="B11559" s="890" t="s">
        <v>35665</v>
      </c>
      <c r="C11559" s="890" t="s">
        <v>4</v>
      </c>
      <c r="D11559" s="890">
        <v>73.180000000000007</v>
      </c>
    </row>
    <row r="11560" spans="1:4" x14ac:dyDescent="0.25">
      <c r="A11560" s="890" t="s">
        <v>11506</v>
      </c>
      <c r="B11560" s="890" t="s">
        <v>35666</v>
      </c>
      <c r="C11560" s="890" t="s">
        <v>3</v>
      </c>
      <c r="D11560" s="890">
        <v>192.56</v>
      </c>
    </row>
    <row r="11561" spans="1:4" x14ac:dyDescent="0.25">
      <c r="A11561" s="890" t="s">
        <v>11507</v>
      </c>
      <c r="B11561" s="890" t="s">
        <v>35666</v>
      </c>
      <c r="C11561" s="890" t="s">
        <v>3</v>
      </c>
      <c r="D11561" s="890">
        <v>178.15</v>
      </c>
    </row>
    <row r="11562" spans="1:4" x14ac:dyDescent="0.25">
      <c r="A11562" s="890" t="s">
        <v>11508</v>
      </c>
      <c r="B11562" s="890" t="s">
        <v>35667</v>
      </c>
      <c r="C11562" s="890" t="s">
        <v>3</v>
      </c>
      <c r="D11562" s="890">
        <v>221.15</v>
      </c>
    </row>
    <row r="11563" spans="1:4" x14ac:dyDescent="0.25">
      <c r="A11563" s="890" t="s">
        <v>11509</v>
      </c>
      <c r="B11563" s="890" t="s">
        <v>35667</v>
      </c>
      <c r="C11563" s="890" t="s">
        <v>3</v>
      </c>
      <c r="D11563" s="890">
        <v>204.62</v>
      </c>
    </row>
    <row r="11564" spans="1:4" x14ac:dyDescent="0.25">
      <c r="A11564" s="890" t="s">
        <v>11510</v>
      </c>
      <c r="B11564" s="890" t="s">
        <v>35668</v>
      </c>
      <c r="C11564" s="890" t="s">
        <v>3</v>
      </c>
      <c r="D11564" s="890">
        <v>128.18</v>
      </c>
    </row>
    <row r="11565" spans="1:4" x14ac:dyDescent="0.25">
      <c r="A11565" s="890" t="s">
        <v>11511</v>
      </c>
      <c r="B11565" s="890" t="s">
        <v>35668</v>
      </c>
      <c r="C11565" s="890" t="s">
        <v>3</v>
      </c>
      <c r="D11565" s="890">
        <v>117.38</v>
      </c>
    </row>
    <row r="11566" spans="1:4" x14ac:dyDescent="0.25">
      <c r="A11566" s="890" t="s">
        <v>11512</v>
      </c>
      <c r="B11566" s="890" t="s">
        <v>35669</v>
      </c>
      <c r="C11566" s="890" t="s">
        <v>3</v>
      </c>
      <c r="D11566" s="890">
        <v>108.1</v>
      </c>
    </row>
    <row r="11567" spans="1:4" x14ac:dyDescent="0.25">
      <c r="A11567" s="890" t="s">
        <v>11513</v>
      </c>
      <c r="B11567" s="890" t="s">
        <v>35669</v>
      </c>
      <c r="C11567" s="890" t="s">
        <v>3</v>
      </c>
      <c r="D11567" s="890">
        <v>97.29</v>
      </c>
    </row>
    <row r="11568" spans="1:4" x14ac:dyDescent="0.25">
      <c r="A11568" s="890" t="s">
        <v>11514</v>
      </c>
      <c r="B11568" s="890" t="s">
        <v>35670</v>
      </c>
      <c r="C11568" s="890" t="s">
        <v>4</v>
      </c>
      <c r="D11568" s="890">
        <v>9.86</v>
      </c>
    </row>
    <row r="11569" spans="1:4" x14ac:dyDescent="0.25">
      <c r="A11569" s="890" t="s">
        <v>11515</v>
      </c>
      <c r="B11569" s="890" t="s">
        <v>35670</v>
      </c>
      <c r="C11569" s="890" t="s">
        <v>4</v>
      </c>
      <c r="D11569" s="890">
        <v>9.08</v>
      </c>
    </row>
    <row r="11570" spans="1:4" x14ac:dyDescent="0.25">
      <c r="A11570" s="890" t="s">
        <v>11516</v>
      </c>
      <c r="B11570" s="890" t="s">
        <v>35671</v>
      </c>
      <c r="C11570" s="890" t="s">
        <v>4</v>
      </c>
      <c r="D11570" s="890">
        <v>10.58</v>
      </c>
    </row>
    <row r="11571" spans="1:4" x14ac:dyDescent="0.25">
      <c r="A11571" s="890" t="s">
        <v>11517</v>
      </c>
      <c r="B11571" s="890" t="s">
        <v>35671</v>
      </c>
      <c r="C11571" s="890" t="s">
        <v>4</v>
      </c>
      <c r="D11571" s="890">
        <v>9.8000000000000007</v>
      </c>
    </row>
    <row r="11572" spans="1:4" x14ac:dyDescent="0.25">
      <c r="A11572" s="890" t="s">
        <v>11518</v>
      </c>
      <c r="B11572" s="890" t="s">
        <v>35672</v>
      </c>
      <c r="C11572" s="890" t="s">
        <v>4</v>
      </c>
      <c r="D11572" s="890">
        <v>19</v>
      </c>
    </row>
    <row r="11573" spans="1:4" x14ac:dyDescent="0.25">
      <c r="A11573" s="890" t="s">
        <v>11519</v>
      </c>
      <c r="B11573" s="890" t="s">
        <v>35672</v>
      </c>
      <c r="C11573" s="890" t="s">
        <v>4</v>
      </c>
      <c r="D11573" s="890">
        <v>18.22</v>
      </c>
    </row>
    <row r="11574" spans="1:4" x14ac:dyDescent="0.25">
      <c r="A11574" s="890" t="s">
        <v>11520</v>
      </c>
      <c r="B11574" s="890" t="s">
        <v>35673</v>
      </c>
      <c r="C11574" s="890" t="s">
        <v>4</v>
      </c>
      <c r="D11574" s="890">
        <v>16.059999999999999</v>
      </c>
    </row>
    <row r="11575" spans="1:4" x14ac:dyDescent="0.25">
      <c r="A11575" s="890" t="s">
        <v>11521</v>
      </c>
      <c r="B11575" s="890" t="s">
        <v>35673</v>
      </c>
      <c r="C11575" s="890" t="s">
        <v>4</v>
      </c>
      <c r="D11575" s="890">
        <v>14.55</v>
      </c>
    </row>
    <row r="11576" spans="1:4" x14ac:dyDescent="0.25">
      <c r="A11576" s="890" t="s">
        <v>11522</v>
      </c>
      <c r="B11576" s="890" t="s">
        <v>35674</v>
      </c>
      <c r="C11576" s="890" t="s">
        <v>4</v>
      </c>
      <c r="D11576" s="890">
        <v>37.880000000000003</v>
      </c>
    </row>
    <row r="11577" spans="1:4" x14ac:dyDescent="0.25">
      <c r="A11577" s="890" t="s">
        <v>11523</v>
      </c>
      <c r="B11577" s="890" t="s">
        <v>35674</v>
      </c>
      <c r="C11577" s="890" t="s">
        <v>4</v>
      </c>
      <c r="D11577" s="890">
        <v>35.700000000000003</v>
      </c>
    </row>
    <row r="11578" spans="1:4" x14ac:dyDescent="0.25">
      <c r="A11578" s="890" t="s">
        <v>11524</v>
      </c>
      <c r="B11578" s="890" t="s">
        <v>35675</v>
      </c>
      <c r="C11578" s="890" t="s">
        <v>4</v>
      </c>
      <c r="D11578" s="890">
        <v>27.73</v>
      </c>
    </row>
    <row r="11579" spans="1:4" x14ac:dyDescent="0.25">
      <c r="A11579" s="890" t="s">
        <v>11525</v>
      </c>
      <c r="B11579" s="890" t="s">
        <v>35675</v>
      </c>
      <c r="C11579" s="890" t="s">
        <v>4</v>
      </c>
      <c r="D11579" s="890">
        <v>26.25</v>
      </c>
    </row>
    <row r="11580" spans="1:4" x14ac:dyDescent="0.25">
      <c r="A11580" s="890" t="s">
        <v>11526</v>
      </c>
      <c r="B11580" s="890" t="s">
        <v>11527</v>
      </c>
      <c r="C11580" s="890" t="s">
        <v>4</v>
      </c>
      <c r="D11580" s="890">
        <v>20.54</v>
      </c>
    </row>
    <row r="11581" spans="1:4" x14ac:dyDescent="0.25">
      <c r="A11581" s="890" t="s">
        <v>11528</v>
      </c>
      <c r="B11581" s="890" t="s">
        <v>11527</v>
      </c>
      <c r="C11581" s="890" t="s">
        <v>4</v>
      </c>
      <c r="D11581" s="890">
        <v>18.559999999999999</v>
      </c>
    </row>
    <row r="11582" spans="1:4" x14ac:dyDescent="0.25">
      <c r="A11582" s="890" t="s">
        <v>11529</v>
      </c>
      <c r="B11582" s="890" t="s">
        <v>11530</v>
      </c>
      <c r="C11582" s="890" t="s">
        <v>4</v>
      </c>
      <c r="D11582" s="890">
        <v>20.98</v>
      </c>
    </row>
    <row r="11583" spans="1:4" x14ac:dyDescent="0.25">
      <c r="A11583" s="890" t="s">
        <v>11531</v>
      </c>
      <c r="B11583" s="890" t="s">
        <v>11530</v>
      </c>
      <c r="C11583" s="890" t="s">
        <v>4</v>
      </c>
      <c r="D11583" s="890">
        <v>19</v>
      </c>
    </row>
    <row r="11584" spans="1:4" x14ac:dyDescent="0.25">
      <c r="A11584" s="890" t="s">
        <v>11532</v>
      </c>
      <c r="B11584" s="890" t="s">
        <v>35676</v>
      </c>
      <c r="C11584" s="890" t="s">
        <v>3</v>
      </c>
      <c r="D11584" s="890">
        <v>167.27</v>
      </c>
    </row>
    <row r="11585" spans="1:4" x14ac:dyDescent="0.25">
      <c r="A11585" s="890" t="s">
        <v>11533</v>
      </c>
      <c r="B11585" s="890" t="s">
        <v>35676</v>
      </c>
      <c r="C11585" s="890" t="s">
        <v>3</v>
      </c>
      <c r="D11585" s="890">
        <v>167.27</v>
      </c>
    </row>
    <row r="11586" spans="1:4" x14ac:dyDescent="0.25">
      <c r="A11586" s="890" t="s">
        <v>11534</v>
      </c>
      <c r="B11586" s="890" t="s">
        <v>35677</v>
      </c>
      <c r="C11586" s="890" t="s">
        <v>3</v>
      </c>
      <c r="D11586" s="890">
        <v>197.31</v>
      </c>
    </row>
    <row r="11587" spans="1:4" x14ac:dyDescent="0.25">
      <c r="A11587" s="890" t="s">
        <v>11535</v>
      </c>
      <c r="B11587" s="890" t="s">
        <v>35677</v>
      </c>
      <c r="C11587" s="890" t="s">
        <v>3</v>
      </c>
      <c r="D11587" s="890">
        <v>197.31</v>
      </c>
    </row>
    <row r="11588" spans="1:4" x14ac:dyDescent="0.25">
      <c r="A11588" s="890" t="s">
        <v>11536</v>
      </c>
      <c r="B11588" s="890" t="s">
        <v>35678</v>
      </c>
      <c r="C11588" s="890" t="s">
        <v>3</v>
      </c>
      <c r="D11588" s="890">
        <v>197.31</v>
      </c>
    </row>
    <row r="11589" spans="1:4" x14ac:dyDescent="0.25">
      <c r="A11589" s="890" t="s">
        <v>11537</v>
      </c>
      <c r="B11589" s="890" t="s">
        <v>35678</v>
      </c>
      <c r="C11589" s="890" t="s">
        <v>3</v>
      </c>
      <c r="D11589" s="890">
        <v>197.31</v>
      </c>
    </row>
    <row r="11590" spans="1:4" x14ac:dyDescent="0.25">
      <c r="A11590" s="890" t="s">
        <v>11538</v>
      </c>
      <c r="B11590" s="890" t="s">
        <v>35679</v>
      </c>
      <c r="C11590" s="890" t="s">
        <v>4</v>
      </c>
      <c r="D11590" s="890">
        <v>76.400000000000006</v>
      </c>
    </row>
    <row r="11591" spans="1:4" x14ac:dyDescent="0.25">
      <c r="A11591" s="890" t="s">
        <v>11539</v>
      </c>
      <c r="B11591" s="890" t="s">
        <v>35679</v>
      </c>
      <c r="C11591" s="890" t="s">
        <v>4</v>
      </c>
      <c r="D11591" s="890">
        <v>76.400000000000006</v>
      </c>
    </row>
    <row r="11592" spans="1:4" x14ac:dyDescent="0.25">
      <c r="A11592" s="890" t="s">
        <v>11540</v>
      </c>
      <c r="B11592" s="890" t="s">
        <v>35680</v>
      </c>
      <c r="C11592" s="890" t="s">
        <v>4</v>
      </c>
      <c r="D11592" s="890">
        <v>80.14</v>
      </c>
    </row>
    <row r="11593" spans="1:4" x14ac:dyDescent="0.25">
      <c r="A11593" s="890" t="s">
        <v>11541</v>
      </c>
      <c r="B11593" s="890" t="s">
        <v>35680</v>
      </c>
      <c r="C11593" s="890" t="s">
        <v>4</v>
      </c>
      <c r="D11593" s="890">
        <v>80.14</v>
      </c>
    </row>
    <row r="11594" spans="1:4" x14ac:dyDescent="0.25">
      <c r="A11594" s="890" t="s">
        <v>11542</v>
      </c>
      <c r="B11594" s="890" t="s">
        <v>35681</v>
      </c>
      <c r="C11594" s="890" t="s">
        <v>4</v>
      </c>
      <c r="D11594" s="890">
        <v>80.14</v>
      </c>
    </row>
    <row r="11595" spans="1:4" x14ac:dyDescent="0.25">
      <c r="A11595" s="890" t="s">
        <v>11543</v>
      </c>
      <c r="B11595" s="890" t="s">
        <v>35681</v>
      </c>
      <c r="C11595" s="890" t="s">
        <v>4</v>
      </c>
      <c r="D11595" s="890">
        <v>80.14</v>
      </c>
    </row>
    <row r="11596" spans="1:4" x14ac:dyDescent="0.25">
      <c r="A11596" s="890" t="s">
        <v>11544</v>
      </c>
      <c r="B11596" s="890" t="s">
        <v>35682</v>
      </c>
      <c r="C11596" s="890" t="s">
        <v>4</v>
      </c>
      <c r="D11596" s="890">
        <v>310.77999999999997</v>
      </c>
    </row>
    <row r="11597" spans="1:4" x14ac:dyDescent="0.25">
      <c r="A11597" s="890" t="s">
        <v>11545</v>
      </c>
      <c r="B11597" s="890" t="s">
        <v>35682</v>
      </c>
      <c r="C11597" s="890" t="s">
        <v>4</v>
      </c>
      <c r="D11597" s="890">
        <v>310.77999999999997</v>
      </c>
    </row>
    <row r="11598" spans="1:4" x14ac:dyDescent="0.25">
      <c r="A11598" s="890" t="s">
        <v>11546</v>
      </c>
      <c r="B11598" s="890" t="s">
        <v>35683</v>
      </c>
      <c r="C11598" s="890" t="s">
        <v>4</v>
      </c>
      <c r="D11598" s="890">
        <v>325.82</v>
      </c>
    </row>
    <row r="11599" spans="1:4" x14ac:dyDescent="0.25">
      <c r="A11599" s="890" t="s">
        <v>11547</v>
      </c>
      <c r="B11599" s="890" t="s">
        <v>35683</v>
      </c>
      <c r="C11599" s="890" t="s">
        <v>4</v>
      </c>
      <c r="D11599" s="890">
        <v>325.82</v>
      </c>
    </row>
    <row r="11600" spans="1:4" x14ac:dyDescent="0.25">
      <c r="A11600" s="890" t="s">
        <v>11548</v>
      </c>
      <c r="B11600" s="890" t="s">
        <v>35684</v>
      </c>
      <c r="C11600" s="890" t="s">
        <v>4</v>
      </c>
      <c r="D11600" s="890">
        <v>325.82</v>
      </c>
    </row>
    <row r="11601" spans="1:4" x14ac:dyDescent="0.25">
      <c r="A11601" s="890" t="s">
        <v>11549</v>
      </c>
      <c r="B11601" s="890" t="s">
        <v>35684</v>
      </c>
      <c r="C11601" s="890" t="s">
        <v>4</v>
      </c>
      <c r="D11601" s="890">
        <v>325.82</v>
      </c>
    </row>
    <row r="11602" spans="1:4" x14ac:dyDescent="0.25">
      <c r="A11602" s="890" t="s">
        <v>11550</v>
      </c>
      <c r="B11602" s="890" t="s">
        <v>35685</v>
      </c>
      <c r="C11602" s="890" t="s">
        <v>3</v>
      </c>
      <c r="D11602" s="890">
        <v>428.54</v>
      </c>
    </row>
    <row r="11603" spans="1:4" x14ac:dyDescent="0.25">
      <c r="A11603" s="890" t="s">
        <v>11551</v>
      </c>
      <c r="B11603" s="890" t="s">
        <v>35685</v>
      </c>
      <c r="C11603" s="890" t="s">
        <v>3</v>
      </c>
      <c r="D11603" s="890">
        <v>415.33</v>
      </c>
    </row>
    <row r="11604" spans="1:4" x14ac:dyDescent="0.25">
      <c r="A11604" s="890" t="s">
        <v>11552</v>
      </c>
      <c r="B11604" s="890" t="s">
        <v>35686</v>
      </c>
      <c r="C11604" s="890" t="s">
        <v>3</v>
      </c>
      <c r="D11604" s="890">
        <v>268.62</v>
      </c>
    </row>
    <row r="11605" spans="1:4" x14ac:dyDescent="0.25">
      <c r="A11605" s="890" t="s">
        <v>11553</v>
      </c>
      <c r="B11605" s="890" t="s">
        <v>35686</v>
      </c>
      <c r="C11605" s="890" t="s">
        <v>3</v>
      </c>
      <c r="D11605" s="890">
        <v>259.74</v>
      </c>
    </row>
    <row r="11606" spans="1:4" x14ac:dyDescent="0.25">
      <c r="A11606" s="890" t="s">
        <v>11554</v>
      </c>
      <c r="B11606" s="890" t="s">
        <v>35687</v>
      </c>
      <c r="C11606" s="890" t="s">
        <v>3</v>
      </c>
      <c r="D11606" s="890">
        <v>293.58</v>
      </c>
    </row>
    <row r="11607" spans="1:4" x14ac:dyDescent="0.25">
      <c r="A11607" s="890" t="s">
        <v>11555</v>
      </c>
      <c r="B11607" s="890" t="s">
        <v>35687</v>
      </c>
      <c r="C11607" s="890" t="s">
        <v>3</v>
      </c>
      <c r="D11607" s="890">
        <v>283.02999999999997</v>
      </c>
    </row>
    <row r="11608" spans="1:4" x14ac:dyDescent="0.25">
      <c r="A11608" s="890" t="s">
        <v>11556</v>
      </c>
      <c r="B11608" s="890" t="s">
        <v>35688</v>
      </c>
      <c r="C11608" s="890" t="s">
        <v>3</v>
      </c>
      <c r="D11608" s="890">
        <v>241.7</v>
      </c>
    </row>
    <row r="11609" spans="1:4" x14ac:dyDescent="0.25">
      <c r="A11609" s="890" t="s">
        <v>11557</v>
      </c>
      <c r="B11609" s="890" t="s">
        <v>35688</v>
      </c>
      <c r="C11609" s="890" t="s">
        <v>3</v>
      </c>
      <c r="D11609" s="890">
        <v>234.27</v>
      </c>
    </row>
    <row r="11610" spans="1:4" x14ac:dyDescent="0.25">
      <c r="A11610" s="890" t="s">
        <v>11558</v>
      </c>
      <c r="B11610" s="890" t="s">
        <v>35689</v>
      </c>
      <c r="C11610" s="890" t="s">
        <v>4</v>
      </c>
      <c r="D11610" s="890">
        <v>98.96</v>
      </c>
    </row>
    <row r="11611" spans="1:4" x14ac:dyDescent="0.25">
      <c r="A11611" s="890" t="s">
        <v>11559</v>
      </c>
      <c r="B11611" s="890" t="s">
        <v>35689</v>
      </c>
      <c r="C11611" s="890" t="s">
        <v>4</v>
      </c>
      <c r="D11611" s="890">
        <v>94.23</v>
      </c>
    </row>
    <row r="11612" spans="1:4" x14ac:dyDescent="0.25">
      <c r="A11612" s="890" t="s">
        <v>11560</v>
      </c>
      <c r="B11612" s="890" t="s">
        <v>35690</v>
      </c>
      <c r="C11612" s="890" t="s">
        <v>4</v>
      </c>
      <c r="D11612" s="890">
        <v>68.12</v>
      </c>
    </row>
    <row r="11613" spans="1:4" x14ac:dyDescent="0.25">
      <c r="A11613" s="890" t="s">
        <v>11561</v>
      </c>
      <c r="B11613" s="890" t="s">
        <v>35690</v>
      </c>
      <c r="C11613" s="890" t="s">
        <v>4</v>
      </c>
      <c r="D11613" s="890">
        <v>65.33</v>
      </c>
    </row>
    <row r="11614" spans="1:4" x14ac:dyDescent="0.25">
      <c r="A11614" s="890" t="s">
        <v>11562</v>
      </c>
      <c r="B11614" s="890" t="s">
        <v>50074</v>
      </c>
      <c r="C11614" s="890" t="s">
        <v>3</v>
      </c>
      <c r="D11614" s="890">
        <v>146.74</v>
      </c>
    </row>
    <row r="11615" spans="1:4" x14ac:dyDescent="0.25">
      <c r="A11615" s="890" t="s">
        <v>11563</v>
      </c>
      <c r="B11615" s="890" t="s">
        <v>50074</v>
      </c>
      <c r="C11615" s="890" t="s">
        <v>3</v>
      </c>
      <c r="D11615" s="890">
        <v>145.86000000000001</v>
      </c>
    </row>
    <row r="11616" spans="1:4" x14ac:dyDescent="0.25">
      <c r="A11616" s="890" t="s">
        <v>11564</v>
      </c>
      <c r="B11616" s="890" t="s">
        <v>35692</v>
      </c>
      <c r="C11616" s="890" t="s">
        <v>3</v>
      </c>
      <c r="D11616" s="890">
        <v>162.38999999999999</v>
      </c>
    </row>
    <row r="11617" spans="1:4" x14ac:dyDescent="0.25">
      <c r="A11617" s="890" t="s">
        <v>11565</v>
      </c>
      <c r="B11617" s="890" t="s">
        <v>35692</v>
      </c>
      <c r="C11617" s="890" t="s">
        <v>3</v>
      </c>
      <c r="D11617" s="890">
        <v>161.51</v>
      </c>
    </row>
    <row r="11618" spans="1:4" x14ac:dyDescent="0.25">
      <c r="A11618" s="890" t="s">
        <v>11566</v>
      </c>
      <c r="B11618" s="890" t="s">
        <v>35693</v>
      </c>
      <c r="C11618" s="890" t="s">
        <v>3</v>
      </c>
      <c r="D11618" s="890">
        <v>123.08</v>
      </c>
    </row>
    <row r="11619" spans="1:4" x14ac:dyDescent="0.25">
      <c r="A11619" s="890" t="s">
        <v>11567</v>
      </c>
      <c r="B11619" s="890" t="s">
        <v>35693</v>
      </c>
      <c r="C11619" s="890" t="s">
        <v>3</v>
      </c>
      <c r="D11619" s="890">
        <v>122.2</v>
      </c>
    </row>
    <row r="11620" spans="1:4" x14ac:dyDescent="0.25">
      <c r="A11620" s="890" t="s">
        <v>51988</v>
      </c>
      <c r="B11620" s="890" t="s">
        <v>51989</v>
      </c>
      <c r="C11620" s="890" t="s">
        <v>3</v>
      </c>
      <c r="D11620" s="890">
        <v>198.93</v>
      </c>
    </row>
    <row r="11621" spans="1:4" x14ac:dyDescent="0.25">
      <c r="A11621" s="890" t="s">
        <v>51990</v>
      </c>
      <c r="B11621" s="890" t="s">
        <v>51989</v>
      </c>
      <c r="C11621" s="890" t="s">
        <v>3</v>
      </c>
      <c r="D11621" s="890">
        <v>198.05</v>
      </c>
    </row>
    <row r="11622" spans="1:4" x14ac:dyDescent="0.25">
      <c r="A11622" s="890" t="s">
        <v>24850</v>
      </c>
      <c r="B11622" s="890" t="s">
        <v>35695</v>
      </c>
      <c r="C11622" s="890" t="s">
        <v>3</v>
      </c>
      <c r="D11622" s="890">
        <v>229.92</v>
      </c>
    </row>
    <row r="11623" spans="1:4" x14ac:dyDescent="0.25">
      <c r="A11623" s="890" t="s">
        <v>24851</v>
      </c>
      <c r="B11623" s="890" t="s">
        <v>35695</v>
      </c>
      <c r="C11623" s="890" t="s">
        <v>3</v>
      </c>
      <c r="D11623" s="890">
        <v>229.14</v>
      </c>
    </row>
    <row r="11624" spans="1:4" x14ac:dyDescent="0.25">
      <c r="A11624" s="890" t="s">
        <v>24852</v>
      </c>
      <c r="B11624" s="890" t="s">
        <v>35696</v>
      </c>
      <c r="C11624" s="890" t="s">
        <v>3</v>
      </c>
      <c r="D11624" s="890">
        <v>396.26</v>
      </c>
    </row>
    <row r="11625" spans="1:4" x14ac:dyDescent="0.25">
      <c r="A11625" s="890" t="s">
        <v>24853</v>
      </c>
      <c r="B11625" s="890" t="s">
        <v>35696</v>
      </c>
      <c r="C11625" s="890" t="s">
        <v>3</v>
      </c>
      <c r="D11625" s="890">
        <v>395.49</v>
      </c>
    </row>
    <row r="11626" spans="1:4" x14ac:dyDescent="0.25">
      <c r="A11626" s="890" t="s">
        <v>11570</v>
      </c>
      <c r="B11626" s="890" t="s">
        <v>35697</v>
      </c>
      <c r="C11626" s="890" t="s">
        <v>3</v>
      </c>
      <c r="D11626" s="890">
        <v>213.26</v>
      </c>
    </row>
    <row r="11627" spans="1:4" x14ac:dyDescent="0.25">
      <c r="A11627" s="890" t="s">
        <v>11571</v>
      </c>
      <c r="B11627" s="890" t="s">
        <v>35697</v>
      </c>
      <c r="C11627" s="890" t="s">
        <v>3</v>
      </c>
      <c r="D11627" s="890">
        <v>212.48</v>
      </c>
    </row>
    <row r="11628" spans="1:4" x14ac:dyDescent="0.25">
      <c r="A11628" s="890" t="s">
        <v>11572</v>
      </c>
      <c r="B11628" s="890" t="s">
        <v>35698</v>
      </c>
      <c r="C11628" s="890" t="s">
        <v>3</v>
      </c>
      <c r="D11628" s="890">
        <v>258.55</v>
      </c>
    </row>
    <row r="11629" spans="1:4" x14ac:dyDescent="0.25">
      <c r="A11629" s="890" t="s">
        <v>11573</v>
      </c>
      <c r="B11629" s="890" t="s">
        <v>35698</v>
      </c>
      <c r="C11629" s="890" t="s">
        <v>3</v>
      </c>
      <c r="D11629" s="890">
        <v>257.77</v>
      </c>
    </row>
    <row r="11630" spans="1:4" x14ac:dyDescent="0.25">
      <c r="A11630" s="890" t="s">
        <v>11574</v>
      </c>
      <c r="B11630" s="890" t="s">
        <v>35699</v>
      </c>
      <c r="C11630" s="890" t="s">
        <v>4</v>
      </c>
      <c r="D11630" s="890">
        <v>42.25</v>
      </c>
    </row>
    <row r="11631" spans="1:4" x14ac:dyDescent="0.25">
      <c r="A11631" s="890" t="s">
        <v>11575</v>
      </c>
      <c r="B11631" s="890" t="s">
        <v>35699</v>
      </c>
      <c r="C11631" s="890" t="s">
        <v>4</v>
      </c>
      <c r="D11631" s="890">
        <v>41.89</v>
      </c>
    </row>
    <row r="11632" spans="1:4" x14ac:dyDescent="0.25">
      <c r="A11632" s="890" t="s">
        <v>11576</v>
      </c>
      <c r="B11632" s="890" t="s">
        <v>35700</v>
      </c>
      <c r="C11632" s="890" t="s">
        <v>4</v>
      </c>
      <c r="D11632" s="890">
        <v>21.75</v>
      </c>
    </row>
    <row r="11633" spans="1:4" x14ac:dyDescent="0.25">
      <c r="A11633" s="890" t="s">
        <v>11577</v>
      </c>
      <c r="B11633" s="890" t="s">
        <v>35700</v>
      </c>
      <c r="C11633" s="890" t="s">
        <v>4</v>
      </c>
      <c r="D11633" s="890">
        <v>20.97</v>
      </c>
    </row>
    <row r="11634" spans="1:4" x14ac:dyDescent="0.25">
      <c r="A11634" s="890" t="s">
        <v>11578</v>
      </c>
      <c r="B11634" s="890" t="s">
        <v>35701</v>
      </c>
      <c r="C11634" s="890" t="s">
        <v>4</v>
      </c>
      <c r="D11634" s="890">
        <v>40.47</v>
      </c>
    </row>
    <row r="11635" spans="1:4" x14ac:dyDescent="0.25">
      <c r="A11635" s="890" t="s">
        <v>11579</v>
      </c>
      <c r="B11635" s="890" t="s">
        <v>35701</v>
      </c>
      <c r="C11635" s="890" t="s">
        <v>4</v>
      </c>
      <c r="D11635" s="890">
        <v>39.69</v>
      </c>
    </row>
    <row r="11636" spans="1:4" x14ac:dyDescent="0.25">
      <c r="A11636" s="890" t="s">
        <v>11580</v>
      </c>
      <c r="B11636" s="890" t="s">
        <v>35702</v>
      </c>
      <c r="C11636" s="890" t="s">
        <v>4</v>
      </c>
      <c r="D11636" s="890">
        <v>56.87</v>
      </c>
    </row>
    <row r="11637" spans="1:4" x14ac:dyDescent="0.25">
      <c r="A11637" s="890" t="s">
        <v>11581</v>
      </c>
      <c r="B11637" s="890" t="s">
        <v>35702</v>
      </c>
      <c r="C11637" s="890" t="s">
        <v>4</v>
      </c>
      <c r="D11637" s="890">
        <v>54.54</v>
      </c>
    </row>
    <row r="11638" spans="1:4" x14ac:dyDescent="0.25">
      <c r="A11638" s="890" t="s">
        <v>11582</v>
      </c>
      <c r="B11638" s="890" t="s">
        <v>35703</v>
      </c>
      <c r="C11638" s="890" t="s">
        <v>4</v>
      </c>
      <c r="D11638" s="890">
        <v>14.51</v>
      </c>
    </row>
    <row r="11639" spans="1:4" x14ac:dyDescent="0.25">
      <c r="A11639" s="890" t="s">
        <v>11583</v>
      </c>
      <c r="B11639" s="890" t="s">
        <v>35703</v>
      </c>
      <c r="C11639" s="890" t="s">
        <v>4</v>
      </c>
      <c r="D11639" s="890">
        <v>14.05</v>
      </c>
    </row>
    <row r="11640" spans="1:4" x14ac:dyDescent="0.25">
      <c r="A11640" s="890" t="s">
        <v>11584</v>
      </c>
      <c r="B11640" s="890" t="s">
        <v>35704</v>
      </c>
      <c r="C11640" s="890" t="s">
        <v>3</v>
      </c>
      <c r="D11640" s="890">
        <v>47.15</v>
      </c>
    </row>
    <row r="11641" spans="1:4" x14ac:dyDescent="0.25">
      <c r="A11641" s="890" t="s">
        <v>11585</v>
      </c>
      <c r="B11641" s="890" t="s">
        <v>35704</v>
      </c>
      <c r="C11641" s="890" t="s">
        <v>3</v>
      </c>
      <c r="D11641" s="890">
        <v>43.69</v>
      </c>
    </row>
    <row r="11642" spans="1:4" x14ac:dyDescent="0.25">
      <c r="A11642" s="890" t="s">
        <v>11586</v>
      </c>
      <c r="B11642" s="890" t="s">
        <v>35705</v>
      </c>
      <c r="C11642" s="890" t="s">
        <v>3</v>
      </c>
      <c r="D11642" s="890">
        <v>116.76</v>
      </c>
    </row>
    <row r="11643" spans="1:4" x14ac:dyDescent="0.25">
      <c r="A11643" s="890" t="s">
        <v>11587</v>
      </c>
      <c r="B11643" s="890" t="s">
        <v>35705</v>
      </c>
      <c r="C11643" s="890" t="s">
        <v>3</v>
      </c>
      <c r="D11643" s="890">
        <v>116.26</v>
      </c>
    </row>
    <row r="11644" spans="1:4" x14ac:dyDescent="0.25">
      <c r="A11644" s="890" t="s">
        <v>11588</v>
      </c>
      <c r="B11644" s="890" t="s">
        <v>35706</v>
      </c>
      <c r="C11644" s="890" t="s">
        <v>3</v>
      </c>
      <c r="D11644" s="890">
        <v>300.27999999999997</v>
      </c>
    </row>
    <row r="11645" spans="1:4" x14ac:dyDescent="0.25">
      <c r="A11645" s="890" t="s">
        <v>11589</v>
      </c>
      <c r="B11645" s="890" t="s">
        <v>35706</v>
      </c>
      <c r="C11645" s="890" t="s">
        <v>3</v>
      </c>
      <c r="D11645" s="890">
        <v>299.77999999999997</v>
      </c>
    </row>
    <row r="11646" spans="1:4" x14ac:dyDescent="0.25">
      <c r="A11646" s="890" t="s">
        <v>11590</v>
      </c>
      <c r="B11646" s="890" t="s">
        <v>35707</v>
      </c>
      <c r="C11646" s="890" t="s">
        <v>3</v>
      </c>
      <c r="D11646" s="890">
        <v>132.63999999999999</v>
      </c>
    </row>
    <row r="11647" spans="1:4" x14ac:dyDescent="0.25">
      <c r="A11647" s="890" t="s">
        <v>11591</v>
      </c>
      <c r="B11647" s="890" t="s">
        <v>35707</v>
      </c>
      <c r="C11647" s="890" t="s">
        <v>3</v>
      </c>
      <c r="D11647" s="890">
        <v>132.15</v>
      </c>
    </row>
    <row r="11648" spans="1:4" x14ac:dyDescent="0.25">
      <c r="A11648" s="890" t="s">
        <v>11592</v>
      </c>
      <c r="B11648" s="890" t="s">
        <v>35708</v>
      </c>
      <c r="C11648" s="890" t="s">
        <v>3</v>
      </c>
      <c r="D11648" s="890">
        <v>276.7</v>
      </c>
    </row>
    <row r="11649" spans="1:4" x14ac:dyDescent="0.25">
      <c r="A11649" s="890" t="s">
        <v>11593</v>
      </c>
      <c r="B11649" s="890" t="s">
        <v>35708</v>
      </c>
      <c r="C11649" s="890" t="s">
        <v>3</v>
      </c>
      <c r="D11649" s="890">
        <v>276.20999999999998</v>
      </c>
    </row>
    <row r="11650" spans="1:4" x14ac:dyDescent="0.25">
      <c r="A11650" s="890" t="s">
        <v>11594</v>
      </c>
      <c r="B11650" s="890" t="s">
        <v>35709</v>
      </c>
      <c r="C11650" s="890" t="s">
        <v>3</v>
      </c>
      <c r="D11650" s="890">
        <v>143.46</v>
      </c>
    </row>
    <row r="11651" spans="1:4" x14ac:dyDescent="0.25">
      <c r="A11651" s="890" t="s">
        <v>11595</v>
      </c>
      <c r="B11651" s="890" t="s">
        <v>35709</v>
      </c>
      <c r="C11651" s="890" t="s">
        <v>3</v>
      </c>
      <c r="D11651" s="890">
        <v>142.96</v>
      </c>
    </row>
    <row r="11652" spans="1:4" x14ac:dyDescent="0.25">
      <c r="A11652" s="890" t="s">
        <v>11596</v>
      </c>
      <c r="B11652" s="890" t="s">
        <v>35710</v>
      </c>
      <c r="C11652" s="890" t="s">
        <v>3</v>
      </c>
      <c r="D11652" s="890">
        <v>78.459999999999994</v>
      </c>
    </row>
    <row r="11653" spans="1:4" x14ac:dyDescent="0.25">
      <c r="A11653" s="890" t="s">
        <v>11597</v>
      </c>
      <c r="B11653" s="890" t="s">
        <v>35710</v>
      </c>
      <c r="C11653" s="890" t="s">
        <v>3</v>
      </c>
      <c r="D11653" s="890">
        <v>77.97</v>
      </c>
    </row>
    <row r="11654" spans="1:4" x14ac:dyDescent="0.25">
      <c r="A11654" s="890" t="s">
        <v>11598</v>
      </c>
      <c r="B11654" s="890" t="s">
        <v>35711</v>
      </c>
      <c r="C11654" s="890" t="s">
        <v>3</v>
      </c>
      <c r="D11654" s="890">
        <v>258.13</v>
      </c>
    </row>
    <row r="11655" spans="1:4" x14ac:dyDescent="0.25">
      <c r="A11655" s="890" t="s">
        <v>11599</v>
      </c>
      <c r="B11655" s="890" t="s">
        <v>35711</v>
      </c>
      <c r="C11655" s="890" t="s">
        <v>3</v>
      </c>
      <c r="D11655" s="890">
        <v>253.78</v>
      </c>
    </row>
    <row r="11656" spans="1:4" x14ac:dyDescent="0.25">
      <c r="A11656" s="890" t="s">
        <v>11600</v>
      </c>
      <c r="B11656" s="890" t="s">
        <v>49825</v>
      </c>
      <c r="C11656" s="890" t="s">
        <v>3</v>
      </c>
      <c r="D11656" s="890">
        <v>518.71</v>
      </c>
    </row>
    <row r="11657" spans="1:4" x14ac:dyDescent="0.25">
      <c r="A11657" s="890" t="s">
        <v>11601</v>
      </c>
      <c r="B11657" s="890" t="s">
        <v>49825</v>
      </c>
      <c r="C11657" s="890" t="s">
        <v>3</v>
      </c>
      <c r="D11657" s="890">
        <v>511.1</v>
      </c>
    </row>
    <row r="11658" spans="1:4" x14ac:dyDescent="0.25">
      <c r="A11658" s="890" t="s">
        <v>11602</v>
      </c>
      <c r="B11658" s="890" t="s">
        <v>49826</v>
      </c>
      <c r="C11658" s="890" t="s">
        <v>3</v>
      </c>
      <c r="D11658" s="890">
        <v>432.3</v>
      </c>
    </row>
    <row r="11659" spans="1:4" x14ac:dyDescent="0.25">
      <c r="A11659" s="890" t="s">
        <v>11603</v>
      </c>
      <c r="B11659" s="890" t="s">
        <v>49826</v>
      </c>
      <c r="C11659" s="890" t="s">
        <v>3</v>
      </c>
      <c r="D11659" s="890">
        <v>428.34</v>
      </c>
    </row>
    <row r="11660" spans="1:4" x14ac:dyDescent="0.25">
      <c r="A11660" s="890" t="s">
        <v>11604</v>
      </c>
      <c r="B11660" s="890" t="s">
        <v>49827</v>
      </c>
      <c r="C11660" s="890" t="s">
        <v>4</v>
      </c>
      <c r="D11660" s="890">
        <v>34.46</v>
      </c>
    </row>
    <row r="11661" spans="1:4" x14ac:dyDescent="0.25">
      <c r="A11661" s="890" t="s">
        <v>11605</v>
      </c>
      <c r="B11661" s="890" t="s">
        <v>49827</v>
      </c>
      <c r="C11661" s="890" t="s">
        <v>4</v>
      </c>
      <c r="D11661" s="890">
        <v>33.049999999999997</v>
      </c>
    </row>
    <row r="11662" spans="1:4" x14ac:dyDescent="0.25">
      <c r="A11662" s="890" t="s">
        <v>11606</v>
      </c>
      <c r="B11662" s="890" t="s">
        <v>49828</v>
      </c>
      <c r="C11662" s="890" t="s">
        <v>4</v>
      </c>
      <c r="D11662" s="890">
        <v>48.16</v>
      </c>
    </row>
    <row r="11663" spans="1:4" x14ac:dyDescent="0.25">
      <c r="A11663" s="890" t="s">
        <v>11607</v>
      </c>
      <c r="B11663" s="890" t="s">
        <v>49828</v>
      </c>
      <c r="C11663" s="890" t="s">
        <v>4</v>
      </c>
      <c r="D11663" s="890">
        <v>46.76</v>
      </c>
    </row>
    <row r="11664" spans="1:4" x14ac:dyDescent="0.25">
      <c r="A11664" s="890" t="s">
        <v>11608</v>
      </c>
      <c r="B11664" s="890" t="s">
        <v>49829</v>
      </c>
      <c r="C11664" s="890" t="s">
        <v>4</v>
      </c>
      <c r="D11664" s="890">
        <v>24.5</v>
      </c>
    </row>
    <row r="11665" spans="1:4" x14ac:dyDescent="0.25">
      <c r="A11665" s="890" t="s">
        <v>11609</v>
      </c>
      <c r="B11665" s="890" t="s">
        <v>49829</v>
      </c>
      <c r="C11665" s="890" t="s">
        <v>4</v>
      </c>
      <c r="D11665" s="890">
        <v>23.21</v>
      </c>
    </row>
    <row r="11666" spans="1:4" x14ac:dyDescent="0.25">
      <c r="A11666" s="890" t="s">
        <v>11610</v>
      </c>
      <c r="B11666" s="890" t="s">
        <v>35717</v>
      </c>
      <c r="C11666" s="890" t="s">
        <v>4</v>
      </c>
      <c r="D11666" s="890">
        <v>27.75</v>
      </c>
    </row>
    <row r="11667" spans="1:4" x14ac:dyDescent="0.25">
      <c r="A11667" s="890" t="s">
        <v>11611</v>
      </c>
      <c r="B11667" s="890" t="s">
        <v>35717</v>
      </c>
      <c r="C11667" s="890" t="s">
        <v>4</v>
      </c>
      <c r="D11667" s="890">
        <v>26.45</v>
      </c>
    </row>
    <row r="11668" spans="1:4" x14ac:dyDescent="0.25">
      <c r="A11668" s="890" t="s">
        <v>11612</v>
      </c>
      <c r="B11668" s="890" t="s">
        <v>35718</v>
      </c>
      <c r="C11668" s="890" t="s">
        <v>4</v>
      </c>
      <c r="D11668" s="890">
        <v>41.69</v>
      </c>
    </row>
    <row r="11669" spans="1:4" x14ac:dyDescent="0.25">
      <c r="A11669" s="890" t="s">
        <v>11613</v>
      </c>
      <c r="B11669" s="890" t="s">
        <v>35718</v>
      </c>
      <c r="C11669" s="890" t="s">
        <v>4</v>
      </c>
      <c r="D11669" s="890">
        <v>40.4</v>
      </c>
    </row>
    <row r="11670" spans="1:4" x14ac:dyDescent="0.25">
      <c r="A11670" s="890" t="s">
        <v>11614</v>
      </c>
      <c r="B11670" s="890" t="s">
        <v>35719</v>
      </c>
      <c r="C11670" s="890" t="s">
        <v>3</v>
      </c>
      <c r="D11670" s="890">
        <v>177.79</v>
      </c>
    </row>
    <row r="11671" spans="1:4" x14ac:dyDescent="0.25">
      <c r="A11671" s="890" t="s">
        <v>11615</v>
      </c>
      <c r="B11671" s="890" t="s">
        <v>35719</v>
      </c>
      <c r="C11671" s="890" t="s">
        <v>3</v>
      </c>
      <c r="D11671" s="890">
        <v>173.44</v>
      </c>
    </row>
    <row r="11672" spans="1:4" x14ac:dyDescent="0.25">
      <c r="A11672" s="890" t="s">
        <v>11616</v>
      </c>
      <c r="B11672" s="890" t="s">
        <v>35720</v>
      </c>
      <c r="C11672" s="890" t="s">
        <v>3</v>
      </c>
      <c r="D11672" s="890">
        <v>194.74</v>
      </c>
    </row>
    <row r="11673" spans="1:4" x14ac:dyDescent="0.25">
      <c r="A11673" s="890" t="s">
        <v>11617</v>
      </c>
      <c r="B11673" s="890" t="s">
        <v>35720</v>
      </c>
      <c r="C11673" s="890" t="s">
        <v>3</v>
      </c>
      <c r="D11673" s="890">
        <v>188.69</v>
      </c>
    </row>
    <row r="11674" spans="1:4" x14ac:dyDescent="0.25">
      <c r="A11674" s="890" t="s">
        <v>11618</v>
      </c>
      <c r="B11674" s="890" t="s">
        <v>35721</v>
      </c>
      <c r="C11674" s="890" t="s">
        <v>3</v>
      </c>
      <c r="D11674" s="890">
        <v>113.45</v>
      </c>
    </row>
    <row r="11675" spans="1:4" x14ac:dyDescent="0.25">
      <c r="A11675" s="890" t="s">
        <v>11619</v>
      </c>
      <c r="B11675" s="890" t="s">
        <v>35721</v>
      </c>
      <c r="C11675" s="890" t="s">
        <v>3</v>
      </c>
      <c r="D11675" s="890">
        <v>113.45</v>
      </c>
    </row>
    <row r="11676" spans="1:4" x14ac:dyDescent="0.25">
      <c r="A11676" s="890" t="s">
        <v>11620</v>
      </c>
      <c r="B11676" s="890" t="s">
        <v>35722</v>
      </c>
      <c r="C11676" s="890" t="s">
        <v>3</v>
      </c>
      <c r="D11676" s="890">
        <v>156.99</v>
      </c>
    </row>
    <row r="11677" spans="1:4" x14ac:dyDescent="0.25">
      <c r="A11677" s="890" t="s">
        <v>11621</v>
      </c>
      <c r="B11677" s="890" t="s">
        <v>35722</v>
      </c>
      <c r="C11677" s="890" t="s">
        <v>3</v>
      </c>
      <c r="D11677" s="890">
        <v>154.72999999999999</v>
      </c>
    </row>
    <row r="11678" spans="1:4" x14ac:dyDescent="0.25">
      <c r="A11678" s="890" t="s">
        <v>11622</v>
      </c>
      <c r="B11678" s="890" t="s">
        <v>35723</v>
      </c>
      <c r="C11678" s="890" t="s">
        <v>3</v>
      </c>
      <c r="D11678" s="890">
        <v>206.24</v>
      </c>
    </row>
    <row r="11679" spans="1:4" x14ac:dyDescent="0.25">
      <c r="A11679" s="890" t="s">
        <v>11623</v>
      </c>
      <c r="B11679" s="890" t="s">
        <v>35723</v>
      </c>
      <c r="C11679" s="890" t="s">
        <v>3</v>
      </c>
      <c r="D11679" s="890">
        <v>199.05</v>
      </c>
    </row>
    <row r="11680" spans="1:4" x14ac:dyDescent="0.25">
      <c r="A11680" s="890" t="s">
        <v>11624</v>
      </c>
      <c r="B11680" s="890" t="s">
        <v>35724</v>
      </c>
      <c r="C11680" s="890" t="s">
        <v>3</v>
      </c>
      <c r="D11680" s="890">
        <v>201.64</v>
      </c>
    </row>
    <row r="11681" spans="1:4" x14ac:dyDescent="0.25">
      <c r="A11681" s="890" t="s">
        <v>11625</v>
      </c>
      <c r="B11681" s="890" t="s">
        <v>35724</v>
      </c>
      <c r="C11681" s="890" t="s">
        <v>3</v>
      </c>
      <c r="D11681" s="890">
        <v>194.9</v>
      </c>
    </row>
    <row r="11682" spans="1:4" x14ac:dyDescent="0.25">
      <c r="A11682" s="890" t="s">
        <v>11626</v>
      </c>
      <c r="B11682" s="890" t="s">
        <v>35725</v>
      </c>
      <c r="C11682" s="890" t="s">
        <v>3</v>
      </c>
      <c r="D11682" s="890">
        <v>177.79</v>
      </c>
    </row>
    <row r="11683" spans="1:4" x14ac:dyDescent="0.25">
      <c r="A11683" s="890" t="s">
        <v>11627</v>
      </c>
      <c r="B11683" s="890" t="s">
        <v>35725</v>
      </c>
      <c r="C11683" s="890" t="s">
        <v>3</v>
      </c>
      <c r="D11683" s="890">
        <v>173.44</v>
      </c>
    </row>
    <row r="11684" spans="1:4" x14ac:dyDescent="0.25">
      <c r="A11684" s="890" t="s">
        <v>11628</v>
      </c>
      <c r="B11684" s="890" t="s">
        <v>35726</v>
      </c>
      <c r="C11684" s="890" t="s">
        <v>3</v>
      </c>
      <c r="D11684" s="890">
        <v>113.4</v>
      </c>
    </row>
    <row r="11685" spans="1:4" x14ac:dyDescent="0.25">
      <c r="A11685" s="890" t="s">
        <v>11629</v>
      </c>
      <c r="B11685" s="890" t="s">
        <v>35726</v>
      </c>
      <c r="C11685" s="890" t="s">
        <v>3</v>
      </c>
      <c r="D11685" s="890">
        <v>103.49</v>
      </c>
    </row>
    <row r="11686" spans="1:4" x14ac:dyDescent="0.25">
      <c r="A11686" s="890" t="s">
        <v>11630</v>
      </c>
      <c r="B11686" s="890" t="s">
        <v>35727</v>
      </c>
      <c r="C11686" s="890" t="s">
        <v>3</v>
      </c>
      <c r="D11686" s="890">
        <v>239.03</v>
      </c>
    </row>
    <row r="11687" spans="1:4" x14ac:dyDescent="0.25">
      <c r="A11687" s="890" t="s">
        <v>11631</v>
      </c>
      <c r="B11687" s="890" t="s">
        <v>35727</v>
      </c>
      <c r="C11687" s="890" t="s">
        <v>3</v>
      </c>
      <c r="D11687" s="890">
        <v>231.77</v>
      </c>
    </row>
    <row r="11688" spans="1:4" x14ac:dyDescent="0.25">
      <c r="A11688" s="890" t="s">
        <v>11632</v>
      </c>
      <c r="B11688" s="890" t="s">
        <v>35728</v>
      </c>
      <c r="C11688" s="890" t="s">
        <v>3</v>
      </c>
      <c r="D11688" s="890">
        <v>225.6</v>
      </c>
    </row>
    <row r="11689" spans="1:4" x14ac:dyDescent="0.25">
      <c r="A11689" s="890" t="s">
        <v>11633</v>
      </c>
      <c r="B11689" s="890" t="s">
        <v>35728</v>
      </c>
      <c r="C11689" s="890" t="s">
        <v>3</v>
      </c>
      <c r="D11689" s="890">
        <v>218.56</v>
      </c>
    </row>
    <row r="11690" spans="1:4" x14ac:dyDescent="0.25">
      <c r="A11690" s="890" t="s">
        <v>11634</v>
      </c>
      <c r="B11690" s="890" t="s">
        <v>35729</v>
      </c>
      <c r="C11690" s="890" t="s">
        <v>3</v>
      </c>
      <c r="D11690" s="890">
        <v>269.2</v>
      </c>
    </row>
    <row r="11691" spans="1:4" x14ac:dyDescent="0.25">
      <c r="A11691" s="890" t="s">
        <v>11635</v>
      </c>
      <c r="B11691" s="890" t="s">
        <v>35729</v>
      </c>
      <c r="C11691" s="890" t="s">
        <v>3</v>
      </c>
      <c r="D11691" s="890">
        <v>261.94</v>
      </c>
    </row>
    <row r="11692" spans="1:4" x14ac:dyDescent="0.25">
      <c r="A11692" s="890" t="s">
        <v>11636</v>
      </c>
      <c r="B11692" s="890" t="s">
        <v>35730</v>
      </c>
      <c r="C11692" s="890" t="s">
        <v>3</v>
      </c>
      <c r="D11692" s="890">
        <v>254.2</v>
      </c>
    </row>
    <row r="11693" spans="1:4" x14ac:dyDescent="0.25">
      <c r="A11693" s="890" t="s">
        <v>11637</v>
      </c>
      <c r="B11693" s="890" t="s">
        <v>35730</v>
      </c>
      <c r="C11693" s="890" t="s">
        <v>3</v>
      </c>
      <c r="D11693" s="890">
        <v>247.16</v>
      </c>
    </row>
    <row r="11694" spans="1:4" x14ac:dyDescent="0.25">
      <c r="A11694" s="890" t="s">
        <v>11638</v>
      </c>
      <c r="B11694" s="890" t="s">
        <v>35731</v>
      </c>
      <c r="C11694" s="890" t="s">
        <v>3</v>
      </c>
      <c r="D11694" s="890">
        <v>100.2</v>
      </c>
    </row>
    <row r="11695" spans="1:4" x14ac:dyDescent="0.25">
      <c r="A11695" s="890" t="s">
        <v>11639</v>
      </c>
      <c r="B11695" s="890" t="s">
        <v>35731</v>
      </c>
      <c r="C11695" s="890" t="s">
        <v>3</v>
      </c>
      <c r="D11695" s="890">
        <v>95.52</v>
      </c>
    </row>
    <row r="11696" spans="1:4" x14ac:dyDescent="0.25">
      <c r="A11696" s="890" t="s">
        <v>11640</v>
      </c>
      <c r="B11696" s="890" t="s">
        <v>35732</v>
      </c>
      <c r="C11696" s="890" t="s">
        <v>3</v>
      </c>
      <c r="D11696" s="890">
        <v>86.77</v>
      </c>
    </row>
    <row r="11697" spans="1:4" x14ac:dyDescent="0.25">
      <c r="A11697" s="890" t="s">
        <v>11641</v>
      </c>
      <c r="B11697" s="890" t="s">
        <v>35732</v>
      </c>
      <c r="C11697" s="890" t="s">
        <v>3</v>
      </c>
      <c r="D11697" s="890">
        <v>82.31</v>
      </c>
    </row>
    <row r="11698" spans="1:4" x14ac:dyDescent="0.25">
      <c r="A11698" s="890" t="s">
        <v>11642</v>
      </c>
      <c r="B11698" s="890" t="s">
        <v>35733</v>
      </c>
      <c r="C11698" s="890" t="s">
        <v>3</v>
      </c>
      <c r="D11698" s="890">
        <v>91.65</v>
      </c>
    </row>
    <row r="11699" spans="1:4" x14ac:dyDescent="0.25">
      <c r="A11699" s="890" t="s">
        <v>11643</v>
      </c>
      <c r="B11699" s="890" t="s">
        <v>35733</v>
      </c>
      <c r="C11699" s="890" t="s">
        <v>3</v>
      </c>
      <c r="D11699" s="890">
        <v>86.46</v>
      </c>
    </row>
    <row r="11700" spans="1:4" x14ac:dyDescent="0.25">
      <c r="A11700" s="890" t="s">
        <v>11644</v>
      </c>
      <c r="B11700" s="890" t="s">
        <v>35734</v>
      </c>
      <c r="C11700" s="890" t="s">
        <v>3</v>
      </c>
      <c r="D11700" s="890">
        <v>78.209999999999994</v>
      </c>
    </row>
    <row r="11701" spans="1:4" x14ac:dyDescent="0.25">
      <c r="A11701" s="890" t="s">
        <v>11645</v>
      </c>
      <c r="B11701" s="890" t="s">
        <v>35734</v>
      </c>
      <c r="C11701" s="890" t="s">
        <v>3</v>
      </c>
      <c r="D11701" s="890">
        <v>73.260000000000005</v>
      </c>
    </row>
    <row r="11702" spans="1:4" x14ac:dyDescent="0.25">
      <c r="A11702" s="890" t="s">
        <v>11646</v>
      </c>
      <c r="B11702" s="890" t="s">
        <v>35735</v>
      </c>
      <c r="C11702" s="890" t="s">
        <v>3</v>
      </c>
      <c r="D11702" s="890">
        <v>144.55000000000001</v>
      </c>
    </row>
    <row r="11703" spans="1:4" x14ac:dyDescent="0.25">
      <c r="A11703" s="890" t="s">
        <v>11647</v>
      </c>
      <c r="B11703" s="890" t="s">
        <v>35735</v>
      </c>
      <c r="C11703" s="890" t="s">
        <v>3</v>
      </c>
      <c r="D11703" s="890">
        <v>139.86000000000001</v>
      </c>
    </row>
    <row r="11704" spans="1:4" x14ac:dyDescent="0.25">
      <c r="A11704" s="890" t="s">
        <v>11648</v>
      </c>
      <c r="B11704" s="890" t="s">
        <v>35736</v>
      </c>
      <c r="C11704" s="890" t="s">
        <v>3</v>
      </c>
      <c r="D11704" s="890">
        <v>131.11000000000001</v>
      </c>
    </row>
    <row r="11705" spans="1:4" x14ac:dyDescent="0.25">
      <c r="A11705" s="890" t="s">
        <v>11649</v>
      </c>
      <c r="B11705" s="890" t="s">
        <v>35736</v>
      </c>
      <c r="C11705" s="890" t="s">
        <v>3</v>
      </c>
      <c r="D11705" s="890">
        <v>126.65</v>
      </c>
    </row>
    <row r="11706" spans="1:4" x14ac:dyDescent="0.25">
      <c r="A11706" s="890" t="s">
        <v>11650</v>
      </c>
      <c r="B11706" s="890" t="s">
        <v>35737</v>
      </c>
      <c r="C11706" s="890" t="s">
        <v>4</v>
      </c>
      <c r="D11706" s="890">
        <v>43.07</v>
      </c>
    </row>
    <row r="11707" spans="1:4" x14ac:dyDescent="0.25">
      <c r="A11707" s="890" t="s">
        <v>11651</v>
      </c>
      <c r="B11707" s="890" t="s">
        <v>35737</v>
      </c>
      <c r="C11707" s="890" t="s">
        <v>4</v>
      </c>
      <c r="D11707" s="890">
        <v>40.520000000000003</v>
      </c>
    </row>
    <row r="11708" spans="1:4" x14ac:dyDescent="0.25">
      <c r="A11708" s="890" t="s">
        <v>11652</v>
      </c>
      <c r="B11708" s="890" t="s">
        <v>35738</v>
      </c>
      <c r="C11708" s="890" t="s">
        <v>4</v>
      </c>
      <c r="D11708" s="890">
        <v>40.99</v>
      </c>
    </row>
    <row r="11709" spans="1:4" x14ac:dyDescent="0.25">
      <c r="A11709" s="890" t="s">
        <v>11653</v>
      </c>
      <c r="B11709" s="890" t="s">
        <v>35738</v>
      </c>
      <c r="C11709" s="890" t="s">
        <v>4</v>
      </c>
      <c r="D11709" s="890">
        <v>38.520000000000003</v>
      </c>
    </row>
    <row r="11710" spans="1:4" x14ac:dyDescent="0.25">
      <c r="A11710" s="890" t="s">
        <v>11654</v>
      </c>
      <c r="B11710" s="890" t="s">
        <v>35739</v>
      </c>
      <c r="C11710" s="890" t="s">
        <v>4</v>
      </c>
      <c r="D11710" s="890">
        <v>33.380000000000003</v>
      </c>
    </row>
    <row r="11711" spans="1:4" x14ac:dyDescent="0.25">
      <c r="A11711" s="890" t="s">
        <v>11655</v>
      </c>
      <c r="B11711" s="890" t="s">
        <v>35739</v>
      </c>
      <c r="C11711" s="890" t="s">
        <v>4</v>
      </c>
      <c r="D11711" s="890">
        <v>30.85</v>
      </c>
    </row>
    <row r="11712" spans="1:4" x14ac:dyDescent="0.25">
      <c r="A11712" s="890" t="s">
        <v>11656</v>
      </c>
      <c r="B11712" s="890" t="s">
        <v>35740</v>
      </c>
      <c r="C11712" s="890" t="s">
        <v>4</v>
      </c>
      <c r="D11712" s="890">
        <v>31.92</v>
      </c>
    </row>
    <row r="11713" spans="1:4" x14ac:dyDescent="0.25">
      <c r="A11713" s="890" t="s">
        <v>11657</v>
      </c>
      <c r="B11713" s="890" t="s">
        <v>35740</v>
      </c>
      <c r="C11713" s="890" t="s">
        <v>4</v>
      </c>
      <c r="D11713" s="890">
        <v>29.44</v>
      </c>
    </row>
    <row r="11714" spans="1:4" x14ac:dyDescent="0.25">
      <c r="A11714" s="890" t="s">
        <v>11658</v>
      </c>
      <c r="B11714" s="890" t="s">
        <v>35741</v>
      </c>
      <c r="C11714" s="890" t="s">
        <v>3</v>
      </c>
      <c r="D11714" s="890">
        <v>86.84</v>
      </c>
    </row>
    <row r="11715" spans="1:4" x14ac:dyDescent="0.25">
      <c r="A11715" s="890" t="s">
        <v>11659</v>
      </c>
      <c r="B11715" s="890" t="s">
        <v>35741</v>
      </c>
      <c r="C11715" s="890" t="s">
        <v>3</v>
      </c>
      <c r="D11715" s="890">
        <v>84.85</v>
      </c>
    </row>
    <row r="11716" spans="1:4" x14ac:dyDescent="0.25">
      <c r="A11716" s="890" t="s">
        <v>11660</v>
      </c>
      <c r="B11716" s="890" t="s">
        <v>35742</v>
      </c>
      <c r="C11716" s="890" t="s">
        <v>3</v>
      </c>
      <c r="D11716" s="890">
        <v>192.81</v>
      </c>
    </row>
    <row r="11717" spans="1:4" x14ac:dyDescent="0.25">
      <c r="A11717" s="890" t="s">
        <v>11661</v>
      </c>
      <c r="B11717" s="890" t="s">
        <v>35742</v>
      </c>
      <c r="C11717" s="890" t="s">
        <v>3</v>
      </c>
      <c r="D11717" s="890">
        <v>190.21</v>
      </c>
    </row>
    <row r="11718" spans="1:4" x14ac:dyDescent="0.25">
      <c r="A11718" s="890" t="s">
        <v>11662</v>
      </c>
      <c r="B11718" s="890" t="s">
        <v>35743</v>
      </c>
      <c r="C11718" s="890" t="s">
        <v>4</v>
      </c>
      <c r="D11718" s="890">
        <v>32.619999999999997</v>
      </c>
    </row>
    <row r="11719" spans="1:4" x14ac:dyDescent="0.25">
      <c r="A11719" s="890" t="s">
        <v>11663</v>
      </c>
      <c r="B11719" s="890" t="s">
        <v>35743</v>
      </c>
      <c r="C11719" s="890" t="s">
        <v>4</v>
      </c>
      <c r="D11719" s="890">
        <v>31.04</v>
      </c>
    </row>
    <row r="11720" spans="1:4" x14ac:dyDescent="0.25">
      <c r="A11720" s="890" t="s">
        <v>11664</v>
      </c>
      <c r="B11720" s="890" t="s">
        <v>35744</v>
      </c>
      <c r="C11720" s="890" t="s">
        <v>4</v>
      </c>
      <c r="D11720" s="890">
        <v>100.46</v>
      </c>
    </row>
    <row r="11721" spans="1:4" x14ac:dyDescent="0.25">
      <c r="A11721" s="890" t="s">
        <v>11665</v>
      </c>
      <c r="B11721" s="890" t="s">
        <v>35744</v>
      </c>
      <c r="C11721" s="890" t="s">
        <v>4</v>
      </c>
      <c r="D11721" s="890">
        <v>97.92</v>
      </c>
    </row>
    <row r="11722" spans="1:4" x14ac:dyDescent="0.25">
      <c r="A11722" s="890" t="s">
        <v>11666</v>
      </c>
      <c r="B11722" s="890" t="s">
        <v>35745</v>
      </c>
      <c r="C11722" s="890" t="s">
        <v>3</v>
      </c>
      <c r="D11722" s="890">
        <v>110.55</v>
      </c>
    </row>
    <row r="11723" spans="1:4" x14ac:dyDescent="0.25">
      <c r="A11723" s="890" t="s">
        <v>11667</v>
      </c>
      <c r="B11723" s="890" t="s">
        <v>35745</v>
      </c>
      <c r="C11723" s="890" t="s">
        <v>3</v>
      </c>
      <c r="D11723" s="890">
        <v>107.96</v>
      </c>
    </row>
    <row r="11724" spans="1:4" x14ac:dyDescent="0.25">
      <c r="A11724" s="890" t="s">
        <v>11668</v>
      </c>
      <c r="B11724" s="890" t="s">
        <v>35746</v>
      </c>
      <c r="C11724" s="890" t="s">
        <v>3</v>
      </c>
      <c r="D11724" s="890">
        <v>110.55</v>
      </c>
    </row>
    <row r="11725" spans="1:4" x14ac:dyDescent="0.25">
      <c r="A11725" s="890" t="s">
        <v>11669</v>
      </c>
      <c r="B11725" s="890" t="s">
        <v>35746</v>
      </c>
      <c r="C11725" s="890" t="s">
        <v>3</v>
      </c>
      <c r="D11725" s="890">
        <v>107.96</v>
      </c>
    </row>
    <row r="11726" spans="1:4" x14ac:dyDescent="0.25">
      <c r="A11726" s="890" t="s">
        <v>11670</v>
      </c>
      <c r="B11726" s="890" t="s">
        <v>35747</v>
      </c>
      <c r="C11726" s="890" t="s">
        <v>3</v>
      </c>
      <c r="D11726" s="890">
        <v>915.15</v>
      </c>
    </row>
    <row r="11727" spans="1:4" x14ac:dyDescent="0.25">
      <c r="A11727" s="890" t="s">
        <v>11671</v>
      </c>
      <c r="B11727" s="890" t="s">
        <v>35747</v>
      </c>
      <c r="C11727" s="890" t="s">
        <v>3</v>
      </c>
      <c r="D11727" s="890">
        <v>900.29</v>
      </c>
    </row>
    <row r="11728" spans="1:4" x14ac:dyDescent="0.25">
      <c r="A11728" s="890" t="s">
        <v>11672</v>
      </c>
      <c r="B11728" s="890" t="s">
        <v>35748</v>
      </c>
      <c r="C11728" s="890" t="s">
        <v>3</v>
      </c>
      <c r="D11728" s="890">
        <v>1098.9000000000001</v>
      </c>
    </row>
    <row r="11729" spans="1:4" x14ac:dyDescent="0.25">
      <c r="A11729" s="890" t="s">
        <v>11673</v>
      </c>
      <c r="B11729" s="890" t="s">
        <v>35748</v>
      </c>
      <c r="C11729" s="890" t="s">
        <v>3</v>
      </c>
      <c r="D11729" s="890">
        <v>1084.04</v>
      </c>
    </row>
    <row r="11730" spans="1:4" x14ac:dyDescent="0.25">
      <c r="A11730" s="890" t="s">
        <v>11674</v>
      </c>
      <c r="B11730" s="890" t="s">
        <v>35749</v>
      </c>
      <c r="C11730" s="890" t="s">
        <v>3</v>
      </c>
      <c r="D11730" s="890">
        <v>642.79999999999995</v>
      </c>
    </row>
    <row r="11731" spans="1:4" x14ac:dyDescent="0.25">
      <c r="A11731" s="890" t="s">
        <v>11675</v>
      </c>
      <c r="B11731" s="890" t="s">
        <v>35749</v>
      </c>
      <c r="C11731" s="890" t="s">
        <v>3</v>
      </c>
      <c r="D11731" s="890">
        <v>637.84</v>
      </c>
    </row>
    <row r="11732" spans="1:4" x14ac:dyDescent="0.25">
      <c r="A11732" s="890" t="s">
        <v>11676</v>
      </c>
      <c r="B11732" s="890" t="s">
        <v>35750</v>
      </c>
      <c r="C11732" s="890" t="s">
        <v>3</v>
      </c>
      <c r="D11732" s="890">
        <v>1050.33</v>
      </c>
    </row>
    <row r="11733" spans="1:4" x14ac:dyDescent="0.25">
      <c r="A11733" s="890" t="s">
        <v>11677</v>
      </c>
      <c r="B11733" s="890" t="s">
        <v>35750</v>
      </c>
      <c r="C11733" s="890" t="s">
        <v>3</v>
      </c>
      <c r="D11733" s="890">
        <v>1047.3499999999999</v>
      </c>
    </row>
    <row r="11734" spans="1:4" x14ac:dyDescent="0.25">
      <c r="A11734" s="890" t="s">
        <v>11678</v>
      </c>
      <c r="B11734" s="890" t="s">
        <v>35751</v>
      </c>
      <c r="C11734" s="890" t="s">
        <v>3</v>
      </c>
      <c r="D11734" s="890">
        <v>530</v>
      </c>
    </row>
    <row r="11735" spans="1:4" x14ac:dyDescent="0.25">
      <c r="A11735" s="890" t="s">
        <v>11679</v>
      </c>
      <c r="B11735" s="890" t="s">
        <v>35751</v>
      </c>
      <c r="C11735" s="890" t="s">
        <v>3</v>
      </c>
      <c r="D11735" s="890">
        <v>530</v>
      </c>
    </row>
    <row r="11736" spans="1:4" x14ac:dyDescent="0.25">
      <c r="A11736" s="890" t="s">
        <v>25075</v>
      </c>
      <c r="B11736" s="890" t="s">
        <v>35752</v>
      </c>
      <c r="C11736" s="890" t="s">
        <v>3</v>
      </c>
      <c r="D11736" s="890">
        <v>257.5</v>
      </c>
    </row>
    <row r="11737" spans="1:4" x14ac:dyDescent="0.25">
      <c r="A11737" s="890" t="s">
        <v>25076</v>
      </c>
      <c r="B11737" s="890" t="s">
        <v>35752</v>
      </c>
      <c r="C11737" s="890" t="s">
        <v>3</v>
      </c>
      <c r="D11737" s="890">
        <v>257.5</v>
      </c>
    </row>
    <row r="11738" spans="1:4" x14ac:dyDescent="0.25">
      <c r="A11738" s="890" t="s">
        <v>25077</v>
      </c>
      <c r="B11738" s="890" t="s">
        <v>35753</v>
      </c>
      <c r="C11738" s="890" t="s">
        <v>3</v>
      </c>
      <c r="D11738" s="890">
        <v>638.6</v>
      </c>
    </row>
    <row r="11739" spans="1:4" x14ac:dyDescent="0.25">
      <c r="A11739" s="890" t="s">
        <v>25078</v>
      </c>
      <c r="B11739" s="890" t="s">
        <v>35753</v>
      </c>
      <c r="C11739" s="890" t="s">
        <v>3</v>
      </c>
      <c r="D11739" s="890">
        <v>638.6</v>
      </c>
    </row>
    <row r="11740" spans="1:4" x14ac:dyDescent="0.25">
      <c r="A11740" s="890" t="s">
        <v>25079</v>
      </c>
      <c r="B11740" s="890" t="s">
        <v>35754</v>
      </c>
      <c r="C11740" s="890" t="s">
        <v>3</v>
      </c>
      <c r="D11740" s="890">
        <v>720</v>
      </c>
    </row>
    <row r="11741" spans="1:4" x14ac:dyDescent="0.25">
      <c r="A11741" s="890" t="s">
        <v>25080</v>
      </c>
      <c r="B11741" s="890" t="s">
        <v>35754</v>
      </c>
      <c r="C11741" s="890" t="s">
        <v>3</v>
      </c>
      <c r="D11741" s="890">
        <v>720</v>
      </c>
    </row>
    <row r="11742" spans="1:4" x14ac:dyDescent="0.25">
      <c r="A11742" s="890" t="s">
        <v>25081</v>
      </c>
      <c r="B11742" s="890" t="s">
        <v>35755</v>
      </c>
      <c r="C11742" s="890" t="s">
        <v>3</v>
      </c>
      <c r="D11742" s="890">
        <v>610.79</v>
      </c>
    </row>
    <row r="11743" spans="1:4" x14ac:dyDescent="0.25">
      <c r="A11743" s="890" t="s">
        <v>25082</v>
      </c>
      <c r="B11743" s="890" t="s">
        <v>35755</v>
      </c>
      <c r="C11743" s="890" t="s">
        <v>3</v>
      </c>
      <c r="D11743" s="890">
        <v>610.79</v>
      </c>
    </row>
    <row r="11744" spans="1:4" x14ac:dyDescent="0.25">
      <c r="A11744" s="890" t="s">
        <v>11680</v>
      </c>
      <c r="B11744" s="890" t="s">
        <v>35756</v>
      </c>
      <c r="C11744" s="890" t="s">
        <v>3</v>
      </c>
      <c r="D11744" s="890">
        <v>216.49</v>
      </c>
    </row>
    <row r="11745" spans="1:4" x14ac:dyDescent="0.25">
      <c r="A11745" s="890" t="s">
        <v>11681</v>
      </c>
      <c r="B11745" s="890" t="s">
        <v>35756</v>
      </c>
      <c r="C11745" s="890" t="s">
        <v>3</v>
      </c>
      <c r="D11745" s="890">
        <v>209.93</v>
      </c>
    </row>
    <row r="11746" spans="1:4" x14ac:dyDescent="0.25">
      <c r="A11746" s="890" t="s">
        <v>11682</v>
      </c>
      <c r="B11746" s="890" t="s">
        <v>35757</v>
      </c>
      <c r="C11746" s="890" t="s">
        <v>3</v>
      </c>
      <c r="D11746" s="890">
        <v>216.49</v>
      </c>
    </row>
    <row r="11747" spans="1:4" x14ac:dyDescent="0.25">
      <c r="A11747" s="890" t="s">
        <v>11683</v>
      </c>
      <c r="B11747" s="890" t="s">
        <v>35757</v>
      </c>
      <c r="C11747" s="890" t="s">
        <v>3</v>
      </c>
      <c r="D11747" s="890">
        <v>209.93</v>
      </c>
    </row>
    <row r="11748" spans="1:4" x14ac:dyDescent="0.25">
      <c r="A11748" s="890" t="s">
        <v>11684</v>
      </c>
      <c r="B11748" s="890" t="s">
        <v>35758</v>
      </c>
      <c r="C11748" s="890" t="s">
        <v>3</v>
      </c>
      <c r="D11748" s="890">
        <v>199.32</v>
      </c>
    </row>
    <row r="11749" spans="1:4" x14ac:dyDescent="0.25">
      <c r="A11749" s="890" t="s">
        <v>11685</v>
      </c>
      <c r="B11749" s="890" t="s">
        <v>35758</v>
      </c>
      <c r="C11749" s="890" t="s">
        <v>3</v>
      </c>
      <c r="D11749" s="890">
        <v>193.45</v>
      </c>
    </row>
    <row r="11750" spans="1:4" x14ac:dyDescent="0.25">
      <c r="A11750" s="890" t="s">
        <v>11686</v>
      </c>
      <c r="B11750" s="890" t="s">
        <v>35759</v>
      </c>
      <c r="C11750" s="890" t="s">
        <v>3</v>
      </c>
      <c r="D11750" s="890">
        <v>206.02</v>
      </c>
    </row>
    <row r="11751" spans="1:4" x14ac:dyDescent="0.25">
      <c r="A11751" s="890" t="s">
        <v>11687</v>
      </c>
      <c r="B11751" s="890" t="s">
        <v>35759</v>
      </c>
      <c r="C11751" s="890" t="s">
        <v>3</v>
      </c>
      <c r="D11751" s="890">
        <v>200.15</v>
      </c>
    </row>
    <row r="11752" spans="1:4" x14ac:dyDescent="0.25">
      <c r="A11752" s="890" t="s">
        <v>11688</v>
      </c>
      <c r="B11752" s="890" t="s">
        <v>35760</v>
      </c>
      <c r="C11752" s="890" t="s">
        <v>3</v>
      </c>
      <c r="D11752" s="890">
        <v>117.17</v>
      </c>
    </row>
    <row r="11753" spans="1:4" x14ac:dyDescent="0.25">
      <c r="A11753" s="890" t="s">
        <v>11689</v>
      </c>
      <c r="B11753" s="890" t="s">
        <v>35760</v>
      </c>
      <c r="C11753" s="890" t="s">
        <v>3</v>
      </c>
      <c r="D11753" s="890">
        <v>109.44</v>
      </c>
    </row>
    <row r="11754" spans="1:4" x14ac:dyDescent="0.25">
      <c r="A11754" s="890" t="s">
        <v>11690</v>
      </c>
      <c r="B11754" s="890" t="s">
        <v>35761</v>
      </c>
      <c r="C11754" s="890" t="s">
        <v>3</v>
      </c>
      <c r="D11754" s="890">
        <v>170.71</v>
      </c>
    </row>
    <row r="11755" spans="1:4" x14ac:dyDescent="0.25">
      <c r="A11755" s="890" t="s">
        <v>11691</v>
      </c>
      <c r="B11755" s="890" t="s">
        <v>35761</v>
      </c>
      <c r="C11755" s="890" t="s">
        <v>3</v>
      </c>
      <c r="D11755" s="890">
        <v>163.47999999999999</v>
      </c>
    </row>
    <row r="11756" spans="1:4" x14ac:dyDescent="0.25">
      <c r="A11756" s="890" t="s">
        <v>11692</v>
      </c>
      <c r="B11756" s="890" t="s">
        <v>35762</v>
      </c>
      <c r="C11756" s="890" t="s">
        <v>5</v>
      </c>
      <c r="D11756" s="890">
        <v>2323.1</v>
      </c>
    </row>
    <row r="11757" spans="1:4" x14ac:dyDescent="0.25">
      <c r="A11757" s="890" t="s">
        <v>11693</v>
      </c>
      <c r="B11757" s="890" t="s">
        <v>35762</v>
      </c>
      <c r="C11757" s="890" t="s">
        <v>5</v>
      </c>
      <c r="D11757" s="890">
        <v>2318.69</v>
      </c>
    </row>
    <row r="11758" spans="1:4" x14ac:dyDescent="0.25">
      <c r="A11758" s="890" t="s">
        <v>11694</v>
      </c>
      <c r="B11758" s="890" t="s">
        <v>51991</v>
      </c>
      <c r="C11758" s="890" t="s">
        <v>5</v>
      </c>
      <c r="D11758" s="890">
        <v>4820.33</v>
      </c>
    </row>
    <row r="11759" spans="1:4" x14ac:dyDescent="0.25">
      <c r="A11759" s="890" t="s">
        <v>11695</v>
      </c>
      <c r="B11759" s="890" t="s">
        <v>51991</v>
      </c>
      <c r="C11759" s="890" t="s">
        <v>5</v>
      </c>
      <c r="D11759" s="890">
        <v>4815.1499999999996</v>
      </c>
    </row>
    <row r="11760" spans="1:4" x14ac:dyDescent="0.25">
      <c r="A11760" s="890" t="s">
        <v>11696</v>
      </c>
      <c r="B11760" s="890" t="s">
        <v>35764</v>
      </c>
      <c r="C11760" s="890" t="s">
        <v>5</v>
      </c>
      <c r="D11760" s="890">
        <v>4021.49</v>
      </c>
    </row>
    <row r="11761" spans="1:4" x14ac:dyDescent="0.25">
      <c r="A11761" s="890" t="s">
        <v>11697</v>
      </c>
      <c r="B11761" s="890" t="s">
        <v>35764</v>
      </c>
      <c r="C11761" s="890" t="s">
        <v>5</v>
      </c>
      <c r="D11761" s="890">
        <v>4013.72</v>
      </c>
    </row>
    <row r="11762" spans="1:4" x14ac:dyDescent="0.25">
      <c r="A11762" s="890" t="s">
        <v>11698</v>
      </c>
      <c r="B11762" s="890" t="s">
        <v>35765</v>
      </c>
      <c r="C11762" s="890" t="s">
        <v>5</v>
      </c>
      <c r="D11762" s="890">
        <v>10614.23</v>
      </c>
    </row>
    <row r="11763" spans="1:4" x14ac:dyDescent="0.25">
      <c r="A11763" s="890" t="s">
        <v>11699</v>
      </c>
      <c r="B11763" s="890" t="s">
        <v>35765</v>
      </c>
      <c r="C11763" s="890" t="s">
        <v>5</v>
      </c>
      <c r="D11763" s="890">
        <v>10602.57</v>
      </c>
    </row>
    <row r="11764" spans="1:4" x14ac:dyDescent="0.25">
      <c r="A11764" s="890" t="s">
        <v>11700</v>
      </c>
      <c r="B11764" s="890" t="s">
        <v>35766</v>
      </c>
      <c r="C11764" s="890" t="s">
        <v>5</v>
      </c>
      <c r="D11764" s="890">
        <v>1062.73</v>
      </c>
    </row>
    <row r="11765" spans="1:4" x14ac:dyDescent="0.25">
      <c r="A11765" s="890" t="s">
        <v>11701</v>
      </c>
      <c r="B11765" s="890" t="s">
        <v>35766</v>
      </c>
      <c r="C11765" s="890" t="s">
        <v>5</v>
      </c>
      <c r="D11765" s="890">
        <v>1058.8499999999999</v>
      </c>
    </row>
    <row r="11766" spans="1:4" x14ac:dyDescent="0.25">
      <c r="A11766" s="890" t="s">
        <v>11702</v>
      </c>
      <c r="B11766" s="890" t="s">
        <v>35767</v>
      </c>
      <c r="C11766" s="890" t="s">
        <v>5</v>
      </c>
      <c r="D11766" s="890">
        <v>3301.58</v>
      </c>
    </row>
    <row r="11767" spans="1:4" x14ac:dyDescent="0.25">
      <c r="A11767" s="890" t="s">
        <v>11703</v>
      </c>
      <c r="B11767" s="890" t="s">
        <v>35767</v>
      </c>
      <c r="C11767" s="890" t="s">
        <v>5</v>
      </c>
      <c r="D11767" s="890">
        <v>3294.85</v>
      </c>
    </row>
    <row r="11768" spans="1:4" x14ac:dyDescent="0.25">
      <c r="A11768" s="890" t="s">
        <v>11704</v>
      </c>
      <c r="B11768" s="890" t="s">
        <v>35768</v>
      </c>
      <c r="C11768" s="890" t="s">
        <v>5</v>
      </c>
      <c r="D11768" s="890">
        <v>3259.23</v>
      </c>
    </row>
    <row r="11769" spans="1:4" x14ac:dyDescent="0.25">
      <c r="A11769" s="890" t="s">
        <v>11705</v>
      </c>
      <c r="B11769" s="890" t="s">
        <v>35768</v>
      </c>
      <c r="C11769" s="890" t="s">
        <v>5</v>
      </c>
      <c r="D11769" s="890">
        <v>3252.5</v>
      </c>
    </row>
    <row r="11770" spans="1:4" x14ac:dyDescent="0.25">
      <c r="A11770" s="890" t="s">
        <v>11706</v>
      </c>
      <c r="B11770" s="890" t="s">
        <v>35769</v>
      </c>
      <c r="C11770" s="890" t="s">
        <v>5</v>
      </c>
      <c r="D11770" s="890">
        <v>3218.76</v>
      </c>
    </row>
    <row r="11771" spans="1:4" x14ac:dyDescent="0.25">
      <c r="A11771" s="890" t="s">
        <v>11707</v>
      </c>
      <c r="B11771" s="890" t="s">
        <v>35769</v>
      </c>
      <c r="C11771" s="890" t="s">
        <v>5</v>
      </c>
      <c r="D11771" s="890">
        <v>3212.02</v>
      </c>
    </row>
    <row r="11772" spans="1:4" x14ac:dyDescent="0.25">
      <c r="A11772" s="890" t="s">
        <v>11708</v>
      </c>
      <c r="B11772" s="890" t="s">
        <v>35770</v>
      </c>
      <c r="C11772" s="890" t="s">
        <v>5</v>
      </c>
      <c r="D11772" s="890">
        <v>4076.8</v>
      </c>
    </row>
    <row r="11773" spans="1:4" x14ac:dyDescent="0.25">
      <c r="A11773" s="890" t="s">
        <v>11709</v>
      </c>
      <c r="B11773" s="890" t="s">
        <v>35770</v>
      </c>
      <c r="C11773" s="890" t="s">
        <v>5</v>
      </c>
      <c r="D11773" s="890">
        <v>4067.22</v>
      </c>
    </row>
    <row r="11774" spans="1:4" x14ac:dyDescent="0.25">
      <c r="A11774" s="890" t="s">
        <v>11710</v>
      </c>
      <c r="B11774" s="890" t="s">
        <v>35771</v>
      </c>
      <c r="C11774" s="890" t="s">
        <v>5</v>
      </c>
      <c r="D11774" s="890">
        <v>3922.54</v>
      </c>
    </row>
    <row r="11775" spans="1:4" x14ac:dyDescent="0.25">
      <c r="A11775" s="890" t="s">
        <v>11711</v>
      </c>
      <c r="B11775" s="890" t="s">
        <v>35771</v>
      </c>
      <c r="C11775" s="890" t="s">
        <v>5</v>
      </c>
      <c r="D11775" s="890">
        <v>3912.96</v>
      </c>
    </row>
    <row r="11776" spans="1:4" x14ac:dyDescent="0.25">
      <c r="A11776" s="890" t="s">
        <v>11712</v>
      </c>
      <c r="B11776" s="890" t="s">
        <v>35772</v>
      </c>
      <c r="C11776" s="890" t="s">
        <v>5</v>
      </c>
      <c r="D11776" s="890">
        <v>6334.89</v>
      </c>
    </row>
    <row r="11777" spans="1:4" x14ac:dyDescent="0.25">
      <c r="A11777" s="890" t="s">
        <v>11713</v>
      </c>
      <c r="B11777" s="890" t="s">
        <v>35772</v>
      </c>
      <c r="C11777" s="890" t="s">
        <v>5</v>
      </c>
      <c r="D11777" s="890">
        <v>6323.24</v>
      </c>
    </row>
    <row r="11778" spans="1:4" x14ac:dyDescent="0.25">
      <c r="A11778" s="890" t="s">
        <v>11714</v>
      </c>
      <c r="B11778" s="890" t="s">
        <v>35773</v>
      </c>
      <c r="C11778" s="890" t="s">
        <v>5</v>
      </c>
      <c r="D11778" s="890">
        <v>196.39</v>
      </c>
    </row>
    <row r="11779" spans="1:4" x14ac:dyDescent="0.25">
      <c r="A11779" s="890" t="s">
        <v>11715</v>
      </c>
      <c r="B11779" s="890" t="s">
        <v>35773</v>
      </c>
      <c r="C11779" s="890" t="s">
        <v>5</v>
      </c>
      <c r="D11779" s="890">
        <v>188.69</v>
      </c>
    </row>
    <row r="11780" spans="1:4" x14ac:dyDescent="0.25">
      <c r="A11780" s="890" t="s">
        <v>11716</v>
      </c>
      <c r="B11780" s="890" t="s">
        <v>35774</v>
      </c>
      <c r="C11780" s="890" t="s">
        <v>5</v>
      </c>
      <c r="D11780" s="890">
        <v>143.61000000000001</v>
      </c>
    </row>
    <row r="11781" spans="1:4" x14ac:dyDescent="0.25">
      <c r="A11781" s="890" t="s">
        <v>11717</v>
      </c>
      <c r="B11781" s="890" t="s">
        <v>35774</v>
      </c>
      <c r="C11781" s="890" t="s">
        <v>5</v>
      </c>
      <c r="D11781" s="890">
        <v>138.43</v>
      </c>
    </row>
    <row r="11782" spans="1:4" x14ac:dyDescent="0.25">
      <c r="A11782" s="890" t="s">
        <v>11718</v>
      </c>
      <c r="B11782" s="890" t="s">
        <v>35775</v>
      </c>
      <c r="C11782" s="890" t="s">
        <v>5</v>
      </c>
      <c r="D11782" s="890">
        <v>171.29</v>
      </c>
    </row>
    <row r="11783" spans="1:4" x14ac:dyDescent="0.25">
      <c r="A11783" s="890" t="s">
        <v>11719</v>
      </c>
      <c r="B11783" s="890" t="s">
        <v>35775</v>
      </c>
      <c r="C11783" s="890" t="s">
        <v>5</v>
      </c>
      <c r="D11783" s="890">
        <v>165.07</v>
      </c>
    </row>
    <row r="11784" spans="1:4" x14ac:dyDescent="0.25">
      <c r="A11784" s="890" t="s">
        <v>11720</v>
      </c>
      <c r="B11784" s="890" t="s">
        <v>35776</v>
      </c>
      <c r="C11784" s="890" t="s">
        <v>5</v>
      </c>
      <c r="D11784" s="890">
        <v>293.87</v>
      </c>
    </row>
    <row r="11785" spans="1:4" x14ac:dyDescent="0.25">
      <c r="A11785" s="890" t="s">
        <v>11721</v>
      </c>
      <c r="B11785" s="890" t="s">
        <v>35776</v>
      </c>
      <c r="C11785" s="890" t="s">
        <v>5</v>
      </c>
      <c r="D11785" s="890">
        <v>285.58</v>
      </c>
    </row>
    <row r="11786" spans="1:4" x14ac:dyDescent="0.25">
      <c r="A11786" s="890" t="s">
        <v>11722</v>
      </c>
      <c r="B11786" s="890" t="s">
        <v>35777</v>
      </c>
      <c r="C11786" s="890" t="s">
        <v>5</v>
      </c>
      <c r="D11786" s="890">
        <v>3435.76</v>
      </c>
    </row>
    <row r="11787" spans="1:4" x14ac:dyDescent="0.25">
      <c r="A11787" s="890" t="s">
        <v>11723</v>
      </c>
      <c r="B11787" s="890" t="s">
        <v>35777</v>
      </c>
      <c r="C11787" s="890" t="s">
        <v>5</v>
      </c>
      <c r="D11787" s="890">
        <v>3430.58</v>
      </c>
    </row>
    <row r="11788" spans="1:4" x14ac:dyDescent="0.25">
      <c r="A11788" s="890" t="s">
        <v>24854</v>
      </c>
      <c r="B11788" s="890" t="s">
        <v>35778</v>
      </c>
      <c r="C11788" s="890" t="s">
        <v>5</v>
      </c>
      <c r="D11788" s="890">
        <v>5407.76</v>
      </c>
    </row>
    <row r="11789" spans="1:4" x14ac:dyDescent="0.25">
      <c r="A11789" s="890" t="s">
        <v>24855</v>
      </c>
      <c r="B11789" s="890" t="s">
        <v>35778</v>
      </c>
      <c r="C11789" s="890" t="s">
        <v>5</v>
      </c>
      <c r="D11789" s="890">
        <v>5402.58</v>
      </c>
    </row>
    <row r="11790" spans="1:4" x14ac:dyDescent="0.25">
      <c r="A11790" s="890" t="s">
        <v>11724</v>
      </c>
      <c r="B11790" s="890" t="s">
        <v>35779</v>
      </c>
      <c r="C11790" s="890" t="s">
        <v>3</v>
      </c>
      <c r="D11790" s="890">
        <v>250.12</v>
      </c>
    </row>
    <row r="11791" spans="1:4" x14ac:dyDescent="0.25">
      <c r="A11791" s="890" t="s">
        <v>11725</v>
      </c>
      <c r="B11791" s="890" t="s">
        <v>35779</v>
      </c>
      <c r="C11791" s="890" t="s">
        <v>3</v>
      </c>
      <c r="D11791" s="890">
        <v>245.72</v>
      </c>
    </row>
    <row r="11792" spans="1:4" x14ac:dyDescent="0.25">
      <c r="A11792" s="890" t="s">
        <v>11726</v>
      </c>
      <c r="B11792" s="890" t="s">
        <v>35780</v>
      </c>
      <c r="C11792" s="890" t="s">
        <v>3</v>
      </c>
      <c r="D11792" s="890">
        <v>445.3</v>
      </c>
    </row>
    <row r="11793" spans="1:4" x14ac:dyDescent="0.25">
      <c r="A11793" s="890" t="s">
        <v>11727</v>
      </c>
      <c r="B11793" s="890" t="s">
        <v>35780</v>
      </c>
      <c r="C11793" s="890" t="s">
        <v>3</v>
      </c>
      <c r="D11793" s="890">
        <v>440.9</v>
      </c>
    </row>
    <row r="11794" spans="1:4" x14ac:dyDescent="0.25">
      <c r="A11794" s="890" t="s">
        <v>11728</v>
      </c>
      <c r="B11794" s="890" t="s">
        <v>35781</v>
      </c>
      <c r="C11794" s="890" t="s">
        <v>3</v>
      </c>
      <c r="D11794" s="890">
        <v>324.93</v>
      </c>
    </row>
    <row r="11795" spans="1:4" x14ac:dyDescent="0.25">
      <c r="A11795" s="890" t="s">
        <v>11729</v>
      </c>
      <c r="B11795" s="890" t="s">
        <v>35781</v>
      </c>
      <c r="C11795" s="890" t="s">
        <v>3</v>
      </c>
      <c r="D11795" s="890">
        <v>320.52999999999997</v>
      </c>
    </row>
    <row r="11796" spans="1:4" x14ac:dyDescent="0.25">
      <c r="A11796" s="890" t="s">
        <v>11730</v>
      </c>
      <c r="B11796" s="890" t="s">
        <v>35782</v>
      </c>
      <c r="C11796" s="890" t="s">
        <v>3</v>
      </c>
      <c r="D11796" s="890">
        <v>269.17</v>
      </c>
    </row>
    <row r="11797" spans="1:4" x14ac:dyDescent="0.25">
      <c r="A11797" s="890" t="s">
        <v>11731</v>
      </c>
      <c r="B11797" s="890" t="s">
        <v>35782</v>
      </c>
      <c r="C11797" s="890" t="s">
        <v>3</v>
      </c>
      <c r="D11797" s="890">
        <v>264.77</v>
      </c>
    </row>
    <row r="11798" spans="1:4" x14ac:dyDescent="0.25">
      <c r="A11798" s="890" t="s">
        <v>11732</v>
      </c>
      <c r="B11798" s="890" t="s">
        <v>35783</v>
      </c>
      <c r="C11798" s="890" t="s">
        <v>3</v>
      </c>
      <c r="D11798" s="890">
        <v>396.31</v>
      </c>
    </row>
    <row r="11799" spans="1:4" x14ac:dyDescent="0.25">
      <c r="A11799" s="890" t="s">
        <v>11733</v>
      </c>
      <c r="B11799" s="890" t="s">
        <v>35783</v>
      </c>
      <c r="C11799" s="890" t="s">
        <v>3</v>
      </c>
      <c r="D11799" s="890">
        <v>391.91</v>
      </c>
    </row>
    <row r="11800" spans="1:4" x14ac:dyDescent="0.25">
      <c r="A11800" s="890" t="s">
        <v>11734</v>
      </c>
      <c r="B11800" s="890" t="s">
        <v>35784</v>
      </c>
      <c r="C11800" s="890" t="s">
        <v>3</v>
      </c>
      <c r="D11800" s="890">
        <v>285.64999999999998</v>
      </c>
    </row>
    <row r="11801" spans="1:4" x14ac:dyDescent="0.25">
      <c r="A11801" s="890" t="s">
        <v>11735</v>
      </c>
      <c r="B11801" s="890" t="s">
        <v>35784</v>
      </c>
      <c r="C11801" s="890" t="s">
        <v>3</v>
      </c>
      <c r="D11801" s="890">
        <v>281.25</v>
      </c>
    </row>
    <row r="11802" spans="1:4" x14ac:dyDescent="0.25">
      <c r="A11802" s="890" t="s">
        <v>11736</v>
      </c>
      <c r="B11802" s="890" t="s">
        <v>35785</v>
      </c>
      <c r="C11802" s="890" t="s">
        <v>3</v>
      </c>
      <c r="D11802" s="890">
        <v>750</v>
      </c>
    </row>
    <row r="11803" spans="1:4" x14ac:dyDescent="0.25">
      <c r="A11803" s="890" t="s">
        <v>11737</v>
      </c>
      <c r="B11803" s="890" t="s">
        <v>35785</v>
      </c>
      <c r="C11803" s="890" t="s">
        <v>3</v>
      </c>
      <c r="D11803" s="890">
        <v>750</v>
      </c>
    </row>
    <row r="11804" spans="1:4" x14ac:dyDescent="0.25">
      <c r="A11804" s="890" t="s">
        <v>11738</v>
      </c>
      <c r="B11804" s="890" t="s">
        <v>35786</v>
      </c>
      <c r="C11804" s="890" t="s">
        <v>3</v>
      </c>
      <c r="D11804" s="890">
        <v>236</v>
      </c>
    </row>
    <row r="11805" spans="1:4" x14ac:dyDescent="0.25">
      <c r="A11805" s="890" t="s">
        <v>11739</v>
      </c>
      <c r="B11805" s="890" t="s">
        <v>35786</v>
      </c>
      <c r="C11805" s="890" t="s">
        <v>3</v>
      </c>
      <c r="D11805" s="890">
        <v>236</v>
      </c>
    </row>
    <row r="11806" spans="1:4" x14ac:dyDescent="0.25">
      <c r="A11806" s="890" t="s">
        <v>11740</v>
      </c>
      <c r="B11806" s="890" t="s">
        <v>35787</v>
      </c>
      <c r="C11806" s="890" t="s">
        <v>3</v>
      </c>
      <c r="D11806" s="890">
        <v>1614.02</v>
      </c>
    </row>
    <row r="11807" spans="1:4" x14ac:dyDescent="0.25">
      <c r="A11807" s="890" t="s">
        <v>11741</v>
      </c>
      <c r="B11807" s="890" t="s">
        <v>35787</v>
      </c>
      <c r="C11807" s="890" t="s">
        <v>3</v>
      </c>
      <c r="D11807" s="890">
        <v>1494.86</v>
      </c>
    </row>
    <row r="11808" spans="1:4" x14ac:dyDescent="0.25">
      <c r="A11808" s="890" t="s">
        <v>11742</v>
      </c>
      <c r="B11808" s="890" t="s">
        <v>35788</v>
      </c>
      <c r="C11808" s="890" t="s">
        <v>3</v>
      </c>
      <c r="D11808" s="890">
        <v>1671.22</v>
      </c>
    </row>
    <row r="11809" spans="1:4" x14ac:dyDescent="0.25">
      <c r="A11809" s="890" t="s">
        <v>11743</v>
      </c>
      <c r="B11809" s="890" t="s">
        <v>35788</v>
      </c>
      <c r="C11809" s="890" t="s">
        <v>3</v>
      </c>
      <c r="D11809" s="890">
        <v>1546.87</v>
      </c>
    </row>
    <row r="11810" spans="1:4" x14ac:dyDescent="0.25">
      <c r="A11810" s="890" t="s">
        <v>11744</v>
      </c>
      <c r="B11810" s="890" t="s">
        <v>35789</v>
      </c>
      <c r="C11810" s="890" t="s">
        <v>3</v>
      </c>
      <c r="D11810" s="890">
        <v>1758.56</v>
      </c>
    </row>
    <row r="11811" spans="1:4" x14ac:dyDescent="0.25">
      <c r="A11811" s="890" t="s">
        <v>11745</v>
      </c>
      <c r="B11811" s="890" t="s">
        <v>35789</v>
      </c>
      <c r="C11811" s="890" t="s">
        <v>3</v>
      </c>
      <c r="D11811" s="890">
        <v>1629.03</v>
      </c>
    </row>
    <row r="11812" spans="1:4" x14ac:dyDescent="0.25">
      <c r="A11812" s="890" t="s">
        <v>11746</v>
      </c>
      <c r="B11812" s="890" t="s">
        <v>35790</v>
      </c>
      <c r="C11812" s="890" t="s">
        <v>3</v>
      </c>
      <c r="D11812" s="890">
        <v>1305</v>
      </c>
    </row>
    <row r="11813" spans="1:4" x14ac:dyDescent="0.25">
      <c r="A11813" s="890" t="s">
        <v>11747</v>
      </c>
      <c r="B11813" s="890" t="s">
        <v>35790</v>
      </c>
      <c r="C11813" s="890" t="s">
        <v>3</v>
      </c>
      <c r="D11813" s="890">
        <v>1205.52</v>
      </c>
    </row>
    <row r="11814" spans="1:4" x14ac:dyDescent="0.25">
      <c r="A11814" s="890" t="s">
        <v>27862</v>
      </c>
      <c r="B11814" s="890" t="s">
        <v>35791</v>
      </c>
      <c r="C11814" s="890" t="s">
        <v>3</v>
      </c>
      <c r="D11814" s="890">
        <v>768.97</v>
      </c>
    </row>
    <row r="11815" spans="1:4" x14ac:dyDescent="0.25">
      <c r="A11815" s="890" t="s">
        <v>27863</v>
      </c>
      <c r="B11815" s="890" t="s">
        <v>35791</v>
      </c>
      <c r="C11815" s="890" t="s">
        <v>3</v>
      </c>
      <c r="D11815" s="890">
        <v>768.97</v>
      </c>
    </row>
    <row r="11816" spans="1:4" x14ac:dyDescent="0.25">
      <c r="A11816" s="890" t="s">
        <v>27864</v>
      </c>
      <c r="B11816" s="890" t="s">
        <v>35792</v>
      </c>
      <c r="C11816" s="890" t="s">
        <v>3</v>
      </c>
      <c r="D11816" s="890">
        <v>790.9</v>
      </c>
    </row>
    <row r="11817" spans="1:4" x14ac:dyDescent="0.25">
      <c r="A11817" s="890" t="s">
        <v>27865</v>
      </c>
      <c r="B11817" s="890" t="s">
        <v>35792</v>
      </c>
      <c r="C11817" s="890" t="s">
        <v>3</v>
      </c>
      <c r="D11817" s="890">
        <v>790.9</v>
      </c>
    </row>
    <row r="11818" spans="1:4" x14ac:dyDescent="0.25">
      <c r="A11818" s="890" t="s">
        <v>11748</v>
      </c>
      <c r="B11818" s="890" t="s">
        <v>35793</v>
      </c>
      <c r="C11818" s="890" t="s">
        <v>3</v>
      </c>
      <c r="D11818" s="890">
        <v>3139.84</v>
      </c>
    </row>
    <row r="11819" spans="1:4" x14ac:dyDescent="0.25">
      <c r="A11819" s="890" t="s">
        <v>11749</v>
      </c>
      <c r="B11819" s="890" t="s">
        <v>35793</v>
      </c>
      <c r="C11819" s="890" t="s">
        <v>3</v>
      </c>
      <c r="D11819" s="890">
        <v>2910.33</v>
      </c>
    </row>
    <row r="11820" spans="1:4" x14ac:dyDescent="0.25">
      <c r="A11820" s="890" t="s">
        <v>11750</v>
      </c>
      <c r="B11820" s="890" t="s">
        <v>35794</v>
      </c>
      <c r="C11820" s="890" t="s">
        <v>3</v>
      </c>
      <c r="D11820" s="890">
        <v>1218.49</v>
      </c>
    </row>
    <row r="11821" spans="1:4" x14ac:dyDescent="0.25">
      <c r="A11821" s="890" t="s">
        <v>11751</v>
      </c>
      <c r="B11821" s="890" t="s">
        <v>35794</v>
      </c>
      <c r="C11821" s="890" t="s">
        <v>3</v>
      </c>
      <c r="D11821" s="890">
        <v>1130.42</v>
      </c>
    </row>
    <row r="11822" spans="1:4" x14ac:dyDescent="0.25">
      <c r="A11822" s="890" t="s">
        <v>11752</v>
      </c>
      <c r="B11822" s="890" t="s">
        <v>35795</v>
      </c>
      <c r="C11822" s="890" t="s">
        <v>3</v>
      </c>
      <c r="D11822" s="890">
        <v>2145.6999999999998</v>
      </c>
    </row>
    <row r="11823" spans="1:4" x14ac:dyDescent="0.25">
      <c r="A11823" s="890" t="s">
        <v>11753</v>
      </c>
      <c r="B11823" s="890" t="s">
        <v>35795</v>
      </c>
      <c r="C11823" s="890" t="s">
        <v>3</v>
      </c>
      <c r="D11823" s="890">
        <v>1986.13</v>
      </c>
    </row>
    <row r="11824" spans="1:4" x14ac:dyDescent="0.25">
      <c r="A11824" s="890" t="s">
        <v>11754</v>
      </c>
      <c r="B11824" s="890" t="s">
        <v>35796</v>
      </c>
      <c r="C11824" s="890" t="s">
        <v>3</v>
      </c>
      <c r="D11824" s="890">
        <v>765.14</v>
      </c>
    </row>
    <row r="11825" spans="1:4" x14ac:dyDescent="0.25">
      <c r="A11825" s="890" t="s">
        <v>11755</v>
      </c>
      <c r="B11825" s="890" t="s">
        <v>35796</v>
      </c>
      <c r="C11825" s="890" t="s">
        <v>3</v>
      </c>
      <c r="D11825" s="890">
        <v>720.32</v>
      </c>
    </row>
    <row r="11826" spans="1:4" x14ac:dyDescent="0.25">
      <c r="A11826" s="890" t="s">
        <v>11756</v>
      </c>
      <c r="B11826" s="890" t="s">
        <v>35797</v>
      </c>
      <c r="C11826" s="890" t="s">
        <v>3</v>
      </c>
      <c r="D11826" s="890">
        <v>788.95</v>
      </c>
    </row>
    <row r="11827" spans="1:4" x14ac:dyDescent="0.25">
      <c r="A11827" s="890" t="s">
        <v>11757</v>
      </c>
      <c r="B11827" s="890" t="s">
        <v>35797</v>
      </c>
      <c r="C11827" s="890" t="s">
        <v>3</v>
      </c>
      <c r="D11827" s="890">
        <v>739.73</v>
      </c>
    </row>
    <row r="11828" spans="1:4" x14ac:dyDescent="0.25">
      <c r="A11828" s="890" t="s">
        <v>11758</v>
      </c>
      <c r="B11828" s="890" t="s">
        <v>35798</v>
      </c>
      <c r="C11828" s="890" t="s">
        <v>5</v>
      </c>
      <c r="D11828" s="890">
        <v>149.28</v>
      </c>
    </row>
    <row r="11829" spans="1:4" x14ac:dyDescent="0.25">
      <c r="A11829" s="890" t="s">
        <v>11759</v>
      </c>
      <c r="B11829" s="890" t="s">
        <v>35798</v>
      </c>
      <c r="C11829" s="890" t="s">
        <v>5</v>
      </c>
      <c r="D11829" s="890">
        <v>141.51</v>
      </c>
    </row>
    <row r="11830" spans="1:4" x14ac:dyDescent="0.25">
      <c r="A11830" s="890" t="s">
        <v>11760</v>
      </c>
      <c r="B11830" s="890" t="s">
        <v>35799</v>
      </c>
      <c r="C11830" s="890" t="s">
        <v>5</v>
      </c>
      <c r="D11830" s="890">
        <v>1552.47</v>
      </c>
    </row>
    <row r="11831" spans="1:4" x14ac:dyDescent="0.25">
      <c r="A11831" s="890" t="s">
        <v>11761</v>
      </c>
      <c r="B11831" s="890" t="s">
        <v>35799</v>
      </c>
      <c r="C11831" s="890" t="s">
        <v>5</v>
      </c>
      <c r="D11831" s="890">
        <v>1540.46</v>
      </c>
    </row>
    <row r="11832" spans="1:4" x14ac:dyDescent="0.25">
      <c r="A11832" s="890" t="s">
        <v>11762</v>
      </c>
      <c r="B11832" s="890" t="s">
        <v>35800</v>
      </c>
      <c r="C11832" s="890" t="s">
        <v>5</v>
      </c>
      <c r="D11832" s="890">
        <v>1674.66</v>
      </c>
    </row>
    <row r="11833" spans="1:4" x14ac:dyDescent="0.25">
      <c r="A11833" s="890" t="s">
        <v>11763</v>
      </c>
      <c r="B11833" s="890" t="s">
        <v>35800</v>
      </c>
      <c r="C11833" s="890" t="s">
        <v>5</v>
      </c>
      <c r="D11833" s="890">
        <v>1662.65</v>
      </c>
    </row>
    <row r="11834" spans="1:4" x14ac:dyDescent="0.25">
      <c r="A11834" s="890" t="s">
        <v>11764</v>
      </c>
      <c r="B11834" s="890" t="s">
        <v>35801</v>
      </c>
      <c r="C11834" s="890" t="s">
        <v>5</v>
      </c>
      <c r="D11834" s="890">
        <v>1857.72</v>
      </c>
    </row>
    <row r="11835" spans="1:4" x14ac:dyDescent="0.25">
      <c r="A11835" s="890" t="s">
        <v>11765</v>
      </c>
      <c r="B11835" s="890" t="s">
        <v>35801</v>
      </c>
      <c r="C11835" s="890" t="s">
        <v>5</v>
      </c>
      <c r="D11835" s="890">
        <v>1845.71</v>
      </c>
    </row>
    <row r="11836" spans="1:4" x14ac:dyDescent="0.25">
      <c r="A11836" s="890" t="s">
        <v>21534</v>
      </c>
      <c r="B11836" s="890" t="s">
        <v>35802</v>
      </c>
      <c r="C11836" s="890" t="s">
        <v>5</v>
      </c>
      <c r="D11836" s="890">
        <v>1313.79</v>
      </c>
    </row>
    <row r="11837" spans="1:4" x14ac:dyDescent="0.25">
      <c r="A11837" s="890" t="s">
        <v>21535</v>
      </c>
      <c r="B11837" s="890" t="s">
        <v>35802</v>
      </c>
      <c r="C11837" s="890" t="s">
        <v>5</v>
      </c>
      <c r="D11837" s="890">
        <v>1301.8499999999999</v>
      </c>
    </row>
    <row r="11838" spans="1:4" x14ac:dyDescent="0.25">
      <c r="A11838" s="890" t="s">
        <v>21536</v>
      </c>
      <c r="B11838" s="890" t="s">
        <v>35803</v>
      </c>
      <c r="C11838" s="890" t="s">
        <v>5</v>
      </c>
      <c r="D11838" s="890">
        <v>1396.17</v>
      </c>
    </row>
    <row r="11839" spans="1:4" x14ac:dyDescent="0.25">
      <c r="A11839" s="890" t="s">
        <v>21537</v>
      </c>
      <c r="B11839" s="890" t="s">
        <v>35803</v>
      </c>
      <c r="C11839" s="890" t="s">
        <v>5</v>
      </c>
      <c r="D11839" s="890">
        <v>1384.23</v>
      </c>
    </row>
    <row r="11840" spans="1:4" x14ac:dyDescent="0.25">
      <c r="A11840" s="890" t="s">
        <v>21538</v>
      </c>
      <c r="B11840" s="890" t="s">
        <v>35804</v>
      </c>
      <c r="C11840" s="890" t="s">
        <v>5</v>
      </c>
      <c r="D11840" s="890">
        <v>1511.73</v>
      </c>
    </row>
    <row r="11841" spans="1:4" x14ac:dyDescent="0.25">
      <c r="A11841" s="890" t="s">
        <v>21539</v>
      </c>
      <c r="B11841" s="890" t="s">
        <v>35804</v>
      </c>
      <c r="C11841" s="890" t="s">
        <v>5</v>
      </c>
      <c r="D11841" s="890">
        <v>1499.79</v>
      </c>
    </row>
    <row r="11842" spans="1:4" x14ac:dyDescent="0.25">
      <c r="A11842" s="890" t="s">
        <v>11766</v>
      </c>
      <c r="B11842" s="890" t="s">
        <v>35805</v>
      </c>
      <c r="C11842" s="890" t="s">
        <v>3</v>
      </c>
      <c r="D11842" s="890">
        <v>1425.43</v>
      </c>
    </row>
    <row r="11843" spans="1:4" x14ac:dyDescent="0.25">
      <c r="A11843" s="890" t="s">
        <v>11767</v>
      </c>
      <c r="B11843" s="890" t="s">
        <v>35805</v>
      </c>
      <c r="C11843" s="890" t="s">
        <v>3</v>
      </c>
      <c r="D11843" s="890">
        <v>1316.63</v>
      </c>
    </row>
    <row r="11844" spans="1:4" x14ac:dyDescent="0.25">
      <c r="A11844" s="890" t="s">
        <v>11768</v>
      </c>
      <c r="B11844" s="890" t="s">
        <v>35806</v>
      </c>
      <c r="C11844" s="890" t="s">
        <v>3</v>
      </c>
      <c r="D11844" s="890">
        <v>1500.42</v>
      </c>
    </row>
    <row r="11845" spans="1:4" x14ac:dyDescent="0.25">
      <c r="A11845" s="890" t="s">
        <v>11769</v>
      </c>
      <c r="B11845" s="890" t="s">
        <v>35806</v>
      </c>
      <c r="C11845" s="890" t="s">
        <v>3</v>
      </c>
      <c r="D11845" s="890">
        <v>1391.62</v>
      </c>
    </row>
    <row r="11846" spans="1:4" x14ac:dyDescent="0.25">
      <c r="A11846" s="890" t="s">
        <v>11770</v>
      </c>
      <c r="B11846" s="890" t="s">
        <v>35807</v>
      </c>
      <c r="C11846" s="890" t="s">
        <v>3</v>
      </c>
      <c r="D11846" s="890">
        <v>1861.49</v>
      </c>
    </row>
    <row r="11847" spans="1:4" x14ac:dyDescent="0.25">
      <c r="A11847" s="890" t="s">
        <v>11771</v>
      </c>
      <c r="B11847" s="890" t="s">
        <v>35807</v>
      </c>
      <c r="C11847" s="890" t="s">
        <v>3</v>
      </c>
      <c r="D11847" s="890">
        <v>1716.42</v>
      </c>
    </row>
    <row r="11848" spans="1:4" x14ac:dyDescent="0.25">
      <c r="A11848" s="890" t="s">
        <v>11772</v>
      </c>
      <c r="B11848" s="890" t="s">
        <v>35808</v>
      </c>
      <c r="C11848" s="890" t="s">
        <v>3</v>
      </c>
      <c r="D11848" s="890">
        <v>2401.66</v>
      </c>
    </row>
    <row r="11849" spans="1:4" x14ac:dyDescent="0.25">
      <c r="A11849" s="890" t="s">
        <v>11773</v>
      </c>
      <c r="B11849" s="890" t="s">
        <v>35808</v>
      </c>
      <c r="C11849" s="890" t="s">
        <v>3</v>
      </c>
      <c r="D11849" s="890">
        <v>2246.23</v>
      </c>
    </row>
    <row r="11850" spans="1:4" x14ac:dyDescent="0.25">
      <c r="A11850" s="890" t="s">
        <v>11774</v>
      </c>
      <c r="B11850" s="890" t="s">
        <v>35809</v>
      </c>
      <c r="C11850" s="890" t="s">
        <v>3</v>
      </c>
      <c r="D11850" s="890">
        <v>2307.65</v>
      </c>
    </row>
    <row r="11851" spans="1:4" x14ac:dyDescent="0.25">
      <c r="A11851" s="890" t="s">
        <v>11775</v>
      </c>
      <c r="B11851" s="890" t="s">
        <v>35809</v>
      </c>
      <c r="C11851" s="890" t="s">
        <v>3</v>
      </c>
      <c r="D11851" s="890">
        <v>2152.2199999999998</v>
      </c>
    </row>
    <row r="11852" spans="1:4" x14ac:dyDescent="0.25">
      <c r="A11852" s="890" t="s">
        <v>11776</v>
      </c>
      <c r="B11852" s="890" t="s">
        <v>35810</v>
      </c>
      <c r="C11852" s="890" t="s">
        <v>3</v>
      </c>
      <c r="D11852" s="890">
        <v>1524.69</v>
      </c>
    </row>
    <row r="11853" spans="1:4" x14ac:dyDescent="0.25">
      <c r="A11853" s="890" t="s">
        <v>11777</v>
      </c>
      <c r="B11853" s="890" t="s">
        <v>35810</v>
      </c>
      <c r="C11853" s="890" t="s">
        <v>3</v>
      </c>
      <c r="D11853" s="890">
        <v>1429.36</v>
      </c>
    </row>
    <row r="11854" spans="1:4" x14ac:dyDescent="0.25">
      <c r="A11854" s="890" t="s">
        <v>11778</v>
      </c>
      <c r="B11854" s="890" t="s">
        <v>35811</v>
      </c>
      <c r="C11854" s="890" t="s">
        <v>3</v>
      </c>
      <c r="D11854" s="890">
        <v>757.01</v>
      </c>
    </row>
    <row r="11855" spans="1:4" x14ac:dyDescent="0.25">
      <c r="A11855" s="890" t="s">
        <v>11779</v>
      </c>
      <c r="B11855" s="890" t="s">
        <v>35811</v>
      </c>
      <c r="C11855" s="890" t="s">
        <v>3</v>
      </c>
      <c r="D11855" s="890">
        <v>736.29</v>
      </c>
    </row>
    <row r="11856" spans="1:4" x14ac:dyDescent="0.25">
      <c r="A11856" s="890" t="s">
        <v>11780</v>
      </c>
      <c r="B11856" s="890" t="s">
        <v>35812</v>
      </c>
      <c r="C11856" s="890" t="s">
        <v>3</v>
      </c>
      <c r="D11856" s="890">
        <v>784.99</v>
      </c>
    </row>
    <row r="11857" spans="1:4" x14ac:dyDescent="0.25">
      <c r="A11857" s="890" t="s">
        <v>11781</v>
      </c>
      <c r="B11857" s="890" t="s">
        <v>35812</v>
      </c>
      <c r="C11857" s="890" t="s">
        <v>3</v>
      </c>
      <c r="D11857" s="890">
        <v>743.54</v>
      </c>
    </row>
    <row r="11858" spans="1:4" x14ac:dyDescent="0.25">
      <c r="A11858" s="890" t="s">
        <v>11782</v>
      </c>
      <c r="B11858" s="890" t="s">
        <v>35813</v>
      </c>
      <c r="C11858" s="890" t="s">
        <v>5</v>
      </c>
      <c r="D11858" s="890">
        <v>5569.22</v>
      </c>
    </row>
    <row r="11859" spans="1:4" x14ac:dyDescent="0.25">
      <c r="A11859" s="890" t="s">
        <v>11783</v>
      </c>
      <c r="B11859" s="890" t="s">
        <v>35813</v>
      </c>
      <c r="C11859" s="890" t="s">
        <v>5</v>
      </c>
      <c r="D11859" s="890">
        <v>5486.3</v>
      </c>
    </row>
    <row r="11860" spans="1:4" x14ac:dyDescent="0.25">
      <c r="A11860" s="890" t="s">
        <v>11784</v>
      </c>
      <c r="B11860" s="890" t="s">
        <v>35814</v>
      </c>
      <c r="C11860" s="890" t="s">
        <v>3</v>
      </c>
      <c r="D11860" s="890">
        <v>1046.75</v>
      </c>
    </row>
    <row r="11861" spans="1:4" x14ac:dyDescent="0.25">
      <c r="A11861" s="890" t="s">
        <v>11785</v>
      </c>
      <c r="B11861" s="890" t="s">
        <v>35814</v>
      </c>
      <c r="C11861" s="890" t="s">
        <v>3</v>
      </c>
      <c r="D11861" s="890">
        <v>1013.07</v>
      </c>
    </row>
    <row r="11862" spans="1:4" x14ac:dyDescent="0.25">
      <c r="A11862" s="890" t="s">
        <v>11786</v>
      </c>
      <c r="B11862" s="890" t="s">
        <v>35815</v>
      </c>
      <c r="C11862" s="890" t="s">
        <v>5</v>
      </c>
      <c r="D11862" s="890">
        <v>2042.16</v>
      </c>
    </row>
    <row r="11863" spans="1:4" x14ac:dyDescent="0.25">
      <c r="A11863" s="890" t="s">
        <v>11787</v>
      </c>
      <c r="B11863" s="890" t="s">
        <v>35815</v>
      </c>
      <c r="C11863" s="890" t="s">
        <v>5</v>
      </c>
      <c r="D11863" s="890">
        <v>1949.79</v>
      </c>
    </row>
    <row r="11864" spans="1:4" x14ac:dyDescent="0.25">
      <c r="A11864" s="890" t="s">
        <v>11788</v>
      </c>
      <c r="B11864" s="890" t="s">
        <v>35816</v>
      </c>
      <c r="C11864" s="890" t="s">
        <v>5</v>
      </c>
      <c r="D11864" s="890">
        <v>2644.43</v>
      </c>
    </row>
    <row r="11865" spans="1:4" x14ac:dyDescent="0.25">
      <c r="A11865" s="890" t="s">
        <v>11789</v>
      </c>
      <c r="B11865" s="890" t="s">
        <v>35816</v>
      </c>
      <c r="C11865" s="890" t="s">
        <v>5</v>
      </c>
      <c r="D11865" s="890">
        <v>2541.4899999999998</v>
      </c>
    </row>
    <row r="11866" spans="1:4" x14ac:dyDescent="0.25">
      <c r="A11866" s="890" t="s">
        <v>11790</v>
      </c>
      <c r="B11866" s="890" t="s">
        <v>35817</v>
      </c>
      <c r="C11866" s="890" t="s">
        <v>5</v>
      </c>
      <c r="D11866" s="890">
        <v>2641.5</v>
      </c>
    </row>
    <row r="11867" spans="1:4" x14ac:dyDescent="0.25">
      <c r="A11867" s="890" t="s">
        <v>11791</v>
      </c>
      <c r="B11867" s="890" t="s">
        <v>35817</v>
      </c>
      <c r="C11867" s="890" t="s">
        <v>5</v>
      </c>
      <c r="D11867" s="890">
        <v>2533.58</v>
      </c>
    </row>
    <row r="11868" spans="1:4" x14ac:dyDescent="0.25">
      <c r="A11868" s="890" t="s">
        <v>11792</v>
      </c>
      <c r="B11868" s="890" t="s">
        <v>35818</v>
      </c>
      <c r="C11868" s="890" t="s">
        <v>5</v>
      </c>
      <c r="D11868" s="890">
        <v>3431.96</v>
      </c>
    </row>
    <row r="11869" spans="1:4" x14ac:dyDescent="0.25">
      <c r="A11869" s="890" t="s">
        <v>11793</v>
      </c>
      <c r="B11869" s="890" t="s">
        <v>35818</v>
      </c>
      <c r="C11869" s="890" t="s">
        <v>5</v>
      </c>
      <c r="D11869" s="890">
        <v>3308.09</v>
      </c>
    </row>
    <row r="11870" spans="1:4" x14ac:dyDescent="0.25">
      <c r="A11870" s="890" t="s">
        <v>11794</v>
      </c>
      <c r="B11870" s="890" t="s">
        <v>35819</v>
      </c>
      <c r="C11870" s="890" t="s">
        <v>5</v>
      </c>
      <c r="D11870" s="890">
        <v>4337.25</v>
      </c>
    </row>
    <row r="11871" spans="1:4" x14ac:dyDescent="0.25">
      <c r="A11871" s="890" t="s">
        <v>11795</v>
      </c>
      <c r="B11871" s="890" t="s">
        <v>35819</v>
      </c>
      <c r="C11871" s="890" t="s">
        <v>5</v>
      </c>
      <c r="D11871" s="890">
        <v>4220.68</v>
      </c>
    </row>
    <row r="11872" spans="1:4" x14ac:dyDescent="0.25">
      <c r="A11872" s="890" t="s">
        <v>11796</v>
      </c>
      <c r="B11872" s="890" t="s">
        <v>35820</v>
      </c>
      <c r="C11872" s="890" t="s">
        <v>3</v>
      </c>
      <c r="D11872" s="890">
        <v>861.02</v>
      </c>
    </row>
    <row r="11873" spans="1:4" x14ac:dyDescent="0.25">
      <c r="A11873" s="890" t="s">
        <v>11797</v>
      </c>
      <c r="B11873" s="890" t="s">
        <v>35820</v>
      </c>
      <c r="C11873" s="890" t="s">
        <v>3</v>
      </c>
      <c r="D11873" s="890">
        <v>837.7</v>
      </c>
    </row>
    <row r="11874" spans="1:4" x14ac:dyDescent="0.25">
      <c r="A11874" s="890" t="s">
        <v>11798</v>
      </c>
      <c r="B11874" s="890" t="s">
        <v>35821</v>
      </c>
      <c r="C11874" s="890" t="s">
        <v>5</v>
      </c>
      <c r="D11874" s="890">
        <v>8618.68</v>
      </c>
    </row>
    <row r="11875" spans="1:4" x14ac:dyDescent="0.25">
      <c r="A11875" s="890" t="s">
        <v>11799</v>
      </c>
      <c r="B11875" s="890" t="s">
        <v>35821</v>
      </c>
      <c r="C11875" s="890" t="s">
        <v>5</v>
      </c>
      <c r="D11875" s="890">
        <v>8417.23</v>
      </c>
    </row>
    <row r="11876" spans="1:4" x14ac:dyDescent="0.25">
      <c r="A11876" s="890" t="s">
        <v>11800</v>
      </c>
      <c r="B11876" s="890" t="s">
        <v>35822</v>
      </c>
      <c r="C11876" s="890" t="s">
        <v>5</v>
      </c>
      <c r="D11876" s="890">
        <v>6552.89</v>
      </c>
    </row>
    <row r="11877" spans="1:4" x14ac:dyDescent="0.25">
      <c r="A11877" s="890" t="s">
        <v>11801</v>
      </c>
      <c r="B11877" s="890" t="s">
        <v>35822</v>
      </c>
      <c r="C11877" s="890" t="s">
        <v>5</v>
      </c>
      <c r="D11877" s="890">
        <v>6495.07</v>
      </c>
    </row>
    <row r="11878" spans="1:4" x14ac:dyDescent="0.25">
      <c r="A11878" s="890" t="s">
        <v>24856</v>
      </c>
      <c r="B11878" s="890" t="s">
        <v>35823</v>
      </c>
      <c r="C11878" s="890" t="s">
        <v>3</v>
      </c>
      <c r="D11878" s="890">
        <v>1152.03</v>
      </c>
    </row>
    <row r="11879" spans="1:4" x14ac:dyDescent="0.25">
      <c r="A11879" s="890" t="s">
        <v>24857</v>
      </c>
      <c r="B11879" s="890" t="s">
        <v>35823</v>
      </c>
      <c r="C11879" s="890" t="s">
        <v>3</v>
      </c>
      <c r="D11879" s="890">
        <v>1151.79</v>
      </c>
    </row>
    <row r="11880" spans="1:4" x14ac:dyDescent="0.25">
      <c r="A11880" s="890" t="s">
        <v>24858</v>
      </c>
      <c r="B11880" s="890" t="s">
        <v>35824</v>
      </c>
      <c r="C11880" s="890" t="s">
        <v>3</v>
      </c>
      <c r="D11880" s="890">
        <v>1324.4</v>
      </c>
    </row>
    <row r="11881" spans="1:4" x14ac:dyDescent="0.25">
      <c r="A11881" s="890" t="s">
        <v>24859</v>
      </c>
      <c r="B11881" s="890" t="s">
        <v>35824</v>
      </c>
      <c r="C11881" s="890" t="s">
        <v>3</v>
      </c>
      <c r="D11881" s="890">
        <v>1324.16</v>
      </c>
    </row>
    <row r="11882" spans="1:4" x14ac:dyDescent="0.25">
      <c r="A11882" s="890" t="s">
        <v>24860</v>
      </c>
      <c r="B11882" s="890" t="s">
        <v>35825</v>
      </c>
      <c r="C11882" s="890" t="s">
        <v>3</v>
      </c>
      <c r="D11882" s="890">
        <v>1116.26</v>
      </c>
    </row>
    <row r="11883" spans="1:4" x14ac:dyDescent="0.25">
      <c r="A11883" s="890" t="s">
        <v>24861</v>
      </c>
      <c r="B11883" s="890" t="s">
        <v>35825</v>
      </c>
      <c r="C11883" s="890" t="s">
        <v>3</v>
      </c>
      <c r="D11883" s="890">
        <v>1116.02</v>
      </c>
    </row>
    <row r="11884" spans="1:4" x14ac:dyDescent="0.25">
      <c r="A11884" s="890" t="s">
        <v>24862</v>
      </c>
      <c r="B11884" s="890" t="s">
        <v>35826</v>
      </c>
      <c r="C11884" s="890" t="s">
        <v>3</v>
      </c>
      <c r="D11884" s="890">
        <v>1283.3499999999999</v>
      </c>
    </row>
    <row r="11885" spans="1:4" x14ac:dyDescent="0.25">
      <c r="A11885" s="890" t="s">
        <v>24863</v>
      </c>
      <c r="B11885" s="890" t="s">
        <v>35826</v>
      </c>
      <c r="C11885" s="890" t="s">
        <v>3</v>
      </c>
      <c r="D11885" s="890">
        <v>1283.1099999999999</v>
      </c>
    </row>
    <row r="11886" spans="1:4" x14ac:dyDescent="0.25">
      <c r="A11886" s="890" t="s">
        <v>11802</v>
      </c>
      <c r="B11886" s="890" t="s">
        <v>35827</v>
      </c>
      <c r="C11886" s="890" t="s">
        <v>5</v>
      </c>
      <c r="D11886" s="890">
        <v>626.85</v>
      </c>
    </row>
    <row r="11887" spans="1:4" x14ac:dyDescent="0.25">
      <c r="A11887" s="890" t="s">
        <v>11803</v>
      </c>
      <c r="B11887" s="890" t="s">
        <v>35827</v>
      </c>
      <c r="C11887" s="890" t="s">
        <v>5</v>
      </c>
      <c r="D11887" s="890">
        <v>569.86</v>
      </c>
    </row>
    <row r="11888" spans="1:4" x14ac:dyDescent="0.25">
      <c r="A11888" s="890" t="s">
        <v>11804</v>
      </c>
      <c r="B11888" s="890" t="s">
        <v>35828</v>
      </c>
      <c r="C11888" s="890" t="s">
        <v>5</v>
      </c>
      <c r="D11888" s="890">
        <v>701.57</v>
      </c>
    </row>
    <row r="11889" spans="1:4" x14ac:dyDescent="0.25">
      <c r="A11889" s="890" t="s">
        <v>11805</v>
      </c>
      <c r="B11889" s="890" t="s">
        <v>35828</v>
      </c>
      <c r="C11889" s="890" t="s">
        <v>5</v>
      </c>
      <c r="D11889" s="890">
        <v>639.4</v>
      </c>
    </row>
    <row r="11890" spans="1:4" x14ac:dyDescent="0.25">
      <c r="A11890" s="890" t="s">
        <v>11806</v>
      </c>
      <c r="B11890" s="890" t="s">
        <v>35829</v>
      </c>
      <c r="C11890" s="890" t="s">
        <v>3</v>
      </c>
      <c r="D11890" s="890">
        <v>672.82</v>
      </c>
    </row>
    <row r="11891" spans="1:4" x14ac:dyDescent="0.25">
      <c r="A11891" s="890" t="s">
        <v>11807</v>
      </c>
      <c r="B11891" s="890" t="s">
        <v>35829</v>
      </c>
      <c r="C11891" s="890" t="s">
        <v>3</v>
      </c>
      <c r="D11891" s="890">
        <v>627.23</v>
      </c>
    </row>
    <row r="11892" spans="1:4" x14ac:dyDescent="0.25">
      <c r="A11892" s="890" t="s">
        <v>11808</v>
      </c>
      <c r="B11892" s="890" t="s">
        <v>49830</v>
      </c>
      <c r="C11892" s="890" t="s">
        <v>3</v>
      </c>
      <c r="D11892" s="890">
        <v>1853.88</v>
      </c>
    </row>
    <row r="11893" spans="1:4" x14ac:dyDescent="0.25">
      <c r="A11893" s="890" t="s">
        <v>11809</v>
      </c>
      <c r="B11893" s="890" t="s">
        <v>49830</v>
      </c>
      <c r="C11893" s="890" t="s">
        <v>3</v>
      </c>
      <c r="D11893" s="890">
        <v>1830.68</v>
      </c>
    </row>
    <row r="11894" spans="1:4" x14ac:dyDescent="0.25">
      <c r="A11894" s="890" t="s">
        <v>11810</v>
      </c>
      <c r="B11894" s="890" t="s">
        <v>35831</v>
      </c>
      <c r="C11894" s="890" t="s">
        <v>3</v>
      </c>
      <c r="D11894" s="890">
        <v>797.68</v>
      </c>
    </row>
    <row r="11895" spans="1:4" x14ac:dyDescent="0.25">
      <c r="A11895" s="890" t="s">
        <v>11811</v>
      </c>
      <c r="B11895" s="890" t="s">
        <v>35831</v>
      </c>
      <c r="C11895" s="890" t="s">
        <v>3</v>
      </c>
      <c r="D11895" s="890">
        <v>740.34</v>
      </c>
    </row>
    <row r="11896" spans="1:4" x14ac:dyDescent="0.25">
      <c r="A11896" s="890" t="s">
        <v>11812</v>
      </c>
      <c r="B11896" s="890" t="s">
        <v>35832</v>
      </c>
      <c r="C11896" s="890" t="s">
        <v>5</v>
      </c>
      <c r="D11896" s="890">
        <v>1343.83</v>
      </c>
    </row>
    <row r="11897" spans="1:4" x14ac:dyDescent="0.25">
      <c r="A11897" s="890" t="s">
        <v>11813</v>
      </c>
      <c r="B11897" s="890" t="s">
        <v>35832</v>
      </c>
      <c r="C11897" s="890" t="s">
        <v>5</v>
      </c>
      <c r="D11897" s="890">
        <v>1328.29</v>
      </c>
    </row>
    <row r="11898" spans="1:4" x14ac:dyDescent="0.25">
      <c r="A11898" s="890" t="s">
        <v>11814</v>
      </c>
      <c r="B11898" s="890" t="s">
        <v>35833</v>
      </c>
      <c r="C11898" s="890" t="s">
        <v>3</v>
      </c>
      <c r="D11898" s="890">
        <v>997.73</v>
      </c>
    </row>
    <row r="11899" spans="1:4" x14ac:dyDescent="0.25">
      <c r="A11899" s="890" t="s">
        <v>11815</v>
      </c>
      <c r="B11899" s="890" t="s">
        <v>35833</v>
      </c>
      <c r="C11899" s="890" t="s">
        <v>3</v>
      </c>
      <c r="D11899" s="890">
        <v>927.53</v>
      </c>
    </row>
    <row r="11900" spans="1:4" x14ac:dyDescent="0.25">
      <c r="A11900" s="890" t="s">
        <v>11816</v>
      </c>
      <c r="B11900" s="890" t="s">
        <v>35834</v>
      </c>
      <c r="C11900" s="890" t="s">
        <v>3</v>
      </c>
      <c r="D11900" s="890">
        <v>729.32</v>
      </c>
    </row>
    <row r="11901" spans="1:4" x14ac:dyDescent="0.25">
      <c r="A11901" s="890" t="s">
        <v>11817</v>
      </c>
      <c r="B11901" s="890" t="s">
        <v>35834</v>
      </c>
      <c r="C11901" s="890" t="s">
        <v>3</v>
      </c>
      <c r="D11901" s="890">
        <v>693.57</v>
      </c>
    </row>
    <row r="11902" spans="1:4" x14ac:dyDescent="0.25">
      <c r="A11902" s="890" t="s">
        <v>11818</v>
      </c>
      <c r="B11902" s="890" t="s">
        <v>35835</v>
      </c>
      <c r="C11902" s="890" t="s">
        <v>3</v>
      </c>
      <c r="D11902" s="890">
        <v>843.84</v>
      </c>
    </row>
    <row r="11903" spans="1:4" x14ac:dyDescent="0.25">
      <c r="A11903" s="890" t="s">
        <v>11819</v>
      </c>
      <c r="B11903" s="890" t="s">
        <v>35835</v>
      </c>
      <c r="C11903" s="890" t="s">
        <v>3</v>
      </c>
      <c r="D11903" s="890">
        <v>802.39</v>
      </c>
    </row>
    <row r="11904" spans="1:4" x14ac:dyDescent="0.25">
      <c r="A11904" s="890" t="s">
        <v>11820</v>
      </c>
      <c r="B11904" s="890" t="s">
        <v>35836</v>
      </c>
      <c r="C11904" s="890" t="s">
        <v>3</v>
      </c>
      <c r="D11904" s="890">
        <v>664.46</v>
      </c>
    </row>
    <row r="11905" spans="1:4" x14ac:dyDescent="0.25">
      <c r="A11905" s="890" t="s">
        <v>11821</v>
      </c>
      <c r="B11905" s="890" t="s">
        <v>35836</v>
      </c>
      <c r="C11905" s="890" t="s">
        <v>3</v>
      </c>
      <c r="D11905" s="890">
        <v>617.73</v>
      </c>
    </row>
    <row r="11906" spans="1:4" x14ac:dyDescent="0.25">
      <c r="A11906" s="890" t="s">
        <v>11822</v>
      </c>
      <c r="B11906" s="890" t="s">
        <v>35837</v>
      </c>
      <c r="C11906" s="890" t="s">
        <v>4</v>
      </c>
      <c r="D11906" s="890">
        <v>997.73</v>
      </c>
    </row>
    <row r="11907" spans="1:4" x14ac:dyDescent="0.25">
      <c r="A11907" s="890" t="s">
        <v>11823</v>
      </c>
      <c r="B11907" s="890" t="s">
        <v>35837</v>
      </c>
      <c r="C11907" s="890" t="s">
        <v>4</v>
      </c>
      <c r="D11907" s="890">
        <v>927.53</v>
      </c>
    </row>
    <row r="11908" spans="1:4" x14ac:dyDescent="0.25">
      <c r="A11908" s="890" t="s">
        <v>11824</v>
      </c>
      <c r="B11908" s="890" t="s">
        <v>35838</v>
      </c>
      <c r="C11908" s="890" t="s">
        <v>4</v>
      </c>
      <c r="D11908" s="890">
        <v>366.41</v>
      </c>
    </row>
    <row r="11909" spans="1:4" x14ac:dyDescent="0.25">
      <c r="A11909" s="890" t="s">
        <v>11825</v>
      </c>
      <c r="B11909" s="890" t="s">
        <v>35838</v>
      </c>
      <c r="C11909" s="890" t="s">
        <v>4</v>
      </c>
      <c r="D11909" s="890">
        <v>356.05</v>
      </c>
    </row>
    <row r="11910" spans="1:4" x14ac:dyDescent="0.25">
      <c r="A11910" s="890" t="s">
        <v>11826</v>
      </c>
      <c r="B11910" s="890" t="s">
        <v>35839</v>
      </c>
      <c r="C11910" s="890" t="s">
        <v>3</v>
      </c>
      <c r="D11910" s="890">
        <v>1829.57</v>
      </c>
    </row>
    <row r="11911" spans="1:4" x14ac:dyDescent="0.25">
      <c r="A11911" s="890" t="s">
        <v>11827</v>
      </c>
      <c r="B11911" s="890" t="s">
        <v>35839</v>
      </c>
      <c r="C11911" s="890" t="s">
        <v>3</v>
      </c>
      <c r="D11911" s="890">
        <v>1725.96</v>
      </c>
    </row>
    <row r="11912" spans="1:4" x14ac:dyDescent="0.25">
      <c r="A11912" s="890" t="s">
        <v>11828</v>
      </c>
      <c r="B11912" s="890" t="s">
        <v>35840</v>
      </c>
      <c r="C11912" s="890" t="s">
        <v>3</v>
      </c>
      <c r="D11912" s="890">
        <v>1229.93</v>
      </c>
    </row>
    <row r="11913" spans="1:4" x14ac:dyDescent="0.25">
      <c r="A11913" s="890" t="s">
        <v>11829</v>
      </c>
      <c r="B11913" s="890" t="s">
        <v>35840</v>
      </c>
      <c r="C11913" s="890" t="s">
        <v>3</v>
      </c>
      <c r="D11913" s="890">
        <v>1143.4100000000001</v>
      </c>
    </row>
    <row r="11914" spans="1:4" x14ac:dyDescent="0.25">
      <c r="A11914" s="890" t="s">
        <v>11830</v>
      </c>
      <c r="B11914" s="890" t="s">
        <v>35841</v>
      </c>
      <c r="C11914" s="890" t="s">
        <v>3</v>
      </c>
      <c r="D11914" s="890">
        <v>642.54</v>
      </c>
    </row>
    <row r="11915" spans="1:4" x14ac:dyDescent="0.25">
      <c r="A11915" s="890" t="s">
        <v>11831</v>
      </c>
      <c r="B11915" s="890" t="s">
        <v>35841</v>
      </c>
      <c r="C11915" s="890" t="s">
        <v>3</v>
      </c>
      <c r="D11915" s="890">
        <v>601.09</v>
      </c>
    </row>
    <row r="11916" spans="1:4" x14ac:dyDescent="0.25">
      <c r="A11916" s="890" t="s">
        <v>11832</v>
      </c>
      <c r="B11916" s="890" t="s">
        <v>35842</v>
      </c>
      <c r="C11916" s="890" t="s">
        <v>3</v>
      </c>
      <c r="D11916" s="890">
        <v>985.38</v>
      </c>
    </row>
    <row r="11917" spans="1:4" x14ac:dyDescent="0.25">
      <c r="A11917" s="890" t="s">
        <v>11833</v>
      </c>
      <c r="B11917" s="890" t="s">
        <v>35842</v>
      </c>
      <c r="C11917" s="890" t="s">
        <v>3</v>
      </c>
      <c r="D11917" s="890">
        <v>915.18</v>
      </c>
    </row>
    <row r="11918" spans="1:4" x14ac:dyDescent="0.25">
      <c r="A11918" s="890" t="s">
        <v>11834</v>
      </c>
      <c r="B11918" s="890" t="s">
        <v>35843</v>
      </c>
      <c r="C11918" s="890" t="s">
        <v>5</v>
      </c>
      <c r="D11918" s="890">
        <v>1796.32</v>
      </c>
    </row>
    <row r="11919" spans="1:4" x14ac:dyDescent="0.25">
      <c r="A11919" s="890" t="s">
        <v>11835</v>
      </c>
      <c r="B11919" s="890" t="s">
        <v>35843</v>
      </c>
      <c r="C11919" s="890" t="s">
        <v>5</v>
      </c>
      <c r="D11919" s="890">
        <v>1720.23</v>
      </c>
    </row>
    <row r="11920" spans="1:4" x14ac:dyDescent="0.25">
      <c r="A11920" s="890" t="s">
        <v>11836</v>
      </c>
      <c r="B11920" s="890" t="s">
        <v>35844</v>
      </c>
      <c r="C11920" s="890" t="s">
        <v>5</v>
      </c>
      <c r="D11920" s="890">
        <v>1480.14</v>
      </c>
    </row>
    <row r="11921" spans="1:4" x14ac:dyDescent="0.25">
      <c r="A11921" s="890" t="s">
        <v>11837</v>
      </c>
      <c r="B11921" s="890" t="s">
        <v>35844</v>
      </c>
      <c r="C11921" s="890" t="s">
        <v>5</v>
      </c>
      <c r="D11921" s="890">
        <v>1412.44</v>
      </c>
    </row>
    <row r="11922" spans="1:4" x14ac:dyDescent="0.25">
      <c r="A11922" s="890" t="s">
        <v>11838</v>
      </c>
      <c r="B11922" s="890" t="s">
        <v>35845</v>
      </c>
      <c r="C11922" s="890" t="s">
        <v>5</v>
      </c>
      <c r="D11922" s="890">
        <v>2072.77</v>
      </c>
    </row>
    <row r="11923" spans="1:4" x14ac:dyDescent="0.25">
      <c r="A11923" s="890" t="s">
        <v>11839</v>
      </c>
      <c r="B11923" s="890" t="s">
        <v>35845</v>
      </c>
      <c r="C11923" s="890" t="s">
        <v>5</v>
      </c>
      <c r="D11923" s="890">
        <v>1996.5</v>
      </c>
    </row>
    <row r="11924" spans="1:4" x14ac:dyDescent="0.25">
      <c r="A11924" s="890" t="s">
        <v>11840</v>
      </c>
      <c r="B11924" s="890" t="s">
        <v>35846</v>
      </c>
      <c r="C11924" s="890" t="s">
        <v>4</v>
      </c>
      <c r="D11924" s="890">
        <v>647.44000000000005</v>
      </c>
    </row>
    <row r="11925" spans="1:4" x14ac:dyDescent="0.25">
      <c r="A11925" s="890" t="s">
        <v>11841</v>
      </c>
      <c r="B11925" s="890" t="s">
        <v>35846</v>
      </c>
      <c r="C11925" s="890" t="s">
        <v>4</v>
      </c>
      <c r="D11925" s="890">
        <v>602.54999999999995</v>
      </c>
    </row>
    <row r="11926" spans="1:4" x14ac:dyDescent="0.25">
      <c r="A11926" s="890" t="s">
        <v>11842</v>
      </c>
      <c r="B11926" s="890" t="s">
        <v>35847</v>
      </c>
      <c r="C11926" s="890" t="s">
        <v>4</v>
      </c>
      <c r="D11926" s="890">
        <v>624.5</v>
      </c>
    </row>
    <row r="11927" spans="1:4" x14ac:dyDescent="0.25">
      <c r="A11927" s="890" t="s">
        <v>11843</v>
      </c>
      <c r="B11927" s="890" t="s">
        <v>35847</v>
      </c>
      <c r="C11927" s="890" t="s">
        <v>4</v>
      </c>
      <c r="D11927" s="890">
        <v>597.71</v>
      </c>
    </row>
    <row r="11928" spans="1:4" x14ac:dyDescent="0.25">
      <c r="A11928" s="890" t="s">
        <v>11844</v>
      </c>
      <c r="B11928" s="890" t="s">
        <v>35848</v>
      </c>
      <c r="C11928" s="890" t="s">
        <v>4</v>
      </c>
      <c r="D11928" s="890">
        <v>928.98</v>
      </c>
    </row>
    <row r="11929" spans="1:4" x14ac:dyDescent="0.25">
      <c r="A11929" s="890" t="s">
        <v>11845</v>
      </c>
      <c r="B11929" s="890" t="s">
        <v>35848</v>
      </c>
      <c r="C11929" s="890" t="s">
        <v>4</v>
      </c>
      <c r="D11929" s="890">
        <v>903.89</v>
      </c>
    </row>
    <row r="11930" spans="1:4" x14ac:dyDescent="0.25">
      <c r="A11930" s="890" t="s">
        <v>11846</v>
      </c>
      <c r="B11930" s="890" t="s">
        <v>35849</v>
      </c>
      <c r="C11930" s="890" t="s">
        <v>4</v>
      </c>
      <c r="D11930" s="890">
        <v>815.23</v>
      </c>
    </row>
    <row r="11931" spans="1:4" x14ac:dyDescent="0.25">
      <c r="A11931" s="890" t="s">
        <v>11847</v>
      </c>
      <c r="B11931" s="890" t="s">
        <v>35849</v>
      </c>
      <c r="C11931" s="890" t="s">
        <v>4</v>
      </c>
      <c r="D11931" s="890">
        <v>804.41</v>
      </c>
    </row>
    <row r="11932" spans="1:4" x14ac:dyDescent="0.25">
      <c r="A11932" s="890" t="s">
        <v>11848</v>
      </c>
      <c r="B11932" s="890" t="s">
        <v>35850</v>
      </c>
      <c r="C11932" s="890" t="s">
        <v>5</v>
      </c>
      <c r="D11932" s="890">
        <v>628.19000000000005</v>
      </c>
    </row>
    <row r="11933" spans="1:4" x14ac:dyDescent="0.25">
      <c r="A11933" s="890" t="s">
        <v>11849</v>
      </c>
      <c r="B11933" s="890" t="s">
        <v>35850</v>
      </c>
      <c r="C11933" s="890" t="s">
        <v>5</v>
      </c>
      <c r="D11933" s="890">
        <v>608.1</v>
      </c>
    </row>
    <row r="11934" spans="1:4" x14ac:dyDescent="0.25">
      <c r="A11934" s="890" t="s">
        <v>11850</v>
      </c>
      <c r="B11934" s="890" t="s">
        <v>35851</v>
      </c>
      <c r="C11934" s="890" t="s">
        <v>5</v>
      </c>
      <c r="D11934" s="890">
        <v>1157.77</v>
      </c>
    </row>
    <row r="11935" spans="1:4" x14ac:dyDescent="0.25">
      <c r="A11935" s="890" t="s">
        <v>11851</v>
      </c>
      <c r="B11935" s="890" t="s">
        <v>35851</v>
      </c>
      <c r="C11935" s="890" t="s">
        <v>5</v>
      </c>
      <c r="D11935" s="890">
        <v>1086.23</v>
      </c>
    </row>
    <row r="11936" spans="1:4" x14ac:dyDescent="0.25">
      <c r="A11936" s="890" t="s">
        <v>11852</v>
      </c>
      <c r="B11936" s="890" t="s">
        <v>35852</v>
      </c>
      <c r="C11936" s="890" t="s">
        <v>5</v>
      </c>
      <c r="D11936" s="890">
        <v>3369.64</v>
      </c>
    </row>
    <row r="11937" spans="1:4" x14ac:dyDescent="0.25">
      <c r="A11937" s="890" t="s">
        <v>11853</v>
      </c>
      <c r="B11937" s="890" t="s">
        <v>35852</v>
      </c>
      <c r="C11937" s="890" t="s">
        <v>5</v>
      </c>
      <c r="D11937" s="890">
        <v>3296</v>
      </c>
    </row>
    <row r="11938" spans="1:4" x14ac:dyDescent="0.25">
      <c r="A11938" s="890" t="s">
        <v>11854</v>
      </c>
      <c r="B11938" s="890" t="s">
        <v>35853</v>
      </c>
      <c r="C11938" s="890" t="s">
        <v>5</v>
      </c>
      <c r="D11938" s="890">
        <v>2415.9299999999998</v>
      </c>
    </row>
    <row r="11939" spans="1:4" x14ac:dyDescent="0.25">
      <c r="A11939" s="890" t="s">
        <v>11855</v>
      </c>
      <c r="B11939" s="890" t="s">
        <v>35853</v>
      </c>
      <c r="C11939" s="890" t="s">
        <v>5</v>
      </c>
      <c r="D11939" s="890">
        <v>2343.48</v>
      </c>
    </row>
    <row r="11940" spans="1:4" x14ac:dyDescent="0.25">
      <c r="A11940" s="890" t="s">
        <v>11856</v>
      </c>
      <c r="B11940" s="890" t="s">
        <v>35854</v>
      </c>
      <c r="C11940" s="890" t="s">
        <v>5</v>
      </c>
      <c r="D11940" s="890">
        <v>1798.96</v>
      </c>
    </row>
    <row r="11941" spans="1:4" x14ac:dyDescent="0.25">
      <c r="A11941" s="890" t="s">
        <v>11857</v>
      </c>
      <c r="B11941" s="890" t="s">
        <v>35854</v>
      </c>
      <c r="C11941" s="890" t="s">
        <v>5</v>
      </c>
      <c r="D11941" s="890">
        <v>1735.17</v>
      </c>
    </row>
    <row r="11942" spans="1:4" x14ac:dyDescent="0.25">
      <c r="A11942" s="890" t="s">
        <v>11858</v>
      </c>
      <c r="B11942" s="890" t="s">
        <v>35855</v>
      </c>
      <c r="C11942" s="890" t="s">
        <v>5</v>
      </c>
      <c r="D11942" s="890">
        <v>2747.23</v>
      </c>
    </row>
    <row r="11943" spans="1:4" x14ac:dyDescent="0.25">
      <c r="A11943" s="890" t="s">
        <v>11859</v>
      </c>
      <c r="B11943" s="890" t="s">
        <v>35855</v>
      </c>
      <c r="C11943" s="890" t="s">
        <v>5</v>
      </c>
      <c r="D11943" s="890">
        <v>2670.57</v>
      </c>
    </row>
    <row r="11944" spans="1:4" x14ac:dyDescent="0.25">
      <c r="A11944" s="890" t="s">
        <v>11860</v>
      </c>
      <c r="B11944" s="890" t="s">
        <v>35856</v>
      </c>
      <c r="C11944" s="890" t="s">
        <v>4</v>
      </c>
      <c r="D11944" s="890">
        <v>534.55999999999995</v>
      </c>
    </row>
    <row r="11945" spans="1:4" x14ac:dyDescent="0.25">
      <c r="A11945" s="890" t="s">
        <v>11861</v>
      </c>
      <c r="B11945" s="890" t="s">
        <v>35856</v>
      </c>
      <c r="C11945" s="890" t="s">
        <v>4</v>
      </c>
      <c r="D11945" s="890">
        <v>526.78</v>
      </c>
    </row>
    <row r="11946" spans="1:4" x14ac:dyDescent="0.25">
      <c r="A11946" s="890" t="s">
        <v>11862</v>
      </c>
      <c r="B11946" s="890" t="s">
        <v>35857</v>
      </c>
      <c r="C11946" s="890" t="s">
        <v>3</v>
      </c>
      <c r="D11946" s="890">
        <v>449.44</v>
      </c>
    </row>
    <row r="11947" spans="1:4" x14ac:dyDescent="0.25">
      <c r="A11947" s="890" t="s">
        <v>11863</v>
      </c>
      <c r="B11947" s="890" t="s">
        <v>35857</v>
      </c>
      <c r="C11947" s="890" t="s">
        <v>3</v>
      </c>
      <c r="D11947" s="890">
        <v>432.08</v>
      </c>
    </row>
    <row r="11948" spans="1:4" x14ac:dyDescent="0.25">
      <c r="A11948" s="890" t="s">
        <v>11864</v>
      </c>
      <c r="B11948" s="890" t="s">
        <v>35858</v>
      </c>
      <c r="C11948" s="890" t="s">
        <v>3</v>
      </c>
      <c r="D11948" s="890">
        <v>139.88999999999999</v>
      </c>
    </row>
    <row r="11949" spans="1:4" x14ac:dyDescent="0.25">
      <c r="A11949" s="890" t="s">
        <v>11865</v>
      </c>
      <c r="B11949" s="890" t="s">
        <v>35858</v>
      </c>
      <c r="C11949" s="890" t="s">
        <v>3</v>
      </c>
      <c r="D11949" s="890">
        <v>139.66</v>
      </c>
    </row>
    <row r="11950" spans="1:4" x14ac:dyDescent="0.25">
      <c r="A11950" s="890" t="s">
        <v>23691</v>
      </c>
      <c r="B11950" s="890" t="s">
        <v>35859</v>
      </c>
      <c r="C11950" s="890" t="s">
        <v>3</v>
      </c>
      <c r="D11950" s="890">
        <v>143.19</v>
      </c>
    </row>
    <row r="11951" spans="1:4" x14ac:dyDescent="0.25">
      <c r="A11951" s="890" t="s">
        <v>23692</v>
      </c>
      <c r="B11951" s="890" t="s">
        <v>35859</v>
      </c>
      <c r="C11951" s="890" t="s">
        <v>3</v>
      </c>
      <c r="D11951" s="890">
        <v>142.69</v>
      </c>
    </row>
    <row r="11952" spans="1:4" x14ac:dyDescent="0.25">
      <c r="A11952" s="890" t="s">
        <v>23693</v>
      </c>
      <c r="B11952" s="890" t="s">
        <v>35860</v>
      </c>
      <c r="C11952" s="890" t="s">
        <v>3</v>
      </c>
      <c r="D11952" s="890">
        <v>196.89</v>
      </c>
    </row>
    <row r="11953" spans="1:4" x14ac:dyDescent="0.25">
      <c r="A11953" s="890" t="s">
        <v>23694</v>
      </c>
      <c r="B11953" s="890" t="s">
        <v>35860</v>
      </c>
      <c r="C11953" s="890" t="s">
        <v>3</v>
      </c>
      <c r="D11953" s="890">
        <v>196.66</v>
      </c>
    </row>
    <row r="11954" spans="1:4" x14ac:dyDescent="0.25">
      <c r="A11954" s="890" t="s">
        <v>23695</v>
      </c>
      <c r="B11954" s="890" t="s">
        <v>35861</v>
      </c>
      <c r="C11954" s="890" t="s">
        <v>3</v>
      </c>
      <c r="D11954" s="890">
        <v>204.2</v>
      </c>
    </row>
    <row r="11955" spans="1:4" x14ac:dyDescent="0.25">
      <c r="A11955" s="890" t="s">
        <v>23696</v>
      </c>
      <c r="B11955" s="890" t="s">
        <v>35861</v>
      </c>
      <c r="C11955" s="890" t="s">
        <v>3</v>
      </c>
      <c r="D11955" s="890">
        <v>203.7</v>
      </c>
    </row>
    <row r="11956" spans="1:4" x14ac:dyDescent="0.25">
      <c r="A11956" s="890" t="s">
        <v>11866</v>
      </c>
      <c r="B11956" s="890" t="s">
        <v>35862</v>
      </c>
      <c r="C11956" s="890" t="s">
        <v>4</v>
      </c>
      <c r="D11956" s="890">
        <v>963.55</v>
      </c>
    </row>
    <row r="11957" spans="1:4" x14ac:dyDescent="0.25">
      <c r="A11957" s="890" t="s">
        <v>11867</v>
      </c>
      <c r="B11957" s="890" t="s">
        <v>35862</v>
      </c>
      <c r="C11957" s="890" t="s">
        <v>4</v>
      </c>
      <c r="D11957" s="890">
        <v>905.01</v>
      </c>
    </row>
    <row r="11958" spans="1:4" x14ac:dyDescent="0.25">
      <c r="A11958" s="890" t="s">
        <v>11868</v>
      </c>
      <c r="B11958" s="890" t="s">
        <v>35863</v>
      </c>
      <c r="C11958" s="890" t="s">
        <v>4</v>
      </c>
      <c r="D11958" s="890">
        <v>1206.1300000000001</v>
      </c>
    </row>
    <row r="11959" spans="1:4" x14ac:dyDescent="0.25">
      <c r="A11959" s="890" t="s">
        <v>11869</v>
      </c>
      <c r="B11959" s="890" t="s">
        <v>35863</v>
      </c>
      <c r="C11959" s="890" t="s">
        <v>4</v>
      </c>
      <c r="D11959" s="890">
        <v>1118.57</v>
      </c>
    </row>
    <row r="11960" spans="1:4" x14ac:dyDescent="0.25">
      <c r="A11960" s="890" t="s">
        <v>11870</v>
      </c>
      <c r="B11960" s="890" t="s">
        <v>35864</v>
      </c>
      <c r="C11960" s="890" t="s">
        <v>4</v>
      </c>
      <c r="D11960" s="890">
        <v>864.3</v>
      </c>
    </row>
    <row r="11961" spans="1:4" x14ac:dyDescent="0.25">
      <c r="A11961" s="890" t="s">
        <v>11871</v>
      </c>
      <c r="B11961" s="890" t="s">
        <v>35864</v>
      </c>
      <c r="C11961" s="890" t="s">
        <v>4</v>
      </c>
      <c r="D11961" s="890">
        <v>831.78</v>
      </c>
    </row>
    <row r="11962" spans="1:4" x14ac:dyDescent="0.25">
      <c r="A11962" s="890" t="s">
        <v>11872</v>
      </c>
      <c r="B11962" s="890" t="s">
        <v>35865</v>
      </c>
      <c r="C11962" s="890" t="s">
        <v>4</v>
      </c>
      <c r="D11962" s="890">
        <v>405.51</v>
      </c>
    </row>
    <row r="11963" spans="1:4" x14ac:dyDescent="0.25">
      <c r="A11963" s="890" t="s">
        <v>11873</v>
      </c>
      <c r="B11963" s="890" t="s">
        <v>35865</v>
      </c>
      <c r="C11963" s="890" t="s">
        <v>4</v>
      </c>
      <c r="D11963" s="890">
        <v>385.83</v>
      </c>
    </row>
    <row r="11964" spans="1:4" x14ac:dyDescent="0.25">
      <c r="A11964" s="890" t="s">
        <v>11874</v>
      </c>
      <c r="B11964" s="890" t="s">
        <v>35866</v>
      </c>
      <c r="C11964" s="890" t="s">
        <v>4</v>
      </c>
      <c r="D11964" s="890">
        <v>492.6</v>
      </c>
    </row>
    <row r="11965" spans="1:4" x14ac:dyDescent="0.25">
      <c r="A11965" s="890" t="s">
        <v>11875</v>
      </c>
      <c r="B11965" s="890" t="s">
        <v>35866</v>
      </c>
      <c r="C11965" s="890" t="s">
        <v>4</v>
      </c>
      <c r="D11965" s="890">
        <v>470.5</v>
      </c>
    </row>
    <row r="11966" spans="1:4" x14ac:dyDescent="0.25">
      <c r="A11966" s="890" t="s">
        <v>11876</v>
      </c>
      <c r="B11966" s="890" t="s">
        <v>35867</v>
      </c>
      <c r="C11966" s="890" t="s">
        <v>5</v>
      </c>
      <c r="D11966" s="890">
        <v>528.04</v>
      </c>
    </row>
    <row r="11967" spans="1:4" x14ac:dyDescent="0.25">
      <c r="A11967" s="890" t="s">
        <v>11877</v>
      </c>
      <c r="B11967" s="890" t="s">
        <v>35867</v>
      </c>
      <c r="C11967" s="890" t="s">
        <v>5</v>
      </c>
      <c r="D11967" s="890">
        <v>517.67999999999995</v>
      </c>
    </row>
    <row r="11968" spans="1:4" x14ac:dyDescent="0.25">
      <c r="A11968" s="890" t="s">
        <v>11878</v>
      </c>
      <c r="B11968" s="890" t="s">
        <v>35868</v>
      </c>
      <c r="C11968" s="890" t="s">
        <v>4</v>
      </c>
      <c r="D11968" s="890">
        <v>360.05</v>
      </c>
    </row>
    <row r="11969" spans="1:4" x14ac:dyDescent="0.25">
      <c r="A11969" s="890" t="s">
        <v>11879</v>
      </c>
      <c r="B11969" s="890" t="s">
        <v>35868</v>
      </c>
      <c r="C11969" s="890" t="s">
        <v>4</v>
      </c>
      <c r="D11969" s="890">
        <v>353.91</v>
      </c>
    </row>
    <row r="11970" spans="1:4" x14ac:dyDescent="0.25">
      <c r="A11970" s="890" t="s">
        <v>11880</v>
      </c>
      <c r="B11970" s="890" t="s">
        <v>35869</v>
      </c>
      <c r="C11970" s="890" t="s">
        <v>4</v>
      </c>
      <c r="D11970" s="890">
        <v>364.94</v>
      </c>
    </row>
    <row r="11971" spans="1:4" x14ac:dyDescent="0.25">
      <c r="A11971" s="890" t="s">
        <v>11881</v>
      </c>
      <c r="B11971" s="890" t="s">
        <v>35869</v>
      </c>
      <c r="C11971" s="890" t="s">
        <v>4</v>
      </c>
      <c r="D11971" s="890">
        <v>359.76</v>
      </c>
    </row>
    <row r="11972" spans="1:4" x14ac:dyDescent="0.25">
      <c r="A11972" s="890" t="s">
        <v>11882</v>
      </c>
      <c r="B11972" s="890" t="s">
        <v>35870</v>
      </c>
      <c r="C11972" s="890" t="s">
        <v>5</v>
      </c>
      <c r="D11972" s="890">
        <v>1611.52</v>
      </c>
    </row>
    <row r="11973" spans="1:4" x14ac:dyDescent="0.25">
      <c r="A11973" s="890" t="s">
        <v>11883</v>
      </c>
      <c r="B11973" s="890" t="s">
        <v>35870</v>
      </c>
      <c r="C11973" s="890" t="s">
        <v>5</v>
      </c>
      <c r="D11973" s="890">
        <v>1603.75</v>
      </c>
    </row>
    <row r="11974" spans="1:4" x14ac:dyDescent="0.25">
      <c r="A11974" s="890" t="s">
        <v>11884</v>
      </c>
      <c r="B11974" s="890" t="s">
        <v>35871</v>
      </c>
      <c r="C11974" s="890" t="s">
        <v>5</v>
      </c>
      <c r="D11974" s="890">
        <v>1402.4</v>
      </c>
    </row>
    <row r="11975" spans="1:4" x14ac:dyDescent="0.25">
      <c r="A11975" s="890" t="s">
        <v>11885</v>
      </c>
      <c r="B11975" s="890" t="s">
        <v>35871</v>
      </c>
      <c r="C11975" s="890" t="s">
        <v>5</v>
      </c>
      <c r="D11975" s="890">
        <v>1355.34</v>
      </c>
    </row>
    <row r="11976" spans="1:4" x14ac:dyDescent="0.25">
      <c r="A11976" s="890" t="s">
        <v>27866</v>
      </c>
      <c r="B11976" s="890" t="s">
        <v>35872</v>
      </c>
      <c r="C11976" s="890" t="s">
        <v>4</v>
      </c>
      <c r="D11976" s="890">
        <v>260.99</v>
      </c>
    </row>
    <row r="11977" spans="1:4" x14ac:dyDescent="0.25">
      <c r="A11977" s="890" t="s">
        <v>27867</v>
      </c>
      <c r="B11977" s="890" t="s">
        <v>35872</v>
      </c>
      <c r="C11977" s="890" t="s">
        <v>4</v>
      </c>
      <c r="D11977" s="890">
        <v>245.62</v>
      </c>
    </row>
    <row r="11978" spans="1:4" x14ac:dyDescent="0.25">
      <c r="A11978" s="890" t="s">
        <v>27868</v>
      </c>
      <c r="B11978" s="890" t="s">
        <v>35873</v>
      </c>
      <c r="C11978" s="890" t="s">
        <v>4</v>
      </c>
      <c r="D11978" s="890">
        <v>315.63</v>
      </c>
    </row>
    <row r="11979" spans="1:4" x14ac:dyDescent="0.25">
      <c r="A11979" s="890" t="s">
        <v>27869</v>
      </c>
      <c r="B11979" s="890" t="s">
        <v>35873</v>
      </c>
      <c r="C11979" s="890" t="s">
        <v>4</v>
      </c>
      <c r="D11979" s="890">
        <v>301.08999999999997</v>
      </c>
    </row>
    <row r="11980" spans="1:4" x14ac:dyDescent="0.25">
      <c r="A11980" s="890" t="s">
        <v>27870</v>
      </c>
      <c r="B11980" s="890" t="s">
        <v>35874</v>
      </c>
      <c r="C11980" s="890" t="s">
        <v>4</v>
      </c>
      <c r="D11980" s="890">
        <v>429.59</v>
      </c>
    </row>
    <row r="11981" spans="1:4" x14ac:dyDescent="0.25">
      <c r="A11981" s="890" t="s">
        <v>27871</v>
      </c>
      <c r="B11981" s="890" t="s">
        <v>35874</v>
      </c>
      <c r="C11981" s="890" t="s">
        <v>4</v>
      </c>
      <c r="D11981" s="890">
        <v>414.39</v>
      </c>
    </row>
    <row r="11982" spans="1:4" x14ac:dyDescent="0.25">
      <c r="A11982" s="890" t="s">
        <v>27872</v>
      </c>
      <c r="B11982" s="890" t="s">
        <v>35875</v>
      </c>
      <c r="C11982" s="890" t="s">
        <v>4</v>
      </c>
      <c r="D11982" s="890">
        <v>480.13</v>
      </c>
    </row>
    <row r="11983" spans="1:4" x14ac:dyDescent="0.25">
      <c r="A11983" s="890" t="s">
        <v>27873</v>
      </c>
      <c r="B11983" s="890" t="s">
        <v>35875</v>
      </c>
      <c r="C11983" s="890" t="s">
        <v>4</v>
      </c>
      <c r="D11983" s="890">
        <v>462.68</v>
      </c>
    </row>
    <row r="11984" spans="1:4" x14ac:dyDescent="0.25">
      <c r="A11984" s="890" t="s">
        <v>11886</v>
      </c>
      <c r="B11984" s="890" t="s">
        <v>35876</v>
      </c>
      <c r="C11984" s="890" t="s">
        <v>4</v>
      </c>
      <c r="D11984" s="890">
        <v>154.35</v>
      </c>
    </row>
    <row r="11985" spans="1:4" x14ac:dyDescent="0.25">
      <c r="A11985" s="890" t="s">
        <v>11887</v>
      </c>
      <c r="B11985" s="890" t="s">
        <v>35876</v>
      </c>
      <c r="C11985" s="890" t="s">
        <v>4</v>
      </c>
      <c r="D11985" s="890">
        <v>144.1</v>
      </c>
    </row>
    <row r="11986" spans="1:4" x14ac:dyDescent="0.25">
      <c r="A11986" s="890" t="s">
        <v>11888</v>
      </c>
      <c r="B11986" s="890" t="s">
        <v>35877</v>
      </c>
      <c r="C11986" s="890" t="s">
        <v>3</v>
      </c>
      <c r="D11986" s="890">
        <v>727.98</v>
      </c>
    </row>
    <row r="11987" spans="1:4" x14ac:dyDescent="0.25">
      <c r="A11987" s="890" t="s">
        <v>11889</v>
      </c>
      <c r="B11987" s="890" t="s">
        <v>35877</v>
      </c>
      <c r="C11987" s="890" t="s">
        <v>3</v>
      </c>
      <c r="D11987" s="890">
        <v>678.76</v>
      </c>
    </row>
    <row r="11988" spans="1:4" x14ac:dyDescent="0.25">
      <c r="A11988" s="890" t="s">
        <v>11890</v>
      </c>
      <c r="B11988" s="890" t="s">
        <v>35878</v>
      </c>
      <c r="C11988" s="890" t="s">
        <v>3</v>
      </c>
      <c r="D11988" s="890">
        <v>739.32</v>
      </c>
    </row>
    <row r="11989" spans="1:4" x14ac:dyDescent="0.25">
      <c r="A11989" s="890" t="s">
        <v>11891</v>
      </c>
      <c r="B11989" s="890" t="s">
        <v>35878</v>
      </c>
      <c r="C11989" s="890" t="s">
        <v>3</v>
      </c>
      <c r="D11989" s="890">
        <v>677.15</v>
      </c>
    </row>
    <row r="11990" spans="1:4" x14ac:dyDescent="0.25">
      <c r="A11990" s="890" t="s">
        <v>11892</v>
      </c>
      <c r="B11990" s="890" t="s">
        <v>35879</v>
      </c>
      <c r="C11990" s="890" t="s">
        <v>3</v>
      </c>
      <c r="D11990" s="890">
        <v>724.81</v>
      </c>
    </row>
    <row r="11991" spans="1:4" x14ac:dyDescent="0.25">
      <c r="A11991" s="890" t="s">
        <v>11893</v>
      </c>
      <c r="B11991" s="890" t="s">
        <v>35879</v>
      </c>
      <c r="C11991" s="890" t="s">
        <v>3</v>
      </c>
      <c r="D11991" s="890">
        <v>662.64</v>
      </c>
    </row>
    <row r="11992" spans="1:4" x14ac:dyDescent="0.25">
      <c r="A11992" s="890" t="s">
        <v>11894</v>
      </c>
      <c r="B11992" s="890" t="s">
        <v>35880</v>
      </c>
      <c r="C11992" s="890" t="s">
        <v>4</v>
      </c>
      <c r="D11992" s="890">
        <v>126.3</v>
      </c>
    </row>
    <row r="11993" spans="1:4" x14ac:dyDescent="0.25">
      <c r="A11993" s="890" t="s">
        <v>11895</v>
      </c>
      <c r="B11993" s="890" t="s">
        <v>35880</v>
      </c>
      <c r="C11993" s="890" t="s">
        <v>4</v>
      </c>
      <c r="D11993" s="890">
        <v>122.88</v>
      </c>
    </row>
    <row r="11994" spans="1:4" x14ac:dyDescent="0.25">
      <c r="A11994" s="890" t="s">
        <v>11896</v>
      </c>
      <c r="B11994" s="890" t="s">
        <v>35881</v>
      </c>
      <c r="C11994" s="890" t="s">
        <v>4</v>
      </c>
      <c r="D11994" s="890">
        <v>57.45</v>
      </c>
    </row>
    <row r="11995" spans="1:4" x14ac:dyDescent="0.25">
      <c r="A11995" s="890" t="s">
        <v>11897</v>
      </c>
      <c r="B11995" s="890" t="s">
        <v>35881</v>
      </c>
      <c r="C11995" s="890" t="s">
        <v>4</v>
      </c>
      <c r="D11995" s="890">
        <v>54.86</v>
      </c>
    </row>
    <row r="11996" spans="1:4" x14ac:dyDescent="0.25">
      <c r="A11996" s="890" t="s">
        <v>11898</v>
      </c>
      <c r="B11996" s="890" t="s">
        <v>35882</v>
      </c>
      <c r="C11996" s="890" t="s">
        <v>4</v>
      </c>
      <c r="D11996" s="890">
        <v>38.299999999999997</v>
      </c>
    </row>
    <row r="11997" spans="1:4" x14ac:dyDescent="0.25">
      <c r="A11997" s="890" t="s">
        <v>11899</v>
      </c>
      <c r="B11997" s="890" t="s">
        <v>35882</v>
      </c>
      <c r="C11997" s="890" t="s">
        <v>4</v>
      </c>
      <c r="D11997" s="890">
        <v>36.590000000000003</v>
      </c>
    </row>
    <row r="11998" spans="1:4" x14ac:dyDescent="0.25">
      <c r="A11998" s="890" t="s">
        <v>11900</v>
      </c>
      <c r="B11998" s="890" t="s">
        <v>35883</v>
      </c>
      <c r="C11998" s="890" t="s">
        <v>4</v>
      </c>
      <c r="D11998" s="890">
        <v>30.53</v>
      </c>
    </row>
    <row r="11999" spans="1:4" x14ac:dyDescent="0.25">
      <c r="A11999" s="890" t="s">
        <v>11901</v>
      </c>
      <c r="B11999" s="890" t="s">
        <v>35883</v>
      </c>
      <c r="C11999" s="890" t="s">
        <v>4</v>
      </c>
      <c r="D11999" s="890">
        <v>29.08</v>
      </c>
    </row>
    <row r="12000" spans="1:4" x14ac:dyDescent="0.25">
      <c r="A12000" s="890" t="s">
        <v>11902</v>
      </c>
      <c r="B12000" s="890" t="s">
        <v>35884</v>
      </c>
      <c r="C12000" s="890" t="s">
        <v>4</v>
      </c>
      <c r="D12000" s="890">
        <v>73.92</v>
      </c>
    </row>
    <row r="12001" spans="1:4" x14ac:dyDescent="0.25">
      <c r="A12001" s="890" t="s">
        <v>11903</v>
      </c>
      <c r="B12001" s="890" t="s">
        <v>35884</v>
      </c>
      <c r="C12001" s="890" t="s">
        <v>4</v>
      </c>
      <c r="D12001" s="890">
        <v>71.23</v>
      </c>
    </row>
    <row r="12002" spans="1:4" x14ac:dyDescent="0.25">
      <c r="A12002" s="890" t="s">
        <v>23697</v>
      </c>
      <c r="B12002" s="890" t="s">
        <v>35885</v>
      </c>
      <c r="C12002" s="890" t="s">
        <v>4</v>
      </c>
      <c r="D12002" s="890">
        <v>34.72</v>
      </c>
    </row>
    <row r="12003" spans="1:4" x14ac:dyDescent="0.25">
      <c r="A12003" s="890" t="s">
        <v>23698</v>
      </c>
      <c r="B12003" s="890" t="s">
        <v>35885</v>
      </c>
      <c r="C12003" s="890" t="s">
        <v>4</v>
      </c>
      <c r="D12003" s="890">
        <v>32.03</v>
      </c>
    </row>
    <row r="12004" spans="1:4" x14ac:dyDescent="0.25">
      <c r="A12004" s="890" t="s">
        <v>11904</v>
      </c>
      <c r="B12004" s="890" t="s">
        <v>35886</v>
      </c>
      <c r="C12004" s="890" t="s">
        <v>4</v>
      </c>
      <c r="D12004" s="890">
        <v>560.54999999999995</v>
      </c>
    </row>
    <row r="12005" spans="1:4" x14ac:dyDescent="0.25">
      <c r="A12005" s="890" t="s">
        <v>11905</v>
      </c>
      <c r="B12005" s="890" t="s">
        <v>35886</v>
      </c>
      <c r="C12005" s="890" t="s">
        <v>4</v>
      </c>
      <c r="D12005" s="890">
        <v>513.91999999999996</v>
      </c>
    </row>
    <row r="12006" spans="1:4" x14ac:dyDescent="0.25">
      <c r="A12006" s="890" t="s">
        <v>11906</v>
      </c>
      <c r="B12006" s="890" t="s">
        <v>35887</v>
      </c>
      <c r="C12006" s="890" t="s">
        <v>5</v>
      </c>
      <c r="D12006" s="890">
        <v>764.84</v>
      </c>
    </row>
    <row r="12007" spans="1:4" x14ac:dyDescent="0.25">
      <c r="A12007" s="890" t="s">
        <v>11907</v>
      </c>
      <c r="B12007" s="890" t="s">
        <v>35887</v>
      </c>
      <c r="C12007" s="890" t="s">
        <v>5</v>
      </c>
      <c r="D12007" s="890">
        <v>718.21</v>
      </c>
    </row>
    <row r="12008" spans="1:4" x14ac:dyDescent="0.25">
      <c r="A12008" s="890" t="s">
        <v>11908</v>
      </c>
      <c r="B12008" s="890" t="s">
        <v>35888</v>
      </c>
      <c r="C12008" s="890" t="s">
        <v>5</v>
      </c>
      <c r="D12008" s="890">
        <v>515.74</v>
      </c>
    </row>
    <row r="12009" spans="1:4" x14ac:dyDescent="0.25">
      <c r="A12009" s="890" t="s">
        <v>11909</v>
      </c>
      <c r="B12009" s="890" t="s">
        <v>35888</v>
      </c>
      <c r="C12009" s="890" t="s">
        <v>5</v>
      </c>
      <c r="D12009" s="890">
        <v>471.7</v>
      </c>
    </row>
    <row r="12010" spans="1:4" x14ac:dyDescent="0.25">
      <c r="A12010" s="890" t="s">
        <v>26530</v>
      </c>
      <c r="B12010" s="890" t="s">
        <v>35889</v>
      </c>
      <c r="C12010" s="890" t="s">
        <v>5</v>
      </c>
      <c r="D12010" s="890">
        <v>48.53</v>
      </c>
    </row>
    <row r="12011" spans="1:4" x14ac:dyDescent="0.25">
      <c r="A12011" s="890" t="s">
        <v>26531</v>
      </c>
      <c r="B12011" s="890" t="s">
        <v>35889</v>
      </c>
      <c r="C12011" s="890" t="s">
        <v>5</v>
      </c>
      <c r="D12011" s="890">
        <v>46.85</v>
      </c>
    </row>
    <row r="12012" spans="1:4" x14ac:dyDescent="0.25">
      <c r="A12012" s="890" t="s">
        <v>11910</v>
      </c>
      <c r="B12012" s="890" t="s">
        <v>35890</v>
      </c>
      <c r="C12012" s="890" t="s">
        <v>4</v>
      </c>
      <c r="D12012" s="890">
        <v>66.709999999999994</v>
      </c>
    </row>
    <row r="12013" spans="1:4" x14ac:dyDescent="0.25">
      <c r="A12013" s="890" t="s">
        <v>11911</v>
      </c>
      <c r="B12013" s="890" t="s">
        <v>35890</v>
      </c>
      <c r="C12013" s="890" t="s">
        <v>4</v>
      </c>
      <c r="D12013" s="890">
        <v>64.12</v>
      </c>
    </row>
    <row r="12014" spans="1:4" x14ac:dyDescent="0.25">
      <c r="A12014" s="890" t="s">
        <v>11912</v>
      </c>
      <c r="B12014" s="890" t="s">
        <v>35891</v>
      </c>
      <c r="C12014" s="890" t="s">
        <v>4</v>
      </c>
      <c r="D12014" s="890">
        <v>59.9</v>
      </c>
    </row>
    <row r="12015" spans="1:4" x14ac:dyDescent="0.25">
      <c r="A12015" s="890" t="s">
        <v>11913</v>
      </c>
      <c r="B12015" s="890" t="s">
        <v>35891</v>
      </c>
      <c r="C12015" s="890" t="s">
        <v>4</v>
      </c>
      <c r="D12015" s="890">
        <v>57.31</v>
      </c>
    </row>
    <row r="12016" spans="1:4" x14ac:dyDescent="0.25">
      <c r="A12016" s="890" t="s">
        <v>11914</v>
      </c>
      <c r="B12016" s="890" t="s">
        <v>35892</v>
      </c>
      <c r="C12016" s="890" t="s">
        <v>4</v>
      </c>
      <c r="D12016" s="890">
        <v>53.1</v>
      </c>
    </row>
    <row r="12017" spans="1:4" x14ac:dyDescent="0.25">
      <c r="A12017" s="890" t="s">
        <v>11915</v>
      </c>
      <c r="B12017" s="890" t="s">
        <v>35892</v>
      </c>
      <c r="C12017" s="890" t="s">
        <v>4</v>
      </c>
      <c r="D12017" s="890">
        <v>50.51</v>
      </c>
    </row>
    <row r="12018" spans="1:4" x14ac:dyDescent="0.25">
      <c r="A12018" s="890" t="s">
        <v>11916</v>
      </c>
      <c r="B12018" s="890" t="s">
        <v>35893</v>
      </c>
      <c r="C12018" s="890" t="s">
        <v>5</v>
      </c>
      <c r="D12018" s="890">
        <v>203.7</v>
      </c>
    </row>
    <row r="12019" spans="1:4" x14ac:dyDescent="0.25">
      <c r="A12019" s="890" t="s">
        <v>11917</v>
      </c>
      <c r="B12019" s="890" t="s">
        <v>35893</v>
      </c>
      <c r="C12019" s="890" t="s">
        <v>5</v>
      </c>
      <c r="D12019" s="890">
        <v>197.45</v>
      </c>
    </row>
    <row r="12020" spans="1:4" x14ac:dyDescent="0.25">
      <c r="A12020" s="890" t="s">
        <v>11918</v>
      </c>
      <c r="B12020" s="890" t="s">
        <v>35894</v>
      </c>
      <c r="C12020" s="890" t="s">
        <v>4</v>
      </c>
      <c r="D12020" s="890">
        <v>46.64</v>
      </c>
    </row>
    <row r="12021" spans="1:4" x14ac:dyDescent="0.25">
      <c r="A12021" s="890" t="s">
        <v>11919</v>
      </c>
      <c r="B12021" s="890" t="s">
        <v>35894</v>
      </c>
      <c r="C12021" s="890" t="s">
        <v>4</v>
      </c>
      <c r="D12021" s="890">
        <v>44.05</v>
      </c>
    </row>
    <row r="12022" spans="1:4" x14ac:dyDescent="0.25">
      <c r="A12022" s="890" t="s">
        <v>11920</v>
      </c>
      <c r="B12022" s="890" t="s">
        <v>35895</v>
      </c>
      <c r="C12022" s="890" t="s">
        <v>5</v>
      </c>
      <c r="D12022" s="890">
        <v>604.64</v>
      </c>
    </row>
    <row r="12023" spans="1:4" x14ac:dyDescent="0.25">
      <c r="A12023" s="890" t="s">
        <v>11921</v>
      </c>
      <c r="B12023" s="890" t="s">
        <v>35895</v>
      </c>
      <c r="C12023" s="890" t="s">
        <v>5</v>
      </c>
      <c r="D12023" s="890">
        <v>594.28</v>
      </c>
    </row>
    <row r="12024" spans="1:4" x14ac:dyDescent="0.25">
      <c r="A12024" s="890" t="s">
        <v>11922</v>
      </c>
      <c r="B12024" s="890" t="s">
        <v>35896</v>
      </c>
      <c r="C12024" s="890" t="s">
        <v>5</v>
      </c>
      <c r="D12024" s="890">
        <v>1370.62</v>
      </c>
    </row>
    <row r="12025" spans="1:4" x14ac:dyDescent="0.25">
      <c r="A12025" s="890" t="s">
        <v>11923</v>
      </c>
      <c r="B12025" s="890" t="s">
        <v>35896</v>
      </c>
      <c r="C12025" s="890" t="s">
        <v>5</v>
      </c>
      <c r="D12025" s="890">
        <v>1362.85</v>
      </c>
    </row>
    <row r="12026" spans="1:4" x14ac:dyDescent="0.25">
      <c r="A12026" s="890" t="s">
        <v>11924</v>
      </c>
      <c r="B12026" s="890" t="s">
        <v>35897</v>
      </c>
      <c r="C12026" s="890" t="s">
        <v>5</v>
      </c>
      <c r="D12026" s="890">
        <v>672.88</v>
      </c>
    </row>
    <row r="12027" spans="1:4" x14ac:dyDescent="0.25">
      <c r="A12027" s="890" t="s">
        <v>11925</v>
      </c>
      <c r="B12027" s="890" t="s">
        <v>35897</v>
      </c>
      <c r="C12027" s="890" t="s">
        <v>5</v>
      </c>
      <c r="D12027" s="890">
        <v>657.34</v>
      </c>
    </row>
    <row r="12028" spans="1:4" x14ac:dyDescent="0.25">
      <c r="A12028" s="890" t="s">
        <v>11926</v>
      </c>
      <c r="B12028" s="890" t="s">
        <v>35898</v>
      </c>
      <c r="C12028" s="890" t="s">
        <v>5</v>
      </c>
      <c r="D12028" s="890">
        <v>376.07</v>
      </c>
    </row>
    <row r="12029" spans="1:4" x14ac:dyDescent="0.25">
      <c r="A12029" s="890" t="s">
        <v>11927</v>
      </c>
      <c r="B12029" s="890" t="s">
        <v>35898</v>
      </c>
      <c r="C12029" s="890" t="s">
        <v>5</v>
      </c>
      <c r="D12029" s="890">
        <v>355.35</v>
      </c>
    </row>
    <row r="12030" spans="1:4" x14ac:dyDescent="0.25">
      <c r="A12030" s="890" t="s">
        <v>11928</v>
      </c>
      <c r="B12030" s="890" t="s">
        <v>35899</v>
      </c>
      <c r="C12030" s="890" t="s">
        <v>5</v>
      </c>
      <c r="D12030" s="890">
        <v>82.29</v>
      </c>
    </row>
    <row r="12031" spans="1:4" x14ac:dyDescent="0.25">
      <c r="A12031" s="890" t="s">
        <v>11929</v>
      </c>
      <c r="B12031" s="890" t="s">
        <v>35899</v>
      </c>
      <c r="C12031" s="890" t="s">
        <v>5</v>
      </c>
      <c r="D12031" s="890">
        <v>81.67</v>
      </c>
    </row>
    <row r="12032" spans="1:4" x14ac:dyDescent="0.25">
      <c r="A12032" s="890" t="s">
        <v>11930</v>
      </c>
      <c r="B12032" s="890" t="s">
        <v>35900</v>
      </c>
      <c r="C12032" s="890" t="s">
        <v>5</v>
      </c>
      <c r="D12032" s="890">
        <v>16.68</v>
      </c>
    </row>
    <row r="12033" spans="1:4" x14ac:dyDescent="0.25">
      <c r="A12033" s="890" t="s">
        <v>11931</v>
      </c>
      <c r="B12033" s="890" t="s">
        <v>35900</v>
      </c>
      <c r="C12033" s="890" t="s">
        <v>5</v>
      </c>
      <c r="D12033" s="890">
        <v>16.14</v>
      </c>
    </row>
    <row r="12034" spans="1:4" x14ac:dyDescent="0.25">
      <c r="A12034" s="890" t="s">
        <v>11932</v>
      </c>
      <c r="B12034" s="890" t="s">
        <v>35901</v>
      </c>
      <c r="C12034" s="890" t="s">
        <v>5</v>
      </c>
      <c r="D12034" s="890">
        <v>714.37</v>
      </c>
    </row>
    <row r="12035" spans="1:4" x14ac:dyDescent="0.25">
      <c r="A12035" s="890" t="s">
        <v>11933</v>
      </c>
      <c r="B12035" s="890" t="s">
        <v>35901</v>
      </c>
      <c r="C12035" s="890" t="s">
        <v>5</v>
      </c>
      <c r="D12035" s="890">
        <v>669.03</v>
      </c>
    </row>
    <row r="12036" spans="1:4" x14ac:dyDescent="0.25">
      <c r="A12036" s="890" t="s">
        <v>11934</v>
      </c>
      <c r="B12036" s="890" t="s">
        <v>35902</v>
      </c>
      <c r="C12036" s="890" t="s">
        <v>5</v>
      </c>
      <c r="D12036" s="890">
        <v>795.85</v>
      </c>
    </row>
    <row r="12037" spans="1:4" x14ac:dyDescent="0.25">
      <c r="A12037" s="890" t="s">
        <v>11935</v>
      </c>
      <c r="B12037" s="890" t="s">
        <v>35902</v>
      </c>
      <c r="C12037" s="890" t="s">
        <v>5</v>
      </c>
      <c r="D12037" s="890">
        <v>748.18</v>
      </c>
    </row>
    <row r="12038" spans="1:4" x14ac:dyDescent="0.25">
      <c r="A12038" s="890" t="s">
        <v>11936</v>
      </c>
      <c r="B12038" s="890" t="s">
        <v>50075</v>
      </c>
      <c r="C12038" s="890" t="s">
        <v>5</v>
      </c>
      <c r="D12038" s="890">
        <v>2590.9699999999998</v>
      </c>
    </row>
    <row r="12039" spans="1:4" x14ac:dyDescent="0.25">
      <c r="A12039" s="890" t="s">
        <v>11937</v>
      </c>
      <c r="B12039" s="890" t="s">
        <v>50075</v>
      </c>
      <c r="C12039" s="890" t="s">
        <v>5</v>
      </c>
      <c r="D12039" s="890">
        <v>2580.61</v>
      </c>
    </row>
    <row r="12040" spans="1:4" x14ac:dyDescent="0.25">
      <c r="A12040" s="890" t="s">
        <v>11938</v>
      </c>
      <c r="B12040" s="890" t="s">
        <v>50076</v>
      </c>
      <c r="C12040" s="890" t="s">
        <v>5</v>
      </c>
      <c r="D12040" s="890">
        <v>529.72</v>
      </c>
    </row>
    <row r="12041" spans="1:4" x14ac:dyDescent="0.25">
      <c r="A12041" s="890" t="s">
        <v>11939</v>
      </c>
      <c r="B12041" s="890" t="s">
        <v>50076</v>
      </c>
      <c r="C12041" s="890" t="s">
        <v>5</v>
      </c>
      <c r="D12041" s="890">
        <v>521.95000000000005</v>
      </c>
    </row>
    <row r="12042" spans="1:4" x14ac:dyDescent="0.25">
      <c r="A12042" s="890" t="s">
        <v>11940</v>
      </c>
      <c r="B12042" s="890" t="s">
        <v>50077</v>
      </c>
      <c r="C12042" s="890" t="s">
        <v>5</v>
      </c>
      <c r="D12042" s="890">
        <v>1034.6300000000001</v>
      </c>
    </row>
    <row r="12043" spans="1:4" x14ac:dyDescent="0.25">
      <c r="A12043" s="890" t="s">
        <v>11941</v>
      </c>
      <c r="B12043" s="890" t="s">
        <v>50077</v>
      </c>
      <c r="C12043" s="890" t="s">
        <v>5</v>
      </c>
      <c r="D12043" s="890">
        <v>1026.8599999999999</v>
      </c>
    </row>
    <row r="12044" spans="1:4" x14ac:dyDescent="0.25">
      <c r="A12044" s="890" t="s">
        <v>11942</v>
      </c>
      <c r="B12044" s="890" t="s">
        <v>50078</v>
      </c>
      <c r="C12044" s="890" t="s">
        <v>5</v>
      </c>
      <c r="D12044" s="890">
        <v>652.85</v>
      </c>
    </row>
    <row r="12045" spans="1:4" x14ac:dyDescent="0.25">
      <c r="A12045" s="890" t="s">
        <v>11943</v>
      </c>
      <c r="B12045" s="890" t="s">
        <v>50078</v>
      </c>
      <c r="C12045" s="890" t="s">
        <v>5</v>
      </c>
      <c r="D12045" s="890">
        <v>645.08000000000004</v>
      </c>
    </row>
    <row r="12046" spans="1:4" x14ac:dyDescent="0.25">
      <c r="A12046" s="890" t="s">
        <v>50079</v>
      </c>
      <c r="B12046" s="890" t="s">
        <v>50080</v>
      </c>
      <c r="C12046" s="890" t="s">
        <v>5</v>
      </c>
      <c r="D12046" s="890">
        <v>651.41</v>
      </c>
    </row>
    <row r="12047" spans="1:4" x14ac:dyDescent="0.25">
      <c r="A12047" s="890" t="s">
        <v>50081</v>
      </c>
      <c r="B12047" s="890" t="s">
        <v>50080</v>
      </c>
      <c r="C12047" s="890" t="s">
        <v>5</v>
      </c>
      <c r="D12047" s="890">
        <v>643.64</v>
      </c>
    </row>
    <row r="12048" spans="1:4" x14ac:dyDescent="0.25">
      <c r="A12048" s="890" t="s">
        <v>50082</v>
      </c>
      <c r="B12048" s="890" t="s">
        <v>50083</v>
      </c>
      <c r="C12048" s="890" t="s">
        <v>5</v>
      </c>
      <c r="D12048" s="890">
        <v>2009.02</v>
      </c>
    </row>
    <row r="12049" spans="1:4" x14ac:dyDescent="0.25">
      <c r="A12049" s="890" t="s">
        <v>50084</v>
      </c>
      <c r="B12049" s="890" t="s">
        <v>50083</v>
      </c>
      <c r="C12049" s="890" t="s">
        <v>5</v>
      </c>
      <c r="D12049" s="890">
        <v>1998.66</v>
      </c>
    </row>
    <row r="12050" spans="1:4" x14ac:dyDescent="0.25">
      <c r="A12050" s="890" t="s">
        <v>11948</v>
      </c>
      <c r="B12050" s="890" t="s">
        <v>50085</v>
      </c>
      <c r="C12050" s="890" t="s">
        <v>5</v>
      </c>
      <c r="D12050" s="890">
        <v>1679.42</v>
      </c>
    </row>
    <row r="12051" spans="1:4" x14ac:dyDescent="0.25">
      <c r="A12051" s="890" t="s">
        <v>11949</v>
      </c>
      <c r="B12051" s="890" t="s">
        <v>50085</v>
      </c>
      <c r="C12051" s="890" t="s">
        <v>5</v>
      </c>
      <c r="D12051" s="890">
        <v>1669.06</v>
      </c>
    </row>
    <row r="12052" spans="1:4" x14ac:dyDescent="0.25">
      <c r="A12052" s="890" t="s">
        <v>11950</v>
      </c>
      <c r="B12052" s="890" t="s">
        <v>50086</v>
      </c>
      <c r="C12052" s="890" t="s">
        <v>5</v>
      </c>
      <c r="D12052" s="890">
        <v>489.55</v>
      </c>
    </row>
    <row r="12053" spans="1:4" x14ac:dyDescent="0.25">
      <c r="A12053" s="890" t="s">
        <v>11951</v>
      </c>
      <c r="B12053" s="890" t="s">
        <v>50086</v>
      </c>
      <c r="C12053" s="890" t="s">
        <v>5</v>
      </c>
      <c r="D12053" s="890">
        <v>481.78</v>
      </c>
    </row>
    <row r="12054" spans="1:4" x14ac:dyDescent="0.25">
      <c r="A12054" s="890" t="s">
        <v>11952</v>
      </c>
      <c r="B12054" s="890" t="s">
        <v>50087</v>
      </c>
      <c r="C12054" s="890" t="s">
        <v>5</v>
      </c>
      <c r="D12054" s="890">
        <v>582.04999999999995</v>
      </c>
    </row>
    <row r="12055" spans="1:4" x14ac:dyDescent="0.25">
      <c r="A12055" s="890" t="s">
        <v>11953</v>
      </c>
      <c r="B12055" s="890" t="s">
        <v>50087</v>
      </c>
      <c r="C12055" s="890" t="s">
        <v>5</v>
      </c>
      <c r="D12055" s="890">
        <v>574.28</v>
      </c>
    </row>
    <row r="12056" spans="1:4" x14ac:dyDescent="0.25">
      <c r="A12056" s="890" t="s">
        <v>11954</v>
      </c>
      <c r="B12056" s="890" t="s">
        <v>35912</v>
      </c>
      <c r="C12056" s="890" t="s">
        <v>5</v>
      </c>
      <c r="D12056" s="890">
        <v>144.85</v>
      </c>
    </row>
    <row r="12057" spans="1:4" x14ac:dyDescent="0.25">
      <c r="A12057" s="890" t="s">
        <v>11955</v>
      </c>
      <c r="B12057" s="890" t="s">
        <v>35912</v>
      </c>
      <c r="C12057" s="890" t="s">
        <v>5</v>
      </c>
      <c r="D12057" s="890">
        <v>142.86000000000001</v>
      </c>
    </row>
    <row r="12058" spans="1:4" x14ac:dyDescent="0.25">
      <c r="A12058" s="890" t="s">
        <v>11956</v>
      </c>
      <c r="B12058" s="890" t="s">
        <v>35913</v>
      </c>
      <c r="C12058" s="890" t="s">
        <v>5</v>
      </c>
      <c r="D12058" s="890">
        <v>202.05</v>
      </c>
    </row>
    <row r="12059" spans="1:4" x14ac:dyDescent="0.25">
      <c r="A12059" s="890" t="s">
        <v>11957</v>
      </c>
      <c r="B12059" s="890" t="s">
        <v>35913</v>
      </c>
      <c r="C12059" s="890" t="s">
        <v>5</v>
      </c>
      <c r="D12059" s="890">
        <v>199.34</v>
      </c>
    </row>
    <row r="12060" spans="1:4" x14ac:dyDescent="0.25">
      <c r="A12060" s="890" t="s">
        <v>11958</v>
      </c>
      <c r="B12060" s="890" t="s">
        <v>35914</v>
      </c>
      <c r="C12060" s="890" t="s">
        <v>5</v>
      </c>
      <c r="D12060" s="890">
        <v>221.22</v>
      </c>
    </row>
    <row r="12061" spans="1:4" x14ac:dyDescent="0.25">
      <c r="A12061" s="890" t="s">
        <v>11959</v>
      </c>
      <c r="B12061" s="890" t="s">
        <v>35914</v>
      </c>
      <c r="C12061" s="890" t="s">
        <v>5</v>
      </c>
      <c r="D12061" s="890">
        <v>218.22</v>
      </c>
    </row>
    <row r="12062" spans="1:4" x14ac:dyDescent="0.25">
      <c r="A12062" s="890" t="s">
        <v>11960</v>
      </c>
      <c r="B12062" s="890" t="s">
        <v>35915</v>
      </c>
      <c r="C12062" s="890" t="s">
        <v>5</v>
      </c>
      <c r="D12062" s="890">
        <v>483.75</v>
      </c>
    </row>
    <row r="12063" spans="1:4" x14ac:dyDescent="0.25">
      <c r="A12063" s="890" t="s">
        <v>11961</v>
      </c>
      <c r="B12063" s="890" t="s">
        <v>35915</v>
      </c>
      <c r="C12063" s="890" t="s">
        <v>5</v>
      </c>
      <c r="D12063" s="890">
        <v>480.39</v>
      </c>
    </row>
    <row r="12064" spans="1:4" x14ac:dyDescent="0.25">
      <c r="A12064" s="890" t="s">
        <v>11962</v>
      </c>
      <c r="B12064" s="890" t="s">
        <v>35916</v>
      </c>
      <c r="C12064" s="890" t="s">
        <v>5</v>
      </c>
      <c r="D12064" s="890">
        <v>247.53</v>
      </c>
    </row>
    <row r="12065" spans="1:4" x14ac:dyDescent="0.25">
      <c r="A12065" s="890" t="s">
        <v>11963</v>
      </c>
      <c r="B12065" s="890" t="s">
        <v>35916</v>
      </c>
      <c r="C12065" s="890" t="s">
        <v>5</v>
      </c>
      <c r="D12065" s="890">
        <v>243.67</v>
      </c>
    </row>
    <row r="12066" spans="1:4" x14ac:dyDescent="0.25">
      <c r="A12066" s="890" t="s">
        <v>11964</v>
      </c>
      <c r="B12066" s="890" t="s">
        <v>35917</v>
      </c>
      <c r="C12066" s="890" t="s">
        <v>5</v>
      </c>
      <c r="D12066" s="890">
        <v>270.8</v>
      </c>
    </row>
    <row r="12067" spans="1:4" x14ac:dyDescent="0.25">
      <c r="A12067" s="890" t="s">
        <v>11965</v>
      </c>
      <c r="B12067" s="890" t="s">
        <v>35917</v>
      </c>
      <c r="C12067" s="890" t="s">
        <v>5</v>
      </c>
      <c r="D12067" s="890">
        <v>267.12</v>
      </c>
    </row>
    <row r="12068" spans="1:4" x14ac:dyDescent="0.25">
      <c r="A12068" s="890" t="s">
        <v>11966</v>
      </c>
      <c r="B12068" s="890" t="s">
        <v>35918</v>
      </c>
      <c r="C12068" s="890" t="s">
        <v>5</v>
      </c>
      <c r="D12068" s="890">
        <v>343.45</v>
      </c>
    </row>
    <row r="12069" spans="1:4" x14ac:dyDescent="0.25">
      <c r="A12069" s="890" t="s">
        <v>11967</v>
      </c>
      <c r="B12069" s="890" t="s">
        <v>35918</v>
      </c>
      <c r="C12069" s="890" t="s">
        <v>5</v>
      </c>
      <c r="D12069" s="890">
        <v>338.47</v>
      </c>
    </row>
    <row r="12070" spans="1:4" x14ac:dyDescent="0.25">
      <c r="A12070" s="890" t="s">
        <v>11968</v>
      </c>
      <c r="B12070" s="890" t="s">
        <v>35919</v>
      </c>
      <c r="C12070" s="890" t="s">
        <v>5</v>
      </c>
      <c r="D12070" s="890">
        <v>393.15</v>
      </c>
    </row>
    <row r="12071" spans="1:4" x14ac:dyDescent="0.25">
      <c r="A12071" s="890" t="s">
        <v>11969</v>
      </c>
      <c r="B12071" s="890" t="s">
        <v>35919</v>
      </c>
      <c r="C12071" s="890" t="s">
        <v>5</v>
      </c>
      <c r="D12071" s="890">
        <v>387.23</v>
      </c>
    </row>
    <row r="12072" spans="1:4" x14ac:dyDescent="0.25">
      <c r="A12072" s="890" t="s">
        <v>50088</v>
      </c>
      <c r="B12072" s="890" t="s">
        <v>50089</v>
      </c>
      <c r="C12072" s="890" t="s">
        <v>5</v>
      </c>
      <c r="D12072" s="890">
        <v>1010.54</v>
      </c>
    </row>
    <row r="12073" spans="1:4" x14ac:dyDescent="0.25">
      <c r="A12073" s="890" t="s">
        <v>50090</v>
      </c>
      <c r="B12073" s="890" t="s">
        <v>50089</v>
      </c>
      <c r="C12073" s="890" t="s">
        <v>5</v>
      </c>
      <c r="D12073" s="890">
        <v>1003.81</v>
      </c>
    </row>
    <row r="12074" spans="1:4" x14ac:dyDescent="0.25">
      <c r="A12074" s="890" t="s">
        <v>50091</v>
      </c>
      <c r="B12074" s="890" t="s">
        <v>50092</v>
      </c>
      <c r="C12074" s="890" t="s">
        <v>5</v>
      </c>
      <c r="D12074" s="890">
        <v>700.56</v>
      </c>
    </row>
    <row r="12075" spans="1:4" x14ac:dyDescent="0.25">
      <c r="A12075" s="890" t="s">
        <v>50093</v>
      </c>
      <c r="B12075" s="890" t="s">
        <v>50092</v>
      </c>
      <c r="C12075" s="890" t="s">
        <v>5</v>
      </c>
      <c r="D12075" s="890">
        <v>695.38</v>
      </c>
    </row>
    <row r="12076" spans="1:4" x14ac:dyDescent="0.25">
      <c r="A12076" s="890" t="s">
        <v>50094</v>
      </c>
      <c r="B12076" s="890" t="s">
        <v>50095</v>
      </c>
      <c r="C12076" s="890" t="s">
        <v>5</v>
      </c>
      <c r="D12076" s="890">
        <v>1185.29</v>
      </c>
    </row>
    <row r="12077" spans="1:4" x14ac:dyDescent="0.25">
      <c r="A12077" s="890" t="s">
        <v>50096</v>
      </c>
      <c r="B12077" s="890" t="s">
        <v>50095</v>
      </c>
      <c r="C12077" s="890" t="s">
        <v>5</v>
      </c>
      <c r="D12077" s="890">
        <v>1169.75</v>
      </c>
    </row>
    <row r="12078" spans="1:4" x14ac:dyDescent="0.25">
      <c r="A12078" s="890" t="s">
        <v>50097</v>
      </c>
      <c r="B12078" s="890" t="s">
        <v>50098</v>
      </c>
      <c r="C12078" s="890" t="s">
        <v>5</v>
      </c>
      <c r="D12078" s="890">
        <v>903.73</v>
      </c>
    </row>
    <row r="12079" spans="1:4" x14ac:dyDescent="0.25">
      <c r="A12079" s="890" t="s">
        <v>50099</v>
      </c>
      <c r="B12079" s="890" t="s">
        <v>50098</v>
      </c>
      <c r="C12079" s="890" t="s">
        <v>5</v>
      </c>
      <c r="D12079" s="890">
        <v>894.66</v>
      </c>
    </row>
    <row r="12080" spans="1:4" x14ac:dyDescent="0.25">
      <c r="A12080" s="890" t="s">
        <v>50100</v>
      </c>
      <c r="B12080" s="890" t="s">
        <v>50101</v>
      </c>
      <c r="C12080" s="890" t="s">
        <v>5</v>
      </c>
      <c r="D12080" s="890">
        <v>970.88</v>
      </c>
    </row>
    <row r="12081" spans="1:4" x14ac:dyDescent="0.25">
      <c r="A12081" s="890" t="s">
        <v>50102</v>
      </c>
      <c r="B12081" s="890" t="s">
        <v>50101</v>
      </c>
      <c r="C12081" s="890" t="s">
        <v>5</v>
      </c>
      <c r="D12081" s="890">
        <v>960.52</v>
      </c>
    </row>
    <row r="12082" spans="1:4" x14ac:dyDescent="0.25">
      <c r="A12082" s="890" t="s">
        <v>11974</v>
      </c>
      <c r="B12082" s="890" t="s">
        <v>35922</v>
      </c>
      <c r="C12082" s="890" t="s">
        <v>5</v>
      </c>
      <c r="D12082" s="890">
        <v>323.55</v>
      </c>
    </row>
    <row r="12083" spans="1:4" x14ac:dyDescent="0.25">
      <c r="A12083" s="890" t="s">
        <v>11975</v>
      </c>
      <c r="B12083" s="890" t="s">
        <v>35922</v>
      </c>
      <c r="C12083" s="890" t="s">
        <v>5</v>
      </c>
      <c r="D12083" s="890">
        <v>317.33</v>
      </c>
    </row>
    <row r="12084" spans="1:4" x14ac:dyDescent="0.25">
      <c r="A12084" s="890" t="s">
        <v>11976</v>
      </c>
      <c r="B12084" s="890" t="s">
        <v>35923</v>
      </c>
      <c r="C12084" s="890" t="s">
        <v>5</v>
      </c>
      <c r="D12084" s="890">
        <v>306.95999999999998</v>
      </c>
    </row>
    <row r="12085" spans="1:4" x14ac:dyDescent="0.25">
      <c r="A12085" s="890" t="s">
        <v>11977</v>
      </c>
      <c r="B12085" s="890" t="s">
        <v>35923</v>
      </c>
      <c r="C12085" s="890" t="s">
        <v>5</v>
      </c>
      <c r="D12085" s="890">
        <v>300.74</v>
      </c>
    </row>
    <row r="12086" spans="1:4" x14ac:dyDescent="0.25">
      <c r="A12086" s="890" t="s">
        <v>11978</v>
      </c>
      <c r="B12086" s="890" t="s">
        <v>35924</v>
      </c>
      <c r="C12086" s="890" t="s">
        <v>5</v>
      </c>
      <c r="D12086" s="890">
        <v>357.95</v>
      </c>
    </row>
    <row r="12087" spans="1:4" x14ac:dyDescent="0.25">
      <c r="A12087" s="890" t="s">
        <v>11979</v>
      </c>
      <c r="B12087" s="890" t="s">
        <v>35924</v>
      </c>
      <c r="C12087" s="890" t="s">
        <v>5</v>
      </c>
      <c r="D12087" s="890">
        <v>350.18</v>
      </c>
    </row>
    <row r="12088" spans="1:4" x14ac:dyDescent="0.25">
      <c r="A12088" s="890" t="s">
        <v>11980</v>
      </c>
      <c r="B12088" s="890" t="s">
        <v>35925</v>
      </c>
      <c r="C12088" s="890" t="s">
        <v>5</v>
      </c>
      <c r="D12088" s="890">
        <v>539.64</v>
      </c>
    </row>
    <row r="12089" spans="1:4" x14ac:dyDescent="0.25">
      <c r="A12089" s="890" t="s">
        <v>11981</v>
      </c>
      <c r="B12089" s="890" t="s">
        <v>35925</v>
      </c>
      <c r="C12089" s="890" t="s">
        <v>5</v>
      </c>
      <c r="D12089" s="890">
        <v>534.46</v>
      </c>
    </row>
    <row r="12090" spans="1:4" x14ac:dyDescent="0.25">
      <c r="A12090" s="890" t="s">
        <v>11986</v>
      </c>
      <c r="B12090" s="890" t="s">
        <v>50103</v>
      </c>
      <c r="C12090" s="890" t="s">
        <v>5</v>
      </c>
      <c r="D12090" s="890">
        <v>996.17</v>
      </c>
    </row>
    <row r="12091" spans="1:4" x14ac:dyDescent="0.25">
      <c r="A12091" s="890" t="s">
        <v>11987</v>
      </c>
      <c r="B12091" s="890" t="s">
        <v>50103</v>
      </c>
      <c r="C12091" s="890" t="s">
        <v>5</v>
      </c>
      <c r="D12091" s="890">
        <v>991.3</v>
      </c>
    </row>
    <row r="12092" spans="1:4" x14ac:dyDescent="0.25">
      <c r="A12092" s="890" t="s">
        <v>11990</v>
      </c>
      <c r="B12092" s="890" t="s">
        <v>35930</v>
      </c>
      <c r="C12092" s="890" t="s">
        <v>5</v>
      </c>
      <c r="D12092" s="890">
        <v>866.58</v>
      </c>
    </row>
    <row r="12093" spans="1:4" x14ac:dyDescent="0.25">
      <c r="A12093" s="890" t="s">
        <v>11991</v>
      </c>
      <c r="B12093" s="890" t="s">
        <v>35930</v>
      </c>
      <c r="C12093" s="890" t="s">
        <v>5</v>
      </c>
      <c r="D12093" s="890">
        <v>861.92</v>
      </c>
    </row>
    <row r="12094" spans="1:4" x14ac:dyDescent="0.25">
      <c r="A12094" s="890" t="s">
        <v>11992</v>
      </c>
      <c r="B12094" s="890" t="s">
        <v>35931</v>
      </c>
      <c r="C12094" s="890" t="s">
        <v>5</v>
      </c>
      <c r="D12094" s="890">
        <v>367.86</v>
      </c>
    </row>
    <row r="12095" spans="1:4" x14ac:dyDescent="0.25">
      <c r="A12095" s="890" t="s">
        <v>11993</v>
      </c>
      <c r="B12095" s="890" t="s">
        <v>35931</v>
      </c>
      <c r="C12095" s="890" t="s">
        <v>5</v>
      </c>
      <c r="D12095" s="890">
        <v>362.99</v>
      </c>
    </row>
    <row r="12096" spans="1:4" x14ac:dyDescent="0.25">
      <c r="A12096" s="890" t="s">
        <v>11994</v>
      </c>
      <c r="B12096" s="890" t="s">
        <v>35932</v>
      </c>
      <c r="C12096" s="890" t="s">
        <v>5</v>
      </c>
      <c r="D12096" s="890">
        <v>316.45</v>
      </c>
    </row>
    <row r="12097" spans="1:4" x14ac:dyDescent="0.25">
      <c r="A12097" s="890" t="s">
        <v>11995</v>
      </c>
      <c r="B12097" s="890" t="s">
        <v>35932</v>
      </c>
      <c r="C12097" s="890" t="s">
        <v>5</v>
      </c>
      <c r="D12097" s="890">
        <v>311.58</v>
      </c>
    </row>
    <row r="12098" spans="1:4" x14ac:dyDescent="0.25">
      <c r="A12098" s="890" t="s">
        <v>11996</v>
      </c>
      <c r="B12098" s="890" t="s">
        <v>35933</v>
      </c>
      <c r="C12098" s="890" t="s">
        <v>5</v>
      </c>
      <c r="D12098" s="890">
        <v>547.94000000000005</v>
      </c>
    </row>
    <row r="12099" spans="1:4" x14ac:dyDescent="0.25">
      <c r="A12099" s="890" t="s">
        <v>11997</v>
      </c>
      <c r="B12099" s="890" t="s">
        <v>35933</v>
      </c>
      <c r="C12099" s="890" t="s">
        <v>5</v>
      </c>
      <c r="D12099" s="890">
        <v>534.98</v>
      </c>
    </row>
    <row r="12100" spans="1:4" x14ac:dyDescent="0.25">
      <c r="A12100" s="890" t="s">
        <v>11998</v>
      </c>
      <c r="B12100" s="890" t="s">
        <v>50104</v>
      </c>
      <c r="C12100" s="890" t="s">
        <v>5</v>
      </c>
      <c r="D12100" s="890">
        <v>452.9</v>
      </c>
    </row>
    <row r="12101" spans="1:4" x14ac:dyDescent="0.25">
      <c r="A12101" s="890" t="s">
        <v>11999</v>
      </c>
      <c r="B12101" s="890" t="s">
        <v>50104</v>
      </c>
      <c r="C12101" s="890" t="s">
        <v>5</v>
      </c>
      <c r="D12101" s="890">
        <v>447.72</v>
      </c>
    </row>
    <row r="12102" spans="1:4" x14ac:dyDescent="0.25">
      <c r="A12102" s="890" t="s">
        <v>12000</v>
      </c>
      <c r="B12102" s="890" t="s">
        <v>50105</v>
      </c>
      <c r="C12102" s="890" t="s">
        <v>5</v>
      </c>
      <c r="D12102" s="890">
        <v>738.38</v>
      </c>
    </row>
    <row r="12103" spans="1:4" x14ac:dyDescent="0.25">
      <c r="A12103" s="890" t="s">
        <v>12001</v>
      </c>
      <c r="B12103" s="890" t="s">
        <v>50105</v>
      </c>
      <c r="C12103" s="890" t="s">
        <v>5</v>
      </c>
      <c r="D12103" s="890">
        <v>733.51</v>
      </c>
    </row>
    <row r="12104" spans="1:4" x14ac:dyDescent="0.25">
      <c r="A12104" s="890" t="s">
        <v>12002</v>
      </c>
      <c r="B12104" s="890" t="s">
        <v>35936</v>
      </c>
      <c r="C12104" s="890" t="s">
        <v>5</v>
      </c>
      <c r="D12104" s="890">
        <v>1800.55</v>
      </c>
    </row>
    <row r="12105" spans="1:4" x14ac:dyDescent="0.25">
      <c r="A12105" s="890" t="s">
        <v>12003</v>
      </c>
      <c r="B12105" s="890" t="s">
        <v>35936</v>
      </c>
      <c r="C12105" s="890" t="s">
        <v>5</v>
      </c>
      <c r="D12105" s="890">
        <v>1793.38</v>
      </c>
    </row>
    <row r="12106" spans="1:4" x14ac:dyDescent="0.25">
      <c r="A12106" s="890" t="s">
        <v>12004</v>
      </c>
      <c r="B12106" s="890" t="s">
        <v>35937</v>
      </c>
      <c r="C12106" s="890" t="s">
        <v>5</v>
      </c>
      <c r="D12106" s="890">
        <v>1288.01</v>
      </c>
    </row>
    <row r="12107" spans="1:4" x14ac:dyDescent="0.25">
      <c r="A12107" s="890" t="s">
        <v>12005</v>
      </c>
      <c r="B12107" s="890" t="s">
        <v>35937</v>
      </c>
      <c r="C12107" s="890" t="s">
        <v>5</v>
      </c>
      <c r="D12107" s="890">
        <v>1278.17</v>
      </c>
    </row>
    <row r="12108" spans="1:4" x14ac:dyDescent="0.25">
      <c r="A12108" s="890" t="s">
        <v>12006</v>
      </c>
      <c r="B12108" s="890" t="s">
        <v>35938</v>
      </c>
      <c r="C12108" s="890" t="s">
        <v>5</v>
      </c>
      <c r="D12108" s="890">
        <v>1132.73</v>
      </c>
    </row>
    <row r="12109" spans="1:4" x14ac:dyDescent="0.25">
      <c r="A12109" s="890" t="s">
        <v>12007</v>
      </c>
      <c r="B12109" s="890" t="s">
        <v>35938</v>
      </c>
      <c r="C12109" s="890" t="s">
        <v>5</v>
      </c>
      <c r="D12109" s="890">
        <v>1124.83</v>
      </c>
    </row>
    <row r="12110" spans="1:4" x14ac:dyDescent="0.25">
      <c r="A12110" s="890" t="s">
        <v>50106</v>
      </c>
      <c r="B12110" s="890" t="s">
        <v>50107</v>
      </c>
      <c r="C12110" s="890" t="s">
        <v>5</v>
      </c>
      <c r="D12110" s="890">
        <v>1047.75</v>
      </c>
    </row>
    <row r="12111" spans="1:4" x14ac:dyDescent="0.25">
      <c r="A12111" s="890" t="s">
        <v>50108</v>
      </c>
      <c r="B12111" s="890" t="s">
        <v>50107</v>
      </c>
      <c r="C12111" s="890" t="s">
        <v>5</v>
      </c>
      <c r="D12111" s="890">
        <v>1042.8800000000001</v>
      </c>
    </row>
    <row r="12112" spans="1:4" x14ac:dyDescent="0.25">
      <c r="A12112" s="890" t="s">
        <v>12010</v>
      </c>
      <c r="B12112" s="890" t="s">
        <v>35940</v>
      </c>
      <c r="C12112" s="890" t="s">
        <v>5</v>
      </c>
      <c r="D12112" s="890">
        <v>1193.58</v>
      </c>
    </row>
    <row r="12113" spans="1:4" x14ac:dyDescent="0.25">
      <c r="A12113" s="890" t="s">
        <v>12011</v>
      </c>
      <c r="B12113" s="890" t="s">
        <v>35940</v>
      </c>
      <c r="C12113" s="890" t="s">
        <v>5</v>
      </c>
      <c r="D12113" s="890">
        <v>1186.8399999999999</v>
      </c>
    </row>
    <row r="12114" spans="1:4" x14ac:dyDescent="0.25">
      <c r="A12114" s="890" t="s">
        <v>12012</v>
      </c>
      <c r="B12114" s="890" t="s">
        <v>35941</v>
      </c>
      <c r="C12114" s="890" t="s">
        <v>5</v>
      </c>
      <c r="D12114" s="890">
        <v>746.96</v>
      </c>
    </row>
    <row r="12115" spans="1:4" x14ac:dyDescent="0.25">
      <c r="A12115" s="890" t="s">
        <v>12013</v>
      </c>
      <c r="B12115" s="890" t="s">
        <v>35941</v>
      </c>
      <c r="C12115" s="890" t="s">
        <v>5</v>
      </c>
      <c r="D12115" s="890">
        <v>741.78</v>
      </c>
    </row>
    <row r="12116" spans="1:4" x14ac:dyDescent="0.25">
      <c r="A12116" s="890" t="s">
        <v>12014</v>
      </c>
      <c r="B12116" s="890" t="s">
        <v>35942</v>
      </c>
      <c r="C12116" s="890" t="s">
        <v>5</v>
      </c>
      <c r="D12116" s="890">
        <v>8837.2999999999993</v>
      </c>
    </row>
    <row r="12117" spans="1:4" x14ac:dyDescent="0.25">
      <c r="A12117" s="890" t="s">
        <v>12015</v>
      </c>
      <c r="B12117" s="890" t="s">
        <v>35942</v>
      </c>
      <c r="C12117" s="890" t="s">
        <v>5</v>
      </c>
      <c r="D12117" s="890">
        <v>8821.76</v>
      </c>
    </row>
    <row r="12118" spans="1:4" x14ac:dyDescent="0.25">
      <c r="A12118" s="890" t="s">
        <v>12016</v>
      </c>
      <c r="B12118" s="890" t="s">
        <v>35943</v>
      </c>
      <c r="C12118" s="890" t="s">
        <v>5</v>
      </c>
      <c r="D12118" s="890">
        <v>9888.7999999999993</v>
      </c>
    </row>
    <row r="12119" spans="1:4" x14ac:dyDescent="0.25">
      <c r="A12119" s="890" t="s">
        <v>12017</v>
      </c>
      <c r="B12119" s="890" t="s">
        <v>35943</v>
      </c>
      <c r="C12119" s="890" t="s">
        <v>5</v>
      </c>
      <c r="D12119" s="890">
        <v>9873.26</v>
      </c>
    </row>
    <row r="12120" spans="1:4" x14ac:dyDescent="0.25">
      <c r="A12120" s="890" t="s">
        <v>12018</v>
      </c>
      <c r="B12120" s="890" t="s">
        <v>35944</v>
      </c>
      <c r="C12120" s="890" t="s">
        <v>5</v>
      </c>
      <c r="D12120" s="890">
        <v>9919.7000000000007</v>
      </c>
    </row>
    <row r="12121" spans="1:4" x14ac:dyDescent="0.25">
      <c r="A12121" s="890" t="s">
        <v>12019</v>
      </c>
      <c r="B12121" s="890" t="s">
        <v>35944</v>
      </c>
      <c r="C12121" s="890" t="s">
        <v>5</v>
      </c>
      <c r="D12121" s="890">
        <v>9904.16</v>
      </c>
    </row>
    <row r="12122" spans="1:4" x14ac:dyDescent="0.25">
      <c r="A12122" s="890" t="s">
        <v>12020</v>
      </c>
      <c r="B12122" s="890" t="s">
        <v>35945</v>
      </c>
      <c r="C12122" s="890" t="s">
        <v>5</v>
      </c>
      <c r="D12122" s="890">
        <v>9940.2999999999993</v>
      </c>
    </row>
    <row r="12123" spans="1:4" x14ac:dyDescent="0.25">
      <c r="A12123" s="890" t="s">
        <v>12021</v>
      </c>
      <c r="B12123" s="890" t="s">
        <v>35945</v>
      </c>
      <c r="C12123" s="890" t="s">
        <v>5</v>
      </c>
      <c r="D12123" s="890">
        <v>9924.76</v>
      </c>
    </row>
    <row r="12124" spans="1:4" x14ac:dyDescent="0.25">
      <c r="A12124" s="890" t="s">
        <v>12022</v>
      </c>
      <c r="B12124" s="890" t="s">
        <v>35946</v>
      </c>
      <c r="C12124" s="890" t="s">
        <v>5</v>
      </c>
      <c r="D12124" s="890">
        <v>15535.26</v>
      </c>
    </row>
    <row r="12125" spans="1:4" x14ac:dyDescent="0.25">
      <c r="A12125" s="890" t="s">
        <v>12023</v>
      </c>
      <c r="B12125" s="890" t="s">
        <v>35946</v>
      </c>
      <c r="C12125" s="890" t="s">
        <v>5</v>
      </c>
      <c r="D12125" s="890">
        <v>15519.72</v>
      </c>
    </row>
    <row r="12126" spans="1:4" x14ac:dyDescent="0.25">
      <c r="A12126" s="890" t="s">
        <v>12024</v>
      </c>
      <c r="B12126" s="890" t="s">
        <v>35947</v>
      </c>
      <c r="C12126" s="890" t="s">
        <v>5</v>
      </c>
      <c r="D12126" s="890">
        <v>16738.3</v>
      </c>
    </row>
    <row r="12127" spans="1:4" x14ac:dyDescent="0.25">
      <c r="A12127" s="890" t="s">
        <v>12025</v>
      </c>
      <c r="B12127" s="890" t="s">
        <v>35947</v>
      </c>
      <c r="C12127" s="890" t="s">
        <v>5</v>
      </c>
      <c r="D12127" s="890">
        <v>16722.759999999998</v>
      </c>
    </row>
    <row r="12128" spans="1:4" x14ac:dyDescent="0.25">
      <c r="A12128" s="890" t="s">
        <v>12026</v>
      </c>
      <c r="B12128" s="890" t="s">
        <v>35948</v>
      </c>
      <c r="C12128" s="890" t="s">
        <v>5</v>
      </c>
      <c r="D12128" s="890">
        <v>18798.3</v>
      </c>
    </row>
    <row r="12129" spans="1:4" x14ac:dyDescent="0.25">
      <c r="A12129" s="890" t="s">
        <v>12027</v>
      </c>
      <c r="B12129" s="890" t="s">
        <v>35948</v>
      </c>
      <c r="C12129" s="890" t="s">
        <v>5</v>
      </c>
      <c r="D12129" s="890">
        <v>18782.759999999998</v>
      </c>
    </row>
    <row r="12130" spans="1:4" x14ac:dyDescent="0.25">
      <c r="A12130" s="890" t="s">
        <v>12028</v>
      </c>
      <c r="B12130" s="890" t="s">
        <v>35949</v>
      </c>
      <c r="C12130" s="890" t="s">
        <v>5</v>
      </c>
      <c r="D12130" s="890">
        <v>20755.3</v>
      </c>
    </row>
    <row r="12131" spans="1:4" x14ac:dyDescent="0.25">
      <c r="A12131" s="890" t="s">
        <v>12029</v>
      </c>
      <c r="B12131" s="890" t="s">
        <v>35949</v>
      </c>
      <c r="C12131" s="890" t="s">
        <v>5</v>
      </c>
      <c r="D12131" s="890">
        <v>20739.759999999998</v>
      </c>
    </row>
    <row r="12132" spans="1:4" x14ac:dyDescent="0.25">
      <c r="A12132" s="890" t="s">
        <v>12030</v>
      </c>
      <c r="B12132" s="890" t="s">
        <v>35950</v>
      </c>
      <c r="C12132" s="890" t="s">
        <v>5</v>
      </c>
      <c r="D12132" s="890">
        <v>9179.7000000000007</v>
      </c>
    </row>
    <row r="12133" spans="1:4" x14ac:dyDescent="0.25">
      <c r="A12133" s="890" t="s">
        <v>12031</v>
      </c>
      <c r="B12133" s="890" t="s">
        <v>35950</v>
      </c>
      <c r="C12133" s="890" t="s">
        <v>5</v>
      </c>
      <c r="D12133" s="890">
        <v>9164.16</v>
      </c>
    </row>
    <row r="12134" spans="1:4" x14ac:dyDescent="0.25">
      <c r="A12134" s="890" t="s">
        <v>12032</v>
      </c>
      <c r="B12134" s="890" t="s">
        <v>35951</v>
      </c>
      <c r="C12134" s="890" t="s">
        <v>5</v>
      </c>
      <c r="D12134" s="890">
        <v>10010.6</v>
      </c>
    </row>
    <row r="12135" spans="1:4" x14ac:dyDescent="0.25">
      <c r="A12135" s="890" t="s">
        <v>12033</v>
      </c>
      <c r="B12135" s="890" t="s">
        <v>35951</v>
      </c>
      <c r="C12135" s="890" t="s">
        <v>5</v>
      </c>
      <c r="D12135" s="890">
        <v>9995.06</v>
      </c>
    </row>
    <row r="12136" spans="1:4" x14ac:dyDescent="0.25">
      <c r="A12136" s="890" t="s">
        <v>12034</v>
      </c>
      <c r="B12136" s="890" t="s">
        <v>35952</v>
      </c>
      <c r="C12136" s="890" t="s">
        <v>5</v>
      </c>
      <c r="D12136" s="890">
        <v>11041.5</v>
      </c>
    </row>
    <row r="12137" spans="1:4" x14ac:dyDescent="0.25">
      <c r="A12137" s="890" t="s">
        <v>12035</v>
      </c>
      <c r="B12137" s="890" t="s">
        <v>35952</v>
      </c>
      <c r="C12137" s="890" t="s">
        <v>5</v>
      </c>
      <c r="D12137" s="890">
        <v>11025.96</v>
      </c>
    </row>
    <row r="12138" spans="1:4" x14ac:dyDescent="0.25">
      <c r="A12138" s="890" t="s">
        <v>12036</v>
      </c>
      <c r="B12138" s="890" t="s">
        <v>35953</v>
      </c>
      <c r="C12138" s="890" t="s">
        <v>5</v>
      </c>
      <c r="D12138" s="890">
        <v>12103.3</v>
      </c>
    </row>
    <row r="12139" spans="1:4" x14ac:dyDescent="0.25">
      <c r="A12139" s="890" t="s">
        <v>12037</v>
      </c>
      <c r="B12139" s="890" t="s">
        <v>35953</v>
      </c>
      <c r="C12139" s="890" t="s">
        <v>5</v>
      </c>
      <c r="D12139" s="890">
        <v>12087.76</v>
      </c>
    </row>
    <row r="12140" spans="1:4" x14ac:dyDescent="0.25">
      <c r="A12140" s="890" t="s">
        <v>12038</v>
      </c>
      <c r="B12140" s="890" t="s">
        <v>35954</v>
      </c>
      <c r="C12140" s="890" t="s">
        <v>5</v>
      </c>
      <c r="D12140" s="890">
        <v>20692.599999999999</v>
      </c>
    </row>
    <row r="12141" spans="1:4" x14ac:dyDescent="0.25">
      <c r="A12141" s="890" t="s">
        <v>12039</v>
      </c>
      <c r="B12141" s="890" t="s">
        <v>35954</v>
      </c>
      <c r="C12141" s="890" t="s">
        <v>5</v>
      </c>
      <c r="D12141" s="890">
        <v>20677.060000000001</v>
      </c>
    </row>
    <row r="12142" spans="1:4" x14ac:dyDescent="0.25">
      <c r="A12142" s="890" t="s">
        <v>12040</v>
      </c>
      <c r="B12142" s="890" t="s">
        <v>35955</v>
      </c>
      <c r="C12142" s="890" t="s">
        <v>5</v>
      </c>
      <c r="D12142" s="890">
        <v>21744.1</v>
      </c>
    </row>
    <row r="12143" spans="1:4" x14ac:dyDescent="0.25">
      <c r="A12143" s="890" t="s">
        <v>12041</v>
      </c>
      <c r="B12143" s="890" t="s">
        <v>35955</v>
      </c>
      <c r="C12143" s="890" t="s">
        <v>5</v>
      </c>
      <c r="D12143" s="890">
        <v>21728.560000000001</v>
      </c>
    </row>
    <row r="12144" spans="1:4" x14ac:dyDescent="0.25">
      <c r="A12144" s="890" t="s">
        <v>12042</v>
      </c>
      <c r="B12144" s="890" t="s">
        <v>35956</v>
      </c>
      <c r="C12144" s="890" t="s">
        <v>5</v>
      </c>
      <c r="D12144" s="890">
        <v>21785.3</v>
      </c>
    </row>
    <row r="12145" spans="1:4" x14ac:dyDescent="0.25">
      <c r="A12145" s="890" t="s">
        <v>12043</v>
      </c>
      <c r="B12145" s="890" t="s">
        <v>35956</v>
      </c>
      <c r="C12145" s="890" t="s">
        <v>5</v>
      </c>
      <c r="D12145" s="890">
        <v>21769.759999999998</v>
      </c>
    </row>
    <row r="12146" spans="1:4" x14ac:dyDescent="0.25">
      <c r="A12146" s="890" t="s">
        <v>12044</v>
      </c>
      <c r="B12146" s="890" t="s">
        <v>35957</v>
      </c>
      <c r="C12146" s="890" t="s">
        <v>5</v>
      </c>
      <c r="D12146" s="890">
        <v>21991.3</v>
      </c>
    </row>
    <row r="12147" spans="1:4" x14ac:dyDescent="0.25">
      <c r="A12147" s="890" t="s">
        <v>12045</v>
      </c>
      <c r="B12147" s="890" t="s">
        <v>35957</v>
      </c>
      <c r="C12147" s="890" t="s">
        <v>5</v>
      </c>
      <c r="D12147" s="890">
        <v>21975.759999999998</v>
      </c>
    </row>
    <row r="12148" spans="1:4" x14ac:dyDescent="0.25">
      <c r="A12148" s="890" t="s">
        <v>12046</v>
      </c>
      <c r="B12148" s="890" t="s">
        <v>35958</v>
      </c>
      <c r="C12148" s="890" t="s">
        <v>3</v>
      </c>
      <c r="D12148" s="890">
        <v>563.03</v>
      </c>
    </row>
    <row r="12149" spans="1:4" x14ac:dyDescent="0.25">
      <c r="A12149" s="890" t="s">
        <v>12047</v>
      </c>
      <c r="B12149" s="890" t="s">
        <v>35958</v>
      </c>
      <c r="C12149" s="890" t="s">
        <v>3</v>
      </c>
      <c r="D12149" s="890">
        <v>542.30999999999995</v>
      </c>
    </row>
    <row r="12150" spans="1:4" x14ac:dyDescent="0.25">
      <c r="A12150" s="890" t="s">
        <v>12048</v>
      </c>
      <c r="B12150" s="890" t="s">
        <v>35959</v>
      </c>
      <c r="C12150" s="890" t="s">
        <v>3</v>
      </c>
      <c r="D12150" s="890">
        <v>647.49</v>
      </c>
    </row>
    <row r="12151" spans="1:4" x14ac:dyDescent="0.25">
      <c r="A12151" s="890" t="s">
        <v>12049</v>
      </c>
      <c r="B12151" s="890" t="s">
        <v>35959</v>
      </c>
      <c r="C12151" s="890" t="s">
        <v>3</v>
      </c>
      <c r="D12151" s="890">
        <v>623.66</v>
      </c>
    </row>
    <row r="12152" spans="1:4" x14ac:dyDescent="0.25">
      <c r="A12152" s="890" t="s">
        <v>12050</v>
      </c>
      <c r="B12152" s="890" t="s">
        <v>35960</v>
      </c>
      <c r="C12152" s="890" t="s">
        <v>3</v>
      </c>
      <c r="D12152" s="890">
        <v>574.08000000000004</v>
      </c>
    </row>
    <row r="12153" spans="1:4" x14ac:dyDescent="0.25">
      <c r="A12153" s="890" t="s">
        <v>12051</v>
      </c>
      <c r="B12153" s="890" t="s">
        <v>35960</v>
      </c>
      <c r="C12153" s="890" t="s">
        <v>3</v>
      </c>
      <c r="D12153" s="890">
        <v>553.35</v>
      </c>
    </row>
    <row r="12154" spans="1:4" x14ac:dyDescent="0.25">
      <c r="A12154" s="890" t="s">
        <v>12052</v>
      </c>
      <c r="B12154" s="890" t="s">
        <v>35961</v>
      </c>
      <c r="C12154" s="890" t="s">
        <v>3</v>
      </c>
      <c r="D12154" s="890">
        <v>660.19</v>
      </c>
    </row>
    <row r="12155" spans="1:4" x14ac:dyDescent="0.25">
      <c r="A12155" s="890" t="s">
        <v>12053</v>
      </c>
      <c r="B12155" s="890" t="s">
        <v>35961</v>
      </c>
      <c r="C12155" s="890" t="s">
        <v>3</v>
      </c>
      <c r="D12155" s="890">
        <v>636.36</v>
      </c>
    </row>
    <row r="12156" spans="1:4" x14ac:dyDescent="0.25">
      <c r="A12156" s="890" t="s">
        <v>12054</v>
      </c>
      <c r="B12156" s="890" t="s">
        <v>35962</v>
      </c>
      <c r="C12156" s="890" t="s">
        <v>3</v>
      </c>
      <c r="D12156" s="890">
        <v>513.91999999999996</v>
      </c>
    </row>
    <row r="12157" spans="1:4" x14ac:dyDescent="0.25">
      <c r="A12157" s="890" t="s">
        <v>12055</v>
      </c>
      <c r="B12157" s="890" t="s">
        <v>35962</v>
      </c>
      <c r="C12157" s="890" t="s">
        <v>3</v>
      </c>
      <c r="D12157" s="890">
        <v>493.2</v>
      </c>
    </row>
    <row r="12158" spans="1:4" x14ac:dyDescent="0.25">
      <c r="A12158" s="890" t="s">
        <v>12056</v>
      </c>
      <c r="B12158" s="890" t="s">
        <v>35963</v>
      </c>
      <c r="C12158" s="890" t="s">
        <v>3</v>
      </c>
      <c r="D12158" s="890">
        <v>591.01</v>
      </c>
    </row>
    <row r="12159" spans="1:4" x14ac:dyDescent="0.25">
      <c r="A12159" s="890" t="s">
        <v>12057</v>
      </c>
      <c r="B12159" s="890" t="s">
        <v>35963</v>
      </c>
      <c r="C12159" s="890" t="s">
        <v>3</v>
      </c>
      <c r="D12159" s="890">
        <v>567.17999999999995</v>
      </c>
    </row>
    <row r="12160" spans="1:4" x14ac:dyDescent="0.25">
      <c r="A12160" s="890" t="s">
        <v>12058</v>
      </c>
      <c r="B12160" s="890" t="s">
        <v>35964</v>
      </c>
      <c r="C12160" s="890" t="s">
        <v>3</v>
      </c>
      <c r="D12160" s="890">
        <v>568.47</v>
      </c>
    </row>
    <row r="12161" spans="1:4" x14ac:dyDescent="0.25">
      <c r="A12161" s="890" t="s">
        <v>12059</v>
      </c>
      <c r="B12161" s="890" t="s">
        <v>35964</v>
      </c>
      <c r="C12161" s="890" t="s">
        <v>3</v>
      </c>
      <c r="D12161" s="890">
        <v>547.75</v>
      </c>
    </row>
    <row r="12162" spans="1:4" x14ac:dyDescent="0.25">
      <c r="A12162" s="890" t="s">
        <v>12060</v>
      </c>
      <c r="B12162" s="890" t="s">
        <v>35965</v>
      </c>
      <c r="C12162" s="890" t="s">
        <v>3</v>
      </c>
      <c r="D12162" s="890">
        <v>653.74</v>
      </c>
    </row>
    <row r="12163" spans="1:4" x14ac:dyDescent="0.25">
      <c r="A12163" s="890" t="s">
        <v>12061</v>
      </c>
      <c r="B12163" s="890" t="s">
        <v>35965</v>
      </c>
      <c r="C12163" s="890" t="s">
        <v>3</v>
      </c>
      <c r="D12163" s="890">
        <v>629.91</v>
      </c>
    </row>
    <row r="12164" spans="1:4" x14ac:dyDescent="0.25">
      <c r="A12164" s="890" t="s">
        <v>12062</v>
      </c>
      <c r="B12164" s="890" t="s">
        <v>35966</v>
      </c>
      <c r="C12164" s="890" t="s">
        <v>3</v>
      </c>
      <c r="D12164" s="890">
        <v>696.19</v>
      </c>
    </row>
    <row r="12165" spans="1:4" x14ac:dyDescent="0.25">
      <c r="A12165" s="890" t="s">
        <v>12063</v>
      </c>
      <c r="B12165" s="890" t="s">
        <v>35966</v>
      </c>
      <c r="C12165" s="890" t="s">
        <v>3</v>
      </c>
      <c r="D12165" s="890">
        <v>675.47</v>
      </c>
    </row>
    <row r="12166" spans="1:4" x14ac:dyDescent="0.25">
      <c r="A12166" s="890" t="s">
        <v>12064</v>
      </c>
      <c r="B12166" s="890" t="s">
        <v>35967</v>
      </c>
      <c r="C12166" s="890" t="s">
        <v>3</v>
      </c>
      <c r="D12166" s="890">
        <v>800.62</v>
      </c>
    </row>
    <row r="12167" spans="1:4" x14ac:dyDescent="0.25">
      <c r="A12167" s="890" t="s">
        <v>12065</v>
      </c>
      <c r="B12167" s="890" t="s">
        <v>35967</v>
      </c>
      <c r="C12167" s="890" t="s">
        <v>3</v>
      </c>
      <c r="D12167" s="890">
        <v>776.79</v>
      </c>
    </row>
    <row r="12168" spans="1:4" x14ac:dyDescent="0.25">
      <c r="A12168" s="890" t="s">
        <v>12066</v>
      </c>
      <c r="B12168" s="890" t="s">
        <v>35968</v>
      </c>
      <c r="C12168" s="890" t="s">
        <v>3</v>
      </c>
      <c r="D12168" s="890">
        <v>691.58</v>
      </c>
    </row>
    <row r="12169" spans="1:4" x14ac:dyDescent="0.25">
      <c r="A12169" s="890" t="s">
        <v>12067</v>
      </c>
      <c r="B12169" s="890" t="s">
        <v>35968</v>
      </c>
      <c r="C12169" s="890" t="s">
        <v>3</v>
      </c>
      <c r="D12169" s="890">
        <v>670.85</v>
      </c>
    </row>
    <row r="12170" spans="1:4" x14ac:dyDescent="0.25">
      <c r="A12170" s="890" t="s">
        <v>12068</v>
      </c>
      <c r="B12170" s="890" t="s">
        <v>35969</v>
      </c>
      <c r="C12170" s="890" t="s">
        <v>3</v>
      </c>
      <c r="D12170" s="890">
        <v>795.32</v>
      </c>
    </row>
    <row r="12171" spans="1:4" x14ac:dyDescent="0.25">
      <c r="A12171" s="890" t="s">
        <v>12069</v>
      </c>
      <c r="B12171" s="890" t="s">
        <v>35969</v>
      </c>
      <c r="C12171" s="890" t="s">
        <v>3</v>
      </c>
      <c r="D12171" s="890">
        <v>771.48</v>
      </c>
    </row>
    <row r="12172" spans="1:4" x14ac:dyDescent="0.25">
      <c r="A12172" s="890" t="s">
        <v>12070</v>
      </c>
      <c r="B12172" s="890" t="s">
        <v>35970</v>
      </c>
      <c r="C12172" s="890" t="s">
        <v>3</v>
      </c>
      <c r="D12172" s="890">
        <v>479.62</v>
      </c>
    </row>
    <row r="12173" spans="1:4" x14ac:dyDescent="0.25">
      <c r="A12173" s="890" t="s">
        <v>12071</v>
      </c>
      <c r="B12173" s="890" t="s">
        <v>35970</v>
      </c>
      <c r="C12173" s="890" t="s">
        <v>3</v>
      </c>
      <c r="D12173" s="890">
        <v>464.08</v>
      </c>
    </row>
    <row r="12174" spans="1:4" x14ac:dyDescent="0.25">
      <c r="A12174" s="890" t="s">
        <v>12072</v>
      </c>
      <c r="B12174" s="890" t="s">
        <v>35971</v>
      </c>
      <c r="C12174" s="890" t="s">
        <v>3</v>
      </c>
      <c r="D12174" s="890">
        <v>551.57000000000005</v>
      </c>
    </row>
    <row r="12175" spans="1:4" x14ac:dyDescent="0.25">
      <c r="A12175" s="890" t="s">
        <v>12073</v>
      </c>
      <c r="B12175" s="890" t="s">
        <v>35971</v>
      </c>
      <c r="C12175" s="890" t="s">
        <v>3</v>
      </c>
      <c r="D12175" s="890">
        <v>533.70000000000005</v>
      </c>
    </row>
    <row r="12176" spans="1:4" x14ac:dyDescent="0.25">
      <c r="A12176" s="890" t="s">
        <v>12074</v>
      </c>
      <c r="B12176" s="890" t="s">
        <v>35972</v>
      </c>
      <c r="C12176" s="890" t="s">
        <v>3</v>
      </c>
      <c r="D12176" s="890">
        <v>556.65</v>
      </c>
    </row>
    <row r="12177" spans="1:4" x14ac:dyDescent="0.25">
      <c r="A12177" s="890" t="s">
        <v>12075</v>
      </c>
      <c r="B12177" s="890" t="s">
        <v>35972</v>
      </c>
      <c r="C12177" s="890" t="s">
        <v>3</v>
      </c>
      <c r="D12177" s="890">
        <v>541.11</v>
      </c>
    </row>
    <row r="12178" spans="1:4" x14ac:dyDescent="0.25">
      <c r="A12178" s="890" t="s">
        <v>12076</v>
      </c>
      <c r="B12178" s="890" t="s">
        <v>35973</v>
      </c>
      <c r="C12178" s="890" t="s">
        <v>3</v>
      </c>
      <c r="D12178" s="890">
        <v>640.15</v>
      </c>
    </row>
    <row r="12179" spans="1:4" x14ac:dyDescent="0.25">
      <c r="A12179" s="890" t="s">
        <v>12077</v>
      </c>
      <c r="B12179" s="890" t="s">
        <v>35973</v>
      </c>
      <c r="C12179" s="890" t="s">
        <v>3</v>
      </c>
      <c r="D12179" s="890">
        <v>622.28</v>
      </c>
    </row>
    <row r="12180" spans="1:4" x14ac:dyDescent="0.25">
      <c r="A12180" s="890" t="s">
        <v>12078</v>
      </c>
      <c r="B12180" s="890" t="s">
        <v>35974</v>
      </c>
      <c r="C12180" s="890" t="s">
        <v>3</v>
      </c>
      <c r="D12180" s="890">
        <v>753.44</v>
      </c>
    </row>
    <row r="12181" spans="1:4" x14ac:dyDescent="0.25">
      <c r="A12181" s="890" t="s">
        <v>12079</v>
      </c>
      <c r="B12181" s="890" t="s">
        <v>35974</v>
      </c>
      <c r="C12181" s="890" t="s">
        <v>3</v>
      </c>
      <c r="D12181" s="890">
        <v>732.72</v>
      </c>
    </row>
    <row r="12182" spans="1:4" x14ac:dyDescent="0.25">
      <c r="A12182" s="890" t="s">
        <v>12080</v>
      </c>
      <c r="B12182" s="890" t="s">
        <v>35975</v>
      </c>
      <c r="C12182" s="890" t="s">
        <v>3</v>
      </c>
      <c r="D12182" s="890">
        <v>866.46</v>
      </c>
    </row>
    <row r="12183" spans="1:4" x14ac:dyDescent="0.25">
      <c r="A12183" s="890" t="s">
        <v>12081</v>
      </c>
      <c r="B12183" s="890" t="s">
        <v>35975</v>
      </c>
      <c r="C12183" s="890" t="s">
        <v>3</v>
      </c>
      <c r="D12183" s="890">
        <v>842.63</v>
      </c>
    </row>
    <row r="12184" spans="1:4" x14ac:dyDescent="0.25">
      <c r="A12184" s="890" t="s">
        <v>12082</v>
      </c>
      <c r="B12184" s="890" t="s">
        <v>35976</v>
      </c>
      <c r="C12184" s="890" t="s">
        <v>3</v>
      </c>
      <c r="D12184" s="890">
        <v>637.19000000000005</v>
      </c>
    </row>
    <row r="12185" spans="1:4" x14ac:dyDescent="0.25">
      <c r="A12185" s="890" t="s">
        <v>12083</v>
      </c>
      <c r="B12185" s="890" t="s">
        <v>35976</v>
      </c>
      <c r="C12185" s="890" t="s">
        <v>3</v>
      </c>
      <c r="D12185" s="890">
        <v>616.47</v>
      </c>
    </row>
    <row r="12186" spans="1:4" x14ac:dyDescent="0.25">
      <c r="A12186" s="890" t="s">
        <v>12084</v>
      </c>
      <c r="B12186" s="890" t="s">
        <v>35977</v>
      </c>
      <c r="C12186" s="890" t="s">
        <v>3</v>
      </c>
      <c r="D12186" s="890">
        <v>732.77</v>
      </c>
    </row>
    <row r="12187" spans="1:4" x14ac:dyDescent="0.25">
      <c r="A12187" s="890" t="s">
        <v>12085</v>
      </c>
      <c r="B12187" s="890" t="s">
        <v>35977</v>
      </c>
      <c r="C12187" s="890" t="s">
        <v>3</v>
      </c>
      <c r="D12187" s="890">
        <v>708.94</v>
      </c>
    </row>
    <row r="12188" spans="1:4" x14ac:dyDescent="0.25">
      <c r="A12188" s="890" t="s">
        <v>12086</v>
      </c>
      <c r="B12188" s="890" t="s">
        <v>35978</v>
      </c>
      <c r="C12188" s="890" t="s">
        <v>3</v>
      </c>
      <c r="D12188" s="890">
        <v>900.05</v>
      </c>
    </row>
    <row r="12189" spans="1:4" x14ac:dyDescent="0.25">
      <c r="A12189" s="890" t="s">
        <v>12087</v>
      </c>
      <c r="B12189" s="890" t="s">
        <v>35978</v>
      </c>
      <c r="C12189" s="890" t="s">
        <v>3</v>
      </c>
      <c r="D12189" s="890">
        <v>879.33</v>
      </c>
    </row>
    <row r="12190" spans="1:4" x14ac:dyDescent="0.25">
      <c r="A12190" s="890" t="s">
        <v>12088</v>
      </c>
      <c r="B12190" s="890" t="s">
        <v>35979</v>
      </c>
      <c r="C12190" s="890" t="s">
        <v>3</v>
      </c>
      <c r="D12190" s="890">
        <v>1035.06</v>
      </c>
    </row>
    <row r="12191" spans="1:4" x14ac:dyDescent="0.25">
      <c r="A12191" s="890" t="s">
        <v>12089</v>
      </c>
      <c r="B12191" s="890" t="s">
        <v>35979</v>
      </c>
      <c r="C12191" s="890" t="s">
        <v>3</v>
      </c>
      <c r="D12191" s="890">
        <v>1011.23</v>
      </c>
    </row>
    <row r="12192" spans="1:4" x14ac:dyDescent="0.25">
      <c r="A12192" s="890" t="s">
        <v>12090</v>
      </c>
      <c r="B12192" s="890" t="s">
        <v>35980</v>
      </c>
      <c r="C12192" s="890" t="s">
        <v>3</v>
      </c>
      <c r="D12192" s="890">
        <v>981.3</v>
      </c>
    </row>
    <row r="12193" spans="1:4" x14ac:dyDescent="0.25">
      <c r="A12193" s="890" t="s">
        <v>12091</v>
      </c>
      <c r="B12193" s="890" t="s">
        <v>35980</v>
      </c>
      <c r="C12193" s="890" t="s">
        <v>3</v>
      </c>
      <c r="D12193" s="890">
        <v>960.57</v>
      </c>
    </row>
    <row r="12194" spans="1:4" x14ac:dyDescent="0.25">
      <c r="A12194" s="890" t="s">
        <v>12092</v>
      </c>
      <c r="B12194" s="890" t="s">
        <v>35981</v>
      </c>
      <c r="C12194" s="890" t="s">
        <v>3</v>
      </c>
      <c r="D12194" s="890">
        <v>1128.01</v>
      </c>
    </row>
    <row r="12195" spans="1:4" x14ac:dyDescent="0.25">
      <c r="A12195" s="890" t="s">
        <v>12093</v>
      </c>
      <c r="B12195" s="890" t="s">
        <v>35981</v>
      </c>
      <c r="C12195" s="890" t="s">
        <v>3</v>
      </c>
      <c r="D12195" s="890">
        <v>1104.18</v>
      </c>
    </row>
    <row r="12196" spans="1:4" x14ac:dyDescent="0.25">
      <c r="A12196" s="890" t="s">
        <v>12094</v>
      </c>
      <c r="B12196" s="890" t="s">
        <v>35982</v>
      </c>
      <c r="C12196" s="890" t="s">
        <v>3</v>
      </c>
      <c r="D12196" s="890">
        <v>900.05</v>
      </c>
    </row>
    <row r="12197" spans="1:4" x14ac:dyDescent="0.25">
      <c r="A12197" s="890" t="s">
        <v>12095</v>
      </c>
      <c r="B12197" s="890" t="s">
        <v>35982</v>
      </c>
      <c r="C12197" s="890" t="s">
        <v>3</v>
      </c>
      <c r="D12197" s="890">
        <v>879.33</v>
      </c>
    </row>
    <row r="12198" spans="1:4" x14ac:dyDescent="0.25">
      <c r="A12198" s="890" t="s">
        <v>12096</v>
      </c>
      <c r="B12198" s="890" t="s">
        <v>35983</v>
      </c>
      <c r="C12198" s="890" t="s">
        <v>3</v>
      </c>
      <c r="D12198" s="890">
        <v>1035.06</v>
      </c>
    </row>
    <row r="12199" spans="1:4" x14ac:dyDescent="0.25">
      <c r="A12199" s="890" t="s">
        <v>12097</v>
      </c>
      <c r="B12199" s="890" t="s">
        <v>35983</v>
      </c>
      <c r="C12199" s="890" t="s">
        <v>3</v>
      </c>
      <c r="D12199" s="890">
        <v>1011.23</v>
      </c>
    </row>
    <row r="12200" spans="1:4" x14ac:dyDescent="0.25">
      <c r="A12200" s="890" t="s">
        <v>12098</v>
      </c>
      <c r="B12200" s="890" t="s">
        <v>35984</v>
      </c>
      <c r="C12200" s="890" t="s">
        <v>3</v>
      </c>
      <c r="D12200" s="890">
        <v>543.26</v>
      </c>
    </row>
    <row r="12201" spans="1:4" x14ac:dyDescent="0.25">
      <c r="A12201" s="890" t="s">
        <v>12099</v>
      </c>
      <c r="B12201" s="890" t="s">
        <v>35984</v>
      </c>
      <c r="C12201" s="890" t="s">
        <v>3</v>
      </c>
      <c r="D12201" s="890">
        <v>522.53</v>
      </c>
    </row>
    <row r="12202" spans="1:4" x14ac:dyDescent="0.25">
      <c r="A12202" s="890" t="s">
        <v>12100</v>
      </c>
      <c r="B12202" s="890" t="s">
        <v>35985</v>
      </c>
      <c r="C12202" s="890" t="s">
        <v>3</v>
      </c>
      <c r="D12202" s="890">
        <v>624.75</v>
      </c>
    </row>
    <row r="12203" spans="1:4" x14ac:dyDescent="0.25">
      <c r="A12203" s="890" t="s">
        <v>12101</v>
      </c>
      <c r="B12203" s="890" t="s">
        <v>35985</v>
      </c>
      <c r="C12203" s="890" t="s">
        <v>3</v>
      </c>
      <c r="D12203" s="890">
        <v>600.91999999999996</v>
      </c>
    </row>
    <row r="12204" spans="1:4" x14ac:dyDescent="0.25">
      <c r="A12204" s="890" t="s">
        <v>12102</v>
      </c>
      <c r="B12204" s="890" t="s">
        <v>35986</v>
      </c>
      <c r="C12204" s="890" t="s">
        <v>3</v>
      </c>
      <c r="D12204" s="890">
        <v>879.45</v>
      </c>
    </row>
    <row r="12205" spans="1:4" x14ac:dyDescent="0.25">
      <c r="A12205" s="890" t="s">
        <v>12103</v>
      </c>
      <c r="B12205" s="890" t="s">
        <v>35986</v>
      </c>
      <c r="C12205" s="890" t="s">
        <v>3</v>
      </c>
      <c r="D12205" s="890">
        <v>858.73</v>
      </c>
    </row>
    <row r="12206" spans="1:4" x14ac:dyDescent="0.25">
      <c r="A12206" s="890" t="s">
        <v>12104</v>
      </c>
      <c r="B12206" s="890" t="s">
        <v>35987</v>
      </c>
      <c r="C12206" s="890" t="s">
        <v>3</v>
      </c>
      <c r="D12206" s="890">
        <v>1011.37</v>
      </c>
    </row>
    <row r="12207" spans="1:4" x14ac:dyDescent="0.25">
      <c r="A12207" s="890" t="s">
        <v>12105</v>
      </c>
      <c r="B12207" s="890" t="s">
        <v>35987</v>
      </c>
      <c r="C12207" s="890" t="s">
        <v>3</v>
      </c>
      <c r="D12207" s="890">
        <v>987.54</v>
      </c>
    </row>
    <row r="12208" spans="1:4" x14ac:dyDescent="0.25">
      <c r="A12208" s="890" t="s">
        <v>12106</v>
      </c>
      <c r="B12208" s="890" t="s">
        <v>35988</v>
      </c>
      <c r="C12208" s="890" t="s">
        <v>3</v>
      </c>
      <c r="D12208" s="890">
        <v>602.59</v>
      </c>
    </row>
    <row r="12209" spans="1:4" x14ac:dyDescent="0.25">
      <c r="A12209" s="890" t="s">
        <v>12107</v>
      </c>
      <c r="B12209" s="890" t="s">
        <v>35988</v>
      </c>
      <c r="C12209" s="890" t="s">
        <v>3</v>
      </c>
      <c r="D12209" s="890">
        <v>581.86</v>
      </c>
    </row>
    <row r="12210" spans="1:4" x14ac:dyDescent="0.25">
      <c r="A12210" s="890" t="s">
        <v>12108</v>
      </c>
      <c r="B12210" s="890" t="s">
        <v>35989</v>
      </c>
      <c r="C12210" s="890" t="s">
        <v>3</v>
      </c>
      <c r="D12210" s="890">
        <v>692.97</v>
      </c>
    </row>
    <row r="12211" spans="1:4" x14ac:dyDescent="0.25">
      <c r="A12211" s="890" t="s">
        <v>12109</v>
      </c>
      <c r="B12211" s="890" t="s">
        <v>35989</v>
      </c>
      <c r="C12211" s="890" t="s">
        <v>3</v>
      </c>
      <c r="D12211" s="890">
        <v>669.14</v>
      </c>
    </row>
    <row r="12212" spans="1:4" x14ac:dyDescent="0.25">
      <c r="A12212" s="890" t="s">
        <v>12110</v>
      </c>
      <c r="B12212" s="890" t="s">
        <v>35990</v>
      </c>
      <c r="C12212" s="890" t="s">
        <v>3</v>
      </c>
      <c r="D12212" s="890">
        <v>412.39</v>
      </c>
    </row>
    <row r="12213" spans="1:4" x14ac:dyDescent="0.25">
      <c r="A12213" s="890" t="s">
        <v>12111</v>
      </c>
      <c r="B12213" s="890" t="s">
        <v>35990</v>
      </c>
      <c r="C12213" s="890" t="s">
        <v>3</v>
      </c>
      <c r="D12213" s="890">
        <v>396.84</v>
      </c>
    </row>
    <row r="12214" spans="1:4" x14ac:dyDescent="0.25">
      <c r="A12214" s="890" t="s">
        <v>12112</v>
      </c>
      <c r="B12214" s="890" t="s">
        <v>35991</v>
      </c>
      <c r="C12214" s="890" t="s">
        <v>3</v>
      </c>
      <c r="D12214" s="890">
        <v>474.25</v>
      </c>
    </row>
    <row r="12215" spans="1:4" x14ac:dyDescent="0.25">
      <c r="A12215" s="890" t="s">
        <v>12113</v>
      </c>
      <c r="B12215" s="890" t="s">
        <v>35991</v>
      </c>
      <c r="C12215" s="890" t="s">
        <v>3</v>
      </c>
      <c r="D12215" s="890">
        <v>456.37</v>
      </c>
    </row>
    <row r="12216" spans="1:4" x14ac:dyDescent="0.25">
      <c r="A12216" s="890" t="s">
        <v>12114</v>
      </c>
      <c r="B12216" s="890" t="s">
        <v>35992</v>
      </c>
      <c r="C12216" s="890" t="s">
        <v>4</v>
      </c>
      <c r="D12216" s="890">
        <v>31.34</v>
      </c>
    </row>
    <row r="12217" spans="1:4" x14ac:dyDescent="0.25">
      <c r="A12217" s="890" t="s">
        <v>12115</v>
      </c>
      <c r="B12217" s="890" t="s">
        <v>35992</v>
      </c>
      <c r="C12217" s="890" t="s">
        <v>4</v>
      </c>
      <c r="D12217" s="890">
        <v>28.75</v>
      </c>
    </row>
    <row r="12218" spans="1:4" x14ac:dyDescent="0.25">
      <c r="A12218" s="890" t="s">
        <v>12116</v>
      </c>
      <c r="B12218" s="890" t="s">
        <v>35993</v>
      </c>
      <c r="C12218" s="890" t="s">
        <v>3</v>
      </c>
      <c r="D12218" s="890">
        <v>1267.7</v>
      </c>
    </row>
    <row r="12219" spans="1:4" x14ac:dyDescent="0.25">
      <c r="A12219" s="890" t="s">
        <v>12117</v>
      </c>
      <c r="B12219" s="890" t="s">
        <v>35993</v>
      </c>
      <c r="C12219" s="890" t="s">
        <v>3</v>
      </c>
      <c r="D12219" s="890">
        <v>1252.1600000000001</v>
      </c>
    </row>
    <row r="12220" spans="1:4" x14ac:dyDescent="0.25">
      <c r="A12220" s="890" t="s">
        <v>12118</v>
      </c>
      <c r="B12220" s="890" t="s">
        <v>35994</v>
      </c>
      <c r="C12220" s="890" t="s">
        <v>3</v>
      </c>
      <c r="D12220" s="890">
        <v>1457.85</v>
      </c>
    </row>
    <row r="12221" spans="1:4" x14ac:dyDescent="0.25">
      <c r="A12221" s="890" t="s">
        <v>12119</v>
      </c>
      <c r="B12221" s="890" t="s">
        <v>35994</v>
      </c>
      <c r="C12221" s="890" t="s">
        <v>3</v>
      </c>
      <c r="D12221" s="890">
        <v>1439.98</v>
      </c>
    </row>
    <row r="12222" spans="1:4" x14ac:dyDescent="0.25">
      <c r="A12222" s="890" t="s">
        <v>12120</v>
      </c>
      <c r="B12222" s="890" t="s">
        <v>35995</v>
      </c>
      <c r="C12222" s="890" t="s">
        <v>3</v>
      </c>
      <c r="D12222" s="890">
        <v>1209.03</v>
      </c>
    </row>
    <row r="12223" spans="1:4" x14ac:dyDescent="0.25">
      <c r="A12223" s="890" t="s">
        <v>12121</v>
      </c>
      <c r="B12223" s="890" t="s">
        <v>35995</v>
      </c>
      <c r="C12223" s="890" t="s">
        <v>3</v>
      </c>
      <c r="D12223" s="890">
        <v>1193.49</v>
      </c>
    </row>
    <row r="12224" spans="1:4" x14ac:dyDescent="0.25">
      <c r="A12224" s="890" t="s">
        <v>12122</v>
      </c>
      <c r="B12224" s="890" t="s">
        <v>35996</v>
      </c>
      <c r="C12224" s="890" t="s">
        <v>3</v>
      </c>
      <c r="D12224" s="890">
        <v>1390.38</v>
      </c>
    </row>
    <row r="12225" spans="1:4" x14ac:dyDescent="0.25">
      <c r="A12225" s="890" t="s">
        <v>12123</v>
      </c>
      <c r="B12225" s="890" t="s">
        <v>35996</v>
      </c>
      <c r="C12225" s="890" t="s">
        <v>3</v>
      </c>
      <c r="D12225" s="890">
        <v>1372.51</v>
      </c>
    </row>
    <row r="12226" spans="1:4" x14ac:dyDescent="0.25">
      <c r="A12226" s="890" t="s">
        <v>12124</v>
      </c>
      <c r="B12226" s="890" t="s">
        <v>35997</v>
      </c>
      <c r="C12226" s="890" t="s">
        <v>3</v>
      </c>
      <c r="D12226" s="890">
        <v>1329.33</v>
      </c>
    </row>
    <row r="12227" spans="1:4" x14ac:dyDescent="0.25">
      <c r="A12227" s="890" t="s">
        <v>12125</v>
      </c>
      <c r="B12227" s="890" t="s">
        <v>35997</v>
      </c>
      <c r="C12227" s="890" t="s">
        <v>3</v>
      </c>
      <c r="D12227" s="890">
        <v>1313.79</v>
      </c>
    </row>
    <row r="12228" spans="1:4" x14ac:dyDescent="0.25">
      <c r="A12228" s="890" t="s">
        <v>12126</v>
      </c>
      <c r="B12228" s="890" t="s">
        <v>35998</v>
      </c>
      <c r="C12228" s="890" t="s">
        <v>3</v>
      </c>
      <c r="D12228" s="890">
        <v>1528.73</v>
      </c>
    </row>
    <row r="12229" spans="1:4" x14ac:dyDescent="0.25">
      <c r="A12229" s="890" t="s">
        <v>12127</v>
      </c>
      <c r="B12229" s="890" t="s">
        <v>35998</v>
      </c>
      <c r="C12229" s="890" t="s">
        <v>3</v>
      </c>
      <c r="D12229" s="890">
        <v>1510.86</v>
      </c>
    </row>
    <row r="12230" spans="1:4" x14ac:dyDescent="0.25">
      <c r="A12230" s="890" t="s">
        <v>12128</v>
      </c>
      <c r="B12230" s="890" t="s">
        <v>35999</v>
      </c>
      <c r="C12230" s="890" t="s">
        <v>3</v>
      </c>
      <c r="D12230" s="890">
        <v>1509.95</v>
      </c>
    </row>
    <row r="12231" spans="1:4" x14ac:dyDescent="0.25">
      <c r="A12231" s="890" t="s">
        <v>12129</v>
      </c>
      <c r="B12231" s="890" t="s">
        <v>35999</v>
      </c>
      <c r="C12231" s="890" t="s">
        <v>3</v>
      </c>
      <c r="D12231" s="890">
        <v>1494.41</v>
      </c>
    </row>
    <row r="12232" spans="1:4" x14ac:dyDescent="0.25">
      <c r="A12232" s="890" t="s">
        <v>12130</v>
      </c>
      <c r="B12232" s="890" t="s">
        <v>36000</v>
      </c>
      <c r="C12232" s="890" t="s">
        <v>3</v>
      </c>
      <c r="D12232" s="890">
        <v>1736.45</v>
      </c>
    </row>
    <row r="12233" spans="1:4" x14ac:dyDescent="0.25">
      <c r="A12233" s="890" t="s">
        <v>12131</v>
      </c>
      <c r="B12233" s="890" t="s">
        <v>36000</v>
      </c>
      <c r="C12233" s="890" t="s">
        <v>3</v>
      </c>
      <c r="D12233" s="890">
        <v>1718.57</v>
      </c>
    </row>
    <row r="12234" spans="1:4" x14ac:dyDescent="0.25">
      <c r="A12234" s="890" t="s">
        <v>12132</v>
      </c>
      <c r="B12234" s="890" t="s">
        <v>36001</v>
      </c>
      <c r="C12234" s="890" t="s">
        <v>3</v>
      </c>
      <c r="D12234" s="890">
        <v>1300.6600000000001</v>
      </c>
    </row>
    <row r="12235" spans="1:4" x14ac:dyDescent="0.25">
      <c r="A12235" s="890" t="s">
        <v>12133</v>
      </c>
      <c r="B12235" s="890" t="s">
        <v>36001</v>
      </c>
      <c r="C12235" s="890" t="s">
        <v>3</v>
      </c>
      <c r="D12235" s="890">
        <v>1285.1199999999999</v>
      </c>
    </row>
    <row r="12236" spans="1:4" x14ac:dyDescent="0.25">
      <c r="A12236" s="890" t="s">
        <v>12134</v>
      </c>
      <c r="B12236" s="890" t="s">
        <v>36002</v>
      </c>
      <c r="C12236" s="890" t="s">
        <v>3</v>
      </c>
      <c r="D12236" s="890">
        <v>1495.76</v>
      </c>
    </row>
    <row r="12237" spans="1:4" x14ac:dyDescent="0.25">
      <c r="A12237" s="890" t="s">
        <v>12135</v>
      </c>
      <c r="B12237" s="890" t="s">
        <v>36002</v>
      </c>
      <c r="C12237" s="890" t="s">
        <v>3</v>
      </c>
      <c r="D12237" s="890">
        <v>1477.88</v>
      </c>
    </row>
    <row r="12238" spans="1:4" x14ac:dyDescent="0.25">
      <c r="A12238" s="890" t="s">
        <v>12136</v>
      </c>
      <c r="B12238" s="890" t="s">
        <v>36003</v>
      </c>
      <c r="C12238" s="890" t="s">
        <v>3</v>
      </c>
      <c r="D12238" s="890">
        <v>1300.6600000000001</v>
      </c>
    </row>
    <row r="12239" spans="1:4" x14ac:dyDescent="0.25">
      <c r="A12239" s="890" t="s">
        <v>12137</v>
      </c>
      <c r="B12239" s="890" t="s">
        <v>36003</v>
      </c>
      <c r="C12239" s="890" t="s">
        <v>3</v>
      </c>
      <c r="D12239" s="890">
        <v>1285.1199999999999</v>
      </c>
    </row>
    <row r="12240" spans="1:4" x14ac:dyDescent="0.25">
      <c r="A12240" s="890" t="s">
        <v>12138</v>
      </c>
      <c r="B12240" s="890" t="s">
        <v>36004</v>
      </c>
      <c r="C12240" s="890" t="s">
        <v>3</v>
      </c>
      <c r="D12240" s="890">
        <v>1495.76</v>
      </c>
    </row>
    <row r="12241" spans="1:4" x14ac:dyDescent="0.25">
      <c r="A12241" s="890" t="s">
        <v>12139</v>
      </c>
      <c r="B12241" s="890" t="s">
        <v>36004</v>
      </c>
      <c r="C12241" s="890" t="s">
        <v>3</v>
      </c>
      <c r="D12241" s="890">
        <v>1477.88</v>
      </c>
    </row>
    <row r="12242" spans="1:4" x14ac:dyDescent="0.25">
      <c r="A12242" s="890" t="s">
        <v>12140</v>
      </c>
      <c r="B12242" s="890" t="s">
        <v>36005</v>
      </c>
      <c r="C12242" s="890" t="s">
        <v>5</v>
      </c>
      <c r="D12242" s="890">
        <v>223.07</v>
      </c>
    </row>
    <row r="12243" spans="1:4" x14ac:dyDescent="0.25">
      <c r="A12243" s="890" t="s">
        <v>12141</v>
      </c>
      <c r="B12243" s="890" t="s">
        <v>36005</v>
      </c>
      <c r="C12243" s="890" t="s">
        <v>5</v>
      </c>
      <c r="D12243" s="890">
        <v>215.3</v>
      </c>
    </row>
    <row r="12244" spans="1:4" x14ac:dyDescent="0.25">
      <c r="A12244" s="890" t="s">
        <v>12142</v>
      </c>
      <c r="B12244" s="890" t="s">
        <v>36006</v>
      </c>
      <c r="C12244" s="890" t="s">
        <v>3</v>
      </c>
      <c r="D12244" s="890">
        <v>567.70000000000005</v>
      </c>
    </row>
    <row r="12245" spans="1:4" x14ac:dyDescent="0.25">
      <c r="A12245" s="890" t="s">
        <v>12143</v>
      </c>
      <c r="B12245" s="890" t="s">
        <v>36006</v>
      </c>
      <c r="C12245" s="890" t="s">
        <v>3</v>
      </c>
      <c r="D12245" s="890">
        <v>543.35</v>
      </c>
    </row>
    <row r="12246" spans="1:4" x14ac:dyDescent="0.25">
      <c r="A12246" s="890" t="s">
        <v>12144</v>
      </c>
      <c r="B12246" s="890" t="s">
        <v>36007</v>
      </c>
      <c r="C12246" s="890" t="s">
        <v>5</v>
      </c>
      <c r="D12246" s="890">
        <v>847.99</v>
      </c>
    </row>
    <row r="12247" spans="1:4" x14ac:dyDescent="0.25">
      <c r="A12247" s="890" t="s">
        <v>12145</v>
      </c>
      <c r="B12247" s="890" t="s">
        <v>36007</v>
      </c>
      <c r="C12247" s="890" t="s">
        <v>5</v>
      </c>
      <c r="D12247" s="890">
        <v>789.45</v>
      </c>
    </row>
    <row r="12248" spans="1:4" x14ac:dyDescent="0.25">
      <c r="A12248" s="890" t="s">
        <v>12146</v>
      </c>
      <c r="B12248" s="890" t="s">
        <v>36008</v>
      </c>
      <c r="C12248" s="890" t="s">
        <v>4</v>
      </c>
      <c r="D12248" s="890">
        <v>50.82</v>
      </c>
    </row>
    <row r="12249" spans="1:4" x14ac:dyDescent="0.25">
      <c r="A12249" s="890" t="s">
        <v>12147</v>
      </c>
      <c r="B12249" s="890" t="s">
        <v>36008</v>
      </c>
      <c r="C12249" s="890" t="s">
        <v>4</v>
      </c>
      <c r="D12249" s="890">
        <v>48.12</v>
      </c>
    </row>
    <row r="12250" spans="1:4" x14ac:dyDescent="0.25">
      <c r="A12250" s="890" t="s">
        <v>12148</v>
      </c>
      <c r="B12250" s="890" t="s">
        <v>36009</v>
      </c>
      <c r="C12250" s="890" t="s">
        <v>4</v>
      </c>
      <c r="D12250" s="890">
        <v>33.58</v>
      </c>
    </row>
    <row r="12251" spans="1:4" x14ac:dyDescent="0.25">
      <c r="A12251" s="890" t="s">
        <v>12149</v>
      </c>
      <c r="B12251" s="890" t="s">
        <v>36009</v>
      </c>
      <c r="C12251" s="890" t="s">
        <v>4</v>
      </c>
      <c r="D12251" s="890">
        <v>30.89</v>
      </c>
    </row>
    <row r="12252" spans="1:4" x14ac:dyDescent="0.25">
      <c r="A12252" s="890" t="s">
        <v>12150</v>
      </c>
      <c r="B12252" s="890" t="s">
        <v>36010</v>
      </c>
      <c r="C12252" s="890" t="s">
        <v>4</v>
      </c>
      <c r="D12252" s="890">
        <v>37.119999999999997</v>
      </c>
    </row>
    <row r="12253" spans="1:4" x14ac:dyDescent="0.25">
      <c r="A12253" s="890" t="s">
        <v>12151</v>
      </c>
      <c r="B12253" s="890" t="s">
        <v>36010</v>
      </c>
      <c r="C12253" s="890" t="s">
        <v>4</v>
      </c>
      <c r="D12253" s="890">
        <v>34.43</v>
      </c>
    </row>
    <row r="12254" spans="1:4" x14ac:dyDescent="0.25">
      <c r="A12254" s="890" t="s">
        <v>12152</v>
      </c>
      <c r="B12254" s="890" t="s">
        <v>36011</v>
      </c>
      <c r="C12254" s="890" t="s">
        <v>3</v>
      </c>
      <c r="D12254" s="890">
        <v>151.96</v>
      </c>
    </row>
    <row r="12255" spans="1:4" x14ac:dyDescent="0.25">
      <c r="A12255" s="890" t="s">
        <v>12153</v>
      </c>
      <c r="B12255" s="890" t="s">
        <v>36011</v>
      </c>
      <c r="C12255" s="890" t="s">
        <v>3</v>
      </c>
      <c r="D12255" s="890">
        <v>150.41</v>
      </c>
    </row>
    <row r="12256" spans="1:4" x14ac:dyDescent="0.25">
      <c r="A12256" s="890" t="s">
        <v>12154</v>
      </c>
      <c r="B12256" s="890" t="s">
        <v>36012</v>
      </c>
      <c r="C12256" s="890" t="s">
        <v>3</v>
      </c>
      <c r="D12256" s="890">
        <v>997.91</v>
      </c>
    </row>
    <row r="12257" spans="1:4" x14ac:dyDescent="0.25">
      <c r="A12257" s="890" t="s">
        <v>12155</v>
      </c>
      <c r="B12257" s="890" t="s">
        <v>36012</v>
      </c>
      <c r="C12257" s="890" t="s">
        <v>3</v>
      </c>
      <c r="D12257" s="890">
        <v>921.65</v>
      </c>
    </row>
    <row r="12258" spans="1:4" x14ac:dyDescent="0.25">
      <c r="A12258" s="890" t="s">
        <v>27874</v>
      </c>
      <c r="B12258" s="890" t="s">
        <v>36013</v>
      </c>
      <c r="C12258" s="890" t="s">
        <v>3</v>
      </c>
      <c r="D12258" s="890">
        <v>116.92</v>
      </c>
    </row>
    <row r="12259" spans="1:4" x14ac:dyDescent="0.25">
      <c r="A12259" s="890" t="s">
        <v>27875</v>
      </c>
      <c r="B12259" s="890" t="s">
        <v>36013</v>
      </c>
      <c r="C12259" s="890" t="s">
        <v>3</v>
      </c>
      <c r="D12259" s="890">
        <v>112.78</v>
      </c>
    </row>
    <row r="12260" spans="1:4" x14ac:dyDescent="0.25">
      <c r="A12260" s="890" t="s">
        <v>12156</v>
      </c>
      <c r="B12260" s="890" t="s">
        <v>36014</v>
      </c>
      <c r="C12260" s="890" t="s">
        <v>3</v>
      </c>
      <c r="D12260" s="890">
        <v>127.45</v>
      </c>
    </row>
    <row r="12261" spans="1:4" x14ac:dyDescent="0.25">
      <c r="A12261" s="890" t="s">
        <v>12157</v>
      </c>
      <c r="B12261" s="890" t="s">
        <v>36014</v>
      </c>
      <c r="C12261" s="890" t="s">
        <v>3</v>
      </c>
      <c r="D12261" s="890">
        <v>125.47</v>
      </c>
    </row>
    <row r="12262" spans="1:4" x14ac:dyDescent="0.25">
      <c r="A12262" s="890" t="s">
        <v>12158</v>
      </c>
      <c r="B12262" s="890" t="s">
        <v>36015</v>
      </c>
      <c r="C12262" s="890" t="s">
        <v>3</v>
      </c>
      <c r="D12262" s="890">
        <v>141.26</v>
      </c>
    </row>
    <row r="12263" spans="1:4" x14ac:dyDescent="0.25">
      <c r="A12263" s="890" t="s">
        <v>12159</v>
      </c>
      <c r="B12263" s="890" t="s">
        <v>36015</v>
      </c>
      <c r="C12263" s="890" t="s">
        <v>3</v>
      </c>
      <c r="D12263" s="890">
        <v>139.03</v>
      </c>
    </row>
    <row r="12264" spans="1:4" x14ac:dyDescent="0.25">
      <c r="A12264" s="890" t="s">
        <v>12160</v>
      </c>
      <c r="B12264" s="890" t="s">
        <v>36016</v>
      </c>
      <c r="C12264" s="890" t="s">
        <v>3</v>
      </c>
      <c r="D12264" s="890">
        <v>172.06</v>
      </c>
    </row>
    <row r="12265" spans="1:4" x14ac:dyDescent="0.25">
      <c r="A12265" s="890" t="s">
        <v>12161</v>
      </c>
      <c r="B12265" s="890" t="s">
        <v>36016</v>
      </c>
      <c r="C12265" s="890" t="s">
        <v>3</v>
      </c>
      <c r="D12265" s="890">
        <v>169.58</v>
      </c>
    </row>
    <row r="12266" spans="1:4" x14ac:dyDescent="0.25">
      <c r="A12266" s="890" t="s">
        <v>12162</v>
      </c>
      <c r="B12266" s="890" t="s">
        <v>36017</v>
      </c>
      <c r="C12266" s="890" t="s">
        <v>3</v>
      </c>
      <c r="D12266" s="890">
        <v>188.35</v>
      </c>
    </row>
    <row r="12267" spans="1:4" x14ac:dyDescent="0.25">
      <c r="A12267" s="890" t="s">
        <v>12163</v>
      </c>
      <c r="B12267" s="890" t="s">
        <v>36017</v>
      </c>
      <c r="C12267" s="890" t="s">
        <v>3</v>
      </c>
      <c r="D12267" s="890">
        <v>185.37</v>
      </c>
    </row>
    <row r="12268" spans="1:4" x14ac:dyDescent="0.25">
      <c r="A12268" s="890" t="s">
        <v>12164</v>
      </c>
      <c r="B12268" s="890" t="s">
        <v>36018</v>
      </c>
      <c r="C12268" s="890" t="s">
        <v>3</v>
      </c>
      <c r="D12268" s="890">
        <v>437.32</v>
      </c>
    </row>
    <row r="12269" spans="1:4" x14ac:dyDescent="0.25">
      <c r="A12269" s="890" t="s">
        <v>12165</v>
      </c>
      <c r="B12269" s="890" t="s">
        <v>36018</v>
      </c>
      <c r="C12269" s="890" t="s">
        <v>3</v>
      </c>
      <c r="D12269" s="890">
        <v>433.36</v>
      </c>
    </row>
    <row r="12270" spans="1:4" x14ac:dyDescent="0.25">
      <c r="A12270" s="890" t="s">
        <v>12166</v>
      </c>
      <c r="B12270" s="890" t="s">
        <v>36019</v>
      </c>
      <c r="C12270" s="890" t="s">
        <v>3</v>
      </c>
      <c r="D12270" s="890">
        <v>192.24</v>
      </c>
    </row>
    <row r="12271" spans="1:4" x14ac:dyDescent="0.25">
      <c r="A12271" s="890" t="s">
        <v>12167</v>
      </c>
      <c r="B12271" s="890" t="s">
        <v>36019</v>
      </c>
      <c r="C12271" s="890" t="s">
        <v>3</v>
      </c>
      <c r="D12271" s="890">
        <v>190.01</v>
      </c>
    </row>
    <row r="12272" spans="1:4" x14ac:dyDescent="0.25">
      <c r="A12272" s="890" t="s">
        <v>12168</v>
      </c>
      <c r="B12272" s="890" t="s">
        <v>36020</v>
      </c>
      <c r="C12272" s="890" t="s">
        <v>3</v>
      </c>
      <c r="D12272" s="890">
        <v>135.02000000000001</v>
      </c>
    </row>
    <row r="12273" spans="1:4" x14ac:dyDescent="0.25">
      <c r="A12273" s="890" t="s">
        <v>12169</v>
      </c>
      <c r="B12273" s="890" t="s">
        <v>36020</v>
      </c>
      <c r="C12273" s="890" t="s">
        <v>3</v>
      </c>
      <c r="D12273" s="890">
        <v>132.79</v>
      </c>
    </row>
    <row r="12274" spans="1:4" x14ac:dyDescent="0.25">
      <c r="A12274" s="890" t="s">
        <v>12170</v>
      </c>
      <c r="B12274" s="890" t="s">
        <v>21540</v>
      </c>
      <c r="C12274" s="890" t="s">
        <v>3</v>
      </c>
      <c r="D12274" s="890">
        <v>582.20000000000005</v>
      </c>
    </row>
    <row r="12275" spans="1:4" x14ac:dyDescent="0.25">
      <c r="A12275" s="890" t="s">
        <v>12171</v>
      </c>
      <c r="B12275" s="890" t="s">
        <v>21540</v>
      </c>
      <c r="C12275" s="890" t="s">
        <v>3</v>
      </c>
      <c r="D12275" s="890">
        <v>578.98</v>
      </c>
    </row>
    <row r="12276" spans="1:4" x14ac:dyDescent="0.25">
      <c r="A12276" s="890" t="s">
        <v>12172</v>
      </c>
      <c r="B12276" s="890" t="s">
        <v>21541</v>
      </c>
      <c r="C12276" s="890" t="s">
        <v>3</v>
      </c>
      <c r="D12276" s="890">
        <v>505.59</v>
      </c>
    </row>
    <row r="12277" spans="1:4" x14ac:dyDescent="0.25">
      <c r="A12277" s="890" t="s">
        <v>12173</v>
      </c>
      <c r="B12277" s="890" t="s">
        <v>21541</v>
      </c>
      <c r="C12277" s="890" t="s">
        <v>3</v>
      </c>
      <c r="D12277" s="890">
        <v>502.61</v>
      </c>
    </row>
    <row r="12278" spans="1:4" x14ac:dyDescent="0.25">
      <c r="A12278" s="890" t="s">
        <v>12174</v>
      </c>
      <c r="B12278" s="890" t="s">
        <v>21542</v>
      </c>
      <c r="C12278" s="890" t="s">
        <v>3</v>
      </c>
      <c r="D12278" s="890">
        <v>253.43</v>
      </c>
    </row>
    <row r="12279" spans="1:4" x14ac:dyDescent="0.25">
      <c r="A12279" s="890" t="s">
        <v>12175</v>
      </c>
      <c r="B12279" s="890" t="s">
        <v>21542</v>
      </c>
      <c r="C12279" s="890" t="s">
        <v>3</v>
      </c>
      <c r="D12279" s="890">
        <v>251.2</v>
      </c>
    </row>
    <row r="12280" spans="1:4" x14ac:dyDescent="0.25">
      <c r="A12280" s="890" t="s">
        <v>12176</v>
      </c>
      <c r="B12280" s="890" t="s">
        <v>36021</v>
      </c>
      <c r="C12280" s="890" t="s">
        <v>3</v>
      </c>
      <c r="D12280" s="890">
        <v>301.64999999999998</v>
      </c>
    </row>
    <row r="12281" spans="1:4" x14ac:dyDescent="0.25">
      <c r="A12281" s="890" t="s">
        <v>12177</v>
      </c>
      <c r="B12281" s="890" t="s">
        <v>36021</v>
      </c>
      <c r="C12281" s="890" t="s">
        <v>3</v>
      </c>
      <c r="D12281" s="890">
        <v>298.67</v>
      </c>
    </row>
    <row r="12282" spans="1:4" x14ac:dyDescent="0.25">
      <c r="A12282" s="890" t="s">
        <v>12178</v>
      </c>
      <c r="B12282" s="890" t="s">
        <v>36022</v>
      </c>
      <c r="C12282" s="890" t="s">
        <v>3</v>
      </c>
      <c r="D12282" s="890">
        <v>169.58</v>
      </c>
    </row>
    <row r="12283" spans="1:4" x14ac:dyDescent="0.25">
      <c r="A12283" s="890" t="s">
        <v>12179</v>
      </c>
      <c r="B12283" s="890" t="s">
        <v>36022</v>
      </c>
      <c r="C12283" s="890" t="s">
        <v>3</v>
      </c>
      <c r="D12283" s="890">
        <v>167.35</v>
      </c>
    </row>
    <row r="12284" spans="1:4" x14ac:dyDescent="0.25">
      <c r="A12284" s="890" t="s">
        <v>12180</v>
      </c>
      <c r="B12284" s="890" t="s">
        <v>36023</v>
      </c>
      <c r="C12284" s="890" t="s">
        <v>3</v>
      </c>
      <c r="D12284" s="890">
        <v>383.22</v>
      </c>
    </row>
    <row r="12285" spans="1:4" x14ac:dyDescent="0.25">
      <c r="A12285" s="890" t="s">
        <v>12181</v>
      </c>
      <c r="B12285" s="890" t="s">
        <v>36023</v>
      </c>
      <c r="C12285" s="890" t="s">
        <v>3</v>
      </c>
      <c r="D12285" s="890">
        <v>380.25</v>
      </c>
    </row>
    <row r="12286" spans="1:4" x14ac:dyDescent="0.25">
      <c r="A12286" s="890" t="s">
        <v>12182</v>
      </c>
      <c r="B12286" s="890" t="s">
        <v>36024</v>
      </c>
      <c r="C12286" s="890" t="s">
        <v>3</v>
      </c>
      <c r="D12286" s="890">
        <v>644.64</v>
      </c>
    </row>
    <row r="12287" spans="1:4" x14ac:dyDescent="0.25">
      <c r="A12287" s="890" t="s">
        <v>12183</v>
      </c>
      <c r="B12287" s="890" t="s">
        <v>36024</v>
      </c>
      <c r="C12287" s="890" t="s">
        <v>3</v>
      </c>
      <c r="D12287" s="890">
        <v>640.66999999999996</v>
      </c>
    </row>
    <row r="12288" spans="1:4" x14ac:dyDescent="0.25">
      <c r="A12288" s="890" t="s">
        <v>12184</v>
      </c>
      <c r="B12288" s="890" t="s">
        <v>36025</v>
      </c>
      <c r="C12288" s="890" t="s">
        <v>3</v>
      </c>
      <c r="D12288" s="890">
        <v>402.9</v>
      </c>
    </row>
    <row r="12289" spans="1:4" x14ac:dyDescent="0.25">
      <c r="A12289" s="890" t="s">
        <v>12185</v>
      </c>
      <c r="B12289" s="890" t="s">
        <v>36025</v>
      </c>
      <c r="C12289" s="890" t="s">
        <v>3</v>
      </c>
      <c r="D12289" s="890">
        <v>392.54</v>
      </c>
    </row>
    <row r="12290" spans="1:4" x14ac:dyDescent="0.25">
      <c r="A12290" s="890" t="s">
        <v>12186</v>
      </c>
      <c r="B12290" s="890" t="s">
        <v>36026</v>
      </c>
      <c r="C12290" s="890" t="s">
        <v>3</v>
      </c>
      <c r="D12290" s="890">
        <v>643.75</v>
      </c>
    </row>
    <row r="12291" spans="1:4" x14ac:dyDescent="0.25">
      <c r="A12291" s="890" t="s">
        <v>12187</v>
      </c>
      <c r="B12291" s="890" t="s">
        <v>36026</v>
      </c>
      <c r="C12291" s="890" t="s">
        <v>3</v>
      </c>
      <c r="D12291" s="890">
        <v>643.75</v>
      </c>
    </row>
    <row r="12292" spans="1:4" x14ac:dyDescent="0.25">
      <c r="A12292" s="890" t="s">
        <v>12188</v>
      </c>
      <c r="B12292" s="890" t="s">
        <v>36027</v>
      </c>
      <c r="C12292" s="890" t="s">
        <v>3</v>
      </c>
      <c r="D12292" s="890">
        <v>365.65</v>
      </c>
    </row>
    <row r="12293" spans="1:4" x14ac:dyDescent="0.25">
      <c r="A12293" s="890" t="s">
        <v>12189</v>
      </c>
      <c r="B12293" s="890" t="s">
        <v>36027</v>
      </c>
      <c r="C12293" s="890" t="s">
        <v>3</v>
      </c>
      <c r="D12293" s="890">
        <v>365.65</v>
      </c>
    </row>
    <row r="12294" spans="1:4" x14ac:dyDescent="0.25">
      <c r="A12294" s="890" t="s">
        <v>12190</v>
      </c>
      <c r="B12294" s="890" t="s">
        <v>36028</v>
      </c>
      <c r="C12294" s="890" t="s">
        <v>5</v>
      </c>
      <c r="D12294" s="890">
        <v>1007.49</v>
      </c>
    </row>
    <row r="12295" spans="1:4" x14ac:dyDescent="0.25">
      <c r="A12295" s="890" t="s">
        <v>12191</v>
      </c>
      <c r="B12295" s="890" t="s">
        <v>36028</v>
      </c>
      <c r="C12295" s="890" t="s">
        <v>5</v>
      </c>
      <c r="D12295" s="890">
        <v>1002.54</v>
      </c>
    </row>
    <row r="12296" spans="1:4" x14ac:dyDescent="0.25">
      <c r="A12296" s="890" t="s">
        <v>12192</v>
      </c>
      <c r="B12296" s="890" t="s">
        <v>36029</v>
      </c>
      <c r="C12296" s="890" t="s">
        <v>5</v>
      </c>
      <c r="D12296" s="890">
        <v>2678.96</v>
      </c>
    </row>
    <row r="12297" spans="1:4" x14ac:dyDescent="0.25">
      <c r="A12297" s="890" t="s">
        <v>12193</v>
      </c>
      <c r="B12297" s="890" t="s">
        <v>36029</v>
      </c>
      <c r="C12297" s="890" t="s">
        <v>5</v>
      </c>
      <c r="D12297" s="890">
        <v>2671.53</v>
      </c>
    </row>
    <row r="12298" spans="1:4" x14ac:dyDescent="0.25">
      <c r="A12298" s="890" t="s">
        <v>12194</v>
      </c>
      <c r="B12298" s="890" t="s">
        <v>36030</v>
      </c>
      <c r="C12298" s="890" t="s">
        <v>5</v>
      </c>
      <c r="D12298" s="890">
        <v>10876.61</v>
      </c>
    </row>
    <row r="12299" spans="1:4" x14ac:dyDescent="0.25">
      <c r="A12299" s="890" t="s">
        <v>12195</v>
      </c>
      <c r="B12299" s="890" t="s">
        <v>36030</v>
      </c>
      <c r="C12299" s="890" t="s">
        <v>5</v>
      </c>
      <c r="D12299" s="890">
        <v>10864.22</v>
      </c>
    </row>
    <row r="12300" spans="1:4" x14ac:dyDescent="0.25">
      <c r="A12300" s="890" t="s">
        <v>12196</v>
      </c>
      <c r="B12300" s="890" t="s">
        <v>36031</v>
      </c>
      <c r="C12300" s="890" t="s">
        <v>3</v>
      </c>
      <c r="D12300" s="890">
        <v>39.39</v>
      </c>
    </row>
    <row r="12301" spans="1:4" x14ac:dyDescent="0.25">
      <c r="A12301" s="890" t="s">
        <v>12197</v>
      </c>
      <c r="B12301" s="890" t="s">
        <v>36031</v>
      </c>
      <c r="C12301" s="890" t="s">
        <v>3</v>
      </c>
      <c r="D12301" s="890">
        <v>38.96</v>
      </c>
    </row>
    <row r="12302" spans="1:4" x14ac:dyDescent="0.25">
      <c r="A12302" s="890" t="s">
        <v>23533</v>
      </c>
      <c r="B12302" s="890" t="s">
        <v>36032</v>
      </c>
      <c r="C12302" s="890" t="s">
        <v>3</v>
      </c>
      <c r="D12302" s="890">
        <v>21.77</v>
      </c>
    </row>
    <row r="12303" spans="1:4" x14ac:dyDescent="0.25">
      <c r="A12303" s="890" t="s">
        <v>23534</v>
      </c>
      <c r="B12303" s="890" t="s">
        <v>36032</v>
      </c>
      <c r="C12303" s="890" t="s">
        <v>3</v>
      </c>
      <c r="D12303" s="890">
        <v>21.34</v>
      </c>
    </row>
    <row r="12304" spans="1:4" x14ac:dyDescent="0.25">
      <c r="A12304" s="890" t="s">
        <v>12198</v>
      </c>
      <c r="B12304" s="890" t="s">
        <v>36033</v>
      </c>
      <c r="C12304" s="890" t="s">
        <v>3</v>
      </c>
      <c r="D12304" s="890">
        <v>231.78</v>
      </c>
    </row>
    <row r="12305" spans="1:4" x14ac:dyDescent="0.25">
      <c r="A12305" s="890" t="s">
        <v>12199</v>
      </c>
      <c r="B12305" s="890" t="s">
        <v>36033</v>
      </c>
      <c r="C12305" s="890" t="s">
        <v>3</v>
      </c>
      <c r="D12305" s="890">
        <v>230.23</v>
      </c>
    </row>
    <row r="12306" spans="1:4" x14ac:dyDescent="0.25">
      <c r="A12306" s="890" t="s">
        <v>12200</v>
      </c>
      <c r="B12306" s="890" t="s">
        <v>36034</v>
      </c>
      <c r="C12306" s="890" t="s">
        <v>3</v>
      </c>
      <c r="D12306" s="890">
        <v>334.78</v>
      </c>
    </row>
    <row r="12307" spans="1:4" x14ac:dyDescent="0.25">
      <c r="A12307" s="890" t="s">
        <v>12201</v>
      </c>
      <c r="B12307" s="890" t="s">
        <v>36034</v>
      </c>
      <c r="C12307" s="890" t="s">
        <v>3</v>
      </c>
      <c r="D12307" s="890">
        <v>333.23</v>
      </c>
    </row>
    <row r="12308" spans="1:4" x14ac:dyDescent="0.25">
      <c r="A12308" s="890" t="s">
        <v>12202</v>
      </c>
      <c r="B12308" s="890" t="s">
        <v>36035</v>
      </c>
      <c r="C12308" s="890" t="s">
        <v>3</v>
      </c>
      <c r="D12308" s="890">
        <v>444.23</v>
      </c>
    </row>
    <row r="12309" spans="1:4" x14ac:dyDescent="0.25">
      <c r="A12309" s="890" t="s">
        <v>12203</v>
      </c>
      <c r="B12309" s="890" t="s">
        <v>36035</v>
      </c>
      <c r="C12309" s="890" t="s">
        <v>3</v>
      </c>
      <c r="D12309" s="890">
        <v>442.68</v>
      </c>
    </row>
    <row r="12310" spans="1:4" x14ac:dyDescent="0.25">
      <c r="A12310" s="890" t="s">
        <v>12204</v>
      </c>
      <c r="B12310" s="890" t="s">
        <v>36036</v>
      </c>
      <c r="C12310" s="890" t="s">
        <v>3</v>
      </c>
      <c r="D12310" s="890">
        <v>516.24</v>
      </c>
    </row>
    <row r="12311" spans="1:4" x14ac:dyDescent="0.25">
      <c r="A12311" s="890" t="s">
        <v>12205</v>
      </c>
      <c r="B12311" s="890" t="s">
        <v>36036</v>
      </c>
      <c r="C12311" s="890" t="s">
        <v>3</v>
      </c>
      <c r="D12311" s="890">
        <v>514.69000000000005</v>
      </c>
    </row>
    <row r="12312" spans="1:4" x14ac:dyDescent="0.25">
      <c r="A12312" s="890" t="s">
        <v>12206</v>
      </c>
      <c r="B12312" s="890" t="s">
        <v>36037</v>
      </c>
      <c r="C12312" s="890" t="s">
        <v>5</v>
      </c>
      <c r="D12312" s="890">
        <v>793.63</v>
      </c>
    </row>
    <row r="12313" spans="1:4" x14ac:dyDescent="0.25">
      <c r="A12313" s="890" t="s">
        <v>12207</v>
      </c>
      <c r="B12313" s="890" t="s">
        <v>36037</v>
      </c>
      <c r="C12313" s="890" t="s">
        <v>5</v>
      </c>
      <c r="D12313" s="890">
        <v>762.55</v>
      </c>
    </row>
    <row r="12314" spans="1:4" x14ac:dyDescent="0.25">
      <c r="A12314" s="890" t="s">
        <v>12208</v>
      </c>
      <c r="B12314" s="890" t="s">
        <v>36038</v>
      </c>
      <c r="C12314" s="890" t="s">
        <v>5</v>
      </c>
      <c r="D12314" s="890">
        <v>743.03</v>
      </c>
    </row>
    <row r="12315" spans="1:4" x14ac:dyDescent="0.25">
      <c r="A12315" s="890" t="s">
        <v>12209</v>
      </c>
      <c r="B12315" s="890" t="s">
        <v>36038</v>
      </c>
      <c r="C12315" s="890" t="s">
        <v>5</v>
      </c>
      <c r="D12315" s="890">
        <v>711.94</v>
      </c>
    </row>
    <row r="12316" spans="1:4" x14ac:dyDescent="0.25">
      <c r="A12316" s="890" t="s">
        <v>12210</v>
      </c>
      <c r="B12316" s="890" t="s">
        <v>36039</v>
      </c>
      <c r="C12316" s="890" t="s">
        <v>5</v>
      </c>
      <c r="D12316" s="890">
        <v>703.42</v>
      </c>
    </row>
    <row r="12317" spans="1:4" x14ac:dyDescent="0.25">
      <c r="A12317" s="890" t="s">
        <v>12211</v>
      </c>
      <c r="B12317" s="890" t="s">
        <v>36039</v>
      </c>
      <c r="C12317" s="890" t="s">
        <v>5</v>
      </c>
      <c r="D12317" s="890">
        <v>672.33</v>
      </c>
    </row>
    <row r="12318" spans="1:4" x14ac:dyDescent="0.25">
      <c r="A12318" s="890" t="s">
        <v>12212</v>
      </c>
      <c r="B12318" s="890" t="s">
        <v>36040</v>
      </c>
      <c r="C12318" s="890" t="s">
        <v>5</v>
      </c>
      <c r="D12318" s="890">
        <v>693.81</v>
      </c>
    </row>
    <row r="12319" spans="1:4" x14ac:dyDescent="0.25">
      <c r="A12319" s="890" t="s">
        <v>12213</v>
      </c>
      <c r="B12319" s="890" t="s">
        <v>36040</v>
      </c>
      <c r="C12319" s="890" t="s">
        <v>5</v>
      </c>
      <c r="D12319" s="890">
        <v>662.72</v>
      </c>
    </row>
    <row r="12320" spans="1:4" x14ac:dyDescent="0.25">
      <c r="A12320" s="890" t="s">
        <v>12214</v>
      </c>
      <c r="B12320" s="890" t="s">
        <v>36041</v>
      </c>
      <c r="C12320" s="890" t="s">
        <v>5</v>
      </c>
      <c r="D12320" s="890">
        <v>684.2</v>
      </c>
    </row>
    <row r="12321" spans="1:4" x14ac:dyDescent="0.25">
      <c r="A12321" s="890" t="s">
        <v>12215</v>
      </c>
      <c r="B12321" s="890" t="s">
        <v>36041</v>
      </c>
      <c r="C12321" s="890" t="s">
        <v>5</v>
      </c>
      <c r="D12321" s="890">
        <v>653.11</v>
      </c>
    </row>
    <row r="12322" spans="1:4" x14ac:dyDescent="0.25">
      <c r="A12322" s="890" t="s">
        <v>23535</v>
      </c>
      <c r="B12322" s="890" t="s">
        <v>36042</v>
      </c>
      <c r="C12322" s="890" t="s">
        <v>5</v>
      </c>
      <c r="D12322" s="890">
        <v>1118.1600000000001</v>
      </c>
    </row>
    <row r="12323" spans="1:4" x14ac:dyDescent="0.25">
      <c r="A12323" s="890" t="s">
        <v>23536</v>
      </c>
      <c r="B12323" s="890" t="s">
        <v>36042</v>
      </c>
      <c r="C12323" s="890" t="s">
        <v>5</v>
      </c>
      <c r="D12323" s="890">
        <v>1080.8599999999999</v>
      </c>
    </row>
    <row r="12324" spans="1:4" x14ac:dyDescent="0.25">
      <c r="A12324" s="890" t="s">
        <v>12216</v>
      </c>
      <c r="B12324" s="890" t="s">
        <v>49831</v>
      </c>
      <c r="C12324" s="890" t="s">
        <v>5</v>
      </c>
      <c r="D12324" s="890">
        <v>322.07</v>
      </c>
    </row>
    <row r="12325" spans="1:4" x14ac:dyDescent="0.25">
      <c r="A12325" s="890" t="s">
        <v>12217</v>
      </c>
      <c r="B12325" s="890" t="s">
        <v>49831</v>
      </c>
      <c r="C12325" s="890" t="s">
        <v>5</v>
      </c>
      <c r="D12325" s="890">
        <v>301.33999999999997</v>
      </c>
    </row>
    <row r="12326" spans="1:4" x14ac:dyDescent="0.25">
      <c r="A12326" s="890" t="s">
        <v>12218</v>
      </c>
      <c r="B12326" s="890" t="s">
        <v>49832</v>
      </c>
      <c r="C12326" s="890" t="s">
        <v>5</v>
      </c>
      <c r="D12326" s="890">
        <v>327.07</v>
      </c>
    </row>
    <row r="12327" spans="1:4" x14ac:dyDescent="0.25">
      <c r="A12327" s="890" t="s">
        <v>12219</v>
      </c>
      <c r="B12327" s="890" t="s">
        <v>49832</v>
      </c>
      <c r="C12327" s="890" t="s">
        <v>5</v>
      </c>
      <c r="D12327" s="890">
        <v>306.33999999999997</v>
      </c>
    </row>
    <row r="12328" spans="1:4" x14ac:dyDescent="0.25">
      <c r="A12328" s="890" t="s">
        <v>12220</v>
      </c>
      <c r="B12328" s="890" t="s">
        <v>49833</v>
      </c>
      <c r="C12328" s="890" t="s">
        <v>5</v>
      </c>
      <c r="D12328" s="890">
        <v>332.07</v>
      </c>
    </row>
    <row r="12329" spans="1:4" x14ac:dyDescent="0.25">
      <c r="A12329" s="890" t="s">
        <v>12221</v>
      </c>
      <c r="B12329" s="890" t="s">
        <v>49833</v>
      </c>
      <c r="C12329" s="890" t="s">
        <v>5</v>
      </c>
      <c r="D12329" s="890">
        <v>311.33999999999997</v>
      </c>
    </row>
    <row r="12330" spans="1:4" x14ac:dyDescent="0.25">
      <c r="A12330" s="890" t="s">
        <v>12222</v>
      </c>
      <c r="B12330" s="890" t="s">
        <v>49834</v>
      </c>
      <c r="C12330" s="890" t="s">
        <v>5</v>
      </c>
      <c r="D12330" s="890">
        <v>367.07</v>
      </c>
    </row>
    <row r="12331" spans="1:4" x14ac:dyDescent="0.25">
      <c r="A12331" s="890" t="s">
        <v>12223</v>
      </c>
      <c r="B12331" s="890" t="s">
        <v>49834</v>
      </c>
      <c r="C12331" s="890" t="s">
        <v>5</v>
      </c>
      <c r="D12331" s="890">
        <v>346.34</v>
      </c>
    </row>
    <row r="12332" spans="1:4" x14ac:dyDescent="0.25">
      <c r="A12332" s="890" t="s">
        <v>12224</v>
      </c>
      <c r="B12332" s="890" t="s">
        <v>49835</v>
      </c>
      <c r="C12332" s="890" t="s">
        <v>5</v>
      </c>
      <c r="D12332" s="890">
        <v>413.07</v>
      </c>
    </row>
    <row r="12333" spans="1:4" x14ac:dyDescent="0.25">
      <c r="A12333" s="890" t="s">
        <v>12225</v>
      </c>
      <c r="B12333" s="890" t="s">
        <v>49835</v>
      </c>
      <c r="C12333" s="890" t="s">
        <v>5</v>
      </c>
      <c r="D12333" s="890">
        <v>392.34</v>
      </c>
    </row>
    <row r="12334" spans="1:4" x14ac:dyDescent="0.25">
      <c r="A12334" s="890" t="s">
        <v>12226</v>
      </c>
      <c r="B12334" s="890" t="s">
        <v>36048</v>
      </c>
      <c r="C12334" s="890" t="s">
        <v>5</v>
      </c>
      <c r="D12334" s="890">
        <v>1030.7</v>
      </c>
    </row>
    <row r="12335" spans="1:4" x14ac:dyDescent="0.25">
      <c r="A12335" s="890" t="s">
        <v>12227</v>
      </c>
      <c r="B12335" s="890" t="s">
        <v>36048</v>
      </c>
      <c r="C12335" s="890" t="s">
        <v>5</v>
      </c>
      <c r="D12335" s="890">
        <v>999.61</v>
      </c>
    </row>
    <row r="12336" spans="1:4" x14ac:dyDescent="0.25">
      <c r="A12336" s="890" t="s">
        <v>12228</v>
      </c>
      <c r="B12336" s="890" t="s">
        <v>36049</v>
      </c>
      <c r="C12336" s="890" t="s">
        <v>5</v>
      </c>
      <c r="D12336" s="890">
        <v>1005.48</v>
      </c>
    </row>
    <row r="12337" spans="1:4" x14ac:dyDescent="0.25">
      <c r="A12337" s="890" t="s">
        <v>12229</v>
      </c>
      <c r="B12337" s="890" t="s">
        <v>36049</v>
      </c>
      <c r="C12337" s="890" t="s">
        <v>5</v>
      </c>
      <c r="D12337" s="890">
        <v>974.39</v>
      </c>
    </row>
    <row r="12338" spans="1:4" x14ac:dyDescent="0.25">
      <c r="A12338" s="890" t="s">
        <v>12230</v>
      </c>
      <c r="B12338" s="890" t="s">
        <v>36050</v>
      </c>
      <c r="C12338" s="890" t="s">
        <v>5</v>
      </c>
      <c r="D12338" s="890">
        <v>972.03</v>
      </c>
    </row>
    <row r="12339" spans="1:4" x14ac:dyDescent="0.25">
      <c r="A12339" s="890" t="s">
        <v>12231</v>
      </c>
      <c r="B12339" s="890" t="s">
        <v>36050</v>
      </c>
      <c r="C12339" s="890" t="s">
        <v>5</v>
      </c>
      <c r="D12339" s="890">
        <v>940.94</v>
      </c>
    </row>
    <row r="12340" spans="1:4" x14ac:dyDescent="0.25">
      <c r="A12340" s="890" t="s">
        <v>12232</v>
      </c>
      <c r="B12340" s="890" t="s">
        <v>36051</v>
      </c>
      <c r="C12340" s="890" t="s">
        <v>5</v>
      </c>
      <c r="D12340" s="890">
        <v>1025.33</v>
      </c>
    </row>
    <row r="12341" spans="1:4" x14ac:dyDescent="0.25">
      <c r="A12341" s="890" t="s">
        <v>12233</v>
      </c>
      <c r="B12341" s="890" t="s">
        <v>36051</v>
      </c>
      <c r="C12341" s="890" t="s">
        <v>5</v>
      </c>
      <c r="D12341" s="890">
        <v>994.24</v>
      </c>
    </row>
    <row r="12342" spans="1:4" x14ac:dyDescent="0.25">
      <c r="A12342" s="890" t="s">
        <v>12234</v>
      </c>
      <c r="B12342" s="890" t="s">
        <v>36052</v>
      </c>
      <c r="C12342" s="890" t="s">
        <v>5</v>
      </c>
      <c r="D12342" s="890">
        <v>1000.62</v>
      </c>
    </row>
    <row r="12343" spans="1:4" x14ac:dyDescent="0.25">
      <c r="A12343" s="890" t="s">
        <v>12235</v>
      </c>
      <c r="B12343" s="890" t="s">
        <v>36052</v>
      </c>
      <c r="C12343" s="890" t="s">
        <v>5</v>
      </c>
      <c r="D12343" s="890">
        <v>969.54</v>
      </c>
    </row>
    <row r="12344" spans="1:4" x14ac:dyDescent="0.25">
      <c r="A12344" s="890" t="s">
        <v>12236</v>
      </c>
      <c r="B12344" s="890" t="s">
        <v>49836</v>
      </c>
      <c r="C12344" s="890" t="s">
        <v>5</v>
      </c>
      <c r="D12344" s="890">
        <v>660.27</v>
      </c>
    </row>
    <row r="12345" spans="1:4" x14ac:dyDescent="0.25">
      <c r="A12345" s="890" t="s">
        <v>12237</v>
      </c>
      <c r="B12345" s="890" t="s">
        <v>49836</v>
      </c>
      <c r="C12345" s="890" t="s">
        <v>5</v>
      </c>
      <c r="D12345" s="890">
        <v>639.54</v>
      </c>
    </row>
    <row r="12346" spans="1:4" x14ac:dyDescent="0.25">
      <c r="A12346" s="890" t="s">
        <v>12238</v>
      </c>
      <c r="B12346" s="890" t="s">
        <v>49837</v>
      </c>
      <c r="C12346" s="890" t="s">
        <v>5</v>
      </c>
      <c r="D12346" s="890">
        <v>639.66</v>
      </c>
    </row>
    <row r="12347" spans="1:4" x14ac:dyDescent="0.25">
      <c r="A12347" s="890" t="s">
        <v>12239</v>
      </c>
      <c r="B12347" s="890" t="s">
        <v>49837</v>
      </c>
      <c r="C12347" s="890" t="s">
        <v>5</v>
      </c>
      <c r="D12347" s="890">
        <v>618.92999999999995</v>
      </c>
    </row>
    <row r="12348" spans="1:4" x14ac:dyDescent="0.25">
      <c r="A12348" s="890" t="s">
        <v>12240</v>
      </c>
      <c r="B12348" s="890" t="s">
        <v>49838</v>
      </c>
      <c r="C12348" s="890" t="s">
        <v>5</v>
      </c>
      <c r="D12348" s="890">
        <v>610.82000000000005</v>
      </c>
    </row>
    <row r="12349" spans="1:4" x14ac:dyDescent="0.25">
      <c r="A12349" s="890" t="s">
        <v>12241</v>
      </c>
      <c r="B12349" s="890" t="s">
        <v>49838</v>
      </c>
      <c r="C12349" s="890" t="s">
        <v>5</v>
      </c>
      <c r="D12349" s="890">
        <v>590.09</v>
      </c>
    </row>
    <row r="12350" spans="1:4" x14ac:dyDescent="0.25">
      <c r="A12350" s="890" t="s">
        <v>12242</v>
      </c>
      <c r="B12350" s="890" t="s">
        <v>36056</v>
      </c>
      <c r="C12350" s="890" t="s">
        <v>5</v>
      </c>
      <c r="D12350" s="890">
        <v>1066.75</v>
      </c>
    </row>
    <row r="12351" spans="1:4" x14ac:dyDescent="0.25">
      <c r="A12351" s="890" t="s">
        <v>12243</v>
      </c>
      <c r="B12351" s="890" t="s">
        <v>36056</v>
      </c>
      <c r="C12351" s="890" t="s">
        <v>5</v>
      </c>
      <c r="D12351" s="890">
        <v>1035.6600000000001</v>
      </c>
    </row>
    <row r="12352" spans="1:4" x14ac:dyDescent="0.25">
      <c r="A12352" s="890" t="s">
        <v>12244</v>
      </c>
      <c r="B12352" s="890" t="s">
        <v>36057</v>
      </c>
      <c r="C12352" s="890" t="s">
        <v>5</v>
      </c>
      <c r="D12352" s="890">
        <v>1056.8800000000001</v>
      </c>
    </row>
    <row r="12353" spans="1:4" x14ac:dyDescent="0.25">
      <c r="A12353" s="890" t="s">
        <v>12245</v>
      </c>
      <c r="B12353" s="890" t="s">
        <v>36057</v>
      </c>
      <c r="C12353" s="890" t="s">
        <v>5</v>
      </c>
      <c r="D12353" s="890">
        <v>1025.79</v>
      </c>
    </row>
    <row r="12354" spans="1:4" x14ac:dyDescent="0.25">
      <c r="A12354" s="890" t="s">
        <v>12246</v>
      </c>
      <c r="B12354" s="890" t="s">
        <v>36058</v>
      </c>
      <c r="C12354" s="890" t="s">
        <v>5</v>
      </c>
      <c r="D12354" s="890">
        <v>1047.23</v>
      </c>
    </row>
    <row r="12355" spans="1:4" x14ac:dyDescent="0.25">
      <c r="A12355" s="890" t="s">
        <v>12247</v>
      </c>
      <c r="B12355" s="890" t="s">
        <v>36058</v>
      </c>
      <c r="C12355" s="890" t="s">
        <v>5</v>
      </c>
      <c r="D12355" s="890">
        <v>1016.14</v>
      </c>
    </row>
    <row r="12356" spans="1:4" x14ac:dyDescent="0.25">
      <c r="A12356" s="890" t="s">
        <v>12248</v>
      </c>
      <c r="B12356" s="890" t="s">
        <v>49839</v>
      </c>
      <c r="C12356" s="890" t="s">
        <v>5</v>
      </c>
      <c r="D12356" s="890">
        <v>696.32</v>
      </c>
    </row>
    <row r="12357" spans="1:4" x14ac:dyDescent="0.25">
      <c r="A12357" s="890" t="s">
        <v>12249</v>
      </c>
      <c r="B12357" s="890" t="s">
        <v>49839</v>
      </c>
      <c r="C12357" s="890" t="s">
        <v>5</v>
      </c>
      <c r="D12357" s="890">
        <v>675.59</v>
      </c>
    </row>
    <row r="12358" spans="1:4" x14ac:dyDescent="0.25">
      <c r="A12358" s="890" t="s">
        <v>12250</v>
      </c>
      <c r="B12358" s="890" t="s">
        <v>49840</v>
      </c>
      <c r="C12358" s="890" t="s">
        <v>5</v>
      </c>
      <c r="D12358" s="890">
        <v>691.06</v>
      </c>
    </row>
    <row r="12359" spans="1:4" x14ac:dyDescent="0.25">
      <c r="A12359" s="890" t="s">
        <v>12251</v>
      </c>
      <c r="B12359" s="890" t="s">
        <v>49840</v>
      </c>
      <c r="C12359" s="890" t="s">
        <v>5</v>
      </c>
      <c r="D12359" s="890">
        <v>670.33</v>
      </c>
    </row>
    <row r="12360" spans="1:4" x14ac:dyDescent="0.25">
      <c r="A12360" s="890" t="s">
        <v>12252</v>
      </c>
      <c r="B12360" s="890" t="s">
        <v>36061</v>
      </c>
      <c r="C12360" s="890" t="s">
        <v>5</v>
      </c>
      <c r="D12360" s="890">
        <v>686.02</v>
      </c>
    </row>
    <row r="12361" spans="1:4" x14ac:dyDescent="0.25">
      <c r="A12361" s="890" t="s">
        <v>12253</v>
      </c>
      <c r="B12361" s="890" t="s">
        <v>36061</v>
      </c>
      <c r="C12361" s="890" t="s">
        <v>5</v>
      </c>
      <c r="D12361" s="890">
        <v>665.29</v>
      </c>
    </row>
    <row r="12362" spans="1:4" x14ac:dyDescent="0.25">
      <c r="A12362" s="890" t="s">
        <v>12254</v>
      </c>
      <c r="B12362" s="890" t="s">
        <v>36062</v>
      </c>
      <c r="C12362" s="890" t="s">
        <v>5</v>
      </c>
      <c r="D12362" s="890">
        <v>966.87</v>
      </c>
    </row>
    <row r="12363" spans="1:4" x14ac:dyDescent="0.25">
      <c r="A12363" s="890" t="s">
        <v>12255</v>
      </c>
      <c r="B12363" s="890" t="s">
        <v>36062</v>
      </c>
      <c r="C12363" s="890" t="s">
        <v>5</v>
      </c>
      <c r="D12363" s="890">
        <v>935.79</v>
      </c>
    </row>
    <row r="12364" spans="1:4" x14ac:dyDescent="0.25">
      <c r="A12364" s="890" t="s">
        <v>12256</v>
      </c>
      <c r="B12364" s="890" t="s">
        <v>36063</v>
      </c>
      <c r="C12364" s="890" t="s">
        <v>5</v>
      </c>
      <c r="D12364" s="890">
        <v>1046.44</v>
      </c>
    </row>
    <row r="12365" spans="1:4" x14ac:dyDescent="0.25">
      <c r="A12365" s="890" t="s">
        <v>12257</v>
      </c>
      <c r="B12365" s="890" t="s">
        <v>36063</v>
      </c>
      <c r="C12365" s="890" t="s">
        <v>5</v>
      </c>
      <c r="D12365" s="890">
        <v>1015.35</v>
      </c>
    </row>
    <row r="12366" spans="1:4" x14ac:dyDescent="0.25">
      <c r="A12366" s="890" t="s">
        <v>12258</v>
      </c>
      <c r="B12366" s="890" t="s">
        <v>36064</v>
      </c>
      <c r="C12366" s="890" t="s">
        <v>5</v>
      </c>
      <c r="D12366" s="890">
        <v>1020.92</v>
      </c>
    </row>
    <row r="12367" spans="1:4" x14ac:dyDescent="0.25">
      <c r="A12367" s="890" t="s">
        <v>12259</v>
      </c>
      <c r="B12367" s="890" t="s">
        <v>36064</v>
      </c>
      <c r="C12367" s="890" t="s">
        <v>5</v>
      </c>
      <c r="D12367" s="890">
        <v>989.84</v>
      </c>
    </row>
    <row r="12368" spans="1:4" x14ac:dyDescent="0.25">
      <c r="A12368" s="890" t="s">
        <v>12260</v>
      </c>
      <c r="B12368" s="890" t="s">
        <v>36065</v>
      </c>
      <c r="C12368" s="890" t="s">
        <v>5</v>
      </c>
      <c r="D12368" s="890">
        <v>987.17</v>
      </c>
    </row>
    <row r="12369" spans="1:4" x14ac:dyDescent="0.25">
      <c r="A12369" s="890" t="s">
        <v>12261</v>
      </c>
      <c r="B12369" s="890" t="s">
        <v>36065</v>
      </c>
      <c r="C12369" s="890" t="s">
        <v>5</v>
      </c>
      <c r="D12369" s="890">
        <v>956.09</v>
      </c>
    </row>
    <row r="12370" spans="1:4" x14ac:dyDescent="0.25">
      <c r="A12370" s="890" t="s">
        <v>12262</v>
      </c>
      <c r="B12370" s="890" t="s">
        <v>36066</v>
      </c>
      <c r="C12370" s="890" t="s">
        <v>5</v>
      </c>
      <c r="D12370" s="890">
        <v>660.27</v>
      </c>
    </row>
    <row r="12371" spans="1:4" x14ac:dyDescent="0.25">
      <c r="A12371" s="890" t="s">
        <v>12263</v>
      </c>
      <c r="B12371" s="890" t="s">
        <v>36066</v>
      </c>
      <c r="C12371" s="890" t="s">
        <v>5</v>
      </c>
      <c r="D12371" s="890">
        <v>639.54</v>
      </c>
    </row>
    <row r="12372" spans="1:4" x14ac:dyDescent="0.25">
      <c r="A12372" s="890" t="s">
        <v>12264</v>
      </c>
      <c r="B12372" s="890" t="s">
        <v>36067</v>
      </c>
      <c r="C12372" s="890" t="s">
        <v>5</v>
      </c>
      <c r="D12372" s="890">
        <v>639.66</v>
      </c>
    </row>
    <row r="12373" spans="1:4" x14ac:dyDescent="0.25">
      <c r="A12373" s="890" t="s">
        <v>12265</v>
      </c>
      <c r="B12373" s="890" t="s">
        <v>36067</v>
      </c>
      <c r="C12373" s="890" t="s">
        <v>5</v>
      </c>
      <c r="D12373" s="890">
        <v>618.92999999999995</v>
      </c>
    </row>
    <row r="12374" spans="1:4" x14ac:dyDescent="0.25">
      <c r="A12374" s="890" t="s">
        <v>12266</v>
      </c>
      <c r="B12374" s="890" t="s">
        <v>36068</v>
      </c>
      <c r="C12374" s="890" t="s">
        <v>5</v>
      </c>
      <c r="D12374" s="890">
        <v>610.82000000000005</v>
      </c>
    </row>
    <row r="12375" spans="1:4" x14ac:dyDescent="0.25">
      <c r="A12375" s="890" t="s">
        <v>12267</v>
      </c>
      <c r="B12375" s="890" t="s">
        <v>36068</v>
      </c>
      <c r="C12375" s="890" t="s">
        <v>5</v>
      </c>
      <c r="D12375" s="890">
        <v>590.09</v>
      </c>
    </row>
    <row r="12376" spans="1:4" x14ac:dyDescent="0.25">
      <c r="A12376" s="890" t="s">
        <v>12268</v>
      </c>
      <c r="B12376" s="890" t="s">
        <v>36069</v>
      </c>
      <c r="C12376" s="890" t="s">
        <v>5</v>
      </c>
      <c r="D12376" s="890">
        <v>346.7</v>
      </c>
    </row>
    <row r="12377" spans="1:4" x14ac:dyDescent="0.25">
      <c r="A12377" s="890" t="s">
        <v>12269</v>
      </c>
      <c r="B12377" s="890" t="s">
        <v>36069</v>
      </c>
      <c r="C12377" s="890" t="s">
        <v>5</v>
      </c>
      <c r="D12377" s="890">
        <v>325.97000000000003</v>
      </c>
    </row>
    <row r="12378" spans="1:4" x14ac:dyDescent="0.25">
      <c r="A12378" s="890" t="s">
        <v>12270</v>
      </c>
      <c r="B12378" s="890" t="s">
        <v>36070</v>
      </c>
      <c r="C12378" s="890" t="s">
        <v>5</v>
      </c>
      <c r="D12378" s="890">
        <v>333.48</v>
      </c>
    </row>
    <row r="12379" spans="1:4" x14ac:dyDescent="0.25">
      <c r="A12379" s="890" t="s">
        <v>12271</v>
      </c>
      <c r="B12379" s="890" t="s">
        <v>36070</v>
      </c>
      <c r="C12379" s="890" t="s">
        <v>5</v>
      </c>
      <c r="D12379" s="890">
        <v>312.75</v>
      </c>
    </row>
    <row r="12380" spans="1:4" x14ac:dyDescent="0.25">
      <c r="A12380" s="890" t="s">
        <v>12272</v>
      </c>
      <c r="B12380" s="890" t="s">
        <v>36071</v>
      </c>
      <c r="C12380" s="890" t="s">
        <v>5</v>
      </c>
      <c r="D12380" s="890">
        <v>316.41000000000003</v>
      </c>
    </row>
    <row r="12381" spans="1:4" x14ac:dyDescent="0.25">
      <c r="A12381" s="890" t="s">
        <v>12273</v>
      </c>
      <c r="B12381" s="890" t="s">
        <v>36071</v>
      </c>
      <c r="C12381" s="890" t="s">
        <v>5</v>
      </c>
      <c r="D12381" s="890">
        <v>295.68</v>
      </c>
    </row>
    <row r="12382" spans="1:4" x14ac:dyDescent="0.25">
      <c r="A12382" s="890" t="s">
        <v>12274</v>
      </c>
      <c r="B12382" s="890" t="s">
        <v>36072</v>
      </c>
      <c r="C12382" s="890" t="s">
        <v>5</v>
      </c>
      <c r="D12382" s="890">
        <v>526.47</v>
      </c>
    </row>
    <row r="12383" spans="1:4" x14ac:dyDescent="0.25">
      <c r="A12383" s="890" t="s">
        <v>12275</v>
      </c>
      <c r="B12383" s="890" t="s">
        <v>36072</v>
      </c>
      <c r="C12383" s="890" t="s">
        <v>5</v>
      </c>
      <c r="D12383" s="890">
        <v>505.75</v>
      </c>
    </row>
    <row r="12384" spans="1:4" x14ac:dyDescent="0.25">
      <c r="A12384" s="890" t="s">
        <v>12276</v>
      </c>
      <c r="B12384" s="890" t="s">
        <v>36073</v>
      </c>
      <c r="C12384" s="890" t="s">
        <v>5</v>
      </c>
      <c r="D12384" s="890">
        <v>499.87</v>
      </c>
    </row>
    <row r="12385" spans="1:4" x14ac:dyDescent="0.25">
      <c r="A12385" s="890" t="s">
        <v>12277</v>
      </c>
      <c r="B12385" s="890" t="s">
        <v>36073</v>
      </c>
      <c r="C12385" s="890" t="s">
        <v>5</v>
      </c>
      <c r="D12385" s="890">
        <v>479.15</v>
      </c>
    </row>
    <row r="12386" spans="1:4" x14ac:dyDescent="0.25">
      <c r="A12386" s="890" t="s">
        <v>23537</v>
      </c>
      <c r="B12386" s="890" t="s">
        <v>36074</v>
      </c>
      <c r="C12386" s="890" t="s">
        <v>5</v>
      </c>
      <c r="D12386" s="890">
        <v>584.55999999999995</v>
      </c>
    </row>
    <row r="12387" spans="1:4" x14ac:dyDescent="0.25">
      <c r="A12387" s="890" t="s">
        <v>23538</v>
      </c>
      <c r="B12387" s="890" t="s">
        <v>36074</v>
      </c>
      <c r="C12387" s="890" t="s">
        <v>5</v>
      </c>
      <c r="D12387" s="890">
        <v>563.84</v>
      </c>
    </row>
    <row r="12388" spans="1:4" x14ac:dyDescent="0.25">
      <c r="A12388" s="890" t="s">
        <v>12278</v>
      </c>
      <c r="B12388" s="890" t="s">
        <v>36075</v>
      </c>
      <c r="C12388" s="890" t="s">
        <v>5</v>
      </c>
      <c r="D12388" s="890">
        <v>1784.29</v>
      </c>
    </row>
    <row r="12389" spans="1:4" x14ac:dyDescent="0.25">
      <c r="A12389" s="890" t="s">
        <v>12279</v>
      </c>
      <c r="B12389" s="890" t="s">
        <v>36075</v>
      </c>
      <c r="C12389" s="890" t="s">
        <v>5</v>
      </c>
      <c r="D12389" s="890">
        <v>1753.2</v>
      </c>
    </row>
    <row r="12390" spans="1:4" x14ac:dyDescent="0.25">
      <c r="A12390" s="890" t="s">
        <v>12280</v>
      </c>
      <c r="B12390" s="890" t="s">
        <v>36076</v>
      </c>
      <c r="C12390" s="890" t="s">
        <v>5</v>
      </c>
      <c r="D12390" s="890">
        <v>1751.21</v>
      </c>
    </row>
    <row r="12391" spans="1:4" x14ac:dyDescent="0.25">
      <c r="A12391" s="890" t="s">
        <v>12281</v>
      </c>
      <c r="B12391" s="890" t="s">
        <v>36076</v>
      </c>
      <c r="C12391" s="890" t="s">
        <v>5</v>
      </c>
      <c r="D12391" s="890">
        <v>1720.12</v>
      </c>
    </row>
    <row r="12392" spans="1:4" x14ac:dyDescent="0.25">
      <c r="A12392" s="890" t="s">
        <v>12282</v>
      </c>
      <c r="B12392" s="890" t="s">
        <v>36077</v>
      </c>
      <c r="C12392" s="890" t="s">
        <v>5</v>
      </c>
      <c r="D12392" s="890">
        <v>2088.36</v>
      </c>
    </row>
    <row r="12393" spans="1:4" x14ac:dyDescent="0.25">
      <c r="A12393" s="890" t="s">
        <v>12283</v>
      </c>
      <c r="B12393" s="890" t="s">
        <v>36077</v>
      </c>
      <c r="C12393" s="890" t="s">
        <v>5</v>
      </c>
      <c r="D12393" s="890">
        <v>2054.6799999999998</v>
      </c>
    </row>
    <row r="12394" spans="1:4" x14ac:dyDescent="0.25">
      <c r="A12394" s="890" t="s">
        <v>12284</v>
      </c>
      <c r="B12394" s="890" t="s">
        <v>36078</v>
      </c>
      <c r="C12394" s="890" t="s">
        <v>5</v>
      </c>
      <c r="D12394" s="890">
        <v>2050.0300000000002</v>
      </c>
    </row>
    <row r="12395" spans="1:4" x14ac:dyDescent="0.25">
      <c r="A12395" s="890" t="s">
        <v>12285</v>
      </c>
      <c r="B12395" s="890" t="s">
        <v>36078</v>
      </c>
      <c r="C12395" s="890" t="s">
        <v>5</v>
      </c>
      <c r="D12395" s="890">
        <v>2016.36</v>
      </c>
    </row>
    <row r="12396" spans="1:4" x14ac:dyDescent="0.25">
      <c r="A12396" s="890" t="s">
        <v>12286</v>
      </c>
      <c r="B12396" s="890" t="s">
        <v>36079</v>
      </c>
      <c r="C12396" s="890" t="s">
        <v>5</v>
      </c>
      <c r="D12396" s="890">
        <v>1920.7</v>
      </c>
    </row>
    <row r="12397" spans="1:4" x14ac:dyDescent="0.25">
      <c r="A12397" s="890" t="s">
        <v>12287</v>
      </c>
      <c r="B12397" s="890" t="s">
        <v>36079</v>
      </c>
      <c r="C12397" s="890" t="s">
        <v>5</v>
      </c>
      <c r="D12397" s="890">
        <v>1887.03</v>
      </c>
    </row>
    <row r="12398" spans="1:4" x14ac:dyDescent="0.25">
      <c r="A12398" s="890" t="s">
        <v>12288</v>
      </c>
      <c r="B12398" s="890" t="s">
        <v>36080</v>
      </c>
      <c r="C12398" s="890" t="s">
        <v>5</v>
      </c>
      <c r="D12398" s="890">
        <v>3323.38</v>
      </c>
    </row>
    <row r="12399" spans="1:4" x14ac:dyDescent="0.25">
      <c r="A12399" s="890" t="s">
        <v>12289</v>
      </c>
      <c r="B12399" s="890" t="s">
        <v>36080</v>
      </c>
      <c r="C12399" s="890" t="s">
        <v>5</v>
      </c>
      <c r="D12399" s="890">
        <v>3261.21</v>
      </c>
    </row>
    <row r="12400" spans="1:4" x14ac:dyDescent="0.25">
      <c r="A12400" s="890" t="s">
        <v>12290</v>
      </c>
      <c r="B12400" s="890" t="s">
        <v>36081</v>
      </c>
      <c r="C12400" s="890" t="s">
        <v>5</v>
      </c>
      <c r="D12400" s="890">
        <v>3582.04</v>
      </c>
    </row>
    <row r="12401" spans="1:4" x14ac:dyDescent="0.25">
      <c r="A12401" s="890" t="s">
        <v>12291</v>
      </c>
      <c r="B12401" s="890" t="s">
        <v>36081</v>
      </c>
      <c r="C12401" s="890" t="s">
        <v>5</v>
      </c>
      <c r="D12401" s="890">
        <v>3519.87</v>
      </c>
    </row>
    <row r="12402" spans="1:4" x14ac:dyDescent="0.25">
      <c r="A12402" s="890" t="s">
        <v>12292</v>
      </c>
      <c r="B12402" s="890" t="s">
        <v>36082</v>
      </c>
      <c r="C12402" s="890" t="s">
        <v>5</v>
      </c>
      <c r="D12402" s="890">
        <v>4212.2700000000004</v>
      </c>
    </row>
    <row r="12403" spans="1:4" x14ac:dyDescent="0.25">
      <c r="A12403" s="890" t="s">
        <v>12293</v>
      </c>
      <c r="B12403" s="890" t="s">
        <v>36082</v>
      </c>
      <c r="C12403" s="890" t="s">
        <v>5</v>
      </c>
      <c r="D12403" s="890">
        <v>4144.92</v>
      </c>
    </row>
    <row r="12404" spans="1:4" x14ac:dyDescent="0.25">
      <c r="A12404" s="890" t="s">
        <v>12294</v>
      </c>
      <c r="B12404" s="890" t="s">
        <v>36083</v>
      </c>
      <c r="C12404" s="890" t="s">
        <v>5</v>
      </c>
      <c r="D12404" s="890">
        <v>1413.86</v>
      </c>
    </row>
    <row r="12405" spans="1:4" x14ac:dyDescent="0.25">
      <c r="A12405" s="890" t="s">
        <v>12295</v>
      </c>
      <c r="B12405" s="890" t="s">
        <v>36083</v>
      </c>
      <c r="C12405" s="890" t="s">
        <v>5</v>
      </c>
      <c r="D12405" s="890">
        <v>1393.13</v>
      </c>
    </row>
    <row r="12406" spans="1:4" x14ac:dyDescent="0.25">
      <c r="A12406" s="890" t="s">
        <v>12296</v>
      </c>
      <c r="B12406" s="890" t="s">
        <v>36084</v>
      </c>
      <c r="C12406" s="890" t="s">
        <v>5</v>
      </c>
      <c r="D12406" s="890">
        <v>1265.9100000000001</v>
      </c>
    </row>
    <row r="12407" spans="1:4" x14ac:dyDescent="0.25">
      <c r="A12407" s="890" t="s">
        <v>12297</v>
      </c>
      <c r="B12407" s="890" t="s">
        <v>36084</v>
      </c>
      <c r="C12407" s="890" t="s">
        <v>5</v>
      </c>
      <c r="D12407" s="890">
        <v>1245.18</v>
      </c>
    </row>
    <row r="12408" spans="1:4" x14ac:dyDescent="0.25">
      <c r="A12408" s="890" t="s">
        <v>12298</v>
      </c>
      <c r="B12408" s="890" t="s">
        <v>36085</v>
      </c>
      <c r="C12408" s="890" t="s">
        <v>5</v>
      </c>
      <c r="D12408" s="890">
        <v>1481.01</v>
      </c>
    </row>
    <row r="12409" spans="1:4" x14ac:dyDescent="0.25">
      <c r="A12409" s="890" t="s">
        <v>12299</v>
      </c>
      <c r="B12409" s="890" t="s">
        <v>36085</v>
      </c>
      <c r="C12409" s="890" t="s">
        <v>5</v>
      </c>
      <c r="D12409" s="890">
        <v>1449.93</v>
      </c>
    </row>
    <row r="12410" spans="1:4" x14ac:dyDescent="0.25">
      <c r="A12410" s="890" t="s">
        <v>12300</v>
      </c>
      <c r="B12410" s="890" t="s">
        <v>36086</v>
      </c>
      <c r="C12410" s="890" t="s">
        <v>5</v>
      </c>
      <c r="D12410" s="890">
        <v>1402.65</v>
      </c>
    </row>
    <row r="12411" spans="1:4" x14ac:dyDescent="0.25">
      <c r="A12411" s="890" t="s">
        <v>12301</v>
      </c>
      <c r="B12411" s="890" t="s">
        <v>36086</v>
      </c>
      <c r="C12411" s="890" t="s">
        <v>5</v>
      </c>
      <c r="D12411" s="890">
        <v>1371.57</v>
      </c>
    </row>
    <row r="12412" spans="1:4" x14ac:dyDescent="0.25">
      <c r="A12412" s="890" t="s">
        <v>12302</v>
      </c>
      <c r="B12412" s="890" t="s">
        <v>36087</v>
      </c>
      <c r="C12412" s="890" t="s">
        <v>5</v>
      </c>
      <c r="D12412" s="890">
        <v>1321.21</v>
      </c>
    </row>
    <row r="12413" spans="1:4" x14ac:dyDescent="0.25">
      <c r="A12413" s="890" t="s">
        <v>12303</v>
      </c>
      <c r="B12413" s="890" t="s">
        <v>36087</v>
      </c>
      <c r="C12413" s="890" t="s">
        <v>5</v>
      </c>
      <c r="D12413" s="890">
        <v>1290.1199999999999</v>
      </c>
    </row>
    <row r="12414" spans="1:4" x14ac:dyDescent="0.25">
      <c r="A12414" s="890" t="s">
        <v>12304</v>
      </c>
      <c r="B12414" s="890" t="s">
        <v>36088</v>
      </c>
      <c r="C12414" s="890" t="s">
        <v>5</v>
      </c>
      <c r="D12414" s="890">
        <v>1674.6</v>
      </c>
    </row>
    <row r="12415" spans="1:4" x14ac:dyDescent="0.25">
      <c r="A12415" s="890" t="s">
        <v>12305</v>
      </c>
      <c r="B12415" s="890" t="s">
        <v>36088</v>
      </c>
      <c r="C12415" s="890" t="s">
        <v>5</v>
      </c>
      <c r="D12415" s="890">
        <v>1633.16</v>
      </c>
    </row>
    <row r="12416" spans="1:4" x14ac:dyDescent="0.25">
      <c r="A12416" s="890" t="s">
        <v>12306</v>
      </c>
      <c r="B12416" s="890" t="s">
        <v>36089</v>
      </c>
      <c r="C12416" s="890" t="s">
        <v>5</v>
      </c>
      <c r="D12416" s="890">
        <v>1651.57</v>
      </c>
    </row>
    <row r="12417" spans="1:4" x14ac:dyDescent="0.25">
      <c r="A12417" s="890" t="s">
        <v>12307</v>
      </c>
      <c r="B12417" s="890" t="s">
        <v>36089</v>
      </c>
      <c r="C12417" s="890" t="s">
        <v>5</v>
      </c>
      <c r="D12417" s="890">
        <v>1610.12</v>
      </c>
    </row>
    <row r="12418" spans="1:4" x14ac:dyDescent="0.25">
      <c r="A12418" s="890" t="s">
        <v>12308</v>
      </c>
      <c r="B12418" s="890" t="s">
        <v>36090</v>
      </c>
      <c r="C12418" s="890" t="s">
        <v>5</v>
      </c>
      <c r="D12418" s="890">
        <v>3211.28</v>
      </c>
    </row>
    <row r="12419" spans="1:4" x14ac:dyDescent="0.25">
      <c r="A12419" s="890" t="s">
        <v>12309</v>
      </c>
      <c r="B12419" s="890" t="s">
        <v>36090</v>
      </c>
      <c r="C12419" s="890" t="s">
        <v>5</v>
      </c>
      <c r="D12419" s="890">
        <v>3133.56</v>
      </c>
    </row>
    <row r="12420" spans="1:4" x14ac:dyDescent="0.25">
      <c r="A12420" s="890" t="s">
        <v>12310</v>
      </c>
      <c r="B12420" s="890" t="s">
        <v>36091</v>
      </c>
      <c r="C12420" s="890" t="s">
        <v>5</v>
      </c>
      <c r="D12420" s="890">
        <v>13429.17</v>
      </c>
    </row>
    <row r="12421" spans="1:4" x14ac:dyDescent="0.25">
      <c r="A12421" s="890" t="s">
        <v>12311</v>
      </c>
      <c r="B12421" s="890" t="s">
        <v>36091</v>
      </c>
      <c r="C12421" s="890" t="s">
        <v>5</v>
      </c>
      <c r="D12421" s="890">
        <v>13241.7</v>
      </c>
    </row>
    <row r="12422" spans="1:4" x14ac:dyDescent="0.25">
      <c r="A12422" s="890" t="s">
        <v>12312</v>
      </c>
      <c r="B12422" s="890" t="s">
        <v>36092</v>
      </c>
      <c r="C12422" s="890" t="s">
        <v>5</v>
      </c>
      <c r="D12422" s="890">
        <v>2397.4899999999998</v>
      </c>
    </row>
    <row r="12423" spans="1:4" x14ac:dyDescent="0.25">
      <c r="A12423" s="890" t="s">
        <v>12313</v>
      </c>
      <c r="B12423" s="890" t="s">
        <v>36092</v>
      </c>
      <c r="C12423" s="890" t="s">
        <v>5</v>
      </c>
      <c r="D12423" s="890">
        <v>2340.5</v>
      </c>
    </row>
    <row r="12424" spans="1:4" x14ac:dyDescent="0.25">
      <c r="A12424" s="890" t="s">
        <v>12314</v>
      </c>
      <c r="B12424" s="890" t="s">
        <v>36093</v>
      </c>
      <c r="C12424" s="890" t="s">
        <v>5</v>
      </c>
      <c r="D12424" s="890">
        <v>1407.84</v>
      </c>
    </row>
    <row r="12425" spans="1:4" x14ac:dyDescent="0.25">
      <c r="A12425" s="890" t="s">
        <v>12315</v>
      </c>
      <c r="B12425" s="890" t="s">
        <v>36093</v>
      </c>
      <c r="C12425" s="890" t="s">
        <v>5</v>
      </c>
      <c r="D12425" s="890">
        <v>1397.98</v>
      </c>
    </row>
    <row r="12426" spans="1:4" x14ac:dyDescent="0.25">
      <c r="A12426" s="890" t="s">
        <v>12316</v>
      </c>
      <c r="B12426" s="890" t="s">
        <v>36094</v>
      </c>
      <c r="C12426" s="890" t="s">
        <v>5</v>
      </c>
      <c r="D12426" s="890">
        <v>1110.96</v>
      </c>
    </row>
    <row r="12427" spans="1:4" x14ac:dyDescent="0.25">
      <c r="A12427" s="890" t="s">
        <v>12317</v>
      </c>
      <c r="B12427" s="890" t="s">
        <v>36094</v>
      </c>
      <c r="C12427" s="890" t="s">
        <v>5</v>
      </c>
      <c r="D12427" s="890">
        <v>1051.3800000000001</v>
      </c>
    </row>
    <row r="12428" spans="1:4" x14ac:dyDescent="0.25">
      <c r="A12428" s="890" t="s">
        <v>12318</v>
      </c>
      <c r="B12428" s="890" t="s">
        <v>36095</v>
      </c>
      <c r="C12428" s="890" t="s">
        <v>5</v>
      </c>
      <c r="D12428" s="890">
        <v>1130.18</v>
      </c>
    </row>
    <row r="12429" spans="1:4" x14ac:dyDescent="0.25">
      <c r="A12429" s="890" t="s">
        <v>12319</v>
      </c>
      <c r="B12429" s="890" t="s">
        <v>36095</v>
      </c>
      <c r="C12429" s="890" t="s">
        <v>5</v>
      </c>
      <c r="D12429" s="890">
        <v>1070.5999999999999</v>
      </c>
    </row>
    <row r="12430" spans="1:4" x14ac:dyDescent="0.25">
      <c r="A12430" s="890" t="s">
        <v>12320</v>
      </c>
      <c r="B12430" s="890" t="s">
        <v>36096</v>
      </c>
      <c r="C12430" s="890" t="s">
        <v>5</v>
      </c>
      <c r="D12430" s="890">
        <v>1144.79</v>
      </c>
    </row>
    <row r="12431" spans="1:4" x14ac:dyDescent="0.25">
      <c r="A12431" s="890" t="s">
        <v>12321</v>
      </c>
      <c r="B12431" s="890" t="s">
        <v>36096</v>
      </c>
      <c r="C12431" s="890" t="s">
        <v>5</v>
      </c>
      <c r="D12431" s="890">
        <v>1085.21</v>
      </c>
    </row>
    <row r="12432" spans="1:4" x14ac:dyDescent="0.25">
      <c r="A12432" s="890" t="s">
        <v>12322</v>
      </c>
      <c r="B12432" s="890" t="s">
        <v>36097</v>
      </c>
      <c r="C12432" s="890" t="s">
        <v>5</v>
      </c>
      <c r="D12432" s="890">
        <v>1149.4000000000001</v>
      </c>
    </row>
    <row r="12433" spans="1:4" x14ac:dyDescent="0.25">
      <c r="A12433" s="890" t="s">
        <v>12323</v>
      </c>
      <c r="B12433" s="890" t="s">
        <v>36097</v>
      </c>
      <c r="C12433" s="890" t="s">
        <v>5</v>
      </c>
      <c r="D12433" s="890">
        <v>1089.82</v>
      </c>
    </row>
    <row r="12434" spans="1:4" x14ac:dyDescent="0.25">
      <c r="A12434" s="890" t="s">
        <v>12324</v>
      </c>
      <c r="B12434" s="890" t="s">
        <v>36098</v>
      </c>
      <c r="C12434" s="890" t="s">
        <v>5</v>
      </c>
      <c r="D12434" s="890">
        <v>1636.99</v>
      </c>
    </row>
    <row r="12435" spans="1:4" x14ac:dyDescent="0.25">
      <c r="A12435" s="890" t="s">
        <v>12325</v>
      </c>
      <c r="B12435" s="890" t="s">
        <v>36098</v>
      </c>
      <c r="C12435" s="890" t="s">
        <v>5</v>
      </c>
      <c r="D12435" s="890">
        <v>1605.9</v>
      </c>
    </row>
    <row r="12436" spans="1:4" x14ac:dyDescent="0.25">
      <c r="A12436" s="890" t="s">
        <v>12326</v>
      </c>
      <c r="B12436" s="890" t="s">
        <v>36099</v>
      </c>
      <c r="C12436" s="890" t="s">
        <v>5</v>
      </c>
      <c r="D12436" s="890">
        <v>1186.8399999999999</v>
      </c>
    </row>
    <row r="12437" spans="1:4" x14ac:dyDescent="0.25">
      <c r="A12437" s="890" t="s">
        <v>12327</v>
      </c>
      <c r="B12437" s="890" t="s">
        <v>36099</v>
      </c>
      <c r="C12437" s="890" t="s">
        <v>5</v>
      </c>
      <c r="D12437" s="890">
        <v>1150.58</v>
      </c>
    </row>
    <row r="12438" spans="1:4" x14ac:dyDescent="0.25">
      <c r="A12438" s="890" t="s">
        <v>12328</v>
      </c>
      <c r="B12438" s="890" t="s">
        <v>36100</v>
      </c>
      <c r="C12438" s="890" t="s">
        <v>5</v>
      </c>
      <c r="D12438" s="890">
        <v>675.09</v>
      </c>
    </row>
    <row r="12439" spans="1:4" x14ac:dyDescent="0.25">
      <c r="A12439" s="890" t="s">
        <v>12329</v>
      </c>
      <c r="B12439" s="890" t="s">
        <v>36100</v>
      </c>
      <c r="C12439" s="890" t="s">
        <v>5</v>
      </c>
      <c r="D12439" s="890">
        <v>644.01</v>
      </c>
    </row>
    <row r="12440" spans="1:4" x14ac:dyDescent="0.25">
      <c r="A12440" s="890" t="s">
        <v>12330</v>
      </c>
      <c r="B12440" s="890" t="s">
        <v>36101</v>
      </c>
      <c r="C12440" s="890" t="s">
        <v>5</v>
      </c>
      <c r="D12440" s="890">
        <v>845.32</v>
      </c>
    </row>
    <row r="12441" spans="1:4" x14ac:dyDescent="0.25">
      <c r="A12441" s="890" t="s">
        <v>12331</v>
      </c>
      <c r="B12441" s="890" t="s">
        <v>36101</v>
      </c>
      <c r="C12441" s="890" t="s">
        <v>5</v>
      </c>
      <c r="D12441" s="890">
        <v>785.74</v>
      </c>
    </row>
    <row r="12442" spans="1:4" x14ac:dyDescent="0.25">
      <c r="A12442" s="890" t="s">
        <v>23539</v>
      </c>
      <c r="B12442" s="890" t="s">
        <v>36102</v>
      </c>
      <c r="C12442" s="890" t="s">
        <v>5</v>
      </c>
      <c r="D12442" s="890">
        <v>1980.82</v>
      </c>
    </row>
    <row r="12443" spans="1:4" x14ac:dyDescent="0.25">
      <c r="A12443" s="890" t="s">
        <v>23540</v>
      </c>
      <c r="B12443" s="890" t="s">
        <v>36102</v>
      </c>
      <c r="C12443" s="890" t="s">
        <v>5</v>
      </c>
      <c r="D12443" s="890">
        <v>1937.3</v>
      </c>
    </row>
    <row r="12444" spans="1:4" x14ac:dyDescent="0.25">
      <c r="A12444" s="890" t="s">
        <v>12332</v>
      </c>
      <c r="B12444" s="890" t="s">
        <v>36103</v>
      </c>
      <c r="C12444" s="890" t="s">
        <v>5</v>
      </c>
      <c r="D12444" s="890">
        <v>1151.8699999999999</v>
      </c>
    </row>
    <row r="12445" spans="1:4" x14ac:dyDescent="0.25">
      <c r="A12445" s="890" t="s">
        <v>12333</v>
      </c>
      <c r="B12445" s="890" t="s">
        <v>36103</v>
      </c>
      <c r="C12445" s="890" t="s">
        <v>5</v>
      </c>
      <c r="D12445" s="890">
        <v>1116.54</v>
      </c>
    </row>
    <row r="12446" spans="1:4" x14ac:dyDescent="0.25">
      <c r="A12446" s="890" t="s">
        <v>12334</v>
      </c>
      <c r="B12446" s="890" t="s">
        <v>36104</v>
      </c>
      <c r="C12446" s="890" t="s">
        <v>5</v>
      </c>
      <c r="D12446" s="890">
        <v>1183.8399999999999</v>
      </c>
    </row>
    <row r="12447" spans="1:4" x14ac:dyDescent="0.25">
      <c r="A12447" s="890" t="s">
        <v>12335</v>
      </c>
      <c r="B12447" s="890" t="s">
        <v>36104</v>
      </c>
      <c r="C12447" s="890" t="s">
        <v>5</v>
      </c>
      <c r="D12447" s="890">
        <v>1147.99</v>
      </c>
    </row>
    <row r="12448" spans="1:4" x14ac:dyDescent="0.25">
      <c r="A12448" s="890" t="s">
        <v>12336</v>
      </c>
      <c r="B12448" s="890" t="s">
        <v>36105</v>
      </c>
      <c r="C12448" s="890" t="s">
        <v>5</v>
      </c>
      <c r="D12448" s="890">
        <v>1245.81</v>
      </c>
    </row>
    <row r="12449" spans="1:4" x14ac:dyDescent="0.25">
      <c r="A12449" s="890" t="s">
        <v>12337</v>
      </c>
      <c r="B12449" s="890" t="s">
        <v>36105</v>
      </c>
      <c r="C12449" s="890" t="s">
        <v>5</v>
      </c>
      <c r="D12449" s="890">
        <v>1209.44</v>
      </c>
    </row>
    <row r="12450" spans="1:4" x14ac:dyDescent="0.25">
      <c r="A12450" s="890" t="s">
        <v>12338</v>
      </c>
      <c r="B12450" s="890" t="s">
        <v>36106</v>
      </c>
      <c r="C12450" s="890" t="s">
        <v>5</v>
      </c>
      <c r="D12450" s="890">
        <v>831.24</v>
      </c>
    </row>
    <row r="12451" spans="1:4" x14ac:dyDescent="0.25">
      <c r="A12451" s="890" t="s">
        <v>12339</v>
      </c>
      <c r="B12451" s="890" t="s">
        <v>36106</v>
      </c>
      <c r="C12451" s="890" t="s">
        <v>5</v>
      </c>
      <c r="D12451" s="890">
        <v>800.15</v>
      </c>
    </row>
    <row r="12452" spans="1:4" x14ac:dyDescent="0.25">
      <c r="A12452" s="890" t="s">
        <v>12340</v>
      </c>
      <c r="B12452" s="890" t="s">
        <v>36107</v>
      </c>
      <c r="C12452" s="890" t="s">
        <v>5</v>
      </c>
      <c r="D12452" s="890">
        <v>805.22</v>
      </c>
    </row>
    <row r="12453" spans="1:4" x14ac:dyDescent="0.25">
      <c r="A12453" s="890" t="s">
        <v>12341</v>
      </c>
      <c r="B12453" s="890" t="s">
        <v>36107</v>
      </c>
      <c r="C12453" s="890" t="s">
        <v>5</v>
      </c>
      <c r="D12453" s="890">
        <v>774.14</v>
      </c>
    </row>
    <row r="12454" spans="1:4" x14ac:dyDescent="0.25">
      <c r="A12454" s="890" t="s">
        <v>12342</v>
      </c>
      <c r="B12454" s="890" t="s">
        <v>36108</v>
      </c>
      <c r="C12454" s="890" t="s">
        <v>5</v>
      </c>
      <c r="D12454" s="890">
        <v>798.64</v>
      </c>
    </row>
    <row r="12455" spans="1:4" x14ac:dyDescent="0.25">
      <c r="A12455" s="890" t="s">
        <v>12343</v>
      </c>
      <c r="B12455" s="890" t="s">
        <v>36108</v>
      </c>
      <c r="C12455" s="890" t="s">
        <v>5</v>
      </c>
      <c r="D12455" s="890">
        <v>767.56</v>
      </c>
    </row>
    <row r="12456" spans="1:4" x14ac:dyDescent="0.25">
      <c r="A12456" s="890" t="s">
        <v>25083</v>
      </c>
      <c r="B12456" s="890" t="s">
        <v>36109</v>
      </c>
      <c r="C12456" s="890" t="s">
        <v>5</v>
      </c>
      <c r="D12456" s="890">
        <v>1399.62</v>
      </c>
    </row>
    <row r="12457" spans="1:4" x14ac:dyDescent="0.25">
      <c r="A12457" s="890" t="s">
        <v>25084</v>
      </c>
      <c r="B12457" s="890" t="s">
        <v>36109</v>
      </c>
      <c r="C12457" s="890" t="s">
        <v>5</v>
      </c>
      <c r="D12457" s="890">
        <v>1340.04</v>
      </c>
    </row>
    <row r="12458" spans="1:4" x14ac:dyDescent="0.25">
      <c r="A12458" s="890" t="s">
        <v>25085</v>
      </c>
      <c r="B12458" s="890" t="s">
        <v>36110</v>
      </c>
      <c r="C12458" s="890" t="s">
        <v>5</v>
      </c>
      <c r="D12458" s="890">
        <v>1348.42</v>
      </c>
    </row>
    <row r="12459" spans="1:4" x14ac:dyDescent="0.25">
      <c r="A12459" s="890" t="s">
        <v>25086</v>
      </c>
      <c r="B12459" s="890" t="s">
        <v>36110</v>
      </c>
      <c r="C12459" s="890" t="s">
        <v>5</v>
      </c>
      <c r="D12459" s="890">
        <v>1288.8399999999999</v>
      </c>
    </row>
    <row r="12460" spans="1:4" x14ac:dyDescent="0.25">
      <c r="A12460" s="890" t="s">
        <v>25087</v>
      </c>
      <c r="B12460" s="890" t="s">
        <v>36111</v>
      </c>
      <c r="C12460" s="890" t="s">
        <v>5</v>
      </c>
      <c r="D12460" s="890">
        <v>1336.07</v>
      </c>
    </row>
    <row r="12461" spans="1:4" x14ac:dyDescent="0.25">
      <c r="A12461" s="890" t="s">
        <v>25088</v>
      </c>
      <c r="B12461" s="890" t="s">
        <v>36111</v>
      </c>
      <c r="C12461" s="890" t="s">
        <v>5</v>
      </c>
      <c r="D12461" s="890">
        <v>1276.49</v>
      </c>
    </row>
    <row r="12462" spans="1:4" x14ac:dyDescent="0.25">
      <c r="A12462" s="890" t="s">
        <v>25089</v>
      </c>
      <c r="B12462" s="890" t="s">
        <v>36112</v>
      </c>
      <c r="C12462" s="890" t="s">
        <v>3</v>
      </c>
      <c r="D12462" s="890">
        <v>499.38</v>
      </c>
    </row>
    <row r="12463" spans="1:4" x14ac:dyDescent="0.25">
      <c r="A12463" s="890" t="s">
        <v>25090</v>
      </c>
      <c r="B12463" s="890" t="s">
        <v>36112</v>
      </c>
      <c r="C12463" s="890" t="s">
        <v>3</v>
      </c>
      <c r="D12463" s="890">
        <v>478.65</v>
      </c>
    </row>
    <row r="12464" spans="1:4" x14ac:dyDescent="0.25">
      <c r="A12464" s="890" t="s">
        <v>12344</v>
      </c>
      <c r="B12464" s="890" t="s">
        <v>49841</v>
      </c>
      <c r="C12464" s="890" t="s">
        <v>3</v>
      </c>
      <c r="D12464" s="890">
        <v>2509.8200000000002</v>
      </c>
    </row>
    <row r="12465" spans="1:4" x14ac:dyDescent="0.25">
      <c r="A12465" s="890" t="s">
        <v>12345</v>
      </c>
      <c r="B12465" s="890" t="s">
        <v>49841</v>
      </c>
      <c r="C12465" s="890" t="s">
        <v>3</v>
      </c>
      <c r="D12465" s="890">
        <v>2447.65</v>
      </c>
    </row>
    <row r="12466" spans="1:4" x14ac:dyDescent="0.25">
      <c r="A12466" s="890" t="s">
        <v>12346</v>
      </c>
      <c r="B12466" s="890" t="s">
        <v>49842</v>
      </c>
      <c r="C12466" s="890" t="s">
        <v>5</v>
      </c>
      <c r="D12466" s="890">
        <v>2024.69</v>
      </c>
    </row>
    <row r="12467" spans="1:4" x14ac:dyDescent="0.25">
      <c r="A12467" s="890" t="s">
        <v>12347</v>
      </c>
      <c r="B12467" s="890" t="s">
        <v>49842</v>
      </c>
      <c r="C12467" s="890" t="s">
        <v>5</v>
      </c>
      <c r="D12467" s="890">
        <v>1930</v>
      </c>
    </row>
    <row r="12468" spans="1:4" x14ac:dyDescent="0.25">
      <c r="A12468" s="890" t="s">
        <v>12348</v>
      </c>
      <c r="B12468" s="890" t="s">
        <v>49843</v>
      </c>
      <c r="C12468" s="890" t="s">
        <v>5</v>
      </c>
      <c r="D12468" s="890">
        <v>1542.75</v>
      </c>
    </row>
    <row r="12469" spans="1:4" x14ac:dyDescent="0.25">
      <c r="A12469" s="890" t="s">
        <v>12349</v>
      </c>
      <c r="B12469" s="890" t="s">
        <v>49843</v>
      </c>
      <c r="C12469" s="890" t="s">
        <v>5</v>
      </c>
      <c r="D12469" s="890">
        <v>1511.66</v>
      </c>
    </row>
    <row r="12470" spans="1:4" x14ac:dyDescent="0.25">
      <c r="A12470" s="890" t="s">
        <v>12350</v>
      </c>
      <c r="B12470" s="890" t="s">
        <v>49844</v>
      </c>
      <c r="C12470" s="890" t="s">
        <v>5</v>
      </c>
      <c r="D12470" s="890">
        <v>1781.23</v>
      </c>
    </row>
    <row r="12471" spans="1:4" x14ac:dyDescent="0.25">
      <c r="A12471" s="890" t="s">
        <v>12351</v>
      </c>
      <c r="B12471" s="890" t="s">
        <v>49844</v>
      </c>
      <c r="C12471" s="890" t="s">
        <v>5</v>
      </c>
      <c r="D12471" s="890">
        <v>1750.14</v>
      </c>
    </row>
    <row r="12472" spans="1:4" x14ac:dyDescent="0.25">
      <c r="A12472" s="890" t="s">
        <v>12352</v>
      </c>
      <c r="B12472" s="890" t="s">
        <v>49845</v>
      </c>
      <c r="C12472" s="890" t="s">
        <v>5</v>
      </c>
      <c r="D12472" s="890">
        <v>2201.61</v>
      </c>
    </row>
    <row r="12473" spans="1:4" x14ac:dyDescent="0.25">
      <c r="A12473" s="890" t="s">
        <v>12353</v>
      </c>
      <c r="B12473" s="890" t="s">
        <v>49845</v>
      </c>
      <c r="C12473" s="890" t="s">
        <v>5</v>
      </c>
      <c r="D12473" s="890">
        <v>2165.34</v>
      </c>
    </row>
    <row r="12474" spans="1:4" x14ac:dyDescent="0.25">
      <c r="A12474" s="890" t="s">
        <v>12354</v>
      </c>
      <c r="B12474" s="890" t="s">
        <v>49846</v>
      </c>
      <c r="C12474" s="890" t="s">
        <v>5</v>
      </c>
      <c r="D12474" s="890">
        <v>1604.75</v>
      </c>
    </row>
    <row r="12475" spans="1:4" x14ac:dyDescent="0.25">
      <c r="A12475" s="890" t="s">
        <v>12355</v>
      </c>
      <c r="B12475" s="890" t="s">
        <v>49846</v>
      </c>
      <c r="C12475" s="890" t="s">
        <v>5</v>
      </c>
      <c r="D12475" s="890">
        <v>1573.67</v>
      </c>
    </row>
    <row r="12476" spans="1:4" x14ac:dyDescent="0.25">
      <c r="A12476" s="890" t="s">
        <v>12356</v>
      </c>
      <c r="B12476" s="890" t="s">
        <v>49847</v>
      </c>
      <c r="C12476" s="890" t="s">
        <v>5</v>
      </c>
      <c r="D12476" s="890">
        <v>1265.96</v>
      </c>
    </row>
    <row r="12477" spans="1:4" x14ac:dyDescent="0.25">
      <c r="A12477" s="890" t="s">
        <v>12357</v>
      </c>
      <c r="B12477" s="890" t="s">
        <v>49847</v>
      </c>
      <c r="C12477" s="890" t="s">
        <v>5</v>
      </c>
      <c r="D12477" s="890">
        <v>1240.05</v>
      </c>
    </row>
    <row r="12478" spans="1:4" x14ac:dyDescent="0.25">
      <c r="A12478" s="890" t="s">
        <v>12358</v>
      </c>
      <c r="B12478" s="890" t="s">
        <v>49848</v>
      </c>
      <c r="C12478" s="890" t="s">
        <v>5</v>
      </c>
      <c r="D12478" s="890">
        <v>1903.01</v>
      </c>
    </row>
    <row r="12479" spans="1:4" x14ac:dyDescent="0.25">
      <c r="A12479" s="890" t="s">
        <v>12359</v>
      </c>
      <c r="B12479" s="890" t="s">
        <v>49848</v>
      </c>
      <c r="C12479" s="890" t="s">
        <v>5</v>
      </c>
      <c r="D12479" s="890">
        <v>1856.38</v>
      </c>
    </row>
    <row r="12480" spans="1:4" x14ac:dyDescent="0.25">
      <c r="A12480" s="890" t="s">
        <v>12360</v>
      </c>
      <c r="B12480" s="890" t="s">
        <v>49849</v>
      </c>
      <c r="C12480" s="890" t="s">
        <v>5</v>
      </c>
      <c r="D12480" s="890">
        <v>2242.88</v>
      </c>
    </row>
    <row r="12481" spans="1:4" x14ac:dyDescent="0.25">
      <c r="A12481" s="890" t="s">
        <v>12361</v>
      </c>
      <c r="B12481" s="890" t="s">
        <v>49849</v>
      </c>
      <c r="C12481" s="890" t="s">
        <v>5</v>
      </c>
      <c r="D12481" s="890">
        <v>2206.61</v>
      </c>
    </row>
    <row r="12482" spans="1:4" x14ac:dyDescent="0.25">
      <c r="A12482" s="890" t="s">
        <v>12362</v>
      </c>
      <c r="B12482" s="890" t="s">
        <v>49850</v>
      </c>
      <c r="C12482" s="890" t="s">
        <v>5</v>
      </c>
      <c r="D12482" s="890">
        <v>2895.27</v>
      </c>
    </row>
    <row r="12483" spans="1:4" x14ac:dyDescent="0.25">
      <c r="A12483" s="890" t="s">
        <v>12363</v>
      </c>
      <c r="B12483" s="890" t="s">
        <v>49850</v>
      </c>
      <c r="C12483" s="890" t="s">
        <v>5</v>
      </c>
      <c r="D12483" s="890">
        <v>2853.82</v>
      </c>
    </row>
    <row r="12484" spans="1:4" x14ac:dyDescent="0.25">
      <c r="A12484" s="890" t="s">
        <v>12364</v>
      </c>
      <c r="B12484" s="890" t="s">
        <v>49851</v>
      </c>
      <c r="C12484" s="890" t="s">
        <v>5</v>
      </c>
      <c r="D12484" s="890">
        <v>3607.4</v>
      </c>
    </row>
    <row r="12485" spans="1:4" x14ac:dyDescent="0.25">
      <c r="A12485" s="890" t="s">
        <v>12365</v>
      </c>
      <c r="B12485" s="890" t="s">
        <v>49851</v>
      </c>
      <c r="C12485" s="890" t="s">
        <v>5</v>
      </c>
      <c r="D12485" s="890">
        <v>3581.49</v>
      </c>
    </row>
    <row r="12486" spans="1:4" x14ac:dyDescent="0.25">
      <c r="A12486" s="890" t="s">
        <v>12366</v>
      </c>
      <c r="B12486" s="890" t="s">
        <v>49852</v>
      </c>
      <c r="C12486" s="890" t="s">
        <v>5</v>
      </c>
      <c r="D12486" s="890">
        <v>4141.8</v>
      </c>
    </row>
    <row r="12487" spans="1:4" x14ac:dyDescent="0.25">
      <c r="A12487" s="890" t="s">
        <v>12367</v>
      </c>
      <c r="B12487" s="890" t="s">
        <v>49852</v>
      </c>
      <c r="C12487" s="890" t="s">
        <v>5</v>
      </c>
      <c r="D12487" s="890">
        <v>4115.8900000000003</v>
      </c>
    </row>
    <row r="12488" spans="1:4" x14ac:dyDescent="0.25">
      <c r="A12488" s="890" t="s">
        <v>12368</v>
      </c>
      <c r="B12488" s="890" t="s">
        <v>49853</v>
      </c>
      <c r="C12488" s="890" t="s">
        <v>5</v>
      </c>
      <c r="D12488" s="890">
        <v>5180.53</v>
      </c>
    </row>
    <row r="12489" spans="1:4" x14ac:dyDescent="0.25">
      <c r="A12489" s="890" t="s">
        <v>12369</v>
      </c>
      <c r="B12489" s="890" t="s">
        <v>49853</v>
      </c>
      <c r="C12489" s="890" t="s">
        <v>5</v>
      </c>
      <c r="D12489" s="890">
        <v>5144.2700000000004</v>
      </c>
    </row>
    <row r="12490" spans="1:4" x14ac:dyDescent="0.25">
      <c r="A12490" s="890" t="s">
        <v>12370</v>
      </c>
      <c r="B12490" s="890" t="s">
        <v>49854</v>
      </c>
      <c r="C12490" s="890" t="s">
        <v>5</v>
      </c>
      <c r="D12490" s="890">
        <v>7770.7</v>
      </c>
    </row>
    <row r="12491" spans="1:4" x14ac:dyDescent="0.25">
      <c r="A12491" s="890" t="s">
        <v>12371</v>
      </c>
      <c r="B12491" s="890" t="s">
        <v>49854</v>
      </c>
      <c r="C12491" s="890" t="s">
        <v>5</v>
      </c>
      <c r="D12491" s="890">
        <v>7729.25</v>
      </c>
    </row>
    <row r="12492" spans="1:4" x14ac:dyDescent="0.25">
      <c r="A12492" s="890" t="s">
        <v>12372</v>
      </c>
      <c r="B12492" s="890" t="s">
        <v>49855</v>
      </c>
      <c r="C12492" s="890" t="s">
        <v>5</v>
      </c>
      <c r="D12492" s="890">
        <v>1521.69</v>
      </c>
    </row>
    <row r="12493" spans="1:4" x14ac:dyDescent="0.25">
      <c r="A12493" s="890" t="s">
        <v>12373</v>
      </c>
      <c r="B12493" s="890" t="s">
        <v>49855</v>
      </c>
      <c r="C12493" s="890" t="s">
        <v>5</v>
      </c>
      <c r="D12493" s="890">
        <v>1480.24</v>
      </c>
    </row>
    <row r="12494" spans="1:4" x14ac:dyDescent="0.25">
      <c r="A12494" s="890" t="s">
        <v>12374</v>
      </c>
      <c r="B12494" s="890" t="s">
        <v>49856</v>
      </c>
      <c r="C12494" s="890" t="s">
        <v>4</v>
      </c>
      <c r="D12494" s="890">
        <v>216.01</v>
      </c>
    </row>
    <row r="12495" spans="1:4" x14ac:dyDescent="0.25">
      <c r="A12495" s="890" t="s">
        <v>12375</v>
      </c>
      <c r="B12495" s="890" t="s">
        <v>49856</v>
      </c>
      <c r="C12495" s="890" t="s">
        <v>4</v>
      </c>
      <c r="D12495" s="890">
        <v>202.54</v>
      </c>
    </row>
    <row r="12496" spans="1:4" x14ac:dyDescent="0.25">
      <c r="A12496" s="890" t="s">
        <v>12376</v>
      </c>
      <c r="B12496" s="890" t="s">
        <v>49857</v>
      </c>
      <c r="C12496" s="890" t="s">
        <v>3</v>
      </c>
      <c r="D12496" s="890">
        <v>428.98</v>
      </c>
    </row>
    <row r="12497" spans="1:4" x14ac:dyDescent="0.25">
      <c r="A12497" s="890" t="s">
        <v>12377</v>
      </c>
      <c r="B12497" s="890" t="s">
        <v>49857</v>
      </c>
      <c r="C12497" s="890" t="s">
        <v>3</v>
      </c>
      <c r="D12497" s="890">
        <v>413.44</v>
      </c>
    </row>
    <row r="12498" spans="1:4" x14ac:dyDescent="0.25">
      <c r="A12498" s="890" t="s">
        <v>12378</v>
      </c>
      <c r="B12498" s="890" t="s">
        <v>49858</v>
      </c>
      <c r="C12498" s="890" t="s">
        <v>3</v>
      </c>
      <c r="D12498" s="890">
        <v>656.6</v>
      </c>
    </row>
    <row r="12499" spans="1:4" x14ac:dyDescent="0.25">
      <c r="A12499" s="890" t="s">
        <v>12379</v>
      </c>
      <c r="B12499" s="890" t="s">
        <v>49858</v>
      </c>
      <c r="C12499" s="890" t="s">
        <v>3</v>
      </c>
      <c r="D12499" s="890">
        <v>630.70000000000005</v>
      </c>
    </row>
    <row r="12500" spans="1:4" x14ac:dyDescent="0.25">
      <c r="A12500" s="890" t="s">
        <v>12380</v>
      </c>
      <c r="B12500" s="890" t="s">
        <v>49859</v>
      </c>
      <c r="C12500" s="890" t="s">
        <v>5</v>
      </c>
      <c r="D12500" s="890">
        <v>254.99</v>
      </c>
    </row>
    <row r="12501" spans="1:4" x14ac:dyDescent="0.25">
      <c r="A12501" s="890" t="s">
        <v>12381</v>
      </c>
      <c r="B12501" s="890" t="s">
        <v>49859</v>
      </c>
      <c r="C12501" s="890" t="s">
        <v>5</v>
      </c>
      <c r="D12501" s="890">
        <v>244.63</v>
      </c>
    </row>
    <row r="12502" spans="1:4" x14ac:dyDescent="0.25">
      <c r="A12502" s="890" t="s">
        <v>12382</v>
      </c>
      <c r="B12502" s="890" t="s">
        <v>36132</v>
      </c>
      <c r="C12502" s="890" t="s">
        <v>3</v>
      </c>
      <c r="D12502" s="890">
        <v>554.01</v>
      </c>
    </row>
    <row r="12503" spans="1:4" x14ac:dyDescent="0.25">
      <c r="A12503" s="890" t="s">
        <v>12383</v>
      </c>
      <c r="B12503" s="890" t="s">
        <v>36132</v>
      </c>
      <c r="C12503" s="890" t="s">
        <v>3</v>
      </c>
      <c r="D12503" s="890">
        <v>543.65</v>
      </c>
    </row>
    <row r="12504" spans="1:4" x14ac:dyDescent="0.25">
      <c r="A12504" s="890" t="s">
        <v>12384</v>
      </c>
      <c r="B12504" s="890" t="s">
        <v>36133</v>
      </c>
      <c r="C12504" s="890" t="s">
        <v>3</v>
      </c>
      <c r="D12504" s="890">
        <v>326.23</v>
      </c>
    </row>
    <row r="12505" spans="1:4" x14ac:dyDescent="0.25">
      <c r="A12505" s="890" t="s">
        <v>12385</v>
      </c>
      <c r="B12505" s="890" t="s">
        <v>36133</v>
      </c>
      <c r="C12505" s="890" t="s">
        <v>3</v>
      </c>
      <c r="D12505" s="890">
        <v>306.52</v>
      </c>
    </row>
    <row r="12506" spans="1:4" x14ac:dyDescent="0.25">
      <c r="A12506" s="890" t="s">
        <v>12386</v>
      </c>
      <c r="B12506" s="890" t="s">
        <v>36134</v>
      </c>
      <c r="C12506" s="890" t="s">
        <v>5</v>
      </c>
      <c r="D12506" s="890">
        <v>1759.69</v>
      </c>
    </row>
    <row r="12507" spans="1:4" x14ac:dyDescent="0.25">
      <c r="A12507" s="890" t="s">
        <v>12387</v>
      </c>
      <c r="B12507" s="890" t="s">
        <v>36134</v>
      </c>
      <c r="C12507" s="890" t="s">
        <v>5</v>
      </c>
      <c r="D12507" s="890">
        <v>1663.56</v>
      </c>
    </row>
    <row r="12508" spans="1:4" x14ac:dyDescent="0.25">
      <c r="A12508" s="890" t="s">
        <v>12388</v>
      </c>
      <c r="B12508" s="890" t="s">
        <v>36135</v>
      </c>
      <c r="C12508" s="890" t="s">
        <v>5</v>
      </c>
      <c r="D12508" s="890">
        <v>2224.36</v>
      </c>
    </row>
    <row r="12509" spans="1:4" x14ac:dyDescent="0.25">
      <c r="A12509" s="890" t="s">
        <v>12389</v>
      </c>
      <c r="B12509" s="890" t="s">
        <v>36135</v>
      </c>
      <c r="C12509" s="890" t="s">
        <v>5</v>
      </c>
      <c r="D12509" s="890">
        <v>2157.0100000000002</v>
      </c>
    </row>
    <row r="12510" spans="1:4" x14ac:dyDescent="0.25">
      <c r="A12510" s="890" t="s">
        <v>12390</v>
      </c>
      <c r="B12510" s="890" t="s">
        <v>49860</v>
      </c>
      <c r="C12510" s="890" t="s">
        <v>4</v>
      </c>
      <c r="D12510" s="890">
        <v>92.92</v>
      </c>
    </row>
    <row r="12511" spans="1:4" x14ac:dyDescent="0.25">
      <c r="A12511" s="890" t="s">
        <v>12391</v>
      </c>
      <c r="B12511" s="890" t="s">
        <v>49860</v>
      </c>
      <c r="C12511" s="890" t="s">
        <v>4</v>
      </c>
      <c r="D12511" s="890">
        <v>87.74</v>
      </c>
    </row>
    <row r="12512" spans="1:4" x14ac:dyDescent="0.25">
      <c r="A12512" s="890" t="s">
        <v>12392</v>
      </c>
      <c r="B12512" s="890" t="s">
        <v>49861</v>
      </c>
      <c r="C12512" s="890" t="s">
        <v>4</v>
      </c>
      <c r="D12512" s="890">
        <v>101.22</v>
      </c>
    </row>
    <row r="12513" spans="1:4" x14ac:dyDescent="0.25">
      <c r="A12513" s="890" t="s">
        <v>12393</v>
      </c>
      <c r="B12513" s="890" t="s">
        <v>49861</v>
      </c>
      <c r="C12513" s="890" t="s">
        <v>4</v>
      </c>
      <c r="D12513" s="890">
        <v>96.04</v>
      </c>
    </row>
    <row r="12514" spans="1:4" x14ac:dyDescent="0.25">
      <c r="A12514" s="890" t="s">
        <v>12394</v>
      </c>
      <c r="B12514" s="890" t="s">
        <v>49862</v>
      </c>
      <c r="C12514" s="890" t="s">
        <v>4</v>
      </c>
      <c r="D12514" s="890">
        <v>109.25</v>
      </c>
    </row>
    <row r="12515" spans="1:4" x14ac:dyDescent="0.25">
      <c r="A12515" s="890" t="s">
        <v>12395</v>
      </c>
      <c r="B12515" s="890" t="s">
        <v>49862</v>
      </c>
      <c r="C12515" s="890" t="s">
        <v>4</v>
      </c>
      <c r="D12515" s="890">
        <v>104.07</v>
      </c>
    </row>
    <row r="12516" spans="1:4" x14ac:dyDescent="0.25">
      <c r="A12516" s="890" t="s">
        <v>12396</v>
      </c>
      <c r="B12516" s="890" t="s">
        <v>49863</v>
      </c>
      <c r="C12516" s="890" t="s">
        <v>4</v>
      </c>
      <c r="D12516" s="890">
        <v>89.09</v>
      </c>
    </row>
    <row r="12517" spans="1:4" x14ac:dyDescent="0.25">
      <c r="A12517" s="890" t="s">
        <v>12397</v>
      </c>
      <c r="B12517" s="890" t="s">
        <v>49863</v>
      </c>
      <c r="C12517" s="890" t="s">
        <v>4</v>
      </c>
      <c r="D12517" s="890">
        <v>84.95</v>
      </c>
    </row>
    <row r="12518" spans="1:4" x14ac:dyDescent="0.25">
      <c r="A12518" s="890" t="s">
        <v>12398</v>
      </c>
      <c r="B12518" s="890" t="s">
        <v>49864</v>
      </c>
      <c r="C12518" s="890" t="s">
        <v>4</v>
      </c>
      <c r="D12518" s="890">
        <v>100.06</v>
      </c>
    </row>
    <row r="12519" spans="1:4" x14ac:dyDescent="0.25">
      <c r="A12519" s="890" t="s">
        <v>12399</v>
      </c>
      <c r="B12519" s="890" t="s">
        <v>49864</v>
      </c>
      <c r="C12519" s="890" t="s">
        <v>4</v>
      </c>
      <c r="D12519" s="890">
        <v>95.91</v>
      </c>
    </row>
    <row r="12520" spans="1:4" x14ac:dyDescent="0.25">
      <c r="A12520" s="890" t="s">
        <v>12400</v>
      </c>
      <c r="B12520" s="890" t="s">
        <v>49865</v>
      </c>
      <c r="C12520" s="890" t="s">
        <v>4</v>
      </c>
      <c r="D12520" s="890">
        <v>43.58</v>
      </c>
    </row>
    <row r="12521" spans="1:4" x14ac:dyDescent="0.25">
      <c r="A12521" s="890" t="s">
        <v>12401</v>
      </c>
      <c r="B12521" s="890" t="s">
        <v>49865</v>
      </c>
      <c r="C12521" s="890" t="s">
        <v>4</v>
      </c>
      <c r="D12521" s="890">
        <v>42.59</v>
      </c>
    </row>
    <row r="12522" spans="1:4" x14ac:dyDescent="0.25">
      <c r="A12522" s="890" t="s">
        <v>12402</v>
      </c>
      <c r="B12522" s="890" t="s">
        <v>49866</v>
      </c>
      <c r="C12522" s="890" t="s">
        <v>4</v>
      </c>
      <c r="D12522" s="890">
        <v>55.38</v>
      </c>
    </row>
    <row r="12523" spans="1:4" x14ac:dyDescent="0.25">
      <c r="A12523" s="890" t="s">
        <v>12403</v>
      </c>
      <c r="B12523" s="890" t="s">
        <v>49866</v>
      </c>
      <c r="C12523" s="890" t="s">
        <v>4</v>
      </c>
      <c r="D12523" s="890">
        <v>53.57</v>
      </c>
    </row>
    <row r="12524" spans="1:4" x14ac:dyDescent="0.25">
      <c r="A12524" s="890" t="s">
        <v>12404</v>
      </c>
      <c r="B12524" s="890" t="s">
        <v>49867</v>
      </c>
      <c r="C12524" s="890" t="s">
        <v>4</v>
      </c>
      <c r="D12524" s="890">
        <v>67.45</v>
      </c>
    </row>
    <row r="12525" spans="1:4" x14ac:dyDescent="0.25">
      <c r="A12525" s="890" t="s">
        <v>12405</v>
      </c>
      <c r="B12525" s="890" t="s">
        <v>49867</v>
      </c>
      <c r="C12525" s="890" t="s">
        <v>4</v>
      </c>
      <c r="D12525" s="890">
        <v>65.63</v>
      </c>
    </row>
    <row r="12526" spans="1:4" x14ac:dyDescent="0.25">
      <c r="A12526" s="890" t="s">
        <v>12406</v>
      </c>
      <c r="B12526" s="890" t="s">
        <v>49868</v>
      </c>
      <c r="C12526" s="890" t="s">
        <v>4</v>
      </c>
      <c r="D12526" s="890">
        <v>67.599999999999994</v>
      </c>
    </row>
    <row r="12527" spans="1:4" x14ac:dyDescent="0.25">
      <c r="A12527" s="890" t="s">
        <v>12407</v>
      </c>
      <c r="B12527" s="890" t="s">
        <v>49868</v>
      </c>
      <c r="C12527" s="890" t="s">
        <v>4</v>
      </c>
      <c r="D12527" s="890">
        <v>65.790000000000006</v>
      </c>
    </row>
    <row r="12528" spans="1:4" x14ac:dyDescent="0.25">
      <c r="A12528" s="890" t="s">
        <v>12408</v>
      </c>
      <c r="B12528" s="890" t="s">
        <v>49869</v>
      </c>
      <c r="C12528" s="890" t="s">
        <v>4</v>
      </c>
      <c r="D12528" s="890">
        <v>12.91</v>
      </c>
    </row>
    <row r="12529" spans="1:4" x14ac:dyDescent="0.25">
      <c r="A12529" s="890" t="s">
        <v>12409</v>
      </c>
      <c r="B12529" s="890" t="s">
        <v>49869</v>
      </c>
      <c r="C12529" s="890" t="s">
        <v>4</v>
      </c>
      <c r="D12529" s="890">
        <v>12.52</v>
      </c>
    </row>
    <row r="12530" spans="1:4" x14ac:dyDescent="0.25">
      <c r="A12530" s="890" t="s">
        <v>12410</v>
      </c>
      <c r="B12530" s="890" t="s">
        <v>48787</v>
      </c>
      <c r="C12530" s="890" t="s">
        <v>4</v>
      </c>
      <c r="D12530" s="890">
        <v>58.09</v>
      </c>
    </row>
    <row r="12531" spans="1:4" x14ac:dyDescent="0.25">
      <c r="A12531" s="890" t="s">
        <v>12411</v>
      </c>
      <c r="B12531" s="890" t="s">
        <v>48787</v>
      </c>
      <c r="C12531" s="890" t="s">
        <v>4</v>
      </c>
      <c r="D12531" s="890">
        <v>55.29</v>
      </c>
    </row>
    <row r="12532" spans="1:4" x14ac:dyDescent="0.25">
      <c r="A12532" s="890" t="s">
        <v>12412</v>
      </c>
      <c r="B12532" s="890" t="s">
        <v>48788</v>
      </c>
      <c r="C12532" s="890" t="s">
        <v>4</v>
      </c>
      <c r="D12532" s="890">
        <v>59.52</v>
      </c>
    </row>
    <row r="12533" spans="1:4" x14ac:dyDescent="0.25">
      <c r="A12533" s="890" t="s">
        <v>12413</v>
      </c>
      <c r="B12533" s="890" t="s">
        <v>48788</v>
      </c>
      <c r="C12533" s="890" t="s">
        <v>4</v>
      </c>
      <c r="D12533" s="890">
        <v>56.62</v>
      </c>
    </row>
    <row r="12534" spans="1:4" x14ac:dyDescent="0.25">
      <c r="A12534" s="890" t="s">
        <v>12414</v>
      </c>
      <c r="B12534" s="890" t="s">
        <v>49870</v>
      </c>
      <c r="C12534" s="890" t="s">
        <v>3</v>
      </c>
      <c r="D12534" s="890">
        <v>1476.8</v>
      </c>
    </row>
    <row r="12535" spans="1:4" x14ac:dyDescent="0.25">
      <c r="A12535" s="890" t="s">
        <v>12415</v>
      </c>
      <c r="B12535" s="890" t="s">
        <v>49870</v>
      </c>
      <c r="C12535" s="890" t="s">
        <v>3</v>
      </c>
      <c r="D12535" s="890">
        <v>1462.71</v>
      </c>
    </row>
    <row r="12536" spans="1:4" x14ac:dyDescent="0.25">
      <c r="A12536" s="890" t="s">
        <v>12416</v>
      </c>
      <c r="B12536" s="890" t="s">
        <v>36146</v>
      </c>
      <c r="C12536" s="890" t="s">
        <v>3</v>
      </c>
      <c r="D12536" s="890">
        <v>2011.2</v>
      </c>
    </row>
    <row r="12537" spans="1:4" x14ac:dyDescent="0.25">
      <c r="A12537" s="890" t="s">
        <v>12417</v>
      </c>
      <c r="B12537" s="890" t="s">
        <v>36146</v>
      </c>
      <c r="C12537" s="890" t="s">
        <v>3</v>
      </c>
      <c r="D12537" s="890">
        <v>1997.11</v>
      </c>
    </row>
    <row r="12538" spans="1:4" x14ac:dyDescent="0.25">
      <c r="A12538" s="890" t="s">
        <v>12418</v>
      </c>
      <c r="B12538" s="890" t="s">
        <v>36147</v>
      </c>
      <c r="C12538" s="890" t="s">
        <v>3</v>
      </c>
      <c r="D12538" s="890">
        <v>1744</v>
      </c>
    </row>
    <row r="12539" spans="1:4" x14ac:dyDescent="0.25">
      <c r="A12539" s="890" t="s">
        <v>12419</v>
      </c>
      <c r="B12539" s="890" t="s">
        <v>36147</v>
      </c>
      <c r="C12539" s="890" t="s">
        <v>3</v>
      </c>
      <c r="D12539" s="890">
        <v>1729.91</v>
      </c>
    </row>
    <row r="12540" spans="1:4" x14ac:dyDescent="0.25">
      <c r="A12540" s="890" t="s">
        <v>12420</v>
      </c>
      <c r="B12540" s="890" t="s">
        <v>36148</v>
      </c>
      <c r="C12540" s="890" t="s">
        <v>3</v>
      </c>
      <c r="D12540" s="890">
        <v>1984.28</v>
      </c>
    </row>
    <row r="12541" spans="1:4" x14ac:dyDescent="0.25">
      <c r="A12541" s="890" t="s">
        <v>12421</v>
      </c>
      <c r="B12541" s="890" t="s">
        <v>36148</v>
      </c>
      <c r="C12541" s="890" t="s">
        <v>3</v>
      </c>
      <c r="D12541" s="890">
        <v>1972.89</v>
      </c>
    </row>
    <row r="12542" spans="1:4" x14ac:dyDescent="0.25">
      <c r="A12542" s="890" t="s">
        <v>12422</v>
      </c>
      <c r="B12542" s="890" t="s">
        <v>36149</v>
      </c>
      <c r="C12542" s="890" t="s">
        <v>3</v>
      </c>
      <c r="D12542" s="890">
        <v>1316.28</v>
      </c>
    </row>
    <row r="12543" spans="1:4" x14ac:dyDescent="0.25">
      <c r="A12543" s="890" t="s">
        <v>12423</v>
      </c>
      <c r="B12543" s="890" t="s">
        <v>36149</v>
      </c>
      <c r="C12543" s="890" t="s">
        <v>3</v>
      </c>
      <c r="D12543" s="890">
        <v>1304.8900000000001</v>
      </c>
    </row>
    <row r="12544" spans="1:4" x14ac:dyDescent="0.25">
      <c r="A12544" s="890" t="s">
        <v>12424</v>
      </c>
      <c r="B12544" s="890" t="s">
        <v>49871</v>
      </c>
      <c r="C12544" s="890" t="s">
        <v>3</v>
      </c>
      <c r="D12544" s="890">
        <v>1922.16</v>
      </c>
    </row>
    <row r="12545" spans="1:4" x14ac:dyDescent="0.25">
      <c r="A12545" s="890" t="s">
        <v>12425</v>
      </c>
      <c r="B12545" s="890" t="s">
        <v>49871</v>
      </c>
      <c r="C12545" s="890" t="s">
        <v>3</v>
      </c>
      <c r="D12545" s="890">
        <v>1916.98</v>
      </c>
    </row>
    <row r="12546" spans="1:4" x14ac:dyDescent="0.25">
      <c r="A12546" s="890" t="s">
        <v>12426</v>
      </c>
      <c r="B12546" s="890" t="s">
        <v>49872</v>
      </c>
      <c r="C12546" s="890" t="s">
        <v>3</v>
      </c>
      <c r="D12546" s="890">
        <v>1241.22</v>
      </c>
    </row>
    <row r="12547" spans="1:4" x14ac:dyDescent="0.25">
      <c r="A12547" s="890" t="s">
        <v>12427</v>
      </c>
      <c r="B12547" s="890" t="s">
        <v>49872</v>
      </c>
      <c r="C12547" s="890" t="s">
        <v>3</v>
      </c>
      <c r="D12547" s="890">
        <v>1237.3399999999999</v>
      </c>
    </row>
    <row r="12548" spans="1:4" x14ac:dyDescent="0.25">
      <c r="A12548" s="890" t="s">
        <v>12428</v>
      </c>
      <c r="B12548" s="890" t="s">
        <v>49873</v>
      </c>
      <c r="C12548" s="890" t="s">
        <v>3</v>
      </c>
      <c r="D12548" s="890">
        <v>2693.67</v>
      </c>
    </row>
    <row r="12549" spans="1:4" x14ac:dyDescent="0.25">
      <c r="A12549" s="890" t="s">
        <v>12429</v>
      </c>
      <c r="B12549" s="890" t="s">
        <v>49873</v>
      </c>
      <c r="C12549" s="890" t="s">
        <v>3</v>
      </c>
      <c r="D12549" s="890">
        <v>2573.33</v>
      </c>
    </row>
    <row r="12550" spans="1:4" x14ac:dyDescent="0.25">
      <c r="A12550" s="890" t="s">
        <v>12430</v>
      </c>
      <c r="B12550" s="890" t="s">
        <v>49874</v>
      </c>
      <c r="C12550" s="890" t="s">
        <v>3</v>
      </c>
      <c r="D12550" s="890">
        <v>705.47</v>
      </c>
    </row>
    <row r="12551" spans="1:4" x14ac:dyDescent="0.25">
      <c r="A12551" s="890" t="s">
        <v>12431</v>
      </c>
      <c r="B12551" s="890" t="s">
        <v>49874</v>
      </c>
      <c r="C12551" s="890" t="s">
        <v>3</v>
      </c>
      <c r="D12551" s="890">
        <v>690.95</v>
      </c>
    </row>
    <row r="12552" spans="1:4" x14ac:dyDescent="0.25">
      <c r="A12552" s="890" t="s">
        <v>12432</v>
      </c>
      <c r="B12552" s="890" t="s">
        <v>49875</v>
      </c>
      <c r="C12552" s="890" t="s">
        <v>4</v>
      </c>
      <c r="D12552" s="890">
        <v>19</v>
      </c>
    </row>
    <row r="12553" spans="1:4" x14ac:dyDescent="0.25">
      <c r="A12553" s="890" t="s">
        <v>12433</v>
      </c>
      <c r="B12553" s="890" t="s">
        <v>49875</v>
      </c>
      <c r="C12553" s="890" t="s">
        <v>4</v>
      </c>
      <c r="D12553" s="890">
        <v>19</v>
      </c>
    </row>
    <row r="12554" spans="1:4" x14ac:dyDescent="0.25">
      <c r="A12554" s="890" t="s">
        <v>12434</v>
      </c>
      <c r="B12554" s="890" t="s">
        <v>49876</v>
      </c>
      <c r="C12554" s="890" t="s">
        <v>4</v>
      </c>
      <c r="D12554" s="890">
        <v>31</v>
      </c>
    </row>
    <row r="12555" spans="1:4" x14ac:dyDescent="0.25">
      <c r="A12555" s="890" t="s">
        <v>12435</v>
      </c>
      <c r="B12555" s="890" t="s">
        <v>49876</v>
      </c>
      <c r="C12555" s="890" t="s">
        <v>4</v>
      </c>
      <c r="D12555" s="890">
        <v>31</v>
      </c>
    </row>
    <row r="12556" spans="1:4" x14ac:dyDescent="0.25">
      <c r="A12556" s="890" t="s">
        <v>12436</v>
      </c>
      <c r="B12556" s="890" t="s">
        <v>49877</v>
      </c>
      <c r="C12556" s="890" t="s">
        <v>4</v>
      </c>
      <c r="D12556" s="890">
        <v>41</v>
      </c>
    </row>
    <row r="12557" spans="1:4" x14ac:dyDescent="0.25">
      <c r="A12557" s="890" t="s">
        <v>12437</v>
      </c>
      <c r="B12557" s="890" t="s">
        <v>49877</v>
      </c>
      <c r="C12557" s="890" t="s">
        <v>4</v>
      </c>
      <c r="D12557" s="890">
        <v>41</v>
      </c>
    </row>
    <row r="12558" spans="1:4" x14ac:dyDescent="0.25">
      <c r="A12558" s="890" t="s">
        <v>12438</v>
      </c>
      <c r="B12558" s="890" t="s">
        <v>21549</v>
      </c>
      <c r="C12558" s="890" t="s">
        <v>3</v>
      </c>
      <c r="D12558" s="890">
        <v>20.86</v>
      </c>
    </row>
    <row r="12559" spans="1:4" x14ac:dyDescent="0.25">
      <c r="A12559" s="890" t="s">
        <v>12439</v>
      </c>
      <c r="B12559" s="890" t="s">
        <v>21549</v>
      </c>
      <c r="C12559" s="890" t="s">
        <v>3</v>
      </c>
      <c r="D12559" s="890">
        <v>20.86</v>
      </c>
    </row>
    <row r="12560" spans="1:4" x14ac:dyDescent="0.25">
      <c r="A12560" s="890" t="s">
        <v>12440</v>
      </c>
      <c r="B12560" s="890" t="s">
        <v>21550</v>
      </c>
      <c r="C12560" s="890" t="s">
        <v>3</v>
      </c>
      <c r="D12560" s="890">
        <v>39.340000000000003</v>
      </c>
    </row>
    <row r="12561" spans="1:4" x14ac:dyDescent="0.25">
      <c r="A12561" s="890" t="s">
        <v>12441</v>
      </c>
      <c r="B12561" s="890" t="s">
        <v>21550</v>
      </c>
      <c r="C12561" s="890" t="s">
        <v>3</v>
      </c>
      <c r="D12561" s="890">
        <v>39.340000000000003</v>
      </c>
    </row>
    <row r="12562" spans="1:4" x14ac:dyDescent="0.25">
      <c r="A12562" s="890" t="s">
        <v>12442</v>
      </c>
      <c r="B12562" s="890" t="s">
        <v>21551</v>
      </c>
      <c r="C12562" s="890" t="s">
        <v>3</v>
      </c>
      <c r="D12562" s="890">
        <v>50.8</v>
      </c>
    </row>
    <row r="12563" spans="1:4" x14ac:dyDescent="0.25">
      <c r="A12563" s="890" t="s">
        <v>12443</v>
      </c>
      <c r="B12563" s="890" t="s">
        <v>21551</v>
      </c>
      <c r="C12563" s="890" t="s">
        <v>3</v>
      </c>
      <c r="D12563" s="890">
        <v>50.8</v>
      </c>
    </row>
    <row r="12564" spans="1:4" x14ac:dyDescent="0.25">
      <c r="A12564" s="890" t="s">
        <v>12444</v>
      </c>
      <c r="B12564" s="890" t="s">
        <v>21552</v>
      </c>
      <c r="C12564" s="890" t="s">
        <v>3</v>
      </c>
      <c r="D12564" s="890">
        <v>68.03</v>
      </c>
    </row>
    <row r="12565" spans="1:4" x14ac:dyDescent="0.25">
      <c r="A12565" s="890" t="s">
        <v>12445</v>
      </c>
      <c r="B12565" s="890" t="s">
        <v>21552</v>
      </c>
      <c r="C12565" s="890" t="s">
        <v>3</v>
      </c>
      <c r="D12565" s="890">
        <v>68.03</v>
      </c>
    </row>
    <row r="12566" spans="1:4" x14ac:dyDescent="0.25">
      <c r="A12566" s="890" t="s">
        <v>12446</v>
      </c>
      <c r="B12566" s="890" t="s">
        <v>21553</v>
      </c>
      <c r="C12566" s="890" t="s">
        <v>3</v>
      </c>
      <c r="D12566" s="890">
        <v>92.82</v>
      </c>
    </row>
    <row r="12567" spans="1:4" x14ac:dyDescent="0.25">
      <c r="A12567" s="890" t="s">
        <v>12447</v>
      </c>
      <c r="B12567" s="890" t="s">
        <v>21553</v>
      </c>
      <c r="C12567" s="890" t="s">
        <v>3</v>
      </c>
      <c r="D12567" s="890">
        <v>92.82</v>
      </c>
    </row>
    <row r="12568" spans="1:4" x14ac:dyDescent="0.25">
      <c r="A12568" s="890" t="s">
        <v>12448</v>
      </c>
      <c r="B12568" s="890" t="s">
        <v>21554</v>
      </c>
      <c r="C12568" s="890" t="s">
        <v>3</v>
      </c>
      <c r="D12568" s="890">
        <v>45.42</v>
      </c>
    </row>
    <row r="12569" spans="1:4" x14ac:dyDescent="0.25">
      <c r="A12569" s="890" t="s">
        <v>12449</v>
      </c>
      <c r="B12569" s="890" t="s">
        <v>21554</v>
      </c>
      <c r="C12569" s="890" t="s">
        <v>3</v>
      </c>
      <c r="D12569" s="890">
        <v>45.42</v>
      </c>
    </row>
    <row r="12570" spans="1:4" x14ac:dyDescent="0.25">
      <c r="A12570" s="890" t="s">
        <v>12450</v>
      </c>
      <c r="B12570" s="890" t="s">
        <v>21555</v>
      </c>
      <c r="C12570" s="890" t="s">
        <v>3</v>
      </c>
      <c r="D12570" s="890">
        <v>65.209999999999994</v>
      </c>
    </row>
    <row r="12571" spans="1:4" x14ac:dyDescent="0.25">
      <c r="A12571" s="890" t="s">
        <v>12451</v>
      </c>
      <c r="B12571" s="890" t="s">
        <v>21555</v>
      </c>
      <c r="C12571" s="890" t="s">
        <v>3</v>
      </c>
      <c r="D12571" s="890">
        <v>65.209999999999994</v>
      </c>
    </row>
    <row r="12572" spans="1:4" x14ac:dyDescent="0.25">
      <c r="A12572" s="890" t="s">
        <v>12452</v>
      </c>
      <c r="B12572" s="890" t="s">
        <v>36155</v>
      </c>
      <c r="C12572" s="890" t="s">
        <v>5</v>
      </c>
      <c r="D12572" s="890">
        <v>42.05</v>
      </c>
    </row>
    <row r="12573" spans="1:4" x14ac:dyDescent="0.25">
      <c r="A12573" s="890" t="s">
        <v>12453</v>
      </c>
      <c r="B12573" s="890" t="s">
        <v>36155</v>
      </c>
      <c r="C12573" s="890" t="s">
        <v>5</v>
      </c>
      <c r="D12573" s="890">
        <v>42.05</v>
      </c>
    </row>
    <row r="12574" spans="1:4" x14ac:dyDescent="0.25">
      <c r="A12574" s="890" t="s">
        <v>12454</v>
      </c>
      <c r="B12574" s="890" t="s">
        <v>36156</v>
      </c>
      <c r="C12574" s="890" t="s">
        <v>4</v>
      </c>
      <c r="D12574" s="890">
        <v>20.079999999999998</v>
      </c>
    </row>
    <row r="12575" spans="1:4" x14ac:dyDescent="0.25">
      <c r="A12575" s="890" t="s">
        <v>12455</v>
      </c>
      <c r="B12575" s="890" t="s">
        <v>36156</v>
      </c>
      <c r="C12575" s="890" t="s">
        <v>4</v>
      </c>
      <c r="D12575" s="890">
        <v>20.079999999999998</v>
      </c>
    </row>
    <row r="12576" spans="1:4" x14ac:dyDescent="0.25">
      <c r="A12576" s="890" t="s">
        <v>12456</v>
      </c>
      <c r="B12576" s="890" t="s">
        <v>36157</v>
      </c>
      <c r="C12576" s="890" t="s">
        <v>4</v>
      </c>
      <c r="D12576" s="890">
        <v>28.5</v>
      </c>
    </row>
    <row r="12577" spans="1:4" x14ac:dyDescent="0.25">
      <c r="A12577" s="890" t="s">
        <v>12457</v>
      </c>
      <c r="B12577" s="890" t="s">
        <v>36157</v>
      </c>
      <c r="C12577" s="890" t="s">
        <v>4</v>
      </c>
      <c r="D12577" s="890">
        <v>28.5</v>
      </c>
    </row>
    <row r="12578" spans="1:4" x14ac:dyDescent="0.25">
      <c r="A12578" s="890" t="s">
        <v>21556</v>
      </c>
      <c r="B12578" s="890" t="s">
        <v>36158</v>
      </c>
      <c r="C12578" s="890" t="s">
        <v>4</v>
      </c>
      <c r="D12578" s="890">
        <v>61.63</v>
      </c>
    </row>
    <row r="12579" spans="1:4" x14ac:dyDescent="0.25">
      <c r="A12579" s="890" t="s">
        <v>21557</v>
      </c>
      <c r="B12579" s="890" t="s">
        <v>36158</v>
      </c>
      <c r="C12579" s="890" t="s">
        <v>4</v>
      </c>
      <c r="D12579" s="890">
        <v>61.63</v>
      </c>
    </row>
    <row r="12580" spans="1:4" x14ac:dyDescent="0.25">
      <c r="A12580" s="890" t="s">
        <v>12458</v>
      </c>
      <c r="B12580" s="890" t="s">
        <v>36159</v>
      </c>
      <c r="C12580" s="890" t="s">
        <v>4</v>
      </c>
      <c r="D12580" s="890">
        <v>87.03</v>
      </c>
    </row>
    <row r="12581" spans="1:4" x14ac:dyDescent="0.25">
      <c r="A12581" s="890" t="s">
        <v>12459</v>
      </c>
      <c r="B12581" s="890" t="s">
        <v>36159</v>
      </c>
      <c r="C12581" s="890" t="s">
        <v>4</v>
      </c>
      <c r="D12581" s="890">
        <v>87.03</v>
      </c>
    </row>
    <row r="12582" spans="1:4" x14ac:dyDescent="0.25">
      <c r="A12582" s="890" t="s">
        <v>27876</v>
      </c>
      <c r="B12582" s="890" t="s">
        <v>36160</v>
      </c>
      <c r="C12582" s="890" t="s">
        <v>5</v>
      </c>
      <c r="D12582" s="890">
        <v>90.43</v>
      </c>
    </row>
    <row r="12583" spans="1:4" x14ac:dyDescent="0.25">
      <c r="A12583" s="890" t="s">
        <v>27877</v>
      </c>
      <c r="B12583" s="890" t="s">
        <v>36160</v>
      </c>
      <c r="C12583" s="890" t="s">
        <v>5</v>
      </c>
      <c r="D12583" s="890">
        <v>90.43</v>
      </c>
    </row>
    <row r="12584" spans="1:4" x14ac:dyDescent="0.25">
      <c r="A12584" s="890" t="s">
        <v>27878</v>
      </c>
      <c r="B12584" s="890" t="s">
        <v>36161</v>
      </c>
      <c r="C12584" s="890" t="s">
        <v>5</v>
      </c>
      <c r="D12584" s="890">
        <v>91.5</v>
      </c>
    </row>
    <row r="12585" spans="1:4" x14ac:dyDescent="0.25">
      <c r="A12585" s="890" t="s">
        <v>27879</v>
      </c>
      <c r="B12585" s="890" t="s">
        <v>36161</v>
      </c>
      <c r="C12585" s="890" t="s">
        <v>5</v>
      </c>
      <c r="D12585" s="890">
        <v>91.5</v>
      </c>
    </row>
    <row r="12586" spans="1:4" x14ac:dyDescent="0.25">
      <c r="A12586" s="890" t="s">
        <v>27880</v>
      </c>
      <c r="B12586" s="890" t="s">
        <v>36162</v>
      </c>
      <c r="C12586" s="890" t="s">
        <v>5</v>
      </c>
      <c r="D12586" s="890">
        <v>101.76</v>
      </c>
    </row>
    <row r="12587" spans="1:4" x14ac:dyDescent="0.25">
      <c r="A12587" s="890" t="s">
        <v>27881</v>
      </c>
      <c r="B12587" s="890" t="s">
        <v>36162</v>
      </c>
      <c r="C12587" s="890" t="s">
        <v>5</v>
      </c>
      <c r="D12587" s="890">
        <v>101.76</v>
      </c>
    </row>
    <row r="12588" spans="1:4" x14ac:dyDescent="0.25">
      <c r="A12588" s="890" t="s">
        <v>27882</v>
      </c>
      <c r="B12588" s="890" t="s">
        <v>36163</v>
      </c>
      <c r="C12588" s="890" t="s">
        <v>5</v>
      </c>
      <c r="D12588" s="890">
        <v>491.38</v>
      </c>
    </row>
    <row r="12589" spans="1:4" x14ac:dyDescent="0.25">
      <c r="A12589" s="890" t="s">
        <v>27883</v>
      </c>
      <c r="B12589" s="890" t="s">
        <v>36163</v>
      </c>
      <c r="C12589" s="890" t="s">
        <v>5</v>
      </c>
      <c r="D12589" s="890">
        <v>491.38</v>
      </c>
    </row>
    <row r="12590" spans="1:4" x14ac:dyDescent="0.25">
      <c r="A12590" s="890" t="s">
        <v>27884</v>
      </c>
      <c r="B12590" s="890" t="s">
        <v>36164</v>
      </c>
      <c r="C12590" s="890" t="s">
        <v>5</v>
      </c>
      <c r="D12590" s="890">
        <v>317.23</v>
      </c>
    </row>
    <row r="12591" spans="1:4" x14ac:dyDescent="0.25">
      <c r="A12591" s="890" t="s">
        <v>27885</v>
      </c>
      <c r="B12591" s="890" t="s">
        <v>36164</v>
      </c>
      <c r="C12591" s="890" t="s">
        <v>5</v>
      </c>
      <c r="D12591" s="890">
        <v>317.23</v>
      </c>
    </row>
    <row r="12592" spans="1:4" x14ac:dyDescent="0.25">
      <c r="A12592" s="890" t="s">
        <v>12460</v>
      </c>
      <c r="B12592" s="890" t="s">
        <v>36165</v>
      </c>
      <c r="C12592" s="890" t="s">
        <v>5</v>
      </c>
      <c r="D12592" s="890">
        <v>109.83</v>
      </c>
    </row>
    <row r="12593" spans="1:4" x14ac:dyDescent="0.25">
      <c r="A12593" s="890" t="s">
        <v>12461</v>
      </c>
      <c r="B12593" s="890" t="s">
        <v>36165</v>
      </c>
      <c r="C12593" s="890" t="s">
        <v>5</v>
      </c>
      <c r="D12593" s="890">
        <v>109.83</v>
      </c>
    </row>
    <row r="12594" spans="1:4" x14ac:dyDescent="0.25">
      <c r="A12594" s="890" t="s">
        <v>27886</v>
      </c>
      <c r="B12594" s="890" t="s">
        <v>36166</v>
      </c>
      <c r="C12594" s="890" t="s">
        <v>5</v>
      </c>
      <c r="D12594" s="890">
        <v>101.07</v>
      </c>
    </row>
    <row r="12595" spans="1:4" x14ac:dyDescent="0.25">
      <c r="A12595" s="890" t="s">
        <v>27887</v>
      </c>
      <c r="B12595" s="890" t="s">
        <v>36166</v>
      </c>
      <c r="C12595" s="890" t="s">
        <v>5</v>
      </c>
      <c r="D12595" s="890">
        <v>101.07</v>
      </c>
    </row>
    <row r="12596" spans="1:4" x14ac:dyDescent="0.25">
      <c r="A12596" s="890" t="s">
        <v>12462</v>
      </c>
      <c r="B12596" s="890" t="s">
        <v>36167</v>
      </c>
      <c r="C12596" s="890" t="s">
        <v>5</v>
      </c>
      <c r="D12596" s="890">
        <v>165.74</v>
      </c>
    </row>
    <row r="12597" spans="1:4" x14ac:dyDescent="0.25">
      <c r="A12597" s="890" t="s">
        <v>12463</v>
      </c>
      <c r="B12597" s="890" t="s">
        <v>36167</v>
      </c>
      <c r="C12597" s="890" t="s">
        <v>5</v>
      </c>
      <c r="D12597" s="890">
        <v>165.74</v>
      </c>
    </row>
    <row r="12598" spans="1:4" x14ac:dyDescent="0.25">
      <c r="A12598" s="890" t="s">
        <v>25091</v>
      </c>
      <c r="B12598" s="890" t="s">
        <v>36168</v>
      </c>
      <c r="C12598" s="890" t="s">
        <v>5</v>
      </c>
      <c r="D12598" s="890">
        <v>284.86</v>
      </c>
    </row>
    <row r="12599" spans="1:4" x14ac:dyDescent="0.25">
      <c r="A12599" s="890" t="s">
        <v>25092</v>
      </c>
      <c r="B12599" s="890" t="s">
        <v>36168</v>
      </c>
      <c r="C12599" s="890" t="s">
        <v>5</v>
      </c>
      <c r="D12599" s="890">
        <v>284.86</v>
      </c>
    </row>
    <row r="12600" spans="1:4" x14ac:dyDescent="0.25">
      <c r="A12600" s="890" t="s">
        <v>27888</v>
      </c>
      <c r="B12600" s="890" t="s">
        <v>36169</v>
      </c>
      <c r="C12600" s="890" t="s">
        <v>5</v>
      </c>
      <c r="D12600" s="890">
        <v>89.74</v>
      </c>
    </row>
    <row r="12601" spans="1:4" x14ac:dyDescent="0.25">
      <c r="A12601" s="890" t="s">
        <v>27889</v>
      </c>
      <c r="B12601" s="890" t="s">
        <v>36169</v>
      </c>
      <c r="C12601" s="890" t="s">
        <v>5</v>
      </c>
      <c r="D12601" s="890">
        <v>89.74</v>
      </c>
    </row>
    <row r="12602" spans="1:4" x14ac:dyDescent="0.25">
      <c r="A12602" s="890" t="s">
        <v>12464</v>
      </c>
      <c r="B12602" s="890" t="s">
        <v>36170</v>
      </c>
      <c r="C12602" s="890" t="s">
        <v>5</v>
      </c>
      <c r="D12602" s="890">
        <v>76.739999999999995</v>
      </c>
    </row>
    <row r="12603" spans="1:4" x14ac:dyDescent="0.25">
      <c r="A12603" s="890" t="s">
        <v>12465</v>
      </c>
      <c r="B12603" s="890" t="s">
        <v>36170</v>
      </c>
      <c r="C12603" s="890" t="s">
        <v>5</v>
      </c>
      <c r="D12603" s="890">
        <v>76.739999999999995</v>
      </c>
    </row>
    <row r="12604" spans="1:4" x14ac:dyDescent="0.25">
      <c r="A12604" s="890" t="s">
        <v>27890</v>
      </c>
      <c r="B12604" s="890" t="s">
        <v>36171</v>
      </c>
      <c r="C12604" s="890" t="s">
        <v>5</v>
      </c>
      <c r="D12604" s="890">
        <v>353.72</v>
      </c>
    </row>
    <row r="12605" spans="1:4" x14ac:dyDescent="0.25">
      <c r="A12605" s="890" t="s">
        <v>27891</v>
      </c>
      <c r="B12605" s="890" t="s">
        <v>36171</v>
      </c>
      <c r="C12605" s="890" t="s">
        <v>5</v>
      </c>
      <c r="D12605" s="890">
        <v>353.72</v>
      </c>
    </row>
    <row r="12606" spans="1:4" x14ac:dyDescent="0.25">
      <c r="A12606" s="890" t="s">
        <v>12466</v>
      </c>
      <c r="B12606" s="890" t="s">
        <v>36172</v>
      </c>
      <c r="C12606" s="890" t="s">
        <v>5</v>
      </c>
      <c r="D12606" s="890">
        <v>701.24</v>
      </c>
    </row>
    <row r="12607" spans="1:4" x14ac:dyDescent="0.25">
      <c r="A12607" s="890" t="s">
        <v>12467</v>
      </c>
      <c r="B12607" s="890" t="s">
        <v>36172</v>
      </c>
      <c r="C12607" s="890" t="s">
        <v>5</v>
      </c>
      <c r="D12607" s="890">
        <v>701.24</v>
      </c>
    </row>
    <row r="12608" spans="1:4" x14ac:dyDescent="0.25">
      <c r="A12608" s="890" t="s">
        <v>12468</v>
      </c>
      <c r="B12608" s="890" t="s">
        <v>36173</v>
      </c>
      <c r="C12608" s="890" t="s">
        <v>5</v>
      </c>
      <c r="D12608" s="890">
        <v>114.02</v>
      </c>
    </row>
    <row r="12609" spans="1:4" x14ac:dyDescent="0.25">
      <c r="A12609" s="890" t="s">
        <v>12469</v>
      </c>
      <c r="B12609" s="890" t="s">
        <v>36173</v>
      </c>
      <c r="C12609" s="890" t="s">
        <v>5</v>
      </c>
      <c r="D12609" s="890">
        <v>114.02</v>
      </c>
    </row>
    <row r="12610" spans="1:4" x14ac:dyDescent="0.25">
      <c r="A12610" s="890" t="s">
        <v>27892</v>
      </c>
      <c r="B12610" s="890" t="s">
        <v>36174</v>
      </c>
      <c r="C12610" s="890" t="s">
        <v>5</v>
      </c>
      <c r="D12610" s="890">
        <v>118.58</v>
      </c>
    </row>
    <row r="12611" spans="1:4" x14ac:dyDescent="0.25">
      <c r="A12611" s="890" t="s">
        <v>27893</v>
      </c>
      <c r="B12611" s="890" t="s">
        <v>36174</v>
      </c>
      <c r="C12611" s="890" t="s">
        <v>5</v>
      </c>
      <c r="D12611" s="890">
        <v>118.58</v>
      </c>
    </row>
    <row r="12612" spans="1:4" x14ac:dyDescent="0.25">
      <c r="A12612" s="890" t="s">
        <v>12470</v>
      </c>
      <c r="B12612" s="890" t="s">
        <v>36175</v>
      </c>
      <c r="C12612" s="890" t="s">
        <v>5</v>
      </c>
      <c r="D12612" s="890">
        <v>114.41</v>
      </c>
    </row>
    <row r="12613" spans="1:4" x14ac:dyDescent="0.25">
      <c r="A12613" s="890" t="s">
        <v>12471</v>
      </c>
      <c r="B12613" s="890" t="s">
        <v>36175</v>
      </c>
      <c r="C12613" s="890" t="s">
        <v>5</v>
      </c>
      <c r="D12613" s="890">
        <v>114.41</v>
      </c>
    </row>
    <row r="12614" spans="1:4" x14ac:dyDescent="0.25">
      <c r="A12614" s="890" t="s">
        <v>12472</v>
      </c>
      <c r="B12614" s="890" t="s">
        <v>36176</v>
      </c>
      <c r="C12614" s="890" t="s">
        <v>5</v>
      </c>
      <c r="D12614" s="890">
        <v>77</v>
      </c>
    </row>
    <row r="12615" spans="1:4" x14ac:dyDescent="0.25">
      <c r="A12615" s="890" t="s">
        <v>12473</v>
      </c>
      <c r="B12615" s="890" t="s">
        <v>36176</v>
      </c>
      <c r="C12615" s="890" t="s">
        <v>5</v>
      </c>
      <c r="D12615" s="890">
        <v>77</v>
      </c>
    </row>
    <row r="12616" spans="1:4" x14ac:dyDescent="0.25">
      <c r="A12616" s="890" t="s">
        <v>12474</v>
      </c>
      <c r="B12616" s="890" t="s">
        <v>36177</v>
      </c>
      <c r="C12616" s="890" t="s">
        <v>5</v>
      </c>
      <c r="D12616" s="890">
        <v>77.69</v>
      </c>
    </row>
    <row r="12617" spans="1:4" x14ac:dyDescent="0.25">
      <c r="A12617" s="890" t="s">
        <v>12475</v>
      </c>
      <c r="B12617" s="890" t="s">
        <v>36177</v>
      </c>
      <c r="C12617" s="890" t="s">
        <v>5</v>
      </c>
      <c r="D12617" s="890">
        <v>77.69</v>
      </c>
    </row>
    <row r="12618" spans="1:4" x14ac:dyDescent="0.25">
      <c r="A12618" s="890" t="s">
        <v>12476</v>
      </c>
      <c r="B12618" s="890" t="s">
        <v>36178</v>
      </c>
      <c r="C12618" s="890" t="s">
        <v>5</v>
      </c>
      <c r="D12618" s="890">
        <v>80.88</v>
      </c>
    </row>
    <row r="12619" spans="1:4" x14ac:dyDescent="0.25">
      <c r="A12619" s="890" t="s">
        <v>12477</v>
      </c>
      <c r="B12619" s="890" t="s">
        <v>36178</v>
      </c>
      <c r="C12619" s="890" t="s">
        <v>5</v>
      </c>
      <c r="D12619" s="890">
        <v>80.88</v>
      </c>
    </row>
    <row r="12620" spans="1:4" x14ac:dyDescent="0.25">
      <c r="A12620" s="890" t="s">
        <v>12478</v>
      </c>
      <c r="B12620" s="890" t="s">
        <v>36179</v>
      </c>
      <c r="C12620" s="890" t="s">
        <v>5</v>
      </c>
      <c r="D12620" s="890">
        <v>660.87</v>
      </c>
    </row>
    <row r="12621" spans="1:4" x14ac:dyDescent="0.25">
      <c r="A12621" s="890" t="s">
        <v>12479</v>
      </c>
      <c r="B12621" s="890" t="s">
        <v>36179</v>
      </c>
      <c r="C12621" s="890" t="s">
        <v>5</v>
      </c>
      <c r="D12621" s="890">
        <v>660.87</v>
      </c>
    </row>
    <row r="12622" spans="1:4" x14ac:dyDescent="0.25">
      <c r="A12622" s="890" t="s">
        <v>12480</v>
      </c>
      <c r="B12622" s="890" t="s">
        <v>36180</v>
      </c>
      <c r="C12622" s="890" t="s">
        <v>5</v>
      </c>
      <c r="D12622" s="890">
        <v>274</v>
      </c>
    </row>
    <row r="12623" spans="1:4" x14ac:dyDescent="0.25">
      <c r="A12623" s="890" t="s">
        <v>12481</v>
      </c>
      <c r="B12623" s="890" t="s">
        <v>36180</v>
      </c>
      <c r="C12623" s="890" t="s">
        <v>5</v>
      </c>
      <c r="D12623" s="890">
        <v>274</v>
      </c>
    </row>
    <row r="12624" spans="1:4" x14ac:dyDescent="0.25">
      <c r="A12624" s="890" t="s">
        <v>12482</v>
      </c>
      <c r="B12624" s="890" t="s">
        <v>36181</v>
      </c>
      <c r="C12624" s="890" t="s">
        <v>5</v>
      </c>
      <c r="D12624" s="890">
        <v>436.81</v>
      </c>
    </row>
    <row r="12625" spans="1:4" x14ac:dyDescent="0.25">
      <c r="A12625" s="890" t="s">
        <v>12483</v>
      </c>
      <c r="B12625" s="890" t="s">
        <v>36181</v>
      </c>
      <c r="C12625" s="890" t="s">
        <v>5</v>
      </c>
      <c r="D12625" s="890">
        <v>436.81</v>
      </c>
    </row>
    <row r="12626" spans="1:4" x14ac:dyDescent="0.25">
      <c r="A12626" s="890" t="s">
        <v>25093</v>
      </c>
      <c r="B12626" s="890" t="s">
        <v>36182</v>
      </c>
      <c r="C12626" s="890" t="s">
        <v>5</v>
      </c>
      <c r="D12626" s="890">
        <v>312.42</v>
      </c>
    </row>
    <row r="12627" spans="1:4" x14ac:dyDescent="0.25">
      <c r="A12627" s="890" t="s">
        <v>25094</v>
      </c>
      <c r="B12627" s="890" t="s">
        <v>36182</v>
      </c>
      <c r="C12627" s="890" t="s">
        <v>5</v>
      </c>
      <c r="D12627" s="890">
        <v>312.42</v>
      </c>
    </row>
    <row r="12628" spans="1:4" x14ac:dyDescent="0.25">
      <c r="A12628" s="890" t="s">
        <v>27894</v>
      </c>
      <c r="B12628" s="890" t="s">
        <v>36183</v>
      </c>
      <c r="C12628" s="890" t="s">
        <v>5</v>
      </c>
      <c r="D12628" s="890">
        <v>290.7</v>
      </c>
    </row>
    <row r="12629" spans="1:4" x14ac:dyDescent="0.25">
      <c r="A12629" s="890" t="s">
        <v>27895</v>
      </c>
      <c r="B12629" s="890" t="s">
        <v>36183</v>
      </c>
      <c r="C12629" s="890" t="s">
        <v>5</v>
      </c>
      <c r="D12629" s="890">
        <v>290.7</v>
      </c>
    </row>
    <row r="12630" spans="1:4" x14ac:dyDescent="0.25">
      <c r="A12630" s="890" t="s">
        <v>27896</v>
      </c>
      <c r="B12630" s="890" t="s">
        <v>36184</v>
      </c>
      <c r="C12630" s="890" t="s">
        <v>5</v>
      </c>
      <c r="D12630" s="890">
        <v>519.74</v>
      </c>
    </row>
    <row r="12631" spans="1:4" x14ac:dyDescent="0.25">
      <c r="A12631" s="890" t="s">
        <v>27897</v>
      </c>
      <c r="B12631" s="890" t="s">
        <v>36184</v>
      </c>
      <c r="C12631" s="890" t="s">
        <v>5</v>
      </c>
      <c r="D12631" s="890">
        <v>519.74</v>
      </c>
    </row>
    <row r="12632" spans="1:4" x14ac:dyDescent="0.25">
      <c r="A12632" s="890" t="s">
        <v>12484</v>
      </c>
      <c r="B12632" s="890" t="s">
        <v>36185</v>
      </c>
      <c r="C12632" s="890" t="s">
        <v>5</v>
      </c>
      <c r="D12632" s="890">
        <v>49.23</v>
      </c>
    </row>
    <row r="12633" spans="1:4" x14ac:dyDescent="0.25">
      <c r="A12633" s="890" t="s">
        <v>12485</v>
      </c>
      <c r="B12633" s="890" t="s">
        <v>36185</v>
      </c>
      <c r="C12633" s="890" t="s">
        <v>5</v>
      </c>
      <c r="D12633" s="890">
        <v>49.23</v>
      </c>
    </row>
    <row r="12634" spans="1:4" x14ac:dyDescent="0.25">
      <c r="A12634" s="890" t="s">
        <v>12486</v>
      </c>
      <c r="B12634" s="890" t="s">
        <v>36186</v>
      </c>
      <c r="C12634" s="890" t="s">
        <v>5</v>
      </c>
      <c r="D12634" s="890">
        <v>60.95</v>
      </c>
    </row>
    <row r="12635" spans="1:4" x14ac:dyDescent="0.25">
      <c r="A12635" s="890" t="s">
        <v>12487</v>
      </c>
      <c r="B12635" s="890" t="s">
        <v>36186</v>
      </c>
      <c r="C12635" s="890" t="s">
        <v>5</v>
      </c>
      <c r="D12635" s="890">
        <v>60.95</v>
      </c>
    </row>
    <row r="12636" spans="1:4" x14ac:dyDescent="0.25">
      <c r="A12636" s="890" t="s">
        <v>12488</v>
      </c>
      <c r="B12636" s="890" t="s">
        <v>36187</v>
      </c>
      <c r="C12636" s="890" t="s">
        <v>5</v>
      </c>
      <c r="D12636" s="890">
        <v>48.26</v>
      </c>
    </row>
    <row r="12637" spans="1:4" x14ac:dyDescent="0.25">
      <c r="A12637" s="890" t="s">
        <v>12489</v>
      </c>
      <c r="B12637" s="890" t="s">
        <v>36187</v>
      </c>
      <c r="C12637" s="890" t="s">
        <v>5</v>
      </c>
      <c r="D12637" s="890">
        <v>48.26</v>
      </c>
    </row>
    <row r="12638" spans="1:4" x14ac:dyDescent="0.25">
      <c r="A12638" s="890" t="s">
        <v>12490</v>
      </c>
      <c r="B12638" s="890" t="s">
        <v>36188</v>
      </c>
      <c r="C12638" s="890" t="s">
        <v>5</v>
      </c>
      <c r="D12638" s="890">
        <v>64.42</v>
      </c>
    </row>
    <row r="12639" spans="1:4" x14ac:dyDescent="0.25">
      <c r="A12639" s="890" t="s">
        <v>12491</v>
      </c>
      <c r="B12639" s="890" t="s">
        <v>36188</v>
      </c>
      <c r="C12639" s="890" t="s">
        <v>5</v>
      </c>
      <c r="D12639" s="890">
        <v>64.42</v>
      </c>
    </row>
    <row r="12640" spans="1:4" x14ac:dyDescent="0.25">
      <c r="A12640" s="890" t="s">
        <v>12492</v>
      </c>
      <c r="B12640" s="890" t="s">
        <v>36189</v>
      </c>
      <c r="C12640" s="890" t="s">
        <v>5</v>
      </c>
      <c r="D12640" s="890">
        <v>556.48</v>
      </c>
    </row>
    <row r="12641" spans="1:4" x14ac:dyDescent="0.25">
      <c r="A12641" s="890" t="s">
        <v>12493</v>
      </c>
      <c r="B12641" s="890" t="s">
        <v>36189</v>
      </c>
      <c r="C12641" s="890" t="s">
        <v>5</v>
      </c>
      <c r="D12641" s="890">
        <v>556.48</v>
      </c>
    </row>
    <row r="12642" spans="1:4" x14ac:dyDescent="0.25">
      <c r="A12642" s="890" t="s">
        <v>12494</v>
      </c>
      <c r="B12642" s="890" t="s">
        <v>36190</v>
      </c>
      <c r="C12642" s="890" t="s">
        <v>5</v>
      </c>
      <c r="D12642" s="890">
        <v>25.18</v>
      </c>
    </row>
    <row r="12643" spans="1:4" x14ac:dyDescent="0.25">
      <c r="A12643" s="890" t="s">
        <v>12495</v>
      </c>
      <c r="B12643" s="890" t="s">
        <v>36190</v>
      </c>
      <c r="C12643" s="890" t="s">
        <v>5</v>
      </c>
      <c r="D12643" s="890">
        <v>25.18</v>
      </c>
    </row>
    <row r="12644" spans="1:4" x14ac:dyDescent="0.25">
      <c r="A12644" s="890" t="s">
        <v>12496</v>
      </c>
      <c r="B12644" s="890" t="s">
        <v>36191</v>
      </c>
      <c r="C12644" s="890" t="s">
        <v>5</v>
      </c>
      <c r="D12644" s="890">
        <v>159.76</v>
      </c>
    </row>
    <row r="12645" spans="1:4" x14ac:dyDescent="0.25">
      <c r="A12645" s="890" t="s">
        <v>12497</v>
      </c>
      <c r="B12645" s="890" t="s">
        <v>36191</v>
      </c>
      <c r="C12645" s="890" t="s">
        <v>5</v>
      </c>
      <c r="D12645" s="890">
        <v>159.76</v>
      </c>
    </row>
    <row r="12646" spans="1:4" x14ac:dyDescent="0.25">
      <c r="A12646" s="890" t="s">
        <v>12498</v>
      </c>
      <c r="B12646" s="890" t="s">
        <v>36192</v>
      </c>
      <c r="C12646" s="890" t="s">
        <v>5</v>
      </c>
      <c r="D12646" s="890">
        <v>61.54</v>
      </c>
    </row>
    <row r="12647" spans="1:4" x14ac:dyDescent="0.25">
      <c r="A12647" s="890" t="s">
        <v>12499</v>
      </c>
      <c r="B12647" s="890" t="s">
        <v>36192</v>
      </c>
      <c r="C12647" s="890" t="s">
        <v>5</v>
      </c>
      <c r="D12647" s="890">
        <v>61.54</v>
      </c>
    </row>
    <row r="12648" spans="1:4" x14ac:dyDescent="0.25">
      <c r="A12648" s="890" t="s">
        <v>12500</v>
      </c>
      <c r="B12648" s="890" t="s">
        <v>36193</v>
      </c>
      <c r="C12648" s="890" t="s">
        <v>5</v>
      </c>
      <c r="D12648" s="890">
        <v>81.66</v>
      </c>
    </row>
    <row r="12649" spans="1:4" x14ac:dyDescent="0.25">
      <c r="A12649" s="890" t="s">
        <v>12501</v>
      </c>
      <c r="B12649" s="890" t="s">
        <v>36193</v>
      </c>
      <c r="C12649" s="890" t="s">
        <v>5</v>
      </c>
      <c r="D12649" s="890">
        <v>81.66</v>
      </c>
    </row>
    <row r="12650" spans="1:4" x14ac:dyDescent="0.25">
      <c r="A12650" s="890" t="s">
        <v>12502</v>
      </c>
      <c r="B12650" s="890" t="s">
        <v>36194</v>
      </c>
      <c r="C12650" s="890" t="s">
        <v>5</v>
      </c>
      <c r="D12650" s="890">
        <v>188.64</v>
      </c>
    </row>
    <row r="12651" spans="1:4" x14ac:dyDescent="0.25">
      <c r="A12651" s="890" t="s">
        <v>12503</v>
      </c>
      <c r="B12651" s="890" t="s">
        <v>36194</v>
      </c>
      <c r="C12651" s="890" t="s">
        <v>5</v>
      </c>
      <c r="D12651" s="890">
        <v>188.64</v>
      </c>
    </row>
    <row r="12652" spans="1:4" x14ac:dyDescent="0.25">
      <c r="A12652" s="890" t="s">
        <v>12504</v>
      </c>
      <c r="B12652" s="890" t="s">
        <v>36195</v>
      </c>
      <c r="C12652" s="890" t="s">
        <v>5</v>
      </c>
      <c r="D12652" s="890">
        <v>265.56</v>
      </c>
    </row>
    <row r="12653" spans="1:4" x14ac:dyDescent="0.25">
      <c r="A12653" s="890" t="s">
        <v>12505</v>
      </c>
      <c r="B12653" s="890" t="s">
        <v>36195</v>
      </c>
      <c r="C12653" s="890" t="s">
        <v>5</v>
      </c>
      <c r="D12653" s="890">
        <v>265.56</v>
      </c>
    </row>
    <row r="12654" spans="1:4" x14ac:dyDescent="0.25">
      <c r="A12654" s="890" t="s">
        <v>12506</v>
      </c>
      <c r="B12654" s="890" t="s">
        <v>36196</v>
      </c>
      <c r="C12654" s="890" t="s">
        <v>5</v>
      </c>
      <c r="D12654" s="890">
        <v>365.03</v>
      </c>
    </row>
    <row r="12655" spans="1:4" x14ac:dyDescent="0.25">
      <c r="A12655" s="890" t="s">
        <v>12507</v>
      </c>
      <c r="B12655" s="890" t="s">
        <v>36196</v>
      </c>
      <c r="C12655" s="890" t="s">
        <v>5</v>
      </c>
      <c r="D12655" s="890">
        <v>365.03</v>
      </c>
    </row>
    <row r="12656" spans="1:4" x14ac:dyDescent="0.25">
      <c r="A12656" s="890" t="s">
        <v>12508</v>
      </c>
      <c r="B12656" s="890" t="s">
        <v>36197</v>
      </c>
      <c r="C12656" s="890" t="s">
        <v>5</v>
      </c>
      <c r="D12656" s="890">
        <v>499.47</v>
      </c>
    </row>
    <row r="12657" spans="1:4" x14ac:dyDescent="0.25">
      <c r="A12657" s="890" t="s">
        <v>12509</v>
      </c>
      <c r="B12657" s="890" t="s">
        <v>36197</v>
      </c>
      <c r="C12657" s="890" t="s">
        <v>5</v>
      </c>
      <c r="D12657" s="890">
        <v>499.47</v>
      </c>
    </row>
    <row r="12658" spans="1:4" x14ac:dyDescent="0.25">
      <c r="A12658" s="890" t="s">
        <v>12510</v>
      </c>
      <c r="B12658" s="890" t="s">
        <v>36198</v>
      </c>
      <c r="C12658" s="890" t="s">
        <v>5</v>
      </c>
      <c r="D12658" s="890">
        <v>697.53</v>
      </c>
    </row>
    <row r="12659" spans="1:4" x14ac:dyDescent="0.25">
      <c r="A12659" s="890" t="s">
        <v>12511</v>
      </c>
      <c r="B12659" s="890" t="s">
        <v>36198</v>
      </c>
      <c r="C12659" s="890" t="s">
        <v>5</v>
      </c>
      <c r="D12659" s="890">
        <v>697.53</v>
      </c>
    </row>
    <row r="12660" spans="1:4" x14ac:dyDescent="0.25">
      <c r="A12660" s="890" t="s">
        <v>12512</v>
      </c>
      <c r="B12660" s="890" t="s">
        <v>36199</v>
      </c>
      <c r="C12660" s="890" t="s">
        <v>5</v>
      </c>
      <c r="D12660" s="890">
        <v>1170.9100000000001</v>
      </c>
    </row>
    <row r="12661" spans="1:4" x14ac:dyDescent="0.25">
      <c r="A12661" s="890" t="s">
        <v>12513</v>
      </c>
      <c r="B12661" s="890" t="s">
        <v>36199</v>
      </c>
      <c r="C12661" s="890" t="s">
        <v>5</v>
      </c>
      <c r="D12661" s="890">
        <v>1170.9100000000001</v>
      </c>
    </row>
    <row r="12662" spans="1:4" x14ac:dyDescent="0.25">
      <c r="A12662" s="890" t="s">
        <v>12514</v>
      </c>
      <c r="B12662" s="890" t="s">
        <v>36200</v>
      </c>
      <c r="C12662" s="890" t="s">
        <v>5</v>
      </c>
      <c r="D12662" s="890">
        <v>311.11</v>
      </c>
    </row>
    <row r="12663" spans="1:4" x14ac:dyDescent="0.25">
      <c r="A12663" s="890" t="s">
        <v>12515</v>
      </c>
      <c r="B12663" s="890" t="s">
        <v>36200</v>
      </c>
      <c r="C12663" s="890" t="s">
        <v>5</v>
      </c>
      <c r="D12663" s="890">
        <v>311.11</v>
      </c>
    </row>
    <row r="12664" spans="1:4" x14ac:dyDescent="0.25">
      <c r="A12664" s="890" t="s">
        <v>12516</v>
      </c>
      <c r="B12664" s="890" t="s">
        <v>36201</v>
      </c>
      <c r="C12664" s="890" t="s">
        <v>5</v>
      </c>
      <c r="D12664" s="890">
        <v>177.98</v>
      </c>
    </row>
    <row r="12665" spans="1:4" x14ac:dyDescent="0.25">
      <c r="A12665" s="890" t="s">
        <v>12517</v>
      </c>
      <c r="B12665" s="890" t="s">
        <v>36201</v>
      </c>
      <c r="C12665" s="890" t="s">
        <v>5</v>
      </c>
      <c r="D12665" s="890">
        <v>177.98</v>
      </c>
    </row>
    <row r="12666" spans="1:4" x14ac:dyDescent="0.25">
      <c r="A12666" s="890" t="s">
        <v>12518</v>
      </c>
      <c r="B12666" s="890" t="s">
        <v>36202</v>
      </c>
      <c r="C12666" s="890" t="s">
        <v>5</v>
      </c>
      <c r="D12666" s="890">
        <v>351.48</v>
      </c>
    </row>
    <row r="12667" spans="1:4" x14ac:dyDescent="0.25">
      <c r="A12667" s="890" t="s">
        <v>12519</v>
      </c>
      <c r="B12667" s="890" t="s">
        <v>36202</v>
      </c>
      <c r="C12667" s="890" t="s">
        <v>5</v>
      </c>
      <c r="D12667" s="890">
        <v>351.48</v>
      </c>
    </row>
    <row r="12668" spans="1:4" x14ac:dyDescent="0.25">
      <c r="A12668" s="890" t="s">
        <v>27898</v>
      </c>
      <c r="B12668" s="890" t="s">
        <v>36203</v>
      </c>
      <c r="C12668" s="890" t="s">
        <v>5</v>
      </c>
      <c r="D12668" s="890">
        <v>47.28</v>
      </c>
    </row>
    <row r="12669" spans="1:4" x14ac:dyDescent="0.25">
      <c r="A12669" s="890" t="s">
        <v>27899</v>
      </c>
      <c r="B12669" s="890" t="s">
        <v>36203</v>
      </c>
      <c r="C12669" s="890" t="s">
        <v>5</v>
      </c>
      <c r="D12669" s="890">
        <v>47.28</v>
      </c>
    </row>
    <row r="12670" spans="1:4" x14ac:dyDescent="0.25">
      <c r="A12670" s="890" t="s">
        <v>27900</v>
      </c>
      <c r="B12670" s="890" t="s">
        <v>36204</v>
      </c>
      <c r="C12670" s="890" t="s">
        <v>5</v>
      </c>
      <c r="D12670" s="890">
        <v>62.73</v>
      </c>
    </row>
    <row r="12671" spans="1:4" x14ac:dyDescent="0.25">
      <c r="A12671" s="890" t="s">
        <v>27901</v>
      </c>
      <c r="B12671" s="890" t="s">
        <v>36204</v>
      </c>
      <c r="C12671" s="890" t="s">
        <v>5</v>
      </c>
      <c r="D12671" s="890">
        <v>62.73</v>
      </c>
    </row>
    <row r="12672" spans="1:4" x14ac:dyDescent="0.25">
      <c r="A12672" s="890" t="s">
        <v>12520</v>
      </c>
      <c r="B12672" s="890" t="s">
        <v>36205</v>
      </c>
      <c r="C12672" s="890" t="s">
        <v>5</v>
      </c>
      <c r="D12672" s="890">
        <v>38.4</v>
      </c>
    </row>
    <row r="12673" spans="1:4" x14ac:dyDescent="0.25">
      <c r="A12673" s="890" t="s">
        <v>12521</v>
      </c>
      <c r="B12673" s="890" t="s">
        <v>36205</v>
      </c>
      <c r="C12673" s="890" t="s">
        <v>5</v>
      </c>
      <c r="D12673" s="890">
        <v>38.4</v>
      </c>
    </row>
    <row r="12674" spans="1:4" x14ac:dyDescent="0.25">
      <c r="A12674" s="890" t="s">
        <v>27902</v>
      </c>
      <c r="B12674" s="890" t="s">
        <v>36206</v>
      </c>
      <c r="C12674" s="890" t="s">
        <v>5</v>
      </c>
      <c r="D12674" s="890">
        <v>51.4</v>
      </c>
    </row>
    <row r="12675" spans="1:4" x14ac:dyDescent="0.25">
      <c r="A12675" s="890" t="s">
        <v>27903</v>
      </c>
      <c r="B12675" s="890" t="s">
        <v>36206</v>
      </c>
      <c r="C12675" s="890" t="s">
        <v>5</v>
      </c>
      <c r="D12675" s="890">
        <v>51.4</v>
      </c>
    </row>
    <row r="12676" spans="1:4" x14ac:dyDescent="0.25">
      <c r="A12676" s="890" t="s">
        <v>12522</v>
      </c>
      <c r="B12676" s="890" t="s">
        <v>36207</v>
      </c>
      <c r="C12676" s="890" t="s">
        <v>5</v>
      </c>
      <c r="D12676" s="890">
        <v>42.54</v>
      </c>
    </row>
    <row r="12677" spans="1:4" x14ac:dyDescent="0.25">
      <c r="A12677" s="890" t="s">
        <v>12523</v>
      </c>
      <c r="B12677" s="890" t="s">
        <v>36207</v>
      </c>
      <c r="C12677" s="890" t="s">
        <v>5</v>
      </c>
      <c r="D12677" s="890">
        <v>42.54</v>
      </c>
    </row>
    <row r="12678" spans="1:4" x14ac:dyDescent="0.25">
      <c r="A12678" s="890" t="s">
        <v>27904</v>
      </c>
      <c r="B12678" s="890" t="s">
        <v>36208</v>
      </c>
      <c r="C12678" s="890" t="s">
        <v>5</v>
      </c>
      <c r="D12678" s="890">
        <v>80.239999999999995</v>
      </c>
    </row>
    <row r="12679" spans="1:4" x14ac:dyDescent="0.25">
      <c r="A12679" s="890" t="s">
        <v>27905</v>
      </c>
      <c r="B12679" s="890" t="s">
        <v>36208</v>
      </c>
      <c r="C12679" s="890" t="s">
        <v>5</v>
      </c>
      <c r="D12679" s="890">
        <v>80.239999999999995</v>
      </c>
    </row>
    <row r="12680" spans="1:4" x14ac:dyDescent="0.25">
      <c r="A12680" s="890" t="s">
        <v>12524</v>
      </c>
      <c r="B12680" s="890" t="s">
        <v>36209</v>
      </c>
      <c r="C12680" s="890" t="s">
        <v>5</v>
      </c>
      <c r="D12680" s="890">
        <v>47.73</v>
      </c>
    </row>
    <row r="12681" spans="1:4" x14ac:dyDescent="0.25">
      <c r="A12681" s="890" t="s">
        <v>12525</v>
      </c>
      <c r="B12681" s="890" t="s">
        <v>36209</v>
      </c>
      <c r="C12681" s="890" t="s">
        <v>5</v>
      </c>
      <c r="D12681" s="890">
        <v>47.73</v>
      </c>
    </row>
    <row r="12682" spans="1:4" x14ac:dyDescent="0.25">
      <c r="A12682" s="890" t="s">
        <v>12526</v>
      </c>
      <c r="B12682" s="890" t="s">
        <v>36210</v>
      </c>
      <c r="C12682" s="890" t="s">
        <v>5</v>
      </c>
      <c r="D12682" s="890">
        <v>14.18</v>
      </c>
    </row>
    <row r="12683" spans="1:4" x14ac:dyDescent="0.25">
      <c r="A12683" s="890" t="s">
        <v>12527</v>
      </c>
      <c r="B12683" s="890" t="s">
        <v>36210</v>
      </c>
      <c r="C12683" s="890" t="s">
        <v>5</v>
      </c>
      <c r="D12683" s="890">
        <v>14.18</v>
      </c>
    </row>
    <row r="12684" spans="1:4" x14ac:dyDescent="0.25">
      <c r="A12684" s="890" t="s">
        <v>12528</v>
      </c>
      <c r="B12684" s="890" t="s">
        <v>36211</v>
      </c>
      <c r="C12684" s="890" t="s">
        <v>5</v>
      </c>
      <c r="D12684" s="890">
        <v>8.5</v>
      </c>
    </row>
    <row r="12685" spans="1:4" x14ac:dyDescent="0.25">
      <c r="A12685" s="890" t="s">
        <v>12529</v>
      </c>
      <c r="B12685" s="890" t="s">
        <v>36211</v>
      </c>
      <c r="C12685" s="890" t="s">
        <v>5</v>
      </c>
      <c r="D12685" s="890">
        <v>8.5</v>
      </c>
    </row>
    <row r="12686" spans="1:4" x14ac:dyDescent="0.25">
      <c r="A12686" s="890" t="s">
        <v>12530</v>
      </c>
      <c r="B12686" s="890" t="s">
        <v>36212</v>
      </c>
      <c r="C12686" s="890" t="s">
        <v>5</v>
      </c>
      <c r="D12686" s="890">
        <v>38.39</v>
      </c>
    </row>
    <row r="12687" spans="1:4" x14ac:dyDescent="0.25">
      <c r="A12687" s="890" t="s">
        <v>12531</v>
      </c>
      <c r="B12687" s="890" t="s">
        <v>36212</v>
      </c>
      <c r="C12687" s="890" t="s">
        <v>5</v>
      </c>
      <c r="D12687" s="890">
        <v>38.39</v>
      </c>
    </row>
    <row r="12688" spans="1:4" x14ac:dyDescent="0.25">
      <c r="A12688" s="890" t="s">
        <v>12532</v>
      </c>
      <c r="B12688" s="890" t="s">
        <v>36213</v>
      </c>
      <c r="C12688" s="890" t="s">
        <v>5</v>
      </c>
      <c r="D12688" s="890">
        <v>47.19</v>
      </c>
    </row>
    <row r="12689" spans="1:4" x14ac:dyDescent="0.25">
      <c r="A12689" s="890" t="s">
        <v>12533</v>
      </c>
      <c r="B12689" s="890" t="s">
        <v>36213</v>
      </c>
      <c r="C12689" s="890" t="s">
        <v>5</v>
      </c>
      <c r="D12689" s="890">
        <v>47.19</v>
      </c>
    </row>
    <row r="12690" spans="1:4" x14ac:dyDescent="0.25">
      <c r="A12690" s="890" t="s">
        <v>12534</v>
      </c>
      <c r="B12690" s="890" t="s">
        <v>36214</v>
      </c>
      <c r="C12690" s="890" t="s">
        <v>5</v>
      </c>
      <c r="D12690" s="890">
        <v>8.5</v>
      </c>
    </row>
    <row r="12691" spans="1:4" x14ac:dyDescent="0.25">
      <c r="A12691" s="890" t="s">
        <v>12535</v>
      </c>
      <c r="B12691" s="890" t="s">
        <v>36214</v>
      </c>
      <c r="C12691" s="890" t="s">
        <v>5</v>
      </c>
      <c r="D12691" s="890">
        <v>8.5</v>
      </c>
    </row>
    <row r="12692" spans="1:4" x14ac:dyDescent="0.25">
      <c r="A12692" s="890" t="s">
        <v>12536</v>
      </c>
      <c r="B12692" s="890" t="s">
        <v>36215</v>
      </c>
      <c r="C12692" s="890" t="s">
        <v>5</v>
      </c>
      <c r="D12692" s="890">
        <v>94.55</v>
      </c>
    </row>
    <row r="12693" spans="1:4" x14ac:dyDescent="0.25">
      <c r="A12693" s="890" t="s">
        <v>12537</v>
      </c>
      <c r="B12693" s="890" t="s">
        <v>36215</v>
      </c>
      <c r="C12693" s="890" t="s">
        <v>5</v>
      </c>
      <c r="D12693" s="890">
        <v>94.55</v>
      </c>
    </row>
    <row r="12694" spans="1:4" x14ac:dyDescent="0.25">
      <c r="A12694" s="890" t="s">
        <v>12538</v>
      </c>
      <c r="B12694" s="890" t="s">
        <v>36216</v>
      </c>
      <c r="C12694" s="890" t="s">
        <v>4</v>
      </c>
      <c r="D12694" s="890">
        <v>14.61</v>
      </c>
    </row>
    <row r="12695" spans="1:4" x14ac:dyDescent="0.25">
      <c r="A12695" s="890" t="s">
        <v>12539</v>
      </c>
      <c r="B12695" s="890" t="s">
        <v>36216</v>
      </c>
      <c r="C12695" s="890" t="s">
        <v>4</v>
      </c>
      <c r="D12695" s="890">
        <v>14.61</v>
      </c>
    </row>
    <row r="12696" spans="1:4" x14ac:dyDescent="0.25">
      <c r="A12696" s="890" t="s">
        <v>12540</v>
      </c>
      <c r="B12696" s="890" t="s">
        <v>36217</v>
      </c>
      <c r="C12696" s="890" t="s">
        <v>5</v>
      </c>
      <c r="D12696" s="890">
        <v>51.4</v>
      </c>
    </row>
    <row r="12697" spans="1:4" x14ac:dyDescent="0.25">
      <c r="A12697" s="890" t="s">
        <v>12541</v>
      </c>
      <c r="B12697" s="890" t="s">
        <v>36217</v>
      </c>
      <c r="C12697" s="890" t="s">
        <v>5</v>
      </c>
      <c r="D12697" s="890">
        <v>51.4</v>
      </c>
    </row>
    <row r="12698" spans="1:4" x14ac:dyDescent="0.25">
      <c r="A12698" s="890" t="s">
        <v>12542</v>
      </c>
      <c r="B12698" s="890" t="s">
        <v>36218</v>
      </c>
      <c r="C12698" s="890" t="s">
        <v>4</v>
      </c>
      <c r="D12698" s="890">
        <v>25.83</v>
      </c>
    </row>
    <row r="12699" spans="1:4" x14ac:dyDescent="0.25">
      <c r="A12699" s="890" t="s">
        <v>12543</v>
      </c>
      <c r="B12699" s="890" t="s">
        <v>36218</v>
      </c>
      <c r="C12699" s="890" t="s">
        <v>4</v>
      </c>
      <c r="D12699" s="890">
        <v>25.83</v>
      </c>
    </row>
    <row r="12700" spans="1:4" x14ac:dyDescent="0.25">
      <c r="A12700" s="890" t="s">
        <v>12544</v>
      </c>
      <c r="B12700" s="890" t="s">
        <v>36219</v>
      </c>
      <c r="C12700" s="890" t="s">
        <v>5</v>
      </c>
      <c r="D12700" s="890">
        <v>31.84</v>
      </c>
    </row>
    <row r="12701" spans="1:4" x14ac:dyDescent="0.25">
      <c r="A12701" s="890" t="s">
        <v>12545</v>
      </c>
      <c r="B12701" s="890" t="s">
        <v>36219</v>
      </c>
      <c r="C12701" s="890" t="s">
        <v>5</v>
      </c>
      <c r="D12701" s="890">
        <v>31.84</v>
      </c>
    </row>
    <row r="12702" spans="1:4" x14ac:dyDescent="0.25">
      <c r="A12702" s="890" t="s">
        <v>12546</v>
      </c>
      <c r="B12702" s="890" t="s">
        <v>36220</v>
      </c>
      <c r="C12702" s="890" t="s">
        <v>5</v>
      </c>
      <c r="D12702" s="890">
        <v>4.79</v>
      </c>
    </row>
    <row r="12703" spans="1:4" x14ac:dyDescent="0.25">
      <c r="A12703" s="890" t="s">
        <v>12547</v>
      </c>
      <c r="B12703" s="890" t="s">
        <v>36220</v>
      </c>
      <c r="C12703" s="890" t="s">
        <v>5</v>
      </c>
      <c r="D12703" s="890">
        <v>4.79</v>
      </c>
    </row>
    <row r="12704" spans="1:4" x14ac:dyDescent="0.25">
      <c r="A12704" s="890" t="s">
        <v>12548</v>
      </c>
      <c r="B12704" s="890" t="s">
        <v>36221</v>
      </c>
      <c r="C12704" s="890" t="s">
        <v>5</v>
      </c>
      <c r="D12704" s="890">
        <v>9.33</v>
      </c>
    </row>
    <row r="12705" spans="1:4" x14ac:dyDescent="0.25">
      <c r="A12705" s="890" t="s">
        <v>12549</v>
      </c>
      <c r="B12705" s="890" t="s">
        <v>36221</v>
      </c>
      <c r="C12705" s="890" t="s">
        <v>5</v>
      </c>
      <c r="D12705" s="890">
        <v>9.33</v>
      </c>
    </row>
    <row r="12706" spans="1:4" x14ac:dyDescent="0.25">
      <c r="A12706" s="890" t="s">
        <v>12550</v>
      </c>
      <c r="B12706" s="890" t="s">
        <v>36222</v>
      </c>
      <c r="C12706" s="890" t="s">
        <v>5</v>
      </c>
      <c r="D12706" s="890">
        <v>19.89</v>
      </c>
    </row>
    <row r="12707" spans="1:4" x14ac:dyDescent="0.25">
      <c r="A12707" s="890" t="s">
        <v>12551</v>
      </c>
      <c r="B12707" s="890" t="s">
        <v>36222</v>
      </c>
      <c r="C12707" s="890" t="s">
        <v>5</v>
      </c>
      <c r="D12707" s="890">
        <v>19.89</v>
      </c>
    </row>
    <row r="12708" spans="1:4" x14ac:dyDescent="0.25">
      <c r="A12708" s="890" t="s">
        <v>12552</v>
      </c>
      <c r="B12708" s="890" t="s">
        <v>36223</v>
      </c>
      <c r="C12708" s="890" t="s">
        <v>5</v>
      </c>
      <c r="D12708" s="890">
        <v>48.21</v>
      </c>
    </row>
    <row r="12709" spans="1:4" x14ac:dyDescent="0.25">
      <c r="A12709" s="890" t="s">
        <v>12553</v>
      </c>
      <c r="B12709" s="890" t="s">
        <v>36223</v>
      </c>
      <c r="C12709" s="890" t="s">
        <v>5</v>
      </c>
      <c r="D12709" s="890">
        <v>48.21</v>
      </c>
    </row>
    <row r="12710" spans="1:4" x14ac:dyDescent="0.25">
      <c r="A12710" s="890" t="s">
        <v>12554</v>
      </c>
      <c r="B12710" s="890" t="s">
        <v>36224</v>
      </c>
      <c r="C12710" s="890" t="s">
        <v>5</v>
      </c>
      <c r="D12710" s="890">
        <v>13.01</v>
      </c>
    </row>
    <row r="12711" spans="1:4" x14ac:dyDescent="0.25">
      <c r="A12711" s="890" t="s">
        <v>12555</v>
      </c>
      <c r="B12711" s="890" t="s">
        <v>36224</v>
      </c>
      <c r="C12711" s="890" t="s">
        <v>5</v>
      </c>
      <c r="D12711" s="890">
        <v>13.01</v>
      </c>
    </row>
    <row r="12712" spans="1:4" x14ac:dyDescent="0.25">
      <c r="A12712" s="890" t="s">
        <v>12556</v>
      </c>
      <c r="B12712" s="890" t="s">
        <v>36225</v>
      </c>
      <c r="C12712" s="890" t="s">
        <v>5</v>
      </c>
      <c r="D12712" s="890">
        <v>53.13</v>
      </c>
    </row>
    <row r="12713" spans="1:4" x14ac:dyDescent="0.25">
      <c r="A12713" s="890" t="s">
        <v>12557</v>
      </c>
      <c r="B12713" s="890" t="s">
        <v>36225</v>
      </c>
      <c r="C12713" s="890" t="s">
        <v>5</v>
      </c>
      <c r="D12713" s="890">
        <v>53.13</v>
      </c>
    </row>
    <row r="12714" spans="1:4" x14ac:dyDescent="0.25">
      <c r="A12714" s="890" t="s">
        <v>12558</v>
      </c>
      <c r="B12714" s="890" t="s">
        <v>36226</v>
      </c>
      <c r="C12714" s="890" t="s">
        <v>5</v>
      </c>
      <c r="D12714" s="890">
        <v>5.88</v>
      </c>
    </row>
    <row r="12715" spans="1:4" x14ac:dyDescent="0.25">
      <c r="A12715" s="890" t="s">
        <v>12559</v>
      </c>
      <c r="B12715" s="890" t="s">
        <v>36226</v>
      </c>
      <c r="C12715" s="890" t="s">
        <v>5</v>
      </c>
      <c r="D12715" s="890">
        <v>5.88</v>
      </c>
    </row>
    <row r="12716" spans="1:4" x14ac:dyDescent="0.25">
      <c r="A12716" s="890" t="s">
        <v>12560</v>
      </c>
      <c r="B12716" s="890" t="s">
        <v>36227</v>
      </c>
      <c r="C12716" s="890" t="s">
        <v>5</v>
      </c>
      <c r="D12716" s="890">
        <v>68.48</v>
      </c>
    </row>
    <row r="12717" spans="1:4" x14ac:dyDescent="0.25">
      <c r="A12717" s="890" t="s">
        <v>12561</v>
      </c>
      <c r="B12717" s="890" t="s">
        <v>36227</v>
      </c>
      <c r="C12717" s="890" t="s">
        <v>5</v>
      </c>
      <c r="D12717" s="890">
        <v>68.48</v>
      </c>
    </row>
    <row r="12718" spans="1:4" x14ac:dyDescent="0.25">
      <c r="A12718" s="890" t="s">
        <v>12562</v>
      </c>
      <c r="B12718" s="890" t="s">
        <v>36228</v>
      </c>
      <c r="C12718" s="890" t="s">
        <v>5</v>
      </c>
      <c r="D12718" s="890">
        <v>38.659999999999997</v>
      </c>
    </row>
    <row r="12719" spans="1:4" x14ac:dyDescent="0.25">
      <c r="A12719" s="890" t="s">
        <v>12563</v>
      </c>
      <c r="B12719" s="890" t="s">
        <v>36228</v>
      </c>
      <c r="C12719" s="890" t="s">
        <v>5</v>
      </c>
      <c r="D12719" s="890">
        <v>38.659999999999997</v>
      </c>
    </row>
    <row r="12720" spans="1:4" x14ac:dyDescent="0.25">
      <c r="A12720" s="890" t="s">
        <v>12564</v>
      </c>
      <c r="B12720" s="890" t="s">
        <v>36229</v>
      </c>
      <c r="C12720" s="890" t="s">
        <v>5</v>
      </c>
      <c r="D12720" s="890">
        <v>133.52000000000001</v>
      </c>
    </row>
    <row r="12721" spans="1:4" x14ac:dyDescent="0.25">
      <c r="A12721" s="890" t="s">
        <v>12565</v>
      </c>
      <c r="B12721" s="890" t="s">
        <v>36229</v>
      </c>
      <c r="C12721" s="890" t="s">
        <v>5</v>
      </c>
      <c r="D12721" s="890">
        <v>133.52000000000001</v>
      </c>
    </row>
    <row r="12722" spans="1:4" x14ac:dyDescent="0.25">
      <c r="A12722" s="890" t="s">
        <v>12566</v>
      </c>
      <c r="B12722" s="890" t="s">
        <v>36230</v>
      </c>
      <c r="C12722" s="890" t="s">
        <v>5</v>
      </c>
      <c r="D12722" s="890">
        <v>26.13</v>
      </c>
    </row>
    <row r="12723" spans="1:4" x14ac:dyDescent="0.25">
      <c r="A12723" s="890" t="s">
        <v>12567</v>
      </c>
      <c r="B12723" s="890" t="s">
        <v>36230</v>
      </c>
      <c r="C12723" s="890" t="s">
        <v>5</v>
      </c>
      <c r="D12723" s="890">
        <v>26.13</v>
      </c>
    </row>
    <row r="12724" spans="1:4" x14ac:dyDescent="0.25">
      <c r="A12724" s="890" t="s">
        <v>12568</v>
      </c>
      <c r="B12724" s="890" t="s">
        <v>36231</v>
      </c>
      <c r="C12724" s="890" t="s">
        <v>5</v>
      </c>
      <c r="D12724" s="890">
        <v>57.9</v>
      </c>
    </row>
    <row r="12725" spans="1:4" x14ac:dyDescent="0.25">
      <c r="A12725" s="890" t="s">
        <v>12569</v>
      </c>
      <c r="B12725" s="890" t="s">
        <v>36231</v>
      </c>
      <c r="C12725" s="890" t="s">
        <v>5</v>
      </c>
      <c r="D12725" s="890">
        <v>57.9</v>
      </c>
    </row>
    <row r="12726" spans="1:4" x14ac:dyDescent="0.25">
      <c r="A12726" s="890" t="s">
        <v>12570</v>
      </c>
      <c r="B12726" s="890" t="s">
        <v>36232</v>
      </c>
      <c r="C12726" s="890" t="s">
        <v>5</v>
      </c>
      <c r="D12726" s="890">
        <v>82.9</v>
      </c>
    </row>
    <row r="12727" spans="1:4" x14ac:dyDescent="0.25">
      <c r="A12727" s="890" t="s">
        <v>12571</v>
      </c>
      <c r="B12727" s="890" t="s">
        <v>36232</v>
      </c>
      <c r="C12727" s="890" t="s">
        <v>5</v>
      </c>
      <c r="D12727" s="890">
        <v>82.9</v>
      </c>
    </row>
    <row r="12728" spans="1:4" x14ac:dyDescent="0.25">
      <c r="A12728" s="890" t="s">
        <v>12572</v>
      </c>
      <c r="B12728" s="890" t="s">
        <v>36233</v>
      </c>
      <c r="C12728" s="890" t="s">
        <v>5</v>
      </c>
      <c r="D12728" s="890">
        <v>5.09</v>
      </c>
    </row>
    <row r="12729" spans="1:4" x14ac:dyDescent="0.25">
      <c r="A12729" s="890" t="s">
        <v>12573</v>
      </c>
      <c r="B12729" s="890" t="s">
        <v>36233</v>
      </c>
      <c r="C12729" s="890" t="s">
        <v>5</v>
      </c>
      <c r="D12729" s="890">
        <v>5.09</v>
      </c>
    </row>
    <row r="12730" spans="1:4" x14ac:dyDescent="0.25">
      <c r="A12730" s="890" t="s">
        <v>12574</v>
      </c>
      <c r="B12730" s="890" t="s">
        <v>36234</v>
      </c>
      <c r="C12730" s="890" t="s">
        <v>5</v>
      </c>
      <c r="D12730" s="890">
        <v>8.3800000000000008</v>
      </c>
    </row>
    <row r="12731" spans="1:4" x14ac:dyDescent="0.25">
      <c r="A12731" s="890" t="s">
        <v>12575</v>
      </c>
      <c r="B12731" s="890" t="s">
        <v>36234</v>
      </c>
      <c r="C12731" s="890" t="s">
        <v>5</v>
      </c>
      <c r="D12731" s="890">
        <v>8.3800000000000008</v>
      </c>
    </row>
    <row r="12732" spans="1:4" x14ac:dyDescent="0.25">
      <c r="A12732" s="890" t="s">
        <v>12576</v>
      </c>
      <c r="B12732" s="890" t="s">
        <v>36235</v>
      </c>
      <c r="C12732" s="890" t="s">
        <v>5</v>
      </c>
      <c r="D12732" s="890">
        <v>67.48</v>
      </c>
    </row>
    <row r="12733" spans="1:4" x14ac:dyDescent="0.25">
      <c r="A12733" s="890" t="s">
        <v>12577</v>
      </c>
      <c r="B12733" s="890" t="s">
        <v>36235</v>
      </c>
      <c r="C12733" s="890" t="s">
        <v>5</v>
      </c>
      <c r="D12733" s="890">
        <v>67.48</v>
      </c>
    </row>
    <row r="12734" spans="1:4" x14ac:dyDescent="0.25">
      <c r="A12734" s="890" t="s">
        <v>12578</v>
      </c>
      <c r="B12734" s="890" t="s">
        <v>36236</v>
      </c>
      <c r="C12734" s="890" t="s">
        <v>5</v>
      </c>
      <c r="D12734" s="890">
        <v>28.5</v>
      </c>
    </row>
    <row r="12735" spans="1:4" x14ac:dyDescent="0.25">
      <c r="A12735" s="890" t="s">
        <v>12579</v>
      </c>
      <c r="B12735" s="890" t="s">
        <v>36236</v>
      </c>
      <c r="C12735" s="890" t="s">
        <v>5</v>
      </c>
      <c r="D12735" s="890">
        <v>28.5</v>
      </c>
    </row>
    <row r="12736" spans="1:4" x14ac:dyDescent="0.25">
      <c r="A12736" s="890" t="s">
        <v>12580</v>
      </c>
      <c r="B12736" s="890" t="s">
        <v>36237</v>
      </c>
      <c r="C12736" s="890" t="s">
        <v>5</v>
      </c>
      <c r="D12736" s="890">
        <v>157.18</v>
      </c>
    </row>
    <row r="12737" spans="1:4" x14ac:dyDescent="0.25">
      <c r="A12737" s="890" t="s">
        <v>12581</v>
      </c>
      <c r="B12737" s="890" t="s">
        <v>36237</v>
      </c>
      <c r="C12737" s="890" t="s">
        <v>5</v>
      </c>
      <c r="D12737" s="890">
        <v>157.18</v>
      </c>
    </row>
    <row r="12738" spans="1:4" x14ac:dyDescent="0.25">
      <c r="A12738" s="890" t="s">
        <v>12582</v>
      </c>
      <c r="B12738" s="890" t="s">
        <v>36238</v>
      </c>
      <c r="C12738" s="890" t="s">
        <v>5</v>
      </c>
      <c r="D12738" s="890">
        <v>133.80000000000001</v>
      </c>
    </row>
    <row r="12739" spans="1:4" x14ac:dyDescent="0.25">
      <c r="A12739" s="890" t="s">
        <v>12583</v>
      </c>
      <c r="B12739" s="890" t="s">
        <v>36238</v>
      </c>
      <c r="C12739" s="890" t="s">
        <v>5</v>
      </c>
      <c r="D12739" s="890">
        <v>133.80000000000001</v>
      </c>
    </row>
    <row r="12740" spans="1:4" x14ac:dyDescent="0.25">
      <c r="A12740" s="890" t="s">
        <v>12584</v>
      </c>
      <c r="B12740" s="890" t="s">
        <v>36239</v>
      </c>
      <c r="C12740" s="890" t="s">
        <v>5</v>
      </c>
      <c r="D12740" s="890">
        <v>175.09</v>
      </c>
    </row>
    <row r="12741" spans="1:4" x14ac:dyDescent="0.25">
      <c r="A12741" s="890" t="s">
        <v>12585</v>
      </c>
      <c r="B12741" s="890" t="s">
        <v>36239</v>
      </c>
      <c r="C12741" s="890" t="s">
        <v>5</v>
      </c>
      <c r="D12741" s="890">
        <v>175.09</v>
      </c>
    </row>
    <row r="12742" spans="1:4" x14ac:dyDescent="0.25">
      <c r="A12742" s="890" t="s">
        <v>12586</v>
      </c>
      <c r="B12742" s="890" t="s">
        <v>21558</v>
      </c>
      <c r="C12742" s="890" t="s">
        <v>5</v>
      </c>
      <c r="D12742" s="890">
        <v>8.6999999999999993</v>
      </c>
    </row>
    <row r="12743" spans="1:4" x14ac:dyDescent="0.25">
      <c r="A12743" s="890" t="s">
        <v>12587</v>
      </c>
      <c r="B12743" s="890" t="s">
        <v>21558</v>
      </c>
      <c r="C12743" s="890" t="s">
        <v>5</v>
      </c>
      <c r="D12743" s="890">
        <v>8.6999999999999993</v>
      </c>
    </row>
    <row r="12744" spans="1:4" x14ac:dyDescent="0.25">
      <c r="A12744" s="890" t="s">
        <v>12588</v>
      </c>
      <c r="B12744" s="890" t="s">
        <v>21559</v>
      </c>
      <c r="C12744" s="890" t="s">
        <v>5</v>
      </c>
      <c r="D12744" s="890">
        <v>20.5</v>
      </c>
    </row>
    <row r="12745" spans="1:4" x14ac:dyDescent="0.25">
      <c r="A12745" s="890" t="s">
        <v>12589</v>
      </c>
      <c r="B12745" s="890" t="s">
        <v>21559</v>
      </c>
      <c r="C12745" s="890" t="s">
        <v>5</v>
      </c>
      <c r="D12745" s="890">
        <v>20.5</v>
      </c>
    </row>
    <row r="12746" spans="1:4" x14ac:dyDescent="0.25">
      <c r="A12746" s="890" t="s">
        <v>12590</v>
      </c>
      <c r="B12746" s="890" t="s">
        <v>21560</v>
      </c>
      <c r="C12746" s="890" t="s">
        <v>5</v>
      </c>
      <c r="D12746" s="890">
        <v>24.3</v>
      </c>
    </row>
    <row r="12747" spans="1:4" x14ac:dyDescent="0.25">
      <c r="A12747" s="890" t="s">
        <v>12591</v>
      </c>
      <c r="B12747" s="890" t="s">
        <v>21560</v>
      </c>
      <c r="C12747" s="890" t="s">
        <v>5</v>
      </c>
      <c r="D12747" s="890">
        <v>24.3</v>
      </c>
    </row>
    <row r="12748" spans="1:4" x14ac:dyDescent="0.25">
      <c r="A12748" s="890" t="s">
        <v>12592</v>
      </c>
      <c r="B12748" s="890" t="s">
        <v>36240</v>
      </c>
      <c r="C12748" s="890" t="s">
        <v>5</v>
      </c>
      <c r="D12748" s="890">
        <v>26.57</v>
      </c>
    </row>
    <row r="12749" spans="1:4" x14ac:dyDescent="0.25">
      <c r="A12749" s="890" t="s">
        <v>12593</v>
      </c>
      <c r="B12749" s="890" t="s">
        <v>36240</v>
      </c>
      <c r="C12749" s="890" t="s">
        <v>5</v>
      </c>
      <c r="D12749" s="890">
        <v>26.57</v>
      </c>
    </row>
    <row r="12750" spans="1:4" x14ac:dyDescent="0.25">
      <c r="A12750" s="890" t="s">
        <v>12594</v>
      </c>
      <c r="B12750" s="890" t="s">
        <v>36241</v>
      </c>
      <c r="C12750" s="890" t="s">
        <v>5</v>
      </c>
      <c r="D12750" s="890">
        <v>36.04</v>
      </c>
    </row>
    <row r="12751" spans="1:4" x14ac:dyDescent="0.25">
      <c r="A12751" s="890" t="s">
        <v>12595</v>
      </c>
      <c r="B12751" s="890" t="s">
        <v>36241</v>
      </c>
      <c r="C12751" s="890" t="s">
        <v>5</v>
      </c>
      <c r="D12751" s="890">
        <v>36.04</v>
      </c>
    </row>
    <row r="12752" spans="1:4" x14ac:dyDescent="0.25">
      <c r="A12752" s="890" t="s">
        <v>12596</v>
      </c>
      <c r="B12752" s="890" t="s">
        <v>36242</v>
      </c>
      <c r="C12752" s="890" t="s">
        <v>5</v>
      </c>
      <c r="D12752" s="890">
        <v>43.84</v>
      </c>
    </row>
    <row r="12753" spans="1:4" x14ac:dyDescent="0.25">
      <c r="A12753" s="890" t="s">
        <v>12597</v>
      </c>
      <c r="B12753" s="890" t="s">
        <v>36242</v>
      </c>
      <c r="C12753" s="890" t="s">
        <v>5</v>
      </c>
      <c r="D12753" s="890">
        <v>43.84</v>
      </c>
    </row>
    <row r="12754" spans="1:4" x14ac:dyDescent="0.25">
      <c r="A12754" s="890" t="s">
        <v>12598</v>
      </c>
      <c r="B12754" s="890" t="s">
        <v>21561</v>
      </c>
      <c r="C12754" s="890" t="s">
        <v>5</v>
      </c>
      <c r="D12754" s="890">
        <v>7.33</v>
      </c>
    </row>
    <row r="12755" spans="1:4" x14ac:dyDescent="0.25">
      <c r="A12755" s="890" t="s">
        <v>12599</v>
      </c>
      <c r="B12755" s="890" t="s">
        <v>21561</v>
      </c>
      <c r="C12755" s="890" t="s">
        <v>5</v>
      </c>
      <c r="D12755" s="890">
        <v>7.33</v>
      </c>
    </row>
    <row r="12756" spans="1:4" x14ac:dyDescent="0.25">
      <c r="A12756" s="890" t="s">
        <v>12600</v>
      </c>
      <c r="B12756" s="890" t="s">
        <v>27906</v>
      </c>
      <c r="C12756" s="890" t="s">
        <v>5</v>
      </c>
      <c r="D12756" s="890">
        <v>3.87</v>
      </c>
    </row>
    <row r="12757" spans="1:4" x14ac:dyDescent="0.25">
      <c r="A12757" s="890" t="s">
        <v>12601</v>
      </c>
      <c r="B12757" s="890" t="s">
        <v>27906</v>
      </c>
      <c r="C12757" s="890" t="s">
        <v>5</v>
      </c>
      <c r="D12757" s="890">
        <v>3.87</v>
      </c>
    </row>
    <row r="12758" spans="1:4" x14ac:dyDescent="0.25">
      <c r="A12758" s="890" t="s">
        <v>12602</v>
      </c>
      <c r="B12758" s="890" t="s">
        <v>36243</v>
      </c>
      <c r="C12758" s="890" t="s">
        <v>5</v>
      </c>
      <c r="D12758" s="890">
        <v>15.8</v>
      </c>
    </row>
    <row r="12759" spans="1:4" x14ac:dyDescent="0.25">
      <c r="A12759" s="890" t="s">
        <v>12603</v>
      </c>
      <c r="B12759" s="890" t="s">
        <v>36243</v>
      </c>
      <c r="C12759" s="890" t="s">
        <v>5</v>
      </c>
      <c r="D12759" s="890">
        <v>15.8</v>
      </c>
    </row>
    <row r="12760" spans="1:4" x14ac:dyDescent="0.25">
      <c r="A12760" s="890" t="s">
        <v>12604</v>
      </c>
      <c r="B12760" s="890" t="s">
        <v>36244</v>
      </c>
      <c r="C12760" s="890" t="s">
        <v>5</v>
      </c>
      <c r="D12760" s="890">
        <v>12.17</v>
      </c>
    </row>
    <row r="12761" spans="1:4" x14ac:dyDescent="0.25">
      <c r="A12761" s="890" t="s">
        <v>12605</v>
      </c>
      <c r="B12761" s="890" t="s">
        <v>36244</v>
      </c>
      <c r="C12761" s="890" t="s">
        <v>5</v>
      </c>
      <c r="D12761" s="890">
        <v>12.17</v>
      </c>
    </row>
    <row r="12762" spans="1:4" x14ac:dyDescent="0.25">
      <c r="A12762" s="890" t="s">
        <v>12606</v>
      </c>
      <c r="B12762" s="890" t="s">
        <v>36245</v>
      </c>
      <c r="C12762" s="890" t="s">
        <v>5</v>
      </c>
      <c r="D12762" s="890">
        <v>24.43</v>
      </c>
    </row>
    <row r="12763" spans="1:4" x14ac:dyDescent="0.25">
      <c r="A12763" s="890" t="s">
        <v>12607</v>
      </c>
      <c r="B12763" s="890" t="s">
        <v>36245</v>
      </c>
      <c r="C12763" s="890" t="s">
        <v>5</v>
      </c>
      <c r="D12763" s="890">
        <v>24.43</v>
      </c>
    </row>
    <row r="12764" spans="1:4" x14ac:dyDescent="0.25">
      <c r="A12764" s="890" t="s">
        <v>12608</v>
      </c>
      <c r="B12764" s="890" t="s">
        <v>36246</v>
      </c>
      <c r="C12764" s="890" t="s">
        <v>5</v>
      </c>
      <c r="D12764" s="890">
        <v>51.23</v>
      </c>
    </row>
    <row r="12765" spans="1:4" x14ac:dyDescent="0.25">
      <c r="A12765" s="890" t="s">
        <v>12609</v>
      </c>
      <c r="B12765" s="890" t="s">
        <v>36246</v>
      </c>
      <c r="C12765" s="890" t="s">
        <v>5</v>
      </c>
      <c r="D12765" s="890">
        <v>51.23</v>
      </c>
    </row>
    <row r="12766" spans="1:4" x14ac:dyDescent="0.25">
      <c r="A12766" s="890" t="s">
        <v>12610</v>
      </c>
      <c r="B12766" s="890" t="s">
        <v>36247</v>
      </c>
      <c r="C12766" s="890" t="s">
        <v>5</v>
      </c>
      <c r="D12766" s="890">
        <v>37.799999999999997</v>
      </c>
    </row>
    <row r="12767" spans="1:4" x14ac:dyDescent="0.25">
      <c r="A12767" s="890" t="s">
        <v>12611</v>
      </c>
      <c r="B12767" s="890" t="s">
        <v>36247</v>
      </c>
      <c r="C12767" s="890" t="s">
        <v>5</v>
      </c>
      <c r="D12767" s="890">
        <v>37.799999999999997</v>
      </c>
    </row>
    <row r="12768" spans="1:4" x14ac:dyDescent="0.25">
      <c r="A12768" s="890" t="s">
        <v>12612</v>
      </c>
      <c r="B12768" s="890" t="s">
        <v>36248</v>
      </c>
      <c r="C12768" s="890" t="s">
        <v>5</v>
      </c>
      <c r="D12768" s="890">
        <v>33.049999999999997</v>
      </c>
    </row>
    <row r="12769" spans="1:4" x14ac:dyDescent="0.25">
      <c r="A12769" s="890" t="s">
        <v>12613</v>
      </c>
      <c r="B12769" s="890" t="s">
        <v>36248</v>
      </c>
      <c r="C12769" s="890" t="s">
        <v>5</v>
      </c>
      <c r="D12769" s="890">
        <v>33.049999999999997</v>
      </c>
    </row>
    <row r="12770" spans="1:4" x14ac:dyDescent="0.25">
      <c r="A12770" s="890" t="s">
        <v>12614</v>
      </c>
      <c r="B12770" s="890" t="s">
        <v>36249</v>
      </c>
      <c r="C12770" s="890" t="s">
        <v>5</v>
      </c>
      <c r="D12770" s="890">
        <v>41.34</v>
      </c>
    </row>
    <row r="12771" spans="1:4" x14ac:dyDescent="0.25">
      <c r="A12771" s="890" t="s">
        <v>12615</v>
      </c>
      <c r="B12771" s="890" t="s">
        <v>36249</v>
      </c>
      <c r="C12771" s="890" t="s">
        <v>5</v>
      </c>
      <c r="D12771" s="890">
        <v>41.34</v>
      </c>
    </row>
    <row r="12772" spans="1:4" x14ac:dyDescent="0.25">
      <c r="A12772" s="890" t="s">
        <v>12616</v>
      </c>
      <c r="B12772" s="890" t="s">
        <v>36250</v>
      </c>
      <c r="C12772" s="890" t="s">
        <v>5</v>
      </c>
      <c r="D12772" s="890">
        <v>111.27</v>
      </c>
    </row>
    <row r="12773" spans="1:4" x14ac:dyDescent="0.25">
      <c r="A12773" s="890" t="s">
        <v>12617</v>
      </c>
      <c r="B12773" s="890" t="s">
        <v>36250</v>
      </c>
      <c r="C12773" s="890" t="s">
        <v>5</v>
      </c>
      <c r="D12773" s="890">
        <v>111.27</v>
      </c>
    </row>
    <row r="12774" spans="1:4" x14ac:dyDescent="0.25">
      <c r="A12774" s="890" t="s">
        <v>12618</v>
      </c>
      <c r="B12774" s="890" t="s">
        <v>36251</v>
      </c>
      <c r="C12774" s="890" t="s">
        <v>5</v>
      </c>
      <c r="D12774" s="890">
        <v>17.690000000000001</v>
      </c>
    </row>
    <row r="12775" spans="1:4" x14ac:dyDescent="0.25">
      <c r="A12775" s="890" t="s">
        <v>12619</v>
      </c>
      <c r="B12775" s="890" t="s">
        <v>36251</v>
      </c>
      <c r="C12775" s="890" t="s">
        <v>5</v>
      </c>
      <c r="D12775" s="890">
        <v>17.690000000000001</v>
      </c>
    </row>
    <row r="12776" spans="1:4" x14ac:dyDescent="0.25">
      <c r="A12776" s="890" t="s">
        <v>12620</v>
      </c>
      <c r="B12776" s="890" t="s">
        <v>36252</v>
      </c>
      <c r="C12776" s="890" t="s">
        <v>5</v>
      </c>
      <c r="D12776" s="890">
        <v>32.28</v>
      </c>
    </row>
    <row r="12777" spans="1:4" x14ac:dyDescent="0.25">
      <c r="A12777" s="890" t="s">
        <v>12621</v>
      </c>
      <c r="B12777" s="890" t="s">
        <v>36252</v>
      </c>
      <c r="C12777" s="890" t="s">
        <v>5</v>
      </c>
      <c r="D12777" s="890">
        <v>32.28</v>
      </c>
    </row>
    <row r="12778" spans="1:4" x14ac:dyDescent="0.25">
      <c r="A12778" s="890" t="s">
        <v>12622</v>
      </c>
      <c r="B12778" s="890" t="s">
        <v>36253</v>
      </c>
      <c r="C12778" s="890" t="s">
        <v>5</v>
      </c>
      <c r="D12778" s="890">
        <v>45.35</v>
      </c>
    </row>
    <row r="12779" spans="1:4" x14ac:dyDescent="0.25">
      <c r="A12779" s="890" t="s">
        <v>12623</v>
      </c>
      <c r="B12779" s="890" t="s">
        <v>36253</v>
      </c>
      <c r="C12779" s="890" t="s">
        <v>5</v>
      </c>
      <c r="D12779" s="890">
        <v>45.35</v>
      </c>
    </row>
    <row r="12780" spans="1:4" x14ac:dyDescent="0.25">
      <c r="A12780" s="890" t="s">
        <v>12624</v>
      </c>
      <c r="B12780" s="890" t="s">
        <v>21562</v>
      </c>
      <c r="C12780" s="890" t="s">
        <v>5</v>
      </c>
      <c r="D12780" s="890">
        <v>27.56</v>
      </c>
    </row>
    <row r="12781" spans="1:4" x14ac:dyDescent="0.25">
      <c r="A12781" s="890" t="s">
        <v>12625</v>
      </c>
      <c r="B12781" s="890" t="s">
        <v>21562</v>
      </c>
      <c r="C12781" s="890" t="s">
        <v>5</v>
      </c>
      <c r="D12781" s="890">
        <v>27.56</v>
      </c>
    </row>
    <row r="12782" spans="1:4" x14ac:dyDescent="0.25">
      <c r="A12782" s="890" t="s">
        <v>12626</v>
      </c>
      <c r="B12782" s="890" t="s">
        <v>36254</v>
      </c>
      <c r="C12782" s="890" t="s">
        <v>5</v>
      </c>
      <c r="D12782" s="890">
        <v>5.35</v>
      </c>
    </row>
    <row r="12783" spans="1:4" x14ac:dyDescent="0.25">
      <c r="A12783" s="890" t="s">
        <v>12627</v>
      </c>
      <c r="B12783" s="890" t="s">
        <v>36254</v>
      </c>
      <c r="C12783" s="890" t="s">
        <v>5</v>
      </c>
      <c r="D12783" s="890">
        <v>5.0999999999999996</v>
      </c>
    </row>
    <row r="12784" spans="1:4" x14ac:dyDescent="0.25">
      <c r="A12784" s="890" t="s">
        <v>12628</v>
      </c>
      <c r="B12784" s="890" t="s">
        <v>36255</v>
      </c>
      <c r="C12784" s="890" t="s">
        <v>5</v>
      </c>
      <c r="D12784" s="890">
        <v>5.04</v>
      </c>
    </row>
    <row r="12785" spans="1:4" x14ac:dyDescent="0.25">
      <c r="A12785" s="890" t="s">
        <v>12629</v>
      </c>
      <c r="B12785" s="890" t="s">
        <v>36255</v>
      </c>
      <c r="C12785" s="890" t="s">
        <v>5</v>
      </c>
      <c r="D12785" s="890">
        <v>4.79</v>
      </c>
    </row>
    <row r="12786" spans="1:4" x14ac:dyDescent="0.25">
      <c r="A12786" s="890" t="s">
        <v>12630</v>
      </c>
      <c r="B12786" s="890" t="s">
        <v>49878</v>
      </c>
      <c r="C12786" s="890" t="s">
        <v>5</v>
      </c>
      <c r="D12786" s="890">
        <v>1.48</v>
      </c>
    </row>
    <row r="12787" spans="1:4" x14ac:dyDescent="0.25">
      <c r="A12787" s="890" t="s">
        <v>12631</v>
      </c>
      <c r="B12787" s="890" t="s">
        <v>49878</v>
      </c>
      <c r="C12787" s="890" t="s">
        <v>5</v>
      </c>
      <c r="D12787" s="890">
        <v>1.48</v>
      </c>
    </row>
    <row r="12788" spans="1:4" x14ac:dyDescent="0.25">
      <c r="A12788" s="890" t="s">
        <v>12632</v>
      </c>
      <c r="B12788" s="890" t="s">
        <v>36256</v>
      </c>
      <c r="C12788" s="890" t="s">
        <v>5</v>
      </c>
      <c r="D12788" s="890">
        <v>16.25</v>
      </c>
    </row>
    <row r="12789" spans="1:4" x14ac:dyDescent="0.25">
      <c r="A12789" s="890" t="s">
        <v>12633</v>
      </c>
      <c r="B12789" s="890" t="s">
        <v>36256</v>
      </c>
      <c r="C12789" s="890" t="s">
        <v>5</v>
      </c>
      <c r="D12789" s="890">
        <v>16.25</v>
      </c>
    </row>
    <row r="12790" spans="1:4" x14ac:dyDescent="0.25">
      <c r="A12790" s="890" t="s">
        <v>23541</v>
      </c>
      <c r="B12790" s="890" t="s">
        <v>36258</v>
      </c>
      <c r="C12790" s="890" t="s">
        <v>5</v>
      </c>
      <c r="D12790" s="890">
        <v>400.53</v>
      </c>
    </row>
    <row r="12791" spans="1:4" x14ac:dyDescent="0.25">
      <c r="A12791" s="890" t="s">
        <v>23542</v>
      </c>
      <c r="B12791" s="890" t="s">
        <v>36258</v>
      </c>
      <c r="C12791" s="890" t="s">
        <v>5</v>
      </c>
      <c r="D12791" s="890">
        <v>397.68</v>
      </c>
    </row>
    <row r="12792" spans="1:4" x14ac:dyDescent="0.25">
      <c r="A12792" s="890" t="s">
        <v>23543</v>
      </c>
      <c r="B12792" s="890" t="s">
        <v>36259</v>
      </c>
      <c r="C12792" s="890" t="s">
        <v>5</v>
      </c>
      <c r="D12792" s="890">
        <v>991.6</v>
      </c>
    </row>
    <row r="12793" spans="1:4" x14ac:dyDescent="0.25">
      <c r="A12793" s="890" t="s">
        <v>23544</v>
      </c>
      <c r="B12793" s="890" t="s">
        <v>36259</v>
      </c>
      <c r="C12793" s="890" t="s">
        <v>5</v>
      </c>
      <c r="D12793" s="890">
        <v>985.13</v>
      </c>
    </row>
    <row r="12794" spans="1:4" x14ac:dyDescent="0.25">
      <c r="A12794" s="890" t="s">
        <v>12636</v>
      </c>
      <c r="B12794" s="890" t="s">
        <v>36260</v>
      </c>
      <c r="C12794" s="890" t="s">
        <v>5</v>
      </c>
      <c r="D12794" s="890">
        <v>1130.56</v>
      </c>
    </row>
    <row r="12795" spans="1:4" x14ac:dyDescent="0.25">
      <c r="A12795" s="890" t="s">
        <v>12637</v>
      </c>
      <c r="B12795" s="890" t="s">
        <v>36260</v>
      </c>
      <c r="C12795" s="890" t="s">
        <v>5</v>
      </c>
      <c r="D12795" s="890">
        <v>1071.45</v>
      </c>
    </row>
    <row r="12796" spans="1:4" x14ac:dyDescent="0.25">
      <c r="A12796" s="890" t="s">
        <v>12638</v>
      </c>
      <c r="B12796" s="890" t="s">
        <v>36261</v>
      </c>
      <c r="C12796" s="890" t="s">
        <v>5</v>
      </c>
      <c r="D12796" s="890">
        <v>1639.19</v>
      </c>
    </row>
    <row r="12797" spans="1:4" x14ac:dyDescent="0.25">
      <c r="A12797" s="890" t="s">
        <v>12639</v>
      </c>
      <c r="B12797" s="890" t="s">
        <v>36261</v>
      </c>
      <c r="C12797" s="890" t="s">
        <v>5</v>
      </c>
      <c r="D12797" s="890">
        <v>1549.47</v>
      </c>
    </row>
    <row r="12798" spans="1:4" x14ac:dyDescent="0.25">
      <c r="A12798" s="890" t="s">
        <v>12640</v>
      </c>
      <c r="B12798" s="890" t="s">
        <v>36262</v>
      </c>
      <c r="C12798" s="890" t="s">
        <v>5</v>
      </c>
      <c r="D12798" s="890">
        <v>1648.28</v>
      </c>
    </row>
    <row r="12799" spans="1:4" x14ac:dyDescent="0.25">
      <c r="A12799" s="890" t="s">
        <v>12641</v>
      </c>
      <c r="B12799" s="890" t="s">
        <v>36262</v>
      </c>
      <c r="C12799" s="890" t="s">
        <v>5</v>
      </c>
      <c r="D12799" s="890">
        <v>1558.56</v>
      </c>
    </row>
    <row r="12800" spans="1:4" x14ac:dyDescent="0.25">
      <c r="A12800" s="890" t="s">
        <v>12642</v>
      </c>
      <c r="B12800" s="890" t="s">
        <v>36263</v>
      </c>
      <c r="C12800" s="890" t="s">
        <v>5</v>
      </c>
      <c r="D12800" s="890">
        <v>2054.6799999999998</v>
      </c>
    </row>
    <row r="12801" spans="1:4" x14ac:dyDescent="0.25">
      <c r="A12801" s="890" t="s">
        <v>12643</v>
      </c>
      <c r="B12801" s="890" t="s">
        <v>36263</v>
      </c>
      <c r="C12801" s="890" t="s">
        <v>5</v>
      </c>
      <c r="D12801" s="890">
        <v>1936.46</v>
      </c>
    </row>
    <row r="12802" spans="1:4" x14ac:dyDescent="0.25">
      <c r="A12802" s="890" t="s">
        <v>12644</v>
      </c>
      <c r="B12802" s="890" t="s">
        <v>36264</v>
      </c>
      <c r="C12802" s="890" t="s">
        <v>5</v>
      </c>
      <c r="D12802" s="890">
        <v>3071.93</v>
      </c>
    </row>
    <row r="12803" spans="1:4" x14ac:dyDescent="0.25">
      <c r="A12803" s="890" t="s">
        <v>12645</v>
      </c>
      <c r="B12803" s="890" t="s">
        <v>36264</v>
      </c>
      <c r="C12803" s="890" t="s">
        <v>5</v>
      </c>
      <c r="D12803" s="890">
        <v>2892.49</v>
      </c>
    </row>
    <row r="12804" spans="1:4" x14ac:dyDescent="0.25">
      <c r="A12804" s="890" t="s">
        <v>12646</v>
      </c>
      <c r="B12804" s="890" t="s">
        <v>36265</v>
      </c>
      <c r="C12804" s="890" t="s">
        <v>5</v>
      </c>
      <c r="D12804" s="890">
        <v>3090.12</v>
      </c>
    </row>
    <row r="12805" spans="1:4" x14ac:dyDescent="0.25">
      <c r="A12805" s="890" t="s">
        <v>12647</v>
      </c>
      <c r="B12805" s="890" t="s">
        <v>36265</v>
      </c>
      <c r="C12805" s="890" t="s">
        <v>5</v>
      </c>
      <c r="D12805" s="890">
        <v>2910.67</v>
      </c>
    </row>
    <row r="12806" spans="1:4" x14ac:dyDescent="0.25">
      <c r="A12806" s="890" t="s">
        <v>12648</v>
      </c>
      <c r="B12806" s="890" t="s">
        <v>36266</v>
      </c>
      <c r="C12806" s="890" t="s">
        <v>5</v>
      </c>
      <c r="D12806" s="890">
        <v>990.92</v>
      </c>
    </row>
    <row r="12807" spans="1:4" x14ac:dyDescent="0.25">
      <c r="A12807" s="890" t="s">
        <v>12649</v>
      </c>
      <c r="B12807" s="890" t="s">
        <v>36266</v>
      </c>
      <c r="C12807" s="890" t="s">
        <v>5</v>
      </c>
      <c r="D12807" s="890">
        <v>939.58</v>
      </c>
    </row>
    <row r="12808" spans="1:4" x14ac:dyDescent="0.25">
      <c r="A12808" s="890" t="s">
        <v>12650</v>
      </c>
      <c r="B12808" s="890" t="s">
        <v>36267</v>
      </c>
      <c r="C12808" s="890" t="s">
        <v>3</v>
      </c>
      <c r="D12808" s="890">
        <v>3807.07</v>
      </c>
    </row>
    <row r="12809" spans="1:4" x14ac:dyDescent="0.25">
      <c r="A12809" s="890" t="s">
        <v>12651</v>
      </c>
      <c r="B12809" s="890" t="s">
        <v>36267</v>
      </c>
      <c r="C12809" s="890" t="s">
        <v>3</v>
      </c>
      <c r="D12809" s="890">
        <v>3786.34</v>
      </c>
    </row>
    <row r="12810" spans="1:4" x14ac:dyDescent="0.25">
      <c r="A12810" s="890" t="s">
        <v>12652</v>
      </c>
      <c r="B12810" s="890" t="s">
        <v>36268</v>
      </c>
      <c r="C12810" s="890" t="s">
        <v>3</v>
      </c>
      <c r="D12810" s="890">
        <v>2554.9</v>
      </c>
    </row>
    <row r="12811" spans="1:4" x14ac:dyDescent="0.25">
      <c r="A12811" s="890" t="s">
        <v>12653</v>
      </c>
      <c r="B12811" s="890" t="s">
        <v>36268</v>
      </c>
      <c r="C12811" s="890" t="s">
        <v>3</v>
      </c>
      <c r="D12811" s="890">
        <v>2534.17</v>
      </c>
    </row>
    <row r="12812" spans="1:4" x14ac:dyDescent="0.25">
      <c r="A12812" s="890" t="s">
        <v>12654</v>
      </c>
      <c r="B12812" s="890" t="s">
        <v>36269</v>
      </c>
      <c r="C12812" s="890" t="s">
        <v>3</v>
      </c>
      <c r="D12812" s="890">
        <v>2329.2199999999998</v>
      </c>
    </row>
    <row r="12813" spans="1:4" x14ac:dyDescent="0.25">
      <c r="A12813" s="890" t="s">
        <v>12655</v>
      </c>
      <c r="B12813" s="890" t="s">
        <v>36269</v>
      </c>
      <c r="C12813" s="890" t="s">
        <v>3</v>
      </c>
      <c r="D12813" s="890">
        <v>2308.4899999999998</v>
      </c>
    </row>
    <row r="12814" spans="1:4" x14ac:dyDescent="0.25">
      <c r="A12814" s="890" t="s">
        <v>12656</v>
      </c>
      <c r="B12814" s="890" t="s">
        <v>36270</v>
      </c>
      <c r="C12814" s="890" t="s">
        <v>5</v>
      </c>
      <c r="D12814" s="890">
        <v>844.47</v>
      </c>
    </row>
    <row r="12815" spans="1:4" x14ac:dyDescent="0.25">
      <c r="A12815" s="890" t="s">
        <v>12657</v>
      </c>
      <c r="B12815" s="890" t="s">
        <v>36270</v>
      </c>
      <c r="C12815" s="890" t="s">
        <v>5</v>
      </c>
      <c r="D12815" s="890">
        <v>793.14</v>
      </c>
    </row>
    <row r="12816" spans="1:4" x14ac:dyDescent="0.25">
      <c r="A12816" s="890" t="s">
        <v>12658</v>
      </c>
      <c r="B12816" s="890" t="s">
        <v>49879</v>
      </c>
      <c r="C12816" s="890" t="s">
        <v>4</v>
      </c>
      <c r="D12816" s="890">
        <v>209.69</v>
      </c>
    </row>
    <row r="12817" spans="1:4" x14ac:dyDescent="0.25">
      <c r="A12817" s="890" t="s">
        <v>12659</v>
      </c>
      <c r="B12817" s="890" t="s">
        <v>49879</v>
      </c>
      <c r="C12817" s="890" t="s">
        <v>4</v>
      </c>
      <c r="D12817" s="890">
        <v>197.36</v>
      </c>
    </row>
    <row r="12818" spans="1:4" x14ac:dyDescent="0.25">
      <c r="A12818" s="890" t="s">
        <v>12660</v>
      </c>
      <c r="B12818" s="890" t="s">
        <v>36272</v>
      </c>
      <c r="C12818" s="890" t="s">
        <v>4</v>
      </c>
      <c r="D12818" s="890">
        <v>243.94</v>
      </c>
    </row>
    <row r="12819" spans="1:4" x14ac:dyDescent="0.25">
      <c r="A12819" s="890" t="s">
        <v>12661</v>
      </c>
      <c r="B12819" s="890" t="s">
        <v>36272</v>
      </c>
      <c r="C12819" s="890" t="s">
        <v>4</v>
      </c>
      <c r="D12819" s="890">
        <v>230.02</v>
      </c>
    </row>
    <row r="12820" spans="1:4" x14ac:dyDescent="0.25">
      <c r="A12820" s="890" t="s">
        <v>12662</v>
      </c>
      <c r="B12820" s="890" t="s">
        <v>36273</v>
      </c>
      <c r="C12820" s="890" t="s">
        <v>4</v>
      </c>
      <c r="D12820" s="890">
        <v>277.92</v>
      </c>
    </row>
    <row r="12821" spans="1:4" x14ac:dyDescent="0.25">
      <c r="A12821" s="890" t="s">
        <v>12663</v>
      </c>
      <c r="B12821" s="890" t="s">
        <v>36273</v>
      </c>
      <c r="C12821" s="890" t="s">
        <v>4</v>
      </c>
      <c r="D12821" s="890">
        <v>262.39999999999998</v>
      </c>
    </row>
    <row r="12822" spans="1:4" x14ac:dyDescent="0.25">
      <c r="A12822" s="890" t="s">
        <v>48789</v>
      </c>
      <c r="B12822" s="890" t="s">
        <v>48790</v>
      </c>
      <c r="C12822" s="890" t="s">
        <v>3</v>
      </c>
      <c r="D12822" s="890">
        <v>325.20999999999998</v>
      </c>
    </row>
    <row r="12823" spans="1:4" x14ac:dyDescent="0.25">
      <c r="A12823" s="890" t="s">
        <v>48791</v>
      </c>
      <c r="B12823" s="890" t="s">
        <v>48790</v>
      </c>
      <c r="C12823" s="890" t="s">
        <v>3</v>
      </c>
      <c r="D12823" s="890">
        <v>315.24</v>
      </c>
    </row>
    <row r="12824" spans="1:4" x14ac:dyDescent="0.25">
      <c r="A12824" s="890" t="s">
        <v>48792</v>
      </c>
      <c r="B12824" s="890" t="s">
        <v>48793</v>
      </c>
      <c r="C12824" s="890" t="s">
        <v>3</v>
      </c>
      <c r="D12824" s="890">
        <v>311.99</v>
      </c>
    </row>
    <row r="12825" spans="1:4" x14ac:dyDescent="0.25">
      <c r="A12825" s="890" t="s">
        <v>48794</v>
      </c>
      <c r="B12825" s="890" t="s">
        <v>48793</v>
      </c>
      <c r="C12825" s="890" t="s">
        <v>3</v>
      </c>
      <c r="D12825" s="890">
        <v>294.77</v>
      </c>
    </row>
    <row r="12826" spans="1:4" x14ac:dyDescent="0.25">
      <c r="A12826" s="890" t="s">
        <v>48795</v>
      </c>
      <c r="B12826" s="890" t="s">
        <v>48796</v>
      </c>
      <c r="C12826" s="890" t="s">
        <v>3</v>
      </c>
      <c r="D12826" s="890">
        <v>326.77999999999997</v>
      </c>
    </row>
    <row r="12827" spans="1:4" x14ac:dyDescent="0.25">
      <c r="A12827" s="890" t="s">
        <v>48797</v>
      </c>
      <c r="B12827" s="890" t="s">
        <v>48796</v>
      </c>
      <c r="C12827" s="890" t="s">
        <v>3</v>
      </c>
      <c r="D12827" s="890">
        <v>305.39999999999998</v>
      </c>
    </row>
    <row r="12828" spans="1:4" x14ac:dyDescent="0.25">
      <c r="A12828" s="890" t="s">
        <v>12670</v>
      </c>
      <c r="B12828" s="890" t="s">
        <v>36277</v>
      </c>
      <c r="C12828" s="890" t="s">
        <v>5</v>
      </c>
      <c r="D12828" s="890">
        <v>900.79</v>
      </c>
    </row>
    <row r="12829" spans="1:4" x14ac:dyDescent="0.25">
      <c r="A12829" s="890" t="s">
        <v>12671</v>
      </c>
      <c r="B12829" s="890" t="s">
        <v>36277</v>
      </c>
      <c r="C12829" s="890" t="s">
        <v>5</v>
      </c>
      <c r="D12829" s="890">
        <v>841.68</v>
      </c>
    </row>
    <row r="12830" spans="1:4" x14ac:dyDescent="0.25">
      <c r="A12830" s="890" t="s">
        <v>12672</v>
      </c>
      <c r="B12830" s="890" t="s">
        <v>36278</v>
      </c>
      <c r="C12830" s="890" t="s">
        <v>5</v>
      </c>
      <c r="D12830" s="890">
        <v>1405.32</v>
      </c>
    </row>
    <row r="12831" spans="1:4" x14ac:dyDescent="0.25">
      <c r="A12831" s="890" t="s">
        <v>12673</v>
      </c>
      <c r="B12831" s="890" t="s">
        <v>36278</v>
      </c>
      <c r="C12831" s="890" t="s">
        <v>5</v>
      </c>
      <c r="D12831" s="890">
        <v>1315.6</v>
      </c>
    </row>
    <row r="12832" spans="1:4" x14ac:dyDescent="0.25">
      <c r="A12832" s="890" t="s">
        <v>12674</v>
      </c>
      <c r="B12832" s="890" t="s">
        <v>36279</v>
      </c>
      <c r="C12832" s="890" t="s">
        <v>5</v>
      </c>
      <c r="D12832" s="890">
        <v>1410.32</v>
      </c>
    </row>
    <row r="12833" spans="1:4" x14ac:dyDescent="0.25">
      <c r="A12833" s="890" t="s">
        <v>12675</v>
      </c>
      <c r="B12833" s="890" t="s">
        <v>36279</v>
      </c>
      <c r="C12833" s="890" t="s">
        <v>5</v>
      </c>
      <c r="D12833" s="890">
        <v>1320.6</v>
      </c>
    </row>
    <row r="12834" spans="1:4" x14ac:dyDescent="0.25">
      <c r="A12834" s="890" t="s">
        <v>51992</v>
      </c>
      <c r="B12834" s="890" t="s">
        <v>51993</v>
      </c>
      <c r="C12834" s="890" t="s">
        <v>5</v>
      </c>
      <c r="D12834" s="890">
        <v>1476.82</v>
      </c>
    </row>
    <row r="12835" spans="1:4" x14ac:dyDescent="0.25">
      <c r="A12835" s="890" t="s">
        <v>51994</v>
      </c>
      <c r="B12835" s="890" t="s">
        <v>51993</v>
      </c>
      <c r="C12835" s="890" t="s">
        <v>5</v>
      </c>
      <c r="D12835" s="890">
        <v>1397.44</v>
      </c>
    </row>
    <row r="12836" spans="1:4" x14ac:dyDescent="0.25">
      <c r="A12836" s="890" t="s">
        <v>51995</v>
      </c>
      <c r="B12836" s="890" t="s">
        <v>51996</v>
      </c>
      <c r="C12836" s="890" t="s">
        <v>5</v>
      </c>
      <c r="D12836" s="890">
        <v>1661.3</v>
      </c>
    </row>
    <row r="12837" spans="1:4" x14ac:dyDescent="0.25">
      <c r="A12837" s="890" t="s">
        <v>51997</v>
      </c>
      <c r="B12837" s="890" t="s">
        <v>51996</v>
      </c>
      <c r="C12837" s="890" t="s">
        <v>5</v>
      </c>
      <c r="D12837" s="890">
        <v>1578.01</v>
      </c>
    </row>
    <row r="12838" spans="1:4" x14ac:dyDescent="0.25">
      <c r="A12838" s="890" t="s">
        <v>51998</v>
      </c>
      <c r="B12838" s="890" t="s">
        <v>51999</v>
      </c>
      <c r="C12838" s="890" t="s">
        <v>5</v>
      </c>
      <c r="D12838" s="890">
        <v>1730.31</v>
      </c>
    </row>
    <row r="12839" spans="1:4" x14ac:dyDescent="0.25">
      <c r="A12839" s="890" t="s">
        <v>52000</v>
      </c>
      <c r="B12839" s="890" t="s">
        <v>51999</v>
      </c>
      <c r="C12839" s="890" t="s">
        <v>5</v>
      </c>
      <c r="D12839" s="890">
        <v>1643.11</v>
      </c>
    </row>
    <row r="12840" spans="1:4" x14ac:dyDescent="0.25">
      <c r="A12840" s="890" t="s">
        <v>52001</v>
      </c>
      <c r="B12840" s="890" t="s">
        <v>52002</v>
      </c>
      <c r="C12840" s="890" t="s">
        <v>5</v>
      </c>
      <c r="D12840" s="890">
        <v>1863.19</v>
      </c>
    </row>
    <row r="12841" spans="1:4" x14ac:dyDescent="0.25">
      <c r="A12841" s="890" t="s">
        <v>52003</v>
      </c>
      <c r="B12841" s="890" t="s">
        <v>52002</v>
      </c>
      <c r="C12841" s="890" t="s">
        <v>5</v>
      </c>
      <c r="D12841" s="890">
        <v>1772.08</v>
      </c>
    </row>
    <row r="12842" spans="1:4" x14ac:dyDescent="0.25">
      <c r="A12842" s="890" t="s">
        <v>52004</v>
      </c>
      <c r="B12842" s="890" t="s">
        <v>52005</v>
      </c>
      <c r="C12842" s="890" t="s">
        <v>5</v>
      </c>
      <c r="D12842" s="890">
        <v>2049.67</v>
      </c>
    </row>
    <row r="12843" spans="1:4" x14ac:dyDescent="0.25">
      <c r="A12843" s="890" t="s">
        <v>52006</v>
      </c>
      <c r="B12843" s="890" t="s">
        <v>52005</v>
      </c>
      <c r="C12843" s="890" t="s">
        <v>5</v>
      </c>
      <c r="D12843" s="890">
        <v>1954.66</v>
      </c>
    </row>
    <row r="12844" spans="1:4" x14ac:dyDescent="0.25">
      <c r="A12844" s="890" t="s">
        <v>52007</v>
      </c>
      <c r="B12844" s="890" t="s">
        <v>52008</v>
      </c>
      <c r="C12844" s="890" t="s">
        <v>5</v>
      </c>
      <c r="D12844" s="890">
        <v>2159.84</v>
      </c>
    </row>
    <row r="12845" spans="1:4" x14ac:dyDescent="0.25">
      <c r="A12845" s="890" t="s">
        <v>52009</v>
      </c>
      <c r="B12845" s="890" t="s">
        <v>52008</v>
      </c>
      <c r="C12845" s="890" t="s">
        <v>5</v>
      </c>
      <c r="D12845" s="890">
        <v>2060.92</v>
      </c>
    </row>
    <row r="12846" spans="1:4" x14ac:dyDescent="0.25">
      <c r="A12846" s="890" t="s">
        <v>52010</v>
      </c>
      <c r="B12846" s="890" t="s">
        <v>52011</v>
      </c>
      <c r="C12846" s="890" t="s">
        <v>5</v>
      </c>
      <c r="D12846" s="890">
        <v>2376.98</v>
      </c>
    </row>
    <row r="12847" spans="1:4" x14ac:dyDescent="0.25">
      <c r="A12847" s="890" t="s">
        <v>52012</v>
      </c>
      <c r="B12847" s="890" t="s">
        <v>52011</v>
      </c>
      <c r="C12847" s="890" t="s">
        <v>5</v>
      </c>
      <c r="D12847" s="890">
        <v>2274.14</v>
      </c>
    </row>
    <row r="12848" spans="1:4" x14ac:dyDescent="0.25">
      <c r="A12848" s="890" t="s">
        <v>52013</v>
      </c>
      <c r="B12848" s="890" t="s">
        <v>52014</v>
      </c>
      <c r="C12848" s="890" t="s">
        <v>5</v>
      </c>
      <c r="D12848" s="890">
        <v>1805.47</v>
      </c>
    </row>
    <row r="12849" spans="1:4" x14ac:dyDescent="0.25">
      <c r="A12849" s="890" t="s">
        <v>52015</v>
      </c>
      <c r="B12849" s="890" t="s">
        <v>52014</v>
      </c>
      <c r="C12849" s="890" t="s">
        <v>5</v>
      </c>
      <c r="D12849" s="890">
        <v>1713.69</v>
      </c>
    </row>
    <row r="12850" spans="1:4" x14ac:dyDescent="0.25">
      <c r="A12850" s="890" t="s">
        <v>52016</v>
      </c>
      <c r="B12850" s="890" t="s">
        <v>52017</v>
      </c>
      <c r="C12850" s="890" t="s">
        <v>5</v>
      </c>
      <c r="D12850" s="890">
        <v>1874.48</v>
      </c>
    </row>
    <row r="12851" spans="1:4" x14ac:dyDescent="0.25">
      <c r="A12851" s="890" t="s">
        <v>52018</v>
      </c>
      <c r="B12851" s="890" t="s">
        <v>52017</v>
      </c>
      <c r="C12851" s="890" t="s">
        <v>5</v>
      </c>
      <c r="D12851" s="890">
        <v>1778.79</v>
      </c>
    </row>
    <row r="12852" spans="1:4" x14ac:dyDescent="0.25">
      <c r="A12852" s="890" t="s">
        <v>52019</v>
      </c>
      <c r="B12852" s="890" t="s">
        <v>52020</v>
      </c>
      <c r="C12852" s="890" t="s">
        <v>5</v>
      </c>
      <c r="D12852" s="890">
        <v>2007.36</v>
      </c>
    </row>
    <row r="12853" spans="1:4" x14ac:dyDescent="0.25">
      <c r="A12853" s="890" t="s">
        <v>52021</v>
      </c>
      <c r="B12853" s="890" t="s">
        <v>52020</v>
      </c>
      <c r="C12853" s="890" t="s">
        <v>5</v>
      </c>
      <c r="D12853" s="890">
        <v>1907.76</v>
      </c>
    </row>
    <row r="12854" spans="1:4" x14ac:dyDescent="0.25">
      <c r="A12854" s="890" t="s">
        <v>52022</v>
      </c>
      <c r="B12854" s="890" t="s">
        <v>52023</v>
      </c>
      <c r="C12854" s="890" t="s">
        <v>5</v>
      </c>
      <c r="D12854" s="890">
        <v>2193.84</v>
      </c>
    </row>
    <row r="12855" spans="1:4" x14ac:dyDescent="0.25">
      <c r="A12855" s="890" t="s">
        <v>52024</v>
      </c>
      <c r="B12855" s="890" t="s">
        <v>52023</v>
      </c>
      <c r="C12855" s="890" t="s">
        <v>5</v>
      </c>
      <c r="D12855" s="890">
        <v>2090.33</v>
      </c>
    </row>
    <row r="12856" spans="1:4" x14ac:dyDescent="0.25">
      <c r="A12856" s="890" t="s">
        <v>52025</v>
      </c>
      <c r="B12856" s="890" t="s">
        <v>52026</v>
      </c>
      <c r="C12856" s="890" t="s">
        <v>5</v>
      </c>
      <c r="D12856" s="890">
        <v>2304.0100000000002</v>
      </c>
    </row>
    <row r="12857" spans="1:4" x14ac:dyDescent="0.25">
      <c r="A12857" s="890" t="s">
        <v>52027</v>
      </c>
      <c r="B12857" s="890" t="s">
        <v>52026</v>
      </c>
      <c r="C12857" s="890" t="s">
        <v>5</v>
      </c>
      <c r="D12857" s="890">
        <v>2196.6</v>
      </c>
    </row>
    <row r="12858" spans="1:4" x14ac:dyDescent="0.25">
      <c r="A12858" s="890" t="s">
        <v>52028</v>
      </c>
      <c r="B12858" s="890" t="s">
        <v>52029</v>
      </c>
      <c r="C12858" s="890" t="s">
        <v>5</v>
      </c>
      <c r="D12858" s="890">
        <v>2521.15</v>
      </c>
    </row>
    <row r="12859" spans="1:4" x14ac:dyDescent="0.25">
      <c r="A12859" s="890" t="s">
        <v>52030</v>
      </c>
      <c r="B12859" s="890" t="s">
        <v>52029</v>
      </c>
      <c r="C12859" s="890" t="s">
        <v>5</v>
      </c>
      <c r="D12859" s="890">
        <v>2409.8200000000002</v>
      </c>
    </row>
    <row r="12860" spans="1:4" x14ac:dyDescent="0.25">
      <c r="A12860" s="890" t="s">
        <v>52031</v>
      </c>
      <c r="B12860" s="890" t="s">
        <v>52032</v>
      </c>
      <c r="C12860" s="890" t="s">
        <v>5</v>
      </c>
      <c r="D12860" s="890">
        <v>2128.34</v>
      </c>
    </row>
    <row r="12861" spans="1:4" x14ac:dyDescent="0.25">
      <c r="A12861" s="890" t="s">
        <v>52033</v>
      </c>
      <c r="B12861" s="890" t="s">
        <v>52032</v>
      </c>
      <c r="C12861" s="890" t="s">
        <v>5</v>
      </c>
      <c r="D12861" s="890">
        <v>2022.62</v>
      </c>
    </row>
    <row r="12862" spans="1:4" x14ac:dyDescent="0.25">
      <c r="A12862" s="890" t="s">
        <v>52034</v>
      </c>
      <c r="B12862" s="890" t="s">
        <v>52035</v>
      </c>
      <c r="C12862" s="890" t="s">
        <v>5</v>
      </c>
      <c r="D12862" s="890">
        <v>2276.2399999999998</v>
      </c>
    </row>
    <row r="12863" spans="1:4" x14ac:dyDescent="0.25">
      <c r="A12863" s="890" t="s">
        <v>52036</v>
      </c>
      <c r="B12863" s="890" t="s">
        <v>52035</v>
      </c>
      <c r="C12863" s="890" t="s">
        <v>5</v>
      </c>
      <c r="D12863" s="890">
        <v>2165.84</v>
      </c>
    </row>
    <row r="12864" spans="1:4" x14ac:dyDescent="0.25">
      <c r="A12864" s="890" t="s">
        <v>52037</v>
      </c>
      <c r="B12864" s="890" t="s">
        <v>52038</v>
      </c>
      <c r="C12864" s="890" t="s">
        <v>5</v>
      </c>
      <c r="D12864" s="890">
        <v>2477.77</v>
      </c>
    </row>
    <row r="12865" spans="1:4" x14ac:dyDescent="0.25">
      <c r="A12865" s="890" t="s">
        <v>52039</v>
      </c>
      <c r="B12865" s="890" t="s">
        <v>52038</v>
      </c>
      <c r="C12865" s="890" t="s">
        <v>5</v>
      </c>
      <c r="D12865" s="890">
        <v>2362.69</v>
      </c>
    </row>
    <row r="12866" spans="1:4" x14ac:dyDescent="0.25">
      <c r="A12866" s="890" t="s">
        <v>52040</v>
      </c>
      <c r="B12866" s="890" t="s">
        <v>52041</v>
      </c>
      <c r="C12866" s="890" t="s">
        <v>5</v>
      </c>
      <c r="D12866" s="890">
        <v>2602.9499999999998</v>
      </c>
    </row>
    <row r="12867" spans="1:4" x14ac:dyDescent="0.25">
      <c r="A12867" s="890" t="s">
        <v>52042</v>
      </c>
      <c r="B12867" s="890" t="s">
        <v>52041</v>
      </c>
      <c r="C12867" s="890" t="s">
        <v>5</v>
      </c>
      <c r="D12867" s="890">
        <v>2483.19</v>
      </c>
    </row>
    <row r="12868" spans="1:4" x14ac:dyDescent="0.25">
      <c r="A12868" s="890" t="s">
        <v>52043</v>
      </c>
      <c r="B12868" s="890" t="s">
        <v>52044</v>
      </c>
      <c r="C12868" s="890" t="s">
        <v>5</v>
      </c>
      <c r="D12868" s="890">
        <v>2272.5</v>
      </c>
    </row>
    <row r="12869" spans="1:4" x14ac:dyDescent="0.25">
      <c r="A12869" s="890" t="s">
        <v>52045</v>
      </c>
      <c r="B12869" s="890" t="s">
        <v>52044</v>
      </c>
      <c r="C12869" s="890" t="s">
        <v>5</v>
      </c>
      <c r="D12869" s="890">
        <v>2158.3000000000002</v>
      </c>
    </row>
    <row r="12870" spans="1:4" x14ac:dyDescent="0.25">
      <c r="A12870" s="890" t="s">
        <v>52046</v>
      </c>
      <c r="B12870" s="890" t="s">
        <v>52047</v>
      </c>
      <c r="C12870" s="890" t="s">
        <v>5</v>
      </c>
      <c r="D12870" s="890">
        <v>2420.41</v>
      </c>
    </row>
    <row r="12871" spans="1:4" x14ac:dyDescent="0.25">
      <c r="A12871" s="890" t="s">
        <v>52048</v>
      </c>
      <c r="B12871" s="890" t="s">
        <v>52047</v>
      </c>
      <c r="C12871" s="890" t="s">
        <v>5</v>
      </c>
      <c r="D12871" s="890">
        <v>2301.52</v>
      </c>
    </row>
    <row r="12872" spans="1:4" x14ac:dyDescent="0.25">
      <c r="A12872" s="890" t="s">
        <v>52049</v>
      </c>
      <c r="B12872" s="890" t="s">
        <v>52050</v>
      </c>
      <c r="C12872" s="890" t="s">
        <v>5</v>
      </c>
      <c r="D12872" s="890">
        <v>2621.93</v>
      </c>
    </row>
    <row r="12873" spans="1:4" x14ac:dyDescent="0.25">
      <c r="A12873" s="890" t="s">
        <v>52051</v>
      </c>
      <c r="B12873" s="890" t="s">
        <v>52050</v>
      </c>
      <c r="C12873" s="890" t="s">
        <v>5</v>
      </c>
      <c r="D12873" s="890">
        <v>2498.36</v>
      </c>
    </row>
    <row r="12874" spans="1:4" x14ac:dyDescent="0.25">
      <c r="A12874" s="890" t="s">
        <v>52052</v>
      </c>
      <c r="B12874" s="890" t="s">
        <v>52053</v>
      </c>
      <c r="C12874" s="890" t="s">
        <v>5</v>
      </c>
      <c r="D12874" s="890">
        <v>2747.11</v>
      </c>
    </row>
    <row r="12875" spans="1:4" x14ac:dyDescent="0.25">
      <c r="A12875" s="890" t="s">
        <v>52054</v>
      </c>
      <c r="B12875" s="890" t="s">
        <v>52053</v>
      </c>
      <c r="C12875" s="890" t="s">
        <v>5</v>
      </c>
      <c r="D12875" s="890">
        <v>2618.86</v>
      </c>
    </row>
    <row r="12876" spans="1:4" x14ac:dyDescent="0.25">
      <c r="A12876" s="890" t="s">
        <v>12676</v>
      </c>
      <c r="B12876" s="890" t="s">
        <v>36280</v>
      </c>
      <c r="C12876" s="890" t="s">
        <v>5</v>
      </c>
      <c r="D12876" s="890">
        <v>69.680000000000007</v>
      </c>
    </row>
    <row r="12877" spans="1:4" x14ac:dyDescent="0.25">
      <c r="A12877" s="890" t="s">
        <v>12677</v>
      </c>
      <c r="B12877" s="890" t="s">
        <v>36280</v>
      </c>
      <c r="C12877" s="890" t="s">
        <v>5</v>
      </c>
      <c r="D12877" s="890">
        <v>62.71</v>
      </c>
    </row>
    <row r="12878" spans="1:4" x14ac:dyDescent="0.25">
      <c r="A12878" s="890" t="s">
        <v>12678</v>
      </c>
      <c r="B12878" s="890" t="s">
        <v>36281</v>
      </c>
      <c r="C12878" s="890" t="s">
        <v>5</v>
      </c>
      <c r="D12878" s="890">
        <v>63.49</v>
      </c>
    </row>
    <row r="12879" spans="1:4" x14ac:dyDescent="0.25">
      <c r="A12879" s="890" t="s">
        <v>12679</v>
      </c>
      <c r="B12879" s="890" t="s">
        <v>36281</v>
      </c>
      <c r="C12879" s="890" t="s">
        <v>5</v>
      </c>
      <c r="D12879" s="890">
        <v>57.13</v>
      </c>
    </row>
    <row r="12880" spans="1:4" x14ac:dyDescent="0.25">
      <c r="A12880" s="890" t="s">
        <v>12680</v>
      </c>
      <c r="B12880" s="890" t="s">
        <v>36282</v>
      </c>
      <c r="C12880" s="890" t="s">
        <v>5</v>
      </c>
      <c r="D12880" s="890">
        <v>57.6</v>
      </c>
    </row>
    <row r="12881" spans="1:4" x14ac:dyDescent="0.25">
      <c r="A12881" s="890" t="s">
        <v>12681</v>
      </c>
      <c r="B12881" s="890" t="s">
        <v>36282</v>
      </c>
      <c r="C12881" s="890" t="s">
        <v>5</v>
      </c>
      <c r="D12881" s="890">
        <v>51.84</v>
      </c>
    </row>
    <row r="12882" spans="1:4" x14ac:dyDescent="0.25">
      <c r="A12882" s="890" t="s">
        <v>12682</v>
      </c>
      <c r="B12882" s="890" t="s">
        <v>36283</v>
      </c>
      <c r="C12882" s="890" t="s">
        <v>5</v>
      </c>
      <c r="D12882" s="890">
        <v>27.87</v>
      </c>
    </row>
    <row r="12883" spans="1:4" x14ac:dyDescent="0.25">
      <c r="A12883" s="890" t="s">
        <v>12683</v>
      </c>
      <c r="B12883" s="890" t="s">
        <v>36283</v>
      </c>
      <c r="C12883" s="890" t="s">
        <v>5</v>
      </c>
      <c r="D12883" s="890">
        <v>25.08</v>
      </c>
    </row>
    <row r="12884" spans="1:4" x14ac:dyDescent="0.25">
      <c r="A12884" s="890" t="s">
        <v>12684</v>
      </c>
      <c r="B12884" s="890" t="s">
        <v>36284</v>
      </c>
      <c r="C12884" s="890" t="s">
        <v>5</v>
      </c>
      <c r="D12884" s="890">
        <v>25.39</v>
      </c>
    </row>
    <row r="12885" spans="1:4" x14ac:dyDescent="0.25">
      <c r="A12885" s="890" t="s">
        <v>12685</v>
      </c>
      <c r="B12885" s="890" t="s">
        <v>36284</v>
      </c>
      <c r="C12885" s="890" t="s">
        <v>5</v>
      </c>
      <c r="D12885" s="890">
        <v>22.85</v>
      </c>
    </row>
    <row r="12886" spans="1:4" x14ac:dyDescent="0.25">
      <c r="A12886" s="890" t="s">
        <v>12686</v>
      </c>
      <c r="B12886" s="890" t="s">
        <v>36285</v>
      </c>
      <c r="C12886" s="890" t="s">
        <v>5</v>
      </c>
      <c r="D12886" s="890">
        <v>22.91</v>
      </c>
    </row>
    <row r="12887" spans="1:4" x14ac:dyDescent="0.25">
      <c r="A12887" s="890" t="s">
        <v>12687</v>
      </c>
      <c r="B12887" s="890" t="s">
        <v>36285</v>
      </c>
      <c r="C12887" s="890" t="s">
        <v>5</v>
      </c>
      <c r="D12887" s="890">
        <v>20.62</v>
      </c>
    </row>
    <row r="12888" spans="1:4" x14ac:dyDescent="0.25">
      <c r="A12888" s="890" t="s">
        <v>12688</v>
      </c>
      <c r="B12888" s="890" t="s">
        <v>36286</v>
      </c>
      <c r="C12888" s="890" t="s">
        <v>5</v>
      </c>
      <c r="D12888" s="890">
        <v>23.22</v>
      </c>
    </row>
    <row r="12889" spans="1:4" x14ac:dyDescent="0.25">
      <c r="A12889" s="890" t="s">
        <v>12689</v>
      </c>
      <c r="B12889" s="890" t="s">
        <v>36286</v>
      </c>
      <c r="C12889" s="890" t="s">
        <v>5</v>
      </c>
      <c r="D12889" s="890">
        <v>20.9</v>
      </c>
    </row>
    <row r="12890" spans="1:4" x14ac:dyDescent="0.25">
      <c r="A12890" s="890" t="s">
        <v>12690</v>
      </c>
      <c r="B12890" s="890" t="s">
        <v>36287</v>
      </c>
      <c r="C12890" s="890" t="s">
        <v>5</v>
      </c>
      <c r="D12890" s="890">
        <v>18.579999999999998</v>
      </c>
    </row>
    <row r="12891" spans="1:4" x14ac:dyDescent="0.25">
      <c r="A12891" s="890" t="s">
        <v>12691</v>
      </c>
      <c r="B12891" s="890" t="s">
        <v>36287</v>
      </c>
      <c r="C12891" s="890" t="s">
        <v>5</v>
      </c>
      <c r="D12891" s="890">
        <v>16.72</v>
      </c>
    </row>
    <row r="12892" spans="1:4" x14ac:dyDescent="0.25">
      <c r="A12892" s="890" t="s">
        <v>12692</v>
      </c>
      <c r="B12892" s="890" t="s">
        <v>36288</v>
      </c>
      <c r="C12892" s="890" t="s">
        <v>5</v>
      </c>
      <c r="D12892" s="890">
        <v>13.93</v>
      </c>
    </row>
    <row r="12893" spans="1:4" x14ac:dyDescent="0.25">
      <c r="A12893" s="890" t="s">
        <v>12693</v>
      </c>
      <c r="B12893" s="890" t="s">
        <v>36288</v>
      </c>
      <c r="C12893" s="890" t="s">
        <v>5</v>
      </c>
      <c r="D12893" s="890">
        <v>12.54</v>
      </c>
    </row>
    <row r="12894" spans="1:4" x14ac:dyDescent="0.25">
      <c r="A12894" s="890" t="s">
        <v>12694</v>
      </c>
      <c r="B12894" s="890" t="s">
        <v>36289</v>
      </c>
      <c r="C12894" s="890" t="s">
        <v>5</v>
      </c>
      <c r="D12894" s="890">
        <v>10.84</v>
      </c>
    </row>
    <row r="12895" spans="1:4" x14ac:dyDescent="0.25">
      <c r="A12895" s="890" t="s">
        <v>12695</v>
      </c>
      <c r="B12895" s="890" t="s">
        <v>36289</v>
      </c>
      <c r="C12895" s="890" t="s">
        <v>5</v>
      </c>
      <c r="D12895" s="890">
        <v>9.75</v>
      </c>
    </row>
    <row r="12896" spans="1:4" x14ac:dyDescent="0.25">
      <c r="A12896" s="890" t="s">
        <v>12696</v>
      </c>
      <c r="B12896" s="890" t="s">
        <v>36290</v>
      </c>
      <c r="C12896" s="890" t="s">
        <v>5</v>
      </c>
      <c r="D12896" s="890">
        <v>9.2899999999999991</v>
      </c>
    </row>
    <row r="12897" spans="1:4" x14ac:dyDescent="0.25">
      <c r="A12897" s="890" t="s">
        <v>12697</v>
      </c>
      <c r="B12897" s="890" t="s">
        <v>36290</v>
      </c>
      <c r="C12897" s="890" t="s">
        <v>5</v>
      </c>
      <c r="D12897" s="890">
        <v>8.36</v>
      </c>
    </row>
    <row r="12898" spans="1:4" x14ac:dyDescent="0.25">
      <c r="A12898" s="890" t="s">
        <v>12698</v>
      </c>
      <c r="B12898" s="890" t="s">
        <v>36291</v>
      </c>
      <c r="C12898" s="890" t="s">
        <v>5</v>
      </c>
      <c r="D12898" s="890">
        <v>7.74</v>
      </c>
    </row>
    <row r="12899" spans="1:4" x14ac:dyDescent="0.25">
      <c r="A12899" s="890" t="s">
        <v>12699</v>
      </c>
      <c r="B12899" s="890" t="s">
        <v>36291</v>
      </c>
      <c r="C12899" s="890" t="s">
        <v>5</v>
      </c>
      <c r="D12899" s="890">
        <v>6.96</v>
      </c>
    </row>
    <row r="12900" spans="1:4" x14ac:dyDescent="0.25">
      <c r="A12900" s="890" t="s">
        <v>12700</v>
      </c>
      <c r="B12900" s="890" t="s">
        <v>36292</v>
      </c>
      <c r="C12900" s="890" t="s">
        <v>5</v>
      </c>
      <c r="D12900" s="890">
        <v>15.48</v>
      </c>
    </row>
    <row r="12901" spans="1:4" x14ac:dyDescent="0.25">
      <c r="A12901" s="890" t="s">
        <v>12701</v>
      </c>
      <c r="B12901" s="890" t="s">
        <v>36292</v>
      </c>
      <c r="C12901" s="890" t="s">
        <v>5</v>
      </c>
      <c r="D12901" s="890">
        <v>13.93</v>
      </c>
    </row>
    <row r="12902" spans="1:4" x14ac:dyDescent="0.25">
      <c r="A12902" s="890" t="s">
        <v>12702</v>
      </c>
      <c r="B12902" s="890" t="s">
        <v>36293</v>
      </c>
      <c r="C12902" s="890" t="s">
        <v>5</v>
      </c>
      <c r="D12902" s="890">
        <v>69.680000000000007</v>
      </c>
    </row>
    <row r="12903" spans="1:4" x14ac:dyDescent="0.25">
      <c r="A12903" s="890" t="s">
        <v>12703</v>
      </c>
      <c r="B12903" s="890" t="s">
        <v>36293</v>
      </c>
      <c r="C12903" s="890" t="s">
        <v>5</v>
      </c>
      <c r="D12903" s="890">
        <v>62.71</v>
      </c>
    </row>
    <row r="12904" spans="1:4" x14ac:dyDescent="0.25">
      <c r="A12904" s="890" t="s">
        <v>12704</v>
      </c>
      <c r="B12904" s="890" t="s">
        <v>36294</v>
      </c>
      <c r="C12904" s="890" t="s">
        <v>5</v>
      </c>
      <c r="D12904" s="890">
        <v>52.65</v>
      </c>
    </row>
    <row r="12905" spans="1:4" x14ac:dyDescent="0.25">
      <c r="A12905" s="890" t="s">
        <v>12705</v>
      </c>
      <c r="B12905" s="890" t="s">
        <v>36294</v>
      </c>
      <c r="C12905" s="890" t="s">
        <v>5</v>
      </c>
      <c r="D12905" s="890">
        <v>47.38</v>
      </c>
    </row>
    <row r="12906" spans="1:4" x14ac:dyDescent="0.25">
      <c r="A12906" s="890" t="s">
        <v>12706</v>
      </c>
      <c r="B12906" s="890" t="s">
        <v>36295</v>
      </c>
      <c r="C12906" s="890" t="s">
        <v>5</v>
      </c>
      <c r="D12906" s="890">
        <v>108.4</v>
      </c>
    </row>
    <row r="12907" spans="1:4" x14ac:dyDescent="0.25">
      <c r="A12907" s="890" t="s">
        <v>12707</v>
      </c>
      <c r="B12907" s="890" t="s">
        <v>36295</v>
      </c>
      <c r="C12907" s="890" t="s">
        <v>5</v>
      </c>
      <c r="D12907" s="890">
        <v>97.55</v>
      </c>
    </row>
    <row r="12908" spans="1:4" x14ac:dyDescent="0.25">
      <c r="A12908" s="890" t="s">
        <v>12708</v>
      </c>
      <c r="B12908" s="890" t="s">
        <v>36296</v>
      </c>
      <c r="C12908" s="890" t="s">
        <v>5</v>
      </c>
      <c r="D12908" s="890">
        <v>7.74</v>
      </c>
    </row>
    <row r="12909" spans="1:4" x14ac:dyDescent="0.25">
      <c r="A12909" s="890" t="s">
        <v>12709</v>
      </c>
      <c r="B12909" s="890" t="s">
        <v>36296</v>
      </c>
      <c r="C12909" s="890" t="s">
        <v>5</v>
      </c>
      <c r="D12909" s="890">
        <v>6.96</v>
      </c>
    </row>
    <row r="12910" spans="1:4" x14ac:dyDescent="0.25">
      <c r="A12910" s="890" t="s">
        <v>12710</v>
      </c>
      <c r="B12910" s="890" t="s">
        <v>36297</v>
      </c>
      <c r="C12910" s="890" t="s">
        <v>5</v>
      </c>
      <c r="D12910" s="890">
        <v>9.2899999999999991</v>
      </c>
    </row>
    <row r="12911" spans="1:4" x14ac:dyDescent="0.25">
      <c r="A12911" s="890" t="s">
        <v>12711</v>
      </c>
      <c r="B12911" s="890" t="s">
        <v>36297</v>
      </c>
      <c r="C12911" s="890" t="s">
        <v>5</v>
      </c>
      <c r="D12911" s="890">
        <v>8.36</v>
      </c>
    </row>
    <row r="12912" spans="1:4" x14ac:dyDescent="0.25">
      <c r="A12912" s="890" t="s">
        <v>12712</v>
      </c>
      <c r="B12912" s="890" t="s">
        <v>36298</v>
      </c>
      <c r="C12912" s="890" t="s">
        <v>5</v>
      </c>
      <c r="D12912" s="890">
        <v>6.19</v>
      </c>
    </row>
    <row r="12913" spans="1:4" x14ac:dyDescent="0.25">
      <c r="A12913" s="890" t="s">
        <v>12713</v>
      </c>
      <c r="B12913" s="890" t="s">
        <v>36298</v>
      </c>
      <c r="C12913" s="890" t="s">
        <v>5</v>
      </c>
      <c r="D12913" s="890">
        <v>5.57</v>
      </c>
    </row>
    <row r="12914" spans="1:4" x14ac:dyDescent="0.25">
      <c r="A12914" s="890" t="s">
        <v>12714</v>
      </c>
      <c r="B12914" s="890" t="s">
        <v>36299</v>
      </c>
      <c r="C12914" s="890" t="s">
        <v>5</v>
      </c>
      <c r="D12914" s="890">
        <v>30.97</v>
      </c>
    </row>
    <row r="12915" spans="1:4" x14ac:dyDescent="0.25">
      <c r="A12915" s="890" t="s">
        <v>12715</v>
      </c>
      <c r="B12915" s="890" t="s">
        <v>36299</v>
      </c>
      <c r="C12915" s="890" t="s">
        <v>5</v>
      </c>
      <c r="D12915" s="890">
        <v>27.87</v>
      </c>
    </row>
    <row r="12916" spans="1:4" x14ac:dyDescent="0.25">
      <c r="A12916" s="890" t="s">
        <v>12716</v>
      </c>
      <c r="B12916" s="890" t="s">
        <v>36300</v>
      </c>
      <c r="C12916" s="890" t="s">
        <v>5</v>
      </c>
      <c r="D12916" s="890">
        <v>61.94</v>
      </c>
    </row>
    <row r="12917" spans="1:4" x14ac:dyDescent="0.25">
      <c r="A12917" s="890" t="s">
        <v>12717</v>
      </c>
      <c r="B12917" s="890" t="s">
        <v>36300</v>
      </c>
      <c r="C12917" s="890" t="s">
        <v>5</v>
      </c>
      <c r="D12917" s="890">
        <v>55.74</v>
      </c>
    </row>
    <row r="12918" spans="1:4" x14ac:dyDescent="0.25">
      <c r="A12918" s="890" t="s">
        <v>12718</v>
      </c>
      <c r="B12918" s="890" t="s">
        <v>36301</v>
      </c>
      <c r="C12918" s="890" t="s">
        <v>5</v>
      </c>
      <c r="D12918" s="890">
        <v>30.97</v>
      </c>
    </row>
    <row r="12919" spans="1:4" x14ac:dyDescent="0.25">
      <c r="A12919" s="890" t="s">
        <v>12719</v>
      </c>
      <c r="B12919" s="890" t="s">
        <v>36301</v>
      </c>
      <c r="C12919" s="890" t="s">
        <v>5</v>
      </c>
      <c r="D12919" s="890">
        <v>27.87</v>
      </c>
    </row>
    <row r="12920" spans="1:4" x14ac:dyDescent="0.25">
      <c r="A12920" s="890" t="s">
        <v>12720</v>
      </c>
      <c r="B12920" s="890" t="s">
        <v>36302</v>
      </c>
      <c r="C12920" s="890" t="s">
        <v>5</v>
      </c>
      <c r="D12920" s="890">
        <v>30.97</v>
      </c>
    </row>
    <row r="12921" spans="1:4" x14ac:dyDescent="0.25">
      <c r="A12921" s="890" t="s">
        <v>12721</v>
      </c>
      <c r="B12921" s="890" t="s">
        <v>36302</v>
      </c>
      <c r="C12921" s="890" t="s">
        <v>5</v>
      </c>
      <c r="D12921" s="890">
        <v>27.87</v>
      </c>
    </row>
    <row r="12922" spans="1:4" x14ac:dyDescent="0.25">
      <c r="A12922" s="890" t="s">
        <v>12722</v>
      </c>
      <c r="B12922" s="890" t="s">
        <v>36303</v>
      </c>
      <c r="C12922" s="890" t="s">
        <v>5</v>
      </c>
      <c r="D12922" s="890">
        <v>1590.92</v>
      </c>
    </row>
    <row r="12923" spans="1:4" x14ac:dyDescent="0.25">
      <c r="A12923" s="890" t="s">
        <v>12723</v>
      </c>
      <c r="B12923" s="890" t="s">
        <v>36303</v>
      </c>
      <c r="C12923" s="890" t="s">
        <v>5</v>
      </c>
      <c r="D12923" s="890">
        <v>1551.28</v>
      </c>
    </row>
    <row r="12924" spans="1:4" x14ac:dyDescent="0.25">
      <c r="A12924" s="890" t="s">
        <v>12724</v>
      </c>
      <c r="B12924" s="890" t="s">
        <v>36304</v>
      </c>
      <c r="C12924" s="890" t="s">
        <v>5</v>
      </c>
      <c r="D12924" s="890">
        <v>1493.27</v>
      </c>
    </row>
    <row r="12925" spans="1:4" x14ac:dyDescent="0.25">
      <c r="A12925" s="890" t="s">
        <v>12725</v>
      </c>
      <c r="B12925" s="890" t="s">
        <v>36304</v>
      </c>
      <c r="C12925" s="890" t="s">
        <v>5</v>
      </c>
      <c r="D12925" s="890">
        <v>1453.63</v>
      </c>
    </row>
    <row r="12926" spans="1:4" x14ac:dyDescent="0.25">
      <c r="A12926" s="890" t="s">
        <v>12726</v>
      </c>
      <c r="B12926" s="890" t="s">
        <v>36305</v>
      </c>
      <c r="C12926" s="890" t="s">
        <v>5</v>
      </c>
      <c r="D12926" s="890">
        <v>266.22000000000003</v>
      </c>
    </row>
    <row r="12927" spans="1:4" x14ac:dyDescent="0.25">
      <c r="A12927" s="890" t="s">
        <v>12727</v>
      </c>
      <c r="B12927" s="890" t="s">
        <v>36305</v>
      </c>
      <c r="C12927" s="890" t="s">
        <v>5</v>
      </c>
      <c r="D12927" s="890">
        <v>245.04</v>
      </c>
    </row>
    <row r="12928" spans="1:4" x14ac:dyDescent="0.25">
      <c r="A12928" s="890" t="s">
        <v>12728</v>
      </c>
      <c r="B12928" s="890" t="s">
        <v>36306</v>
      </c>
      <c r="C12928" s="890" t="s">
        <v>5</v>
      </c>
      <c r="D12928" s="890">
        <v>312.82</v>
      </c>
    </row>
    <row r="12929" spans="1:4" x14ac:dyDescent="0.25">
      <c r="A12929" s="890" t="s">
        <v>12729</v>
      </c>
      <c r="B12929" s="890" t="s">
        <v>36306</v>
      </c>
      <c r="C12929" s="890" t="s">
        <v>5</v>
      </c>
      <c r="D12929" s="890">
        <v>290.52999999999997</v>
      </c>
    </row>
    <row r="12930" spans="1:4" x14ac:dyDescent="0.25">
      <c r="A12930" s="890" t="s">
        <v>12730</v>
      </c>
      <c r="B12930" s="890" t="s">
        <v>36307</v>
      </c>
      <c r="C12930" s="890" t="s">
        <v>5</v>
      </c>
      <c r="D12930" s="890">
        <v>390.84</v>
      </c>
    </row>
    <row r="12931" spans="1:4" x14ac:dyDescent="0.25">
      <c r="A12931" s="890" t="s">
        <v>12731</v>
      </c>
      <c r="B12931" s="890" t="s">
        <v>36307</v>
      </c>
      <c r="C12931" s="890" t="s">
        <v>5</v>
      </c>
      <c r="D12931" s="890">
        <v>365.07</v>
      </c>
    </row>
    <row r="12932" spans="1:4" x14ac:dyDescent="0.25">
      <c r="A12932" s="890" t="s">
        <v>12732</v>
      </c>
      <c r="B12932" s="890" t="s">
        <v>36308</v>
      </c>
      <c r="C12932" s="890" t="s">
        <v>5</v>
      </c>
      <c r="D12932" s="890">
        <v>629.39</v>
      </c>
    </row>
    <row r="12933" spans="1:4" x14ac:dyDescent="0.25">
      <c r="A12933" s="890" t="s">
        <v>12733</v>
      </c>
      <c r="B12933" s="890" t="s">
        <v>36308</v>
      </c>
      <c r="C12933" s="890" t="s">
        <v>5</v>
      </c>
      <c r="D12933" s="890">
        <v>590.82000000000005</v>
      </c>
    </row>
    <row r="12934" spans="1:4" x14ac:dyDescent="0.25">
      <c r="A12934" s="890" t="s">
        <v>12734</v>
      </c>
      <c r="B12934" s="890" t="s">
        <v>36309</v>
      </c>
      <c r="C12934" s="890" t="s">
        <v>5</v>
      </c>
      <c r="D12934" s="890">
        <v>534.72</v>
      </c>
    </row>
    <row r="12935" spans="1:4" x14ac:dyDescent="0.25">
      <c r="A12935" s="890" t="s">
        <v>12735</v>
      </c>
      <c r="B12935" s="890" t="s">
        <v>36309</v>
      </c>
      <c r="C12935" s="890" t="s">
        <v>5</v>
      </c>
      <c r="D12935" s="890">
        <v>500.44</v>
      </c>
    </row>
    <row r="12936" spans="1:4" x14ac:dyDescent="0.25">
      <c r="A12936" s="890" t="s">
        <v>12736</v>
      </c>
      <c r="B12936" s="890" t="s">
        <v>36310</v>
      </c>
      <c r="C12936" s="890" t="s">
        <v>5</v>
      </c>
      <c r="D12936" s="890">
        <v>1612.6</v>
      </c>
    </row>
    <row r="12937" spans="1:4" x14ac:dyDescent="0.25">
      <c r="A12937" s="890" t="s">
        <v>12737</v>
      </c>
      <c r="B12937" s="890" t="s">
        <v>36310</v>
      </c>
      <c r="C12937" s="890" t="s">
        <v>5</v>
      </c>
      <c r="D12937" s="890">
        <v>1527.51</v>
      </c>
    </row>
    <row r="12938" spans="1:4" x14ac:dyDescent="0.25">
      <c r="A12938" s="890" t="s">
        <v>12738</v>
      </c>
      <c r="B12938" s="890" t="s">
        <v>36311</v>
      </c>
      <c r="C12938" s="890" t="s">
        <v>5</v>
      </c>
      <c r="D12938" s="890">
        <v>1851.41</v>
      </c>
    </row>
    <row r="12939" spans="1:4" x14ac:dyDescent="0.25">
      <c r="A12939" s="890" t="s">
        <v>12739</v>
      </c>
      <c r="B12939" s="890" t="s">
        <v>36311</v>
      </c>
      <c r="C12939" s="890" t="s">
        <v>5</v>
      </c>
      <c r="D12939" s="890">
        <v>1753.54</v>
      </c>
    </row>
    <row r="12940" spans="1:4" x14ac:dyDescent="0.25">
      <c r="A12940" s="890" t="s">
        <v>12740</v>
      </c>
      <c r="B12940" s="890" t="s">
        <v>36312</v>
      </c>
      <c r="C12940" s="890" t="s">
        <v>5</v>
      </c>
      <c r="D12940" s="890">
        <v>1233.22</v>
      </c>
    </row>
    <row r="12941" spans="1:4" x14ac:dyDescent="0.25">
      <c r="A12941" s="890" t="s">
        <v>12741</v>
      </c>
      <c r="B12941" s="890" t="s">
        <v>36312</v>
      </c>
      <c r="C12941" s="890" t="s">
        <v>5</v>
      </c>
      <c r="D12941" s="890">
        <v>1165.42</v>
      </c>
    </row>
    <row r="12942" spans="1:4" x14ac:dyDescent="0.25">
      <c r="A12942" s="890" t="s">
        <v>12742</v>
      </c>
      <c r="B12942" s="890" t="s">
        <v>36313</v>
      </c>
      <c r="C12942" s="890" t="s">
        <v>5</v>
      </c>
      <c r="D12942" s="890">
        <v>499.95</v>
      </c>
    </row>
    <row r="12943" spans="1:4" x14ac:dyDescent="0.25">
      <c r="A12943" s="890" t="s">
        <v>12743</v>
      </c>
      <c r="B12943" s="890" t="s">
        <v>36313</v>
      </c>
      <c r="C12943" s="890" t="s">
        <v>5</v>
      </c>
      <c r="D12943" s="890">
        <v>466.16</v>
      </c>
    </row>
    <row r="12944" spans="1:4" x14ac:dyDescent="0.25">
      <c r="A12944" s="890" t="s">
        <v>12744</v>
      </c>
      <c r="B12944" s="890" t="s">
        <v>36314</v>
      </c>
      <c r="C12944" s="890" t="s">
        <v>5</v>
      </c>
      <c r="D12944" s="890">
        <v>403.58</v>
      </c>
    </row>
    <row r="12945" spans="1:4" x14ac:dyDescent="0.25">
      <c r="A12945" s="890" t="s">
        <v>12745</v>
      </c>
      <c r="B12945" s="890" t="s">
        <v>36314</v>
      </c>
      <c r="C12945" s="890" t="s">
        <v>5</v>
      </c>
      <c r="D12945" s="890">
        <v>374.25</v>
      </c>
    </row>
    <row r="12946" spans="1:4" x14ac:dyDescent="0.25">
      <c r="A12946" s="890" t="s">
        <v>12746</v>
      </c>
      <c r="B12946" s="890" t="s">
        <v>36315</v>
      </c>
      <c r="C12946" s="890" t="s">
        <v>5</v>
      </c>
      <c r="D12946" s="890">
        <v>1396.47</v>
      </c>
    </row>
    <row r="12947" spans="1:4" x14ac:dyDescent="0.25">
      <c r="A12947" s="890" t="s">
        <v>12747</v>
      </c>
      <c r="B12947" s="890" t="s">
        <v>36315</v>
      </c>
      <c r="C12947" s="890" t="s">
        <v>5</v>
      </c>
      <c r="D12947" s="890">
        <v>1323.53</v>
      </c>
    </row>
    <row r="12948" spans="1:4" x14ac:dyDescent="0.25">
      <c r="A12948" s="890" t="s">
        <v>12748</v>
      </c>
      <c r="B12948" s="890" t="s">
        <v>36316</v>
      </c>
      <c r="C12948" s="890" t="s">
        <v>5</v>
      </c>
      <c r="D12948" s="890">
        <v>1578.24</v>
      </c>
    </row>
    <row r="12949" spans="1:4" x14ac:dyDescent="0.25">
      <c r="A12949" s="890" t="s">
        <v>12749</v>
      </c>
      <c r="B12949" s="890" t="s">
        <v>36316</v>
      </c>
      <c r="C12949" s="890" t="s">
        <v>5</v>
      </c>
      <c r="D12949" s="890">
        <v>1494.98</v>
      </c>
    </row>
    <row r="12950" spans="1:4" x14ac:dyDescent="0.25">
      <c r="A12950" s="890" t="s">
        <v>12750</v>
      </c>
      <c r="B12950" s="890" t="s">
        <v>36317</v>
      </c>
      <c r="C12950" s="890" t="s">
        <v>5</v>
      </c>
      <c r="D12950" s="890">
        <v>4943.6400000000003</v>
      </c>
    </row>
    <row r="12951" spans="1:4" x14ac:dyDescent="0.25">
      <c r="A12951" s="890" t="s">
        <v>12751</v>
      </c>
      <c r="B12951" s="890" t="s">
        <v>36317</v>
      </c>
      <c r="C12951" s="890" t="s">
        <v>5</v>
      </c>
      <c r="D12951" s="890">
        <v>4821.82</v>
      </c>
    </row>
    <row r="12952" spans="1:4" x14ac:dyDescent="0.25">
      <c r="A12952" s="890" t="s">
        <v>12752</v>
      </c>
      <c r="B12952" s="890" t="s">
        <v>36318</v>
      </c>
      <c r="C12952" s="890" t="s">
        <v>5</v>
      </c>
      <c r="D12952" s="890">
        <v>2793.17</v>
      </c>
    </row>
    <row r="12953" spans="1:4" x14ac:dyDescent="0.25">
      <c r="A12953" s="890" t="s">
        <v>12753</v>
      </c>
      <c r="B12953" s="890" t="s">
        <v>36318</v>
      </c>
      <c r="C12953" s="890" t="s">
        <v>5</v>
      </c>
      <c r="D12953" s="890">
        <v>2719.99</v>
      </c>
    </row>
    <row r="12954" spans="1:4" x14ac:dyDescent="0.25">
      <c r="A12954" s="890" t="s">
        <v>12754</v>
      </c>
      <c r="B12954" s="890" t="s">
        <v>36319</v>
      </c>
      <c r="C12954" s="890" t="s">
        <v>5</v>
      </c>
      <c r="D12954" s="890">
        <v>3128.77</v>
      </c>
    </row>
    <row r="12955" spans="1:4" x14ac:dyDescent="0.25">
      <c r="A12955" s="890" t="s">
        <v>12755</v>
      </c>
      <c r="B12955" s="890" t="s">
        <v>36319</v>
      </c>
      <c r="C12955" s="890" t="s">
        <v>5</v>
      </c>
      <c r="D12955" s="890">
        <v>3043.11</v>
      </c>
    </row>
    <row r="12956" spans="1:4" x14ac:dyDescent="0.25">
      <c r="A12956" s="890" t="s">
        <v>12756</v>
      </c>
      <c r="B12956" s="890" t="s">
        <v>36320</v>
      </c>
      <c r="C12956" s="890" t="s">
        <v>5</v>
      </c>
      <c r="D12956" s="890">
        <v>1811.98</v>
      </c>
    </row>
    <row r="12957" spans="1:4" x14ac:dyDescent="0.25">
      <c r="A12957" s="890" t="s">
        <v>12757</v>
      </c>
      <c r="B12957" s="890" t="s">
        <v>36320</v>
      </c>
      <c r="C12957" s="890" t="s">
        <v>5</v>
      </c>
      <c r="D12957" s="890">
        <v>1759.63</v>
      </c>
    </row>
    <row r="12958" spans="1:4" x14ac:dyDescent="0.25">
      <c r="A12958" s="890" t="s">
        <v>12758</v>
      </c>
      <c r="B12958" s="890" t="s">
        <v>36321</v>
      </c>
      <c r="C12958" s="890" t="s">
        <v>5</v>
      </c>
      <c r="D12958" s="890">
        <v>6535.47</v>
      </c>
    </row>
    <row r="12959" spans="1:4" x14ac:dyDescent="0.25">
      <c r="A12959" s="890" t="s">
        <v>12759</v>
      </c>
      <c r="B12959" s="890" t="s">
        <v>36321</v>
      </c>
      <c r="C12959" s="890" t="s">
        <v>5</v>
      </c>
      <c r="D12959" s="890">
        <v>6351.16</v>
      </c>
    </row>
    <row r="12960" spans="1:4" x14ac:dyDescent="0.25">
      <c r="A12960" s="890" t="s">
        <v>12760</v>
      </c>
      <c r="B12960" s="890" t="s">
        <v>36322</v>
      </c>
      <c r="C12960" s="890" t="s">
        <v>5</v>
      </c>
      <c r="D12960" s="890">
        <v>708.64</v>
      </c>
    </row>
    <row r="12961" spans="1:4" x14ac:dyDescent="0.25">
      <c r="A12961" s="890" t="s">
        <v>12761</v>
      </c>
      <c r="B12961" s="890" t="s">
        <v>36322</v>
      </c>
      <c r="C12961" s="890" t="s">
        <v>5</v>
      </c>
      <c r="D12961" s="890">
        <v>665.59</v>
      </c>
    </row>
    <row r="12962" spans="1:4" x14ac:dyDescent="0.25">
      <c r="A12962" s="890" t="s">
        <v>12762</v>
      </c>
      <c r="B12962" s="890" t="s">
        <v>36323</v>
      </c>
      <c r="C12962" s="890" t="s">
        <v>5</v>
      </c>
      <c r="D12962" s="890">
        <v>1232.46</v>
      </c>
    </row>
    <row r="12963" spans="1:4" x14ac:dyDescent="0.25">
      <c r="A12963" s="890" t="s">
        <v>12763</v>
      </c>
      <c r="B12963" s="890" t="s">
        <v>36323</v>
      </c>
      <c r="C12963" s="890" t="s">
        <v>5</v>
      </c>
      <c r="D12963" s="890">
        <v>1157.8800000000001</v>
      </c>
    </row>
    <row r="12964" spans="1:4" x14ac:dyDescent="0.25">
      <c r="A12964" s="890" t="s">
        <v>25095</v>
      </c>
      <c r="B12964" s="890" t="s">
        <v>36324</v>
      </c>
      <c r="C12964" s="890" t="s">
        <v>5</v>
      </c>
      <c r="D12964" s="890">
        <v>566.87</v>
      </c>
    </row>
    <row r="12965" spans="1:4" x14ac:dyDescent="0.25">
      <c r="A12965" s="890" t="s">
        <v>25096</v>
      </c>
      <c r="B12965" s="890" t="s">
        <v>36324</v>
      </c>
      <c r="C12965" s="890" t="s">
        <v>5</v>
      </c>
      <c r="D12965" s="890">
        <v>519.29999999999995</v>
      </c>
    </row>
    <row r="12966" spans="1:4" x14ac:dyDescent="0.25">
      <c r="A12966" s="890" t="s">
        <v>12764</v>
      </c>
      <c r="B12966" s="890" t="s">
        <v>36325</v>
      </c>
      <c r="C12966" s="890" t="s">
        <v>5</v>
      </c>
      <c r="D12966" s="890">
        <v>951.62</v>
      </c>
    </row>
    <row r="12967" spans="1:4" x14ac:dyDescent="0.25">
      <c r="A12967" s="890" t="s">
        <v>12765</v>
      </c>
      <c r="B12967" s="890" t="s">
        <v>36325</v>
      </c>
      <c r="C12967" s="890" t="s">
        <v>5</v>
      </c>
      <c r="D12967" s="890">
        <v>886.94</v>
      </c>
    </row>
    <row r="12968" spans="1:4" x14ac:dyDescent="0.25">
      <c r="A12968" s="890" t="s">
        <v>12766</v>
      </c>
      <c r="B12968" s="890" t="s">
        <v>36326</v>
      </c>
      <c r="C12968" s="890" t="s">
        <v>5</v>
      </c>
      <c r="D12968" s="890">
        <v>1104.55</v>
      </c>
    </row>
    <row r="12969" spans="1:4" x14ac:dyDescent="0.25">
      <c r="A12969" s="890" t="s">
        <v>12767</v>
      </c>
      <c r="B12969" s="890" t="s">
        <v>36326</v>
      </c>
      <c r="C12969" s="890" t="s">
        <v>5</v>
      </c>
      <c r="D12969" s="890">
        <v>1033.21</v>
      </c>
    </row>
    <row r="12970" spans="1:4" x14ac:dyDescent="0.25">
      <c r="A12970" s="890" t="s">
        <v>12768</v>
      </c>
      <c r="B12970" s="890" t="s">
        <v>36327</v>
      </c>
      <c r="C12970" s="890" t="s">
        <v>5</v>
      </c>
      <c r="D12970" s="890">
        <v>1402.32</v>
      </c>
    </row>
    <row r="12971" spans="1:4" x14ac:dyDescent="0.25">
      <c r="A12971" s="890" t="s">
        <v>12769</v>
      </c>
      <c r="B12971" s="890" t="s">
        <v>36327</v>
      </c>
      <c r="C12971" s="890" t="s">
        <v>5</v>
      </c>
      <c r="D12971" s="890">
        <v>1319.64</v>
      </c>
    </row>
    <row r="12972" spans="1:4" x14ac:dyDescent="0.25">
      <c r="A12972" s="890" t="s">
        <v>12770</v>
      </c>
      <c r="B12972" s="890" t="s">
        <v>36328</v>
      </c>
      <c r="C12972" s="890" t="s">
        <v>5</v>
      </c>
      <c r="D12972" s="890">
        <v>891.43</v>
      </c>
    </row>
    <row r="12973" spans="1:4" x14ac:dyDescent="0.25">
      <c r="A12973" s="890" t="s">
        <v>12771</v>
      </c>
      <c r="B12973" s="890" t="s">
        <v>36328</v>
      </c>
      <c r="C12973" s="890" t="s">
        <v>5</v>
      </c>
      <c r="D12973" s="890">
        <v>831.01</v>
      </c>
    </row>
    <row r="12974" spans="1:4" x14ac:dyDescent="0.25">
      <c r="A12974" s="890" t="s">
        <v>12772</v>
      </c>
      <c r="B12974" s="890" t="s">
        <v>36329</v>
      </c>
      <c r="C12974" s="890" t="s">
        <v>5</v>
      </c>
      <c r="D12974" s="890">
        <v>1248.46</v>
      </c>
    </row>
    <row r="12975" spans="1:4" x14ac:dyDescent="0.25">
      <c r="A12975" s="890" t="s">
        <v>12773</v>
      </c>
      <c r="B12975" s="890" t="s">
        <v>36329</v>
      </c>
      <c r="C12975" s="890" t="s">
        <v>5</v>
      </c>
      <c r="D12975" s="890">
        <v>1175.4100000000001</v>
      </c>
    </row>
    <row r="12976" spans="1:4" x14ac:dyDescent="0.25">
      <c r="A12976" s="890" t="s">
        <v>12774</v>
      </c>
      <c r="B12976" s="890" t="s">
        <v>21564</v>
      </c>
      <c r="C12976" s="890" t="s">
        <v>5</v>
      </c>
      <c r="D12976" s="890">
        <v>165.41</v>
      </c>
    </row>
    <row r="12977" spans="1:4" x14ac:dyDescent="0.25">
      <c r="A12977" s="890" t="s">
        <v>12775</v>
      </c>
      <c r="B12977" s="890" t="s">
        <v>21564</v>
      </c>
      <c r="C12977" s="890" t="s">
        <v>5</v>
      </c>
      <c r="D12977" s="890">
        <v>165.41</v>
      </c>
    </row>
    <row r="12978" spans="1:4" x14ac:dyDescent="0.25">
      <c r="A12978" s="890" t="s">
        <v>12776</v>
      </c>
      <c r="B12978" s="890" t="s">
        <v>21565</v>
      </c>
      <c r="C12978" s="890" t="s">
        <v>5</v>
      </c>
      <c r="D12978" s="890">
        <v>220.73</v>
      </c>
    </row>
    <row r="12979" spans="1:4" x14ac:dyDescent="0.25">
      <c r="A12979" s="890" t="s">
        <v>12777</v>
      </c>
      <c r="B12979" s="890" t="s">
        <v>21565</v>
      </c>
      <c r="C12979" s="890" t="s">
        <v>5</v>
      </c>
      <c r="D12979" s="890">
        <v>220.73</v>
      </c>
    </row>
    <row r="12980" spans="1:4" x14ac:dyDescent="0.25">
      <c r="A12980" s="890" t="s">
        <v>12778</v>
      </c>
      <c r="B12980" s="890" t="s">
        <v>21566</v>
      </c>
      <c r="C12980" s="890" t="s">
        <v>5</v>
      </c>
      <c r="D12980" s="890">
        <v>547.37</v>
      </c>
    </row>
    <row r="12981" spans="1:4" x14ac:dyDescent="0.25">
      <c r="A12981" s="890" t="s">
        <v>12779</v>
      </c>
      <c r="B12981" s="890" t="s">
        <v>21566</v>
      </c>
      <c r="C12981" s="890" t="s">
        <v>5</v>
      </c>
      <c r="D12981" s="890">
        <v>547.37</v>
      </c>
    </row>
    <row r="12982" spans="1:4" x14ac:dyDescent="0.25">
      <c r="A12982" s="890" t="s">
        <v>12780</v>
      </c>
      <c r="B12982" s="890" t="s">
        <v>36330</v>
      </c>
      <c r="C12982" s="890" t="s">
        <v>5</v>
      </c>
      <c r="D12982" s="890">
        <v>62.86</v>
      </c>
    </row>
    <row r="12983" spans="1:4" x14ac:dyDescent="0.25">
      <c r="A12983" s="890" t="s">
        <v>12781</v>
      </c>
      <c r="B12983" s="890" t="s">
        <v>36330</v>
      </c>
      <c r="C12983" s="890" t="s">
        <v>5</v>
      </c>
      <c r="D12983" s="890">
        <v>59.92</v>
      </c>
    </row>
    <row r="12984" spans="1:4" x14ac:dyDescent="0.25">
      <c r="A12984" s="890" t="s">
        <v>12782</v>
      </c>
      <c r="B12984" s="890" t="s">
        <v>36331</v>
      </c>
      <c r="C12984" s="890" t="s">
        <v>5</v>
      </c>
      <c r="D12984" s="890">
        <v>87.9</v>
      </c>
    </row>
    <row r="12985" spans="1:4" x14ac:dyDescent="0.25">
      <c r="A12985" s="890" t="s">
        <v>12783</v>
      </c>
      <c r="B12985" s="890" t="s">
        <v>36331</v>
      </c>
      <c r="C12985" s="890" t="s">
        <v>5</v>
      </c>
      <c r="D12985" s="890">
        <v>84.11</v>
      </c>
    </row>
    <row r="12986" spans="1:4" x14ac:dyDescent="0.25">
      <c r="A12986" s="890" t="s">
        <v>12784</v>
      </c>
      <c r="B12986" s="890" t="s">
        <v>36332</v>
      </c>
      <c r="C12986" s="890" t="s">
        <v>5</v>
      </c>
      <c r="D12986" s="890">
        <v>120.78</v>
      </c>
    </row>
    <row r="12987" spans="1:4" x14ac:dyDescent="0.25">
      <c r="A12987" s="890" t="s">
        <v>12785</v>
      </c>
      <c r="B12987" s="890" t="s">
        <v>36332</v>
      </c>
      <c r="C12987" s="890" t="s">
        <v>5</v>
      </c>
      <c r="D12987" s="890">
        <v>115.72</v>
      </c>
    </row>
    <row r="12988" spans="1:4" x14ac:dyDescent="0.25">
      <c r="A12988" s="890" t="s">
        <v>12786</v>
      </c>
      <c r="B12988" s="890" t="s">
        <v>36333</v>
      </c>
      <c r="C12988" s="890" t="s">
        <v>5</v>
      </c>
      <c r="D12988" s="890">
        <v>168.81</v>
      </c>
    </row>
    <row r="12989" spans="1:4" x14ac:dyDescent="0.25">
      <c r="A12989" s="890" t="s">
        <v>12787</v>
      </c>
      <c r="B12989" s="890" t="s">
        <v>36333</v>
      </c>
      <c r="C12989" s="890" t="s">
        <v>5</v>
      </c>
      <c r="D12989" s="890">
        <v>161.88</v>
      </c>
    </row>
    <row r="12990" spans="1:4" x14ac:dyDescent="0.25">
      <c r="A12990" s="890" t="s">
        <v>12788</v>
      </c>
      <c r="B12990" s="890" t="s">
        <v>36334</v>
      </c>
      <c r="C12990" s="890" t="s">
        <v>5</v>
      </c>
      <c r="D12990" s="890">
        <v>305.57</v>
      </c>
    </row>
    <row r="12991" spans="1:4" x14ac:dyDescent="0.25">
      <c r="A12991" s="890" t="s">
        <v>12789</v>
      </c>
      <c r="B12991" s="890" t="s">
        <v>36334</v>
      </c>
      <c r="C12991" s="890" t="s">
        <v>5</v>
      </c>
      <c r="D12991" s="890">
        <v>295.67</v>
      </c>
    </row>
    <row r="12992" spans="1:4" x14ac:dyDescent="0.25">
      <c r="A12992" s="890" t="s">
        <v>12790</v>
      </c>
      <c r="B12992" s="890" t="s">
        <v>36335</v>
      </c>
      <c r="C12992" s="890" t="s">
        <v>5</v>
      </c>
      <c r="D12992" s="890">
        <v>429.9</v>
      </c>
    </row>
    <row r="12993" spans="1:4" x14ac:dyDescent="0.25">
      <c r="A12993" s="890" t="s">
        <v>12791</v>
      </c>
      <c r="B12993" s="890" t="s">
        <v>36335</v>
      </c>
      <c r="C12993" s="890" t="s">
        <v>5</v>
      </c>
      <c r="D12993" s="890">
        <v>419.99</v>
      </c>
    </row>
    <row r="12994" spans="1:4" x14ac:dyDescent="0.25">
      <c r="A12994" s="890" t="s">
        <v>12792</v>
      </c>
      <c r="B12994" s="890" t="s">
        <v>36336</v>
      </c>
      <c r="C12994" s="890" t="s">
        <v>5</v>
      </c>
      <c r="D12994" s="890">
        <v>1744.41</v>
      </c>
    </row>
    <row r="12995" spans="1:4" x14ac:dyDescent="0.25">
      <c r="A12995" s="890" t="s">
        <v>12793</v>
      </c>
      <c r="B12995" s="890" t="s">
        <v>36336</v>
      </c>
      <c r="C12995" s="890" t="s">
        <v>5</v>
      </c>
      <c r="D12995" s="890">
        <v>1683.67</v>
      </c>
    </row>
    <row r="12996" spans="1:4" x14ac:dyDescent="0.25">
      <c r="A12996" s="890" t="s">
        <v>12794</v>
      </c>
      <c r="B12996" s="890" t="s">
        <v>36337</v>
      </c>
      <c r="C12996" s="890" t="s">
        <v>5</v>
      </c>
      <c r="D12996" s="890">
        <v>2156.86</v>
      </c>
    </row>
    <row r="12997" spans="1:4" x14ac:dyDescent="0.25">
      <c r="A12997" s="890" t="s">
        <v>12795</v>
      </c>
      <c r="B12997" s="890" t="s">
        <v>36337</v>
      </c>
      <c r="C12997" s="890" t="s">
        <v>5</v>
      </c>
      <c r="D12997" s="890">
        <v>2083.9699999999998</v>
      </c>
    </row>
    <row r="12998" spans="1:4" x14ac:dyDescent="0.25">
      <c r="A12998" s="890" t="s">
        <v>12796</v>
      </c>
      <c r="B12998" s="890" t="s">
        <v>36338</v>
      </c>
      <c r="C12998" s="890" t="s">
        <v>5</v>
      </c>
      <c r="D12998" s="890">
        <v>2385.4499999999998</v>
      </c>
    </row>
    <row r="12999" spans="1:4" x14ac:dyDescent="0.25">
      <c r="A12999" s="890" t="s">
        <v>12797</v>
      </c>
      <c r="B12999" s="890" t="s">
        <v>36338</v>
      </c>
      <c r="C12999" s="890" t="s">
        <v>5</v>
      </c>
      <c r="D12999" s="890">
        <v>2305.5700000000002</v>
      </c>
    </row>
    <row r="13000" spans="1:4" x14ac:dyDescent="0.25">
      <c r="A13000" s="890" t="s">
        <v>12798</v>
      </c>
      <c r="B13000" s="890" t="s">
        <v>36339</v>
      </c>
      <c r="C13000" s="890" t="s">
        <v>5</v>
      </c>
      <c r="D13000" s="890">
        <v>2536.16</v>
      </c>
    </row>
    <row r="13001" spans="1:4" x14ac:dyDescent="0.25">
      <c r="A13001" s="890" t="s">
        <v>12799</v>
      </c>
      <c r="B13001" s="890" t="s">
        <v>36339</v>
      </c>
      <c r="C13001" s="890" t="s">
        <v>5</v>
      </c>
      <c r="D13001" s="890">
        <v>2450.52</v>
      </c>
    </row>
    <row r="13002" spans="1:4" x14ac:dyDescent="0.25">
      <c r="A13002" s="890" t="s">
        <v>12800</v>
      </c>
      <c r="B13002" s="890" t="s">
        <v>36340</v>
      </c>
      <c r="C13002" s="890" t="s">
        <v>5</v>
      </c>
      <c r="D13002" s="890">
        <v>2622.65</v>
      </c>
    </row>
    <row r="13003" spans="1:4" x14ac:dyDescent="0.25">
      <c r="A13003" s="890" t="s">
        <v>12801</v>
      </c>
      <c r="B13003" s="890" t="s">
        <v>36340</v>
      </c>
      <c r="C13003" s="890" t="s">
        <v>5</v>
      </c>
      <c r="D13003" s="890">
        <v>2535.21</v>
      </c>
    </row>
    <row r="13004" spans="1:4" x14ac:dyDescent="0.25">
      <c r="A13004" s="890" t="s">
        <v>12802</v>
      </c>
      <c r="B13004" s="890" t="s">
        <v>36341</v>
      </c>
      <c r="C13004" s="890" t="s">
        <v>5</v>
      </c>
      <c r="D13004" s="890">
        <v>2824.12</v>
      </c>
    </row>
    <row r="13005" spans="1:4" x14ac:dyDescent="0.25">
      <c r="A13005" s="890" t="s">
        <v>12803</v>
      </c>
      <c r="B13005" s="890" t="s">
        <v>36341</v>
      </c>
      <c r="C13005" s="890" t="s">
        <v>5</v>
      </c>
      <c r="D13005" s="890">
        <v>2730.4</v>
      </c>
    </row>
    <row r="13006" spans="1:4" x14ac:dyDescent="0.25">
      <c r="A13006" s="890" t="s">
        <v>12804</v>
      </c>
      <c r="B13006" s="890" t="s">
        <v>36342</v>
      </c>
      <c r="C13006" s="890" t="s">
        <v>5</v>
      </c>
      <c r="D13006" s="890">
        <v>3119.28</v>
      </c>
    </row>
    <row r="13007" spans="1:4" x14ac:dyDescent="0.25">
      <c r="A13007" s="890" t="s">
        <v>12805</v>
      </c>
      <c r="B13007" s="890" t="s">
        <v>36342</v>
      </c>
      <c r="C13007" s="890" t="s">
        <v>5</v>
      </c>
      <c r="D13007" s="890">
        <v>3017.23</v>
      </c>
    </row>
    <row r="13008" spans="1:4" x14ac:dyDescent="0.25">
      <c r="A13008" s="890" t="s">
        <v>12806</v>
      </c>
      <c r="B13008" s="890" t="s">
        <v>36343</v>
      </c>
      <c r="C13008" s="890" t="s">
        <v>5</v>
      </c>
      <c r="D13008" s="890">
        <v>3611.45</v>
      </c>
    </row>
    <row r="13009" spans="1:4" x14ac:dyDescent="0.25">
      <c r="A13009" s="890" t="s">
        <v>12807</v>
      </c>
      <c r="B13009" s="890" t="s">
        <v>36343</v>
      </c>
      <c r="C13009" s="890" t="s">
        <v>5</v>
      </c>
      <c r="D13009" s="890">
        <v>3494.05</v>
      </c>
    </row>
    <row r="13010" spans="1:4" x14ac:dyDescent="0.25">
      <c r="A13010" s="890" t="s">
        <v>12808</v>
      </c>
      <c r="B13010" s="890" t="s">
        <v>36344</v>
      </c>
      <c r="C13010" s="890" t="s">
        <v>5</v>
      </c>
      <c r="D13010" s="890">
        <v>3868.81</v>
      </c>
    </row>
    <row r="13011" spans="1:4" x14ac:dyDescent="0.25">
      <c r="A13011" s="890" t="s">
        <v>12809</v>
      </c>
      <c r="B13011" s="890" t="s">
        <v>36344</v>
      </c>
      <c r="C13011" s="890" t="s">
        <v>5</v>
      </c>
      <c r="D13011" s="890">
        <v>3743.49</v>
      </c>
    </row>
    <row r="13012" spans="1:4" x14ac:dyDescent="0.25">
      <c r="A13012" s="890" t="s">
        <v>12810</v>
      </c>
      <c r="B13012" s="890" t="s">
        <v>36345</v>
      </c>
      <c r="C13012" s="890" t="s">
        <v>5</v>
      </c>
      <c r="D13012" s="890">
        <v>260.12</v>
      </c>
    </row>
    <row r="13013" spans="1:4" x14ac:dyDescent="0.25">
      <c r="A13013" s="890" t="s">
        <v>12811</v>
      </c>
      <c r="B13013" s="890" t="s">
        <v>36345</v>
      </c>
      <c r="C13013" s="890" t="s">
        <v>5</v>
      </c>
      <c r="D13013" s="890">
        <v>246.49</v>
      </c>
    </row>
    <row r="13014" spans="1:4" x14ac:dyDescent="0.25">
      <c r="A13014" s="890" t="s">
        <v>12812</v>
      </c>
      <c r="B13014" s="890" t="s">
        <v>36346</v>
      </c>
      <c r="C13014" s="890" t="s">
        <v>5</v>
      </c>
      <c r="D13014" s="890">
        <v>470.43</v>
      </c>
    </row>
    <row r="13015" spans="1:4" x14ac:dyDescent="0.25">
      <c r="A13015" s="890" t="s">
        <v>12813</v>
      </c>
      <c r="B13015" s="890" t="s">
        <v>36346</v>
      </c>
      <c r="C13015" s="890" t="s">
        <v>5</v>
      </c>
      <c r="D13015" s="890">
        <v>448.12</v>
      </c>
    </row>
    <row r="13016" spans="1:4" x14ac:dyDescent="0.25">
      <c r="A13016" s="890" t="s">
        <v>12814</v>
      </c>
      <c r="B13016" s="890" t="s">
        <v>36347</v>
      </c>
      <c r="C13016" s="890" t="s">
        <v>5</v>
      </c>
      <c r="D13016" s="890">
        <v>1575.96</v>
      </c>
    </row>
    <row r="13017" spans="1:4" x14ac:dyDescent="0.25">
      <c r="A13017" s="890" t="s">
        <v>12815</v>
      </c>
      <c r="B13017" s="890" t="s">
        <v>36347</v>
      </c>
      <c r="C13017" s="890" t="s">
        <v>5</v>
      </c>
      <c r="D13017" s="890">
        <v>1493.95</v>
      </c>
    </row>
    <row r="13018" spans="1:4" x14ac:dyDescent="0.25">
      <c r="A13018" s="890" t="s">
        <v>12816</v>
      </c>
      <c r="B13018" s="890" t="s">
        <v>36348</v>
      </c>
      <c r="C13018" s="890" t="s">
        <v>5</v>
      </c>
      <c r="D13018" s="890">
        <v>2954.36</v>
      </c>
    </row>
    <row r="13019" spans="1:4" x14ac:dyDescent="0.25">
      <c r="A13019" s="890" t="s">
        <v>12817</v>
      </c>
      <c r="B13019" s="890" t="s">
        <v>36348</v>
      </c>
      <c r="C13019" s="890" t="s">
        <v>5</v>
      </c>
      <c r="D13019" s="890">
        <v>2801.32</v>
      </c>
    </row>
    <row r="13020" spans="1:4" x14ac:dyDescent="0.25">
      <c r="A13020" s="890" t="s">
        <v>12818</v>
      </c>
      <c r="B13020" s="890" t="s">
        <v>50109</v>
      </c>
      <c r="C13020" s="890" t="s">
        <v>5</v>
      </c>
      <c r="D13020" s="890">
        <v>396.93</v>
      </c>
    </row>
    <row r="13021" spans="1:4" x14ac:dyDescent="0.25">
      <c r="A13021" s="890" t="s">
        <v>12819</v>
      </c>
      <c r="B13021" s="890" t="s">
        <v>50109</v>
      </c>
      <c r="C13021" s="890" t="s">
        <v>5</v>
      </c>
      <c r="D13021" s="890">
        <v>389.02</v>
      </c>
    </row>
    <row r="13022" spans="1:4" x14ac:dyDescent="0.25">
      <c r="A13022" s="890" t="s">
        <v>12820</v>
      </c>
      <c r="B13022" s="890" t="s">
        <v>50110</v>
      </c>
      <c r="C13022" s="890" t="s">
        <v>5</v>
      </c>
      <c r="D13022" s="890">
        <v>276.47000000000003</v>
      </c>
    </row>
    <row r="13023" spans="1:4" x14ac:dyDescent="0.25">
      <c r="A13023" s="890" t="s">
        <v>12821</v>
      </c>
      <c r="B13023" s="890" t="s">
        <v>50110</v>
      </c>
      <c r="C13023" s="890" t="s">
        <v>5</v>
      </c>
      <c r="D13023" s="890">
        <v>270.44</v>
      </c>
    </row>
    <row r="13024" spans="1:4" x14ac:dyDescent="0.25">
      <c r="A13024" s="890" t="s">
        <v>12822</v>
      </c>
      <c r="B13024" s="890" t="s">
        <v>50111</v>
      </c>
      <c r="C13024" s="890" t="s">
        <v>5</v>
      </c>
      <c r="D13024" s="890">
        <v>180.94</v>
      </c>
    </row>
    <row r="13025" spans="1:4" x14ac:dyDescent="0.25">
      <c r="A13025" s="890" t="s">
        <v>12823</v>
      </c>
      <c r="B13025" s="890" t="s">
        <v>50111</v>
      </c>
      <c r="C13025" s="890" t="s">
        <v>5</v>
      </c>
      <c r="D13025" s="890">
        <v>176.98</v>
      </c>
    </row>
    <row r="13026" spans="1:4" x14ac:dyDescent="0.25">
      <c r="A13026" s="890" t="s">
        <v>12824</v>
      </c>
      <c r="B13026" s="890" t="s">
        <v>36352</v>
      </c>
      <c r="C13026" s="890" t="s">
        <v>5</v>
      </c>
      <c r="D13026" s="890">
        <v>2301.02</v>
      </c>
    </row>
    <row r="13027" spans="1:4" x14ac:dyDescent="0.25">
      <c r="A13027" s="890" t="s">
        <v>12825</v>
      </c>
      <c r="B13027" s="890" t="s">
        <v>36352</v>
      </c>
      <c r="C13027" s="890" t="s">
        <v>5</v>
      </c>
      <c r="D13027" s="890">
        <v>2244.15</v>
      </c>
    </row>
    <row r="13028" spans="1:4" x14ac:dyDescent="0.25">
      <c r="A13028" s="890" t="s">
        <v>12826</v>
      </c>
      <c r="B13028" s="890" t="s">
        <v>36353</v>
      </c>
      <c r="C13028" s="890" t="s">
        <v>5</v>
      </c>
      <c r="D13028" s="890">
        <v>305.57</v>
      </c>
    </row>
    <row r="13029" spans="1:4" x14ac:dyDescent="0.25">
      <c r="A13029" s="890" t="s">
        <v>12827</v>
      </c>
      <c r="B13029" s="890" t="s">
        <v>36353</v>
      </c>
      <c r="C13029" s="890" t="s">
        <v>5</v>
      </c>
      <c r="D13029" s="890">
        <v>295.67</v>
      </c>
    </row>
    <row r="13030" spans="1:4" x14ac:dyDescent="0.25">
      <c r="A13030" s="890" t="s">
        <v>12828</v>
      </c>
      <c r="B13030" s="890" t="s">
        <v>36354</v>
      </c>
      <c r="C13030" s="890" t="s">
        <v>5</v>
      </c>
      <c r="D13030" s="890">
        <v>430.13</v>
      </c>
    </row>
    <row r="13031" spans="1:4" x14ac:dyDescent="0.25">
      <c r="A13031" s="890" t="s">
        <v>12829</v>
      </c>
      <c r="B13031" s="890" t="s">
        <v>36354</v>
      </c>
      <c r="C13031" s="890" t="s">
        <v>5</v>
      </c>
      <c r="D13031" s="890">
        <v>420.22</v>
      </c>
    </row>
    <row r="13032" spans="1:4" x14ac:dyDescent="0.25">
      <c r="A13032" s="890" t="s">
        <v>12830</v>
      </c>
      <c r="B13032" s="890" t="s">
        <v>36355</v>
      </c>
      <c r="C13032" s="890" t="s">
        <v>5</v>
      </c>
      <c r="D13032" s="890">
        <v>8288.42</v>
      </c>
    </row>
    <row r="13033" spans="1:4" x14ac:dyDescent="0.25">
      <c r="A13033" s="890" t="s">
        <v>12831</v>
      </c>
      <c r="B13033" s="890" t="s">
        <v>36355</v>
      </c>
      <c r="C13033" s="890" t="s">
        <v>5</v>
      </c>
      <c r="D13033" s="890">
        <v>8218.5400000000009</v>
      </c>
    </row>
    <row r="13034" spans="1:4" x14ac:dyDescent="0.25">
      <c r="A13034" s="890" t="s">
        <v>12832</v>
      </c>
      <c r="B13034" s="890" t="s">
        <v>36356</v>
      </c>
      <c r="C13034" s="890" t="s">
        <v>5</v>
      </c>
      <c r="D13034" s="890">
        <v>14819.03</v>
      </c>
    </row>
    <row r="13035" spans="1:4" x14ac:dyDescent="0.25">
      <c r="A13035" s="890" t="s">
        <v>12833</v>
      </c>
      <c r="B13035" s="890" t="s">
        <v>36356</v>
      </c>
      <c r="C13035" s="890" t="s">
        <v>5</v>
      </c>
      <c r="D13035" s="890">
        <v>14711.44</v>
      </c>
    </row>
    <row r="13036" spans="1:4" x14ac:dyDescent="0.25">
      <c r="A13036" s="890" t="s">
        <v>12834</v>
      </c>
      <c r="B13036" s="890" t="s">
        <v>36357</v>
      </c>
      <c r="C13036" s="890" t="s">
        <v>5</v>
      </c>
      <c r="D13036" s="890">
        <v>16958.3</v>
      </c>
    </row>
    <row r="13037" spans="1:4" x14ac:dyDescent="0.25">
      <c r="A13037" s="890" t="s">
        <v>12835</v>
      </c>
      <c r="B13037" s="890" t="s">
        <v>36357</v>
      </c>
      <c r="C13037" s="890" t="s">
        <v>5</v>
      </c>
      <c r="D13037" s="890">
        <v>16835.41</v>
      </c>
    </row>
    <row r="13038" spans="1:4" x14ac:dyDescent="0.25">
      <c r="A13038" s="890" t="s">
        <v>12836</v>
      </c>
      <c r="B13038" s="890" t="s">
        <v>36358</v>
      </c>
      <c r="C13038" s="890" t="s">
        <v>5</v>
      </c>
      <c r="D13038" s="890">
        <v>16377.01</v>
      </c>
    </row>
    <row r="13039" spans="1:4" x14ac:dyDescent="0.25">
      <c r="A13039" s="890" t="s">
        <v>12837</v>
      </c>
      <c r="B13039" s="890" t="s">
        <v>36358</v>
      </c>
      <c r="C13039" s="890" t="s">
        <v>5</v>
      </c>
      <c r="D13039" s="890">
        <v>16255.75</v>
      </c>
    </row>
    <row r="13040" spans="1:4" x14ac:dyDescent="0.25">
      <c r="A13040" s="890" t="s">
        <v>12838</v>
      </c>
      <c r="B13040" s="890" t="s">
        <v>36359</v>
      </c>
      <c r="C13040" s="890" t="s">
        <v>5</v>
      </c>
      <c r="D13040" s="890">
        <v>21842.560000000001</v>
      </c>
    </row>
    <row r="13041" spans="1:4" x14ac:dyDescent="0.25">
      <c r="A13041" s="890" t="s">
        <v>12839</v>
      </c>
      <c r="B13041" s="890" t="s">
        <v>36359</v>
      </c>
      <c r="C13041" s="890" t="s">
        <v>5</v>
      </c>
      <c r="D13041" s="890">
        <v>21680.23</v>
      </c>
    </row>
    <row r="13042" spans="1:4" x14ac:dyDescent="0.25">
      <c r="A13042" s="890" t="s">
        <v>12840</v>
      </c>
      <c r="B13042" s="890" t="s">
        <v>36360</v>
      </c>
      <c r="C13042" s="890" t="s">
        <v>5</v>
      </c>
      <c r="D13042" s="890">
        <v>1516.72</v>
      </c>
    </row>
    <row r="13043" spans="1:4" x14ac:dyDescent="0.25">
      <c r="A13043" s="890" t="s">
        <v>12841</v>
      </c>
      <c r="B13043" s="890" t="s">
        <v>36360</v>
      </c>
      <c r="C13043" s="890" t="s">
        <v>5</v>
      </c>
      <c r="D13043" s="890">
        <v>1487.84</v>
      </c>
    </row>
    <row r="13044" spans="1:4" x14ac:dyDescent="0.25">
      <c r="A13044" s="890" t="s">
        <v>12842</v>
      </c>
      <c r="B13044" s="890" t="s">
        <v>36361</v>
      </c>
      <c r="C13044" s="890" t="s">
        <v>5</v>
      </c>
      <c r="D13044" s="890">
        <v>2898.73</v>
      </c>
    </row>
    <row r="13045" spans="1:4" x14ac:dyDescent="0.25">
      <c r="A13045" s="890" t="s">
        <v>12843</v>
      </c>
      <c r="B13045" s="890" t="s">
        <v>36361</v>
      </c>
      <c r="C13045" s="890" t="s">
        <v>5</v>
      </c>
      <c r="D13045" s="890">
        <v>2861.78</v>
      </c>
    </row>
    <row r="13046" spans="1:4" x14ac:dyDescent="0.25">
      <c r="A13046" s="890" t="s">
        <v>12844</v>
      </c>
      <c r="B13046" s="890" t="s">
        <v>36362</v>
      </c>
      <c r="C13046" s="890" t="s">
        <v>5</v>
      </c>
      <c r="D13046" s="890">
        <v>3401.64</v>
      </c>
    </row>
    <row r="13047" spans="1:4" x14ac:dyDescent="0.25">
      <c r="A13047" s="890" t="s">
        <v>12845</v>
      </c>
      <c r="B13047" s="890" t="s">
        <v>36362</v>
      </c>
      <c r="C13047" s="890" t="s">
        <v>5</v>
      </c>
      <c r="D13047" s="890">
        <v>3356.58</v>
      </c>
    </row>
    <row r="13048" spans="1:4" x14ac:dyDescent="0.25">
      <c r="A13048" s="890" t="s">
        <v>12846</v>
      </c>
      <c r="B13048" s="890" t="s">
        <v>36363</v>
      </c>
      <c r="C13048" s="890" t="s">
        <v>5</v>
      </c>
      <c r="D13048" s="890">
        <v>7002.59</v>
      </c>
    </row>
    <row r="13049" spans="1:4" x14ac:dyDescent="0.25">
      <c r="A13049" s="890" t="s">
        <v>12847</v>
      </c>
      <c r="B13049" s="890" t="s">
        <v>36363</v>
      </c>
      <c r="C13049" s="890" t="s">
        <v>5</v>
      </c>
      <c r="D13049" s="890">
        <v>6949.72</v>
      </c>
    </row>
    <row r="13050" spans="1:4" x14ac:dyDescent="0.25">
      <c r="A13050" s="890" t="s">
        <v>12848</v>
      </c>
      <c r="B13050" s="890" t="s">
        <v>36364</v>
      </c>
      <c r="C13050" s="890" t="s">
        <v>5</v>
      </c>
      <c r="D13050" s="890">
        <v>7401.26</v>
      </c>
    </row>
    <row r="13051" spans="1:4" x14ac:dyDescent="0.25">
      <c r="A13051" s="890" t="s">
        <v>12849</v>
      </c>
      <c r="B13051" s="890" t="s">
        <v>36364</v>
      </c>
      <c r="C13051" s="890" t="s">
        <v>5</v>
      </c>
      <c r="D13051" s="890">
        <v>7339.56</v>
      </c>
    </row>
    <row r="13052" spans="1:4" x14ac:dyDescent="0.25">
      <c r="A13052" s="890" t="s">
        <v>12850</v>
      </c>
      <c r="B13052" s="890" t="s">
        <v>36365</v>
      </c>
      <c r="C13052" s="890" t="s">
        <v>5</v>
      </c>
      <c r="D13052" s="890">
        <v>8695.26</v>
      </c>
    </row>
    <row r="13053" spans="1:4" x14ac:dyDescent="0.25">
      <c r="A13053" s="890" t="s">
        <v>12851</v>
      </c>
      <c r="B13053" s="890" t="s">
        <v>36365</v>
      </c>
      <c r="C13053" s="890" t="s">
        <v>5</v>
      </c>
      <c r="D13053" s="890">
        <v>8625.59</v>
      </c>
    </row>
    <row r="13054" spans="1:4" x14ac:dyDescent="0.25">
      <c r="A13054" s="890" t="s">
        <v>12852</v>
      </c>
      <c r="B13054" s="890" t="s">
        <v>36366</v>
      </c>
      <c r="C13054" s="890" t="s">
        <v>5</v>
      </c>
      <c r="D13054" s="890">
        <v>10160.61</v>
      </c>
    </row>
    <row r="13055" spans="1:4" x14ac:dyDescent="0.25">
      <c r="A13055" s="890" t="s">
        <v>12853</v>
      </c>
      <c r="B13055" s="890" t="s">
        <v>36366</v>
      </c>
      <c r="C13055" s="890" t="s">
        <v>5</v>
      </c>
      <c r="D13055" s="890">
        <v>10079</v>
      </c>
    </row>
    <row r="13056" spans="1:4" x14ac:dyDescent="0.25">
      <c r="A13056" s="890" t="s">
        <v>12854</v>
      </c>
      <c r="B13056" s="890" t="s">
        <v>36367</v>
      </c>
      <c r="C13056" s="890" t="s">
        <v>5</v>
      </c>
      <c r="D13056" s="890">
        <v>12717.52</v>
      </c>
    </row>
    <row r="13057" spans="1:4" x14ac:dyDescent="0.25">
      <c r="A13057" s="890" t="s">
        <v>12855</v>
      </c>
      <c r="B13057" s="890" t="s">
        <v>36367</v>
      </c>
      <c r="C13057" s="890" t="s">
        <v>5</v>
      </c>
      <c r="D13057" s="890">
        <v>12625.48</v>
      </c>
    </row>
    <row r="13058" spans="1:4" x14ac:dyDescent="0.25">
      <c r="A13058" s="890" t="s">
        <v>12856</v>
      </c>
      <c r="B13058" s="890" t="s">
        <v>36368</v>
      </c>
      <c r="C13058" s="890" t="s">
        <v>5</v>
      </c>
      <c r="D13058" s="890">
        <v>14839.03</v>
      </c>
    </row>
    <row r="13059" spans="1:4" x14ac:dyDescent="0.25">
      <c r="A13059" s="890" t="s">
        <v>12857</v>
      </c>
      <c r="B13059" s="890" t="s">
        <v>36368</v>
      </c>
      <c r="C13059" s="890" t="s">
        <v>5</v>
      </c>
      <c r="D13059" s="890">
        <v>14731.44</v>
      </c>
    </row>
    <row r="13060" spans="1:4" x14ac:dyDescent="0.25">
      <c r="A13060" s="890" t="s">
        <v>12858</v>
      </c>
      <c r="B13060" s="890" t="s">
        <v>36369</v>
      </c>
      <c r="C13060" s="890" t="s">
        <v>5</v>
      </c>
      <c r="D13060" s="890">
        <v>16960.38</v>
      </c>
    </row>
    <row r="13061" spans="1:4" x14ac:dyDescent="0.25">
      <c r="A13061" s="890" t="s">
        <v>12859</v>
      </c>
      <c r="B13061" s="890" t="s">
        <v>36369</v>
      </c>
      <c r="C13061" s="890" t="s">
        <v>5</v>
      </c>
      <c r="D13061" s="890">
        <v>16837.28</v>
      </c>
    </row>
    <row r="13062" spans="1:4" x14ac:dyDescent="0.25">
      <c r="A13062" s="890" t="s">
        <v>12860</v>
      </c>
      <c r="B13062" s="890" t="s">
        <v>36370</v>
      </c>
      <c r="C13062" s="890" t="s">
        <v>5</v>
      </c>
      <c r="D13062" s="890">
        <v>21842.560000000001</v>
      </c>
    </row>
    <row r="13063" spans="1:4" x14ac:dyDescent="0.25">
      <c r="A13063" s="890" t="s">
        <v>12861</v>
      </c>
      <c r="B13063" s="890" t="s">
        <v>36370</v>
      </c>
      <c r="C13063" s="890" t="s">
        <v>5</v>
      </c>
      <c r="D13063" s="890">
        <v>21680.23</v>
      </c>
    </row>
    <row r="13064" spans="1:4" x14ac:dyDescent="0.25">
      <c r="A13064" s="890" t="s">
        <v>12862</v>
      </c>
      <c r="B13064" s="890" t="s">
        <v>36371</v>
      </c>
      <c r="C13064" s="890" t="s">
        <v>5</v>
      </c>
      <c r="D13064" s="890">
        <v>2280.11</v>
      </c>
    </row>
    <row r="13065" spans="1:4" x14ac:dyDescent="0.25">
      <c r="A13065" s="890" t="s">
        <v>12863</v>
      </c>
      <c r="B13065" s="890" t="s">
        <v>36371</v>
      </c>
      <c r="C13065" s="890" t="s">
        <v>5</v>
      </c>
      <c r="D13065" s="890">
        <v>2243.16</v>
      </c>
    </row>
    <row r="13066" spans="1:4" x14ac:dyDescent="0.25">
      <c r="A13066" s="890" t="s">
        <v>12864</v>
      </c>
      <c r="B13066" s="890" t="s">
        <v>36372</v>
      </c>
      <c r="C13066" s="890" t="s">
        <v>5</v>
      </c>
      <c r="D13066" s="890">
        <v>7002.59</v>
      </c>
    </row>
    <row r="13067" spans="1:4" x14ac:dyDescent="0.25">
      <c r="A13067" s="890" t="s">
        <v>12865</v>
      </c>
      <c r="B13067" s="890" t="s">
        <v>36372</v>
      </c>
      <c r="C13067" s="890" t="s">
        <v>5</v>
      </c>
      <c r="D13067" s="890">
        <v>6949.72</v>
      </c>
    </row>
    <row r="13068" spans="1:4" x14ac:dyDescent="0.25">
      <c r="A13068" s="890" t="s">
        <v>12866</v>
      </c>
      <c r="B13068" s="890" t="s">
        <v>36373</v>
      </c>
      <c r="C13068" s="890" t="s">
        <v>5</v>
      </c>
      <c r="D13068" s="890">
        <v>8708.42</v>
      </c>
    </row>
    <row r="13069" spans="1:4" x14ac:dyDescent="0.25">
      <c r="A13069" s="890" t="s">
        <v>12867</v>
      </c>
      <c r="B13069" s="890" t="s">
        <v>36373</v>
      </c>
      <c r="C13069" s="890" t="s">
        <v>5</v>
      </c>
      <c r="D13069" s="890">
        <v>8638.5400000000009</v>
      </c>
    </row>
    <row r="13070" spans="1:4" x14ac:dyDescent="0.25">
      <c r="A13070" s="890" t="s">
        <v>12868</v>
      </c>
      <c r="B13070" s="890" t="s">
        <v>36374</v>
      </c>
      <c r="C13070" s="890" t="s">
        <v>5</v>
      </c>
      <c r="D13070" s="890">
        <v>12717.52</v>
      </c>
    </row>
    <row r="13071" spans="1:4" x14ac:dyDescent="0.25">
      <c r="A13071" s="890" t="s">
        <v>12869</v>
      </c>
      <c r="B13071" s="890" t="s">
        <v>36374</v>
      </c>
      <c r="C13071" s="890" t="s">
        <v>5</v>
      </c>
      <c r="D13071" s="890">
        <v>12625.48</v>
      </c>
    </row>
    <row r="13072" spans="1:4" x14ac:dyDescent="0.25">
      <c r="A13072" s="890" t="s">
        <v>12870</v>
      </c>
      <c r="B13072" s="890" t="s">
        <v>36375</v>
      </c>
      <c r="C13072" s="890" t="s">
        <v>5</v>
      </c>
      <c r="D13072" s="890">
        <v>21257.01</v>
      </c>
    </row>
    <row r="13073" spans="1:4" x14ac:dyDescent="0.25">
      <c r="A13073" s="890" t="s">
        <v>12871</v>
      </c>
      <c r="B13073" s="890" t="s">
        <v>36375</v>
      </c>
      <c r="C13073" s="890" t="s">
        <v>5</v>
      </c>
      <c r="D13073" s="890">
        <v>21135.75</v>
      </c>
    </row>
    <row r="13074" spans="1:4" x14ac:dyDescent="0.25">
      <c r="A13074" s="890" t="s">
        <v>12872</v>
      </c>
      <c r="B13074" s="890" t="s">
        <v>36376</v>
      </c>
      <c r="C13074" s="890" t="s">
        <v>5</v>
      </c>
      <c r="D13074" s="890">
        <v>1976.17</v>
      </c>
    </row>
    <row r="13075" spans="1:4" x14ac:dyDescent="0.25">
      <c r="A13075" s="890" t="s">
        <v>12873</v>
      </c>
      <c r="B13075" s="890" t="s">
        <v>36376</v>
      </c>
      <c r="C13075" s="890" t="s">
        <v>5</v>
      </c>
      <c r="D13075" s="890">
        <v>1947.29</v>
      </c>
    </row>
    <row r="13076" spans="1:4" x14ac:dyDescent="0.25">
      <c r="A13076" s="890" t="s">
        <v>12874</v>
      </c>
      <c r="B13076" s="890" t="s">
        <v>36377</v>
      </c>
      <c r="C13076" s="890" t="s">
        <v>5</v>
      </c>
      <c r="D13076" s="890">
        <v>2478.73</v>
      </c>
    </row>
    <row r="13077" spans="1:4" x14ac:dyDescent="0.25">
      <c r="A13077" s="890" t="s">
        <v>12875</v>
      </c>
      <c r="B13077" s="890" t="s">
        <v>36377</v>
      </c>
      <c r="C13077" s="890" t="s">
        <v>5</v>
      </c>
      <c r="D13077" s="890">
        <v>2441.7800000000002</v>
      </c>
    </row>
    <row r="13078" spans="1:4" x14ac:dyDescent="0.25">
      <c r="A13078" s="890" t="s">
        <v>12876</v>
      </c>
      <c r="B13078" s="890" t="s">
        <v>36378</v>
      </c>
      <c r="C13078" s="890" t="s">
        <v>5</v>
      </c>
      <c r="D13078" s="890">
        <v>2961.64</v>
      </c>
    </row>
    <row r="13079" spans="1:4" x14ac:dyDescent="0.25">
      <c r="A13079" s="890" t="s">
        <v>12877</v>
      </c>
      <c r="B13079" s="890" t="s">
        <v>36378</v>
      </c>
      <c r="C13079" s="890" t="s">
        <v>5</v>
      </c>
      <c r="D13079" s="890">
        <v>2916.58</v>
      </c>
    </row>
    <row r="13080" spans="1:4" x14ac:dyDescent="0.25">
      <c r="A13080" s="890" t="s">
        <v>12878</v>
      </c>
      <c r="B13080" s="890" t="s">
        <v>36379</v>
      </c>
      <c r="C13080" s="890" t="s">
        <v>5</v>
      </c>
      <c r="D13080" s="890">
        <v>5932.59</v>
      </c>
    </row>
    <row r="13081" spans="1:4" x14ac:dyDescent="0.25">
      <c r="A13081" s="890" t="s">
        <v>12879</v>
      </c>
      <c r="B13081" s="890" t="s">
        <v>36379</v>
      </c>
      <c r="C13081" s="890" t="s">
        <v>5</v>
      </c>
      <c r="D13081" s="890">
        <v>5879.72</v>
      </c>
    </row>
    <row r="13082" spans="1:4" x14ac:dyDescent="0.25">
      <c r="A13082" s="890" t="s">
        <v>12880</v>
      </c>
      <c r="B13082" s="890" t="s">
        <v>36380</v>
      </c>
      <c r="C13082" s="890" t="s">
        <v>5</v>
      </c>
      <c r="D13082" s="890">
        <v>8133.26</v>
      </c>
    </row>
    <row r="13083" spans="1:4" x14ac:dyDescent="0.25">
      <c r="A13083" s="890" t="s">
        <v>12881</v>
      </c>
      <c r="B13083" s="890" t="s">
        <v>36380</v>
      </c>
      <c r="C13083" s="890" t="s">
        <v>5</v>
      </c>
      <c r="D13083" s="890">
        <v>8071.56</v>
      </c>
    </row>
    <row r="13084" spans="1:4" x14ac:dyDescent="0.25">
      <c r="A13084" s="890" t="s">
        <v>12882</v>
      </c>
      <c r="B13084" s="890" t="s">
        <v>36381</v>
      </c>
      <c r="C13084" s="890" t="s">
        <v>5</v>
      </c>
      <c r="D13084" s="890">
        <v>7365.26</v>
      </c>
    </row>
    <row r="13085" spans="1:4" x14ac:dyDescent="0.25">
      <c r="A13085" s="890" t="s">
        <v>12883</v>
      </c>
      <c r="B13085" s="890" t="s">
        <v>36381</v>
      </c>
      <c r="C13085" s="890" t="s">
        <v>5</v>
      </c>
      <c r="D13085" s="890">
        <v>7295.59</v>
      </c>
    </row>
    <row r="13086" spans="1:4" x14ac:dyDescent="0.25">
      <c r="A13086" s="890" t="s">
        <v>12884</v>
      </c>
      <c r="B13086" s="890" t="s">
        <v>36382</v>
      </c>
      <c r="C13086" s="890" t="s">
        <v>5</v>
      </c>
      <c r="D13086" s="890">
        <v>8830.61</v>
      </c>
    </row>
    <row r="13087" spans="1:4" x14ac:dyDescent="0.25">
      <c r="A13087" s="890" t="s">
        <v>12885</v>
      </c>
      <c r="B13087" s="890" t="s">
        <v>36382</v>
      </c>
      <c r="C13087" s="890" t="s">
        <v>5</v>
      </c>
      <c r="D13087" s="890">
        <v>8749</v>
      </c>
    </row>
    <row r="13088" spans="1:4" x14ac:dyDescent="0.25">
      <c r="A13088" s="890" t="s">
        <v>12886</v>
      </c>
      <c r="B13088" s="890" t="s">
        <v>36383</v>
      </c>
      <c r="C13088" s="890" t="s">
        <v>5</v>
      </c>
      <c r="D13088" s="890">
        <v>10757.52</v>
      </c>
    </row>
    <row r="13089" spans="1:4" x14ac:dyDescent="0.25">
      <c r="A13089" s="890" t="s">
        <v>12887</v>
      </c>
      <c r="B13089" s="890" t="s">
        <v>36383</v>
      </c>
      <c r="C13089" s="890" t="s">
        <v>5</v>
      </c>
      <c r="D13089" s="890">
        <v>10665.48</v>
      </c>
    </row>
    <row r="13090" spans="1:4" x14ac:dyDescent="0.25">
      <c r="A13090" s="890" t="s">
        <v>12888</v>
      </c>
      <c r="B13090" s="890" t="s">
        <v>36384</v>
      </c>
      <c r="C13090" s="890" t="s">
        <v>5</v>
      </c>
      <c r="D13090" s="890">
        <v>12879.03</v>
      </c>
    </row>
    <row r="13091" spans="1:4" x14ac:dyDescent="0.25">
      <c r="A13091" s="890" t="s">
        <v>12889</v>
      </c>
      <c r="B13091" s="890" t="s">
        <v>36384</v>
      </c>
      <c r="C13091" s="890" t="s">
        <v>5</v>
      </c>
      <c r="D13091" s="890">
        <v>12771.44</v>
      </c>
    </row>
    <row r="13092" spans="1:4" x14ac:dyDescent="0.25">
      <c r="A13092" s="890" t="s">
        <v>12890</v>
      </c>
      <c r="B13092" s="890" t="s">
        <v>36385</v>
      </c>
      <c r="C13092" s="890" t="s">
        <v>5</v>
      </c>
      <c r="D13092" s="890">
        <v>15000.38</v>
      </c>
    </row>
    <row r="13093" spans="1:4" x14ac:dyDescent="0.25">
      <c r="A13093" s="890" t="s">
        <v>12891</v>
      </c>
      <c r="B13093" s="890" t="s">
        <v>36385</v>
      </c>
      <c r="C13093" s="890" t="s">
        <v>5</v>
      </c>
      <c r="D13093" s="890">
        <v>14877.28</v>
      </c>
    </row>
    <row r="13094" spans="1:4" x14ac:dyDescent="0.25">
      <c r="A13094" s="890" t="s">
        <v>12892</v>
      </c>
      <c r="B13094" s="890" t="s">
        <v>36386</v>
      </c>
      <c r="C13094" s="890" t="s">
        <v>5</v>
      </c>
      <c r="D13094" s="890">
        <v>19322.560000000001</v>
      </c>
    </row>
    <row r="13095" spans="1:4" x14ac:dyDescent="0.25">
      <c r="A13095" s="890" t="s">
        <v>12893</v>
      </c>
      <c r="B13095" s="890" t="s">
        <v>36386</v>
      </c>
      <c r="C13095" s="890" t="s">
        <v>5</v>
      </c>
      <c r="D13095" s="890">
        <v>19160.23</v>
      </c>
    </row>
    <row r="13096" spans="1:4" x14ac:dyDescent="0.25">
      <c r="A13096" s="890" t="s">
        <v>12894</v>
      </c>
      <c r="B13096" s="890" t="s">
        <v>36387</v>
      </c>
      <c r="C13096" s="890" t="s">
        <v>4</v>
      </c>
      <c r="D13096" s="890">
        <v>51.32</v>
      </c>
    </row>
    <row r="13097" spans="1:4" x14ac:dyDescent="0.25">
      <c r="A13097" s="890" t="s">
        <v>12895</v>
      </c>
      <c r="B13097" s="890" t="s">
        <v>36387</v>
      </c>
      <c r="C13097" s="890" t="s">
        <v>4</v>
      </c>
      <c r="D13097" s="890">
        <v>48.94</v>
      </c>
    </row>
    <row r="13098" spans="1:4" x14ac:dyDescent="0.25">
      <c r="A13098" s="890" t="s">
        <v>12896</v>
      </c>
      <c r="B13098" s="890" t="s">
        <v>36388</v>
      </c>
      <c r="C13098" s="890" t="s">
        <v>4</v>
      </c>
      <c r="D13098" s="890">
        <v>70.55</v>
      </c>
    </row>
    <row r="13099" spans="1:4" x14ac:dyDescent="0.25">
      <c r="A13099" s="890" t="s">
        <v>12897</v>
      </c>
      <c r="B13099" s="890" t="s">
        <v>36388</v>
      </c>
      <c r="C13099" s="890" t="s">
        <v>4</v>
      </c>
      <c r="D13099" s="890">
        <v>67.099999999999994</v>
      </c>
    </row>
    <row r="13100" spans="1:4" x14ac:dyDescent="0.25">
      <c r="A13100" s="890" t="s">
        <v>12898</v>
      </c>
      <c r="B13100" s="890" t="s">
        <v>36389</v>
      </c>
      <c r="C13100" s="890" t="s">
        <v>4</v>
      </c>
      <c r="D13100" s="890">
        <v>93.51</v>
      </c>
    </row>
    <row r="13101" spans="1:4" x14ac:dyDescent="0.25">
      <c r="A13101" s="890" t="s">
        <v>12899</v>
      </c>
      <c r="B13101" s="890" t="s">
        <v>36389</v>
      </c>
      <c r="C13101" s="890" t="s">
        <v>4</v>
      </c>
      <c r="D13101" s="890">
        <v>89.08</v>
      </c>
    </row>
    <row r="13102" spans="1:4" x14ac:dyDescent="0.25">
      <c r="A13102" s="890" t="s">
        <v>12900</v>
      </c>
      <c r="B13102" s="890" t="s">
        <v>36390</v>
      </c>
      <c r="C13102" s="890" t="s">
        <v>4</v>
      </c>
      <c r="D13102" s="890">
        <v>110.11</v>
      </c>
    </row>
    <row r="13103" spans="1:4" x14ac:dyDescent="0.25">
      <c r="A13103" s="890" t="s">
        <v>12901</v>
      </c>
      <c r="B13103" s="890" t="s">
        <v>36390</v>
      </c>
      <c r="C13103" s="890" t="s">
        <v>4</v>
      </c>
      <c r="D13103" s="890">
        <v>104.69</v>
      </c>
    </row>
    <row r="13104" spans="1:4" x14ac:dyDescent="0.25">
      <c r="A13104" s="890" t="s">
        <v>12902</v>
      </c>
      <c r="B13104" s="890" t="s">
        <v>36391</v>
      </c>
      <c r="C13104" s="890" t="s">
        <v>4</v>
      </c>
      <c r="D13104" s="890">
        <v>135.82</v>
      </c>
    </row>
    <row r="13105" spans="1:4" x14ac:dyDescent="0.25">
      <c r="A13105" s="890" t="s">
        <v>12903</v>
      </c>
      <c r="B13105" s="890" t="s">
        <v>36391</v>
      </c>
      <c r="C13105" s="890" t="s">
        <v>4</v>
      </c>
      <c r="D13105" s="890">
        <v>129.59</v>
      </c>
    </row>
    <row r="13106" spans="1:4" x14ac:dyDescent="0.25">
      <c r="A13106" s="890" t="s">
        <v>12904</v>
      </c>
      <c r="B13106" s="890" t="s">
        <v>36392</v>
      </c>
      <c r="C13106" s="890" t="s">
        <v>4</v>
      </c>
      <c r="D13106" s="890">
        <v>179.76</v>
      </c>
    </row>
    <row r="13107" spans="1:4" x14ac:dyDescent="0.25">
      <c r="A13107" s="890" t="s">
        <v>12905</v>
      </c>
      <c r="B13107" s="890" t="s">
        <v>36392</v>
      </c>
      <c r="C13107" s="890" t="s">
        <v>4</v>
      </c>
      <c r="D13107" s="890">
        <v>173.14</v>
      </c>
    </row>
    <row r="13108" spans="1:4" x14ac:dyDescent="0.25">
      <c r="A13108" s="890" t="s">
        <v>12906</v>
      </c>
      <c r="B13108" s="890" t="s">
        <v>36393</v>
      </c>
      <c r="C13108" s="890" t="s">
        <v>5</v>
      </c>
      <c r="D13108" s="890">
        <v>1339.93</v>
      </c>
    </row>
    <row r="13109" spans="1:4" x14ac:dyDescent="0.25">
      <c r="A13109" s="890" t="s">
        <v>12907</v>
      </c>
      <c r="B13109" s="890" t="s">
        <v>36393</v>
      </c>
      <c r="C13109" s="890" t="s">
        <v>5</v>
      </c>
      <c r="D13109" s="890">
        <v>1295.3499999999999</v>
      </c>
    </row>
    <row r="13110" spans="1:4" x14ac:dyDescent="0.25">
      <c r="A13110" s="890" t="s">
        <v>12908</v>
      </c>
      <c r="B13110" s="890" t="s">
        <v>36394</v>
      </c>
      <c r="C13110" s="890" t="s">
        <v>5</v>
      </c>
      <c r="D13110" s="890">
        <v>1573.98</v>
      </c>
    </row>
    <row r="13111" spans="1:4" x14ac:dyDescent="0.25">
      <c r="A13111" s="890" t="s">
        <v>12909</v>
      </c>
      <c r="B13111" s="890" t="s">
        <v>36394</v>
      </c>
      <c r="C13111" s="890" t="s">
        <v>5</v>
      </c>
      <c r="D13111" s="890">
        <v>1508.94</v>
      </c>
    </row>
    <row r="13112" spans="1:4" x14ac:dyDescent="0.25">
      <c r="A13112" s="890" t="s">
        <v>12910</v>
      </c>
      <c r="B13112" s="890" t="s">
        <v>36395</v>
      </c>
      <c r="C13112" s="890" t="s">
        <v>5</v>
      </c>
      <c r="D13112" s="890">
        <v>607.98</v>
      </c>
    </row>
    <row r="13113" spans="1:4" x14ac:dyDescent="0.25">
      <c r="A13113" s="890" t="s">
        <v>12911</v>
      </c>
      <c r="B13113" s="890" t="s">
        <v>36395</v>
      </c>
      <c r="C13113" s="890" t="s">
        <v>5</v>
      </c>
      <c r="D13113" s="890">
        <v>593.12</v>
      </c>
    </row>
    <row r="13114" spans="1:4" x14ac:dyDescent="0.25">
      <c r="A13114" s="890" t="s">
        <v>12912</v>
      </c>
      <c r="B13114" s="890" t="s">
        <v>36396</v>
      </c>
      <c r="C13114" s="890" t="s">
        <v>5</v>
      </c>
      <c r="D13114" s="890">
        <v>1034.56</v>
      </c>
    </row>
    <row r="13115" spans="1:4" x14ac:dyDescent="0.25">
      <c r="A13115" s="890" t="s">
        <v>12913</v>
      </c>
      <c r="B13115" s="890" t="s">
        <v>36396</v>
      </c>
      <c r="C13115" s="890" t="s">
        <v>5</v>
      </c>
      <c r="D13115" s="890">
        <v>984.77</v>
      </c>
    </row>
    <row r="13116" spans="1:4" x14ac:dyDescent="0.25">
      <c r="A13116" s="890" t="s">
        <v>12914</v>
      </c>
      <c r="B13116" s="890" t="s">
        <v>36397</v>
      </c>
      <c r="C13116" s="890" t="s">
        <v>5</v>
      </c>
      <c r="D13116" s="890">
        <v>26.58</v>
      </c>
    </row>
    <row r="13117" spans="1:4" x14ac:dyDescent="0.25">
      <c r="A13117" s="890" t="s">
        <v>12915</v>
      </c>
      <c r="B13117" s="890" t="s">
        <v>36397</v>
      </c>
      <c r="C13117" s="890" t="s">
        <v>5</v>
      </c>
      <c r="D13117" s="890">
        <v>26.33</v>
      </c>
    </row>
    <row r="13118" spans="1:4" x14ac:dyDescent="0.25">
      <c r="A13118" s="890" t="s">
        <v>23699</v>
      </c>
      <c r="B13118" s="890" t="s">
        <v>36398</v>
      </c>
      <c r="C13118" s="890" t="s">
        <v>5</v>
      </c>
      <c r="D13118" s="890">
        <v>12.76</v>
      </c>
    </row>
    <row r="13119" spans="1:4" x14ac:dyDescent="0.25">
      <c r="A13119" s="890" t="s">
        <v>23700</v>
      </c>
      <c r="B13119" s="890" t="s">
        <v>36398</v>
      </c>
      <c r="C13119" s="890" t="s">
        <v>5</v>
      </c>
      <c r="D13119" s="890">
        <v>12.51</v>
      </c>
    </row>
    <row r="13120" spans="1:4" x14ac:dyDescent="0.25">
      <c r="A13120" s="890" t="s">
        <v>12916</v>
      </c>
      <c r="B13120" s="890" t="s">
        <v>36399</v>
      </c>
      <c r="C13120" s="890" t="s">
        <v>5</v>
      </c>
      <c r="D13120" s="890">
        <v>27.04</v>
      </c>
    </row>
    <row r="13121" spans="1:4" x14ac:dyDescent="0.25">
      <c r="A13121" s="890" t="s">
        <v>12917</v>
      </c>
      <c r="B13121" s="890" t="s">
        <v>36399</v>
      </c>
      <c r="C13121" s="890" t="s">
        <v>5</v>
      </c>
      <c r="D13121" s="890">
        <v>25.14</v>
      </c>
    </row>
    <row r="13122" spans="1:4" x14ac:dyDescent="0.25">
      <c r="A13122" s="890" t="s">
        <v>12918</v>
      </c>
      <c r="B13122" s="890" t="s">
        <v>36400</v>
      </c>
      <c r="C13122" s="890" t="s">
        <v>5</v>
      </c>
      <c r="D13122" s="890">
        <v>40.159999999999997</v>
      </c>
    </row>
    <row r="13123" spans="1:4" x14ac:dyDescent="0.25">
      <c r="A13123" s="890" t="s">
        <v>12919</v>
      </c>
      <c r="B13123" s="890" t="s">
        <v>36400</v>
      </c>
      <c r="C13123" s="890" t="s">
        <v>5</v>
      </c>
      <c r="D13123" s="890">
        <v>37.270000000000003</v>
      </c>
    </row>
    <row r="13124" spans="1:4" x14ac:dyDescent="0.25">
      <c r="A13124" s="890" t="s">
        <v>23701</v>
      </c>
      <c r="B13124" s="890" t="s">
        <v>36401</v>
      </c>
      <c r="C13124" s="890" t="s">
        <v>5</v>
      </c>
      <c r="D13124" s="890">
        <v>26.15</v>
      </c>
    </row>
    <row r="13125" spans="1:4" x14ac:dyDescent="0.25">
      <c r="A13125" s="890" t="s">
        <v>23702</v>
      </c>
      <c r="B13125" s="890" t="s">
        <v>36401</v>
      </c>
      <c r="C13125" s="890" t="s">
        <v>5</v>
      </c>
      <c r="D13125" s="890">
        <v>25.9</v>
      </c>
    </row>
    <row r="13126" spans="1:4" x14ac:dyDescent="0.25">
      <c r="A13126" s="890" t="s">
        <v>12920</v>
      </c>
      <c r="B13126" s="890" t="s">
        <v>36402</v>
      </c>
      <c r="C13126" s="890" t="s">
        <v>5</v>
      </c>
      <c r="D13126" s="890">
        <v>54.64</v>
      </c>
    </row>
    <row r="13127" spans="1:4" x14ac:dyDescent="0.25">
      <c r="A13127" s="890" t="s">
        <v>12921</v>
      </c>
      <c r="B13127" s="890" t="s">
        <v>36402</v>
      </c>
      <c r="C13127" s="890" t="s">
        <v>5</v>
      </c>
      <c r="D13127" s="890">
        <v>51.54</v>
      </c>
    </row>
    <row r="13128" spans="1:4" x14ac:dyDescent="0.25">
      <c r="A13128" s="890" t="s">
        <v>12922</v>
      </c>
      <c r="B13128" s="890" t="s">
        <v>36403</v>
      </c>
      <c r="C13128" s="890" t="s">
        <v>5</v>
      </c>
      <c r="D13128" s="890">
        <v>26.68</v>
      </c>
    </row>
    <row r="13129" spans="1:4" x14ac:dyDescent="0.25">
      <c r="A13129" s="890" t="s">
        <v>12923</v>
      </c>
      <c r="B13129" s="890" t="s">
        <v>36403</v>
      </c>
      <c r="C13129" s="890" t="s">
        <v>5</v>
      </c>
      <c r="D13129" s="890">
        <v>26.68</v>
      </c>
    </row>
    <row r="13130" spans="1:4" x14ac:dyDescent="0.25">
      <c r="A13130" s="890" t="s">
        <v>12924</v>
      </c>
      <c r="B13130" s="890" t="s">
        <v>36404</v>
      </c>
      <c r="C13130" s="890" t="s">
        <v>5</v>
      </c>
      <c r="D13130" s="890">
        <v>22.97</v>
      </c>
    </row>
    <row r="13131" spans="1:4" x14ac:dyDescent="0.25">
      <c r="A13131" s="890" t="s">
        <v>12925</v>
      </c>
      <c r="B13131" s="890" t="s">
        <v>36404</v>
      </c>
      <c r="C13131" s="890" t="s">
        <v>5</v>
      </c>
      <c r="D13131" s="890">
        <v>22.72</v>
      </c>
    </row>
    <row r="13132" spans="1:4" x14ac:dyDescent="0.25">
      <c r="A13132" s="890" t="s">
        <v>12926</v>
      </c>
      <c r="B13132" s="890" t="s">
        <v>36405</v>
      </c>
      <c r="C13132" s="890" t="s">
        <v>5</v>
      </c>
      <c r="D13132" s="890">
        <v>172.96</v>
      </c>
    </row>
    <row r="13133" spans="1:4" x14ac:dyDescent="0.25">
      <c r="A13133" s="890" t="s">
        <v>12927</v>
      </c>
      <c r="B13133" s="890" t="s">
        <v>36405</v>
      </c>
      <c r="C13133" s="890" t="s">
        <v>5</v>
      </c>
      <c r="D13133" s="890">
        <v>172.56</v>
      </c>
    </row>
    <row r="13134" spans="1:4" x14ac:dyDescent="0.25">
      <c r="A13134" s="890" t="s">
        <v>12928</v>
      </c>
      <c r="B13134" s="890" t="s">
        <v>36406</v>
      </c>
      <c r="C13134" s="890" t="s">
        <v>5</v>
      </c>
      <c r="D13134" s="890">
        <v>399.38</v>
      </c>
    </row>
    <row r="13135" spans="1:4" x14ac:dyDescent="0.25">
      <c r="A13135" s="890" t="s">
        <v>12929</v>
      </c>
      <c r="B13135" s="890" t="s">
        <v>36406</v>
      </c>
      <c r="C13135" s="890" t="s">
        <v>5</v>
      </c>
      <c r="D13135" s="890">
        <v>391.95</v>
      </c>
    </row>
    <row r="13136" spans="1:4" x14ac:dyDescent="0.25">
      <c r="A13136" s="890" t="s">
        <v>12930</v>
      </c>
      <c r="B13136" s="890" t="s">
        <v>36407</v>
      </c>
      <c r="C13136" s="890" t="s">
        <v>5</v>
      </c>
      <c r="D13136" s="890">
        <v>231.66</v>
      </c>
    </row>
    <row r="13137" spans="1:4" x14ac:dyDescent="0.25">
      <c r="A13137" s="890" t="s">
        <v>12931</v>
      </c>
      <c r="B13137" s="890" t="s">
        <v>36407</v>
      </c>
      <c r="C13137" s="890" t="s">
        <v>5</v>
      </c>
      <c r="D13137" s="890">
        <v>224.23</v>
      </c>
    </row>
    <row r="13138" spans="1:4" x14ac:dyDescent="0.25">
      <c r="A13138" s="890" t="s">
        <v>12932</v>
      </c>
      <c r="B13138" s="890" t="s">
        <v>36408</v>
      </c>
      <c r="C13138" s="890" t="s">
        <v>5</v>
      </c>
      <c r="D13138" s="890">
        <v>199.04</v>
      </c>
    </row>
    <row r="13139" spans="1:4" x14ac:dyDescent="0.25">
      <c r="A13139" s="890" t="s">
        <v>12933</v>
      </c>
      <c r="B13139" s="890" t="s">
        <v>36408</v>
      </c>
      <c r="C13139" s="890" t="s">
        <v>5</v>
      </c>
      <c r="D13139" s="890">
        <v>191.85</v>
      </c>
    </row>
    <row r="13140" spans="1:4" x14ac:dyDescent="0.25">
      <c r="A13140" s="890" t="s">
        <v>12934</v>
      </c>
      <c r="B13140" s="890" t="s">
        <v>36409</v>
      </c>
      <c r="C13140" s="890" t="s">
        <v>5</v>
      </c>
      <c r="D13140" s="890">
        <v>196.85</v>
      </c>
    </row>
    <row r="13141" spans="1:4" x14ac:dyDescent="0.25">
      <c r="A13141" s="890" t="s">
        <v>12935</v>
      </c>
      <c r="B13141" s="890" t="s">
        <v>36409</v>
      </c>
      <c r="C13141" s="890" t="s">
        <v>5</v>
      </c>
      <c r="D13141" s="890">
        <v>189.66</v>
      </c>
    </row>
    <row r="13142" spans="1:4" x14ac:dyDescent="0.25">
      <c r="A13142" s="890" t="s">
        <v>12936</v>
      </c>
      <c r="B13142" s="890" t="s">
        <v>36410</v>
      </c>
      <c r="C13142" s="890" t="s">
        <v>4</v>
      </c>
      <c r="D13142" s="890">
        <v>11.45</v>
      </c>
    </row>
    <row r="13143" spans="1:4" x14ac:dyDescent="0.25">
      <c r="A13143" s="890" t="s">
        <v>12937</v>
      </c>
      <c r="B13143" s="890" t="s">
        <v>36410</v>
      </c>
      <c r="C13143" s="890" t="s">
        <v>4</v>
      </c>
      <c r="D13143" s="890">
        <v>10.9</v>
      </c>
    </row>
    <row r="13144" spans="1:4" x14ac:dyDescent="0.25">
      <c r="A13144" s="890" t="s">
        <v>12938</v>
      </c>
      <c r="B13144" s="890" t="s">
        <v>36411</v>
      </c>
      <c r="C13144" s="890" t="s">
        <v>4</v>
      </c>
      <c r="D13144" s="890">
        <v>13.39</v>
      </c>
    </row>
    <row r="13145" spans="1:4" x14ac:dyDescent="0.25">
      <c r="A13145" s="890" t="s">
        <v>12939</v>
      </c>
      <c r="B13145" s="890" t="s">
        <v>36411</v>
      </c>
      <c r="C13145" s="890" t="s">
        <v>4</v>
      </c>
      <c r="D13145" s="890">
        <v>12.74</v>
      </c>
    </row>
    <row r="13146" spans="1:4" x14ac:dyDescent="0.25">
      <c r="A13146" s="890" t="s">
        <v>12940</v>
      </c>
      <c r="B13146" s="890" t="s">
        <v>36412</v>
      </c>
      <c r="C13146" s="890" t="s">
        <v>4</v>
      </c>
      <c r="D13146" s="890">
        <v>16.13</v>
      </c>
    </row>
    <row r="13147" spans="1:4" x14ac:dyDescent="0.25">
      <c r="A13147" s="890" t="s">
        <v>12941</v>
      </c>
      <c r="B13147" s="890" t="s">
        <v>36412</v>
      </c>
      <c r="C13147" s="890" t="s">
        <v>4</v>
      </c>
      <c r="D13147" s="890">
        <v>15.34</v>
      </c>
    </row>
    <row r="13148" spans="1:4" x14ac:dyDescent="0.25">
      <c r="A13148" s="890" t="s">
        <v>12942</v>
      </c>
      <c r="B13148" s="890" t="s">
        <v>36413</v>
      </c>
      <c r="C13148" s="890" t="s">
        <v>4</v>
      </c>
      <c r="D13148" s="890">
        <v>20.71</v>
      </c>
    </row>
    <row r="13149" spans="1:4" x14ac:dyDescent="0.25">
      <c r="A13149" s="890" t="s">
        <v>12943</v>
      </c>
      <c r="B13149" s="890" t="s">
        <v>36413</v>
      </c>
      <c r="C13149" s="890" t="s">
        <v>4</v>
      </c>
      <c r="D13149" s="890">
        <v>19.82</v>
      </c>
    </row>
    <row r="13150" spans="1:4" x14ac:dyDescent="0.25">
      <c r="A13150" s="890" t="s">
        <v>12944</v>
      </c>
      <c r="B13150" s="890" t="s">
        <v>36414</v>
      </c>
      <c r="C13150" s="890" t="s">
        <v>4</v>
      </c>
      <c r="D13150" s="890">
        <v>25.54</v>
      </c>
    </row>
    <row r="13151" spans="1:4" x14ac:dyDescent="0.25">
      <c r="A13151" s="890" t="s">
        <v>12945</v>
      </c>
      <c r="B13151" s="890" t="s">
        <v>36414</v>
      </c>
      <c r="C13151" s="890" t="s">
        <v>4</v>
      </c>
      <c r="D13151" s="890">
        <v>24.54</v>
      </c>
    </row>
    <row r="13152" spans="1:4" x14ac:dyDescent="0.25">
      <c r="A13152" s="890" t="s">
        <v>12946</v>
      </c>
      <c r="B13152" s="890" t="s">
        <v>36415</v>
      </c>
      <c r="C13152" s="890" t="s">
        <v>4</v>
      </c>
      <c r="D13152" s="890">
        <v>35.479999999999997</v>
      </c>
    </row>
    <row r="13153" spans="1:4" x14ac:dyDescent="0.25">
      <c r="A13153" s="890" t="s">
        <v>12947</v>
      </c>
      <c r="B13153" s="890" t="s">
        <v>36415</v>
      </c>
      <c r="C13153" s="890" t="s">
        <v>4</v>
      </c>
      <c r="D13153" s="890">
        <v>34.29</v>
      </c>
    </row>
    <row r="13154" spans="1:4" x14ac:dyDescent="0.25">
      <c r="A13154" s="890" t="s">
        <v>12948</v>
      </c>
      <c r="B13154" s="890" t="s">
        <v>36416</v>
      </c>
      <c r="C13154" s="890" t="s">
        <v>4</v>
      </c>
      <c r="D13154" s="890">
        <v>58.34</v>
      </c>
    </row>
    <row r="13155" spans="1:4" x14ac:dyDescent="0.25">
      <c r="A13155" s="890" t="s">
        <v>12949</v>
      </c>
      <c r="B13155" s="890" t="s">
        <v>36416</v>
      </c>
      <c r="C13155" s="890" t="s">
        <v>4</v>
      </c>
      <c r="D13155" s="890">
        <v>56.85</v>
      </c>
    </row>
    <row r="13156" spans="1:4" x14ac:dyDescent="0.25">
      <c r="A13156" s="890" t="s">
        <v>12950</v>
      </c>
      <c r="B13156" s="890" t="s">
        <v>36417</v>
      </c>
      <c r="C13156" s="890" t="s">
        <v>4</v>
      </c>
      <c r="D13156" s="890">
        <v>62.99</v>
      </c>
    </row>
    <row r="13157" spans="1:4" x14ac:dyDescent="0.25">
      <c r="A13157" s="890" t="s">
        <v>12951</v>
      </c>
      <c r="B13157" s="890" t="s">
        <v>36417</v>
      </c>
      <c r="C13157" s="890" t="s">
        <v>4</v>
      </c>
      <c r="D13157" s="890">
        <v>61.35</v>
      </c>
    </row>
    <row r="13158" spans="1:4" x14ac:dyDescent="0.25">
      <c r="A13158" s="890" t="s">
        <v>12952</v>
      </c>
      <c r="B13158" s="890" t="s">
        <v>36418</v>
      </c>
      <c r="C13158" s="890" t="s">
        <v>4</v>
      </c>
      <c r="D13158" s="890">
        <v>93.11</v>
      </c>
    </row>
    <row r="13159" spans="1:4" x14ac:dyDescent="0.25">
      <c r="A13159" s="890" t="s">
        <v>12953</v>
      </c>
      <c r="B13159" s="890" t="s">
        <v>36418</v>
      </c>
      <c r="C13159" s="890" t="s">
        <v>4</v>
      </c>
      <c r="D13159" s="890">
        <v>91.12</v>
      </c>
    </row>
    <row r="13160" spans="1:4" x14ac:dyDescent="0.25">
      <c r="A13160" s="890" t="s">
        <v>12954</v>
      </c>
      <c r="B13160" s="890" t="s">
        <v>36419</v>
      </c>
      <c r="C13160" s="890" t="s">
        <v>5</v>
      </c>
      <c r="D13160" s="890">
        <v>16.36</v>
      </c>
    </row>
    <row r="13161" spans="1:4" x14ac:dyDescent="0.25">
      <c r="A13161" s="890" t="s">
        <v>12955</v>
      </c>
      <c r="B13161" s="890" t="s">
        <v>36419</v>
      </c>
      <c r="C13161" s="890" t="s">
        <v>5</v>
      </c>
      <c r="D13161" s="890">
        <v>15.15</v>
      </c>
    </row>
    <row r="13162" spans="1:4" x14ac:dyDescent="0.25">
      <c r="A13162" s="890" t="s">
        <v>12956</v>
      </c>
      <c r="B13162" s="890" t="s">
        <v>36420</v>
      </c>
      <c r="C13162" s="890" t="s">
        <v>5</v>
      </c>
      <c r="D13162" s="890">
        <v>25.72</v>
      </c>
    </row>
    <row r="13163" spans="1:4" x14ac:dyDescent="0.25">
      <c r="A13163" s="890" t="s">
        <v>12957</v>
      </c>
      <c r="B13163" s="890" t="s">
        <v>36420</v>
      </c>
      <c r="C13163" s="890" t="s">
        <v>5</v>
      </c>
      <c r="D13163" s="890">
        <v>23.81</v>
      </c>
    </row>
    <row r="13164" spans="1:4" x14ac:dyDescent="0.25">
      <c r="A13164" s="890" t="s">
        <v>12958</v>
      </c>
      <c r="B13164" s="890" t="s">
        <v>36421</v>
      </c>
      <c r="C13164" s="890" t="s">
        <v>5</v>
      </c>
      <c r="D13164" s="890">
        <v>28.06</v>
      </c>
    </row>
    <row r="13165" spans="1:4" x14ac:dyDescent="0.25">
      <c r="A13165" s="890" t="s">
        <v>12959</v>
      </c>
      <c r="B13165" s="890" t="s">
        <v>36421</v>
      </c>
      <c r="C13165" s="890" t="s">
        <v>5</v>
      </c>
      <c r="D13165" s="890">
        <v>25.98</v>
      </c>
    </row>
    <row r="13166" spans="1:4" x14ac:dyDescent="0.25">
      <c r="A13166" s="890" t="s">
        <v>12960</v>
      </c>
      <c r="B13166" s="890" t="s">
        <v>36422</v>
      </c>
      <c r="C13166" s="890" t="s">
        <v>5</v>
      </c>
      <c r="D13166" s="890">
        <v>42.09</v>
      </c>
    </row>
    <row r="13167" spans="1:4" x14ac:dyDescent="0.25">
      <c r="A13167" s="890" t="s">
        <v>12961</v>
      </c>
      <c r="B13167" s="890" t="s">
        <v>36422</v>
      </c>
      <c r="C13167" s="890" t="s">
        <v>5</v>
      </c>
      <c r="D13167" s="890">
        <v>38.97</v>
      </c>
    </row>
    <row r="13168" spans="1:4" x14ac:dyDescent="0.25">
      <c r="A13168" s="890" t="s">
        <v>12962</v>
      </c>
      <c r="B13168" s="890" t="s">
        <v>36423</v>
      </c>
      <c r="C13168" s="890" t="s">
        <v>5</v>
      </c>
      <c r="D13168" s="890">
        <v>46.76</v>
      </c>
    </row>
    <row r="13169" spans="1:4" x14ac:dyDescent="0.25">
      <c r="A13169" s="890" t="s">
        <v>12963</v>
      </c>
      <c r="B13169" s="890" t="s">
        <v>36423</v>
      </c>
      <c r="C13169" s="890" t="s">
        <v>5</v>
      </c>
      <c r="D13169" s="890">
        <v>43.3</v>
      </c>
    </row>
    <row r="13170" spans="1:4" x14ac:dyDescent="0.25">
      <c r="A13170" s="890" t="s">
        <v>12964</v>
      </c>
      <c r="B13170" s="890" t="s">
        <v>36424</v>
      </c>
      <c r="C13170" s="890" t="s">
        <v>5</v>
      </c>
      <c r="D13170" s="890">
        <v>70.150000000000006</v>
      </c>
    </row>
    <row r="13171" spans="1:4" x14ac:dyDescent="0.25">
      <c r="A13171" s="890" t="s">
        <v>12965</v>
      </c>
      <c r="B13171" s="890" t="s">
        <v>36424</v>
      </c>
      <c r="C13171" s="890" t="s">
        <v>5</v>
      </c>
      <c r="D13171" s="890">
        <v>64.95</v>
      </c>
    </row>
    <row r="13172" spans="1:4" x14ac:dyDescent="0.25">
      <c r="A13172" s="890" t="s">
        <v>12966</v>
      </c>
      <c r="B13172" s="890" t="s">
        <v>36425</v>
      </c>
      <c r="C13172" s="890" t="s">
        <v>5</v>
      </c>
      <c r="D13172" s="890">
        <v>56.64</v>
      </c>
    </row>
    <row r="13173" spans="1:4" x14ac:dyDescent="0.25">
      <c r="A13173" s="890" t="s">
        <v>12967</v>
      </c>
      <c r="B13173" s="890" t="s">
        <v>36425</v>
      </c>
      <c r="C13173" s="890" t="s">
        <v>5</v>
      </c>
      <c r="D13173" s="890">
        <v>52.43</v>
      </c>
    </row>
    <row r="13174" spans="1:4" x14ac:dyDescent="0.25">
      <c r="A13174" s="890" t="s">
        <v>12968</v>
      </c>
      <c r="B13174" s="890" t="s">
        <v>36426</v>
      </c>
      <c r="C13174" s="890" t="s">
        <v>5</v>
      </c>
      <c r="D13174" s="890">
        <v>84.96</v>
      </c>
    </row>
    <row r="13175" spans="1:4" x14ac:dyDescent="0.25">
      <c r="A13175" s="890" t="s">
        <v>12969</v>
      </c>
      <c r="B13175" s="890" t="s">
        <v>36426</v>
      </c>
      <c r="C13175" s="890" t="s">
        <v>5</v>
      </c>
      <c r="D13175" s="890">
        <v>78.650000000000006</v>
      </c>
    </row>
    <row r="13176" spans="1:4" x14ac:dyDescent="0.25">
      <c r="A13176" s="890" t="s">
        <v>12970</v>
      </c>
      <c r="B13176" s="890" t="s">
        <v>36427</v>
      </c>
      <c r="C13176" s="890" t="s">
        <v>5</v>
      </c>
      <c r="D13176" s="890">
        <v>76.87</v>
      </c>
    </row>
    <row r="13177" spans="1:4" x14ac:dyDescent="0.25">
      <c r="A13177" s="890" t="s">
        <v>12971</v>
      </c>
      <c r="B13177" s="890" t="s">
        <v>36427</v>
      </c>
      <c r="C13177" s="890" t="s">
        <v>5</v>
      </c>
      <c r="D13177" s="890">
        <v>71.92</v>
      </c>
    </row>
    <row r="13178" spans="1:4" x14ac:dyDescent="0.25">
      <c r="A13178" s="890" t="s">
        <v>12972</v>
      </c>
      <c r="B13178" s="890" t="s">
        <v>36428</v>
      </c>
      <c r="C13178" s="890" t="s">
        <v>5</v>
      </c>
      <c r="D13178" s="890">
        <v>126.84</v>
      </c>
    </row>
    <row r="13179" spans="1:4" x14ac:dyDescent="0.25">
      <c r="A13179" s="890" t="s">
        <v>12973</v>
      </c>
      <c r="B13179" s="890" t="s">
        <v>36428</v>
      </c>
      <c r="C13179" s="890" t="s">
        <v>5</v>
      </c>
      <c r="D13179" s="890">
        <v>118.67</v>
      </c>
    </row>
    <row r="13180" spans="1:4" x14ac:dyDescent="0.25">
      <c r="A13180" s="890" t="s">
        <v>12974</v>
      </c>
      <c r="B13180" s="890" t="s">
        <v>36429</v>
      </c>
      <c r="C13180" s="890" t="s">
        <v>5</v>
      </c>
      <c r="D13180" s="890">
        <v>96.32</v>
      </c>
    </row>
    <row r="13181" spans="1:4" x14ac:dyDescent="0.25">
      <c r="A13181" s="890" t="s">
        <v>12975</v>
      </c>
      <c r="B13181" s="890" t="s">
        <v>36429</v>
      </c>
      <c r="C13181" s="890" t="s">
        <v>5</v>
      </c>
      <c r="D13181" s="890">
        <v>87.7</v>
      </c>
    </row>
    <row r="13182" spans="1:4" x14ac:dyDescent="0.25">
      <c r="A13182" s="890" t="s">
        <v>12976</v>
      </c>
      <c r="B13182" s="890" t="s">
        <v>36430</v>
      </c>
      <c r="C13182" s="890" t="s">
        <v>5</v>
      </c>
      <c r="D13182" s="890">
        <v>139.46</v>
      </c>
    </row>
    <row r="13183" spans="1:4" x14ac:dyDescent="0.25">
      <c r="A13183" s="890" t="s">
        <v>12977</v>
      </c>
      <c r="B13183" s="890" t="s">
        <v>36430</v>
      </c>
      <c r="C13183" s="890" t="s">
        <v>5</v>
      </c>
      <c r="D13183" s="890">
        <v>126.53</v>
      </c>
    </row>
    <row r="13184" spans="1:4" x14ac:dyDescent="0.25">
      <c r="A13184" s="890" t="s">
        <v>12978</v>
      </c>
      <c r="B13184" s="890" t="s">
        <v>36431</v>
      </c>
      <c r="C13184" s="890" t="s">
        <v>5</v>
      </c>
      <c r="D13184" s="890">
        <v>38.61</v>
      </c>
    </row>
    <row r="13185" spans="1:4" x14ac:dyDescent="0.25">
      <c r="A13185" s="890" t="s">
        <v>12979</v>
      </c>
      <c r="B13185" s="890" t="s">
        <v>36431</v>
      </c>
      <c r="C13185" s="890" t="s">
        <v>5</v>
      </c>
      <c r="D13185" s="890">
        <v>35.729999999999997</v>
      </c>
    </row>
    <row r="13186" spans="1:4" x14ac:dyDescent="0.25">
      <c r="A13186" s="890" t="s">
        <v>12980</v>
      </c>
      <c r="B13186" s="890" t="s">
        <v>36432</v>
      </c>
      <c r="C13186" s="890" t="s">
        <v>5</v>
      </c>
      <c r="D13186" s="890">
        <v>14.49</v>
      </c>
    </row>
    <row r="13187" spans="1:4" x14ac:dyDescent="0.25">
      <c r="A13187" s="890" t="s">
        <v>12981</v>
      </c>
      <c r="B13187" s="890" t="s">
        <v>36432</v>
      </c>
      <c r="C13187" s="890" t="s">
        <v>5</v>
      </c>
      <c r="D13187" s="890">
        <v>13.5</v>
      </c>
    </row>
    <row r="13188" spans="1:4" x14ac:dyDescent="0.25">
      <c r="A13188" s="890" t="s">
        <v>12982</v>
      </c>
      <c r="B13188" s="890" t="s">
        <v>36433</v>
      </c>
      <c r="C13188" s="890" t="s">
        <v>5</v>
      </c>
      <c r="D13188" s="890">
        <v>13.92</v>
      </c>
    </row>
    <row r="13189" spans="1:4" x14ac:dyDescent="0.25">
      <c r="A13189" s="890" t="s">
        <v>12983</v>
      </c>
      <c r="B13189" s="890" t="s">
        <v>36433</v>
      </c>
      <c r="C13189" s="890" t="s">
        <v>5</v>
      </c>
      <c r="D13189" s="890">
        <v>12.93</v>
      </c>
    </row>
    <row r="13190" spans="1:4" x14ac:dyDescent="0.25">
      <c r="A13190" s="890" t="s">
        <v>12984</v>
      </c>
      <c r="B13190" s="890" t="s">
        <v>36434</v>
      </c>
      <c r="C13190" s="890" t="s">
        <v>5</v>
      </c>
      <c r="D13190" s="890">
        <v>13.84</v>
      </c>
    </row>
    <row r="13191" spans="1:4" x14ac:dyDescent="0.25">
      <c r="A13191" s="890" t="s">
        <v>12985</v>
      </c>
      <c r="B13191" s="890" t="s">
        <v>36434</v>
      </c>
      <c r="C13191" s="890" t="s">
        <v>5</v>
      </c>
      <c r="D13191" s="890">
        <v>12.85</v>
      </c>
    </row>
    <row r="13192" spans="1:4" x14ac:dyDescent="0.25">
      <c r="A13192" s="890" t="s">
        <v>12986</v>
      </c>
      <c r="B13192" s="890" t="s">
        <v>36435</v>
      </c>
      <c r="C13192" s="890" t="s">
        <v>5</v>
      </c>
      <c r="D13192" s="890">
        <v>20.13</v>
      </c>
    </row>
    <row r="13193" spans="1:4" x14ac:dyDescent="0.25">
      <c r="A13193" s="890" t="s">
        <v>12987</v>
      </c>
      <c r="B13193" s="890" t="s">
        <v>36435</v>
      </c>
      <c r="C13193" s="890" t="s">
        <v>5</v>
      </c>
      <c r="D13193" s="890">
        <v>19.14</v>
      </c>
    </row>
    <row r="13194" spans="1:4" x14ac:dyDescent="0.25">
      <c r="A13194" s="890" t="s">
        <v>12988</v>
      </c>
      <c r="B13194" s="890" t="s">
        <v>36436</v>
      </c>
      <c r="C13194" s="890" t="s">
        <v>5</v>
      </c>
      <c r="D13194" s="890">
        <v>73.77</v>
      </c>
    </row>
    <row r="13195" spans="1:4" x14ac:dyDescent="0.25">
      <c r="A13195" s="890" t="s">
        <v>12989</v>
      </c>
      <c r="B13195" s="890" t="s">
        <v>36436</v>
      </c>
      <c r="C13195" s="890" t="s">
        <v>5</v>
      </c>
      <c r="D13195" s="890">
        <v>68.02</v>
      </c>
    </row>
    <row r="13196" spans="1:4" x14ac:dyDescent="0.25">
      <c r="A13196" s="890" t="s">
        <v>12990</v>
      </c>
      <c r="B13196" s="890" t="s">
        <v>36437</v>
      </c>
      <c r="C13196" s="890" t="s">
        <v>5</v>
      </c>
      <c r="D13196" s="890">
        <v>57.59</v>
      </c>
    </row>
    <row r="13197" spans="1:4" x14ac:dyDescent="0.25">
      <c r="A13197" s="890" t="s">
        <v>12991</v>
      </c>
      <c r="B13197" s="890" t="s">
        <v>36437</v>
      </c>
      <c r="C13197" s="890" t="s">
        <v>5</v>
      </c>
      <c r="D13197" s="890">
        <v>51.84</v>
      </c>
    </row>
    <row r="13198" spans="1:4" x14ac:dyDescent="0.25">
      <c r="A13198" s="890" t="s">
        <v>12992</v>
      </c>
      <c r="B13198" s="890" t="s">
        <v>36438</v>
      </c>
      <c r="C13198" s="890" t="s">
        <v>5</v>
      </c>
      <c r="D13198" s="890">
        <v>28.83</v>
      </c>
    </row>
    <row r="13199" spans="1:4" x14ac:dyDescent="0.25">
      <c r="A13199" s="890" t="s">
        <v>12993</v>
      </c>
      <c r="B13199" s="890" t="s">
        <v>36438</v>
      </c>
      <c r="C13199" s="890" t="s">
        <v>5</v>
      </c>
      <c r="D13199" s="890">
        <v>25.96</v>
      </c>
    </row>
    <row r="13200" spans="1:4" x14ac:dyDescent="0.25">
      <c r="A13200" s="890" t="s">
        <v>12994</v>
      </c>
      <c r="B13200" s="890" t="s">
        <v>36439</v>
      </c>
      <c r="C13200" s="890" t="s">
        <v>5</v>
      </c>
      <c r="D13200" s="890">
        <v>44.89</v>
      </c>
    </row>
    <row r="13201" spans="1:4" x14ac:dyDescent="0.25">
      <c r="A13201" s="890" t="s">
        <v>12995</v>
      </c>
      <c r="B13201" s="890" t="s">
        <v>36439</v>
      </c>
      <c r="C13201" s="890" t="s">
        <v>5</v>
      </c>
      <c r="D13201" s="890">
        <v>42.01</v>
      </c>
    </row>
    <row r="13202" spans="1:4" x14ac:dyDescent="0.25">
      <c r="A13202" s="890" t="s">
        <v>12996</v>
      </c>
      <c r="B13202" s="890" t="s">
        <v>36440</v>
      </c>
      <c r="C13202" s="890" t="s">
        <v>5</v>
      </c>
      <c r="D13202" s="890">
        <v>32.950000000000003</v>
      </c>
    </row>
    <row r="13203" spans="1:4" x14ac:dyDescent="0.25">
      <c r="A13203" s="890" t="s">
        <v>12997</v>
      </c>
      <c r="B13203" s="890" t="s">
        <v>36440</v>
      </c>
      <c r="C13203" s="890" t="s">
        <v>5</v>
      </c>
      <c r="D13203" s="890">
        <v>30.08</v>
      </c>
    </row>
    <row r="13204" spans="1:4" x14ac:dyDescent="0.25">
      <c r="A13204" s="890" t="s">
        <v>12998</v>
      </c>
      <c r="B13204" s="890" t="s">
        <v>36441</v>
      </c>
      <c r="C13204" s="890" t="s">
        <v>5</v>
      </c>
      <c r="D13204" s="890">
        <v>9.81</v>
      </c>
    </row>
    <row r="13205" spans="1:4" x14ac:dyDescent="0.25">
      <c r="A13205" s="890" t="s">
        <v>12999</v>
      </c>
      <c r="B13205" s="890" t="s">
        <v>36441</v>
      </c>
      <c r="C13205" s="890" t="s">
        <v>5</v>
      </c>
      <c r="D13205" s="890">
        <v>9.1199999999999992</v>
      </c>
    </row>
    <row r="13206" spans="1:4" x14ac:dyDescent="0.25">
      <c r="A13206" s="890" t="s">
        <v>13000</v>
      </c>
      <c r="B13206" s="890" t="s">
        <v>36442</v>
      </c>
      <c r="C13206" s="890" t="s">
        <v>5</v>
      </c>
      <c r="D13206" s="890">
        <v>9.91</v>
      </c>
    </row>
    <row r="13207" spans="1:4" x14ac:dyDescent="0.25">
      <c r="A13207" s="890" t="s">
        <v>13001</v>
      </c>
      <c r="B13207" s="890" t="s">
        <v>36442</v>
      </c>
      <c r="C13207" s="890" t="s">
        <v>5</v>
      </c>
      <c r="D13207" s="890">
        <v>9.2200000000000006</v>
      </c>
    </row>
    <row r="13208" spans="1:4" x14ac:dyDescent="0.25">
      <c r="A13208" s="890" t="s">
        <v>13002</v>
      </c>
      <c r="B13208" s="890" t="s">
        <v>36443</v>
      </c>
      <c r="C13208" s="890" t="s">
        <v>5</v>
      </c>
      <c r="D13208" s="890">
        <v>10.54</v>
      </c>
    </row>
    <row r="13209" spans="1:4" x14ac:dyDescent="0.25">
      <c r="A13209" s="890" t="s">
        <v>13003</v>
      </c>
      <c r="B13209" s="890" t="s">
        <v>36443</v>
      </c>
      <c r="C13209" s="890" t="s">
        <v>5</v>
      </c>
      <c r="D13209" s="890">
        <v>9.85</v>
      </c>
    </row>
    <row r="13210" spans="1:4" x14ac:dyDescent="0.25">
      <c r="A13210" s="890" t="s">
        <v>13004</v>
      </c>
      <c r="B13210" s="890" t="s">
        <v>36444</v>
      </c>
      <c r="C13210" s="890" t="s">
        <v>5</v>
      </c>
      <c r="D13210" s="890">
        <v>11.19</v>
      </c>
    </row>
    <row r="13211" spans="1:4" x14ac:dyDescent="0.25">
      <c r="A13211" s="890" t="s">
        <v>13005</v>
      </c>
      <c r="B13211" s="890" t="s">
        <v>36444</v>
      </c>
      <c r="C13211" s="890" t="s">
        <v>5</v>
      </c>
      <c r="D13211" s="890">
        <v>10.45</v>
      </c>
    </row>
    <row r="13212" spans="1:4" x14ac:dyDescent="0.25">
      <c r="A13212" s="890" t="s">
        <v>13006</v>
      </c>
      <c r="B13212" s="890" t="s">
        <v>36445</v>
      </c>
      <c r="C13212" s="890" t="s">
        <v>5</v>
      </c>
      <c r="D13212" s="890">
        <v>11.4</v>
      </c>
    </row>
    <row r="13213" spans="1:4" x14ac:dyDescent="0.25">
      <c r="A13213" s="890" t="s">
        <v>13007</v>
      </c>
      <c r="B13213" s="890" t="s">
        <v>36445</v>
      </c>
      <c r="C13213" s="890" t="s">
        <v>5</v>
      </c>
      <c r="D13213" s="890">
        <v>10.66</v>
      </c>
    </row>
    <row r="13214" spans="1:4" x14ac:dyDescent="0.25">
      <c r="A13214" s="890" t="s">
        <v>13008</v>
      </c>
      <c r="B13214" s="890" t="s">
        <v>36446</v>
      </c>
      <c r="C13214" s="890" t="s">
        <v>5</v>
      </c>
      <c r="D13214" s="890">
        <v>12.57</v>
      </c>
    </row>
    <row r="13215" spans="1:4" x14ac:dyDescent="0.25">
      <c r="A13215" s="890" t="s">
        <v>13009</v>
      </c>
      <c r="B13215" s="890" t="s">
        <v>36446</v>
      </c>
      <c r="C13215" s="890" t="s">
        <v>5</v>
      </c>
      <c r="D13215" s="890">
        <v>11.76</v>
      </c>
    </row>
    <row r="13216" spans="1:4" x14ac:dyDescent="0.25">
      <c r="A13216" s="890" t="s">
        <v>13010</v>
      </c>
      <c r="B13216" s="890" t="s">
        <v>36447</v>
      </c>
      <c r="C13216" s="890" t="s">
        <v>5</v>
      </c>
      <c r="D13216" s="890">
        <v>12.7</v>
      </c>
    </row>
    <row r="13217" spans="1:4" x14ac:dyDescent="0.25">
      <c r="A13217" s="890" t="s">
        <v>13011</v>
      </c>
      <c r="B13217" s="890" t="s">
        <v>36447</v>
      </c>
      <c r="C13217" s="890" t="s">
        <v>5</v>
      </c>
      <c r="D13217" s="890">
        <v>11.89</v>
      </c>
    </row>
    <row r="13218" spans="1:4" x14ac:dyDescent="0.25">
      <c r="A13218" s="890" t="s">
        <v>13012</v>
      </c>
      <c r="B13218" s="890" t="s">
        <v>36448</v>
      </c>
      <c r="C13218" s="890" t="s">
        <v>5</v>
      </c>
      <c r="D13218" s="890">
        <v>13.56</v>
      </c>
    </row>
    <row r="13219" spans="1:4" x14ac:dyDescent="0.25">
      <c r="A13219" s="890" t="s">
        <v>13013</v>
      </c>
      <c r="B13219" s="890" t="s">
        <v>36448</v>
      </c>
      <c r="C13219" s="890" t="s">
        <v>5</v>
      </c>
      <c r="D13219" s="890">
        <v>12.7</v>
      </c>
    </row>
    <row r="13220" spans="1:4" x14ac:dyDescent="0.25">
      <c r="A13220" s="890" t="s">
        <v>13014</v>
      </c>
      <c r="B13220" s="890" t="s">
        <v>36449</v>
      </c>
      <c r="C13220" s="890" t="s">
        <v>5</v>
      </c>
      <c r="D13220" s="890">
        <v>14.73</v>
      </c>
    </row>
    <row r="13221" spans="1:4" x14ac:dyDescent="0.25">
      <c r="A13221" s="890" t="s">
        <v>13015</v>
      </c>
      <c r="B13221" s="890" t="s">
        <v>36449</v>
      </c>
      <c r="C13221" s="890" t="s">
        <v>5</v>
      </c>
      <c r="D13221" s="890">
        <v>13.87</v>
      </c>
    </row>
    <row r="13222" spans="1:4" x14ac:dyDescent="0.25">
      <c r="A13222" s="890" t="s">
        <v>13016</v>
      </c>
      <c r="B13222" s="890" t="s">
        <v>36450</v>
      </c>
      <c r="C13222" s="890" t="s">
        <v>5</v>
      </c>
      <c r="D13222" s="890">
        <v>266.43</v>
      </c>
    </row>
    <row r="13223" spans="1:4" x14ac:dyDescent="0.25">
      <c r="A13223" s="890" t="s">
        <v>13017</v>
      </c>
      <c r="B13223" s="890" t="s">
        <v>36450</v>
      </c>
      <c r="C13223" s="890" t="s">
        <v>5</v>
      </c>
      <c r="D13223" s="890">
        <v>246.61</v>
      </c>
    </row>
    <row r="13224" spans="1:4" x14ac:dyDescent="0.25">
      <c r="A13224" s="890" t="s">
        <v>13018</v>
      </c>
      <c r="B13224" s="890" t="s">
        <v>36451</v>
      </c>
      <c r="C13224" s="890" t="s">
        <v>5</v>
      </c>
      <c r="D13224" s="890">
        <v>62.39</v>
      </c>
    </row>
    <row r="13225" spans="1:4" x14ac:dyDescent="0.25">
      <c r="A13225" s="890" t="s">
        <v>13019</v>
      </c>
      <c r="B13225" s="890" t="s">
        <v>36451</v>
      </c>
      <c r="C13225" s="890" t="s">
        <v>5</v>
      </c>
      <c r="D13225" s="890">
        <v>57.44</v>
      </c>
    </row>
    <row r="13226" spans="1:4" x14ac:dyDescent="0.25">
      <c r="A13226" s="890" t="s">
        <v>13020</v>
      </c>
      <c r="B13226" s="890" t="s">
        <v>36452</v>
      </c>
      <c r="C13226" s="890" t="s">
        <v>5</v>
      </c>
      <c r="D13226" s="890">
        <v>163.66</v>
      </c>
    </row>
    <row r="13227" spans="1:4" x14ac:dyDescent="0.25">
      <c r="A13227" s="890" t="s">
        <v>13021</v>
      </c>
      <c r="B13227" s="890" t="s">
        <v>36452</v>
      </c>
      <c r="C13227" s="890" t="s">
        <v>5</v>
      </c>
      <c r="D13227" s="890">
        <v>153.76</v>
      </c>
    </row>
    <row r="13228" spans="1:4" x14ac:dyDescent="0.25">
      <c r="A13228" s="890" t="s">
        <v>13022</v>
      </c>
      <c r="B13228" s="890" t="s">
        <v>13023</v>
      </c>
      <c r="C13228" s="890" t="s">
        <v>5</v>
      </c>
      <c r="D13228" s="890">
        <v>191.79</v>
      </c>
    </row>
    <row r="13229" spans="1:4" x14ac:dyDescent="0.25">
      <c r="A13229" s="890" t="s">
        <v>13024</v>
      </c>
      <c r="B13229" s="890" t="s">
        <v>13023</v>
      </c>
      <c r="C13229" s="890" t="s">
        <v>5</v>
      </c>
      <c r="D13229" s="890">
        <v>172.62</v>
      </c>
    </row>
    <row r="13230" spans="1:4" x14ac:dyDescent="0.25">
      <c r="A13230" s="890" t="s">
        <v>13025</v>
      </c>
      <c r="B13230" s="890" t="s">
        <v>36453</v>
      </c>
      <c r="C13230" s="890" t="s">
        <v>4</v>
      </c>
      <c r="D13230" s="890">
        <v>31.1</v>
      </c>
    </row>
    <row r="13231" spans="1:4" x14ac:dyDescent="0.25">
      <c r="A13231" s="890" t="s">
        <v>13026</v>
      </c>
      <c r="B13231" s="890" t="s">
        <v>36453</v>
      </c>
      <c r="C13231" s="890" t="s">
        <v>4</v>
      </c>
      <c r="D13231" s="890">
        <v>28.1</v>
      </c>
    </row>
    <row r="13232" spans="1:4" x14ac:dyDescent="0.25">
      <c r="A13232" s="890" t="s">
        <v>13027</v>
      </c>
      <c r="B13232" s="890" t="s">
        <v>36454</v>
      </c>
      <c r="C13232" s="890" t="s">
        <v>4</v>
      </c>
      <c r="D13232" s="890">
        <v>41.47</v>
      </c>
    </row>
    <row r="13233" spans="1:4" x14ac:dyDescent="0.25">
      <c r="A13233" s="890" t="s">
        <v>13028</v>
      </c>
      <c r="B13233" s="890" t="s">
        <v>36454</v>
      </c>
      <c r="C13233" s="890" t="s">
        <v>4</v>
      </c>
      <c r="D13233" s="890">
        <v>37.47</v>
      </c>
    </row>
    <row r="13234" spans="1:4" x14ac:dyDescent="0.25">
      <c r="A13234" s="890" t="s">
        <v>13029</v>
      </c>
      <c r="B13234" s="890" t="s">
        <v>36455</v>
      </c>
      <c r="C13234" s="890" t="s">
        <v>5</v>
      </c>
      <c r="D13234" s="890">
        <v>53.32</v>
      </c>
    </row>
    <row r="13235" spans="1:4" x14ac:dyDescent="0.25">
      <c r="A13235" s="890" t="s">
        <v>13030</v>
      </c>
      <c r="B13235" s="890" t="s">
        <v>36455</v>
      </c>
      <c r="C13235" s="890" t="s">
        <v>5</v>
      </c>
      <c r="D13235" s="890">
        <v>52.45</v>
      </c>
    </row>
    <row r="13236" spans="1:4" x14ac:dyDescent="0.25">
      <c r="A13236" s="890" t="s">
        <v>13031</v>
      </c>
      <c r="B13236" s="890" t="s">
        <v>36456</v>
      </c>
      <c r="C13236" s="890" t="s">
        <v>5</v>
      </c>
      <c r="D13236" s="890">
        <v>68.78</v>
      </c>
    </row>
    <row r="13237" spans="1:4" x14ac:dyDescent="0.25">
      <c r="A13237" s="890" t="s">
        <v>13032</v>
      </c>
      <c r="B13237" s="890" t="s">
        <v>36456</v>
      </c>
      <c r="C13237" s="890" t="s">
        <v>5</v>
      </c>
      <c r="D13237" s="890">
        <v>67.91</v>
      </c>
    </row>
    <row r="13238" spans="1:4" x14ac:dyDescent="0.25">
      <c r="A13238" s="890" t="s">
        <v>13033</v>
      </c>
      <c r="B13238" s="890" t="s">
        <v>36457</v>
      </c>
      <c r="C13238" s="890" t="s">
        <v>5</v>
      </c>
      <c r="D13238" s="890">
        <v>36.74</v>
      </c>
    </row>
    <row r="13239" spans="1:4" x14ac:dyDescent="0.25">
      <c r="A13239" s="890" t="s">
        <v>13034</v>
      </c>
      <c r="B13239" s="890" t="s">
        <v>36457</v>
      </c>
      <c r="C13239" s="890" t="s">
        <v>5</v>
      </c>
      <c r="D13239" s="890">
        <v>35.869999999999997</v>
      </c>
    </row>
    <row r="13240" spans="1:4" x14ac:dyDescent="0.25">
      <c r="A13240" s="890" t="s">
        <v>13035</v>
      </c>
      <c r="B13240" s="890" t="s">
        <v>36458</v>
      </c>
      <c r="C13240" s="890" t="s">
        <v>5</v>
      </c>
      <c r="D13240" s="890">
        <v>40.96</v>
      </c>
    </row>
    <row r="13241" spans="1:4" x14ac:dyDescent="0.25">
      <c r="A13241" s="890" t="s">
        <v>13036</v>
      </c>
      <c r="B13241" s="890" t="s">
        <v>36458</v>
      </c>
      <c r="C13241" s="890" t="s">
        <v>5</v>
      </c>
      <c r="D13241" s="890">
        <v>40.090000000000003</v>
      </c>
    </row>
    <row r="13242" spans="1:4" x14ac:dyDescent="0.25">
      <c r="A13242" s="890" t="s">
        <v>24864</v>
      </c>
      <c r="B13242" s="890" t="s">
        <v>36459</v>
      </c>
      <c r="C13242" s="890" t="s">
        <v>4</v>
      </c>
      <c r="D13242" s="890">
        <v>51.82</v>
      </c>
    </row>
    <row r="13243" spans="1:4" x14ac:dyDescent="0.25">
      <c r="A13243" s="890" t="s">
        <v>24865</v>
      </c>
      <c r="B13243" s="890" t="s">
        <v>36459</v>
      </c>
      <c r="C13243" s="890" t="s">
        <v>4</v>
      </c>
      <c r="D13243" s="890">
        <v>50.94</v>
      </c>
    </row>
    <row r="13244" spans="1:4" x14ac:dyDescent="0.25">
      <c r="A13244" s="890" t="s">
        <v>24866</v>
      </c>
      <c r="B13244" s="890" t="s">
        <v>36460</v>
      </c>
      <c r="C13244" s="890" t="s">
        <v>4</v>
      </c>
      <c r="D13244" s="890">
        <v>59.63</v>
      </c>
    </row>
    <row r="13245" spans="1:4" x14ac:dyDescent="0.25">
      <c r="A13245" s="890" t="s">
        <v>24867</v>
      </c>
      <c r="B13245" s="890" t="s">
        <v>36460</v>
      </c>
      <c r="C13245" s="890" t="s">
        <v>4</v>
      </c>
      <c r="D13245" s="890">
        <v>58.59</v>
      </c>
    </row>
    <row r="13246" spans="1:4" x14ac:dyDescent="0.25">
      <c r="A13246" s="890" t="s">
        <v>24868</v>
      </c>
      <c r="B13246" s="890" t="s">
        <v>36461</v>
      </c>
      <c r="C13246" s="890" t="s">
        <v>24869</v>
      </c>
      <c r="D13246" s="890">
        <v>77.3</v>
      </c>
    </row>
    <row r="13247" spans="1:4" x14ac:dyDescent="0.25">
      <c r="A13247" s="890" t="s">
        <v>24870</v>
      </c>
      <c r="B13247" s="890" t="s">
        <v>36461</v>
      </c>
      <c r="C13247" s="890" t="s">
        <v>24869</v>
      </c>
      <c r="D13247" s="890">
        <v>76.12</v>
      </c>
    </row>
    <row r="13248" spans="1:4" x14ac:dyDescent="0.25">
      <c r="A13248" s="890" t="s">
        <v>24871</v>
      </c>
      <c r="B13248" s="890" t="s">
        <v>36462</v>
      </c>
      <c r="C13248" s="890" t="s">
        <v>4</v>
      </c>
      <c r="D13248" s="890">
        <v>96.71</v>
      </c>
    </row>
    <row r="13249" spans="1:4" x14ac:dyDescent="0.25">
      <c r="A13249" s="890" t="s">
        <v>24872</v>
      </c>
      <c r="B13249" s="890" t="s">
        <v>36462</v>
      </c>
      <c r="C13249" s="890" t="s">
        <v>4</v>
      </c>
      <c r="D13249" s="890">
        <v>95.37</v>
      </c>
    </row>
    <row r="13250" spans="1:4" x14ac:dyDescent="0.25">
      <c r="A13250" s="890" t="s">
        <v>24873</v>
      </c>
      <c r="B13250" s="890" t="s">
        <v>36463</v>
      </c>
      <c r="C13250" s="890" t="s">
        <v>4</v>
      </c>
      <c r="D13250" s="890">
        <v>113.21</v>
      </c>
    </row>
    <row r="13251" spans="1:4" x14ac:dyDescent="0.25">
      <c r="A13251" s="890" t="s">
        <v>24874</v>
      </c>
      <c r="B13251" s="890" t="s">
        <v>36463</v>
      </c>
      <c r="C13251" s="890" t="s">
        <v>4</v>
      </c>
      <c r="D13251" s="890">
        <v>111.68</v>
      </c>
    </row>
    <row r="13252" spans="1:4" x14ac:dyDescent="0.25">
      <c r="A13252" s="890" t="s">
        <v>24875</v>
      </c>
      <c r="B13252" s="890" t="s">
        <v>36464</v>
      </c>
      <c r="C13252" s="890" t="s">
        <v>4</v>
      </c>
      <c r="D13252" s="890">
        <v>121.36</v>
      </c>
    </row>
    <row r="13253" spans="1:4" x14ac:dyDescent="0.25">
      <c r="A13253" s="890" t="s">
        <v>24876</v>
      </c>
      <c r="B13253" s="890" t="s">
        <v>36464</v>
      </c>
      <c r="C13253" s="890" t="s">
        <v>4</v>
      </c>
      <c r="D13253" s="890">
        <v>119.55</v>
      </c>
    </row>
    <row r="13254" spans="1:4" x14ac:dyDescent="0.25">
      <c r="A13254" s="890" t="s">
        <v>13037</v>
      </c>
      <c r="B13254" s="890" t="s">
        <v>36465</v>
      </c>
      <c r="C13254" s="890" t="s">
        <v>4</v>
      </c>
      <c r="D13254" s="890">
        <v>158.09</v>
      </c>
    </row>
    <row r="13255" spans="1:4" x14ac:dyDescent="0.25">
      <c r="A13255" s="890" t="s">
        <v>13038</v>
      </c>
      <c r="B13255" s="890" t="s">
        <v>36465</v>
      </c>
      <c r="C13255" s="890" t="s">
        <v>4</v>
      </c>
      <c r="D13255" s="890">
        <v>156.04</v>
      </c>
    </row>
    <row r="13256" spans="1:4" x14ac:dyDescent="0.25">
      <c r="A13256" s="890" t="s">
        <v>13039</v>
      </c>
      <c r="B13256" s="890" t="s">
        <v>36466</v>
      </c>
      <c r="C13256" s="890" t="s">
        <v>4</v>
      </c>
      <c r="D13256" s="890">
        <v>183.42</v>
      </c>
    </row>
    <row r="13257" spans="1:4" x14ac:dyDescent="0.25">
      <c r="A13257" s="890" t="s">
        <v>13040</v>
      </c>
      <c r="B13257" s="890" t="s">
        <v>36466</v>
      </c>
      <c r="C13257" s="890" t="s">
        <v>4</v>
      </c>
      <c r="D13257" s="890">
        <v>181.23</v>
      </c>
    </row>
    <row r="13258" spans="1:4" x14ac:dyDescent="0.25">
      <c r="A13258" s="890" t="s">
        <v>24877</v>
      </c>
      <c r="B13258" s="890" t="s">
        <v>36467</v>
      </c>
      <c r="C13258" s="890" t="s">
        <v>4</v>
      </c>
      <c r="D13258" s="890">
        <v>255.3</v>
      </c>
    </row>
    <row r="13259" spans="1:4" x14ac:dyDescent="0.25">
      <c r="A13259" s="890" t="s">
        <v>24878</v>
      </c>
      <c r="B13259" s="890" t="s">
        <v>36467</v>
      </c>
      <c r="C13259" s="890" t="s">
        <v>4</v>
      </c>
      <c r="D13259" s="890">
        <v>252.71</v>
      </c>
    </row>
    <row r="13260" spans="1:4" x14ac:dyDescent="0.25">
      <c r="A13260" s="890" t="s">
        <v>24879</v>
      </c>
      <c r="B13260" s="890" t="s">
        <v>36468</v>
      </c>
      <c r="C13260" s="890" t="s">
        <v>4</v>
      </c>
      <c r="D13260" s="890">
        <v>391.5</v>
      </c>
    </row>
    <row r="13261" spans="1:4" x14ac:dyDescent="0.25">
      <c r="A13261" s="890" t="s">
        <v>24880</v>
      </c>
      <c r="B13261" s="890" t="s">
        <v>36468</v>
      </c>
      <c r="C13261" s="890" t="s">
        <v>4</v>
      </c>
      <c r="D13261" s="890">
        <v>388.68</v>
      </c>
    </row>
    <row r="13262" spans="1:4" x14ac:dyDescent="0.25">
      <c r="A13262" s="890" t="s">
        <v>24881</v>
      </c>
      <c r="B13262" s="890" t="s">
        <v>36469</v>
      </c>
      <c r="C13262" s="890" t="s">
        <v>4</v>
      </c>
      <c r="D13262" s="890">
        <v>431.19</v>
      </c>
    </row>
    <row r="13263" spans="1:4" x14ac:dyDescent="0.25">
      <c r="A13263" s="890" t="s">
        <v>24882</v>
      </c>
      <c r="B13263" s="890" t="s">
        <v>36469</v>
      </c>
      <c r="C13263" s="890" t="s">
        <v>4</v>
      </c>
      <c r="D13263" s="890">
        <v>428.13</v>
      </c>
    </row>
    <row r="13264" spans="1:4" x14ac:dyDescent="0.25">
      <c r="A13264" s="890" t="s">
        <v>13041</v>
      </c>
      <c r="B13264" s="890" t="s">
        <v>36470</v>
      </c>
      <c r="C13264" s="890" t="s">
        <v>4</v>
      </c>
      <c r="D13264" s="890">
        <v>167.83</v>
      </c>
    </row>
    <row r="13265" spans="1:4" x14ac:dyDescent="0.25">
      <c r="A13265" s="890" t="s">
        <v>13042</v>
      </c>
      <c r="B13265" s="890" t="s">
        <v>36470</v>
      </c>
      <c r="C13265" s="890" t="s">
        <v>4</v>
      </c>
      <c r="D13265" s="890">
        <v>157.91999999999999</v>
      </c>
    </row>
    <row r="13266" spans="1:4" x14ac:dyDescent="0.25">
      <c r="A13266" s="890" t="s">
        <v>13043</v>
      </c>
      <c r="B13266" s="890" t="s">
        <v>36471</v>
      </c>
      <c r="C13266" s="890" t="s">
        <v>4</v>
      </c>
      <c r="D13266" s="890">
        <v>161.91</v>
      </c>
    </row>
    <row r="13267" spans="1:4" x14ac:dyDescent="0.25">
      <c r="A13267" s="890" t="s">
        <v>13044</v>
      </c>
      <c r="B13267" s="890" t="s">
        <v>36471</v>
      </c>
      <c r="C13267" s="890" t="s">
        <v>4</v>
      </c>
      <c r="D13267" s="890">
        <v>152</v>
      </c>
    </row>
    <row r="13268" spans="1:4" x14ac:dyDescent="0.25">
      <c r="A13268" s="890" t="s">
        <v>13045</v>
      </c>
      <c r="B13268" s="890" t="s">
        <v>36472</v>
      </c>
      <c r="C13268" s="890" t="s">
        <v>5</v>
      </c>
      <c r="D13268" s="890">
        <v>783.24</v>
      </c>
    </row>
    <row r="13269" spans="1:4" x14ac:dyDescent="0.25">
      <c r="A13269" s="890" t="s">
        <v>13046</v>
      </c>
      <c r="B13269" s="890" t="s">
        <v>36472</v>
      </c>
      <c r="C13269" s="890" t="s">
        <v>5</v>
      </c>
      <c r="D13269" s="890">
        <v>752.8</v>
      </c>
    </row>
    <row r="13270" spans="1:4" x14ac:dyDescent="0.25">
      <c r="A13270" s="890" t="s">
        <v>13047</v>
      </c>
      <c r="B13270" s="890" t="s">
        <v>36473</v>
      </c>
      <c r="C13270" s="890" t="s">
        <v>5</v>
      </c>
      <c r="D13270" s="890">
        <v>1170.6300000000001</v>
      </c>
    </row>
    <row r="13271" spans="1:4" x14ac:dyDescent="0.25">
      <c r="A13271" s="890" t="s">
        <v>13048</v>
      </c>
      <c r="B13271" s="890" t="s">
        <v>36473</v>
      </c>
      <c r="C13271" s="890" t="s">
        <v>5</v>
      </c>
      <c r="D13271" s="890">
        <v>1132.9000000000001</v>
      </c>
    </row>
    <row r="13272" spans="1:4" x14ac:dyDescent="0.25">
      <c r="A13272" s="890" t="s">
        <v>13049</v>
      </c>
      <c r="B13272" s="890" t="s">
        <v>36474</v>
      </c>
      <c r="C13272" s="890" t="s">
        <v>5</v>
      </c>
      <c r="D13272" s="890">
        <v>2524.8000000000002</v>
      </c>
    </row>
    <row r="13273" spans="1:4" x14ac:dyDescent="0.25">
      <c r="A13273" s="890" t="s">
        <v>13050</v>
      </c>
      <c r="B13273" s="890" t="s">
        <v>36474</v>
      </c>
      <c r="C13273" s="890" t="s">
        <v>5</v>
      </c>
      <c r="D13273" s="890">
        <v>2457.66</v>
      </c>
    </row>
    <row r="13274" spans="1:4" x14ac:dyDescent="0.25">
      <c r="A13274" s="890" t="s">
        <v>13051</v>
      </c>
      <c r="B13274" s="890" t="s">
        <v>36475</v>
      </c>
      <c r="C13274" s="890" t="s">
        <v>5</v>
      </c>
      <c r="D13274" s="890">
        <v>3401.01</v>
      </c>
    </row>
    <row r="13275" spans="1:4" x14ac:dyDescent="0.25">
      <c r="A13275" s="890" t="s">
        <v>13052</v>
      </c>
      <c r="B13275" s="890" t="s">
        <v>36475</v>
      </c>
      <c r="C13275" s="890" t="s">
        <v>5</v>
      </c>
      <c r="D13275" s="890">
        <v>3324.28</v>
      </c>
    </row>
    <row r="13276" spans="1:4" x14ac:dyDescent="0.25">
      <c r="A13276" s="890" t="s">
        <v>13053</v>
      </c>
      <c r="B13276" s="890" t="s">
        <v>36476</v>
      </c>
      <c r="C13276" s="890" t="s">
        <v>5</v>
      </c>
      <c r="D13276" s="890">
        <v>4896.03</v>
      </c>
    </row>
    <row r="13277" spans="1:4" x14ac:dyDescent="0.25">
      <c r="A13277" s="890" t="s">
        <v>13054</v>
      </c>
      <c r="B13277" s="890" t="s">
        <v>36476</v>
      </c>
      <c r="C13277" s="890" t="s">
        <v>5</v>
      </c>
      <c r="D13277" s="890">
        <v>4804.08</v>
      </c>
    </row>
    <row r="13278" spans="1:4" x14ac:dyDescent="0.25">
      <c r="A13278" s="890" t="s">
        <v>13055</v>
      </c>
      <c r="B13278" s="890" t="s">
        <v>36477</v>
      </c>
      <c r="C13278" s="890" t="s">
        <v>4</v>
      </c>
      <c r="D13278" s="890">
        <v>24.81</v>
      </c>
    </row>
    <row r="13279" spans="1:4" x14ac:dyDescent="0.25">
      <c r="A13279" s="890" t="s">
        <v>13056</v>
      </c>
      <c r="B13279" s="890" t="s">
        <v>36477</v>
      </c>
      <c r="C13279" s="890" t="s">
        <v>4</v>
      </c>
      <c r="D13279" s="890">
        <v>22.9</v>
      </c>
    </row>
    <row r="13280" spans="1:4" x14ac:dyDescent="0.25">
      <c r="A13280" s="890" t="s">
        <v>13057</v>
      </c>
      <c r="B13280" s="890" t="s">
        <v>36478</v>
      </c>
      <c r="C13280" s="890" t="s">
        <v>4</v>
      </c>
      <c r="D13280" s="890">
        <v>31.23</v>
      </c>
    </row>
    <row r="13281" spans="1:4" x14ac:dyDescent="0.25">
      <c r="A13281" s="890" t="s">
        <v>13058</v>
      </c>
      <c r="B13281" s="890" t="s">
        <v>36478</v>
      </c>
      <c r="C13281" s="890" t="s">
        <v>4</v>
      </c>
      <c r="D13281" s="890">
        <v>29.08</v>
      </c>
    </row>
    <row r="13282" spans="1:4" x14ac:dyDescent="0.25">
      <c r="A13282" s="890" t="s">
        <v>13059</v>
      </c>
      <c r="B13282" s="890" t="s">
        <v>36479</v>
      </c>
      <c r="C13282" s="890" t="s">
        <v>4</v>
      </c>
      <c r="D13282" s="890">
        <v>38.130000000000003</v>
      </c>
    </row>
    <row r="13283" spans="1:4" x14ac:dyDescent="0.25">
      <c r="A13283" s="890" t="s">
        <v>13060</v>
      </c>
      <c r="B13283" s="890" t="s">
        <v>36479</v>
      </c>
      <c r="C13283" s="890" t="s">
        <v>4</v>
      </c>
      <c r="D13283" s="890">
        <v>35.74</v>
      </c>
    </row>
    <row r="13284" spans="1:4" x14ac:dyDescent="0.25">
      <c r="A13284" s="890" t="s">
        <v>13061</v>
      </c>
      <c r="B13284" s="890" t="s">
        <v>36480</v>
      </c>
      <c r="C13284" s="890" t="s">
        <v>4</v>
      </c>
      <c r="D13284" s="890">
        <v>40.99</v>
      </c>
    </row>
    <row r="13285" spans="1:4" x14ac:dyDescent="0.25">
      <c r="A13285" s="890" t="s">
        <v>13062</v>
      </c>
      <c r="B13285" s="890" t="s">
        <v>36480</v>
      </c>
      <c r="C13285" s="890" t="s">
        <v>4</v>
      </c>
      <c r="D13285" s="890">
        <v>38.35</v>
      </c>
    </row>
    <row r="13286" spans="1:4" x14ac:dyDescent="0.25">
      <c r="A13286" s="890" t="s">
        <v>13063</v>
      </c>
      <c r="B13286" s="890" t="s">
        <v>36481</v>
      </c>
      <c r="C13286" s="890" t="s">
        <v>4</v>
      </c>
      <c r="D13286" s="890">
        <v>60.2</v>
      </c>
    </row>
    <row r="13287" spans="1:4" x14ac:dyDescent="0.25">
      <c r="A13287" s="890" t="s">
        <v>13064</v>
      </c>
      <c r="B13287" s="890" t="s">
        <v>36481</v>
      </c>
      <c r="C13287" s="890" t="s">
        <v>4</v>
      </c>
      <c r="D13287" s="890">
        <v>57.2</v>
      </c>
    </row>
    <row r="13288" spans="1:4" x14ac:dyDescent="0.25">
      <c r="A13288" s="890" t="s">
        <v>13065</v>
      </c>
      <c r="B13288" s="890" t="s">
        <v>36482</v>
      </c>
      <c r="C13288" s="890" t="s">
        <v>4</v>
      </c>
      <c r="D13288" s="890">
        <v>83.04</v>
      </c>
    </row>
    <row r="13289" spans="1:4" x14ac:dyDescent="0.25">
      <c r="A13289" s="890" t="s">
        <v>13066</v>
      </c>
      <c r="B13289" s="890" t="s">
        <v>36482</v>
      </c>
      <c r="C13289" s="890" t="s">
        <v>4</v>
      </c>
      <c r="D13289" s="890">
        <v>79.69</v>
      </c>
    </row>
    <row r="13290" spans="1:4" x14ac:dyDescent="0.25">
      <c r="A13290" s="890" t="s">
        <v>13067</v>
      </c>
      <c r="B13290" s="890" t="s">
        <v>36483</v>
      </c>
      <c r="C13290" s="890" t="s">
        <v>5</v>
      </c>
      <c r="D13290" s="890">
        <v>289.83999999999997</v>
      </c>
    </row>
    <row r="13291" spans="1:4" x14ac:dyDescent="0.25">
      <c r="A13291" s="890" t="s">
        <v>13068</v>
      </c>
      <c r="B13291" s="890" t="s">
        <v>36483</v>
      </c>
      <c r="C13291" s="890" t="s">
        <v>5</v>
      </c>
      <c r="D13291" s="890">
        <v>267.55</v>
      </c>
    </row>
    <row r="13292" spans="1:4" x14ac:dyDescent="0.25">
      <c r="A13292" s="890" t="s">
        <v>13069</v>
      </c>
      <c r="B13292" s="890" t="s">
        <v>36484</v>
      </c>
      <c r="C13292" s="890" t="s">
        <v>5</v>
      </c>
      <c r="D13292" s="890">
        <v>519.04999999999995</v>
      </c>
    </row>
    <row r="13293" spans="1:4" x14ac:dyDescent="0.25">
      <c r="A13293" s="890" t="s">
        <v>13070</v>
      </c>
      <c r="B13293" s="890" t="s">
        <v>36484</v>
      </c>
      <c r="C13293" s="890" t="s">
        <v>5</v>
      </c>
      <c r="D13293" s="890">
        <v>485.26</v>
      </c>
    </row>
    <row r="13294" spans="1:4" x14ac:dyDescent="0.25">
      <c r="A13294" s="890" t="s">
        <v>13071</v>
      </c>
      <c r="B13294" s="890" t="s">
        <v>36485</v>
      </c>
      <c r="C13294" s="890" t="s">
        <v>5</v>
      </c>
      <c r="D13294" s="890">
        <v>223.98</v>
      </c>
    </row>
    <row r="13295" spans="1:4" x14ac:dyDescent="0.25">
      <c r="A13295" s="890" t="s">
        <v>13072</v>
      </c>
      <c r="B13295" s="890" t="s">
        <v>36485</v>
      </c>
      <c r="C13295" s="890" t="s">
        <v>5</v>
      </c>
      <c r="D13295" s="890">
        <v>208.12</v>
      </c>
    </row>
    <row r="13296" spans="1:4" x14ac:dyDescent="0.25">
      <c r="A13296" s="890" t="s">
        <v>13073</v>
      </c>
      <c r="B13296" s="890" t="s">
        <v>36486</v>
      </c>
      <c r="C13296" s="890" t="s">
        <v>5</v>
      </c>
      <c r="D13296" s="890">
        <v>212.24</v>
      </c>
    </row>
    <row r="13297" spans="1:4" x14ac:dyDescent="0.25">
      <c r="A13297" s="890" t="s">
        <v>13074</v>
      </c>
      <c r="B13297" s="890" t="s">
        <v>36486</v>
      </c>
      <c r="C13297" s="890" t="s">
        <v>5</v>
      </c>
      <c r="D13297" s="890">
        <v>196.38</v>
      </c>
    </row>
    <row r="13298" spans="1:4" x14ac:dyDescent="0.25">
      <c r="A13298" s="890" t="s">
        <v>13075</v>
      </c>
      <c r="B13298" s="890" t="s">
        <v>36487</v>
      </c>
      <c r="C13298" s="890" t="s">
        <v>5</v>
      </c>
      <c r="D13298" s="890">
        <v>435.7</v>
      </c>
    </row>
    <row r="13299" spans="1:4" x14ac:dyDescent="0.25">
      <c r="A13299" s="890" t="s">
        <v>13076</v>
      </c>
      <c r="B13299" s="890" t="s">
        <v>36487</v>
      </c>
      <c r="C13299" s="890" t="s">
        <v>5</v>
      </c>
      <c r="D13299" s="890">
        <v>404</v>
      </c>
    </row>
    <row r="13300" spans="1:4" x14ac:dyDescent="0.25">
      <c r="A13300" s="890" t="s">
        <v>13077</v>
      </c>
      <c r="B13300" s="890" t="s">
        <v>36488</v>
      </c>
      <c r="C13300" s="890" t="s">
        <v>5</v>
      </c>
      <c r="D13300" s="890">
        <v>370.59</v>
      </c>
    </row>
    <row r="13301" spans="1:4" x14ac:dyDescent="0.25">
      <c r="A13301" s="890" t="s">
        <v>13078</v>
      </c>
      <c r="B13301" s="890" t="s">
        <v>36488</v>
      </c>
      <c r="C13301" s="890" t="s">
        <v>5</v>
      </c>
      <c r="D13301" s="890">
        <v>338.48</v>
      </c>
    </row>
    <row r="13302" spans="1:4" x14ac:dyDescent="0.25">
      <c r="A13302" s="890" t="s">
        <v>13079</v>
      </c>
      <c r="B13302" s="890" t="s">
        <v>36489</v>
      </c>
      <c r="C13302" s="890" t="s">
        <v>5</v>
      </c>
      <c r="D13302" s="890">
        <v>369.09</v>
      </c>
    </row>
    <row r="13303" spans="1:4" x14ac:dyDescent="0.25">
      <c r="A13303" s="890" t="s">
        <v>13080</v>
      </c>
      <c r="B13303" s="890" t="s">
        <v>36489</v>
      </c>
      <c r="C13303" s="890" t="s">
        <v>5</v>
      </c>
      <c r="D13303" s="890">
        <v>336.99</v>
      </c>
    </row>
    <row r="13304" spans="1:4" x14ac:dyDescent="0.25">
      <c r="A13304" s="890" t="s">
        <v>13081</v>
      </c>
      <c r="B13304" s="890" t="s">
        <v>36490</v>
      </c>
      <c r="C13304" s="890" t="s">
        <v>5</v>
      </c>
      <c r="D13304" s="890">
        <v>193.6</v>
      </c>
    </row>
    <row r="13305" spans="1:4" x14ac:dyDescent="0.25">
      <c r="A13305" s="890" t="s">
        <v>13082</v>
      </c>
      <c r="B13305" s="890" t="s">
        <v>36490</v>
      </c>
      <c r="C13305" s="890" t="s">
        <v>5</v>
      </c>
      <c r="D13305" s="890">
        <v>176.26</v>
      </c>
    </row>
    <row r="13306" spans="1:4" x14ac:dyDescent="0.25">
      <c r="A13306" s="890" t="s">
        <v>13083</v>
      </c>
      <c r="B13306" s="890" t="s">
        <v>36491</v>
      </c>
      <c r="C13306" s="890" t="s">
        <v>5</v>
      </c>
      <c r="D13306" s="890">
        <v>319.67</v>
      </c>
    </row>
    <row r="13307" spans="1:4" x14ac:dyDescent="0.25">
      <c r="A13307" s="890" t="s">
        <v>13084</v>
      </c>
      <c r="B13307" s="890" t="s">
        <v>36491</v>
      </c>
      <c r="C13307" s="890" t="s">
        <v>5</v>
      </c>
      <c r="D13307" s="890">
        <v>297.37</v>
      </c>
    </row>
    <row r="13308" spans="1:4" x14ac:dyDescent="0.25">
      <c r="A13308" s="890" t="s">
        <v>13085</v>
      </c>
      <c r="B13308" s="890" t="s">
        <v>36492</v>
      </c>
      <c r="C13308" s="890" t="s">
        <v>5</v>
      </c>
      <c r="D13308" s="890">
        <v>416.1</v>
      </c>
    </row>
    <row r="13309" spans="1:4" x14ac:dyDescent="0.25">
      <c r="A13309" s="890" t="s">
        <v>13086</v>
      </c>
      <c r="B13309" s="890" t="s">
        <v>36492</v>
      </c>
      <c r="C13309" s="890" t="s">
        <v>5</v>
      </c>
      <c r="D13309" s="890">
        <v>388.85</v>
      </c>
    </row>
    <row r="13310" spans="1:4" x14ac:dyDescent="0.25">
      <c r="A13310" s="890" t="s">
        <v>13087</v>
      </c>
      <c r="B13310" s="890" t="s">
        <v>36493</v>
      </c>
      <c r="C13310" s="890" t="s">
        <v>5</v>
      </c>
      <c r="D13310" s="890">
        <v>416.26</v>
      </c>
    </row>
    <row r="13311" spans="1:4" x14ac:dyDescent="0.25">
      <c r="A13311" s="890" t="s">
        <v>13088</v>
      </c>
      <c r="B13311" s="890" t="s">
        <v>36493</v>
      </c>
      <c r="C13311" s="890" t="s">
        <v>5</v>
      </c>
      <c r="D13311" s="890">
        <v>389.01</v>
      </c>
    </row>
    <row r="13312" spans="1:4" x14ac:dyDescent="0.25">
      <c r="A13312" s="890" t="s">
        <v>13089</v>
      </c>
      <c r="B13312" s="890" t="s">
        <v>36494</v>
      </c>
      <c r="C13312" s="890" t="s">
        <v>5</v>
      </c>
      <c r="D13312" s="890">
        <v>230.8</v>
      </c>
    </row>
    <row r="13313" spans="1:4" x14ac:dyDescent="0.25">
      <c r="A13313" s="890" t="s">
        <v>13090</v>
      </c>
      <c r="B13313" s="890" t="s">
        <v>36494</v>
      </c>
      <c r="C13313" s="890" t="s">
        <v>5</v>
      </c>
      <c r="D13313" s="890">
        <v>212.13</v>
      </c>
    </row>
    <row r="13314" spans="1:4" x14ac:dyDescent="0.25">
      <c r="A13314" s="890" t="s">
        <v>13091</v>
      </c>
      <c r="B13314" s="890" t="s">
        <v>36495</v>
      </c>
      <c r="C13314" s="890" t="s">
        <v>5</v>
      </c>
      <c r="D13314" s="890">
        <v>290.60000000000002</v>
      </c>
    </row>
    <row r="13315" spans="1:4" x14ac:dyDescent="0.25">
      <c r="A13315" s="890" t="s">
        <v>13092</v>
      </c>
      <c r="B13315" s="890" t="s">
        <v>36495</v>
      </c>
      <c r="C13315" s="890" t="s">
        <v>5</v>
      </c>
      <c r="D13315" s="890">
        <v>267.26</v>
      </c>
    </row>
    <row r="13316" spans="1:4" x14ac:dyDescent="0.25">
      <c r="A13316" s="890" t="s">
        <v>13093</v>
      </c>
      <c r="B13316" s="890" t="s">
        <v>36496</v>
      </c>
      <c r="C13316" s="890" t="s">
        <v>5</v>
      </c>
      <c r="D13316" s="890">
        <v>192.16</v>
      </c>
    </row>
    <row r="13317" spans="1:4" x14ac:dyDescent="0.25">
      <c r="A13317" s="890" t="s">
        <v>13094</v>
      </c>
      <c r="B13317" s="890" t="s">
        <v>36496</v>
      </c>
      <c r="C13317" s="890" t="s">
        <v>5</v>
      </c>
      <c r="D13317" s="890">
        <v>174.82</v>
      </c>
    </row>
    <row r="13318" spans="1:4" x14ac:dyDescent="0.25">
      <c r="A13318" s="890" t="s">
        <v>13095</v>
      </c>
      <c r="B13318" s="890" t="s">
        <v>36497</v>
      </c>
      <c r="C13318" s="890" t="s">
        <v>5</v>
      </c>
      <c r="D13318" s="890">
        <v>217.34</v>
      </c>
    </row>
    <row r="13319" spans="1:4" x14ac:dyDescent="0.25">
      <c r="A13319" s="890" t="s">
        <v>13096</v>
      </c>
      <c r="B13319" s="890" t="s">
        <v>36497</v>
      </c>
      <c r="C13319" s="890" t="s">
        <v>5</v>
      </c>
      <c r="D13319" s="890">
        <v>198.81</v>
      </c>
    </row>
    <row r="13320" spans="1:4" x14ac:dyDescent="0.25">
      <c r="A13320" s="890" t="s">
        <v>13097</v>
      </c>
      <c r="B13320" s="890" t="s">
        <v>36498</v>
      </c>
      <c r="C13320" s="890" t="s">
        <v>5</v>
      </c>
      <c r="D13320" s="890">
        <v>307.45999999999998</v>
      </c>
    </row>
    <row r="13321" spans="1:4" x14ac:dyDescent="0.25">
      <c r="A13321" s="890" t="s">
        <v>13098</v>
      </c>
      <c r="B13321" s="890" t="s">
        <v>36498</v>
      </c>
      <c r="C13321" s="890" t="s">
        <v>5</v>
      </c>
      <c r="D13321" s="890">
        <v>283.08</v>
      </c>
    </row>
    <row r="13322" spans="1:4" x14ac:dyDescent="0.25">
      <c r="A13322" s="890" t="s">
        <v>13099</v>
      </c>
      <c r="B13322" s="890" t="s">
        <v>36499</v>
      </c>
      <c r="C13322" s="890" t="s">
        <v>5</v>
      </c>
      <c r="D13322" s="890">
        <v>436.63</v>
      </c>
    </row>
    <row r="13323" spans="1:4" x14ac:dyDescent="0.25">
      <c r="A13323" s="890" t="s">
        <v>13100</v>
      </c>
      <c r="B13323" s="890" t="s">
        <v>36499</v>
      </c>
      <c r="C13323" s="890" t="s">
        <v>5</v>
      </c>
      <c r="D13323" s="890">
        <v>404.45</v>
      </c>
    </row>
    <row r="13324" spans="1:4" x14ac:dyDescent="0.25">
      <c r="A13324" s="890" t="s">
        <v>13101</v>
      </c>
      <c r="B13324" s="890" t="s">
        <v>36500</v>
      </c>
      <c r="C13324" s="890" t="s">
        <v>5</v>
      </c>
      <c r="D13324" s="890">
        <v>219.17</v>
      </c>
    </row>
    <row r="13325" spans="1:4" x14ac:dyDescent="0.25">
      <c r="A13325" s="890" t="s">
        <v>13102</v>
      </c>
      <c r="B13325" s="890" t="s">
        <v>36500</v>
      </c>
      <c r="C13325" s="890" t="s">
        <v>5</v>
      </c>
      <c r="D13325" s="890">
        <v>200.64</v>
      </c>
    </row>
    <row r="13326" spans="1:4" x14ac:dyDescent="0.25">
      <c r="A13326" s="890" t="s">
        <v>13103</v>
      </c>
      <c r="B13326" s="890" t="s">
        <v>21567</v>
      </c>
      <c r="C13326" s="890" t="s">
        <v>5</v>
      </c>
      <c r="D13326" s="890">
        <v>48.49</v>
      </c>
    </row>
    <row r="13327" spans="1:4" x14ac:dyDescent="0.25">
      <c r="A13327" s="890" t="s">
        <v>13104</v>
      </c>
      <c r="B13327" s="890" t="s">
        <v>21567</v>
      </c>
      <c r="C13327" s="890" t="s">
        <v>5</v>
      </c>
      <c r="D13327" s="890">
        <v>46.77</v>
      </c>
    </row>
    <row r="13328" spans="1:4" x14ac:dyDescent="0.25">
      <c r="A13328" s="890" t="s">
        <v>13105</v>
      </c>
      <c r="B13328" s="890" t="s">
        <v>36501</v>
      </c>
      <c r="C13328" s="890" t="s">
        <v>5</v>
      </c>
      <c r="D13328" s="890">
        <v>260.02</v>
      </c>
    </row>
    <row r="13329" spans="1:4" x14ac:dyDescent="0.25">
      <c r="A13329" s="890" t="s">
        <v>13106</v>
      </c>
      <c r="B13329" s="890" t="s">
        <v>36501</v>
      </c>
      <c r="C13329" s="890" t="s">
        <v>5</v>
      </c>
      <c r="D13329" s="890">
        <v>236.54</v>
      </c>
    </row>
    <row r="13330" spans="1:4" x14ac:dyDescent="0.25">
      <c r="A13330" s="890" t="s">
        <v>13107</v>
      </c>
      <c r="B13330" s="890" t="s">
        <v>36502</v>
      </c>
      <c r="C13330" s="890" t="s">
        <v>5</v>
      </c>
      <c r="D13330" s="890">
        <v>258.64999999999998</v>
      </c>
    </row>
    <row r="13331" spans="1:4" x14ac:dyDescent="0.25">
      <c r="A13331" s="890" t="s">
        <v>13108</v>
      </c>
      <c r="B13331" s="890" t="s">
        <v>36502</v>
      </c>
      <c r="C13331" s="890" t="s">
        <v>5</v>
      </c>
      <c r="D13331" s="890">
        <v>240.12</v>
      </c>
    </row>
    <row r="13332" spans="1:4" x14ac:dyDescent="0.25">
      <c r="A13332" s="890" t="s">
        <v>13109</v>
      </c>
      <c r="B13332" s="890" t="s">
        <v>36503</v>
      </c>
      <c r="C13332" s="890" t="s">
        <v>5</v>
      </c>
      <c r="D13332" s="890">
        <v>23.08</v>
      </c>
    </row>
    <row r="13333" spans="1:4" x14ac:dyDescent="0.25">
      <c r="A13333" s="890" t="s">
        <v>13110</v>
      </c>
      <c r="B13333" s="890" t="s">
        <v>36503</v>
      </c>
      <c r="C13333" s="890" t="s">
        <v>5</v>
      </c>
      <c r="D13333" s="890">
        <v>21.65</v>
      </c>
    </row>
    <row r="13334" spans="1:4" x14ac:dyDescent="0.25">
      <c r="A13334" s="890" t="s">
        <v>13111</v>
      </c>
      <c r="B13334" s="890" t="s">
        <v>36504</v>
      </c>
      <c r="C13334" s="890" t="s">
        <v>5</v>
      </c>
      <c r="D13334" s="890">
        <v>196.05</v>
      </c>
    </row>
    <row r="13335" spans="1:4" x14ac:dyDescent="0.25">
      <c r="A13335" s="890" t="s">
        <v>13112</v>
      </c>
      <c r="B13335" s="890" t="s">
        <v>36504</v>
      </c>
      <c r="C13335" s="890" t="s">
        <v>5</v>
      </c>
      <c r="D13335" s="890">
        <v>178.71</v>
      </c>
    </row>
    <row r="13336" spans="1:4" x14ac:dyDescent="0.25">
      <c r="A13336" s="890" t="s">
        <v>13113</v>
      </c>
      <c r="B13336" s="890" t="s">
        <v>36505</v>
      </c>
      <c r="C13336" s="890" t="s">
        <v>5</v>
      </c>
      <c r="D13336" s="890">
        <v>455.3</v>
      </c>
    </row>
    <row r="13337" spans="1:4" x14ac:dyDescent="0.25">
      <c r="A13337" s="890" t="s">
        <v>13114</v>
      </c>
      <c r="B13337" s="890" t="s">
        <v>36505</v>
      </c>
      <c r="C13337" s="890" t="s">
        <v>5</v>
      </c>
      <c r="D13337" s="890">
        <v>420.71</v>
      </c>
    </row>
    <row r="13338" spans="1:4" x14ac:dyDescent="0.25">
      <c r="A13338" s="890" t="s">
        <v>13115</v>
      </c>
      <c r="B13338" s="890" t="s">
        <v>36506</v>
      </c>
      <c r="C13338" s="890" t="s">
        <v>5</v>
      </c>
      <c r="D13338" s="890">
        <v>396.64</v>
      </c>
    </row>
    <row r="13339" spans="1:4" x14ac:dyDescent="0.25">
      <c r="A13339" s="890" t="s">
        <v>13116</v>
      </c>
      <c r="B13339" s="890" t="s">
        <v>36506</v>
      </c>
      <c r="C13339" s="890" t="s">
        <v>5</v>
      </c>
      <c r="D13339" s="890">
        <v>364.53</v>
      </c>
    </row>
    <row r="13340" spans="1:4" x14ac:dyDescent="0.25">
      <c r="A13340" s="890" t="s">
        <v>13117</v>
      </c>
      <c r="B13340" s="890" t="s">
        <v>36507</v>
      </c>
      <c r="C13340" s="890" t="s">
        <v>5</v>
      </c>
      <c r="D13340" s="890">
        <v>410.21</v>
      </c>
    </row>
    <row r="13341" spans="1:4" x14ac:dyDescent="0.25">
      <c r="A13341" s="890" t="s">
        <v>13118</v>
      </c>
      <c r="B13341" s="890" t="s">
        <v>36507</v>
      </c>
      <c r="C13341" s="890" t="s">
        <v>5</v>
      </c>
      <c r="D13341" s="890">
        <v>378.1</v>
      </c>
    </row>
    <row r="13342" spans="1:4" x14ac:dyDescent="0.25">
      <c r="A13342" s="890" t="s">
        <v>13119</v>
      </c>
      <c r="B13342" s="890" t="s">
        <v>36508</v>
      </c>
      <c r="C13342" s="890" t="s">
        <v>5</v>
      </c>
      <c r="D13342" s="890">
        <v>430.52</v>
      </c>
    </row>
    <row r="13343" spans="1:4" x14ac:dyDescent="0.25">
      <c r="A13343" s="890" t="s">
        <v>13120</v>
      </c>
      <c r="B13343" s="890" t="s">
        <v>36508</v>
      </c>
      <c r="C13343" s="890" t="s">
        <v>5</v>
      </c>
      <c r="D13343" s="890">
        <v>398.41</v>
      </c>
    </row>
    <row r="13344" spans="1:4" x14ac:dyDescent="0.25">
      <c r="A13344" s="890" t="s">
        <v>13121</v>
      </c>
      <c r="B13344" s="890" t="s">
        <v>36509</v>
      </c>
      <c r="C13344" s="890" t="s">
        <v>5</v>
      </c>
      <c r="D13344" s="890">
        <v>385.43</v>
      </c>
    </row>
    <row r="13345" spans="1:4" x14ac:dyDescent="0.25">
      <c r="A13345" s="890" t="s">
        <v>13122</v>
      </c>
      <c r="B13345" s="890" t="s">
        <v>36509</v>
      </c>
      <c r="C13345" s="890" t="s">
        <v>5</v>
      </c>
      <c r="D13345" s="890">
        <v>355.8</v>
      </c>
    </row>
    <row r="13346" spans="1:4" x14ac:dyDescent="0.25">
      <c r="A13346" s="890" t="s">
        <v>13123</v>
      </c>
      <c r="B13346" s="890" t="s">
        <v>36510</v>
      </c>
      <c r="C13346" s="890" t="s">
        <v>5</v>
      </c>
      <c r="D13346" s="890">
        <v>374.11</v>
      </c>
    </row>
    <row r="13347" spans="1:4" x14ac:dyDescent="0.25">
      <c r="A13347" s="890" t="s">
        <v>13124</v>
      </c>
      <c r="B13347" s="890" t="s">
        <v>36510</v>
      </c>
      <c r="C13347" s="890" t="s">
        <v>5</v>
      </c>
      <c r="D13347" s="890">
        <v>344.48</v>
      </c>
    </row>
    <row r="13348" spans="1:4" x14ac:dyDescent="0.25">
      <c r="A13348" s="890" t="s">
        <v>13125</v>
      </c>
      <c r="B13348" s="890" t="s">
        <v>36511</v>
      </c>
      <c r="C13348" s="890" t="s">
        <v>5</v>
      </c>
      <c r="D13348" s="890">
        <v>399.27</v>
      </c>
    </row>
    <row r="13349" spans="1:4" x14ac:dyDescent="0.25">
      <c r="A13349" s="890" t="s">
        <v>13126</v>
      </c>
      <c r="B13349" s="890" t="s">
        <v>36511</v>
      </c>
      <c r="C13349" s="890" t="s">
        <v>5</v>
      </c>
      <c r="D13349" s="890">
        <v>368.15</v>
      </c>
    </row>
    <row r="13350" spans="1:4" x14ac:dyDescent="0.25">
      <c r="A13350" s="890" t="s">
        <v>13127</v>
      </c>
      <c r="B13350" s="890" t="s">
        <v>36512</v>
      </c>
      <c r="C13350" s="890" t="s">
        <v>5</v>
      </c>
      <c r="D13350" s="890">
        <v>369.13</v>
      </c>
    </row>
    <row r="13351" spans="1:4" x14ac:dyDescent="0.25">
      <c r="A13351" s="890" t="s">
        <v>13128</v>
      </c>
      <c r="B13351" s="890" t="s">
        <v>36512</v>
      </c>
      <c r="C13351" s="890" t="s">
        <v>5</v>
      </c>
      <c r="D13351" s="890">
        <v>339.5</v>
      </c>
    </row>
    <row r="13352" spans="1:4" x14ac:dyDescent="0.25">
      <c r="A13352" s="890" t="s">
        <v>13129</v>
      </c>
      <c r="B13352" s="890" t="s">
        <v>36513</v>
      </c>
      <c r="C13352" s="890" t="s">
        <v>5</v>
      </c>
      <c r="D13352" s="890">
        <v>357.81</v>
      </c>
    </row>
    <row r="13353" spans="1:4" x14ac:dyDescent="0.25">
      <c r="A13353" s="890" t="s">
        <v>13130</v>
      </c>
      <c r="B13353" s="890" t="s">
        <v>36513</v>
      </c>
      <c r="C13353" s="890" t="s">
        <v>5</v>
      </c>
      <c r="D13353" s="890">
        <v>328.18</v>
      </c>
    </row>
    <row r="13354" spans="1:4" x14ac:dyDescent="0.25">
      <c r="A13354" s="890" t="s">
        <v>13131</v>
      </c>
      <c r="B13354" s="890" t="s">
        <v>36514</v>
      </c>
      <c r="C13354" s="890" t="s">
        <v>5</v>
      </c>
      <c r="D13354" s="890">
        <v>384.4</v>
      </c>
    </row>
    <row r="13355" spans="1:4" x14ac:dyDescent="0.25">
      <c r="A13355" s="890" t="s">
        <v>13132</v>
      </c>
      <c r="B13355" s="890" t="s">
        <v>36514</v>
      </c>
      <c r="C13355" s="890" t="s">
        <v>5</v>
      </c>
      <c r="D13355" s="890">
        <v>354.77</v>
      </c>
    </row>
    <row r="13356" spans="1:4" x14ac:dyDescent="0.25">
      <c r="A13356" s="890" t="s">
        <v>13133</v>
      </c>
      <c r="B13356" s="890" t="s">
        <v>36515</v>
      </c>
      <c r="C13356" s="890" t="s">
        <v>5</v>
      </c>
      <c r="D13356" s="890">
        <v>344.35</v>
      </c>
    </row>
    <row r="13357" spans="1:4" x14ac:dyDescent="0.25">
      <c r="A13357" s="890" t="s">
        <v>13134</v>
      </c>
      <c r="B13357" s="890" t="s">
        <v>36515</v>
      </c>
      <c r="C13357" s="890" t="s">
        <v>5</v>
      </c>
      <c r="D13357" s="890">
        <v>317.2</v>
      </c>
    </row>
    <row r="13358" spans="1:4" x14ac:dyDescent="0.25">
      <c r="A13358" s="890" t="s">
        <v>13135</v>
      </c>
      <c r="B13358" s="890" t="s">
        <v>36516</v>
      </c>
      <c r="C13358" s="890" t="s">
        <v>5</v>
      </c>
      <c r="D13358" s="890">
        <v>333.03</v>
      </c>
    </row>
    <row r="13359" spans="1:4" x14ac:dyDescent="0.25">
      <c r="A13359" s="890" t="s">
        <v>13136</v>
      </c>
      <c r="B13359" s="890" t="s">
        <v>36516</v>
      </c>
      <c r="C13359" s="890" t="s">
        <v>5</v>
      </c>
      <c r="D13359" s="890">
        <v>305.88</v>
      </c>
    </row>
    <row r="13360" spans="1:4" x14ac:dyDescent="0.25">
      <c r="A13360" s="890" t="s">
        <v>13137</v>
      </c>
      <c r="B13360" s="890" t="s">
        <v>36517</v>
      </c>
      <c r="C13360" s="890" t="s">
        <v>5</v>
      </c>
      <c r="D13360" s="890">
        <v>314.2</v>
      </c>
    </row>
    <row r="13361" spans="1:4" x14ac:dyDescent="0.25">
      <c r="A13361" s="890" t="s">
        <v>13138</v>
      </c>
      <c r="B13361" s="890" t="s">
        <v>36517</v>
      </c>
      <c r="C13361" s="890" t="s">
        <v>5</v>
      </c>
      <c r="D13361" s="890">
        <v>289.82</v>
      </c>
    </row>
    <row r="13362" spans="1:4" x14ac:dyDescent="0.25">
      <c r="A13362" s="890" t="s">
        <v>13139</v>
      </c>
      <c r="B13362" s="890" t="s">
        <v>36518</v>
      </c>
      <c r="C13362" s="890" t="s">
        <v>5</v>
      </c>
      <c r="D13362" s="890">
        <v>262.33</v>
      </c>
    </row>
    <row r="13363" spans="1:4" x14ac:dyDescent="0.25">
      <c r="A13363" s="890" t="s">
        <v>13140</v>
      </c>
      <c r="B13363" s="890" t="s">
        <v>36518</v>
      </c>
      <c r="C13363" s="890" t="s">
        <v>5</v>
      </c>
      <c r="D13363" s="890">
        <v>242.51</v>
      </c>
    </row>
    <row r="13364" spans="1:4" x14ac:dyDescent="0.25">
      <c r="A13364" s="890" t="s">
        <v>13141</v>
      </c>
      <c r="B13364" s="890" t="s">
        <v>36519</v>
      </c>
      <c r="C13364" s="890" t="s">
        <v>5</v>
      </c>
      <c r="D13364" s="890">
        <v>186.48</v>
      </c>
    </row>
    <row r="13365" spans="1:4" x14ac:dyDescent="0.25">
      <c r="A13365" s="890" t="s">
        <v>13142</v>
      </c>
      <c r="B13365" s="890" t="s">
        <v>36519</v>
      </c>
      <c r="C13365" s="890" t="s">
        <v>5</v>
      </c>
      <c r="D13365" s="890">
        <v>171</v>
      </c>
    </row>
    <row r="13366" spans="1:4" x14ac:dyDescent="0.25">
      <c r="A13366" s="890" t="s">
        <v>13143</v>
      </c>
      <c r="B13366" s="890" t="s">
        <v>36520</v>
      </c>
      <c r="C13366" s="890" t="s">
        <v>5</v>
      </c>
      <c r="D13366" s="890">
        <v>239.39</v>
      </c>
    </row>
    <row r="13367" spans="1:4" x14ac:dyDescent="0.25">
      <c r="A13367" s="890" t="s">
        <v>13144</v>
      </c>
      <c r="B13367" s="890" t="s">
        <v>36520</v>
      </c>
      <c r="C13367" s="890" t="s">
        <v>5</v>
      </c>
      <c r="D13367" s="890">
        <v>219.59</v>
      </c>
    </row>
    <row r="13368" spans="1:4" x14ac:dyDescent="0.25">
      <c r="A13368" s="890" t="s">
        <v>13145</v>
      </c>
      <c r="B13368" s="890" t="s">
        <v>36521</v>
      </c>
      <c r="C13368" s="890" t="s">
        <v>5</v>
      </c>
      <c r="D13368" s="890">
        <v>67.83</v>
      </c>
    </row>
    <row r="13369" spans="1:4" x14ac:dyDescent="0.25">
      <c r="A13369" s="890" t="s">
        <v>13146</v>
      </c>
      <c r="B13369" s="890" t="s">
        <v>36521</v>
      </c>
      <c r="C13369" s="890" t="s">
        <v>5</v>
      </c>
      <c r="D13369" s="890">
        <v>63.08</v>
      </c>
    </row>
    <row r="13370" spans="1:4" x14ac:dyDescent="0.25">
      <c r="A13370" s="890" t="s">
        <v>13147</v>
      </c>
      <c r="B13370" s="890" t="s">
        <v>36522</v>
      </c>
      <c r="C13370" s="890" t="s">
        <v>5</v>
      </c>
      <c r="D13370" s="890">
        <v>244.42</v>
      </c>
    </row>
    <row r="13371" spans="1:4" x14ac:dyDescent="0.25">
      <c r="A13371" s="890" t="s">
        <v>13148</v>
      </c>
      <c r="B13371" s="890" t="s">
        <v>36522</v>
      </c>
      <c r="C13371" s="890" t="s">
        <v>5</v>
      </c>
      <c r="D13371" s="890">
        <v>234.51</v>
      </c>
    </row>
    <row r="13372" spans="1:4" x14ac:dyDescent="0.25">
      <c r="A13372" s="890" t="s">
        <v>13149</v>
      </c>
      <c r="B13372" s="890" t="s">
        <v>36523</v>
      </c>
      <c r="C13372" s="890" t="s">
        <v>5</v>
      </c>
      <c r="D13372" s="890">
        <v>147.16999999999999</v>
      </c>
    </row>
    <row r="13373" spans="1:4" x14ac:dyDescent="0.25">
      <c r="A13373" s="890" t="s">
        <v>13150</v>
      </c>
      <c r="B13373" s="890" t="s">
        <v>36523</v>
      </c>
      <c r="C13373" s="890" t="s">
        <v>5</v>
      </c>
      <c r="D13373" s="890">
        <v>137.26</v>
      </c>
    </row>
    <row r="13374" spans="1:4" x14ac:dyDescent="0.25">
      <c r="A13374" s="890" t="s">
        <v>13151</v>
      </c>
      <c r="B13374" s="890" t="s">
        <v>36524</v>
      </c>
      <c r="C13374" s="890" t="s">
        <v>5</v>
      </c>
      <c r="D13374" s="890">
        <v>155.47</v>
      </c>
    </row>
    <row r="13375" spans="1:4" x14ac:dyDescent="0.25">
      <c r="A13375" s="890" t="s">
        <v>13152</v>
      </c>
      <c r="B13375" s="890" t="s">
        <v>36524</v>
      </c>
      <c r="C13375" s="890" t="s">
        <v>5</v>
      </c>
      <c r="D13375" s="890">
        <v>150.52000000000001</v>
      </c>
    </row>
    <row r="13376" spans="1:4" x14ac:dyDescent="0.25">
      <c r="A13376" s="890" t="s">
        <v>13153</v>
      </c>
      <c r="B13376" s="890" t="s">
        <v>36525</v>
      </c>
      <c r="C13376" s="890" t="s">
        <v>5</v>
      </c>
      <c r="D13376" s="890">
        <v>87.93</v>
      </c>
    </row>
    <row r="13377" spans="1:4" x14ac:dyDescent="0.25">
      <c r="A13377" s="890" t="s">
        <v>13154</v>
      </c>
      <c r="B13377" s="890" t="s">
        <v>36525</v>
      </c>
      <c r="C13377" s="890" t="s">
        <v>5</v>
      </c>
      <c r="D13377" s="890">
        <v>82.98</v>
      </c>
    </row>
    <row r="13378" spans="1:4" x14ac:dyDescent="0.25">
      <c r="A13378" s="890" t="s">
        <v>13155</v>
      </c>
      <c r="B13378" s="890" t="s">
        <v>36526</v>
      </c>
      <c r="C13378" s="890" t="s">
        <v>5</v>
      </c>
      <c r="D13378" s="890">
        <v>56.97</v>
      </c>
    </row>
    <row r="13379" spans="1:4" x14ac:dyDescent="0.25">
      <c r="A13379" s="890" t="s">
        <v>13156</v>
      </c>
      <c r="B13379" s="890" t="s">
        <v>36526</v>
      </c>
      <c r="C13379" s="890" t="s">
        <v>5</v>
      </c>
      <c r="D13379" s="890">
        <v>53</v>
      </c>
    </row>
    <row r="13380" spans="1:4" x14ac:dyDescent="0.25">
      <c r="A13380" s="890" t="s">
        <v>13157</v>
      </c>
      <c r="B13380" s="890" t="s">
        <v>36527</v>
      </c>
      <c r="C13380" s="890" t="s">
        <v>4</v>
      </c>
      <c r="D13380" s="890">
        <v>185.83</v>
      </c>
    </row>
    <row r="13381" spans="1:4" x14ac:dyDescent="0.25">
      <c r="A13381" s="890" t="s">
        <v>13158</v>
      </c>
      <c r="B13381" s="890" t="s">
        <v>36527</v>
      </c>
      <c r="C13381" s="890" t="s">
        <v>4</v>
      </c>
      <c r="D13381" s="890">
        <v>175.9</v>
      </c>
    </row>
    <row r="13382" spans="1:4" x14ac:dyDescent="0.25">
      <c r="A13382" s="890" t="s">
        <v>13159</v>
      </c>
      <c r="B13382" s="890" t="s">
        <v>36528</v>
      </c>
      <c r="C13382" s="890" t="s">
        <v>4</v>
      </c>
      <c r="D13382" s="890">
        <v>117.47</v>
      </c>
    </row>
    <row r="13383" spans="1:4" x14ac:dyDescent="0.25">
      <c r="A13383" s="890" t="s">
        <v>13160</v>
      </c>
      <c r="B13383" s="890" t="s">
        <v>36528</v>
      </c>
      <c r="C13383" s="890" t="s">
        <v>4</v>
      </c>
      <c r="D13383" s="890">
        <v>109.66</v>
      </c>
    </row>
    <row r="13384" spans="1:4" x14ac:dyDescent="0.25">
      <c r="A13384" s="890" t="s">
        <v>13161</v>
      </c>
      <c r="B13384" s="890" t="s">
        <v>36529</v>
      </c>
      <c r="C13384" s="890" t="s">
        <v>4</v>
      </c>
      <c r="D13384" s="890">
        <v>73.22</v>
      </c>
    </row>
    <row r="13385" spans="1:4" x14ac:dyDescent="0.25">
      <c r="A13385" s="890" t="s">
        <v>13162</v>
      </c>
      <c r="B13385" s="890" t="s">
        <v>36529</v>
      </c>
      <c r="C13385" s="890" t="s">
        <v>4</v>
      </c>
      <c r="D13385" s="890">
        <v>68.849999999999994</v>
      </c>
    </row>
    <row r="13386" spans="1:4" x14ac:dyDescent="0.25">
      <c r="A13386" s="890" t="s">
        <v>13163</v>
      </c>
      <c r="B13386" s="890" t="s">
        <v>36530</v>
      </c>
      <c r="C13386" s="890" t="s">
        <v>4</v>
      </c>
      <c r="D13386" s="890">
        <v>36.270000000000003</v>
      </c>
    </row>
    <row r="13387" spans="1:4" x14ac:dyDescent="0.25">
      <c r="A13387" s="890" t="s">
        <v>13164</v>
      </c>
      <c r="B13387" s="890" t="s">
        <v>36530</v>
      </c>
      <c r="C13387" s="890" t="s">
        <v>4</v>
      </c>
      <c r="D13387" s="890">
        <v>34.29</v>
      </c>
    </row>
    <row r="13388" spans="1:4" x14ac:dyDescent="0.25">
      <c r="A13388" s="890" t="s">
        <v>13165</v>
      </c>
      <c r="B13388" s="890" t="s">
        <v>36531</v>
      </c>
      <c r="C13388" s="890" t="s">
        <v>4</v>
      </c>
      <c r="D13388" s="890">
        <v>30.72</v>
      </c>
    </row>
    <row r="13389" spans="1:4" x14ac:dyDescent="0.25">
      <c r="A13389" s="890" t="s">
        <v>13166</v>
      </c>
      <c r="B13389" s="890" t="s">
        <v>36531</v>
      </c>
      <c r="C13389" s="890" t="s">
        <v>4</v>
      </c>
      <c r="D13389" s="890">
        <v>29.23</v>
      </c>
    </row>
    <row r="13390" spans="1:4" x14ac:dyDescent="0.25">
      <c r="A13390" s="890" t="s">
        <v>13167</v>
      </c>
      <c r="B13390" s="890" t="s">
        <v>36532</v>
      </c>
      <c r="C13390" s="890" t="s">
        <v>4</v>
      </c>
      <c r="D13390" s="890">
        <v>206.96</v>
      </c>
    </row>
    <row r="13391" spans="1:4" x14ac:dyDescent="0.25">
      <c r="A13391" s="890" t="s">
        <v>13168</v>
      </c>
      <c r="B13391" s="890" t="s">
        <v>36532</v>
      </c>
      <c r="C13391" s="890" t="s">
        <v>4</v>
      </c>
      <c r="D13391" s="890">
        <v>197.03</v>
      </c>
    </row>
    <row r="13392" spans="1:4" x14ac:dyDescent="0.25">
      <c r="A13392" s="890" t="s">
        <v>13169</v>
      </c>
      <c r="B13392" s="890" t="s">
        <v>36533</v>
      </c>
      <c r="C13392" s="890" t="s">
        <v>4</v>
      </c>
      <c r="D13392" s="890">
        <v>144.69999999999999</v>
      </c>
    </row>
    <row r="13393" spans="1:4" x14ac:dyDescent="0.25">
      <c r="A13393" s="890" t="s">
        <v>13170</v>
      </c>
      <c r="B13393" s="890" t="s">
        <v>36533</v>
      </c>
      <c r="C13393" s="890" t="s">
        <v>4</v>
      </c>
      <c r="D13393" s="890">
        <v>135.76</v>
      </c>
    </row>
    <row r="13394" spans="1:4" x14ac:dyDescent="0.25">
      <c r="A13394" s="890" t="s">
        <v>13171</v>
      </c>
      <c r="B13394" s="890" t="s">
        <v>36534</v>
      </c>
      <c r="C13394" s="890" t="s">
        <v>4</v>
      </c>
      <c r="D13394" s="890">
        <v>72.739999999999995</v>
      </c>
    </row>
    <row r="13395" spans="1:4" x14ac:dyDescent="0.25">
      <c r="A13395" s="890" t="s">
        <v>13172</v>
      </c>
      <c r="B13395" s="890" t="s">
        <v>36534</v>
      </c>
      <c r="C13395" s="890" t="s">
        <v>4</v>
      </c>
      <c r="D13395" s="890">
        <v>68.37</v>
      </c>
    </row>
    <row r="13396" spans="1:4" x14ac:dyDescent="0.25">
      <c r="A13396" s="890" t="s">
        <v>13173</v>
      </c>
      <c r="B13396" s="890" t="s">
        <v>36535</v>
      </c>
      <c r="C13396" s="890" t="s">
        <v>5</v>
      </c>
      <c r="D13396" s="890">
        <v>344.26</v>
      </c>
    </row>
    <row r="13397" spans="1:4" x14ac:dyDescent="0.25">
      <c r="A13397" s="890" t="s">
        <v>13174</v>
      </c>
      <c r="B13397" s="890" t="s">
        <v>36535</v>
      </c>
      <c r="C13397" s="890" t="s">
        <v>5</v>
      </c>
      <c r="D13397" s="890">
        <v>322.36</v>
      </c>
    </row>
    <row r="13398" spans="1:4" x14ac:dyDescent="0.25">
      <c r="A13398" s="890" t="s">
        <v>13175</v>
      </c>
      <c r="B13398" s="890" t="s">
        <v>36536</v>
      </c>
      <c r="C13398" s="890" t="s">
        <v>5</v>
      </c>
      <c r="D13398" s="890">
        <v>466.77</v>
      </c>
    </row>
    <row r="13399" spans="1:4" x14ac:dyDescent="0.25">
      <c r="A13399" s="890" t="s">
        <v>13176</v>
      </c>
      <c r="B13399" s="890" t="s">
        <v>36536</v>
      </c>
      <c r="C13399" s="890" t="s">
        <v>5</v>
      </c>
      <c r="D13399" s="890">
        <v>434.97</v>
      </c>
    </row>
    <row r="13400" spans="1:4" x14ac:dyDescent="0.25">
      <c r="A13400" s="890" t="s">
        <v>13177</v>
      </c>
      <c r="B13400" s="890" t="s">
        <v>36537</v>
      </c>
      <c r="C13400" s="890" t="s">
        <v>5</v>
      </c>
      <c r="D13400" s="890">
        <v>406.55</v>
      </c>
    </row>
    <row r="13401" spans="1:4" x14ac:dyDescent="0.25">
      <c r="A13401" s="890" t="s">
        <v>13178</v>
      </c>
      <c r="B13401" s="890" t="s">
        <v>36537</v>
      </c>
      <c r="C13401" s="890" t="s">
        <v>5</v>
      </c>
      <c r="D13401" s="890">
        <v>381.78</v>
      </c>
    </row>
    <row r="13402" spans="1:4" x14ac:dyDescent="0.25">
      <c r="A13402" s="890" t="s">
        <v>13179</v>
      </c>
      <c r="B13402" s="890" t="s">
        <v>36538</v>
      </c>
      <c r="C13402" s="890" t="s">
        <v>4</v>
      </c>
      <c r="D13402" s="890">
        <v>8.5299999999999994</v>
      </c>
    </row>
    <row r="13403" spans="1:4" x14ac:dyDescent="0.25">
      <c r="A13403" s="890" t="s">
        <v>13180</v>
      </c>
      <c r="B13403" s="890" t="s">
        <v>36538</v>
      </c>
      <c r="C13403" s="890" t="s">
        <v>4</v>
      </c>
      <c r="D13403" s="890">
        <v>8.5299999999999994</v>
      </c>
    </row>
    <row r="13404" spans="1:4" x14ac:dyDescent="0.25">
      <c r="A13404" s="890" t="s">
        <v>13181</v>
      </c>
      <c r="B13404" s="890" t="s">
        <v>36539</v>
      </c>
      <c r="C13404" s="890" t="s">
        <v>5</v>
      </c>
      <c r="D13404" s="890">
        <v>2.98</v>
      </c>
    </row>
    <row r="13405" spans="1:4" x14ac:dyDescent="0.25">
      <c r="A13405" s="890" t="s">
        <v>13182</v>
      </c>
      <c r="B13405" s="890" t="s">
        <v>36539</v>
      </c>
      <c r="C13405" s="890" t="s">
        <v>5</v>
      </c>
      <c r="D13405" s="890">
        <v>2.98</v>
      </c>
    </row>
    <row r="13406" spans="1:4" x14ac:dyDescent="0.25">
      <c r="A13406" s="890" t="s">
        <v>13183</v>
      </c>
      <c r="B13406" s="890" t="s">
        <v>36540</v>
      </c>
      <c r="C13406" s="890" t="s">
        <v>5</v>
      </c>
      <c r="D13406" s="890">
        <v>9.39</v>
      </c>
    </row>
    <row r="13407" spans="1:4" x14ac:dyDescent="0.25">
      <c r="A13407" s="890" t="s">
        <v>13184</v>
      </c>
      <c r="B13407" s="890" t="s">
        <v>36540</v>
      </c>
      <c r="C13407" s="890" t="s">
        <v>5</v>
      </c>
      <c r="D13407" s="890">
        <v>9.39</v>
      </c>
    </row>
    <row r="13408" spans="1:4" x14ac:dyDescent="0.25">
      <c r="A13408" s="890" t="s">
        <v>13185</v>
      </c>
      <c r="B13408" s="890" t="s">
        <v>21568</v>
      </c>
      <c r="C13408" s="890" t="s">
        <v>5</v>
      </c>
      <c r="D13408" s="890">
        <v>2.78</v>
      </c>
    </row>
    <row r="13409" spans="1:4" x14ac:dyDescent="0.25">
      <c r="A13409" s="890" t="s">
        <v>13186</v>
      </c>
      <c r="B13409" s="890" t="s">
        <v>21568</v>
      </c>
      <c r="C13409" s="890" t="s">
        <v>5</v>
      </c>
      <c r="D13409" s="890">
        <v>2.78</v>
      </c>
    </row>
    <row r="13410" spans="1:4" x14ac:dyDescent="0.25">
      <c r="A13410" s="890" t="s">
        <v>13187</v>
      </c>
      <c r="B13410" s="890" t="s">
        <v>36541</v>
      </c>
      <c r="C13410" s="890" t="s">
        <v>5</v>
      </c>
      <c r="D13410" s="890">
        <v>7.06</v>
      </c>
    </row>
    <row r="13411" spans="1:4" x14ac:dyDescent="0.25">
      <c r="A13411" s="890" t="s">
        <v>13188</v>
      </c>
      <c r="B13411" s="890" t="s">
        <v>36541</v>
      </c>
      <c r="C13411" s="890" t="s">
        <v>5</v>
      </c>
      <c r="D13411" s="890">
        <v>7.06</v>
      </c>
    </row>
    <row r="13412" spans="1:4" x14ac:dyDescent="0.25">
      <c r="A13412" s="890" t="s">
        <v>13189</v>
      </c>
      <c r="B13412" s="890" t="s">
        <v>36542</v>
      </c>
      <c r="C13412" s="890" t="s">
        <v>5</v>
      </c>
      <c r="D13412" s="890">
        <v>18.739999999999998</v>
      </c>
    </row>
    <row r="13413" spans="1:4" x14ac:dyDescent="0.25">
      <c r="A13413" s="890" t="s">
        <v>13190</v>
      </c>
      <c r="B13413" s="890" t="s">
        <v>36542</v>
      </c>
      <c r="C13413" s="890" t="s">
        <v>5</v>
      </c>
      <c r="D13413" s="890">
        <v>18.739999999999998</v>
      </c>
    </row>
    <row r="13414" spans="1:4" x14ac:dyDescent="0.25">
      <c r="A13414" s="890" t="s">
        <v>13191</v>
      </c>
      <c r="B13414" s="890" t="s">
        <v>36543</v>
      </c>
      <c r="C13414" s="890" t="s">
        <v>5</v>
      </c>
      <c r="D13414" s="890">
        <v>23.72</v>
      </c>
    </row>
    <row r="13415" spans="1:4" x14ac:dyDescent="0.25">
      <c r="A13415" s="890" t="s">
        <v>13192</v>
      </c>
      <c r="B13415" s="890" t="s">
        <v>36543</v>
      </c>
      <c r="C13415" s="890" t="s">
        <v>5</v>
      </c>
      <c r="D13415" s="890">
        <v>23.72</v>
      </c>
    </row>
    <row r="13416" spans="1:4" x14ac:dyDescent="0.25">
      <c r="A13416" s="890" t="s">
        <v>13193</v>
      </c>
      <c r="B13416" s="890" t="s">
        <v>36544</v>
      </c>
      <c r="C13416" s="890" t="s">
        <v>5</v>
      </c>
      <c r="D13416" s="890">
        <v>21.33</v>
      </c>
    </row>
    <row r="13417" spans="1:4" x14ac:dyDescent="0.25">
      <c r="A13417" s="890" t="s">
        <v>13194</v>
      </c>
      <c r="B13417" s="890" t="s">
        <v>36544</v>
      </c>
      <c r="C13417" s="890" t="s">
        <v>5</v>
      </c>
      <c r="D13417" s="890">
        <v>21.33</v>
      </c>
    </row>
    <row r="13418" spans="1:4" x14ac:dyDescent="0.25">
      <c r="A13418" s="890" t="s">
        <v>23545</v>
      </c>
      <c r="B13418" s="890" t="s">
        <v>36545</v>
      </c>
      <c r="C13418" s="890" t="s">
        <v>4</v>
      </c>
      <c r="D13418" s="890">
        <v>190.64</v>
      </c>
    </row>
    <row r="13419" spans="1:4" x14ac:dyDescent="0.25">
      <c r="A13419" s="890" t="s">
        <v>23546</v>
      </c>
      <c r="B13419" s="890" t="s">
        <v>36545</v>
      </c>
      <c r="C13419" s="890" t="s">
        <v>4</v>
      </c>
      <c r="D13419" s="890">
        <v>186.95</v>
      </c>
    </row>
    <row r="13420" spans="1:4" x14ac:dyDescent="0.25">
      <c r="A13420" s="890" t="s">
        <v>23547</v>
      </c>
      <c r="B13420" s="890" t="s">
        <v>36546</v>
      </c>
      <c r="C13420" s="890" t="s">
        <v>4</v>
      </c>
      <c r="D13420" s="890">
        <v>205.97</v>
      </c>
    </row>
    <row r="13421" spans="1:4" x14ac:dyDescent="0.25">
      <c r="A13421" s="890" t="s">
        <v>23548</v>
      </c>
      <c r="B13421" s="890" t="s">
        <v>36546</v>
      </c>
      <c r="C13421" s="890" t="s">
        <v>4</v>
      </c>
      <c r="D13421" s="890">
        <v>201.69</v>
      </c>
    </row>
    <row r="13422" spans="1:4" x14ac:dyDescent="0.25">
      <c r="A13422" s="890" t="s">
        <v>13195</v>
      </c>
      <c r="B13422" s="890" t="s">
        <v>36547</v>
      </c>
      <c r="C13422" s="890" t="s">
        <v>5</v>
      </c>
      <c r="D13422" s="890">
        <v>131.26</v>
      </c>
    </row>
    <row r="13423" spans="1:4" x14ac:dyDescent="0.25">
      <c r="A13423" s="890" t="s">
        <v>13196</v>
      </c>
      <c r="B13423" s="890" t="s">
        <v>36547</v>
      </c>
      <c r="C13423" s="890" t="s">
        <v>5</v>
      </c>
      <c r="D13423" s="890">
        <v>131.01</v>
      </c>
    </row>
    <row r="13424" spans="1:4" x14ac:dyDescent="0.25">
      <c r="A13424" s="890" t="s">
        <v>13197</v>
      </c>
      <c r="B13424" s="890" t="s">
        <v>36548</v>
      </c>
      <c r="C13424" s="890" t="s">
        <v>5</v>
      </c>
      <c r="D13424" s="890">
        <v>197.87</v>
      </c>
    </row>
    <row r="13425" spans="1:4" x14ac:dyDescent="0.25">
      <c r="A13425" s="890" t="s">
        <v>13198</v>
      </c>
      <c r="B13425" s="890" t="s">
        <v>36548</v>
      </c>
      <c r="C13425" s="890" t="s">
        <v>5</v>
      </c>
      <c r="D13425" s="890">
        <v>197.62</v>
      </c>
    </row>
    <row r="13426" spans="1:4" x14ac:dyDescent="0.25">
      <c r="A13426" s="890" t="s">
        <v>23549</v>
      </c>
      <c r="B13426" s="890" t="s">
        <v>36549</v>
      </c>
      <c r="C13426" s="890" t="s">
        <v>5</v>
      </c>
      <c r="D13426" s="890">
        <v>80.92</v>
      </c>
    </row>
    <row r="13427" spans="1:4" x14ac:dyDescent="0.25">
      <c r="A13427" s="890" t="s">
        <v>23550</v>
      </c>
      <c r="B13427" s="890" t="s">
        <v>36549</v>
      </c>
      <c r="C13427" s="890" t="s">
        <v>5</v>
      </c>
      <c r="D13427" s="890">
        <v>80.67</v>
      </c>
    </row>
    <row r="13428" spans="1:4" x14ac:dyDescent="0.25">
      <c r="A13428" s="890" t="s">
        <v>13199</v>
      </c>
      <c r="B13428" s="890" t="s">
        <v>36550</v>
      </c>
      <c r="C13428" s="890" t="s">
        <v>5</v>
      </c>
      <c r="D13428" s="890">
        <v>4.95</v>
      </c>
    </row>
    <row r="13429" spans="1:4" x14ac:dyDescent="0.25">
      <c r="A13429" s="890" t="s">
        <v>13200</v>
      </c>
      <c r="B13429" s="890" t="s">
        <v>36550</v>
      </c>
      <c r="C13429" s="890" t="s">
        <v>5</v>
      </c>
      <c r="D13429" s="890">
        <v>4.5199999999999996</v>
      </c>
    </row>
    <row r="13430" spans="1:4" x14ac:dyDescent="0.25">
      <c r="A13430" s="890" t="s">
        <v>13201</v>
      </c>
      <c r="B13430" s="890" t="s">
        <v>36551</v>
      </c>
      <c r="C13430" s="890" t="s">
        <v>5</v>
      </c>
      <c r="D13430" s="890">
        <v>6.31</v>
      </c>
    </row>
    <row r="13431" spans="1:4" x14ac:dyDescent="0.25">
      <c r="A13431" s="890" t="s">
        <v>13202</v>
      </c>
      <c r="B13431" s="890" t="s">
        <v>36551</v>
      </c>
      <c r="C13431" s="890" t="s">
        <v>5</v>
      </c>
      <c r="D13431" s="890">
        <v>5.73</v>
      </c>
    </row>
    <row r="13432" spans="1:4" x14ac:dyDescent="0.25">
      <c r="A13432" s="890" t="s">
        <v>13203</v>
      </c>
      <c r="B13432" s="890" t="s">
        <v>36552</v>
      </c>
      <c r="C13432" s="890" t="s">
        <v>5</v>
      </c>
      <c r="D13432" s="890">
        <v>9.8699999999999992</v>
      </c>
    </row>
    <row r="13433" spans="1:4" x14ac:dyDescent="0.25">
      <c r="A13433" s="890" t="s">
        <v>13204</v>
      </c>
      <c r="B13433" s="890" t="s">
        <v>36552</v>
      </c>
      <c r="C13433" s="890" t="s">
        <v>5</v>
      </c>
      <c r="D13433" s="890">
        <v>9.01</v>
      </c>
    </row>
    <row r="13434" spans="1:4" x14ac:dyDescent="0.25">
      <c r="A13434" s="890" t="s">
        <v>13205</v>
      </c>
      <c r="B13434" s="890" t="s">
        <v>36553</v>
      </c>
      <c r="C13434" s="890" t="s">
        <v>5</v>
      </c>
      <c r="D13434" s="890">
        <v>12.65</v>
      </c>
    </row>
    <row r="13435" spans="1:4" x14ac:dyDescent="0.25">
      <c r="A13435" s="890" t="s">
        <v>13206</v>
      </c>
      <c r="B13435" s="890" t="s">
        <v>36553</v>
      </c>
      <c r="C13435" s="890" t="s">
        <v>5</v>
      </c>
      <c r="D13435" s="890">
        <v>11.5</v>
      </c>
    </row>
    <row r="13436" spans="1:4" x14ac:dyDescent="0.25">
      <c r="A13436" s="890" t="s">
        <v>13207</v>
      </c>
      <c r="B13436" s="890" t="s">
        <v>36554</v>
      </c>
      <c r="C13436" s="890" t="s">
        <v>5</v>
      </c>
      <c r="D13436" s="890">
        <v>24.5</v>
      </c>
    </row>
    <row r="13437" spans="1:4" x14ac:dyDescent="0.25">
      <c r="A13437" s="890" t="s">
        <v>13208</v>
      </c>
      <c r="B13437" s="890" t="s">
        <v>36554</v>
      </c>
      <c r="C13437" s="890" t="s">
        <v>5</v>
      </c>
      <c r="D13437" s="890">
        <v>22.2</v>
      </c>
    </row>
    <row r="13438" spans="1:4" x14ac:dyDescent="0.25">
      <c r="A13438" s="890" t="s">
        <v>13209</v>
      </c>
      <c r="B13438" s="890" t="s">
        <v>36555</v>
      </c>
      <c r="C13438" s="890" t="s">
        <v>5</v>
      </c>
      <c r="D13438" s="890">
        <v>443.14</v>
      </c>
    </row>
    <row r="13439" spans="1:4" x14ac:dyDescent="0.25">
      <c r="A13439" s="890" t="s">
        <v>13210</v>
      </c>
      <c r="B13439" s="890" t="s">
        <v>36555</v>
      </c>
      <c r="C13439" s="890" t="s">
        <v>5</v>
      </c>
      <c r="D13439" s="890">
        <v>428.28</v>
      </c>
    </row>
    <row r="13440" spans="1:4" x14ac:dyDescent="0.25">
      <c r="A13440" s="890" t="s">
        <v>13211</v>
      </c>
      <c r="B13440" s="890" t="s">
        <v>36556</v>
      </c>
      <c r="C13440" s="890" t="s">
        <v>5</v>
      </c>
      <c r="D13440" s="890">
        <v>690.78</v>
      </c>
    </row>
    <row r="13441" spans="1:4" x14ac:dyDescent="0.25">
      <c r="A13441" s="890" t="s">
        <v>13212</v>
      </c>
      <c r="B13441" s="890" t="s">
        <v>36556</v>
      </c>
      <c r="C13441" s="890" t="s">
        <v>5</v>
      </c>
      <c r="D13441" s="890">
        <v>666.01</v>
      </c>
    </row>
    <row r="13442" spans="1:4" x14ac:dyDescent="0.25">
      <c r="A13442" s="890" t="s">
        <v>13213</v>
      </c>
      <c r="B13442" s="890" t="s">
        <v>36557</v>
      </c>
      <c r="C13442" s="890" t="s">
        <v>5</v>
      </c>
      <c r="D13442" s="890">
        <v>369.87</v>
      </c>
    </row>
    <row r="13443" spans="1:4" x14ac:dyDescent="0.25">
      <c r="A13443" s="890" t="s">
        <v>13214</v>
      </c>
      <c r="B13443" s="890" t="s">
        <v>36557</v>
      </c>
      <c r="C13443" s="890" t="s">
        <v>5</v>
      </c>
      <c r="D13443" s="890">
        <v>350.05</v>
      </c>
    </row>
    <row r="13444" spans="1:4" x14ac:dyDescent="0.25">
      <c r="A13444" s="890" t="s">
        <v>13215</v>
      </c>
      <c r="B13444" s="890" t="s">
        <v>36558</v>
      </c>
      <c r="C13444" s="890" t="s">
        <v>5</v>
      </c>
      <c r="D13444" s="890">
        <v>433.38</v>
      </c>
    </row>
    <row r="13445" spans="1:4" x14ac:dyDescent="0.25">
      <c r="A13445" s="890" t="s">
        <v>13216</v>
      </c>
      <c r="B13445" s="890" t="s">
        <v>36558</v>
      </c>
      <c r="C13445" s="890" t="s">
        <v>5</v>
      </c>
      <c r="D13445" s="890">
        <v>420.99</v>
      </c>
    </row>
    <row r="13446" spans="1:4" x14ac:dyDescent="0.25">
      <c r="A13446" s="890" t="s">
        <v>13217</v>
      </c>
      <c r="B13446" s="890" t="s">
        <v>36559</v>
      </c>
      <c r="C13446" s="890" t="s">
        <v>5</v>
      </c>
      <c r="D13446" s="890">
        <v>496.44</v>
      </c>
    </row>
    <row r="13447" spans="1:4" x14ac:dyDescent="0.25">
      <c r="A13447" s="890" t="s">
        <v>13218</v>
      </c>
      <c r="B13447" s="890" t="s">
        <v>36559</v>
      </c>
      <c r="C13447" s="890" t="s">
        <v>5</v>
      </c>
      <c r="D13447" s="890">
        <v>482.81</v>
      </c>
    </row>
    <row r="13448" spans="1:4" x14ac:dyDescent="0.25">
      <c r="A13448" s="890" t="s">
        <v>13219</v>
      </c>
      <c r="B13448" s="890" t="s">
        <v>36560</v>
      </c>
      <c r="C13448" s="890" t="s">
        <v>5</v>
      </c>
      <c r="D13448" s="890">
        <v>449.36</v>
      </c>
    </row>
    <row r="13449" spans="1:4" x14ac:dyDescent="0.25">
      <c r="A13449" s="890" t="s">
        <v>13220</v>
      </c>
      <c r="B13449" s="890" t="s">
        <v>36560</v>
      </c>
      <c r="C13449" s="890" t="s">
        <v>5</v>
      </c>
      <c r="D13449" s="890">
        <v>427.78</v>
      </c>
    </row>
    <row r="13450" spans="1:4" x14ac:dyDescent="0.25">
      <c r="A13450" s="890" t="s">
        <v>13221</v>
      </c>
      <c r="B13450" s="890" t="s">
        <v>36561</v>
      </c>
      <c r="C13450" s="890" t="s">
        <v>5</v>
      </c>
      <c r="D13450" s="890">
        <v>443.78</v>
      </c>
    </row>
    <row r="13451" spans="1:4" x14ac:dyDescent="0.25">
      <c r="A13451" s="890" t="s">
        <v>13222</v>
      </c>
      <c r="B13451" s="890" t="s">
        <v>36561</v>
      </c>
      <c r="C13451" s="890" t="s">
        <v>5</v>
      </c>
      <c r="D13451" s="890">
        <v>430.35</v>
      </c>
    </row>
    <row r="13452" spans="1:4" x14ac:dyDescent="0.25">
      <c r="A13452" s="890" t="s">
        <v>13223</v>
      </c>
      <c r="B13452" s="890" t="s">
        <v>36562</v>
      </c>
      <c r="C13452" s="890" t="s">
        <v>4</v>
      </c>
      <c r="D13452" s="890">
        <v>116.75</v>
      </c>
    </row>
    <row r="13453" spans="1:4" x14ac:dyDescent="0.25">
      <c r="A13453" s="890" t="s">
        <v>13224</v>
      </c>
      <c r="B13453" s="890" t="s">
        <v>36562</v>
      </c>
      <c r="C13453" s="890" t="s">
        <v>4</v>
      </c>
      <c r="D13453" s="890">
        <v>112.03</v>
      </c>
    </row>
    <row r="13454" spans="1:4" x14ac:dyDescent="0.25">
      <c r="A13454" s="890" t="s">
        <v>13225</v>
      </c>
      <c r="B13454" s="890" t="s">
        <v>36563</v>
      </c>
      <c r="C13454" s="890" t="s">
        <v>4</v>
      </c>
      <c r="D13454" s="890">
        <v>173.4</v>
      </c>
    </row>
    <row r="13455" spans="1:4" x14ac:dyDescent="0.25">
      <c r="A13455" s="890" t="s">
        <v>13226</v>
      </c>
      <c r="B13455" s="890" t="s">
        <v>36563</v>
      </c>
      <c r="C13455" s="890" t="s">
        <v>4</v>
      </c>
      <c r="D13455" s="890">
        <v>168.33</v>
      </c>
    </row>
    <row r="13456" spans="1:4" x14ac:dyDescent="0.25">
      <c r="A13456" s="890" t="s">
        <v>13227</v>
      </c>
      <c r="B13456" s="890" t="s">
        <v>36564</v>
      </c>
      <c r="C13456" s="890" t="s">
        <v>4</v>
      </c>
      <c r="D13456" s="890">
        <v>201</v>
      </c>
    </row>
    <row r="13457" spans="1:4" x14ac:dyDescent="0.25">
      <c r="A13457" s="890" t="s">
        <v>13228</v>
      </c>
      <c r="B13457" s="890" t="s">
        <v>36564</v>
      </c>
      <c r="C13457" s="890" t="s">
        <v>4</v>
      </c>
      <c r="D13457" s="890">
        <v>195.58</v>
      </c>
    </row>
    <row r="13458" spans="1:4" x14ac:dyDescent="0.25">
      <c r="A13458" s="890" t="s">
        <v>13229</v>
      </c>
      <c r="B13458" s="890" t="s">
        <v>36565</v>
      </c>
      <c r="C13458" s="890" t="s">
        <v>4</v>
      </c>
      <c r="D13458" s="890">
        <v>288.75</v>
      </c>
    </row>
    <row r="13459" spans="1:4" x14ac:dyDescent="0.25">
      <c r="A13459" s="890" t="s">
        <v>13230</v>
      </c>
      <c r="B13459" s="890" t="s">
        <v>36565</v>
      </c>
      <c r="C13459" s="890" t="s">
        <v>4</v>
      </c>
      <c r="D13459" s="890">
        <v>282.52999999999997</v>
      </c>
    </row>
    <row r="13460" spans="1:4" x14ac:dyDescent="0.25">
      <c r="A13460" s="890" t="s">
        <v>13231</v>
      </c>
      <c r="B13460" s="890" t="s">
        <v>36566</v>
      </c>
      <c r="C13460" s="890" t="s">
        <v>4</v>
      </c>
      <c r="D13460" s="890">
        <v>392.23</v>
      </c>
    </row>
    <row r="13461" spans="1:4" x14ac:dyDescent="0.25">
      <c r="A13461" s="890" t="s">
        <v>13232</v>
      </c>
      <c r="B13461" s="890" t="s">
        <v>36566</v>
      </c>
      <c r="C13461" s="890" t="s">
        <v>4</v>
      </c>
      <c r="D13461" s="890">
        <v>385.61</v>
      </c>
    </row>
    <row r="13462" spans="1:4" x14ac:dyDescent="0.25">
      <c r="A13462" s="890" t="s">
        <v>27907</v>
      </c>
      <c r="B13462" s="890" t="s">
        <v>49880</v>
      </c>
      <c r="C13462" s="890" t="s">
        <v>5</v>
      </c>
      <c r="D13462" s="890">
        <v>331.95</v>
      </c>
    </row>
    <row r="13463" spans="1:4" x14ac:dyDescent="0.25">
      <c r="A13463" s="890" t="s">
        <v>27908</v>
      </c>
      <c r="B13463" s="890" t="s">
        <v>49880</v>
      </c>
      <c r="C13463" s="890" t="s">
        <v>5</v>
      </c>
      <c r="D13463" s="890">
        <v>312.7</v>
      </c>
    </row>
    <row r="13464" spans="1:4" x14ac:dyDescent="0.25">
      <c r="A13464" s="890" t="s">
        <v>27909</v>
      </c>
      <c r="B13464" s="890" t="s">
        <v>49881</v>
      </c>
      <c r="C13464" s="890" t="s">
        <v>5</v>
      </c>
      <c r="D13464" s="890">
        <v>551.98</v>
      </c>
    </row>
    <row r="13465" spans="1:4" x14ac:dyDescent="0.25">
      <c r="A13465" s="890" t="s">
        <v>27910</v>
      </c>
      <c r="B13465" s="890" t="s">
        <v>49881</v>
      </c>
      <c r="C13465" s="890" t="s">
        <v>5</v>
      </c>
      <c r="D13465" s="890">
        <v>522.98</v>
      </c>
    </row>
    <row r="13466" spans="1:4" x14ac:dyDescent="0.25">
      <c r="A13466" s="890" t="s">
        <v>27911</v>
      </c>
      <c r="B13466" s="890" t="s">
        <v>49882</v>
      </c>
      <c r="C13466" s="890" t="s">
        <v>5</v>
      </c>
      <c r="D13466" s="890">
        <v>500.31</v>
      </c>
    </row>
    <row r="13467" spans="1:4" x14ac:dyDescent="0.25">
      <c r="A13467" s="890" t="s">
        <v>27912</v>
      </c>
      <c r="B13467" s="890" t="s">
        <v>49882</v>
      </c>
      <c r="C13467" s="890" t="s">
        <v>5</v>
      </c>
      <c r="D13467" s="890">
        <v>466.68</v>
      </c>
    </row>
    <row r="13468" spans="1:4" x14ac:dyDescent="0.25">
      <c r="A13468" s="890" t="s">
        <v>27913</v>
      </c>
      <c r="B13468" s="890" t="s">
        <v>49883</v>
      </c>
      <c r="C13468" s="890" t="s">
        <v>4</v>
      </c>
      <c r="D13468" s="890">
        <v>91.92</v>
      </c>
    </row>
    <row r="13469" spans="1:4" x14ac:dyDescent="0.25">
      <c r="A13469" s="890" t="s">
        <v>27914</v>
      </c>
      <c r="B13469" s="890" t="s">
        <v>49883</v>
      </c>
      <c r="C13469" s="890" t="s">
        <v>4</v>
      </c>
      <c r="D13469" s="890">
        <v>87.04</v>
      </c>
    </row>
    <row r="13470" spans="1:4" x14ac:dyDescent="0.25">
      <c r="A13470" s="890" t="s">
        <v>27915</v>
      </c>
      <c r="B13470" s="890" t="s">
        <v>49884</v>
      </c>
      <c r="C13470" s="890" t="s">
        <v>4</v>
      </c>
      <c r="D13470" s="890">
        <v>143.57</v>
      </c>
    </row>
    <row r="13471" spans="1:4" x14ac:dyDescent="0.25">
      <c r="A13471" s="890" t="s">
        <v>27916</v>
      </c>
      <c r="B13471" s="890" t="s">
        <v>49884</v>
      </c>
      <c r="C13471" s="890" t="s">
        <v>4</v>
      </c>
      <c r="D13471" s="890">
        <v>137.47999999999999</v>
      </c>
    </row>
    <row r="13472" spans="1:4" x14ac:dyDescent="0.25">
      <c r="A13472" s="890" t="s">
        <v>13233</v>
      </c>
      <c r="B13472" s="890" t="s">
        <v>36572</v>
      </c>
      <c r="C13472" s="890" t="s">
        <v>113</v>
      </c>
      <c r="D13472" s="890">
        <v>67.959999999999994</v>
      </c>
    </row>
    <row r="13473" spans="1:4" x14ac:dyDescent="0.25">
      <c r="A13473" s="890" t="s">
        <v>13234</v>
      </c>
      <c r="B13473" s="890" t="s">
        <v>36572</v>
      </c>
      <c r="C13473" s="890" t="s">
        <v>113</v>
      </c>
      <c r="D13473" s="890">
        <v>65.08</v>
      </c>
    </row>
    <row r="13474" spans="1:4" x14ac:dyDescent="0.25">
      <c r="A13474" s="890" t="s">
        <v>36574</v>
      </c>
      <c r="B13474" s="890" t="s">
        <v>36573</v>
      </c>
      <c r="C13474" s="890" t="s">
        <v>4</v>
      </c>
      <c r="D13474" s="890">
        <v>24.43</v>
      </c>
    </row>
    <row r="13475" spans="1:4" x14ac:dyDescent="0.25">
      <c r="A13475" s="890" t="s">
        <v>36575</v>
      </c>
      <c r="B13475" s="890" t="s">
        <v>36573</v>
      </c>
      <c r="C13475" s="890" t="s">
        <v>4</v>
      </c>
      <c r="D13475" s="890">
        <v>23.18</v>
      </c>
    </row>
    <row r="13476" spans="1:4" x14ac:dyDescent="0.25">
      <c r="A13476" s="890" t="s">
        <v>36577</v>
      </c>
      <c r="B13476" s="890" t="s">
        <v>36576</v>
      </c>
      <c r="C13476" s="890" t="s">
        <v>4</v>
      </c>
      <c r="D13476" s="890">
        <v>29.87</v>
      </c>
    </row>
    <row r="13477" spans="1:4" x14ac:dyDescent="0.25">
      <c r="A13477" s="890" t="s">
        <v>36578</v>
      </c>
      <c r="B13477" s="890" t="s">
        <v>36576</v>
      </c>
      <c r="C13477" s="890" t="s">
        <v>4</v>
      </c>
      <c r="D13477" s="890">
        <v>28.62</v>
      </c>
    </row>
    <row r="13478" spans="1:4" x14ac:dyDescent="0.25">
      <c r="A13478" s="890" t="s">
        <v>36580</v>
      </c>
      <c r="B13478" s="890" t="s">
        <v>36579</v>
      </c>
      <c r="C13478" s="890" t="s">
        <v>4</v>
      </c>
      <c r="D13478" s="890">
        <v>39.159999999999997</v>
      </c>
    </row>
    <row r="13479" spans="1:4" x14ac:dyDescent="0.25">
      <c r="A13479" s="890" t="s">
        <v>36581</v>
      </c>
      <c r="B13479" s="890" t="s">
        <v>36579</v>
      </c>
      <c r="C13479" s="890" t="s">
        <v>4</v>
      </c>
      <c r="D13479" s="890">
        <v>37.92</v>
      </c>
    </row>
    <row r="13480" spans="1:4" x14ac:dyDescent="0.25">
      <c r="A13480" s="890" t="s">
        <v>13235</v>
      </c>
      <c r="B13480" s="890" t="s">
        <v>36582</v>
      </c>
      <c r="C13480" s="890" t="s">
        <v>113</v>
      </c>
      <c r="D13480" s="890">
        <v>61.09</v>
      </c>
    </row>
    <row r="13481" spans="1:4" x14ac:dyDescent="0.25">
      <c r="A13481" s="890" t="s">
        <v>13236</v>
      </c>
      <c r="B13481" s="890" t="s">
        <v>36582</v>
      </c>
      <c r="C13481" s="890" t="s">
        <v>113</v>
      </c>
      <c r="D13481" s="890">
        <v>58.21</v>
      </c>
    </row>
    <row r="13482" spans="1:4" x14ac:dyDescent="0.25">
      <c r="A13482" s="890" t="s">
        <v>13237</v>
      </c>
      <c r="B13482" s="890" t="s">
        <v>36583</v>
      </c>
      <c r="C13482" s="890" t="s">
        <v>113</v>
      </c>
      <c r="D13482" s="890">
        <v>34.61</v>
      </c>
    </row>
    <row r="13483" spans="1:4" x14ac:dyDescent="0.25">
      <c r="A13483" s="890" t="s">
        <v>13238</v>
      </c>
      <c r="B13483" s="890" t="s">
        <v>36583</v>
      </c>
      <c r="C13483" s="890" t="s">
        <v>113</v>
      </c>
      <c r="D13483" s="890">
        <v>32.31</v>
      </c>
    </row>
    <row r="13484" spans="1:4" x14ac:dyDescent="0.25">
      <c r="A13484" s="890" t="s">
        <v>13239</v>
      </c>
      <c r="B13484" s="890" t="s">
        <v>36584</v>
      </c>
      <c r="C13484" s="890" t="s">
        <v>113</v>
      </c>
      <c r="D13484" s="890">
        <v>64.38</v>
      </c>
    </row>
    <row r="13485" spans="1:4" x14ac:dyDescent="0.25">
      <c r="A13485" s="890" t="s">
        <v>13240</v>
      </c>
      <c r="B13485" s="890" t="s">
        <v>36584</v>
      </c>
      <c r="C13485" s="890" t="s">
        <v>113</v>
      </c>
      <c r="D13485" s="890">
        <v>61.5</v>
      </c>
    </row>
    <row r="13486" spans="1:4" x14ac:dyDescent="0.25">
      <c r="A13486" s="890" t="s">
        <v>13241</v>
      </c>
      <c r="B13486" s="890" t="s">
        <v>36585</v>
      </c>
      <c r="C13486" s="890" t="s">
        <v>5</v>
      </c>
      <c r="D13486" s="890">
        <v>1285.6400000000001</v>
      </c>
    </row>
    <row r="13487" spans="1:4" x14ac:dyDescent="0.25">
      <c r="A13487" s="890" t="s">
        <v>13242</v>
      </c>
      <c r="B13487" s="890" t="s">
        <v>36585</v>
      </c>
      <c r="C13487" s="890" t="s">
        <v>5</v>
      </c>
      <c r="D13487" s="890">
        <v>1279.69</v>
      </c>
    </row>
    <row r="13488" spans="1:4" x14ac:dyDescent="0.25">
      <c r="A13488" s="890" t="s">
        <v>13243</v>
      </c>
      <c r="B13488" s="890" t="s">
        <v>36586</v>
      </c>
      <c r="C13488" s="890" t="s">
        <v>5</v>
      </c>
      <c r="D13488" s="890">
        <v>1275.73</v>
      </c>
    </row>
    <row r="13489" spans="1:4" x14ac:dyDescent="0.25">
      <c r="A13489" s="890" t="s">
        <v>13244</v>
      </c>
      <c r="B13489" s="890" t="s">
        <v>36586</v>
      </c>
      <c r="C13489" s="890" t="s">
        <v>5</v>
      </c>
      <c r="D13489" s="890">
        <v>1270.77</v>
      </c>
    </row>
    <row r="13490" spans="1:4" x14ac:dyDescent="0.25">
      <c r="A13490" s="890" t="s">
        <v>13245</v>
      </c>
      <c r="B13490" s="890" t="s">
        <v>36587</v>
      </c>
      <c r="C13490" s="890" t="s">
        <v>5</v>
      </c>
      <c r="D13490" s="890">
        <v>329.07</v>
      </c>
    </row>
    <row r="13491" spans="1:4" x14ac:dyDescent="0.25">
      <c r="A13491" s="890" t="s">
        <v>13246</v>
      </c>
      <c r="B13491" s="890" t="s">
        <v>36587</v>
      </c>
      <c r="C13491" s="890" t="s">
        <v>5</v>
      </c>
      <c r="D13491" s="890">
        <v>328.49</v>
      </c>
    </row>
    <row r="13492" spans="1:4" x14ac:dyDescent="0.25">
      <c r="A13492" s="890" t="s">
        <v>13247</v>
      </c>
      <c r="B13492" s="890" t="s">
        <v>36588</v>
      </c>
      <c r="C13492" s="890" t="s">
        <v>5</v>
      </c>
      <c r="D13492" s="890">
        <v>656.7</v>
      </c>
    </row>
    <row r="13493" spans="1:4" x14ac:dyDescent="0.25">
      <c r="A13493" s="890" t="s">
        <v>13248</v>
      </c>
      <c r="B13493" s="890" t="s">
        <v>36588</v>
      </c>
      <c r="C13493" s="890" t="s">
        <v>5</v>
      </c>
      <c r="D13493" s="890">
        <v>655.69</v>
      </c>
    </row>
    <row r="13494" spans="1:4" x14ac:dyDescent="0.25">
      <c r="A13494" s="890" t="s">
        <v>13249</v>
      </c>
      <c r="B13494" s="890" t="s">
        <v>36589</v>
      </c>
      <c r="C13494" s="890" t="s">
        <v>5</v>
      </c>
      <c r="D13494" s="890">
        <v>12047.9</v>
      </c>
    </row>
    <row r="13495" spans="1:4" x14ac:dyDescent="0.25">
      <c r="A13495" s="890" t="s">
        <v>13250</v>
      </c>
      <c r="B13495" s="890" t="s">
        <v>36589</v>
      </c>
      <c r="C13495" s="890" t="s">
        <v>5</v>
      </c>
      <c r="D13495" s="890">
        <v>12004.1</v>
      </c>
    </row>
    <row r="13496" spans="1:4" x14ac:dyDescent="0.25">
      <c r="A13496" s="890" t="s">
        <v>13251</v>
      </c>
      <c r="B13496" s="890" t="s">
        <v>36590</v>
      </c>
      <c r="C13496" s="890" t="s">
        <v>5</v>
      </c>
      <c r="D13496" s="890">
        <v>1246.51</v>
      </c>
    </row>
    <row r="13497" spans="1:4" x14ac:dyDescent="0.25">
      <c r="A13497" s="890" t="s">
        <v>13252</v>
      </c>
      <c r="B13497" s="890" t="s">
        <v>36590</v>
      </c>
      <c r="C13497" s="890" t="s">
        <v>5</v>
      </c>
      <c r="D13497" s="890">
        <v>1202.71</v>
      </c>
    </row>
    <row r="13498" spans="1:4" x14ac:dyDescent="0.25">
      <c r="A13498" s="890" t="s">
        <v>13253</v>
      </c>
      <c r="B13498" s="890" t="s">
        <v>36591</v>
      </c>
      <c r="C13498" s="890" t="s">
        <v>5</v>
      </c>
      <c r="D13498" s="890">
        <v>1691.74</v>
      </c>
    </row>
    <row r="13499" spans="1:4" x14ac:dyDescent="0.25">
      <c r="A13499" s="890" t="s">
        <v>13254</v>
      </c>
      <c r="B13499" s="890" t="s">
        <v>36591</v>
      </c>
      <c r="C13499" s="890" t="s">
        <v>5</v>
      </c>
      <c r="D13499" s="890">
        <v>1627.23</v>
      </c>
    </row>
    <row r="13500" spans="1:4" x14ac:dyDescent="0.25">
      <c r="A13500" s="890" t="s">
        <v>23703</v>
      </c>
      <c r="B13500" s="890" t="s">
        <v>36592</v>
      </c>
      <c r="C13500" s="890" t="s">
        <v>5</v>
      </c>
      <c r="D13500" s="890">
        <v>98.11</v>
      </c>
    </row>
    <row r="13501" spans="1:4" x14ac:dyDescent="0.25">
      <c r="A13501" s="890" t="s">
        <v>23704</v>
      </c>
      <c r="B13501" s="890" t="s">
        <v>36592</v>
      </c>
      <c r="C13501" s="890" t="s">
        <v>5</v>
      </c>
      <c r="D13501" s="890">
        <v>96.72</v>
      </c>
    </row>
    <row r="13502" spans="1:4" x14ac:dyDescent="0.25">
      <c r="A13502" s="890" t="s">
        <v>23705</v>
      </c>
      <c r="B13502" s="890" t="s">
        <v>36593</v>
      </c>
      <c r="C13502" s="890" t="s">
        <v>5</v>
      </c>
      <c r="D13502" s="890">
        <v>101.43</v>
      </c>
    </row>
    <row r="13503" spans="1:4" x14ac:dyDescent="0.25">
      <c r="A13503" s="890" t="s">
        <v>23706</v>
      </c>
      <c r="B13503" s="890" t="s">
        <v>36593</v>
      </c>
      <c r="C13503" s="890" t="s">
        <v>5</v>
      </c>
      <c r="D13503" s="890">
        <v>100.19</v>
      </c>
    </row>
    <row r="13504" spans="1:4" x14ac:dyDescent="0.25">
      <c r="A13504" s="890" t="s">
        <v>13255</v>
      </c>
      <c r="B13504" s="890" t="s">
        <v>36594</v>
      </c>
      <c r="C13504" s="890" t="s">
        <v>5</v>
      </c>
      <c r="D13504" s="890">
        <v>63.35</v>
      </c>
    </row>
    <row r="13505" spans="1:4" x14ac:dyDescent="0.25">
      <c r="A13505" s="890" t="s">
        <v>13256</v>
      </c>
      <c r="B13505" s="890" t="s">
        <v>36594</v>
      </c>
      <c r="C13505" s="890" t="s">
        <v>5</v>
      </c>
      <c r="D13505" s="890">
        <v>61.96</v>
      </c>
    </row>
    <row r="13506" spans="1:4" x14ac:dyDescent="0.25">
      <c r="A13506" s="890" t="s">
        <v>13257</v>
      </c>
      <c r="B13506" s="890" t="s">
        <v>36595</v>
      </c>
      <c r="C13506" s="890" t="s">
        <v>5</v>
      </c>
      <c r="D13506" s="890">
        <v>55.01</v>
      </c>
    </row>
    <row r="13507" spans="1:4" x14ac:dyDescent="0.25">
      <c r="A13507" s="890" t="s">
        <v>13258</v>
      </c>
      <c r="B13507" s="890" t="s">
        <v>36595</v>
      </c>
      <c r="C13507" s="890" t="s">
        <v>5</v>
      </c>
      <c r="D13507" s="890">
        <v>53.77</v>
      </c>
    </row>
    <row r="13508" spans="1:4" x14ac:dyDescent="0.25">
      <c r="A13508" s="890" t="s">
        <v>13259</v>
      </c>
      <c r="B13508" s="890" t="s">
        <v>36596</v>
      </c>
      <c r="C13508" s="890" t="s">
        <v>5</v>
      </c>
      <c r="D13508" s="890">
        <v>1547</v>
      </c>
    </row>
    <row r="13509" spans="1:4" x14ac:dyDescent="0.25">
      <c r="A13509" s="890" t="s">
        <v>13260</v>
      </c>
      <c r="B13509" s="890" t="s">
        <v>36596</v>
      </c>
      <c r="C13509" s="890" t="s">
        <v>5</v>
      </c>
      <c r="D13509" s="890">
        <v>1495.87</v>
      </c>
    </row>
    <row r="13510" spans="1:4" x14ac:dyDescent="0.25">
      <c r="A13510" s="890" t="s">
        <v>13261</v>
      </c>
      <c r="B13510" s="890" t="s">
        <v>36597</v>
      </c>
      <c r="C13510" s="890" t="s">
        <v>5</v>
      </c>
      <c r="D13510" s="890">
        <v>31.68</v>
      </c>
    </row>
    <row r="13511" spans="1:4" x14ac:dyDescent="0.25">
      <c r="A13511" s="890" t="s">
        <v>13262</v>
      </c>
      <c r="B13511" s="890" t="s">
        <v>36597</v>
      </c>
      <c r="C13511" s="890" t="s">
        <v>5</v>
      </c>
      <c r="D13511" s="890">
        <v>29.69</v>
      </c>
    </row>
    <row r="13512" spans="1:4" x14ac:dyDescent="0.25">
      <c r="A13512" s="890" t="s">
        <v>13263</v>
      </c>
      <c r="B13512" s="890" t="s">
        <v>36598</v>
      </c>
      <c r="C13512" s="890" t="s">
        <v>5</v>
      </c>
      <c r="D13512" s="890">
        <v>40.47</v>
      </c>
    </row>
    <row r="13513" spans="1:4" x14ac:dyDescent="0.25">
      <c r="A13513" s="890" t="s">
        <v>13264</v>
      </c>
      <c r="B13513" s="890" t="s">
        <v>36598</v>
      </c>
      <c r="C13513" s="890" t="s">
        <v>5</v>
      </c>
      <c r="D13513" s="890">
        <v>37.99</v>
      </c>
    </row>
    <row r="13514" spans="1:4" x14ac:dyDescent="0.25">
      <c r="A13514" s="890" t="s">
        <v>13265</v>
      </c>
      <c r="B13514" s="890" t="s">
        <v>21569</v>
      </c>
      <c r="C13514" s="890" t="s">
        <v>5</v>
      </c>
      <c r="D13514" s="890">
        <v>16.96</v>
      </c>
    </row>
    <row r="13515" spans="1:4" x14ac:dyDescent="0.25">
      <c r="A13515" s="890" t="s">
        <v>13266</v>
      </c>
      <c r="B13515" s="890" t="s">
        <v>21569</v>
      </c>
      <c r="C13515" s="890" t="s">
        <v>5</v>
      </c>
      <c r="D13515" s="890">
        <v>15.47</v>
      </c>
    </row>
    <row r="13516" spans="1:4" x14ac:dyDescent="0.25">
      <c r="A13516" s="890" t="s">
        <v>49885</v>
      </c>
      <c r="B13516" s="890" t="s">
        <v>49886</v>
      </c>
      <c r="C13516" s="890" t="s">
        <v>5</v>
      </c>
      <c r="D13516" s="890">
        <v>22549.200000000001</v>
      </c>
    </row>
    <row r="13517" spans="1:4" x14ac:dyDescent="0.25">
      <c r="A13517" s="890" t="s">
        <v>49887</v>
      </c>
      <c r="B13517" s="890" t="s">
        <v>49886</v>
      </c>
      <c r="C13517" s="890" t="s">
        <v>5</v>
      </c>
      <c r="D13517" s="890">
        <v>22529.38</v>
      </c>
    </row>
    <row r="13518" spans="1:4" x14ac:dyDescent="0.25">
      <c r="A13518" s="890" t="s">
        <v>13269</v>
      </c>
      <c r="B13518" s="890" t="s">
        <v>36600</v>
      </c>
      <c r="C13518" s="890" t="s">
        <v>5</v>
      </c>
      <c r="D13518" s="890">
        <v>2067.41</v>
      </c>
    </row>
    <row r="13519" spans="1:4" x14ac:dyDescent="0.25">
      <c r="A13519" s="890" t="s">
        <v>13270</v>
      </c>
      <c r="B13519" s="890" t="s">
        <v>36600</v>
      </c>
      <c r="C13519" s="890" t="s">
        <v>5</v>
      </c>
      <c r="D13519" s="890">
        <v>2062.4499999999998</v>
      </c>
    </row>
    <row r="13520" spans="1:4" x14ac:dyDescent="0.25">
      <c r="A13520" s="890" t="s">
        <v>13271</v>
      </c>
      <c r="B13520" s="890" t="s">
        <v>36601</v>
      </c>
      <c r="C13520" s="890" t="s">
        <v>5</v>
      </c>
      <c r="D13520" s="890">
        <v>988.9</v>
      </c>
    </row>
    <row r="13521" spans="1:4" x14ac:dyDescent="0.25">
      <c r="A13521" s="890" t="s">
        <v>13272</v>
      </c>
      <c r="B13521" s="890" t="s">
        <v>36601</v>
      </c>
      <c r="C13521" s="890" t="s">
        <v>5</v>
      </c>
      <c r="D13521" s="890">
        <v>983.94</v>
      </c>
    </row>
    <row r="13522" spans="1:4" x14ac:dyDescent="0.25">
      <c r="A13522" s="890" t="s">
        <v>13273</v>
      </c>
      <c r="B13522" s="890" t="s">
        <v>36602</v>
      </c>
      <c r="C13522" s="890" t="s">
        <v>5</v>
      </c>
      <c r="D13522" s="890">
        <v>4307.57</v>
      </c>
    </row>
    <row r="13523" spans="1:4" x14ac:dyDescent="0.25">
      <c r="A13523" s="890" t="s">
        <v>13274</v>
      </c>
      <c r="B13523" s="890" t="s">
        <v>36602</v>
      </c>
      <c r="C13523" s="890" t="s">
        <v>5</v>
      </c>
      <c r="D13523" s="890">
        <v>4302.6099999999997</v>
      </c>
    </row>
    <row r="13524" spans="1:4" x14ac:dyDescent="0.25">
      <c r="A13524" s="890" t="s">
        <v>13275</v>
      </c>
      <c r="B13524" s="890" t="s">
        <v>36603</v>
      </c>
      <c r="C13524" s="890" t="s">
        <v>5</v>
      </c>
      <c r="D13524" s="890">
        <v>2569.4899999999998</v>
      </c>
    </row>
    <row r="13525" spans="1:4" x14ac:dyDescent="0.25">
      <c r="A13525" s="890" t="s">
        <v>13276</v>
      </c>
      <c r="B13525" s="890" t="s">
        <v>36603</v>
      </c>
      <c r="C13525" s="890" t="s">
        <v>5</v>
      </c>
      <c r="D13525" s="890">
        <v>2564.5300000000002</v>
      </c>
    </row>
    <row r="13526" spans="1:4" x14ac:dyDescent="0.25">
      <c r="A13526" s="890" t="s">
        <v>13277</v>
      </c>
      <c r="B13526" s="890" t="s">
        <v>36604</v>
      </c>
      <c r="C13526" s="890" t="s">
        <v>5</v>
      </c>
      <c r="D13526" s="890">
        <v>298.7</v>
      </c>
    </row>
    <row r="13527" spans="1:4" x14ac:dyDescent="0.25">
      <c r="A13527" s="890" t="s">
        <v>13278</v>
      </c>
      <c r="B13527" s="890" t="s">
        <v>36604</v>
      </c>
      <c r="C13527" s="890" t="s">
        <v>5</v>
      </c>
      <c r="D13527" s="890">
        <v>298.7</v>
      </c>
    </row>
    <row r="13528" spans="1:4" x14ac:dyDescent="0.25">
      <c r="A13528" s="890" t="s">
        <v>13279</v>
      </c>
      <c r="B13528" s="890" t="s">
        <v>36605</v>
      </c>
      <c r="C13528" s="890" t="s">
        <v>5</v>
      </c>
      <c r="D13528" s="890">
        <v>392.65</v>
      </c>
    </row>
    <row r="13529" spans="1:4" x14ac:dyDescent="0.25">
      <c r="A13529" s="890" t="s">
        <v>13280</v>
      </c>
      <c r="B13529" s="890" t="s">
        <v>36605</v>
      </c>
      <c r="C13529" s="890" t="s">
        <v>5</v>
      </c>
      <c r="D13529" s="890">
        <v>382.74</v>
      </c>
    </row>
    <row r="13530" spans="1:4" x14ac:dyDescent="0.25">
      <c r="A13530" s="890" t="s">
        <v>13281</v>
      </c>
      <c r="B13530" s="890" t="s">
        <v>21570</v>
      </c>
      <c r="C13530" s="890" t="s">
        <v>4</v>
      </c>
      <c r="D13530" s="890">
        <v>146.13</v>
      </c>
    </row>
    <row r="13531" spans="1:4" x14ac:dyDescent="0.25">
      <c r="A13531" s="890" t="s">
        <v>13282</v>
      </c>
      <c r="B13531" s="890" t="s">
        <v>21570</v>
      </c>
      <c r="C13531" s="890" t="s">
        <v>4</v>
      </c>
      <c r="D13531" s="890">
        <v>144.4</v>
      </c>
    </row>
    <row r="13532" spans="1:4" x14ac:dyDescent="0.25">
      <c r="A13532" s="890" t="s">
        <v>13283</v>
      </c>
      <c r="B13532" s="890" t="s">
        <v>36606</v>
      </c>
      <c r="C13532" s="890" t="s">
        <v>5</v>
      </c>
      <c r="D13532" s="890">
        <v>48.83</v>
      </c>
    </row>
    <row r="13533" spans="1:4" x14ac:dyDescent="0.25">
      <c r="A13533" s="890" t="s">
        <v>13284</v>
      </c>
      <c r="B13533" s="890" t="s">
        <v>36606</v>
      </c>
      <c r="C13533" s="890" t="s">
        <v>5</v>
      </c>
      <c r="D13533" s="890">
        <v>47.83</v>
      </c>
    </row>
    <row r="13534" spans="1:4" x14ac:dyDescent="0.25">
      <c r="A13534" s="890" t="s">
        <v>13285</v>
      </c>
      <c r="B13534" s="890" t="s">
        <v>36607</v>
      </c>
      <c r="C13534" s="890" t="s">
        <v>5</v>
      </c>
      <c r="D13534" s="890">
        <v>107.1</v>
      </c>
    </row>
    <row r="13535" spans="1:4" x14ac:dyDescent="0.25">
      <c r="A13535" s="890" t="s">
        <v>13286</v>
      </c>
      <c r="B13535" s="890" t="s">
        <v>36607</v>
      </c>
      <c r="C13535" s="890" t="s">
        <v>5</v>
      </c>
      <c r="D13535" s="890">
        <v>104.62</v>
      </c>
    </row>
    <row r="13536" spans="1:4" x14ac:dyDescent="0.25">
      <c r="A13536" s="890" t="s">
        <v>13287</v>
      </c>
      <c r="B13536" s="890" t="s">
        <v>36608</v>
      </c>
      <c r="C13536" s="890" t="s">
        <v>5</v>
      </c>
      <c r="D13536" s="890">
        <v>677.6</v>
      </c>
    </row>
    <row r="13537" spans="1:4" x14ac:dyDescent="0.25">
      <c r="A13537" s="890" t="s">
        <v>13288</v>
      </c>
      <c r="B13537" s="890" t="s">
        <v>36608</v>
      </c>
      <c r="C13537" s="890" t="s">
        <v>5</v>
      </c>
      <c r="D13537" s="890">
        <v>637.97</v>
      </c>
    </row>
    <row r="13538" spans="1:4" x14ac:dyDescent="0.25">
      <c r="A13538" s="890" t="s">
        <v>13289</v>
      </c>
      <c r="B13538" s="890" t="s">
        <v>36609</v>
      </c>
      <c r="C13538" s="890" t="s">
        <v>5</v>
      </c>
      <c r="D13538" s="890">
        <v>583.86</v>
      </c>
    </row>
    <row r="13539" spans="1:4" x14ac:dyDescent="0.25">
      <c r="A13539" s="890" t="s">
        <v>13290</v>
      </c>
      <c r="B13539" s="890" t="s">
        <v>36609</v>
      </c>
      <c r="C13539" s="890" t="s">
        <v>5</v>
      </c>
      <c r="D13539" s="890">
        <v>554.14</v>
      </c>
    </row>
    <row r="13540" spans="1:4" x14ac:dyDescent="0.25">
      <c r="A13540" s="890" t="s">
        <v>13291</v>
      </c>
      <c r="B13540" s="890" t="s">
        <v>36610</v>
      </c>
      <c r="C13540" s="890" t="s">
        <v>5</v>
      </c>
      <c r="D13540" s="890">
        <v>420.35</v>
      </c>
    </row>
    <row r="13541" spans="1:4" x14ac:dyDescent="0.25">
      <c r="A13541" s="890" t="s">
        <v>13292</v>
      </c>
      <c r="B13541" s="890" t="s">
        <v>36610</v>
      </c>
      <c r="C13541" s="890" t="s">
        <v>5</v>
      </c>
      <c r="D13541" s="890">
        <v>415.39</v>
      </c>
    </row>
    <row r="13542" spans="1:4" x14ac:dyDescent="0.25">
      <c r="A13542" s="890" t="s">
        <v>13293</v>
      </c>
      <c r="B13542" s="890" t="s">
        <v>36611</v>
      </c>
      <c r="C13542" s="890" t="s">
        <v>5</v>
      </c>
      <c r="D13542" s="890">
        <v>587.85</v>
      </c>
    </row>
    <row r="13543" spans="1:4" x14ac:dyDescent="0.25">
      <c r="A13543" s="890" t="s">
        <v>13294</v>
      </c>
      <c r="B13543" s="890" t="s">
        <v>36611</v>
      </c>
      <c r="C13543" s="890" t="s">
        <v>5</v>
      </c>
      <c r="D13543" s="890">
        <v>548.21</v>
      </c>
    </row>
    <row r="13544" spans="1:4" x14ac:dyDescent="0.25">
      <c r="A13544" s="890" t="s">
        <v>13295</v>
      </c>
      <c r="B13544" s="890" t="s">
        <v>36612</v>
      </c>
      <c r="C13544" s="890" t="s">
        <v>5</v>
      </c>
      <c r="D13544" s="890">
        <v>125.58</v>
      </c>
    </row>
    <row r="13545" spans="1:4" x14ac:dyDescent="0.25">
      <c r="A13545" s="890" t="s">
        <v>13296</v>
      </c>
      <c r="B13545" s="890" t="s">
        <v>36612</v>
      </c>
      <c r="C13545" s="890" t="s">
        <v>5</v>
      </c>
      <c r="D13545" s="890">
        <v>116.66</v>
      </c>
    </row>
    <row r="13546" spans="1:4" x14ac:dyDescent="0.25">
      <c r="A13546" s="890" t="s">
        <v>13297</v>
      </c>
      <c r="B13546" s="890" t="s">
        <v>36613</v>
      </c>
      <c r="C13546" s="890" t="s">
        <v>5</v>
      </c>
      <c r="D13546" s="890">
        <v>142.19999999999999</v>
      </c>
    </row>
    <row r="13547" spans="1:4" x14ac:dyDescent="0.25">
      <c r="A13547" s="890" t="s">
        <v>13298</v>
      </c>
      <c r="B13547" s="890" t="s">
        <v>36613</v>
      </c>
      <c r="C13547" s="890" t="s">
        <v>5</v>
      </c>
      <c r="D13547" s="890">
        <v>133.28</v>
      </c>
    </row>
    <row r="13548" spans="1:4" x14ac:dyDescent="0.25">
      <c r="A13548" s="890" t="s">
        <v>13299</v>
      </c>
      <c r="B13548" s="890" t="s">
        <v>36614</v>
      </c>
      <c r="C13548" s="890" t="s">
        <v>5</v>
      </c>
      <c r="D13548" s="890">
        <v>182.87</v>
      </c>
    </row>
    <row r="13549" spans="1:4" x14ac:dyDescent="0.25">
      <c r="A13549" s="890" t="s">
        <v>13300</v>
      </c>
      <c r="B13549" s="890" t="s">
        <v>36614</v>
      </c>
      <c r="C13549" s="890" t="s">
        <v>5</v>
      </c>
      <c r="D13549" s="890">
        <v>171.72</v>
      </c>
    </row>
    <row r="13550" spans="1:4" x14ac:dyDescent="0.25">
      <c r="A13550" s="890" t="s">
        <v>13301</v>
      </c>
      <c r="B13550" s="890" t="s">
        <v>36615</v>
      </c>
      <c r="C13550" s="890" t="s">
        <v>5</v>
      </c>
      <c r="D13550" s="890">
        <v>511.15</v>
      </c>
    </row>
    <row r="13551" spans="1:4" x14ac:dyDescent="0.25">
      <c r="A13551" s="890" t="s">
        <v>13302</v>
      </c>
      <c r="B13551" s="890" t="s">
        <v>36615</v>
      </c>
      <c r="C13551" s="890" t="s">
        <v>5</v>
      </c>
      <c r="D13551" s="890">
        <v>497.77</v>
      </c>
    </row>
    <row r="13552" spans="1:4" x14ac:dyDescent="0.25">
      <c r="A13552" s="890" t="s">
        <v>13303</v>
      </c>
      <c r="B13552" s="890" t="s">
        <v>36616</v>
      </c>
      <c r="C13552" s="890" t="s">
        <v>5</v>
      </c>
      <c r="D13552" s="890">
        <v>544.04</v>
      </c>
    </row>
    <row r="13553" spans="1:4" x14ac:dyDescent="0.25">
      <c r="A13553" s="890" t="s">
        <v>13304</v>
      </c>
      <c r="B13553" s="890" t="s">
        <v>36616</v>
      </c>
      <c r="C13553" s="890" t="s">
        <v>5</v>
      </c>
      <c r="D13553" s="890">
        <v>532.37</v>
      </c>
    </row>
    <row r="13554" spans="1:4" x14ac:dyDescent="0.25">
      <c r="A13554" s="890" t="s">
        <v>13305</v>
      </c>
      <c r="B13554" s="890" t="s">
        <v>36617</v>
      </c>
      <c r="C13554" s="890" t="s">
        <v>5</v>
      </c>
      <c r="D13554" s="890">
        <v>740.87</v>
      </c>
    </row>
    <row r="13555" spans="1:4" x14ac:dyDescent="0.25">
      <c r="A13555" s="890" t="s">
        <v>13306</v>
      </c>
      <c r="B13555" s="890" t="s">
        <v>36617</v>
      </c>
      <c r="C13555" s="890" t="s">
        <v>5</v>
      </c>
      <c r="D13555" s="890">
        <v>718.58</v>
      </c>
    </row>
    <row r="13556" spans="1:4" x14ac:dyDescent="0.25">
      <c r="A13556" s="890" t="s">
        <v>13307</v>
      </c>
      <c r="B13556" s="890" t="s">
        <v>36618</v>
      </c>
      <c r="C13556" s="890" t="s">
        <v>5</v>
      </c>
      <c r="D13556" s="890">
        <v>841.55</v>
      </c>
    </row>
    <row r="13557" spans="1:4" x14ac:dyDescent="0.25">
      <c r="A13557" s="890" t="s">
        <v>13308</v>
      </c>
      <c r="B13557" s="890" t="s">
        <v>36618</v>
      </c>
      <c r="C13557" s="890" t="s">
        <v>5</v>
      </c>
      <c r="D13557" s="890">
        <v>819.26</v>
      </c>
    </row>
    <row r="13558" spans="1:4" x14ac:dyDescent="0.25">
      <c r="A13558" s="890" t="s">
        <v>13309</v>
      </c>
      <c r="B13558" s="890" t="s">
        <v>36619</v>
      </c>
      <c r="C13558" s="890" t="s">
        <v>5</v>
      </c>
      <c r="D13558" s="890">
        <v>1480.61</v>
      </c>
    </row>
    <row r="13559" spans="1:4" x14ac:dyDescent="0.25">
      <c r="A13559" s="890" t="s">
        <v>13310</v>
      </c>
      <c r="B13559" s="890" t="s">
        <v>36619</v>
      </c>
      <c r="C13559" s="890" t="s">
        <v>5</v>
      </c>
      <c r="D13559" s="890">
        <v>1458.32</v>
      </c>
    </row>
    <row r="13560" spans="1:4" x14ac:dyDescent="0.25">
      <c r="A13560" s="890" t="s">
        <v>23551</v>
      </c>
      <c r="B13560" s="890" t="s">
        <v>36620</v>
      </c>
      <c r="C13560" s="890" t="s">
        <v>5</v>
      </c>
      <c r="D13560" s="890">
        <v>1792.37</v>
      </c>
    </row>
    <row r="13561" spans="1:4" x14ac:dyDescent="0.25">
      <c r="A13561" s="890" t="s">
        <v>23552</v>
      </c>
      <c r="B13561" s="890" t="s">
        <v>36620</v>
      </c>
      <c r="C13561" s="890" t="s">
        <v>5</v>
      </c>
      <c r="D13561" s="890">
        <v>1770.08</v>
      </c>
    </row>
    <row r="13562" spans="1:4" x14ac:dyDescent="0.25">
      <c r="A13562" s="890" t="s">
        <v>13311</v>
      </c>
      <c r="B13562" s="890" t="s">
        <v>36621</v>
      </c>
      <c r="C13562" s="890" t="s">
        <v>5</v>
      </c>
      <c r="D13562" s="890">
        <v>126.97</v>
      </c>
    </row>
    <row r="13563" spans="1:4" x14ac:dyDescent="0.25">
      <c r="A13563" s="890" t="s">
        <v>13312</v>
      </c>
      <c r="B13563" s="890" t="s">
        <v>36621</v>
      </c>
      <c r="C13563" s="890" t="s">
        <v>5</v>
      </c>
      <c r="D13563" s="890">
        <v>117.06</v>
      </c>
    </row>
    <row r="13564" spans="1:4" x14ac:dyDescent="0.25">
      <c r="A13564" s="890" t="s">
        <v>13313</v>
      </c>
      <c r="B13564" s="890" t="s">
        <v>36622</v>
      </c>
      <c r="C13564" s="890" t="s">
        <v>5</v>
      </c>
      <c r="D13564" s="890">
        <v>151.85</v>
      </c>
    </row>
    <row r="13565" spans="1:4" x14ac:dyDescent="0.25">
      <c r="A13565" s="890" t="s">
        <v>13314</v>
      </c>
      <c r="B13565" s="890" t="s">
        <v>36622</v>
      </c>
      <c r="C13565" s="890" t="s">
        <v>5</v>
      </c>
      <c r="D13565" s="890">
        <v>141.94</v>
      </c>
    </row>
    <row r="13566" spans="1:4" x14ac:dyDescent="0.25">
      <c r="A13566" s="890" t="s">
        <v>13315</v>
      </c>
      <c r="B13566" s="890" t="s">
        <v>36623</v>
      </c>
      <c r="C13566" s="890" t="s">
        <v>5</v>
      </c>
      <c r="D13566" s="890">
        <v>183.83</v>
      </c>
    </row>
    <row r="13567" spans="1:4" x14ac:dyDescent="0.25">
      <c r="A13567" s="890" t="s">
        <v>13316</v>
      </c>
      <c r="B13567" s="890" t="s">
        <v>36623</v>
      </c>
      <c r="C13567" s="890" t="s">
        <v>5</v>
      </c>
      <c r="D13567" s="890">
        <v>171.44</v>
      </c>
    </row>
    <row r="13568" spans="1:4" x14ac:dyDescent="0.25">
      <c r="A13568" s="890" t="s">
        <v>13317</v>
      </c>
      <c r="B13568" s="890" t="s">
        <v>36624</v>
      </c>
      <c r="C13568" s="890" t="s">
        <v>5</v>
      </c>
      <c r="D13568" s="890">
        <v>484.58</v>
      </c>
    </row>
    <row r="13569" spans="1:4" x14ac:dyDescent="0.25">
      <c r="A13569" s="890" t="s">
        <v>13318</v>
      </c>
      <c r="B13569" s="890" t="s">
        <v>36624</v>
      </c>
      <c r="C13569" s="890" t="s">
        <v>5</v>
      </c>
      <c r="D13569" s="890">
        <v>469.72</v>
      </c>
    </row>
    <row r="13570" spans="1:4" x14ac:dyDescent="0.25">
      <c r="A13570" s="890" t="s">
        <v>13319</v>
      </c>
      <c r="B13570" s="890" t="s">
        <v>36625</v>
      </c>
      <c r="C13570" s="890" t="s">
        <v>5</v>
      </c>
      <c r="D13570" s="890">
        <v>550.86</v>
      </c>
    </row>
    <row r="13571" spans="1:4" x14ac:dyDescent="0.25">
      <c r="A13571" s="890" t="s">
        <v>13320</v>
      </c>
      <c r="B13571" s="890" t="s">
        <v>36625</v>
      </c>
      <c r="C13571" s="890" t="s">
        <v>5</v>
      </c>
      <c r="D13571" s="890">
        <v>533.52</v>
      </c>
    </row>
    <row r="13572" spans="1:4" x14ac:dyDescent="0.25">
      <c r="A13572" s="890" t="s">
        <v>13321</v>
      </c>
      <c r="B13572" s="890" t="s">
        <v>36626</v>
      </c>
      <c r="C13572" s="890" t="s">
        <v>5</v>
      </c>
      <c r="D13572" s="890">
        <v>701.22</v>
      </c>
    </row>
    <row r="13573" spans="1:4" x14ac:dyDescent="0.25">
      <c r="A13573" s="890" t="s">
        <v>13322</v>
      </c>
      <c r="B13573" s="890" t="s">
        <v>36626</v>
      </c>
      <c r="C13573" s="890" t="s">
        <v>5</v>
      </c>
      <c r="D13573" s="890">
        <v>676.45</v>
      </c>
    </row>
    <row r="13574" spans="1:4" x14ac:dyDescent="0.25">
      <c r="A13574" s="890" t="s">
        <v>13323</v>
      </c>
      <c r="B13574" s="890" t="s">
        <v>36627</v>
      </c>
      <c r="C13574" s="890" t="s">
        <v>5</v>
      </c>
      <c r="D13574" s="890">
        <v>883.98</v>
      </c>
    </row>
    <row r="13575" spans="1:4" x14ac:dyDescent="0.25">
      <c r="A13575" s="890" t="s">
        <v>13324</v>
      </c>
      <c r="B13575" s="890" t="s">
        <v>36627</v>
      </c>
      <c r="C13575" s="890" t="s">
        <v>5</v>
      </c>
      <c r="D13575" s="890">
        <v>854.26</v>
      </c>
    </row>
    <row r="13576" spans="1:4" x14ac:dyDescent="0.25">
      <c r="A13576" s="890" t="s">
        <v>13325</v>
      </c>
      <c r="B13576" s="890" t="s">
        <v>36628</v>
      </c>
      <c r="C13576" s="890" t="s">
        <v>5</v>
      </c>
      <c r="D13576" s="890">
        <v>1521.76</v>
      </c>
    </row>
    <row r="13577" spans="1:4" x14ac:dyDescent="0.25">
      <c r="A13577" s="890" t="s">
        <v>13326</v>
      </c>
      <c r="B13577" s="890" t="s">
        <v>36628</v>
      </c>
      <c r="C13577" s="890" t="s">
        <v>5</v>
      </c>
      <c r="D13577" s="890">
        <v>1489.56</v>
      </c>
    </row>
    <row r="13578" spans="1:4" x14ac:dyDescent="0.25">
      <c r="A13578" s="890" t="s">
        <v>23553</v>
      </c>
      <c r="B13578" s="890" t="s">
        <v>36629</v>
      </c>
      <c r="C13578" s="890" t="s">
        <v>5</v>
      </c>
      <c r="D13578" s="890">
        <v>1839.18</v>
      </c>
    </row>
    <row r="13579" spans="1:4" x14ac:dyDescent="0.25">
      <c r="A13579" s="890" t="s">
        <v>23554</v>
      </c>
      <c r="B13579" s="890" t="s">
        <v>36629</v>
      </c>
      <c r="C13579" s="890" t="s">
        <v>5</v>
      </c>
      <c r="D13579" s="890">
        <v>1806.98</v>
      </c>
    </row>
    <row r="13580" spans="1:4" x14ac:dyDescent="0.25">
      <c r="A13580" s="890" t="s">
        <v>13327</v>
      </c>
      <c r="B13580" s="890" t="s">
        <v>36630</v>
      </c>
      <c r="C13580" s="890" t="s">
        <v>5</v>
      </c>
      <c r="D13580" s="890">
        <v>97.35</v>
      </c>
    </row>
    <row r="13581" spans="1:4" x14ac:dyDescent="0.25">
      <c r="A13581" s="890" t="s">
        <v>13328</v>
      </c>
      <c r="B13581" s="890" t="s">
        <v>36630</v>
      </c>
      <c r="C13581" s="890" t="s">
        <v>5</v>
      </c>
      <c r="D13581" s="890">
        <v>96.67</v>
      </c>
    </row>
    <row r="13582" spans="1:4" x14ac:dyDescent="0.25">
      <c r="A13582" s="890" t="s">
        <v>13329</v>
      </c>
      <c r="B13582" s="890" t="s">
        <v>36631</v>
      </c>
      <c r="C13582" s="890" t="s">
        <v>5</v>
      </c>
      <c r="D13582" s="890">
        <v>97.35</v>
      </c>
    </row>
    <row r="13583" spans="1:4" x14ac:dyDescent="0.25">
      <c r="A13583" s="890" t="s">
        <v>13330</v>
      </c>
      <c r="B13583" s="890" t="s">
        <v>36631</v>
      </c>
      <c r="C13583" s="890" t="s">
        <v>5</v>
      </c>
      <c r="D13583" s="890">
        <v>96.67</v>
      </c>
    </row>
    <row r="13584" spans="1:4" x14ac:dyDescent="0.25">
      <c r="A13584" s="890" t="s">
        <v>13331</v>
      </c>
      <c r="B13584" s="890" t="s">
        <v>36632</v>
      </c>
      <c r="C13584" s="890" t="s">
        <v>5</v>
      </c>
      <c r="D13584" s="890">
        <v>114.05</v>
      </c>
    </row>
    <row r="13585" spans="1:4" x14ac:dyDescent="0.25">
      <c r="A13585" s="890" t="s">
        <v>13332</v>
      </c>
      <c r="B13585" s="890" t="s">
        <v>36632</v>
      </c>
      <c r="C13585" s="890" t="s">
        <v>5</v>
      </c>
      <c r="D13585" s="890">
        <v>113.37</v>
      </c>
    </row>
    <row r="13586" spans="1:4" x14ac:dyDescent="0.25">
      <c r="A13586" s="890" t="s">
        <v>13333</v>
      </c>
      <c r="B13586" s="890" t="s">
        <v>36633</v>
      </c>
      <c r="C13586" s="890" t="s">
        <v>5</v>
      </c>
      <c r="D13586" s="890">
        <v>130.31</v>
      </c>
    </row>
    <row r="13587" spans="1:4" x14ac:dyDescent="0.25">
      <c r="A13587" s="890" t="s">
        <v>13334</v>
      </c>
      <c r="B13587" s="890" t="s">
        <v>36633</v>
      </c>
      <c r="C13587" s="890" t="s">
        <v>5</v>
      </c>
      <c r="D13587" s="890">
        <v>129.63</v>
      </c>
    </row>
    <row r="13588" spans="1:4" x14ac:dyDescent="0.25">
      <c r="A13588" s="890" t="s">
        <v>13335</v>
      </c>
      <c r="B13588" s="890" t="s">
        <v>36634</v>
      </c>
      <c r="C13588" s="890" t="s">
        <v>5</v>
      </c>
      <c r="D13588" s="890">
        <v>130.32</v>
      </c>
    </row>
    <row r="13589" spans="1:4" x14ac:dyDescent="0.25">
      <c r="A13589" s="890" t="s">
        <v>13336</v>
      </c>
      <c r="B13589" s="890" t="s">
        <v>36634</v>
      </c>
      <c r="C13589" s="890" t="s">
        <v>5</v>
      </c>
      <c r="D13589" s="890">
        <v>129.51</v>
      </c>
    </row>
    <row r="13590" spans="1:4" x14ac:dyDescent="0.25">
      <c r="A13590" s="890" t="s">
        <v>13337</v>
      </c>
      <c r="B13590" s="890" t="s">
        <v>36635</v>
      </c>
      <c r="C13590" s="890" t="s">
        <v>5</v>
      </c>
      <c r="D13590" s="890">
        <v>126.99</v>
      </c>
    </row>
    <row r="13591" spans="1:4" x14ac:dyDescent="0.25">
      <c r="A13591" s="890" t="s">
        <v>13338</v>
      </c>
      <c r="B13591" s="890" t="s">
        <v>36635</v>
      </c>
      <c r="C13591" s="890" t="s">
        <v>5</v>
      </c>
      <c r="D13591" s="890">
        <v>126.18</v>
      </c>
    </row>
    <row r="13592" spans="1:4" x14ac:dyDescent="0.25">
      <c r="A13592" s="890" t="s">
        <v>13339</v>
      </c>
      <c r="B13592" s="890" t="s">
        <v>36636</v>
      </c>
      <c r="C13592" s="890" t="s">
        <v>5</v>
      </c>
      <c r="D13592" s="890">
        <v>144.94</v>
      </c>
    </row>
    <row r="13593" spans="1:4" x14ac:dyDescent="0.25">
      <c r="A13593" s="890" t="s">
        <v>13340</v>
      </c>
      <c r="B13593" s="890" t="s">
        <v>36636</v>
      </c>
      <c r="C13593" s="890" t="s">
        <v>5</v>
      </c>
      <c r="D13593" s="890">
        <v>144.13</v>
      </c>
    </row>
    <row r="13594" spans="1:4" x14ac:dyDescent="0.25">
      <c r="A13594" s="890" t="s">
        <v>13341</v>
      </c>
      <c r="B13594" s="890" t="s">
        <v>36637</v>
      </c>
      <c r="C13594" s="890" t="s">
        <v>5</v>
      </c>
      <c r="D13594" s="890">
        <v>227.43</v>
      </c>
    </row>
    <row r="13595" spans="1:4" x14ac:dyDescent="0.25">
      <c r="A13595" s="890" t="s">
        <v>13342</v>
      </c>
      <c r="B13595" s="890" t="s">
        <v>36637</v>
      </c>
      <c r="C13595" s="890" t="s">
        <v>5</v>
      </c>
      <c r="D13595" s="890">
        <v>226.62</v>
      </c>
    </row>
    <row r="13596" spans="1:4" x14ac:dyDescent="0.25">
      <c r="A13596" s="890" t="s">
        <v>13343</v>
      </c>
      <c r="B13596" s="890" t="s">
        <v>36638</v>
      </c>
      <c r="C13596" s="890" t="s">
        <v>5</v>
      </c>
      <c r="D13596" s="890">
        <v>240.39</v>
      </c>
    </row>
    <row r="13597" spans="1:4" x14ac:dyDescent="0.25">
      <c r="A13597" s="890" t="s">
        <v>13344</v>
      </c>
      <c r="B13597" s="890" t="s">
        <v>36638</v>
      </c>
      <c r="C13597" s="890" t="s">
        <v>5</v>
      </c>
      <c r="D13597" s="890">
        <v>239.58</v>
      </c>
    </row>
    <row r="13598" spans="1:4" x14ac:dyDescent="0.25">
      <c r="A13598" s="890" t="s">
        <v>13345</v>
      </c>
      <c r="B13598" s="890" t="s">
        <v>36639</v>
      </c>
      <c r="C13598" s="890" t="s">
        <v>5</v>
      </c>
      <c r="D13598" s="890">
        <v>571.45000000000005</v>
      </c>
    </row>
    <row r="13599" spans="1:4" x14ac:dyDescent="0.25">
      <c r="A13599" s="890" t="s">
        <v>13346</v>
      </c>
      <c r="B13599" s="890" t="s">
        <v>36639</v>
      </c>
      <c r="C13599" s="890" t="s">
        <v>5</v>
      </c>
      <c r="D13599" s="890">
        <v>570.64</v>
      </c>
    </row>
    <row r="13600" spans="1:4" x14ac:dyDescent="0.25">
      <c r="A13600" s="890" t="s">
        <v>13347</v>
      </c>
      <c r="B13600" s="890" t="s">
        <v>36640</v>
      </c>
      <c r="C13600" s="890" t="s">
        <v>5</v>
      </c>
      <c r="D13600" s="890">
        <v>58.86</v>
      </c>
    </row>
    <row r="13601" spans="1:4" x14ac:dyDescent="0.25">
      <c r="A13601" s="890" t="s">
        <v>13348</v>
      </c>
      <c r="B13601" s="890" t="s">
        <v>36640</v>
      </c>
      <c r="C13601" s="890" t="s">
        <v>5</v>
      </c>
      <c r="D13601" s="890">
        <v>57.86</v>
      </c>
    </row>
    <row r="13602" spans="1:4" x14ac:dyDescent="0.25">
      <c r="A13602" s="890" t="s">
        <v>13349</v>
      </c>
      <c r="B13602" s="890" t="s">
        <v>36641</v>
      </c>
      <c r="C13602" s="890" t="s">
        <v>5</v>
      </c>
      <c r="D13602" s="890">
        <v>62.17</v>
      </c>
    </row>
    <row r="13603" spans="1:4" x14ac:dyDescent="0.25">
      <c r="A13603" s="890" t="s">
        <v>13350</v>
      </c>
      <c r="B13603" s="890" t="s">
        <v>36641</v>
      </c>
      <c r="C13603" s="890" t="s">
        <v>5</v>
      </c>
      <c r="D13603" s="890">
        <v>61.17</v>
      </c>
    </row>
    <row r="13604" spans="1:4" x14ac:dyDescent="0.25">
      <c r="A13604" s="890" t="s">
        <v>13351</v>
      </c>
      <c r="B13604" s="890" t="s">
        <v>36642</v>
      </c>
      <c r="C13604" s="890" t="s">
        <v>5</v>
      </c>
      <c r="D13604" s="890">
        <v>63.85</v>
      </c>
    </row>
    <row r="13605" spans="1:4" x14ac:dyDescent="0.25">
      <c r="A13605" s="890" t="s">
        <v>13352</v>
      </c>
      <c r="B13605" s="890" t="s">
        <v>36642</v>
      </c>
      <c r="C13605" s="890" t="s">
        <v>5</v>
      </c>
      <c r="D13605" s="890">
        <v>62.85</v>
      </c>
    </row>
    <row r="13606" spans="1:4" x14ac:dyDescent="0.25">
      <c r="A13606" s="890" t="s">
        <v>13353</v>
      </c>
      <c r="B13606" s="890" t="s">
        <v>36643</v>
      </c>
      <c r="C13606" s="890" t="s">
        <v>5</v>
      </c>
      <c r="D13606" s="890">
        <v>79.84</v>
      </c>
    </row>
    <row r="13607" spans="1:4" x14ac:dyDescent="0.25">
      <c r="A13607" s="890" t="s">
        <v>13354</v>
      </c>
      <c r="B13607" s="890" t="s">
        <v>36643</v>
      </c>
      <c r="C13607" s="890" t="s">
        <v>5</v>
      </c>
      <c r="D13607" s="890">
        <v>78.84</v>
      </c>
    </row>
    <row r="13608" spans="1:4" x14ac:dyDescent="0.25">
      <c r="A13608" s="890" t="s">
        <v>13355</v>
      </c>
      <c r="B13608" s="890" t="s">
        <v>36644</v>
      </c>
      <c r="C13608" s="890" t="s">
        <v>5</v>
      </c>
      <c r="D13608" s="890">
        <v>88.83</v>
      </c>
    </row>
    <row r="13609" spans="1:4" x14ac:dyDescent="0.25">
      <c r="A13609" s="890" t="s">
        <v>13356</v>
      </c>
      <c r="B13609" s="890" t="s">
        <v>36644</v>
      </c>
      <c r="C13609" s="890" t="s">
        <v>5</v>
      </c>
      <c r="D13609" s="890">
        <v>87.83</v>
      </c>
    </row>
    <row r="13610" spans="1:4" x14ac:dyDescent="0.25">
      <c r="A13610" s="890" t="s">
        <v>23555</v>
      </c>
      <c r="B13610" s="890" t="s">
        <v>36645</v>
      </c>
      <c r="C13610" s="890" t="s">
        <v>5</v>
      </c>
      <c r="D13610" s="890">
        <v>28.01</v>
      </c>
    </row>
    <row r="13611" spans="1:4" x14ac:dyDescent="0.25">
      <c r="A13611" s="890" t="s">
        <v>23556</v>
      </c>
      <c r="B13611" s="890" t="s">
        <v>36645</v>
      </c>
      <c r="C13611" s="890" t="s">
        <v>5</v>
      </c>
      <c r="D13611" s="890">
        <v>27.39</v>
      </c>
    </row>
    <row r="13612" spans="1:4" x14ac:dyDescent="0.25">
      <c r="A13612" s="890" t="s">
        <v>23557</v>
      </c>
      <c r="B13612" s="890" t="s">
        <v>36646</v>
      </c>
      <c r="C13612" s="890" t="s">
        <v>5</v>
      </c>
      <c r="D13612" s="890">
        <v>61.2</v>
      </c>
    </row>
    <row r="13613" spans="1:4" x14ac:dyDescent="0.25">
      <c r="A13613" s="890" t="s">
        <v>23558</v>
      </c>
      <c r="B13613" s="890" t="s">
        <v>36646</v>
      </c>
      <c r="C13613" s="890" t="s">
        <v>5</v>
      </c>
      <c r="D13613" s="890">
        <v>60.58</v>
      </c>
    </row>
    <row r="13614" spans="1:4" x14ac:dyDescent="0.25">
      <c r="A13614" s="890" t="s">
        <v>13357</v>
      </c>
      <c r="B13614" s="890" t="s">
        <v>36647</v>
      </c>
      <c r="C13614" s="890" t="s">
        <v>5</v>
      </c>
      <c r="D13614" s="890">
        <v>9.6199999999999992</v>
      </c>
    </row>
    <row r="13615" spans="1:4" x14ac:dyDescent="0.25">
      <c r="A13615" s="890" t="s">
        <v>13358</v>
      </c>
      <c r="B13615" s="890" t="s">
        <v>36647</v>
      </c>
      <c r="C13615" s="890" t="s">
        <v>5</v>
      </c>
      <c r="D13615" s="890">
        <v>9.19</v>
      </c>
    </row>
    <row r="13616" spans="1:4" x14ac:dyDescent="0.25">
      <c r="A13616" s="890" t="s">
        <v>13359</v>
      </c>
      <c r="B13616" s="890" t="s">
        <v>36648</v>
      </c>
      <c r="C13616" s="890" t="s">
        <v>5</v>
      </c>
      <c r="D13616" s="890">
        <v>18.22</v>
      </c>
    </row>
    <row r="13617" spans="1:4" x14ac:dyDescent="0.25">
      <c r="A13617" s="890" t="s">
        <v>13360</v>
      </c>
      <c r="B13617" s="890" t="s">
        <v>36648</v>
      </c>
      <c r="C13617" s="890" t="s">
        <v>5</v>
      </c>
      <c r="D13617" s="890">
        <v>17.79</v>
      </c>
    </row>
    <row r="13618" spans="1:4" x14ac:dyDescent="0.25">
      <c r="A13618" s="890" t="s">
        <v>13361</v>
      </c>
      <c r="B13618" s="890" t="s">
        <v>21571</v>
      </c>
      <c r="C13618" s="890" t="s">
        <v>5</v>
      </c>
      <c r="D13618" s="890">
        <v>97.8</v>
      </c>
    </row>
    <row r="13619" spans="1:4" x14ac:dyDescent="0.25">
      <c r="A13619" s="890" t="s">
        <v>13362</v>
      </c>
      <c r="B13619" s="890" t="s">
        <v>21571</v>
      </c>
      <c r="C13619" s="890" t="s">
        <v>5</v>
      </c>
      <c r="D13619" s="890">
        <v>96.37</v>
      </c>
    </row>
    <row r="13620" spans="1:4" x14ac:dyDescent="0.25">
      <c r="A13620" s="890" t="s">
        <v>13363</v>
      </c>
      <c r="B13620" s="890" t="s">
        <v>36649</v>
      </c>
      <c r="C13620" s="890" t="s">
        <v>5</v>
      </c>
      <c r="D13620" s="890">
        <v>234.79</v>
      </c>
    </row>
    <row r="13621" spans="1:4" x14ac:dyDescent="0.25">
      <c r="A13621" s="890" t="s">
        <v>13364</v>
      </c>
      <c r="B13621" s="890" t="s">
        <v>36649</v>
      </c>
      <c r="C13621" s="890" t="s">
        <v>5</v>
      </c>
      <c r="D13621" s="890">
        <v>233.36</v>
      </c>
    </row>
    <row r="13622" spans="1:4" x14ac:dyDescent="0.25">
      <c r="A13622" s="890" t="s">
        <v>13365</v>
      </c>
      <c r="B13622" s="890" t="s">
        <v>36650</v>
      </c>
      <c r="C13622" s="890" t="s">
        <v>5</v>
      </c>
      <c r="D13622" s="890">
        <v>565.41999999999996</v>
      </c>
    </row>
    <row r="13623" spans="1:4" x14ac:dyDescent="0.25">
      <c r="A13623" s="890" t="s">
        <v>13366</v>
      </c>
      <c r="B13623" s="890" t="s">
        <v>36650</v>
      </c>
      <c r="C13623" s="890" t="s">
        <v>5</v>
      </c>
      <c r="D13623" s="890">
        <v>563.99</v>
      </c>
    </row>
    <row r="13624" spans="1:4" x14ac:dyDescent="0.25">
      <c r="A13624" s="890" t="s">
        <v>13367</v>
      </c>
      <c r="B13624" s="890" t="s">
        <v>36651</v>
      </c>
      <c r="C13624" s="890" t="s">
        <v>5</v>
      </c>
      <c r="D13624" s="890">
        <v>730.12</v>
      </c>
    </row>
    <row r="13625" spans="1:4" x14ac:dyDescent="0.25">
      <c r="A13625" s="890" t="s">
        <v>13368</v>
      </c>
      <c r="B13625" s="890" t="s">
        <v>36651</v>
      </c>
      <c r="C13625" s="890" t="s">
        <v>5</v>
      </c>
      <c r="D13625" s="890">
        <v>728.69</v>
      </c>
    </row>
    <row r="13626" spans="1:4" x14ac:dyDescent="0.25">
      <c r="A13626" s="890" t="s">
        <v>13369</v>
      </c>
      <c r="B13626" s="890" t="s">
        <v>36652</v>
      </c>
      <c r="C13626" s="890" t="s">
        <v>5</v>
      </c>
      <c r="D13626" s="890">
        <v>40.270000000000003</v>
      </c>
    </row>
    <row r="13627" spans="1:4" x14ac:dyDescent="0.25">
      <c r="A13627" s="890" t="s">
        <v>13370</v>
      </c>
      <c r="B13627" s="890" t="s">
        <v>36652</v>
      </c>
      <c r="C13627" s="890" t="s">
        <v>5</v>
      </c>
      <c r="D13627" s="890">
        <v>38.840000000000003</v>
      </c>
    </row>
    <row r="13628" spans="1:4" x14ac:dyDescent="0.25">
      <c r="A13628" s="890" t="s">
        <v>13371</v>
      </c>
      <c r="B13628" s="890" t="s">
        <v>36653</v>
      </c>
      <c r="C13628" s="890" t="s">
        <v>5</v>
      </c>
      <c r="D13628" s="890">
        <v>63.64</v>
      </c>
    </row>
    <row r="13629" spans="1:4" x14ac:dyDescent="0.25">
      <c r="A13629" s="890" t="s">
        <v>13372</v>
      </c>
      <c r="B13629" s="890" t="s">
        <v>36653</v>
      </c>
      <c r="C13629" s="890" t="s">
        <v>5</v>
      </c>
      <c r="D13629" s="890">
        <v>62.21</v>
      </c>
    </row>
    <row r="13630" spans="1:4" x14ac:dyDescent="0.25">
      <c r="A13630" s="890" t="s">
        <v>13373</v>
      </c>
      <c r="B13630" s="890" t="s">
        <v>36654</v>
      </c>
      <c r="C13630" s="890" t="s">
        <v>5</v>
      </c>
      <c r="D13630" s="890">
        <v>53.64</v>
      </c>
    </row>
    <row r="13631" spans="1:4" x14ac:dyDescent="0.25">
      <c r="A13631" s="890" t="s">
        <v>13374</v>
      </c>
      <c r="B13631" s="890" t="s">
        <v>36654</v>
      </c>
      <c r="C13631" s="890" t="s">
        <v>5</v>
      </c>
      <c r="D13631" s="890">
        <v>52.21</v>
      </c>
    </row>
    <row r="13632" spans="1:4" x14ac:dyDescent="0.25">
      <c r="A13632" s="890" t="s">
        <v>13375</v>
      </c>
      <c r="B13632" s="890" t="s">
        <v>36655</v>
      </c>
      <c r="C13632" s="890" t="s">
        <v>5</v>
      </c>
      <c r="D13632" s="890">
        <v>81.12</v>
      </c>
    </row>
    <row r="13633" spans="1:4" x14ac:dyDescent="0.25">
      <c r="A13633" s="890" t="s">
        <v>13376</v>
      </c>
      <c r="B13633" s="890" t="s">
        <v>36655</v>
      </c>
      <c r="C13633" s="890" t="s">
        <v>5</v>
      </c>
      <c r="D13633" s="890">
        <v>79.69</v>
      </c>
    </row>
    <row r="13634" spans="1:4" x14ac:dyDescent="0.25">
      <c r="A13634" s="890" t="s">
        <v>13377</v>
      </c>
      <c r="B13634" s="890" t="s">
        <v>36656</v>
      </c>
      <c r="C13634" s="890" t="s">
        <v>5</v>
      </c>
      <c r="D13634" s="890">
        <v>14.18</v>
      </c>
    </row>
    <row r="13635" spans="1:4" x14ac:dyDescent="0.25">
      <c r="A13635" s="890" t="s">
        <v>13378</v>
      </c>
      <c r="B13635" s="890" t="s">
        <v>36656</v>
      </c>
      <c r="C13635" s="890" t="s">
        <v>5</v>
      </c>
      <c r="D13635" s="890">
        <v>13.56</v>
      </c>
    </row>
    <row r="13636" spans="1:4" x14ac:dyDescent="0.25">
      <c r="A13636" s="890" t="s">
        <v>13379</v>
      </c>
      <c r="B13636" s="890" t="s">
        <v>36657</v>
      </c>
      <c r="C13636" s="890" t="s">
        <v>5</v>
      </c>
      <c r="D13636" s="890">
        <v>14.84</v>
      </c>
    </row>
    <row r="13637" spans="1:4" x14ac:dyDescent="0.25">
      <c r="A13637" s="890" t="s">
        <v>13380</v>
      </c>
      <c r="B13637" s="890" t="s">
        <v>36657</v>
      </c>
      <c r="C13637" s="890" t="s">
        <v>5</v>
      </c>
      <c r="D13637" s="890">
        <v>14.22</v>
      </c>
    </row>
    <row r="13638" spans="1:4" x14ac:dyDescent="0.25">
      <c r="A13638" s="890" t="s">
        <v>24883</v>
      </c>
      <c r="B13638" s="890" t="s">
        <v>36658</v>
      </c>
      <c r="C13638" s="890" t="s">
        <v>5</v>
      </c>
      <c r="D13638" s="890">
        <v>21.63</v>
      </c>
    </row>
    <row r="13639" spans="1:4" x14ac:dyDescent="0.25">
      <c r="A13639" s="890" t="s">
        <v>24884</v>
      </c>
      <c r="B13639" s="890" t="s">
        <v>36658</v>
      </c>
      <c r="C13639" s="890" t="s">
        <v>5</v>
      </c>
      <c r="D13639" s="890">
        <v>21.01</v>
      </c>
    </row>
    <row r="13640" spans="1:4" x14ac:dyDescent="0.25">
      <c r="A13640" s="890" t="s">
        <v>24885</v>
      </c>
      <c r="B13640" s="890" t="s">
        <v>36659</v>
      </c>
      <c r="C13640" s="890" t="s">
        <v>5</v>
      </c>
      <c r="D13640" s="890">
        <v>51.41</v>
      </c>
    </row>
    <row r="13641" spans="1:4" x14ac:dyDescent="0.25">
      <c r="A13641" s="890" t="s">
        <v>24886</v>
      </c>
      <c r="B13641" s="890" t="s">
        <v>36659</v>
      </c>
      <c r="C13641" s="890" t="s">
        <v>5</v>
      </c>
      <c r="D13641" s="890">
        <v>50.79</v>
      </c>
    </row>
    <row r="13642" spans="1:4" x14ac:dyDescent="0.25">
      <c r="A13642" s="890" t="s">
        <v>13381</v>
      </c>
      <c r="B13642" s="890" t="s">
        <v>36660</v>
      </c>
      <c r="C13642" s="890" t="s">
        <v>5</v>
      </c>
      <c r="D13642" s="890">
        <v>34.42</v>
      </c>
    </row>
    <row r="13643" spans="1:4" x14ac:dyDescent="0.25">
      <c r="A13643" s="890" t="s">
        <v>13382</v>
      </c>
      <c r="B13643" s="890" t="s">
        <v>36660</v>
      </c>
      <c r="C13643" s="890" t="s">
        <v>5</v>
      </c>
      <c r="D13643" s="890">
        <v>33.74</v>
      </c>
    </row>
    <row r="13644" spans="1:4" x14ac:dyDescent="0.25">
      <c r="A13644" s="890" t="s">
        <v>24887</v>
      </c>
      <c r="B13644" s="890" t="s">
        <v>36661</v>
      </c>
      <c r="C13644" s="890" t="s">
        <v>5</v>
      </c>
      <c r="D13644" s="890">
        <v>35.47</v>
      </c>
    </row>
    <row r="13645" spans="1:4" x14ac:dyDescent="0.25">
      <c r="A13645" s="890" t="s">
        <v>24888</v>
      </c>
      <c r="B13645" s="890" t="s">
        <v>36661</v>
      </c>
      <c r="C13645" s="890" t="s">
        <v>5</v>
      </c>
      <c r="D13645" s="890">
        <v>34.79</v>
      </c>
    </row>
    <row r="13646" spans="1:4" x14ac:dyDescent="0.25">
      <c r="A13646" s="890" t="s">
        <v>24889</v>
      </c>
      <c r="B13646" s="890" t="s">
        <v>36662</v>
      </c>
      <c r="C13646" s="890" t="s">
        <v>5</v>
      </c>
      <c r="D13646" s="890">
        <v>41.18</v>
      </c>
    </row>
    <row r="13647" spans="1:4" x14ac:dyDescent="0.25">
      <c r="A13647" s="890" t="s">
        <v>24890</v>
      </c>
      <c r="B13647" s="890" t="s">
        <v>36662</v>
      </c>
      <c r="C13647" s="890" t="s">
        <v>5</v>
      </c>
      <c r="D13647" s="890">
        <v>40.5</v>
      </c>
    </row>
    <row r="13648" spans="1:4" x14ac:dyDescent="0.25">
      <c r="A13648" s="890" t="s">
        <v>24891</v>
      </c>
      <c r="B13648" s="890" t="s">
        <v>36663</v>
      </c>
      <c r="C13648" s="890" t="s">
        <v>5</v>
      </c>
      <c r="D13648" s="890">
        <v>103.23</v>
      </c>
    </row>
    <row r="13649" spans="1:4" x14ac:dyDescent="0.25">
      <c r="A13649" s="890" t="s">
        <v>24892</v>
      </c>
      <c r="B13649" s="890" t="s">
        <v>36663</v>
      </c>
      <c r="C13649" s="890" t="s">
        <v>5</v>
      </c>
      <c r="D13649" s="890">
        <v>102.55</v>
      </c>
    </row>
    <row r="13650" spans="1:4" x14ac:dyDescent="0.25">
      <c r="A13650" s="890" t="s">
        <v>13383</v>
      </c>
      <c r="B13650" s="890" t="s">
        <v>36664</v>
      </c>
      <c r="C13650" s="890" t="s">
        <v>5</v>
      </c>
      <c r="D13650" s="890">
        <v>45.62</v>
      </c>
    </row>
    <row r="13651" spans="1:4" x14ac:dyDescent="0.25">
      <c r="A13651" s="890" t="s">
        <v>13384</v>
      </c>
      <c r="B13651" s="890" t="s">
        <v>36664</v>
      </c>
      <c r="C13651" s="890" t="s">
        <v>5</v>
      </c>
      <c r="D13651" s="890">
        <v>44.87</v>
      </c>
    </row>
    <row r="13652" spans="1:4" x14ac:dyDescent="0.25">
      <c r="A13652" s="890" t="s">
        <v>24893</v>
      </c>
      <c r="B13652" s="890" t="s">
        <v>36665</v>
      </c>
      <c r="C13652" s="890" t="s">
        <v>5</v>
      </c>
      <c r="D13652" s="890">
        <v>53.52</v>
      </c>
    </row>
    <row r="13653" spans="1:4" x14ac:dyDescent="0.25">
      <c r="A13653" s="890" t="s">
        <v>24894</v>
      </c>
      <c r="B13653" s="890" t="s">
        <v>36665</v>
      </c>
      <c r="C13653" s="890" t="s">
        <v>5</v>
      </c>
      <c r="D13653" s="890">
        <v>52.77</v>
      </c>
    </row>
    <row r="13654" spans="1:4" x14ac:dyDescent="0.25">
      <c r="A13654" s="890" t="s">
        <v>24895</v>
      </c>
      <c r="B13654" s="890" t="s">
        <v>36666</v>
      </c>
      <c r="C13654" s="890" t="s">
        <v>5</v>
      </c>
      <c r="D13654" s="890">
        <v>73.39</v>
      </c>
    </row>
    <row r="13655" spans="1:4" x14ac:dyDescent="0.25">
      <c r="A13655" s="890" t="s">
        <v>24896</v>
      </c>
      <c r="B13655" s="890" t="s">
        <v>36666</v>
      </c>
      <c r="C13655" s="890" t="s">
        <v>5</v>
      </c>
      <c r="D13655" s="890">
        <v>72.64</v>
      </c>
    </row>
    <row r="13656" spans="1:4" x14ac:dyDescent="0.25">
      <c r="A13656" s="890" t="s">
        <v>13385</v>
      </c>
      <c r="B13656" s="890" t="s">
        <v>36667</v>
      </c>
      <c r="C13656" s="890" t="s">
        <v>5</v>
      </c>
      <c r="D13656" s="890">
        <v>127.94</v>
      </c>
    </row>
    <row r="13657" spans="1:4" x14ac:dyDescent="0.25">
      <c r="A13657" s="890" t="s">
        <v>13386</v>
      </c>
      <c r="B13657" s="890" t="s">
        <v>36667</v>
      </c>
      <c r="C13657" s="890" t="s">
        <v>5</v>
      </c>
      <c r="D13657" s="890">
        <v>127.19</v>
      </c>
    </row>
    <row r="13658" spans="1:4" x14ac:dyDescent="0.25">
      <c r="A13658" s="890" t="s">
        <v>13387</v>
      </c>
      <c r="B13658" s="890" t="s">
        <v>36668</v>
      </c>
      <c r="C13658" s="890" t="s">
        <v>5</v>
      </c>
      <c r="D13658" s="890">
        <v>360.72</v>
      </c>
    </row>
    <row r="13659" spans="1:4" x14ac:dyDescent="0.25">
      <c r="A13659" s="890" t="s">
        <v>13388</v>
      </c>
      <c r="B13659" s="890" t="s">
        <v>36668</v>
      </c>
      <c r="C13659" s="890" t="s">
        <v>5</v>
      </c>
      <c r="D13659" s="890">
        <v>359.97</v>
      </c>
    </row>
    <row r="13660" spans="1:4" x14ac:dyDescent="0.25">
      <c r="A13660" s="890" t="s">
        <v>13389</v>
      </c>
      <c r="B13660" s="890" t="s">
        <v>36669</v>
      </c>
      <c r="C13660" s="890" t="s">
        <v>5</v>
      </c>
      <c r="D13660" s="890">
        <v>363.22</v>
      </c>
    </row>
    <row r="13661" spans="1:4" x14ac:dyDescent="0.25">
      <c r="A13661" s="890" t="s">
        <v>13390</v>
      </c>
      <c r="B13661" s="890" t="s">
        <v>36669</v>
      </c>
      <c r="C13661" s="890" t="s">
        <v>5</v>
      </c>
      <c r="D13661" s="890">
        <v>362.47</v>
      </c>
    </row>
    <row r="13662" spans="1:4" x14ac:dyDescent="0.25">
      <c r="A13662" s="890" t="s">
        <v>13391</v>
      </c>
      <c r="B13662" s="890" t="s">
        <v>36670</v>
      </c>
      <c r="C13662" s="890" t="s">
        <v>5</v>
      </c>
      <c r="D13662" s="890">
        <v>363.22</v>
      </c>
    </row>
    <row r="13663" spans="1:4" x14ac:dyDescent="0.25">
      <c r="A13663" s="890" t="s">
        <v>13392</v>
      </c>
      <c r="B13663" s="890" t="s">
        <v>36670</v>
      </c>
      <c r="C13663" s="890" t="s">
        <v>5</v>
      </c>
      <c r="D13663" s="890">
        <v>362.47</v>
      </c>
    </row>
    <row r="13664" spans="1:4" x14ac:dyDescent="0.25">
      <c r="A13664" s="890" t="s">
        <v>13393</v>
      </c>
      <c r="B13664" s="890" t="s">
        <v>36671</v>
      </c>
      <c r="C13664" s="890" t="s">
        <v>5</v>
      </c>
      <c r="D13664" s="890">
        <v>867.28</v>
      </c>
    </row>
    <row r="13665" spans="1:4" x14ac:dyDescent="0.25">
      <c r="A13665" s="890" t="s">
        <v>13394</v>
      </c>
      <c r="B13665" s="890" t="s">
        <v>36671</v>
      </c>
      <c r="C13665" s="890" t="s">
        <v>5</v>
      </c>
      <c r="D13665" s="890">
        <v>866.53</v>
      </c>
    </row>
    <row r="13666" spans="1:4" x14ac:dyDescent="0.25">
      <c r="A13666" s="890" t="s">
        <v>13395</v>
      </c>
      <c r="B13666" s="890" t="s">
        <v>36672</v>
      </c>
      <c r="C13666" s="890" t="s">
        <v>5</v>
      </c>
      <c r="D13666" s="890">
        <v>2008.87</v>
      </c>
    </row>
    <row r="13667" spans="1:4" x14ac:dyDescent="0.25">
      <c r="A13667" s="890" t="s">
        <v>13396</v>
      </c>
      <c r="B13667" s="890" t="s">
        <v>36672</v>
      </c>
      <c r="C13667" s="890" t="s">
        <v>5</v>
      </c>
      <c r="D13667" s="890">
        <v>2008.12</v>
      </c>
    </row>
    <row r="13668" spans="1:4" x14ac:dyDescent="0.25">
      <c r="A13668" s="890" t="s">
        <v>24897</v>
      </c>
      <c r="B13668" s="890" t="s">
        <v>36673</v>
      </c>
      <c r="C13668" s="890" t="s">
        <v>5</v>
      </c>
      <c r="D13668" s="890">
        <v>2187.73</v>
      </c>
    </row>
    <row r="13669" spans="1:4" x14ac:dyDescent="0.25">
      <c r="A13669" s="890" t="s">
        <v>24898</v>
      </c>
      <c r="B13669" s="890" t="s">
        <v>36673</v>
      </c>
      <c r="C13669" s="890" t="s">
        <v>5</v>
      </c>
      <c r="D13669" s="890">
        <v>2186.98</v>
      </c>
    </row>
    <row r="13670" spans="1:4" x14ac:dyDescent="0.25">
      <c r="A13670" s="890" t="s">
        <v>23559</v>
      </c>
      <c r="B13670" s="890" t="s">
        <v>36674</v>
      </c>
      <c r="C13670" s="890" t="s">
        <v>5</v>
      </c>
      <c r="D13670" s="890">
        <v>2806.37</v>
      </c>
    </row>
    <row r="13671" spans="1:4" x14ac:dyDescent="0.25">
      <c r="A13671" s="890" t="s">
        <v>23560</v>
      </c>
      <c r="B13671" s="890" t="s">
        <v>36674</v>
      </c>
      <c r="C13671" s="890" t="s">
        <v>5</v>
      </c>
      <c r="D13671" s="890">
        <v>2805.62</v>
      </c>
    </row>
    <row r="13672" spans="1:4" x14ac:dyDescent="0.25">
      <c r="A13672" s="890" t="s">
        <v>23707</v>
      </c>
      <c r="B13672" s="890" t="s">
        <v>36675</v>
      </c>
      <c r="C13672" s="890" t="s">
        <v>5</v>
      </c>
      <c r="D13672" s="890">
        <v>51.24</v>
      </c>
    </row>
    <row r="13673" spans="1:4" x14ac:dyDescent="0.25">
      <c r="A13673" s="890" t="s">
        <v>23708</v>
      </c>
      <c r="B13673" s="890" t="s">
        <v>36675</v>
      </c>
      <c r="C13673" s="890" t="s">
        <v>5</v>
      </c>
      <c r="D13673" s="890">
        <v>50.62</v>
      </c>
    </row>
    <row r="13674" spans="1:4" x14ac:dyDescent="0.25">
      <c r="A13674" s="890" t="s">
        <v>23709</v>
      </c>
      <c r="B13674" s="890" t="s">
        <v>36676</v>
      </c>
      <c r="C13674" s="890" t="s">
        <v>5</v>
      </c>
      <c r="D13674" s="890">
        <v>53.75</v>
      </c>
    </row>
    <row r="13675" spans="1:4" x14ac:dyDescent="0.25">
      <c r="A13675" s="890" t="s">
        <v>23710</v>
      </c>
      <c r="B13675" s="890" t="s">
        <v>36676</v>
      </c>
      <c r="C13675" s="890" t="s">
        <v>5</v>
      </c>
      <c r="D13675" s="890">
        <v>53.13</v>
      </c>
    </row>
    <row r="13676" spans="1:4" x14ac:dyDescent="0.25">
      <c r="A13676" s="890" t="s">
        <v>23711</v>
      </c>
      <c r="B13676" s="890" t="s">
        <v>36677</v>
      </c>
      <c r="C13676" s="890" t="s">
        <v>5</v>
      </c>
      <c r="D13676" s="890">
        <v>155.85</v>
      </c>
    </row>
    <row r="13677" spans="1:4" x14ac:dyDescent="0.25">
      <c r="A13677" s="890" t="s">
        <v>23712</v>
      </c>
      <c r="B13677" s="890" t="s">
        <v>36677</v>
      </c>
      <c r="C13677" s="890" t="s">
        <v>5</v>
      </c>
      <c r="D13677" s="890">
        <v>155.22999999999999</v>
      </c>
    </row>
    <row r="13678" spans="1:4" x14ac:dyDescent="0.25">
      <c r="A13678" s="890" t="s">
        <v>23713</v>
      </c>
      <c r="B13678" s="890" t="s">
        <v>36678</v>
      </c>
      <c r="C13678" s="890" t="s">
        <v>5</v>
      </c>
      <c r="D13678" s="890">
        <v>44.93</v>
      </c>
    </row>
    <row r="13679" spans="1:4" x14ac:dyDescent="0.25">
      <c r="A13679" s="890" t="s">
        <v>23714</v>
      </c>
      <c r="B13679" s="890" t="s">
        <v>36678</v>
      </c>
      <c r="C13679" s="890" t="s">
        <v>5</v>
      </c>
      <c r="D13679" s="890">
        <v>44.31</v>
      </c>
    </row>
    <row r="13680" spans="1:4" x14ac:dyDescent="0.25">
      <c r="A13680" s="890" t="s">
        <v>23715</v>
      </c>
      <c r="B13680" s="890" t="s">
        <v>36679</v>
      </c>
      <c r="C13680" s="890" t="s">
        <v>5</v>
      </c>
      <c r="D13680" s="890">
        <v>53.18</v>
      </c>
    </row>
    <row r="13681" spans="1:4" x14ac:dyDescent="0.25">
      <c r="A13681" s="890" t="s">
        <v>23716</v>
      </c>
      <c r="B13681" s="890" t="s">
        <v>36679</v>
      </c>
      <c r="C13681" s="890" t="s">
        <v>5</v>
      </c>
      <c r="D13681" s="890">
        <v>52.56</v>
      </c>
    </row>
    <row r="13682" spans="1:4" x14ac:dyDescent="0.25">
      <c r="A13682" s="890" t="s">
        <v>23717</v>
      </c>
      <c r="B13682" s="890" t="s">
        <v>36680</v>
      </c>
      <c r="C13682" s="890" t="s">
        <v>5</v>
      </c>
      <c r="D13682" s="890">
        <v>155.38</v>
      </c>
    </row>
    <row r="13683" spans="1:4" x14ac:dyDescent="0.25">
      <c r="A13683" s="890" t="s">
        <v>23718</v>
      </c>
      <c r="B13683" s="890" t="s">
        <v>36680</v>
      </c>
      <c r="C13683" s="890" t="s">
        <v>5</v>
      </c>
      <c r="D13683" s="890">
        <v>154.76</v>
      </c>
    </row>
    <row r="13684" spans="1:4" x14ac:dyDescent="0.25">
      <c r="A13684" s="890" t="s">
        <v>13397</v>
      </c>
      <c r="B13684" s="890" t="s">
        <v>36681</v>
      </c>
      <c r="C13684" s="890" t="s">
        <v>5</v>
      </c>
      <c r="D13684" s="890">
        <v>492.71</v>
      </c>
    </row>
    <row r="13685" spans="1:4" x14ac:dyDescent="0.25">
      <c r="A13685" s="890" t="s">
        <v>13398</v>
      </c>
      <c r="B13685" s="890" t="s">
        <v>36681</v>
      </c>
      <c r="C13685" s="890" t="s">
        <v>5</v>
      </c>
      <c r="D13685" s="890">
        <v>490.72</v>
      </c>
    </row>
    <row r="13686" spans="1:4" x14ac:dyDescent="0.25">
      <c r="A13686" s="890" t="s">
        <v>13399</v>
      </c>
      <c r="B13686" s="890" t="s">
        <v>36682</v>
      </c>
      <c r="C13686" s="890" t="s">
        <v>5</v>
      </c>
      <c r="D13686" s="890">
        <v>618.85</v>
      </c>
    </row>
    <row r="13687" spans="1:4" x14ac:dyDescent="0.25">
      <c r="A13687" s="890" t="s">
        <v>13400</v>
      </c>
      <c r="B13687" s="890" t="s">
        <v>36682</v>
      </c>
      <c r="C13687" s="890" t="s">
        <v>5</v>
      </c>
      <c r="D13687" s="890">
        <v>616.86</v>
      </c>
    </row>
    <row r="13688" spans="1:4" x14ac:dyDescent="0.25">
      <c r="A13688" s="890" t="s">
        <v>13401</v>
      </c>
      <c r="B13688" s="890" t="s">
        <v>36683</v>
      </c>
      <c r="C13688" s="890" t="s">
        <v>5</v>
      </c>
      <c r="D13688" s="890">
        <v>1143.04</v>
      </c>
    </row>
    <row r="13689" spans="1:4" x14ac:dyDescent="0.25">
      <c r="A13689" s="890" t="s">
        <v>13402</v>
      </c>
      <c r="B13689" s="890" t="s">
        <v>36683</v>
      </c>
      <c r="C13689" s="890" t="s">
        <v>5</v>
      </c>
      <c r="D13689" s="890">
        <v>1141.05</v>
      </c>
    </row>
    <row r="13690" spans="1:4" x14ac:dyDescent="0.25">
      <c r="A13690" s="890" t="s">
        <v>13403</v>
      </c>
      <c r="B13690" s="890" t="s">
        <v>36684</v>
      </c>
      <c r="C13690" s="890" t="s">
        <v>5</v>
      </c>
      <c r="D13690" s="890">
        <v>3937.99</v>
      </c>
    </row>
    <row r="13691" spans="1:4" x14ac:dyDescent="0.25">
      <c r="A13691" s="890" t="s">
        <v>13404</v>
      </c>
      <c r="B13691" s="890" t="s">
        <v>36684</v>
      </c>
      <c r="C13691" s="890" t="s">
        <v>5</v>
      </c>
      <c r="D13691" s="890">
        <v>3936</v>
      </c>
    </row>
    <row r="13692" spans="1:4" x14ac:dyDescent="0.25">
      <c r="A13692" s="890" t="s">
        <v>13405</v>
      </c>
      <c r="B13692" s="890" t="s">
        <v>36685</v>
      </c>
      <c r="C13692" s="890" t="s">
        <v>5</v>
      </c>
      <c r="D13692" s="890">
        <v>5219.49</v>
      </c>
    </row>
    <row r="13693" spans="1:4" x14ac:dyDescent="0.25">
      <c r="A13693" s="890" t="s">
        <v>13406</v>
      </c>
      <c r="B13693" s="890" t="s">
        <v>36685</v>
      </c>
      <c r="C13693" s="890" t="s">
        <v>5</v>
      </c>
      <c r="D13693" s="890">
        <v>5217.5</v>
      </c>
    </row>
    <row r="13694" spans="1:4" x14ac:dyDescent="0.25">
      <c r="A13694" s="890" t="s">
        <v>13407</v>
      </c>
      <c r="B13694" s="890" t="s">
        <v>36686</v>
      </c>
      <c r="C13694" s="890" t="s">
        <v>5</v>
      </c>
      <c r="D13694" s="890">
        <v>9850.08</v>
      </c>
    </row>
    <row r="13695" spans="1:4" x14ac:dyDescent="0.25">
      <c r="A13695" s="890" t="s">
        <v>13408</v>
      </c>
      <c r="B13695" s="890" t="s">
        <v>36686</v>
      </c>
      <c r="C13695" s="890" t="s">
        <v>5</v>
      </c>
      <c r="D13695" s="890">
        <v>9848.09</v>
      </c>
    </row>
    <row r="13696" spans="1:4" x14ac:dyDescent="0.25">
      <c r="A13696" s="890" t="s">
        <v>13409</v>
      </c>
      <c r="B13696" s="890" t="s">
        <v>36687</v>
      </c>
      <c r="C13696" s="890" t="s">
        <v>5</v>
      </c>
      <c r="D13696" s="890">
        <v>287.74</v>
      </c>
    </row>
    <row r="13697" spans="1:4" x14ac:dyDescent="0.25">
      <c r="A13697" s="890" t="s">
        <v>13410</v>
      </c>
      <c r="B13697" s="890" t="s">
        <v>36687</v>
      </c>
      <c r="C13697" s="890" t="s">
        <v>5</v>
      </c>
      <c r="D13697" s="890">
        <v>282.77999999999997</v>
      </c>
    </row>
    <row r="13698" spans="1:4" x14ac:dyDescent="0.25">
      <c r="A13698" s="890" t="s">
        <v>13411</v>
      </c>
      <c r="B13698" s="890" t="s">
        <v>36688</v>
      </c>
      <c r="C13698" s="890" t="s">
        <v>5</v>
      </c>
      <c r="D13698" s="890">
        <v>366.3</v>
      </c>
    </row>
    <row r="13699" spans="1:4" x14ac:dyDescent="0.25">
      <c r="A13699" s="890" t="s">
        <v>13412</v>
      </c>
      <c r="B13699" s="890" t="s">
        <v>36688</v>
      </c>
      <c r="C13699" s="890" t="s">
        <v>5</v>
      </c>
      <c r="D13699" s="890">
        <v>361.34</v>
      </c>
    </row>
    <row r="13700" spans="1:4" x14ac:dyDescent="0.25">
      <c r="A13700" s="890" t="s">
        <v>13413</v>
      </c>
      <c r="B13700" s="890" t="s">
        <v>36689</v>
      </c>
      <c r="C13700" s="890" t="s">
        <v>5</v>
      </c>
      <c r="D13700" s="890">
        <v>384.05</v>
      </c>
    </row>
    <row r="13701" spans="1:4" x14ac:dyDescent="0.25">
      <c r="A13701" s="890" t="s">
        <v>13414</v>
      </c>
      <c r="B13701" s="890" t="s">
        <v>36689</v>
      </c>
      <c r="C13701" s="890" t="s">
        <v>5</v>
      </c>
      <c r="D13701" s="890">
        <v>379.09</v>
      </c>
    </row>
    <row r="13702" spans="1:4" x14ac:dyDescent="0.25">
      <c r="A13702" s="890" t="s">
        <v>13415</v>
      </c>
      <c r="B13702" s="890" t="s">
        <v>36690</v>
      </c>
      <c r="C13702" s="890" t="s">
        <v>5</v>
      </c>
      <c r="D13702" s="890">
        <v>128.4</v>
      </c>
    </row>
    <row r="13703" spans="1:4" x14ac:dyDescent="0.25">
      <c r="A13703" s="890" t="s">
        <v>13416</v>
      </c>
      <c r="B13703" s="890" t="s">
        <v>36690</v>
      </c>
      <c r="C13703" s="890" t="s">
        <v>5</v>
      </c>
      <c r="D13703" s="890">
        <v>118.49</v>
      </c>
    </row>
    <row r="13704" spans="1:4" x14ac:dyDescent="0.25">
      <c r="A13704" s="890" t="s">
        <v>13417</v>
      </c>
      <c r="B13704" s="890" t="s">
        <v>36691</v>
      </c>
      <c r="C13704" s="890" t="s">
        <v>5</v>
      </c>
      <c r="D13704" s="890">
        <v>162.12</v>
      </c>
    </row>
    <row r="13705" spans="1:4" x14ac:dyDescent="0.25">
      <c r="A13705" s="890" t="s">
        <v>13418</v>
      </c>
      <c r="B13705" s="890" t="s">
        <v>36691</v>
      </c>
      <c r="C13705" s="890" t="s">
        <v>5</v>
      </c>
      <c r="D13705" s="890">
        <v>154.69</v>
      </c>
    </row>
    <row r="13706" spans="1:4" x14ac:dyDescent="0.25">
      <c r="A13706" s="890" t="s">
        <v>13419</v>
      </c>
      <c r="B13706" s="890" t="s">
        <v>36692</v>
      </c>
      <c r="C13706" s="890" t="s">
        <v>5</v>
      </c>
      <c r="D13706" s="890">
        <v>237.56</v>
      </c>
    </row>
    <row r="13707" spans="1:4" x14ac:dyDescent="0.25">
      <c r="A13707" s="890" t="s">
        <v>13420</v>
      </c>
      <c r="B13707" s="890" t="s">
        <v>36692</v>
      </c>
      <c r="C13707" s="890" t="s">
        <v>5</v>
      </c>
      <c r="D13707" s="890">
        <v>228.64</v>
      </c>
    </row>
    <row r="13708" spans="1:4" x14ac:dyDescent="0.25">
      <c r="A13708" s="890" t="s">
        <v>13421</v>
      </c>
      <c r="B13708" s="890" t="s">
        <v>36693</v>
      </c>
      <c r="C13708" s="890" t="s">
        <v>5</v>
      </c>
      <c r="D13708" s="890">
        <v>273.66000000000003</v>
      </c>
    </row>
    <row r="13709" spans="1:4" x14ac:dyDescent="0.25">
      <c r="A13709" s="890" t="s">
        <v>13422</v>
      </c>
      <c r="B13709" s="890" t="s">
        <v>36693</v>
      </c>
      <c r="C13709" s="890" t="s">
        <v>5</v>
      </c>
      <c r="D13709" s="890">
        <v>263.75</v>
      </c>
    </row>
    <row r="13710" spans="1:4" x14ac:dyDescent="0.25">
      <c r="A13710" s="890" t="s">
        <v>13423</v>
      </c>
      <c r="B13710" s="890" t="s">
        <v>36694</v>
      </c>
      <c r="C13710" s="890" t="s">
        <v>4</v>
      </c>
      <c r="D13710" s="890">
        <v>2.63</v>
      </c>
    </row>
    <row r="13711" spans="1:4" x14ac:dyDescent="0.25">
      <c r="A13711" s="890" t="s">
        <v>13424</v>
      </c>
      <c r="B13711" s="890" t="s">
        <v>36694</v>
      </c>
      <c r="C13711" s="890" t="s">
        <v>4</v>
      </c>
      <c r="D13711" s="890">
        <v>2.48</v>
      </c>
    </row>
    <row r="13712" spans="1:4" x14ac:dyDescent="0.25">
      <c r="A13712" s="890" t="s">
        <v>13425</v>
      </c>
      <c r="B13712" s="890" t="s">
        <v>36695</v>
      </c>
      <c r="C13712" s="890" t="s">
        <v>4</v>
      </c>
      <c r="D13712" s="890">
        <v>3.29</v>
      </c>
    </row>
    <row r="13713" spans="1:4" x14ac:dyDescent="0.25">
      <c r="A13713" s="890" t="s">
        <v>13426</v>
      </c>
      <c r="B13713" s="890" t="s">
        <v>36695</v>
      </c>
      <c r="C13713" s="890" t="s">
        <v>4</v>
      </c>
      <c r="D13713" s="890">
        <v>3.09</v>
      </c>
    </row>
    <row r="13714" spans="1:4" x14ac:dyDescent="0.25">
      <c r="A13714" s="890" t="s">
        <v>13427</v>
      </c>
      <c r="B13714" s="890" t="s">
        <v>36696</v>
      </c>
      <c r="C13714" s="890" t="s">
        <v>4</v>
      </c>
      <c r="D13714" s="890">
        <v>4.5199999999999996</v>
      </c>
    </row>
    <row r="13715" spans="1:4" x14ac:dyDescent="0.25">
      <c r="A13715" s="890" t="s">
        <v>13428</v>
      </c>
      <c r="B13715" s="890" t="s">
        <v>36696</v>
      </c>
      <c r="C13715" s="890" t="s">
        <v>4</v>
      </c>
      <c r="D13715" s="890">
        <v>4.28</v>
      </c>
    </row>
    <row r="13716" spans="1:4" x14ac:dyDescent="0.25">
      <c r="A13716" s="890" t="s">
        <v>13429</v>
      </c>
      <c r="B13716" s="890" t="s">
        <v>36697</v>
      </c>
      <c r="C13716" s="890" t="s">
        <v>4</v>
      </c>
      <c r="D13716" s="890">
        <v>6.33</v>
      </c>
    </row>
    <row r="13717" spans="1:4" x14ac:dyDescent="0.25">
      <c r="A13717" s="890" t="s">
        <v>13430</v>
      </c>
      <c r="B13717" s="890" t="s">
        <v>36697</v>
      </c>
      <c r="C13717" s="890" t="s">
        <v>4</v>
      </c>
      <c r="D13717" s="890">
        <v>6.03</v>
      </c>
    </row>
    <row r="13718" spans="1:4" x14ac:dyDescent="0.25">
      <c r="A13718" s="890" t="s">
        <v>13431</v>
      </c>
      <c r="B13718" s="890" t="s">
        <v>36698</v>
      </c>
      <c r="C13718" s="890" t="s">
        <v>4</v>
      </c>
      <c r="D13718" s="890">
        <v>8.39</v>
      </c>
    </row>
    <row r="13719" spans="1:4" x14ac:dyDescent="0.25">
      <c r="A13719" s="890" t="s">
        <v>13432</v>
      </c>
      <c r="B13719" s="890" t="s">
        <v>36698</v>
      </c>
      <c r="C13719" s="890" t="s">
        <v>4</v>
      </c>
      <c r="D13719" s="890">
        <v>8.0399999999999991</v>
      </c>
    </row>
    <row r="13720" spans="1:4" x14ac:dyDescent="0.25">
      <c r="A13720" s="890" t="s">
        <v>13433</v>
      </c>
      <c r="B13720" s="890" t="s">
        <v>36699</v>
      </c>
      <c r="C13720" s="890" t="s">
        <v>4</v>
      </c>
      <c r="D13720" s="890">
        <v>12.24</v>
      </c>
    </row>
    <row r="13721" spans="1:4" x14ac:dyDescent="0.25">
      <c r="A13721" s="890" t="s">
        <v>13434</v>
      </c>
      <c r="B13721" s="890" t="s">
        <v>36699</v>
      </c>
      <c r="C13721" s="890" t="s">
        <v>4</v>
      </c>
      <c r="D13721" s="890">
        <v>11.84</v>
      </c>
    </row>
    <row r="13722" spans="1:4" x14ac:dyDescent="0.25">
      <c r="A13722" s="890" t="s">
        <v>13435</v>
      </c>
      <c r="B13722" s="890" t="s">
        <v>36700</v>
      </c>
      <c r="C13722" s="890" t="s">
        <v>4</v>
      </c>
      <c r="D13722" s="890">
        <v>3.2</v>
      </c>
    </row>
    <row r="13723" spans="1:4" x14ac:dyDescent="0.25">
      <c r="A13723" s="890" t="s">
        <v>13436</v>
      </c>
      <c r="B13723" s="890" t="s">
        <v>36700</v>
      </c>
      <c r="C13723" s="890" t="s">
        <v>4</v>
      </c>
      <c r="D13723" s="890">
        <v>3</v>
      </c>
    </row>
    <row r="13724" spans="1:4" x14ac:dyDescent="0.25">
      <c r="A13724" s="890" t="s">
        <v>13437</v>
      </c>
      <c r="B13724" s="890" t="s">
        <v>36701</v>
      </c>
      <c r="C13724" s="890" t="s">
        <v>4</v>
      </c>
      <c r="D13724" s="890">
        <v>4.42</v>
      </c>
    </row>
    <row r="13725" spans="1:4" x14ac:dyDescent="0.25">
      <c r="A13725" s="890" t="s">
        <v>13438</v>
      </c>
      <c r="B13725" s="890" t="s">
        <v>36701</v>
      </c>
      <c r="C13725" s="890" t="s">
        <v>4</v>
      </c>
      <c r="D13725" s="890">
        <v>4.17</v>
      </c>
    </row>
    <row r="13726" spans="1:4" x14ac:dyDescent="0.25">
      <c r="A13726" s="890" t="s">
        <v>13439</v>
      </c>
      <c r="B13726" s="890" t="s">
        <v>36702</v>
      </c>
      <c r="C13726" s="890" t="s">
        <v>4</v>
      </c>
      <c r="D13726" s="890">
        <v>6.19</v>
      </c>
    </row>
    <row r="13727" spans="1:4" x14ac:dyDescent="0.25">
      <c r="A13727" s="890" t="s">
        <v>13440</v>
      </c>
      <c r="B13727" s="890" t="s">
        <v>36702</v>
      </c>
      <c r="C13727" s="890" t="s">
        <v>4</v>
      </c>
      <c r="D13727" s="890">
        <v>5.89</v>
      </c>
    </row>
    <row r="13728" spans="1:4" x14ac:dyDescent="0.25">
      <c r="A13728" s="890" t="s">
        <v>13441</v>
      </c>
      <c r="B13728" s="890" t="s">
        <v>36703</v>
      </c>
      <c r="C13728" s="890" t="s">
        <v>4</v>
      </c>
      <c r="D13728" s="890">
        <v>8.17</v>
      </c>
    </row>
    <row r="13729" spans="1:4" x14ac:dyDescent="0.25">
      <c r="A13729" s="890" t="s">
        <v>13442</v>
      </c>
      <c r="B13729" s="890" t="s">
        <v>36703</v>
      </c>
      <c r="C13729" s="890" t="s">
        <v>4</v>
      </c>
      <c r="D13729" s="890">
        <v>7.83</v>
      </c>
    </row>
    <row r="13730" spans="1:4" x14ac:dyDescent="0.25">
      <c r="A13730" s="890" t="s">
        <v>13443</v>
      </c>
      <c r="B13730" s="890" t="s">
        <v>36704</v>
      </c>
      <c r="C13730" s="890" t="s">
        <v>4</v>
      </c>
      <c r="D13730" s="890">
        <v>12.01</v>
      </c>
    </row>
    <row r="13731" spans="1:4" x14ac:dyDescent="0.25">
      <c r="A13731" s="890" t="s">
        <v>13444</v>
      </c>
      <c r="B13731" s="890" t="s">
        <v>36704</v>
      </c>
      <c r="C13731" s="890" t="s">
        <v>4</v>
      </c>
      <c r="D13731" s="890">
        <v>11.61</v>
      </c>
    </row>
    <row r="13732" spans="1:4" x14ac:dyDescent="0.25">
      <c r="A13732" s="890" t="s">
        <v>13445</v>
      </c>
      <c r="B13732" s="890" t="s">
        <v>36705</v>
      </c>
      <c r="C13732" s="890" t="s">
        <v>4</v>
      </c>
      <c r="D13732" s="890">
        <v>17.07</v>
      </c>
    </row>
    <row r="13733" spans="1:4" x14ac:dyDescent="0.25">
      <c r="A13733" s="890" t="s">
        <v>13446</v>
      </c>
      <c r="B13733" s="890" t="s">
        <v>36705</v>
      </c>
      <c r="C13733" s="890" t="s">
        <v>4</v>
      </c>
      <c r="D13733" s="890">
        <v>16.62</v>
      </c>
    </row>
    <row r="13734" spans="1:4" x14ac:dyDescent="0.25">
      <c r="A13734" s="890" t="s">
        <v>13447</v>
      </c>
      <c r="B13734" s="890" t="s">
        <v>36706</v>
      </c>
      <c r="C13734" s="890" t="s">
        <v>4</v>
      </c>
      <c r="D13734" s="890">
        <v>24.92</v>
      </c>
    </row>
    <row r="13735" spans="1:4" x14ac:dyDescent="0.25">
      <c r="A13735" s="890" t="s">
        <v>13448</v>
      </c>
      <c r="B13735" s="890" t="s">
        <v>36706</v>
      </c>
      <c r="C13735" s="890" t="s">
        <v>4</v>
      </c>
      <c r="D13735" s="890">
        <v>24.43</v>
      </c>
    </row>
    <row r="13736" spans="1:4" x14ac:dyDescent="0.25">
      <c r="A13736" s="890" t="s">
        <v>13449</v>
      </c>
      <c r="B13736" s="890" t="s">
        <v>36707</v>
      </c>
      <c r="C13736" s="890" t="s">
        <v>4</v>
      </c>
      <c r="D13736" s="890">
        <v>35.32</v>
      </c>
    </row>
    <row r="13737" spans="1:4" x14ac:dyDescent="0.25">
      <c r="A13737" s="890" t="s">
        <v>13450</v>
      </c>
      <c r="B13737" s="890" t="s">
        <v>36707</v>
      </c>
      <c r="C13737" s="890" t="s">
        <v>4</v>
      </c>
      <c r="D13737" s="890">
        <v>34.58</v>
      </c>
    </row>
    <row r="13738" spans="1:4" x14ac:dyDescent="0.25">
      <c r="A13738" s="890" t="s">
        <v>13451</v>
      </c>
      <c r="B13738" s="890" t="s">
        <v>36708</v>
      </c>
      <c r="C13738" s="890" t="s">
        <v>4</v>
      </c>
      <c r="D13738" s="890">
        <v>50.28</v>
      </c>
    </row>
    <row r="13739" spans="1:4" x14ac:dyDescent="0.25">
      <c r="A13739" s="890" t="s">
        <v>13452</v>
      </c>
      <c r="B13739" s="890" t="s">
        <v>36708</v>
      </c>
      <c r="C13739" s="890" t="s">
        <v>4</v>
      </c>
      <c r="D13739" s="890">
        <v>49.29</v>
      </c>
    </row>
    <row r="13740" spans="1:4" x14ac:dyDescent="0.25">
      <c r="A13740" s="890" t="s">
        <v>13453</v>
      </c>
      <c r="B13740" s="890" t="s">
        <v>36709</v>
      </c>
      <c r="C13740" s="890" t="s">
        <v>4</v>
      </c>
      <c r="D13740" s="890">
        <v>70.44</v>
      </c>
    </row>
    <row r="13741" spans="1:4" x14ac:dyDescent="0.25">
      <c r="A13741" s="890" t="s">
        <v>13454</v>
      </c>
      <c r="B13741" s="890" t="s">
        <v>36709</v>
      </c>
      <c r="C13741" s="890" t="s">
        <v>4</v>
      </c>
      <c r="D13741" s="890">
        <v>69.2</v>
      </c>
    </row>
    <row r="13742" spans="1:4" x14ac:dyDescent="0.25">
      <c r="A13742" s="890" t="s">
        <v>13455</v>
      </c>
      <c r="B13742" s="890" t="s">
        <v>36710</v>
      </c>
      <c r="C13742" s="890" t="s">
        <v>4</v>
      </c>
      <c r="D13742" s="890">
        <v>89.36</v>
      </c>
    </row>
    <row r="13743" spans="1:4" x14ac:dyDescent="0.25">
      <c r="A13743" s="890" t="s">
        <v>13456</v>
      </c>
      <c r="B13743" s="890" t="s">
        <v>36710</v>
      </c>
      <c r="C13743" s="890" t="s">
        <v>4</v>
      </c>
      <c r="D13743" s="890">
        <v>87.88</v>
      </c>
    </row>
    <row r="13744" spans="1:4" x14ac:dyDescent="0.25">
      <c r="A13744" s="890" t="s">
        <v>13457</v>
      </c>
      <c r="B13744" s="890" t="s">
        <v>36711</v>
      </c>
      <c r="C13744" s="890" t="s">
        <v>4</v>
      </c>
      <c r="D13744" s="890">
        <v>112.82</v>
      </c>
    </row>
    <row r="13745" spans="1:4" x14ac:dyDescent="0.25">
      <c r="A13745" s="890" t="s">
        <v>13458</v>
      </c>
      <c r="B13745" s="890" t="s">
        <v>36711</v>
      </c>
      <c r="C13745" s="890" t="s">
        <v>4</v>
      </c>
      <c r="D13745" s="890">
        <v>111.09</v>
      </c>
    </row>
    <row r="13746" spans="1:4" x14ac:dyDescent="0.25">
      <c r="A13746" s="890" t="s">
        <v>13459</v>
      </c>
      <c r="B13746" s="890" t="s">
        <v>36712</v>
      </c>
      <c r="C13746" s="890" t="s">
        <v>4</v>
      </c>
      <c r="D13746" s="890">
        <v>136.58000000000001</v>
      </c>
    </row>
    <row r="13747" spans="1:4" x14ac:dyDescent="0.25">
      <c r="A13747" s="890" t="s">
        <v>13460</v>
      </c>
      <c r="B13747" s="890" t="s">
        <v>36712</v>
      </c>
      <c r="C13747" s="890" t="s">
        <v>4</v>
      </c>
      <c r="D13747" s="890">
        <v>134.6</v>
      </c>
    </row>
    <row r="13748" spans="1:4" x14ac:dyDescent="0.25">
      <c r="A13748" s="890" t="s">
        <v>13461</v>
      </c>
      <c r="B13748" s="890" t="s">
        <v>36713</v>
      </c>
      <c r="C13748" s="890" t="s">
        <v>4</v>
      </c>
      <c r="D13748" s="890">
        <v>164.91</v>
      </c>
    </row>
    <row r="13749" spans="1:4" x14ac:dyDescent="0.25">
      <c r="A13749" s="890" t="s">
        <v>13462</v>
      </c>
      <c r="B13749" s="890" t="s">
        <v>36713</v>
      </c>
      <c r="C13749" s="890" t="s">
        <v>4</v>
      </c>
      <c r="D13749" s="890">
        <v>162.68</v>
      </c>
    </row>
    <row r="13750" spans="1:4" x14ac:dyDescent="0.25">
      <c r="A13750" s="890" t="s">
        <v>13463</v>
      </c>
      <c r="B13750" s="890" t="s">
        <v>36714</v>
      </c>
      <c r="C13750" s="890" t="s">
        <v>4</v>
      </c>
      <c r="D13750" s="890">
        <v>213.46</v>
      </c>
    </row>
    <row r="13751" spans="1:4" x14ac:dyDescent="0.25">
      <c r="A13751" s="890" t="s">
        <v>13464</v>
      </c>
      <c r="B13751" s="890" t="s">
        <v>36714</v>
      </c>
      <c r="C13751" s="890" t="s">
        <v>4</v>
      </c>
      <c r="D13751" s="890">
        <v>210.99</v>
      </c>
    </row>
    <row r="13752" spans="1:4" x14ac:dyDescent="0.25">
      <c r="A13752" s="890" t="s">
        <v>13465</v>
      </c>
      <c r="B13752" s="890" t="s">
        <v>36715</v>
      </c>
      <c r="C13752" s="890" t="s">
        <v>4</v>
      </c>
      <c r="D13752" s="890">
        <v>222.89</v>
      </c>
    </row>
    <row r="13753" spans="1:4" x14ac:dyDescent="0.25">
      <c r="A13753" s="890" t="s">
        <v>13466</v>
      </c>
      <c r="B13753" s="890" t="s">
        <v>36715</v>
      </c>
      <c r="C13753" s="890" t="s">
        <v>4</v>
      </c>
      <c r="D13753" s="890">
        <v>220.16</v>
      </c>
    </row>
    <row r="13754" spans="1:4" x14ac:dyDescent="0.25">
      <c r="A13754" s="890" t="s">
        <v>13467</v>
      </c>
      <c r="B13754" s="890" t="s">
        <v>36716</v>
      </c>
      <c r="C13754" s="890" t="s">
        <v>4</v>
      </c>
      <c r="D13754" s="890">
        <v>6.8</v>
      </c>
    </row>
    <row r="13755" spans="1:4" x14ac:dyDescent="0.25">
      <c r="A13755" s="890" t="s">
        <v>13468</v>
      </c>
      <c r="B13755" s="890" t="s">
        <v>36716</v>
      </c>
      <c r="C13755" s="890" t="s">
        <v>4</v>
      </c>
      <c r="D13755" s="890">
        <v>6.55</v>
      </c>
    </row>
    <row r="13756" spans="1:4" x14ac:dyDescent="0.25">
      <c r="A13756" s="890" t="s">
        <v>13469</v>
      </c>
      <c r="B13756" s="890" t="s">
        <v>36717</v>
      </c>
      <c r="C13756" s="890" t="s">
        <v>4</v>
      </c>
      <c r="D13756" s="890">
        <v>8.85</v>
      </c>
    </row>
    <row r="13757" spans="1:4" x14ac:dyDescent="0.25">
      <c r="A13757" s="890" t="s">
        <v>13470</v>
      </c>
      <c r="B13757" s="890" t="s">
        <v>36717</v>
      </c>
      <c r="C13757" s="890" t="s">
        <v>4</v>
      </c>
      <c r="D13757" s="890">
        <v>8.61</v>
      </c>
    </row>
    <row r="13758" spans="1:4" x14ac:dyDescent="0.25">
      <c r="A13758" s="890" t="s">
        <v>13471</v>
      </c>
      <c r="B13758" s="890" t="s">
        <v>36718</v>
      </c>
      <c r="C13758" s="890" t="s">
        <v>4</v>
      </c>
      <c r="D13758" s="890">
        <v>11.79</v>
      </c>
    </row>
    <row r="13759" spans="1:4" x14ac:dyDescent="0.25">
      <c r="A13759" s="890" t="s">
        <v>13472</v>
      </c>
      <c r="B13759" s="890" t="s">
        <v>36718</v>
      </c>
      <c r="C13759" s="890" t="s">
        <v>4</v>
      </c>
      <c r="D13759" s="890">
        <v>11.49</v>
      </c>
    </row>
    <row r="13760" spans="1:4" x14ac:dyDescent="0.25">
      <c r="A13760" s="890" t="s">
        <v>13473</v>
      </c>
      <c r="B13760" s="890" t="s">
        <v>36719</v>
      </c>
      <c r="C13760" s="890" t="s">
        <v>4</v>
      </c>
      <c r="D13760" s="890">
        <v>15.64</v>
      </c>
    </row>
    <row r="13761" spans="1:4" x14ac:dyDescent="0.25">
      <c r="A13761" s="890" t="s">
        <v>13474</v>
      </c>
      <c r="B13761" s="890" t="s">
        <v>36719</v>
      </c>
      <c r="C13761" s="890" t="s">
        <v>4</v>
      </c>
      <c r="D13761" s="890">
        <v>15.34</v>
      </c>
    </row>
    <row r="13762" spans="1:4" x14ac:dyDescent="0.25">
      <c r="A13762" s="890" t="s">
        <v>13475</v>
      </c>
      <c r="B13762" s="890" t="s">
        <v>36720</v>
      </c>
      <c r="C13762" s="890" t="s">
        <v>4</v>
      </c>
      <c r="D13762" s="890">
        <v>25.19</v>
      </c>
    </row>
    <row r="13763" spans="1:4" x14ac:dyDescent="0.25">
      <c r="A13763" s="890" t="s">
        <v>13476</v>
      </c>
      <c r="B13763" s="890" t="s">
        <v>36720</v>
      </c>
      <c r="C13763" s="890" t="s">
        <v>4</v>
      </c>
      <c r="D13763" s="890">
        <v>24.84</v>
      </c>
    </row>
    <row r="13764" spans="1:4" x14ac:dyDescent="0.25">
      <c r="A13764" s="890" t="s">
        <v>13477</v>
      </c>
      <c r="B13764" s="890" t="s">
        <v>36721</v>
      </c>
      <c r="C13764" s="890" t="s">
        <v>4</v>
      </c>
      <c r="D13764" s="890">
        <v>37.28</v>
      </c>
    </row>
    <row r="13765" spans="1:4" x14ac:dyDescent="0.25">
      <c r="A13765" s="890" t="s">
        <v>13478</v>
      </c>
      <c r="B13765" s="890" t="s">
        <v>36721</v>
      </c>
      <c r="C13765" s="890" t="s">
        <v>4</v>
      </c>
      <c r="D13765" s="890">
        <v>36.93</v>
      </c>
    </row>
    <row r="13766" spans="1:4" x14ac:dyDescent="0.25">
      <c r="A13766" s="890" t="s">
        <v>13479</v>
      </c>
      <c r="B13766" s="890" t="s">
        <v>36722</v>
      </c>
      <c r="C13766" s="890" t="s">
        <v>4</v>
      </c>
      <c r="D13766" s="890">
        <v>58.16</v>
      </c>
    </row>
    <row r="13767" spans="1:4" x14ac:dyDescent="0.25">
      <c r="A13767" s="890" t="s">
        <v>13480</v>
      </c>
      <c r="B13767" s="890" t="s">
        <v>36722</v>
      </c>
      <c r="C13767" s="890" t="s">
        <v>4</v>
      </c>
      <c r="D13767" s="890">
        <v>57.77</v>
      </c>
    </row>
    <row r="13768" spans="1:4" x14ac:dyDescent="0.25">
      <c r="A13768" s="890" t="s">
        <v>13481</v>
      </c>
      <c r="B13768" s="890" t="s">
        <v>36723</v>
      </c>
      <c r="C13768" s="890" t="s">
        <v>4</v>
      </c>
      <c r="D13768" s="890">
        <v>75.400000000000006</v>
      </c>
    </row>
    <row r="13769" spans="1:4" x14ac:dyDescent="0.25">
      <c r="A13769" s="890" t="s">
        <v>13482</v>
      </c>
      <c r="B13769" s="890" t="s">
        <v>36723</v>
      </c>
      <c r="C13769" s="890" t="s">
        <v>4</v>
      </c>
      <c r="D13769" s="890">
        <v>75</v>
      </c>
    </row>
    <row r="13770" spans="1:4" x14ac:dyDescent="0.25">
      <c r="A13770" s="890" t="s">
        <v>13483</v>
      </c>
      <c r="B13770" s="890" t="s">
        <v>36724</v>
      </c>
      <c r="C13770" s="890" t="s">
        <v>4</v>
      </c>
      <c r="D13770" s="890">
        <v>3.95</v>
      </c>
    </row>
    <row r="13771" spans="1:4" x14ac:dyDescent="0.25">
      <c r="A13771" s="890" t="s">
        <v>13484</v>
      </c>
      <c r="B13771" s="890" t="s">
        <v>36724</v>
      </c>
      <c r="C13771" s="890" t="s">
        <v>4</v>
      </c>
      <c r="D13771" s="890">
        <v>3.75</v>
      </c>
    </row>
    <row r="13772" spans="1:4" x14ac:dyDescent="0.25">
      <c r="A13772" s="890" t="s">
        <v>13485</v>
      </c>
      <c r="B13772" s="890" t="s">
        <v>36725</v>
      </c>
      <c r="C13772" s="890" t="s">
        <v>4</v>
      </c>
      <c r="D13772" s="890">
        <v>5.05</v>
      </c>
    </row>
    <row r="13773" spans="1:4" x14ac:dyDescent="0.25">
      <c r="A13773" s="890" t="s">
        <v>13486</v>
      </c>
      <c r="B13773" s="890" t="s">
        <v>36725</v>
      </c>
      <c r="C13773" s="890" t="s">
        <v>4</v>
      </c>
      <c r="D13773" s="890">
        <v>4.8</v>
      </c>
    </row>
    <row r="13774" spans="1:4" x14ac:dyDescent="0.25">
      <c r="A13774" s="890" t="s">
        <v>13487</v>
      </c>
      <c r="B13774" s="890" t="s">
        <v>36726</v>
      </c>
      <c r="C13774" s="890" t="s">
        <v>4</v>
      </c>
      <c r="D13774" s="890">
        <v>6.9</v>
      </c>
    </row>
    <row r="13775" spans="1:4" x14ac:dyDescent="0.25">
      <c r="A13775" s="890" t="s">
        <v>13488</v>
      </c>
      <c r="B13775" s="890" t="s">
        <v>36726</v>
      </c>
      <c r="C13775" s="890" t="s">
        <v>4</v>
      </c>
      <c r="D13775" s="890">
        <v>6.6</v>
      </c>
    </row>
    <row r="13776" spans="1:4" x14ac:dyDescent="0.25">
      <c r="A13776" s="890" t="s">
        <v>13489</v>
      </c>
      <c r="B13776" s="890" t="s">
        <v>36727</v>
      </c>
      <c r="C13776" s="890" t="s">
        <v>4</v>
      </c>
      <c r="D13776" s="890">
        <v>8.99</v>
      </c>
    </row>
    <row r="13777" spans="1:4" x14ac:dyDescent="0.25">
      <c r="A13777" s="890" t="s">
        <v>13490</v>
      </c>
      <c r="B13777" s="890" t="s">
        <v>36727</v>
      </c>
      <c r="C13777" s="890" t="s">
        <v>4</v>
      </c>
      <c r="D13777" s="890">
        <v>8.64</v>
      </c>
    </row>
    <row r="13778" spans="1:4" x14ac:dyDescent="0.25">
      <c r="A13778" s="890" t="s">
        <v>13491</v>
      </c>
      <c r="B13778" s="890" t="s">
        <v>36728</v>
      </c>
      <c r="C13778" s="890" t="s">
        <v>4</v>
      </c>
      <c r="D13778" s="890">
        <v>13.18</v>
      </c>
    </row>
    <row r="13779" spans="1:4" x14ac:dyDescent="0.25">
      <c r="A13779" s="890" t="s">
        <v>13492</v>
      </c>
      <c r="B13779" s="890" t="s">
        <v>36728</v>
      </c>
      <c r="C13779" s="890" t="s">
        <v>4</v>
      </c>
      <c r="D13779" s="890">
        <v>12.78</v>
      </c>
    </row>
    <row r="13780" spans="1:4" x14ac:dyDescent="0.25">
      <c r="A13780" s="890" t="s">
        <v>13493</v>
      </c>
      <c r="B13780" s="890" t="s">
        <v>36729</v>
      </c>
      <c r="C13780" s="890" t="s">
        <v>4</v>
      </c>
      <c r="D13780" s="890">
        <v>18.43</v>
      </c>
    </row>
    <row r="13781" spans="1:4" x14ac:dyDescent="0.25">
      <c r="A13781" s="890" t="s">
        <v>13494</v>
      </c>
      <c r="B13781" s="890" t="s">
        <v>36729</v>
      </c>
      <c r="C13781" s="890" t="s">
        <v>4</v>
      </c>
      <c r="D13781" s="890">
        <v>17.98</v>
      </c>
    </row>
    <row r="13782" spans="1:4" x14ac:dyDescent="0.25">
      <c r="A13782" s="890" t="s">
        <v>13495</v>
      </c>
      <c r="B13782" s="890" t="s">
        <v>36730</v>
      </c>
      <c r="C13782" s="890" t="s">
        <v>4</v>
      </c>
      <c r="D13782" s="890">
        <v>26.54</v>
      </c>
    </row>
    <row r="13783" spans="1:4" x14ac:dyDescent="0.25">
      <c r="A13783" s="890" t="s">
        <v>13496</v>
      </c>
      <c r="B13783" s="890" t="s">
        <v>36730</v>
      </c>
      <c r="C13783" s="890" t="s">
        <v>4</v>
      </c>
      <c r="D13783" s="890">
        <v>26.04</v>
      </c>
    </row>
    <row r="13784" spans="1:4" x14ac:dyDescent="0.25">
      <c r="A13784" s="890" t="s">
        <v>13497</v>
      </c>
      <c r="B13784" s="890" t="s">
        <v>36731</v>
      </c>
      <c r="C13784" s="890" t="s">
        <v>4</v>
      </c>
      <c r="D13784" s="890">
        <v>37.619999999999997</v>
      </c>
    </row>
    <row r="13785" spans="1:4" x14ac:dyDescent="0.25">
      <c r="A13785" s="890" t="s">
        <v>13498</v>
      </c>
      <c r="B13785" s="890" t="s">
        <v>36731</v>
      </c>
      <c r="C13785" s="890" t="s">
        <v>4</v>
      </c>
      <c r="D13785" s="890">
        <v>36.869999999999997</v>
      </c>
    </row>
    <row r="13786" spans="1:4" x14ac:dyDescent="0.25">
      <c r="A13786" s="890" t="s">
        <v>13499</v>
      </c>
      <c r="B13786" s="890" t="s">
        <v>36732</v>
      </c>
      <c r="C13786" s="890" t="s">
        <v>4</v>
      </c>
      <c r="D13786" s="890">
        <v>52.69</v>
      </c>
    </row>
    <row r="13787" spans="1:4" x14ac:dyDescent="0.25">
      <c r="A13787" s="890" t="s">
        <v>13500</v>
      </c>
      <c r="B13787" s="890" t="s">
        <v>36732</v>
      </c>
      <c r="C13787" s="890" t="s">
        <v>4</v>
      </c>
      <c r="D13787" s="890">
        <v>51.69</v>
      </c>
    </row>
    <row r="13788" spans="1:4" x14ac:dyDescent="0.25">
      <c r="A13788" s="890" t="s">
        <v>13501</v>
      </c>
      <c r="B13788" s="890" t="s">
        <v>36733</v>
      </c>
      <c r="C13788" s="890" t="s">
        <v>4</v>
      </c>
      <c r="D13788" s="890">
        <v>71.930000000000007</v>
      </c>
    </row>
    <row r="13789" spans="1:4" x14ac:dyDescent="0.25">
      <c r="A13789" s="890" t="s">
        <v>13502</v>
      </c>
      <c r="B13789" s="890" t="s">
        <v>36733</v>
      </c>
      <c r="C13789" s="890" t="s">
        <v>4</v>
      </c>
      <c r="D13789" s="890">
        <v>70.69</v>
      </c>
    </row>
    <row r="13790" spans="1:4" x14ac:dyDescent="0.25">
      <c r="A13790" s="890" t="s">
        <v>13503</v>
      </c>
      <c r="B13790" s="890" t="s">
        <v>36734</v>
      </c>
      <c r="C13790" s="890" t="s">
        <v>4</v>
      </c>
      <c r="D13790" s="890">
        <v>89.94</v>
      </c>
    </row>
    <row r="13791" spans="1:4" x14ac:dyDescent="0.25">
      <c r="A13791" s="890" t="s">
        <v>13504</v>
      </c>
      <c r="B13791" s="890" t="s">
        <v>36734</v>
      </c>
      <c r="C13791" s="890" t="s">
        <v>4</v>
      </c>
      <c r="D13791" s="890">
        <v>88.45</v>
      </c>
    </row>
    <row r="13792" spans="1:4" x14ac:dyDescent="0.25">
      <c r="A13792" s="890" t="s">
        <v>13505</v>
      </c>
      <c r="B13792" s="890" t="s">
        <v>36735</v>
      </c>
      <c r="C13792" s="890" t="s">
        <v>4</v>
      </c>
      <c r="D13792" s="890">
        <v>113.12</v>
      </c>
    </row>
    <row r="13793" spans="1:4" x14ac:dyDescent="0.25">
      <c r="A13793" s="890" t="s">
        <v>13506</v>
      </c>
      <c r="B13793" s="890" t="s">
        <v>36735</v>
      </c>
      <c r="C13793" s="890" t="s">
        <v>4</v>
      </c>
      <c r="D13793" s="890">
        <v>111.38</v>
      </c>
    </row>
    <row r="13794" spans="1:4" x14ac:dyDescent="0.25">
      <c r="A13794" s="890" t="s">
        <v>13507</v>
      </c>
      <c r="B13794" s="890" t="s">
        <v>36736</v>
      </c>
      <c r="C13794" s="890" t="s">
        <v>4</v>
      </c>
      <c r="D13794" s="890">
        <v>144.71</v>
      </c>
    </row>
    <row r="13795" spans="1:4" x14ac:dyDescent="0.25">
      <c r="A13795" s="890" t="s">
        <v>13508</v>
      </c>
      <c r="B13795" s="890" t="s">
        <v>36736</v>
      </c>
      <c r="C13795" s="890" t="s">
        <v>4</v>
      </c>
      <c r="D13795" s="890">
        <v>142.72</v>
      </c>
    </row>
    <row r="13796" spans="1:4" x14ac:dyDescent="0.25">
      <c r="A13796" s="890" t="s">
        <v>13509</v>
      </c>
      <c r="B13796" s="890" t="s">
        <v>36737</v>
      </c>
      <c r="C13796" s="890" t="s">
        <v>4</v>
      </c>
      <c r="D13796" s="890">
        <v>174.97</v>
      </c>
    </row>
    <row r="13797" spans="1:4" x14ac:dyDescent="0.25">
      <c r="A13797" s="890" t="s">
        <v>13510</v>
      </c>
      <c r="B13797" s="890" t="s">
        <v>36737</v>
      </c>
      <c r="C13797" s="890" t="s">
        <v>4</v>
      </c>
      <c r="D13797" s="890">
        <v>172.74</v>
      </c>
    </row>
    <row r="13798" spans="1:4" x14ac:dyDescent="0.25">
      <c r="A13798" s="890" t="s">
        <v>13511</v>
      </c>
      <c r="B13798" s="890" t="s">
        <v>36738</v>
      </c>
      <c r="C13798" s="890" t="s">
        <v>4</v>
      </c>
      <c r="D13798" s="890">
        <v>225.49</v>
      </c>
    </row>
    <row r="13799" spans="1:4" x14ac:dyDescent="0.25">
      <c r="A13799" s="890" t="s">
        <v>13512</v>
      </c>
      <c r="B13799" s="890" t="s">
        <v>36738</v>
      </c>
      <c r="C13799" s="890" t="s">
        <v>4</v>
      </c>
      <c r="D13799" s="890">
        <v>223.01</v>
      </c>
    </row>
    <row r="13800" spans="1:4" x14ac:dyDescent="0.25">
      <c r="A13800" s="890" t="s">
        <v>13513</v>
      </c>
      <c r="B13800" s="890" t="s">
        <v>36739</v>
      </c>
      <c r="C13800" s="890" t="s">
        <v>4</v>
      </c>
      <c r="D13800" s="890">
        <v>3.51</v>
      </c>
    </row>
    <row r="13801" spans="1:4" x14ac:dyDescent="0.25">
      <c r="A13801" s="890" t="s">
        <v>13514</v>
      </c>
      <c r="B13801" s="890" t="s">
        <v>36739</v>
      </c>
      <c r="C13801" s="890" t="s">
        <v>4</v>
      </c>
      <c r="D13801" s="890">
        <v>3.31</v>
      </c>
    </row>
    <row r="13802" spans="1:4" x14ac:dyDescent="0.25">
      <c r="A13802" s="890" t="s">
        <v>13515</v>
      </c>
      <c r="B13802" s="890" t="s">
        <v>36740</v>
      </c>
      <c r="C13802" s="890" t="s">
        <v>4</v>
      </c>
      <c r="D13802" s="890">
        <v>4.7699999999999996</v>
      </c>
    </row>
    <row r="13803" spans="1:4" x14ac:dyDescent="0.25">
      <c r="A13803" s="890" t="s">
        <v>13516</v>
      </c>
      <c r="B13803" s="890" t="s">
        <v>36740</v>
      </c>
      <c r="C13803" s="890" t="s">
        <v>4</v>
      </c>
      <c r="D13803" s="890">
        <v>4.53</v>
      </c>
    </row>
    <row r="13804" spans="1:4" x14ac:dyDescent="0.25">
      <c r="A13804" s="890" t="s">
        <v>13517</v>
      </c>
      <c r="B13804" s="890" t="s">
        <v>36741</v>
      </c>
      <c r="C13804" s="890" t="s">
        <v>4</v>
      </c>
      <c r="D13804" s="890">
        <v>6.58</v>
      </c>
    </row>
    <row r="13805" spans="1:4" x14ac:dyDescent="0.25">
      <c r="A13805" s="890" t="s">
        <v>13518</v>
      </c>
      <c r="B13805" s="890" t="s">
        <v>36741</v>
      </c>
      <c r="C13805" s="890" t="s">
        <v>4</v>
      </c>
      <c r="D13805" s="890">
        <v>6.28</v>
      </c>
    </row>
    <row r="13806" spans="1:4" x14ac:dyDescent="0.25">
      <c r="A13806" s="890" t="s">
        <v>13519</v>
      </c>
      <c r="B13806" s="890" t="s">
        <v>36742</v>
      </c>
      <c r="C13806" s="890" t="s">
        <v>4</v>
      </c>
      <c r="D13806" s="890">
        <v>8.69</v>
      </c>
    </row>
    <row r="13807" spans="1:4" x14ac:dyDescent="0.25">
      <c r="A13807" s="890" t="s">
        <v>13520</v>
      </c>
      <c r="B13807" s="890" t="s">
        <v>36742</v>
      </c>
      <c r="C13807" s="890" t="s">
        <v>4</v>
      </c>
      <c r="D13807" s="890">
        <v>8.35</v>
      </c>
    </row>
    <row r="13808" spans="1:4" x14ac:dyDescent="0.25">
      <c r="A13808" s="890" t="s">
        <v>13521</v>
      </c>
      <c r="B13808" s="890" t="s">
        <v>36743</v>
      </c>
      <c r="C13808" s="890" t="s">
        <v>4</v>
      </c>
      <c r="D13808" s="890">
        <v>12.66</v>
      </c>
    </row>
    <row r="13809" spans="1:4" x14ac:dyDescent="0.25">
      <c r="A13809" s="890" t="s">
        <v>13522</v>
      </c>
      <c r="B13809" s="890" t="s">
        <v>36743</v>
      </c>
      <c r="C13809" s="890" t="s">
        <v>4</v>
      </c>
      <c r="D13809" s="890">
        <v>12.26</v>
      </c>
    </row>
    <row r="13810" spans="1:4" x14ac:dyDescent="0.25">
      <c r="A13810" s="890" t="s">
        <v>13523</v>
      </c>
      <c r="B13810" s="890" t="s">
        <v>36744</v>
      </c>
      <c r="C13810" s="890" t="s">
        <v>4</v>
      </c>
      <c r="D13810" s="890">
        <v>17.38</v>
      </c>
    </row>
    <row r="13811" spans="1:4" x14ac:dyDescent="0.25">
      <c r="A13811" s="890" t="s">
        <v>13524</v>
      </c>
      <c r="B13811" s="890" t="s">
        <v>36744</v>
      </c>
      <c r="C13811" s="890" t="s">
        <v>4</v>
      </c>
      <c r="D13811" s="890">
        <v>16.940000000000001</v>
      </c>
    </row>
    <row r="13812" spans="1:4" x14ac:dyDescent="0.25">
      <c r="A13812" s="890" t="s">
        <v>13525</v>
      </c>
      <c r="B13812" s="890" t="s">
        <v>36745</v>
      </c>
      <c r="C13812" s="890" t="s">
        <v>4</v>
      </c>
      <c r="D13812" s="890">
        <v>25.77</v>
      </c>
    </row>
    <row r="13813" spans="1:4" x14ac:dyDescent="0.25">
      <c r="A13813" s="890" t="s">
        <v>13526</v>
      </c>
      <c r="B13813" s="890" t="s">
        <v>36745</v>
      </c>
      <c r="C13813" s="890" t="s">
        <v>4</v>
      </c>
      <c r="D13813" s="890">
        <v>25.28</v>
      </c>
    </row>
    <row r="13814" spans="1:4" x14ac:dyDescent="0.25">
      <c r="A13814" s="890" t="s">
        <v>13527</v>
      </c>
      <c r="B13814" s="890" t="s">
        <v>36746</v>
      </c>
      <c r="C13814" s="890" t="s">
        <v>4</v>
      </c>
      <c r="D13814" s="890">
        <v>35.840000000000003</v>
      </c>
    </row>
    <row r="13815" spans="1:4" x14ac:dyDescent="0.25">
      <c r="A13815" s="890" t="s">
        <v>13528</v>
      </c>
      <c r="B13815" s="890" t="s">
        <v>36746</v>
      </c>
      <c r="C13815" s="890" t="s">
        <v>4</v>
      </c>
      <c r="D13815" s="890">
        <v>35.1</v>
      </c>
    </row>
    <row r="13816" spans="1:4" x14ac:dyDescent="0.25">
      <c r="A13816" s="890" t="s">
        <v>13529</v>
      </c>
      <c r="B13816" s="890" t="s">
        <v>36747</v>
      </c>
      <c r="C13816" s="890" t="s">
        <v>4</v>
      </c>
      <c r="D13816" s="890">
        <v>51.13</v>
      </c>
    </row>
    <row r="13817" spans="1:4" x14ac:dyDescent="0.25">
      <c r="A13817" s="890" t="s">
        <v>13530</v>
      </c>
      <c r="B13817" s="890" t="s">
        <v>36747</v>
      </c>
      <c r="C13817" s="890" t="s">
        <v>4</v>
      </c>
      <c r="D13817" s="890">
        <v>50.14</v>
      </c>
    </row>
    <row r="13818" spans="1:4" x14ac:dyDescent="0.25">
      <c r="A13818" s="890" t="s">
        <v>13531</v>
      </c>
      <c r="B13818" s="890" t="s">
        <v>36748</v>
      </c>
      <c r="C13818" s="890" t="s">
        <v>4</v>
      </c>
      <c r="D13818" s="890">
        <v>70.59</v>
      </c>
    </row>
    <row r="13819" spans="1:4" x14ac:dyDescent="0.25">
      <c r="A13819" s="890" t="s">
        <v>13532</v>
      </c>
      <c r="B13819" s="890" t="s">
        <v>36748</v>
      </c>
      <c r="C13819" s="890" t="s">
        <v>4</v>
      </c>
      <c r="D13819" s="890">
        <v>69.349999999999994</v>
      </c>
    </row>
    <row r="13820" spans="1:4" x14ac:dyDescent="0.25">
      <c r="A13820" s="890" t="s">
        <v>13533</v>
      </c>
      <c r="B13820" s="890" t="s">
        <v>36749</v>
      </c>
      <c r="C13820" s="890" t="s">
        <v>4</v>
      </c>
      <c r="D13820" s="890">
        <v>90.12</v>
      </c>
    </row>
    <row r="13821" spans="1:4" x14ac:dyDescent="0.25">
      <c r="A13821" s="890" t="s">
        <v>13534</v>
      </c>
      <c r="B13821" s="890" t="s">
        <v>36749</v>
      </c>
      <c r="C13821" s="890" t="s">
        <v>4</v>
      </c>
      <c r="D13821" s="890">
        <v>88.63</v>
      </c>
    </row>
    <row r="13822" spans="1:4" x14ac:dyDescent="0.25">
      <c r="A13822" s="890" t="s">
        <v>13535</v>
      </c>
      <c r="B13822" s="890" t="s">
        <v>36750</v>
      </c>
      <c r="C13822" s="890" t="s">
        <v>4</v>
      </c>
      <c r="D13822" s="890">
        <v>113.69</v>
      </c>
    </row>
    <row r="13823" spans="1:4" x14ac:dyDescent="0.25">
      <c r="A13823" s="890" t="s">
        <v>13536</v>
      </c>
      <c r="B13823" s="890" t="s">
        <v>36750</v>
      </c>
      <c r="C13823" s="890" t="s">
        <v>4</v>
      </c>
      <c r="D13823" s="890">
        <v>111.96</v>
      </c>
    </row>
    <row r="13824" spans="1:4" x14ac:dyDescent="0.25">
      <c r="A13824" s="890" t="s">
        <v>13537</v>
      </c>
      <c r="B13824" s="890" t="s">
        <v>36751</v>
      </c>
      <c r="C13824" s="890" t="s">
        <v>4</v>
      </c>
      <c r="D13824" s="890">
        <v>137.82</v>
      </c>
    </row>
    <row r="13825" spans="1:4" x14ac:dyDescent="0.25">
      <c r="A13825" s="890" t="s">
        <v>13538</v>
      </c>
      <c r="B13825" s="890" t="s">
        <v>36751</v>
      </c>
      <c r="C13825" s="890" t="s">
        <v>4</v>
      </c>
      <c r="D13825" s="890">
        <v>135.84</v>
      </c>
    </row>
    <row r="13826" spans="1:4" x14ac:dyDescent="0.25">
      <c r="A13826" s="890" t="s">
        <v>13539</v>
      </c>
      <c r="B13826" s="890" t="s">
        <v>36752</v>
      </c>
      <c r="C13826" s="890" t="s">
        <v>4</v>
      </c>
      <c r="D13826" s="890">
        <v>167.05</v>
      </c>
    </row>
    <row r="13827" spans="1:4" x14ac:dyDescent="0.25">
      <c r="A13827" s="890" t="s">
        <v>13540</v>
      </c>
      <c r="B13827" s="890" t="s">
        <v>36752</v>
      </c>
      <c r="C13827" s="890" t="s">
        <v>4</v>
      </c>
      <c r="D13827" s="890">
        <v>164.82</v>
      </c>
    </row>
    <row r="13828" spans="1:4" x14ac:dyDescent="0.25">
      <c r="A13828" s="890" t="s">
        <v>13541</v>
      </c>
      <c r="B13828" s="890" t="s">
        <v>36753</v>
      </c>
      <c r="C13828" s="890" t="s">
        <v>4</v>
      </c>
      <c r="D13828" s="890">
        <v>214.94</v>
      </c>
    </row>
    <row r="13829" spans="1:4" x14ac:dyDescent="0.25">
      <c r="A13829" s="890" t="s">
        <v>13542</v>
      </c>
      <c r="B13829" s="890" t="s">
        <v>36753</v>
      </c>
      <c r="C13829" s="890" t="s">
        <v>4</v>
      </c>
      <c r="D13829" s="890">
        <v>212.46</v>
      </c>
    </row>
    <row r="13830" spans="1:4" x14ac:dyDescent="0.25">
      <c r="A13830" s="890" t="s">
        <v>13543</v>
      </c>
      <c r="B13830" s="890" t="s">
        <v>36754</v>
      </c>
      <c r="C13830" s="890" t="s">
        <v>4</v>
      </c>
      <c r="D13830" s="890">
        <v>268.91000000000003</v>
      </c>
    </row>
    <row r="13831" spans="1:4" x14ac:dyDescent="0.25">
      <c r="A13831" s="890" t="s">
        <v>13544</v>
      </c>
      <c r="B13831" s="890" t="s">
        <v>36754</v>
      </c>
      <c r="C13831" s="890" t="s">
        <v>4</v>
      </c>
      <c r="D13831" s="890">
        <v>266.18</v>
      </c>
    </row>
    <row r="13832" spans="1:4" x14ac:dyDescent="0.25">
      <c r="A13832" s="890" t="s">
        <v>13545</v>
      </c>
      <c r="B13832" s="890" t="s">
        <v>36755</v>
      </c>
      <c r="C13832" s="890" t="s">
        <v>4</v>
      </c>
      <c r="D13832" s="890">
        <v>4.95</v>
      </c>
    </row>
    <row r="13833" spans="1:4" x14ac:dyDescent="0.25">
      <c r="A13833" s="890" t="s">
        <v>13546</v>
      </c>
      <c r="B13833" s="890" t="s">
        <v>36755</v>
      </c>
      <c r="C13833" s="890" t="s">
        <v>4</v>
      </c>
      <c r="D13833" s="890">
        <v>4.7</v>
      </c>
    </row>
    <row r="13834" spans="1:4" x14ac:dyDescent="0.25">
      <c r="A13834" s="890" t="s">
        <v>13547</v>
      </c>
      <c r="B13834" s="890" t="s">
        <v>36756</v>
      </c>
      <c r="C13834" s="890" t="s">
        <v>4</v>
      </c>
      <c r="D13834" s="890">
        <v>7.1</v>
      </c>
    </row>
    <row r="13835" spans="1:4" x14ac:dyDescent="0.25">
      <c r="A13835" s="890" t="s">
        <v>13548</v>
      </c>
      <c r="B13835" s="890" t="s">
        <v>36756</v>
      </c>
      <c r="C13835" s="890" t="s">
        <v>4</v>
      </c>
      <c r="D13835" s="890">
        <v>6.8</v>
      </c>
    </row>
    <row r="13836" spans="1:4" x14ac:dyDescent="0.25">
      <c r="A13836" s="890" t="s">
        <v>13549</v>
      </c>
      <c r="B13836" s="890" t="s">
        <v>36757</v>
      </c>
      <c r="C13836" s="890" t="s">
        <v>4</v>
      </c>
      <c r="D13836" s="890">
        <v>10.93</v>
      </c>
    </row>
    <row r="13837" spans="1:4" x14ac:dyDescent="0.25">
      <c r="A13837" s="890" t="s">
        <v>13550</v>
      </c>
      <c r="B13837" s="890" t="s">
        <v>36757</v>
      </c>
      <c r="C13837" s="890" t="s">
        <v>4</v>
      </c>
      <c r="D13837" s="890">
        <v>10.49</v>
      </c>
    </row>
    <row r="13838" spans="1:4" x14ac:dyDescent="0.25">
      <c r="A13838" s="890" t="s">
        <v>13551</v>
      </c>
      <c r="B13838" s="890" t="s">
        <v>36758</v>
      </c>
      <c r="C13838" s="890" t="s">
        <v>4</v>
      </c>
      <c r="D13838" s="890">
        <v>3.81</v>
      </c>
    </row>
    <row r="13839" spans="1:4" x14ac:dyDescent="0.25">
      <c r="A13839" s="890" t="s">
        <v>13552</v>
      </c>
      <c r="B13839" s="890" t="s">
        <v>36758</v>
      </c>
      <c r="C13839" s="890" t="s">
        <v>4</v>
      </c>
      <c r="D13839" s="890">
        <v>3.56</v>
      </c>
    </row>
    <row r="13840" spans="1:4" x14ac:dyDescent="0.25">
      <c r="A13840" s="890" t="s">
        <v>13553</v>
      </c>
      <c r="B13840" s="890" t="s">
        <v>36759</v>
      </c>
      <c r="C13840" s="890" t="s">
        <v>4</v>
      </c>
      <c r="D13840" s="890">
        <v>5.18</v>
      </c>
    </row>
    <row r="13841" spans="1:4" x14ac:dyDescent="0.25">
      <c r="A13841" s="890" t="s">
        <v>13554</v>
      </c>
      <c r="B13841" s="890" t="s">
        <v>36759</v>
      </c>
      <c r="C13841" s="890" t="s">
        <v>4</v>
      </c>
      <c r="D13841" s="890">
        <v>4.93</v>
      </c>
    </row>
    <row r="13842" spans="1:4" x14ac:dyDescent="0.25">
      <c r="A13842" s="890" t="s">
        <v>13555</v>
      </c>
      <c r="B13842" s="890" t="s">
        <v>36760</v>
      </c>
      <c r="C13842" s="890" t="s">
        <v>4</v>
      </c>
      <c r="D13842" s="890">
        <v>56.12</v>
      </c>
    </row>
    <row r="13843" spans="1:4" x14ac:dyDescent="0.25">
      <c r="A13843" s="890" t="s">
        <v>13556</v>
      </c>
      <c r="B13843" s="890" t="s">
        <v>36760</v>
      </c>
      <c r="C13843" s="890" t="s">
        <v>4</v>
      </c>
      <c r="D13843" s="890">
        <v>55.63</v>
      </c>
    </row>
    <row r="13844" spans="1:4" x14ac:dyDescent="0.25">
      <c r="A13844" s="890" t="s">
        <v>13557</v>
      </c>
      <c r="B13844" s="890" t="s">
        <v>36761</v>
      </c>
      <c r="C13844" s="890" t="s">
        <v>4</v>
      </c>
      <c r="D13844" s="890">
        <v>70.040000000000006</v>
      </c>
    </row>
    <row r="13845" spans="1:4" x14ac:dyDescent="0.25">
      <c r="A13845" s="890" t="s">
        <v>13558</v>
      </c>
      <c r="B13845" s="890" t="s">
        <v>36761</v>
      </c>
      <c r="C13845" s="890" t="s">
        <v>4</v>
      </c>
      <c r="D13845" s="890">
        <v>69.3</v>
      </c>
    </row>
    <row r="13846" spans="1:4" x14ac:dyDescent="0.25">
      <c r="A13846" s="890" t="s">
        <v>13559</v>
      </c>
      <c r="B13846" s="890" t="s">
        <v>36762</v>
      </c>
      <c r="C13846" s="890" t="s">
        <v>4</v>
      </c>
      <c r="D13846" s="890">
        <v>86.94</v>
      </c>
    </row>
    <row r="13847" spans="1:4" x14ac:dyDescent="0.25">
      <c r="A13847" s="890" t="s">
        <v>13560</v>
      </c>
      <c r="B13847" s="890" t="s">
        <v>36762</v>
      </c>
      <c r="C13847" s="890" t="s">
        <v>4</v>
      </c>
      <c r="D13847" s="890">
        <v>85.95</v>
      </c>
    </row>
    <row r="13848" spans="1:4" x14ac:dyDescent="0.25">
      <c r="A13848" s="890" t="s">
        <v>24899</v>
      </c>
      <c r="B13848" s="890" t="s">
        <v>36763</v>
      </c>
      <c r="C13848" s="890" t="s">
        <v>4</v>
      </c>
      <c r="D13848" s="890">
        <v>114.34</v>
      </c>
    </row>
    <row r="13849" spans="1:4" x14ac:dyDescent="0.25">
      <c r="A13849" s="890" t="s">
        <v>24900</v>
      </c>
      <c r="B13849" s="890" t="s">
        <v>36763</v>
      </c>
      <c r="C13849" s="890" t="s">
        <v>4</v>
      </c>
      <c r="D13849" s="890">
        <v>113.1</v>
      </c>
    </row>
    <row r="13850" spans="1:4" x14ac:dyDescent="0.25">
      <c r="A13850" s="890" t="s">
        <v>13561</v>
      </c>
      <c r="B13850" s="890" t="s">
        <v>36764</v>
      </c>
      <c r="C13850" s="890" t="s">
        <v>4</v>
      </c>
      <c r="D13850" s="890">
        <v>32.53</v>
      </c>
    </row>
    <row r="13851" spans="1:4" x14ac:dyDescent="0.25">
      <c r="A13851" s="890" t="s">
        <v>13562</v>
      </c>
      <c r="B13851" s="890" t="s">
        <v>36764</v>
      </c>
      <c r="C13851" s="890" t="s">
        <v>4</v>
      </c>
      <c r="D13851" s="890">
        <v>31.29</v>
      </c>
    </row>
    <row r="13852" spans="1:4" x14ac:dyDescent="0.25">
      <c r="A13852" s="890" t="s">
        <v>13563</v>
      </c>
      <c r="B13852" s="890" t="s">
        <v>36765</v>
      </c>
      <c r="C13852" s="890" t="s">
        <v>4</v>
      </c>
      <c r="D13852" s="890">
        <v>40.03</v>
      </c>
    </row>
    <row r="13853" spans="1:4" x14ac:dyDescent="0.25">
      <c r="A13853" s="890" t="s">
        <v>13564</v>
      </c>
      <c r="B13853" s="890" t="s">
        <v>36765</v>
      </c>
      <c r="C13853" s="890" t="s">
        <v>4</v>
      </c>
      <c r="D13853" s="890">
        <v>38.53</v>
      </c>
    </row>
    <row r="13854" spans="1:4" x14ac:dyDescent="0.25">
      <c r="A13854" s="890" t="s">
        <v>13565</v>
      </c>
      <c r="B13854" s="890" t="s">
        <v>36766</v>
      </c>
      <c r="C13854" s="890" t="s">
        <v>4</v>
      </c>
      <c r="D13854" s="890">
        <v>47.45</v>
      </c>
    </row>
    <row r="13855" spans="1:4" x14ac:dyDescent="0.25">
      <c r="A13855" s="890" t="s">
        <v>13566</v>
      </c>
      <c r="B13855" s="890" t="s">
        <v>36766</v>
      </c>
      <c r="C13855" s="890" t="s">
        <v>4</v>
      </c>
      <c r="D13855" s="890">
        <v>45.95</v>
      </c>
    </row>
    <row r="13856" spans="1:4" x14ac:dyDescent="0.25">
      <c r="A13856" s="890" t="s">
        <v>13567</v>
      </c>
      <c r="B13856" s="890" t="s">
        <v>36767</v>
      </c>
      <c r="C13856" s="890" t="s">
        <v>4</v>
      </c>
      <c r="D13856" s="890">
        <v>55.68</v>
      </c>
    </row>
    <row r="13857" spans="1:4" x14ac:dyDescent="0.25">
      <c r="A13857" s="890" t="s">
        <v>13568</v>
      </c>
      <c r="B13857" s="890" t="s">
        <v>36767</v>
      </c>
      <c r="C13857" s="890" t="s">
        <v>4</v>
      </c>
      <c r="D13857" s="890">
        <v>54.18</v>
      </c>
    </row>
    <row r="13858" spans="1:4" x14ac:dyDescent="0.25">
      <c r="A13858" s="890" t="s">
        <v>13569</v>
      </c>
      <c r="B13858" s="890" t="s">
        <v>36768</v>
      </c>
      <c r="C13858" s="890" t="s">
        <v>4</v>
      </c>
      <c r="D13858" s="890">
        <v>1.22</v>
      </c>
    </row>
    <row r="13859" spans="1:4" x14ac:dyDescent="0.25">
      <c r="A13859" s="890" t="s">
        <v>13570</v>
      </c>
      <c r="B13859" s="890" t="s">
        <v>36768</v>
      </c>
      <c r="C13859" s="890" t="s">
        <v>4</v>
      </c>
      <c r="D13859" s="890">
        <v>1.19</v>
      </c>
    </row>
    <row r="13860" spans="1:4" x14ac:dyDescent="0.25">
      <c r="A13860" s="890" t="s">
        <v>13571</v>
      </c>
      <c r="B13860" s="890" t="s">
        <v>36769</v>
      </c>
      <c r="C13860" s="890" t="s">
        <v>4</v>
      </c>
      <c r="D13860" s="890">
        <v>1.74</v>
      </c>
    </row>
    <row r="13861" spans="1:4" x14ac:dyDescent="0.25">
      <c r="A13861" s="890" t="s">
        <v>13572</v>
      </c>
      <c r="B13861" s="890" t="s">
        <v>36769</v>
      </c>
      <c r="C13861" s="890" t="s">
        <v>4</v>
      </c>
      <c r="D13861" s="890">
        <v>1.69</v>
      </c>
    </row>
    <row r="13862" spans="1:4" x14ac:dyDescent="0.25">
      <c r="A13862" s="890" t="s">
        <v>13573</v>
      </c>
      <c r="B13862" s="890" t="s">
        <v>36770</v>
      </c>
      <c r="C13862" s="890" t="s">
        <v>4</v>
      </c>
      <c r="D13862" s="890">
        <v>2.62</v>
      </c>
    </row>
    <row r="13863" spans="1:4" x14ac:dyDescent="0.25">
      <c r="A13863" s="890" t="s">
        <v>13574</v>
      </c>
      <c r="B13863" s="890" t="s">
        <v>36770</v>
      </c>
      <c r="C13863" s="890" t="s">
        <v>4</v>
      </c>
      <c r="D13863" s="890">
        <v>2.57</v>
      </c>
    </row>
    <row r="13864" spans="1:4" x14ac:dyDescent="0.25">
      <c r="A13864" s="890" t="s">
        <v>13575</v>
      </c>
      <c r="B13864" s="890" t="s">
        <v>36771</v>
      </c>
      <c r="C13864" s="890" t="s">
        <v>4</v>
      </c>
      <c r="D13864" s="890">
        <v>3.97</v>
      </c>
    </row>
    <row r="13865" spans="1:4" x14ac:dyDescent="0.25">
      <c r="A13865" s="890" t="s">
        <v>13576</v>
      </c>
      <c r="B13865" s="890" t="s">
        <v>36771</v>
      </c>
      <c r="C13865" s="890" t="s">
        <v>4</v>
      </c>
      <c r="D13865" s="890">
        <v>3.91</v>
      </c>
    </row>
    <row r="13866" spans="1:4" x14ac:dyDescent="0.25">
      <c r="A13866" s="890" t="s">
        <v>13577</v>
      </c>
      <c r="B13866" s="890" t="s">
        <v>36772</v>
      </c>
      <c r="C13866" s="890" t="s">
        <v>4</v>
      </c>
      <c r="D13866" s="890">
        <v>6.08</v>
      </c>
    </row>
    <row r="13867" spans="1:4" x14ac:dyDescent="0.25">
      <c r="A13867" s="890" t="s">
        <v>13578</v>
      </c>
      <c r="B13867" s="890" t="s">
        <v>36772</v>
      </c>
      <c r="C13867" s="890" t="s">
        <v>4</v>
      </c>
      <c r="D13867" s="890">
        <v>5.98</v>
      </c>
    </row>
    <row r="13868" spans="1:4" x14ac:dyDescent="0.25">
      <c r="A13868" s="890" t="s">
        <v>13579</v>
      </c>
      <c r="B13868" s="890" t="s">
        <v>36773</v>
      </c>
      <c r="C13868" s="890" t="s">
        <v>4</v>
      </c>
      <c r="D13868" s="890">
        <v>9.43</v>
      </c>
    </row>
    <row r="13869" spans="1:4" x14ac:dyDescent="0.25">
      <c r="A13869" s="890" t="s">
        <v>13580</v>
      </c>
      <c r="B13869" s="890" t="s">
        <v>36773</v>
      </c>
      <c r="C13869" s="890" t="s">
        <v>4</v>
      </c>
      <c r="D13869" s="890">
        <v>9.31</v>
      </c>
    </row>
    <row r="13870" spans="1:4" x14ac:dyDescent="0.25">
      <c r="A13870" s="890" t="s">
        <v>13581</v>
      </c>
      <c r="B13870" s="890" t="s">
        <v>36774</v>
      </c>
      <c r="C13870" s="890" t="s">
        <v>4</v>
      </c>
      <c r="D13870" s="890">
        <v>15.13</v>
      </c>
    </row>
    <row r="13871" spans="1:4" x14ac:dyDescent="0.25">
      <c r="A13871" s="890" t="s">
        <v>13582</v>
      </c>
      <c r="B13871" s="890" t="s">
        <v>36774</v>
      </c>
      <c r="C13871" s="890" t="s">
        <v>4</v>
      </c>
      <c r="D13871" s="890">
        <v>14.93</v>
      </c>
    </row>
    <row r="13872" spans="1:4" x14ac:dyDescent="0.25">
      <c r="A13872" s="890" t="s">
        <v>13583</v>
      </c>
      <c r="B13872" s="890" t="s">
        <v>36775</v>
      </c>
      <c r="C13872" s="890" t="s">
        <v>4</v>
      </c>
      <c r="D13872" s="890">
        <v>24.55</v>
      </c>
    </row>
    <row r="13873" spans="1:4" x14ac:dyDescent="0.25">
      <c r="A13873" s="890" t="s">
        <v>13584</v>
      </c>
      <c r="B13873" s="890" t="s">
        <v>36775</v>
      </c>
      <c r="C13873" s="890" t="s">
        <v>4</v>
      </c>
      <c r="D13873" s="890">
        <v>24.15</v>
      </c>
    </row>
    <row r="13874" spans="1:4" x14ac:dyDescent="0.25">
      <c r="A13874" s="890" t="s">
        <v>13585</v>
      </c>
      <c r="B13874" s="890" t="s">
        <v>36776</v>
      </c>
      <c r="C13874" s="890" t="s">
        <v>4</v>
      </c>
      <c r="D13874" s="890">
        <v>32.78</v>
      </c>
    </row>
    <row r="13875" spans="1:4" x14ac:dyDescent="0.25">
      <c r="A13875" s="890" t="s">
        <v>13586</v>
      </c>
      <c r="B13875" s="890" t="s">
        <v>36776</v>
      </c>
      <c r="C13875" s="890" t="s">
        <v>4</v>
      </c>
      <c r="D13875" s="890">
        <v>32.39</v>
      </c>
    </row>
    <row r="13876" spans="1:4" x14ac:dyDescent="0.25">
      <c r="A13876" s="890" t="s">
        <v>13587</v>
      </c>
      <c r="B13876" s="890" t="s">
        <v>36777</v>
      </c>
      <c r="C13876" s="890" t="s">
        <v>4</v>
      </c>
      <c r="D13876" s="890">
        <v>46.26</v>
      </c>
    </row>
    <row r="13877" spans="1:4" x14ac:dyDescent="0.25">
      <c r="A13877" s="890" t="s">
        <v>13588</v>
      </c>
      <c r="B13877" s="890" t="s">
        <v>36777</v>
      </c>
      <c r="C13877" s="890" t="s">
        <v>4</v>
      </c>
      <c r="D13877" s="890">
        <v>45.76</v>
      </c>
    </row>
    <row r="13878" spans="1:4" x14ac:dyDescent="0.25">
      <c r="A13878" s="890" t="s">
        <v>13589</v>
      </c>
      <c r="B13878" s="890" t="s">
        <v>36778</v>
      </c>
      <c r="C13878" s="890" t="s">
        <v>4</v>
      </c>
      <c r="D13878" s="890">
        <v>61.02</v>
      </c>
    </row>
    <row r="13879" spans="1:4" x14ac:dyDescent="0.25">
      <c r="A13879" s="890" t="s">
        <v>13590</v>
      </c>
      <c r="B13879" s="890" t="s">
        <v>36778</v>
      </c>
      <c r="C13879" s="890" t="s">
        <v>4</v>
      </c>
      <c r="D13879" s="890">
        <v>60.47</v>
      </c>
    </row>
    <row r="13880" spans="1:4" x14ac:dyDescent="0.25">
      <c r="A13880" s="890" t="s">
        <v>13591</v>
      </c>
      <c r="B13880" s="890" t="s">
        <v>36779</v>
      </c>
      <c r="C13880" s="890" t="s">
        <v>4</v>
      </c>
      <c r="D13880" s="890">
        <v>83.19</v>
      </c>
    </row>
    <row r="13881" spans="1:4" x14ac:dyDescent="0.25">
      <c r="A13881" s="890" t="s">
        <v>13592</v>
      </c>
      <c r="B13881" s="890" t="s">
        <v>36779</v>
      </c>
      <c r="C13881" s="890" t="s">
        <v>4</v>
      </c>
      <c r="D13881" s="890">
        <v>82.59</v>
      </c>
    </row>
    <row r="13882" spans="1:4" x14ac:dyDescent="0.25">
      <c r="A13882" s="890" t="s">
        <v>13593</v>
      </c>
      <c r="B13882" s="890" t="s">
        <v>36780</v>
      </c>
      <c r="C13882" s="890" t="s">
        <v>4</v>
      </c>
      <c r="D13882" s="890">
        <v>1.58</v>
      </c>
    </row>
    <row r="13883" spans="1:4" x14ac:dyDescent="0.25">
      <c r="A13883" s="890" t="s">
        <v>13594</v>
      </c>
      <c r="B13883" s="890" t="s">
        <v>36780</v>
      </c>
      <c r="C13883" s="890" t="s">
        <v>4</v>
      </c>
      <c r="D13883" s="890">
        <v>1.46</v>
      </c>
    </row>
    <row r="13884" spans="1:4" x14ac:dyDescent="0.25">
      <c r="A13884" s="890" t="s">
        <v>13595</v>
      </c>
      <c r="B13884" s="890" t="s">
        <v>36781</v>
      </c>
      <c r="C13884" s="890" t="s">
        <v>4</v>
      </c>
      <c r="D13884" s="890">
        <v>3.33</v>
      </c>
    </row>
    <row r="13885" spans="1:4" x14ac:dyDescent="0.25">
      <c r="A13885" s="890" t="s">
        <v>13596</v>
      </c>
      <c r="B13885" s="890" t="s">
        <v>36781</v>
      </c>
      <c r="C13885" s="890" t="s">
        <v>4</v>
      </c>
      <c r="D13885" s="890">
        <v>3.13</v>
      </c>
    </row>
    <row r="13886" spans="1:4" x14ac:dyDescent="0.25">
      <c r="A13886" s="890" t="s">
        <v>13597</v>
      </c>
      <c r="B13886" s="890" t="s">
        <v>36782</v>
      </c>
      <c r="C13886" s="890" t="s">
        <v>4</v>
      </c>
      <c r="D13886" s="890">
        <v>10.94</v>
      </c>
    </row>
    <row r="13887" spans="1:4" x14ac:dyDescent="0.25">
      <c r="A13887" s="890" t="s">
        <v>13598</v>
      </c>
      <c r="B13887" s="890" t="s">
        <v>36782</v>
      </c>
      <c r="C13887" s="890" t="s">
        <v>4</v>
      </c>
      <c r="D13887" s="890">
        <v>10.65</v>
      </c>
    </row>
    <row r="13888" spans="1:4" x14ac:dyDescent="0.25">
      <c r="A13888" s="890" t="s">
        <v>13599</v>
      </c>
      <c r="B13888" s="890" t="s">
        <v>36783</v>
      </c>
      <c r="C13888" s="890" t="s">
        <v>4</v>
      </c>
      <c r="D13888" s="890">
        <v>16.91</v>
      </c>
    </row>
    <row r="13889" spans="1:4" x14ac:dyDescent="0.25">
      <c r="A13889" s="890" t="s">
        <v>13600</v>
      </c>
      <c r="B13889" s="890" t="s">
        <v>36783</v>
      </c>
      <c r="C13889" s="890" t="s">
        <v>4</v>
      </c>
      <c r="D13889" s="890">
        <v>16.57</v>
      </c>
    </row>
    <row r="13890" spans="1:4" x14ac:dyDescent="0.25">
      <c r="A13890" s="890" t="s">
        <v>13601</v>
      </c>
      <c r="B13890" s="890" t="s">
        <v>36784</v>
      </c>
      <c r="C13890" s="890" t="s">
        <v>4</v>
      </c>
      <c r="D13890" s="890">
        <v>23.31</v>
      </c>
    </row>
    <row r="13891" spans="1:4" x14ac:dyDescent="0.25">
      <c r="A13891" s="890" t="s">
        <v>13602</v>
      </c>
      <c r="B13891" s="890" t="s">
        <v>36784</v>
      </c>
      <c r="C13891" s="890" t="s">
        <v>4</v>
      </c>
      <c r="D13891" s="890">
        <v>22.92</v>
      </c>
    </row>
    <row r="13892" spans="1:4" x14ac:dyDescent="0.25">
      <c r="A13892" s="890" t="s">
        <v>13603</v>
      </c>
      <c r="B13892" s="890" t="s">
        <v>36785</v>
      </c>
      <c r="C13892" s="890" t="s">
        <v>4</v>
      </c>
      <c r="D13892" s="890">
        <v>55.58</v>
      </c>
    </row>
    <row r="13893" spans="1:4" x14ac:dyDescent="0.25">
      <c r="A13893" s="890" t="s">
        <v>13604</v>
      </c>
      <c r="B13893" s="890" t="s">
        <v>36785</v>
      </c>
      <c r="C13893" s="890" t="s">
        <v>4</v>
      </c>
      <c r="D13893" s="890">
        <v>54.1</v>
      </c>
    </row>
    <row r="13894" spans="1:4" x14ac:dyDescent="0.25">
      <c r="A13894" s="890" t="s">
        <v>13605</v>
      </c>
      <c r="B13894" s="890" t="s">
        <v>36786</v>
      </c>
      <c r="C13894" s="890" t="s">
        <v>4</v>
      </c>
      <c r="D13894" s="890">
        <v>84.74</v>
      </c>
    </row>
    <row r="13895" spans="1:4" x14ac:dyDescent="0.25">
      <c r="A13895" s="890" t="s">
        <v>13606</v>
      </c>
      <c r="B13895" s="890" t="s">
        <v>36786</v>
      </c>
      <c r="C13895" s="890" t="s">
        <v>4</v>
      </c>
      <c r="D13895" s="890">
        <v>81.760000000000005</v>
      </c>
    </row>
    <row r="13896" spans="1:4" x14ac:dyDescent="0.25">
      <c r="A13896" s="890" t="s">
        <v>13607</v>
      </c>
      <c r="B13896" s="890" t="s">
        <v>36787</v>
      </c>
      <c r="C13896" s="890" t="s">
        <v>4</v>
      </c>
      <c r="D13896" s="890">
        <v>8.5500000000000007</v>
      </c>
    </row>
    <row r="13897" spans="1:4" x14ac:dyDescent="0.25">
      <c r="A13897" s="890" t="s">
        <v>13608</v>
      </c>
      <c r="B13897" s="890" t="s">
        <v>36787</v>
      </c>
      <c r="C13897" s="890" t="s">
        <v>4</v>
      </c>
      <c r="D13897" s="890">
        <v>8.25</v>
      </c>
    </row>
    <row r="13898" spans="1:4" x14ac:dyDescent="0.25">
      <c r="A13898" s="890" t="s">
        <v>13609</v>
      </c>
      <c r="B13898" s="890" t="s">
        <v>36788</v>
      </c>
      <c r="C13898" s="890" t="s">
        <v>4</v>
      </c>
      <c r="D13898" s="890">
        <v>13.35</v>
      </c>
    </row>
    <row r="13899" spans="1:4" x14ac:dyDescent="0.25">
      <c r="A13899" s="890" t="s">
        <v>13610</v>
      </c>
      <c r="B13899" s="890" t="s">
        <v>36788</v>
      </c>
      <c r="C13899" s="890" t="s">
        <v>4</v>
      </c>
      <c r="D13899" s="890">
        <v>13</v>
      </c>
    </row>
    <row r="13900" spans="1:4" x14ac:dyDescent="0.25">
      <c r="A13900" s="890" t="s">
        <v>13611</v>
      </c>
      <c r="B13900" s="890" t="s">
        <v>36789</v>
      </c>
      <c r="C13900" s="890" t="s">
        <v>4</v>
      </c>
      <c r="D13900" s="890">
        <v>19.47</v>
      </c>
    </row>
    <row r="13901" spans="1:4" x14ac:dyDescent="0.25">
      <c r="A13901" s="890" t="s">
        <v>13612</v>
      </c>
      <c r="B13901" s="890" t="s">
        <v>36789</v>
      </c>
      <c r="C13901" s="890" t="s">
        <v>4</v>
      </c>
      <c r="D13901" s="890">
        <v>19.07</v>
      </c>
    </row>
    <row r="13902" spans="1:4" x14ac:dyDescent="0.25">
      <c r="A13902" s="890" t="s">
        <v>13613</v>
      </c>
      <c r="B13902" s="890" t="s">
        <v>36790</v>
      </c>
      <c r="C13902" s="890" t="s">
        <v>4</v>
      </c>
      <c r="D13902" s="890">
        <v>41.11</v>
      </c>
    </row>
    <row r="13903" spans="1:4" x14ac:dyDescent="0.25">
      <c r="A13903" s="890" t="s">
        <v>13614</v>
      </c>
      <c r="B13903" s="890" t="s">
        <v>36790</v>
      </c>
      <c r="C13903" s="890" t="s">
        <v>4</v>
      </c>
      <c r="D13903" s="890">
        <v>40.61</v>
      </c>
    </row>
    <row r="13904" spans="1:4" x14ac:dyDescent="0.25">
      <c r="A13904" s="890" t="s">
        <v>13615</v>
      </c>
      <c r="B13904" s="890" t="s">
        <v>36791</v>
      </c>
      <c r="C13904" s="890" t="s">
        <v>4</v>
      </c>
      <c r="D13904" s="890">
        <v>61.17</v>
      </c>
    </row>
    <row r="13905" spans="1:4" x14ac:dyDescent="0.25">
      <c r="A13905" s="890" t="s">
        <v>13616</v>
      </c>
      <c r="B13905" s="890" t="s">
        <v>36791</v>
      </c>
      <c r="C13905" s="890" t="s">
        <v>4</v>
      </c>
      <c r="D13905" s="890">
        <v>60.48</v>
      </c>
    </row>
    <row r="13906" spans="1:4" x14ac:dyDescent="0.25">
      <c r="A13906" s="890" t="s">
        <v>13617</v>
      </c>
      <c r="B13906" s="890" t="s">
        <v>36792</v>
      </c>
      <c r="C13906" s="890" t="s">
        <v>4</v>
      </c>
      <c r="D13906" s="890">
        <v>77.87</v>
      </c>
    </row>
    <row r="13907" spans="1:4" x14ac:dyDescent="0.25">
      <c r="A13907" s="890" t="s">
        <v>13618</v>
      </c>
      <c r="B13907" s="890" t="s">
        <v>36792</v>
      </c>
      <c r="C13907" s="890" t="s">
        <v>4</v>
      </c>
      <c r="D13907" s="890">
        <v>76.87</v>
      </c>
    </row>
    <row r="13908" spans="1:4" x14ac:dyDescent="0.25">
      <c r="A13908" s="890" t="s">
        <v>13619</v>
      </c>
      <c r="B13908" s="890" t="s">
        <v>36793</v>
      </c>
      <c r="C13908" s="890" t="s">
        <v>4</v>
      </c>
      <c r="D13908" s="890">
        <v>189.99</v>
      </c>
    </row>
    <row r="13909" spans="1:4" x14ac:dyDescent="0.25">
      <c r="A13909" s="890" t="s">
        <v>13620</v>
      </c>
      <c r="B13909" s="890" t="s">
        <v>36793</v>
      </c>
      <c r="C13909" s="890" t="s">
        <v>4</v>
      </c>
      <c r="D13909" s="890">
        <v>181.07</v>
      </c>
    </row>
    <row r="13910" spans="1:4" x14ac:dyDescent="0.25">
      <c r="A13910" s="890" t="s">
        <v>13621</v>
      </c>
      <c r="B13910" s="890" t="s">
        <v>36794</v>
      </c>
      <c r="C13910" s="890" t="s">
        <v>4</v>
      </c>
      <c r="D13910" s="890">
        <v>252.01</v>
      </c>
    </row>
    <row r="13911" spans="1:4" x14ac:dyDescent="0.25">
      <c r="A13911" s="890" t="s">
        <v>13622</v>
      </c>
      <c r="B13911" s="890" t="s">
        <v>36794</v>
      </c>
      <c r="C13911" s="890" t="s">
        <v>4</v>
      </c>
      <c r="D13911" s="890">
        <v>240.12</v>
      </c>
    </row>
    <row r="13912" spans="1:4" x14ac:dyDescent="0.25">
      <c r="A13912" s="890" t="s">
        <v>13623</v>
      </c>
      <c r="B13912" s="890" t="s">
        <v>36795</v>
      </c>
      <c r="C13912" s="890" t="s">
        <v>4</v>
      </c>
      <c r="D13912" s="890">
        <v>4.29</v>
      </c>
    </row>
    <row r="13913" spans="1:4" x14ac:dyDescent="0.25">
      <c r="A13913" s="890" t="s">
        <v>13624</v>
      </c>
      <c r="B13913" s="890" t="s">
        <v>36795</v>
      </c>
      <c r="C13913" s="890" t="s">
        <v>4</v>
      </c>
      <c r="D13913" s="890">
        <v>4.1900000000000004</v>
      </c>
    </row>
    <row r="13914" spans="1:4" x14ac:dyDescent="0.25">
      <c r="A13914" s="890" t="s">
        <v>13625</v>
      </c>
      <c r="B13914" s="890" t="s">
        <v>36796</v>
      </c>
      <c r="C13914" s="890" t="s">
        <v>4</v>
      </c>
      <c r="D13914" s="890">
        <v>4.82</v>
      </c>
    </row>
    <row r="13915" spans="1:4" x14ac:dyDescent="0.25">
      <c r="A13915" s="890" t="s">
        <v>13626</v>
      </c>
      <c r="B13915" s="890" t="s">
        <v>36796</v>
      </c>
      <c r="C13915" s="890" t="s">
        <v>4</v>
      </c>
      <c r="D13915" s="890">
        <v>4.67</v>
      </c>
    </row>
    <row r="13916" spans="1:4" x14ac:dyDescent="0.25">
      <c r="A13916" s="890" t="s">
        <v>13627</v>
      </c>
      <c r="B13916" s="890" t="s">
        <v>36797</v>
      </c>
      <c r="C13916" s="890" t="s">
        <v>4</v>
      </c>
      <c r="D13916" s="890">
        <v>6.4</v>
      </c>
    </row>
    <row r="13917" spans="1:4" x14ac:dyDescent="0.25">
      <c r="A13917" s="890" t="s">
        <v>13628</v>
      </c>
      <c r="B13917" s="890" t="s">
        <v>36797</v>
      </c>
      <c r="C13917" s="890" t="s">
        <v>4</v>
      </c>
      <c r="D13917" s="890">
        <v>6.15</v>
      </c>
    </row>
    <row r="13918" spans="1:4" x14ac:dyDescent="0.25">
      <c r="A13918" s="890" t="s">
        <v>13629</v>
      </c>
      <c r="B13918" s="890" t="s">
        <v>36798</v>
      </c>
      <c r="C13918" s="890" t="s">
        <v>4</v>
      </c>
      <c r="D13918" s="890">
        <v>8.77</v>
      </c>
    </row>
    <row r="13919" spans="1:4" x14ac:dyDescent="0.25">
      <c r="A13919" s="890" t="s">
        <v>13630</v>
      </c>
      <c r="B13919" s="890" t="s">
        <v>36798</v>
      </c>
      <c r="C13919" s="890" t="s">
        <v>4</v>
      </c>
      <c r="D13919" s="890">
        <v>8.5299999999999994</v>
      </c>
    </row>
    <row r="13920" spans="1:4" x14ac:dyDescent="0.25">
      <c r="A13920" s="890" t="s">
        <v>13631</v>
      </c>
      <c r="B13920" s="890" t="s">
        <v>36799</v>
      </c>
      <c r="C13920" s="890" t="s">
        <v>4</v>
      </c>
      <c r="D13920" s="890">
        <v>4.28</v>
      </c>
    </row>
    <row r="13921" spans="1:4" x14ac:dyDescent="0.25">
      <c r="A13921" s="890" t="s">
        <v>13632</v>
      </c>
      <c r="B13921" s="890" t="s">
        <v>36799</v>
      </c>
      <c r="C13921" s="890" t="s">
        <v>4</v>
      </c>
      <c r="D13921" s="890">
        <v>4.18</v>
      </c>
    </row>
    <row r="13922" spans="1:4" x14ac:dyDescent="0.25">
      <c r="A13922" s="890" t="s">
        <v>13633</v>
      </c>
      <c r="B13922" s="890" t="s">
        <v>36800</v>
      </c>
      <c r="C13922" s="890" t="s">
        <v>4</v>
      </c>
      <c r="D13922" s="890">
        <v>6.79</v>
      </c>
    </row>
    <row r="13923" spans="1:4" x14ac:dyDescent="0.25">
      <c r="A13923" s="890" t="s">
        <v>13634</v>
      </c>
      <c r="B13923" s="890" t="s">
        <v>36800</v>
      </c>
      <c r="C13923" s="890" t="s">
        <v>4</v>
      </c>
      <c r="D13923" s="890">
        <v>6.64</v>
      </c>
    </row>
    <row r="13924" spans="1:4" x14ac:dyDescent="0.25">
      <c r="A13924" s="890" t="s">
        <v>13635</v>
      </c>
      <c r="B13924" s="890" t="s">
        <v>36801</v>
      </c>
      <c r="C13924" s="890" t="s">
        <v>4</v>
      </c>
      <c r="D13924" s="890">
        <v>8.83</v>
      </c>
    </row>
    <row r="13925" spans="1:4" x14ac:dyDescent="0.25">
      <c r="A13925" s="890" t="s">
        <v>13636</v>
      </c>
      <c r="B13925" s="890" t="s">
        <v>36801</v>
      </c>
      <c r="C13925" s="890" t="s">
        <v>4</v>
      </c>
      <c r="D13925" s="890">
        <v>8.58</v>
      </c>
    </row>
    <row r="13926" spans="1:4" x14ac:dyDescent="0.25">
      <c r="A13926" s="890" t="s">
        <v>13637</v>
      </c>
      <c r="B13926" s="890" t="s">
        <v>36802</v>
      </c>
      <c r="C13926" s="890" t="s">
        <v>4</v>
      </c>
      <c r="D13926" s="890">
        <v>9.77</v>
      </c>
    </row>
    <row r="13927" spans="1:4" x14ac:dyDescent="0.25">
      <c r="A13927" s="890" t="s">
        <v>13638</v>
      </c>
      <c r="B13927" s="890" t="s">
        <v>36802</v>
      </c>
      <c r="C13927" s="890" t="s">
        <v>4</v>
      </c>
      <c r="D13927" s="890">
        <v>9.52</v>
      </c>
    </row>
    <row r="13928" spans="1:4" x14ac:dyDescent="0.25">
      <c r="A13928" s="890" t="s">
        <v>13639</v>
      </c>
      <c r="B13928" s="890" t="s">
        <v>36803</v>
      </c>
      <c r="C13928" s="890" t="s">
        <v>4</v>
      </c>
      <c r="D13928" s="890">
        <v>2.06</v>
      </c>
    </row>
    <row r="13929" spans="1:4" x14ac:dyDescent="0.25">
      <c r="A13929" s="890" t="s">
        <v>13640</v>
      </c>
      <c r="B13929" s="890" t="s">
        <v>36803</v>
      </c>
      <c r="C13929" s="890" t="s">
        <v>4</v>
      </c>
      <c r="D13929" s="890">
        <v>1.96</v>
      </c>
    </row>
    <row r="13930" spans="1:4" x14ac:dyDescent="0.25">
      <c r="A13930" s="890" t="s">
        <v>13641</v>
      </c>
      <c r="B13930" s="890" t="s">
        <v>36804</v>
      </c>
      <c r="C13930" s="890" t="s">
        <v>4</v>
      </c>
      <c r="D13930" s="890">
        <v>3.52</v>
      </c>
    </row>
    <row r="13931" spans="1:4" x14ac:dyDescent="0.25">
      <c r="A13931" s="890" t="s">
        <v>13642</v>
      </c>
      <c r="B13931" s="890" t="s">
        <v>36804</v>
      </c>
      <c r="C13931" s="890" t="s">
        <v>4</v>
      </c>
      <c r="D13931" s="890">
        <v>3.37</v>
      </c>
    </row>
    <row r="13932" spans="1:4" x14ac:dyDescent="0.25">
      <c r="A13932" s="890" t="s">
        <v>13643</v>
      </c>
      <c r="B13932" s="890" t="s">
        <v>36805</v>
      </c>
      <c r="C13932" s="890" t="s">
        <v>4</v>
      </c>
      <c r="D13932" s="890">
        <v>5.12</v>
      </c>
    </row>
    <row r="13933" spans="1:4" x14ac:dyDescent="0.25">
      <c r="A13933" s="890" t="s">
        <v>13644</v>
      </c>
      <c r="B13933" s="890" t="s">
        <v>36805</v>
      </c>
      <c r="C13933" s="890" t="s">
        <v>4</v>
      </c>
      <c r="D13933" s="890">
        <v>4.87</v>
      </c>
    </row>
    <row r="13934" spans="1:4" x14ac:dyDescent="0.25">
      <c r="A13934" s="890" t="s">
        <v>13645</v>
      </c>
      <c r="B13934" s="890" t="s">
        <v>36806</v>
      </c>
      <c r="C13934" s="890" t="s">
        <v>4</v>
      </c>
      <c r="D13934" s="890">
        <v>5.83</v>
      </c>
    </row>
    <row r="13935" spans="1:4" x14ac:dyDescent="0.25">
      <c r="A13935" s="890" t="s">
        <v>13646</v>
      </c>
      <c r="B13935" s="890" t="s">
        <v>36806</v>
      </c>
      <c r="C13935" s="890" t="s">
        <v>4</v>
      </c>
      <c r="D13935" s="890">
        <v>5.58</v>
      </c>
    </row>
    <row r="13936" spans="1:4" x14ac:dyDescent="0.25">
      <c r="A13936" s="890" t="s">
        <v>27917</v>
      </c>
      <c r="B13936" s="890" t="s">
        <v>36807</v>
      </c>
      <c r="C13936" s="890" t="s">
        <v>4</v>
      </c>
      <c r="D13936" s="890">
        <v>4.8</v>
      </c>
    </row>
    <row r="13937" spans="1:4" x14ac:dyDescent="0.25">
      <c r="A13937" s="890" t="s">
        <v>27918</v>
      </c>
      <c r="B13937" s="890" t="s">
        <v>36807</v>
      </c>
      <c r="C13937" s="890" t="s">
        <v>4</v>
      </c>
      <c r="D13937" s="890">
        <v>4.45</v>
      </c>
    </row>
    <row r="13938" spans="1:4" x14ac:dyDescent="0.25">
      <c r="A13938" s="890" t="s">
        <v>27919</v>
      </c>
      <c r="B13938" s="890" t="s">
        <v>36808</v>
      </c>
      <c r="C13938" s="890" t="s">
        <v>4</v>
      </c>
      <c r="D13938" s="890">
        <v>4.96</v>
      </c>
    </row>
    <row r="13939" spans="1:4" x14ac:dyDescent="0.25">
      <c r="A13939" s="890" t="s">
        <v>27920</v>
      </c>
      <c r="B13939" s="890" t="s">
        <v>36808</v>
      </c>
      <c r="C13939" s="890" t="s">
        <v>4</v>
      </c>
      <c r="D13939" s="890">
        <v>4.62</v>
      </c>
    </row>
    <row r="13940" spans="1:4" x14ac:dyDescent="0.25">
      <c r="A13940" s="890" t="s">
        <v>27921</v>
      </c>
      <c r="B13940" s="890" t="s">
        <v>36809</v>
      </c>
      <c r="C13940" s="890" t="s">
        <v>5</v>
      </c>
      <c r="D13940" s="890">
        <v>358.98</v>
      </c>
    </row>
    <row r="13941" spans="1:4" x14ac:dyDescent="0.25">
      <c r="A13941" s="890" t="s">
        <v>27922</v>
      </c>
      <c r="B13941" s="890" t="s">
        <v>36809</v>
      </c>
      <c r="C13941" s="890" t="s">
        <v>5</v>
      </c>
      <c r="D13941" s="890">
        <v>347.92</v>
      </c>
    </row>
    <row r="13942" spans="1:4" x14ac:dyDescent="0.25">
      <c r="A13942" s="890" t="s">
        <v>27923</v>
      </c>
      <c r="B13942" s="890" t="s">
        <v>36810</v>
      </c>
      <c r="C13942" s="890" t="s">
        <v>5</v>
      </c>
      <c r="D13942" s="890">
        <v>411.54</v>
      </c>
    </row>
    <row r="13943" spans="1:4" x14ac:dyDescent="0.25">
      <c r="A13943" s="890" t="s">
        <v>27924</v>
      </c>
      <c r="B13943" s="890" t="s">
        <v>36810</v>
      </c>
      <c r="C13943" s="890" t="s">
        <v>5</v>
      </c>
      <c r="D13943" s="890">
        <v>400.29</v>
      </c>
    </row>
    <row r="13944" spans="1:4" x14ac:dyDescent="0.25">
      <c r="A13944" s="890" t="s">
        <v>27925</v>
      </c>
      <c r="B13944" s="890" t="s">
        <v>36811</v>
      </c>
      <c r="C13944" s="890" t="s">
        <v>5</v>
      </c>
      <c r="D13944" s="890">
        <v>412.09</v>
      </c>
    </row>
    <row r="13945" spans="1:4" x14ac:dyDescent="0.25">
      <c r="A13945" s="890" t="s">
        <v>27926</v>
      </c>
      <c r="B13945" s="890" t="s">
        <v>36811</v>
      </c>
      <c r="C13945" s="890" t="s">
        <v>5</v>
      </c>
      <c r="D13945" s="890">
        <v>400.8</v>
      </c>
    </row>
    <row r="13946" spans="1:4" x14ac:dyDescent="0.25">
      <c r="A13946" s="890" t="s">
        <v>27927</v>
      </c>
      <c r="B13946" s="890" t="s">
        <v>36812</v>
      </c>
      <c r="C13946" s="890" t="s">
        <v>5</v>
      </c>
      <c r="D13946" s="890">
        <v>534.39</v>
      </c>
    </row>
    <row r="13947" spans="1:4" x14ac:dyDescent="0.25">
      <c r="A13947" s="890" t="s">
        <v>27928</v>
      </c>
      <c r="B13947" s="890" t="s">
        <v>36812</v>
      </c>
      <c r="C13947" s="890" t="s">
        <v>5</v>
      </c>
      <c r="D13947" s="890">
        <v>518.58000000000004</v>
      </c>
    </row>
    <row r="13948" spans="1:4" x14ac:dyDescent="0.25">
      <c r="A13948" s="890" t="s">
        <v>27929</v>
      </c>
      <c r="B13948" s="890" t="s">
        <v>36813</v>
      </c>
      <c r="C13948" s="890" t="s">
        <v>5</v>
      </c>
      <c r="D13948" s="890">
        <v>1122.51</v>
      </c>
    </row>
    <row r="13949" spans="1:4" x14ac:dyDescent="0.25">
      <c r="A13949" s="890" t="s">
        <v>27930</v>
      </c>
      <c r="B13949" s="890" t="s">
        <v>36813</v>
      </c>
      <c r="C13949" s="890" t="s">
        <v>5</v>
      </c>
      <c r="D13949" s="890">
        <v>1106.69</v>
      </c>
    </row>
    <row r="13950" spans="1:4" x14ac:dyDescent="0.25">
      <c r="A13950" s="890" t="s">
        <v>27931</v>
      </c>
      <c r="B13950" s="890" t="s">
        <v>36814</v>
      </c>
      <c r="C13950" s="890" t="s">
        <v>5</v>
      </c>
      <c r="D13950" s="890">
        <v>1177.6500000000001</v>
      </c>
    </row>
    <row r="13951" spans="1:4" x14ac:dyDescent="0.25">
      <c r="A13951" s="890" t="s">
        <v>27932</v>
      </c>
      <c r="B13951" s="890" t="s">
        <v>36814</v>
      </c>
      <c r="C13951" s="890" t="s">
        <v>5</v>
      </c>
      <c r="D13951" s="890">
        <v>1159.57</v>
      </c>
    </row>
    <row r="13952" spans="1:4" x14ac:dyDescent="0.25">
      <c r="A13952" s="890" t="s">
        <v>27933</v>
      </c>
      <c r="B13952" s="890" t="s">
        <v>36815</v>
      </c>
      <c r="C13952" s="890" t="s">
        <v>5</v>
      </c>
      <c r="D13952" s="890">
        <v>404.19</v>
      </c>
    </row>
    <row r="13953" spans="1:4" x14ac:dyDescent="0.25">
      <c r="A13953" s="890" t="s">
        <v>27934</v>
      </c>
      <c r="B13953" s="890" t="s">
        <v>36815</v>
      </c>
      <c r="C13953" s="890" t="s">
        <v>5</v>
      </c>
      <c r="D13953" s="890">
        <v>389.7</v>
      </c>
    </row>
    <row r="13954" spans="1:4" x14ac:dyDescent="0.25">
      <c r="A13954" s="890" t="s">
        <v>27935</v>
      </c>
      <c r="B13954" s="890" t="s">
        <v>36816</v>
      </c>
      <c r="C13954" s="890" t="s">
        <v>5</v>
      </c>
      <c r="D13954" s="890">
        <v>554.05999999999995</v>
      </c>
    </row>
    <row r="13955" spans="1:4" x14ac:dyDescent="0.25">
      <c r="A13955" s="890" t="s">
        <v>27936</v>
      </c>
      <c r="B13955" s="890" t="s">
        <v>36816</v>
      </c>
      <c r="C13955" s="890" t="s">
        <v>5</v>
      </c>
      <c r="D13955" s="890">
        <v>536.71</v>
      </c>
    </row>
    <row r="13956" spans="1:4" x14ac:dyDescent="0.25">
      <c r="A13956" s="890" t="s">
        <v>27937</v>
      </c>
      <c r="B13956" s="890" t="s">
        <v>36817</v>
      </c>
      <c r="C13956" s="890" t="s">
        <v>5</v>
      </c>
      <c r="D13956" s="890">
        <v>665.01</v>
      </c>
    </row>
    <row r="13957" spans="1:4" x14ac:dyDescent="0.25">
      <c r="A13957" s="890" t="s">
        <v>27938</v>
      </c>
      <c r="B13957" s="890" t="s">
        <v>36817</v>
      </c>
      <c r="C13957" s="890" t="s">
        <v>5</v>
      </c>
      <c r="D13957" s="890">
        <v>646.04999999999995</v>
      </c>
    </row>
    <row r="13958" spans="1:4" x14ac:dyDescent="0.25">
      <c r="A13958" s="890" t="s">
        <v>27939</v>
      </c>
      <c r="B13958" s="890" t="s">
        <v>36818</v>
      </c>
      <c r="C13958" s="890" t="s">
        <v>5</v>
      </c>
      <c r="D13958" s="890">
        <v>1177.6099999999999</v>
      </c>
    </row>
    <row r="13959" spans="1:4" x14ac:dyDescent="0.25">
      <c r="A13959" s="890" t="s">
        <v>27940</v>
      </c>
      <c r="B13959" s="890" t="s">
        <v>36818</v>
      </c>
      <c r="C13959" s="890" t="s">
        <v>5</v>
      </c>
      <c r="D13959" s="890">
        <v>1157.5</v>
      </c>
    </row>
    <row r="13960" spans="1:4" x14ac:dyDescent="0.25">
      <c r="A13960" s="890" t="s">
        <v>27941</v>
      </c>
      <c r="B13960" s="890" t="s">
        <v>36819</v>
      </c>
      <c r="C13960" s="890" t="s">
        <v>5</v>
      </c>
      <c r="D13960" s="890">
        <v>1240.03</v>
      </c>
    </row>
    <row r="13961" spans="1:4" x14ac:dyDescent="0.25">
      <c r="A13961" s="890" t="s">
        <v>27942</v>
      </c>
      <c r="B13961" s="890" t="s">
        <v>36819</v>
      </c>
      <c r="C13961" s="890" t="s">
        <v>5</v>
      </c>
      <c r="D13961" s="890">
        <v>1218.6199999999999</v>
      </c>
    </row>
    <row r="13962" spans="1:4" x14ac:dyDescent="0.25">
      <c r="A13962" s="890" t="s">
        <v>13647</v>
      </c>
      <c r="B13962" s="890" t="s">
        <v>36820</v>
      </c>
      <c r="C13962" s="890" t="s">
        <v>5</v>
      </c>
      <c r="D13962" s="890">
        <v>25496.7</v>
      </c>
    </row>
    <row r="13963" spans="1:4" x14ac:dyDescent="0.25">
      <c r="A13963" s="890" t="s">
        <v>13648</v>
      </c>
      <c r="B13963" s="890" t="s">
        <v>36820</v>
      </c>
      <c r="C13963" s="890" t="s">
        <v>5</v>
      </c>
      <c r="D13963" s="890">
        <v>25198.51</v>
      </c>
    </row>
    <row r="13964" spans="1:4" x14ac:dyDescent="0.25">
      <c r="A13964" s="890" t="s">
        <v>13649</v>
      </c>
      <c r="B13964" s="890" t="s">
        <v>36821</v>
      </c>
      <c r="C13964" s="890" t="s">
        <v>5</v>
      </c>
      <c r="D13964" s="890">
        <v>29181.91</v>
      </c>
    </row>
    <row r="13965" spans="1:4" x14ac:dyDescent="0.25">
      <c r="A13965" s="890" t="s">
        <v>13650</v>
      </c>
      <c r="B13965" s="890" t="s">
        <v>36821</v>
      </c>
      <c r="C13965" s="890" t="s">
        <v>5</v>
      </c>
      <c r="D13965" s="890">
        <v>28883.72</v>
      </c>
    </row>
    <row r="13966" spans="1:4" x14ac:dyDescent="0.25">
      <c r="A13966" s="890" t="s">
        <v>13651</v>
      </c>
      <c r="B13966" s="890" t="s">
        <v>36822</v>
      </c>
      <c r="C13966" s="890" t="s">
        <v>5</v>
      </c>
      <c r="D13966" s="890">
        <v>36533.699999999997</v>
      </c>
    </row>
    <row r="13967" spans="1:4" x14ac:dyDescent="0.25">
      <c r="A13967" s="890" t="s">
        <v>13652</v>
      </c>
      <c r="B13967" s="890" t="s">
        <v>36822</v>
      </c>
      <c r="C13967" s="890" t="s">
        <v>5</v>
      </c>
      <c r="D13967" s="890">
        <v>36235.51</v>
      </c>
    </row>
    <row r="13968" spans="1:4" x14ac:dyDescent="0.25">
      <c r="A13968" s="890" t="s">
        <v>13653</v>
      </c>
      <c r="B13968" s="890" t="s">
        <v>36823</v>
      </c>
      <c r="C13968" s="890" t="s">
        <v>5</v>
      </c>
      <c r="D13968" s="890">
        <v>42816.7</v>
      </c>
    </row>
    <row r="13969" spans="1:4" x14ac:dyDescent="0.25">
      <c r="A13969" s="890" t="s">
        <v>13654</v>
      </c>
      <c r="B13969" s="890" t="s">
        <v>36823</v>
      </c>
      <c r="C13969" s="890" t="s">
        <v>5</v>
      </c>
      <c r="D13969" s="890">
        <v>42518.51</v>
      </c>
    </row>
    <row r="13970" spans="1:4" x14ac:dyDescent="0.25">
      <c r="A13970" s="890" t="s">
        <v>13655</v>
      </c>
      <c r="B13970" s="890" t="s">
        <v>36824</v>
      </c>
      <c r="C13970" s="890" t="s">
        <v>5</v>
      </c>
      <c r="D13970" s="890">
        <v>49923.7</v>
      </c>
    </row>
    <row r="13971" spans="1:4" x14ac:dyDescent="0.25">
      <c r="A13971" s="890" t="s">
        <v>13656</v>
      </c>
      <c r="B13971" s="890" t="s">
        <v>36824</v>
      </c>
      <c r="C13971" s="890" t="s">
        <v>5</v>
      </c>
      <c r="D13971" s="890">
        <v>49625.51</v>
      </c>
    </row>
    <row r="13972" spans="1:4" x14ac:dyDescent="0.25">
      <c r="A13972" s="890" t="s">
        <v>13657</v>
      </c>
      <c r="B13972" s="890" t="s">
        <v>36825</v>
      </c>
      <c r="C13972" s="890" t="s">
        <v>5</v>
      </c>
      <c r="D13972" s="890">
        <v>40218.01</v>
      </c>
    </row>
    <row r="13973" spans="1:4" x14ac:dyDescent="0.25">
      <c r="A13973" s="890" t="s">
        <v>13658</v>
      </c>
      <c r="B13973" s="890" t="s">
        <v>36825</v>
      </c>
      <c r="C13973" s="890" t="s">
        <v>5</v>
      </c>
      <c r="D13973" s="890">
        <v>39724.26</v>
      </c>
    </row>
    <row r="13974" spans="1:4" x14ac:dyDescent="0.25">
      <c r="A13974" s="890" t="s">
        <v>13659</v>
      </c>
      <c r="B13974" s="890" t="s">
        <v>36826</v>
      </c>
      <c r="C13974" s="890" t="s">
        <v>5</v>
      </c>
      <c r="D13974" s="890">
        <v>47518.11</v>
      </c>
    </row>
    <row r="13975" spans="1:4" x14ac:dyDescent="0.25">
      <c r="A13975" s="890" t="s">
        <v>13660</v>
      </c>
      <c r="B13975" s="890" t="s">
        <v>36826</v>
      </c>
      <c r="C13975" s="890" t="s">
        <v>5</v>
      </c>
      <c r="D13975" s="890">
        <v>47024.36</v>
      </c>
    </row>
    <row r="13976" spans="1:4" x14ac:dyDescent="0.25">
      <c r="A13976" s="890" t="s">
        <v>13661</v>
      </c>
      <c r="B13976" s="890" t="s">
        <v>36827</v>
      </c>
      <c r="C13976" s="890" t="s">
        <v>5</v>
      </c>
      <c r="D13976" s="890">
        <v>54167.9</v>
      </c>
    </row>
    <row r="13977" spans="1:4" x14ac:dyDescent="0.25">
      <c r="A13977" s="890" t="s">
        <v>13662</v>
      </c>
      <c r="B13977" s="890" t="s">
        <v>36827</v>
      </c>
      <c r="C13977" s="890" t="s">
        <v>5</v>
      </c>
      <c r="D13977" s="890">
        <v>53674.15</v>
      </c>
    </row>
    <row r="13978" spans="1:4" x14ac:dyDescent="0.25">
      <c r="A13978" s="890" t="s">
        <v>13663</v>
      </c>
      <c r="B13978" s="890" t="s">
        <v>36828</v>
      </c>
      <c r="C13978" s="890" t="s">
        <v>5</v>
      </c>
      <c r="D13978" s="890">
        <v>69363.91</v>
      </c>
    </row>
    <row r="13979" spans="1:4" x14ac:dyDescent="0.25">
      <c r="A13979" s="890" t="s">
        <v>13664</v>
      </c>
      <c r="B13979" s="890" t="s">
        <v>36828</v>
      </c>
      <c r="C13979" s="890" t="s">
        <v>5</v>
      </c>
      <c r="D13979" s="890">
        <v>68870.16</v>
      </c>
    </row>
    <row r="13980" spans="1:4" x14ac:dyDescent="0.25">
      <c r="A13980" s="890" t="s">
        <v>13665</v>
      </c>
      <c r="B13980" s="890" t="s">
        <v>36829</v>
      </c>
      <c r="C13980" s="890" t="s">
        <v>5</v>
      </c>
      <c r="D13980" s="890">
        <v>82789.2</v>
      </c>
    </row>
    <row r="13981" spans="1:4" x14ac:dyDescent="0.25">
      <c r="A13981" s="890" t="s">
        <v>13666</v>
      </c>
      <c r="B13981" s="890" t="s">
        <v>36829</v>
      </c>
      <c r="C13981" s="890" t="s">
        <v>5</v>
      </c>
      <c r="D13981" s="890">
        <v>82299.23</v>
      </c>
    </row>
    <row r="13982" spans="1:4" x14ac:dyDescent="0.25">
      <c r="A13982" s="890" t="s">
        <v>27943</v>
      </c>
      <c r="B13982" s="890" t="s">
        <v>36830</v>
      </c>
      <c r="C13982" s="890" t="s">
        <v>5</v>
      </c>
      <c r="D13982" s="890">
        <v>762.1</v>
      </c>
    </row>
    <row r="13983" spans="1:4" x14ac:dyDescent="0.25">
      <c r="A13983" s="890" t="s">
        <v>27944</v>
      </c>
      <c r="B13983" s="890" t="s">
        <v>36830</v>
      </c>
      <c r="C13983" s="890" t="s">
        <v>5</v>
      </c>
      <c r="D13983" s="890">
        <v>750.56</v>
      </c>
    </row>
    <row r="13984" spans="1:4" x14ac:dyDescent="0.25">
      <c r="A13984" s="890" t="s">
        <v>27945</v>
      </c>
      <c r="B13984" s="890" t="s">
        <v>36831</v>
      </c>
      <c r="C13984" s="890" t="s">
        <v>5</v>
      </c>
      <c r="D13984" s="890">
        <v>992.22</v>
      </c>
    </row>
    <row r="13985" spans="1:4" x14ac:dyDescent="0.25">
      <c r="A13985" s="890" t="s">
        <v>27946</v>
      </c>
      <c r="B13985" s="890" t="s">
        <v>36831</v>
      </c>
      <c r="C13985" s="890" t="s">
        <v>5</v>
      </c>
      <c r="D13985" s="890">
        <v>977.93</v>
      </c>
    </row>
    <row r="13986" spans="1:4" x14ac:dyDescent="0.25">
      <c r="A13986" s="890" t="s">
        <v>27947</v>
      </c>
      <c r="B13986" s="890" t="s">
        <v>36832</v>
      </c>
      <c r="C13986" s="890" t="s">
        <v>5</v>
      </c>
      <c r="D13986" s="890">
        <v>1115.95</v>
      </c>
    </row>
    <row r="13987" spans="1:4" x14ac:dyDescent="0.25">
      <c r="A13987" s="890" t="s">
        <v>27948</v>
      </c>
      <c r="B13987" s="890" t="s">
        <v>36832</v>
      </c>
      <c r="C13987" s="890" t="s">
        <v>5</v>
      </c>
      <c r="D13987" s="890">
        <v>1098.8900000000001</v>
      </c>
    </row>
    <row r="13988" spans="1:4" x14ac:dyDescent="0.25">
      <c r="A13988" s="890" t="s">
        <v>27949</v>
      </c>
      <c r="B13988" s="890" t="s">
        <v>36833</v>
      </c>
      <c r="C13988" s="890" t="s">
        <v>5</v>
      </c>
      <c r="D13988" s="890">
        <v>1739.17</v>
      </c>
    </row>
    <row r="13989" spans="1:4" x14ac:dyDescent="0.25">
      <c r="A13989" s="890" t="s">
        <v>27950</v>
      </c>
      <c r="B13989" s="890" t="s">
        <v>36833</v>
      </c>
      <c r="C13989" s="890" t="s">
        <v>5</v>
      </c>
      <c r="D13989" s="890">
        <v>1720.81</v>
      </c>
    </row>
    <row r="13990" spans="1:4" x14ac:dyDescent="0.25">
      <c r="A13990" s="890" t="s">
        <v>13667</v>
      </c>
      <c r="B13990" s="890" t="s">
        <v>36834</v>
      </c>
      <c r="C13990" s="890" t="s">
        <v>5</v>
      </c>
      <c r="D13990" s="890">
        <v>26288.68</v>
      </c>
    </row>
    <row r="13991" spans="1:4" x14ac:dyDescent="0.25">
      <c r="A13991" s="890" t="s">
        <v>13668</v>
      </c>
      <c r="B13991" s="890" t="s">
        <v>36834</v>
      </c>
      <c r="C13991" s="890" t="s">
        <v>5</v>
      </c>
      <c r="D13991" s="890">
        <v>25747.11</v>
      </c>
    </row>
    <row r="13992" spans="1:4" x14ac:dyDescent="0.25">
      <c r="A13992" s="890" t="s">
        <v>13669</v>
      </c>
      <c r="B13992" s="890" t="s">
        <v>36835</v>
      </c>
      <c r="C13992" s="890" t="s">
        <v>5</v>
      </c>
      <c r="D13992" s="890">
        <v>30831.86</v>
      </c>
    </row>
    <row r="13993" spans="1:4" x14ac:dyDescent="0.25">
      <c r="A13993" s="890" t="s">
        <v>13670</v>
      </c>
      <c r="B13993" s="890" t="s">
        <v>36835</v>
      </c>
      <c r="C13993" s="890" t="s">
        <v>5</v>
      </c>
      <c r="D13993" s="890">
        <v>30290.29</v>
      </c>
    </row>
    <row r="13994" spans="1:4" x14ac:dyDescent="0.25">
      <c r="A13994" s="890" t="s">
        <v>13671</v>
      </c>
      <c r="B13994" s="890" t="s">
        <v>36836</v>
      </c>
      <c r="C13994" s="890" t="s">
        <v>5</v>
      </c>
      <c r="D13994" s="890">
        <v>40730.6</v>
      </c>
    </row>
    <row r="13995" spans="1:4" x14ac:dyDescent="0.25">
      <c r="A13995" s="890" t="s">
        <v>13672</v>
      </c>
      <c r="B13995" s="890" t="s">
        <v>36836</v>
      </c>
      <c r="C13995" s="890" t="s">
        <v>5</v>
      </c>
      <c r="D13995" s="890">
        <v>40189.019999999997</v>
      </c>
    </row>
    <row r="13996" spans="1:4" x14ac:dyDescent="0.25">
      <c r="A13996" s="890" t="s">
        <v>13673</v>
      </c>
      <c r="B13996" s="890" t="s">
        <v>36837</v>
      </c>
      <c r="C13996" s="890" t="s">
        <v>5</v>
      </c>
      <c r="D13996" s="890">
        <v>41945.79</v>
      </c>
    </row>
    <row r="13997" spans="1:4" x14ac:dyDescent="0.25">
      <c r="A13997" s="890" t="s">
        <v>13674</v>
      </c>
      <c r="B13997" s="890" t="s">
        <v>36837</v>
      </c>
      <c r="C13997" s="890" t="s">
        <v>5</v>
      </c>
      <c r="D13997" s="890">
        <v>41398.99</v>
      </c>
    </row>
    <row r="13998" spans="1:4" x14ac:dyDescent="0.25">
      <c r="A13998" s="890" t="s">
        <v>13675</v>
      </c>
      <c r="B13998" s="890" t="s">
        <v>36838</v>
      </c>
      <c r="C13998" s="890" t="s">
        <v>5</v>
      </c>
      <c r="D13998" s="890">
        <v>50316.91</v>
      </c>
    </row>
    <row r="13999" spans="1:4" x14ac:dyDescent="0.25">
      <c r="A13999" s="890" t="s">
        <v>13676</v>
      </c>
      <c r="B13999" s="890" t="s">
        <v>36838</v>
      </c>
      <c r="C13999" s="890" t="s">
        <v>5</v>
      </c>
      <c r="D13999" s="890">
        <v>49770.11</v>
      </c>
    </row>
    <row r="14000" spans="1:4" x14ac:dyDescent="0.25">
      <c r="A14000" s="890" t="s">
        <v>13677</v>
      </c>
      <c r="B14000" s="890" t="s">
        <v>36839</v>
      </c>
      <c r="C14000" s="890" t="s">
        <v>5</v>
      </c>
      <c r="D14000" s="890">
        <v>21243.67</v>
      </c>
    </row>
    <row r="14001" spans="1:4" x14ac:dyDescent="0.25">
      <c r="A14001" s="890" t="s">
        <v>13678</v>
      </c>
      <c r="B14001" s="890" t="s">
        <v>36839</v>
      </c>
      <c r="C14001" s="890" t="s">
        <v>5</v>
      </c>
      <c r="D14001" s="890">
        <v>20892.46</v>
      </c>
    </row>
    <row r="14002" spans="1:4" x14ac:dyDescent="0.25">
      <c r="A14002" s="890" t="s">
        <v>13679</v>
      </c>
      <c r="B14002" s="890" t="s">
        <v>36840</v>
      </c>
      <c r="C14002" s="890" t="s">
        <v>5</v>
      </c>
      <c r="D14002" s="890">
        <v>22540.03</v>
      </c>
    </row>
    <row r="14003" spans="1:4" x14ac:dyDescent="0.25">
      <c r="A14003" s="890" t="s">
        <v>13680</v>
      </c>
      <c r="B14003" s="890" t="s">
        <v>36840</v>
      </c>
      <c r="C14003" s="890" t="s">
        <v>5</v>
      </c>
      <c r="D14003" s="890">
        <v>22188.82</v>
      </c>
    </row>
    <row r="14004" spans="1:4" x14ac:dyDescent="0.25">
      <c r="A14004" s="890" t="s">
        <v>13681</v>
      </c>
      <c r="B14004" s="890" t="s">
        <v>36841</v>
      </c>
      <c r="C14004" s="890" t="s">
        <v>5</v>
      </c>
      <c r="D14004" s="890">
        <v>26134.400000000001</v>
      </c>
    </row>
    <row r="14005" spans="1:4" x14ac:dyDescent="0.25">
      <c r="A14005" s="890" t="s">
        <v>13682</v>
      </c>
      <c r="B14005" s="890" t="s">
        <v>36841</v>
      </c>
      <c r="C14005" s="890" t="s">
        <v>5</v>
      </c>
      <c r="D14005" s="890">
        <v>25783.19</v>
      </c>
    </row>
    <row r="14006" spans="1:4" x14ac:dyDescent="0.25">
      <c r="A14006" s="890" t="s">
        <v>13683</v>
      </c>
      <c r="B14006" s="890" t="s">
        <v>36842</v>
      </c>
      <c r="C14006" s="890" t="s">
        <v>5</v>
      </c>
      <c r="D14006" s="890">
        <v>29954.36</v>
      </c>
    </row>
    <row r="14007" spans="1:4" x14ac:dyDescent="0.25">
      <c r="A14007" s="890" t="s">
        <v>13684</v>
      </c>
      <c r="B14007" s="890" t="s">
        <v>36842</v>
      </c>
      <c r="C14007" s="890" t="s">
        <v>5</v>
      </c>
      <c r="D14007" s="890">
        <v>29600.080000000002</v>
      </c>
    </row>
    <row r="14008" spans="1:4" x14ac:dyDescent="0.25">
      <c r="A14008" s="890" t="s">
        <v>13685</v>
      </c>
      <c r="B14008" s="890" t="s">
        <v>36843</v>
      </c>
      <c r="C14008" s="890" t="s">
        <v>5</v>
      </c>
      <c r="D14008" s="890">
        <v>37125.35</v>
      </c>
    </row>
    <row r="14009" spans="1:4" x14ac:dyDescent="0.25">
      <c r="A14009" s="890" t="s">
        <v>13686</v>
      </c>
      <c r="B14009" s="890" t="s">
        <v>36843</v>
      </c>
      <c r="C14009" s="890" t="s">
        <v>5</v>
      </c>
      <c r="D14009" s="890">
        <v>36771.07</v>
      </c>
    </row>
    <row r="14010" spans="1:4" x14ac:dyDescent="0.25">
      <c r="A14010" s="890" t="s">
        <v>13687</v>
      </c>
      <c r="B14010" s="890" t="s">
        <v>36844</v>
      </c>
      <c r="C14010" s="890" t="s">
        <v>5</v>
      </c>
      <c r="D14010" s="890">
        <v>68783.12</v>
      </c>
    </row>
    <row r="14011" spans="1:4" x14ac:dyDescent="0.25">
      <c r="A14011" s="890" t="s">
        <v>13688</v>
      </c>
      <c r="B14011" s="890" t="s">
        <v>36844</v>
      </c>
      <c r="C14011" s="890" t="s">
        <v>5</v>
      </c>
      <c r="D14011" s="890">
        <v>68229.91</v>
      </c>
    </row>
    <row r="14012" spans="1:4" x14ac:dyDescent="0.25">
      <c r="A14012" s="890" t="s">
        <v>13689</v>
      </c>
      <c r="B14012" s="890" t="s">
        <v>36845</v>
      </c>
      <c r="C14012" s="890" t="s">
        <v>5</v>
      </c>
      <c r="D14012" s="890">
        <v>46634.96</v>
      </c>
    </row>
    <row r="14013" spans="1:4" x14ac:dyDescent="0.25">
      <c r="A14013" s="890" t="s">
        <v>13690</v>
      </c>
      <c r="B14013" s="890" t="s">
        <v>36845</v>
      </c>
      <c r="C14013" s="890" t="s">
        <v>5</v>
      </c>
      <c r="D14013" s="890">
        <v>46274.27</v>
      </c>
    </row>
    <row r="14014" spans="1:4" x14ac:dyDescent="0.25">
      <c r="A14014" s="890" t="s">
        <v>13691</v>
      </c>
      <c r="B14014" s="890" t="s">
        <v>36846</v>
      </c>
      <c r="C14014" s="890" t="s">
        <v>985</v>
      </c>
      <c r="D14014" s="890">
        <v>24.89</v>
      </c>
    </row>
    <row r="14015" spans="1:4" x14ac:dyDescent="0.25">
      <c r="A14015" s="890" t="s">
        <v>13692</v>
      </c>
      <c r="B14015" s="890" t="s">
        <v>36846</v>
      </c>
      <c r="C14015" s="890" t="s">
        <v>985</v>
      </c>
      <c r="D14015" s="890">
        <v>23.93</v>
      </c>
    </row>
    <row r="14016" spans="1:4" x14ac:dyDescent="0.25">
      <c r="A14016" s="890" t="s">
        <v>13693</v>
      </c>
      <c r="B14016" s="890" t="s">
        <v>36847</v>
      </c>
      <c r="C14016" s="890" t="s">
        <v>4</v>
      </c>
      <c r="D14016" s="890">
        <v>135.4</v>
      </c>
    </row>
    <row r="14017" spans="1:4" x14ac:dyDescent="0.25">
      <c r="A14017" s="890" t="s">
        <v>13694</v>
      </c>
      <c r="B14017" s="890" t="s">
        <v>36847</v>
      </c>
      <c r="C14017" s="890" t="s">
        <v>4</v>
      </c>
      <c r="D14017" s="890">
        <v>127.9</v>
      </c>
    </row>
    <row r="14018" spans="1:4" x14ac:dyDescent="0.25">
      <c r="A14018" s="890" t="s">
        <v>13695</v>
      </c>
      <c r="B14018" s="890" t="s">
        <v>36848</v>
      </c>
      <c r="C14018" s="890" t="s">
        <v>4</v>
      </c>
      <c r="D14018" s="890">
        <v>158.63999999999999</v>
      </c>
    </row>
    <row r="14019" spans="1:4" x14ac:dyDescent="0.25">
      <c r="A14019" s="890" t="s">
        <v>13696</v>
      </c>
      <c r="B14019" s="890" t="s">
        <v>36848</v>
      </c>
      <c r="C14019" s="890" t="s">
        <v>4</v>
      </c>
      <c r="D14019" s="890">
        <v>150.94999999999999</v>
      </c>
    </row>
    <row r="14020" spans="1:4" x14ac:dyDescent="0.25">
      <c r="A14020" s="890" t="s">
        <v>13697</v>
      </c>
      <c r="B14020" s="890" t="s">
        <v>36849</v>
      </c>
      <c r="C14020" s="890" t="s">
        <v>4</v>
      </c>
      <c r="D14020" s="890">
        <v>191.59</v>
      </c>
    </row>
    <row r="14021" spans="1:4" x14ac:dyDescent="0.25">
      <c r="A14021" s="890" t="s">
        <v>13698</v>
      </c>
      <c r="B14021" s="890" t="s">
        <v>36849</v>
      </c>
      <c r="C14021" s="890" t="s">
        <v>4</v>
      </c>
      <c r="D14021" s="890">
        <v>183.7</v>
      </c>
    </row>
    <row r="14022" spans="1:4" x14ac:dyDescent="0.25">
      <c r="A14022" s="890" t="s">
        <v>13699</v>
      </c>
      <c r="B14022" s="890" t="s">
        <v>36850</v>
      </c>
      <c r="C14022" s="890" t="s">
        <v>4</v>
      </c>
      <c r="D14022" s="890">
        <v>256.20999999999998</v>
      </c>
    </row>
    <row r="14023" spans="1:4" x14ac:dyDescent="0.25">
      <c r="A14023" s="890" t="s">
        <v>13700</v>
      </c>
      <c r="B14023" s="890" t="s">
        <v>36850</v>
      </c>
      <c r="C14023" s="890" t="s">
        <v>4</v>
      </c>
      <c r="D14023" s="890">
        <v>248.12</v>
      </c>
    </row>
    <row r="14024" spans="1:4" x14ac:dyDescent="0.25">
      <c r="A14024" s="890" t="s">
        <v>13701</v>
      </c>
      <c r="B14024" s="890" t="s">
        <v>36851</v>
      </c>
      <c r="C14024" s="890" t="s">
        <v>4</v>
      </c>
      <c r="D14024" s="890">
        <v>310.52999999999997</v>
      </c>
    </row>
    <row r="14025" spans="1:4" x14ac:dyDescent="0.25">
      <c r="A14025" s="890" t="s">
        <v>13702</v>
      </c>
      <c r="B14025" s="890" t="s">
        <v>36851</v>
      </c>
      <c r="C14025" s="890" t="s">
        <v>4</v>
      </c>
      <c r="D14025" s="890">
        <v>302.24</v>
      </c>
    </row>
    <row r="14026" spans="1:4" x14ac:dyDescent="0.25">
      <c r="A14026" s="890" t="s">
        <v>13703</v>
      </c>
      <c r="B14026" s="890" t="s">
        <v>36852</v>
      </c>
      <c r="C14026" s="890" t="s">
        <v>4</v>
      </c>
      <c r="D14026" s="890">
        <v>388.81</v>
      </c>
    </row>
    <row r="14027" spans="1:4" x14ac:dyDescent="0.25">
      <c r="A14027" s="890" t="s">
        <v>13704</v>
      </c>
      <c r="B14027" s="890" t="s">
        <v>36852</v>
      </c>
      <c r="C14027" s="890" t="s">
        <v>4</v>
      </c>
      <c r="D14027" s="890">
        <v>380.31</v>
      </c>
    </row>
    <row r="14028" spans="1:4" x14ac:dyDescent="0.25">
      <c r="A14028" s="890" t="s">
        <v>13705</v>
      </c>
      <c r="B14028" s="890" t="s">
        <v>36853</v>
      </c>
      <c r="C14028" s="890" t="s">
        <v>4</v>
      </c>
      <c r="D14028" s="890">
        <v>497.37</v>
      </c>
    </row>
    <row r="14029" spans="1:4" x14ac:dyDescent="0.25">
      <c r="A14029" s="890" t="s">
        <v>13706</v>
      </c>
      <c r="B14029" s="890" t="s">
        <v>36853</v>
      </c>
      <c r="C14029" s="890" t="s">
        <v>4</v>
      </c>
      <c r="D14029" s="890">
        <v>488.65</v>
      </c>
    </row>
    <row r="14030" spans="1:4" x14ac:dyDescent="0.25">
      <c r="A14030" s="890" t="s">
        <v>27951</v>
      </c>
      <c r="B14030" s="890" t="s">
        <v>36854</v>
      </c>
      <c r="C14030" s="890" t="s">
        <v>5</v>
      </c>
      <c r="D14030" s="890">
        <v>3351.21</v>
      </c>
    </row>
    <row r="14031" spans="1:4" x14ac:dyDescent="0.25">
      <c r="A14031" s="890" t="s">
        <v>27952</v>
      </c>
      <c r="B14031" s="890" t="s">
        <v>36854</v>
      </c>
      <c r="C14031" s="890" t="s">
        <v>5</v>
      </c>
      <c r="D14031" s="890">
        <v>3305.95</v>
      </c>
    </row>
    <row r="14032" spans="1:4" x14ac:dyDescent="0.25">
      <c r="A14032" s="890" t="s">
        <v>27953</v>
      </c>
      <c r="B14032" s="890" t="s">
        <v>36855</v>
      </c>
      <c r="C14032" s="890" t="s">
        <v>5</v>
      </c>
      <c r="D14032" s="890">
        <v>4569.0200000000004</v>
      </c>
    </row>
    <row r="14033" spans="1:4" x14ac:dyDescent="0.25">
      <c r="A14033" s="890" t="s">
        <v>27954</v>
      </c>
      <c r="B14033" s="890" t="s">
        <v>36855</v>
      </c>
      <c r="C14033" s="890" t="s">
        <v>5</v>
      </c>
      <c r="D14033" s="890">
        <v>4519.7700000000004</v>
      </c>
    </row>
    <row r="14034" spans="1:4" x14ac:dyDescent="0.25">
      <c r="A14034" s="890" t="s">
        <v>27955</v>
      </c>
      <c r="B14034" s="890" t="s">
        <v>36856</v>
      </c>
      <c r="C14034" s="890" t="s">
        <v>5</v>
      </c>
      <c r="D14034" s="890">
        <v>5786.83</v>
      </c>
    </row>
    <row r="14035" spans="1:4" x14ac:dyDescent="0.25">
      <c r="A14035" s="890" t="s">
        <v>27956</v>
      </c>
      <c r="B14035" s="890" t="s">
        <v>36856</v>
      </c>
      <c r="C14035" s="890" t="s">
        <v>5</v>
      </c>
      <c r="D14035" s="890">
        <v>5733.58</v>
      </c>
    </row>
    <row r="14036" spans="1:4" x14ac:dyDescent="0.25">
      <c r="A14036" s="890" t="s">
        <v>27957</v>
      </c>
      <c r="B14036" s="890" t="s">
        <v>36857</v>
      </c>
      <c r="C14036" s="890" t="s">
        <v>5</v>
      </c>
      <c r="D14036" s="890">
        <v>7004.65</v>
      </c>
    </row>
    <row r="14037" spans="1:4" x14ac:dyDescent="0.25">
      <c r="A14037" s="890" t="s">
        <v>27958</v>
      </c>
      <c r="B14037" s="890" t="s">
        <v>36857</v>
      </c>
      <c r="C14037" s="890" t="s">
        <v>5</v>
      </c>
      <c r="D14037" s="890">
        <v>6947.4</v>
      </c>
    </row>
    <row r="14038" spans="1:4" x14ac:dyDescent="0.25">
      <c r="A14038" s="890" t="s">
        <v>27959</v>
      </c>
      <c r="B14038" s="890" t="s">
        <v>36858</v>
      </c>
      <c r="C14038" s="890" t="s">
        <v>5</v>
      </c>
      <c r="D14038" s="890">
        <v>8222.4599999999991</v>
      </c>
    </row>
    <row r="14039" spans="1:4" x14ac:dyDescent="0.25">
      <c r="A14039" s="890" t="s">
        <v>27960</v>
      </c>
      <c r="B14039" s="890" t="s">
        <v>36858</v>
      </c>
      <c r="C14039" s="890" t="s">
        <v>5</v>
      </c>
      <c r="D14039" s="890">
        <v>8161.21</v>
      </c>
    </row>
    <row r="14040" spans="1:4" x14ac:dyDescent="0.25">
      <c r="A14040" s="890" t="s">
        <v>13707</v>
      </c>
      <c r="B14040" s="890" t="s">
        <v>36859</v>
      </c>
      <c r="C14040" s="890" t="s">
        <v>5</v>
      </c>
      <c r="D14040" s="890">
        <v>392.16</v>
      </c>
    </row>
    <row r="14041" spans="1:4" x14ac:dyDescent="0.25">
      <c r="A14041" s="890" t="s">
        <v>13708</v>
      </c>
      <c r="B14041" s="890" t="s">
        <v>36859</v>
      </c>
      <c r="C14041" s="890" t="s">
        <v>5</v>
      </c>
      <c r="D14041" s="890">
        <v>359.2</v>
      </c>
    </row>
    <row r="14042" spans="1:4" x14ac:dyDescent="0.25">
      <c r="A14042" s="890" t="s">
        <v>13709</v>
      </c>
      <c r="B14042" s="890" t="s">
        <v>36860</v>
      </c>
      <c r="C14042" s="890" t="s">
        <v>5</v>
      </c>
      <c r="D14042" s="890">
        <v>311.05</v>
      </c>
    </row>
    <row r="14043" spans="1:4" x14ac:dyDescent="0.25">
      <c r="A14043" s="890" t="s">
        <v>13710</v>
      </c>
      <c r="B14043" s="890" t="s">
        <v>36860</v>
      </c>
      <c r="C14043" s="890" t="s">
        <v>5</v>
      </c>
      <c r="D14043" s="890">
        <v>287.08</v>
      </c>
    </row>
    <row r="14044" spans="1:4" x14ac:dyDescent="0.25">
      <c r="A14044" s="890" t="s">
        <v>13711</v>
      </c>
      <c r="B14044" s="890" t="s">
        <v>36861</v>
      </c>
      <c r="C14044" s="890" t="s">
        <v>5</v>
      </c>
      <c r="D14044" s="890">
        <v>415.67</v>
      </c>
    </row>
    <row r="14045" spans="1:4" x14ac:dyDescent="0.25">
      <c r="A14045" s="890" t="s">
        <v>13712</v>
      </c>
      <c r="B14045" s="890" t="s">
        <v>36861</v>
      </c>
      <c r="C14045" s="890" t="s">
        <v>5</v>
      </c>
      <c r="D14045" s="890">
        <v>389.21</v>
      </c>
    </row>
    <row r="14046" spans="1:4" x14ac:dyDescent="0.25">
      <c r="A14046" s="890" t="s">
        <v>13713</v>
      </c>
      <c r="B14046" s="890" t="s">
        <v>36862</v>
      </c>
      <c r="C14046" s="890" t="s">
        <v>5</v>
      </c>
      <c r="D14046" s="890">
        <v>303.18</v>
      </c>
    </row>
    <row r="14047" spans="1:4" x14ac:dyDescent="0.25">
      <c r="A14047" s="890" t="s">
        <v>13714</v>
      </c>
      <c r="B14047" s="890" t="s">
        <v>36862</v>
      </c>
      <c r="C14047" s="890" t="s">
        <v>5</v>
      </c>
      <c r="D14047" s="890">
        <v>278.33999999999997</v>
      </c>
    </row>
    <row r="14048" spans="1:4" x14ac:dyDescent="0.25">
      <c r="A14048" s="890" t="s">
        <v>13715</v>
      </c>
      <c r="B14048" s="890" t="s">
        <v>36863</v>
      </c>
      <c r="C14048" s="890" t="s">
        <v>5</v>
      </c>
      <c r="D14048" s="890">
        <v>273.99</v>
      </c>
    </row>
    <row r="14049" spans="1:4" x14ac:dyDescent="0.25">
      <c r="A14049" s="890" t="s">
        <v>13716</v>
      </c>
      <c r="B14049" s="890" t="s">
        <v>36863</v>
      </c>
      <c r="C14049" s="890" t="s">
        <v>5</v>
      </c>
      <c r="D14049" s="890">
        <v>253.53</v>
      </c>
    </row>
    <row r="14050" spans="1:4" x14ac:dyDescent="0.25">
      <c r="A14050" s="890" t="s">
        <v>13717</v>
      </c>
      <c r="B14050" s="890" t="s">
        <v>36864</v>
      </c>
      <c r="C14050" s="890" t="s">
        <v>5</v>
      </c>
      <c r="D14050" s="890">
        <v>358.99</v>
      </c>
    </row>
    <row r="14051" spans="1:4" x14ac:dyDescent="0.25">
      <c r="A14051" s="890" t="s">
        <v>13718</v>
      </c>
      <c r="B14051" s="890" t="s">
        <v>36864</v>
      </c>
      <c r="C14051" s="890" t="s">
        <v>5</v>
      </c>
      <c r="D14051" s="890">
        <v>338.53</v>
      </c>
    </row>
    <row r="14052" spans="1:4" x14ac:dyDescent="0.25">
      <c r="A14052" s="890" t="s">
        <v>13719</v>
      </c>
      <c r="B14052" s="890" t="s">
        <v>36865</v>
      </c>
      <c r="C14052" s="890" t="s">
        <v>5</v>
      </c>
      <c r="D14052" s="890">
        <v>744.45</v>
      </c>
    </row>
    <row r="14053" spans="1:4" x14ac:dyDescent="0.25">
      <c r="A14053" s="890" t="s">
        <v>13720</v>
      </c>
      <c r="B14053" s="890" t="s">
        <v>36865</v>
      </c>
      <c r="C14053" s="890" t="s">
        <v>5</v>
      </c>
      <c r="D14053" s="890">
        <v>685.13</v>
      </c>
    </row>
    <row r="14054" spans="1:4" x14ac:dyDescent="0.25">
      <c r="A14054" s="890" t="s">
        <v>13721</v>
      </c>
      <c r="B14054" s="890" t="s">
        <v>36866</v>
      </c>
      <c r="C14054" s="890" t="s">
        <v>5</v>
      </c>
      <c r="D14054" s="890">
        <v>542.82000000000005</v>
      </c>
    </row>
    <row r="14055" spans="1:4" x14ac:dyDescent="0.25">
      <c r="A14055" s="890" t="s">
        <v>13722</v>
      </c>
      <c r="B14055" s="890" t="s">
        <v>36866</v>
      </c>
      <c r="C14055" s="890" t="s">
        <v>5</v>
      </c>
      <c r="D14055" s="890">
        <v>505.96</v>
      </c>
    </row>
    <row r="14056" spans="1:4" x14ac:dyDescent="0.25">
      <c r="A14056" s="890" t="s">
        <v>13723</v>
      </c>
      <c r="B14056" s="890" t="s">
        <v>36867</v>
      </c>
      <c r="C14056" s="890" t="s">
        <v>5</v>
      </c>
      <c r="D14056" s="890">
        <v>625.75</v>
      </c>
    </row>
    <row r="14057" spans="1:4" x14ac:dyDescent="0.25">
      <c r="A14057" s="890" t="s">
        <v>13724</v>
      </c>
      <c r="B14057" s="890" t="s">
        <v>36867</v>
      </c>
      <c r="C14057" s="890" t="s">
        <v>5</v>
      </c>
      <c r="D14057" s="890">
        <v>586.9</v>
      </c>
    </row>
    <row r="14058" spans="1:4" x14ac:dyDescent="0.25">
      <c r="A14058" s="890" t="s">
        <v>13725</v>
      </c>
      <c r="B14058" s="890" t="s">
        <v>36868</v>
      </c>
      <c r="C14058" s="890" t="s">
        <v>5</v>
      </c>
      <c r="D14058" s="890">
        <v>574.23</v>
      </c>
    </row>
    <row r="14059" spans="1:4" x14ac:dyDescent="0.25">
      <c r="A14059" s="890" t="s">
        <v>13726</v>
      </c>
      <c r="B14059" s="890" t="s">
        <v>36868</v>
      </c>
      <c r="C14059" s="890" t="s">
        <v>5</v>
      </c>
      <c r="D14059" s="890">
        <v>530.01</v>
      </c>
    </row>
    <row r="14060" spans="1:4" x14ac:dyDescent="0.25">
      <c r="A14060" s="890" t="s">
        <v>13727</v>
      </c>
      <c r="B14060" s="890" t="s">
        <v>36869</v>
      </c>
      <c r="C14060" s="890" t="s">
        <v>5</v>
      </c>
      <c r="D14060" s="890">
        <v>502.38</v>
      </c>
    </row>
    <row r="14061" spans="1:4" x14ac:dyDescent="0.25">
      <c r="A14061" s="890" t="s">
        <v>13728</v>
      </c>
      <c r="B14061" s="890" t="s">
        <v>36869</v>
      </c>
      <c r="C14061" s="890" t="s">
        <v>5</v>
      </c>
      <c r="D14061" s="890">
        <v>469.11</v>
      </c>
    </row>
    <row r="14062" spans="1:4" x14ac:dyDescent="0.25">
      <c r="A14062" s="890" t="s">
        <v>13729</v>
      </c>
      <c r="B14062" s="890" t="s">
        <v>36870</v>
      </c>
      <c r="C14062" s="890" t="s">
        <v>5</v>
      </c>
      <c r="D14062" s="890">
        <v>615.20000000000005</v>
      </c>
    </row>
    <row r="14063" spans="1:4" x14ac:dyDescent="0.25">
      <c r="A14063" s="890" t="s">
        <v>13730</v>
      </c>
      <c r="B14063" s="890" t="s">
        <v>36870</v>
      </c>
      <c r="C14063" s="890" t="s">
        <v>5</v>
      </c>
      <c r="D14063" s="890">
        <v>579.88</v>
      </c>
    </row>
    <row r="14064" spans="1:4" x14ac:dyDescent="0.25">
      <c r="A14064" s="890" t="s">
        <v>13731</v>
      </c>
      <c r="B14064" s="890" t="s">
        <v>36871</v>
      </c>
      <c r="C14064" s="890" t="s">
        <v>5</v>
      </c>
      <c r="D14064" s="890">
        <v>951.93</v>
      </c>
    </row>
    <row r="14065" spans="1:4" x14ac:dyDescent="0.25">
      <c r="A14065" s="890" t="s">
        <v>13732</v>
      </c>
      <c r="B14065" s="890" t="s">
        <v>36871</v>
      </c>
      <c r="C14065" s="890" t="s">
        <v>5</v>
      </c>
      <c r="D14065" s="890">
        <v>877.27</v>
      </c>
    </row>
    <row r="14066" spans="1:4" x14ac:dyDescent="0.25">
      <c r="A14066" s="890" t="s">
        <v>13733</v>
      </c>
      <c r="B14066" s="890" t="s">
        <v>36872</v>
      </c>
      <c r="C14066" s="890" t="s">
        <v>5</v>
      </c>
      <c r="D14066" s="890">
        <v>710.12</v>
      </c>
    </row>
    <row r="14067" spans="1:4" x14ac:dyDescent="0.25">
      <c r="A14067" s="890" t="s">
        <v>13734</v>
      </c>
      <c r="B14067" s="890" t="s">
        <v>36872</v>
      </c>
      <c r="C14067" s="890" t="s">
        <v>5</v>
      </c>
      <c r="D14067" s="890">
        <v>662.41</v>
      </c>
    </row>
    <row r="14068" spans="1:4" x14ac:dyDescent="0.25">
      <c r="A14068" s="890" t="s">
        <v>13735</v>
      </c>
      <c r="B14068" s="890" t="s">
        <v>36873</v>
      </c>
      <c r="C14068" s="890" t="s">
        <v>5</v>
      </c>
      <c r="D14068" s="890">
        <v>839.75</v>
      </c>
    </row>
    <row r="14069" spans="1:4" x14ac:dyDescent="0.25">
      <c r="A14069" s="890" t="s">
        <v>13736</v>
      </c>
      <c r="B14069" s="890" t="s">
        <v>36873</v>
      </c>
      <c r="C14069" s="890" t="s">
        <v>5</v>
      </c>
      <c r="D14069" s="890">
        <v>789.56</v>
      </c>
    </row>
    <row r="14070" spans="1:4" x14ac:dyDescent="0.25">
      <c r="A14070" s="890" t="s">
        <v>13737</v>
      </c>
      <c r="B14070" s="890" t="s">
        <v>36874</v>
      </c>
      <c r="C14070" s="890" t="s">
        <v>5</v>
      </c>
      <c r="D14070" s="890">
        <v>743.09</v>
      </c>
    </row>
    <row r="14071" spans="1:4" x14ac:dyDescent="0.25">
      <c r="A14071" s="890" t="s">
        <v>13738</v>
      </c>
      <c r="B14071" s="890" t="s">
        <v>36874</v>
      </c>
      <c r="C14071" s="890" t="s">
        <v>5</v>
      </c>
      <c r="D14071" s="890">
        <v>686.97</v>
      </c>
    </row>
    <row r="14072" spans="1:4" x14ac:dyDescent="0.25">
      <c r="A14072" s="890" t="s">
        <v>13739</v>
      </c>
      <c r="B14072" s="890" t="s">
        <v>36875</v>
      </c>
      <c r="C14072" s="890" t="s">
        <v>5</v>
      </c>
      <c r="D14072" s="890">
        <v>657.01</v>
      </c>
    </row>
    <row r="14073" spans="1:4" x14ac:dyDescent="0.25">
      <c r="A14073" s="890" t="s">
        <v>13740</v>
      </c>
      <c r="B14073" s="890" t="s">
        <v>36875</v>
      </c>
      <c r="C14073" s="890" t="s">
        <v>5</v>
      </c>
      <c r="D14073" s="890">
        <v>614.04999999999995</v>
      </c>
    </row>
    <row r="14074" spans="1:4" x14ac:dyDescent="0.25">
      <c r="A14074" s="890" t="s">
        <v>13741</v>
      </c>
      <c r="B14074" s="890" t="s">
        <v>36876</v>
      </c>
      <c r="C14074" s="890" t="s">
        <v>5</v>
      </c>
      <c r="D14074" s="890">
        <v>819.69</v>
      </c>
    </row>
    <row r="14075" spans="1:4" x14ac:dyDescent="0.25">
      <c r="A14075" s="890" t="s">
        <v>13742</v>
      </c>
      <c r="B14075" s="890" t="s">
        <v>36876</v>
      </c>
      <c r="C14075" s="890" t="s">
        <v>5</v>
      </c>
      <c r="D14075" s="890">
        <v>774.46</v>
      </c>
    </row>
    <row r="14076" spans="1:4" x14ac:dyDescent="0.25">
      <c r="A14076" s="890" t="s">
        <v>13743</v>
      </c>
      <c r="B14076" s="890" t="s">
        <v>36877</v>
      </c>
      <c r="C14076" s="890" t="s">
        <v>5</v>
      </c>
      <c r="D14076" s="890">
        <v>1029.77</v>
      </c>
    </row>
    <row r="14077" spans="1:4" x14ac:dyDescent="0.25">
      <c r="A14077" s="890" t="s">
        <v>13744</v>
      </c>
      <c r="B14077" s="890" t="s">
        <v>36877</v>
      </c>
      <c r="C14077" s="890" t="s">
        <v>5</v>
      </c>
      <c r="D14077" s="890">
        <v>949.58</v>
      </c>
    </row>
    <row r="14078" spans="1:4" x14ac:dyDescent="0.25">
      <c r="A14078" s="890" t="s">
        <v>13745</v>
      </c>
      <c r="B14078" s="890" t="s">
        <v>36878</v>
      </c>
      <c r="C14078" s="890" t="s">
        <v>5</v>
      </c>
      <c r="D14078" s="890">
        <v>751.75</v>
      </c>
    </row>
    <row r="14079" spans="1:4" x14ac:dyDescent="0.25">
      <c r="A14079" s="890" t="s">
        <v>13746</v>
      </c>
      <c r="B14079" s="890" t="s">
        <v>36878</v>
      </c>
      <c r="C14079" s="890" t="s">
        <v>5</v>
      </c>
      <c r="D14079" s="890">
        <v>703</v>
      </c>
    </row>
    <row r="14080" spans="1:4" x14ac:dyDescent="0.25">
      <c r="A14080" s="890" t="s">
        <v>13747</v>
      </c>
      <c r="B14080" s="890" t="s">
        <v>36879</v>
      </c>
      <c r="C14080" s="890" t="s">
        <v>5</v>
      </c>
      <c r="D14080" s="890">
        <v>923.14</v>
      </c>
    </row>
    <row r="14081" spans="1:4" x14ac:dyDescent="0.25">
      <c r="A14081" s="890" t="s">
        <v>13748</v>
      </c>
      <c r="B14081" s="890" t="s">
        <v>36879</v>
      </c>
      <c r="C14081" s="890" t="s">
        <v>5</v>
      </c>
      <c r="D14081" s="890">
        <v>871.91</v>
      </c>
    </row>
    <row r="14082" spans="1:4" x14ac:dyDescent="0.25">
      <c r="A14082" s="890" t="s">
        <v>13749</v>
      </c>
      <c r="B14082" s="890" t="s">
        <v>36880</v>
      </c>
      <c r="C14082" s="890" t="s">
        <v>5</v>
      </c>
      <c r="D14082" s="890">
        <v>812.35</v>
      </c>
    </row>
    <row r="14083" spans="1:4" x14ac:dyDescent="0.25">
      <c r="A14083" s="890" t="s">
        <v>13750</v>
      </c>
      <c r="B14083" s="890" t="s">
        <v>36880</v>
      </c>
      <c r="C14083" s="890" t="s">
        <v>5</v>
      </c>
      <c r="D14083" s="890">
        <v>751.15</v>
      </c>
    </row>
    <row r="14084" spans="1:4" x14ac:dyDescent="0.25">
      <c r="A14084" s="890" t="s">
        <v>13751</v>
      </c>
      <c r="B14084" s="890" t="s">
        <v>36881</v>
      </c>
      <c r="C14084" s="890" t="s">
        <v>5</v>
      </c>
      <c r="D14084" s="890">
        <v>716.03</v>
      </c>
    </row>
    <row r="14085" spans="1:4" x14ac:dyDescent="0.25">
      <c r="A14085" s="890" t="s">
        <v>13752</v>
      </c>
      <c r="B14085" s="890" t="s">
        <v>36881</v>
      </c>
      <c r="C14085" s="890" t="s">
        <v>5</v>
      </c>
      <c r="D14085" s="890">
        <v>670.17</v>
      </c>
    </row>
    <row r="14086" spans="1:4" x14ac:dyDescent="0.25">
      <c r="A14086" s="890" t="s">
        <v>13753</v>
      </c>
      <c r="B14086" s="890" t="s">
        <v>36882</v>
      </c>
      <c r="C14086" s="890" t="s">
        <v>5</v>
      </c>
      <c r="D14086" s="890">
        <v>888.79</v>
      </c>
    </row>
    <row r="14087" spans="1:4" x14ac:dyDescent="0.25">
      <c r="A14087" s="890" t="s">
        <v>13754</v>
      </c>
      <c r="B14087" s="890" t="s">
        <v>36882</v>
      </c>
      <c r="C14087" s="890" t="s">
        <v>5</v>
      </c>
      <c r="D14087" s="890">
        <v>840.46</v>
      </c>
    </row>
    <row r="14088" spans="1:4" x14ac:dyDescent="0.25">
      <c r="A14088" s="890" t="s">
        <v>13755</v>
      </c>
      <c r="B14088" s="890" t="s">
        <v>36883</v>
      </c>
      <c r="C14088" s="890" t="s">
        <v>5</v>
      </c>
      <c r="D14088" s="890">
        <v>1168.54</v>
      </c>
    </row>
    <row r="14089" spans="1:4" x14ac:dyDescent="0.25">
      <c r="A14089" s="890" t="s">
        <v>13756</v>
      </c>
      <c r="B14089" s="890" t="s">
        <v>36883</v>
      </c>
      <c r="C14089" s="890" t="s">
        <v>5</v>
      </c>
      <c r="D14089" s="890">
        <v>1077.8599999999999</v>
      </c>
    </row>
    <row r="14090" spans="1:4" x14ac:dyDescent="0.25">
      <c r="A14090" s="890" t="s">
        <v>13757</v>
      </c>
      <c r="B14090" s="890" t="s">
        <v>36884</v>
      </c>
      <c r="C14090" s="890" t="s">
        <v>5</v>
      </c>
      <c r="D14090" s="890">
        <v>848.79</v>
      </c>
    </row>
    <row r="14091" spans="1:4" x14ac:dyDescent="0.25">
      <c r="A14091" s="890" t="s">
        <v>13758</v>
      </c>
      <c r="B14091" s="890" t="s">
        <v>36884</v>
      </c>
      <c r="C14091" s="890" t="s">
        <v>5</v>
      </c>
      <c r="D14091" s="890">
        <v>794.05</v>
      </c>
    </row>
    <row r="14092" spans="1:4" x14ac:dyDescent="0.25">
      <c r="A14092" s="890" t="s">
        <v>13759</v>
      </c>
      <c r="B14092" s="890" t="s">
        <v>36885</v>
      </c>
      <c r="C14092" s="890" t="s">
        <v>5</v>
      </c>
      <c r="D14092" s="890">
        <v>1048.32</v>
      </c>
    </row>
    <row r="14093" spans="1:4" x14ac:dyDescent="0.25">
      <c r="A14093" s="890" t="s">
        <v>13760</v>
      </c>
      <c r="B14093" s="890" t="s">
        <v>36885</v>
      </c>
      <c r="C14093" s="890" t="s">
        <v>5</v>
      </c>
      <c r="D14093" s="890">
        <v>991.1</v>
      </c>
    </row>
    <row r="14094" spans="1:4" x14ac:dyDescent="0.25">
      <c r="A14094" s="890" t="s">
        <v>13761</v>
      </c>
      <c r="B14094" s="890" t="s">
        <v>36886</v>
      </c>
      <c r="C14094" s="890" t="s">
        <v>5</v>
      </c>
      <c r="D14094" s="890">
        <v>913.48</v>
      </c>
    </row>
    <row r="14095" spans="1:4" x14ac:dyDescent="0.25">
      <c r="A14095" s="890" t="s">
        <v>13762</v>
      </c>
      <c r="B14095" s="890" t="s">
        <v>36886</v>
      </c>
      <c r="C14095" s="890" t="s">
        <v>5</v>
      </c>
      <c r="D14095" s="890">
        <v>845.18</v>
      </c>
    </row>
    <row r="14096" spans="1:4" x14ac:dyDescent="0.25">
      <c r="A14096" s="890" t="s">
        <v>13763</v>
      </c>
      <c r="B14096" s="890" t="s">
        <v>36887</v>
      </c>
      <c r="C14096" s="890" t="s">
        <v>5</v>
      </c>
      <c r="D14096" s="890">
        <v>801.38</v>
      </c>
    </row>
    <row r="14097" spans="1:4" x14ac:dyDescent="0.25">
      <c r="A14097" s="890" t="s">
        <v>13764</v>
      </c>
      <c r="B14097" s="890" t="s">
        <v>36887</v>
      </c>
      <c r="C14097" s="890" t="s">
        <v>5</v>
      </c>
      <c r="D14097" s="890">
        <v>750.62</v>
      </c>
    </row>
    <row r="14098" spans="1:4" x14ac:dyDescent="0.25">
      <c r="A14098" s="890" t="s">
        <v>13765</v>
      </c>
      <c r="B14098" s="890" t="s">
        <v>36888</v>
      </c>
      <c r="C14098" s="890" t="s">
        <v>5</v>
      </c>
      <c r="D14098" s="890">
        <v>1002.63</v>
      </c>
    </row>
    <row r="14099" spans="1:4" x14ac:dyDescent="0.25">
      <c r="A14099" s="890" t="s">
        <v>13766</v>
      </c>
      <c r="B14099" s="890" t="s">
        <v>36888</v>
      </c>
      <c r="C14099" s="890" t="s">
        <v>5</v>
      </c>
      <c r="D14099" s="890">
        <v>949.39</v>
      </c>
    </row>
    <row r="14100" spans="1:4" x14ac:dyDescent="0.25">
      <c r="A14100" s="890" t="s">
        <v>13767</v>
      </c>
      <c r="B14100" s="890" t="s">
        <v>36889</v>
      </c>
      <c r="C14100" s="890" t="s">
        <v>5</v>
      </c>
      <c r="D14100" s="890">
        <v>1342.53</v>
      </c>
    </row>
    <row r="14101" spans="1:4" x14ac:dyDescent="0.25">
      <c r="A14101" s="890" t="s">
        <v>13768</v>
      </c>
      <c r="B14101" s="890" t="s">
        <v>36889</v>
      </c>
      <c r="C14101" s="890" t="s">
        <v>5</v>
      </c>
      <c r="D14101" s="890">
        <v>1237.8900000000001</v>
      </c>
    </row>
    <row r="14102" spans="1:4" x14ac:dyDescent="0.25">
      <c r="A14102" s="890" t="s">
        <v>13769</v>
      </c>
      <c r="B14102" s="890" t="s">
        <v>36890</v>
      </c>
      <c r="C14102" s="890" t="s">
        <v>5</v>
      </c>
      <c r="D14102" s="890">
        <v>982.61</v>
      </c>
    </row>
    <row r="14103" spans="1:4" x14ac:dyDescent="0.25">
      <c r="A14103" s="890" t="s">
        <v>13770</v>
      </c>
      <c r="B14103" s="890" t="s">
        <v>36890</v>
      </c>
      <c r="C14103" s="890" t="s">
        <v>5</v>
      </c>
      <c r="D14103" s="890">
        <v>918.39</v>
      </c>
    </row>
    <row r="14104" spans="1:4" x14ac:dyDescent="0.25">
      <c r="A14104" s="890" t="s">
        <v>13771</v>
      </c>
      <c r="B14104" s="890" t="s">
        <v>36891</v>
      </c>
      <c r="C14104" s="890" t="s">
        <v>5</v>
      </c>
      <c r="D14104" s="890">
        <v>1210.27</v>
      </c>
    </row>
    <row r="14105" spans="1:4" x14ac:dyDescent="0.25">
      <c r="A14105" s="890" t="s">
        <v>13772</v>
      </c>
      <c r="B14105" s="890" t="s">
        <v>36891</v>
      </c>
      <c r="C14105" s="890" t="s">
        <v>5</v>
      </c>
      <c r="D14105" s="890">
        <v>1143.58</v>
      </c>
    </row>
    <row r="14106" spans="1:4" x14ac:dyDescent="0.25">
      <c r="A14106" s="890" t="s">
        <v>13773</v>
      </c>
      <c r="B14106" s="890" t="s">
        <v>36892</v>
      </c>
      <c r="C14106" s="890" t="s">
        <v>5</v>
      </c>
      <c r="D14106" s="890">
        <v>1055.1400000000001</v>
      </c>
    </row>
    <row r="14107" spans="1:4" x14ac:dyDescent="0.25">
      <c r="A14107" s="890" t="s">
        <v>13774</v>
      </c>
      <c r="B14107" s="890" t="s">
        <v>36892</v>
      </c>
      <c r="C14107" s="890" t="s">
        <v>5</v>
      </c>
      <c r="D14107" s="890">
        <v>975.74</v>
      </c>
    </row>
    <row r="14108" spans="1:4" x14ac:dyDescent="0.25">
      <c r="A14108" s="890" t="s">
        <v>13775</v>
      </c>
      <c r="B14108" s="890" t="s">
        <v>36893</v>
      </c>
      <c r="C14108" s="890" t="s">
        <v>5</v>
      </c>
      <c r="D14108" s="890">
        <v>928.82</v>
      </c>
    </row>
    <row r="14109" spans="1:4" x14ac:dyDescent="0.25">
      <c r="A14109" s="890" t="s">
        <v>13776</v>
      </c>
      <c r="B14109" s="890" t="s">
        <v>36893</v>
      </c>
      <c r="C14109" s="890" t="s">
        <v>5</v>
      </c>
      <c r="D14109" s="890">
        <v>869.15</v>
      </c>
    </row>
    <row r="14110" spans="1:4" x14ac:dyDescent="0.25">
      <c r="A14110" s="890" t="s">
        <v>13777</v>
      </c>
      <c r="B14110" s="890" t="s">
        <v>36894</v>
      </c>
      <c r="C14110" s="890" t="s">
        <v>5</v>
      </c>
      <c r="D14110" s="890">
        <v>1155.71</v>
      </c>
    </row>
    <row r="14111" spans="1:4" x14ac:dyDescent="0.25">
      <c r="A14111" s="890" t="s">
        <v>13778</v>
      </c>
      <c r="B14111" s="890" t="s">
        <v>36894</v>
      </c>
      <c r="C14111" s="890" t="s">
        <v>5</v>
      </c>
      <c r="D14111" s="890">
        <v>1093.55</v>
      </c>
    </row>
    <row r="14112" spans="1:4" x14ac:dyDescent="0.25">
      <c r="A14112" s="890" t="s">
        <v>13779</v>
      </c>
      <c r="B14112" s="890" t="s">
        <v>36895</v>
      </c>
      <c r="C14112" s="890" t="s">
        <v>5</v>
      </c>
      <c r="D14112" s="890">
        <v>1531.74</v>
      </c>
    </row>
    <row r="14113" spans="1:4" x14ac:dyDescent="0.25">
      <c r="A14113" s="890" t="s">
        <v>13780</v>
      </c>
      <c r="B14113" s="890" t="s">
        <v>36895</v>
      </c>
      <c r="C14113" s="890" t="s">
        <v>5</v>
      </c>
      <c r="D14113" s="890">
        <v>1414.56</v>
      </c>
    </row>
    <row r="14114" spans="1:4" x14ac:dyDescent="0.25">
      <c r="A14114" s="890" t="s">
        <v>13781</v>
      </c>
      <c r="B14114" s="890" t="s">
        <v>36896</v>
      </c>
      <c r="C14114" s="890" t="s">
        <v>5</v>
      </c>
      <c r="D14114" s="890">
        <v>1148.97</v>
      </c>
    </row>
    <row r="14115" spans="1:4" x14ac:dyDescent="0.25">
      <c r="A14115" s="890" t="s">
        <v>13782</v>
      </c>
      <c r="B14115" s="890" t="s">
        <v>36896</v>
      </c>
      <c r="C14115" s="890" t="s">
        <v>5</v>
      </c>
      <c r="D14115" s="890">
        <v>1075.45</v>
      </c>
    </row>
    <row r="14116" spans="1:4" x14ac:dyDescent="0.25">
      <c r="A14116" s="890" t="s">
        <v>13783</v>
      </c>
      <c r="B14116" s="890" t="s">
        <v>36897</v>
      </c>
      <c r="C14116" s="890" t="s">
        <v>5</v>
      </c>
      <c r="D14116" s="890">
        <v>1462.16</v>
      </c>
    </row>
    <row r="14117" spans="1:4" x14ac:dyDescent="0.25">
      <c r="A14117" s="890" t="s">
        <v>13784</v>
      </c>
      <c r="B14117" s="890" t="s">
        <v>36897</v>
      </c>
      <c r="C14117" s="890" t="s">
        <v>5</v>
      </c>
      <c r="D14117" s="890">
        <v>1386.16</v>
      </c>
    </row>
    <row r="14118" spans="1:4" x14ac:dyDescent="0.25">
      <c r="A14118" s="890" t="s">
        <v>13785</v>
      </c>
      <c r="B14118" s="890" t="s">
        <v>36898</v>
      </c>
      <c r="C14118" s="890" t="s">
        <v>5</v>
      </c>
      <c r="D14118" s="890">
        <v>608.14</v>
      </c>
    </row>
    <row r="14119" spans="1:4" x14ac:dyDescent="0.25">
      <c r="A14119" s="890" t="s">
        <v>13786</v>
      </c>
      <c r="B14119" s="890" t="s">
        <v>36898</v>
      </c>
      <c r="C14119" s="890" t="s">
        <v>5</v>
      </c>
      <c r="D14119" s="890">
        <v>555.82000000000005</v>
      </c>
    </row>
    <row r="14120" spans="1:4" x14ac:dyDescent="0.25">
      <c r="A14120" s="890" t="s">
        <v>13787</v>
      </c>
      <c r="B14120" s="890" t="s">
        <v>36899</v>
      </c>
      <c r="C14120" s="890" t="s">
        <v>5</v>
      </c>
      <c r="D14120" s="890">
        <v>487.61</v>
      </c>
    </row>
    <row r="14121" spans="1:4" x14ac:dyDescent="0.25">
      <c r="A14121" s="890" t="s">
        <v>13788</v>
      </c>
      <c r="B14121" s="890" t="s">
        <v>36899</v>
      </c>
      <c r="C14121" s="890" t="s">
        <v>5</v>
      </c>
      <c r="D14121" s="890">
        <v>448.77</v>
      </c>
    </row>
    <row r="14122" spans="1:4" x14ac:dyDescent="0.25">
      <c r="A14122" s="890" t="s">
        <v>13789</v>
      </c>
      <c r="B14122" s="890" t="s">
        <v>36900</v>
      </c>
      <c r="C14122" s="890" t="s">
        <v>5</v>
      </c>
      <c r="D14122" s="890">
        <v>661.19</v>
      </c>
    </row>
    <row r="14123" spans="1:4" x14ac:dyDescent="0.25">
      <c r="A14123" s="890" t="s">
        <v>13790</v>
      </c>
      <c r="B14123" s="890" t="s">
        <v>36900</v>
      </c>
      <c r="C14123" s="890" t="s">
        <v>5</v>
      </c>
      <c r="D14123" s="890">
        <v>619.87</v>
      </c>
    </row>
    <row r="14124" spans="1:4" x14ac:dyDescent="0.25">
      <c r="A14124" s="890" t="s">
        <v>13791</v>
      </c>
      <c r="B14124" s="890" t="s">
        <v>36901</v>
      </c>
      <c r="C14124" s="890" t="s">
        <v>5</v>
      </c>
      <c r="D14124" s="890">
        <v>528.04999999999995</v>
      </c>
    </row>
    <row r="14125" spans="1:4" x14ac:dyDescent="0.25">
      <c r="A14125" s="890" t="s">
        <v>13792</v>
      </c>
      <c r="B14125" s="890" t="s">
        <v>36901</v>
      </c>
      <c r="C14125" s="890" t="s">
        <v>5</v>
      </c>
      <c r="D14125" s="890">
        <v>482.63</v>
      </c>
    </row>
    <row r="14126" spans="1:4" x14ac:dyDescent="0.25">
      <c r="A14126" s="890" t="s">
        <v>13793</v>
      </c>
      <c r="B14126" s="890" t="s">
        <v>36902</v>
      </c>
      <c r="C14126" s="890" t="s">
        <v>5</v>
      </c>
      <c r="D14126" s="890">
        <v>485.39</v>
      </c>
    </row>
    <row r="14127" spans="1:4" x14ac:dyDescent="0.25">
      <c r="A14127" s="890" t="s">
        <v>13794</v>
      </c>
      <c r="B14127" s="890" t="s">
        <v>36902</v>
      </c>
      <c r="C14127" s="890" t="s">
        <v>5</v>
      </c>
      <c r="D14127" s="890">
        <v>446.55</v>
      </c>
    </row>
    <row r="14128" spans="1:4" x14ac:dyDescent="0.25">
      <c r="A14128" s="890" t="s">
        <v>13795</v>
      </c>
      <c r="B14128" s="890" t="s">
        <v>36903</v>
      </c>
      <c r="C14128" s="890" t="s">
        <v>5</v>
      </c>
      <c r="D14128" s="890">
        <v>661.81</v>
      </c>
    </row>
    <row r="14129" spans="1:4" x14ac:dyDescent="0.25">
      <c r="A14129" s="890" t="s">
        <v>13796</v>
      </c>
      <c r="B14129" s="890" t="s">
        <v>36903</v>
      </c>
      <c r="C14129" s="890" t="s">
        <v>5</v>
      </c>
      <c r="D14129" s="890">
        <v>620.49</v>
      </c>
    </row>
    <row r="14130" spans="1:4" x14ac:dyDescent="0.25">
      <c r="A14130" s="890" t="s">
        <v>13797</v>
      </c>
      <c r="B14130" s="890" t="s">
        <v>36904</v>
      </c>
      <c r="C14130" s="890" t="s">
        <v>5</v>
      </c>
      <c r="D14130" s="890">
        <v>795.43</v>
      </c>
    </row>
    <row r="14131" spans="1:4" x14ac:dyDescent="0.25">
      <c r="A14131" s="890" t="s">
        <v>13798</v>
      </c>
      <c r="B14131" s="890" t="s">
        <v>36904</v>
      </c>
      <c r="C14131" s="890" t="s">
        <v>5</v>
      </c>
      <c r="D14131" s="890">
        <v>729.18</v>
      </c>
    </row>
    <row r="14132" spans="1:4" x14ac:dyDescent="0.25">
      <c r="A14132" s="890" t="s">
        <v>13799</v>
      </c>
      <c r="B14132" s="890" t="s">
        <v>36905</v>
      </c>
      <c r="C14132" s="890" t="s">
        <v>5</v>
      </c>
      <c r="D14132" s="890">
        <v>594.54999999999995</v>
      </c>
    </row>
    <row r="14133" spans="1:4" x14ac:dyDescent="0.25">
      <c r="A14133" s="890" t="s">
        <v>13800</v>
      </c>
      <c r="B14133" s="890" t="s">
        <v>36905</v>
      </c>
      <c r="C14133" s="890" t="s">
        <v>5</v>
      </c>
      <c r="D14133" s="890">
        <v>550.75</v>
      </c>
    </row>
    <row r="14134" spans="1:4" x14ac:dyDescent="0.25">
      <c r="A14134" s="890" t="s">
        <v>13801</v>
      </c>
      <c r="B14134" s="890" t="s">
        <v>36906</v>
      </c>
      <c r="C14134" s="890" t="s">
        <v>5</v>
      </c>
      <c r="D14134" s="890">
        <v>788.37</v>
      </c>
    </row>
    <row r="14135" spans="1:4" x14ac:dyDescent="0.25">
      <c r="A14135" s="890" t="s">
        <v>13802</v>
      </c>
      <c r="B14135" s="890" t="s">
        <v>36906</v>
      </c>
      <c r="C14135" s="890" t="s">
        <v>5</v>
      </c>
      <c r="D14135" s="890">
        <v>742.1</v>
      </c>
    </row>
    <row r="14136" spans="1:4" x14ac:dyDescent="0.25">
      <c r="A14136" s="890" t="s">
        <v>13803</v>
      </c>
      <c r="B14136" s="890" t="s">
        <v>36907</v>
      </c>
      <c r="C14136" s="890" t="s">
        <v>5</v>
      </c>
      <c r="D14136" s="890">
        <v>662.1</v>
      </c>
    </row>
    <row r="14137" spans="1:4" x14ac:dyDescent="0.25">
      <c r="A14137" s="890" t="s">
        <v>13804</v>
      </c>
      <c r="B14137" s="890" t="s">
        <v>36907</v>
      </c>
      <c r="C14137" s="890" t="s">
        <v>5</v>
      </c>
      <c r="D14137" s="890">
        <v>607.35</v>
      </c>
    </row>
    <row r="14138" spans="1:4" x14ac:dyDescent="0.25">
      <c r="A14138" s="890" t="s">
        <v>13805</v>
      </c>
      <c r="B14138" s="890" t="s">
        <v>36908</v>
      </c>
      <c r="C14138" s="890" t="s">
        <v>5</v>
      </c>
      <c r="D14138" s="890">
        <v>591</v>
      </c>
    </row>
    <row r="14139" spans="1:4" x14ac:dyDescent="0.25">
      <c r="A14139" s="890" t="s">
        <v>13806</v>
      </c>
      <c r="B14139" s="890" t="s">
        <v>36908</v>
      </c>
      <c r="C14139" s="890" t="s">
        <v>5</v>
      </c>
      <c r="D14139" s="890">
        <v>547.20000000000005</v>
      </c>
    </row>
    <row r="14140" spans="1:4" x14ac:dyDescent="0.25">
      <c r="A14140" s="890" t="s">
        <v>13807</v>
      </c>
      <c r="B14140" s="890" t="s">
        <v>36909</v>
      </c>
      <c r="C14140" s="890" t="s">
        <v>5</v>
      </c>
      <c r="D14140" s="890">
        <v>797.34</v>
      </c>
    </row>
    <row r="14141" spans="1:4" x14ac:dyDescent="0.25">
      <c r="A14141" s="890" t="s">
        <v>13808</v>
      </c>
      <c r="B14141" s="890" t="s">
        <v>36909</v>
      </c>
      <c r="C14141" s="890" t="s">
        <v>5</v>
      </c>
      <c r="D14141" s="890">
        <v>751.07</v>
      </c>
    </row>
    <row r="14142" spans="1:4" x14ac:dyDescent="0.25">
      <c r="A14142" s="890" t="s">
        <v>13809</v>
      </c>
      <c r="B14142" s="890" t="s">
        <v>36910</v>
      </c>
      <c r="C14142" s="890" t="s">
        <v>5</v>
      </c>
      <c r="D14142" s="890">
        <v>819.87</v>
      </c>
    </row>
    <row r="14143" spans="1:4" x14ac:dyDescent="0.25">
      <c r="A14143" s="890" t="s">
        <v>13810</v>
      </c>
      <c r="B14143" s="890" t="s">
        <v>36910</v>
      </c>
      <c r="C14143" s="890" t="s">
        <v>5</v>
      </c>
      <c r="D14143" s="890">
        <v>756.16</v>
      </c>
    </row>
    <row r="14144" spans="1:4" x14ac:dyDescent="0.25">
      <c r="A14144" s="890" t="s">
        <v>13811</v>
      </c>
      <c r="B14144" s="890" t="s">
        <v>36911</v>
      </c>
      <c r="C14144" s="890" t="s">
        <v>5</v>
      </c>
      <c r="D14144" s="890">
        <v>578.80999999999995</v>
      </c>
    </row>
    <row r="14145" spans="1:4" x14ac:dyDescent="0.25">
      <c r="A14145" s="890" t="s">
        <v>13812</v>
      </c>
      <c r="B14145" s="890" t="s">
        <v>36911</v>
      </c>
      <c r="C14145" s="890" t="s">
        <v>5</v>
      </c>
      <c r="D14145" s="890">
        <v>542.04999999999995</v>
      </c>
    </row>
    <row r="14146" spans="1:4" x14ac:dyDescent="0.25">
      <c r="A14146" s="890" t="s">
        <v>13813</v>
      </c>
      <c r="B14146" s="890" t="s">
        <v>36912</v>
      </c>
      <c r="C14146" s="890" t="s">
        <v>5</v>
      </c>
      <c r="D14146" s="890">
        <v>813.76</v>
      </c>
    </row>
    <row r="14147" spans="1:4" x14ac:dyDescent="0.25">
      <c r="A14147" s="890" t="s">
        <v>13814</v>
      </c>
      <c r="B14147" s="890" t="s">
        <v>36912</v>
      </c>
      <c r="C14147" s="890" t="s">
        <v>5</v>
      </c>
      <c r="D14147" s="890">
        <v>774.36</v>
      </c>
    </row>
    <row r="14148" spans="1:4" x14ac:dyDescent="0.25">
      <c r="A14148" s="890" t="s">
        <v>13815</v>
      </c>
      <c r="B14148" s="890" t="s">
        <v>36913</v>
      </c>
      <c r="C14148" s="890" t="s">
        <v>5</v>
      </c>
      <c r="D14148" s="890">
        <v>621.17999999999995</v>
      </c>
    </row>
    <row r="14149" spans="1:4" x14ac:dyDescent="0.25">
      <c r="A14149" s="890" t="s">
        <v>13816</v>
      </c>
      <c r="B14149" s="890" t="s">
        <v>36913</v>
      </c>
      <c r="C14149" s="890" t="s">
        <v>5</v>
      </c>
      <c r="D14149" s="890">
        <v>574.98</v>
      </c>
    </row>
    <row r="14150" spans="1:4" x14ac:dyDescent="0.25">
      <c r="A14150" s="890" t="s">
        <v>13817</v>
      </c>
      <c r="B14150" s="890" t="s">
        <v>36914</v>
      </c>
      <c r="C14150" s="890" t="s">
        <v>5</v>
      </c>
      <c r="D14150" s="890">
        <v>535.85</v>
      </c>
    </row>
    <row r="14151" spans="1:4" x14ac:dyDescent="0.25">
      <c r="A14151" s="890" t="s">
        <v>13818</v>
      </c>
      <c r="B14151" s="890" t="s">
        <v>36914</v>
      </c>
      <c r="C14151" s="890" t="s">
        <v>5</v>
      </c>
      <c r="D14151" s="890">
        <v>502.81</v>
      </c>
    </row>
    <row r="14152" spans="1:4" x14ac:dyDescent="0.25">
      <c r="A14152" s="890" t="s">
        <v>13819</v>
      </c>
      <c r="B14152" s="890" t="s">
        <v>36915</v>
      </c>
      <c r="C14152" s="890" t="s">
        <v>5</v>
      </c>
      <c r="D14152" s="890">
        <v>764.64</v>
      </c>
    </row>
    <row r="14153" spans="1:4" x14ac:dyDescent="0.25">
      <c r="A14153" s="890" t="s">
        <v>13820</v>
      </c>
      <c r="B14153" s="890" t="s">
        <v>36915</v>
      </c>
      <c r="C14153" s="890" t="s">
        <v>5</v>
      </c>
      <c r="D14153" s="890">
        <v>729.12</v>
      </c>
    </row>
    <row r="14154" spans="1:4" x14ac:dyDescent="0.25">
      <c r="A14154" s="890" t="s">
        <v>13821</v>
      </c>
      <c r="B14154" s="890" t="s">
        <v>36916</v>
      </c>
      <c r="C14154" s="890" t="s">
        <v>5</v>
      </c>
      <c r="D14154" s="890">
        <v>943.86</v>
      </c>
    </row>
    <row r="14155" spans="1:4" x14ac:dyDescent="0.25">
      <c r="A14155" s="890" t="s">
        <v>13822</v>
      </c>
      <c r="B14155" s="890" t="s">
        <v>36916</v>
      </c>
      <c r="C14155" s="890" t="s">
        <v>5</v>
      </c>
      <c r="D14155" s="890">
        <v>870.7</v>
      </c>
    </row>
    <row r="14156" spans="1:4" x14ac:dyDescent="0.25">
      <c r="A14156" s="890" t="s">
        <v>13823</v>
      </c>
      <c r="B14156" s="890" t="s">
        <v>36917</v>
      </c>
      <c r="C14156" s="890" t="s">
        <v>5</v>
      </c>
      <c r="D14156" s="890">
        <v>662.62</v>
      </c>
    </row>
    <row r="14157" spans="1:4" x14ac:dyDescent="0.25">
      <c r="A14157" s="890" t="s">
        <v>13824</v>
      </c>
      <c r="B14157" s="890" t="s">
        <v>36917</v>
      </c>
      <c r="C14157" s="890" t="s">
        <v>5</v>
      </c>
      <c r="D14157" s="890">
        <v>620.9</v>
      </c>
    </row>
    <row r="14158" spans="1:4" x14ac:dyDescent="0.25">
      <c r="A14158" s="890" t="s">
        <v>13825</v>
      </c>
      <c r="B14158" s="890" t="s">
        <v>36918</v>
      </c>
      <c r="C14158" s="890" t="s">
        <v>5</v>
      </c>
      <c r="D14158" s="890">
        <v>973.04</v>
      </c>
    </row>
    <row r="14159" spans="1:4" x14ac:dyDescent="0.25">
      <c r="A14159" s="890" t="s">
        <v>13826</v>
      </c>
      <c r="B14159" s="890" t="s">
        <v>36918</v>
      </c>
      <c r="C14159" s="890" t="s">
        <v>5</v>
      </c>
      <c r="D14159" s="890">
        <v>928.85</v>
      </c>
    </row>
    <row r="14160" spans="1:4" x14ac:dyDescent="0.25">
      <c r="A14160" s="890" t="s">
        <v>13827</v>
      </c>
      <c r="B14160" s="890" t="s">
        <v>36919</v>
      </c>
      <c r="C14160" s="890" t="s">
        <v>5</v>
      </c>
      <c r="D14160" s="890">
        <v>720.52</v>
      </c>
    </row>
    <row r="14161" spans="1:4" x14ac:dyDescent="0.25">
      <c r="A14161" s="890" t="s">
        <v>13828</v>
      </c>
      <c r="B14161" s="890" t="s">
        <v>36919</v>
      </c>
      <c r="C14161" s="890" t="s">
        <v>5</v>
      </c>
      <c r="D14161" s="890">
        <v>666.93</v>
      </c>
    </row>
    <row r="14162" spans="1:4" x14ac:dyDescent="0.25">
      <c r="A14162" s="890" t="s">
        <v>13829</v>
      </c>
      <c r="B14162" s="890" t="s">
        <v>36920</v>
      </c>
      <c r="C14162" s="890" t="s">
        <v>5</v>
      </c>
      <c r="D14162" s="890">
        <v>620.98</v>
      </c>
    </row>
    <row r="14163" spans="1:4" x14ac:dyDescent="0.25">
      <c r="A14163" s="890" t="s">
        <v>13830</v>
      </c>
      <c r="B14163" s="890" t="s">
        <v>36920</v>
      </c>
      <c r="C14163" s="890" t="s">
        <v>5</v>
      </c>
      <c r="D14163" s="890">
        <v>582.73</v>
      </c>
    </row>
    <row r="14164" spans="1:4" x14ac:dyDescent="0.25">
      <c r="A14164" s="890" t="s">
        <v>13831</v>
      </c>
      <c r="B14164" s="890" t="s">
        <v>36921</v>
      </c>
      <c r="C14164" s="890" t="s">
        <v>5</v>
      </c>
      <c r="D14164" s="890">
        <v>878.24</v>
      </c>
    </row>
    <row r="14165" spans="1:4" x14ac:dyDescent="0.25">
      <c r="A14165" s="890" t="s">
        <v>13832</v>
      </c>
      <c r="B14165" s="890" t="s">
        <v>36921</v>
      </c>
      <c r="C14165" s="890" t="s">
        <v>5</v>
      </c>
      <c r="D14165" s="890">
        <v>837.52</v>
      </c>
    </row>
    <row r="14166" spans="1:4" x14ac:dyDescent="0.25">
      <c r="A14166" s="890" t="s">
        <v>13833</v>
      </c>
      <c r="B14166" s="890" t="s">
        <v>36922</v>
      </c>
      <c r="C14166" s="890" t="s">
        <v>5</v>
      </c>
      <c r="D14166" s="890">
        <v>1095.3599999999999</v>
      </c>
    </row>
    <row r="14167" spans="1:4" x14ac:dyDescent="0.25">
      <c r="A14167" s="890" t="s">
        <v>13834</v>
      </c>
      <c r="B14167" s="890" t="s">
        <v>36922</v>
      </c>
      <c r="C14167" s="890" t="s">
        <v>5</v>
      </c>
      <c r="D14167" s="890">
        <v>1010.29</v>
      </c>
    </row>
    <row r="14168" spans="1:4" x14ac:dyDescent="0.25">
      <c r="A14168" s="890" t="s">
        <v>13835</v>
      </c>
      <c r="B14168" s="890" t="s">
        <v>36923</v>
      </c>
      <c r="C14168" s="890" t="s">
        <v>5</v>
      </c>
      <c r="D14168" s="890">
        <v>773.95</v>
      </c>
    </row>
    <row r="14169" spans="1:4" x14ac:dyDescent="0.25">
      <c r="A14169" s="890" t="s">
        <v>13836</v>
      </c>
      <c r="B14169" s="890" t="s">
        <v>36923</v>
      </c>
      <c r="C14169" s="890" t="s">
        <v>5</v>
      </c>
      <c r="D14169" s="890">
        <v>724.8</v>
      </c>
    </row>
    <row r="14170" spans="1:4" x14ac:dyDescent="0.25">
      <c r="A14170" s="890" t="s">
        <v>13837</v>
      </c>
      <c r="B14170" s="890" t="s">
        <v>36924</v>
      </c>
      <c r="C14170" s="890" t="s">
        <v>5</v>
      </c>
      <c r="D14170" s="890">
        <v>1017.24</v>
      </c>
    </row>
    <row r="14171" spans="1:4" x14ac:dyDescent="0.25">
      <c r="A14171" s="890" t="s">
        <v>13838</v>
      </c>
      <c r="B14171" s="890" t="s">
        <v>36924</v>
      </c>
      <c r="C14171" s="890" t="s">
        <v>5</v>
      </c>
      <c r="D14171" s="890">
        <v>965.62</v>
      </c>
    </row>
    <row r="14172" spans="1:4" x14ac:dyDescent="0.25">
      <c r="A14172" s="890" t="s">
        <v>13839</v>
      </c>
      <c r="B14172" s="890" t="s">
        <v>36925</v>
      </c>
      <c r="C14172" s="890" t="s">
        <v>5</v>
      </c>
      <c r="D14172" s="890">
        <v>830.41</v>
      </c>
    </row>
    <row r="14173" spans="1:4" x14ac:dyDescent="0.25">
      <c r="A14173" s="890" t="s">
        <v>13840</v>
      </c>
      <c r="B14173" s="890" t="s">
        <v>36925</v>
      </c>
      <c r="C14173" s="890" t="s">
        <v>5</v>
      </c>
      <c r="D14173" s="890">
        <v>768.68</v>
      </c>
    </row>
    <row r="14174" spans="1:4" x14ac:dyDescent="0.25">
      <c r="A14174" s="890" t="s">
        <v>13841</v>
      </c>
      <c r="B14174" s="890" t="s">
        <v>36926</v>
      </c>
      <c r="C14174" s="890" t="s">
        <v>5</v>
      </c>
      <c r="D14174" s="890">
        <v>716.65</v>
      </c>
    </row>
    <row r="14175" spans="1:4" x14ac:dyDescent="0.25">
      <c r="A14175" s="890" t="s">
        <v>13842</v>
      </c>
      <c r="B14175" s="890" t="s">
        <v>36926</v>
      </c>
      <c r="C14175" s="890" t="s">
        <v>5</v>
      </c>
      <c r="D14175" s="890">
        <v>672.45</v>
      </c>
    </row>
    <row r="14176" spans="1:4" x14ac:dyDescent="0.25">
      <c r="A14176" s="890" t="s">
        <v>13843</v>
      </c>
      <c r="B14176" s="890" t="s">
        <v>36927</v>
      </c>
      <c r="C14176" s="890" t="s">
        <v>5</v>
      </c>
      <c r="D14176" s="890">
        <v>1056.83</v>
      </c>
    </row>
    <row r="14177" spans="1:4" x14ac:dyDescent="0.25">
      <c r="A14177" s="890" t="s">
        <v>13844</v>
      </c>
      <c r="B14177" s="890" t="s">
        <v>36927</v>
      </c>
      <c r="C14177" s="890" t="s">
        <v>5</v>
      </c>
      <c r="D14177" s="890">
        <v>1010.16</v>
      </c>
    </row>
    <row r="14178" spans="1:4" x14ac:dyDescent="0.25">
      <c r="A14178" s="890" t="s">
        <v>13845</v>
      </c>
      <c r="B14178" s="890" t="s">
        <v>36928</v>
      </c>
      <c r="C14178" s="890" t="s">
        <v>5</v>
      </c>
      <c r="D14178" s="890">
        <v>1228.42</v>
      </c>
    </row>
    <row r="14179" spans="1:4" x14ac:dyDescent="0.25">
      <c r="A14179" s="890" t="s">
        <v>13846</v>
      </c>
      <c r="B14179" s="890" t="s">
        <v>36928</v>
      </c>
      <c r="C14179" s="890" t="s">
        <v>5</v>
      </c>
      <c r="D14179" s="890">
        <v>1133.9000000000001</v>
      </c>
    </row>
    <row r="14180" spans="1:4" x14ac:dyDescent="0.25">
      <c r="A14180" s="890" t="s">
        <v>13847</v>
      </c>
      <c r="B14180" s="890" t="s">
        <v>36929</v>
      </c>
      <c r="C14180" s="890" t="s">
        <v>5</v>
      </c>
      <c r="D14180" s="890">
        <v>866.83</v>
      </c>
    </row>
    <row r="14181" spans="1:4" x14ac:dyDescent="0.25">
      <c r="A14181" s="890" t="s">
        <v>13848</v>
      </c>
      <c r="B14181" s="890" t="s">
        <v>36929</v>
      </c>
      <c r="C14181" s="890" t="s">
        <v>5</v>
      </c>
      <c r="D14181" s="890">
        <v>812.73</v>
      </c>
    </row>
    <row r="14182" spans="1:4" x14ac:dyDescent="0.25">
      <c r="A14182" s="890" t="s">
        <v>13849</v>
      </c>
      <c r="B14182" s="890" t="s">
        <v>36930</v>
      </c>
      <c r="C14182" s="890" t="s">
        <v>5</v>
      </c>
      <c r="D14182" s="890">
        <v>1290.9100000000001</v>
      </c>
    </row>
    <row r="14183" spans="1:4" x14ac:dyDescent="0.25">
      <c r="A14183" s="890" t="s">
        <v>13850</v>
      </c>
      <c r="B14183" s="890" t="s">
        <v>36930</v>
      </c>
      <c r="C14183" s="890" t="s">
        <v>5</v>
      </c>
      <c r="D14183" s="890">
        <v>1234.3399999999999</v>
      </c>
    </row>
    <row r="14184" spans="1:4" x14ac:dyDescent="0.25">
      <c r="A14184" s="890" t="s">
        <v>13851</v>
      </c>
      <c r="B14184" s="890" t="s">
        <v>36931</v>
      </c>
      <c r="C14184" s="890" t="s">
        <v>5</v>
      </c>
      <c r="D14184" s="890">
        <v>507.64</v>
      </c>
    </row>
    <row r="14185" spans="1:4" x14ac:dyDescent="0.25">
      <c r="A14185" s="890" t="s">
        <v>13852</v>
      </c>
      <c r="B14185" s="890" t="s">
        <v>36931</v>
      </c>
      <c r="C14185" s="890" t="s">
        <v>5</v>
      </c>
      <c r="D14185" s="890">
        <v>463.05</v>
      </c>
    </row>
    <row r="14186" spans="1:4" x14ac:dyDescent="0.25">
      <c r="A14186" s="890" t="s">
        <v>13853</v>
      </c>
      <c r="B14186" s="890" t="s">
        <v>36932</v>
      </c>
      <c r="C14186" s="890" t="s">
        <v>5</v>
      </c>
      <c r="D14186" s="890">
        <v>583.5</v>
      </c>
    </row>
    <row r="14187" spans="1:4" x14ac:dyDescent="0.25">
      <c r="A14187" s="890" t="s">
        <v>13854</v>
      </c>
      <c r="B14187" s="890" t="s">
        <v>36932</v>
      </c>
      <c r="C14187" s="890" t="s">
        <v>5</v>
      </c>
      <c r="D14187" s="890">
        <v>533.96</v>
      </c>
    </row>
    <row r="14188" spans="1:4" x14ac:dyDescent="0.25">
      <c r="A14188" s="890" t="s">
        <v>13855</v>
      </c>
      <c r="B14188" s="890" t="s">
        <v>36933</v>
      </c>
      <c r="C14188" s="890" t="s">
        <v>5</v>
      </c>
      <c r="D14188" s="890">
        <v>682.61</v>
      </c>
    </row>
    <row r="14189" spans="1:4" x14ac:dyDescent="0.25">
      <c r="A14189" s="890" t="s">
        <v>13856</v>
      </c>
      <c r="B14189" s="890" t="s">
        <v>36933</v>
      </c>
      <c r="C14189" s="890" t="s">
        <v>5</v>
      </c>
      <c r="D14189" s="890">
        <v>623.16</v>
      </c>
    </row>
    <row r="14190" spans="1:4" x14ac:dyDescent="0.25">
      <c r="A14190" s="890" t="s">
        <v>13857</v>
      </c>
      <c r="B14190" s="890" t="s">
        <v>36934</v>
      </c>
      <c r="C14190" s="890" t="s">
        <v>5</v>
      </c>
      <c r="D14190" s="890">
        <v>875.63</v>
      </c>
    </row>
    <row r="14191" spans="1:4" x14ac:dyDescent="0.25">
      <c r="A14191" s="890" t="s">
        <v>13858</v>
      </c>
      <c r="B14191" s="890" t="s">
        <v>36934</v>
      </c>
      <c r="C14191" s="890" t="s">
        <v>5</v>
      </c>
      <c r="D14191" s="890">
        <v>801.31</v>
      </c>
    </row>
    <row r="14192" spans="1:4" x14ac:dyDescent="0.25">
      <c r="A14192" s="890" t="s">
        <v>13859</v>
      </c>
      <c r="B14192" s="890" t="s">
        <v>36935</v>
      </c>
      <c r="C14192" s="890" t="s">
        <v>5</v>
      </c>
      <c r="D14192" s="890">
        <v>1066.81</v>
      </c>
    </row>
    <row r="14193" spans="1:4" x14ac:dyDescent="0.25">
      <c r="A14193" s="890" t="s">
        <v>13860</v>
      </c>
      <c r="B14193" s="890" t="s">
        <v>36935</v>
      </c>
      <c r="C14193" s="890" t="s">
        <v>5</v>
      </c>
      <c r="D14193" s="890">
        <v>982.59</v>
      </c>
    </row>
    <row r="14194" spans="1:4" x14ac:dyDescent="0.25">
      <c r="A14194" s="890" t="s">
        <v>24901</v>
      </c>
      <c r="B14194" s="890" t="s">
        <v>36936</v>
      </c>
      <c r="C14194" s="890" t="s">
        <v>5</v>
      </c>
      <c r="D14194" s="890">
        <v>172.02</v>
      </c>
    </row>
    <row r="14195" spans="1:4" x14ac:dyDescent="0.25">
      <c r="A14195" s="890" t="s">
        <v>24902</v>
      </c>
      <c r="B14195" s="890" t="s">
        <v>36936</v>
      </c>
      <c r="C14195" s="890" t="s">
        <v>5</v>
      </c>
      <c r="D14195" s="890">
        <v>157.16</v>
      </c>
    </row>
    <row r="14196" spans="1:4" x14ac:dyDescent="0.25">
      <c r="A14196" s="890" t="s">
        <v>24903</v>
      </c>
      <c r="B14196" s="890" t="s">
        <v>36937</v>
      </c>
      <c r="C14196" s="890" t="s">
        <v>5</v>
      </c>
      <c r="D14196" s="890">
        <v>196.8</v>
      </c>
    </row>
    <row r="14197" spans="1:4" x14ac:dyDescent="0.25">
      <c r="A14197" s="890" t="s">
        <v>24904</v>
      </c>
      <c r="B14197" s="890" t="s">
        <v>36937</v>
      </c>
      <c r="C14197" s="890" t="s">
        <v>5</v>
      </c>
      <c r="D14197" s="890">
        <v>179.46</v>
      </c>
    </row>
    <row r="14198" spans="1:4" x14ac:dyDescent="0.25">
      <c r="A14198" s="890" t="s">
        <v>24905</v>
      </c>
      <c r="B14198" s="890" t="s">
        <v>36938</v>
      </c>
      <c r="C14198" s="890" t="s">
        <v>5</v>
      </c>
      <c r="D14198" s="890">
        <v>229.06</v>
      </c>
    </row>
    <row r="14199" spans="1:4" x14ac:dyDescent="0.25">
      <c r="A14199" s="890" t="s">
        <v>24906</v>
      </c>
      <c r="B14199" s="890" t="s">
        <v>36938</v>
      </c>
      <c r="C14199" s="890" t="s">
        <v>5</v>
      </c>
      <c r="D14199" s="890">
        <v>209.24</v>
      </c>
    </row>
    <row r="14200" spans="1:4" x14ac:dyDescent="0.25">
      <c r="A14200" s="890" t="s">
        <v>24907</v>
      </c>
      <c r="B14200" s="890" t="s">
        <v>36939</v>
      </c>
      <c r="C14200" s="890" t="s">
        <v>5</v>
      </c>
      <c r="D14200" s="890">
        <v>286.08999999999997</v>
      </c>
    </row>
    <row r="14201" spans="1:4" x14ac:dyDescent="0.25">
      <c r="A14201" s="890" t="s">
        <v>24908</v>
      </c>
      <c r="B14201" s="890" t="s">
        <v>36939</v>
      </c>
      <c r="C14201" s="890" t="s">
        <v>5</v>
      </c>
      <c r="D14201" s="890">
        <v>261.32</v>
      </c>
    </row>
    <row r="14202" spans="1:4" x14ac:dyDescent="0.25">
      <c r="A14202" s="890" t="s">
        <v>24909</v>
      </c>
      <c r="B14202" s="890" t="s">
        <v>36940</v>
      </c>
      <c r="C14202" s="890" t="s">
        <v>5</v>
      </c>
      <c r="D14202" s="890">
        <v>343.12</v>
      </c>
    </row>
    <row r="14203" spans="1:4" x14ac:dyDescent="0.25">
      <c r="A14203" s="890" t="s">
        <v>24910</v>
      </c>
      <c r="B14203" s="890" t="s">
        <v>36940</v>
      </c>
      <c r="C14203" s="890" t="s">
        <v>5</v>
      </c>
      <c r="D14203" s="890">
        <v>313.39999999999998</v>
      </c>
    </row>
    <row r="14204" spans="1:4" x14ac:dyDescent="0.25">
      <c r="A14204" s="890" t="s">
        <v>13861</v>
      </c>
      <c r="B14204" s="890" t="s">
        <v>36941</v>
      </c>
      <c r="C14204" s="890" t="s">
        <v>5</v>
      </c>
      <c r="D14204" s="890">
        <v>400.16</v>
      </c>
    </row>
    <row r="14205" spans="1:4" x14ac:dyDescent="0.25">
      <c r="A14205" s="890" t="s">
        <v>13862</v>
      </c>
      <c r="B14205" s="890" t="s">
        <v>36941</v>
      </c>
      <c r="C14205" s="890" t="s">
        <v>5</v>
      </c>
      <c r="D14205" s="890">
        <v>365.48</v>
      </c>
    </row>
    <row r="14206" spans="1:4" x14ac:dyDescent="0.25">
      <c r="A14206" s="890" t="s">
        <v>24911</v>
      </c>
      <c r="B14206" s="890" t="s">
        <v>36942</v>
      </c>
      <c r="C14206" s="890" t="s">
        <v>5</v>
      </c>
      <c r="D14206" s="890">
        <v>343.12</v>
      </c>
    </row>
    <row r="14207" spans="1:4" x14ac:dyDescent="0.25">
      <c r="A14207" s="890" t="s">
        <v>24912</v>
      </c>
      <c r="B14207" s="890" t="s">
        <v>36942</v>
      </c>
      <c r="C14207" s="890" t="s">
        <v>5</v>
      </c>
      <c r="D14207" s="890">
        <v>313.39999999999998</v>
      </c>
    </row>
    <row r="14208" spans="1:4" x14ac:dyDescent="0.25">
      <c r="A14208" s="890" t="s">
        <v>24913</v>
      </c>
      <c r="B14208" s="890" t="s">
        <v>36943</v>
      </c>
      <c r="C14208" s="890" t="s">
        <v>5</v>
      </c>
      <c r="D14208" s="890">
        <v>286.08999999999997</v>
      </c>
    </row>
    <row r="14209" spans="1:4" x14ac:dyDescent="0.25">
      <c r="A14209" s="890" t="s">
        <v>24914</v>
      </c>
      <c r="B14209" s="890" t="s">
        <v>36943</v>
      </c>
      <c r="C14209" s="890" t="s">
        <v>5</v>
      </c>
      <c r="D14209" s="890">
        <v>261.32</v>
      </c>
    </row>
    <row r="14210" spans="1:4" x14ac:dyDescent="0.25">
      <c r="A14210" s="890" t="s">
        <v>13863</v>
      </c>
      <c r="B14210" s="890" t="s">
        <v>36944</v>
      </c>
      <c r="C14210" s="890" t="s">
        <v>5</v>
      </c>
      <c r="D14210" s="890">
        <v>229.06</v>
      </c>
    </row>
    <row r="14211" spans="1:4" x14ac:dyDescent="0.25">
      <c r="A14211" s="890" t="s">
        <v>13864</v>
      </c>
      <c r="B14211" s="890" t="s">
        <v>36944</v>
      </c>
      <c r="C14211" s="890" t="s">
        <v>5</v>
      </c>
      <c r="D14211" s="890">
        <v>209.24</v>
      </c>
    </row>
    <row r="14212" spans="1:4" x14ac:dyDescent="0.25">
      <c r="A14212" s="890" t="s">
        <v>13865</v>
      </c>
      <c r="B14212" s="890" t="s">
        <v>36945</v>
      </c>
      <c r="C14212" s="890" t="s">
        <v>5</v>
      </c>
      <c r="D14212" s="890">
        <v>253.05</v>
      </c>
    </row>
    <row r="14213" spans="1:4" x14ac:dyDescent="0.25">
      <c r="A14213" s="890" t="s">
        <v>13866</v>
      </c>
      <c r="B14213" s="890" t="s">
        <v>36945</v>
      </c>
      <c r="C14213" s="890" t="s">
        <v>5</v>
      </c>
      <c r="D14213" s="890">
        <v>233.24</v>
      </c>
    </row>
    <row r="14214" spans="1:4" x14ac:dyDescent="0.25">
      <c r="A14214" s="890" t="s">
        <v>13867</v>
      </c>
      <c r="B14214" s="890" t="s">
        <v>36946</v>
      </c>
      <c r="C14214" s="890" t="s">
        <v>5</v>
      </c>
      <c r="D14214" s="890">
        <v>486.89</v>
      </c>
    </row>
    <row r="14215" spans="1:4" x14ac:dyDescent="0.25">
      <c r="A14215" s="890" t="s">
        <v>13868</v>
      </c>
      <c r="B14215" s="890" t="s">
        <v>36946</v>
      </c>
      <c r="C14215" s="890" t="s">
        <v>5</v>
      </c>
      <c r="D14215" s="890">
        <v>462.12</v>
      </c>
    </row>
    <row r="14216" spans="1:4" x14ac:dyDescent="0.25">
      <c r="A14216" s="890" t="s">
        <v>13869</v>
      </c>
      <c r="B14216" s="890" t="s">
        <v>36947</v>
      </c>
      <c r="C14216" s="890" t="s">
        <v>5</v>
      </c>
      <c r="D14216" s="890">
        <v>179.88</v>
      </c>
    </row>
    <row r="14217" spans="1:4" x14ac:dyDescent="0.25">
      <c r="A14217" s="890" t="s">
        <v>13870</v>
      </c>
      <c r="B14217" s="890" t="s">
        <v>36947</v>
      </c>
      <c r="C14217" s="890" t="s">
        <v>5</v>
      </c>
      <c r="D14217" s="890">
        <v>174.92</v>
      </c>
    </row>
    <row r="14218" spans="1:4" x14ac:dyDescent="0.25">
      <c r="A14218" s="890" t="s">
        <v>13871</v>
      </c>
      <c r="B14218" s="890" t="s">
        <v>36948</v>
      </c>
      <c r="C14218" s="890" t="s">
        <v>5</v>
      </c>
      <c r="D14218" s="890">
        <v>349.03</v>
      </c>
    </row>
    <row r="14219" spans="1:4" x14ac:dyDescent="0.25">
      <c r="A14219" s="890" t="s">
        <v>13872</v>
      </c>
      <c r="B14219" s="890" t="s">
        <v>36948</v>
      </c>
      <c r="C14219" s="890" t="s">
        <v>5</v>
      </c>
      <c r="D14219" s="890">
        <v>319.89999999999998</v>
      </c>
    </row>
    <row r="14220" spans="1:4" x14ac:dyDescent="0.25">
      <c r="A14220" s="890" t="s">
        <v>13873</v>
      </c>
      <c r="B14220" s="890" t="s">
        <v>36949</v>
      </c>
      <c r="C14220" s="890" t="s">
        <v>5</v>
      </c>
      <c r="D14220" s="890">
        <v>268.67</v>
      </c>
    </row>
    <row r="14221" spans="1:4" x14ac:dyDescent="0.25">
      <c r="A14221" s="890" t="s">
        <v>13874</v>
      </c>
      <c r="B14221" s="890" t="s">
        <v>36949</v>
      </c>
      <c r="C14221" s="890" t="s">
        <v>5</v>
      </c>
      <c r="D14221" s="890">
        <v>248.53</v>
      </c>
    </row>
    <row r="14222" spans="1:4" x14ac:dyDescent="0.25">
      <c r="A14222" s="890" t="s">
        <v>13875</v>
      </c>
      <c r="B14222" s="890" t="s">
        <v>36950</v>
      </c>
      <c r="C14222" s="890" t="s">
        <v>5</v>
      </c>
      <c r="D14222" s="890">
        <v>410.43</v>
      </c>
    </row>
    <row r="14223" spans="1:4" x14ac:dyDescent="0.25">
      <c r="A14223" s="890" t="s">
        <v>13876</v>
      </c>
      <c r="B14223" s="890" t="s">
        <v>36950</v>
      </c>
      <c r="C14223" s="890" t="s">
        <v>5</v>
      </c>
      <c r="D14223" s="890">
        <v>387.81</v>
      </c>
    </row>
    <row r="14224" spans="1:4" x14ac:dyDescent="0.25">
      <c r="A14224" s="890" t="s">
        <v>13877</v>
      </c>
      <c r="B14224" s="890" t="s">
        <v>36951</v>
      </c>
      <c r="C14224" s="890" t="s">
        <v>5</v>
      </c>
      <c r="D14224" s="890">
        <v>471.27</v>
      </c>
    </row>
    <row r="14225" spans="1:4" x14ac:dyDescent="0.25">
      <c r="A14225" s="890" t="s">
        <v>13878</v>
      </c>
      <c r="B14225" s="890" t="s">
        <v>36951</v>
      </c>
      <c r="C14225" s="890" t="s">
        <v>5</v>
      </c>
      <c r="D14225" s="890">
        <v>434.2</v>
      </c>
    </row>
    <row r="14226" spans="1:4" x14ac:dyDescent="0.25">
      <c r="A14226" s="890" t="s">
        <v>13879</v>
      </c>
      <c r="B14226" s="890" t="s">
        <v>36952</v>
      </c>
      <c r="C14226" s="890" t="s">
        <v>5</v>
      </c>
      <c r="D14226" s="890">
        <v>364.13</v>
      </c>
    </row>
    <row r="14227" spans="1:4" x14ac:dyDescent="0.25">
      <c r="A14227" s="890" t="s">
        <v>13880</v>
      </c>
      <c r="B14227" s="890" t="s">
        <v>36952</v>
      </c>
      <c r="C14227" s="890" t="s">
        <v>5</v>
      </c>
      <c r="D14227" s="890">
        <v>339.04</v>
      </c>
    </row>
    <row r="14228" spans="1:4" x14ac:dyDescent="0.25">
      <c r="A14228" s="890" t="s">
        <v>13881</v>
      </c>
      <c r="B14228" s="890" t="s">
        <v>36953</v>
      </c>
      <c r="C14228" s="890" t="s">
        <v>5</v>
      </c>
      <c r="D14228" s="890">
        <v>533.11</v>
      </c>
    </row>
    <row r="14229" spans="1:4" x14ac:dyDescent="0.25">
      <c r="A14229" s="890" t="s">
        <v>13882</v>
      </c>
      <c r="B14229" s="890" t="s">
        <v>36953</v>
      </c>
      <c r="C14229" s="890" t="s">
        <v>5</v>
      </c>
      <c r="D14229" s="890">
        <v>505.53</v>
      </c>
    </row>
    <row r="14230" spans="1:4" x14ac:dyDescent="0.25">
      <c r="A14230" s="890" t="s">
        <v>13883</v>
      </c>
      <c r="B14230" s="890" t="s">
        <v>36954</v>
      </c>
      <c r="C14230" s="890" t="s">
        <v>5</v>
      </c>
      <c r="D14230" s="890">
        <v>545.36</v>
      </c>
    </row>
    <row r="14231" spans="1:4" x14ac:dyDescent="0.25">
      <c r="A14231" s="890" t="s">
        <v>13884</v>
      </c>
      <c r="B14231" s="890" t="s">
        <v>36954</v>
      </c>
      <c r="C14231" s="890" t="s">
        <v>5</v>
      </c>
      <c r="D14231" s="890">
        <v>502.81</v>
      </c>
    </row>
    <row r="14232" spans="1:4" x14ac:dyDescent="0.25">
      <c r="A14232" s="890" t="s">
        <v>13885</v>
      </c>
      <c r="B14232" s="890" t="s">
        <v>36955</v>
      </c>
      <c r="C14232" s="890" t="s">
        <v>5</v>
      </c>
      <c r="D14232" s="890">
        <v>411.43</v>
      </c>
    </row>
    <row r="14233" spans="1:4" x14ac:dyDescent="0.25">
      <c r="A14233" s="890" t="s">
        <v>13886</v>
      </c>
      <c r="B14233" s="890" t="s">
        <v>36955</v>
      </c>
      <c r="C14233" s="890" t="s">
        <v>5</v>
      </c>
      <c r="D14233" s="890">
        <v>383.86</v>
      </c>
    </row>
    <row r="14234" spans="1:4" x14ac:dyDescent="0.25">
      <c r="A14234" s="890" t="s">
        <v>13887</v>
      </c>
      <c r="B14234" s="890" t="s">
        <v>36956</v>
      </c>
      <c r="C14234" s="890" t="s">
        <v>5</v>
      </c>
      <c r="D14234" s="890">
        <v>634.85</v>
      </c>
    </row>
    <row r="14235" spans="1:4" x14ac:dyDescent="0.25">
      <c r="A14235" s="890" t="s">
        <v>13888</v>
      </c>
      <c r="B14235" s="890" t="s">
        <v>36956</v>
      </c>
      <c r="C14235" s="890" t="s">
        <v>5</v>
      </c>
      <c r="D14235" s="890">
        <v>604.79999999999995</v>
      </c>
    </row>
    <row r="14236" spans="1:4" x14ac:dyDescent="0.25">
      <c r="A14236" s="890" t="s">
        <v>13889</v>
      </c>
      <c r="B14236" s="890" t="s">
        <v>36957</v>
      </c>
      <c r="C14236" s="890" t="s">
        <v>5</v>
      </c>
      <c r="D14236" s="890">
        <v>377.64</v>
      </c>
    </row>
    <row r="14237" spans="1:4" x14ac:dyDescent="0.25">
      <c r="A14237" s="890" t="s">
        <v>13890</v>
      </c>
      <c r="B14237" s="890" t="s">
        <v>36957</v>
      </c>
      <c r="C14237" s="890" t="s">
        <v>5</v>
      </c>
      <c r="D14237" s="890">
        <v>347.16</v>
      </c>
    </row>
    <row r="14238" spans="1:4" x14ac:dyDescent="0.25">
      <c r="A14238" s="890" t="s">
        <v>13891</v>
      </c>
      <c r="B14238" s="890" t="s">
        <v>36958</v>
      </c>
      <c r="C14238" s="890" t="s">
        <v>5</v>
      </c>
      <c r="D14238" s="890">
        <v>297.75</v>
      </c>
    </row>
    <row r="14239" spans="1:4" x14ac:dyDescent="0.25">
      <c r="A14239" s="890" t="s">
        <v>13892</v>
      </c>
      <c r="B14239" s="890" t="s">
        <v>36958</v>
      </c>
      <c r="C14239" s="890" t="s">
        <v>5</v>
      </c>
      <c r="D14239" s="890">
        <v>276.25</v>
      </c>
    </row>
    <row r="14240" spans="1:4" x14ac:dyDescent="0.25">
      <c r="A14240" s="890" t="s">
        <v>13893</v>
      </c>
      <c r="B14240" s="890" t="s">
        <v>36959</v>
      </c>
      <c r="C14240" s="890" t="s">
        <v>5</v>
      </c>
      <c r="D14240" s="890">
        <v>380.89</v>
      </c>
    </row>
    <row r="14241" spans="1:4" x14ac:dyDescent="0.25">
      <c r="A14241" s="890" t="s">
        <v>13894</v>
      </c>
      <c r="B14241" s="890" t="s">
        <v>36959</v>
      </c>
      <c r="C14241" s="890" t="s">
        <v>5</v>
      </c>
      <c r="D14241" s="890">
        <v>350.41</v>
      </c>
    </row>
    <row r="14242" spans="1:4" x14ac:dyDescent="0.25">
      <c r="A14242" s="890" t="s">
        <v>13895</v>
      </c>
      <c r="B14242" s="890" t="s">
        <v>36960</v>
      </c>
      <c r="C14242" s="890" t="s">
        <v>5</v>
      </c>
      <c r="D14242" s="890">
        <v>298.38</v>
      </c>
    </row>
    <row r="14243" spans="1:4" x14ac:dyDescent="0.25">
      <c r="A14243" s="890" t="s">
        <v>13896</v>
      </c>
      <c r="B14243" s="890" t="s">
        <v>36960</v>
      </c>
      <c r="C14243" s="890" t="s">
        <v>5</v>
      </c>
      <c r="D14243" s="890">
        <v>276.88</v>
      </c>
    </row>
    <row r="14244" spans="1:4" x14ac:dyDescent="0.25">
      <c r="A14244" s="890" t="s">
        <v>13897</v>
      </c>
      <c r="B14244" s="890" t="s">
        <v>36961</v>
      </c>
      <c r="C14244" s="890" t="s">
        <v>5</v>
      </c>
      <c r="D14244" s="890">
        <v>451.76</v>
      </c>
    </row>
    <row r="14245" spans="1:4" x14ac:dyDescent="0.25">
      <c r="A14245" s="890" t="s">
        <v>13898</v>
      </c>
      <c r="B14245" s="890" t="s">
        <v>36961</v>
      </c>
      <c r="C14245" s="890" t="s">
        <v>5</v>
      </c>
      <c r="D14245" s="890">
        <v>427.78</v>
      </c>
    </row>
    <row r="14246" spans="1:4" x14ac:dyDescent="0.25">
      <c r="A14246" s="890" t="s">
        <v>13899</v>
      </c>
      <c r="B14246" s="890" t="s">
        <v>36962</v>
      </c>
      <c r="C14246" s="890" t="s">
        <v>5</v>
      </c>
      <c r="D14246" s="890">
        <v>452.39</v>
      </c>
    </row>
    <row r="14247" spans="1:4" x14ac:dyDescent="0.25">
      <c r="A14247" s="890" t="s">
        <v>13900</v>
      </c>
      <c r="B14247" s="890" t="s">
        <v>36962</v>
      </c>
      <c r="C14247" s="890" t="s">
        <v>5</v>
      </c>
      <c r="D14247" s="890">
        <v>428.41</v>
      </c>
    </row>
    <row r="14248" spans="1:4" x14ac:dyDescent="0.25">
      <c r="A14248" s="890" t="s">
        <v>13901</v>
      </c>
      <c r="B14248" s="890" t="s">
        <v>36963</v>
      </c>
      <c r="C14248" s="890" t="s">
        <v>5</v>
      </c>
      <c r="D14248" s="890">
        <v>299.06</v>
      </c>
    </row>
    <row r="14249" spans="1:4" x14ac:dyDescent="0.25">
      <c r="A14249" s="890" t="s">
        <v>13902</v>
      </c>
      <c r="B14249" s="890" t="s">
        <v>36963</v>
      </c>
      <c r="C14249" s="890" t="s">
        <v>5</v>
      </c>
      <c r="D14249" s="890">
        <v>275.66000000000003</v>
      </c>
    </row>
    <row r="14250" spans="1:4" x14ac:dyDescent="0.25">
      <c r="A14250" s="890" t="s">
        <v>13903</v>
      </c>
      <c r="B14250" s="890" t="s">
        <v>36964</v>
      </c>
      <c r="C14250" s="890" t="s">
        <v>5</v>
      </c>
      <c r="D14250" s="890">
        <v>271.08</v>
      </c>
    </row>
    <row r="14251" spans="1:4" x14ac:dyDescent="0.25">
      <c r="A14251" s="890" t="s">
        <v>13904</v>
      </c>
      <c r="B14251" s="890" t="s">
        <v>36964</v>
      </c>
      <c r="C14251" s="890" t="s">
        <v>5</v>
      </c>
      <c r="D14251" s="890">
        <v>252.06</v>
      </c>
    </row>
    <row r="14252" spans="1:4" x14ac:dyDescent="0.25">
      <c r="A14252" s="890" t="s">
        <v>13905</v>
      </c>
      <c r="B14252" s="890" t="s">
        <v>36965</v>
      </c>
      <c r="C14252" s="890" t="s">
        <v>5</v>
      </c>
      <c r="D14252" s="890">
        <v>302.31</v>
      </c>
    </row>
    <row r="14253" spans="1:4" x14ac:dyDescent="0.25">
      <c r="A14253" s="890" t="s">
        <v>13906</v>
      </c>
      <c r="B14253" s="890" t="s">
        <v>36965</v>
      </c>
      <c r="C14253" s="890" t="s">
        <v>5</v>
      </c>
      <c r="D14253" s="890">
        <v>278.91000000000003</v>
      </c>
    </row>
    <row r="14254" spans="1:4" x14ac:dyDescent="0.25">
      <c r="A14254" s="890" t="s">
        <v>13907</v>
      </c>
      <c r="B14254" s="890" t="s">
        <v>36966</v>
      </c>
      <c r="C14254" s="890" t="s">
        <v>5</v>
      </c>
      <c r="D14254" s="890">
        <v>271.70999999999998</v>
      </c>
    </row>
    <row r="14255" spans="1:4" x14ac:dyDescent="0.25">
      <c r="A14255" s="890" t="s">
        <v>13908</v>
      </c>
      <c r="B14255" s="890" t="s">
        <v>36966</v>
      </c>
      <c r="C14255" s="890" t="s">
        <v>5</v>
      </c>
      <c r="D14255" s="890">
        <v>252.69</v>
      </c>
    </row>
    <row r="14256" spans="1:4" x14ac:dyDescent="0.25">
      <c r="A14256" s="890" t="s">
        <v>13909</v>
      </c>
      <c r="B14256" s="890" t="s">
        <v>36967</v>
      </c>
      <c r="C14256" s="890" t="s">
        <v>5</v>
      </c>
      <c r="D14256" s="890">
        <v>393.11</v>
      </c>
    </row>
    <row r="14257" spans="1:4" x14ac:dyDescent="0.25">
      <c r="A14257" s="890" t="s">
        <v>13910</v>
      </c>
      <c r="B14257" s="890" t="s">
        <v>36967</v>
      </c>
      <c r="C14257" s="890" t="s">
        <v>5</v>
      </c>
      <c r="D14257" s="890">
        <v>371.61</v>
      </c>
    </row>
    <row r="14258" spans="1:4" x14ac:dyDescent="0.25">
      <c r="A14258" s="890" t="s">
        <v>13911</v>
      </c>
      <c r="B14258" s="890" t="s">
        <v>36968</v>
      </c>
      <c r="C14258" s="890" t="s">
        <v>5</v>
      </c>
      <c r="D14258" s="890">
        <v>393.74</v>
      </c>
    </row>
    <row r="14259" spans="1:4" x14ac:dyDescent="0.25">
      <c r="A14259" s="890" t="s">
        <v>13912</v>
      </c>
      <c r="B14259" s="890" t="s">
        <v>36968</v>
      </c>
      <c r="C14259" s="890" t="s">
        <v>5</v>
      </c>
      <c r="D14259" s="890">
        <v>372.24</v>
      </c>
    </row>
    <row r="14260" spans="1:4" x14ac:dyDescent="0.25">
      <c r="A14260" s="890" t="s">
        <v>13913</v>
      </c>
      <c r="B14260" s="890" t="s">
        <v>36969</v>
      </c>
      <c r="C14260" s="890" t="s">
        <v>5</v>
      </c>
      <c r="D14260" s="890">
        <v>501.67</v>
      </c>
    </row>
    <row r="14261" spans="1:4" x14ac:dyDescent="0.25">
      <c r="A14261" s="890" t="s">
        <v>13914</v>
      </c>
      <c r="B14261" s="890" t="s">
        <v>36969</v>
      </c>
      <c r="C14261" s="890" t="s">
        <v>5</v>
      </c>
      <c r="D14261" s="890">
        <v>462.12</v>
      </c>
    </row>
    <row r="14262" spans="1:4" x14ac:dyDescent="0.25">
      <c r="A14262" s="890" t="s">
        <v>13915</v>
      </c>
      <c r="B14262" s="890" t="s">
        <v>36970</v>
      </c>
      <c r="C14262" s="890" t="s">
        <v>5</v>
      </c>
      <c r="D14262" s="890">
        <v>385.83</v>
      </c>
    </row>
    <row r="14263" spans="1:4" x14ac:dyDescent="0.25">
      <c r="A14263" s="890" t="s">
        <v>13916</v>
      </c>
      <c r="B14263" s="890" t="s">
        <v>36970</v>
      </c>
      <c r="C14263" s="890" t="s">
        <v>5</v>
      </c>
      <c r="D14263" s="890">
        <v>359.37</v>
      </c>
    </row>
    <row r="14264" spans="1:4" x14ac:dyDescent="0.25">
      <c r="A14264" s="890" t="s">
        <v>13917</v>
      </c>
      <c r="B14264" s="890" t="s">
        <v>36971</v>
      </c>
      <c r="C14264" s="890" t="s">
        <v>5</v>
      </c>
      <c r="D14264" s="890">
        <v>511.94</v>
      </c>
    </row>
    <row r="14265" spans="1:4" x14ac:dyDescent="0.25">
      <c r="A14265" s="890" t="s">
        <v>13918</v>
      </c>
      <c r="B14265" s="890" t="s">
        <v>36971</v>
      </c>
      <c r="C14265" s="890" t="s">
        <v>5</v>
      </c>
      <c r="D14265" s="890">
        <v>472.01</v>
      </c>
    </row>
    <row r="14266" spans="1:4" x14ac:dyDescent="0.25">
      <c r="A14266" s="890" t="s">
        <v>13919</v>
      </c>
      <c r="B14266" s="890" t="s">
        <v>36972</v>
      </c>
      <c r="C14266" s="890" t="s">
        <v>5</v>
      </c>
      <c r="D14266" s="890">
        <v>387.09</v>
      </c>
    </row>
    <row r="14267" spans="1:4" x14ac:dyDescent="0.25">
      <c r="A14267" s="890" t="s">
        <v>13920</v>
      </c>
      <c r="B14267" s="890" t="s">
        <v>36972</v>
      </c>
      <c r="C14267" s="890" t="s">
        <v>5</v>
      </c>
      <c r="D14267" s="890">
        <v>360.63</v>
      </c>
    </row>
    <row r="14268" spans="1:4" x14ac:dyDescent="0.25">
      <c r="A14268" s="890" t="s">
        <v>13921</v>
      </c>
      <c r="B14268" s="890" t="s">
        <v>36973</v>
      </c>
      <c r="C14268" s="890" t="s">
        <v>5</v>
      </c>
      <c r="D14268" s="890">
        <v>567.05999999999995</v>
      </c>
    </row>
    <row r="14269" spans="1:4" x14ac:dyDescent="0.25">
      <c r="A14269" s="890" t="s">
        <v>13922</v>
      </c>
      <c r="B14269" s="890" t="s">
        <v>36973</v>
      </c>
      <c r="C14269" s="890" t="s">
        <v>5</v>
      </c>
      <c r="D14269" s="890">
        <v>538.13</v>
      </c>
    </row>
    <row r="14270" spans="1:4" x14ac:dyDescent="0.25">
      <c r="A14270" s="890" t="s">
        <v>13923</v>
      </c>
      <c r="B14270" s="890" t="s">
        <v>36974</v>
      </c>
      <c r="C14270" s="890" t="s">
        <v>5</v>
      </c>
      <c r="D14270" s="890">
        <v>568.32000000000005</v>
      </c>
    </row>
    <row r="14271" spans="1:4" x14ac:dyDescent="0.25">
      <c r="A14271" s="890" t="s">
        <v>13924</v>
      </c>
      <c r="B14271" s="890" t="s">
        <v>36974</v>
      </c>
      <c r="C14271" s="890" t="s">
        <v>5</v>
      </c>
      <c r="D14271" s="890">
        <v>539.39</v>
      </c>
    </row>
    <row r="14272" spans="1:4" x14ac:dyDescent="0.25">
      <c r="A14272" s="890" t="s">
        <v>13925</v>
      </c>
      <c r="B14272" s="890" t="s">
        <v>36975</v>
      </c>
      <c r="C14272" s="890" t="s">
        <v>5</v>
      </c>
      <c r="D14272" s="890">
        <v>407.34</v>
      </c>
    </row>
    <row r="14273" spans="1:4" x14ac:dyDescent="0.25">
      <c r="A14273" s="890" t="s">
        <v>13926</v>
      </c>
      <c r="B14273" s="890" t="s">
        <v>36975</v>
      </c>
      <c r="C14273" s="890" t="s">
        <v>5</v>
      </c>
      <c r="D14273" s="890">
        <v>376.79</v>
      </c>
    </row>
    <row r="14274" spans="1:4" x14ac:dyDescent="0.25">
      <c r="A14274" s="890" t="s">
        <v>13927</v>
      </c>
      <c r="B14274" s="890" t="s">
        <v>36976</v>
      </c>
      <c r="C14274" s="890" t="s">
        <v>5</v>
      </c>
      <c r="D14274" s="890">
        <v>365.6</v>
      </c>
    </row>
    <row r="14275" spans="1:4" x14ac:dyDescent="0.25">
      <c r="A14275" s="890" t="s">
        <v>13928</v>
      </c>
      <c r="B14275" s="890" t="s">
        <v>36976</v>
      </c>
      <c r="C14275" s="890" t="s">
        <v>5</v>
      </c>
      <c r="D14275" s="890">
        <v>341.62</v>
      </c>
    </row>
    <row r="14276" spans="1:4" x14ac:dyDescent="0.25">
      <c r="A14276" s="890" t="s">
        <v>13929</v>
      </c>
      <c r="B14276" s="890" t="s">
        <v>36977</v>
      </c>
      <c r="C14276" s="890" t="s">
        <v>5</v>
      </c>
      <c r="D14276" s="890">
        <v>413.84</v>
      </c>
    </row>
    <row r="14277" spans="1:4" x14ac:dyDescent="0.25">
      <c r="A14277" s="890" t="s">
        <v>13930</v>
      </c>
      <c r="B14277" s="890" t="s">
        <v>36977</v>
      </c>
      <c r="C14277" s="890" t="s">
        <v>5</v>
      </c>
      <c r="D14277" s="890">
        <v>383.29</v>
      </c>
    </row>
    <row r="14278" spans="1:4" x14ac:dyDescent="0.25">
      <c r="A14278" s="890" t="s">
        <v>13931</v>
      </c>
      <c r="B14278" s="890" t="s">
        <v>36978</v>
      </c>
      <c r="C14278" s="890" t="s">
        <v>5</v>
      </c>
      <c r="D14278" s="890">
        <v>366.86</v>
      </c>
    </row>
    <row r="14279" spans="1:4" x14ac:dyDescent="0.25">
      <c r="A14279" s="890" t="s">
        <v>13932</v>
      </c>
      <c r="B14279" s="890" t="s">
        <v>36978</v>
      </c>
      <c r="C14279" s="890" t="s">
        <v>5</v>
      </c>
      <c r="D14279" s="890">
        <v>342.88</v>
      </c>
    </row>
    <row r="14280" spans="1:4" x14ac:dyDescent="0.25">
      <c r="A14280" s="890" t="s">
        <v>13933</v>
      </c>
      <c r="B14280" s="890" t="s">
        <v>36979</v>
      </c>
      <c r="C14280" s="890" t="s">
        <v>5</v>
      </c>
      <c r="D14280" s="890">
        <v>514.86</v>
      </c>
    </row>
    <row r="14281" spans="1:4" x14ac:dyDescent="0.25">
      <c r="A14281" s="890" t="s">
        <v>13934</v>
      </c>
      <c r="B14281" s="890" t="s">
        <v>36979</v>
      </c>
      <c r="C14281" s="890" t="s">
        <v>5</v>
      </c>
      <c r="D14281" s="890">
        <v>488.4</v>
      </c>
    </row>
    <row r="14282" spans="1:4" x14ac:dyDescent="0.25">
      <c r="A14282" s="890" t="s">
        <v>13935</v>
      </c>
      <c r="B14282" s="890" t="s">
        <v>36980</v>
      </c>
      <c r="C14282" s="890" t="s">
        <v>5</v>
      </c>
      <c r="D14282" s="890">
        <v>516.12</v>
      </c>
    </row>
    <row r="14283" spans="1:4" x14ac:dyDescent="0.25">
      <c r="A14283" s="890" t="s">
        <v>13936</v>
      </c>
      <c r="B14283" s="890" t="s">
        <v>36980</v>
      </c>
      <c r="C14283" s="890" t="s">
        <v>5</v>
      </c>
      <c r="D14283" s="890">
        <v>489.66</v>
      </c>
    </row>
    <row r="14284" spans="1:4" x14ac:dyDescent="0.25">
      <c r="A14284" s="890" t="s">
        <v>13937</v>
      </c>
      <c r="B14284" s="890" t="s">
        <v>36981</v>
      </c>
      <c r="C14284" s="890" t="s">
        <v>5</v>
      </c>
      <c r="D14284" s="890">
        <v>650.48</v>
      </c>
    </row>
    <row r="14285" spans="1:4" x14ac:dyDescent="0.25">
      <c r="A14285" s="890" t="s">
        <v>13938</v>
      </c>
      <c r="B14285" s="890" t="s">
        <v>36981</v>
      </c>
      <c r="C14285" s="890" t="s">
        <v>5</v>
      </c>
      <c r="D14285" s="890">
        <v>601.11</v>
      </c>
    </row>
    <row r="14286" spans="1:4" x14ac:dyDescent="0.25">
      <c r="A14286" s="890" t="s">
        <v>13939</v>
      </c>
      <c r="B14286" s="890" t="s">
        <v>36982</v>
      </c>
      <c r="C14286" s="890" t="s">
        <v>5</v>
      </c>
      <c r="D14286" s="890">
        <v>491.15</v>
      </c>
    </row>
    <row r="14287" spans="1:4" x14ac:dyDescent="0.25">
      <c r="A14287" s="890" t="s">
        <v>13940</v>
      </c>
      <c r="B14287" s="890" t="s">
        <v>36982</v>
      </c>
      <c r="C14287" s="890" t="s">
        <v>5</v>
      </c>
      <c r="D14287" s="890">
        <v>459.74</v>
      </c>
    </row>
    <row r="14288" spans="1:4" x14ac:dyDescent="0.25">
      <c r="A14288" s="890" t="s">
        <v>13941</v>
      </c>
      <c r="B14288" s="890" t="s">
        <v>36983</v>
      </c>
      <c r="C14288" s="890" t="s">
        <v>5</v>
      </c>
      <c r="D14288" s="890">
        <v>660.23</v>
      </c>
    </row>
    <row r="14289" spans="1:4" x14ac:dyDescent="0.25">
      <c r="A14289" s="890" t="s">
        <v>13942</v>
      </c>
      <c r="B14289" s="890" t="s">
        <v>36983</v>
      </c>
      <c r="C14289" s="890" t="s">
        <v>5</v>
      </c>
      <c r="D14289" s="890">
        <v>610.86</v>
      </c>
    </row>
    <row r="14290" spans="1:4" x14ac:dyDescent="0.25">
      <c r="A14290" s="890" t="s">
        <v>13943</v>
      </c>
      <c r="B14290" s="890" t="s">
        <v>36984</v>
      </c>
      <c r="C14290" s="890" t="s">
        <v>5</v>
      </c>
      <c r="D14290" s="890">
        <v>493.04</v>
      </c>
    </row>
    <row r="14291" spans="1:4" x14ac:dyDescent="0.25">
      <c r="A14291" s="890" t="s">
        <v>13944</v>
      </c>
      <c r="B14291" s="890" t="s">
        <v>36984</v>
      </c>
      <c r="C14291" s="890" t="s">
        <v>5</v>
      </c>
      <c r="D14291" s="890">
        <v>461.63</v>
      </c>
    </row>
    <row r="14292" spans="1:4" x14ac:dyDescent="0.25">
      <c r="A14292" s="890" t="s">
        <v>13945</v>
      </c>
      <c r="B14292" s="890" t="s">
        <v>36985</v>
      </c>
      <c r="C14292" s="890" t="s">
        <v>5</v>
      </c>
      <c r="D14292" s="890">
        <v>726.83</v>
      </c>
    </row>
    <row r="14293" spans="1:4" x14ac:dyDescent="0.25">
      <c r="A14293" s="890" t="s">
        <v>13946</v>
      </c>
      <c r="B14293" s="890" t="s">
        <v>36985</v>
      </c>
      <c r="C14293" s="890" t="s">
        <v>5</v>
      </c>
      <c r="D14293" s="890">
        <v>692.94</v>
      </c>
    </row>
    <row r="14294" spans="1:4" x14ac:dyDescent="0.25">
      <c r="A14294" s="890" t="s">
        <v>13947</v>
      </c>
      <c r="B14294" s="890" t="s">
        <v>36986</v>
      </c>
      <c r="C14294" s="890" t="s">
        <v>5</v>
      </c>
      <c r="D14294" s="890">
        <v>728.72</v>
      </c>
    </row>
    <row r="14295" spans="1:4" x14ac:dyDescent="0.25">
      <c r="A14295" s="890" t="s">
        <v>13948</v>
      </c>
      <c r="B14295" s="890" t="s">
        <v>36986</v>
      </c>
      <c r="C14295" s="890" t="s">
        <v>5</v>
      </c>
      <c r="D14295" s="890">
        <v>694.83</v>
      </c>
    </row>
    <row r="14296" spans="1:4" x14ac:dyDescent="0.25">
      <c r="A14296" s="890" t="s">
        <v>13949</v>
      </c>
      <c r="B14296" s="890" t="s">
        <v>36987</v>
      </c>
      <c r="C14296" s="890" t="s">
        <v>5</v>
      </c>
      <c r="D14296" s="890">
        <v>517.66999999999996</v>
      </c>
    </row>
    <row r="14297" spans="1:4" x14ac:dyDescent="0.25">
      <c r="A14297" s="890" t="s">
        <v>13950</v>
      </c>
      <c r="B14297" s="890" t="s">
        <v>36987</v>
      </c>
      <c r="C14297" s="890" t="s">
        <v>5</v>
      </c>
      <c r="D14297" s="890">
        <v>479.97</v>
      </c>
    </row>
    <row r="14298" spans="1:4" x14ac:dyDescent="0.25">
      <c r="A14298" s="890" t="s">
        <v>13951</v>
      </c>
      <c r="B14298" s="890" t="s">
        <v>36988</v>
      </c>
      <c r="C14298" s="890" t="s">
        <v>5</v>
      </c>
      <c r="D14298" s="890">
        <v>462.17</v>
      </c>
    </row>
    <row r="14299" spans="1:4" x14ac:dyDescent="0.25">
      <c r="A14299" s="890" t="s">
        <v>13952</v>
      </c>
      <c r="B14299" s="890" t="s">
        <v>36988</v>
      </c>
      <c r="C14299" s="890" t="s">
        <v>5</v>
      </c>
      <c r="D14299" s="890">
        <v>433.23</v>
      </c>
    </row>
    <row r="14300" spans="1:4" x14ac:dyDescent="0.25">
      <c r="A14300" s="890" t="s">
        <v>13953</v>
      </c>
      <c r="B14300" s="890" t="s">
        <v>36989</v>
      </c>
      <c r="C14300" s="890" t="s">
        <v>5</v>
      </c>
      <c r="D14300" s="890">
        <v>527.41999999999996</v>
      </c>
    </row>
    <row r="14301" spans="1:4" x14ac:dyDescent="0.25">
      <c r="A14301" s="890" t="s">
        <v>13954</v>
      </c>
      <c r="B14301" s="890" t="s">
        <v>36989</v>
      </c>
      <c r="C14301" s="890" t="s">
        <v>5</v>
      </c>
      <c r="D14301" s="890">
        <v>489.72</v>
      </c>
    </row>
    <row r="14302" spans="1:4" x14ac:dyDescent="0.25">
      <c r="A14302" s="890" t="s">
        <v>13955</v>
      </c>
      <c r="B14302" s="890" t="s">
        <v>36990</v>
      </c>
      <c r="C14302" s="890" t="s">
        <v>5</v>
      </c>
      <c r="D14302" s="890">
        <v>464.06</v>
      </c>
    </row>
    <row r="14303" spans="1:4" x14ac:dyDescent="0.25">
      <c r="A14303" s="890" t="s">
        <v>13956</v>
      </c>
      <c r="B14303" s="890" t="s">
        <v>36990</v>
      </c>
      <c r="C14303" s="890" t="s">
        <v>5</v>
      </c>
      <c r="D14303" s="890">
        <v>435.12</v>
      </c>
    </row>
    <row r="14304" spans="1:4" x14ac:dyDescent="0.25">
      <c r="A14304" s="890" t="s">
        <v>13957</v>
      </c>
      <c r="B14304" s="890" t="s">
        <v>36991</v>
      </c>
      <c r="C14304" s="890" t="s">
        <v>5</v>
      </c>
      <c r="D14304" s="890">
        <v>665.86</v>
      </c>
    </row>
    <row r="14305" spans="1:4" x14ac:dyDescent="0.25">
      <c r="A14305" s="890" t="s">
        <v>13958</v>
      </c>
      <c r="B14305" s="890" t="s">
        <v>36991</v>
      </c>
      <c r="C14305" s="890" t="s">
        <v>5</v>
      </c>
      <c r="D14305" s="890">
        <v>634.45000000000005</v>
      </c>
    </row>
    <row r="14306" spans="1:4" x14ac:dyDescent="0.25">
      <c r="A14306" s="890" t="s">
        <v>13959</v>
      </c>
      <c r="B14306" s="890" t="s">
        <v>36992</v>
      </c>
      <c r="C14306" s="890" t="s">
        <v>5</v>
      </c>
      <c r="D14306" s="890">
        <v>667.75</v>
      </c>
    </row>
    <row r="14307" spans="1:4" x14ac:dyDescent="0.25">
      <c r="A14307" s="890" t="s">
        <v>13960</v>
      </c>
      <c r="B14307" s="890" t="s">
        <v>36992</v>
      </c>
      <c r="C14307" s="890" t="s">
        <v>5</v>
      </c>
      <c r="D14307" s="890">
        <v>636.34</v>
      </c>
    </row>
    <row r="14308" spans="1:4" x14ac:dyDescent="0.25">
      <c r="A14308" s="890" t="s">
        <v>13961</v>
      </c>
      <c r="B14308" s="890" t="s">
        <v>36993</v>
      </c>
      <c r="C14308" s="890" t="s">
        <v>5</v>
      </c>
      <c r="D14308" s="890">
        <v>783.84</v>
      </c>
    </row>
    <row r="14309" spans="1:4" x14ac:dyDescent="0.25">
      <c r="A14309" s="890" t="s">
        <v>13962</v>
      </c>
      <c r="B14309" s="890" t="s">
        <v>36993</v>
      </c>
      <c r="C14309" s="890" t="s">
        <v>5</v>
      </c>
      <c r="D14309" s="890">
        <v>725.02</v>
      </c>
    </row>
    <row r="14310" spans="1:4" x14ac:dyDescent="0.25">
      <c r="A14310" s="890" t="s">
        <v>13963</v>
      </c>
      <c r="B14310" s="890" t="s">
        <v>36994</v>
      </c>
      <c r="C14310" s="890" t="s">
        <v>5</v>
      </c>
      <c r="D14310" s="890">
        <v>584.79</v>
      </c>
    </row>
    <row r="14311" spans="1:4" x14ac:dyDescent="0.25">
      <c r="A14311" s="890" t="s">
        <v>13964</v>
      </c>
      <c r="B14311" s="890" t="s">
        <v>36994</v>
      </c>
      <c r="C14311" s="890" t="s">
        <v>5</v>
      </c>
      <c r="D14311" s="890">
        <v>548.42999999999995</v>
      </c>
    </row>
    <row r="14312" spans="1:4" x14ac:dyDescent="0.25">
      <c r="A14312" s="890" t="s">
        <v>13965</v>
      </c>
      <c r="B14312" s="890" t="s">
        <v>36995</v>
      </c>
      <c r="C14312" s="890" t="s">
        <v>5</v>
      </c>
      <c r="D14312" s="890">
        <v>776.04</v>
      </c>
    </row>
    <row r="14313" spans="1:4" x14ac:dyDescent="0.25">
      <c r="A14313" s="890" t="s">
        <v>13966</v>
      </c>
      <c r="B14313" s="890" t="s">
        <v>36995</v>
      </c>
      <c r="C14313" s="890" t="s">
        <v>5</v>
      </c>
      <c r="D14313" s="890">
        <v>719.3</v>
      </c>
    </row>
    <row r="14314" spans="1:4" x14ac:dyDescent="0.25">
      <c r="A14314" s="890" t="s">
        <v>13967</v>
      </c>
      <c r="B14314" s="890" t="s">
        <v>36996</v>
      </c>
      <c r="C14314" s="890" t="s">
        <v>5</v>
      </c>
      <c r="D14314" s="890">
        <v>587.30999999999995</v>
      </c>
    </row>
    <row r="14315" spans="1:4" x14ac:dyDescent="0.25">
      <c r="A14315" s="890" t="s">
        <v>13968</v>
      </c>
      <c r="B14315" s="890" t="s">
        <v>36996</v>
      </c>
      <c r="C14315" s="890" t="s">
        <v>5</v>
      </c>
      <c r="D14315" s="890">
        <v>550.95000000000005</v>
      </c>
    </row>
    <row r="14316" spans="1:4" x14ac:dyDescent="0.25">
      <c r="A14316" s="890" t="s">
        <v>13969</v>
      </c>
      <c r="B14316" s="890" t="s">
        <v>36997</v>
      </c>
      <c r="C14316" s="890" t="s">
        <v>5</v>
      </c>
      <c r="D14316" s="890">
        <v>874.9</v>
      </c>
    </row>
    <row r="14317" spans="1:4" x14ac:dyDescent="0.25">
      <c r="A14317" s="890" t="s">
        <v>13970</v>
      </c>
      <c r="B14317" s="890" t="s">
        <v>36997</v>
      </c>
      <c r="C14317" s="890" t="s">
        <v>5</v>
      </c>
      <c r="D14317" s="890">
        <v>836.06</v>
      </c>
    </row>
    <row r="14318" spans="1:4" x14ac:dyDescent="0.25">
      <c r="A14318" s="890" t="s">
        <v>13971</v>
      </c>
      <c r="B14318" s="890" t="s">
        <v>36998</v>
      </c>
      <c r="C14318" s="890" t="s">
        <v>5</v>
      </c>
      <c r="D14318" s="890">
        <v>877.42</v>
      </c>
    </row>
    <row r="14319" spans="1:4" x14ac:dyDescent="0.25">
      <c r="A14319" s="890" t="s">
        <v>13972</v>
      </c>
      <c r="B14319" s="890" t="s">
        <v>36998</v>
      </c>
      <c r="C14319" s="890" t="s">
        <v>5</v>
      </c>
      <c r="D14319" s="890">
        <v>838.58</v>
      </c>
    </row>
    <row r="14320" spans="1:4" x14ac:dyDescent="0.25">
      <c r="A14320" s="890" t="s">
        <v>13973</v>
      </c>
      <c r="B14320" s="890" t="s">
        <v>36999</v>
      </c>
      <c r="C14320" s="890" t="s">
        <v>5</v>
      </c>
      <c r="D14320" s="890">
        <v>623.91</v>
      </c>
    </row>
    <row r="14321" spans="1:4" x14ac:dyDescent="0.25">
      <c r="A14321" s="890" t="s">
        <v>13974</v>
      </c>
      <c r="B14321" s="890" t="s">
        <v>36999</v>
      </c>
      <c r="C14321" s="890" t="s">
        <v>5</v>
      </c>
      <c r="D14321" s="890">
        <v>579.05999999999995</v>
      </c>
    </row>
    <row r="14322" spans="1:4" x14ac:dyDescent="0.25">
      <c r="A14322" s="890" t="s">
        <v>13975</v>
      </c>
      <c r="B14322" s="890" t="s">
        <v>37000</v>
      </c>
      <c r="C14322" s="890" t="s">
        <v>5</v>
      </c>
      <c r="D14322" s="890">
        <v>554.65</v>
      </c>
    </row>
    <row r="14323" spans="1:4" x14ac:dyDescent="0.25">
      <c r="A14323" s="890" t="s">
        <v>13976</v>
      </c>
      <c r="B14323" s="890" t="s">
        <v>37000</v>
      </c>
      <c r="C14323" s="890" t="s">
        <v>5</v>
      </c>
      <c r="D14323" s="890">
        <v>520.76</v>
      </c>
    </row>
    <row r="14324" spans="1:4" x14ac:dyDescent="0.25">
      <c r="A14324" s="890" t="s">
        <v>13977</v>
      </c>
      <c r="B14324" s="890" t="s">
        <v>37001</v>
      </c>
      <c r="C14324" s="890" t="s">
        <v>5</v>
      </c>
      <c r="D14324" s="890">
        <v>636.91</v>
      </c>
    </row>
    <row r="14325" spans="1:4" x14ac:dyDescent="0.25">
      <c r="A14325" s="890" t="s">
        <v>13978</v>
      </c>
      <c r="B14325" s="890" t="s">
        <v>37001</v>
      </c>
      <c r="C14325" s="890" t="s">
        <v>5</v>
      </c>
      <c r="D14325" s="890">
        <v>592.05999999999995</v>
      </c>
    </row>
    <row r="14326" spans="1:4" x14ac:dyDescent="0.25">
      <c r="A14326" s="890" t="s">
        <v>13979</v>
      </c>
      <c r="B14326" s="890" t="s">
        <v>37002</v>
      </c>
      <c r="C14326" s="890" t="s">
        <v>5</v>
      </c>
      <c r="D14326" s="890">
        <v>557.16999999999996</v>
      </c>
    </row>
    <row r="14327" spans="1:4" x14ac:dyDescent="0.25">
      <c r="A14327" s="890" t="s">
        <v>13980</v>
      </c>
      <c r="B14327" s="890" t="s">
        <v>37002</v>
      </c>
      <c r="C14327" s="890" t="s">
        <v>5</v>
      </c>
      <c r="D14327" s="890">
        <v>523.28</v>
      </c>
    </row>
    <row r="14328" spans="1:4" x14ac:dyDescent="0.25">
      <c r="A14328" s="890" t="s">
        <v>13981</v>
      </c>
      <c r="B14328" s="890" t="s">
        <v>37003</v>
      </c>
      <c r="C14328" s="890" t="s">
        <v>5</v>
      </c>
      <c r="D14328" s="890">
        <v>812.78</v>
      </c>
    </row>
    <row r="14329" spans="1:4" x14ac:dyDescent="0.25">
      <c r="A14329" s="890" t="s">
        <v>13982</v>
      </c>
      <c r="B14329" s="890" t="s">
        <v>37003</v>
      </c>
      <c r="C14329" s="890" t="s">
        <v>5</v>
      </c>
      <c r="D14329" s="890">
        <v>776.41</v>
      </c>
    </row>
    <row r="14330" spans="1:4" x14ac:dyDescent="0.25">
      <c r="A14330" s="890" t="s">
        <v>13983</v>
      </c>
      <c r="B14330" s="890" t="s">
        <v>37004</v>
      </c>
      <c r="C14330" s="890" t="s">
        <v>5</v>
      </c>
      <c r="D14330" s="890">
        <v>815.3</v>
      </c>
    </row>
    <row r="14331" spans="1:4" x14ac:dyDescent="0.25">
      <c r="A14331" s="890" t="s">
        <v>13984</v>
      </c>
      <c r="B14331" s="890" t="s">
        <v>37004</v>
      </c>
      <c r="C14331" s="890" t="s">
        <v>5</v>
      </c>
      <c r="D14331" s="890">
        <v>778.93</v>
      </c>
    </row>
    <row r="14332" spans="1:4" x14ac:dyDescent="0.25">
      <c r="A14332" s="890" t="s">
        <v>13985</v>
      </c>
      <c r="B14332" s="890" t="s">
        <v>37005</v>
      </c>
      <c r="C14332" s="890" t="s">
        <v>5</v>
      </c>
      <c r="D14332" s="890">
        <v>255.18</v>
      </c>
    </row>
    <row r="14333" spans="1:4" x14ac:dyDescent="0.25">
      <c r="A14333" s="890" t="s">
        <v>13986</v>
      </c>
      <c r="B14333" s="890" t="s">
        <v>37005</v>
      </c>
      <c r="C14333" s="890" t="s">
        <v>5</v>
      </c>
      <c r="D14333" s="890">
        <v>233.72</v>
      </c>
    </row>
    <row r="14334" spans="1:4" x14ac:dyDescent="0.25">
      <c r="A14334" s="890" t="s">
        <v>13987</v>
      </c>
      <c r="B14334" s="890" t="s">
        <v>37006</v>
      </c>
      <c r="C14334" s="890" t="s">
        <v>5</v>
      </c>
      <c r="D14334" s="890">
        <v>365.2</v>
      </c>
    </row>
    <row r="14335" spans="1:4" x14ac:dyDescent="0.25">
      <c r="A14335" s="890" t="s">
        <v>13988</v>
      </c>
      <c r="B14335" s="890" t="s">
        <v>37006</v>
      </c>
      <c r="C14335" s="890" t="s">
        <v>5</v>
      </c>
      <c r="D14335" s="890">
        <v>338.35</v>
      </c>
    </row>
    <row r="14336" spans="1:4" x14ac:dyDescent="0.25">
      <c r="A14336" s="890" t="s">
        <v>13989</v>
      </c>
      <c r="B14336" s="890" t="s">
        <v>37007</v>
      </c>
      <c r="C14336" s="890" t="s">
        <v>5</v>
      </c>
      <c r="D14336" s="890">
        <v>337.89</v>
      </c>
    </row>
    <row r="14337" spans="1:4" x14ac:dyDescent="0.25">
      <c r="A14337" s="890" t="s">
        <v>13990</v>
      </c>
      <c r="B14337" s="890" t="s">
        <v>37007</v>
      </c>
      <c r="C14337" s="890" t="s">
        <v>5</v>
      </c>
      <c r="D14337" s="890">
        <v>312.48</v>
      </c>
    </row>
    <row r="14338" spans="1:4" x14ac:dyDescent="0.25">
      <c r="A14338" s="890" t="s">
        <v>13991</v>
      </c>
      <c r="B14338" s="890" t="s">
        <v>37008</v>
      </c>
      <c r="C14338" s="890" t="s">
        <v>5</v>
      </c>
      <c r="D14338" s="890">
        <v>673.47</v>
      </c>
    </row>
    <row r="14339" spans="1:4" x14ac:dyDescent="0.25">
      <c r="A14339" s="890" t="s">
        <v>13992</v>
      </c>
      <c r="B14339" s="890" t="s">
        <v>37008</v>
      </c>
      <c r="C14339" s="890" t="s">
        <v>5</v>
      </c>
      <c r="D14339" s="890">
        <v>628.24</v>
      </c>
    </row>
    <row r="14340" spans="1:4" x14ac:dyDescent="0.25">
      <c r="A14340" s="890" t="s">
        <v>13993</v>
      </c>
      <c r="B14340" s="890" t="s">
        <v>37009</v>
      </c>
      <c r="C14340" s="890" t="s">
        <v>5</v>
      </c>
      <c r="D14340" s="890">
        <v>859.39</v>
      </c>
    </row>
    <row r="14341" spans="1:4" x14ac:dyDescent="0.25">
      <c r="A14341" s="890" t="s">
        <v>13994</v>
      </c>
      <c r="B14341" s="890" t="s">
        <v>37009</v>
      </c>
      <c r="C14341" s="890" t="s">
        <v>5</v>
      </c>
      <c r="D14341" s="890">
        <v>802.81</v>
      </c>
    </row>
    <row r="14342" spans="1:4" x14ac:dyDescent="0.25">
      <c r="A14342" s="890" t="s">
        <v>13995</v>
      </c>
      <c r="B14342" s="890" t="s">
        <v>37010</v>
      </c>
      <c r="C14342" s="890" t="s">
        <v>5</v>
      </c>
      <c r="D14342" s="890">
        <v>925.2</v>
      </c>
    </row>
    <row r="14343" spans="1:4" x14ac:dyDescent="0.25">
      <c r="A14343" s="890" t="s">
        <v>13996</v>
      </c>
      <c r="B14343" s="890" t="s">
        <v>37010</v>
      </c>
      <c r="C14343" s="890" t="s">
        <v>5</v>
      </c>
      <c r="D14343" s="890">
        <v>864.82</v>
      </c>
    </row>
    <row r="14344" spans="1:4" x14ac:dyDescent="0.25">
      <c r="A14344" s="890" t="s">
        <v>13997</v>
      </c>
      <c r="B14344" s="890" t="s">
        <v>37011</v>
      </c>
      <c r="C14344" s="890" t="s">
        <v>5</v>
      </c>
      <c r="D14344" s="890">
        <v>1083.02</v>
      </c>
    </row>
    <row r="14345" spans="1:4" x14ac:dyDescent="0.25">
      <c r="A14345" s="890" t="s">
        <v>13998</v>
      </c>
      <c r="B14345" s="890" t="s">
        <v>37011</v>
      </c>
      <c r="C14345" s="890" t="s">
        <v>5</v>
      </c>
      <c r="D14345" s="890">
        <v>1011.32</v>
      </c>
    </row>
    <row r="14346" spans="1:4" x14ac:dyDescent="0.25">
      <c r="A14346" s="890" t="s">
        <v>13999</v>
      </c>
      <c r="B14346" s="890" t="s">
        <v>37012</v>
      </c>
      <c r="C14346" s="890" t="s">
        <v>5</v>
      </c>
      <c r="D14346" s="890">
        <v>1226.1600000000001</v>
      </c>
    </row>
    <row r="14347" spans="1:4" x14ac:dyDescent="0.25">
      <c r="A14347" s="890" t="s">
        <v>14000</v>
      </c>
      <c r="B14347" s="890" t="s">
        <v>37012</v>
      </c>
      <c r="C14347" s="890" t="s">
        <v>5</v>
      </c>
      <c r="D14347" s="890">
        <v>1144.81</v>
      </c>
    </row>
    <row r="14348" spans="1:4" x14ac:dyDescent="0.25">
      <c r="A14348" s="890" t="s">
        <v>14001</v>
      </c>
      <c r="B14348" s="890" t="s">
        <v>37013</v>
      </c>
      <c r="C14348" s="890" t="s">
        <v>5</v>
      </c>
      <c r="D14348" s="890">
        <v>1419.05</v>
      </c>
    </row>
    <row r="14349" spans="1:4" x14ac:dyDescent="0.25">
      <c r="A14349" s="890" t="s">
        <v>14002</v>
      </c>
      <c r="B14349" s="890" t="s">
        <v>37013</v>
      </c>
      <c r="C14349" s="890" t="s">
        <v>5</v>
      </c>
      <c r="D14349" s="890">
        <v>1325.71</v>
      </c>
    </row>
    <row r="14350" spans="1:4" x14ac:dyDescent="0.25">
      <c r="A14350" s="890" t="s">
        <v>14003</v>
      </c>
      <c r="B14350" s="890" t="s">
        <v>37014</v>
      </c>
      <c r="C14350" s="890" t="s">
        <v>5</v>
      </c>
      <c r="D14350" s="890">
        <v>496.77</v>
      </c>
    </row>
    <row r="14351" spans="1:4" x14ac:dyDescent="0.25">
      <c r="A14351" s="890" t="s">
        <v>14004</v>
      </c>
      <c r="B14351" s="890" t="s">
        <v>37014</v>
      </c>
      <c r="C14351" s="890" t="s">
        <v>5</v>
      </c>
      <c r="D14351" s="890">
        <v>460.01</v>
      </c>
    </row>
    <row r="14352" spans="1:4" x14ac:dyDescent="0.25">
      <c r="A14352" s="890" t="s">
        <v>14005</v>
      </c>
      <c r="B14352" s="890" t="s">
        <v>37015</v>
      </c>
      <c r="C14352" s="890" t="s">
        <v>5</v>
      </c>
      <c r="D14352" s="890">
        <v>623.30999999999995</v>
      </c>
    </row>
    <row r="14353" spans="1:4" x14ac:dyDescent="0.25">
      <c r="A14353" s="890" t="s">
        <v>14006</v>
      </c>
      <c r="B14353" s="890" t="s">
        <v>37015</v>
      </c>
      <c r="C14353" s="890" t="s">
        <v>5</v>
      </c>
      <c r="D14353" s="890">
        <v>581.6</v>
      </c>
    </row>
    <row r="14354" spans="1:4" x14ac:dyDescent="0.25">
      <c r="A14354" s="890" t="s">
        <v>14007</v>
      </c>
      <c r="B14354" s="890" t="s">
        <v>37016</v>
      </c>
      <c r="C14354" s="890" t="s">
        <v>5</v>
      </c>
      <c r="D14354" s="890">
        <v>724.79</v>
      </c>
    </row>
    <row r="14355" spans="1:4" x14ac:dyDescent="0.25">
      <c r="A14355" s="890" t="s">
        <v>14008</v>
      </c>
      <c r="B14355" s="890" t="s">
        <v>37016</v>
      </c>
      <c r="C14355" s="890" t="s">
        <v>5</v>
      </c>
      <c r="D14355" s="890">
        <v>677.96</v>
      </c>
    </row>
    <row r="14356" spans="1:4" x14ac:dyDescent="0.25">
      <c r="A14356" s="890" t="s">
        <v>14009</v>
      </c>
      <c r="B14356" s="890" t="s">
        <v>37017</v>
      </c>
      <c r="C14356" s="890" t="s">
        <v>5</v>
      </c>
      <c r="D14356" s="890">
        <v>846.27</v>
      </c>
    </row>
    <row r="14357" spans="1:4" x14ac:dyDescent="0.25">
      <c r="A14357" s="890" t="s">
        <v>14010</v>
      </c>
      <c r="B14357" s="890" t="s">
        <v>37017</v>
      </c>
      <c r="C14357" s="890" t="s">
        <v>5</v>
      </c>
      <c r="D14357" s="890">
        <v>791.3</v>
      </c>
    </row>
    <row r="14358" spans="1:4" x14ac:dyDescent="0.25">
      <c r="A14358" s="890" t="s">
        <v>14011</v>
      </c>
      <c r="B14358" s="890" t="s">
        <v>37018</v>
      </c>
      <c r="C14358" s="890" t="s">
        <v>5</v>
      </c>
      <c r="D14358" s="890">
        <v>1412.58</v>
      </c>
    </row>
    <row r="14359" spans="1:4" x14ac:dyDescent="0.25">
      <c r="A14359" s="890" t="s">
        <v>14012</v>
      </c>
      <c r="B14359" s="890" t="s">
        <v>37018</v>
      </c>
      <c r="C14359" s="890" t="s">
        <v>5</v>
      </c>
      <c r="D14359" s="890">
        <v>1348.99</v>
      </c>
    </row>
    <row r="14360" spans="1:4" x14ac:dyDescent="0.25">
      <c r="A14360" s="890" t="s">
        <v>14013</v>
      </c>
      <c r="B14360" s="890" t="s">
        <v>37019</v>
      </c>
      <c r="C14360" s="890" t="s">
        <v>5</v>
      </c>
      <c r="D14360" s="890">
        <v>1605.97</v>
      </c>
    </row>
    <row r="14361" spans="1:4" x14ac:dyDescent="0.25">
      <c r="A14361" s="890" t="s">
        <v>14014</v>
      </c>
      <c r="B14361" s="890" t="s">
        <v>37019</v>
      </c>
      <c r="C14361" s="890" t="s">
        <v>5</v>
      </c>
      <c r="D14361" s="890">
        <v>1532.79</v>
      </c>
    </row>
    <row r="14362" spans="1:4" x14ac:dyDescent="0.25">
      <c r="A14362" s="890" t="s">
        <v>14015</v>
      </c>
      <c r="B14362" s="890" t="s">
        <v>37020</v>
      </c>
      <c r="C14362" s="890" t="s">
        <v>5</v>
      </c>
      <c r="D14362" s="890">
        <v>605.02</v>
      </c>
    </row>
    <row r="14363" spans="1:4" x14ac:dyDescent="0.25">
      <c r="A14363" s="890" t="s">
        <v>14016</v>
      </c>
      <c r="B14363" s="890" t="s">
        <v>37020</v>
      </c>
      <c r="C14363" s="890" t="s">
        <v>5</v>
      </c>
      <c r="D14363" s="890">
        <v>555.48</v>
      </c>
    </row>
    <row r="14364" spans="1:4" x14ac:dyDescent="0.25">
      <c r="A14364" s="890" t="s">
        <v>14017</v>
      </c>
      <c r="B14364" s="890" t="s">
        <v>37021</v>
      </c>
      <c r="C14364" s="890" t="s">
        <v>5</v>
      </c>
      <c r="D14364" s="890">
        <v>687.93</v>
      </c>
    </row>
    <row r="14365" spans="1:4" x14ac:dyDescent="0.25">
      <c r="A14365" s="890" t="s">
        <v>14018</v>
      </c>
      <c r="B14365" s="890" t="s">
        <v>37021</v>
      </c>
      <c r="C14365" s="890" t="s">
        <v>5</v>
      </c>
      <c r="D14365" s="890">
        <v>633.44000000000005</v>
      </c>
    </row>
    <row r="14366" spans="1:4" x14ac:dyDescent="0.25">
      <c r="A14366" s="890" t="s">
        <v>14019</v>
      </c>
      <c r="B14366" s="890" t="s">
        <v>37022</v>
      </c>
      <c r="C14366" s="890" t="s">
        <v>5</v>
      </c>
      <c r="D14366" s="890">
        <v>787.04</v>
      </c>
    </row>
    <row r="14367" spans="1:4" x14ac:dyDescent="0.25">
      <c r="A14367" s="890" t="s">
        <v>14020</v>
      </c>
      <c r="B14367" s="890" t="s">
        <v>37022</v>
      </c>
      <c r="C14367" s="890" t="s">
        <v>5</v>
      </c>
      <c r="D14367" s="890">
        <v>722.63</v>
      </c>
    </row>
    <row r="14368" spans="1:4" x14ac:dyDescent="0.25">
      <c r="A14368" s="890" t="s">
        <v>14021</v>
      </c>
      <c r="B14368" s="890" t="s">
        <v>37023</v>
      </c>
      <c r="C14368" s="890" t="s">
        <v>5</v>
      </c>
      <c r="D14368" s="890">
        <v>989.69</v>
      </c>
    </row>
    <row r="14369" spans="1:4" x14ac:dyDescent="0.25">
      <c r="A14369" s="890" t="s">
        <v>14022</v>
      </c>
      <c r="B14369" s="890" t="s">
        <v>37023</v>
      </c>
      <c r="C14369" s="890" t="s">
        <v>5</v>
      </c>
      <c r="D14369" s="890">
        <v>910.42</v>
      </c>
    </row>
    <row r="14370" spans="1:4" x14ac:dyDescent="0.25">
      <c r="A14370" s="890" t="s">
        <v>14023</v>
      </c>
      <c r="B14370" s="890" t="s">
        <v>37024</v>
      </c>
      <c r="C14370" s="890" t="s">
        <v>5</v>
      </c>
      <c r="D14370" s="890">
        <v>1204.68</v>
      </c>
    </row>
    <row r="14371" spans="1:4" x14ac:dyDescent="0.25">
      <c r="A14371" s="890" t="s">
        <v>14024</v>
      </c>
      <c r="B14371" s="890" t="s">
        <v>37024</v>
      </c>
      <c r="C14371" s="890" t="s">
        <v>5</v>
      </c>
      <c r="D14371" s="890">
        <v>1115.51</v>
      </c>
    </row>
    <row r="14372" spans="1:4" x14ac:dyDescent="0.25">
      <c r="A14372" s="890" t="s">
        <v>14025</v>
      </c>
      <c r="B14372" s="890" t="s">
        <v>37025</v>
      </c>
      <c r="C14372" s="890" t="s">
        <v>5</v>
      </c>
      <c r="D14372" s="890">
        <v>355.75</v>
      </c>
    </row>
    <row r="14373" spans="1:4" x14ac:dyDescent="0.25">
      <c r="A14373" s="890" t="s">
        <v>14026</v>
      </c>
      <c r="B14373" s="890" t="s">
        <v>37025</v>
      </c>
      <c r="C14373" s="890" t="s">
        <v>5</v>
      </c>
      <c r="D14373" s="890">
        <v>331.37</v>
      </c>
    </row>
    <row r="14374" spans="1:4" x14ac:dyDescent="0.25">
      <c r="A14374" s="890" t="s">
        <v>14027</v>
      </c>
      <c r="B14374" s="890" t="s">
        <v>37026</v>
      </c>
      <c r="C14374" s="890" t="s">
        <v>5</v>
      </c>
      <c r="D14374" s="890">
        <v>463.36</v>
      </c>
    </row>
    <row r="14375" spans="1:4" x14ac:dyDescent="0.25">
      <c r="A14375" s="890" t="s">
        <v>14028</v>
      </c>
      <c r="B14375" s="890" t="s">
        <v>37026</v>
      </c>
      <c r="C14375" s="890" t="s">
        <v>5</v>
      </c>
      <c r="D14375" s="890">
        <v>434.03</v>
      </c>
    </row>
    <row r="14376" spans="1:4" x14ac:dyDescent="0.25">
      <c r="A14376" s="890" t="s">
        <v>14029</v>
      </c>
      <c r="B14376" s="890" t="s">
        <v>37027</v>
      </c>
      <c r="C14376" s="890" t="s">
        <v>5</v>
      </c>
      <c r="D14376" s="890">
        <v>573.01</v>
      </c>
    </row>
    <row r="14377" spans="1:4" x14ac:dyDescent="0.25">
      <c r="A14377" s="890" t="s">
        <v>14030</v>
      </c>
      <c r="B14377" s="890" t="s">
        <v>37027</v>
      </c>
      <c r="C14377" s="890" t="s">
        <v>5</v>
      </c>
      <c r="D14377" s="890">
        <v>538.73</v>
      </c>
    </row>
    <row r="14378" spans="1:4" x14ac:dyDescent="0.25">
      <c r="A14378" s="890" t="s">
        <v>14031</v>
      </c>
      <c r="B14378" s="890" t="s">
        <v>37028</v>
      </c>
      <c r="C14378" s="890" t="s">
        <v>5</v>
      </c>
      <c r="D14378" s="890">
        <v>678.58</v>
      </c>
    </row>
    <row r="14379" spans="1:4" x14ac:dyDescent="0.25">
      <c r="A14379" s="890" t="s">
        <v>14032</v>
      </c>
      <c r="B14379" s="890" t="s">
        <v>37028</v>
      </c>
      <c r="C14379" s="890" t="s">
        <v>5</v>
      </c>
      <c r="D14379" s="890">
        <v>639.35</v>
      </c>
    </row>
    <row r="14380" spans="1:4" x14ac:dyDescent="0.25">
      <c r="A14380" s="890" t="s">
        <v>14033</v>
      </c>
      <c r="B14380" s="890" t="s">
        <v>37029</v>
      </c>
      <c r="C14380" s="890" t="s">
        <v>5</v>
      </c>
      <c r="D14380" s="890">
        <v>17.13</v>
      </c>
    </row>
    <row r="14381" spans="1:4" x14ac:dyDescent="0.25">
      <c r="A14381" s="890" t="s">
        <v>14034</v>
      </c>
      <c r="B14381" s="890" t="s">
        <v>37029</v>
      </c>
      <c r="C14381" s="890" t="s">
        <v>5</v>
      </c>
      <c r="D14381" s="890">
        <v>15.89</v>
      </c>
    </row>
    <row r="14382" spans="1:4" x14ac:dyDescent="0.25">
      <c r="A14382" s="890" t="s">
        <v>14035</v>
      </c>
      <c r="B14382" s="890" t="s">
        <v>37030</v>
      </c>
      <c r="C14382" s="890" t="s">
        <v>5</v>
      </c>
      <c r="D14382" s="890">
        <v>19.7</v>
      </c>
    </row>
    <row r="14383" spans="1:4" x14ac:dyDescent="0.25">
      <c r="A14383" s="890" t="s">
        <v>14036</v>
      </c>
      <c r="B14383" s="890" t="s">
        <v>37030</v>
      </c>
      <c r="C14383" s="890" t="s">
        <v>5</v>
      </c>
      <c r="D14383" s="890">
        <v>18.309999999999999</v>
      </c>
    </row>
    <row r="14384" spans="1:4" x14ac:dyDescent="0.25">
      <c r="A14384" s="890" t="s">
        <v>14037</v>
      </c>
      <c r="B14384" s="890" t="s">
        <v>37031</v>
      </c>
      <c r="C14384" s="890" t="s">
        <v>5</v>
      </c>
      <c r="D14384" s="890">
        <v>21.35</v>
      </c>
    </row>
    <row r="14385" spans="1:4" x14ac:dyDescent="0.25">
      <c r="A14385" s="890" t="s">
        <v>14038</v>
      </c>
      <c r="B14385" s="890" t="s">
        <v>37031</v>
      </c>
      <c r="C14385" s="890" t="s">
        <v>5</v>
      </c>
      <c r="D14385" s="890">
        <v>19.809999999999999</v>
      </c>
    </row>
    <row r="14386" spans="1:4" x14ac:dyDescent="0.25">
      <c r="A14386" s="890" t="s">
        <v>14039</v>
      </c>
      <c r="B14386" s="890" t="s">
        <v>37032</v>
      </c>
      <c r="C14386" s="890" t="s">
        <v>5</v>
      </c>
      <c r="D14386" s="890">
        <v>27.03</v>
      </c>
    </row>
    <row r="14387" spans="1:4" x14ac:dyDescent="0.25">
      <c r="A14387" s="890" t="s">
        <v>14040</v>
      </c>
      <c r="B14387" s="890" t="s">
        <v>37032</v>
      </c>
      <c r="C14387" s="890" t="s">
        <v>5</v>
      </c>
      <c r="D14387" s="890">
        <v>25.35</v>
      </c>
    </row>
    <row r="14388" spans="1:4" x14ac:dyDescent="0.25">
      <c r="A14388" s="890" t="s">
        <v>14041</v>
      </c>
      <c r="B14388" s="890" t="s">
        <v>37033</v>
      </c>
      <c r="C14388" s="890" t="s">
        <v>5</v>
      </c>
      <c r="D14388" s="890">
        <v>35.799999999999997</v>
      </c>
    </row>
    <row r="14389" spans="1:4" x14ac:dyDescent="0.25">
      <c r="A14389" s="890" t="s">
        <v>14042</v>
      </c>
      <c r="B14389" s="890" t="s">
        <v>37033</v>
      </c>
      <c r="C14389" s="890" t="s">
        <v>5</v>
      </c>
      <c r="D14389" s="890">
        <v>33.97</v>
      </c>
    </row>
    <row r="14390" spans="1:4" x14ac:dyDescent="0.25">
      <c r="A14390" s="890" t="s">
        <v>14043</v>
      </c>
      <c r="B14390" s="890" t="s">
        <v>37034</v>
      </c>
      <c r="C14390" s="890" t="s">
        <v>5</v>
      </c>
      <c r="D14390" s="890">
        <v>42.71</v>
      </c>
    </row>
    <row r="14391" spans="1:4" x14ac:dyDescent="0.25">
      <c r="A14391" s="890" t="s">
        <v>14044</v>
      </c>
      <c r="B14391" s="890" t="s">
        <v>37034</v>
      </c>
      <c r="C14391" s="890" t="s">
        <v>5</v>
      </c>
      <c r="D14391" s="890">
        <v>40.72</v>
      </c>
    </row>
    <row r="14392" spans="1:4" x14ac:dyDescent="0.25">
      <c r="A14392" s="890" t="s">
        <v>14045</v>
      </c>
      <c r="B14392" s="890" t="s">
        <v>37035</v>
      </c>
      <c r="C14392" s="890" t="s">
        <v>5</v>
      </c>
      <c r="D14392" s="890">
        <v>56.58</v>
      </c>
    </row>
    <row r="14393" spans="1:4" x14ac:dyDescent="0.25">
      <c r="A14393" s="890" t="s">
        <v>14046</v>
      </c>
      <c r="B14393" s="890" t="s">
        <v>37035</v>
      </c>
      <c r="C14393" s="890" t="s">
        <v>5</v>
      </c>
      <c r="D14393" s="890">
        <v>54.45</v>
      </c>
    </row>
    <row r="14394" spans="1:4" x14ac:dyDescent="0.25">
      <c r="A14394" s="890" t="s">
        <v>14047</v>
      </c>
      <c r="B14394" s="890" t="s">
        <v>37036</v>
      </c>
      <c r="C14394" s="890" t="s">
        <v>5</v>
      </c>
      <c r="D14394" s="890">
        <v>65.680000000000007</v>
      </c>
    </row>
    <row r="14395" spans="1:4" x14ac:dyDescent="0.25">
      <c r="A14395" s="890" t="s">
        <v>14048</v>
      </c>
      <c r="B14395" s="890" t="s">
        <v>37036</v>
      </c>
      <c r="C14395" s="890" t="s">
        <v>5</v>
      </c>
      <c r="D14395" s="890">
        <v>63.36</v>
      </c>
    </row>
    <row r="14396" spans="1:4" x14ac:dyDescent="0.25">
      <c r="A14396" s="890" t="s">
        <v>14049</v>
      </c>
      <c r="B14396" s="890" t="s">
        <v>37037</v>
      </c>
      <c r="C14396" s="890" t="s">
        <v>5</v>
      </c>
      <c r="D14396" s="890">
        <v>111.31</v>
      </c>
    </row>
    <row r="14397" spans="1:4" x14ac:dyDescent="0.25">
      <c r="A14397" s="890" t="s">
        <v>14050</v>
      </c>
      <c r="B14397" s="890" t="s">
        <v>37037</v>
      </c>
      <c r="C14397" s="890" t="s">
        <v>5</v>
      </c>
      <c r="D14397" s="890">
        <v>108.24</v>
      </c>
    </row>
    <row r="14398" spans="1:4" x14ac:dyDescent="0.25">
      <c r="A14398" s="890" t="s">
        <v>14051</v>
      </c>
      <c r="B14398" s="890" t="s">
        <v>37038</v>
      </c>
      <c r="C14398" s="890" t="s">
        <v>5</v>
      </c>
      <c r="D14398" s="890">
        <v>165.34</v>
      </c>
    </row>
    <row r="14399" spans="1:4" x14ac:dyDescent="0.25">
      <c r="A14399" s="890" t="s">
        <v>14052</v>
      </c>
      <c r="B14399" s="890" t="s">
        <v>37038</v>
      </c>
      <c r="C14399" s="890" t="s">
        <v>5</v>
      </c>
      <c r="D14399" s="890">
        <v>161.97</v>
      </c>
    </row>
    <row r="14400" spans="1:4" x14ac:dyDescent="0.25">
      <c r="A14400" s="890" t="s">
        <v>14053</v>
      </c>
      <c r="B14400" s="890" t="s">
        <v>37039</v>
      </c>
      <c r="C14400" s="890" t="s">
        <v>5</v>
      </c>
      <c r="D14400" s="890">
        <v>182.4</v>
      </c>
    </row>
    <row r="14401" spans="1:4" x14ac:dyDescent="0.25">
      <c r="A14401" s="890" t="s">
        <v>14054</v>
      </c>
      <c r="B14401" s="890" t="s">
        <v>37039</v>
      </c>
      <c r="C14401" s="890" t="s">
        <v>5</v>
      </c>
      <c r="D14401" s="890">
        <v>178.74</v>
      </c>
    </row>
    <row r="14402" spans="1:4" x14ac:dyDescent="0.25">
      <c r="A14402" s="890" t="s">
        <v>14055</v>
      </c>
      <c r="B14402" s="890" t="s">
        <v>37040</v>
      </c>
      <c r="C14402" s="890" t="s">
        <v>5</v>
      </c>
      <c r="D14402" s="890">
        <v>319.7</v>
      </c>
    </row>
    <row r="14403" spans="1:4" x14ac:dyDescent="0.25">
      <c r="A14403" s="890" t="s">
        <v>14056</v>
      </c>
      <c r="B14403" s="890" t="s">
        <v>37040</v>
      </c>
      <c r="C14403" s="890" t="s">
        <v>5</v>
      </c>
      <c r="D14403" s="890">
        <v>315.73</v>
      </c>
    </row>
    <row r="14404" spans="1:4" x14ac:dyDescent="0.25">
      <c r="A14404" s="890" t="s">
        <v>14057</v>
      </c>
      <c r="B14404" s="890" t="s">
        <v>37041</v>
      </c>
      <c r="C14404" s="890" t="s">
        <v>5</v>
      </c>
      <c r="D14404" s="890">
        <v>369.98</v>
      </c>
    </row>
    <row r="14405" spans="1:4" x14ac:dyDescent="0.25">
      <c r="A14405" s="890" t="s">
        <v>14058</v>
      </c>
      <c r="B14405" s="890" t="s">
        <v>37041</v>
      </c>
      <c r="C14405" s="890" t="s">
        <v>5</v>
      </c>
      <c r="D14405" s="890">
        <v>365.72</v>
      </c>
    </row>
    <row r="14406" spans="1:4" x14ac:dyDescent="0.25">
      <c r="A14406" s="890" t="s">
        <v>14059</v>
      </c>
      <c r="B14406" s="890" t="s">
        <v>37042</v>
      </c>
      <c r="C14406" s="890" t="s">
        <v>5</v>
      </c>
      <c r="D14406" s="890">
        <v>343.74</v>
      </c>
    </row>
    <row r="14407" spans="1:4" x14ac:dyDescent="0.25">
      <c r="A14407" s="890" t="s">
        <v>14060</v>
      </c>
      <c r="B14407" s="890" t="s">
        <v>37042</v>
      </c>
      <c r="C14407" s="890" t="s">
        <v>5</v>
      </c>
      <c r="D14407" s="890">
        <v>339.08</v>
      </c>
    </row>
    <row r="14408" spans="1:4" x14ac:dyDescent="0.25">
      <c r="A14408" s="890" t="s">
        <v>14061</v>
      </c>
      <c r="B14408" s="890" t="s">
        <v>37043</v>
      </c>
      <c r="C14408" s="890" t="s">
        <v>5</v>
      </c>
      <c r="D14408" s="890">
        <v>69.03</v>
      </c>
    </row>
    <row r="14409" spans="1:4" x14ac:dyDescent="0.25">
      <c r="A14409" s="890" t="s">
        <v>14062</v>
      </c>
      <c r="B14409" s="890" t="s">
        <v>37043</v>
      </c>
      <c r="C14409" s="890" t="s">
        <v>5</v>
      </c>
      <c r="D14409" s="890">
        <v>67.790000000000006</v>
      </c>
    </row>
    <row r="14410" spans="1:4" x14ac:dyDescent="0.25">
      <c r="A14410" s="890" t="s">
        <v>14063</v>
      </c>
      <c r="B14410" s="890" t="s">
        <v>37044</v>
      </c>
      <c r="C14410" s="890" t="s">
        <v>5</v>
      </c>
      <c r="D14410" s="890">
        <v>89.58</v>
      </c>
    </row>
    <row r="14411" spans="1:4" x14ac:dyDescent="0.25">
      <c r="A14411" s="890" t="s">
        <v>14064</v>
      </c>
      <c r="B14411" s="890" t="s">
        <v>37044</v>
      </c>
      <c r="C14411" s="890" t="s">
        <v>5</v>
      </c>
      <c r="D14411" s="890">
        <v>88.19</v>
      </c>
    </row>
    <row r="14412" spans="1:4" x14ac:dyDescent="0.25">
      <c r="A14412" s="890" t="s">
        <v>14065</v>
      </c>
      <c r="B14412" s="890" t="s">
        <v>37045</v>
      </c>
      <c r="C14412" s="890" t="s">
        <v>5</v>
      </c>
      <c r="D14412" s="890">
        <v>240.76</v>
      </c>
    </row>
    <row r="14413" spans="1:4" x14ac:dyDescent="0.25">
      <c r="A14413" s="890" t="s">
        <v>14066</v>
      </c>
      <c r="B14413" s="890" t="s">
        <v>37045</v>
      </c>
      <c r="C14413" s="890" t="s">
        <v>5</v>
      </c>
      <c r="D14413" s="890">
        <v>239.08</v>
      </c>
    </row>
    <row r="14414" spans="1:4" x14ac:dyDescent="0.25">
      <c r="A14414" s="890" t="s">
        <v>14067</v>
      </c>
      <c r="B14414" s="890" t="s">
        <v>37046</v>
      </c>
      <c r="C14414" s="890" t="s">
        <v>5</v>
      </c>
      <c r="D14414" s="890">
        <v>13.27</v>
      </c>
    </row>
    <row r="14415" spans="1:4" x14ac:dyDescent="0.25">
      <c r="A14415" s="890" t="s">
        <v>14068</v>
      </c>
      <c r="B14415" s="890" t="s">
        <v>37046</v>
      </c>
      <c r="C14415" s="890" t="s">
        <v>5</v>
      </c>
      <c r="D14415" s="890">
        <v>12.03</v>
      </c>
    </row>
    <row r="14416" spans="1:4" x14ac:dyDescent="0.25">
      <c r="A14416" s="890" t="s">
        <v>14069</v>
      </c>
      <c r="B14416" s="890" t="s">
        <v>37047</v>
      </c>
      <c r="C14416" s="890" t="s">
        <v>5</v>
      </c>
      <c r="D14416" s="890">
        <v>13.11</v>
      </c>
    </row>
    <row r="14417" spans="1:4" x14ac:dyDescent="0.25">
      <c r="A14417" s="890" t="s">
        <v>14070</v>
      </c>
      <c r="B14417" s="890" t="s">
        <v>37047</v>
      </c>
      <c r="C14417" s="890" t="s">
        <v>5</v>
      </c>
      <c r="D14417" s="890">
        <v>11.87</v>
      </c>
    </row>
    <row r="14418" spans="1:4" x14ac:dyDescent="0.25">
      <c r="A14418" s="890" t="s">
        <v>14071</v>
      </c>
      <c r="B14418" s="890" t="s">
        <v>37048</v>
      </c>
      <c r="C14418" s="890" t="s">
        <v>5</v>
      </c>
      <c r="D14418" s="890">
        <v>13.5</v>
      </c>
    </row>
    <row r="14419" spans="1:4" x14ac:dyDescent="0.25">
      <c r="A14419" s="890" t="s">
        <v>14072</v>
      </c>
      <c r="B14419" s="890" t="s">
        <v>37048</v>
      </c>
      <c r="C14419" s="890" t="s">
        <v>5</v>
      </c>
      <c r="D14419" s="890">
        <v>12.26</v>
      </c>
    </row>
    <row r="14420" spans="1:4" x14ac:dyDescent="0.25">
      <c r="A14420" s="890" t="s">
        <v>14073</v>
      </c>
      <c r="B14420" s="890" t="s">
        <v>37049</v>
      </c>
      <c r="C14420" s="890" t="s">
        <v>5</v>
      </c>
      <c r="D14420" s="890">
        <v>13.32</v>
      </c>
    </row>
    <row r="14421" spans="1:4" x14ac:dyDescent="0.25">
      <c r="A14421" s="890" t="s">
        <v>14074</v>
      </c>
      <c r="B14421" s="890" t="s">
        <v>37049</v>
      </c>
      <c r="C14421" s="890" t="s">
        <v>5</v>
      </c>
      <c r="D14421" s="890">
        <v>12.08</v>
      </c>
    </row>
    <row r="14422" spans="1:4" x14ac:dyDescent="0.25">
      <c r="A14422" s="890" t="s">
        <v>14075</v>
      </c>
      <c r="B14422" s="890" t="s">
        <v>37050</v>
      </c>
      <c r="C14422" s="890" t="s">
        <v>5</v>
      </c>
      <c r="D14422" s="890">
        <v>13.38</v>
      </c>
    </row>
    <row r="14423" spans="1:4" x14ac:dyDescent="0.25">
      <c r="A14423" s="890" t="s">
        <v>14076</v>
      </c>
      <c r="B14423" s="890" t="s">
        <v>37050</v>
      </c>
      <c r="C14423" s="890" t="s">
        <v>5</v>
      </c>
      <c r="D14423" s="890">
        <v>12.14</v>
      </c>
    </row>
    <row r="14424" spans="1:4" x14ac:dyDescent="0.25">
      <c r="A14424" s="890" t="s">
        <v>14077</v>
      </c>
      <c r="B14424" s="890" t="s">
        <v>37051</v>
      </c>
      <c r="C14424" s="890" t="s">
        <v>5</v>
      </c>
      <c r="D14424" s="890">
        <v>15.36</v>
      </c>
    </row>
    <row r="14425" spans="1:4" x14ac:dyDescent="0.25">
      <c r="A14425" s="890" t="s">
        <v>14078</v>
      </c>
      <c r="B14425" s="890" t="s">
        <v>37051</v>
      </c>
      <c r="C14425" s="890" t="s">
        <v>5</v>
      </c>
      <c r="D14425" s="890">
        <v>13.97</v>
      </c>
    </row>
    <row r="14426" spans="1:4" x14ac:dyDescent="0.25">
      <c r="A14426" s="890" t="s">
        <v>14079</v>
      </c>
      <c r="B14426" s="890" t="s">
        <v>37052</v>
      </c>
      <c r="C14426" s="890" t="s">
        <v>5</v>
      </c>
      <c r="D14426" s="890">
        <v>16.190000000000001</v>
      </c>
    </row>
    <row r="14427" spans="1:4" x14ac:dyDescent="0.25">
      <c r="A14427" s="890" t="s">
        <v>14080</v>
      </c>
      <c r="B14427" s="890" t="s">
        <v>37052</v>
      </c>
      <c r="C14427" s="890" t="s">
        <v>5</v>
      </c>
      <c r="D14427" s="890">
        <v>14.8</v>
      </c>
    </row>
    <row r="14428" spans="1:4" x14ac:dyDescent="0.25">
      <c r="A14428" s="890" t="s">
        <v>14081</v>
      </c>
      <c r="B14428" s="890" t="s">
        <v>37053</v>
      </c>
      <c r="C14428" s="890" t="s">
        <v>5</v>
      </c>
      <c r="D14428" s="890">
        <v>18.12</v>
      </c>
    </row>
    <row r="14429" spans="1:4" x14ac:dyDescent="0.25">
      <c r="A14429" s="890" t="s">
        <v>14082</v>
      </c>
      <c r="B14429" s="890" t="s">
        <v>37053</v>
      </c>
      <c r="C14429" s="890" t="s">
        <v>5</v>
      </c>
      <c r="D14429" s="890">
        <v>16.579999999999998</v>
      </c>
    </row>
    <row r="14430" spans="1:4" x14ac:dyDescent="0.25">
      <c r="A14430" s="890" t="s">
        <v>14083</v>
      </c>
      <c r="B14430" s="890" t="s">
        <v>37054</v>
      </c>
      <c r="C14430" s="890" t="s">
        <v>5</v>
      </c>
      <c r="D14430" s="890">
        <v>22.08</v>
      </c>
    </row>
    <row r="14431" spans="1:4" x14ac:dyDescent="0.25">
      <c r="A14431" s="890" t="s">
        <v>14084</v>
      </c>
      <c r="B14431" s="890" t="s">
        <v>37054</v>
      </c>
      <c r="C14431" s="890" t="s">
        <v>5</v>
      </c>
      <c r="D14431" s="890">
        <v>20.399999999999999</v>
      </c>
    </row>
    <row r="14432" spans="1:4" x14ac:dyDescent="0.25">
      <c r="A14432" s="890" t="s">
        <v>14085</v>
      </c>
      <c r="B14432" s="890" t="s">
        <v>37055</v>
      </c>
      <c r="C14432" s="890" t="s">
        <v>5</v>
      </c>
      <c r="D14432" s="890">
        <v>22.91</v>
      </c>
    </row>
    <row r="14433" spans="1:4" x14ac:dyDescent="0.25">
      <c r="A14433" s="890" t="s">
        <v>14086</v>
      </c>
      <c r="B14433" s="890" t="s">
        <v>37055</v>
      </c>
      <c r="C14433" s="890" t="s">
        <v>5</v>
      </c>
      <c r="D14433" s="890">
        <v>21.23</v>
      </c>
    </row>
    <row r="14434" spans="1:4" x14ac:dyDescent="0.25">
      <c r="A14434" s="890" t="s">
        <v>14087</v>
      </c>
      <c r="B14434" s="890" t="s">
        <v>37056</v>
      </c>
      <c r="C14434" s="890" t="s">
        <v>5</v>
      </c>
      <c r="D14434" s="890">
        <v>26.16</v>
      </c>
    </row>
    <row r="14435" spans="1:4" x14ac:dyDescent="0.25">
      <c r="A14435" s="890" t="s">
        <v>14088</v>
      </c>
      <c r="B14435" s="890" t="s">
        <v>37056</v>
      </c>
      <c r="C14435" s="890" t="s">
        <v>5</v>
      </c>
      <c r="D14435" s="890">
        <v>24.33</v>
      </c>
    </row>
    <row r="14436" spans="1:4" x14ac:dyDescent="0.25">
      <c r="A14436" s="890" t="s">
        <v>14089</v>
      </c>
      <c r="B14436" s="890" t="s">
        <v>37057</v>
      </c>
      <c r="C14436" s="890" t="s">
        <v>5</v>
      </c>
      <c r="D14436" s="890">
        <v>32.17</v>
      </c>
    </row>
    <row r="14437" spans="1:4" x14ac:dyDescent="0.25">
      <c r="A14437" s="890" t="s">
        <v>14090</v>
      </c>
      <c r="B14437" s="890" t="s">
        <v>37057</v>
      </c>
      <c r="C14437" s="890" t="s">
        <v>5</v>
      </c>
      <c r="D14437" s="890">
        <v>30.18</v>
      </c>
    </row>
    <row r="14438" spans="1:4" x14ac:dyDescent="0.25">
      <c r="A14438" s="890" t="s">
        <v>14091</v>
      </c>
      <c r="B14438" s="890" t="s">
        <v>37058</v>
      </c>
      <c r="C14438" s="890" t="s">
        <v>5</v>
      </c>
      <c r="D14438" s="890">
        <v>38.17</v>
      </c>
    </row>
    <row r="14439" spans="1:4" x14ac:dyDescent="0.25">
      <c r="A14439" s="890" t="s">
        <v>14092</v>
      </c>
      <c r="B14439" s="890" t="s">
        <v>37058</v>
      </c>
      <c r="C14439" s="890" t="s">
        <v>5</v>
      </c>
      <c r="D14439" s="890">
        <v>36.18</v>
      </c>
    </row>
    <row r="14440" spans="1:4" x14ac:dyDescent="0.25">
      <c r="A14440" s="890" t="s">
        <v>14093</v>
      </c>
      <c r="B14440" s="890" t="s">
        <v>37059</v>
      </c>
      <c r="C14440" s="890" t="s">
        <v>5</v>
      </c>
      <c r="D14440" s="890">
        <v>40.24</v>
      </c>
    </row>
    <row r="14441" spans="1:4" x14ac:dyDescent="0.25">
      <c r="A14441" s="890" t="s">
        <v>14094</v>
      </c>
      <c r="B14441" s="890" t="s">
        <v>37059</v>
      </c>
      <c r="C14441" s="890" t="s">
        <v>5</v>
      </c>
      <c r="D14441" s="890">
        <v>38.25</v>
      </c>
    </row>
    <row r="14442" spans="1:4" x14ac:dyDescent="0.25">
      <c r="A14442" s="890" t="s">
        <v>14095</v>
      </c>
      <c r="B14442" s="890" t="s">
        <v>37060</v>
      </c>
      <c r="C14442" s="890" t="s">
        <v>5</v>
      </c>
      <c r="D14442" s="890">
        <v>51.85</v>
      </c>
    </row>
    <row r="14443" spans="1:4" x14ac:dyDescent="0.25">
      <c r="A14443" s="890" t="s">
        <v>14096</v>
      </c>
      <c r="B14443" s="890" t="s">
        <v>37060</v>
      </c>
      <c r="C14443" s="890" t="s">
        <v>5</v>
      </c>
      <c r="D14443" s="890">
        <v>49.72</v>
      </c>
    </row>
    <row r="14444" spans="1:4" x14ac:dyDescent="0.25">
      <c r="A14444" s="890" t="s">
        <v>14097</v>
      </c>
      <c r="B14444" s="890" t="s">
        <v>37061</v>
      </c>
      <c r="C14444" s="890" t="s">
        <v>5</v>
      </c>
      <c r="D14444" s="890">
        <v>69.959999999999994</v>
      </c>
    </row>
    <row r="14445" spans="1:4" x14ac:dyDescent="0.25">
      <c r="A14445" s="890" t="s">
        <v>14098</v>
      </c>
      <c r="B14445" s="890" t="s">
        <v>37061</v>
      </c>
      <c r="C14445" s="890" t="s">
        <v>5</v>
      </c>
      <c r="D14445" s="890">
        <v>67.64</v>
      </c>
    </row>
    <row r="14446" spans="1:4" x14ac:dyDescent="0.25">
      <c r="A14446" s="890" t="s">
        <v>14099</v>
      </c>
      <c r="B14446" s="890" t="s">
        <v>37062</v>
      </c>
      <c r="C14446" s="890" t="s">
        <v>5</v>
      </c>
      <c r="D14446" s="890">
        <v>18.29</v>
      </c>
    </row>
    <row r="14447" spans="1:4" x14ac:dyDescent="0.25">
      <c r="A14447" s="890" t="s">
        <v>14100</v>
      </c>
      <c r="B14447" s="890" t="s">
        <v>37062</v>
      </c>
      <c r="C14447" s="890" t="s">
        <v>5</v>
      </c>
      <c r="D14447" s="890">
        <v>17.05</v>
      </c>
    </row>
    <row r="14448" spans="1:4" x14ac:dyDescent="0.25">
      <c r="A14448" s="890" t="s">
        <v>14101</v>
      </c>
      <c r="B14448" s="890" t="s">
        <v>37063</v>
      </c>
      <c r="C14448" s="890" t="s">
        <v>5</v>
      </c>
      <c r="D14448" s="890">
        <v>21.7</v>
      </c>
    </row>
    <row r="14449" spans="1:4" x14ac:dyDescent="0.25">
      <c r="A14449" s="890" t="s">
        <v>14102</v>
      </c>
      <c r="B14449" s="890" t="s">
        <v>37063</v>
      </c>
      <c r="C14449" s="890" t="s">
        <v>5</v>
      </c>
      <c r="D14449" s="890">
        <v>20.309999999999999</v>
      </c>
    </row>
    <row r="14450" spans="1:4" x14ac:dyDescent="0.25">
      <c r="A14450" s="890" t="s">
        <v>14103</v>
      </c>
      <c r="B14450" s="890" t="s">
        <v>37064</v>
      </c>
      <c r="C14450" s="890" t="s">
        <v>5</v>
      </c>
      <c r="D14450" s="890">
        <v>24.16</v>
      </c>
    </row>
    <row r="14451" spans="1:4" x14ac:dyDescent="0.25">
      <c r="A14451" s="890" t="s">
        <v>14104</v>
      </c>
      <c r="B14451" s="890" t="s">
        <v>37064</v>
      </c>
      <c r="C14451" s="890" t="s">
        <v>5</v>
      </c>
      <c r="D14451" s="890">
        <v>22.72</v>
      </c>
    </row>
    <row r="14452" spans="1:4" x14ac:dyDescent="0.25">
      <c r="A14452" s="890" t="s">
        <v>14105</v>
      </c>
      <c r="B14452" s="890" t="s">
        <v>37065</v>
      </c>
      <c r="C14452" s="890" t="s">
        <v>5</v>
      </c>
      <c r="D14452" s="890">
        <v>25.45</v>
      </c>
    </row>
    <row r="14453" spans="1:4" x14ac:dyDescent="0.25">
      <c r="A14453" s="890" t="s">
        <v>14106</v>
      </c>
      <c r="B14453" s="890" t="s">
        <v>37065</v>
      </c>
      <c r="C14453" s="890" t="s">
        <v>5</v>
      </c>
      <c r="D14453" s="890">
        <v>23.96</v>
      </c>
    </row>
    <row r="14454" spans="1:4" x14ac:dyDescent="0.25">
      <c r="A14454" s="890" t="s">
        <v>14107</v>
      </c>
      <c r="B14454" s="890" t="s">
        <v>37066</v>
      </c>
      <c r="C14454" s="890" t="s">
        <v>5</v>
      </c>
      <c r="D14454" s="890">
        <v>28.06</v>
      </c>
    </row>
    <row r="14455" spans="1:4" x14ac:dyDescent="0.25">
      <c r="A14455" s="890" t="s">
        <v>14108</v>
      </c>
      <c r="B14455" s="890" t="s">
        <v>37066</v>
      </c>
      <c r="C14455" s="890" t="s">
        <v>5</v>
      </c>
      <c r="D14455" s="890">
        <v>26.52</v>
      </c>
    </row>
    <row r="14456" spans="1:4" x14ac:dyDescent="0.25">
      <c r="A14456" s="890" t="s">
        <v>14109</v>
      </c>
      <c r="B14456" s="890" t="s">
        <v>37067</v>
      </c>
      <c r="C14456" s="890" t="s">
        <v>5</v>
      </c>
      <c r="D14456" s="890">
        <v>36.020000000000003</v>
      </c>
    </row>
    <row r="14457" spans="1:4" x14ac:dyDescent="0.25">
      <c r="A14457" s="890" t="s">
        <v>14110</v>
      </c>
      <c r="B14457" s="890" t="s">
        <v>37067</v>
      </c>
      <c r="C14457" s="890" t="s">
        <v>5</v>
      </c>
      <c r="D14457" s="890">
        <v>34.44</v>
      </c>
    </row>
    <row r="14458" spans="1:4" x14ac:dyDescent="0.25">
      <c r="A14458" s="890" t="s">
        <v>14111</v>
      </c>
      <c r="B14458" s="890" t="s">
        <v>37068</v>
      </c>
      <c r="C14458" s="890" t="s">
        <v>5</v>
      </c>
      <c r="D14458" s="890">
        <v>49.5</v>
      </c>
    </row>
    <row r="14459" spans="1:4" x14ac:dyDescent="0.25">
      <c r="A14459" s="890" t="s">
        <v>14112</v>
      </c>
      <c r="B14459" s="890" t="s">
        <v>37068</v>
      </c>
      <c r="C14459" s="890" t="s">
        <v>5</v>
      </c>
      <c r="D14459" s="890">
        <v>47.86</v>
      </c>
    </row>
    <row r="14460" spans="1:4" x14ac:dyDescent="0.25">
      <c r="A14460" s="890" t="s">
        <v>14113</v>
      </c>
      <c r="B14460" s="890" t="s">
        <v>37069</v>
      </c>
      <c r="C14460" s="890" t="s">
        <v>5</v>
      </c>
      <c r="D14460" s="890">
        <v>52.42</v>
      </c>
    </row>
    <row r="14461" spans="1:4" x14ac:dyDescent="0.25">
      <c r="A14461" s="890" t="s">
        <v>14114</v>
      </c>
      <c r="B14461" s="890" t="s">
        <v>37069</v>
      </c>
      <c r="C14461" s="890" t="s">
        <v>5</v>
      </c>
      <c r="D14461" s="890">
        <v>50.74</v>
      </c>
    </row>
    <row r="14462" spans="1:4" x14ac:dyDescent="0.25">
      <c r="A14462" s="890" t="s">
        <v>14115</v>
      </c>
      <c r="B14462" s="890" t="s">
        <v>37070</v>
      </c>
      <c r="C14462" s="890" t="s">
        <v>5</v>
      </c>
      <c r="D14462" s="890">
        <v>62.25</v>
      </c>
    </row>
    <row r="14463" spans="1:4" x14ac:dyDescent="0.25">
      <c r="A14463" s="890" t="s">
        <v>14116</v>
      </c>
      <c r="B14463" s="890" t="s">
        <v>37070</v>
      </c>
      <c r="C14463" s="890" t="s">
        <v>5</v>
      </c>
      <c r="D14463" s="890">
        <v>60.47</v>
      </c>
    </row>
    <row r="14464" spans="1:4" x14ac:dyDescent="0.25">
      <c r="A14464" s="890" t="s">
        <v>14117</v>
      </c>
      <c r="B14464" s="890" t="s">
        <v>37071</v>
      </c>
      <c r="C14464" s="890" t="s">
        <v>5</v>
      </c>
      <c r="D14464" s="890">
        <v>78.400000000000006</v>
      </c>
    </row>
    <row r="14465" spans="1:4" x14ac:dyDescent="0.25">
      <c r="A14465" s="890" t="s">
        <v>14118</v>
      </c>
      <c r="B14465" s="890" t="s">
        <v>37071</v>
      </c>
      <c r="C14465" s="890" t="s">
        <v>5</v>
      </c>
      <c r="D14465" s="890">
        <v>76.569999999999993</v>
      </c>
    </row>
    <row r="14466" spans="1:4" x14ac:dyDescent="0.25">
      <c r="A14466" s="890" t="s">
        <v>14119</v>
      </c>
      <c r="B14466" s="890" t="s">
        <v>37072</v>
      </c>
      <c r="C14466" s="890" t="s">
        <v>5</v>
      </c>
      <c r="D14466" s="890">
        <v>105.84</v>
      </c>
    </row>
    <row r="14467" spans="1:4" x14ac:dyDescent="0.25">
      <c r="A14467" s="890" t="s">
        <v>14120</v>
      </c>
      <c r="B14467" s="890" t="s">
        <v>37072</v>
      </c>
      <c r="C14467" s="890" t="s">
        <v>5</v>
      </c>
      <c r="D14467" s="890">
        <v>103.85</v>
      </c>
    </row>
    <row r="14468" spans="1:4" x14ac:dyDescent="0.25">
      <c r="A14468" s="890" t="s">
        <v>14121</v>
      </c>
      <c r="B14468" s="890" t="s">
        <v>37073</v>
      </c>
      <c r="C14468" s="890" t="s">
        <v>5</v>
      </c>
      <c r="D14468" s="890">
        <v>17.350000000000001</v>
      </c>
    </row>
    <row r="14469" spans="1:4" x14ac:dyDescent="0.25">
      <c r="A14469" s="890" t="s">
        <v>14122</v>
      </c>
      <c r="B14469" s="890" t="s">
        <v>37073</v>
      </c>
      <c r="C14469" s="890" t="s">
        <v>5</v>
      </c>
      <c r="D14469" s="890">
        <v>16.77</v>
      </c>
    </row>
    <row r="14470" spans="1:4" x14ac:dyDescent="0.25">
      <c r="A14470" s="890" t="s">
        <v>14123</v>
      </c>
      <c r="B14470" s="890" t="s">
        <v>37074</v>
      </c>
      <c r="C14470" s="890" t="s">
        <v>5</v>
      </c>
      <c r="D14470" s="890">
        <v>18.78</v>
      </c>
    </row>
    <row r="14471" spans="1:4" x14ac:dyDescent="0.25">
      <c r="A14471" s="890" t="s">
        <v>14124</v>
      </c>
      <c r="B14471" s="890" t="s">
        <v>37074</v>
      </c>
      <c r="C14471" s="890" t="s">
        <v>5</v>
      </c>
      <c r="D14471" s="890">
        <v>18.07</v>
      </c>
    </row>
    <row r="14472" spans="1:4" x14ac:dyDescent="0.25">
      <c r="A14472" s="890" t="s">
        <v>14125</v>
      </c>
      <c r="B14472" s="890" t="s">
        <v>37075</v>
      </c>
      <c r="C14472" s="890" t="s">
        <v>5</v>
      </c>
      <c r="D14472" s="890">
        <v>26.68</v>
      </c>
    </row>
    <row r="14473" spans="1:4" x14ac:dyDescent="0.25">
      <c r="A14473" s="890" t="s">
        <v>14126</v>
      </c>
      <c r="B14473" s="890" t="s">
        <v>37075</v>
      </c>
      <c r="C14473" s="890" t="s">
        <v>5</v>
      </c>
      <c r="D14473" s="890">
        <v>25.82</v>
      </c>
    </row>
    <row r="14474" spans="1:4" x14ac:dyDescent="0.25">
      <c r="A14474" s="890" t="s">
        <v>14127</v>
      </c>
      <c r="B14474" s="890" t="s">
        <v>37076</v>
      </c>
      <c r="C14474" s="890" t="s">
        <v>5</v>
      </c>
      <c r="D14474" s="890">
        <v>17.350000000000001</v>
      </c>
    </row>
    <row r="14475" spans="1:4" x14ac:dyDescent="0.25">
      <c r="A14475" s="890" t="s">
        <v>14128</v>
      </c>
      <c r="B14475" s="890" t="s">
        <v>37076</v>
      </c>
      <c r="C14475" s="890" t="s">
        <v>5</v>
      </c>
      <c r="D14475" s="890">
        <v>16.77</v>
      </c>
    </row>
    <row r="14476" spans="1:4" x14ac:dyDescent="0.25">
      <c r="A14476" s="890" t="s">
        <v>14129</v>
      </c>
      <c r="B14476" s="890" t="s">
        <v>37077</v>
      </c>
      <c r="C14476" s="890" t="s">
        <v>5</v>
      </c>
      <c r="D14476" s="890">
        <v>19.079999999999998</v>
      </c>
    </row>
    <row r="14477" spans="1:4" x14ac:dyDescent="0.25">
      <c r="A14477" s="890" t="s">
        <v>14130</v>
      </c>
      <c r="B14477" s="890" t="s">
        <v>37077</v>
      </c>
      <c r="C14477" s="890" t="s">
        <v>5</v>
      </c>
      <c r="D14477" s="890">
        <v>18.37</v>
      </c>
    </row>
    <row r="14478" spans="1:4" x14ac:dyDescent="0.25">
      <c r="A14478" s="890" t="s">
        <v>14131</v>
      </c>
      <c r="B14478" s="890" t="s">
        <v>37078</v>
      </c>
      <c r="C14478" s="890" t="s">
        <v>5</v>
      </c>
      <c r="D14478" s="890">
        <v>28.1</v>
      </c>
    </row>
    <row r="14479" spans="1:4" x14ac:dyDescent="0.25">
      <c r="A14479" s="890" t="s">
        <v>14132</v>
      </c>
      <c r="B14479" s="890" t="s">
        <v>37078</v>
      </c>
      <c r="C14479" s="890" t="s">
        <v>5</v>
      </c>
      <c r="D14479" s="890">
        <v>27.24</v>
      </c>
    </row>
    <row r="14480" spans="1:4" x14ac:dyDescent="0.25">
      <c r="A14480" s="890" t="s">
        <v>14133</v>
      </c>
      <c r="B14480" s="890" t="s">
        <v>37079</v>
      </c>
      <c r="C14480" s="890" t="s">
        <v>5</v>
      </c>
      <c r="D14480" s="890">
        <v>17.350000000000001</v>
      </c>
    </row>
    <row r="14481" spans="1:4" x14ac:dyDescent="0.25">
      <c r="A14481" s="890" t="s">
        <v>14134</v>
      </c>
      <c r="B14481" s="890" t="s">
        <v>37079</v>
      </c>
      <c r="C14481" s="890" t="s">
        <v>5</v>
      </c>
      <c r="D14481" s="890">
        <v>16.77</v>
      </c>
    </row>
    <row r="14482" spans="1:4" x14ac:dyDescent="0.25">
      <c r="A14482" s="890" t="s">
        <v>14135</v>
      </c>
      <c r="B14482" s="890" t="s">
        <v>37080</v>
      </c>
      <c r="C14482" s="890" t="s">
        <v>5</v>
      </c>
      <c r="D14482" s="890">
        <v>18.02</v>
      </c>
    </row>
    <row r="14483" spans="1:4" x14ac:dyDescent="0.25">
      <c r="A14483" s="890" t="s">
        <v>14136</v>
      </c>
      <c r="B14483" s="890" t="s">
        <v>37080</v>
      </c>
      <c r="C14483" s="890" t="s">
        <v>5</v>
      </c>
      <c r="D14483" s="890">
        <v>17.309999999999999</v>
      </c>
    </row>
    <row r="14484" spans="1:4" x14ac:dyDescent="0.25">
      <c r="A14484" s="890" t="s">
        <v>14137</v>
      </c>
      <c r="B14484" s="890" t="s">
        <v>37081</v>
      </c>
      <c r="C14484" s="890" t="s">
        <v>5</v>
      </c>
      <c r="D14484" s="890">
        <v>26.34</v>
      </c>
    </row>
    <row r="14485" spans="1:4" x14ac:dyDescent="0.25">
      <c r="A14485" s="890" t="s">
        <v>14138</v>
      </c>
      <c r="B14485" s="890" t="s">
        <v>37081</v>
      </c>
      <c r="C14485" s="890" t="s">
        <v>5</v>
      </c>
      <c r="D14485" s="890">
        <v>25.48</v>
      </c>
    </row>
    <row r="14486" spans="1:4" x14ac:dyDescent="0.25">
      <c r="A14486" s="890" t="s">
        <v>14139</v>
      </c>
      <c r="B14486" s="890" t="s">
        <v>37082</v>
      </c>
      <c r="C14486" s="890" t="s">
        <v>5</v>
      </c>
      <c r="D14486" s="890">
        <v>19.84</v>
      </c>
    </row>
    <row r="14487" spans="1:4" x14ac:dyDescent="0.25">
      <c r="A14487" s="890" t="s">
        <v>14140</v>
      </c>
      <c r="B14487" s="890" t="s">
        <v>37082</v>
      </c>
      <c r="C14487" s="890" t="s">
        <v>5</v>
      </c>
      <c r="D14487" s="890">
        <v>19.260000000000002</v>
      </c>
    </row>
    <row r="14488" spans="1:4" x14ac:dyDescent="0.25">
      <c r="A14488" s="890" t="s">
        <v>14141</v>
      </c>
      <c r="B14488" s="890" t="s">
        <v>37083</v>
      </c>
      <c r="C14488" s="890" t="s">
        <v>5</v>
      </c>
      <c r="D14488" s="890">
        <v>19.68</v>
      </c>
    </row>
    <row r="14489" spans="1:4" x14ac:dyDescent="0.25">
      <c r="A14489" s="890" t="s">
        <v>14142</v>
      </c>
      <c r="B14489" s="890" t="s">
        <v>37083</v>
      </c>
      <c r="C14489" s="890" t="s">
        <v>5</v>
      </c>
      <c r="D14489" s="890">
        <v>18.97</v>
      </c>
    </row>
    <row r="14490" spans="1:4" x14ac:dyDescent="0.25">
      <c r="A14490" s="890" t="s">
        <v>14143</v>
      </c>
      <c r="B14490" s="890" t="s">
        <v>37084</v>
      </c>
      <c r="C14490" s="890" t="s">
        <v>5</v>
      </c>
      <c r="D14490" s="890">
        <v>26.96</v>
      </c>
    </row>
    <row r="14491" spans="1:4" x14ac:dyDescent="0.25">
      <c r="A14491" s="890" t="s">
        <v>14144</v>
      </c>
      <c r="B14491" s="890" t="s">
        <v>37084</v>
      </c>
      <c r="C14491" s="890" t="s">
        <v>5</v>
      </c>
      <c r="D14491" s="890">
        <v>26.1</v>
      </c>
    </row>
    <row r="14492" spans="1:4" x14ac:dyDescent="0.25">
      <c r="A14492" s="890" t="s">
        <v>24915</v>
      </c>
      <c r="B14492" s="890" t="s">
        <v>37085</v>
      </c>
      <c r="C14492" s="890" t="s">
        <v>5</v>
      </c>
      <c r="D14492" s="890">
        <v>60.42</v>
      </c>
    </row>
    <row r="14493" spans="1:4" x14ac:dyDescent="0.25">
      <c r="A14493" s="890" t="s">
        <v>24916</v>
      </c>
      <c r="B14493" s="890" t="s">
        <v>37085</v>
      </c>
      <c r="C14493" s="890" t="s">
        <v>5</v>
      </c>
      <c r="D14493" s="890">
        <v>59.41</v>
      </c>
    </row>
    <row r="14494" spans="1:4" x14ac:dyDescent="0.25">
      <c r="A14494" s="890" t="s">
        <v>14145</v>
      </c>
      <c r="B14494" s="890" t="s">
        <v>37086</v>
      </c>
      <c r="C14494" s="890" t="s">
        <v>5</v>
      </c>
      <c r="D14494" s="890">
        <v>19.84</v>
      </c>
    </row>
    <row r="14495" spans="1:4" x14ac:dyDescent="0.25">
      <c r="A14495" s="890" t="s">
        <v>14146</v>
      </c>
      <c r="B14495" s="890" t="s">
        <v>37086</v>
      </c>
      <c r="C14495" s="890" t="s">
        <v>5</v>
      </c>
      <c r="D14495" s="890">
        <v>19.260000000000002</v>
      </c>
    </row>
    <row r="14496" spans="1:4" x14ac:dyDescent="0.25">
      <c r="A14496" s="890" t="s">
        <v>14147</v>
      </c>
      <c r="B14496" s="890" t="s">
        <v>37087</v>
      </c>
      <c r="C14496" s="890" t="s">
        <v>5</v>
      </c>
      <c r="D14496" s="890">
        <v>19.43</v>
      </c>
    </row>
    <row r="14497" spans="1:4" x14ac:dyDescent="0.25">
      <c r="A14497" s="890" t="s">
        <v>14148</v>
      </c>
      <c r="B14497" s="890" t="s">
        <v>37087</v>
      </c>
      <c r="C14497" s="890" t="s">
        <v>5</v>
      </c>
      <c r="D14497" s="890">
        <v>18.72</v>
      </c>
    </row>
    <row r="14498" spans="1:4" x14ac:dyDescent="0.25">
      <c r="A14498" s="890" t="s">
        <v>14149</v>
      </c>
      <c r="B14498" s="890" t="s">
        <v>37088</v>
      </c>
      <c r="C14498" s="890" t="s">
        <v>5</v>
      </c>
      <c r="D14498" s="890">
        <v>27.92</v>
      </c>
    </row>
    <row r="14499" spans="1:4" x14ac:dyDescent="0.25">
      <c r="A14499" s="890" t="s">
        <v>14150</v>
      </c>
      <c r="B14499" s="890" t="s">
        <v>37088</v>
      </c>
      <c r="C14499" s="890" t="s">
        <v>5</v>
      </c>
      <c r="D14499" s="890">
        <v>27.06</v>
      </c>
    </row>
    <row r="14500" spans="1:4" x14ac:dyDescent="0.25">
      <c r="A14500" s="890" t="s">
        <v>14151</v>
      </c>
      <c r="B14500" s="890" t="s">
        <v>37089</v>
      </c>
      <c r="C14500" s="890" t="s">
        <v>5</v>
      </c>
      <c r="D14500" s="890">
        <v>18.84</v>
      </c>
    </row>
    <row r="14501" spans="1:4" x14ac:dyDescent="0.25">
      <c r="A14501" s="890" t="s">
        <v>14152</v>
      </c>
      <c r="B14501" s="890" t="s">
        <v>37089</v>
      </c>
      <c r="C14501" s="890" t="s">
        <v>5</v>
      </c>
      <c r="D14501" s="890">
        <v>18.260000000000002</v>
      </c>
    </row>
    <row r="14502" spans="1:4" x14ac:dyDescent="0.25">
      <c r="A14502" s="890" t="s">
        <v>14153</v>
      </c>
      <c r="B14502" s="890" t="s">
        <v>37090</v>
      </c>
      <c r="C14502" s="890" t="s">
        <v>5</v>
      </c>
      <c r="D14502" s="890">
        <v>18.78</v>
      </c>
    </row>
    <row r="14503" spans="1:4" x14ac:dyDescent="0.25">
      <c r="A14503" s="890" t="s">
        <v>14154</v>
      </c>
      <c r="B14503" s="890" t="s">
        <v>37090</v>
      </c>
      <c r="C14503" s="890" t="s">
        <v>5</v>
      </c>
      <c r="D14503" s="890">
        <v>18.07</v>
      </c>
    </row>
    <row r="14504" spans="1:4" x14ac:dyDescent="0.25">
      <c r="A14504" s="890" t="s">
        <v>14155</v>
      </c>
      <c r="B14504" s="890" t="s">
        <v>37091</v>
      </c>
      <c r="C14504" s="890" t="s">
        <v>5</v>
      </c>
      <c r="D14504" s="890">
        <v>28.1</v>
      </c>
    </row>
    <row r="14505" spans="1:4" x14ac:dyDescent="0.25">
      <c r="A14505" s="890" t="s">
        <v>14156</v>
      </c>
      <c r="B14505" s="890" t="s">
        <v>37091</v>
      </c>
      <c r="C14505" s="890" t="s">
        <v>5</v>
      </c>
      <c r="D14505" s="890">
        <v>27.24</v>
      </c>
    </row>
    <row r="14506" spans="1:4" x14ac:dyDescent="0.25">
      <c r="A14506" s="890" t="s">
        <v>24917</v>
      </c>
      <c r="B14506" s="890" t="s">
        <v>37092</v>
      </c>
      <c r="C14506" s="890" t="s">
        <v>5</v>
      </c>
      <c r="D14506" s="890">
        <v>31.16</v>
      </c>
    </row>
    <row r="14507" spans="1:4" x14ac:dyDescent="0.25">
      <c r="A14507" s="890" t="s">
        <v>24918</v>
      </c>
      <c r="B14507" s="890" t="s">
        <v>37092</v>
      </c>
      <c r="C14507" s="890" t="s">
        <v>5</v>
      </c>
      <c r="D14507" s="890">
        <v>30.3</v>
      </c>
    </row>
    <row r="14508" spans="1:4" x14ac:dyDescent="0.25">
      <c r="A14508" s="890" t="s">
        <v>24919</v>
      </c>
      <c r="B14508" s="890" t="s">
        <v>37093</v>
      </c>
      <c r="C14508" s="890" t="s">
        <v>5</v>
      </c>
      <c r="D14508" s="890">
        <v>72.930000000000007</v>
      </c>
    </row>
    <row r="14509" spans="1:4" x14ac:dyDescent="0.25">
      <c r="A14509" s="890" t="s">
        <v>24920</v>
      </c>
      <c r="B14509" s="890" t="s">
        <v>37093</v>
      </c>
      <c r="C14509" s="890" t="s">
        <v>5</v>
      </c>
      <c r="D14509" s="890">
        <v>71.78</v>
      </c>
    </row>
    <row r="14510" spans="1:4" x14ac:dyDescent="0.25">
      <c r="A14510" s="890" t="s">
        <v>14157</v>
      </c>
      <c r="B14510" s="890" t="s">
        <v>37094</v>
      </c>
      <c r="C14510" s="890" t="s">
        <v>5</v>
      </c>
      <c r="D14510" s="890">
        <v>17.350000000000001</v>
      </c>
    </row>
    <row r="14511" spans="1:4" x14ac:dyDescent="0.25">
      <c r="A14511" s="890" t="s">
        <v>14158</v>
      </c>
      <c r="B14511" s="890" t="s">
        <v>37094</v>
      </c>
      <c r="C14511" s="890" t="s">
        <v>5</v>
      </c>
      <c r="D14511" s="890">
        <v>16.77</v>
      </c>
    </row>
    <row r="14512" spans="1:4" x14ac:dyDescent="0.25">
      <c r="A14512" s="890" t="s">
        <v>14159</v>
      </c>
      <c r="B14512" s="890" t="s">
        <v>37095</v>
      </c>
      <c r="C14512" s="890" t="s">
        <v>5</v>
      </c>
      <c r="D14512" s="890">
        <v>18.78</v>
      </c>
    </row>
    <row r="14513" spans="1:4" x14ac:dyDescent="0.25">
      <c r="A14513" s="890" t="s">
        <v>14160</v>
      </c>
      <c r="B14513" s="890" t="s">
        <v>37095</v>
      </c>
      <c r="C14513" s="890" t="s">
        <v>5</v>
      </c>
      <c r="D14513" s="890">
        <v>18.07</v>
      </c>
    </row>
    <row r="14514" spans="1:4" x14ac:dyDescent="0.25">
      <c r="A14514" s="890" t="s">
        <v>14161</v>
      </c>
      <c r="B14514" s="890" t="s">
        <v>37096</v>
      </c>
      <c r="C14514" s="890" t="s">
        <v>5</v>
      </c>
      <c r="D14514" s="890">
        <v>28.1</v>
      </c>
    </row>
    <row r="14515" spans="1:4" x14ac:dyDescent="0.25">
      <c r="A14515" s="890" t="s">
        <v>14162</v>
      </c>
      <c r="B14515" s="890" t="s">
        <v>37096</v>
      </c>
      <c r="C14515" s="890" t="s">
        <v>5</v>
      </c>
      <c r="D14515" s="890">
        <v>27.24</v>
      </c>
    </row>
    <row r="14516" spans="1:4" x14ac:dyDescent="0.25">
      <c r="A14516" s="890" t="s">
        <v>14163</v>
      </c>
      <c r="B14516" s="890" t="s">
        <v>37097</v>
      </c>
      <c r="C14516" s="890" t="s">
        <v>5</v>
      </c>
      <c r="D14516" s="890">
        <v>10.65</v>
      </c>
    </row>
    <row r="14517" spans="1:4" x14ac:dyDescent="0.25">
      <c r="A14517" s="890" t="s">
        <v>14164</v>
      </c>
      <c r="B14517" s="890" t="s">
        <v>37097</v>
      </c>
      <c r="C14517" s="890" t="s">
        <v>5</v>
      </c>
      <c r="D14517" s="890">
        <v>10.07</v>
      </c>
    </row>
    <row r="14518" spans="1:4" x14ac:dyDescent="0.25">
      <c r="A14518" s="890" t="s">
        <v>14165</v>
      </c>
      <c r="B14518" s="890" t="s">
        <v>37098</v>
      </c>
      <c r="C14518" s="890" t="s">
        <v>5</v>
      </c>
      <c r="D14518" s="890">
        <v>11.97</v>
      </c>
    </row>
    <row r="14519" spans="1:4" x14ac:dyDescent="0.25">
      <c r="A14519" s="890" t="s">
        <v>14166</v>
      </c>
      <c r="B14519" s="890" t="s">
        <v>37098</v>
      </c>
      <c r="C14519" s="890" t="s">
        <v>5</v>
      </c>
      <c r="D14519" s="890">
        <v>11.26</v>
      </c>
    </row>
    <row r="14520" spans="1:4" x14ac:dyDescent="0.25">
      <c r="A14520" s="890" t="s">
        <v>14167</v>
      </c>
      <c r="B14520" s="890" t="s">
        <v>37099</v>
      </c>
      <c r="C14520" s="890" t="s">
        <v>5</v>
      </c>
      <c r="D14520" s="890">
        <v>17.7</v>
      </c>
    </row>
    <row r="14521" spans="1:4" x14ac:dyDescent="0.25">
      <c r="A14521" s="890" t="s">
        <v>14168</v>
      </c>
      <c r="B14521" s="890" t="s">
        <v>37099</v>
      </c>
      <c r="C14521" s="890" t="s">
        <v>5</v>
      </c>
      <c r="D14521" s="890">
        <v>16.84</v>
      </c>
    </row>
    <row r="14522" spans="1:4" x14ac:dyDescent="0.25">
      <c r="A14522" s="890" t="s">
        <v>14169</v>
      </c>
      <c r="B14522" s="890" t="s">
        <v>37100</v>
      </c>
      <c r="C14522" s="890" t="s">
        <v>5</v>
      </c>
      <c r="D14522" s="890">
        <v>10.16</v>
      </c>
    </row>
    <row r="14523" spans="1:4" x14ac:dyDescent="0.25">
      <c r="A14523" s="890" t="s">
        <v>14170</v>
      </c>
      <c r="B14523" s="890" t="s">
        <v>37100</v>
      </c>
      <c r="C14523" s="890" t="s">
        <v>5</v>
      </c>
      <c r="D14523" s="890">
        <v>9.57</v>
      </c>
    </row>
    <row r="14524" spans="1:4" x14ac:dyDescent="0.25">
      <c r="A14524" s="890" t="s">
        <v>14171</v>
      </c>
      <c r="B14524" s="890" t="s">
        <v>37101</v>
      </c>
      <c r="C14524" s="890" t="s">
        <v>5</v>
      </c>
      <c r="D14524" s="890">
        <v>11.46</v>
      </c>
    </row>
    <row r="14525" spans="1:4" x14ac:dyDescent="0.25">
      <c r="A14525" s="890" t="s">
        <v>14172</v>
      </c>
      <c r="B14525" s="890" t="s">
        <v>37101</v>
      </c>
      <c r="C14525" s="890" t="s">
        <v>5</v>
      </c>
      <c r="D14525" s="890">
        <v>10.87</v>
      </c>
    </row>
    <row r="14526" spans="1:4" x14ac:dyDescent="0.25">
      <c r="A14526" s="890" t="s">
        <v>14173</v>
      </c>
      <c r="B14526" s="890" t="s">
        <v>37102</v>
      </c>
      <c r="C14526" s="890" t="s">
        <v>5</v>
      </c>
      <c r="D14526" s="890">
        <v>10.97</v>
      </c>
    </row>
    <row r="14527" spans="1:4" x14ac:dyDescent="0.25">
      <c r="A14527" s="890" t="s">
        <v>14174</v>
      </c>
      <c r="B14527" s="890" t="s">
        <v>37102</v>
      </c>
      <c r="C14527" s="890" t="s">
        <v>5</v>
      </c>
      <c r="D14527" s="890">
        <v>10.37</v>
      </c>
    </row>
    <row r="14528" spans="1:4" x14ac:dyDescent="0.25">
      <c r="A14528" s="890" t="s">
        <v>14175</v>
      </c>
      <c r="B14528" s="890" t="s">
        <v>37103</v>
      </c>
      <c r="C14528" s="890" t="s">
        <v>5</v>
      </c>
      <c r="D14528" s="890">
        <v>47.28</v>
      </c>
    </row>
    <row r="14529" spans="1:4" x14ac:dyDescent="0.25">
      <c r="A14529" s="890" t="s">
        <v>14176</v>
      </c>
      <c r="B14529" s="890" t="s">
        <v>37103</v>
      </c>
      <c r="C14529" s="890" t="s">
        <v>5</v>
      </c>
      <c r="D14529" s="890">
        <v>43.81</v>
      </c>
    </row>
    <row r="14530" spans="1:4" x14ac:dyDescent="0.25">
      <c r="A14530" s="890" t="s">
        <v>14177</v>
      </c>
      <c r="B14530" s="890" t="s">
        <v>37104</v>
      </c>
      <c r="C14530" s="890" t="s">
        <v>5</v>
      </c>
      <c r="D14530" s="890">
        <v>21.77</v>
      </c>
    </row>
    <row r="14531" spans="1:4" x14ac:dyDescent="0.25">
      <c r="A14531" s="890" t="s">
        <v>14178</v>
      </c>
      <c r="B14531" s="890" t="s">
        <v>37104</v>
      </c>
      <c r="C14531" s="890" t="s">
        <v>5</v>
      </c>
      <c r="D14531" s="890">
        <v>19.760000000000002</v>
      </c>
    </row>
    <row r="14532" spans="1:4" x14ac:dyDescent="0.25">
      <c r="A14532" s="890" t="s">
        <v>14179</v>
      </c>
      <c r="B14532" s="890" t="s">
        <v>37105</v>
      </c>
      <c r="C14532" s="890" t="s">
        <v>5</v>
      </c>
      <c r="D14532" s="890">
        <v>77.3</v>
      </c>
    </row>
    <row r="14533" spans="1:4" x14ac:dyDescent="0.25">
      <c r="A14533" s="890" t="s">
        <v>14180</v>
      </c>
      <c r="B14533" s="890" t="s">
        <v>37105</v>
      </c>
      <c r="C14533" s="890" t="s">
        <v>5</v>
      </c>
      <c r="D14533" s="890">
        <v>75.28</v>
      </c>
    </row>
    <row r="14534" spans="1:4" x14ac:dyDescent="0.25">
      <c r="A14534" s="890" t="s">
        <v>14181</v>
      </c>
      <c r="B14534" s="890" t="s">
        <v>37106</v>
      </c>
      <c r="C14534" s="890" t="s">
        <v>5</v>
      </c>
      <c r="D14534" s="890">
        <v>135.47999999999999</v>
      </c>
    </row>
    <row r="14535" spans="1:4" x14ac:dyDescent="0.25">
      <c r="A14535" s="890" t="s">
        <v>14182</v>
      </c>
      <c r="B14535" s="890" t="s">
        <v>37106</v>
      </c>
      <c r="C14535" s="890" t="s">
        <v>5</v>
      </c>
      <c r="D14535" s="890">
        <v>133.33000000000001</v>
      </c>
    </row>
    <row r="14536" spans="1:4" x14ac:dyDescent="0.25">
      <c r="A14536" s="890" t="s">
        <v>14183</v>
      </c>
      <c r="B14536" s="890" t="s">
        <v>37107</v>
      </c>
      <c r="C14536" s="890" t="s">
        <v>5</v>
      </c>
      <c r="D14536" s="890">
        <v>234.78</v>
      </c>
    </row>
    <row r="14537" spans="1:4" x14ac:dyDescent="0.25">
      <c r="A14537" s="890" t="s">
        <v>14184</v>
      </c>
      <c r="B14537" s="890" t="s">
        <v>37107</v>
      </c>
      <c r="C14537" s="890" t="s">
        <v>5</v>
      </c>
      <c r="D14537" s="890">
        <v>232.48</v>
      </c>
    </row>
    <row r="14538" spans="1:4" x14ac:dyDescent="0.25">
      <c r="A14538" s="890" t="s">
        <v>14185</v>
      </c>
      <c r="B14538" s="890" t="s">
        <v>37108</v>
      </c>
      <c r="C14538" s="890" t="s">
        <v>5</v>
      </c>
      <c r="D14538" s="890">
        <v>405.54</v>
      </c>
    </row>
    <row r="14539" spans="1:4" x14ac:dyDescent="0.25">
      <c r="A14539" s="890" t="s">
        <v>14186</v>
      </c>
      <c r="B14539" s="890" t="s">
        <v>37108</v>
      </c>
      <c r="C14539" s="890" t="s">
        <v>5</v>
      </c>
      <c r="D14539" s="890">
        <v>403.1</v>
      </c>
    </row>
    <row r="14540" spans="1:4" x14ac:dyDescent="0.25">
      <c r="A14540" s="890" t="s">
        <v>14187</v>
      </c>
      <c r="B14540" s="890" t="s">
        <v>37109</v>
      </c>
      <c r="C14540" s="890" t="s">
        <v>5</v>
      </c>
      <c r="D14540" s="890">
        <v>875.89</v>
      </c>
    </row>
    <row r="14541" spans="1:4" x14ac:dyDescent="0.25">
      <c r="A14541" s="890" t="s">
        <v>14188</v>
      </c>
      <c r="B14541" s="890" t="s">
        <v>37109</v>
      </c>
      <c r="C14541" s="890" t="s">
        <v>5</v>
      </c>
      <c r="D14541" s="890">
        <v>873.3</v>
      </c>
    </row>
    <row r="14542" spans="1:4" x14ac:dyDescent="0.25">
      <c r="A14542" s="890" t="s">
        <v>14189</v>
      </c>
      <c r="B14542" s="890" t="s">
        <v>37110</v>
      </c>
      <c r="C14542" s="890" t="s">
        <v>5</v>
      </c>
      <c r="D14542" s="890">
        <v>1604.7</v>
      </c>
    </row>
    <row r="14543" spans="1:4" x14ac:dyDescent="0.25">
      <c r="A14543" s="890" t="s">
        <v>14190</v>
      </c>
      <c r="B14543" s="890" t="s">
        <v>37110</v>
      </c>
      <c r="C14543" s="890" t="s">
        <v>5</v>
      </c>
      <c r="D14543" s="890">
        <v>1601.83</v>
      </c>
    </row>
    <row r="14544" spans="1:4" x14ac:dyDescent="0.25">
      <c r="A14544" s="890" t="s">
        <v>14191</v>
      </c>
      <c r="B14544" s="890" t="s">
        <v>37111</v>
      </c>
      <c r="C14544" s="890" t="s">
        <v>5</v>
      </c>
      <c r="D14544" s="890">
        <v>2598.71</v>
      </c>
    </row>
    <row r="14545" spans="1:4" x14ac:dyDescent="0.25">
      <c r="A14545" s="890" t="s">
        <v>14192</v>
      </c>
      <c r="B14545" s="890" t="s">
        <v>37111</v>
      </c>
      <c r="C14545" s="890" t="s">
        <v>5</v>
      </c>
      <c r="D14545" s="890">
        <v>2595.5500000000002</v>
      </c>
    </row>
    <row r="14546" spans="1:4" x14ac:dyDescent="0.25">
      <c r="A14546" s="890" t="s">
        <v>14193</v>
      </c>
      <c r="B14546" s="890" t="s">
        <v>37112</v>
      </c>
      <c r="C14546" s="890" t="s">
        <v>4</v>
      </c>
      <c r="D14546" s="890">
        <v>67.83</v>
      </c>
    </row>
    <row r="14547" spans="1:4" x14ac:dyDescent="0.25">
      <c r="A14547" s="890" t="s">
        <v>14194</v>
      </c>
      <c r="B14547" s="890" t="s">
        <v>37112</v>
      </c>
      <c r="C14547" s="890" t="s">
        <v>4</v>
      </c>
      <c r="D14547" s="890">
        <v>62.87</v>
      </c>
    </row>
    <row r="14548" spans="1:4" x14ac:dyDescent="0.25">
      <c r="A14548" s="890" t="s">
        <v>14195</v>
      </c>
      <c r="B14548" s="890" t="s">
        <v>37113</v>
      </c>
      <c r="C14548" s="890" t="s">
        <v>5</v>
      </c>
      <c r="D14548" s="890">
        <v>38.71</v>
      </c>
    </row>
    <row r="14549" spans="1:4" x14ac:dyDescent="0.25">
      <c r="A14549" s="890" t="s">
        <v>14196</v>
      </c>
      <c r="B14549" s="890" t="s">
        <v>37113</v>
      </c>
      <c r="C14549" s="890" t="s">
        <v>5</v>
      </c>
      <c r="D14549" s="890">
        <v>36.479999999999997</v>
      </c>
    </row>
    <row r="14550" spans="1:4" x14ac:dyDescent="0.25">
      <c r="A14550" s="890" t="s">
        <v>14197</v>
      </c>
      <c r="B14550" s="890" t="s">
        <v>37114</v>
      </c>
      <c r="C14550" s="890" t="s">
        <v>5</v>
      </c>
      <c r="D14550" s="890">
        <v>30.8</v>
      </c>
    </row>
    <row r="14551" spans="1:4" x14ac:dyDescent="0.25">
      <c r="A14551" s="890" t="s">
        <v>14198</v>
      </c>
      <c r="B14551" s="890" t="s">
        <v>37114</v>
      </c>
      <c r="C14551" s="890" t="s">
        <v>5</v>
      </c>
      <c r="D14551" s="890">
        <v>28.32</v>
      </c>
    </row>
    <row r="14552" spans="1:4" x14ac:dyDescent="0.25">
      <c r="A14552" s="890" t="s">
        <v>14199</v>
      </c>
      <c r="B14552" s="890" t="s">
        <v>37115</v>
      </c>
      <c r="C14552" s="890" t="s">
        <v>5</v>
      </c>
      <c r="D14552" s="890">
        <v>33.24</v>
      </c>
    </row>
    <row r="14553" spans="1:4" x14ac:dyDescent="0.25">
      <c r="A14553" s="890" t="s">
        <v>14200</v>
      </c>
      <c r="B14553" s="890" t="s">
        <v>37115</v>
      </c>
      <c r="C14553" s="890" t="s">
        <v>5</v>
      </c>
      <c r="D14553" s="890">
        <v>30.76</v>
      </c>
    </row>
    <row r="14554" spans="1:4" x14ac:dyDescent="0.25">
      <c r="A14554" s="890" t="s">
        <v>14201</v>
      </c>
      <c r="B14554" s="890" t="s">
        <v>37116</v>
      </c>
      <c r="C14554" s="890" t="s">
        <v>5</v>
      </c>
      <c r="D14554" s="890">
        <v>47.25</v>
      </c>
    </row>
    <row r="14555" spans="1:4" x14ac:dyDescent="0.25">
      <c r="A14555" s="890" t="s">
        <v>14202</v>
      </c>
      <c r="B14555" s="890" t="s">
        <v>37116</v>
      </c>
      <c r="C14555" s="890" t="s">
        <v>5</v>
      </c>
      <c r="D14555" s="890">
        <v>44.62</v>
      </c>
    </row>
    <row r="14556" spans="1:4" x14ac:dyDescent="0.25">
      <c r="A14556" s="890" t="s">
        <v>14203</v>
      </c>
      <c r="B14556" s="890" t="s">
        <v>37117</v>
      </c>
      <c r="C14556" s="890" t="s">
        <v>5</v>
      </c>
      <c r="D14556" s="890">
        <v>73.56</v>
      </c>
    </row>
    <row r="14557" spans="1:4" x14ac:dyDescent="0.25">
      <c r="A14557" s="890" t="s">
        <v>14204</v>
      </c>
      <c r="B14557" s="890" t="s">
        <v>37117</v>
      </c>
      <c r="C14557" s="890" t="s">
        <v>5</v>
      </c>
      <c r="D14557" s="890">
        <v>70.930000000000007</v>
      </c>
    </row>
    <row r="14558" spans="1:4" x14ac:dyDescent="0.25">
      <c r="A14558" s="890" t="s">
        <v>14205</v>
      </c>
      <c r="B14558" s="890" t="s">
        <v>37118</v>
      </c>
      <c r="C14558" s="890" t="s">
        <v>5</v>
      </c>
      <c r="D14558" s="890">
        <v>89.33</v>
      </c>
    </row>
    <row r="14559" spans="1:4" x14ac:dyDescent="0.25">
      <c r="A14559" s="890" t="s">
        <v>14206</v>
      </c>
      <c r="B14559" s="890" t="s">
        <v>37118</v>
      </c>
      <c r="C14559" s="890" t="s">
        <v>5</v>
      </c>
      <c r="D14559" s="890">
        <v>86.7</v>
      </c>
    </row>
    <row r="14560" spans="1:4" x14ac:dyDescent="0.25">
      <c r="A14560" s="890" t="s">
        <v>14207</v>
      </c>
      <c r="B14560" s="890" t="s">
        <v>37119</v>
      </c>
      <c r="C14560" s="890" t="s">
        <v>5</v>
      </c>
      <c r="D14560" s="890">
        <v>107.08</v>
      </c>
    </row>
    <row r="14561" spans="1:4" x14ac:dyDescent="0.25">
      <c r="A14561" s="890" t="s">
        <v>14208</v>
      </c>
      <c r="B14561" s="890" t="s">
        <v>37119</v>
      </c>
      <c r="C14561" s="890" t="s">
        <v>5</v>
      </c>
      <c r="D14561" s="890">
        <v>104.35</v>
      </c>
    </row>
    <row r="14562" spans="1:4" x14ac:dyDescent="0.25">
      <c r="A14562" s="890" t="s">
        <v>14209</v>
      </c>
      <c r="B14562" s="890" t="s">
        <v>37120</v>
      </c>
      <c r="C14562" s="890" t="s">
        <v>5</v>
      </c>
      <c r="D14562" s="890">
        <v>195.44</v>
      </c>
    </row>
    <row r="14563" spans="1:4" x14ac:dyDescent="0.25">
      <c r="A14563" s="890" t="s">
        <v>14210</v>
      </c>
      <c r="B14563" s="890" t="s">
        <v>37120</v>
      </c>
      <c r="C14563" s="890" t="s">
        <v>5</v>
      </c>
      <c r="D14563" s="890">
        <v>192.71</v>
      </c>
    </row>
    <row r="14564" spans="1:4" x14ac:dyDescent="0.25">
      <c r="A14564" s="890" t="s">
        <v>24921</v>
      </c>
      <c r="B14564" s="890" t="s">
        <v>37121</v>
      </c>
      <c r="C14564" s="890" t="s">
        <v>5</v>
      </c>
      <c r="D14564" s="890">
        <v>49.27</v>
      </c>
    </row>
    <row r="14565" spans="1:4" x14ac:dyDescent="0.25">
      <c r="A14565" s="890" t="s">
        <v>24922</v>
      </c>
      <c r="B14565" s="890" t="s">
        <v>37121</v>
      </c>
      <c r="C14565" s="890" t="s">
        <v>5</v>
      </c>
      <c r="D14565" s="890">
        <v>45.27</v>
      </c>
    </row>
    <row r="14566" spans="1:4" x14ac:dyDescent="0.25">
      <c r="A14566" s="890" t="s">
        <v>24923</v>
      </c>
      <c r="B14566" s="890" t="s">
        <v>37122</v>
      </c>
      <c r="C14566" s="890" t="s">
        <v>5</v>
      </c>
      <c r="D14566" s="890">
        <v>54.53</v>
      </c>
    </row>
    <row r="14567" spans="1:4" x14ac:dyDescent="0.25">
      <c r="A14567" s="890" t="s">
        <v>24924</v>
      </c>
      <c r="B14567" s="890" t="s">
        <v>37122</v>
      </c>
      <c r="C14567" s="890" t="s">
        <v>5</v>
      </c>
      <c r="D14567" s="890">
        <v>50.52</v>
      </c>
    </row>
    <row r="14568" spans="1:4" x14ac:dyDescent="0.25">
      <c r="A14568" s="890" t="s">
        <v>24925</v>
      </c>
      <c r="B14568" s="890" t="s">
        <v>37123</v>
      </c>
      <c r="C14568" s="890" t="s">
        <v>5</v>
      </c>
      <c r="D14568" s="890">
        <v>74.33</v>
      </c>
    </row>
    <row r="14569" spans="1:4" x14ac:dyDescent="0.25">
      <c r="A14569" s="890" t="s">
        <v>24926</v>
      </c>
      <c r="B14569" s="890" t="s">
        <v>37123</v>
      </c>
      <c r="C14569" s="890" t="s">
        <v>5</v>
      </c>
      <c r="D14569" s="890">
        <v>69.89</v>
      </c>
    </row>
    <row r="14570" spans="1:4" x14ac:dyDescent="0.25">
      <c r="A14570" s="890" t="s">
        <v>24927</v>
      </c>
      <c r="B14570" s="890" t="s">
        <v>37124</v>
      </c>
      <c r="C14570" s="890" t="s">
        <v>5</v>
      </c>
      <c r="D14570" s="890">
        <v>100.33</v>
      </c>
    </row>
    <row r="14571" spans="1:4" x14ac:dyDescent="0.25">
      <c r="A14571" s="890" t="s">
        <v>24928</v>
      </c>
      <c r="B14571" s="890" t="s">
        <v>37124</v>
      </c>
      <c r="C14571" s="890" t="s">
        <v>5</v>
      </c>
      <c r="D14571" s="890">
        <v>95.86</v>
      </c>
    </row>
    <row r="14572" spans="1:4" x14ac:dyDescent="0.25">
      <c r="A14572" s="890" t="s">
        <v>24929</v>
      </c>
      <c r="B14572" s="890" t="s">
        <v>37125</v>
      </c>
      <c r="C14572" s="890" t="s">
        <v>5</v>
      </c>
      <c r="D14572" s="890">
        <v>113.64</v>
      </c>
    </row>
    <row r="14573" spans="1:4" x14ac:dyDescent="0.25">
      <c r="A14573" s="890" t="s">
        <v>24930</v>
      </c>
      <c r="B14573" s="890" t="s">
        <v>37125</v>
      </c>
      <c r="C14573" s="890" t="s">
        <v>5</v>
      </c>
      <c r="D14573" s="890">
        <v>109.14</v>
      </c>
    </row>
    <row r="14574" spans="1:4" x14ac:dyDescent="0.25">
      <c r="A14574" s="890" t="s">
        <v>24931</v>
      </c>
      <c r="B14574" s="890" t="s">
        <v>37126</v>
      </c>
      <c r="C14574" s="890" t="s">
        <v>5</v>
      </c>
      <c r="D14574" s="890">
        <v>167.44</v>
      </c>
    </row>
    <row r="14575" spans="1:4" x14ac:dyDescent="0.25">
      <c r="A14575" s="890" t="s">
        <v>24932</v>
      </c>
      <c r="B14575" s="890" t="s">
        <v>37126</v>
      </c>
      <c r="C14575" s="890" t="s">
        <v>5</v>
      </c>
      <c r="D14575" s="890">
        <v>162.41999999999999</v>
      </c>
    </row>
    <row r="14576" spans="1:4" x14ac:dyDescent="0.25">
      <c r="A14576" s="890" t="s">
        <v>24933</v>
      </c>
      <c r="B14576" s="890" t="s">
        <v>37127</v>
      </c>
      <c r="C14576" s="890" t="s">
        <v>5</v>
      </c>
      <c r="D14576" s="890">
        <v>223.15</v>
      </c>
    </row>
    <row r="14577" spans="1:4" x14ac:dyDescent="0.25">
      <c r="A14577" s="890" t="s">
        <v>24934</v>
      </c>
      <c r="B14577" s="890" t="s">
        <v>37127</v>
      </c>
      <c r="C14577" s="890" t="s">
        <v>5</v>
      </c>
      <c r="D14577" s="890">
        <v>218.04</v>
      </c>
    </row>
    <row r="14578" spans="1:4" x14ac:dyDescent="0.25">
      <c r="A14578" s="890" t="s">
        <v>14211</v>
      </c>
      <c r="B14578" s="890" t="s">
        <v>37128</v>
      </c>
      <c r="C14578" s="890" t="s">
        <v>5</v>
      </c>
      <c r="D14578" s="890">
        <v>107.29</v>
      </c>
    </row>
    <row r="14579" spans="1:4" x14ac:dyDescent="0.25">
      <c r="A14579" s="890" t="s">
        <v>14212</v>
      </c>
      <c r="B14579" s="890" t="s">
        <v>37128</v>
      </c>
      <c r="C14579" s="890" t="s">
        <v>5</v>
      </c>
      <c r="D14579" s="890">
        <v>102.34</v>
      </c>
    </row>
    <row r="14580" spans="1:4" x14ac:dyDescent="0.25">
      <c r="A14580" s="890" t="s">
        <v>14213</v>
      </c>
      <c r="B14580" s="890" t="s">
        <v>37129</v>
      </c>
      <c r="C14580" s="890" t="s">
        <v>5</v>
      </c>
      <c r="D14580" s="890">
        <v>110.63</v>
      </c>
    </row>
    <row r="14581" spans="1:4" x14ac:dyDescent="0.25">
      <c r="A14581" s="890" t="s">
        <v>14214</v>
      </c>
      <c r="B14581" s="890" t="s">
        <v>37129</v>
      </c>
      <c r="C14581" s="890" t="s">
        <v>5</v>
      </c>
      <c r="D14581" s="890">
        <v>105.68</v>
      </c>
    </row>
    <row r="14582" spans="1:4" x14ac:dyDescent="0.25">
      <c r="A14582" s="890" t="s">
        <v>14215</v>
      </c>
      <c r="B14582" s="890" t="s">
        <v>37130</v>
      </c>
      <c r="C14582" s="890" t="s">
        <v>5</v>
      </c>
      <c r="D14582" s="890">
        <v>127.42</v>
      </c>
    </row>
    <row r="14583" spans="1:4" x14ac:dyDescent="0.25">
      <c r="A14583" s="890" t="s">
        <v>14216</v>
      </c>
      <c r="B14583" s="890" t="s">
        <v>37130</v>
      </c>
      <c r="C14583" s="890" t="s">
        <v>5</v>
      </c>
      <c r="D14583" s="890">
        <v>122.47</v>
      </c>
    </row>
    <row r="14584" spans="1:4" x14ac:dyDescent="0.25">
      <c r="A14584" s="890" t="s">
        <v>14217</v>
      </c>
      <c r="B14584" s="890" t="s">
        <v>37131</v>
      </c>
      <c r="C14584" s="890" t="s">
        <v>5</v>
      </c>
      <c r="D14584" s="890">
        <v>232.11</v>
      </c>
    </row>
    <row r="14585" spans="1:4" x14ac:dyDescent="0.25">
      <c r="A14585" s="890" t="s">
        <v>14218</v>
      </c>
      <c r="B14585" s="890" t="s">
        <v>37131</v>
      </c>
      <c r="C14585" s="890" t="s">
        <v>5</v>
      </c>
      <c r="D14585" s="890">
        <v>227.16</v>
      </c>
    </row>
    <row r="14586" spans="1:4" x14ac:dyDescent="0.25">
      <c r="A14586" s="890" t="s">
        <v>14219</v>
      </c>
      <c r="B14586" s="890" t="s">
        <v>37132</v>
      </c>
      <c r="C14586" s="890" t="s">
        <v>4</v>
      </c>
      <c r="D14586" s="890">
        <v>72.75</v>
      </c>
    </row>
    <row r="14587" spans="1:4" x14ac:dyDescent="0.25">
      <c r="A14587" s="890" t="s">
        <v>14220</v>
      </c>
      <c r="B14587" s="890" t="s">
        <v>37132</v>
      </c>
      <c r="C14587" s="890" t="s">
        <v>4</v>
      </c>
      <c r="D14587" s="890">
        <v>67.790000000000006</v>
      </c>
    </row>
    <row r="14588" spans="1:4" x14ac:dyDescent="0.25">
      <c r="A14588" s="890" t="s">
        <v>14221</v>
      </c>
      <c r="B14588" s="890" t="s">
        <v>37133</v>
      </c>
      <c r="C14588" s="890" t="s">
        <v>4</v>
      </c>
      <c r="D14588" s="890">
        <v>77.37</v>
      </c>
    </row>
    <row r="14589" spans="1:4" x14ac:dyDescent="0.25">
      <c r="A14589" s="890" t="s">
        <v>14222</v>
      </c>
      <c r="B14589" s="890" t="s">
        <v>37133</v>
      </c>
      <c r="C14589" s="890" t="s">
        <v>4</v>
      </c>
      <c r="D14589" s="890">
        <v>72.42</v>
      </c>
    </row>
    <row r="14590" spans="1:4" x14ac:dyDescent="0.25">
      <c r="A14590" s="890" t="s">
        <v>14223</v>
      </c>
      <c r="B14590" s="890" t="s">
        <v>37134</v>
      </c>
      <c r="C14590" s="890" t="s">
        <v>4</v>
      </c>
      <c r="D14590" s="890">
        <v>85.77</v>
      </c>
    </row>
    <row r="14591" spans="1:4" x14ac:dyDescent="0.25">
      <c r="A14591" s="890" t="s">
        <v>14224</v>
      </c>
      <c r="B14591" s="890" t="s">
        <v>37134</v>
      </c>
      <c r="C14591" s="890" t="s">
        <v>4</v>
      </c>
      <c r="D14591" s="890">
        <v>80.819999999999993</v>
      </c>
    </row>
    <row r="14592" spans="1:4" x14ac:dyDescent="0.25">
      <c r="A14592" s="890" t="s">
        <v>14225</v>
      </c>
      <c r="B14592" s="890" t="s">
        <v>37135</v>
      </c>
      <c r="C14592" s="890" t="s">
        <v>4</v>
      </c>
      <c r="D14592" s="890">
        <v>90.08</v>
      </c>
    </row>
    <row r="14593" spans="1:4" x14ac:dyDescent="0.25">
      <c r="A14593" s="890" t="s">
        <v>14226</v>
      </c>
      <c r="B14593" s="890" t="s">
        <v>37135</v>
      </c>
      <c r="C14593" s="890" t="s">
        <v>4</v>
      </c>
      <c r="D14593" s="890">
        <v>85.12</v>
      </c>
    </row>
    <row r="14594" spans="1:4" x14ac:dyDescent="0.25">
      <c r="A14594" s="890" t="s">
        <v>14227</v>
      </c>
      <c r="B14594" s="890" t="s">
        <v>37136</v>
      </c>
      <c r="C14594" s="890" t="s">
        <v>4</v>
      </c>
      <c r="D14594" s="890">
        <v>106.58</v>
      </c>
    </row>
    <row r="14595" spans="1:4" x14ac:dyDescent="0.25">
      <c r="A14595" s="890" t="s">
        <v>14228</v>
      </c>
      <c r="B14595" s="890" t="s">
        <v>37136</v>
      </c>
      <c r="C14595" s="890" t="s">
        <v>4</v>
      </c>
      <c r="D14595" s="890">
        <v>101.62</v>
      </c>
    </row>
    <row r="14596" spans="1:4" x14ac:dyDescent="0.25">
      <c r="A14596" s="890" t="s">
        <v>14229</v>
      </c>
      <c r="B14596" s="890" t="s">
        <v>37137</v>
      </c>
      <c r="C14596" s="890" t="s">
        <v>4</v>
      </c>
      <c r="D14596" s="890">
        <v>144.29</v>
      </c>
    </row>
    <row r="14597" spans="1:4" x14ac:dyDescent="0.25">
      <c r="A14597" s="890" t="s">
        <v>14230</v>
      </c>
      <c r="B14597" s="890" t="s">
        <v>37137</v>
      </c>
      <c r="C14597" s="890" t="s">
        <v>4</v>
      </c>
      <c r="D14597" s="890">
        <v>139.34</v>
      </c>
    </row>
    <row r="14598" spans="1:4" x14ac:dyDescent="0.25">
      <c r="A14598" s="890" t="s">
        <v>14231</v>
      </c>
      <c r="B14598" s="890" t="s">
        <v>37138</v>
      </c>
      <c r="C14598" s="890" t="s">
        <v>4</v>
      </c>
      <c r="D14598" s="890">
        <v>89.86</v>
      </c>
    </row>
    <row r="14599" spans="1:4" x14ac:dyDescent="0.25">
      <c r="A14599" s="890" t="s">
        <v>14232</v>
      </c>
      <c r="B14599" s="890" t="s">
        <v>37138</v>
      </c>
      <c r="C14599" s="890" t="s">
        <v>4</v>
      </c>
      <c r="D14599" s="890">
        <v>84.9</v>
      </c>
    </row>
    <row r="14600" spans="1:4" x14ac:dyDescent="0.25">
      <c r="A14600" s="890" t="s">
        <v>14233</v>
      </c>
      <c r="B14600" s="890" t="s">
        <v>37139</v>
      </c>
      <c r="C14600" s="890" t="s">
        <v>4</v>
      </c>
      <c r="D14600" s="890">
        <v>95.74</v>
      </c>
    </row>
    <row r="14601" spans="1:4" x14ac:dyDescent="0.25">
      <c r="A14601" s="890" t="s">
        <v>14234</v>
      </c>
      <c r="B14601" s="890" t="s">
        <v>37139</v>
      </c>
      <c r="C14601" s="890" t="s">
        <v>4</v>
      </c>
      <c r="D14601" s="890">
        <v>90.79</v>
      </c>
    </row>
    <row r="14602" spans="1:4" x14ac:dyDescent="0.25">
      <c r="A14602" s="890" t="s">
        <v>14235</v>
      </c>
      <c r="B14602" s="890" t="s">
        <v>37140</v>
      </c>
      <c r="C14602" s="890" t="s">
        <v>4</v>
      </c>
      <c r="D14602" s="890">
        <v>101.61</v>
      </c>
    </row>
    <row r="14603" spans="1:4" x14ac:dyDescent="0.25">
      <c r="A14603" s="890" t="s">
        <v>14236</v>
      </c>
      <c r="B14603" s="890" t="s">
        <v>37140</v>
      </c>
      <c r="C14603" s="890" t="s">
        <v>4</v>
      </c>
      <c r="D14603" s="890">
        <v>96.65</v>
      </c>
    </row>
    <row r="14604" spans="1:4" x14ac:dyDescent="0.25">
      <c r="A14604" s="890" t="s">
        <v>14237</v>
      </c>
      <c r="B14604" s="890" t="s">
        <v>37141</v>
      </c>
      <c r="C14604" s="890" t="s">
        <v>4</v>
      </c>
      <c r="D14604" s="890">
        <v>124.3</v>
      </c>
    </row>
    <row r="14605" spans="1:4" x14ac:dyDescent="0.25">
      <c r="A14605" s="890" t="s">
        <v>14238</v>
      </c>
      <c r="B14605" s="890" t="s">
        <v>37141</v>
      </c>
      <c r="C14605" s="890" t="s">
        <v>4</v>
      </c>
      <c r="D14605" s="890">
        <v>119.34</v>
      </c>
    </row>
    <row r="14606" spans="1:4" x14ac:dyDescent="0.25">
      <c r="A14606" s="890" t="s">
        <v>14239</v>
      </c>
      <c r="B14606" s="890" t="s">
        <v>37142</v>
      </c>
      <c r="C14606" s="890" t="s">
        <v>4</v>
      </c>
      <c r="D14606" s="890">
        <v>152.51</v>
      </c>
    </row>
    <row r="14607" spans="1:4" x14ac:dyDescent="0.25">
      <c r="A14607" s="890" t="s">
        <v>14240</v>
      </c>
      <c r="B14607" s="890" t="s">
        <v>37142</v>
      </c>
      <c r="C14607" s="890" t="s">
        <v>4</v>
      </c>
      <c r="D14607" s="890">
        <v>147.56</v>
      </c>
    </row>
    <row r="14608" spans="1:4" x14ac:dyDescent="0.25">
      <c r="A14608" s="890" t="s">
        <v>14241</v>
      </c>
      <c r="B14608" s="890" t="s">
        <v>37143</v>
      </c>
      <c r="C14608" s="890" t="s">
        <v>4</v>
      </c>
      <c r="D14608" s="890">
        <v>87.58</v>
      </c>
    </row>
    <row r="14609" spans="1:4" x14ac:dyDescent="0.25">
      <c r="A14609" s="890" t="s">
        <v>14242</v>
      </c>
      <c r="B14609" s="890" t="s">
        <v>37143</v>
      </c>
      <c r="C14609" s="890" t="s">
        <v>4</v>
      </c>
      <c r="D14609" s="890">
        <v>82.62</v>
      </c>
    </row>
    <row r="14610" spans="1:4" x14ac:dyDescent="0.25">
      <c r="A14610" s="890" t="s">
        <v>14243</v>
      </c>
      <c r="B14610" s="890" t="s">
        <v>37144</v>
      </c>
      <c r="C14610" s="890" t="s">
        <v>4</v>
      </c>
      <c r="D14610" s="890">
        <v>94.86</v>
      </c>
    </row>
    <row r="14611" spans="1:4" x14ac:dyDescent="0.25">
      <c r="A14611" s="890" t="s">
        <v>14244</v>
      </c>
      <c r="B14611" s="890" t="s">
        <v>37144</v>
      </c>
      <c r="C14611" s="890" t="s">
        <v>4</v>
      </c>
      <c r="D14611" s="890">
        <v>89.9</v>
      </c>
    </row>
    <row r="14612" spans="1:4" x14ac:dyDescent="0.25">
      <c r="A14612" s="890" t="s">
        <v>14245</v>
      </c>
      <c r="B14612" s="890" t="s">
        <v>37145</v>
      </c>
      <c r="C14612" s="890" t="s">
        <v>4</v>
      </c>
      <c r="D14612" s="890">
        <v>100.5</v>
      </c>
    </row>
    <row r="14613" spans="1:4" x14ac:dyDescent="0.25">
      <c r="A14613" s="890" t="s">
        <v>14246</v>
      </c>
      <c r="B14613" s="890" t="s">
        <v>37145</v>
      </c>
      <c r="C14613" s="890" t="s">
        <v>4</v>
      </c>
      <c r="D14613" s="890">
        <v>95.55</v>
      </c>
    </row>
    <row r="14614" spans="1:4" x14ac:dyDescent="0.25">
      <c r="A14614" s="890" t="s">
        <v>14247</v>
      </c>
      <c r="B14614" s="890" t="s">
        <v>37146</v>
      </c>
      <c r="C14614" s="890" t="s">
        <v>4</v>
      </c>
      <c r="D14614" s="890">
        <v>120.26</v>
      </c>
    </row>
    <row r="14615" spans="1:4" x14ac:dyDescent="0.25">
      <c r="A14615" s="890" t="s">
        <v>14248</v>
      </c>
      <c r="B14615" s="890" t="s">
        <v>37146</v>
      </c>
      <c r="C14615" s="890" t="s">
        <v>4</v>
      </c>
      <c r="D14615" s="890">
        <v>115.31</v>
      </c>
    </row>
    <row r="14616" spans="1:4" x14ac:dyDescent="0.25">
      <c r="A14616" s="890" t="s">
        <v>14249</v>
      </c>
      <c r="B14616" s="890" t="s">
        <v>37147</v>
      </c>
      <c r="C14616" s="890" t="s">
        <v>4</v>
      </c>
      <c r="D14616" s="890">
        <v>160.63</v>
      </c>
    </row>
    <row r="14617" spans="1:4" x14ac:dyDescent="0.25">
      <c r="A14617" s="890" t="s">
        <v>14250</v>
      </c>
      <c r="B14617" s="890" t="s">
        <v>37147</v>
      </c>
      <c r="C14617" s="890" t="s">
        <v>4</v>
      </c>
      <c r="D14617" s="890">
        <v>155.66999999999999</v>
      </c>
    </row>
    <row r="14618" spans="1:4" x14ac:dyDescent="0.25">
      <c r="A14618" s="890" t="s">
        <v>14251</v>
      </c>
      <c r="B14618" s="890" t="s">
        <v>37148</v>
      </c>
      <c r="C14618" s="890" t="s">
        <v>4</v>
      </c>
      <c r="D14618" s="890">
        <v>58.29</v>
      </c>
    </row>
    <row r="14619" spans="1:4" x14ac:dyDescent="0.25">
      <c r="A14619" s="890" t="s">
        <v>14252</v>
      </c>
      <c r="B14619" s="890" t="s">
        <v>37148</v>
      </c>
      <c r="C14619" s="890" t="s">
        <v>4</v>
      </c>
      <c r="D14619" s="890">
        <v>53.34</v>
      </c>
    </row>
    <row r="14620" spans="1:4" x14ac:dyDescent="0.25">
      <c r="A14620" s="890" t="s">
        <v>14253</v>
      </c>
      <c r="B14620" s="890" t="s">
        <v>37149</v>
      </c>
      <c r="C14620" s="890" t="s">
        <v>4</v>
      </c>
      <c r="D14620" s="890">
        <v>62</v>
      </c>
    </row>
    <row r="14621" spans="1:4" x14ac:dyDescent="0.25">
      <c r="A14621" s="890" t="s">
        <v>14254</v>
      </c>
      <c r="B14621" s="890" t="s">
        <v>37149</v>
      </c>
      <c r="C14621" s="890" t="s">
        <v>4</v>
      </c>
      <c r="D14621" s="890">
        <v>57.05</v>
      </c>
    </row>
    <row r="14622" spans="1:4" x14ac:dyDescent="0.25">
      <c r="A14622" s="890" t="s">
        <v>14255</v>
      </c>
      <c r="B14622" s="890" t="s">
        <v>37150</v>
      </c>
      <c r="C14622" s="890" t="s">
        <v>4</v>
      </c>
      <c r="D14622" s="890">
        <v>68.14</v>
      </c>
    </row>
    <row r="14623" spans="1:4" x14ac:dyDescent="0.25">
      <c r="A14623" s="890" t="s">
        <v>14256</v>
      </c>
      <c r="B14623" s="890" t="s">
        <v>37150</v>
      </c>
      <c r="C14623" s="890" t="s">
        <v>4</v>
      </c>
      <c r="D14623" s="890">
        <v>63.18</v>
      </c>
    </row>
    <row r="14624" spans="1:4" x14ac:dyDescent="0.25">
      <c r="A14624" s="890" t="s">
        <v>14257</v>
      </c>
      <c r="B14624" s="890" t="s">
        <v>37151</v>
      </c>
      <c r="C14624" s="890" t="s">
        <v>4</v>
      </c>
      <c r="D14624" s="890">
        <v>70.959999999999994</v>
      </c>
    </row>
    <row r="14625" spans="1:4" x14ac:dyDescent="0.25">
      <c r="A14625" s="890" t="s">
        <v>14258</v>
      </c>
      <c r="B14625" s="890" t="s">
        <v>37151</v>
      </c>
      <c r="C14625" s="890" t="s">
        <v>4</v>
      </c>
      <c r="D14625" s="890">
        <v>66.010000000000005</v>
      </c>
    </row>
    <row r="14626" spans="1:4" x14ac:dyDescent="0.25">
      <c r="A14626" s="890" t="s">
        <v>14259</v>
      </c>
      <c r="B14626" s="890" t="s">
        <v>37152</v>
      </c>
      <c r="C14626" s="890" t="s">
        <v>4</v>
      </c>
      <c r="D14626" s="890">
        <v>83.52</v>
      </c>
    </row>
    <row r="14627" spans="1:4" x14ac:dyDescent="0.25">
      <c r="A14627" s="890" t="s">
        <v>14260</v>
      </c>
      <c r="B14627" s="890" t="s">
        <v>37152</v>
      </c>
      <c r="C14627" s="890" t="s">
        <v>4</v>
      </c>
      <c r="D14627" s="890">
        <v>78.569999999999993</v>
      </c>
    </row>
    <row r="14628" spans="1:4" x14ac:dyDescent="0.25">
      <c r="A14628" s="890" t="s">
        <v>14261</v>
      </c>
      <c r="B14628" s="890" t="s">
        <v>37153</v>
      </c>
      <c r="C14628" s="890" t="s">
        <v>4</v>
      </c>
      <c r="D14628" s="890">
        <v>115.95</v>
      </c>
    </row>
    <row r="14629" spans="1:4" x14ac:dyDescent="0.25">
      <c r="A14629" s="890" t="s">
        <v>14262</v>
      </c>
      <c r="B14629" s="890" t="s">
        <v>37153</v>
      </c>
      <c r="C14629" s="890" t="s">
        <v>4</v>
      </c>
      <c r="D14629" s="890">
        <v>110.99</v>
      </c>
    </row>
    <row r="14630" spans="1:4" x14ac:dyDescent="0.25">
      <c r="A14630" s="890" t="s">
        <v>14263</v>
      </c>
      <c r="B14630" s="890" t="s">
        <v>37154</v>
      </c>
      <c r="C14630" s="890" t="s">
        <v>4</v>
      </c>
      <c r="D14630" s="890">
        <v>72.209999999999994</v>
      </c>
    </row>
    <row r="14631" spans="1:4" x14ac:dyDescent="0.25">
      <c r="A14631" s="890" t="s">
        <v>14264</v>
      </c>
      <c r="B14631" s="890" t="s">
        <v>37154</v>
      </c>
      <c r="C14631" s="890" t="s">
        <v>4</v>
      </c>
      <c r="D14631" s="890">
        <v>67.260000000000005</v>
      </c>
    </row>
    <row r="14632" spans="1:4" x14ac:dyDescent="0.25">
      <c r="A14632" s="890" t="s">
        <v>14265</v>
      </c>
      <c r="B14632" s="890" t="s">
        <v>37155</v>
      </c>
      <c r="C14632" s="890" t="s">
        <v>4</v>
      </c>
      <c r="D14632" s="890">
        <v>76.739999999999995</v>
      </c>
    </row>
    <row r="14633" spans="1:4" x14ac:dyDescent="0.25">
      <c r="A14633" s="890" t="s">
        <v>14266</v>
      </c>
      <c r="B14633" s="890" t="s">
        <v>37155</v>
      </c>
      <c r="C14633" s="890" t="s">
        <v>4</v>
      </c>
      <c r="D14633" s="890">
        <v>71.790000000000006</v>
      </c>
    </row>
    <row r="14634" spans="1:4" x14ac:dyDescent="0.25">
      <c r="A14634" s="890" t="s">
        <v>14267</v>
      </c>
      <c r="B14634" s="890" t="s">
        <v>37156</v>
      </c>
      <c r="C14634" s="890" t="s">
        <v>4</v>
      </c>
      <c r="D14634" s="890">
        <v>81.260000000000005</v>
      </c>
    </row>
    <row r="14635" spans="1:4" x14ac:dyDescent="0.25">
      <c r="A14635" s="890" t="s">
        <v>14268</v>
      </c>
      <c r="B14635" s="890" t="s">
        <v>37156</v>
      </c>
      <c r="C14635" s="890" t="s">
        <v>4</v>
      </c>
      <c r="D14635" s="890">
        <v>76.3</v>
      </c>
    </row>
    <row r="14636" spans="1:4" x14ac:dyDescent="0.25">
      <c r="A14636" s="890" t="s">
        <v>14269</v>
      </c>
      <c r="B14636" s="890" t="s">
        <v>37157</v>
      </c>
      <c r="C14636" s="890" t="s">
        <v>4</v>
      </c>
      <c r="D14636" s="890">
        <v>99.73</v>
      </c>
    </row>
    <row r="14637" spans="1:4" x14ac:dyDescent="0.25">
      <c r="A14637" s="890" t="s">
        <v>14270</v>
      </c>
      <c r="B14637" s="890" t="s">
        <v>37157</v>
      </c>
      <c r="C14637" s="890" t="s">
        <v>4</v>
      </c>
      <c r="D14637" s="890">
        <v>94.78</v>
      </c>
    </row>
    <row r="14638" spans="1:4" x14ac:dyDescent="0.25">
      <c r="A14638" s="890" t="s">
        <v>14271</v>
      </c>
      <c r="B14638" s="890" t="s">
        <v>37158</v>
      </c>
      <c r="C14638" s="890" t="s">
        <v>4</v>
      </c>
      <c r="D14638" s="890">
        <v>122.58</v>
      </c>
    </row>
    <row r="14639" spans="1:4" x14ac:dyDescent="0.25">
      <c r="A14639" s="890" t="s">
        <v>14272</v>
      </c>
      <c r="B14639" s="890" t="s">
        <v>37158</v>
      </c>
      <c r="C14639" s="890" t="s">
        <v>4</v>
      </c>
      <c r="D14639" s="890">
        <v>117.63</v>
      </c>
    </row>
    <row r="14640" spans="1:4" x14ac:dyDescent="0.25">
      <c r="A14640" s="890" t="s">
        <v>14273</v>
      </c>
      <c r="B14640" s="890" t="s">
        <v>37159</v>
      </c>
      <c r="C14640" s="890" t="s">
        <v>4</v>
      </c>
      <c r="D14640" s="890">
        <v>69.83</v>
      </c>
    </row>
    <row r="14641" spans="1:4" x14ac:dyDescent="0.25">
      <c r="A14641" s="890" t="s">
        <v>14274</v>
      </c>
      <c r="B14641" s="890" t="s">
        <v>37159</v>
      </c>
      <c r="C14641" s="890" t="s">
        <v>4</v>
      </c>
      <c r="D14641" s="890">
        <v>64.87</v>
      </c>
    </row>
    <row r="14642" spans="1:4" x14ac:dyDescent="0.25">
      <c r="A14642" s="890" t="s">
        <v>14275</v>
      </c>
      <c r="B14642" s="890" t="s">
        <v>37160</v>
      </c>
      <c r="C14642" s="890" t="s">
        <v>4</v>
      </c>
      <c r="D14642" s="890">
        <v>75.89</v>
      </c>
    </row>
    <row r="14643" spans="1:4" x14ac:dyDescent="0.25">
      <c r="A14643" s="890" t="s">
        <v>14276</v>
      </c>
      <c r="B14643" s="890" t="s">
        <v>37160</v>
      </c>
      <c r="C14643" s="890" t="s">
        <v>4</v>
      </c>
      <c r="D14643" s="890">
        <v>70.94</v>
      </c>
    </row>
    <row r="14644" spans="1:4" x14ac:dyDescent="0.25">
      <c r="A14644" s="890" t="s">
        <v>14277</v>
      </c>
      <c r="B14644" s="890" t="s">
        <v>37161</v>
      </c>
      <c r="C14644" s="890" t="s">
        <v>4</v>
      </c>
      <c r="D14644" s="890">
        <v>79.66</v>
      </c>
    </row>
    <row r="14645" spans="1:4" x14ac:dyDescent="0.25">
      <c r="A14645" s="890" t="s">
        <v>14278</v>
      </c>
      <c r="B14645" s="890" t="s">
        <v>37161</v>
      </c>
      <c r="C14645" s="890" t="s">
        <v>4</v>
      </c>
      <c r="D14645" s="890">
        <v>74.709999999999994</v>
      </c>
    </row>
    <row r="14646" spans="1:4" x14ac:dyDescent="0.25">
      <c r="A14646" s="890" t="s">
        <v>14279</v>
      </c>
      <c r="B14646" s="890" t="s">
        <v>37162</v>
      </c>
      <c r="C14646" s="890" t="s">
        <v>4</v>
      </c>
      <c r="D14646" s="890">
        <v>93.72</v>
      </c>
    </row>
    <row r="14647" spans="1:4" x14ac:dyDescent="0.25">
      <c r="A14647" s="890" t="s">
        <v>14280</v>
      </c>
      <c r="B14647" s="890" t="s">
        <v>37162</v>
      </c>
      <c r="C14647" s="890" t="s">
        <v>4</v>
      </c>
      <c r="D14647" s="890">
        <v>88.76</v>
      </c>
    </row>
    <row r="14648" spans="1:4" x14ac:dyDescent="0.25">
      <c r="A14648" s="890" t="s">
        <v>14281</v>
      </c>
      <c r="B14648" s="890" t="s">
        <v>37163</v>
      </c>
      <c r="C14648" s="890" t="s">
        <v>4</v>
      </c>
      <c r="D14648" s="890">
        <v>129.22</v>
      </c>
    </row>
    <row r="14649" spans="1:4" x14ac:dyDescent="0.25">
      <c r="A14649" s="890" t="s">
        <v>14282</v>
      </c>
      <c r="B14649" s="890" t="s">
        <v>37163</v>
      </c>
      <c r="C14649" s="890" t="s">
        <v>4</v>
      </c>
      <c r="D14649" s="890">
        <v>124.26</v>
      </c>
    </row>
    <row r="14650" spans="1:4" x14ac:dyDescent="0.25">
      <c r="A14650" s="890" t="s">
        <v>14283</v>
      </c>
      <c r="B14650" s="890" t="s">
        <v>37164</v>
      </c>
      <c r="C14650" s="890" t="s">
        <v>4</v>
      </c>
      <c r="D14650" s="890">
        <v>78.47</v>
      </c>
    </row>
    <row r="14651" spans="1:4" x14ac:dyDescent="0.25">
      <c r="A14651" s="890" t="s">
        <v>14284</v>
      </c>
      <c r="B14651" s="890" t="s">
        <v>37164</v>
      </c>
      <c r="C14651" s="890" t="s">
        <v>4</v>
      </c>
      <c r="D14651" s="890">
        <v>73.52</v>
      </c>
    </row>
    <row r="14652" spans="1:4" x14ac:dyDescent="0.25">
      <c r="A14652" s="890" t="s">
        <v>14285</v>
      </c>
      <c r="B14652" s="890" t="s">
        <v>37165</v>
      </c>
      <c r="C14652" s="890" t="s">
        <v>4</v>
      </c>
      <c r="D14652" s="890">
        <v>86.72</v>
      </c>
    </row>
    <row r="14653" spans="1:4" x14ac:dyDescent="0.25">
      <c r="A14653" s="890" t="s">
        <v>14286</v>
      </c>
      <c r="B14653" s="890" t="s">
        <v>37165</v>
      </c>
      <c r="C14653" s="890" t="s">
        <v>4</v>
      </c>
      <c r="D14653" s="890">
        <v>81.760000000000005</v>
      </c>
    </row>
    <row r="14654" spans="1:4" x14ac:dyDescent="0.25">
      <c r="A14654" s="890" t="s">
        <v>14287</v>
      </c>
      <c r="B14654" s="890" t="s">
        <v>37166</v>
      </c>
      <c r="C14654" s="890" t="s">
        <v>4</v>
      </c>
      <c r="D14654" s="890">
        <v>99.97</v>
      </c>
    </row>
    <row r="14655" spans="1:4" x14ac:dyDescent="0.25">
      <c r="A14655" s="890" t="s">
        <v>14288</v>
      </c>
      <c r="B14655" s="890" t="s">
        <v>37166</v>
      </c>
      <c r="C14655" s="890" t="s">
        <v>4</v>
      </c>
      <c r="D14655" s="890">
        <v>95.01</v>
      </c>
    </row>
    <row r="14656" spans="1:4" x14ac:dyDescent="0.25">
      <c r="A14656" s="890" t="s">
        <v>14289</v>
      </c>
      <c r="B14656" s="890" t="s">
        <v>37167</v>
      </c>
      <c r="C14656" s="890" t="s">
        <v>4</v>
      </c>
      <c r="D14656" s="890">
        <v>108.47</v>
      </c>
    </row>
    <row r="14657" spans="1:4" x14ac:dyDescent="0.25">
      <c r="A14657" s="890" t="s">
        <v>14290</v>
      </c>
      <c r="B14657" s="890" t="s">
        <v>37167</v>
      </c>
      <c r="C14657" s="890" t="s">
        <v>4</v>
      </c>
      <c r="D14657" s="890">
        <v>103.52</v>
      </c>
    </row>
    <row r="14658" spans="1:4" x14ac:dyDescent="0.25">
      <c r="A14658" s="890" t="s">
        <v>14291</v>
      </c>
      <c r="B14658" s="890" t="s">
        <v>37168</v>
      </c>
      <c r="C14658" s="890" t="s">
        <v>4</v>
      </c>
      <c r="D14658" s="890">
        <v>135.1</v>
      </c>
    </row>
    <row r="14659" spans="1:4" x14ac:dyDescent="0.25">
      <c r="A14659" s="890" t="s">
        <v>14292</v>
      </c>
      <c r="B14659" s="890" t="s">
        <v>37168</v>
      </c>
      <c r="C14659" s="890" t="s">
        <v>4</v>
      </c>
      <c r="D14659" s="890">
        <v>130.15</v>
      </c>
    </row>
    <row r="14660" spans="1:4" x14ac:dyDescent="0.25">
      <c r="A14660" s="890" t="s">
        <v>14293</v>
      </c>
      <c r="B14660" s="890" t="s">
        <v>37169</v>
      </c>
      <c r="C14660" s="890" t="s">
        <v>4</v>
      </c>
      <c r="D14660" s="890">
        <v>190.52</v>
      </c>
    </row>
    <row r="14661" spans="1:4" x14ac:dyDescent="0.25">
      <c r="A14661" s="890" t="s">
        <v>14294</v>
      </c>
      <c r="B14661" s="890" t="s">
        <v>37169</v>
      </c>
      <c r="C14661" s="890" t="s">
        <v>4</v>
      </c>
      <c r="D14661" s="890">
        <v>185.57</v>
      </c>
    </row>
    <row r="14662" spans="1:4" x14ac:dyDescent="0.25">
      <c r="A14662" s="890" t="s">
        <v>14295</v>
      </c>
      <c r="B14662" s="890" t="s">
        <v>37170</v>
      </c>
      <c r="C14662" s="890" t="s">
        <v>4</v>
      </c>
      <c r="D14662" s="890">
        <v>99.2</v>
      </c>
    </row>
    <row r="14663" spans="1:4" x14ac:dyDescent="0.25">
      <c r="A14663" s="890" t="s">
        <v>14296</v>
      </c>
      <c r="B14663" s="890" t="s">
        <v>37170</v>
      </c>
      <c r="C14663" s="890" t="s">
        <v>4</v>
      </c>
      <c r="D14663" s="890">
        <v>94.25</v>
      </c>
    </row>
    <row r="14664" spans="1:4" x14ac:dyDescent="0.25">
      <c r="A14664" s="890" t="s">
        <v>14297</v>
      </c>
      <c r="B14664" s="890" t="s">
        <v>37171</v>
      </c>
      <c r="C14664" s="890" t="s">
        <v>4</v>
      </c>
      <c r="D14664" s="890">
        <v>110</v>
      </c>
    </row>
    <row r="14665" spans="1:4" x14ac:dyDescent="0.25">
      <c r="A14665" s="890" t="s">
        <v>14298</v>
      </c>
      <c r="B14665" s="890" t="s">
        <v>37171</v>
      </c>
      <c r="C14665" s="890" t="s">
        <v>4</v>
      </c>
      <c r="D14665" s="890">
        <v>105.04</v>
      </c>
    </row>
    <row r="14666" spans="1:4" x14ac:dyDescent="0.25">
      <c r="A14666" s="890" t="s">
        <v>14299</v>
      </c>
      <c r="B14666" s="890" t="s">
        <v>37172</v>
      </c>
      <c r="C14666" s="890" t="s">
        <v>4</v>
      </c>
      <c r="D14666" s="890">
        <v>120</v>
      </c>
    </row>
    <row r="14667" spans="1:4" x14ac:dyDescent="0.25">
      <c r="A14667" s="890" t="s">
        <v>14300</v>
      </c>
      <c r="B14667" s="890" t="s">
        <v>37172</v>
      </c>
      <c r="C14667" s="890" t="s">
        <v>4</v>
      </c>
      <c r="D14667" s="890">
        <v>115.05</v>
      </c>
    </row>
    <row r="14668" spans="1:4" x14ac:dyDescent="0.25">
      <c r="A14668" s="890" t="s">
        <v>14301</v>
      </c>
      <c r="B14668" s="890" t="s">
        <v>37173</v>
      </c>
      <c r="C14668" s="890" t="s">
        <v>4</v>
      </c>
      <c r="D14668" s="890">
        <v>152.82</v>
      </c>
    </row>
    <row r="14669" spans="1:4" x14ac:dyDescent="0.25">
      <c r="A14669" s="890" t="s">
        <v>14302</v>
      </c>
      <c r="B14669" s="890" t="s">
        <v>37173</v>
      </c>
      <c r="C14669" s="890" t="s">
        <v>4</v>
      </c>
      <c r="D14669" s="890">
        <v>147.86000000000001</v>
      </c>
    </row>
    <row r="14670" spans="1:4" x14ac:dyDescent="0.25">
      <c r="A14670" s="890" t="s">
        <v>14303</v>
      </c>
      <c r="B14670" s="890" t="s">
        <v>37174</v>
      </c>
      <c r="C14670" s="890" t="s">
        <v>4</v>
      </c>
      <c r="D14670" s="890">
        <v>198.74</v>
      </c>
    </row>
    <row r="14671" spans="1:4" x14ac:dyDescent="0.25">
      <c r="A14671" s="890" t="s">
        <v>14304</v>
      </c>
      <c r="B14671" s="890" t="s">
        <v>37174</v>
      </c>
      <c r="C14671" s="890" t="s">
        <v>4</v>
      </c>
      <c r="D14671" s="890">
        <v>193.79</v>
      </c>
    </row>
    <row r="14672" spans="1:4" x14ac:dyDescent="0.25">
      <c r="A14672" s="890" t="s">
        <v>14305</v>
      </c>
      <c r="B14672" s="890" t="s">
        <v>37175</v>
      </c>
      <c r="C14672" s="890" t="s">
        <v>4</v>
      </c>
      <c r="D14672" s="890">
        <v>96.92</v>
      </c>
    </row>
    <row r="14673" spans="1:4" x14ac:dyDescent="0.25">
      <c r="A14673" s="890" t="s">
        <v>14306</v>
      </c>
      <c r="B14673" s="890" t="s">
        <v>37175</v>
      </c>
      <c r="C14673" s="890" t="s">
        <v>4</v>
      </c>
      <c r="D14673" s="890">
        <v>91.97</v>
      </c>
    </row>
    <row r="14674" spans="1:4" x14ac:dyDescent="0.25">
      <c r="A14674" s="890" t="s">
        <v>14307</v>
      </c>
      <c r="B14674" s="890" t="s">
        <v>37176</v>
      </c>
      <c r="C14674" s="890" t="s">
        <v>4</v>
      </c>
      <c r="D14674" s="890">
        <v>109.05</v>
      </c>
    </row>
    <row r="14675" spans="1:4" x14ac:dyDescent="0.25">
      <c r="A14675" s="890" t="s">
        <v>14308</v>
      </c>
      <c r="B14675" s="890" t="s">
        <v>37176</v>
      </c>
      <c r="C14675" s="890" t="s">
        <v>4</v>
      </c>
      <c r="D14675" s="890">
        <v>104.1</v>
      </c>
    </row>
    <row r="14676" spans="1:4" x14ac:dyDescent="0.25">
      <c r="A14676" s="890" t="s">
        <v>14309</v>
      </c>
      <c r="B14676" s="890" t="s">
        <v>37177</v>
      </c>
      <c r="C14676" s="890" t="s">
        <v>4</v>
      </c>
      <c r="D14676" s="890">
        <v>118.9</v>
      </c>
    </row>
    <row r="14677" spans="1:4" x14ac:dyDescent="0.25">
      <c r="A14677" s="890" t="s">
        <v>14310</v>
      </c>
      <c r="B14677" s="890" t="s">
        <v>37177</v>
      </c>
      <c r="C14677" s="890" t="s">
        <v>4</v>
      </c>
      <c r="D14677" s="890">
        <v>113.94</v>
      </c>
    </row>
    <row r="14678" spans="1:4" x14ac:dyDescent="0.25">
      <c r="A14678" s="890" t="s">
        <v>14311</v>
      </c>
      <c r="B14678" s="890" t="s">
        <v>37178</v>
      </c>
      <c r="C14678" s="890" t="s">
        <v>4</v>
      </c>
      <c r="D14678" s="890">
        <v>148.78</v>
      </c>
    </row>
    <row r="14679" spans="1:4" x14ac:dyDescent="0.25">
      <c r="A14679" s="890" t="s">
        <v>14312</v>
      </c>
      <c r="B14679" s="890" t="s">
        <v>37178</v>
      </c>
      <c r="C14679" s="890" t="s">
        <v>4</v>
      </c>
      <c r="D14679" s="890">
        <v>143.83000000000001</v>
      </c>
    </row>
    <row r="14680" spans="1:4" x14ac:dyDescent="0.25">
      <c r="A14680" s="890" t="s">
        <v>14313</v>
      </c>
      <c r="B14680" s="890" t="s">
        <v>37179</v>
      </c>
      <c r="C14680" s="890" t="s">
        <v>4</v>
      </c>
      <c r="D14680" s="890">
        <v>206.86</v>
      </c>
    </row>
    <row r="14681" spans="1:4" x14ac:dyDescent="0.25">
      <c r="A14681" s="890" t="s">
        <v>14314</v>
      </c>
      <c r="B14681" s="890" t="s">
        <v>37179</v>
      </c>
      <c r="C14681" s="890" t="s">
        <v>4</v>
      </c>
      <c r="D14681" s="890">
        <v>201.91</v>
      </c>
    </row>
    <row r="14682" spans="1:4" x14ac:dyDescent="0.25">
      <c r="A14682" s="890" t="s">
        <v>14315</v>
      </c>
      <c r="B14682" s="890" t="s">
        <v>37180</v>
      </c>
      <c r="C14682" s="890" t="s">
        <v>4</v>
      </c>
      <c r="D14682" s="890">
        <v>63.06</v>
      </c>
    </row>
    <row r="14683" spans="1:4" x14ac:dyDescent="0.25">
      <c r="A14683" s="890" t="s">
        <v>14316</v>
      </c>
      <c r="B14683" s="890" t="s">
        <v>37180</v>
      </c>
      <c r="C14683" s="890" t="s">
        <v>4</v>
      </c>
      <c r="D14683" s="890">
        <v>58.11</v>
      </c>
    </row>
    <row r="14684" spans="1:4" x14ac:dyDescent="0.25">
      <c r="A14684" s="890" t="s">
        <v>14317</v>
      </c>
      <c r="B14684" s="890" t="s">
        <v>37181</v>
      </c>
      <c r="C14684" s="890" t="s">
        <v>4</v>
      </c>
      <c r="D14684" s="890">
        <v>69.790000000000006</v>
      </c>
    </row>
    <row r="14685" spans="1:4" x14ac:dyDescent="0.25">
      <c r="A14685" s="890" t="s">
        <v>14318</v>
      </c>
      <c r="B14685" s="890" t="s">
        <v>37181</v>
      </c>
      <c r="C14685" s="890" t="s">
        <v>4</v>
      </c>
      <c r="D14685" s="890">
        <v>64.83</v>
      </c>
    </row>
    <row r="14686" spans="1:4" x14ac:dyDescent="0.25">
      <c r="A14686" s="890" t="s">
        <v>14319</v>
      </c>
      <c r="B14686" s="890" t="s">
        <v>37182</v>
      </c>
      <c r="C14686" s="890" t="s">
        <v>4</v>
      </c>
      <c r="D14686" s="890">
        <v>79.959999999999994</v>
      </c>
    </row>
    <row r="14687" spans="1:4" x14ac:dyDescent="0.25">
      <c r="A14687" s="890" t="s">
        <v>14320</v>
      </c>
      <c r="B14687" s="890" t="s">
        <v>37182</v>
      </c>
      <c r="C14687" s="890" t="s">
        <v>4</v>
      </c>
      <c r="D14687" s="890">
        <v>75.010000000000005</v>
      </c>
    </row>
    <row r="14688" spans="1:4" x14ac:dyDescent="0.25">
      <c r="A14688" s="890" t="s">
        <v>14321</v>
      </c>
      <c r="B14688" s="890" t="s">
        <v>37183</v>
      </c>
      <c r="C14688" s="890" t="s">
        <v>4</v>
      </c>
      <c r="D14688" s="890">
        <v>86.29</v>
      </c>
    </row>
    <row r="14689" spans="1:4" x14ac:dyDescent="0.25">
      <c r="A14689" s="890" t="s">
        <v>14322</v>
      </c>
      <c r="B14689" s="890" t="s">
        <v>37183</v>
      </c>
      <c r="C14689" s="890" t="s">
        <v>4</v>
      </c>
      <c r="D14689" s="890">
        <v>81.34</v>
      </c>
    </row>
    <row r="14690" spans="1:4" x14ac:dyDescent="0.25">
      <c r="A14690" s="890" t="s">
        <v>14323</v>
      </c>
      <c r="B14690" s="890" t="s">
        <v>37184</v>
      </c>
      <c r="C14690" s="890" t="s">
        <v>4</v>
      </c>
      <c r="D14690" s="890">
        <v>107.29</v>
      </c>
    </row>
    <row r="14691" spans="1:4" x14ac:dyDescent="0.25">
      <c r="A14691" s="890" t="s">
        <v>14324</v>
      </c>
      <c r="B14691" s="890" t="s">
        <v>37184</v>
      </c>
      <c r="C14691" s="890" t="s">
        <v>4</v>
      </c>
      <c r="D14691" s="890">
        <v>102.34</v>
      </c>
    </row>
    <row r="14692" spans="1:4" x14ac:dyDescent="0.25">
      <c r="A14692" s="890" t="s">
        <v>14325</v>
      </c>
      <c r="B14692" s="890" t="s">
        <v>37185</v>
      </c>
      <c r="C14692" s="890" t="s">
        <v>4</v>
      </c>
      <c r="D14692" s="890">
        <v>154.47999999999999</v>
      </c>
    </row>
    <row r="14693" spans="1:4" x14ac:dyDescent="0.25">
      <c r="A14693" s="890" t="s">
        <v>14326</v>
      </c>
      <c r="B14693" s="890" t="s">
        <v>37185</v>
      </c>
      <c r="C14693" s="890" t="s">
        <v>4</v>
      </c>
      <c r="D14693" s="890">
        <v>149.52000000000001</v>
      </c>
    </row>
    <row r="14694" spans="1:4" x14ac:dyDescent="0.25">
      <c r="A14694" s="890" t="s">
        <v>14327</v>
      </c>
      <c r="B14694" s="890" t="s">
        <v>37186</v>
      </c>
      <c r="C14694" s="890" t="s">
        <v>4</v>
      </c>
      <c r="D14694" s="890">
        <v>80</v>
      </c>
    </row>
    <row r="14695" spans="1:4" x14ac:dyDescent="0.25">
      <c r="A14695" s="890" t="s">
        <v>14328</v>
      </c>
      <c r="B14695" s="890" t="s">
        <v>37186</v>
      </c>
      <c r="C14695" s="890" t="s">
        <v>4</v>
      </c>
      <c r="D14695" s="890">
        <v>75.040000000000006</v>
      </c>
    </row>
    <row r="14696" spans="1:4" x14ac:dyDescent="0.25">
      <c r="A14696" s="890" t="s">
        <v>14329</v>
      </c>
      <c r="B14696" s="890" t="s">
        <v>37187</v>
      </c>
      <c r="C14696" s="890" t="s">
        <v>4</v>
      </c>
      <c r="D14696" s="890">
        <v>88.57</v>
      </c>
    </row>
    <row r="14697" spans="1:4" x14ac:dyDescent="0.25">
      <c r="A14697" s="890" t="s">
        <v>14330</v>
      </c>
      <c r="B14697" s="890" t="s">
        <v>37187</v>
      </c>
      <c r="C14697" s="890" t="s">
        <v>4</v>
      </c>
      <c r="D14697" s="890">
        <v>83.62</v>
      </c>
    </row>
    <row r="14698" spans="1:4" x14ac:dyDescent="0.25">
      <c r="A14698" s="890" t="s">
        <v>14331</v>
      </c>
      <c r="B14698" s="890" t="s">
        <v>37188</v>
      </c>
      <c r="C14698" s="890" t="s">
        <v>4</v>
      </c>
      <c r="D14698" s="890">
        <v>96.59</v>
      </c>
    </row>
    <row r="14699" spans="1:4" x14ac:dyDescent="0.25">
      <c r="A14699" s="890" t="s">
        <v>14332</v>
      </c>
      <c r="B14699" s="890" t="s">
        <v>37188</v>
      </c>
      <c r="C14699" s="890" t="s">
        <v>4</v>
      </c>
      <c r="D14699" s="890">
        <v>91.63</v>
      </c>
    </row>
    <row r="14700" spans="1:4" x14ac:dyDescent="0.25">
      <c r="A14700" s="890" t="s">
        <v>14333</v>
      </c>
      <c r="B14700" s="890" t="s">
        <v>37189</v>
      </c>
      <c r="C14700" s="890" t="s">
        <v>4</v>
      </c>
      <c r="D14700" s="890">
        <v>123.5</v>
      </c>
    </row>
    <row r="14701" spans="1:4" x14ac:dyDescent="0.25">
      <c r="A14701" s="890" t="s">
        <v>14334</v>
      </c>
      <c r="B14701" s="890" t="s">
        <v>37189</v>
      </c>
      <c r="C14701" s="890" t="s">
        <v>4</v>
      </c>
      <c r="D14701" s="890">
        <v>118.55</v>
      </c>
    </row>
    <row r="14702" spans="1:4" x14ac:dyDescent="0.25">
      <c r="A14702" s="890" t="s">
        <v>14335</v>
      </c>
      <c r="B14702" s="890" t="s">
        <v>37190</v>
      </c>
      <c r="C14702" s="890" t="s">
        <v>4</v>
      </c>
      <c r="D14702" s="890">
        <v>161.11000000000001</v>
      </c>
    </row>
    <row r="14703" spans="1:4" x14ac:dyDescent="0.25">
      <c r="A14703" s="890" t="s">
        <v>14336</v>
      </c>
      <c r="B14703" s="890" t="s">
        <v>37190</v>
      </c>
      <c r="C14703" s="890" t="s">
        <v>4</v>
      </c>
      <c r="D14703" s="890">
        <v>156.16</v>
      </c>
    </row>
    <row r="14704" spans="1:4" x14ac:dyDescent="0.25">
      <c r="A14704" s="890" t="s">
        <v>14337</v>
      </c>
      <c r="B14704" s="890" t="s">
        <v>37191</v>
      </c>
      <c r="C14704" s="890" t="s">
        <v>4</v>
      </c>
      <c r="D14704" s="890">
        <v>77.61</v>
      </c>
    </row>
    <row r="14705" spans="1:4" x14ac:dyDescent="0.25">
      <c r="A14705" s="890" t="s">
        <v>14338</v>
      </c>
      <c r="B14705" s="890" t="s">
        <v>37191</v>
      </c>
      <c r="C14705" s="890" t="s">
        <v>4</v>
      </c>
      <c r="D14705" s="890">
        <v>72.66</v>
      </c>
    </row>
    <row r="14706" spans="1:4" x14ac:dyDescent="0.25">
      <c r="A14706" s="890" t="s">
        <v>14339</v>
      </c>
      <c r="B14706" s="890" t="s">
        <v>37192</v>
      </c>
      <c r="C14706" s="890" t="s">
        <v>4</v>
      </c>
      <c r="D14706" s="890">
        <v>87.72</v>
      </c>
    </row>
    <row r="14707" spans="1:4" x14ac:dyDescent="0.25">
      <c r="A14707" s="890" t="s">
        <v>14340</v>
      </c>
      <c r="B14707" s="890" t="s">
        <v>37192</v>
      </c>
      <c r="C14707" s="890" t="s">
        <v>4</v>
      </c>
      <c r="D14707" s="890">
        <v>82.77</v>
      </c>
    </row>
    <row r="14708" spans="1:4" x14ac:dyDescent="0.25">
      <c r="A14708" s="890" t="s">
        <v>14341</v>
      </c>
      <c r="B14708" s="890" t="s">
        <v>37193</v>
      </c>
      <c r="C14708" s="890" t="s">
        <v>4</v>
      </c>
      <c r="D14708" s="890">
        <v>94.99</v>
      </c>
    </row>
    <row r="14709" spans="1:4" x14ac:dyDescent="0.25">
      <c r="A14709" s="890" t="s">
        <v>14342</v>
      </c>
      <c r="B14709" s="890" t="s">
        <v>37193</v>
      </c>
      <c r="C14709" s="890" t="s">
        <v>4</v>
      </c>
      <c r="D14709" s="890">
        <v>90.04</v>
      </c>
    </row>
    <row r="14710" spans="1:4" x14ac:dyDescent="0.25">
      <c r="A14710" s="890" t="s">
        <v>14343</v>
      </c>
      <c r="B14710" s="890" t="s">
        <v>37194</v>
      </c>
      <c r="C14710" s="890" t="s">
        <v>4</v>
      </c>
      <c r="D14710" s="890">
        <v>117.49</v>
      </c>
    </row>
    <row r="14711" spans="1:4" x14ac:dyDescent="0.25">
      <c r="A14711" s="890" t="s">
        <v>14344</v>
      </c>
      <c r="B14711" s="890" t="s">
        <v>37194</v>
      </c>
      <c r="C14711" s="890" t="s">
        <v>4</v>
      </c>
      <c r="D14711" s="890">
        <v>112.53</v>
      </c>
    </row>
    <row r="14712" spans="1:4" x14ac:dyDescent="0.25">
      <c r="A14712" s="890" t="s">
        <v>14345</v>
      </c>
      <c r="B14712" s="890" t="s">
        <v>37195</v>
      </c>
      <c r="C14712" s="890" t="s">
        <v>4</v>
      </c>
      <c r="D14712" s="890">
        <v>167.74</v>
      </c>
    </row>
    <row r="14713" spans="1:4" x14ac:dyDescent="0.25">
      <c r="A14713" s="890" t="s">
        <v>14346</v>
      </c>
      <c r="B14713" s="890" t="s">
        <v>37195</v>
      </c>
      <c r="C14713" s="890" t="s">
        <v>4</v>
      </c>
      <c r="D14713" s="890">
        <v>162.79</v>
      </c>
    </row>
    <row r="14714" spans="1:4" x14ac:dyDescent="0.25">
      <c r="A14714" s="890" t="s">
        <v>14347</v>
      </c>
      <c r="B14714" s="890" t="s">
        <v>37196</v>
      </c>
      <c r="C14714" s="890" t="s">
        <v>4</v>
      </c>
      <c r="D14714" s="890">
        <v>81.02</v>
      </c>
    </row>
    <row r="14715" spans="1:4" x14ac:dyDescent="0.25">
      <c r="A14715" s="890" t="s">
        <v>14348</v>
      </c>
      <c r="B14715" s="890" t="s">
        <v>37196</v>
      </c>
      <c r="C14715" s="890" t="s">
        <v>4</v>
      </c>
      <c r="D14715" s="890">
        <v>76.069999999999993</v>
      </c>
    </row>
    <row r="14716" spans="1:4" x14ac:dyDescent="0.25">
      <c r="A14716" s="890" t="s">
        <v>14349</v>
      </c>
      <c r="B14716" s="890" t="s">
        <v>37197</v>
      </c>
      <c r="C14716" s="890" t="s">
        <v>4</v>
      </c>
      <c r="D14716" s="890">
        <v>86.72</v>
      </c>
    </row>
    <row r="14717" spans="1:4" x14ac:dyDescent="0.25">
      <c r="A14717" s="890" t="s">
        <v>14350</v>
      </c>
      <c r="B14717" s="890" t="s">
        <v>37197</v>
      </c>
      <c r="C14717" s="890" t="s">
        <v>4</v>
      </c>
      <c r="D14717" s="890">
        <v>81.760000000000005</v>
      </c>
    </row>
    <row r="14718" spans="1:4" x14ac:dyDescent="0.25">
      <c r="A14718" s="890" t="s">
        <v>14351</v>
      </c>
      <c r="B14718" s="890" t="s">
        <v>37198</v>
      </c>
      <c r="C14718" s="890" t="s">
        <v>4</v>
      </c>
      <c r="D14718" s="890">
        <v>100.26</v>
      </c>
    </row>
    <row r="14719" spans="1:4" x14ac:dyDescent="0.25">
      <c r="A14719" s="890" t="s">
        <v>14352</v>
      </c>
      <c r="B14719" s="890" t="s">
        <v>37198</v>
      </c>
      <c r="C14719" s="890" t="s">
        <v>4</v>
      </c>
      <c r="D14719" s="890">
        <v>95.3</v>
      </c>
    </row>
    <row r="14720" spans="1:4" x14ac:dyDescent="0.25">
      <c r="A14720" s="890" t="s">
        <v>14353</v>
      </c>
      <c r="B14720" s="890" t="s">
        <v>37199</v>
      </c>
      <c r="C14720" s="890" t="s">
        <v>4</v>
      </c>
      <c r="D14720" s="890">
        <v>109.9</v>
      </c>
    </row>
    <row r="14721" spans="1:4" x14ac:dyDescent="0.25">
      <c r="A14721" s="890" t="s">
        <v>14354</v>
      </c>
      <c r="B14721" s="890" t="s">
        <v>37199</v>
      </c>
      <c r="C14721" s="890" t="s">
        <v>4</v>
      </c>
      <c r="D14721" s="890">
        <v>104.95</v>
      </c>
    </row>
    <row r="14722" spans="1:4" x14ac:dyDescent="0.25">
      <c r="A14722" s="890" t="s">
        <v>14355</v>
      </c>
      <c r="B14722" s="890" t="s">
        <v>37200</v>
      </c>
      <c r="C14722" s="890" t="s">
        <v>4</v>
      </c>
      <c r="D14722" s="890">
        <v>135.1</v>
      </c>
    </row>
    <row r="14723" spans="1:4" x14ac:dyDescent="0.25">
      <c r="A14723" s="890" t="s">
        <v>14356</v>
      </c>
      <c r="B14723" s="890" t="s">
        <v>37200</v>
      </c>
      <c r="C14723" s="890" t="s">
        <v>4</v>
      </c>
      <c r="D14723" s="890">
        <v>130.15</v>
      </c>
    </row>
    <row r="14724" spans="1:4" x14ac:dyDescent="0.25">
      <c r="A14724" s="890" t="s">
        <v>14357</v>
      </c>
      <c r="B14724" s="890" t="s">
        <v>37201</v>
      </c>
      <c r="C14724" s="890" t="s">
        <v>4</v>
      </c>
      <c r="D14724" s="890">
        <v>190.49</v>
      </c>
    </row>
    <row r="14725" spans="1:4" x14ac:dyDescent="0.25">
      <c r="A14725" s="890" t="s">
        <v>14358</v>
      </c>
      <c r="B14725" s="890" t="s">
        <v>37201</v>
      </c>
      <c r="C14725" s="890" t="s">
        <v>4</v>
      </c>
      <c r="D14725" s="890">
        <v>185.53</v>
      </c>
    </row>
    <row r="14726" spans="1:4" x14ac:dyDescent="0.25">
      <c r="A14726" s="890" t="s">
        <v>14359</v>
      </c>
      <c r="B14726" s="890" t="s">
        <v>37202</v>
      </c>
      <c r="C14726" s="890" t="s">
        <v>4</v>
      </c>
      <c r="D14726" s="890">
        <v>99.18</v>
      </c>
    </row>
    <row r="14727" spans="1:4" x14ac:dyDescent="0.25">
      <c r="A14727" s="890" t="s">
        <v>14360</v>
      </c>
      <c r="B14727" s="890" t="s">
        <v>37202</v>
      </c>
      <c r="C14727" s="890" t="s">
        <v>4</v>
      </c>
      <c r="D14727" s="890">
        <v>94.23</v>
      </c>
    </row>
    <row r="14728" spans="1:4" x14ac:dyDescent="0.25">
      <c r="A14728" s="890" t="s">
        <v>14361</v>
      </c>
      <c r="B14728" s="890" t="s">
        <v>37203</v>
      </c>
      <c r="C14728" s="890" t="s">
        <v>4</v>
      </c>
      <c r="D14728" s="890">
        <v>110</v>
      </c>
    </row>
    <row r="14729" spans="1:4" x14ac:dyDescent="0.25">
      <c r="A14729" s="890" t="s">
        <v>14362</v>
      </c>
      <c r="B14729" s="890" t="s">
        <v>37203</v>
      </c>
      <c r="C14729" s="890" t="s">
        <v>4</v>
      </c>
      <c r="D14729" s="890">
        <v>105.04</v>
      </c>
    </row>
    <row r="14730" spans="1:4" x14ac:dyDescent="0.25">
      <c r="A14730" s="890" t="s">
        <v>14363</v>
      </c>
      <c r="B14730" s="890" t="s">
        <v>37204</v>
      </c>
      <c r="C14730" s="890" t="s">
        <v>4</v>
      </c>
      <c r="D14730" s="890">
        <v>120</v>
      </c>
    </row>
    <row r="14731" spans="1:4" x14ac:dyDescent="0.25">
      <c r="A14731" s="890" t="s">
        <v>14364</v>
      </c>
      <c r="B14731" s="890" t="s">
        <v>37204</v>
      </c>
      <c r="C14731" s="890" t="s">
        <v>4</v>
      </c>
      <c r="D14731" s="890">
        <v>115.04</v>
      </c>
    </row>
    <row r="14732" spans="1:4" x14ac:dyDescent="0.25">
      <c r="A14732" s="890" t="s">
        <v>14365</v>
      </c>
      <c r="B14732" s="890" t="s">
        <v>37205</v>
      </c>
      <c r="C14732" s="890" t="s">
        <v>4</v>
      </c>
      <c r="D14732" s="890">
        <v>152.82</v>
      </c>
    </row>
    <row r="14733" spans="1:4" x14ac:dyDescent="0.25">
      <c r="A14733" s="890" t="s">
        <v>14366</v>
      </c>
      <c r="B14733" s="890" t="s">
        <v>37205</v>
      </c>
      <c r="C14733" s="890" t="s">
        <v>4</v>
      </c>
      <c r="D14733" s="890">
        <v>147.86000000000001</v>
      </c>
    </row>
    <row r="14734" spans="1:4" x14ac:dyDescent="0.25">
      <c r="A14734" s="890" t="s">
        <v>14367</v>
      </c>
      <c r="B14734" s="890" t="s">
        <v>37206</v>
      </c>
      <c r="C14734" s="890" t="s">
        <v>4</v>
      </c>
      <c r="D14734" s="890">
        <v>198.71</v>
      </c>
    </row>
    <row r="14735" spans="1:4" x14ac:dyDescent="0.25">
      <c r="A14735" s="890" t="s">
        <v>14368</v>
      </c>
      <c r="B14735" s="890" t="s">
        <v>37206</v>
      </c>
      <c r="C14735" s="890" t="s">
        <v>4</v>
      </c>
      <c r="D14735" s="890">
        <v>193.76</v>
      </c>
    </row>
    <row r="14736" spans="1:4" x14ac:dyDescent="0.25">
      <c r="A14736" s="890" t="s">
        <v>14369</v>
      </c>
      <c r="B14736" s="890" t="s">
        <v>37207</v>
      </c>
      <c r="C14736" s="890" t="s">
        <v>4</v>
      </c>
      <c r="D14736" s="890">
        <v>98.99</v>
      </c>
    </row>
    <row r="14737" spans="1:4" x14ac:dyDescent="0.25">
      <c r="A14737" s="890" t="s">
        <v>14370</v>
      </c>
      <c r="B14737" s="890" t="s">
        <v>37207</v>
      </c>
      <c r="C14737" s="890" t="s">
        <v>4</v>
      </c>
      <c r="D14737" s="890">
        <v>94.03</v>
      </c>
    </row>
    <row r="14738" spans="1:4" x14ac:dyDescent="0.25">
      <c r="A14738" s="890" t="s">
        <v>14371</v>
      </c>
      <c r="B14738" s="890" t="s">
        <v>37208</v>
      </c>
      <c r="C14738" s="890" t="s">
        <v>4</v>
      </c>
      <c r="D14738" s="890">
        <v>109.01</v>
      </c>
    </row>
    <row r="14739" spans="1:4" x14ac:dyDescent="0.25">
      <c r="A14739" s="890" t="s">
        <v>14372</v>
      </c>
      <c r="B14739" s="890" t="s">
        <v>37208</v>
      </c>
      <c r="C14739" s="890" t="s">
        <v>4</v>
      </c>
      <c r="D14739" s="890">
        <v>104.05</v>
      </c>
    </row>
    <row r="14740" spans="1:4" x14ac:dyDescent="0.25">
      <c r="A14740" s="890" t="s">
        <v>14373</v>
      </c>
      <c r="B14740" s="890" t="s">
        <v>37209</v>
      </c>
      <c r="C14740" s="890" t="s">
        <v>4</v>
      </c>
      <c r="D14740" s="890">
        <v>117.96</v>
      </c>
    </row>
    <row r="14741" spans="1:4" x14ac:dyDescent="0.25">
      <c r="A14741" s="890" t="s">
        <v>14374</v>
      </c>
      <c r="B14741" s="890" t="s">
        <v>37209</v>
      </c>
      <c r="C14741" s="890" t="s">
        <v>4</v>
      </c>
      <c r="D14741" s="890">
        <v>113.01</v>
      </c>
    </row>
    <row r="14742" spans="1:4" x14ac:dyDescent="0.25">
      <c r="A14742" s="890" t="s">
        <v>14375</v>
      </c>
      <c r="B14742" s="890" t="s">
        <v>37210</v>
      </c>
      <c r="C14742" s="890" t="s">
        <v>4</v>
      </c>
      <c r="D14742" s="890">
        <v>148.78</v>
      </c>
    </row>
    <row r="14743" spans="1:4" x14ac:dyDescent="0.25">
      <c r="A14743" s="890" t="s">
        <v>14376</v>
      </c>
      <c r="B14743" s="890" t="s">
        <v>37210</v>
      </c>
      <c r="C14743" s="890" t="s">
        <v>4</v>
      </c>
      <c r="D14743" s="890">
        <v>143.83000000000001</v>
      </c>
    </row>
    <row r="14744" spans="1:4" x14ac:dyDescent="0.25">
      <c r="A14744" s="890" t="s">
        <v>14377</v>
      </c>
      <c r="B14744" s="890" t="s">
        <v>37211</v>
      </c>
      <c r="C14744" s="890" t="s">
        <v>4</v>
      </c>
      <c r="D14744" s="890">
        <v>206.85</v>
      </c>
    </row>
    <row r="14745" spans="1:4" x14ac:dyDescent="0.25">
      <c r="A14745" s="890" t="s">
        <v>14378</v>
      </c>
      <c r="B14745" s="890" t="s">
        <v>37211</v>
      </c>
      <c r="C14745" s="890" t="s">
        <v>4</v>
      </c>
      <c r="D14745" s="890">
        <v>201.9</v>
      </c>
    </row>
    <row r="14746" spans="1:4" x14ac:dyDescent="0.25">
      <c r="A14746" s="890" t="s">
        <v>14379</v>
      </c>
      <c r="B14746" s="890" t="s">
        <v>37212</v>
      </c>
      <c r="C14746" s="890" t="s">
        <v>4</v>
      </c>
      <c r="D14746" s="890">
        <v>65.19</v>
      </c>
    </row>
    <row r="14747" spans="1:4" x14ac:dyDescent="0.25">
      <c r="A14747" s="890" t="s">
        <v>14380</v>
      </c>
      <c r="B14747" s="890" t="s">
        <v>37212</v>
      </c>
      <c r="C14747" s="890" t="s">
        <v>4</v>
      </c>
      <c r="D14747" s="890">
        <v>60.24</v>
      </c>
    </row>
    <row r="14748" spans="1:4" x14ac:dyDescent="0.25">
      <c r="A14748" s="890" t="s">
        <v>14381</v>
      </c>
      <c r="B14748" s="890" t="s">
        <v>37213</v>
      </c>
      <c r="C14748" s="890" t="s">
        <v>4</v>
      </c>
      <c r="D14748" s="890">
        <v>69.790000000000006</v>
      </c>
    </row>
    <row r="14749" spans="1:4" x14ac:dyDescent="0.25">
      <c r="A14749" s="890" t="s">
        <v>14382</v>
      </c>
      <c r="B14749" s="890" t="s">
        <v>37213</v>
      </c>
      <c r="C14749" s="890" t="s">
        <v>4</v>
      </c>
      <c r="D14749" s="890">
        <v>64.83</v>
      </c>
    </row>
    <row r="14750" spans="1:4" x14ac:dyDescent="0.25">
      <c r="A14750" s="890" t="s">
        <v>14383</v>
      </c>
      <c r="B14750" s="890" t="s">
        <v>37214</v>
      </c>
      <c r="C14750" s="890" t="s">
        <v>4</v>
      </c>
      <c r="D14750" s="890">
        <v>80.209999999999994</v>
      </c>
    </row>
    <row r="14751" spans="1:4" x14ac:dyDescent="0.25">
      <c r="A14751" s="890" t="s">
        <v>14384</v>
      </c>
      <c r="B14751" s="890" t="s">
        <v>37214</v>
      </c>
      <c r="C14751" s="890" t="s">
        <v>4</v>
      </c>
      <c r="D14751" s="890">
        <v>75.25</v>
      </c>
    </row>
    <row r="14752" spans="1:4" x14ac:dyDescent="0.25">
      <c r="A14752" s="890" t="s">
        <v>14385</v>
      </c>
      <c r="B14752" s="890" t="s">
        <v>37215</v>
      </c>
      <c r="C14752" s="890" t="s">
        <v>4</v>
      </c>
      <c r="D14752" s="890">
        <v>87.48</v>
      </c>
    </row>
    <row r="14753" spans="1:4" x14ac:dyDescent="0.25">
      <c r="A14753" s="890" t="s">
        <v>14386</v>
      </c>
      <c r="B14753" s="890" t="s">
        <v>37215</v>
      </c>
      <c r="C14753" s="890" t="s">
        <v>4</v>
      </c>
      <c r="D14753" s="890">
        <v>82.53</v>
      </c>
    </row>
    <row r="14754" spans="1:4" x14ac:dyDescent="0.25">
      <c r="A14754" s="890" t="s">
        <v>14387</v>
      </c>
      <c r="B14754" s="890" t="s">
        <v>37216</v>
      </c>
      <c r="C14754" s="890" t="s">
        <v>4</v>
      </c>
      <c r="D14754" s="890">
        <v>107.29</v>
      </c>
    </row>
    <row r="14755" spans="1:4" x14ac:dyDescent="0.25">
      <c r="A14755" s="890" t="s">
        <v>14388</v>
      </c>
      <c r="B14755" s="890" t="s">
        <v>37216</v>
      </c>
      <c r="C14755" s="890" t="s">
        <v>4</v>
      </c>
      <c r="D14755" s="890">
        <v>102.34</v>
      </c>
    </row>
    <row r="14756" spans="1:4" x14ac:dyDescent="0.25">
      <c r="A14756" s="890" t="s">
        <v>14389</v>
      </c>
      <c r="B14756" s="890" t="s">
        <v>37217</v>
      </c>
      <c r="C14756" s="890" t="s">
        <v>4</v>
      </c>
      <c r="D14756" s="890">
        <v>154.44999999999999</v>
      </c>
    </row>
    <row r="14757" spans="1:4" x14ac:dyDescent="0.25">
      <c r="A14757" s="890" t="s">
        <v>14390</v>
      </c>
      <c r="B14757" s="890" t="s">
        <v>37217</v>
      </c>
      <c r="C14757" s="890" t="s">
        <v>4</v>
      </c>
      <c r="D14757" s="890">
        <v>149.49</v>
      </c>
    </row>
    <row r="14758" spans="1:4" x14ac:dyDescent="0.25">
      <c r="A14758" s="890" t="s">
        <v>14391</v>
      </c>
      <c r="B14758" s="890" t="s">
        <v>37218</v>
      </c>
      <c r="C14758" s="890" t="s">
        <v>4</v>
      </c>
      <c r="D14758" s="890">
        <v>79.98</v>
      </c>
    </row>
    <row r="14759" spans="1:4" x14ac:dyDescent="0.25">
      <c r="A14759" s="890" t="s">
        <v>14392</v>
      </c>
      <c r="B14759" s="890" t="s">
        <v>37218</v>
      </c>
      <c r="C14759" s="890" t="s">
        <v>4</v>
      </c>
      <c r="D14759" s="890">
        <v>75.03</v>
      </c>
    </row>
    <row r="14760" spans="1:4" x14ac:dyDescent="0.25">
      <c r="A14760" s="890" t="s">
        <v>14393</v>
      </c>
      <c r="B14760" s="890" t="s">
        <v>37219</v>
      </c>
      <c r="C14760" s="890" t="s">
        <v>4</v>
      </c>
      <c r="D14760" s="890">
        <v>88.57</v>
      </c>
    </row>
    <row r="14761" spans="1:4" x14ac:dyDescent="0.25">
      <c r="A14761" s="890" t="s">
        <v>14394</v>
      </c>
      <c r="B14761" s="890" t="s">
        <v>37219</v>
      </c>
      <c r="C14761" s="890" t="s">
        <v>4</v>
      </c>
      <c r="D14761" s="890">
        <v>83.62</v>
      </c>
    </row>
    <row r="14762" spans="1:4" x14ac:dyDescent="0.25">
      <c r="A14762" s="890" t="s">
        <v>14395</v>
      </c>
      <c r="B14762" s="890" t="s">
        <v>37220</v>
      </c>
      <c r="C14762" s="890" t="s">
        <v>4</v>
      </c>
      <c r="D14762" s="890">
        <v>96.58</v>
      </c>
    </row>
    <row r="14763" spans="1:4" x14ac:dyDescent="0.25">
      <c r="A14763" s="890" t="s">
        <v>14396</v>
      </c>
      <c r="B14763" s="890" t="s">
        <v>37220</v>
      </c>
      <c r="C14763" s="890" t="s">
        <v>4</v>
      </c>
      <c r="D14763" s="890">
        <v>91.63</v>
      </c>
    </row>
    <row r="14764" spans="1:4" x14ac:dyDescent="0.25">
      <c r="A14764" s="890" t="s">
        <v>14397</v>
      </c>
      <c r="B14764" s="890" t="s">
        <v>37221</v>
      </c>
      <c r="C14764" s="890" t="s">
        <v>4</v>
      </c>
      <c r="D14764" s="890">
        <v>123.5</v>
      </c>
    </row>
    <row r="14765" spans="1:4" x14ac:dyDescent="0.25">
      <c r="A14765" s="890" t="s">
        <v>14398</v>
      </c>
      <c r="B14765" s="890" t="s">
        <v>37221</v>
      </c>
      <c r="C14765" s="890" t="s">
        <v>4</v>
      </c>
      <c r="D14765" s="890">
        <v>118.55</v>
      </c>
    </row>
    <row r="14766" spans="1:4" x14ac:dyDescent="0.25">
      <c r="A14766" s="890" t="s">
        <v>14399</v>
      </c>
      <c r="B14766" s="890" t="s">
        <v>37222</v>
      </c>
      <c r="C14766" s="890" t="s">
        <v>4</v>
      </c>
      <c r="D14766" s="890">
        <v>161.09</v>
      </c>
    </row>
    <row r="14767" spans="1:4" x14ac:dyDescent="0.25">
      <c r="A14767" s="890" t="s">
        <v>14400</v>
      </c>
      <c r="B14767" s="890" t="s">
        <v>37222</v>
      </c>
      <c r="C14767" s="890" t="s">
        <v>4</v>
      </c>
      <c r="D14767" s="890">
        <v>156.13</v>
      </c>
    </row>
    <row r="14768" spans="1:4" x14ac:dyDescent="0.25">
      <c r="A14768" s="890" t="s">
        <v>14401</v>
      </c>
      <c r="B14768" s="890" t="s">
        <v>37223</v>
      </c>
      <c r="C14768" s="890" t="s">
        <v>4</v>
      </c>
      <c r="D14768" s="890">
        <v>79.33</v>
      </c>
    </row>
    <row r="14769" spans="1:4" x14ac:dyDescent="0.25">
      <c r="A14769" s="890" t="s">
        <v>14402</v>
      </c>
      <c r="B14769" s="890" t="s">
        <v>37223</v>
      </c>
      <c r="C14769" s="890" t="s">
        <v>4</v>
      </c>
      <c r="D14769" s="890">
        <v>74.38</v>
      </c>
    </row>
    <row r="14770" spans="1:4" x14ac:dyDescent="0.25">
      <c r="A14770" s="890" t="s">
        <v>14403</v>
      </c>
      <c r="B14770" s="890" t="s">
        <v>37224</v>
      </c>
      <c r="C14770" s="890" t="s">
        <v>4</v>
      </c>
      <c r="D14770" s="890">
        <v>87.72</v>
      </c>
    </row>
    <row r="14771" spans="1:4" x14ac:dyDescent="0.25">
      <c r="A14771" s="890" t="s">
        <v>14404</v>
      </c>
      <c r="B14771" s="890" t="s">
        <v>37224</v>
      </c>
      <c r="C14771" s="890" t="s">
        <v>4</v>
      </c>
      <c r="D14771" s="890">
        <v>82.77</v>
      </c>
    </row>
    <row r="14772" spans="1:4" x14ac:dyDescent="0.25">
      <c r="A14772" s="890" t="s">
        <v>14405</v>
      </c>
      <c r="B14772" s="890" t="s">
        <v>37225</v>
      </c>
      <c r="C14772" s="890" t="s">
        <v>4</v>
      </c>
      <c r="D14772" s="890">
        <v>94.21</v>
      </c>
    </row>
    <row r="14773" spans="1:4" x14ac:dyDescent="0.25">
      <c r="A14773" s="890" t="s">
        <v>14406</v>
      </c>
      <c r="B14773" s="890" t="s">
        <v>37225</v>
      </c>
      <c r="C14773" s="890" t="s">
        <v>4</v>
      </c>
      <c r="D14773" s="890">
        <v>89.26</v>
      </c>
    </row>
    <row r="14774" spans="1:4" x14ac:dyDescent="0.25">
      <c r="A14774" s="890" t="s">
        <v>14407</v>
      </c>
      <c r="B14774" s="890" t="s">
        <v>37226</v>
      </c>
      <c r="C14774" s="890" t="s">
        <v>4</v>
      </c>
      <c r="D14774" s="890">
        <v>117.49</v>
      </c>
    </row>
    <row r="14775" spans="1:4" x14ac:dyDescent="0.25">
      <c r="A14775" s="890" t="s">
        <v>14408</v>
      </c>
      <c r="B14775" s="890" t="s">
        <v>37226</v>
      </c>
      <c r="C14775" s="890" t="s">
        <v>4</v>
      </c>
      <c r="D14775" s="890">
        <v>112.53</v>
      </c>
    </row>
    <row r="14776" spans="1:4" x14ac:dyDescent="0.25">
      <c r="A14776" s="890" t="s">
        <v>14409</v>
      </c>
      <c r="B14776" s="890" t="s">
        <v>37227</v>
      </c>
      <c r="C14776" s="890" t="s">
        <v>4</v>
      </c>
      <c r="D14776" s="890">
        <v>167.74</v>
      </c>
    </row>
    <row r="14777" spans="1:4" x14ac:dyDescent="0.25">
      <c r="A14777" s="890" t="s">
        <v>14410</v>
      </c>
      <c r="B14777" s="890" t="s">
        <v>37227</v>
      </c>
      <c r="C14777" s="890" t="s">
        <v>4</v>
      </c>
      <c r="D14777" s="890">
        <v>162.78</v>
      </c>
    </row>
    <row r="14778" spans="1:4" x14ac:dyDescent="0.25">
      <c r="A14778" s="890" t="s">
        <v>14411</v>
      </c>
      <c r="B14778" s="890" t="s">
        <v>37228</v>
      </c>
      <c r="C14778" s="890" t="s">
        <v>5</v>
      </c>
      <c r="D14778" s="890">
        <v>29.8</v>
      </c>
    </row>
    <row r="14779" spans="1:4" x14ac:dyDescent="0.25">
      <c r="A14779" s="890" t="s">
        <v>14412</v>
      </c>
      <c r="B14779" s="890" t="s">
        <v>37228</v>
      </c>
      <c r="C14779" s="890" t="s">
        <v>5</v>
      </c>
      <c r="D14779" s="890">
        <v>27.32</v>
      </c>
    </row>
    <row r="14780" spans="1:4" x14ac:dyDescent="0.25">
      <c r="A14780" s="890" t="s">
        <v>14413</v>
      </c>
      <c r="B14780" s="890" t="s">
        <v>37229</v>
      </c>
      <c r="C14780" s="890" t="s">
        <v>5</v>
      </c>
      <c r="D14780" s="890">
        <v>32.54</v>
      </c>
    </row>
    <row r="14781" spans="1:4" x14ac:dyDescent="0.25">
      <c r="A14781" s="890" t="s">
        <v>14414</v>
      </c>
      <c r="B14781" s="890" t="s">
        <v>37229</v>
      </c>
      <c r="C14781" s="890" t="s">
        <v>5</v>
      </c>
      <c r="D14781" s="890">
        <v>30.06</v>
      </c>
    </row>
    <row r="14782" spans="1:4" x14ac:dyDescent="0.25">
      <c r="A14782" s="890" t="s">
        <v>14415</v>
      </c>
      <c r="B14782" s="890" t="s">
        <v>37230</v>
      </c>
      <c r="C14782" s="890" t="s">
        <v>5</v>
      </c>
      <c r="D14782" s="890">
        <v>40.83</v>
      </c>
    </row>
    <row r="14783" spans="1:4" x14ac:dyDescent="0.25">
      <c r="A14783" s="890" t="s">
        <v>14416</v>
      </c>
      <c r="B14783" s="890" t="s">
        <v>37230</v>
      </c>
      <c r="C14783" s="890" t="s">
        <v>5</v>
      </c>
      <c r="D14783" s="890">
        <v>38.35</v>
      </c>
    </row>
    <row r="14784" spans="1:4" x14ac:dyDescent="0.25">
      <c r="A14784" s="890" t="s">
        <v>14417</v>
      </c>
      <c r="B14784" s="890" t="s">
        <v>37231</v>
      </c>
      <c r="C14784" s="890" t="s">
        <v>5</v>
      </c>
      <c r="D14784" s="890">
        <v>42.6</v>
      </c>
    </row>
    <row r="14785" spans="1:4" x14ac:dyDescent="0.25">
      <c r="A14785" s="890" t="s">
        <v>14418</v>
      </c>
      <c r="B14785" s="890" t="s">
        <v>37231</v>
      </c>
      <c r="C14785" s="890" t="s">
        <v>5</v>
      </c>
      <c r="D14785" s="890">
        <v>40.119999999999997</v>
      </c>
    </row>
    <row r="14786" spans="1:4" x14ac:dyDescent="0.25">
      <c r="A14786" s="890" t="s">
        <v>14419</v>
      </c>
      <c r="B14786" s="890" t="s">
        <v>37232</v>
      </c>
      <c r="C14786" s="890" t="s">
        <v>5</v>
      </c>
      <c r="D14786" s="890">
        <v>53.1</v>
      </c>
    </row>
    <row r="14787" spans="1:4" x14ac:dyDescent="0.25">
      <c r="A14787" s="890" t="s">
        <v>14420</v>
      </c>
      <c r="B14787" s="890" t="s">
        <v>37232</v>
      </c>
      <c r="C14787" s="890" t="s">
        <v>5</v>
      </c>
      <c r="D14787" s="890">
        <v>50.62</v>
      </c>
    </row>
    <row r="14788" spans="1:4" x14ac:dyDescent="0.25">
      <c r="A14788" s="890" t="s">
        <v>14421</v>
      </c>
      <c r="B14788" s="890" t="s">
        <v>37233</v>
      </c>
      <c r="C14788" s="890" t="s">
        <v>5</v>
      </c>
      <c r="D14788" s="890">
        <v>57.64</v>
      </c>
    </row>
    <row r="14789" spans="1:4" x14ac:dyDescent="0.25">
      <c r="A14789" s="890" t="s">
        <v>14422</v>
      </c>
      <c r="B14789" s="890" t="s">
        <v>37233</v>
      </c>
      <c r="C14789" s="890" t="s">
        <v>5</v>
      </c>
      <c r="D14789" s="890">
        <v>55.16</v>
      </c>
    </row>
    <row r="14790" spans="1:4" x14ac:dyDescent="0.25">
      <c r="A14790" s="890" t="s">
        <v>14423</v>
      </c>
      <c r="B14790" s="890" t="s">
        <v>37234</v>
      </c>
      <c r="C14790" s="890" t="s">
        <v>5</v>
      </c>
      <c r="D14790" s="890">
        <v>34.71</v>
      </c>
    </row>
    <row r="14791" spans="1:4" x14ac:dyDescent="0.25">
      <c r="A14791" s="890" t="s">
        <v>14424</v>
      </c>
      <c r="B14791" s="890" t="s">
        <v>37234</v>
      </c>
      <c r="C14791" s="890" t="s">
        <v>5</v>
      </c>
      <c r="D14791" s="890">
        <v>32.229999999999997</v>
      </c>
    </row>
    <row r="14792" spans="1:4" x14ac:dyDescent="0.25">
      <c r="A14792" s="890" t="s">
        <v>14425</v>
      </c>
      <c r="B14792" s="890" t="s">
        <v>37235</v>
      </c>
      <c r="C14792" s="890" t="s">
        <v>5</v>
      </c>
      <c r="D14792" s="890">
        <v>37.270000000000003</v>
      </c>
    </row>
    <row r="14793" spans="1:4" x14ac:dyDescent="0.25">
      <c r="A14793" s="890" t="s">
        <v>14426</v>
      </c>
      <c r="B14793" s="890" t="s">
        <v>37235</v>
      </c>
      <c r="C14793" s="890" t="s">
        <v>5</v>
      </c>
      <c r="D14793" s="890">
        <v>34.79</v>
      </c>
    </row>
    <row r="14794" spans="1:4" x14ac:dyDescent="0.25">
      <c r="A14794" s="890" t="s">
        <v>14427</v>
      </c>
      <c r="B14794" s="890" t="s">
        <v>37236</v>
      </c>
      <c r="C14794" s="890" t="s">
        <v>5</v>
      </c>
      <c r="D14794" s="890">
        <v>40.17</v>
      </c>
    </row>
    <row r="14795" spans="1:4" x14ac:dyDescent="0.25">
      <c r="A14795" s="890" t="s">
        <v>14428</v>
      </c>
      <c r="B14795" s="890" t="s">
        <v>37236</v>
      </c>
      <c r="C14795" s="890" t="s">
        <v>5</v>
      </c>
      <c r="D14795" s="890">
        <v>37.69</v>
      </c>
    </row>
    <row r="14796" spans="1:4" x14ac:dyDescent="0.25">
      <c r="A14796" s="890" t="s">
        <v>14429</v>
      </c>
      <c r="B14796" s="890" t="s">
        <v>37237</v>
      </c>
      <c r="C14796" s="890" t="s">
        <v>5</v>
      </c>
      <c r="D14796" s="890">
        <v>47.04</v>
      </c>
    </row>
    <row r="14797" spans="1:4" x14ac:dyDescent="0.25">
      <c r="A14797" s="890" t="s">
        <v>14430</v>
      </c>
      <c r="B14797" s="890" t="s">
        <v>37237</v>
      </c>
      <c r="C14797" s="890" t="s">
        <v>5</v>
      </c>
      <c r="D14797" s="890">
        <v>44.56</v>
      </c>
    </row>
    <row r="14798" spans="1:4" x14ac:dyDescent="0.25">
      <c r="A14798" s="890" t="s">
        <v>14431</v>
      </c>
      <c r="B14798" s="890" t="s">
        <v>37238</v>
      </c>
      <c r="C14798" s="890" t="s">
        <v>5</v>
      </c>
      <c r="D14798" s="890">
        <v>61.53</v>
      </c>
    </row>
    <row r="14799" spans="1:4" x14ac:dyDescent="0.25">
      <c r="A14799" s="890" t="s">
        <v>14432</v>
      </c>
      <c r="B14799" s="890" t="s">
        <v>37238</v>
      </c>
      <c r="C14799" s="890" t="s">
        <v>5</v>
      </c>
      <c r="D14799" s="890">
        <v>59.05</v>
      </c>
    </row>
    <row r="14800" spans="1:4" x14ac:dyDescent="0.25">
      <c r="A14800" s="890" t="s">
        <v>14433</v>
      </c>
      <c r="B14800" s="890" t="s">
        <v>37239</v>
      </c>
      <c r="C14800" s="890" t="s">
        <v>5</v>
      </c>
      <c r="D14800" s="890">
        <v>34.979999999999997</v>
      </c>
    </row>
    <row r="14801" spans="1:4" x14ac:dyDescent="0.25">
      <c r="A14801" s="890" t="s">
        <v>14434</v>
      </c>
      <c r="B14801" s="890" t="s">
        <v>37239</v>
      </c>
      <c r="C14801" s="890" t="s">
        <v>5</v>
      </c>
      <c r="D14801" s="890">
        <v>32.5</v>
      </c>
    </row>
    <row r="14802" spans="1:4" x14ac:dyDescent="0.25">
      <c r="A14802" s="890" t="s">
        <v>14435</v>
      </c>
      <c r="B14802" s="890" t="s">
        <v>37240</v>
      </c>
      <c r="C14802" s="890" t="s">
        <v>5</v>
      </c>
      <c r="D14802" s="890">
        <v>39.61</v>
      </c>
    </row>
    <row r="14803" spans="1:4" x14ac:dyDescent="0.25">
      <c r="A14803" s="890" t="s">
        <v>14436</v>
      </c>
      <c r="B14803" s="890" t="s">
        <v>37240</v>
      </c>
      <c r="C14803" s="890" t="s">
        <v>5</v>
      </c>
      <c r="D14803" s="890">
        <v>37.130000000000003</v>
      </c>
    </row>
    <row r="14804" spans="1:4" x14ac:dyDescent="0.25">
      <c r="A14804" s="890" t="s">
        <v>14437</v>
      </c>
      <c r="B14804" s="890" t="s">
        <v>37241</v>
      </c>
      <c r="C14804" s="890" t="s">
        <v>5</v>
      </c>
      <c r="D14804" s="890">
        <v>42.16</v>
      </c>
    </row>
    <row r="14805" spans="1:4" x14ac:dyDescent="0.25">
      <c r="A14805" s="890" t="s">
        <v>14438</v>
      </c>
      <c r="B14805" s="890" t="s">
        <v>37241</v>
      </c>
      <c r="C14805" s="890" t="s">
        <v>5</v>
      </c>
      <c r="D14805" s="890">
        <v>39.68</v>
      </c>
    </row>
    <row r="14806" spans="1:4" x14ac:dyDescent="0.25">
      <c r="A14806" s="890" t="s">
        <v>14439</v>
      </c>
      <c r="B14806" s="890" t="s">
        <v>37242</v>
      </c>
      <c r="C14806" s="890" t="s">
        <v>5</v>
      </c>
      <c r="D14806" s="890">
        <v>54.83</v>
      </c>
    </row>
    <row r="14807" spans="1:4" x14ac:dyDescent="0.25">
      <c r="A14807" s="890" t="s">
        <v>14440</v>
      </c>
      <c r="B14807" s="890" t="s">
        <v>37242</v>
      </c>
      <c r="C14807" s="890" t="s">
        <v>5</v>
      </c>
      <c r="D14807" s="890">
        <v>52.35</v>
      </c>
    </row>
    <row r="14808" spans="1:4" x14ac:dyDescent="0.25">
      <c r="A14808" s="890" t="s">
        <v>14441</v>
      </c>
      <c r="B14808" s="890" t="s">
        <v>37243</v>
      </c>
      <c r="C14808" s="890" t="s">
        <v>5</v>
      </c>
      <c r="D14808" s="890">
        <v>64.94</v>
      </c>
    </row>
    <row r="14809" spans="1:4" x14ac:dyDescent="0.25">
      <c r="A14809" s="890" t="s">
        <v>14442</v>
      </c>
      <c r="B14809" s="890" t="s">
        <v>37243</v>
      </c>
      <c r="C14809" s="890" t="s">
        <v>5</v>
      </c>
      <c r="D14809" s="890">
        <v>62.46</v>
      </c>
    </row>
    <row r="14810" spans="1:4" x14ac:dyDescent="0.25">
      <c r="A14810" s="890" t="s">
        <v>14443</v>
      </c>
      <c r="B14810" s="890" t="s">
        <v>37244</v>
      </c>
      <c r="C14810" s="890" t="s">
        <v>5</v>
      </c>
      <c r="D14810" s="890">
        <v>37.01</v>
      </c>
    </row>
    <row r="14811" spans="1:4" x14ac:dyDescent="0.25">
      <c r="A14811" s="890" t="s">
        <v>14444</v>
      </c>
      <c r="B14811" s="890" t="s">
        <v>37244</v>
      </c>
      <c r="C14811" s="890" t="s">
        <v>5</v>
      </c>
      <c r="D14811" s="890">
        <v>34.53</v>
      </c>
    </row>
    <row r="14812" spans="1:4" x14ac:dyDescent="0.25">
      <c r="A14812" s="890" t="s">
        <v>14445</v>
      </c>
      <c r="B14812" s="890" t="s">
        <v>37245</v>
      </c>
      <c r="C14812" s="890" t="s">
        <v>5</v>
      </c>
      <c r="D14812" s="890">
        <v>36.19</v>
      </c>
    </row>
    <row r="14813" spans="1:4" x14ac:dyDescent="0.25">
      <c r="A14813" s="890" t="s">
        <v>14446</v>
      </c>
      <c r="B14813" s="890" t="s">
        <v>37245</v>
      </c>
      <c r="C14813" s="890" t="s">
        <v>5</v>
      </c>
      <c r="D14813" s="890">
        <v>33.71</v>
      </c>
    </row>
    <row r="14814" spans="1:4" x14ac:dyDescent="0.25">
      <c r="A14814" s="890" t="s">
        <v>14447</v>
      </c>
      <c r="B14814" s="890" t="s">
        <v>37246</v>
      </c>
      <c r="C14814" s="890" t="s">
        <v>5</v>
      </c>
      <c r="D14814" s="890">
        <v>46.72</v>
      </c>
    </row>
    <row r="14815" spans="1:4" x14ac:dyDescent="0.25">
      <c r="A14815" s="890" t="s">
        <v>14448</v>
      </c>
      <c r="B14815" s="890" t="s">
        <v>37246</v>
      </c>
      <c r="C14815" s="890" t="s">
        <v>5</v>
      </c>
      <c r="D14815" s="890">
        <v>44.24</v>
      </c>
    </row>
    <row r="14816" spans="1:4" x14ac:dyDescent="0.25">
      <c r="A14816" s="890" t="s">
        <v>14449</v>
      </c>
      <c r="B14816" s="890" t="s">
        <v>37247</v>
      </c>
      <c r="C14816" s="890" t="s">
        <v>5</v>
      </c>
      <c r="D14816" s="890">
        <v>51.78</v>
      </c>
    </row>
    <row r="14817" spans="1:4" x14ac:dyDescent="0.25">
      <c r="A14817" s="890" t="s">
        <v>14450</v>
      </c>
      <c r="B14817" s="890" t="s">
        <v>37247</v>
      </c>
      <c r="C14817" s="890" t="s">
        <v>5</v>
      </c>
      <c r="D14817" s="890">
        <v>49.3</v>
      </c>
    </row>
    <row r="14818" spans="1:4" x14ac:dyDescent="0.25">
      <c r="A14818" s="890" t="s">
        <v>14451</v>
      </c>
      <c r="B14818" s="890" t="s">
        <v>37248</v>
      </c>
      <c r="C14818" s="890" t="s">
        <v>5</v>
      </c>
      <c r="D14818" s="890">
        <v>71.95</v>
      </c>
    </row>
    <row r="14819" spans="1:4" x14ac:dyDescent="0.25">
      <c r="A14819" s="890" t="s">
        <v>14452</v>
      </c>
      <c r="B14819" s="890" t="s">
        <v>37248</v>
      </c>
      <c r="C14819" s="890" t="s">
        <v>5</v>
      </c>
      <c r="D14819" s="890">
        <v>69.47</v>
      </c>
    </row>
    <row r="14820" spans="1:4" x14ac:dyDescent="0.25">
      <c r="A14820" s="890" t="s">
        <v>14453</v>
      </c>
      <c r="B14820" s="890" t="s">
        <v>37249</v>
      </c>
      <c r="C14820" s="890" t="s">
        <v>5</v>
      </c>
      <c r="D14820" s="890">
        <v>93.27</v>
      </c>
    </row>
    <row r="14821" spans="1:4" x14ac:dyDescent="0.25">
      <c r="A14821" s="890" t="s">
        <v>14454</v>
      </c>
      <c r="B14821" s="890" t="s">
        <v>37249</v>
      </c>
      <c r="C14821" s="890" t="s">
        <v>5</v>
      </c>
      <c r="D14821" s="890">
        <v>90.79</v>
      </c>
    </row>
    <row r="14822" spans="1:4" x14ac:dyDescent="0.25">
      <c r="A14822" s="890" t="s">
        <v>14455</v>
      </c>
      <c r="B14822" s="890" t="s">
        <v>37250</v>
      </c>
      <c r="C14822" s="890" t="s">
        <v>5</v>
      </c>
      <c r="D14822" s="890">
        <v>37.630000000000003</v>
      </c>
    </row>
    <row r="14823" spans="1:4" x14ac:dyDescent="0.25">
      <c r="A14823" s="890" t="s">
        <v>14456</v>
      </c>
      <c r="B14823" s="890" t="s">
        <v>37250</v>
      </c>
      <c r="C14823" s="890" t="s">
        <v>5</v>
      </c>
      <c r="D14823" s="890">
        <v>35.15</v>
      </c>
    </row>
    <row r="14824" spans="1:4" x14ac:dyDescent="0.25">
      <c r="A14824" s="890" t="s">
        <v>14457</v>
      </c>
      <c r="B14824" s="890" t="s">
        <v>37251</v>
      </c>
      <c r="C14824" s="890" t="s">
        <v>5</v>
      </c>
      <c r="D14824" s="890">
        <v>47.64</v>
      </c>
    </row>
    <row r="14825" spans="1:4" x14ac:dyDescent="0.25">
      <c r="A14825" s="890" t="s">
        <v>14458</v>
      </c>
      <c r="B14825" s="890" t="s">
        <v>37251</v>
      </c>
      <c r="C14825" s="890" t="s">
        <v>5</v>
      </c>
      <c r="D14825" s="890">
        <v>45.16</v>
      </c>
    </row>
    <row r="14826" spans="1:4" x14ac:dyDescent="0.25">
      <c r="A14826" s="890" t="s">
        <v>14459</v>
      </c>
      <c r="B14826" s="890" t="s">
        <v>37252</v>
      </c>
      <c r="C14826" s="890" t="s">
        <v>5</v>
      </c>
      <c r="D14826" s="890">
        <v>56.33</v>
      </c>
    </row>
    <row r="14827" spans="1:4" x14ac:dyDescent="0.25">
      <c r="A14827" s="890" t="s">
        <v>14460</v>
      </c>
      <c r="B14827" s="890" t="s">
        <v>37252</v>
      </c>
      <c r="C14827" s="890" t="s">
        <v>5</v>
      </c>
      <c r="D14827" s="890">
        <v>53.85</v>
      </c>
    </row>
    <row r="14828" spans="1:4" x14ac:dyDescent="0.25">
      <c r="A14828" s="890" t="s">
        <v>14461</v>
      </c>
      <c r="B14828" s="890" t="s">
        <v>37253</v>
      </c>
      <c r="C14828" s="890" t="s">
        <v>5</v>
      </c>
      <c r="D14828" s="890">
        <v>67.91</v>
      </c>
    </row>
    <row r="14829" spans="1:4" x14ac:dyDescent="0.25">
      <c r="A14829" s="890" t="s">
        <v>14462</v>
      </c>
      <c r="B14829" s="890" t="s">
        <v>37253</v>
      </c>
      <c r="C14829" s="890" t="s">
        <v>5</v>
      </c>
      <c r="D14829" s="890">
        <v>65.430000000000007</v>
      </c>
    </row>
    <row r="14830" spans="1:4" x14ac:dyDescent="0.25">
      <c r="A14830" s="890" t="s">
        <v>14463</v>
      </c>
      <c r="B14830" s="890" t="s">
        <v>37254</v>
      </c>
      <c r="C14830" s="890" t="s">
        <v>5</v>
      </c>
      <c r="D14830" s="890">
        <v>102.15</v>
      </c>
    </row>
    <row r="14831" spans="1:4" x14ac:dyDescent="0.25">
      <c r="A14831" s="890" t="s">
        <v>14464</v>
      </c>
      <c r="B14831" s="890" t="s">
        <v>37254</v>
      </c>
      <c r="C14831" s="890" t="s">
        <v>5</v>
      </c>
      <c r="D14831" s="890">
        <v>99.67</v>
      </c>
    </row>
    <row r="14832" spans="1:4" x14ac:dyDescent="0.25">
      <c r="A14832" s="890" t="s">
        <v>14465</v>
      </c>
      <c r="B14832" s="890" t="s">
        <v>37255</v>
      </c>
      <c r="C14832" s="890" t="s">
        <v>5</v>
      </c>
      <c r="D14832" s="890">
        <v>47</v>
      </c>
    </row>
    <row r="14833" spans="1:4" x14ac:dyDescent="0.25">
      <c r="A14833" s="890" t="s">
        <v>14466</v>
      </c>
      <c r="B14833" s="890" t="s">
        <v>37255</v>
      </c>
      <c r="C14833" s="890" t="s">
        <v>5</v>
      </c>
      <c r="D14833" s="890">
        <v>44.52</v>
      </c>
    </row>
    <row r="14834" spans="1:4" x14ac:dyDescent="0.25">
      <c r="A14834" s="890" t="s">
        <v>14467</v>
      </c>
      <c r="B14834" s="890" t="s">
        <v>37256</v>
      </c>
      <c r="C14834" s="890" t="s">
        <v>5</v>
      </c>
      <c r="D14834" s="890">
        <v>53.1</v>
      </c>
    </row>
    <row r="14835" spans="1:4" x14ac:dyDescent="0.25">
      <c r="A14835" s="890" t="s">
        <v>14468</v>
      </c>
      <c r="B14835" s="890" t="s">
        <v>37256</v>
      </c>
      <c r="C14835" s="890" t="s">
        <v>5</v>
      </c>
      <c r="D14835" s="890">
        <v>50.62</v>
      </c>
    </row>
    <row r="14836" spans="1:4" x14ac:dyDescent="0.25">
      <c r="A14836" s="890" t="s">
        <v>14469</v>
      </c>
      <c r="B14836" s="890" t="s">
        <v>37257</v>
      </c>
      <c r="C14836" s="890" t="s">
        <v>5</v>
      </c>
      <c r="D14836" s="890">
        <v>60.1</v>
      </c>
    </row>
    <row r="14837" spans="1:4" x14ac:dyDescent="0.25">
      <c r="A14837" s="890" t="s">
        <v>14470</v>
      </c>
      <c r="B14837" s="890" t="s">
        <v>37257</v>
      </c>
      <c r="C14837" s="890" t="s">
        <v>5</v>
      </c>
      <c r="D14837" s="890">
        <v>57.62</v>
      </c>
    </row>
    <row r="14838" spans="1:4" x14ac:dyDescent="0.25">
      <c r="A14838" s="890" t="s">
        <v>14471</v>
      </c>
      <c r="B14838" s="890" t="s">
        <v>37258</v>
      </c>
      <c r="C14838" s="890" t="s">
        <v>5</v>
      </c>
      <c r="D14838" s="890">
        <v>79.760000000000005</v>
      </c>
    </row>
    <row r="14839" spans="1:4" x14ac:dyDescent="0.25">
      <c r="A14839" s="890" t="s">
        <v>14472</v>
      </c>
      <c r="B14839" s="890" t="s">
        <v>37258</v>
      </c>
      <c r="C14839" s="890" t="s">
        <v>5</v>
      </c>
      <c r="D14839" s="890">
        <v>77.28</v>
      </c>
    </row>
    <row r="14840" spans="1:4" x14ac:dyDescent="0.25">
      <c r="A14840" s="890" t="s">
        <v>14473</v>
      </c>
      <c r="B14840" s="890" t="s">
        <v>37259</v>
      </c>
      <c r="C14840" s="890" t="s">
        <v>5</v>
      </c>
      <c r="D14840" s="890">
        <v>100.48</v>
      </c>
    </row>
    <row r="14841" spans="1:4" x14ac:dyDescent="0.25">
      <c r="A14841" s="890" t="s">
        <v>14474</v>
      </c>
      <c r="B14841" s="890" t="s">
        <v>37259</v>
      </c>
      <c r="C14841" s="890" t="s">
        <v>5</v>
      </c>
      <c r="D14841" s="890">
        <v>98</v>
      </c>
    </row>
    <row r="14842" spans="1:4" x14ac:dyDescent="0.25">
      <c r="A14842" s="890" t="s">
        <v>14475</v>
      </c>
      <c r="B14842" s="890" t="s">
        <v>37260</v>
      </c>
      <c r="C14842" s="890" t="s">
        <v>5</v>
      </c>
      <c r="D14842" s="890">
        <v>30.21</v>
      </c>
    </row>
    <row r="14843" spans="1:4" x14ac:dyDescent="0.25">
      <c r="A14843" s="890" t="s">
        <v>14476</v>
      </c>
      <c r="B14843" s="890" t="s">
        <v>37260</v>
      </c>
      <c r="C14843" s="890" t="s">
        <v>5</v>
      </c>
      <c r="D14843" s="890">
        <v>27.73</v>
      </c>
    </row>
    <row r="14844" spans="1:4" x14ac:dyDescent="0.25">
      <c r="A14844" s="890" t="s">
        <v>14477</v>
      </c>
      <c r="B14844" s="890" t="s">
        <v>37261</v>
      </c>
      <c r="C14844" s="890" t="s">
        <v>5</v>
      </c>
      <c r="D14844" s="890">
        <v>31.76</v>
      </c>
    </row>
    <row r="14845" spans="1:4" x14ac:dyDescent="0.25">
      <c r="A14845" s="890" t="s">
        <v>14478</v>
      </c>
      <c r="B14845" s="890" t="s">
        <v>37261</v>
      </c>
      <c r="C14845" s="890" t="s">
        <v>5</v>
      </c>
      <c r="D14845" s="890">
        <v>29.28</v>
      </c>
    </row>
    <row r="14846" spans="1:4" x14ac:dyDescent="0.25">
      <c r="A14846" s="890" t="s">
        <v>14479</v>
      </c>
      <c r="B14846" s="890" t="s">
        <v>37262</v>
      </c>
      <c r="C14846" s="890" t="s">
        <v>5</v>
      </c>
      <c r="D14846" s="890">
        <v>33.81</v>
      </c>
    </row>
    <row r="14847" spans="1:4" x14ac:dyDescent="0.25">
      <c r="A14847" s="890" t="s">
        <v>14480</v>
      </c>
      <c r="B14847" s="890" t="s">
        <v>37262</v>
      </c>
      <c r="C14847" s="890" t="s">
        <v>5</v>
      </c>
      <c r="D14847" s="890">
        <v>31.33</v>
      </c>
    </row>
    <row r="14848" spans="1:4" x14ac:dyDescent="0.25">
      <c r="A14848" s="890" t="s">
        <v>14481</v>
      </c>
      <c r="B14848" s="890" t="s">
        <v>37263</v>
      </c>
      <c r="C14848" s="890" t="s">
        <v>5</v>
      </c>
      <c r="D14848" s="890">
        <v>35.61</v>
      </c>
    </row>
    <row r="14849" spans="1:4" x14ac:dyDescent="0.25">
      <c r="A14849" s="890" t="s">
        <v>14482</v>
      </c>
      <c r="B14849" s="890" t="s">
        <v>37263</v>
      </c>
      <c r="C14849" s="890" t="s">
        <v>5</v>
      </c>
      <c r="D14849" s="890">
        <v>33.130000000000003</v>
      </c>
    </row>
    <row r="14850" spans="1:4" x14ac:dyDescent="0.25">
      <c r="A14850" s="890" t="s">
        <v>14483</v>
      </c>
      <c r="B14850" s="890" t="s">
        <v>37264</v>
      </c>
      <c r="C14850" s="890" t="s">
        <v>5</v>
      </c>
      <c r="D14850" s="890">
        <v>39.409999999999997</v>
      </c>
    </row>
    <row r="14851" spans="1:4" x14ac:dyDescent="0.25">
      <c r="A14851" s="890" t="s">
        <v>14484</v>
      </c>
      <c r="B14851" s="890" t="s">
        <v>37264</v>
      </c>
      <c r="C14851" s="890" t="s">
        <v>5</v>
      </c>
      <c r="D14851" s="890">
        <v>36.93</v>
      </c>
    </row>
    <row r="14852" spans="1:4" x14ac:dyDescent="0.25">
      <c r="A14852" s="890" t="s">
        <v>14485</v>
      </c>
      <c r="B14852" s="890" t="s">
        <v>37265</v>
      </c>
      <c r="C14852" s="890" t="s">
        <v>5</v>
      </c>
      <c r="D14852" s="890">
        <v>42.97</v>
      </c>
    </row>
    <row r="14853" spans="1:4" x14ac:dyDescent="0.25">
      <c r="A14853" s="890" t="s">
        <v>14486</v>
      </c>
      <c r="B14853" s="890" t="s">
        <v>37265</v>
      </c>
      <c r="C14853" s="890" t="s">
        <v>5</v>
      </c>
      <c r="D14853" s="890">
        <v>40.49</v>
      </c>
    </row>
    <row r="14854" spans="1:4" x14ac:dyDescent="0.25">
      <c r="A14854" s="890" t="s">
        <v>14487</v>
      </c>
      <c r="B14854" s="890" t="s">
        <v>37266</v>
      </c>
      <c r="C14854" s="890" t="s">
        <v>5</v>
      </c>
      <c r="D14854" s="890">
        <v>31.43</v>
      </c>
    </row>
    <row r="14855" spans="1:4" x14ac:dyDescent="0.25">
      <c r="A14855" s="890" t="s">
        <v>14488</v>
      </c>
      <c r="B14855" s="890" t="s">
        <v>37266</v>
      </c>
      <c r="C14855" s="890" t="s">
        <v>5</v>
      </c>
      <c r="D14855" s="890">
        <v>28.95</v>
      </c>
    </row>
    <row r="14856" spans="1:4" x14ac:dyDescent="0.25">
      <c r="A14856" s="890" t="s">
        <v>14489</v>
      </c>
      <c r="B14856" s="890" t="s">
        <v>37267</v>
      </c>
      <c r="C14856" s="890" t="s">
        <v>5</v>
      </c>
      <c r="D14856" s="890">
        <v>36.08</v>
      </c>
    </row>
    <row r="14857" spans="1:4" x14ac:dyDescent="0.25">
      <c r="A14857" s="890" t="s">
        <v>14490</v>
      </c>
      <c r="B14857" s="890" t="s">
        <v>37267</v>
      </c>
      <c r="C14857" s="890" t="s">
        <v>5</v>
      </c>
      <c r="D14857" s="890">
        <v>33.6</v>
      </c>
    </row>
    <row r="14858" spans="1:4" x14ac:dyDescent="0.25">
      <c r="A14858" s="890" t="s">
        <v>14491</v>
      </c>
      <c r="B14858" s="890" t="s">
        <v>37268</v>
      </c>
      <c r="C14858" s="890" t="s">
        <v>5</v>
      </c>
      <c r="D14858" s="890">
        <v>37.97</v>
      </c>
    </row>
    <row r="14859" spans="1:4" x14ac:dyDescent="0.25">
      <c r="A14859" s="890" t="s">
        <v>14492</v>
      </c>
      <c r="B14859" s="890" t="s">
        <v>37268</v>
      </c>
      <c r="C14859" s="890" t="s">
        <v>5</v>
      </c>
      <c r="D14859" s="890">
        <v>35.49</v>
      </c>
    </row>
    <row r="14860" spans="1:4" x14ac:dyDescent="0.25">
      <c r="A14860" s="890" t="s">
        <v>14493</v>
      </c>
      <c r="B14860" s="890" t="s">
        <v>37269</v>
      </c>
      <c r="C14860" s="890" t="s">
        <v>5</v>
      </c>
      <c r="D14860" s="890">
        <v>41.71</v>
      </c>
    </row>
    <row r="14861" spans="1:4" x14ac:dyDescent="0.25">
      <c r="A14861" s="890" t="s">
        <v>14494</v>
      </c>
      <c r="B14861" s="890" t="s">
        <v>37269</v>
      </c>
      <c r="C14861" s="890" t="s">
        <v>5</v>
      </c>
      <c r="D14861" s="890">
        <v>39.229999999999997</v>
      </c>
    </row>
    <row r="14862" spans="1:4" x14ac:dyDescent="0.25">
      <c r="A14862" s="890" t="s">
        <v>14495</v>
      </c>
      <c r="B14862" s="890" t="s">
        <v>37270</v>
      </c>
      <c r="C14862" s="890" t="s">
        <v>5</v>
      </c>
      <c r="D14862" s="890">
        <v>45.24</v>
      </c>
    </row>
    <row r="14863" spans="1:4" x14ac:dyDescent="0.25">
      <c r="A14863" s="890" t="s">
        <v>14496</v>
      </c>
      <c r="B14863" s="890" t="s">
        <v>37270</v>
      </c>
      <c r="C14863" s="890" t="s">
        <v>5</v>
      </c>
      <c r="D14863" s="890">
        <v>42.76</v>
      </c>
    </row>
    <row r="14864" spans="1:4" x14ac:dyDescent="0.25">
      <c r="A14864" s="890" t="s">
        <v>14497</v>
      </c>
      <c r="B14864" s="890" t="s">
        <v>37271</v>
      </c>
      <c r="C14864" s="890" t="s">
        <v>5</v>
      </c>
      <c r="D14864" s="890">
        <v>36.75</v>
      </c>
    </row>
    <row r="14865" spans="1:4" x14ac:dyDescent="0.25">
      <c r="A14865" s="890" t="s">
        <v>14498</v>
      </c>
      <c r="B14865" s="890" t="s">
        <v>37271</v>
      </c>
      <c r="C14865" s="890" t="s">
        <v>5</v>
      </c>
      <c r="D14865" s="890">
        <v>34.270000000000003</v>
      </c>
    </row>
    <row r="14866" spans="1:4" x14ac:dyDescent="0.25">
      <c r="A14866" s="890" t="s">
        <v>14499</v>
      </c>
      <c r="B14866" s="890" t="s">
        <v>37272</v>
      </c>
      <c r="C14866" s="890" t="s">
        <v>5</v>
      </c>
      <c r="D14866" s="890">
        <v>38.78</v>
      </c>
    </row>
    <row r="14867" spans="1:4" x14ac:dyDescent="0.25">
      <c r="A14867" s="890" t="s">
        <v>14500</v>
      </c>
      <c r="B14867" s="890" t="s">
        <v>37272</v>
      </c>
      <c r="C14867" s="890" t="s">
        <v>5</v>
      </c>
      <c r="D14867" s="890">
        <v>36.299999999999997</v>
      </c>
    </row>
    <row r="14868" spans="1:4" x14ac:dyDescent="0.25">
      <c r="A14868" s="890" t="s">
        <v>14501</v>
      </c>
      <c r="B14868" s="890" t="s">
        <v>37273</v>
      </c>
      <c r="C14868" s="890" t="s">
        <v>5</v>
      </c>
      <c r="D14868" s="890">
        <v>40.81</v>
      </c>
    </row>
    <row r="14869" spans="1:4" x14ac:dyDescent="0.25">
      <c r="A14869" s="890" t="s">
        <v>14502</v>
      </c>
      <c r="B14869" s="890" t="s">
        <v>37273</v>
      </c>
      <c r="C14869" s="890" t="s">
        <v>5</v>
      </c>
      <c r="D14869" s="890">
        <v>38.33</v>
      </c>
    </row>
    <row r="14870" spans="1:4" x14ac:dyDescent="0.25">
      <c r="A14870" s="890" t="s">
        <v>14503</v>
      </c>
      <c r="B14870" s="890" t="s">
        <v>37274</v>
      </c>
      <c r="C14870" s="890" t="s">
        <v>5</v>
      </c>
      <c r="D14870" s="890">
        <v>44.24</v>
      </c>
    </row>
    <row r="14871" spans="1:4" x14ac:dyDescent="0.25">
      <c r="A14871" s="890" t="s">
        <v>14504</v>
      </c>
      <c r="B14871" s="890" t="s">
        <v>37274</v>
      </c>
      <c r="C14871" s="890" t="s">
        <v>5</v>
      </c>
      <c r="D14871" s="890">
        <v>41.76</v>
      </c>
    </row>
    <row r="14872" spans="1:4" x14ac:dyDescent="0.25">
      <c r="A14872" s="890" t="s">
        <v>14505</v>
      </c>
      <c r="B14872" s="890" t="s">
        <v>37275</v>
      </c>
      <c r="C14872" s="890" t="s">
        <v>5</v>
      </c>
      <c r="D14872" s="890">
        <v>47.77</v>
      </c>
    </row>
    <row r="14873" spans="1:4" x14ac:dyDescent="0.25">
      <c r="A14873" s="890" t="s">
        <v>14506</v>
      </c>
      <c r="B14873" s="890" t="s">
        <v>37275</v>
      </c>
      <c r="C14873" s="890" t="s">
        <v>5</v>
      </c>
      <c r="D14873" s="890">
        <v>45.29</v>
      </c>
    </row>
    <row r="14874" spans="1:4" x14ac:dyDescent="0.25">
      <c r="A14874" s="890" t="s">
        <v>14507</v>
      </c>
      <c r="B14874" s="890" t="s">
        <v>37276</v>
      </c>
      <c r="C14874" s="890" t="s">
        <v>5</v>
      </c>
      <c r="D14874" s="890">
        <v>30.62</v>
      </c>
    </row>
    <row r="14875" spans="1:4" x14ac:dyDescent="0.25">
      <c r="A14875" s="890" t="s">
        <v>14508</v>
      </c>
      <c r="B14875" s="890" t="s">
        <v>37276</v>
      </c>
      <c r="C14875" s="890" t="s">
        <v>5</v>
      </c>
      <c r="D14875" s="890">
        <v>28.14</v>
      </c>
    </row>
    <row r="14876" spans="1:4" x14ac:dyDescent="0.25">
      <c r="A14876" s="890" t="s">
        <v>14509</v>
      </c>
      <c r="B14876" s="890" t="s">
        <v>37277</v>
      </c>
      <c r="C14876" s="890" t="s">
        <v>5</v>
      </c>
      <c r="D14876" s="890">
        <v>32.090000000000003</v>
      </c>
    </row>
    <row r="14877" spans="1:4" x14ac:dyDescent="0.25">
      <c r="A14877" s="890" t="s">
        <v>14510</v>
      </c>
      <c r="B14877" s="890" t="s">
        <v>37277</v>
      </c>
      <c r="C14877" s="890" t="s">
        <v>5</v>
      </c>
      <c r="D14877" s="890">
        <v>29.61</v>
      </c>
    </row>
    <row r="14878" spans="1:4" x14ac:dyDescent="0.25">
      <c r="A14878" s="890" t="s">
        <v>14511</v>
      </c>
      <c r="B14878" s="890" t="s">
        <v>37278</v>
      </c>
      <c r="C14878" s="890" t="s">
        <v>5</v>
      </c>
      <c r="D14878" s="890">
        <v>33.81</v>
      </c>
    </row>
    <row r="14879" spans="1:4" x14ac:dyDescent="0.25">
      <c r="A14879" s="890" t="s">
        <v>14512</v>
      </c>
      <c r="B14879" s="890" t="s">
        <v>37278</v>
      </c>
      <c r="C14879" s="890" t="s">
        <v>5</v>
      </c>
      <c r="D14879" s="890">
        <v>31.33</v>
      </c>
    </row>
    <row r="14880" spans="1:4" x14ac:dyDescent="0.25">
      <c r="A14880" s="890" t="s">
        <v>14513</v>
      </c>
      <c r="B14880" s="890" t="s">
        <v>37279</v>
      </c>
      <c r="C14880" s="890" t="s">
        <v>5</v>
      </c>
      <c r="D14880" s="890">
        <v>46.4</v>
      </c>
    </row>
    <row r="14881" spans="1:4" x14ac:dyDescent="0.25">
      <c r="A14881" s="890" t="s">
        <v>14514</v>
      </c>
      <c r="B14881" s="890" t="s">
        <v>37279</v>
      </c>
      <c r="C14881" s="890" t="s">
        <v>5</v>
      </c>
      <c r="D14881" s="890">
        <v>43.92</v>
      </c>
    </row>
    <row r="14882" spans="1:4" x14ac:dyDescent="0.25">
      <c r="A14882" s="890" t="s">
        <v>14515</v>
      </c>
      <c r="B14882" s="890" t="s">
        <v>37280</v>
      </c>
      <c r="C14882" s="890" t="s">
        <v>5</v>
      </c>
      <c r="D14882" s="890">
        <v>53.1</v>
      </c>
    </row>
    <row r="14883" spans="1:4" x14ac:dyDescent="0.25">
      <c r="A14883" s="890" t="s">
        <v>14516</v>
      </c>
      <c r="B14883" s="890" t="s">
        <v>37280</v>
      </c>
      <c r="C14883" s="890" t="s">
        <v>5</v>
      </c>
      <c r="D14883" s="890">
        <v>50.62</v>
      </c>
    </row>
    <row r="14884" spans="1:4" x14ac:dyDescent="0.25">
      <c r="A14884" s="890" t="s">
        <v>14517</v>
      </c>
      <c r="B14884" s="890" t="s">
        <v>37281</v>
      </c>
      <c r="C14884" s="890" t="s">
        <v>5</v>
      </c>
      <c r="D14884" s="890">
        <v>45.74</v>
      </c>
    </row>
    <row r="14885" spans="1:4" x14ac:dyDescent="0.25">
      <c r="A14885" s="890" t="s">
        <v>14518</v>
      </c>
      <c r="B14885" s="890" t="s">
        <v>37281</v>
      </c>
      <c r="C14885" s="890" t="s">
        <v>5</v>
      </c>
      <c r="D14885" s="890">
        <v>43.26</v>
      </c>
    </row>
    <row r="14886" spans="1:4" x14ac:dyDescent="0.25">
      <c r="A14886" s="890" t="s">
        <v>14519</v>
      </c>
      <c r="B14886" s="890" t="s">
        <v>37282</v>
      </c>
      <c r="C14886" s="890" t="s">
        <v>5</v>
      </c>
      <c r="D14886" s="890">
        <v>31.43</v>
      </c>
    </row>
    <row r="14887" spans="1:4" x14ac:dyDescent="0.25">
      <c r="A14887" s="890" t="s">
        <v>14520</v>
      </c>
      <c r="B14887" s="890" t="s">
        <v>37282</v>
      </c>
      <c r="C14887" s="890" t="s">
        <v>5</v>
      </c>
      <c r="D14887" s="890">
        <v>28.95</v>
      </c>
    </row>
    <row r="14888" spans="1:4" x14ac:dyDescent="0.25">
      <c r="A14888" s="890" t="s">
        <v>14521</v>
      </c>
      <c r="B14888" s="890" t="s">
        <v>37283</v>
      </c>
      <c r="C14888" s="890" t="s">
        <v>5</v>
      </c>
      <c r="D14888" s="890">
        <v>36.08</v>
      </c>
    </row>
    <row r="14889" spans="1:4" x14ac:dyDescent="0.25">
      <c r="A14889" s="890" t="s">
        <v>14522</v>
      </c>
      <c r="B14889" s="890" t="s">
        <v>37283</v>
      </c>
      <c r="C14889" s="890" t="s">
        <v>5</v>
      </c>
      <c r="D14889" s="890">
        <v>33.6</v>
      </c>
    </row>
    <row r="14890" spans="1:4" x14ac:dyDescent="0.25">
      <c r="A14890" s="890" t="s">
        <v>14523</v>
      </c>
      <c r="B14890" s="890" t="s">
        <v>37284</v>
      </c>
      <c r="C14890" s="890" t="s">
        <v>5</v>
      </c>
      <c r="D14890" s="890">
        <v>38.11</v>
      </c>
    </row>
    <row r="14891" spans="1:4" x14ac:dyDescent="0.25">
      <c r="A14891" s="890" t="s">
        <v>14524</v>
      </c>
      <c r="B14891" s="890" t="s">
        <v>37284</v>
      </c>
      <c r="C14891" s="890" t="s">
        <v>5</v>
      </c>
      <c r="D14891" s="890">
        <v>35.630000000000003</v>
      </c>
    </row>
    <row r="14892" spans="1:4" x14ac:dyDescent="0.25">
      <c r="A14892" s="890" t="s">
        <v>14525</v>
      </c>
      <c r="B14892" s="890" t="s">
        <v>37285</v>
      </c>
      <c r="C14892" s="890" t="s">
        <v>5</v>
      </c>
      <c r="D14892" s="890">
        <v>41.27</v>
      </c>
    </row>
    <row r="14893" spans="1:4" x14ac:dyDescent="0.25">
      <c r="A14893" s="890" t="s">
        <v>14526</v>
      </c>
      <c r="B14893" s="890" t="s">
        <v>37285</v>
      </c>
      <c r="C14893" s="890" t="s">
        <v>5</v>
      </c>
      <c r="D14893" s="890">
        <v>38.79</v>
      </c>
    </row>
    <row r="14894" spans="1:4" x14ac:dyDescent="0.25">
      <c r="A14894" s="890" t="s">
        <v>14527</v>
      </c>
      <c r="B14894" s="890" t="s">
        <v>37286</v>
      </c>
      <c r="C14894" s="890" t="s">
        <v>5</v>
      </c>
      <c r="D14894" s="890">
        <v>45.24</v>
      </c>
    </row>
    <row r="14895" spans="1:4" x14ac:dyDescent="0.25">
      <c r="A14895" s="890" t="s">
        <v>14528</v>
      </c>
      <c r="B14895" s="890" t="s">
        <v>37286</v>
      </c>
      <c r="C14895" s="890" t="s">
        <v>5</v>
      </c>
      <c r="D14895" s="890">
        <v>42.76</v>
      </c>
    </row>
    <row r="14896" spans="1:4" x14ac:dyDescent="0.25">
      <c r="A14896" s="890" t="s">
        <v>14529</v>
      </c>
      <c r="B14896" s="890" t="s">
        <v>37287</v>
      </c>
      <c r="C14896" s="890" t="s">
        <v>5</v>
      </c>
      <c r="D14896" s="890">
        <v>36.89</v>
      </c>
    </row>
    <row r="14897" spans="1:4" x14ac:dyDescent="0.25">
      <c r="A14897" s="890" t="s">
        <v>14530</v>
      </c>
      <c r="B14897" s="890" t="s">
        <v>37287</v>
      </c>
      <c r="C14897" s="890" t="s">
        <v>5</v>
      </c>
      <c r="D14897" s="890">
        <v>34.409999999999997</v>
      </c>
    </row>
    <row r="14898" spans="1:4" x14ac:dyDescent="0.25">
      <c r="A14898" s="890" t="s">
        <v>14531</v>
      </c>
      <c r="B14898" s="890" t="s">
        <v>37288</v>
      </c>
      <c r="C14898" s="890" t="s">
        <v>5</v>
      </c>
      <c r="D14898" s="890">
        <v>47.95</v>
      </c>
    </row>
    <row r="14899" spans="1:4" x14ac:dyDescent="0.25">
      <c r="A14899" s="890" t="s">
        <v>14532</v>
      </c>
      <c r="B14899" s="890" t="s">
        <v>37288</v>
      </c>
      <c r="C14899" s="890" t="s">
        <v>5</v>
      </c>
      <c r="D14899" s="890">
        <v>45.47</v>
      </c>
    </row>
    <row r="14900" spans="1:4" x14ac:dyDescent="0.25">
      <c r="A14900" s="890" t="s">
        <v>14533</v>
      </c>
      <c r="B14900" s="890" t="s">
        <v>37289</v>
      </c>
      <c r="C14900" s="890" t="s">
        <v>5</v>
      </c>
      <c r="D14900" s="890">
        <v>42.98</v>
      </c>
    </row>
    <row r="14901" spans="1:4" x14ac:dyDescent="0.25">
      <c r="A14901" s="890" t="s">
        <v>14534</v>
      </c>
      <c r="B14901" s="890" t="s">
        <v>37289</v>
      </c>
      <c r="C14901" s="890" t="s">
        <v>5</v>
      </c>
      <c r="D14901" s="890">
        <v>40.5</v>
      </c>
    </row>
    <row r="14902" spans="1:4" x14ac:dyDescent="0.25">
      <c r="A14902" s="890" t="s">
        <v>14535</v>
      </c>
      <c r="B14902" s="890" t="s">
        <v>37290</v>
      </c>
      <c r="C14902" s="890" t="s">
        <v>5</v>
      </c>
      <c r="D14902" s="890">
        <v>61.34</v>
      </c>
    </row>
    <row r="14903" spans="1:4" x14ac:dyDescent="0.25">
      <c r="A14903" s="890" t="s">
        <v>14536</v>
      </c>
      <c r="B14903" s="890" t="s">
        <v>37290</v>
      </c>
      <c r="C14903" s="890" t="s">
        <v>5</v>
      </c>
      <c r="D14903" s="890">
        <v>58.86</v>
      </c>
    </row>
    <row r="14904" spans="1:4" x14ac:dyDescent="0.25">
      <c r="A14904" s="890" t="s">
        <v>14537</v>
      </c>
      <c r="B14904" s="890" t="s">
        <v>37291</v>
      </c>
      <c r="C14904" s="890" t="s">
        <v>5</v>
      </c>
      <c r="D14904" s="890">
        <v>47.77</v>
      </c>
    </row>
    <row r="14905" spans="1:4" x14ac:dyDescent="0.25">
      <c r="A14905" s="890" t="s">
        <v>14538</v>
      </c>
      <c r="B14905" s="890" t="s">
        <v>37291</v>
      </c>
      <c r="C14905" s="890" t="s">
        <v>5</v>
      </c>
      <c r="D14905" s="890">
        <v>45.29</v>
      </c>
    </row>
    <row r="14906" spans="1:4" x14ac:dyDescent="0.25">
      <c r="A14906" s="890" t="s">
        <v>14539</v>
      </c>
      <c r="B14906" s="890" t="s">
        <v>37292</v>
      </c>
      <c r="C14906" s="890" t="s">
        <v>5</v>
      </c>
      <c r="D14906" s="890">
        <v>33.61</v>
      </c>
    </row>
    <row r="14907" spans="1:4" x14ac:dyDescent="0.25">
      <c r="A14907" s="890" t="s">
        <v>14540</v>
      </c>
      <c r="B14907" s="890" t="s">
        <v>37292</v>
      </c>
      <c r="C14907" s="890" t="s">
        <v>5</v>
      </c>
      <c r="D14907" s="890">
        <v>31.13</v>
      </c>
    </row>
    <row r="14908" spans="1:4" x14ac:dyDescent="0.25">
      <c r="A14908" s="890" t="s">
        <v>14541</v>
      </c>
      <c r="B14908" s="890" t="s">
        <v>37293</v>
      </c>
      <c r="C14908" s="890" t="s">
        <v>5</v>
      </c>
      <c r="D14908" s="890">
        <v>36.979999999999997</v>
      </c>
    </row>
    <row r="14909" spans="1:4" x14ac:dyDescent="0.25">
      <c r="A14909" s="890" t="s">
        <v>14542</v>
      </c>
      <c r="B14909" s="890" t="s">
        <v>37293</v>
      </c>
      <c r="C14909" s="890" t="s">
        <v>5</v>
      </c>
      <c r="D14909" s="890">
        <v>34.5</v>
      </c>
    </row>
    <row r="14910" spans="1:4" x14ac:dyDescent="0.25">
      <c r="A14910" s="890" t="s">
        <v>14543</v>
      </c>
      <c r="B14910" s="890" t="s">
        <v>37294</v>
      </c>
      <c r="C14910" s="890" t="s">
        <v>5</v>
      </c>
      <c r="D14910" s="890">
        <v>44.67</v>
      </c>
    </row>
    <row r="14911" spans="1:4" x14ac:dyDescent="0.25">
      <c r="A14911" s="890" t="s">
        <v>14544</v>
      </c>
      <c r="B14911" s="890" t="s">
        <v>37294</v>
      </c>
      <c r="C14911" s="890" t="s">
        <v>5</v>
      </c>
      <c r="D14911" s="890">
        <v>42.19</v>
      </c>
    </row>
    <row r="14912" spans="1:4" x14ac:dyDescent="0.25">
      <c r="A14912" s="890" t="s">
        <v>14545</v>
      </c>
      <c r="B14912" s="890" t="s">
        <v>37295</v>
      </c>
      <c r="C14912" s="890" t="s">
        <v>5</v>
      </c>
      <c r="D14912" s="890">
        <v>42.61</v>
      </c>
    </row>
    <row r="14913" spans="1:4" x14ac:dyDescent="0.25">
      <c r="A14913" s="890" t="s">
        <v>14546</v>
      </c>
      <c r="B14913" s="890" t="s">
        <v>37295</v>
      </c>
      <c r="C14913" s="890" t="s">
        <v>5</v>
      </c>
      <c r="D14913" s="890">
        <v>40.130000000000003</v>
      </c>
    </row>
    <row r="14914" spans="1:4" x14ac:dyDescent="0.25">
      <c r="A14914" s="890" t="s">
        <v>14547</v>
      </c>
      <c r="B14914" s="890" t="s">
        <v>37296</v>
      </c>
      <c r="C14914" s="890" t="s">
        <v>5</v>
      </c>
      <c r="D14914" s="890">
        <v>52.84</v>
      </c>
    </row>
    <row r="14915" spans="1:4" x14ac:dyDescent="0.25">
      <c r="A14915" s="890" t="s">
        <v>14548</v>
      </c>
      <c r="B14915" s="890" t="s">
        <v>37296</v>
      </c>
      <c r="C14915" s="890" t="s">
        <v>5</v>
      </c>
      <c r="D14915" s="890">
        <v>50.36</v>
      </c>
    </row>
    <row r="14916" spans="1:4" x14ac:dyDescent="0.25">
      <c r="A14916" s="890" t="s">
        <v>14549</v>
      </c>
      <c r="B14916" s="890" t="s">
        <v>37297</v>
      </c>
      <c r="C14916" s="890" t="s">
        <v>5</v>
      </c>
      <c r="D14916" s="890">
        <v>63.56</v>
      </c>
    </row>
    <row r="14917" spans="1:4" x14ac:dyDescent="0.25">
      <c r="A14917" s="890" t="s">
        <v>14550</v>
      </c>
      <c r="B14917" s="890" t="s">
        <v>37297</v>
      </c>
      <c r="C14917" s="890" t="s">
        <v>5</v>
      </c>
      <c r="D14917" s="890">
        <v>61.08</v>
      </c>
    </row>
    <row r="14918" spans="1:4" x14ac:dyDescent="0.25">
      <c r="A14918" s="890" t="s">
        <v>14551</v>
      </c>
      <c r="B14918" s="890" t="s">
        <v>37298</v>
      </c>
      <c r="C14918" s="890" t="s">
        <v>5</v>
      </c>
      <c r="D14918" s="890">
        <v>40.26</v>
      </c>
    </row>
    <row r="14919" spans="1:4" x14ac:dyDescent="0.25">
      <c r="A14919" s="890" t="s">
        <v>14552</v>
      </c>
      <c r="B14919" s="890" t="s">
        <v>37298</v>
      </c>
      <c r="C14919" s="890" t="s">
        <v>5</v>
      </c>
      <c r="D14919" s="890">
        <v>37.78</v>
      </c>
    </row>
    <row r="14920" spans="1:4" x14ac:dyDescent="0.25">
      <c r="A14920" s="890" t="s">
        <v>14553</v>
      </c>
      <c r="B14920" s="890" t="s">
        <v>37299</v>
      </c>
      <c r="C14920" s="890" t="s">
        <v>5</v>
      </c>
      <c r="D14920" s="890">
        <v>42.74</v>
      </c>
    </row>
    <row r="14921" spans="1:4" x14ac:dyDescent="0.25">
      <c r="A14921" s="890" t="s">
        <v>14554</v>
      </c>
      <c r="B14921" s="890" t="s">
        <v>37299</v>
      </c>
      <c r="C14921" s="890" t="s">
        <v>5</v>
      </c>
      <c r="D14921" s="890">
        <v>40.26</v>
      </c>
    </row>
    <row r="14922" spans="1:4" x14ac:dyDescent="0.25">
      <c r="A14922" s="890" t="s">
        <v>14555</v>
      </c>
      <c r="B14922" s="890" t="s">
        <v>37300</v>
      </c>
      <c r="C14922" s="890" t="s">
        <v>5</v>
      </c>
      <c r="D14922" s="890">
        <v>45.2</v>
      </c>
    </row>
    <row r="14923" spans="1:4" x14ac:dyDescent="0.25">
      <c r="A14923" s="890" t="s">
        <v>14556</v>
      </c>
      <c r="B14923" s="890" t="s">
        <v>37300</v>
      </c>
      <c r="C14923" s="890" t="s">
        <v>5</v>
      </c>
      <c r="D14923" s="890">
        <v>42.72</v>
      </c>
    </row>
    <row r="14924" spans="1:4" x14ac:dyDescent="0.25">
      <c r="A14924" s="890" t="s">
        <v>14557</v>
      </c>
      <c r="B14924" s="890" t="s">
        <v>37301</v>
      </c>
      <c r="C14924" s="890" t="s">
        <v>5</v>
      </c>
      <c r="D14924" s="890">
        <v>51.13</v>
      </c>
    </row>
    <row r="14925" spans="1:4" x14ac:dyDescent="0.25">
      <c r="A14925" s="890" t="s">
        <v>14558</v>
      </c>
      <c r="B14925" s="890" t="s">
        <v>37301</v>
      </c>
      <c r="C14925" s="890" t="s">
        <v>5</v>
      </c>
      <c r="D14925" s="890">
        <v>48.65</v>
      </c>
    </row>
    <row r="14926" spans="1:4" x14ac:dyDescent="0.25">
      <c r="A14926" s="890" t="s">
        <v>14559</v>
      </c>
      <c r="B14926" s="890" t="s">
        <v>37302</v>
      </c>
      <c r="C14926" s="890" t="s">
        <v>5</v>
      </c>
      <c r="D14926" s="890">
        <v>68.5</v>
      </c>
    </row>
    <row r="14927" spans="1:4" x14ac:dyDescent="0.25">
      <c r="A14927" s="890" t="s">
        <v>14560</v>
      </c>
      <c r="B14927" s="890" t="s">
        <v>37302</v>
      </c>
      <c r="C14927" s="890" t="s">
        <v>5</v>
      </c>
      <c r="D14927" s="890">
        <v>66.02</v>
      </c>
    </row>
    <row r="14928" spans="1:4" x14ac:dyDescent="0.25">
      <c r="A14928" s="890" t="s">
        <v>14561</v>
      </c>
      <c r="B14928" s="890" t="s">
        <v>37303</v>
      </c>
      <c r="C14928" s="890" t="s">
        <v>5</v>
      </c>
      <c r="D14928" s="890">
        <v>39.99</v>
      </c>
    </row>
    <row r="14929" spans="1:4" x14ac:dyDescent="0.25">
      <c r="A14929" s="890" t="s">
        <v>14562</v>
      </c>
      <c r="B14929" s="890" t="s">
        <v>37303</v>
      </c>
      <c r="C14929" s="890" t="s">
        <v>5</v>
      </c>
      <c r="D14929" s="890">
        <v>37.51</v>
      </c>
    </row>
    <row r="14930" spans="1:4" x14ac:dyDescent="0.25">
      <c r="A14930" s="890" t="s">
        <v>14563</v>
      </c>
      <c r="B14930" s="890" t="s">
        <v>37304</v>
      </c>
      <c r="C14930" s="890" t="s">
        <v>5</v>
      </c>
      <c r="D14930" s="890">
        <v>52.09</v>
      </c>
    </row>
    <row r="14931" spans="1:4" x14ac:dyDescent="0.25">
      <c r="A14931" s="890" t="s">
        <v>14564</v>
      </c>
      <c r="B14931" s="890" t="s">
        <v>37304</v>
      </c>
      <c r="C14931" s="890" t="s">
        <v>5</v>
      </c>
      <c r="D14931" s="890">
        <v>49.61</v>
      </c>
    </row>
    <row r="14932" spans="1:4" x14ac:dyDescent="0.25">
      <c r="A14932" s="890" t="s">
        <v>14565</v>
      </c>
      <c r="B14932" s="890" t="s">
        <v>37305</v>
      </c>
      <c r="C14932" s="890" t="s">
        <v>5</v>
      </c>
      <c r="D14932" s="890">
        <v>54.13</v>
      </c>
    </row>
    <row r="14933" spans="1:4" x14ac:dyDescent="0.25">
      <c r="A14933" s="890" t="s">
        <v>14566</v>
      </c>
      <c r="B14933" s="890" t="s">
        <v>37305</v>
      </c>
      <c r="C14933" s="890" t="s">
        <v>5</v>
      </c>
      <c r="D14933" s="890">
        <v>51.65</v>
      </c>
    </row>
    <row r="14934" spans="1:4" x14ac:dyDescent="0.25">
      <c r="A14934" s="890" t="s">
        <v>14567</v>
      </c>
      <c r="B14934" s="890" t="s">
        <v>37306</v>
      </c>
      <c r="C14934" s="890" t="s">
        <v>5</v>
      </c>
      <c r="D14934" s="890">
        <v>55.56</v>
      </c>
    </row>
    <row r="14935" spans="1:4" x14ac:dyDescent="0.25">
      <c r="A14935" s="890" t="s">
        <v>14568</v>
      </c>
      <c r="B14935" s="890" t="s">
        <v>37306</v>
      </c>
      <c r="C14935" s="890" t="s">
        <v>5</v>
      </c>
      <c r="D14935" s="890">
        <v>53.08</v>
      </c>
    </row>
    <row r="14936" spans="1:4" x14ac:dyDescent="0.25">
      <c r="A14936" s="890" t="s">
        <v>14569</v>
      </c>
      <c r="B14936" s="890" t="s">
        <v>37307</v>
      </c>
      <c r="C14936" s="890" t="s">
        <v>5</v>
      </c>
      <c r="D14936" s="890">
        <v>73.88</v>
      </c>
    </row>
    <row r="14937" spans="1:4" x14ac:dyDescent="0.25">
      <c r="A14937" s="890" t="s">
        <v>14570</v>
      </c>
      <c r="B14937" s="890" t="s">
        <v>37307</v>
      </c>
      <c r="C14937" s="890" t="s">
        <v>5</v>
      </c>
      <c r="D14937" s="890">
        <v>71.400000000000006</v>
      </c>
    </row>
    <row r="14938" spans="1:4" x14ac:dyDescent="0.25">
      <c r="A14938" s="890" t="s">
        <v>14571</v>
      </c>
      <c r="B14938" s="890" t="s">
        <v>37308</v>
      </c>
      <c r="C14938" s="890" t="s">
        <v>5</v>
      </c>
      <c r="D14938" s="890">
        <v>35.5</v>
      </c>
    </row>
    <row r="14939" spans="1:4" x14ac:dyDescent="0.25">
      <c r="A14939" s="890" t="s">
        <v>14572</v>
      </c>
      <c r="B14939" s="890" t="s">
        <v>37308</v>
      </c>
      <c r="C14939" s="890" t="s">
        <v>5</v>
      </c>
      <c r="D14939" s="890">
        <v>33.020000000000003</v>
      </c>
    </row>
    <row r="14940" spans="1:4" x14ac:dyDescent="0.25">
      <c r="A14940" s="890" t="s">
        <v>14573</v>
      </c>
      <c r="B14940" s="890" t="s">
        <v>37309</v>
      </c>
      <c r="C14940" s="890" t="s">
        <v>5</v>
      </c>
      <c r="D14940" s="890">
        <v>32.43</v>
      </c>
    </row>
    <row r="14941" spans="1:4" x14ac:dyDescent="0.25">
      <c r="A14941" s="890" t="s">
        <v>14574</v>
      </c>
      <c r="B14941" s="890" t="s">
        <v>37309</v>
      </c>
      <c r="C14941" s="890" t="s">
        <v>5</v>
      </c>
      <c r="D14941" s="890">
        <v>29.95</v>
      </c>
    </row>
    <row r="14942" spans="1:4" x14ac:dyDescent="0.25">
      <c r="A14942" s="890" t="s">
        <v>14575</v>
      </c>
      <c r="B14942" s="890" t="s">
        <v>37310</v>
      </c>
      <c r="C14942" s="890" t="s">
        <v>5</v>
      </c>
      <c r="D14942" s="890">
        <v>43.83</v>
      </c>
    </row>
    <row r="14943" spans="1:4" x14ac:dyDescent="0.25">
      <c r="A14943" s="890" t="s">
        <v>14576</v>
      </c>
      <c r="B14943" s="890" t="s">
        <v>37310</v>
      </c>
      <c r="C14943" s="890" t="s">
        <v>5</v>
      </c>
      <c r="D14943" s="890">
        <v>41.35</v>
      </c>
    </row>
    <row r="14944" spans="1:4" x14ac:dyDescent="0.25">
      <c r="A14944" s="890" t="s">
        <v>14577</v>
      </c>
      <c r="B14944" s="890" t="s">
        <v>37311</v>
      </c>
      <c r="C14944" s="890" t="s">
        <v>5</v>
      </c>
      <c r="D14944" s="890">
        <v>49.62</v>
      </c>
    </row>
    <row r="14945" spans="1:4" x14ac:dyDescent="0.25">
      <c r="A14945" s="890" t="s">
        <v>14578</v>
      </c>
      <c r="B14945" s="890" t="s">
        <v>37311</v>
      </c>
      <c r="C14945" s="890" t="s">
        <v>5</v>
      </c>
      <c r="D14945" s="890">
        <v>47.14</v>
      </c>
    </row>
    <row r="14946" spans="1:4" x14ac:dyDescent="0.25">
      <c r="A14946" s="890" t="s">
        <v>14579</v>
      </c>
      <c r="B14946" s="890" t="s">
        <v>37312</v>
      </c>
      <c r="C14946" s="890" t="s">
        <v>5</v>
      </c>
      <c r="D14946" s="890">
        <v>53.1</v>
      </c>
    </row>
    <row r="14947" spans="1:4" x14ac:dyDescent="0.25">
      <c r="A14947" s="890" t="s">
        <v>14580</v>
      </c>
      <c r="B14947" s="890" t="s">
        <v>37312</v>
      </c>
      <c r="C14947" s="890" t="s">
        <v>5</v>
      </c>
      <c r="D14947" s="890">
        <v>50.62</v>
      </c>
    </row>
    <row r="14948" spans="1:4" x14ac:dyDescent="0.25">
      <c r="A14948" s="890" t="s">
        <v>14581</v>
      </c>
      <c r="B14948" s="890" t="s">
        <v>37313</v>
      </c>
      <c r="C14948" s="890" t="s">
        <v>5</v>
      </c>
      <c r="D14948" s="890">
        <v>60.82</v>
      </c>
    </row>
    <row r="14949" spans="1:4" x14ac:dyDescent="0.25">
      <c r="A14949" s="890" t="s">
        <v>14582</v>
      </c>
      <c r="B14949" s="890" t="s">
        <v>37313</v>
      </c>
      <c r="C14949" s="890" t="s">
        <v>5</v>
      </c>
      <c r="D14949" s="890">
        <v>58.34</v>
      </c>
    </row>
    <row r="14950" spans="1:4" x14ac:dyDescent="0.25">
      <c r="A14950" s="890" t="s">
        <v>14583</v>
      </c>
      <c r="B14950" s="890" t="s">
        <v>37314</v>
      </c>
      <c r="C14950" s="890" t="s">
        <v>5</v>
      </c>
      <c r="D14950" s="890">
        <v>43.53</v>
      </c>
    </row>
    <row r="14951" spans="1:4" x14ac:dyDescent="0.25">
      <c r="A14951" s="890" t="s">
        <v>14584</v>
      </c>
      <c r="B14951" s="890" t="s">
        <v>37314</v>
      </c>
      <c r="C14951" s="890" t="s">
        <v>5</v>
      </c>
      <c r="D14951" s="890">
        <v>41.05</v>
      </c>
    </row>
    <row r="14952" spans="1:4" x14ac:dyDescent="0.25">
      <c r="A14952" s="890" t="s">
        <v>14585</v>
      </c>
      <c r="B14952" s="890" t="s">
        <v>37315</v>
      </c>
      <c r="C14952" s="890" t="s">
        <v>5</v>
      </c>
      <c r="D14952" s="890">
        <v>40.22</v>
      </c>
    </row>
    <row r="14953" spans="1:4" x14ac:dyDescent="0.25">
      <c r="A14953" s="890" t="s">
        <v>14586</v>
      </c>
      <c r="B14953" s="890" t="s">
        <v>37315</v>
      </c>
      <c r="C14953" s="890" t="s">
        <v>5</v>
      </c>
      <c r="D14953" s="890">
        <v>37.74</v>
      </c>
    </row>
    <row r="14954" spans="1:4" x14ac:dyDescent="0.25">
      <c r="A14954" s="890" t="s">
        <v>14587</v>
      </c>
      <c r="B14954" s="890" t="s">
        <v>37316</v>
      </c>
      <c r="C14954" s="890" t="s">
        <v>5</v>
      </c>
      <c r="D14954" s="890">
        <v>53.7</v>
      </c>
    </row>
    <row r="14955" spans="1:4" x14ac:dyDescent="0.25">
      <c r="A14955" s="890" t="s">
        <v>14588</v>
      </c>
      <c r="B14955" s="890" t="s">
        <v>37316</v>
      </c>
      <c r="C14955" s="890" t="s">
        <v>5</v>
      </c>
      <c r="D14955" s="890">
        <v>51.22</v>
      </c>
    </row>
    <row r="14956" spans="1:4" x14ac:dyDescent="0.25">
      <c r="A14956" s="890" t="s">
        <v>14589</v>
      </c>
      <c r="B14956" s="890" t="s">
        <v>37317</v>
      </c>
      <c r="C14956" s="890" t="s">
        <v>5</v>
      </c>
      <c r="D14956" s="890">
        <v>48.77</v>
      </c>
    </row>
    <row r="14957" spans="1:4" x14ac:dyDescent="0.25">
      <c r="A14957" s="890" t="s">
        <v>14590</v>
      </c>
      <c r="B14957" s="890" t="s">
        <v>37317</v>
      </c>
      <c r="C14957" s="890" t="s">
        <v>5</v>
      </c>
      <c r="D14957" s="890">
        <v>46.29</v>
      </c>
    </row>
    <row r="14958" spans="1:4" x14ac:dyDescent="0.25">
      <c r="A14958" s="890" t="s">
        <v>14591</v>
      </c>
      <c r="B14958" s="890" t="s">
        <v>37318</v>
      </c>
      <c r="C14958" s="890" t="s">
        <v>5</v>
      </c>
      <c r="D14958" s="890">
        <v>55.51</v>
      </c>
    </row>
    <row r="14959" spans="1:4" x14ac:dyDescent="0.25">
      <c r="A14959" s="890" t="s">
        <v>14592</v>
      </c>
      <c r="B14959" s="890" t="s">
        <v>37318</v>
      </c>
      <c r="C14959" s="890" t="s">
        <v>5</v>
      </c>
      <c r="D14959" s="890">
        <v>53.03</v>
      </c>
    </row>
    <row r="14960" spans="1:4" x14ac:dyDescent="0.25">
      <c r="A14960" s="890" t="s">
        <v>14593</v>
      </c>
      <c r="B14960" s="890" t="s">
        <v>37319</v>
      </c>
      <c r="C14960" s="890" t="s">
        <v>5</v>
      </c>
      <c r="D14960" s="890">
        <v>47.61</v>
      </c>
    </row>
    <row r="14961" spans="1:4" x14ac:dyDescent="0.25">
      <c r="A14961" s="890" t="s">
        <v>14594</v>
      </c>
      <c r="B14961" s="890" t="s">
        <v>37319</v>
      </c>
      <c r="C14961" s="890" t="s">
        <v>5</v>
      </c>
      <c r="D14961" s="890">
        <v>45.13</v>
      </c>
    </row>
    <row r="14962" spans="1:4" x14ac:dyDescent="0.25">
      <c r="A14962" s="890" t="s">
        <v>14595</v>
      </c>
      <c r="B14962" s="890" t="s">
        <v>37320</v>
      </c>
      <c r="C14962" s="890" t="s">
        <v>5</v>
      </c>
      <c r="D14962" s="890">
        <v>47.95</v>
      </c>
    </row>
    <row r="14963" spans="1:4" x14ac:dyDescent="0.25">
      <c r="A14963" s="890" t="s">
        <v>14596</v>
      </c>
      <c r="B14963" s="890" t="s">
        <v>37320</v>
      </c>
      <c r="C14963" s="890" t="s">
        <v>5</v>
      </c>
      <c r="D14963" s="890">
        <v>45.47</v>
      </c>
    </row>
    <row r="14964" spans="1:4" x14ac:dyDescent="0.25">
      <c r="A14964" s="890" t="s">
        <v>14597</v>
      </c>
      <c r="B14964" s="890" t="s">
        <v>37321</v>
      </c>
      <c r="C14964" s="890" t="s">
        <v>5</v>
      </c>
      <c r="D14964" s="890">
        <v>58.35</v>
      </c>
    </row>
    <row r="14965" spans="1:4" x14ac:dyDescent="0.25">
      <c r="A14965" s="890" t="s">
        <v>14598</v>
      </c>
      <c r="B14965" s="890" t="s">
        <v>37321</v>
      </c>
      <c r="C14965" s="890" t="s">
        <v>5</v>
      </c>
      <c r="D14965" s="890">
        <v>55.87</v>
      </c>
    </row>
    <row r="14966" spans="1:4" x14ac:dyDescent="0.25">
      <c r="A14966" s="890" t="s">
        <v>14599</v>
      </c>
      <c r="B14966" s="890" t="s">
        <v>37322</v>
      </c>
      <c r="C14966" s="890" t="s">
        <v>5</v>
      </c>
      <c r="D14966" s="890">
        <v>61.34</v>
      </c>
    </row>
    <row r="14967" spans="1:4" x14ac:dyDescent="0.25">
      <c r="A14967" s="890" t="s">
        <v>14600</v>
      </c>
      <c r="B14967" s="890" t="s">
        <v>37322</v>
      </c>
      <c r="C14967" s="890" t="s">
        <v>5</v>
      </c>
      <c r="D14967" s="890">
        <v>58.86</v>
      </c>
    </row>
    <row r="14968" spans="1:4" x14ac:dyDescent="0.25">
      <c r="A14968" s="890" t="s">
        <v>14601</v>
      </c>
      <c r="B14968" s="890" t="s">
        <v>37323</v>
      </c>
      <c r="C14968" s="890" t="s">
        <v>5</v>
      </c>
      <c r="D14968" s="890">
        <v>61.46</v>
      </c>
    </row>
    <row r="14969" spans="1:4" x14ac:dyDescent="0.25">
      <c r="A14969" s="890" t="s">
        <v>14602</v>
      </c>
      <c r="B14969" s="890" t="s">
        <v>37323</v>
      </c>
      <c r="C14969" s="890" t="s">
        <v>5</v>
      </c>
      <c r="D14969" s="890">
        <v>58.98</v>
      </c>
    </row>
    <row r="14970" spans="1:4" x14ac:dyDescent="0.25">
      <c r="A14970" s="890" t="s">
        <v>14603</v>
      </c>
      <c r="B14970" s="890" t="s">
        <v>37324</v>
      </c>
      <c r="C14970" s="890" t="s">
        <v>5</v>
      </c>
      <c r="D14970" s="890">
        <v>38.71</v>
      </c>
    </row>
    <row r="14971" spans="1:4" x14ac:dyDescent="0.25">
      <c r="A14971" s="890" t="s">
        <v>14604</v>
      </c>
      <c r="B14971" s="890" t="s">
        <v>37324</v>
      </c>
      <c r="C14971" s="890" t="s">
        <v>5</v>
      </c>
      <c r="D14971" s="890">
        <v>36.229999999999997</v>
      </c>
    </row>
    <row r="14972" spans="1:4" x14ac:dyDescent="0.25">
      <c r="A14972" s="890" t="s">
        <v>14605</v>
      </c>
      <c r="B14972" s="890" t="s">
        <v>37325</v>
      </c>
      <c r="C14972" s="890" t="s">
        <v>5</v>
      </c>
      <c r="D14972" s="890">
        <v>39.520000000000003</v>
      </c>
    </row>
    <row r="14973" spans="1:4" x14ac:dyDescent="0.25">
      <c r="A14973" s="890" t="s">
        <v>14606</v>
      </c>
      <c r="B14973" s="890" t="s">
        <v>37325</v>
      </c>
      <c r="C14973" s="890" t="s">
        <v>5</v>
      </c>
      <c r="D14973" s="890">
        <v>37.04</v>
      </c>
    </row>
    <row r="14974" spans="1:4" x14ac:dyDescent="0.25">
      <c r="A14974" s="890" t="s">
        <v>14607</v>
      </c>
      <c r="B14974" s="890" t="s">
        <v>37326</v>
      </c>
      <c r="C14974" s="890" t="s">
        <v>5</v>
      </c>
      <c r="D14974" s="890">
        <v>41.98</v>
      </c>
    </row>
    <row r="14975" spans="1:4" x14ac:dyDescent="0.25">
      <c r="A14975" s="890" t="s">
        <v>14608</v>
      </c>
      <c r="B14975" s="890" t="s">
        <v>37326</v>
      </c>
      <c r="C14975" s="890" t="s">
        <v>5</v>
      </c>
      <c r="D14975" s="890">
        <v>39.5</v>
      </c>
    </row>
    <row r="14976" spans="1:4" x14ac:dyDescent="0.25">
      <c r="A14976" s="890" t="s">
        <v>14609</v>
      </c>
      <c r="B14976" s="890" t="s">
        <v>37327</v>
      </c>
      <c r="C14976" s="890" t="s">
        <v>5</v>
      </c>
      <c r="D14976" s="890">
        <v>47.09</v>
      </c>
    </row>
    <row r="14977" spans="1:4" x14ac:dyDescent="0.25">
      <c r="A14977" s="890" t="s">
        <v>14610</v>
      </c>
      <c r="B14977" s="890" t="s">
        <v>37327</v>
      </c>
      <c r="C14977" s="890" t="s">
        <v>5</v>
      </c>
      <c r="D14977" s="890">
        <v>44.61</v>
      </c>
    </row>
    <row r="14978" spans="1:4" x14ac:dyDescent="0.25">
      <c r="A14978" s="890" t="s">
        <v>14611</v>
      </c>
      <c r="B14978" s="890" t="s">
        <v>37328</v>
      </c>
      <c r="C14978" s="890" t="s">
        <v>5</v>
      </c>
      <c r="D14978" s="890">
        <v>57.47</v>
      </c>
    </row>
    <row r="14979" spans="1:4" x14ac:dyDescent="0.25">
      <c r="A14979" s="890" t="s">
        <v>14612</v>
      </c>
      <c r="B14979" s="890" t="s">
        <v>37328</v>
      </c>
      <c r="C14979" s="890" t="s">
        <v>5</v>
      </c>
      <c r="D14979" s="890">
        <v>54.99</v>
      </c>
    </row>
    <row r="14980" spans="1:4" x14ac:dyDescent="0.25">
      <c r="A14980" s="890" t="s">
        <v>14613</v>
      </c>
      <c r="B14980" s="890" t="s">
        <v>37329</v>
      </c>
      <c r="C14980" s="890" t="s">
        <v>5</v>
      </c>
      <c r="D14980" s="890">
        <v>70.17</v>
      </c>
    </row>
    <row r="14981" spans="1:4" x14ac:dyDescent="0.25">
      <c r="A14981" s="890" t="s">
        <v>14614</v>
      </c>
      <c r="B14981" s="890" t="s">
        <v>37329</v>
      </c>
      <c r="C14981" s="890" t="s">
        <v>5</v>
      </c>
      <c r="D14981" s="890">
        <v>67.69</v>
      </c>
    </row>
    <row r="14982" spans="1:4" x14ac:dyDescent="0.25">
      <c r="A14982" s="890" t="s">
        <v>14615</v>
      </c>
      <c r="B14982" s="890" t="s">
        <v>37330</v>
      </c>
      <c r="C14982" s="890" t="s">
        <v>5</v>
      </c>
      <c r="D14982" s="890">
        <v>46.23</v>
      </c>
    </row>
    <row r="14983" spans="1:4" x14ac:dyDescent="0.25">
      <c r="A14983" s="890" t="s">
        <v>14616</v>
      </c>
      <c r="B14983" s="890" t="s">
        <v>37330</v>
      </c>
      <c r="C14983" s="890" t="s">
        <v>5</v>
      </c>
      <c r="D14983" s="890">
        <v>43.75</v>
      </c>
    </row>
    <row r="14984" spans="1:4" x14ac:dyDescent="0.25">
      <c r="A14984" s="890" t="s">
        <v>14617</v>
      </c>
      <c r="B14984" s="890" t="s">
        <v>37331</v>
      </c>
      <c r="C14984" s="890" t="s">
        <v>5</v>
      </c>
      <c r="D14984" s="890">
        <v>44.7</v>
      </c>
    </row>
    <row r="14985" spans="1:4" x14ac:dyDescent="0.25">
      <c r="A14985" s="890" t="s">
        <v>14618</v>
      </c>
      <c r="B14985" s="890" t="s">
        <v>37331</v>
      </c>
      <c r="C14985" s="890" t="s">
        <v>5</v>
      </c>
      <c r="D14985" s="890">
        <v>42.22</v>
      </c>
    </row>
    <row r="14986" spans="1:4" x14ac:dyDescent="0.25">
      <c r="A14986" s="890" t="s">
        <v>14619</v>
      </c>
      <c r="B14986" s="890" t="s">
        <v>37332</v>
      </c>
      <c r="C14986" s="890" t="s">
        <v>5</v>
      </c>
      <c r="D14986" s="890">
        <v>55.13</v>
      </c>
    </row>
    <row r="14987" spans="1:4" x14ac:dyDescent="0.25">
      <c r="A14987" s="890" t="s">
        <v>14620</v>
      </c>
      <c r="B14987" s="890" t="s">
        <v>37332</v>
      </c>
      <c r="C14987" s="890" t="s">
        <v>5</v>
      </c>
      <c r="D14987" s="890">
        <v>52.65</v>
      </c>
    </row>
    <row r="14988" spans="1:4" x14ac:dyDescent="0.25">
      <c r="A14988" s="890" t="s">
        <v>14621</v>
      </c>
      <c r="B14988" s="890" t="s">
        <v>37333</v>
      </c>
      <c r="C14988" s="890" t="s">
        <v>5</v>
      </c>
      <c r="D14988" s="890">
        <v>60.02</v>
      </c>
    </row>
    <row r="14989" spans="1:4" x14ac:dyDescent="0.25">
      <c r="A14989" s="890" t="s">
        <v>14622</v>
      </c>
      <c r="B14989" s="890" t="s">
        <v>37333</v>
      </c>
      <c r="C14989" s="890" t="s">
        <v>5</v>
      </c>
      <c r="D14989" s="890">
        <v>57.54</v>
      </c>
    </row>
    <row r="14990" spans="1:4" x14ac:dyDescent="0.25">
      <c r="A14990" s="890" t="s">
        <v>14623</v>
      </c>
      <c r="B14990" s="890" t="s">
        <v>37334</v>
      </c>
      <c r="C14990" s="890" t="s">
        <v>5</v>
      </c>
      <c r="D14990" s="890">
        <v>78.209999999999994</v>
      </c>
    </row>
    <row r="14991" spans="1:4" x14ac:dyDescent="0.25">
      <c r="A14991" s="890" t="s">
        <v>14624</v>
      </c>
      <c r="B14991" s="890" t="s">
        <v>37334</v>
      </c>
      <c r="C14991" s="890" t="s">
        <v>5</v>
      </c>
      <c r="D14991" s="890">
        <v>75.73</v>
      </c>
    </row>
    <row r="14992" spans="1:4" x14ac:dyDescent="0.25">
      <c r="A14992" s="890" t="s">
        <v>14625</v>
      </c>
      <c r="B14992" s="890" t="s">
        <v>37335</v>
      </c>
      <c r="C14992" s="890" t="s">
        <v>5</v>
      </c>
      <c r="D14992" s="890">
        <v>51.4</v>
      </c>
    </row>
    <row r="14993" spans="1:4" x14ac:dyDescent="0.25">
      <c r="A14993" s="890" t="s">
        <v>14626</v>
      </c>
      <c r="B14993" s="890" t="s">
        <v>37335</v>
      </c>
      <c r="C14993" s="890" t="s">
        <v>5</v>
      </c>
      <c r="D14993" s="890">
        <v>48.92</v>
      </c>
    </row>
    <row r="14994" spans="1:4" x14ac:dyDescent="0.25">
      <c r="A14994" s="890" t="s">
        <v>14627</v>
      </c>
      <c r="B14994" s="890" t="s">
        <v>37336</v>
      </c>
      <c r="C14994" s="890" t="s">
        <v>5</v>
      </c>
      <c r="D14994" s="890">
        <v>56.67</v>
      </c>
    </row>
    <row r="14995" spans="1:4" x14ac:dyDescent="0.25">
      <c r="A14995" s="890" t="s">
        <v>14628</v>
      </c>
      <c r="B14995" s="890" t="s">
        <v>37336</v>
      </c>
      <c r="C14995" s="890" t="s">
        <v>5</v>
      </c>
      <c r="D14995" s="890">
        <v>54.19</v>
      </c>
    </row>
    <row r="14996" spans="1:4" x14ac:dyDescent="0.25">
      <c r="A14996" s="890" t="s">
        <v>14629</v>
      </c>
      <c r="B14996" s="890" t="s">
        <v>37337</v>
      </c>
      <c r="C14996" s="890" t="s">
        <v>5</v>
      </c>
      <c r="D14996" s="890">
        <v>59.98</v>
      </c>
    </row>
    <row r="14997" spans="1:4" x14ac:dyDescent="0.25">
      <c r="A14997" s="890" t="s">
        <v>14630</v>
      </c>
      <c r="B14997" s="890" t="s">
        <v>37337</v>
      </c>
      <c r="C14997" s="890" t="s">
        <v>5</v>
      </c>
      <c r="D14997" s="890">
        <v>57.5</v>
      </c>
    </row>
    <row r="14998" spans="1:4" x14ac:dyDescent="0.25">
      <c r="A14998" s="890" t="s">
        <v>14631</v>
      </c>
      <c r="B14998" s="890" t="s">
        <v>37338</v>
      </c>
      <c r="C14998" s="890" t="s">
        <v>5</v>
      </c>
      <c r="D14998" s="890">
        <v>77.3</v>
      </c>
    </row>
    <row r="14999" spans="1:4" x14ac:dyDescent="0.25">
      <c r="A14999" s="890" t="s">
        <v>14632</v>
      </c>
      <c r="B14999" s="890" t="s">
        <v>37338</v>
      </c>
      <c r="C14999" s="890" t="s">
        <v>5</v>
      </c>
      <c r="D14999" s="890">
        <v>74.819999999999993</v>
      </c>
    </row>
    <row r="15000" spans="1:4" x14ac:dyDescent="0.25">
      <c r="A15000" s="890" t="s">
        <v>14633</v>
      </c>
      <c r="B15000" s="890" t="s">
        <v>37339</v>
      </c>
      <c r="C15000" s="890" t="s">
        <v>5</v>
      </c>
      <c r="D15000" s="890">
        <v>86.86</v>
      </c>
    </row>
    <row r="15001" spans="1:4" x14ac:dyDescent="0.25">
      <c r="A15001" s="890" t="s">
        <v>14634</v>
      </c>
      <c r="B15001" s="890" t="s">
        <v>37339</v>
      </c>
      <c r="C15001" s="890" t="s">
        <v>5</v>
      </c>
      <c r="D15001" s="890">
        <v>84.38</v>
      </c>
    </row>
    <row r="15002" spans="1:4" x14ac:dyDescent="0.25">
      <c r="A15002" s="890" t="s">
        <v>14635</v>
      </c>
      <c r="B15002" s="890" t="s">
        <v>37340</v>
      </c>
      <c r="C15002" s="890" t="s">
        <v>5</v>
      </c>
      <c r="D15002" s="890">
        <v>38.840000000000003</v>
      </c>
    </row>
    <row r="15003" spans="1:4" x14ac:dyDescent="0.25">
      <c r="A15003" s="890" t="s">
        <v>14636</v>
      </c>
      <c r="B15003" s="890" t="s">
        <v>37340</v>
      </c>
      <c r="C15003" s="890" t="s">
        <v>5</v>
      </c>
      <c r="D15003" s="890">
        <v>36.36</v>
      </c>
    </row>
    <row r="15004" spans="1:4" x14ac:dyDescent="0.25">
      <c r="A15004" s="890" t="s">
        <v>14637</v>
      </c>
      <c r="B15004" s="890" t="s">
        <v>37341</v>
      </c>
      <c r="C15004" s="890" t="s">
        <v>5</v>
      </c>
      <c r="D15004" s="890">
        <v>42.09</v>
      </c>
    </row>
    <row r="15005" spans="1:4" x14ac:dyDescent="0.25">
      <c r="A15005" s="890" t="s">
        <v>14638</v>
      </c>
      <c r="B15005" s="890" t="s">
        <v>37341</v>
      </c>
      <c r="C15005" s="890" t="s">
        <v>5</v>
      </c>
      <c r="D15005" s="890">
        <v>39.61</v>
      </c>
    </row>
    <row r="15006" spans="1:4" x14ac:dyDescent="0.25">
      <c r="A15006" s="890" t="s">
        <v>14639</v>
      </c>
      <c r="B15006" s="890" t="s">
        <v>37342</v>
      </c>
      <c r="C15006" s="890" t="s">
        <v>5</v>
      </c>
      <c r="D15006" s="890">
        <v>50.28</v>
      </c>
    </row>
    <row r="15007" spans="1:4" x14ac:dyDescent="0.25">
      <c r="A15007" s="890" t="s">
        <v>14640</v>
      </c>
      <c r="B15007" s="890" t="s">
        <v>37342</v>
      </c>
      <c r="C15007" s="890" t="s">
        <v>5</v>
      </c>
      <c r="D15007" s="890">
        <v>47.8</v>
      </c>
    </row>
    <row r="15008" spans="1:4" x14ac:dyDescent="0.25">
      <c r="A15008" s="890" t="s">
        <v>14641</v>
      </c>
      <c r="B15008" s="890" t="s">
        <v>37343</v>
      </c>
      <c r="C15008" s="890" t="s">
        <v>5</v>
      </c>
      <c r="D15008" s="890">
        <v>50.58</v>
      </c>
    </row>
    <row r="15009" spans="1:4" x14ac:dyDescent="0.25">
      <c r="A15009" s="890" t="s">
        <v>14642</v>
      </c>
      <c r="B15009" s="890" t="s">
        <v>37343</v>
      </c>
      <c r="C15009" s="890" t="s">
        <v>5</v>
      </c>
      <c r="D15009" s="890">
        <v>48.1</v>
      </c>
    </row>
    <row r="15010" spans="1:4" x14ac:dyDescent="0.25">
      <c r="A15010" s="890" t="s">
        <v>14643</v>
      </c>
      <c r="B15010" s="890" t="s">
        <v>37344</v>
      </c>
      <c r="C15010" s="890" t="s">
        <v>5</v>
      </c>
      <c r="D15010" s="890">
        <v>80.91</v>
      </c>
    </row>
    <row r="15011" spans="1:4" x14ac:dyDescent="0.25">
      <c r="A15011" s="890" t="s">
        <v>14644</v>
      </c>
      <c r="B15011" s="890" t="s">
        <v>37344</v>
      </c>
      <c r="C15011" s="890" t="s">
        <v>5</v>
      </c>
      <c r="D15011" s="890">
        <v>78.430000000000007</v>
      </c>
    </row>
    <row r="15012" spans="1:4" x14ac:dyDescent="0.25">
      <c r="A15012" s="890" t="s">
        <v>14645</v>
      </c>
      <c r="B15012" s="890" t="s">
        <v>37345</v>
      </c>
      <c r="C15012" s="890" t="s">
        <v>5</v>
      </c>
      <c r="D15012" s="890">
        <v>88.72</v>
      </c>
    </row>
    <row r="15013" spans="1:4" x14ac:dyDescent="0.25">
      <c r="A15013" s="890" t="s">
        <v>14646</v>
      </c>
      <c r="B15013" s="890" t="s">
        <v>37345</v>
      </c>
      <c r="C15013" s="890" t="s">
        <v>5</v>
      </c>
      <c r="D15013" s="890">
        <v>86.24</v>
      </c>
    </row>
    <row r="15014" spans="1:4" x14ac:dyDescent="0.25">
      <c r="A15014" s="890" t="s">
        <v>14647</v>
      </c>
      <c r="B15014" s="890" t="s">
        <v>37346</v>
      </c>
      <c r="C15014" s="890" t="s">
        <v>5</v>
      </c>
      <c r="D15014" s="890">
        <v>44.77</v>
      </c>
    </row>
    <row r="15015" spans="1:4" x14ac:dyDescent="0.25">
      <c r="A15015" s="890" t="s">
        <v>14648</v>
      </c>
      <c r="B15015" s="890" t="s">
        <v>37346</v>
      </c>
      <c r="C15015" s="890" t="s">
        <v>5</v>
      </c>
      <c r="D15015" s="890">
        <v>42.29</v>
      </c>
    </row>
    <row r="15016" spans="1:4" x14ac:dyDescent="0.25">
      <c r="A15016" s="890" t="s">
        <v>14649</v>
      </c>
      <c r="B15016" s="890" t="s">
        <v>37347</v>
      </c>
      <c r="C15016" s="890" t="s">
        <v>5</v>
      </c>
      <c r="D15016" s="890">
        <v>52.53</v>
      </c>
    </row>
    <row r="15017" spans="1:4" x14ac:dyDescent="0.25">
      <c r="A15017" s="890" t="s">
        <v>14650</v>
      </c>
      <c r="B15017" s="890" t="s">
        <v>37347</v>
      </c>
      <c r="C15017" s="890" t="s">
        <v>5</v>
      </c>
      <c r="D15017" s="890">
        <v>50.05</v>
      </c>
    </row>
    <row r="15018" spans="1:4" x14ac:dyDescent="0.25">
      <c r="A15018" s="890" t="s">
        <v>14651</v>
      </c>
      <c r="B15018" s="890" t="s">
        <v>37348</v>
      </c>
      <c r="C15018" s="890" t="s">
        <v>5</v>
      </c>
      <c r="D15018" s="890">
        <v>59.49</v>
      </c>
    </row>
    <row r="15019" spans="1:4" x14ac:dyDescent="0.25">
      <c r="A15019" s="890" t="s">
        <v>14652</v>
      </c>
      <c r="B15019" s="890" t="s">
        <v>37348</v>
      </c>
      <c r="C15019" s="890" t="s">
        <v>5</v>
      </c>
      <c r="D15019" s="890">
        <v>57.01</v>
      </c>
    </row>
    <row r="15020" spans="1:4" x14ac:dyDescent="0.25">
      <c r="A15020" s="890" t="s">
        <v>14653</v>
      </c>
      <c r="B15020" s="890" t="s">
        <v>37349</v>
      </c>
      <c r="C15020" s="890" t="s">
        <v>5</v>
      </c>
      <c r="D15020" s="890">
        <v>75.739999999999995</v>
      </c>
    </row>
    <row r="15021" spans="1:4" x14ac:dyDescent="0.25">
      <c r="A15021" s="890" t="s">
        <v>14654</v>
      </c>
      <c r="B15021" s="890" t="s">
        <v>37349</v>
      </c>
      <c r="C15021" s="890" t="s">
        <v>5</v>
      </c>
      <c r="D15021" s="890">
        <v>73.260000000000005</v>
      </c>
    </row>
    <row r="15022" spans="1:4" x14ac:dyDescent="0.25">
      <c r="A15022" s="890" t="s">
        <v>14655</v>
      </c>
      <c r="B15022" s="890" t="s">
        <v>37350</v>
      </c>
      <c r="C15022" s="890" t="s">
        <v>5</v>
      </c>
      <c r="D15022" s="890">
        <v>95.51</v>
      </c>
    </row>
    <row r="15023" spans="1:4" x14ac:dyDescent="0.25">
      <c r="A15023" s="890" t="s">
        <v>14656</v>
      </c>
      <c r="B15023" s="890" t="s">
        <v>37350</v>
      </c>
      <c r="C15023" s="890" t="s">
        <v>5</v>
      </c>
      <c r="D15023" s="890">
        <v>93.03</v>
      </c>
    </row>
    <row r="15024" spans="1:4" x14ac:dyDescent="0.25">
      <c r="A15024" s="890" t="s">
        <v>14657</v>
      </c>
      <c r="B15024" s="890" t="s">
        <v>37351</v>
      </c>
      <c r="C15024" s="890" t="s">
        <v>5</v>
      </c>
      <c r="D15024" s="890">
        <v>54.87</v>
      </c>
    </row>
    <row r="15025" spans="1:4" x14ac:dyDescent="0.25">
      <c r="A15025" s="890" t="s">
        <v>14658</v>
      </c>
      <c r="B15025" s="890" t="s">
        <v>37351</v>
      </c>
      <c r="C15025" s="890" t="s">
        <v>5</v>
      </c>
      <c r="D15025" s="890">
        <v>52.39</v>
      </c>
    </row>
    <row r="15026" spans="1:4" x14ac:dyDescent="0.25">
      <c r="A15026" s="890" t="s">
        <v>14659</v>
      </c>
      <c r="B15026" s="890" t="s">
        <v>37352</v>
      </c>
      <c r="C15026" s="890" t="s">
        <v>5</v>
      </c>
      <c r="D15026" s="890">
        <v>59.12</v>
      </c>
    </row>
    <row r="15027" spans="1:4" x14ac:dyDescent="0.25">
      <c r="A15027" s="890" t="s">
        <v>14660</v>
      </c>
      <c r="B15027" s="890" t="s">
        <v>37352</v>
      </c>
      <c r="C15027" s="890" t="s">
        <v>5</v>
      </c>
      <c r="D15027" s="890">
        <v>56.64</v>
      </c>
    </row>
    <row r="15028" spans="1:4" x14ac:dyDescent="0.25">
      <c r="A15028" s="890" t="s">
        <v>14661</v>
      </c>
      <c r="B15028" s="890" t="s">
        <v>37353</v>
      </c>
      <c r="C15028" s="890" t="s">
        <v>5</v>
      </c>
      <c r="D15028" s="890">
        <v>63.06</v>
      </c>
    </row>
    <row r="15029" spans="1:4" x14ac:dyDescent="0.25">
      <c r="A15029" s="890" t="s">
        <v>14662</v>
      </c>
      <c r="B15029" s="890" t="s">
        <v>37353</v>
      </c>
      <c r="C15029" s="890" t="s">
        <v>5</v>
      </c>
      <c r="D15029" s="890">
        <v>60.58</v>
      </c>
    </row>
    <row r="15030" spans="1:4" x14ac:dyDescent="0.25">
      <c r="A15030" s="890" t="s">
        <v>14663</v>
      </c>
      <c r="B15030" s="890" t="s">
        <v>37354</v>
      </c>
      <c r="C15030" s="890" t="s">
        <v>5</v>
      </c>
      <c r="D15030" s="890">
        <v>82.66</v>
      </c>
    </row>
    <row r="15031" spans="1:4" x14ac:dyDescent="0.25">
      <c r="A15031" s="890" t="s">
        <v>14664</v>
      </c>
      <c r="B15031" s="890" t="s">
        <v>37354</v>
      </c>
      <c r="C15031" s="890" t="s">
        <v>5</v>
      </c>
      <c r="D15031" s="890">
        <v>80.180000000000007</v>
      </c>
    </row>
    <row r="15032" spans="1:4" x14ac:dyDescent="0.25">
      <c r="A15032" s="890" t="s">
        <v>14665</v>
      </c>
      <c r="B15032" s="890" t="s">
        <v>37355</v>
      </c>
      <c r="C15032" s="890" t="s">
        <v>5</v>
      </c>
      <c r="D15032" s="890">
        <v>100.48</v>
      </c>
    </row>
    <row r="15033" spans="1:4" x14ac:dyDescent="0.25">
      <c r="A15033" s="890" t="s">
        <v>14666</v>
      </c>
      <c r="B15033" s="890" t="s">
        <v>37355</v>
      </c>
      <c r="C15033" s="890" t="s">
        <v>5</v>
      </c>
      <c r="D15033" s="890">
        <v>98</v>
      </c>
    </row>
    <row r="15034" spans="1:4" x14ac:dyDescent="0.25">
      <c r="A15034" s="890" t="s">
        <v>14667</v>
      </c>
      <c r="B15034" s="890" t="s">
        <v>37356</v>
      </c>
      <c r="C15034" s="890" t="s">
        <v>5</v>
      </c>
      <c r="D15034" s="890">
        <v>43.93</v>
      </c>
    </row>
    <row r="15035" spans="1:4" x14ac:dyDescent="0.25">
      <c r="A15035" s="890" t="s">
        <v>14668</v>
      </c>
      <c r="B15035" s="890" t="s">
        <v>37356</v>
      </c>
      <c r="C15035" s="890" t="s">
        <v>5</v>
      </c>
      <c r="D15035" s="890">
        <v>41.45</v>
      </c>
    </row>
    <row r="15036" spans="1:4" x14ac:dyDescent="0.25">
      <c r="A15036" s="890" t="s">
        <v>14669</v>
      </c>
      <c r="B15036" s="890" t="s">
        <v>37357</v>
      </c>
      <c r="C15036" s="890" t="s">
        <v>5</v>
      </c>
      <c r="D15036" s="890">
        <v>43.49</v>
      </c>
    </row>
    <row r="15037" spans="1:4" x14ac:dyDescent="0.25">
      <c r="A15037" s="890" t="s">
        <v>14670</v>
      </c>
      <c r="B15037" s="890" t="s">
        <v>37357</v>
      </c>
      <c r="C15037" s="890" t="s">
        <v>5</v>
      </c>
      <c r="D15037" s="890">
        <v>41.01</v>
      </c>
    </row>
    <row r="15038" spans="1:4" x14ac:dyDescent="0.25">
      <c r="A15038" s="890" t="s">
        <v>14671</v>
      </c>
      <c r="B15038" s="890" t="s">
        <v>37358</v>
      </c>
      <c r="C15038" s="890" t="s">
        <v>5</v>
      </c>
      <c r="D15038" s="890">
        <v>55.4</v>
      </c>
    </row>
    <row r="15039" spans="1:4" x14ac:dyDescent="0.25">
      <c r="A15039" s="890" t="s">
        <v>14672</v>
      </c>
      <c r="B15039" s="890" t="s">
        <v>37358</v>
      </c>
      <c r="C15039" s="890" t="s">
        <v>5</v>
      </c>
      <c r="D15039" s="890">
        <v>52.92</v>
      </c>
    </row>
    <row r="15040" spans="1:4" x14ac:dyDescent="0.25">
      <c r="A15040" s="890" t="s">
        <v>14673</v>
      </c>
      <c r="B15040" s="890" t="s">
        <v>37359</v>
      </c>
      <c r="C15040" s="890" t="s">
        <v>5</v>
      </c>
      <c r="D15040" s="890">
        <v>62.29</v>
      </c>
    </row>
    <row r="15041" spans="1:4" x14ac:dyDescent="0.25">
      <c r="A15041" s="890" t="s">
        <v>14674</v>
      </c>
      <c r="B15041" s="890" t="s">
        <v>37359</v>
      </c>
      <c r="C15041" s="890" t="s">
        <v>5</v>
      </c>
      <c r="D15041" s="890">
        <v>59.81</v>
      </c>
    </row>
    <row r="15042" spans="1:4" x14ac:dyDescent="0.25">
      <c r="A15042" s="890" t="s">
        <v>14675</v>
      </c>
      <c r="B15042" s="890" t="s">
        <v>37360</v>
      </c>
      <c r="C15042" s="890" t="s">
        <v>5</v>
      </c>
      <c r="D15042" s="890">
        <v>81.31</v>
      </c>
    </row>
    <row r="15043" spans="1:4" x14ac:dyDescent="0.25">
      <c r="A15043" s="890" t="s">
        <v>14676</v>
      </c>
      <c r="B15043" s="890" t="s">
        <v>37360</v>
      </c>
      <c r="C15043" s="890" t="s">
        <v>5</v>
      </c>
      <c r="D15043" s="890">
        <v>78.83</v>
      </c>
    </row>
    <row r="15044" spans="1:4" x14ac:dyDescent="0.25">
      <c r="A15044" s="890" t="s">
        <v>14677</v>
      </c>
      <c r="B15044" s="890" t="s">
        <v>37361</v>
      </c>
      <c r="C15044" s="890" t="s">
        <v>5</v>
      </c>
      <c r="D15044" s="890">
        <v>102.02</v>
      </c>
    </row>
    <row r="15045" spans="1:4" x14ac:dyDescent="0.25">
      <c r="A15045" s="890" t="s">
        <v>14678</v>
      </c>
      <c r="B15045" s="890" t="s">
        <v>37361</v>
      </c>
      <c r="C15045" s="890" t="s">
        <v>5</v>
      </c>
      <c r="D15045" s="890">
        <v>99.54</v>
      </c>
    </row>
    <row r="15046" spans="1:4" x14ac:dyDescent="0.25">
      <c r="A15046" s="890" t="s">
        <v>14679</v>
      </c>
      <c r="B15046" s="890" t="s">
        <v>37362</v>
      </c>
      <c r="C15046" s="890" t="s">
        <v>5</v>
      </c>
      <c r="D15046" s="890">
        <v>53.01</v>
      </c>
    </row>
    <row r="15047" spans="1:4" x14ac:dyDescent="0.25">
      <c r="A15047" s="890" t="s">
        <v>14680</v>
      </c>
      <c r="B15047" s="890" t="s">
        <v>37362</v>
      </c>
      <c r="C15047" s="890" t="s">
        <v>5</v>
      </c>
      <c r="D15047" s="890">
        <v>50.53</v>
      </c>
    </row>
    <row r="15048" spans="1:4" x14ac:dyDescent="0.25">
      <c r="A15048" s="890" t="s">
        <v>14681</v>
      </c>
      <c r="B15048" s="890" t="s">
        <v>37363</v>
      </c>
      <c r="C15048" s="890" t="s">
        <v>5</v>
      </c>
      <c r="D15048" s="890">
        <v>67.61</v>
      </c>
    </row>
    <row r="15049" spans="1:4" x14ac:dyDescent="0.25">
      <c r="A15049" s="890" t="s">
        <v>14682</v>
      </c>
      <c r="B15049" s="890" t="s">
        <v>37363</v>
      </c>
      <c r="C15049" s="890" t="s">
        <v>5</v>
      </c>
      <c r="D15049" s="890">
        <v>65.13</v>
      </c>
    </row>
    <row r="15050" spans="1:4" x14ac:dyDescent="0.25">
      <c r="A15050" s="890" t="s">
        <v>14683</v>
      </c>
      <c r="B15050" s="890" t="s">
        <v>37364</v>
      </c>
      <c r="C15050" s="890" t="s">
        <v>5</v>
      </c>
      <c r="D15050" s="890">
        <v>75.489999999999995</v>
      </c>
    </row>
    <row r="15051" spans="1:4" x14ac:dyDescent="0.25">
      <c r="A15051" s="890" t="s">
        <v>14684</v>
      </c>
      <c r="B15051" s="890" t="s">
        <v>37364</v>
      </c>
      <c r="C15051" s="890" t="s">
        <v>5</v>
      </c>
      <c r="D15051" s="890">
        <v>73.010000000000005</v>
      </c>
    </row>
    <row r="15052" spans="1:4" x14ac:dyDescent="0.25">
      <c r="A15052" s="890" t="s">
        <v>14685</v>
      </c>
      <c r="B15052" s="890" t="s">
        <v>37365</v>
      </c>
      <c r="C15052" s="890" t="s">
        <v>5</v>
      </c>
      <c r="D15052" s="890">
        <v>83.74</v>
      </c>
    </row>
    <row r="15053" spans="1:4" x14ac:dyDescent="0.25">
      <c r="A15053" s="890" t="s">
        <v>14686</v>
      </c>
      <c r="B15053" s="890" t="s">
        <v>37365</v>
      </c>
      <c r="C15053" s="890" t="s">
        <v>5</v>
      </c>
      <c r="D15053" s="890">
        <v>81.260000000000005</v>
      </c>
    </row>
    <row r="15054" spans="1:4" x14ac:dyDescent="0.25">
      <c r="A15054" s="890" t="s">
        <v>14687</v>
      </c>
      <c r="B15054" s="890" t="s">
        <v>37366</v>
      </c>
      <c r="C15054" s="890" t="s">
        <v>5</v>
      </c>
      <c r="D15054" s="890">
        <v>130.41999999999999</v>
      </c>
    </row>
    <row r="15055" spans="1:4" x14ac:dyDescent="0.25">
      <c r="A15055" s="890" t="s">
        <v>14688</v>
      </c>
      <c r="B15055" s="890" t="s">
        <v>37366</v>
      </c>
      <c r="C15055" s="890" t="s">
        <v>5</v>
      </c>
      <c r="D15055" s="890">
        <v>127.94</v>
      </c>
    </row>
    <row r="15056" spans="1:4" x14ac:dyDescent="0.25">
      <c r="A15056" s="890" t="s">
        <v>14689</v>
      </c>
      <c r="B15056" s="890" t="s">
        <v>37367</v>
      </c>
      <c r="C15056" s="890" t="s">
        <v>5</v>
      </c>
      <c r="D15056" s="890">
        <v>50.51</v>
      </c>
    </row>
    <row r="15057" spans="1:4" x14ac:dyDescent="0.25">
      <c r="A15057" s="890" t="s">
        <v>14690</v>
      </c>
      <c r="B15057" s="890" t="s">
        <v>37367</v>
      </c>
      <c r="C15057" s="890" t="s">
        <v>5</v>
      </c>
      <c r="D15057" s="890">
        <v>48.03</v>
      </c>
    </row>
    <row r="15058" spans="1:4" x14ac:dyDescent="0.25">
      <c r="A15058" s="890" t="s">
        <v>14691</v>
      </c>
      <c r="B15058" s="890" t="s">
        <v>37368</v>
      </c>
      <c r="C15058" s="890" t="s">
        <v>5</v>
      </c>
      <c r="D15058" s="890">
        <v>63.48</v>
      </c>
    </row>
    <row r="15059" spans="1:4" x14ac:dyDescent="0.25">
      <c r="A15059" s="890" t="s">
        <v>14692</v>
      </c>
      <c r="B15059" s="890" t="s">
        <v>37368</v>
      </c>
      <c r="C15059" s="890" t="s">
        <v>5</v>
      </c>
      <c r="D15059" s="890">
        <v>61</v>
      </c>
    </row>
    <row r="15060" spans="1:4" x14ac:dyDescent="0.25">
      <c r="A15060" s="890" t="s">
        <v>14693</v>
      </c>
      <c r="B15060" s="890" t="s">
        <v>37369</v>
      </c>
      <c r="C15060" s="890" t="s">
        <v>5</v>
      </c>
      <c r="D15060" s="890">
        <v>72.08</v>
      </c>
    </row>
    <row r="15061" spans="1:4" x14ac:dyDescent="0.25">
      <c r="A15061" s="890" t="s">
        <v>14694</v>
      </c>
      <c r="B15061" s="890" t="s">
        <v>37369</v>
      </c>
      <c r="C15061" s="890" t="s">
        <v>5</v>
      </c>
      <c r="D15061" s="890">
        <v>69.599999999999994</v>
      </c>
    </row>
    <row r="15062" spans="1:4" x14ac:dyDescent="0.25">
      <c r="A15062" s="890" t="s">
        <v>14695</v>
      </c>
      <c r="B15062" s="890" t="s">
        <v>37370</v>
      </c>
      <c r="C15062" s="890" t="s">
        <v>5</v>
      </c>
      <c r="D15062" s="890">
        <v>94.83</v>
      </c>
    </row>
    <row r="15063" spans="1:4" x14ac:dyDescent="0.25">
      <c r="A15063" s="890" t="s">
        <v>14696</v>
      </c>
      <c r="B15063" s="890" t="s">
        <v>37370</v>
      </c>
      <c r="C15063" s="890" t="s">
        <v>5</v>
      </c>
      <c r="D15063" s="890">
        <v>92.35</v>
      </c>
    </row>
    <row r="15064" spans="1:4" x14ac:dyDescent="0.25">
      <c r="A15064" s="890" t="s">
        <v>14697</v>
      </c>
      <c r="B15064" s="890" t="s">
        <v>37371</v>
      </c>
      <c r="C15064" s="890" t="s">
        <v>5</v>
      </c>
      <c r="D15064" s="890">
        <v>127.72</v>
      </c>
    </row>
    <row r="15065" spans="1:4" x14ac:dyDescent="0.25">
      <c r="A15065" s="890" t="s">
        <v>14698</v>
      </c>
      <c r="B15065" s="890" t="s">
        <v>37371</v>
      </c>
      <c r="C15065" s="890" t="s">
        <v>5</v>
      </c>
      <c r="D15065" s="890">
        <v>125.24</v>
      </c>
    </row>
    <row r="15066" spans="1:4" x14ac:dyDescent="0.25">
      <c r="A15066" s="890" t="s">
        <v>14699</v>
      </c>
      <c r="B15066" s="890" t="s">
        <v>37372</v>
      </c>
      <c r="C15066" s="890" t="s">
        <v>5</v>
      </c>
      <c r="D15066" s="890">
        <v>44.38</v>
      </c>
    </row>
    <row r="15067" spans="1:4" x14ac:dyDescent="0.25">
      <c r="A15067" s="890" t="s">
        <v>14700</v>
      </c>
      <c r="B15067" s="890" t="s">
        <v>37372</v>
      </c>
      <c r="C15067" s="890" t="s">
        <v>5</v>
      </c>
      <c r="D15067" s="890">
        <v>41.9</v>
      </c>
    </row>
    <row r="15068" spans="1:4" x14ac:dyDescent="0.25">
      <c r="A15068" s="890" t="s">
        <v>14701</v>
      </c>
      <c r="B15068" s="890" t="s">
        <v>37373</v>
      </c>
      <c r="C15068" s="890" t="s">
        <v>5</v>
      </c>
      <c r="D15068" s="890">
        <v>45.18</v>
      </c>
    </row>
    <row r="15069" spans="1:4" x14ac:dyDescent="0.25">
      <c r="A15069" s="890" t="s">
        <v>14702</v>
      </c>
      <c r="B15069" s="890" t="s">
        <v>37373</v>
      </c>
      <c r="C15069" s="890" t="s">
        <v>5</v>
      </c>
      <c r="D15069" s="890">
        <v>42.7</v>
      </c>
    </row>
    <row r="15070" spans="1:4" x14ac:dyDescent="0.25">
      <c r="A15070" s="890" t="s">
        <v>14703</v>
      </c>
      <c r="B15070" s="890" t="s">
        <v>37374</v>
      </c>
      <c r="C15070" s="890" t="s">
        <v>5</v>
      </c>
      <c r="D15070" s="890">
        <v>65.27</v>
      </c>
    </row>
    <row r="15071" spans="1:4" x14ac:dyDescent="0.25">
      <c r="A15071" s="890" t="s">
        <v>14704</v>
      </c>
      <c r="B15071" s="890" t="s">
        <v>37374</v>
      </c>
      <c r="C15071" s="890" t="s">
        <v>5</v>
      </c>
      <c r="D15071" s="890">
        <v>62.79</v>
      </c>
    </row>
    <row r="15072" spans="1:4" x14ac:dyDescent="0.25">
      <c r="A15072" s="890" t="s">
        <v>14705</v>
      </c>
      <c r="B15072" s="890" t="s">
        <v>37375</v>
      </c>
      <c r="C15072" s="890" t="s">
        <v>5</v>
      </c>
      <c r="D15072" s="890">
        <v>65.12</v>
      </c>
    </row>
    <row r="15073" spans="1:4" x14ac:dyDescent="0.25">
      <c r="A15073" s="890" t="s">
        <v>14706</v>
      </c>
      <c r="B15073" s="890" t="s">
        <v>37375</v>
      </c>
      <c r="C15073" s="890" t="s">
        <v>5</v>
      </c>
      <c r="D15073" s="890">
        <v>62.64</v>
      </c>
    </row>
    <row r="15074" spans="1:4" x14ac:dyDescent="0.25">
      <c r="A15074" s="890" t="s">
        <v>14707</v>
      </c>
      <c r="B15074" s="890" t="s">
        <v>37376</v>
      </c>
      <c r="C15074" s="890" t="s">
        <v>5</v>
      </c>
      <c r="D15074" s="890">
        <v>80.209999999999994</v>
      </c>
    </row>
    <row r="15075" spans="1:4" x14ac:dyDescent="0.25">
      <c r="A15075" s="890" t="s">
        <v>14708</v>
      </c>
      <c r="B15075" s="890" t="s">
        <v>37376</v>
      </c>
      <c r="C15075" s="890" t="s">
        <v>5</v>
      </c>
      <c r="D15075" s="890">
        <v>77.73</v>
      </c>
    </row>
    <row r="15076" spans="1:4" x14ac:dyDescent="0.25">
      <c r="A15076" s="890" t="s">
        <v>14709</v>
      </c>
      <c r="B15076" s="890" t="s">
        <v>37377</v>
      </c>
      <c r="C15076" s="890" t="s">
        <v>5</v>
      </c>
      <c r="D15076" s="890">
        <v>133.26</v>
      </c>
    </row>
    <row r="15077" spans="1:4" x14ac:dyDescent="0.25">
      <c r="A15077" s="890" t="s">
        <v>14710</v>
      </c>
      <c r="B15077" s="890" t="s">
        <v>37377</v>
      </c>
      <c r="C15077" s="890" t="s">
        <v>5</v>
      </c>
      <c r="D15077" s="890">
        <v>130.78</v>
      </c>
    </row>
    <row r="15078" spans="1:4" x14ac:dyDescent="0.25">
      <c r="A15078" s="890" t="s">
        <v>14711</v>
      </c>
      <c r="B15078" s="890" t="s">
        <v>37378</v>
      </c>
      <c r="C15078" s="890" t="s">
        <v>5</v>
      </c>
      <c r="D15078" s="890">
        <v>56.06</v>
      </c>
    </row>
    <row r="15079" spans="1:4" x14ac:dyDescent="0.25">
      <c r="A15079" s="890" t="s">
        <v>14712</v>
      </c>
      <c r="B15079" s="890" t="s">
        <v>37378</v>
      </c>
      <c r="C15079" s="890" t="s">
        <v>5</v>
      </c>
      <c r="D15079" s="890">
        <v>53.58</v>
      </c>
    </row>
    <row r="15080" spans="1:4" x14ac:dyDescent="0.25">
      <c r="A15080" s="890" t="s">
        <v>14713</v>
      </c>
      <c r="B15080" s="890" t="s">
        <v>37379</v>
      </c>
      <c r="C15080" s="890" t="s">
        <v>5</v>
      </c>
      <c r="D15080" s="890">
        <v>61.88</v>
      </c>
    </row>
    <row r="15081" spans="1:4" x14ac:dyDescent="0.25">
      <c r="A15081" s="890" t="s">
        <v>14714</v>
      </c>
      <c r="B15081" s="890" t="s">
        <v>37379</v>
      </c>
      <c r="C15081" s="890" t="s">
        <v>5</v>
      </c>
      <c r="D15081" s="890">
        <v>59.4</v>
      </c>
    </row>
    <row r="15082" spans="1:4" x14ac:dyDescent="0.25">
      <c r="A15082" s="890" t="s">
        <v>14715</v>
      </c>
      <c r="B15082" s="890" t="s">
        <v>37380</v>
      </c>
      <c r="C15082" s="890" t="s">
        <v>5</v>
      </c>
      <c r="D15082" s="890">
        <v>73.239999999999995</v>
      </c>
    </row>
    <row r="15083" spans="1:4" x14ac:dyDescent="0.25">
      <c r="A15083" s="890" t="s">
        <v>14716</v>
      </c>
      <c r="B15083" s="890" t="s">
        <v>37380</v>
      </c>
      <c r="C15083" s="890" t="s">
        <v>5</v>
      </c>
      <c r="D15083" s="890">
        <v>70.760000000000005</v>
      </c>
    </row>
    <row r="15084" spans="1:4" x14ac:dyDescent="0.25">
      <c r="A15084" s="890" t="s">
        <v>14717</v>
      </c>
      <c r="B15084" s="890" t="s">
        <v>37381</v>
      </c>
      <c r="C15084" s="890" t="s">
        <v>5</v>
      </c>
      <c r="D15084" s="890">
        <v>83.67</v>
      </c>
    </row>
    <row r="15085" spans="1:4" x14ac:dyDescent="0.25">
      <c r="A15085" s="890" t="s">
        <v>14718</v>
      </c>
      <c r="B15085" s="890" t="s">
        <v>37381</v>
      </c>
      <c r="C15085" s="890" t="s">
        <v>5</v>
      </c>
      <c r="D15085" s="890">
        <v>81.19</v>
      </c>
    </row>
    <row r="15086" spans="1:4" x14ac:dyDescent="0.25">
      <c r="A15086" s="890" t="s">
        <v>14719</v>
      </c>
      <c r="B15086" s="890" t="s">
        <v>37382</v>
      </c>
      <c r="C15086" s="890" t="s">
        <v>5</v>
      </c>
      <c r="D15086" s="890">
        <v>153.51</v>
      </c>
    </row>
    <row r="15087" spans="1:4" x14ac:dyDescent="0.25">
      <c r="A15087" s="890" t="s">
        <v>14720</v>
      </c>
      <c r="B15087" s="890" t="s">
        <v>37382</v>
      </c>
      <c r="C15087" s="890" t="s">
        <v>5</v>
      </c>
      <c r="D15087" s="890">
        <v>151.03</v>
      </c>
    </row>
    <row r="15088" spans="1:4" x14ac:dyDescent="0.25">
      <c r="A15088" s="890" t="s">
        <v>14721</v>
      </c>
      <c r="B15088" s="890" t="s">
        <v>37383</v>
      </c>
      <c r="C15088" s="890" t="s">
        <v>5</v>
      </c>
      <c r="D15088" s="890">
        <v>65.44</v>
      </c>
    </row>
    <row r="15089" spans="1:4" x14ac:dyDescent="0.25">
      <c r="A15089" s="890" t="s">
        <v>14722</v>
      </c>
      <c r="B15089" s="890" t="s">
        <v>37383</v>
      </c>
      <c r="C15089" s="890" t="s">
        <v>5</v>
      </c>
      <c r="D15089" s="890">
        <v>62.96</v>
      </c>
    </row>
    <row r="15090" spans="1:4" x14ac:dyDescent="0.25">
      <c r="A15090" s="890" t="s">
        <v>14723</v>
      </c>
      <c r="B15090" s="890" t="s">
        <v>37384</v>
      </c>
      <c r="C15090" s="890" t="s">
        <v>5</v>
      </c>
      <c r="D15090" s="890">
        <v>64.25</v>
      </c>
    </row>
    <row r="15091" spans="1:4" x14ac:dyDescent="0.25">
      <c r="A15091" s="890" t="s">
        <v>14724</v>
      </c>
      <c r="B15091" s="890" t="s">
        <v>37384</v>
      </c>
      <c r="C15091" s="890" t="s">
        <v>5</v>
      </c>
      <c r="D15091" s="890">
        <v>61.77</v>
      </c>
    </row>
    <row r="15092" spans="1:4" x14ac:dyDescent="0.25">
      <c r="A15092" s="890" t="s">
        <v>14725</v>
      </c>
      <c r="B15092" s="890" t="s">
        <v>37385</v>
      </c>
      <c r="C15092" s="890" t="s">
        <v>5</v>
      </c>
      <c r="D15092" s="890">
        <v>71.33</v>
      </c>
    </row>
    <row r="15093" spans="1:4" x14ac:dyDescent="0.25">
      <c r="A15093" s="890" t="s">
        <v>14726</v>
      </c>
      <c r="B15093" s="890" t="s">
        <v>37385</v>
      </c>
      <c r="C15093" s="890" t="s">
        <v>5</v>
      </c>
      <c r="D15093" s="890">
        <v>68.849999999999994</v>
      </c>
    </row>
    <row r="15094" spans="1:4" x14ac:dyDescent="0.25">
      <c r="A15094" s="890" t="s">
        <v>14727</v>
      </c>
      <c r="B15094" s="890" t="s">
        <v>37386</v>
      </c>
      <c r="C15094" s="890" t="s">
        <v>5</v>
      </c>
      <c r="D15094" s="890">
        <v>175.55</v>
      </c>
    </row>
    <row r="15095" spans="1:4" x14ac:dyDescent="0.25">
      <c r="A15095" s="890" t="s">
        <v>14728</v>
      </c>
      <c r="B15095" s="890" t="s">
        <v>37386</v>
      </c>
      <c r="C15095" s="890" t="s">
        <v>5</v>
      </c>
      <c r="D15095" s="890">
        <v>173.07</v>
      </c>
    </row>
    <row r="15096" spans="1:4" x14ac:dyDescent="0.25">
      <c r="A15096" s="890" t="s">
        <v>14729</v>
      </c>
      <c r="B15096" s="890" t="s">
        <v>37387</v>
      </c>
      <c r="C15096" s="890" t="s">
        <v>5</v>
      </c>
      <c r="D15096" s="890">
        <v>163.01</v>
      </c>
    </row>
    <row r="15097" spans="1:4" x14ac:dyDescent="0.25">
      <c r="A15097" s="890" t="s">
        <v>14730</v>
      </c>
      <c r="B15097" s="890" t="s">
        <v>37387</v>
      </c>
      <c r="C15097" s="890" t="s">
        <v>5</v>
      </c>
      <c r="D15097" s="890">
        <v>160.53</v>
      </c>
    </row>
    <row r="15098" spans="1:4" x14ac:dyDescent="0.25">
      <c r="A15098" s="890" t="s">
        <v>14731</v>
      </c>
      <c r="B15098" s="890" t="s">
        <v>37388</v>
      </c>
      <c r="C15098" s="890" t="s">
        <v>5</v>
      </c>
      <c r="D15098" s="890">
        <v>54.63</v>
      </c>
    </row>
    <row r="15099" spans="1:4" x14ac:dyDescent="0.25">
      <c r="A15099" s="890" t="s">
        <v>14732</v>
      </c>
      <c r="B15099" s="890" t="s">
        <v>37388</v>
      </c>
      <c r="C15099" s="890" t="s">
        <v>5</v>
      </c>
      <c r="D15099" s="890">
        <v>52.15</v>
      </c>
    </row>
    <row r="15100" spans="1:4" x14ac:dyDescent="0.25">
      <c r="A15100" s="890" t="s">
        <v>14733</v>
      </c>
      <c r="B15100" s="890" t="s">
        <v>37389</v>
      </c>
      <c r="C15100" s="890" t="s">
        <v>5</v>
      </c>
      <c r="D15100" s="890">
        <v>48.51</v>
      </c>
    </row>
    <row r="15101" spans="1:4" x14ac:dyDescent="0.25">
      <c r="A15101" s="890" t="s">
        <v>14734</v>
      </c>
      <c r="B15101" s="890" t="s">
        <v>37389</v>
      </c>
      <c r="C15101" s="890" t="s">
        <v>5</v>
      </c>
      <c r="D15101" s="890">
        <v>46.03</v>
      </c>
    </row>
    <row r="15102" spans="1:4" x14ac:dyDescent="0.25">
      <c r="A15102" s="890" t="s">
        <v>14735</v>
      </c>
      <c r="B15102" s="890" t="s">
        <v>37390</v>
      </c>
      <c r="C15102" s="890" t="s">
        <v>5</v>
      </c>
      <c r="D15102" s="890">
        <v>67.650000000000006</v>
      </c>
    </row>
    <row r="15103" spans="1:4" x14ac:dyDescent="0.25">
      <c r="A15103" s="890" t="s">
        <v>14736</v>
      </c>
      <c r="B15103" s="890" t="s">
        <v>37390</v>
      </c>
      <c r="C15103" s="890" t="s">
        <v>5</v>
      </c>
      <c r="D15103" s="890">
        <v>65.17</v>
      </c>
    </row>
    <row r="15104" spans="1:4" x14ac:dyDescent="0.25">
      <c r="A15104" s="890" t="s">
        <v>14737</v>
      </c>
      <c r="B15104" s="890" t="s">
        <v>37391</v>
      </c>
      <c r="C15104" s="890" t="s">
        <v>5</v>
      </c>
      <c r="D15104" s="890">
        <v>84.77</v>
      </c>
    </row>
    <row r="15105" spans="1:4" x14ac:dyDescent="0.25">
      <c r="A15105" s="890" t="s">
        <v>14738</v>
      </c>
      <c r="B15105" s="890" t="s">
        <v>37391</v>
      </c>
      <c r="C15105" s="890" t="s">
        <v>5</v>
      </c>
      <c r="D15105" s="890">
        <v>82.29</v>
      </c>
    </row>
    <row r="15106" spans="1:4" x14ac:dyDescent="0.25">
      <c r="A15106" s="890" t="s">
        <v>14739</v>
      </c>
      <c r="B15106" s="890" t="s">
        <v>37392</v>
      </c>
      <c r="C15106" s="890" t="s">
        <v>5</v>
      </c>
      <c r="D15106" s="890">
        <v>111.26</v>
      </c>
    </row>
    <row r="15107" spans="1:4" x14ac:dyDescent="0.25">
      <c r="A15107" s="890" t="s">
        <v>14740</v>
      </c>
      <c r="B15107" s="890" t="s">
        <v>37392</v>
      </c>
      <c r="C15107" s="890" t="s">
        <v>5</v>
      </c>
      <c r="D15107" s="890">
        <v>108.78</v>
      </c>
    </row>
    <row r="15108" spans="1:4" x14ac:dyDescent="0.25">
      <c r="A15108" s="890" t="s">
        <v>14741</v>
      </c>
      <c r="B15108" s="890" t="s">
        <v>37393</v>
      </c>
      <c r="C15108" s="890" t="s">
        <v>5</v>
      </c>
      <c r="D15108" s="890">
        <v>153.09</v>
      </c>
    </row>
    <row r="15109" spans="1:4" x14ac:dyDescent="0.25">
      <c r="A15109" s="890" t="s">
        <v>14742</v>
      </c>
      <c r="B15109" s="890" t="s">
        <v>37393</v>
      </c>
      <c r="C15109" s="890" t="s">
        <v>5</v>
      </c>
      <c r="D15109" s="890">
        <v>150.61000000000001</v>
      </c>
    </row>
    <row r="15110" spans="1:4" x14ac:dyDescent="0.25">
      <c r="A15110" s="890" t="s">
        <v>14743</v>
      </c>
      <c r="B15110" s="890" t="s">
        <v>37394</v>
      </c>
      <c r="C15110" s="890" t="s">
        <v>5</v>
      </c>
      <c r="D15110" s="890">
        <v>63.53</v>
      </c>
    </row>
    <row r="15111" spans="1:4" x14ac:dyDescent="0.25">
      <c r="A15111" s="890" t="s">
        <v>14744</v>
      </c>
      <c r="B15111" s="890" t="s">
        <v>37394</v>
      </c>
      <c r="C15111" s="890" t="s">
        <v>5</v>
      </c>
      <c r="D15111" s="890">
        <v>61.05</v>
      </c>
    </row>
    <row r="15112" spans="1:4" x14ac:dyDescent="0.25">
      <c r="A15112" s="890" t="s">
        <v>14745</v>
      </c>
      <c r="B15112" s="890" t="s">
        <v>37395</v>
      </c>
      <c r="C15112" s="890" t="s">
        <v>5</v>
      </c>
      <c r="D15112" s="890">
        <v>74.19</v>
      </c>
    </row>
    <row r="15113" spans="1:4" x14ac:dyDescent="0.25">
      <c r="A15113" s="890" t="s">
        <v>14746</v>
      </c>
      <c r="B15113" s="890" t="s">
        <v>37395</v>
      </c>
      <c r="C15113" s="890" t="s">
        <v>5</v>
      </c>
      <c r="D15113" s="890">
        <v>71.709999999999994</v>
      </c>
    </row>
    <row r="15114" spans="1:4" x14ac:dyDescent="0.25">
      <c r="A15114" s="890" t="s">
        <v>14747</v>
      </c>
      <c r="B15114" s="890" t="s">
        <v>37396</v>
      </c>
      <c r="C15114" s="890" t="s">
        <v>5</v>
      </c>
      <c r="D15114" s="890">
        <v>86.61</v>
      </c>
    </row>
    <row r="15115" spans="1:4" x14ac:dyDescent="0.25">
      <c r="A15115" s="890" t="s">
        <v>14748</v>
      </c>
      <c r="B15115" s="890" t="s">
        <v>37396</v>
      </c>
      <c r="C15115" s="890" t="s">
        <v>5</v>
      </c>
      <c r="D15115" s="890">
        <v>84.13</v>
      </c>
    </row>
    <row r="15116" spans="1:4" x14ac:dyDescent="0.25">
      <c r="A15116" s="890" t="s">
        <v>14749</v>
      </c>
      <c r="B15116" s="890" t="s">
        <v>37397</v>
      </c>
      <c r="C15116" s="890" t="s">
        <v>5</v>
      </c>
      <c r="D15116" s="890">
        <v>106.18</v>
      </c>
    </row>
    <row r="15117" spans="1:4" x14ac:dyDescent="0.25">
      <c r="A15117" s="890" t="s">
        <v>14750</v>
      </c>
      <c r="B15117" s="890" t="s">
        <v>37397</v>
      </c>
      <c r="C15117" s="890" t="s">
        <v>5</v>
      </c>
      <c r="D15117" s="890">
        <v>103.7</v>
      </c>
    </row>
    <row r="15118" spans="1:4" x14ac:dyDescent="0.25">
      <c r="A15118" s="890" t="s">
        <v>14751</v>
      </c>
      <c r="B15118" s="890" t="s">
        <v>37398</v>
      </c>
      <c r="C15118" s="890" t="s">
        <v>5</v>
      </c>
      <c r="D15118" s="890">
        <v>160.11000000000001</v>
      </c>
    </row>
    <row r="15119" spans="1:4" x14ac:dyDescent="0.25">
      <c r="A15119" s="890" t="s">
        <v>14752</v>
      </c>
      <c r="B15119" s="890" t="s">
        <v>37398</v>
      </c>
      <c r="C15119" s="890" t="s">
        <v>5</v>
      </c>
      <c r="D15119" s="890">
        <v>157.63</v>
      </c>
    </row>
    <row r="15120" spans="1:4" x14ac:dyDescent="0.25">
      <c r="A15120" s="890" t="s">
        <v>14753</v>
      </c>
      <c r="B15120" s="890" t="s">
        <v>37399</v>
      </c>
      <c r="C15120" s="890" t="s">
        <v>5</v>
      </c>
      <c r="D15120" s="890">
        <v>72.819999999999993</v>
      </c>
    </row>
    <row r="15121" spans="1:4" x14ac:dyDescent="0.25">
      <c r="A15121" s="890" t="s">
        <v>14754</v>
      </c>
      <c r="B15121" s="890" t="s">
        <v>37399</v>
      </c>
      <c r="C15121" s="890" t="s">
        <v>5</v>
      </c>
      <c r="D15121" s="890">
        <v>70.34</v>
      </c>
    </row>
    <row r="15122" spans="1:4" x14ac:dyDescent="0.25">
      <c r="A15122" s="890" t="s">
        <v>14755</v>
      </c>
      <c r="B15122" s="890" t="s">
        <v>37400</v>
      </c>
      <c r="C15122" s="890" t="s">
        <v>5</v>
      </c>
      <c r="D15122" s="890">
        <v>100.44</v>
      </c>
    </row>
    <row r="15123" spans="1:4" x14ac:dyDescent="0.25">
      <c r="A15123" s="890" t="s">
        <v>14756</v>
      </c>
      <c r="B15123" s="890" t="s">
        <v>37400</v>
      </c>
      <c r="C15123" s="890" t="s">
        <v>5</v>
      </c>
      <c r="D15123" s="890">
        <v>97.96</v>
      </c>
    </row>
    <row r="15124" spans="1:4" x14ac:dyDescent="0.25">
      <c r="A15124" s="890" t="s">
        <v>14757</v>
      </c>
      <c r="B15124" s="890" t="s">
        <v>37401</v>
      </c>
      <c r="C15124" s="890" t="s">
        <v>5</v>
      </c>
      <c r="D15124" s="890">
        <v>85.82</v>
      </c>
    </row>
    <row r="15125" spans="1:4" x14ac:dyDescent="0.25">
      <c r="A15125" s="890" t="s">
        <v>14758</v>
      </c>
      <c r="B15125" s="890" t="s">
        <v>37401</v>
      </c>
      <c r="C15125" s="890" t="s">
        <v>5</v>
      </c>
      <c r="D15125" s="890">
        <v>83.34</v>
      </c>
    </row>
    <row r="15126" spans="1:4" x14ac:dyDescent="0.25">
      <c r="A15126" s="890" t="s">
        <v>14759</v>
      </c>
      <c r="B15126" s="890" t="s">
        <v>37402</v>
      </c>
      <c r="C15126" s="890" t="s">
        <v>5</v>
      </c>
      <c r="D15126" s="890">
        <v>117.85</v>
      </c>
    </row>
    <row r="15127" spans="1:4" x14ac:dyDescent="0.25">
      <c r="A15127" s="890" t="s">
        <v>14760</v>
      </c>
      <c r="B15127" s="890" t="s">
        <v>37402</v>
      </c>
      <c r="C15127" s="890" t="s">
        <v>5</v>
      </c>
      <c r="D15127" s="890">
        <v>115.37</v>
      </c>
    </row>
    <row r="15128" spans="1:4" x14ac:dyDescent="0.25">
      <c r="A15128" s="890" t="s">
        <v>14761</v>
      </c>
      <c r="B15128" s="890" t="s">
        <v>37403</v>
      </c>
      <c r="C15128" s="890" t="s">
        <v>5</v>
      </c>
      <c r="D15128" s="890">
        <v>167.16</v>
      </c>
    </row>
    <row r="15129" spans="1:4" x14ac:dyDescent="0.25">
      <c r="A15129" s="890" t="s">
        <v>14762</v>
      </c>
      <c r="B15129" s="890" t="s">
        <v>37403</v>
      </c>
      <c r="C15129" s="890" t="s">
        <v>5</v>
      </c>
      <c r="D15129" s="890">
        <v>164.68</v>
      </c>
    </row>
    <row r="15130" spans="1:4" x14ac:dyDescent="0.25">
      <c r="A15130" s="890" t="s">
        <v>14763</v>
      </c>
      <c r="B15130" s="890" t="s">
        <v>37404</v>
      </c>
      <c r="C15130" s="890" t="s">
        <v>5</v>
      </c>
      <c r="D15130" s="890">
        <v>33.729999999999997</v>
      </c>
    </row>
    <row r="15131" spans="1:4" x14ac:dyDescent="0.25">
      <c r="A15131" s="890" t="s">
        <v>14764</v>
      </c>
      <c r="B15131" s="890" t="s">
        <v>37404</v>
      </c>
      <c r="C15131" s="890" t="s">
        <v>5</v>
      </c>
      <c r="D15131" s="890">
        <v>31.25</v>
      </c>
    </row>
    <row r="15132" spans="1:4" x14ac:dyDescent="0.25">
      <c r="A15132" s="890" t="s">
        <v>14765</v>
      </c>
      <c r="B15132" s="890" t="s">
        <v>37405</v>
      </c>
      <c r="C15132" s="890" t="s">
        <v>5</v>
      </c>
      <c r="D15132" s="890">
        <v>38.06</v>
      </c>
    </row>
    <row r="15133" spans="1:4" x14ac:dyDescent="0.25">
      <c r="A15133" s="890" t="s">
        <v>14766</v>
      </c>
      <c r="B15133" s="890" t="s">
        <v>37405</v>
      </c>
      <c r="C15133" s="890" t="s">
        <v>5</v>
      </c>
      <c r="D15133" s="890">
        <v>35.58</v>
      </c>
    </row>
    <row r="15134" spans="1:4" x14ac:dyDescent="0.25">
      <c r="A15134" s="890" t="s">
        <v>14767</v>
      </c>
      <c r="B15134" s="890" t="s">
        <v>37406</v>
      </c>
      <c r="C15134" s="890" t="s">
        <v>5</v>
      </c>
      <c r="D15134" s="890">
        <v>42.64</v>
      </c>
    </row>
    <row r="15135" spans="1:4" x14ac:dyDescent="0.25">
      <c r="A15135" s="890" t="s">
        <v>14768</v>
      </c>
      <c r="B15135" s="890" t="s">
        <v>37406</v>
      </c>
      <c r="C15135" s="890" t="s">
        <v>5</v>
      </c>
      <c r="D15135" s="890">
        <v>40.159999999999997</v>
      </c>
    </row>
    <row r="15136" spans="1:4" x14ac:dyDescent="0.25">
      <c r="A15136" s="890" t="s">
        <v>14769</v>
      </c>
      <c r="B15136" s="890" t="s">
        <v>37407</v>
      </c>
      <c r="C15136" s="890" t="s">
        <v>5</v>
      </c>
      <c r="D15136" s="890">
        <v>63.81</v>
      </c>
    </row>
    <row r="15137" spans="1:4" x14ac:dyDescent="0.25">
      <c r="A15137" s="890" t="s">
        <v>14770</v>
      </c>
      <c r="B15137" s="890" t="s">
        <v>37407</v>
      </c>
      <c r="C15137" s="890" t="s">
        <v>5</v>
      </c>
      <c r="D15137" s="890">
        <v>61.33</v>
      </c>
    </row>
    <row r="15138" spans="1:4" x14ac:dyDescent="0.25">
      <c r="A15138" s="890" t="s">
        <v>14771</v>
      </c>
      <c r="B15138" s="890" t="s">
        <v>37408</v>
      </c>
      <c r="C15138" s="890" t="s">
        <v>5</v>
      </c>
      <c r="D15138" s="890">
        <v>80.91</v>
      </c>
    </row>
    <row r="15139" spans="1:4" x14ac:dyDescent="0.25">
      <c r="A15139" s="890" t="s">
        <v>14772</v>
      </c>
      <c r="B15139" s="890" t="s">
        <v>37408</v>
      </c>
      <c r="C15139" s="890" t="s">
        <v>5</v>
      </c>
      <c r="D15139" s="890">
        <v>78.430000000000007</v>
      </c>
    </row>
    <row r="15140" spans="1:4" x14ac:dyDescent="0.25">
      <c r="A15140" s="890" t="s">
        <v>14773</v>
      </c>
      <c r="B15140" s="890" t="s">
        <v>37409</v>
      </c>
      <c r="C15140" s="890" t="s">
        <v>5</v>
      </c>
      <c r="D15140" s="890">
        <v>88.72</v>
      </c>
    </row>
    <row r="15141" spans="1:4" x14ac:dyDescent="0.25">
      <c r="A15141" s="890" t="s">
        <v>14774</v>
      </c>
      <c r="B15141" s="890" t="s">
        <v>37409</v>
      </c>
      <c r="C15141" s="890" t="s">
        <v>5</v>
      </c>
      <c r="D15141" s="890">
        <v>86.24</v>
      </c>
    </row>
    <row r="15142" spans="1:4" x14ac:dyDescent="0.25">
      <c r="A15142" s="890" t="s">
        <v>14775</v>
      </c>
      <c r="B15142" s="890" t="s">
        <v>37410</v>
      </c>
      <c r="C15142" s="890" t="s">
        <v>5</v>
      </c>
      <c r="D15142" s="890">
        <v>36.69</v>
      </c>
    </row>
    <row r="15143" spans="1:4" x14ac:dyDescent="0.25">
      <c r="A15143" s="890" t="s">
        <v>14776</v>
      </c>
      <c r="B15143" s="890" t="s">
        <v>37410</v>
      </c>
      <c r="C15143" s="890" t="s">
        <v>5</v>
      </c>
      <c r="D15143" s="890">
        <v>34.21</v>
      </c>
    </row>
    <row r="15144" spans="1:4" x14ac:dyDescent="0.25">
      <c r="A15144" s="890" t="s">
        <v>14777</v>
      </c>
      <c r="B15144" s="890" t="s">
        <v>37411</v>
      </c>
      <c r="C15144" s="890" t="s">
        <v>5</v>
      </c>
      <c r="D15144" s="890">
        <v>41.23</v>
      </c>
    </row>
    <row r="15145" spans="1:4" x14ac:dyDescent="0.25">
      <c r="A15145" s="890" t="s">
        <v>14778</v>
      </c>
      <c r="B15145" s="890" t="s">
        <v>37411</v>
      </c>
      <c r="C15145" s="890" t="s">
        <v>5</v>
      </c>
      <c r="D15145" s="890">
        <v>38.75</v>
      </c>
    </row>
    <row r="15146" spans="1:4" x14ac:dyDescent="0.25">
      <c r="A15146" s="890" t="s">
        <v>14779</v>
      </c>
      <c r="B15146" s="890" t="s">
        <v>37412</v>
      </c>
      <c r="C15146" s="890" t="s">
        <v>5</v>
      </c>
      <c r="D15146" s="890">
        <v>46.63</v>
      </c>
    </row>
    <row r="15147" spans="1:4" x14ac:dyDescent="0.25">
      <c r="A15147" s="890" t="s">
        <v>14780</v>
      </c>
      <c r="B15147" s="890" t="s">
        <v>37412</v>
      </c>
      <c r="C15147" s="890" t="s">
        <v>5</v>
      </c>
      <c r="D15147" s="890">
        <v>44.15</v>
      </c>
    </row>
    <row r="15148" spans="1:4" x14ac:dyDescent="0.25">
      <c r="A15148" s="890" t="s">
        <v>14781</v>
      </c>
      <c r="B15148" s="890" t="s">
        <v>37413</v>
      </c>
      <c r="C15148" s="890" t="s">
        <v>5</v>
      </c>
      <c r="D15148" s="890">
        <v>60.96</v>
      </c>
    </row>
    <row r="15149" spans="1:4" x14ac:dyDescent="0.25">
      <c r="A15149" s="890" t="s">
        <v>14782</v>
      </c>
      <c r="B15149" s="890" t="s">
        <v>37413</v>
      </c>
      <c r="C15149" s="890" t="s">
        <v>5</v>
      </c>
      <c r="D15149" s="890">
        <v>58.48</v>
      </c>
    </row>
    <row r="15150" spans="1:4" x14ac:dyDescent="0.25">
      <c r="A15150" s="890" t="s">
        <v>14783</v>
      </c>
      <c r="B15150" s="890" t="s">
        <v>37414</v>
      </c>
      <c r="C15150" s="890" t="s">
        <v>5</v>
      </c>
      <c r="D15150" s="890">
        <v>82.55</v>
      </c>
    </row>
    <row r="15151" spans="1:4" x14ac:dyDescent="0.25">
      <c r="A15151" s="890" t="s">
        <v>14784</v>
      </c>
      <c r="B15151" s="890" t="s">
        <v>37414</v>
      </c>
      <c r="C15151" s="890" t="s">
        <v>5</v>
      </c>
      <c r="D15151" s="890">
        <v>80.069999999999993</v>
      </c>
    </row>
    <row r="15152" spans="1:4" x14ac:dyDescent="0.25">
      <c r="A15152" s="890" t="s">
        <v>14785</v>
      </c>
      <c r="B15152" s="890" t="s">
        <v>37415</v>
      </c>
      <c r="C15152" s="890" t="s">
        <v>5</v>
      </c>
      <c r="D15152" s="890">
        <v>41.56</v>
      </c>
    </row>
    <row r="15153" spans="1:4" x14ac:dyDescent="0.25">
      <c r="A15153" s="890" t="s">
        <v>14786</v>
      </c>
      <c r="B15153" s="890" t="s">
        <v>37415</v>
      </c>
      <c r="C15153" s="890" t="s">
        <v>5</v>
      </c>
      <c r="D15153" s="890">
        <v>39.08</v>
      </c>
    </row>
    <row r="15154" spans="1:4" x14ac:dyDescent="0.25">
      <c r="A15154" s="890" t="s">
        <v>14787</v>
      </c>
      <c r="B15154" s="890" t="s">
        <v>37416</v>
      </c>
      <c r="C15154" s="890" t="s">
        <v>5</v>
      </c>
      <c r="D15154" s="890">
        <v>63.81</v>
      </c>
    </row>
    <row r="15155" spans="1:4" x14ac:dyDescent="0.25">
      <c r="A15155" s="890" t="s">
        <v>14788</v>
      </c>
      <c r="B15155" s="890" t="s">
        <v>37416</v>
      </c>
      <c r="C15155" s="890" t="s">
        <v>5</v>
      </c>
      <c r="D15155" s="890">
        <v>61.33</v>
      </c>
    </row>
    <row r="15156" spans="1:4" x14ac:dyDescent="0.25">
      <c r="A15156" s="890" t="s">
        <v>14789</v>
      </c>
      <c r="B15156" s="890" t="s">
        <v>37417</v>
      </c>
      <c r="C15156" s="890" t="s">
        <v>5</v>
      </c>
      <c r="D15156" s="890">
        <v>54.33</v>
      </c>
    </row>
    <row r="15157" spans="1:4" x14ac:dyDescent="0.25">
      <c r="A15157" s="890" t="s">
        <v>14790</v>
      </c>
      <c r="B15157" s="890" t="s">
        <v>37417</v>
      </c>
      <c r="C15157" s="890" t="s">
        <v>5</v>
      </c>
      <c r="D15157" s="890">
        <v>51.85</v>
      </c>
    </row>
    <row r="15158" spans="1:4" x14ac:dyDescent="0.25">
      <c r="A15158" s="890" t="s">
        <v>14791</v>
      </c>
      <c r="B15158" s="890" t="s">
        <v>37418</v>
      </c>
      <c r="C15158" s="890" t="s">
        <v>5</v>
      </c>
      <c r="D15158" s="890">
        <v>91.21</v>
      </c>
    </row>
    <row r="15159" spans="1:4" x14ac:dyDescent="0.25">
      <c r="A15159" s="890" t="s">
        <v>14792</v>
      </c>
      <c r="B15159" s="890" t="s">
        <v>37418</v>
      </c>
      <c r="C15159" s="890" t="s">
        <v>5</v>
      </c>
      <c r="D15159" s="890">
        <v>88.73</v>
      </c>
    </row>
    <row r="15160" spans="1:4" x14ac:dyDescent="0.25">
      <c r="A15160" s="890" t="s">
        <v>14793</v>
      </c>
      <c r="B15160" s="890" t="s">
        <v>37419</v>
      </c>
      <c r="C15160" s="890" t="s">
        <v>5</v>
      </c>
      <c r="D15160" s="890">
        <v>100.48</v>
      </c>
    </row>
    <row r="15161" spans="1:4" x14ac:dyDescent="0.25">
      <c r="A15161" s="890" t="s">
        <v>14794</v>
      </c>
      <c r="B15161" s="890" t="s">
        <v>37419</v>
      </c>
      <c r="C15161" s="890" t="s">
        <v>5</v>
      </c>
      <c r="D15161" s="890">
        <v>98</v>
      </c>
    </row>
    <row r="15162" spans="1:4" x14ac:dyDescent="0.25">
      <c r="A15162" s="890" t="s">
        <v>14795</v>
      </c>
      <c r="B15162" s="890" t="s">
        <v>37420</v>
      </c>
      <c r="C15162" s="890" t="s">
        <v>5</v>
      </c>
      <c r="D15162" s="890">
        <v>36.869999999999997</v>
      </c>
    </row>
    <row r="15163" spans="1:4" x14ac:dyDescent="0.25">
      <c r="A15163" s="890" t="s">
        <v>14796</v>
      </c>
      <c r="B15163" s="890" t="s">
        <v>37420</v>
      </c>
      <c r="C15163" s="890" t="s">
        <v>5</v>
      </c>
      <c r="D15163" s="890">
        <v>34.39</v>
      </c>
    </row>
    <row r="15164" spans="1:4" x14ac:dyDescent="0.25">
      <c r="A15164" s="890" t="s">
        <v>14797</v>
      </c>
      <c r="B15164" s="890" t="s">
        <v>37421</v>
      </c>
      <c r="C15164" s="890" t="s">
        <v>5</v>
      </c>
      <c r="D15164" s="890">
        <v>41.77</v>
      </c>
    </row>
    <row r="15165" spans="1:4" x14ac:dyDescent="0.25">
      <c r="A15165" s="890" t="s">
        <v>14798</v>
      </c>
      <c r="B15165" s="890" t="s">
        <v>37421</v>
      </c>
      <c r="C15165" s="890" t="s">
        <v>5</v>
      </c>
      <c r="D15165" s="890">
        <v>39.29</v>
      </c>
    </row>
    <row r="15166" spans="1:4" x14ac:dyDescent="0.25">
      <c r="A15166" s="890" t="s">
        <v>14799</v>
      </c>
      <c r="B15166" s="890" t="s">
        <v>37422</v>
      </c>
      <c r="C15166" s="890" t="s">
        <v>5</v>
      </c>
      <c r="D15166" s="890">
        <v>46.23</v>
      </c>
    </row>
    <row r="15167" spans="1:4" x14ac:dyDescent="0.25">
      <c r="A15167" s="890" t="s">
        <v>14800</v>
      </c>
      <c r="B15167" s="890" t="s">
        <v>37422</v>
      </c>
      <c r="C15167" s="890" t="s">
        <v>5</v>
      </c>
      <c r="D15167" s="890">
        <v>43.75</v>
      </c>
    </row>
    <row r="15168" spans="1:4" x14ac:dyDescent="0.25">
      <c r="A15168" s="890" t="s">
        <v>14801</v>
      </c>
      <c r="B15168" s="890" t="s">
        <v>37423</v>
      </c>
      <c r="C15168" s="890" t="s">
        <v>5</v>
      </c>
      <c r="D15168" s="890">
        <v>52.18</v>
      </c>
    </row>
    <row r="15169" spans="1:4" x14ac:dyDescent="0.25">
      <c r="A15169" s="890" t="s">
        <v>14802</v>
      </c>
      <c r="B15169" s="890" t="s">
        <v>37423</v>
      </c>
      <c r="C15169" s="890" t="s">
        <v>5</v>
      </c>
      <c r="D15169" s="890">
        <v>49.7</v>
      </c>
    </row>
    <row r="15170" spans="1:4" x14ac:dyDescent="0.25">
      <c r="A15170" s="890" t="s">
        <v>14803</v>
      </c>
      <c r="B15170" s="890" t="s">
        <v>37424</v>
      </c>
      <c r="C15170" s="890" t="s">
        <v>5</v>
      </c>
      <c r="D15170" s="890">
        <v>75.33</v>
      </c>
    </row>
    <row r="15171" spans="1:4" x14ac:dyDescent="0.25">
      <c r="A15171" s="890" t="s">
        <v>14804</v>
      </c>
      <c r="B15171" s="890" t="s">
        <v>37424</v>
      </c>
      <c r="C15171" s="890" t="s">
        <v>5</v>
      </c>
      <c r="D15171" s="890">
        <v>72.849999999999994</v>
      </c>
    </row>
    <row r="15172" spans="1:4" x14ac:dyDescent="0.25">
      <c r="A15172" s="890" t="s">
        <v>14805</v>
      </c>
      <c r="B15172" s="890" t="s">
        <v>37425</v>
      </c>
      <c r="C15172" s="890" t="s">
        <v>5</v>
      </c>
      <c r="D15172" s="890">
        <v>96.99</v>
      </c>
    </row>
    <row r="15173" spans="1:4" x14ac:dyDescent="0.25">
      <c r="A15173" s="890" t="s">
        <v>14806</v>
      </c>
      <c r="B15173" s="890" t="s">
        <v>37425</v>
      </c>
      <c r="C15173" s="890" t="s">
        <v>5</v>
      </c>
      <c r="D15173" s="890">
        <v>94.51</v>
      </c>
    </row>
    <row r="15174" spans="1:4" x14ac:dyDescent="0.25">
      <c r="A15174" s="890" t="s">
        <v>14807</v>
      </c>
      <c r="B15174" s="890" t="s">
        <v>37426</v>
      </c>
      <c r="C15174" s="890" t="s">
        <v>5</v>
      </c>
      <c r="D15174" s="890">
        <v>44.18</v>
      </c>
    </row>
    <row r="15175" spans="1:4" x14ac:dyDescent="0.25">
      <c r="A15175" s="890" t="s">
        <v>14808</v>
      </c>
      <c r="B15175" s="890" t="s">
        <v>37426</v>
      </c>
      <c r="C15175" s="890" t="s">
        <v>5</v>
      </c>
      <c r="D15175" s="890">
        <v>41.7</v>
      </c>
    </row>
    <row r="15176" spans="1:4" x14ac:dyDescent="0.25">
      <c r="A15176" s="890" t="s">
        <v>14809</v>
      </c>
      <c r="B15176" s="890" t="s">
        <v>37427</v>
      </c>
      <c r="C15176" s="890" t="s">
        <v>5</v>
      </c>
      <c r="D15176" s="890">
        <v>49.43</v>
      </c>
    </row>
    <row r="15177" spans="1:4" x14ac:dyDescent="0.25">
      <c r="A15177" s="890" t="s">
        <v>14810</v>
      </c>
      <c r="B15177" s="890" t="s">
        <v>37427</v>
      </c>
      <c r="C15177" s="890" t="s">
        <v>5</v>
      </c>
      <c r="D15177" s="890">
        <v>46.95</v>
      </c>
    </row>
    <row r="15178" spans="1:4" x14ac:dyDescent="0.25">
      <c r="A15178" s="890" t="s">
        <v>14811</v>
      </c>
      <c r="B15178" s="890" t="s">
        <v>37428</v>
      </c>
      <c r="C15178" s="890" t="s">
        <v>5</v>
      </c>
      <c r="D15178" s="890">
        <v>55.83</v>
      </c>
    </row>
    <row r="15179" spans="1:4" x14ac:dyDescent="0.25">
      <c r="A15179" s="890" t="s">
        <v>14812</v>
      </c>
      <c r="B15179" s="890" t="s">
        <v>37428</v>
      </c>
      <c r="C15179" s="890" t="s">
        <v>5</v>
      </c>
      <c r="D15179" s="890">
        <v>53.35</v>
      </c>
    </row>
    <row r="15180" spans="1:4" x14ac:dyDescent="0.25">
      <c r="A15180" s="890" t="s">
        <v>14813</v>
      </c>
      <c r="B15180" s="890" t="s">
        <v>37429</v>
      </c>
      <c r="C15180" s="890" t="s">
        <v>5</v>
      </c>
      <c r="D15180" s="890">
        <v>65.87</v>
      </c>
    </row>
    <row r="15181" spans="1:4" x14ac:dyDescent="0.25">
      <c r="A15181" s="890" t="s">
        <v>14814</v>
      </c>
      <c r="B15181" s="890" t="s">
        <v>37429</v>
      </c>
      <c r="C15181" s="890" t="s">
        <v>5</v>
      </c>
      <c r="D15181" s="890">
        <v>63.39</v>
      </c>
    </row>
    <row r="15182" spans="1:4" x14ac:dyDescent="0.25">
      <c r="A15182" s="890" t="s">
        <v>14815</v>
      </c>
      <c r="B15182" s="890" t="s">
        <v>37430</v>
      </c>
      <c r="C15182" s="890" t="s">
        <v>5</v>
      </c>
      <c r="D15182" s="890">
        <v>96.16</v>
      </c>
    </row>
    <row r="15183" spans="1:4" x14ac:dyDescent="0.25">
      <c r="A15183" s="890" t="s">
        <v>14816</v>
      </c>
      <c r="B15183" s="890" t="s">
        <v>37430</v>
      </c>
      <c r="C15183" s="890" t="s">
        <v>5</v>
      </c>
      <c r="D15183" s="890">
        <v>93.68</v>
      </c>
    </row>
    <row r="15184" spans="1:4" x14ac:dyDescent="0.25">
      <c r="A15184" s="890" t="s">
        <v>14817</v>
      </c>
      <c r="B15184" s="890" t="s">
        <v>37431</v>
      </c>
      <c r="C15184" s="890" t="s">
        <v>5</v>
      </c>
      <c r="D15184" s="890">
        <v>43.11</v>
      </c>
    </row>
    <row r="15185" spans="1:4" x14ac:dyDescent="0.25">
      <c r="A15185" s="890" t="s">
        <v>14818</v>
      </c>
      <c r="B15185" s="890" t="s">
        <v>37431</v>
      </c>
      <c r="C15185" s="890" t="s">
        <v>5</v>
      </c>
      <c r="D15185" s="890">
        <v>40.630000000000003</v>
      </c>
    </row>
    <row r="15186" spans="1:4" x14ac:dyDescent="0.25">
      <c r="A15186" s="890" t="s">
        <v>14819</v>
      </c>
      <c r="B15186" s="890" t="s">
        <v>37432</v>
      </c>
      <c r="C15186" s="890" t="s">
        <v>5</v>
      </c>
      <c r="D15186" s="890">
        <v>52.63</v>
      </c>
    </row>
    <row r="15187" spans="1:4" x14ac:dyDescent="0.25">
      <c r="A15187" s="890" t="s">
        <v>14820</v>
      </c>
      <c r="B15187" s="890" t="s">
        <v>37432</v>
      </c>
      <c r="C15187" s="890" t="s">
        <v>5</v>
      </c>
      <c r="D15187" s="890">
        <v>50.15</v>
      </c>
    </row>
    <row r="15188" spans="1:4" x14ac:dyDescent="0.25">
      <c r="A15188" s="890" t="s">
        <v>14821</v>
      </c>
      <c r="B15188" s="890" t="s">
        <v>37433</v>
      </c>
      <c r="C15188" s="890" t="s">
        <v>5</v>
      </c>
      <c r="D15188" s="890">
        <v>59.25</v>
      </c>
    </row>
    <row r="15189" spans="1:4" x14ac:dyDescent="0.25">
      <c r="A15189" s="890" t="s">
        <v>14822</v>
      </c>
      <c r="B15189" s="890" t="s">
        <v>37433</v>
      </c>
      <c r="C15189" s="890" t="s">
        <v>5</v>
      </c>
      <c r="D15189" s="890">
        <v>56.77</v>
      </c>
    </row>
    <row r="15190" spans="1:4" x14ac:dyDescent="0.25">
      <c r="A15190" s="890" t="s">
        <v>14823</v>
      </c>
      <c r="B15190" s="890" t="s">
        <v>37434</v>
      </c>
      <c r="C15190" s="890" t="s">
        <v>5</v>
      </c>
      <c r="D15190" s="890">
        <v>69.08</v>
      </c>
    </row>
    <row r="15191" spans="1:4" x14ac:dyDescent="0.25">
      <c r="A15191" s="890" t="s">
        <v>14824</v>
      </c>
      <c r="B15191" s="890" t="s">
        <v>37434</v>
      </c>
      <c r="C15191" s="890" t="s">
        <v>5</v>
      </c>
      <c r="D15191" s="890">
        <v>66.599999999999994</v>
      </c>
    </row>
    <row r="15192" spans="1:4" x14ac:dyDescent="0.25">
      <c r="A15192" s="890" t="s">
        <v>14825</v>
      </c>
      <c r="B15192" s="890" t="s">
        <v>37435</v>
      </c>
      <c r="C15192" s="890" t="s">
        <v>5</v>
      </c>
      <c r="D15192" s="890">
        <v>107.31</v>
      </c>
    </row>
    <row r="15193" spans="1:4" x14ac:dyDescent="0.25">
      <c r="A15193" s="890" t="s">
        <v>14826</v>
      </c>
      <c r="B15193" s="890" t="s">
        <v>37435</v>
      </c>
      <c r="C15193" s="890" t="s">
        <v>5</v>
      </c>
      <c r="D15193" s="890">
        <v>104.83</v>
      </c>
    </row>
    <row r="15194" spans="1:4" x14ac:dyDescent="0.25">
      <c r="A15194" s="890" t="s">
        <v>14827</v>
      </c>
      <c r="B15194" s="890" t="s">
        <v>37436</v>
      </c>
      <c r="C15194" s="890" t="s">
        <v>5</v>
      </c>
      <c r="D15194" s="890">
        <v>43.72</v>
      </c>
    </row>
    <row r="15195" spans="1:4" x14ac:dyDescent="0.25">
      <c r="A15195" s="890" t="s">
        <v>14828</v>
      </c>
      <c r="B15195" s="890" t="s">
        <v>37436</v>
      </c>
      <c r="C15195" s="890" t="s">
        <v>5</v>
      </c>
      <c r="D15195" s="890">
        <v>41.24</v>
      </c>
    </row>
    <row r="15196" spans="1:4" x14ac:dyDescent="0.25">
      <c r="A15196" s="890" t="s">
        <v>14829</v>
      </c>
      <c r="B15196" s="890" t="s">
        <v>37437</v>
      </c>
      <c r="C15196" s="890" t="s">
        <v>5</v>
      </c>
      <c r="D15196" s="890">
        <v>48.77</v>
      </c>
    </row>
    <row r="15197" spans="1:4" x14ac:dyDescent="0.25">
      <c r="A15197" s="890" t="s">
        <v>14830</v>
      </c>
      <c r="B15197" s="890" t="s">
        <v>37437</v>
      </c>
      <c r="C15197" s="890" t="s">
        <v>5</v>
      </c>
      <c r="D15197" s="890">
        <v>46.29</v>
      </c>
    </row>
    <row r="15198" spans="1:4" x14ac:dyDescent="0.25">
      <c r="A15198" s="890" t="s">
        <v>14831</v>
      </c>
      <c r="B15198" s="890" t="s">
        <v>37438</v>
      </c>
      <c r="C15198" s="890" t="s">
        <v>5</v>
      </c>
      <c r="D15198" s="890">
        <v>52.34</v>
      </c>
    </row>
    <row r="15199" spans="1:4" x14ac:dyDescent="0.25">
      <c r="A15199" s="890" t="s">
        <v>14832</v>
      </c>
      <c r="B15199" s="890" t="s">
        <v>37438</v>
      </c>
      <c r="C15199" s="890" t="s">
        <v>5</v>
      </c>
      <c r="D15199" s="890">
        <v>49.86</v>
      </c>
    </row>
    <row r="15200" spans="1:4" x14ac:dyDescent="0.25">
      <c r="A15200" s="890" t="s">
        <v>14833</v>
      </c>
      <c r="B15200" s="890" t="s">
        <v>37439</v>
      </c>
      <c r="C15200" s="890" t="s">
        <v>5</v>
      </c>
      <c r="D15200" s="890">
        <v>58.9</v>
      </c>
    </row>
    <row r="15201" spans="1:4" x14ac:dyDescent="0.25">
      <c r="A15201" s="890" t="s">
        <v>14834</v>
      </c>
      <c r="B15201" s="890" t="s">
        <v>37439</v>
      </c>
      <c r="C15201" s="890" t="s">
        <v>5</v>
      </c>
      <c r="D15201" s="890">
        <v>56.42</v>
      </c>
    </row>
    <row r="15202" spans="1:4" x14ac:dyDescent="0.25">
      <c r="A15202" s="890" t="s">
        <v>14835</v>
      </c>
      <c r="B15202" s="890" t="s">
        <v>37440</v>
      </c>
      <c r="C15202" s="890" t="s">
        <v>5</v>
      </c>
      <c r="D15202" s="890">
        <v>69.44</v>
      </c>
    </row>
    <row r="15203" spans="1:4" x14ac:dyDescent="0.25">
      <c r="A15203" s="890" t="s">
        <v>14836</v>
      </c>
      <c r="B15203" s="890" t="s">
        <v>37440</v>
      </c>
      <c r="C15203" s="890" t="s">
        <v>5</v>
      </c>
      <c r="D15203" s="890">
        <v>66.959999999999994</v>
      </c>
    </row>
    <row r="15204" spans="1:4" x14ac:dyDescent="0.25">
      <c r="A15204" s="890" t="s">
        <v>14837</v>
      </c>
      <c r="B15204" s="890" t="s">
        <v>37441</v>
      </c>
      <c r="C15204" s="890" t="s">
        <v>5</v>
      </c>
      <c r="D15204" s="890">
        <v>119.81</v>
      </c>
    </row>
    <row r="15205" spans="1:4" x14ac:dyDescent="0.25">
      <c r="A15205" s="890" t="s">
        <v>14838</v>
      </c>
      <c r="B15205" s="890" t="s">
        <v>37441</v>
      </c>
      <c r="C15205" s="890" t="s">
        <v>5</v>
      </c>
      <c r="D15205" s="890">
        <v>117.33</v>
      </c>
    </row>
    <row r="15206" spans="1:4" x14ac:dyDescent="0.25">
      <c r="A15206" s="890" t="s">
        <v>14839</v>
      </c>
      <c r="B15206" s="890" t="s">
        <v>37442</v>
      </c>
      <c r="C15206" s="890" t="s">
        <v>5</v>
      </c>
      <c r="D15206" s="890">
        <v>50.29</v>
      </c>
    </row>
    <row r="15207" spans="1:4" x14ac:dyDescent="0.25">
      <c r="A15207" s="890" t="s">
        <v>14840</v>
      </c>
      <c r="B15207" s="890" t="s">
        <v>37442</v>
      </c>
      <c r="C15207" s="890" t="s">
        <v>5</v>
      </c>
      <c r="D15207" s="890">
        <v>47.81</v>
      </c>
    </row>
    <row r="15208" spans="1:4" x14ac:dyDescent="0.25">
      <c r="A15208" s="890" t="s">
        <v>14841</v>
      </c>
      <c r="B15208" s="890" t="s">
        <v>37443</v>
      </c>
      <c r="C15208" s="890" t="s">
        <v>5</v>
      </c>
      <c r="D15208" s="890">
        <v>68.72</v>
      </c>
    </row>
    <row r="15209" spans="1:4" x14ac:dyDescent="0.25">
      <c r="A15209" s="890" t="s">
        <v>14842</v>
      </c>
      <c r="B15209" s="890" t="s">
        <v>37443</v>
      </c>
      <c r="C15209" s="890" t="s">
        <v>5</v>
      </c>
      <c r="D15209" s="890">
        <v>66.239999999999995</v>
      </c>
    </row>
    <row r="15210" spans="1:4" x14ac:dyDescent="0.25">
      <c r="A15210" s="890" t="s">
        <v>14843</v>
      </c>
      <c r="B15210" s="890" t="s">
        <v>37444</v>
      </c>
      <c r="C15210" s="890" t="s">
        <v>5</v>
      </c>
      <c r="D15210" s="890">
        <v>62.27</v>
      </c>
    </row>
    <row r="15211" spans="1:4" x14ac:dyDescent="0.25">
      <c r="A15211" s="890" t="s">
        <v>14844</v>
      </c>
      <c r="B15211" s="890" t="s">
        <v>37444</v>
      </c>
      <c r="C15211" s="890" t="s">
        <v>5</v>
      </c>
      <c r="D15211" s="890">
        <v>59.79</v>
      </c>
    </row>
    <row r="15212" spans="1:4" x14ac:dyDescent="0.25">
      <c r="A15212" s="890" t="s">
        <v>14845</v>
      </c>
      <c r="B15212" s="890" t="s">
        <v>37445</v>
      </c>
      <c r="C15212" s="890" t="s">
        <v>5</v>
      </c>
      <c r="D15212" s="890">
        <v>82.91</v>
      </c>
    </row>
    <row r="15213" spans="1:4" x14ac:dyDescent="0.25">
      <c r="A15213" s="890" t="s">
        <v>14846</v>
      </c>
      <c r="B15213" s="890" t="s">
        <v>37445</v>
      </c>
      <c r="C15213" s="890" t="s">
        <v>5</v>
      </c>
      <c r="D15213" s="890">
        <v>80.430000000000007</v>
      </c>
    </row>
    <row r="15214" spans="1:4" x14ac:dyDescent="0.25">
      <c r="A15214" s="890" t="s">
        <v>14847</v>
      </c>
      <c r="B15214" s="890" t="s">
        <v>37446</v>
      </c>
      <c r="C15214" s="890" t="s">
        <v>5</v>
      </c>
      <c r="D15214" s="890">
        <v>123.57</v>
      </c>
    </row>
    <row r="15215" spans="1:4" x14ac:dyDescent="0.25">
      <c r="A15215" s="890" t="s">
        <v>14848</v>
      </c>
      <c r="B15215" s="890" t="s">
        <v>37446</v>
      </c>
      <c r="C15215" s="890" t="s">
        <v>5</v>
      </c>
      <c r="D15215" s="890">
        <v>121.09</v>
      </c>
    </row>
    <row r="15216" spans="1:4" x14ac:dyDescent="0.25">
      <c r="A15216" s="890" t="s">
        <v>14849</v>
      </c>
      <c r="B15216" s="890" t="s">
        <v>37447</v>
      </c>
      <c r="C15216" s="890" t="s">
        <v>5</v>
      </c>
      <c r="D15216" s="890">
        <v>53.7</v>
      </c>
    </row>
    <row r="15217" spans="1:4" x14ac:dyDescent="0.25">
      <c r="A15217" s="890" t="s">
        <v>14850</v>
      </c>
      <c r="B15217" s="890" t="s">
        <v>37447</v>
      </c>
      <c r="C15217" s="890" t="s">
        <v>5</v>
      </c>
      <c r="D15217" s="890">
        <v>51.22</v>
      </c>
    </row>
    <row r="15218" spans="1:4" x14ac:dyDescent="0.25">
      <c r="A15218" s="890" t="s">
        <v>14851</v>
      </c>
      <c r="B15218" s="890" t="s">
        <v>37448</v>
      </c>
      <c r="C15218" s="890" t="s">
        <v>5</v>
      </c>
      <c r="D15218" s="890">
        <v>59.12</v>
      </c>
    </row>
    <row r="15219" spans="1:4" x14ac:dyDescent="0.25">
      <c r="A15219" s="890" t="s">
        <v>14852</v>
      </c>
      <c r="B15219" s="890" t="s">
        <v>37448</v>
      </c>
      <c r="C15219" s="890" t="s">
        <v>5</v>
      </c>
      <c r="D15219" s="890">
        <v>56.64</v>
      </c>
    </row>
    <row r="15220" spans="1:4" x14ac:dyDescent="0.25">
      <c r="A15220" s="890" t="s">
        <v>14853</v>
      </c>
      <c r="B15220" s="890" t="s">
        <v>37449</v>
      </c>
      <c r="C15220" s="890" t="s">
        <v>5</v>
      </c>
      <c r="D15220" s="890">
        <v>65.66</v>
      </c>
    </row>
    <row r="15221" spans="1:4" x14ac:dyDescent="0.25">
      <c r="A15221" s="890" t="s">
        <v>14854</v>
      </c>
      <c r="B15221" s="890" t="s">
        <v>37449</v>
      </c>
      <c r="C15221" s="890" t="s">
        <v>5</v>
      </c>
      <c r="D15221" s="890">
        <v>63.18</v>
      </c>
    </row>
    <row r="15222" spans="1:4" x14ac:dyDescent="0.25">
      <c r="A15222" s="890" t="s">
        <v>14855</v>
      </c>
      <c r="B15222" s="890" t="s">
        <v>37450</v>
      </c>
      <c r="C15222" s="890" t="s">
        <v>5</v>
      </c>
      <c r="D15222" s="890">
        <v>80.7</v>
      </c>
    </row>
    <row r="15223" spans="1:4" x14ac:dyDescent="0.25">
      <c r="A15223" s="890" t="s">
        <v>14856</v>
      </c>
      <c r="B15223" s="890" t="s">
        <v>37450</v>
      </c>
      <c r="C15223" s="890" t="s">
        <v>5</v>
      </c>
      <c r="D15223" s="890">
        <v>78.22</v>
      </c>
    </row>
    <row r="15224" spans="1:4" x14ac:dyDescent="0.25">
      <c r="A15224" s="890" t="s">
        <v>14857</v>
      </c>
      <c r="B15224" s="890" t="s">
        <v>37451</v>
      </c>
      <c r="C15224" s="890" t="s">
        <v>5</v>
      </c>
      <c r="D15224" s="890">
        <v>115.55</v>
      </c>
    </row>
    <row r="15225" spans="1:4" x14ac:dyDescent="0.25">
      <c r="A15225" s="890" t="s">
        <v>14858</v>
      </c>
      <c r="B15225" s="890" t="s">
        <v>37451</v>
      </c>
      <c r="C15225" s="890" t="s">
        <v>5</v>
      </c>
      <c r="D15225" s="890">
        <v>113.07</v>
      </c>
    </row>
    <row r="15226" spans="1:4" x14ac:dyDescent="0.25">
      <c r="A15226" s="890" t="s">
        <v>14859</v>
      </c>
      <c r="B15226" s="890" t="s">
        <v>37452</v>
      </c>
      <c r="C15226" s="890" t="s">
        <v>5</v>
      </c>
      <c r="D15226" s="890">
        <v>38.42</v>
      </c>
    </row>
    <row r="15227" spans="1:4" x14ac:dyDescent="0.25">
      <c r="A15227" s="890" t="s">
        <v>14860</v>
      </c>
      <c r="B15227" s="890" t="s">
        <v>37452</v>
      </c>
      <c r="C15227" s="890" t="s">
        <v>5</v>
      </c>
      <c r="D15227" s="890">
        <v>35.94</v>
      </c>
    </row>
    <row r="15228" spans="1:4" x14ac:dyDescent="0.25">
      <c r="A15228" s="890" t="s">
        <v>14861</v>
      </c>
      <c r="B15228" s="890" t="s">
        <v>37453</v>
      </c>
      <c r="C15228" s="890" t="s">
        <v>5</v>
      </c>
      <c r="D15228" s="890">
        <v>46.41</v>
      </c>
    </row>
    <row r="15229" spans="1:4" x14ac:dyDescent="0.25">
      <c r="A15229" s="890" t="s">
        <v>14862</v>
      </c>
      <c r="B15229" s="890" t="s">
        <v>37453</v>
      </c>
      <c r="C15229" s="890" t="s">
        <v>5</v>
      </c>
      <c r="D15229" s="890">
        <v>43.93</v>
      </c>
    </row>
    <row r="15230" spans="1:4" x14ac:dyDescent="0.25">
      <c r="A15230" s="890" t="s">
        <v>14863</v>
      </c>
      <c r="B15230" s="890" t="s">
        <v>37454</v>
      </c>
      <c r="C15230" s="890" t="s">
        <v>5</v>
      </c>
      <c r="D15230" s="890">
        <v>40.020000000000003</v>
      </c>
    </row>
    <row r="15231" spans="1:4" x14ac:dyDescent="0.25">
      <c r="A15231" s="890" t="s">
        <v>14864</v>
      </c>
      <c r="B15231" s="890" t="s">
        <v>37454</v>
      </c>
      <c r="C15231" s="890" t="s">
        <v>5</v>
      </c>
      <c r="D15231" s="890">
        <v>37.54</v>
      </c>
    </row>
    <row r="15232" spans="1:4" x14ac:dyDescent="0.25">
      <c r="A15232" s="890" t="s">
        <v>14865</v>
      </c>
      <c r="B15232" s="890" t="s">
        <v>37455</v>
      </c>
      <c r="C15232" s="890" t="s">
        <v>5</v>
      </c>
      <c r="D15232" s="890">
        <v>48.98</v>
      </c>
    </row>
    <row r="15233" spans="1:4" x14ac:dyDescent="0.25">
      <c r="A15233" s="890" t="s">
        <v>14866</v>
      </c>
      <c r="B15233" s="890" t="s">
        <v>37455</v>
      </c>
      <c r="C15233" s="890" t="s">
        <v>5</v>
      </c>
      <c r="D15233" s="890">
        <v>46.5</v>
      </c>
    </row>
    <row r="15234" spans="1:4" x14ac:dyDescent="0.25">
      <c r="A15234" s="890" t="s">
        <v>14867</v>
      </c>
      <c r="B15234" s="890" t="s">
        <v>37456</v>
      </c>
      <c r="C15234" s="890" t="s">
        <v>5</v>
      </c>
      <c r="D15234" s="890">
        <v>51.09</v>
      </c>
    </row>
    <row r="15235" spans="1:4" x14ac:dyDescent="0.25">
      <c r="A15235" s="890" t="s">
        <v>14868</v>
      </c>
      <c r="B15235" s="890" t="s">
        <v>37456</v>
      </c>
      <c r="C15235" s="890" t="s">
        <v>5</v>
      </c>
      <c r="D15235" s="890">
        <v>48.61</v>
      </c>
    </row>
    <row r="15236" spans="1:4" x14ac:dyDescent="0.25">
      <c r="A15236" s="890" t="s">
        <v>14869</v>
      </c>
      <c r="B15236" s="890" t="s">
        <v>37457</v>
      </c>
      <c r="C15236" s="890" t="s">
        <v>5</v>
      </c>
      <c r="D15236" s="890">
        <v>43.66</v>
      </c>
    </row>
    <row r="15237" spans="1:4" x14ac:dyDescent="0.25">
      <c r="A15237" s="890" t="s">
        <v>14870</v>
      </c>
      <c r="B15237" s="890" t="s">
        <v>37457</v>
      </c>
      <c r="C15237" s="890" t="s">
        <v>5</v>
      </c>
      <c r="D15237" s="890">
        <v>41.18</v>
      </c>
    </row>
    <row r="15238" spans="1:4" x14ac:dyDescent="0.25">
      <c r="A15238" s="890" t="s">
        <v>14871</v>
      </c>
      <c r="B15238" s="890" t="s">
        <v>37458</v>
      </c>
      <c r="C15238" s="890" t="s">
        <v>5</v>
      </c>
      <c r="D15238" s="890">
        <v>54.92</v>
      </c>
    </row>
    <row r="15239" spans="1:4" x14ac:dyDescent="0.25">
      <c r="A15239" s="890" t="s">
        <v>14872</v>
      </c>
      <c r="B15239" s="890" t="s">
        <v>37458</v>
      </c>
      <c r="C15239" s="890" t="s">
        <v>5</v>
      </c>
      <c r="D15239" s="890">
        <v>52.44</v>
      </c>
    </row>
    <row r="15240" spans="1:4" x14ac:dyDescent="0.25">
      <c r="A15240" s="890" t="s">
        <v>14873</v>
      </c>
      <c r="B15240" s="890" t="s">
        <v>37459</v>
      </c>
      <c r="C15240" s="890" t="s">
        <v>5</v>
      </c>
      <c r="D15240" s="890">
        <v>62.19</v>
      </c>
    </row>
    <row r="15241" spans="1:4" x14ac:dyDescent="0.25">
      <c r="A15241" s="890" t="s">
        <v>14874</v>
      </c>
      <c r="B15241" s="890" t="s">
        <v>37459</v>
      </c>
      <c r="C15241" s="890" t="s">
        <v>5</v>
      </c>
      <c r="D15241" s="890">
        <v>59.71</v>
      </c>
    </row>
    <row r="15242" spans="1:4" x14ac:dyDescent="0.25">
      <c r="A15242" s="890" t="s">
        <v>14875</v>
      </c>
      <c r="B15242" s="890" t="s">
        <v>37460</v>
      </c>
      <c r="C15242" s="890" t="s">
        <v>5</v>
      </c>
      <c r="D15242" s="890">
        <v>65.930000000000007</v>
      </c>
    </row>
    <row r="15243" spans="1:4" x14ac:dyDescent="0.25">
      <c r="A15243" s="890" t="s">
        <v>14876</v>
      </c>
      <c r="B15243" s="890" t="s">
        <v>37460</v>
      </c>
      <c r="C15243" s="890" t="s">
        <v>5</v>
      </c>
      <c r="D15243" s="890">
        <v>63.45</v>
      </c>
    </row>
    <row r="15244" spans="1:4" x14ac:dyDescent="0.25">
      <c r="A15244" s="890" t="s">
        <v>14877</v>
      </c>
      <c r="B15244" s="890" t="s">
        <v>37461</v>
      </c>
      <c r="C15244" s="890" t="s">
        <v>5</v>
      </c>
      <c r="D15244" s="890">
        <v>58.81</v>
      </c>
    </row>
    <row r="15245" spans="1:4" x14ac:dyDescent="0.25">
      <c r="A15245" s="890" t="s">
        <v>14878</v>
      </c>
      <c r="B15245" s="890" t="s">
        <v>37461</v>
      </c>
      <c r="C15245" s="890" t="s">
        <v>5</v>
      </c>
      <c r="D15245" s="890">
        <v>56.33</v>
      </c>
    </row>
    <row r="15246" spans="1:4" x14ac:dyDescent="0.25">
      <c r="A15246" s="890" t="s">
        <v>14879</v>
      </c>
      <c r="B15246" s="890" t="s">
        <v>37462</v>
      </c>
      <c r="C15246" s="890" t="s">
        <v>5</v>
      </c>
      <c r="D15246" s="890">
        <v>86.05</v>
      </c>
    </row>
    <row r="15247" spans="1:4" x14ac:dyDescent="0.25">
      <c r="A15247" s="890" t="s">
        <v>14880</v>
      </c>
      <c r="B15247" s="890" t="s">
        <v>37462</v>
      </c>
      <c r="C15247" s="890" t="s">
        <v>5</v>
      </c>
      <c r="D15247" s="890">
        <v>83.57</v>
      </c>
    </row>
    <row r="15248" spans="1:4" x14ac:dyDescent="0.25">
      <c r="A15248" s="890" t="s">
        <v>14881</v>
      </c>
      <c r="B15248" s="890" t="s">
        <v>37463</v>
      </c>
      <c r="C15248" s="890" t="s">
        <v>5</v>
      </c>
      <c r="D15248" s="890">
        <v>86.05</v>
      </c>
    </row>
    <row r="15249" spans="1:4" x14ac:dyDescent="0.25">
      <c r="A15249" s="890" t="s">
        <v>14882</v>
      </c>
      <c r="B15249" s="890" t="s">
        <v>37463</v>
      </c>
      <c r="C15249" s="890" t="s">
        <v>5</v>
      </c>
      <c r="D15249" s="890">
        <v>83.57</v>
      </c>
    </row>
    <row r="15250" spans="1:4" x14ac:dyDescent="0.25">
      <c r="A15250" s="890" t="s">
        <v>14883</v>
      </c>
      <c r="B15250" s="890" t="s">
        <v>37464</v>
      </c>
      <c r="C15250" s="890" t="s">
        <v>5</v>
      </c>
      <c r="D15250" s="890">
        <v>86.02</v>
      </c>
    </row>
    <row r="15251" spans="1:4" x14ac:dyDescent="0.25">
      <c r="A15251" s="890" t="s">
        <v>14884</v>
      </c>
      <c r="B15251" s="890" t="s">
        <v>37464</v>
      </c>
      <c r="C15251" s="890" t="s">
        <v>5</v>
      </c>
      <c r="D15251" s="890">
        <v>83.54</v>
      </c>
    </row>
    <row r="15252" spans="1:4" x14ac:dyDescent="0.25">
      <c r="A15252" s="890" t="s">
        <v>14885</v>
      </c>
      <c r="B15252" s="890" t="s">
        <v>37465</v>
      </c>
      <c r="C15252" s="890" t="s">
        <v>5</v>
      </c>
      <c r="D15252" s="890">
        <v>86.03</v>
      </c>
    </row>
    <row r="15253" spans="1:4" x14ac:dyDescent="0.25">
      <c r="A15253" s="890" t="s">
        <v>14886</v>
      </c>
      <c r="B15253" s="890" t="s">
        <v>37465</v>
      </c>
      <c r="C15253" s="890" t="s">
        <v>5</v>
      </c>
      <c r="D15253" s="890">
        <v>83.55</v>
      </c>
    </row>
    <row r="15254" spans="1:4" x14ac:dyDescent="0.25">
      <c r="A15254" s="890" t="s">
        <v>14887</v>
      </c>
      <c r="B15254" s="890" t="s">
        <v>37466</v>
      </c>
      <c r="C15254" s="890" t="s">
        <v>5</v>
      </c>
      <c r="D15254" s="890">
        <v>75.92</v>
      </c>
    </row>
    <row r="15255" spans="1:4" x14ac:dyDescent="0.25">
      <c r="A15255" s="890" t="s">
        <v>14888</v>
      </c>
      <c r="B15255" s="890" t="s">
        <v>37466</v>
      </c>
      <c r="C15255" s="890" t="s">
        <v>5</v>
      </c>
      <c r="D15255" s="890">
        <v>73.44</v>
      </c>
    </row>
    <row r="15256" spans="1:4" x14ac:dyDescent="0.25">
      <c r="A15256" s="890" t="s">
        <v>14889</v>
      </c>
      <c r="B15256" s="890" t="s">
        <v>37467</v>
      </c>
      <c r="C15256" s="890" t="s">
        <v>5</v>
      </c>
      <c r="D15256" s="890">
        <v>48.6</v>
      </c>
    </row>
    <row r="15257" spans="1:4" x14ac:dyDescent="0.25">
      <c r="A15257" s="890" t="s">
        <v>14890</v>
      </c>
      <c r="B15257" s="890" t="s">
        <v>37467</v>
      </c>
      <c r="C15257" s="890" t="s">
        <v>5</v>
      </c>
      <c r="D15257" s="890">
        <v>46.12</v>
      </c>
    </row>
    <row r="15258" spans="1:4" x14ac:dyDescent="0.25">
      <c r="A15258" s="890" t="s">
        <v>14891</v>
      </c>
      <c r="B15258" s="890" t="s">
        <v>37468</v>
      </c>
      <c r="C15258" s="890" t="s">
        <v>5</v>
      </c>
      <c r="D15258" s="890">
        <v>54.92</v>
      </c>
    </row>
    <row r="15259" spans="1:4" x14ac:dyDescent="0.25">
      <c r="A15259" s="890" t="s">
        <v>14892</v>
      </c>
      <c r="B15259" s="890" t="s">
        <v>37468</v>
      </c>
      <c r="C15259" s="890" t="s">
        <v>5</v>
      </c>
      <c r="D15259" s="890">
        <v>52.44</v>
      </c>
    </row>
    <row r="15260" spans="1:4" x14ac:dyDescent="0.25">
      <c r="A15260" s="890" t="s">
        <v>14893</v>
      </c>
      <c r="B15260" s="890" t="s">
        <v>37469</v>
      </c>
      <c r="C15260" s="890" t="s">
        <v>5</v>
      </c>
      <c r="D15260" s="890">
        <v>62.46</v>
      </c>
    </row>
    <row r="15261" spans="1:4" x14ac:dyDescent="0.25">
      <c r="A15261" s="890" t="s">
        <v>14894</v>
      </c>
      <c r="B15261" s="890" t="s">
        <v>37469</v>
      </c>
      <c r="C15261" s="890" t="s">
        <v>5</v>
      </c>
      <c r="D15261" s="890">
        <v>59.98</v>
      </c>
    </row>
    <row r="15262" spans="1:4" x14ac:dyDescent="0.25">
      <c r="A15262" s="890" t="s">
        <v>14895</v>
      </c>
      <c r="B15262" s="890" t="s">
        <v>37470</v>
      </c>
      <c r="C15262" s="890" t="s">
        <v>5</v>
      </c>
      <c r="D15262" s="890">
        <v>70</v>
      </c>
    </row>
    <row r="15263" spans="1:4" x14ac:dyDescent="0.25">
      <c r="A15263" s="890" t="s">
        <v>14896</v>
      </c>
      <c r="B15263" s="890" t="s">
        <v>37470</v>
      </c>
      <c r="C15263" s="890" t="s">
        <v>5</v>
      </c>
      <c r="D15263" s="890">
        <v>67.52</v>
      </c>
    </row>
    <row r="15264" spans="1:4" x14ac:dyDescent="0.25">
      <c r="A15264" s="890" t="s">
        <v>14897</v>
      </c>
      <c r="B15264" s="890" t="s">
        <v>37471</v>
      </c>
      <c r="C15264" s="890" t="s">
        <v>5</v>
      </c>
      <c r="D15264" s="890">
        <v>85.08</v>
      </c>
    </row>
    <row r="15265" spans="1:4" x14ac:dyDescent="0.25">
      <c r="A15265" s="890" t="s">
        <v>14898</v>
      </c>
      <c r="B15265" s="890" t="s">
        <v>37471</v>
      </c>
      <c r="C15265" s="890" t="s">
        <v>5</v>
      </c>
      <c r="D15265" s="890">
        <v>82.6</v>
      </c>
    </row>
    <row r="15266" spans="1:4" x14ac:dyDescent="0.25">
      <c r="A15266" s="890" t="s">
        <v>14899</v>
      </c>
      <c r="B15266" s="890" t="s">
        <v>37472</v>
      </c>
      <c r="C15266" s="890" t="s">
        <v>5</v>
      </c>
      <c r="D15266" s="890">
        <v>83.68</v>
      </c>
    </row>
    <row r="15267" spans="1:4" x14ac:dyDescent="0.25">
      <c r="A15267" s="890" t="s">
        <v>14900</v>
      </c>
      <c r="B15267" s="890" t="s">
        <v>37472</v>
      </c>
      <c r="C15267" s="890" t="s">
        <v>5</v>
      </c>
      <c r="D15267" s="890">
        <v>81.2</v>
      </c>
    </row>
    <row r="15268" spans="1:4" x14ac:dyDescent="0.25">
      <c r="A15268" s="890" t="s">
        <v>14901</v>
      </c>
      <c r="B15268" s="890" t="s">
        <v>37473</v>
      </c>
      <c r="C15268" s="890" t="s">
        <v>5</v>
      </c>
      <c r="D15268" s="890">
        <v>52.36</v>
      </c>
    </row>
    <row r="15269" spans="1:4" x14ac:dyDescent="0.25">
      <c r="A15269" s="890" t="s">
        <v>14902</v>
      </c>
      <c r="B15269" s="890" t="s">
        <v>37473</v>
      </c>
      <c r="C15269" s="890" t="s">
        <v>5</v>
      </c>
      <c r="D15269" s="890">
        <v>49.88</v>
      </c>
    </row>
    <row r="15270" spans="1:4" x14ac:dyDescent="0.25">
      <c r="A15270" s="890" t="s">
        <v>14903</v>
      </c>
      <c r="B15270" s="890" t="s">
        <v>37474</v>
      </c>
      <c r="C15270" s="890" t="s">
        <v>5</v>
      </c>
      <c r="D15270" s="890">
        <v>63.22</v>
      </c>
    </row>
    <row r="15271" spans="1:4" x14ac:dyDescent="0.25">
      <c r="A15271" s="890" t="s">
        <v>14904</v>
      </c>
      <c r="B15271" s="890" t="s">
        <v>37474</v>
      </c>
      <c r="C15271" s="890" t="s">
        <v>5</v>
      </c>
      <c r="D15271" s="890">
        <v>60.74</v>
      </c>
    </row>
    <row r="15272" spans="1:4" x14ac:dyDescent="0.25">
      <c r="A15272" s="890" t="s">
        <v>14905</v>
      </c>
      <c r="B15272" s="890" t="s">
        <v>37475</v>
      </c>
      <c r="C15272" s="890" t="s">
        <v>5</v>
      </c>
      <c r="D15272" s="890">
        <v>70.58</v>
      </c>
    </row>
    <row r="15273" spans="1:4" x14ac:dyDescent="0.25">
      <c r="A15273" s="890" t="s">
        <v>14906</v>
      </c>
      <c r="B15273" s="890" t="s">
        <v>37475</v>
      </c>
      <c r="C15273" s="890" t="s">
        <v>5</v>
      </c>
      <c r="D15273" s="890">
        <v>68.099999999999994</v>
      </c>
    </row>
    <row r="15274" spans="1:4" x14ac:dyDescent="0.25">
      <c r="A15274" s="890" t="s">
        <v>14907</v>
      </c>
      <c r="B15274" s="890" t="s">
        <v>37476</v>
      </c>
      <c r="C15274" s="890" t="s">
        <v>5</v>
      </c>
      <c r="D15274" s="890">
        <v>77.819999999999993</v>
      </c>
    </row>
    <row r="15275" spans="1:4" x14ac:dyDescent="0.25">
      <c r="A15275" s="890" t="s">
        <v>14908</v>
      </c>
      <c r="B15275" s="890" t="s">
        <v>37476</v>
      </c>
      <c r="C15275" s="890" t="s">
        <v>5</v>
      </c>
      <c r="D15275" s="890">
        <v>75.34</v>
      </c>
    </row>
    <row r="15276" spans="1:4" x14ac:dyDescent="0.25">
      <c r="A15276" s="890" t="s">
        <v>14909</v>
      </c>
      <c r="B15276" s="890" t="s">
        <v>37477</v>
      </c>
      <c r="C15276" s="890" t="s">
        <v>5</v>
      </c>
      <c r="D15276" s="890">
        <v>88.59</v>
      </c>
    </row>
    <row r="15277" spans="1:4" x14ac:dyDescent="0.25">
      <c r="A15277" s="890" t="s">
        <v>14910</v>
      </c>
      <c r="B15277" s="890" t="s">
        <v>37477</v>
      </c>
      <c r="C15277" s="890" t="s">
        <v>5</v>
      </c>
      <c r="D15277" s="890">
        <v>86.11</v>
      </c>
    </row>
    <row r="15278" spans="1:4" x14ac:dyDescent="0.25">
      <c r="A15278" s="890" t="s">
        <v>14911</v>
      </c>
      <c r="B15278" s="890" t="s">
        <v>37478</v>
      </c>
      <c r="C15278" s="890" t="s">
        <v>5</v>
      </c>
      <c r="D15278" s="890">
        <v>70</v>
      </c>
    </row>
    <row r="15279" spans="1:4" x14ac:dyDescent="0.25">
      <c r="A15279" s="890" t="s">
        <v>14912</v>
      </c>
      <c r="B15279" s="890" t="s">
        <v>37478</v>
      </c>
      <c r="C15279" s="890" t="s">
        <v>5</v>
      </c>
      <c r="D15279" s="890">
        <v>67.52</v>
      </c>
    </row>
    <row r="15280" spans="1:4" x14ac:dyDescent="0.25">
      <c r="A15280" s="890" t="s">
        <v>14913</v>
      </c>
      <c r="B15280" s="890" t="s">
        <v>37479</v>
      </c>
      <c r="C15280" s="890" t="s">
        <v>5</v>
      </c>
      <c r="D15280" s="890">
        <v>77.53</v>
      </c>
    </row>
    <row r="15281" spans="1:4" x14ac:dyDescent="0.25">
      <c r="A15281" s="890" t="s">
        <v>14914</v>
      </c>
      <c r="B15281" s="890" t="s">
        <v>37479</v>
      </c>
      <c r="C15281" s="890" t="s">
        <v>5</v>
      </c>
      <c r="D15281" s="890">
        <v>75.05</v>
      </c>
    </row>
    <row r="15282" spans="1:4" x14ac:dyDescent="0.25">
      <c r="A15282" s="890" t="s">
        <v>14915</v>
      </c>
      <c r="B15282" s="890" t="s">
        <v>37480</v>
      </c>
      <c r="C15282" s="890" t="s">
        <v>5</v>
      </c>
      <c r="D15282" s="890">
        <v>85.08</v>
      </c>
    </row>
    <row r="15283" spans="1:4" x14ac:dyDescent="0.25">
      <c r="A15283" s="890" t="s">
        <v>14916</v>
      </c>
      <c r="B15283" s="890" t="s">
        <v>37480</v>
      </c>
      <c r="C15283" s="890" t="s">
        <v>5</v>
      </c>
      <c r="D15283" s="890">
        <v>82.6</v>
      </c>
    </row>
    <row r="15284" spans="1:4" x14ac:dyDescent="0.25">
      <c r="A15284" s="890" t="s">
        <v>14917</v>
      </c>
      <c r="B15284" s="890" t="s">
        <v>37481</v>
      </c>
      <c r="C15284" s="890" t="s">
        <v>5</v>
      </c>
      <c r="D15284" s="890">
        <v>100.15</v>
      </c>
    </row>
    <row r="15285" spans="1:4" x14ac:dyDescent="0.25">
      <c r="A15285" s="890" t="s">
        <v>14918</v>
      </c>
      <c r="B15285" s="890" t="s">
        <v>37481</v>
      </c>
      <c r="C15285" s="890" t="s">
        <v>5</v>
      </c>
      <c r="D15285" s="890">
        <v>97.67</v>
      </c>
    </row>
    <row r="15286" spans="1:4" x14ac:dyDescent="0.25">
      <c r="A15286" s="890" t="s">
        <v>14919</v>
      </c>
      <c r="B15286" s="890" t="s">
        <v>37482</v>
      </c>
      <c r="C15286" s="890" t="s">
        <v>5</v>
      </c>
      <c r="D15286" s="890">
        <v>100.5</v>
      </c>
    </row>
    <row r="15287" spans="1:4" x14ac:dyDescent="0.25">
      <c r="A15287" s="890" t="s">
        <v>14920</v>
      </c>
      <c r="B15287" s="890" t="s">
        <v>37482</v>
      </c>
      <c r="C15287" s="890" t="s">
        <v>5</v>
      </c>
      <c r="D15287" s="890">
        <v>98.02</v>
      </c>
    </row>
    <row r="15288" spans="1:4" x14ac:dyDescent="0.25">
      <c r="A15288" s="890" t="s">
        <v>14921</v>
      </c>
      <c r="B15288" s="890" t="s">
        <v>37483</v>
      </c>
      <c r="C15288" s="890" t="s">
        <v>5</v>
      </c>
      <c r="D15288" s="890">
        <v>47.38</v>
      </c>
    </row>
    <row r="15289" spans="1:4" x14ac:dyDescent="0.25">
      <c r="A15289" s="890" t="s">
        <v>14922</v>
      </c>
      <c r="B15289" s="890" t="s">
        <v>37483</v>
      </c>
      <c r="C15289" s="890" t="s">
        <v>5</v>
      </c>
      <c r="D15289" s="890">
        <v>44.9</v>
      </c>
    </row>
    <row r="15290" spans="1:4" x14ac:dyDescent="0.25">
      <c r="A15290" s="890" t="s">
        <v>14923</v>
      </c>
      <c r="B15290" s="890" t="s">
        <v>37484</v>
      </c>
      <c r="C15290" s="890" t="s">
        <v>5</v>
      </c>
      <c r="D15290" s="890">
        <v>45.52</v>
      </c>
    </row>
    <row r="15291" spans="1:4" x14ac:dyDescent="0.25">
      <c r="A15291" s="890" t="s">
        <v>14924</v>
      </c>
      <c r="B15291" s="890" t="s">
        <v>37484</v>
      </c>
      <c r="C15291" s="890" t="s">
        <v>5</v>
      </c>
      <c r="D15291" s="890">
        <v>43.04</v>
      </c>
    </row>
    <row r="15292" spans="1:4" x14ac:dyDescent="0.25">
      <c r="A15292" s="890" t="s">
        <v>14925</v>
      </c>
      <c r="B15292" s="890" t="s">
        <v>37485</v>
      </c>
      <c r="C15292" s="890" t="s">
        <v>5</v>
      </c>
      <c r="D15292" s="890">
        <v>60.47</v>
      </c>
    </row>
    <row r="15293" spans="1:4" x14ac:dyDescent="0.25">
      <c r="A15293" s="890" t="s">
        <v>14926</v>
      </c>
      <c r="B15293" s="890" t="s">
        <v>37485</v>
      </c>
      <c r="C15293" s="890" t="s">
        <v>5</v>
      </c>
      <c r="D15293" s="890">
        <v>57.99</v>
      </c>
    </row>
    <row r="15294" spans="1:4" x14ac:dyDescent="0.25">
      <c r="A15294" s="890" t="s">
        <v>14927</v>
      </c>
      <c r="B15294" s="890" t="s">
        <v>37486</v>
      </c>
      <c r="C15294" s="890" t="s">
        <v>5</v>
      </c>
      <c r="D15294" s="890">
        <v>56.97</v>
      </c>
    </row>
    <row r="15295" spans="1:4" x14ac:dyDescent="0.25">
      <c r="A15295" s="890" t="s">
        <v>14928</v>
      </c>
      <c r="B15295" s="890" t="s">
        <v>37486</v>
      </c>
      <c r="C15295" s="890" t="s">
        <v>5</v>
      </c>
      <c r="D15295" s="890">
        <v>54.49</v>
      </c>
    </row>
    <row r="15296" spans="1:4" x14ac:dyDescent="0.25">
      <c r="A15296" s="890" t="s">
        <v>14929</v>
      </c>
      <c r="B15296" s="890" t="s">
        <v>37487</v>
      </c>
      <c r="C15296" s="890" t="s">
        <v>5</v>
      </c>
      <c r="D15296" s="890">
        <v>85.08</v>
      </c>
    </row>
    <row r="15297" spans="1:4" x14ac:dyDescent="0.25">
      <c r="A15297" s="890" t="s">
        <v>14930</v>
      </c>
      <c r="B15297" s="890" t="s">
        <v>37487</v>
      </c>
      <c r="C15297" s="890" t="s">
        <v>5</v>
      </c>
      <c r="D15297" s="890">
        <v>82.6</v>
      </c>
    </row>
    <row r="15298" spans="1:4" x14ac:dyDescent="0.25">
      <c r="A15298" s="890" t="s">
        <v>14931</v>
      </c>
      <c r="B15298" s="890" t="s">
        <v>37488</v>
      </c>
      <c r="C15298" s="890" t="s">
        <v>5</v>
      </c>
      <c r="D15298" s="890">
        <v>103.66</v>
      </c>
    </row>
    <row r="15299" spans="1:4" x14ac:dyDescent="0.25">
      <c r="A15299" s="890" t="s">
        <v>14932</v>
      </c>
      <c r="B15299" s="890" t="s">
        <v>37488</v>
      </c>
      <c r="C15299" s="890" t="s">
        <v>5</v>
      </c>
      <c r="D15299" s="890">
        <v>101.18</v>
      </c>
    </row>
    <row r="15300" spans="1:4" x14ac:dyDescent="0.25">
      <c r="A15300" s="890" t="s">
        <v>14933</v>
      </c>
      <c r="B15300" s="890" t="s">
        <v>37489</v>
      </c>
      <c r="C15300" s="890" t="s">
        <v>5</v>
      </c>
      <c r="D15300" s="890">
        <v>62.94</v>
      </c>
    </row>
    <row r="15301" spans="1:4" x14ac:dyDescent="0.25">
      <c r="A15301" s="890" t="s">
        <v>14934</v>
      </c>
      <c r="B15301" s="890" t="s">
        <v>37489</v>
      </c>
      <c r="C15301" s="890" t="s">
        <v>5</v>
      </c>
      <c r="D15301" s="890">
        <v>60.46</v>
      </c>
    </row>
    <row r="15302" spans="1:4" x14ac:dyDescent="0.25">
      <c r="A15302" s="890" t="s">
        <v>14935</v>
      </c>
      <c r="B15302" s="890" t="s">
        <v>37490</v>
      </c>
      <c r="C15302" s="890" t="s">
        <v>5</v>
      </c>
      <c r="D15302" s="890">
        <v>64.97</v>
      </c>
    </row>
    <row r="15303" spans="1:4" x14ac:dyDescent="0.25">
      <c r="A15303" s="890" t="s">
        <v>14936</v>
      </c>
      <c r="B15303" s="890" t="s">
        <v>37490</v>
      </c>
      <c r="C15303" s="890" t="s">
        <v>5</v>
      </c>
      <c r="D15303" s="890">
        <v>62.49</v>
      </c>
    </row>
    <row r="15304" spans="1:4" x14ac:dyDescent="0.25">
      <c r="A15304" s="890" t="s">
        <v>14937</v>
      </c>
      <c r="B15304" s="890" t="s">
        <v>37491</v>
      </c>
      <c r="C15304" s="890" t="s">
        <v>5</v>
      </c>
      <c r="D15304" s="890">
        <v>71.03</v>
      </c>
    </row>
    <row r="15305" spans="1:4" x14ac:dyDescent="0.25">
      <c r="A15305" s="890" t="s">
        <v>14938</v>
      </c>
      <c r="B15305" s="890" t="s">
        <v>37491</v>
      </c>
      <c r="C15305" s="890" t="s">
        <v>5</v>
      </c>
      <c r="D15305" s="890">
        <v>68.55</v>
      </c>
    </row>
    <row r="15306" spans="1:4" x14ac:dyDescent="0.25">
      <c r="A15306" s="890" t="s">
        <v>14939</v>
      </c>
      <c r="B15306" s="890" t="s">
        <v>37492</v>
      </c>
      <c r="C15306" s="890" t="s">
        <v>5</v>
      </c>
      <c r="D15306" s="890">
        <v>71.7</v>
      </c>
    </row>
    <row r="15307" spans="1:4" x14ac:dyDescent="0.25">
      <c r="A15307" s="890" t="s">
        <v>14940</v>
      </c>
      <c r="B15307" s="890" t="s">
        <v>37492</v>
      </c>
      <c r="C15307" s="890" t="s">
        <v>5</v>
      </c>
      <c r="D15307" s="890">
        <v>69.22</v>
      </c>
    </row>
    <row r="15308" spans="1:4" x14ac:dyDescent="0.25">
      <c r="A15308" s="890" t="s">
        <v>14941</v>
      </c>
      <c r="B15308" s="890" t="s">
        <v>37493</v>
      </c>
      <c r="C15308" s="890" t="s">
        <v>5</v>
      </c>
      <c r="D15308" s="890">
        <v>99.67</v>
      </c>
    </row>
    <row r="15309" spans="1:4" x14ac:dyDescent="0.25">
      <c r="A15309" s="890" t="s">
        <v>14942</v>
      </c>
      <c r="B15309" s="890" t="s">
        <v>37493</v>
      </c>
      <c r="C15309" s="890" t="s">
        <v>5</v>
      </c>
      <c r="D15309" s="890">
        <v>97.19</v>
      </c>
    </row>
    <row r="15310" spans="1:4" x14ac:dyDescent="0.25">
      <c r="A15310" s="890" t="s">
        <v>14943</v>
      </c>
      <c r="B15310" s="890" t="s">
        <v>37494</v>
      </c>
      <c r="C15310" s="890" t="s">
        <v>5</v>
      </c>
      <c r="D15310" s="890">
        <v>70</v>
      </c>
    </row>
    <row r="15311" spans="1:4" x14ac:dyDescent="0.25">
      <c r="A15311" s="890" t="s">
        <v>14944</v>
      </c>
      <c r="B15311" s="890" t="s">
        <v>37494</v>
      </c>
      <c r="C15311" s="890" t="s">
        <v>5</v>
      </c>
      <c r="D15311" s="890">
        <v>67.52</v>
      </c>
    </row>
    <row r="15312" spans="1:4" x14ac:dyDescent="0.25">
      <c r="A15312" s="890" t="s">
        <v>14945</v>
      </c>
      <c r="B15312" s="890" t="s">
        <v>37495</v>
      </c>
      <c r="C15312" s="890" t="s">
        <v>5</v>
      </c>
      <c r="D15312" s="890">
        <v>77.53</v>
      </c>
    </row>
    <row r="15313" spans="1:4" x14ac:dyDescent="0.25">
      <c r="A15313" s="890" t="s">
        <v>14946</v>
      </c>
      <c r="B15313" s="890" t="s">
        <v>37495</v>
      </c>
      <c r="C15313" s="890" t="s">
        <v>5</v>
      </c>
      <c r="D15313" s="890">
        <v>75.05</v>
      </c>
    </row>
    <row r="15314" spans="1:4" x14ac:dyDescent="0.25">
      <c r="A15314" s="890" t="s">
        <v>14947</v>
      </c>
      <c r="B15314" s="890" t="s">
        <v>37496</v>
      </c>
      <c r="C15314" s="890" t="s">
        <v>5</v>
      </c>
      <c r="D15314" s="890">
        <v>76.06</v>
      </c>
    </row>
    <row r="15315" spans="1:4" x14ac:dyDescent="0.25">
      <c r="A15315" s="890" t="s">
        <v>14948</v>
      </c>
      <c r="B15315" s="890" t="s">
        <v>37496</v>
      </c>
      <c r="C15315" s="890" t="s">
        <v>5</v>
      </c>
      <c r="D15315" s="890">
        <v>73.58</v>
      </c>
    </row>
    <row r="15316" spans="1:4" x14ac:dyDescent="0.25">
      <c r="A15316" s="890" t="s">
        <v>14949</v>
      </c>
      <c r="B15316" s="890" t="s">
        <v>37497</v>
      </c>
      <c r="C15316" s="890" t="s">
        <v>5</v>
      </c>
      <c r="D15316" s="890">
        <v>100.15</v>
      </c>
    </row>
    <row r="15317" spans="1:4" x14ac:dyDescent="0.25">
      <c r="A15317" s="890" t="s">
        <v>14950</v>
      </c>
      <c r="B15317" s="890" t="s">
        <v>37497</v>
      </c>
      <c r="C15317" s="890" t="s">
        <v>5</v>
      </c>
      <c r="D15317" s="890">
        <v>97.67</v>
      </c>
    </row>
    <row r="15318" spans="1:4" x14ac:dyDescent="0.25">
      <c r="A15318" s="890" t="s">
        <v>14951</v>
      </c>
      <c r="B15318" s="890" t="s">
        <v>37498</v>
      </c>
      <c r="C15318" s="890" t="s">
        <v>5</v>
      </c>
      <c r="D15318" s="890">
        <v>114.33</v>
      </c>
    </row>
    <row r="15319" spans="1:4" x14ac:dyDescent="0.25">
      <c r="A15319" s="890" t="s">
        <v>14952</v>
      </c>
      <c r="B15319" s="890" t="s">
        <v>37498</v>
      </c>
      <c r="C15319" s="890" t="s">
        <v>5</v>
      </c>
      <c r="D15319" s="890">
        <v>111.85</v>
      </c>
    </row>
    <row r="15320" spans="1:4" x14ac:dyDescent="0.25">
      <c r="A15320" s="890" t="s">
        <v>14953</v>
      </c>
      <c r="B15320" s="890" t="s">
        <v>37499</v>
      </c>
      <c r="C15320" s="890" t="s">
        <v>5</v>
      </c>
      <c r="D15320" s="890">
        <v>11.25</v>
      </c>
    </row>
    <row r="15321" spans="1:4" x14ac:dyDescent="0.25">
      <c r="A15321" s="890" t="s">
        <v>14954</v>
      </c>
      <c r="B15321" s="890" t="s">
        <v>37499</v>
      </c>
      <c r="C15321" s="890" t="s">
        <v>5</v>
      </c>
      <c r="D15321" s="890">
        <v>10.25</v>
      </c>
    </row>
    <row r="15322" spans="1:4" x14ac:dyDescent="0.25">
      <c r="A15322" s="890" t="s">
        <v>14955</v>
      </c>
      <c r="B15322" s="890" t="s">
        <v>37500</v>
      </c>
      <c r="C15322" s="890" t="s">
        <v>5</v>
      </c>
      <c r="D15322" s="890">
        <v>11.81</v>
      </c>
    </row>
    <row r="15323" spans="1:4" x14ac:dyDescent="0.25">
      <c r="A15323" s="890" t="s">
        <v>14956</v>
      </c>
      <c r="B15323" s="890" t="s">
        <v>37500</v>
      </c>
      <c r="C15323" s="890" t="s">
        <v>5</v>
      </c>
      <c r="D15323" s="890">
        <v>10.81</v>
      </c>
    </row>
    <row r="15324" spans="1:4" x14ac:dyDescent="0.25">
      <c r="A15324" s="890" t="s">
        <v>14957</v>
      </c>
      <c r="B15324" s="890" t="s">
        <v>37501</v>
      </c>
      <c r="C15324" s="890" t="s">
        <v>5</v>
      </c>
      <c r="D15324" s="890">
        <v>13.16</v>
      </c>
    </row>
    <row r="15325" spans="1:4" x14ac:dyDescent="0.25">
      <c r="A15325" s="890" t="s">
        <v>14958</v>
      </c>
      <c r="B15325" s="890" t="s">
        <v>37501</v>
      </c>
      <c r="C15325" s="890" t="s">
        <v>5</v>
      </c>
      <c r="D15325" s="890">
        <v>12.16</v>
      </c>
    </row>
    <row r="15326" spans="1:4" x14ac:dyDescent="0.25">
      <c r="A15326" s="890" t="s">
        <v>14959</v>
      </c>
      <c r="B15326" s="890" t="s">
        <v>37502</v>
      </c>
      <c r="C15326" s="890" t="s">
        <v>5</v>
      </c>
      <c r="D15326" s="890">
        <v>16.52</v>
      </c>
    </row>
    <row r="15327" spans="1:4" x14ac:dyDescent="0.25">
      <c r="A15327" s="890" t="s">
        <v>14960</v>
      </c>
      <c r="B15327" s="890" t="s">
        <v>37502</v>
      </c>
      <c r="C15327" s="890" t="s">
        <v>5</v>
      </c>
      <c r="D15327" s="890">
        <v>15.52</v>
      </c>
    </row>
    <row r="15328" spans="1:4" x14ac:dyDescent="0.25">
      <c r="A15328" s="890" t="s">
        <v>14961</v>
      </c>
      <c r="B15328" s="890" t="s">
        <v>37503</v>
      </c>
      <c r="C15328" s="890" t="s">
        <v>5</v>
      </c>
      <c r="D15328" s="890">
        <v>18.05</v>
      </c>
    </row>
    <row r="15329" spans="1:4" x14ac:dyDescent="0.25">
      <c r="A15329" s="890" t="s">
        <v>14962</v>
      </c>
      <c r="B15329" s="890" t="s">
        <v>37503</v>
      </c>
      <c r="C15329" s="890" t="s">
        <v>5</v>
      </c>
      <c r="D15329" s="890">
        <v>17.05</v>
      </c>
    </row>
    <row r="15330" spans="1:4" x14ac:dyDescent="0.25">
      <c r="A15330" s="890" t="s">
        <v>14963</v>
      </c>
      <c r="B15330" s="890" t="s">
        <v>37504</v>
      </c>
      <c r="C15330" s="890" t="s">
        <v>5</v>
      </c>
      <c r="D15330" s="890">
        <v>14.53</v>
      </c>
    </row>
    <row r="15331" spans="1:4" x14ac:dyDescent="0.25">
      <c r="A15331" s="890" t="s">
        <v>14964</v>
      </c>
      <c r="B15331" s="890" t="s">
        <v>37504</v>
      </c>
      <c r="C15331" s="890" t="s">
        <v>5</v>
      </c>
      <c r="D15331" s="890">
        <v>13.53</v>
      </c>
    </row>
    <row r="15332" spans="1:4" x14ac:dyDescent="0.25">
      <c r="A15332" s="890" t="s">
        <v>14965</v>
      </c>
      <c r="B15332" s="890" t="s">
        <v>37505</v>
      </c>
      <c r="C15332" s="890" t="s">
        <v>5</v>
      </c>
      <c r="D15332" s="890">
        <v>12.63</v>
      </c>
    </row>
    <row r="15333" spans="1:4" x14ac:dyDescent="0.25">
      <c r="A15333" s="890" t="s">
        <v>14966</v>
      </c>
      <c r="B15333" s="890" t="s">
        <v>37505</v>
      </c>
      <c r="C15333" s="890" t="s">
        <v>5</v>
      </c>
      <c r="D15333" s="890">
        <v>11.63</v>
      </c>
    </row>
    <row r="15334" spans="1:4" x14ac:dyDescent="0.25">
      <c r="A15334" s="890" t="s">
        <v>14967</v>
      </c>
      <c r="B15334" s="890" t="s">
        <v>37506</v>
      </c>
      <c r="C15334" s="890" t="s">
        <v>5</v>
      </c>
      <c r="D15334" s="890">
        <v>13.44</v>
      </c>
    </row>
    <row r="15335" spans="1:4" x14ac:dyDescent="0.25">
      <c r="A15335" s="890" t="s">
        <v>14968</v>
      </c>
      <c r="B15335" s="890" t="s">
        <v>37506</v>
      </c>
      <c r="C15335" s="890" t="s">
        <v>5</v>
      </c>
      <c r="D15335" s="890">
        <v>12.44</v>
      </c>
    </row>
    <row r="15336" spans="1:4" x14ac:dyDescent="0.25">
      <c r="A15336" s="890" t="s">
        <v>14969</v>
      </c>
      <c r="B15336" s="890" t="s">
        <v>37507</v>
      </c>
      <c r="C15336" s="890" t="s">
        <v>5</v>
      </c>
      <c r="D15336" s="890">
        <v>14.27</v>
      </c>
    </row>
    <row r="15337" spans="1:4" x14ac:dyDescent="0.25">
      <c r="A15337" s="890" t="s">
        <v>14970</v>
      </c>
      <c r="B15337" s="890" t="s">
        <v>37507</v>
      </c>
      <c r="C15337" s="890" t="s">
        <v>5</v>
      </c>
      <c r="D15337" s="890">
        <v>13.27</v>
      </c>
    </row>
    <row r="15338" spans="1:4" x14ac:dyDescent="0.25">
      <c r="A15338" s="890" t="s">
        <v>14971</v>
      </c>
      <c r="B15338" s="890" t="s">
        <v>37508</v>
      </c>
      <c r="C15338" s="890" t="s">
        <v>5</v>
      </c>
      <c r="D15338" s="890">
        <v>15.89</v>
      </c>
    </row>
    <row r="15339" spans="1:4" x14ac:dyDescent="0.25">
      <c r="A15339" s="890" t="s">
        <v>14972</v>
      </c>
      <c r="B15339" s="890" t="s">
        <v>37508</v>
      </c>
      <c r="C15339" s="890" t="s">
        <v>5</v>
      </c>
      <c r="D15339" s="890">
        <v>14.89</v>
      </c>
    </row>
    <row r="15340" spans="1:4" x14ac:dyDescent="0.25">
      <c r="A15340" s="890" t="s">
        <v>14973</v>
      </c>
      <c r="B15340" s="890" t="s">
        <v>37509</v>
      </c>
      <c r="C15340" s="890" t="s">
        <v>5</v>
      </c>
      <c r="D15340" s="890">
        <v>17.52</v>
      </c>
    </row>
    <row r="15341" spans="1:4" x14ac:dyDescent="0.25">
      <c r="A15341" s="890" t="s">
        <v>14974</v>
      </c>
      <c r="B15341" s="890" t="s">
        <v>37509</v>
      </c>
      <c r="C15341" s="890" t="s">
        <v>5</v>
      </c>
      <c r="D15341" s="890">
        <v>16.52</v>
      </c>
    </row>
    <row r="15342" spans="1:4" x14ac:dyDescent="0.25">
      <c r="A15342" s="890" t="s">
        <v>14975</v>
      </c>
      <c r="B15342" s="890" t="s">
        <v>37510</v>
      </c>
      <c r="C15342" s="890" t="s">
        <v>5</v>
      </c>
      <c r="D15342" s="890">
        <v>13.21</v>
      </c>
    </row>
    <row r="15343" spans="1:4" x14ac:dyDescent="0.25">
      <c r="A15343" s="890" t="s">
        <v>14976</v>
      </c>
      <c r="B15343" s="890" t="s">
        <v>37510</v>
      </c>
      <c r="C15343" s="890" t="s">
        <v>5</v>
      </c>
      <c r="D15343" s="890">
        <v>12.21</v>
      </c>
    </row>
    <row r="15344" spans="1:4" x14ac:dyDescent="0.25">
      <c r="A15344" s="890" t="s">
        <v>14977</v>
      </c>
      <c r="B15344" s="890" t="s">
        <v>37511</v>
      </c>
      <c r="C15344" s="890" t="s">
        <v>5</v>
      </c>
      <c r="D15344" s="890">
        <v>17.02</v>
      </c>
    </row>
    <row r="15345" spans="1:4" x14ac:dyDescent="0.25">
      <c r="A15345" s="890" t="s">
        <v>14978</v>
      </c>
      <c r="B15345" s="890" t="s">
        <v>37511</v>
      </c>
      <c r="C15345" s="890" t="s">
        <v>5</v>
      </c>
      <c r="D15345" s="890">
        <v>16.02</v>
      </c>
    </row>
    <row r="15346" spans="1:4" x14ac:dyDescent="0.25">
      <c r="A15346" s="890" t="s">
        <v>14979</v>
      </c>
      <c r="B15346" s="890" t="s">
        <v>37512</v>
      </c>
      <c r="C15346" s="890" t="s">
        <v>5</v>
      </c>
      <c r="D15346" s="890">
        <v>15.62</v>
      </c>
    </row>
    <row r="15347" spans="1:4" x14ac:dyDescent="0.25">
      <c r="A15347" s="890" t="s">
        <v>14980</v>
      </c>
      <c r="B15347" s="890" t="s">
        <v>37512</v>
      </c>
      <c r="C15347" s="890" t="s">
        <v>5</v>
      </c>
      <c r="D15347" s="890">
        <v>14.62</v>
      </c>
    </row>
    <row r="15348" spans="1:4" x14ac:dyDescent="0.25">
      <c r="A15348" s="890" t="s">
        <v>14981</v>
      </c>
      <c r="B15348" s="890" t="s">
        <v>37513</v>
      </c>
      <c r="C15348" s="890" t="s">
        <v>5</v>
      </c>
      <c r="D15348" s="890">
        <v>17.79</v>
      </c>
    </row>
    <row r="15349" spans="1:4" x14ac:dyDescent="0.25">
      <c r="A15349" s="890" t="s">
        <v>14982</v>
      </c>
      <c r="B15349" s="890" t="s">
        <v>37513</v>
      </c>
      <c r="C15349" s="890" t="s">
        <v>5</v>
      </c>
      <c r="D15349" s="890">
        <v>16.79</v>
      </c>
    </row>
    <row r="15350" spans="1:4" x14ac:dyDescent="0.25">
      <c r="A15350" s="890" t="s">
        <v>14983</v>
      </c>
      <c r="B15350" s="890" t="s">
        <v>37514</v>
      </c>
      <c r="C15350" s="890" t="s">
        <v>5</v>
      </c>
      <c r="D15350" s="890">
        <v>19.690000000000001</v>
      </c>
    </row>
    <row r="15351" spans="1:4" x14ac:dyDescent="0.25">
      <c r="A15351" s="890" t="s">
        <v>14984</v>
      </c>
      <c r="B15351" s="890" t="s">
        <v>37514</v>
      </c>
      <c r="C15351" s="890" t="s">
        <v>5</v>
      </c>
      <c r="D15351" s="890">
        <v>18.690000000000001</v>
      </c>
    </row>
    <row r="15352" spans="1:4" x14ac:dyDescent="0.25">
      <c r="A15352" s="890" t="s">
        <v>14985</v>
      </c>
      <c r="B15352" s="890" t="s">
        <v>37515</v>
      </c>
      <c r="C15352" s="890" t="s">
        <v>5</v>
      </c>
      <c r="D15352" s="890">
        <v>12.01</v>
      </c>
    </row>
    <row r="15353" spans="1:4" x14ac:dyDescent="0.25">
      <c r="A15353" s="890" t="s">
        <v>14986</v>
      </c>
      <c r="B15353" s="890" t="s">
        <v>37515</v>
      </c>
      <c r="C15353" s="890" t="s">
        <v>5</v>
      </c>
      <c r="D15353" s="890">
        <v>11.01</v>
      </c>
    </row>
    <row r="15354" spans="1:4" x14ac:dyDescent="0.25">
      <c r="A15354" s="890" t="s">
        <v>14987</v>
      </c>
      <c r="B15354" s="890" t="s">
        <v>37516</v>
      </c>
      <c r="C15354" s="890" t="s">
        <v>5</v>
      </c>
      <c r="D15354" s="890">
        <v>11.78</v>
      </c>
    </row>
    <row r="15355" spans="1:4" x14ac:dyDescent="0.25">
      <c r="A15355" s="890" t="s">
        <v>14988</v>
      </c>
      <c r="B15355" s="890" t="s">
        <v>37516</v>
      </c>
      <c r="C15355" s="890" t="s">
        <v>5</v>
      </c>
      <c r="D15355" s="890">
        <v>10.78</v>
      </c>
    </row>
    <row r="15356" spans="1:4" x14ac:dyDescent="0.25">
      <c r="A15356" s="890" t="s">
        <v>14989</v>
      </c>
      <c r="B15356" s="890" t="s">
        <v>37517</v>
      </c>
      <c r="C15356" s="890" t="s">
        <v>5</v>
      </c>
      <c r="D15356" s="890">
        <v>12.32</v>
      </c>
    </row>
    <row r="15357" spans="1:4" x14ac:dyDescent="0.25">
      <c r="A15357" s="890" t="s">
        <v>14990</v>
      </c>
      <c r="B15357" s="890" t="s">
        <v>37517</v>
      </c>
      <c r="C15357" s="890" t="s">
        <v>5</v>
      </c>
      <c r="D15357" s="890">
        <v>11.32</v>
      </c>
    </row>
    <row r="15358" spans="1:4" x14ac:dyDescent="0.25">
      <c r="A15358" s="890" t="s">
        <v>14991</v>
      </c>
      <c r="B15358" s="890" t="s">
        <v>37518</v>
      </c>
      <c r="C15358" s="890" t="s">
        <v>5</v>
      </c>
      <c r="D15358" s="890">
        <v>12.84</v>
      </c>
    </row>
    <row r="15359" spans="1:4" x14ac:dyDescent="0.25">
      <c r="A15359" s="890" t="s">
        <v>14992</v>
      </c>
      <c r="B15359" s="890" t="s">
        <v>37518</v>
      </c>
      <c r="C15359" s="890" t="s">
        <v>5</v>
      </c>
      <c r="D15359" s="890">
        <v>11.84</v>
      </c>
    </row>
    <row r="15360" spans="1:4" x14ac:dyDescent="0.25">
      <c r="A15360" s="890" t="s">
        <v>14993</v>
      </c>
      <c r="B15360" s="890" t="s">
        <v>37519</v>
      </c>
      <c r="C15360" s="890" t="s">
        <v>5</v>
      </c>
      <c r="D15360" s="890">
        <v>18.670000000000002</v>
      </c>
    </row>
    <row r="15361" spans="1:4" x14ac:dyDescent="0.25">
      <c r="A15361" s="890" t="s">
        <v>14994</v>
      </c>
      <c r="B15361" s="890" t="s">
        <v>37519</v>
      </c>
      <c r="C15361" s="890" t="s">
        <v>5</v>
      </c>
      <c r="D15361" s="890">
        <v>17.670000000000002</v>
      </c>
    </row>
    <row r="15362" spans="1:4" x14ac:dyDescent="0.25">
      <c r="A15362" s="890" t="s">
        <v>14995</v>
      </c>
      <c r="B15362" s="890" t="s">
        <v>37520</v>
      </c>
      <c r="C15362" s="890" t="s">
        <v>5</v>
      </c>
      <c r="D15362" s="890">
        <v>14.45</v>
      </c>
    </row>
    <row r="15363" spans="1:4" x14ac:dyDescent="0.25">
      <c r="A15363" s="890" t="s">
        <v>14996</v>
      </c>
      <c r="B15363" s="890" t="s">
        <v>37520</v>
      </c>
      <c r="C15363" s="890" t="s">
        <v>5</v>
      </c>
      <c r="D15363" s="890">
        <v>13.45</v>
      </c>
    </row>
    <row r="15364" spans="1:4" x14ac:dyDescent="0.25">
      <c r="A15364" s="890" t="s">
        <v>14997</v>
      </c>
      <c r="B15364" s="890" t="s">
        <v>37521</v>
      </c>
      <c r="C15364" s="890" t="s">
        <v>5</v>
      </c>
      <c r="D15364" s="890">
        <v>12.58</v>
      </c>
    </row>
    <row r="15365" spans="1:4" x14ac:dyDescent="0.25">
      <c r="A15365" s="890" t="s">
        <v>14998</v>
      </c>
      <c r="B15365" s="890" t="s">
        <v>37521</v>
      </c>
      <c r="C15365" s="890" t="s">
        <v>5</v>
      </c>
      <c r="D15365" s="890">
        <v>11.58</v>
      </c>
    </row>
    <row r="15366" spans="1:4" x14ac:dyDescent="0.25">
      <c r="A15366" s="890" t="s">
        <v>14999</v>
      </c>
      <c r="B15366" s="890" t="s">
        <v>37522</v>
      </c>
      <c r="C15366" s="890" t="s">
        <v>5</v>
      </c>
      <c r="D15366" s="890">
        <v>13.38</v>
      </c>
    </row>
    <row r="15367" spans="1:4" x14ac:dyDescent="0.25">
      <c r="A15367" s="890" t="s">
        <v>15000</v>
      </c>
      <c r="B15367" s="890" t="s">
        <v>37522</v>
      </c>
      <c r="C15367" s="890" t="s">
        <v>5</v>
      </c>
      <c r="D15367" s="890">
        <v>12.38</v>
      </c>
    </row>
    <row r="15368" spans="1:4" x14ac:dyDescent="0.25">
      <c r="A15368" s="890" t="s">
        <v>15001</v>
      </c>
      <c r="B15368" s="890" t="s">
        <v>37523</v>
      </c>
      <c r="C15368" s="890" t="s">
        <v>5</v>
      </c>
      <c r="D15368" s="890">
        <v>14.19</v>
      </c>
    </row>
    <row r="15369" spans="1:4" x14ac:dyDescent="0.25">
      <c r="A15369" s="890" t="s">
        <v>15002</v>
      </c>
      <c r="B15369" s="890" t="s">
        <v>37523</v>
      </c>
      <c r="C15369" s="890" t="s">
        <v>5</v>
      </c>
      <c r="D15369" s="890">
        <v>13.19</v>
      </c>
    </row>
    <row r="15370" spans="1:4" x14ac:dyDescent="0.25">
      <c r="A15370" s="890" t="s">
        <v>15003</v>
      </c>
      <c r="B15370" s="890" t="s">
        <v>37524</v>
      </c>
      <c r="C15370" s="890" t="s">
        <v>5</v>
      </c>
      <c r="D15370" s="890">
        <v>15.78</v>
      </c>
    </row>
    <row r="15371" spans="1:4" x14ac:dyDescent="0.25">
      <c r="A15371" s="890" t="s">
        <v>15004</v>
      </c>
      <c r="B15371" s="890" t="s">
        <v>37524</v>
      </c>
      <c r="C15371" s="890" t="s">
        <v>5</v>
      </c>
      <c r="D15371" s="890">
        <v>14.78</v>
      </c>
    </row>
    <row r="15372" spans="1:4" x14ac:dyDescent="0.25">
      <c r="A15372" s="890" t="s">
        <v>15005</v>
      </c>
      <c r="B15372" s="890" t="s">
        <v>37525</v>
      </c>
      <c r="C15372" s="890" t="s">
        <v>5</v>
      </c>
      <c r="D15372" s="890">
        <v>18.399999999999999</v>
      </c>
    </row>
    <row r="15373" spans="1:4" x14ac:dyDescent="0.25">
      <c r="A15373" s="890" t="s">
        <v>15006</v>
      </c>
      <c r="B15373" s="890" t="s">
        <v>37525</v>
      </c>
      <c r="C15373" s="890" t="s">
        <v>5</v>
      </c>
      <c r="D15373" s="890">
        <v>17.399999999999999</v>
      </c>
    </row>
    <row r="15374" spans="1:4" x14ac:dyDescent="0.25">
      <c r="A15374" s="890" t="s">
        <v>15007</v>
      </c>
      <c r="B15374" s="890" t="s">
        <v>37526</v>
      </c>
      <c r="C15374" s="890" t="s">
        <v>5</v>
      </c>
      <c r="D15374" s="890">
        <v>13.09</v>
      </c>
    </row>
    <row r="15375" spans="1:4" x14ac:dyDescent="0.25">
      <c r="A15375" s="890" t="s">
        <v>15008</v>
      </c>
      <c r="B15375" s="890" t="s">
        <v>37526</v>
      </c>
      <c r="C15375" s="890" t="s">
        <v>5</v>
      </c>
      <c r="D15375" s="890">
        <v>12.09</v>
      </c>
    </row>
    <row r="15376" spans="1:4" x14ac:dyDescent="0.25">
      <c r="A15376" s="890" t="s">
        <v>15009</v>
      </c>
      <c r="B15376" s="890" t="s">
        <v>37527</v>
      </c>
      <c r="C15376" s="890" t="s">
        <v>5</v>
      </c>
      <c r="D15376" s="890">
        <v>14.45</v>
      </c>
    </row>
    <row r="15377" spans="1:4" x14ac:dyDescent="0.25">
      <c r="A15377" s="890" t="s">
        <v>15010</v>
      </c>
      <c r="B15377" s="890" t="s">
        <v>37527</v>
      </c>
      <c r="C15377" s="890" t="s">
        <v>5</v>
      </c>
      <c r="D15377" s="890">
        <v>13.45</v>
      </c>
    </row>
    <row r="15378" spans="1:4" x14ac:dyDescent="0.25">
      <c r="A15378" s="890" t="s">
        <v>15011</v>
      </c>
      <c r="B15378" s="890" t="s">
        <v>37528</v>
      </c>
      <c r="C15378" s="890" t="s">
        <v>5</v>
      </c>
      <c r="D15378" s="890">
        <v>15.51</v>
      </c>
    </row>
    <row r="15379" spans="1:4" x14ac:dyDescent="0.25">
      <c r="A15379" s="890" t="s">
        <v>15012</v>
      </c>
      <c r="B15379" s="890" t="s">
        <v>37528</v>
      </c>
      <c r="C15379" s="890" t="s">
        <v>5</v>
      </c>
      <c r="D15379" s="890">
        <v>14.51</v>
      </c>
    </row>
    <row r="15380" spans="1:4" x14ac:dyDescent="0.25">
      <c r="A15380" s="890" t="s">
        <v>15013</v>
      </c>
      <c r="B15380" s="890" t="s">
        <v>37529</v>
      </c>
      <c r="C15380" s="890" t="s">
        <v>5</v>
      </c>
      <c r="D15380" s="890">
        <v>17.66</v>
      </c>
    </row>
    <row r="15381" spans="1:4" x14ac:dyDescent="0.25">
      <c r="A15381" s="890" t="s">
        <v>15014</v>
      </c>
      <c r="B15381" s="890" t="s">
        <v>37529</v>
      </c>
      <c r="C15381" s="890" t="s">
        <v>5</v>
      </c>
      <c r="D15381" s="890">
        <v>16.66</v>
      </c>
    </row>
    <row r="15382" spans="1:4" x14ac:dyDescent="0.25">
      <c r="A15382" s="890" t="s">
        <v>15015</v>
      </c>
      <c r="B15382" s="890" t="s">
        <v>37530</v>
      </c>
      <c r="C15382" s="890" t="s">
        <v>5</v>
      </c>
      <c r="D15382" s="890">
        <v>21.23</v>
      </c>
    </row>
    <row r="15383" spans="1:4" x14ac:dyDescent="0.25">
      <c r="A15383" s="890" t="s">
        <v>15016</v>
      </c>
      <c r="B15383" s="890" t="s">
        <v>37530</v>
      </c>
      <c r="C15383" s="890" t="s">
        <v>5</v>
      </c>
      <c r="D15383" s="890">
        <v>20.23</v>
      </c>
    </row>
    <row r="15384" spans="1:4" x14ac:dyDescent="0.25">
      <c r="A15384" s="890" t="s">
        <v>15017</v>
      </c>
      <c r="B15384" s="890" t="s">
        <v>37531</v>
      </c>
      <c r="C15384" s="890" t="s">
        <v>5</v>
      </c>
      <c r="D15384" s="890">
        <v>12.04</v>
      </c>
    </row>
    <row r="15385" spans="1:4" x14ac:dyDescent="0.25">
      <c r="A15385" s="890" t="s">
        <v>15018</v>
      </c>
      <c r="B15385" s="890" t="s">
        <v>37531</v>
      </c>
      <c r="C15385" s="890" t="s">
        <v>5</v>
      </c>
      <c r="D15385" s="890">
        <v>11.04</v>
      </c>
    </row>
    <row r="15386" spans="1:4" x14ac:dyDescent="0.25">
      <c r="A15386" s="890" t="s">
        <v>15019</v>
      </c>
      <c r="B15386" s="890" t="s">
        <v>37532</v>
      </c>
      <c r="C15386" s="890" t="s">
        <v>5</v>
      </c>
      <c r="D15386" s="890">
        <v>12.36</v>
      </c>
    </row>
    <row r="15387" spans="1:4" x14ac:dyDescent="0.25">
      <c r="A15387" s="890" t="s">
        <v>15020</v>
      </c>
      <c r="B15387" s="890" t="s">
        <v>37532</v>
      </c>
      <c r="C15387" s="890" t="s">
        <v>5</v>
      </c>
      <c r="D15387" s="890">
        <v>11.36</v>
      </c>
    </row>
    <row r="15388" spans="1:4" x14ac:dyDescent="0.25">
      <c r="A15388" s="890" t="s">
        <v>15021</v>
      </c>
      <c r="B15388" s="890" t="s">
        <v>37533</v>
      </c>
      <c r="C15388" s="890" t="s">
        <v>5</v>
      </c>
      <c r="D15388" s="890">
        <v>14.01</v>
      </c>
    </row>
    <row r="15389" spans="1:4" x14ac:dyDescent="0.25">
      <c r="A15389" s="890" t="s">
        <v>15022</v>
      </c>
      <c r="B15389" s="890" t="s">
        <v>37533</v>
      </c>
      <c r="C15389" s="890" t="s">
        <v>5</v>
      </c>
      <c r="D15389" s="890">
        <v>13.01</v>
      </c>
    </row>
    <row r="15390" spans="1:4" x14ac:dyDescent="0.25">
      <c r="A15390" s="890" t="s">
        <v>15023</v>
      </c>
      <c r="B15390" s="890" t="s">
        <v>37534</v>
      </c>
      <c r="C15390" s="890" t="s">
        <v>5</v>
      </c>
      <c r="D15390" s="890">
        <v>14.43</v>
      </c>
    </row>
    <row r="15391" spans="1:4" x14ac:dyDescent="0.25">
      <c r="A15391" s="890" t="s">
        <v>15024</v>
      </c>
      <c r="B15391" s="890" t="s">
        <v>37534</v>
      </c>
      <c r="C15391" s="890" t="s">
        <v>5</v>
      </c>
      <c r="D15391" s="890">
        <v>13.43</v>
      </c>
    </row>
    <row r="15392" spans="1:4" x14ac:dyDescent="0.25">
      <c r="A15392" s="890" t="s">
        <v>15025</v>
      </c>
      <c r="B15392" s="890" t="s">
        <v>37535</v>
      </c>
      <c r="C15392" s="890" t="s">
        <v>5</v>
      </c>
      <c r="D15392" s="890">
        <v>17.45</v>
      </c>
    </row>
    <row r="15393" spans="1:4" x14ac:dyDescent="0.25">
      <c r="A15393" s="890" t="s">
        <v>15026</v>
      </c>
      <c r="B15393" s="890" t="s">
        <v>37535</v>
      </c>
      <c r="C15393" s="890" t="s">
        <v>5</v>
      </c>
      <c r="D15393" s="890">
        <v>16.45</v>
      </c>
    </row>
    <row r="15394" spans="1:4" x14ac:dyDescent="0.25">
      <c r="A15394" s="890" t="s">
        <v>15027</v>
      </c>
      <c r="B15394" s="890" t="s">
        <v>37536</v>
      </c>
      <c r="C15394" s="890" t="s">
        <v>5</v>
      </c>
      <c r="D15394" s="890">
        <v>17.09</v>
      </c>
    </row>
    <row r="15395" spans="1:4" x14ac:dyDescent="0.25">
      <c r="A15395" s="890" t="s">
        <v>15028</v>
      </c>
      <c r="B15395" s="890" t="s">
        <v>37536</v>
      </c>
      <c r="C15395" s="890" t="s">
        <v>5</v>
      </c>
      <c r="D15395" s="890">
        <v>16.09</v>
      </c>
    </row>
    <row r="15396" spans="1:4" x14ac:dyDescent="0.25">
      <c r="A15396" s="890" t="s">
        <v>15029</v>
      </c>
      <c r="B15396" s="890" t="s">
        <v>37537</v>
      </c>
      <c r="C15396" s="890" t="s">
        <v>5</v>
      </c>
      <c r="D15396" s="890">
        <v>17.399999999999999</v>
      </c>
    </row>
    <row r="15397" spans="1:4" x14ac:dyDescent="0.25">
      <c r="A15397" s="890" t="s">
        <v>15030</v>
      </c>
      <c r="B15397" s="890" t="s">
        <v>37537</v>
      </c>
      <c r="C15397" s="890" t="s">
        <v>5</v>
      </c>
      <c r="D15397" s="890">
        <v>16.399999999999999</v>
      </c>
    </row>
    <row r="15398" spans="1:4" x14ac:dyDescent="0.25">
      <c r="A15398" s="890" t="s">
        <v>15031</v>
      </c>
      <c r="B15398" s="890" t="s">
        <v>37538</v>
      </c>
      <c r="C15398" s="890" t="s">
        <v>5</v>
      </c>
      <c r="D15398" s="890">
        <v>18.86</v>
      </c>
    </row>
    <row r="15399" spans="1:4" x14ac:dyDescent="0.25">
      <c r="A15399" s="890" t="s">
        <v>15032</v>
      </c>
      <c r="B15399" s="890" t="s">
        <v>37538</v>
      </c>
      <c r="C15399" s="890" t="s">
        <v>5</v>
      </c>
      <c r="D15399" s="890">
        <v>17.86</v>
      </c>
    </row>
    <row r="15400" spans="1:4" x14ac:dyDescent="0.25">
      <c r="A15400" s="890" t="s">
        <v>15033</v>
      </c>
      <c r="B15400" s="890" t="s">
        <v>37539</v>
      </c>
      <c r="C15400" s="890" t="s">
        <v>5</v>
      </c>
      <c r="D15400" s="890">
        <v>20.309999999999999</v>
      </c>
    </row>
    <row r="15401" spans="1:4" x14ac:dyDescent="0.25">
      <c r="A15401" s="890" t="s">
        <v>15034</v>
      </c>
      <c r="B15401" s="890" t="s">
        <v>37539</v>
      </c>
      <c r="C15401" s="890" t="s">
        <v>5</v>
      </c>
      <c r="D15401" s="890">
        <v>19.309999999999999</v>
      </c>
    </row>
    <row r="15402" spans="1:4" x14ac:dyDescent="0.25">
      <c r="A15402" s="890" t="s">
        <v>15035</v>
      </c>
      <c r="B15402" s="890" t="s">
        <v>37540</v>
      </c>
      <c r="C15402" s="890" t="s">
        <v>5</v>
      </c>
      <c r="D15402" s="890">
        <v>22.98</v>
      </c>
    </row>
    <row r="15403" spans="1:4" x14ac:dyDescent="0.25">
      <c r="A15403" s="890" t="s">
        <v>15036</v>
      </c>
      <c r="B15403" s="890" t="s">
        <v>37540</v>
      </c>
      <c r="C15403" s="890" t="s">
        <v>5</v>
      </c>
      <c r="D15403" s="890">
        <v>21.98</v>
      </c>
    </row>
    <row r="15404" spans="1:4" x14ac:dyDescent="0.25">
      <c r="A15404" s="890" t="s">
        <v>15037</v>
      </c>
      <c r="B15404" s="890" t="s">
        <v>37541</v>
      </c>
      <c r="C15404" s="890" t="s">
        <v>5</v>
      </c>
      <c r="D15404" s="890">
        <v>25.64</v>
      </c>
    </row>
    <row r="15405" spans="1:4" x14ac:dyDescent="0.25">
      <c r="A15405" s="890" t="s">
        <v>15038</v>
      </c>
      <c r="B15405" s="890" t="s">
        <v>37541</v>
      </c>
      <c r="C15405" s="890" t="s">
        <v>5</v>
      </c>
      <c r="D15405" s="890">
        <v>24.64</v>
      </c>
    </row>
    <row r="15406" spans="1:4" x14ac:dyDescent="0.25">
      <c r="A15406" s="890" t="s">
        <v>15039</v>
      </c>
      <c r="B15406" s="890" t="s">
        <v>37542</v>
      </c>
      <c r="C15406" s="890" t="s">
        <v>5</v>
      </c>
      <c r="D15406" s="890">
        <v>13.88</v>
      </c>
    </row>
    <row r="15407" spans="1:4" x14ac:dyDescent="0.25">
      <c r="A15407" s="890" t="s">
        <v>15040</v>
      </c>
      <c r="B15407" s="890" t="s">
        <v>37542</v>
      </c>
      <c r="C15407" s="890" t="s">
        <v>5</v>
      </c>
      <c r="D15407" s="890">
        <v>12.88</v>
      </c>
    </row>
    <row r="15408" spans="1:4" x14ac:dyDescent="0.25">
      <c r="A15408" s="890" t="s">
        <v>15041</v>
      </c>
      <c r="B15408" s="890" t="s">
        <v>37543</v>
      </c>
      <c r="C15408" s="890" t="s">
        <v>5</v>
      </c>
      <c r="D15408" s="890">
        <v>15.22</v>
      </c>
    </row>
    <row r="15409" spans="1:4" x14ac:dyDescent="0.25">
      <c r="A15409" s="890" t="s">
        <v>15042</v>
      </c>
      <c r="B15409" s="890" t="s">
        <v>37543</v>
      </c>
      <c r="C15409" s="890" t="s">
        <v>5</v>
      </c>
      <c r="D15409" s="890">
        <v>14.22</v>
      </c>
    </row>
    <row r="15410" spans="1:4" x14ac:dyDescent="0.25">
      <c r="A15410" s="890" t="s">
        <v>15043</v>
      </c>
      <c r="B15410" s="890" t="s">
        <v>37544</v>
      </c>
      <c r="C15410" s="890" t="s">
        <v>5</v>
      </c>
      <c r="D15410" s="890">
        <v>15.22</v>
      </c>
    </row>
    <row r="15411" spans="1:4" x14ac:dyDescent="0.25">
      <c r="A15411" s="890" t="s">
        <v>15044</v>
      </c>
      <c r="B15411" s="890" t="s">
        <v>37544</v>
      </c>
      <c r="C15411" s="890" t="s">
        <v>5</v>
      </c>
      <c r="D15411" s="890">
        <v>14.22</v>
      </c>
    </row>
    <row r="15412" spans="1:4" x14ac:dyDescent="0.25">
      <c r="A15412" s="890" t="s">
        <v>15045</v>
      </c>
      <c r="B15412" s="890" t="s">
        <v>37545</v>
      </c>
      <c r="C15412" s="890" t="s">
        <v>5</v>
      </c>
      <c r="D15412" s="890">
        <v>18.57</v>
      </c>
    </row>
    <row r="15413" spans="1:4" x14ac:dyDescent="0.25">
      <c r="A15413" s="890" t="s">
        <v>15046</v>
      </c>
      <c r="B15413" s="890" t="s">
        <v>37545</v>
      </c>
      <c r="C15413" s="890" t="s">
        <v>5</v>
      </c>
      <c r="D15413" s="890">
        <v>17.57</v>
      </c>
    </row>
    <row r="15414" spans="1:4" x14ac:dyDescent="0.25">
      <c r="A15414" s="890" t="s">
        <v>15047</v>
      </c>
      <c r="B15414" s="890" t="s">
        <v>37546</v>
      </c>
      <c r="C15414" s="890" t="s">
        <v>5</v>
      </c>
      <c r="D15414" s="890">
        <v>27.83</v>
      </c>
    </row>
    <row r="15415" spans="1:4" x14ac:dyDescent="0.25">
      <c r="A15415" s="890" t="s">
        <v>15048</v>
      </c>
      <c r="B15415" s="890" t="s">
        <v>37546</v>
      </c>
      <c r="C15415" s="890" t="s">
        <v>5</v>
      </c>
      <c r="D15415" s="890">
        <v>26.83</v>
      </c>
    </row>
    <row r="15416" spans="1:4" x14ac:dyDescent="0.25">
      <c r="A15416" s="890" t="s">
        <v>15049</v>
      </c>
      <c r="B15416" s="890" t="s">
        <v>37547</v>
      </c>
      <c r="C15416" s="890" t="s">
        <v>5</v>
      </c>
      <c r="D15416" s="890">
        <v>13.53</v>
      </c>
    </row>
    <row r="15417" spans="1:4" x14ac:dyDescent="0.25">
      <c r="A15417" s="890" t="s">
        <v>15050</v>
      </c>
      <c r="B15417" s="890" t="s">
        <v>37547</v>
      </c>
      <c r="C15417" s="890" t="s">
        <v>5</v>
      </c>
      <c r="D15417" s="890">
        <v>12.53</v>
      </c>
    </row>
    <row r="15418" spans="1:4" x14ac:dyDescent="0.25">
      <c r="A15418" s="890" t="s">
        <v>15051</v>
      </c>
      <c r="B15418" s="890" t="s">
        <v>37548</v>
      </c>
      <c r="C15418" s="890" t="s">
        <v>5</v>
      </c>
      <c r="D15418" s="890">
        <v>13.23</v>
      </c>
    </row>
    <row r="15419" spans="1:4" x14ac:dyDescent="0.25">
      <c r="A15419" s="890" t="s">
        <v>15052</v>
      </c>
      <c r="B15419" s="890" t="s">
        <v>37548</v>
      </c>
      <c r="C15419" s="890" t="s">
        <v>5</v>
      </c>
      <c r="D15419" s="890">
        <v>12.23</v>
      </c>
    </row>
    <row r="15420" spans="1:4" x14ac:dyDescent="0.25">
      <c r="A15420" s="890" t="s">
        <v>15053</v>
      </c>
      <c r="B15420" s="890" t="s">
        <v>37549</v>
      </c>
      <c r="C15420" s="890" t="s">
        <v>5</v>
      </c>
      <c r="D15420" s="890">
        <v>17.05</v>
      </c>
    </row>
    <row r="15421" spans="1:4" x14ac:dyDescent="0.25">
      <c r="A15421" s="890" t="s">
        <v>15054</v>
      </c>
      <c r="B15421" s="890" t="s">
        <v>37549</v>
      </c>
      <c r="C15421" s="890" t="s">
        <v>5</v>
      </c>
      <c r="D15421" s="890">
        <v>16.05</v>
      </c>
    </row>
    <row r="15422" spans="1:4" x14ac:dyDescent="0.25">
      <c r="A15422" s="890" t="s">
        <v>15055</v>
      </c>
      <c r="B15422" s="890" t="s">
        <v>37550</v>
      </c>
      <c r="C15422" s="890" t="s">
        <v>5</v>
      </c>
      <c r="D15422" s="890">
        <v>18.62</v>
      </c>
    </row>
    <row r="15423" spans="1:4" x14ac:dyDescent="0.25">
      <c r="A15423" s="890" t="s">
        <v>15056</v>
      </c>
      <c r="B15423" s="890" t="s">
        <v>37550</v>
      </c>
      <c r="C15423" s="890" t="s">
        <v>5</v>
      </c>
      <c r="D15423" s="890">
        <v>17.62</v>
      </c>
    </row>
    <row r="15424" spans="1:4" x14ac:dyDescent="0.25">
      <c r="A15424" s="890" t="s">
        <v>15057</v>
      </c>
      <c r="B15424" s="890" t="s">
        <v>37551</v>
      </c>
      <c r="C15424" s="890" t="s">
        <v>5</v>
      </c>
      <c r="D15424" s="890">
        <v>24.43</v>
      </c>
    </row>
    <row r="15425" spans="1:4" x14ac:dyDescent="0.25">
      <c r="A15425" s="890" t="s">
        <v>15058</v>
      </c>
      <c r="B15425" s="890" t="s">
        <v>37551</v>
      </c>
      <c r="C15425" s="890" t="s">
        <v>5</v>
      </c>
      <c r="D15425" s="890">
        <v>23.43</v>
      </c>
    </row>
    <row r="15426" spans="1:4" x14ac:dyDescent="0.25">
      <c r="A15426" s="890" t="s">
        <v>15059</v>
      </c>
      <c r="B15426" s="890" t="s">
        <v>37552</v>
      </c>
      <c r="C15426" s="890" t="s">
        <v>5</v>
      </c>
      <c r="D15426" s="890">
        <v>28.54</v>
      </c>
    </row>
    <row r="15427" spans="1:4" x14ac:dyDescent="0.25">
      <c r="A15427" s="890" t="s">
        <v>15060</v>
      </c>
      <c r="B15427" s="890" t="s">
        <v>37552</v>
      </c>
      <c r="C15427" s="890" t="s">
        <v>5</v>
      </c>
      <c r="D15427" s="890">
        <v>27.54</v>
      </c>
    </row>
    <row r="15428" spans="1:4" x14ac:dyDescent="0.25">
      <c r="A15428" s="890" t="s">
        <v>15061</v>
      </c>
      <c r="B15428" s="890" t="s">
        <v>37553</v>
      </c>
      <c r="C15428" s="890" t="s">
        <v>5</v>
      </c>
      <c r="D15428" s="890">
        <v>16.09</v>
      </c>
    </row>
    <row r="15429" spans="1:4" x14ac:dyDescent="0.25">
      <c r="A15429" s="890" t="s">
        <v>15062</v>
      </c>
      <c r="B15429" s="890" t="s">
        <v>37553</v>
      </c>
      <c r="C15429" s="890" t="s">
        <v>5</v>
      </c>
      <c r="D15429" s="890">
        <v>15.09</v>
      </c>
    </row>
    <row r="15430" spans="1:4" x14ac:dyDescent="0.25">
      <c r="A15430" s="890" t="s">
        <v>15063</v>
      </c>
      <c r="B15430" s="890" t="s">
        <v>37554</v>
      </c>
      <c r="C15430" s="890" t="s">
        <v>5</v>
      </c>
      <c r="D15430" s="890">
        <v>17.899999999999999</v>
      </c>
    </row>
    <row r="15431" spans="1:4" x14ac:dyDescent="0.25">
      <c r="A15431" s="890" t="s">
        <v>15064</v>
      </c>
      <c r="B15431" s="890" t="s">
        <v>37554</v>
      </c>
      <c r="C15431" s="890" t="s">
        <v>5</v>
      </c>
      <c r="D15431" s="890">
        <v>16.899999999999999</v>
      </c>
    </row>
    <row r="15432" spans="1:4" x14ac:dyDescent="0.25">
      <c r="A15432" s="890" t="s">
        <v>15065</v>
      </c>
      <c r="B15432" s="890" t="s">
        <v>37555</v>
      </c>
      <c r="C15432" s="890" t="s">
        <v>5</v>
      </c>
      <c r="D15432" s="890">
        <v>21.47</v>
      </c>
    </row>
    <row r="15433" spans="1:4" x14ac:dyDescent="0.25">
      <c r="A15433" s="890" t="s">
        <v>15066</v>
      </c>
      <c r="B15433" s="890" t="s">
        <v>37555</v>
      </c>
      <c r="C15433" s="890" t="s">
        <v>5</v>
      </c>
      <c r="D15433" s="890">
        <v>20.47</v>
      </c>
    </row>
    <row r="15434" spans="1:4" x14ac:dyDescent="0.25">
      <c r="A15434" s="890" t="s">
        <v>15067</v>
      </c>
      <c r="B15434" s="890" t="s">
        <v>37556</v>
      </c>
      <c r="C15434" s="890" t="s">
        <v>5</v>
      </c>
      <c r="D15434" s="890">
        <v>25.64</v>
      </c>
    </row>
    <row r="15435" spans="1:4" x14ac:dyDescent="0.25">
      <c r="A15435" s="890" t="s">
        <v>15068</v>
      </c>
      <c r="B15435" s="890" t="s">
        <v>37556</v>
      </c>
      <c r="C15435" s="890" t="s">
        <v>5</v>
      </c>
      <c r="D15435" s="890">
        <v>24.64</v>
      </c>
    </row>
    <row r="15436" spans="1:4" x14ac:dyDescent="0.25">
      <c r="A15436" s="890" t="s">
        <v>15069</v>
      </c>
      <c r="B15436" s="890" t="s">
        <v>37557</v>
      </c>
      <c r="C15436" s="890" t="s">
        <v>5</v>
      </c>
      <c r="D15436" s="890">
        <v>29.76</v>
      </c>
    </row>
    <row r="15437" spans="1:4" x14ac:dyDescent="0.25">
      <c r="A15437" s="890" t="s">
        <v>15070</v>
      </c>
      <c r="B15437" s="890" t="s">
        <v>37557</v>
      </c>
      <c r="C15437" s="890" t="s">
        <v>5</v>
      </c>
      <c r="D15437" s="890">
        <v>28.76</v>
      </c>
    </row>
    <row r="15438" spans="1:4" x14ac:dyDescent="0.25">
      <c r="A15438" s="890" t="s">
        <v>15071</v>
      </c>
      <c r="B15438" s="890" t="s">
        <v>37558</v>
      </c>
      <c r="C15438" s="890" t="s">
        <v>5</v>
      </c>
      <c r="D15438" s="890">
        <v>16.690000000000001</v>
      </c>
    </row>
    <row r="15439" spans="1:4" x14ac:dyDescent="0.25">
      <c r="A15439" s="890" t="s">
        <v>15072</v>
      </c>
      <c r="B15439" s="890" t="s">
        <v>37558</v>
      </c>
      <c r="C15439" s="890" t="s">
        <v>5</v>
      </c>
      <c r="D15439" s="890">
        <v>15.69</v>
      </c>
    </row>
    <row r="15440" spans="1:4" x14ac:dyDescent="0.25">
      <c r="A15440" s="890" t="s">
        <v>15073</v>
      </c>
      <c r="B15440" s="890" t="s">
        <v>37559</v>
      </c>
      <c r="C15440" s="890" t="s">
        <v>5</v>
      </c>
      <c r="D15440" s="890">
        <v>20.309999999999999</v>
      </c>
    </row>
    <row r="15441" spans="1:4" x14ac:dyDescent="0.25">
      <c r="A15441" s="890" t="s">
        <v>15074</v>
      </c>
      <c r="B15441" s="890" t="s">
        <v>37559</v>
      </c>
      <c r="C15441" s="890" t="s">
        <v>5</v>
      </c>
      <c r="D15441" s="890">
        <v>19.309999999999999</v>
      </c>
    </row>
    <row r="15442" spans="1:4" x14ac:dyDescent="0.25">
      <c r="A15442" s="890" t="s">
        <v>15075</v>
      </c>
      <c r="B15442" s="890" t="s">
        <v>37560</v>
      </c>
      <c r="C15442" s="890" t="s">
        <v>5</v>
      </c>
      <c r="D15442" s="890">
        <v>19.829999999999998</v>
      </c>
    </row>
    <row r="15443" spans="1:4" x14ac:dyDescent="0.25">
      <c r="A15443" s="890" t="s">
        <v>15076</v>
      </c>
      <c r="B15443" s="890" t="s">
        <v>37560</v>
      </c>
      <c r="C15443" s="890" t="s">
        <v>5</v>
      </c>
      <c r="D15443" s="890">
        <v>18.829999999999998</v>
      </c>
    </row>
    <row r="15444" spans="1:4" x14ac:dyDescent="0.25">
      <c r="A15444" s="890" t="s">
        <v>15077</v>
      </c>
      <c r="B15444" s="890" t="s">
        <v>37561</v>
      </c>
      <c r="C15444" s="890" t="s">
        <v>5</v>
      </c>
      <c r="D15444" s="890">
        <v>23.23</v>
      </c>
    </row>
    <row r="15445" spans="1:4" x14ac:dyDescent="0.25">
      <c r="A15445" s="890" t="s">
        <v>15078</v>
      </c>
      <c r="B15445" s="890" t="s">
        <v>37561</v>
      </c>
      <c r="C15445" s="890" t="s">
        <v>5</v>
      </c>
      <c r="D15445" s="890">
        <v>22.23</v>
      </c>
    </row>
    <row r="15446" spans="1:4" x14ac:dyDescent="0.25">
      <c r="A15446" s="890" t="s">
        <v>15079</v>
      </c>
      <c r="B15446" s="890" t="s">
        <v>37562</v>
      </c>
      <c r="C15446" s="890" t="s">
        <v>5</v>
      </c>
      <c r="D15446" s="890">
        <v>30.72</v>
      </c>
    </row>
    <row r="15447" spans="1:4" x14ac:dyDescent="0.25">
      <c r="A15447" s="890" t="s">
        <v>15080</v>
      </c>
      <c r="B15447" s="890" t="s">
        <v>37562</v>
      </c>
      <c r="C15447" s="890" t="s">
        <v>5</v>
      </c>
      <c r="D15447" s="890">
        <v>29.72</v>
      </c>
    </row>
    <row r="15448" spans="1:4" x14ac:dyDescent="0.25">
      <c r="A15448" s="890" t="s">
        <v>15081</v>
      </c>
      <c r="B15448" s="890" t="s">
        <v>37563</v>
      </c>
      <c r="C15448" s="890" t="s">
        <v>5</v>
      </c>
      <c r="D15448" s="890">
        <v>41.93</v>
      </c>
    </row>
    <row r="15449" spans="1:4" x14ac:dyDescent="0.25">
      <c r="A15449" s="890" t="s">
        <v>15082</v>
      </c>
      <c r="B15449" s="890" t="s">
        <v>37563</v>
      </c>
      <c r="C15449" s="890" t="s">
        <v>5</v>
      </c>
      <c r="D15449" s="890">
        <v>40.5</v>
      </c>
    </row>
    <row r="15450" spans="1:4" x14ac:dyDescent="0.25">
      <c r="A15450" s="890" t="s">
        <v>15083</v>
      </c>
      <c r="B15450" s="890" t="s">
        <v>37564</v>
      </c>
      <c r="C15450" s="890" t="s">
        <v>5</v>
      </c>
      <c r="D15450" s="890">
        <v>59.94</v>
      </c>
    </row>
    <row r="15451" spans="1:4" x14ac:dyDescent="0.25">
      <c r="A15451" s="890" t="s">
        <v>15084</v>
      </c>
      <c r="B15451" s="890" t="s">
        <v>37564</v>
      </c>
      <c r="C15451" s="890" t="s">
        <v>5</v>
      </c>
      <c r="D15451" s="890">
        <v>58.36</v>
      </c>
    </row>
    <row r="15452" spans="1:4" x14ac:dyDescent="0.25">
      <c r="A15452" s="890" t="s">
        <v>15085</v>
      </c>
      <c r="B15452" s="890" t="s">
        <v>37565</v>
      </c>
      <c r="C15452" s="890" t="s">
        <v>5</v>
      </c>
      <c r="D15452" s="890">
        <v>10.15</v>
      </c>
    </row>
    <row r="15453" spans="1:4" x14ac:dyDescent="0.25">
      <c r="A15453" s="890" t="s">
        <v>15086</v>
      </c>
      <c r="B15453" s="890" t="s">
        <v>37565</v>
      </c>
      <c r="C15453" s="890" t="s">
        <v>5</v>
      </c>
      <c r="D15453" s="890">
        <v>9.57</v>
      </c>
    </row>
    <row r="15454" spans="1:4" x14ac:dyDescent="0.25">
      <c r="A15454" s="890" t="s">
        <v>15087</v>
      </c>
      <c r="B15454" s="890" t="s">
        <v>37566</v>
      </c>
      <c r="C15454" s="890" t="s">
        <v>5</v>
      </c>
      <c r="D15454" s="890">
        <v>14.81</v>
      </c>
    </row>
    <row r="15455" spans="1:4" x14ac:dyDescent="0.25">
      <c r="A15455" s="890" t="s">
        <v>15088</v>
      </c>
      <c r="B15455" s="890" t="s">
        <v>37566</v>
      </c>
      <c r="C15455" s="890" t="s">
        <v>5</v>
      </c>
      <c r="D15455" s="890">
        <v>14.1</v>
      </c>
    </row>
    <row r="15456" spans="1:4" x14ac:dyDescent="0.25">
      <c r="A15456" s="890" t="s">
        <v>15089</v>
      </c>
      <c r="B15456" s="890" t="s">
        <v>37567</v>
      </c>
      <c r="C15456" s="890" t="s">
        <v>5</v>
      </c>
      <c r="D15456" s="890">
        <v>19.93</v>
      </c>
    </row>
    <row r="15457" spans="1:4" x14ac:dyDescent="0.25">
      <c r="A15457" s="890" t="s">
        <v>15090</v>
      </c>
      <c r="B15457" s="890" t="s">
        <v>37567</v>
      </c>
      <c r="C15457" s="890" t="s">
        <v>5</v>
      </c>
      <c r="D15457" s="890">
        <v>19.07</v>
      </c>
    </row>
    <row r="15458" spans="1:4" x14ac:dyDescent="0.25">
      <c r="A15458" s="890" t="s">
        <v>15091</v>
      </c>
      <c r="B15458" s="890" t="s">
        <v>37568</v>
      </c>
      <c r="C15458" s="890" t="s">
        <v>5</v>
      </c>
      <c r="D15458" s="890">
        <v>15.16</v>
      </c>
    </row>
    <row r="15459" spans="1:4" x14ac:dyDescent="0.25">
      <c r="A15459" s="890" t="s">
        <v>15092</v>
      </c>
      <c r="B15459" s="890" t="s">
        <v>37568</v>
      </c>
      <c r="C15459" s="890" t="s">
        <v>5</v>
      </c>
      <c r="D15459" s="890">
        <v>14.3</v>
      </c>
    </row>
    <row r="15460" spans="1:4" x14ac:dyDescent="0.25">
      <c r="A15460" s="890" t="s">
        <v>15093</v>
      </c>
      <c r="B15460" s="890" t="s">
        <v>37569</v>
      </c>
      <c r="C15460" s="890" t="s">
        <v>5</v>
      </c>
      <c r="D15460" s="890">
        <v>20.36</v>
      </c>
    </row>
    <row r="15461" spans="1:4" x14ac:dyDescent="0.25">
      <c r="A15461" s="890" t="s">
        <v>15094</v>
      </c>
      <c r="B15461" s="890" t="s">
        <v>37569</v>
      </c>
      <c r="C15461" s="890" t="s">
        <v>5</v>
      </c>
      <c r="D15461" s="890">
        <v>19.21</v>
      </c>
    </row>
    <row r="15462" spans="1:4" x14ac:dyDescent="0.25">
      <c r="A15462" s="890" t="s">
        <v>15095</v>
      </c>
      <c r="B15462" s="890" t="s">
        <v>37570</v>
      </c>
      <c r="C15462" s="890" t="s">
        <v>5</v>
      </c>
      <c r="D15462" s="890">
        <v>22.53</v>
      </c>
    </row>
    <row r="15463" spans="1:4" x14ac:dyDescent="0.25">
      <c r="A15463" s="890" t="s">
        <v>15096</v>
      </c>
      <c r="B15463" s="890" t="s">
        <v>37570</v>
      </c>
      <c r="C15463" s="890" t="s">
        <v>5</v>
      </c>
      <c r="D15463" s="890">
        <v>21.38</v>
      </c>
    </row>
    <row r="15464" spans="1:4" x14ac:dyDescent="0.25">
      <c r="A15464" s="890" t="s">
        <v>15097</v>
      </c>
      <c r="B15464" s="890" t="s">
        <v>37571</v>
      </c>
      <c r="C15464" s="890" t="s">
        <v>5</v>
      </c>
      <c r="D15464" s="890">
        <v>9.8000000000000007</v>
      </c>
    </row>
    <row r="15465" spans="1:4" x14ac:dyDescent="0.25">
      <c r="A15465" s="890" t="s">
        <v>15098</v>
      </c>
      <c r="B15465" s="890" t="s">
        <v>37571</v>
      </c>
      <c r="C15465" s="890" t="s">
        <v>5</v>
      </c>
      <c r="D15465" s="890">
        <v>9.2200000000000006</v>
      </c>
    </row>
    <row r="15466" spans="1:4" x14ac:dyDescent="0.25">
      <c r="A15466" s="890" t="s">
        <v>15099</v>
      </c>
      <c r="B15466" s="890" t="s">
        <v>37572</v>
      </c>
      <c r="C15466" s="890" t="s">
        <v>5</v>
      </c>
      <c r="D15466" s="890">
        <v>13.05</v>
      </c>
    </row>
    <row r="15467" spans="1:4" x14ac:dyDescent="0.25">
      <c r="A15467" s="890" t="s">
        <v>15100</v>
      </c>
      <c r="B15467" s="890" t="s">
        <v>37572</v>
      </c>
      <c r="C15467" s="890" t="s">
        <v>5</v>
      </c>
      <c r="D15467" s="890">
        <v>12.47</v>
      </c>
    </row>
    <row r="15468" spans="1:4" x14ac:dyDescent="0.25">
      <c r="A15468" s="890" t="s">
        <v>15101</v>
      </c>
      <c r="B15468" s="890" t="s">
        <v>37573</v>
      </c>
      <c r="C15468" s="890" t="s">
        <v>5</v>
      </c>
      <c r="D15468" s="890">
        <v>10.26</v>
      </c>
    </row>
    <row r="15469" spans="1:4" x14ac:dyDescent="0.25">
      <c r="A15469" s="890" t="s">
        <v>15102</v>
      </c>
      <c r="B15469" s="890" t="s">
        <v>37573</v>
      </c>
      <c r="C15469" s="890" t="s">
        <v>5</v>
      </c>
      <c r="D15469" s="890">
        <v>9.68</v>
      </c>
    </row>
    <row r="15470" spans="1:4" x14ac:dyDescent="0.25">
      <c r="A15470" s="890" t="s">
        <v>15103</v>
      </c>
      <c r="B15470" s="890" t="s">
        <v>37574</v>
      </c>
      <c r="C15470" s="890" t="s">
        <v>5</v>
      </c>
      <c r="D15470" s="890">
        <v>10.89</v>
      </c>
    </row>
    <row r="15471" spans="1:4" x14ac:dyDescent="0.25">
      <c r="A15471" s="890" t="s">
        <v>15104</v>
      </c>
      <c r="B15471" s="890" t="s">
        <v>37574</v>
      </c>
      <c r="C15471" s="890" t="s">
        <v>5</v>
      </c>
      <c r="D15471" s="890">
        <v>10.31</v>
      </c>
    </row>
    <row r="15472" spans="1:4" x14ac:dyDescent="0.25">
      <c r="A15472" s="890" t="s">
        <v>52055</v>
      </c>
      <c r="B15472" s="890" t="s">
        <v>52056</v>
      </c>
      <c r="C15472" s="890" t="s">
        <v>5</v>
      </c>
      <c r="D15472" s="890">
        <v>132.61000000000001</v>
      </c>
    </row>
    <row r="15473" spans="1:4" x14ac:dyDescent="0.25">
      <c r="A15473" s="890" t="s">
        <v>52057</v>
      </c>
      <c r="B15473" s="890" t="s">
        <v>52056</v>
      </c>
      <c r="C15473" s="890" t="s">
        <v>5</v>
      </c>
      <c r="D15473" s="890">
        <v>127.65</v>
      </c>
    </row>
    <row r="15474" spans="1:4" x14ac:dyDescent="0.25">
      <c r="A15474" s="890" t="s">
        <v>15109</v>
      </c>
      <c r="B15474" s="890" t="s">
        <v>37577</v>
      </c>
      <c r="C15474" s="890" t="s">
        <v>5</v>
      </c>
      <c r="D15474" s="890">
        <v>11.79</v>
      </c>
    </row>
    <row r="15475" spans="1:4" x14ac:dyDescent="0.25">
      <c r="A15475" s="890" t="s">
        <v>15110</v>
      </c>
      <c r="B15475" s="890" t="s">
        <v>37577</v>
      </c>
      <c r="C15475" s="890" t="s">
        <v>5</v>
      </c>
      <c r="D15475" s="890">
        <v>11.21</v>
      </c>
    </row>
    <row r="15476" spans="1:4" x14ac:dyDescent="0.25">
      <c r="A15476" s="890" t="s">
        <v>15111</v>
      </c>
      <c r="B15476" s="890" t="s">
        <v>37578</v>
      </c>
      <c r="C15476" s="890" t="s">
        <v>5</v>
      </c>
      <c r="D15476" s="890">
        <v>14.41</v>
      </c>
    </row>
    <row r="15477" spans="1:4" x14ac:dyDescent="0.25">
      <c r="A15477" s="890" t="s">
        <v>15112</v>
      </c>
      <c r="B15477" s="890" t="s">
        <v>37578</v>
      </c>
      <c r="C15477" s="890" t="s">
        <v>5</v>
      </c>
      <c r="D15477" s="890">
        <v>13.83</v>
      </c>
    </row>
    <row r="15478" spans="1:4" x14ac:dyDescent="0.25">
      <c r="A15478" s="890" t="s">
        <v>15113</v>
      </c>
      <c r="B15478" s="890" t="s">
        <v>21572</v>
      </c>
      <c r="C15478" s="890" t="s">
        <v>5</v>
      </c>
      <c r="D15478" s="890">
        <v>2.39</v>
      </c>
    </row>
    <row r="15479" spans="1:4" x14ac:dyDescent="0.25">
      <c r="A15479" s="890" t="s">
        <v>15114</v>
      </c>
      <c r="B15479" s="890" t="s">
        <v>21572</v>
      </c>
      <c r="C15479" s="890" t="s">
        <v>5</v>
      </c>
      <c r="D15479" s="890">
        <v>2.2999999999999998</v>
      </c>
    </row>
    <row r="15480" spans="1:4" x14ac:dyDescent="0.25">
      <c r="A15480" s="890" t="s">
        <v>15115</v>
      </c>
      <c r="B15480" s="890" t="s">
        <v>37579</v>
      </c>
      <c r="C15480" s="890" t="s">
        <v>5</v>
      </c>
      <c r="D15480" s="890">
        <v>11.82</v>
      </c>
    </row>
    <row r="15481" spans="1:4" x14ac:dyDescent="0.25">
      <c r="A15481" s="890" t="s">
        <v>15116</v>
      </c>
      <c r="B15481" s="890" t="s">
        <v>37579</v>
      </c>
      <c r="C15481" s="890" t="s">
        <v>5</v>
      </c>
      <c r="D15481" s="890">
        <v>11.24</v>
      </c>
    </row>
    <row r="15482" spans="1:4" x14ac:dyDescent="0.25">
      <c r="A15482" s="890" t="s">
        <v>15117</v>
      </c>
      <c r="B15482" s="890" t="s">
        <v>37580</v>
      </c>
      <c r="C15482" s="890" t="s">
        <v>5</v>
      </c>
      <c r="D15482" s="890">
        <v>12.87</v>
      </c>
    </row>
    <row r="15483" spans="1:4" x14ac:dyDescent="0.25">
      <c r="A15483" s="890" t="s">
        <v>15118</v>
      </c>
      <c r="B15483" s="890" t="s">
        <v>37580</v>
      </c>
      <c r="C15483" s="890" t="s">
        <v>5</v>
      </c>
      <c r="D15483" s="890">
        <v>12.29</v>
      </c>
    </row>
    <row r="15484" spans="1:4" x14ac:dyDescent="0.25">
      <c r="A15484" s="890" t="s">
        <v>15119</v>
      </c>
      <c r="B15484" s="890" t="s">
        <v>37581</v>
      </c>
      <c r="C15484" s="890" t="s">
        <v>5</v>
      </c>
      <c r="D15484" s="890">
        <v>27.72</v>
      </c>
    </row>
    <row r="15485" spans="1:4" x14ac:dyDescent="0.25">
      <c r="A15485" s="890" t="s">
        <v>15120</v>
      </c>
      <c r="B15485" s="890" t="s">
        <v>37581</v>
      </c>
      <c r="C15485" s="890" t="s">
        <v>5</v>
      </c>
      <c r="D15485" s="890">
        <v>27.14</v>
      </c>
    </row>
    <row r="15486" spans="1:4" x14ac:dyDescent="0.25">
      <c r="A15486" s="890" t="s">
        <v>15121</v>
      </c>
      <c r="B15486" s="890" t="s">
        <v>37582</v>
      </c>
      <c r="C15486" s="890" t="s">
        <v>5</v>
      </c>
      <c r="D15486" s="890">
        <v>25.22</v>
      </c>
    </row>
    <row r="15487" spans="1:4" x14ac:dyDescent="0.25">
      <c r="A15487" s="890" t="s">
        <v>15122</v>
      </c>
      <c r="B15487" s="890" t="s">
        <v>37582</v>
      </c>
      <c r="C15487" s="890" t="s">
        <v>5</v>
      </c>
      <c r="D15487" s="890">
        <v>24.64</v>
      </c>
    </row>
    <row r="15488" spans="1:4" x14ac:dyDescent="0.25">
      <c r="A15488" s="890" t="s">
        <v>15123</v>
      </c>
      <c r="B15488" s="890" t="s">
        <v>37583</v>
      </c>
      <c r="C15488" s="890" t="s">
        <v>5</v>
      </c>
      <c r="D15488" s="890">
        <v>12.6</v>
      </c>
    </row>
    <row r="15489" spans="1:4" x14ac:dyDescent="0.25">
      <c r="A15489" s="890" t="s">
        <v>15124</v>
      </c>
      <c r="B15489" s="890" t="s">
        <v>37583</v>
      </c>
      <c r="C15489" s="890" t="s">
        <v>5</v>
      </c>
      <c r="D15489" s="890">
        <v>12.02</v>
      </c>
    </row>
    <row r="15490" spans="1:4" x14ac:dyDescent="0.25">
      <c r="A15490" s="890" t="s">
        <v>15125</v>
      </c>
      <c r="B15490" s="890" t="s">
        <v>37584</v>
      </c>
      <c r="C15490" s="890" t="s">
        <v>5</v>
      </c>
      <c r="D15490" s="890">
        <v>13.89</v>
      </c>
    </row>
    <row r="15491" spans="1:4" x14ac:dyDescent="0.25">
      <c r="A15491" s="890" t="s">
        <v>15126</v>
      </c>
      <c r="B15491" s="890" t="s">
        <v>37584</v>
      </c>
      <c r="C15491" s="890" t="s">
        <v>5</v>
      </c>
      <c r="D15491" s="890">
        <v>13.31</v>
      </c>
    </row>
    <row r="15492" spans="1:4" x14ac:dyDescent="0.25">
      <c r="A15492" s="890" t="s">
        <v>15127</v>
      </c>
      <c r="B15492" s="890" t="s">
        <v>21573</v>
      </c>
      <c r="C15492" s="890" t="s">
        <v>5</v>
      </c>
      <c r="D15492" s="890">
        <v>6.99</v>
      </c>
    </row>
    <row r="15493" spans="1:4" x14ac:dyDescent="0.25">
      <c r="A15493" s="890" t="s">
        <v>15128</v>
      </c>
      <c r="B15493" s="890" t="s">
        <v>21573</v>
      </c>
      <c r="C15493" s="890" t="s">
        <v>5</v>
      </c>
      <c r="D15493" s="890">
        <v>6.56</v>
      </c>
    </row>
    <row r="15494" spans="1:4" x14ac:dyDescent="0.25">
      <c r="A15494" s="890" t="s">
        <v>15129</v>
      </c>
      <c r="B15494" s="890" t="s">
        <v>37585</v>
      </c>
      <c r="C15494" s="890" t="s">
        <v>5</v>
      </c>
      <c r="D15494" s="890">
        <v>8.11</v>
      </c>
    </row>
    <row r="15495" spans="1:4" x14ac:dyDescent="0.25">
      <c r="A15495" s="890" t="s">
        <v>15130</v>
      </c>
      <c r="B15495" s="890" t="s">
        <v>37585</v>
      </c>
      <c r="C15495" s="890" t="s">
        <v>5</v>
      </c>
      <c r="D15495" s="890">
        <v>7.97</v>
      </c>
    </row>
    <row r="15496" spans="1:4" x14ac:dyDescent="0.25">
      <c r="A15496" s="890" t="s">
        <v>15131</v>
      </c>
      <c r="B15496" s="890" t="s">
        <v>37586</v>
      </c>
      <c r="C15496" s="890" t="s">
        <v>5</v>
      </c>
      <c r="D15496" s="890">
        <v>7.49</v>
      </c>
    </row>
    <row r="15497" spans="1:4" x14ac:dyDescent="0.25">
      <c r="A15497" s="890" t="s">
        <v>15132</v>
      </c>
      <c r="B15497" s="890" t="s">
        <v>37586</v>
      </c>
      <c r="C15497" s="890" t="s">
        <v>5</v>
      </c>
      <c r="D15497" s="890">
        <v>7.35</v>
      </c>
    </row>
    <row r="15498" spans="1:4" x14ac:dyDescent="0.25">
      <c r="A15498" s="890" t="s">
        <v>15133</v>
      </c>
      <c r="B15498" s="890" t="s">
        <v>21574</v>
      </c>
      <c r="C15498" s="890" t="s">
        <v>5</v>
      </c>
      <c r="D15498" s="890">
        <v>16.260000000000002</v>
      </c>
    </row>
    <row r="15499" spans="1:4" x14ac:dyDescent="0.25">
      <c r="A15499" s="890" t="s">
        <v>15134</v>
      </c>
      <c r="B15499" s="890" t="s">
        <v>21574</v>
      </c>
      <c r="C15499" s="890" t="s">
        <v>5</v>
      </c>
      <c r="D15499" s="890">
        <v>15.97</v>
      </c>
    </row>
    <row r="15500" spans="1:4" x14ac:dyDescent="0.25">
      <c r="A15500" s="890" t="s">
        <v>15135</v>
      </c>
      <c r="B15500" s="890" t="s">
        <v>21575</v>
      </c>
      <c r="C15500" s="890" t="s">
        <v>5</v>
      </c>
      <c r="D15500" s="890">
        <v>16.32</v>
      </c>
    </row>
    <row r="15501" spans="1:4" x14ac:dyDescent="0.25">
      <c r="A15501" s="890" t="s">
        <v>15136</v>
      </c>
      <c r="B15501" s="890" t="s">
        <v>21575</v>
      </c>
      <c r="C15501" s="890" t="s">
        <v>5</v>
      </c>
      <c r="D15501" s="890">
        <v>16.03</v>
      </c>
    </row>
    <row r="15502" spans="1:4" x14ac:dyDescent="0.25">
      <c r="A15502" s="890" t="s">
        <v>15137</v>
      </c>
      <c r="B15502" s="890" t="s">
        <v>21576</v>
      </c>
      <c r="C15502" s="890" t="s">
        <v>5</v>
      </c>
      <c r="D15502" s="890">
        <v>16.27</v>
      </c>
    </row>
    <row r="15503" spans="1:4" x14ac:dyDescent="0.25">
      <c r="A15503" s="890" t="s">
        <v>15138</v>
      </c>
      <c r="B15503" s="890" t="s">
        <v>21576</v>
      </c>
      <c r="C15503" s="890" t="s">
        <v>5</v>
      </c>
      <c r="D15503" s="890">
        <v>15.98</v>
      </c>
    </row>
    <row r="15504" spans="1:4" x14ac:dyDescent="0.25">
      <c r="A15504" s="890" t="s">
        <v>15139</v>
      </c>
      <c r="B15504" s="890" t="s">
        <v>21577</v>
      </c>
      <c r="C15504" s="890" t="s">
        <v>5</v>
      </c>
      <c r="D15504" s="890">
        <v>18.22</v>
      </c>
    </row>
    <row r="15505" spans="1:4" x14ac:dyDescent="0.25">
      <c r="A15505" s="890" t="s">
        <v>15140</v>
      </c>
      <c r="B15505" s="890" t="s">
        <v>21577</v>
      </c>
      <c r="C15505" s="890" t="s">
        <v>5</v>
      </c>
      <c r="D15505" s="890">
        <v>17.93</v>
      </c>
    </row>
    <row r="15506" spans="1:4" x14ac:dyDescent="0.25">
      <c r="A15506" s="890" t="s">
        <v>15141</v>
      </c>
      <c r="B15506" s="890" t="s">
        <v>21578</v>
      </c>
      <c r="C15506" s="890" t="s">
        <v>5</v>
      </c>
      <c r="D15506" s="890">
        <v>23.24</v>
      </c>
    </row>
    <row r="15507" spans="1:4" x14ac:dyDescent="0.25">
      <c r="A15507" s="890" t="s">
        <v>15142</v>
      </c>
      <c r="B15507" s="890" t="s">
        <v>21578</v>
      </c>
      <c r="C15507" s="890" t="s">
        <v>5</v>
      </c>
      <c r="D15507" s="890">
        <v>22.95</v>
      </c>
    </row>
    <row r="15508" spans="1:4" x14ac:dyDescent="0.25">
      <c r="A15508" s="890" t="s">
        <v>23719</v>
      </c>
      <c r="B15508" s="890" t="s">
        <v>37587</v>
      </c>
      <c r="C15508" s="890" t="s">
        <v>5</v>
      </c>
      <c r="D15508" s="890">
        <v>21.1</v>
      </c>
    </row>
    <row r="15509" spans="1:4" x14ac:dyDescent="0.25">
      <c r="A15509" s="890" t="s">
        <v>23720</v>
      </c>
      <c r="B15509" s="890" t="s">
        <v>37587</v>
      </c>
      <c r="C15509" s="890" t="s">
        <v>5</v>
      </c>
      <c r="D15509" s="890">
        <v>20.52</v>
      </c>
    </row>
    <row r="15510" spans="1:4" x14ac:dyDescent="0.25">
      <c r="A15510" s="890" t="s">
        <v>21579</v>
      </c>
      <c r="B15510" s="890" t="s">
        <v>37588</v>
      </c>
      <c r="C15510" s="890" t="s">
        <v>5</v>
      </c>
      <c r="D15510" s="890">
        <v>18.11</v>
      </c>
    </row>
    <row r="15511" spans="1:4" x14ac:dyDescent="0.25">
      <c r="A15511" s="890" t="s">
        <v>21580</v>
      </c>
      <c r="B15511" s="890" t="s">
        <v>37588</v>
      </c>
      <c r="C15511" s="890" t="s">
        <v>5</v>
      </c>
      <c r="D15511" s="890">
        <v>17.53</v>
      </c>
    </row>
    <row r="15512" spans="1:4" x14ac:dyDescent="0.25">
      <c r="A15512" s="890" t="s">
        <v>15143</v>
      </c>
      <c r="B15512" s="890" t="s">
        <v>21581</v>
      </c>
      <c r="C15512" s="890" t="s">
        <v>5</v>
      </c>
      <c r="D15512" s="890">
        <v>46.82</v>
      </c>
    </row>
    <row r="15513" spans="1:4" x14ac:dyDescent="0.25">
      <c r="A15513" s="890" t="s">
        <v>15144</v>
      </c>
      <c r="B15513" s="890" t="s">
        <v>21581</v>
      </c>
      <c r="C15513" s="890" t="s">
        <v>5</v>
      </c>
      <c r="D15513" s="890">
        <v>46.39</v>
      </c>
    </row>
    <row r="15514" spans="1:4" x14ac:dyDescent="0.25">
      <c r="A15514" s="890" t="s">
        <v>15145</v>
      </c>
      <c r="B15514" s="890" t="s">
        <v>21582</v>
      </c>
      <c r="C15514" s="890" t="s">
        <v>5</v>
      </c>
      <c r="D15514" s="890">
        <v>40.36</v>
      </c>
    </row>
    <row r="15515" spans="1:4" x14ac:dyDescent="0.25">
      <c r="A15515" s="890" t="s">
        <v>15146</v>
      </c>
      <c r="B15515" s="890" t="s">
        <v>21582</v>
      </c>
      <c r="C15515" s="890" t="s">
        <v>5</v>
      </c>
      <c r="D15515" s="890">
        <v>39.93</v>
      </c>
    </row>
    <row r="15516" spans="1:4" x14ac:dyDescent="0.25">
      <c r="A15516" s="890" t="s">
        <v>15147</v>
      </c>
      <c r="B15516" s="890" t="s">
        <v>37589</v>
      </c>
      <c r="C15516" s="890" t="s">
        <v>5</v>
      </c>
      <c r="D15516" s="890">
        <v>42.69</v>
      </c>
    </row>
    <row r="15517" spans="1:4" x14ac:dyDescent="0.25">
      <c r="A15517" s="890" t="s">
        <v>15148</v>
      </c>
      <c r="B15517" s="890" t="s">
        <v>37589</v>
      </c>
      <c r="C15517" s="890" t="s">
        <v>5</v>
      </c>
      <c r="D15517" s="890">
        <v>42.11</v>
      </c>
    </row>
    <row r="15518" spans="1:4" x14ac:dyDescent="0.25">
      <c r="A15518" s="890" t="s">
        <v>15149</v>
      </c>
      <c r="B15518" s="890" t="s">
        <v>37590</v>
      </c>
      <c r="C15518" s="890" t="s">
        <v>5</v>
      </c>
      <c r="D15518" s="890">
        <v>57.24</v>
      </c>
    </row>
    <row r="15519" spans="1:4" x14ac:dyDescent="0.25">
      <c r="A15519" s="890" t="s">
        <v>15150</v>
      </c>
      <c r="B15519" s="890" t="s">
        <v>37590</v>
      </c>
      <c r="C15519" s="890" t="s">
        <v>5</v>
      </c>
      <c r="D15519" s="890">
        <v>56.66</v>
      </c>
    </row>
    <row r="15520" spans="1:4" x14ac:dyDescent="0.25">
      <c r="A15520" s="890" t="s">
        <v>15151</v>
      </c>
      <c r="B15520" s="890" t="s">
        <v>21583</v>
      </c>
      <c r="C15520" s="890" t="s">
        <v>5</v>
      </c>
      <c r="D15520" s="890">
        <v>24.91</v>
      </c>
    </row>
    <row r="15521" spans="1:4" x14ac:dyDescent="0.25">
      <c r="A15521" s="890" t="s">
        <v>15152</v>
      </c>
      <c r="B15521" s="890" t="s">
        <v>21583</v>
      </c>
      <c r="C15521" s="890" t="s">
        <v>5</v>
      </c>
      <c r="D15521" s="890">
        <v>24.48</v>
      </c>
    </row>
    <row r="15522" spans="1:4" x14ac:dyDescent="0.25">
      <c r="A15522" s="890" t="s">
        <v>15153</v>
      </c>
      <c r="B15522" s="890" t="s">
        <v>21584</v>
      </c>
      <c r="C15522" s="890" t="s">
        <v>5</v>
      </c>
      <c r="D15522" s="890">
        <v>58.31</v>
      </c>
    </row>
    <row r="15523" spans="1:4" x14ac:dyDescent="0.25">
      <c r="A15523" s="890" t="s">
        <v>15154</v>
      </c>
      <c r="B15523" s="890" t="s">
        <v>21584</v>
      </c>
      <c r="C15523" s="890" t="s">
        <v>5</v>
      </c>
      <c r="D15523" s="890">
        <v>57.88</v>
      </c>
    </row>
    <row r="15524" spans="1:4" x14ac:dyDescent="0.25">
      <c r="A15524" s="890" t="s">
        <v>15155</v>
      </c>
      <c r="B15524" s="890" t="s">
        <v>21585</v>
      </c>
      <c r="C15524" s="890" t="s">
        <v>5</v>
      </c>
      <c r="D15524" s="890">
        <v>87.31</v>
      </c>
    </row>
    <row r="15525" spans="1:4" x14ac:dyDescent="0.25">
      <c r="A15525" s="890" t="s">
        <v>15156</v>
      </c>
      <c r="B15525" s="890" t="s">
        <v>21585</v>
      </c>
      <c r="C15525" s="890" t="s">
        <v>5</v>
      </c>
      <c r="D15525" s="890">
        <v>86.88</v>
      </c>
    </row>
    <row r="15526" spans="1:4" x14ac:dyDescent="0.25">
      <c r="A15526" s="890" t="s">
        <v>15157</v>
      </c>
      <c r="B15526" s="890" t="s">
        <v>37591</v>
      </c>
      <c r="C15526" s="890" t="s">
        <v>5</v>
      </c>
      <c r="D15526" s="890">
        <v>34</v>
      </c>
    </row>
    <row r="15527" spans="1:4" x14ac:dyDescent="0.25">
      <c r="A15527" s="890" t="s">
        <v>15158</v>
      </c>
      <c r="B15527" s="890" t="s">
        <v>37591</v>
      </c>
      <c r="C15527" s="890" t="s">
        <v>5</v>
      </c>
      <c r="D15527" s="890">
        <v>33.42</v>
      </c>
    </row>
    <row r="15528" spans="1:4" x14ac:dyDescent="0.25">
      <c r="A15528" s="890" t="s">
        <v>15159</v>
      </c>
      <c r="B15528" s="890" t="s">
        <v>37592</v>
      </c>
      <c r="C15528" s="890" t="s">
        <v>5</v>
      </c>
      <c r="D15528" s="890">
        <v>30.41</v>
      </c>
    </row>
    <row r="15529" spans="1:4" x14ac:dyDescent="0.25">
      <c r="A15529" s="890" t="s">
        <v>15160</v>
      </c>
      <c r="B15529" s="890" t="s">
        <v>37592</v>
      </c>
      <c r="C15529" s="890" t="s">
        <v>5</v>
      </c>
      <c r="D15529" s="890">
        <v>29.83</v>
      </c>
    </row>
    <row r="15530" spans="1:4" x14ac:dyDescent="0.25">
      <c r="A15530" s="890" t="s">
        <v>15161</v>
      </c>
      <c r="B15530" s="890" t="s">
        <v>37593</v>
      </c>
      <c r="C15530" s="890" t="s">
        <v>5</v>
      </c>
      <c r="D15530" s="890">
        <v>44.28</v>
      </c>
    </row>
    <row r="15531" spans="1:4" x14ac:dyDescent="0.25">
      <c r="A15531" s="890" t="s">
        <v>15162</v>
      </c>
      <c r="B15531" s="890" t="s">
        <v>37593</v>
      </c>
      <c r="C15531" s="890" t="s">
        <v>5</v>
      </c>
      <c r="D15531" s="890">
        <v>43.7</v>
      </c>
    </row>
    <row r="15532" spans="1:4" x14ac:dyDescent="0.25">
      <c r="A15532" s="890" t="s">
        <v>15163</v>
      </c>
      <c r="B15532" s="890" t="s">
        <v>37594</v>
      </c>
      <c r="C15532" s="890" t="s">
        <v>5</v>
      </c>
      <c r="D15532" s="890">
        <v>46.24</v>
      </c>
    </row>
    <row r="15533" spans="1:4" x14ac:dyDescent="0.25">
      <c r="A15533" s="890" t="s">
        <v>15164</v>
      </c>
      <c r="B15533" s="890" t="s">
        <v>37594</v>
      </c>
      <c r="C15533" s="890" t="s">
        <v>5</v>
      </c>
      <c r="D15533" s="890">
        <v>45.66</v>
      </c>
    </row>
    <row r="15534" spans="1:4" x14ac:dyDescent="0.25">
      <c r="A15534" s="890" t="s">
        <v>15165</v>
      </c>
      <c r="B15534" s="890" t="s">
        <v>37595</v>
      </c>
      <c r="C15534" s="890" t="s">
        <v>5</v>
      </c>
      <c r="D15534" s="890">
        <v>45.83</v>
      </c>
    </row>
    <row r="15535" spans="1:4" x14ac:dyDescent="0.25">
      <c r="A15535" s="890" t="s">
        <v>15166</v>
      </c>
      <c r="B15535" s="890" t="s">
        <v>37595</v>
      </c>
      <c r="C15535" s="890" t="s">
        <v>5</v>
      </c>
      <c r="D15535" s="890">
        <v>45.25</v>
      </c>
    </row>
    <row r="15536" spans="1:4" x14ac:dyDescent="0.25">
      <c r="A15536" s="890" t="s">
        <v>15167</v>
      </c>
      <c r="B15536" s="890" t="s">
        <v>37596</v>
      </c>
      <c r="C15536" s="890" t="s">
        <v>5</v>
      </c>
      <c r="D15536" s="890">
        <v>51.89</v>
      </c>
    </row>
    <row r="15537" spans="1:4" x14ac:dyDescent="0.25">
      <c r="A15537" s="890" t="s">
        <v>15168</v>
      </c>
      <c r="B15537" s="890" t="s">
        <v>37596</v>
      </c>
      <c r="C15537" s="890" t="s">
        <v>5</v>
      </c>
      <c r="D15537" s="890">
        <v>51.31</v>
      </c>
    </row>
    <row r="15538" spans="1:4" x14ac:dyDescent="0.25">
      <c r="A15538" s="890" t="s">
        <v>15169</v>
      </c>
      <c r="B15538" s="890" t="s">
        <v>37597</v>
      </c>
      <c r="C15538" s="890" t="s">
        <v>5</v>
      </c>
      <c r="D15538" s="890">
        <v>44.51</v>
      </c>
    </row>
    <row r="15539" spans="1:4" x14ac:dyDescent="0.25">
      <c r="A15539" s="890" t="s">
        <v>15170</v>
      </c>
      <c r="B15539" s="890" t="s">
        <v>37597</v>
      </c>
      <c r="C15539" s="890" t="s">
        <v>5</v>
      </c>
      <c r="D15539" s="890">
        <v>43.93</v>
      </c>
    </row>
    <row r="15540" spans="1:4" x14ac:dyDescent="0.25">
      <c r="A15540" s="890" t="s">
        <v>27961</v>
      </c>
      <c r="B15540" s="890" t="s">
        <v>37598</v>
      </c>
      <c r="C15540" s="890" t="s">
        <v>5</v>
      </c>
      <c r="D15540" s="890">
        <v>1050.29</v>
      </c>
    </row>
    <row r="15541" spans="1:4" x14ac:dyDescent="0.25">
      <c r="A15541" s="890" t="s">
        <v>27962</v>
      </c>
      <c r="B15541" s="890" t="s">
        <v>37598</v>
      </c>
      <c r="C15541" s="890" t="s">
        <v>5</v>
      </c>
      <c r="D15541" s="890">
        <v>1049.71</v>
      </c>
    </row>
    <row r="15542" spans="1:4" x14ac:dyDescent="0.25">
      <c r="A15542" s="890" t="s">
        <v>15171</v>
      </c>
      <c r="B15542" s="890" t="s">
        <v>37599</v>
      </c>
      <c r="C15542" s="890" t="s">
        <v>5</v>
      </c>
      <c r="D15542" s="890">
        <v>5.58</v>
      </c>
    </row>
    <row r="15543" spans="1:4" x14ac:dyDescent="0.25">
      <c r="A15543" s="890" t="s">
        <v>15172</v>
      </c>
      <c r="B15543" s="890" t="s">
        <v>37599</v>
      </c>
      <c r="C15543" s="890" t="s">
        <v>5</v>
      </c>
      <c r="D15543" s="890">
        <v>5.44</v>
      </c>
    </row>
    <row r="15544" spans="1:4" x14ac:dyDescent="0.25">
      <c r="A15544" s="890" t="s">
        <v>15173</v>
      </c>
      <c r="B15544" s="890" t="s">
        <v>37600</v>
      </c>
      <c r="C15544" s="890" t="s">
        <v>5</v>
      </c>
      <c r="D15544" s="890">
        <v>6.03</v>
      </c>
    </row>
    <row r="15545" spans="1:4" x14ac:dyDescent="0.25">
      <c r="A15545" s="890" t="s">
        <v>15174</v>
      </c>
      <c r="B15545" s="890" t="s">
        <v>37600</v>
      </c>
      <c r="C15545" s="890" t="s">
        <v>5</v>
      </c>
      <c r="D15545" s="890">
        <v>5.89</v>
      </c>
    </row>
    <row r="15546" spans="1:4" x14ac:dyDescent="0.25">
      <c r="A15546" s="890" t="s">
        <v>15175</v>
      </c>
      <c r="B15546" s="890" t="s">
        <v>37601</v>
      </c>
      <c r="C15546" s="890" t="s">
        <v>5</v>
      </c>
      <c r="D15546" s="890">
        <v>8.1</v>
      </c>
    </row>
    <row r="15547" spans="1:4" x14ac:dyDescent="0.25">
      <c r="A15547" s="890" t="s">
        <v>15176</v>
      </c>
      <c r="B15547" s="890" t="s">
        <v>37601</v>
      </c>
      <c r="C15547" s="890" t="s">
        <v>5</v>
      </c>
      <c r="D15547" s="890">
        <v>7.96</v>
      </c>
    </row>
    <row r="15548" spans="1:4" x14ac:dyDescent="0.25">
      <c r="A15548" s="890" t="s">
        <v>23561</v>
      </c>
      <c r="B15548" s="890" t="s">
        <v>37602</v>
      </c>
      <c r="C15548" s="890" t="s">
        <v>5</v>
      </c>
      <c r="D15548" s="890">
        <v>5.04</v>
      </c>
    </row>
    <row r="15549" spans="1:4" x14ac:dyDescent="0.25">
      <c r="A15549" s="890" t="s">
        <v>23562</v>
      </c>
      <c r="B15549" s="890" t="s">
        <v>37602</v>
      </c>
      <c r="C15549" s="890" t="s">
        <v>5</v>
      </c>
      <c r="D15549" s="890">
        <v>4.9000000000000004</v>
      </c>
    </row>
    <row r="15550" spans="1:4" x14ac:dyDescent="0.25">
      <c r="A15550" s="890" t="s">
        <v>15177</v>
      </c>
      <c r="B15550" s="890" t="s">
        <v>37603</v>
      </c>
      <c r="C15550" s="890" t="s">
        <v>5</v>
      </c>
      <c r="D15550" s="890">
        <v>15.42</v>
      </c>
    </row>
    <row r="15551" spans="1:4" x14ac:dyDescent="0.25">
      <c r="A15551" s="890" t="s">
        <v>15178</v>
      </c>
      <c r="B15551" s="890" t="s">
        <v>37603</v>
      </c>
      <c r="C15551" s="890" t="s">
        <v>5</v>
      </c>
      <c r="D15551" s="890">
        <v>15.28</v>
      </c>
    </row>
    <row r="15552" spans="1:4" x14ac:dyDescent="0.25">
      <c r="A15552" s="890" t="s">
        <v>15179</v>
      </c>
      <c r="B15552" s="890" t="s">
        <v>37604</v>
      </c>
      <c r="C15552" s="890" t="s">
        <v>5</v>
      </c>
      <c r="D15552" s="890">
        <v>13.17</v>
      </c>
    </row>
    <row r="15553" spans="1:4" x14ac:dyDescent="0.25">
      <c r="A15553" s="890" t="s">
        <v>15180</v>
      </c>
      <c r="B15553" s="890" t="s">
        <v>37604</v>
      </c>
      <c r="C15553" s="890" t="s">
        <v>5</v>
      </c>
      <c r="D15553" s="890">
        <v>13.03</v>
      </c>
    </row>
    <row r="15554" spans="1:4" x14ac:dyDescent="0.25">
      <c r="A15554" s="890" t="s">
        <v>15181</v>
      </c>
      <c r="B15554" s="890" t="s">
        <v>37605</v>
      </c>
      <c r="C15554" s="890" t="s">
        <v>5</v>
      </c>
      <c r="D15554" s="890">
        <v>31.88</v>
      </c>
    </row>
    <row r="15555" spans="1:4" x14ac:dyDescent="0.25">
      <c r="A15555" s="890" t="s">
        <v>15182</v>
      </c>
      <c r="B15555" s="890" t="s">
        <v>37605</v>
      </c>
      <c r="C15555" s="890" t="s">
        <v>5</v>
      </c>
      <c r="D15555" s="890">
        <v>31.74</v>
      </c>
    </row>
    <row r="15556" spans="1:4" x14ac:dyDescent="0.25">
      <c r="A15556" s="890" t="s">
        <v>15183</v>
      </c>
      <c r="B15556" s="890" t="s">
        <v>37606</v>
      </c>
      <c r="C15556" s="890" t="s">
        <v>5</v>
      </c>
      <c r="D15556" s="890">
        <v>37.47</v>
      </c>
    </row>
    <row r="15557" spans="1:4" x14ac:dyDescent="0.25">
      <c r="A15557" s="890" t="s">
        <v>15184</v>
      </c>
      <c r="B15557" s="890" t="s">
        <v>37606</v>
      </c>
      <c r="C15557" s="890" t="s">
        <v>5</v>
      </c>
      <c r="D15557" s="890">
        <v>37.33</v>
      </c>
    </row>
    <row r="15558" spans="1:4" x14ac:dyDescent="0.25">
      <c r="A15558" s="890" t="s">
        <v>15185</v>
      </c>
      <c r="B15558" s="890" t="s">
        <v>37607</v>
      </c>
      <c r="C15558" s="890" t="s">
        <v>5</v>
      </c>
      <c r="D15558" s="890">
        <v>57.83</v>
      </c>
    </row>
    <row r="15559" spans="1:4" x14ac:dyDescent="0.25">
      <c r="A15559" s="890" t="s">
        <v>15186</v>
      </c>
      <c r="B15559" s="890" t="s">
        <v>37607</v>
      </c>
      <c r="C15559" s="890" t="s">
        <v>5</v>
      </c>
      <c r="D15559" s="890">
        <v>57.69</v>
      </c>
    </row>
    <row r="15560" spans="1:4" x14ac:dyDescent="0.25">
      <c r="A15560" s="890" t="s">
        <v>15187</v>
      </c>
      <c r="B15560" s="890" t="s">
        <v>37608</v>
      </c>
      <c r="C15560" s="890" t="s">
        <v>5</v>
      </c>
      <c r="D15560" s="890">
        <v>10.89</v>
      </c>
    </row>
    <row r="15561" spans="1:4" x14ac:dyDescent="0.25">
      <c r="A15561" s="890" t="s">
        <v>15188</v>
      </c>
      <c r="B15561" s="890" t="s">
        <v>37608</v>
      </c>
      <c r="C15561" s="890" t="s">
        <v>5</v>
      </c>
      <c r="D15561" s="890">
        <v>10.75</v>
      </c>
    </row>
    <row r="15562" spans="1:4" x14ac:dyDescent="0.25">
      <c r="A15562" s="890" t="s">
        <v>15189</v>
      </c>
      <c r="B15562" s="890" t="s">
        <v>37609</v>
      </c>
      <c r="C15562" s="890" t="s">
        <v>5</v>
      </c>
      <c r="D15562" s="890">
        <v>12.35</v>
      </c>
    </row>
    <row r="15563" spans="1:4" x14ac:dyDescent="0.25">
      <c r="A15563" s="890" t="s">
        <v>15190</v>
      </c>
      <c r="B15563" s="890" t="s">
        <v>37609</v>
      </c>
      <c r="C15563" s="890" t="s">
        <v>5</v>
      </c>
      <c r="D15563" s="890">
        <v>12.21</v>
      </c>
    </row>
    <row r="15564" spans="1:4" x14ac:dyDescent="0.25">
      <c r="A15564" s="890" t="s">
        <v>24935</v>
      </c>
      <c r="B15564" s="890" t="s">
        <v>37610</v>
      </c>
      <c r="C15564" s="890" t="s">
        <v>5</v>
      </c>
      <c r="D15564" s="890">
        <v>89.22</v>
      </c>
    </row>
    <row r="15565" spans="1:4" x14ac:dyDescent="0.25">
      <c r="A15565" s="890" t="s">
        <v>24936</v>
      </c>
      <c r="B15565" s="890" t="s">
        <v>37610</v>
      </c>
      <c r="C15565" s="890" t="s">
        <v>5</v>
      </c>
      <c r="D15565" s="890">
        <v>89.08</v>
      </c>
    </row>
    <row r="15566" spans="1:4" x14ac:dyDescent="0.25">
      <c r="A15566" s="890" t="s">
        <v>15191</v>
      </c>
      <c r="B15566" s="890" t="s">
        <v>21586</v>
      </c>
      <c r="C15566" s="890" t="s">
        <v>5</v>
      </c>
      <c r="D15566" s="890">
        <v>14.92</v>
      </c>
    </row>
    <row r="15567" spans="1:4" x14ac:dyDescent="0.25">
      <c r="A15567" s="890" t="s">
        <v>15192</v>
      </c>
      <c r="B15567" s="890" t="s">
        <v>21586</v>
      </c>
      <c r="C15567" s="890" t="s">
        <v>5</v>
      </c>
      <c r="D15567" s="890">
        <v>14.78</v>
      </c>
    </row>
    <row r="15568" spans="1:4" x14ac:dyDescent="0.25">
      <c r="A15568" s="890" t="s">
        <v>23563</v>
      </c>
      <c r="B15568" s="890" t="s">
        <v>37611</v>
      </c>
      <c r="C15568" s="890" t="s">
        <v>5</v>
      </c>
      <c r="D15568" s="890">
        <v>6.76</v>
      </c>
    </row>
    <row r="15569" spans="1:4" x14ac:dyDescent="0.25">
      <c r="A15569" s="890" t="s">
        <v>23564</v>
      </c>
      <c r="B15569" s="890" t="s">
        <v>37611</v>
      </c>
      <c r="C15569" s="890" t="s">
        <v>5</v>
      </c>
      <c r="D15569" s="890">
        <v>6.62</v>
      </c>
    </row>
    <row r="15570" spans="1:4" x14ac:dyDescent="0.25">
      <c r="A15570" s="890" t="s">
        <v>23565</v>
      </c>
      <c r="B15570" s="890" t="s">
        <v>37612</v>
      </c>
      <c r="C15570" s="890" t="s">
        <v>5</v>
      </c>
      <c r="D15570" s="890">
        <v>7.98</v>
      </c>
    </row>
    <row r="15571" spans="1:4" x14ac:dyDescent="0.25">
      <c r="A15571" s="890" t="s">
        <v>23566</v>
      </c>
      <c r="B15571" s="890" t="s">
        <v>37612</v>
      </c>
      <c r="C15571" s="890" t="s">
        <v>5</v>
      </c>
      <c r="D15571" s="890">
        <v>7.84</v>
      </c>
    </row>
    <row r="15572" spans="1:4" x14ac:dyDescent="0.25">
      <c r="A15572" s="890" t="s">
        <v>23567</v>
      </c>
      <c r="B15572" s="890" t="s">
        <v>37613</v>
      </c>
      <c r="C15572" s="890" t="s">
        <v>5</v>
      </c>
      <c r="D15572" s="890">
        <v>22.86</v>
      </c>
    </row>
    <row r="15573" spans="1:4" x14ac:dyDescent="0.25">
      <c r="A15573" s="890" t="s">
        <v>23568</v>
      </c>
      <c r="B15573" s="890" t="s">
        <v>37613</v>
      </c>
      <c r="C15573" s="890" t="s">
        <v>5</v>
      </c>
      <c r="D15573" s="890">
        <v>22.72</v>
      </c>
    </row>
    <row r="15574" spans="1:4" x14ac:dyDescent="0.25">
      <c r="A15574" s="890" t="s">
        <v>23569</v>
      </c>
      <c r="B15574" s="890" t="s">
        <v>37614</v>
      </c>
      <c r="C15574" s="890" t="s">
        <v>5</v>
      </c>
      <c r="D15574" s="890">
        <v>41.5</v>
      </c>
    </row>
    <row r="15575" spans="1:4" x14ac:dyDescent="0.25">
      <c r="A15575" s="890" t="s">
        <v>23570</v>
      </c>
      <c r="B15575" s="890" t="s">
        <v>37614</v>
      </c>
      <c r="C15575" s="890" t="s">
        <v>5</v>
      </c>
      <c r="D15575" s="890">
        <v>41.36</v>
      </c>
    </row>
    <row r="15576" spans="1:4" x14ac:dyDescent="0.25">
      <c r="A15576" s="890" t="s">
        <v>23571</v>
      </c>
      <c r="B15576" s="890" t="s">
        <v>37615</v>
      </c>
      <c r="C15576" s="890" t="s">
        <v>5</v>
      </c>
      <c r="D15576" s="890">
        <v>17.809999999999999</v>
      </c>
    </row>
    <row r="15577" spans="1:4" x14ac:dyDescent="0.25">
      <c r="A15577" s="890" t="s">
        <v>23572</v>
      </c>
      <c r="B15577" s="890" t="s">
        <v>37615</v>
      </c>
      <c r="C15577" s="890" t="s">
        <v>5</v>
      </c>
      <c r="D15577" s="890">
        <v>17.670000000000002</v>
      </c>
    </row>
    <row r="15578" spans="1:4" x14ac:dyDescent="0.25">
      <c r="A15578" s="890" t="s">
        <v>15193</v>
      </c>
      <c r="B15578" s="890" t="s">
        <v>37616</v>
      </c>
      <c r="C15578" s="890" t="s">
        <v>5</v>
      </c>
      <c r="D15578" s="890">
        <v>648.58000000000004</v>
      </c>
    </row>
    <row r="15579" spans="1:4" x14ac:dyDescent="0.25">
      <c r="A15579" s="890" t="s">
        <v>15194</v>
      </c>
      <c r="B15579" s="890" t="s">
        <v>37616</v>
      </c>
      <c r="C15579" s="890" t="s">
        <v>5</v>
      </c>
      <c r="D15579" s="890">
        <v>595.20000000000005</v>
      </c>
    </row>
    <row r="15580" spans="1:4" x14ac:dyDescent="0.25">
      <c r="A15580" s="890" t="s">
        <v>15195</v>
      </c>
      <c r="B15580" s="890" t="s">
        <v>37617</v>
      </c>
      <c r="C15580" s="890" t="s">
        <v>5</v>
      </c>
      <c r="D15580" s="890">
        <v>675.26</v>
      </c>
    </row>
    <row r="15581" spans="1:4" x14ac:dyDescent="0.25">
      <c r="A15581" s="890" t="s">
        <v>15196</v>
      </c>
      <c r="B15581" s="890" t="s">
        <v>37617</v>
      </c>
      <c r="C15581" s="890" t="s">
        <v>5</v>
      </c>
      <c r="D15581" s="890">
        <v>619.4</v>
      </c>
    </row>
    <row r="15582" spans="1:4" x14ac:dyDescent="0.25">
      <c r="A15582" s="890" t="s">
        <v>15197</v>
      </c>
      <c r="B15582" s="890" t="s">
        <v>37618</v>
      </c>
      <c r="C15582" s="890" t="s">
        <v>5</v>
      </c>
      <c r="D15582" s="890">
        <v>708.92</v>
      </c>
    </row>
    <row r="15583" spans="1:4" x14ac:dyDescent="0.25">
      <c r="A15583" s="890" t="s">
        <v>15198</v>
      </c>
      <c r="B15583" s="890" t="s">
        <v>37618</v>
      </c>
      <c r="C15583" s="890" t="s">
        <v>5</v>
      </c>
      <c r="D15583" s="890">
        <v>650.58000000000004</v>
      </c>
    </row>
    <row r="15584" spans="1:4" x14ac:dyDescent="0.25">
      <c r="A15584" s="890" t="s">
        <v>15199</v>
      </c>
      <c r="B15584" s="890" t="s">
        <v>37619</v>
      </c>
      <c r="C15584" s="890" t="s">
        <v>5</v>
      </c>
      <c r="D15584" s="890">
        <v>792.79</v>
      </c>
    </row>
    <row r="15585" spans="1:4" x14ac:dyDescent="0.25">
      <c r="A15585" s="890" t="s">
        <v>15200</v>
      </c>
      <c r="B15585" s="890" t="s">
        <v>37619</v>
      </c>
      <c r="C15585" s="890" t="s">
        <v>5</v>
      </c>
      <c r="D15585" s="890">
        <v>729.5</v>
      </c>
    </row>
    <row r="15586" spans="1:4" x14ac:dyDescent="0.25">
      <c r="A15586" s="890" t="s">
        <v>15201</v>
      </c>
      <c r="B15586" s="890" t="s">
        <v>37620</v>
      </c>
      <c r="C15586" s="890" t="s">
        <v>5</v>
      </c>
      <c r="D15586" s="890">
        <v>825.17</v>
      </c>
    </row>
    <row r="15587" spans="1:4" x14ac:dyDescent="0.25">
      <c r="A15587" s="890" t="s">
        <v>15202</v>
      </c>
      <c r="B15587" s="890" t="s">
        <v>37620</v>
      </c>
      <c r="C15587" s="890" t="s">
        <v>5</v>
      </c>
      <c r="D15587" s="890">
        <v>759.4</v>
      </c>
    </row>
    <row r="15588" spans="1:4" x14ac:dyDescent="0.25">
      <c r="A15588" s="890" t="s">
        <v>15203</v>
      </c>
      <c r="B15588" s="890" t="s">
        <v>37621</v>
      </c>
      <c r="C15588" s="890" t="s">
        <v>5</v>
      </c>
      <c r="D15588" s="890">
        <v>855.64</v>
      </c>
    </row>
    <row r="15589" spans="1:4" x14ac:dyDescent="0.25">
      <c r="A15589" s="890" t="s">
        <v>15204</v>
      </c>
      <c r="B15589" s="890" t="s">
        <v>37621</v>
      </c>
      <c r="C15589" s="890" t="s">
        <v>5</v>
      </c>
      <c r="D15589" s="890">
        <v>787.4</v>
      </c>
    </row>
    <row r="15590" spans="1:4" x14ac:dyDescent="0.25">
      <c r="A15590" s="890" t="s">
        <v>15205</v>
      </c>
      <c r="B15590" s="890" t="s">
        <v>37622</v>
      </c>
      <c r="C15590" s="890" t="s">
        <v>5</v>
      </c>
      <c r="D15590" s="890">
        <v>909.18</v>
      </c>
    </row>
    <row r="15591" spans="1:4" x14ac:dyDescent="0.25">
      <c r="A15591" s="890" t="s">
        <v>15206</v>
      </c>
      <c r="B15591" s="890" t="s">
        <v>37622</v>
      </c>
      <c r="C15591" s="890" t="s">
        <v>5</v>
      </c>
      <c r="D15591" s="890">
        <v>835.58</v>
      </c>
    </row>
    <row r="15592" spans="1:4" x14ac:dyDescent="0.25">
      <c r="A15592" s="890" t="s">
        <v>15207</v>
      </c>
      <c r="B15592" s="890" t="s">
        <v>37623</v>
      </c>
      <c r="C15592" s="890" t="s">
        <v>5</v>
      </c>
      <c r="D15592" s="890">
        <v>935.85</v>
      </c>
    </row>
    <row r="15593" spans="1:4" x14ac:dyDescent="0.25">
      <c r="A15593" s="890" t="s">
        <v>15208</v>
      </c>
      <c r="B15593" s="890" t="s">
        <v>37623</v>
      </c>
      <c r="C15593" s="890" t="s">
        <v>5</v>
      </c>
      <c r="D15593" s="890">
        <v>859.78</v>
      </c>
    </row>
    <row r="15594" spans="1:4" x14ac:dyDescent="0.25">
      <c r="A15594" s="890" t="s">
        <v>15209</v>
      </c>
      <c r="B15594" s="890" t="s">
        <v>37624</v>
      </c>
      <c r="C15594" s="890" t="s">
        <v>5</v>
      </c>
      <c r="D15594" s="890">
        <v>1033.1600000000001</v>
      </c>
    </row>
    <row r="15595" spans="1:4" x14ac:dyDescent="0.25">
      <c r="A15595" s="890" t="s">
        <v>15210</v>
      </c>
      <c r="B15595" s="890" t="s">
        <v>37624</v>
      </c>
      <c r="C15595" s="890" t="s">
        <v>5</v>
      </c>
      <c r="D15595" s="890">
        <v>949.26</v>
      </c>
    </row>
    <row r="15596" spans="1:4" x14ac:dyDescent="0.25">
      <c r="A15596" s="890" t="s">
        <v>26532</v>
      </c>
      <c r="B15596" s="890" t="s">
        <v>37625</v>
      </c>
      <c r="C15596" s="890" t="s">
        <v>5</v>
      </c>
      <c r="D15596" s="890">
        <v>1130.47</v>
      </c>
    </row>
    <row r="15597" spans="1:4" x14ac:dyDescent="0.25">
      <c r="A15597" s="890" t="s">
        <v>26533</v>
      </c>
      <c r="B15597" s="890" t="s">
        <v>37625</v>
      </c>
      <c r="C15597" s="890" t="s">
        <v>5</v>
      </c>
      <c r="D15597" s="890">
        <v>1038.75</v>
      </c>
    </row>
    <row r="15598" spans="1:4" x14ac:dyDescent="0.25">
      <c r="A15598" s="890" t="s">
        <v>15211</v>
      </c>
      <c r="B15598" s="890" t="s">
        <v>37626</v>
      </c>
      <c r="C15598" s="890" t="s">
        <v>5</v>
      </c>
      <c r="D15598" s="890">
        <v>64.599999999999994</v>
      </c>
    </row>
    <row r="15599" spans="1:4" x14ac:dyDescent="0.25">
      <c r="A15599" s="890" t="s">
        <v>15212</v>
      </c>
      <c r="B15599" s="890" t="s">
        <v>37626</v>
      </c>
      <c r="C15599" s="890" t="s">
        <v>5</v>
      </c>
      <c r="D15599" s="890">
        <v>61.62</v>
      </c>
    </row>
    <row r="15600" spans="1:4" x14ac:dyDescent="0.25">
      <c r="A15600" s="890" t="s">
        <v>15213</v>
      </c>
      <c r="B15600" s="890" t="s">
        <v>37627</v>
      </c>
      <c r="C15600" s="890" t="s">
        <v>5</v>
      </c>
      <c r="D15600" s="890">
        <v>68.77</v>
      </c>
    </row>
    <row r="15601" spans="1:4" x14ac:dyDescent="0.25">
      <c r="A15601" s="890" t="s">
        <v>15214</v>
      </c>
      <c r="B15601" s="890" t="s">
        <v>37627</v>
      </c>
      <c r="C15601" s="890" t="s">
        <v>5</v>
      </c>
      <c r="D15601" s="890">
        <v>65.790000000000006</v>
      </c>
    </row>
    <row r="15602" spans="1:4" x14ac:dyDescent="0.25">
      <c r="A15602" s="890" t="s">
        <v>15215</v>
      </c>
      <c r="B15602" s="890" t="s">
        <v>37628</v>
      </c>
      <c r="C15602" s="890" t="s">
        <v>5</v>
      </c>
      <c r="D15602" s="890">
        <v>87.31</v>
      </c>
    </row>
    <row r="15603" spans="1:4" x14ac:dyDescent="0.25">
      <c r="A15603" s="890" t="s">
        <v>15216</v>
      </c>
      <c r="B15603" s="890" t="s">
        <v>37628</v>
      </c>
      <c r="C15603" s="890" t="s">
        <v>5</v>
      </c>
      <c r="D15603" s="890">
        <v>84.33</v>
      </c>
    </row>
    <row r="15604" spans="1:4" x14ac:dyDescent="0.25">
      <c r="A15604" s="890" t="s">
        <v>15217</v>
      </c>
      <c r="B15604" s="890" t="s">
        <v>37629</v>
      </c>
      <c r="C15604" s="890" t="s">
        <v>5</v>
      </c>
      <c r="D15604" s="890">
        <v>116.33</v>
      </c>
    </row>
    <row r="15605" spans="1:4" x14ac:dyDescent="0.25">
      <c r="A15605" s="890" t="s">
        <v>15218</v>
      </c>
      <c r="B15605" s="890" t="s">
        <v>37629</v>
      </c>
      <c r="C15605" s="890" t="s">
        <v>5</v>
      </c>
      <c r="D15605" s="890">
        <v>113.35</v>
      </c>
    </row>
    <row r="15606" spans="1:4" x14ac:dyDescent="0.25">
      <c r="A15606" s="890" t="s">
        <v>15219</v>
      </c>
      <c r="B15606" s="890" t="s">
        <v>37630</v>
      </c>
      <c r="C15606" s="890" t="s">
        <v>5</v>
      </c>
      <c r="D15606" s="890">
        <v>123.16</v>
      </c>
    </row>
    <row r="15607" spans="1:4" x14ac:dyDescent="0.25">
      <c r="A15607" s="890" t="s">
        <v>15220</v>
      </c>
      <c r="B15607" s="890" t="s">
        <v>37630</v>
      </c>
      <c r="C15607" s="890" t="s">
        <v>5</v>
      </c>
      <c r="D15607" s="890">
        <v>119.69</v>
      </c>
    </row>
    <row r="15608" spans="1:4" x14ac:dyDescent="0.25">
      <c r="A15608" s="890" t="s">
        <v>15221</v>
      </c>
      <c r="B15608" s="890" t="s">
        <v>37631</v>
      </c>
      <c r="C15608" s="890" t="s">
        <v>5</v>
      </c>
      <c r="D15608" s="890">
        <v>209.68</v>
      </c>
    </row>
    <row r="15609" spans="1:4" x14ac:dyDescent="0.25">
      <c r="A15609" s="890" t="s">
        <v>15222</v>
      </c>
      <c r="B15609" s="890" t="s">
        <v>37631</v>
      </c>
      <c r="C15609" s="890" t="s">
        <v>5</v>
      </c>
      <c r="D15609" s="890">
        <v>206.21</v>
      </c>
    </row>
    <row r="15610" spans="1:4" x14ac:dyDescent="0.25">
      <c r="A15610" s="890" t="s">
        <v>15223</v>
      </c>
      <c r="B15610" s="890" t="s">
        <v>37632</v>
      </c>
      <c r="C15610" s="890" t="s">
        <v>5</v>
      </c>
      <c r="D15610" s="890">
        <v>431.39</v>
      </c>
    </row>
    <row r="15611" spans="1:4" x14ac:dyDescent="0.25">
      <c r="A15611" s="890" t="s">
        <v>15224</v>
      </c>
      <c r="B15611" s="890" t="s">
        <v>37632</v>
      </c>
      <c r="C15611" s="890" t="s">
        <v>5</v>
      </c>
      <c r="D15611" s="890">
        <v>427.42</v>
      </c>
    </row>
    <row r="15612" spans="1:4" x14ac:dyDescent="0.25">
      <c r="A15612" s="890" t="s">
        <v>15225</v>
      </c>
      <c r="B15612" s="890" t="s">
        <v>37633</v>
      </c>
      <c r="C15612" s="890" t="s">
        <v>5</v>
      </c>
      <c r="D15612" s="890">
        <v>557.63</v>
      </c>
    </row>
    <row r="15613" spans="1:4" x14ac:dyDescent="0.25">
      <c r="A15613" s="890" t="s">
        <v>15226</v>
      </c>
      <c r="B15613" s="890" t="s">
        <v>37633</v>
      </c>
      <c r="C15613" s="890" t="s">
        <v>5</v>
      </c>
      <c r="D15613" s="890">
        <v>553.66</v>
      </c>
    </row>
    <row r="15614" spans="1:4" x14ac:dyDescent="0.25">
      <c r="A15614" s="890" t="s">
        <v>15227</v>
      </c>
      <c r="B15614" s="890" t="s">
        <v>37634</v>
      </c>
      <c r="C15614" s="890" t="s">
        <v>5</v>
      </c>
      <c r="D15614" s="890">
        <v>909.5</v>
      </c>
    </row>
    <row r="15615" spans="1:4" x14ac:dyDescent="0.25">
      <c r="A15615" s="890" t="s">
        <v>15228</v>
      </c>
      <c r="B15615" s="890" t="s">
        <v>37634</v>
      </c>
      <c r="C15615" s="890" t="s">
        <v>5</v>
      </c>
      <c r="D15615" s="890">
        <v>904.54</v>
      </c>
    </row>
    <row r="15616" spans="1:4" x14ac:dyDescent="0.25">
      <c r="A15616" s="890" t="s">
        <v>15229</v>
      </c>
      <c r="B15616" s="890" t="s">
        <v>37635</v>
      </c>
      <c r="C15616" s="890" t="s">
        <v>5</v>
      </c>
      <c r="D15616" s="890">
        <v>42.62</v>
      </c>
    </row>
    <row r="15617" spans="1:4" x14ac:dyDescent="0.25">
      <c r="A15617" s="890" t="s">
        <v>15230</v>
      </c>
      <c r="B15617" s="890" t="s">
        <v>37635</v>
      </c>
      <c r="C15617" s="890" t="s">
        <v>5</v>
      </c>
      <c r="D15617" s="890">
        <v>39.64</v>
      </c>
    </row>
    <row r="15618" spans="1:4" x14ac:dyDescent="0.25">
      <c r="A15618" s="890" t="s">
        <v>15231</v>
      </c>
      <c r="B15618" s="890" t="s">
        <v>37636</v>
      </c>
      <c r="C15618" s="890" t="s">
        <v>5</v>
      </c>
      <c r="D15618" s="890">
        <v>48.55</v>
      </c>
    </row>
    <row r="15619" spans="1:4" x14ac:dyDescent="0.25">
      <c r="A15619" s="890" t="s">
        <v>15232</v>
      </c>
      <c r="B15619" s="890" t="s">
        <v>37636</v>
      </c>
      <c r="C15619" s="890" t="s">
        <v>5</v>
      </c>
      <c r="D15619" s="890">
        <v>45.57</v>
      </c>
    </row>
    <row r="15620" spans="1:4" x14ac:dyDescent="0.25">
      <c r="A15620" s="890" t="s">
        <v>15233</v>
      </c>
      <c r="B15620" s="890" t="s">
        <v>37637</v>
      </c>
      <c r="C15620" s="890" t="s">
        <v>5</v>
      </c>
      <c r="D15620" s="890">
        <v>53.55</v>
      </c>
    </row>
    <row r="15621" spans="1:4" x14ac:dyDescent="0.25">
      <c r="A15621" s="890" t="s">
        <v>15234</v>
      </c>
      <c r="B15621" s="890" t="s">
        <v>37637</v>
      </c>
      <c r="C15621" s="890" t="s">
        <v>5</v>
      </c>
      <c r="D15621" s="890">
        <v>50.57</v>
      </c>
    </row>
    <row r="15622" spans="1:4" x14ac:dyDescent="0.25">
      <c r="A15622" s="890" t="s">
        <v>15235</v>
      </c>
      <c r="B15622" s="890" t="s">
        <v>37638</v>
      </c>
      <c r="C15622" s="890" t="s">
        <v>5</v>
      </c>
      <c r="D15622" s="890">
        <v>95.24</v>
      </c>
    </row>
    <row r="15623" spans="1:4" x14ac:dyDescent="0.25">
      <c r="A15623" s="890" t="s">
        <v>15236</v>
      </c>
      <c r="B15623" s="890" t="s">
        <v>37638</v>
      </c>
      <c r="C15623" s="890" t="s">
        <v>5</v>
      </c>
      <c r="D15623" s="890">
        <v>92.26</v>
      </c>
    </row>
    <row r="15624" spans="1:4" x14ac:dyDescent="0.25">
      <c r="A15624" s="890" t="s">
        <v>15237</v>
      </c>
      <c r="B15624" s="890" t="s">
        <v>37639</v>
      </c>
      <c r="C15624" s="890" t="s">
        <v>5</v>
      </c>
      <c r="D15624" s="890">
        <v>111.83</v>
      </c>
    </row>
    <row r="15625" spans="1:4" x14ac:dyDescent="0.25">
      <c r="A15625" s="890" t="s">
        <v>15238</v>
      </c>
      <c r="B15625" s="890" t="s">
        <v>37639</v>
      </c>
      <c r="C15625" s="890" t="s">
        <v>5</v>
      </c>
      <c r="D15625" s="890">
        <v>108.36</v>
      </c>
    </row>
    <row r="15626" spans="1:4" x14ac:dyDescent="0.25">
      <c r="A15626" s="890" t="s">
        <v>15239</v>
      </c>
      <c r="B15626" s="890" t="s">
        <v>37640</v>
      </c>
      <c r="C15626" s="890" t="s">
        <v>5</v>
      </c>
      <c r="D15626" s="890">
        <v>191.03</v>
      </c>
    </row>
    <row r="15627" spans="1:4" x14ac:dyDescent="0.25">
      <c r="A15627" s="890" t="s">
        <v>15240</v>
      </c>
      <c r="B15627" s="890" t="s">
        <v>37640</v>
      </c>
      <c r="C15627" s="890" t="s">
        <v>5</v>
      </c>
      <c r="D15627" s="890">
        <v>187.56</v>
      </c>
    </row>
    <row r="15628" spans="1:4" x14ac:dyDescent="0.25">
      <c r="A15628" s="890" t="s">
        <v>15241</v>
      </c>
      <c r="B15628" s="890" t="s">
        <v>37641</v>
      </c>
      <c r="C15628" s="890" t="s">
        <v>5</v>
      </c>
      <c r="D15628" s="890">
        <v>66.400000000000006</v>
      </c>
    </row>
    <row r="15629" spans="1:4" x14ac:dyDescent="0.25">
      <c r="A15629" s="890" t="s">
        <v>15242</v>
      </c>
      <c r="B15629" s="890" t="s">
        <v>37641</v>
      </c>
      <c r="C15629" s="890" t="s">
        <v>5</v>
      </c>
      <c r="D15629" s="890">
        <v>63.42</v>
      </c>
    </row>
    <row r="15630" spans="1:4" x14ac:dyDescent="0.25">
      <c r="A15630" s="890" t="s">
        <v>15243</v>
      </c>
      <c r="B15630" s="890" t="s">
        <v>37642</v>
      </c>
      <c r="C15630" s="890" t="s">
        <v>5</v>
      </c>
      <c r="D15630" s="890">
        <v>77.34</v>
      </c>
    </row>
    <row r="15631" spans="1:4" x14ac:dyDescent="0.25">
      <c r="A15631" s="890" t="s">
        <v>15244</v>
      </c>
      <c r="B15631" s="890" t="s">
        <v>37642</v>
      </c>
      <c r="C15631" s="890" t="s">
        <v>5</v>
      </c>
      <c r="D15631" s="890">
        <v>74.36</v>
      </c>
    </row>
    <row r="15632" spans="1:4" x14ac:dyDescent="0.25">
      <c r="A15632" s="890" t="s">
        <v>15245</v>
      </c>
      <c r="B15632" s="890" t="s">
        <v>37643</v>
      </c>
      <c r="C15632" s="890" t="s">
        <v>5</v>
      </c>
      <c r="D15632" s="890">
        <v>93.2</v>
      </c>
    </row>
    <row r="15633" spans="1:4" x14ac:dyDescent="0.25">
      <c r="A15633" s="890" t="s">
        <v>15246</v>
      </c>
      <c r="B15633" s="890" t="s">
        <v>37643</v>
      </c>
      <c r="C15633" s="890" t="s">
        <v>5</v>
      </c>
      <c r="D15633" s="890">
        <v>90.22</v>
      </c>
    </row>
    <row r="15634" spans="1:4" x14ac:dyDescent="0.25">
      <c r="A15634" s="890" t="s">
        <v>15247</v>
      </c>
      <c r="B15634" s="890" t="s">
        <v>37644</v>
      </c>
      <c r="C15634" s="890" t="s">
        <v>5</v>
      </c>
      <c r="D15634" s="890">
        <v>128.56</v>
      </c>
    </row>
    <row r="15635" spans="1:4" x14ac:dyDescent="0.25">
      <c r="A15635" s="890" t="s">
        <v>15248</v>
      </c>
      <c r="B15635" s="890" t="s">
        <v>37644</v>
      </c>
      <c r="C15635" s="890" t="s">
        <v>5</v>
      </c>
      <c r="D15635" s="890">
        <v>125.09</v>
      </c>
    </row>
    <row r="15636" spans="1:4" x14ac:dyDescent="0.25">
      <c r="A15636" s="890" t="s">
        <v>15249</v>
      </c>
      <c r="B15636" s="890" t="s">
        <v>37645</v>
      </c>
      <c r="C15636" s="890" t="s">
        <v>5</v>
      </c>
      <c r="D15636" s="890">
        <v>181.46</v>
      </c>
    </row>
    <row r="15637" spans="1:4" x14ac:dyDescent="0.25">
      <c r="A15637" s="890" t="s">
        <v>15250</v>
      </c>
      <c r="B15637" s="890" t="s">
        <v>37645</v>
      </c>
      <c r="C15637" s="890" t="s">
        <v>5</v>
      </c>
      <c r="D15637" s="890">
        <v>177.99</v>
      </c>
    </row>
    <row r="15638" spans="1:4" x14ac:dyDescent="0.25">
      <c r="A15638" s="890" t="s">
        <v>15251</v>
      </c>
      <c r="B15638" s="890" t="s">
        <v>37646</v>
      </c>
      <c r="C15638" s="890" t="s">
        <v>5</v>
      </c>
      <c r="D15638" s="890">
        <v>309.37</v>
      </c>
    </row>
    <row r="15639" spans="1:4" x14ac:dyDescent="0.25">
      <c r="A15639" s="890" t="s">
        <v>15252</v>
      </c>
      <c r="B15639" s="890" t="s">
        <v>37646</v>
      </c>
      <c r="C15639" s="890" t="s">
        <v>5</v>
      </c>
      <c r="D15639" s="890">
        <v>305.39999999999998</v>
      </c>
    </row>
    <row r="15640" spans="1:4" x14ac:dyDescent="0.25">
      <c r="A15640" s="890" t="s">
        <v>15253</v>
      </c>
      <c r="B15640" s="890" t="s">
        <v>37647</v>
      </c>
      <c r="C15640" s="890" t="s">
        <v>5</v>
      </c>
      <c r="D15640" s="890">
        <v>425.27</v>
      </c>
    </row>
    <row r="15641" spans="1:4" x14ac:dyDescent="0.25">
      <c r="A15641" s="890" t="s">
        <v>15254</v>
      </c>
      <c r="B15641" s="890" t="s">
        <v>37647</v>
      </c>
      <c r="C15641" s="890" t="s">
        <v>5</v>
      </c>
      <c r="D15641" s="890">
        <v>421.3</v>
      </c>
    </row>
    <row r="15642" spans="1:4" x14ac:dyDescent="0.25">
      <c r="A15642" s="890" t="s">
        <v>15255</v>
      </c>
      <c r="B15642" s="890" t="s">
        <v>37648</v>
      </c>
      <c r="C15642" s="890" t="s">
        <v>5</v>
      </c>
      <c r="D15642" s="890">
        <v>577.66</v>
      </c>
    </row>
    <row r="15643" spans="1:4" x14ac:dyDescent="0.25">
      <c r="A15643" s="890" t="s">
        <v>15256</v>
      </c>
      <c r="B15643" s="890" t="s">
        <v>37648</v>
      </c>
      <c r="C15643" s="890" t="s">
        <v>5</v>
      </c>
      <c r="D15643" s="890">
        <v>572.70000000000005</v>
      </c>
    </row>
    <row r="15644" spans="1:4" x14ac:dyDescent="0.25">
      <c r="A15644" s="890" t="s">
        <v>15257</v>
      </c>
      <c r="B15644" s="890" t="s">
        <v>37649</v>
      </c>
      <c r="C15644" s="890" t="s">
        <v>5</v>
      </c>
      <c r="D15644" s="890">
        <v>83.49</v>
      </c>
    </row>
    <row r="15645" spans="1:4" x14ac:dyDescent="0.25">
      <c r="A15645" s="890" t="s">
        <v>15258</v>
      </c>
      <c r="B15645" s="890" t="s">
        <v>37649</v>
      </c>
      <c r="C15645" s="890" t="s">
        <v>5</v>
      </c>
      <c r="D15645" s="890">
        <v>80.510000000000005</v>
      </c>
    </row>
    <row r="15646" spans="1:4" x14ac:dyDescent="0.25">
      <c r="A15646" s="890" t="s">
        <v>15259</v>
      </c>
      <c r="B15646" s="890" t="s">
        <v>37650</v>
      </c>
      <c r="C15646" s="890" t="s">
        <v>5</v>
      </c>
      <c r="D15646" s="890">
        <v>98.19</v>
      </c>
    </row>
    <row r="15647" spans="1:4" x14ac:dyDescent="0.25">
      <c r="A15647" s="890" t="s">
        <v>15260</v>
      </c>
      <c r="B15647" s="890" t="s">
        <v>37650</v>
      </c>
      <c r="C15647" s="890" t="s">
        <v>5</v>
      </c>
      <c r="D15647" s="890">
        <v>95.21</v>
      </c>
    </row>
    <row r="15648" spans="1:4" x14ac:dyDescent="0.25">
      <c r="A15648" s="890" t="s">
        <v>15261</v>
      </c>
      <c r="B15648" s="890" t="s">
        <v>37651</v>
      </c>
      <c r="C15648" s="890" t="s">
        <v>5</v>
      </c>
      <c r="D15648" s="890">
        <v>133.91</v>
      </c>
    </row>
    <row r="15649" spans="1:4" x14ac:dyDescent="0.25">
      <c r="A15649" s="890" t="s">
        <v>15262</v>
      </c>
      <c r="B15649" s="890" t="s">
        <v>37651</v>
      </c>
      <c r="C15649" s="890" t="s">
        <v>5</v>
      </c>
      <c r="D15649" s="890">
        <v>130.93</v>
      </c>
    </row>
    <row r="15650" spans="1:4" x14ac:dyDescent="0.25">
      <c r="A15650" s="890" t="s">
        <v>15263</v>
      </c>
      <c r="B15650" s="890" t="s">
        <v>37652</v>
      </c>
      <c r="C15650" s="890" t="s">
        <v>5</v>
      </c>
      <c r="D15650" s="890">
        <v>164.99</v>
      </c>
    </row>
    <row r="15651" spans="1:4" x14ac:dyDescent="0.25">
      <c r="A15651" s="890" t="s">
        <v>15264</v>
      </c>
      <c r="B15651" s="890" t="s">
        <v>37652</v>
      </c>
      <c r="C15651" s="890" t="s">
        <v>5</v>
      </c>
      <c r="D15651" s="890">
        <v>161.52000000000001</v>
      </c>
    </row>
    <row r="15652" spans="1:4" x14ac:dyDescent="0.25">
      <c r="A15652" s="890" t="s">
        <v>15265</v>
      </c>
      <c r="B15652" s="890" t="s">
        <v>37653</v>
      </c>
      <c r="C15652" s="890" t="s">
        <v>5</v>
      </c>
      <c r="D15652" s="890">
        <v>241.02</v>
      </c>
    </row>
    <row r="15653" spans="1:4" x14ac:dyDescent="0.25">
      <c r="A15653" s="890" t="s">
        <v>15266</v>
      </c>
      <c r="B15653" s="890" t="s">
        <v>37653</v>
      </c>
      <c r="C15653" s="890" t="s">
        <v>5</v>
      </c>
      <c r="D15653" s="890">
        <v>237.55</v>
      </c>
    </row>
    <row r="15654" spans="1:4" x14ac:dyDescent="0.25">
      <c r="A15654" s="890" t="s">
        <v>15267</v>
      </c>
      <c r="B15654" s="890" t="s">
        <v>37654</v>
      </c>
      <c r="C15654" s="890" t="s">
        <v>5</v>
      </c>
      <c r="D15654" s="890">
        <v>370.28</v>
      </c>
    </row>
    <row r="15655" spans="1:4" x14ac:dyDescent="0.25">
      <c r="A15655" s="890" t="s">
        <v>15268</v>
      </c>
      <c r="B15655" s="890" t="s">
        <v>37654</v>
      </c>
      <c r="C15655" s="890" t="s">
        <v>5</v>
      </c>
      <c r="D15655" s="890">
        <v>366.31</v>
      </c>
    </row>
    <row r="15656" spans="1:4" x14ac:dyDescent="0.25">
      <c r="A15656" s="890" t="s">
        <v>15269</v>
      </c>
      <c r="B15656" s="890" t="s">
        <v>37655</v>
      </c>
      <c r="C15656" s="890" t="s">
        <v>5</v>
      </c>
      <c r="D15656" s="890">
        <v>491.15</v>
      </c>
    </row>
    <row r="15657" spans="1:4" x14ac:dyDescent="0.25">
      <c r="A15657" s="890" t="s">
        <v>15270</v>
      </c>
      <c r="B15657" s="890" t="s">
        <v>37655</v>
      </c>
      <c r="C15657" s="890" t="s">
        <v>5</v>
      </c>
      <c r="D15657" s="890">
        <v>487.18</v>
      </c>
    </row>
    <row r="15658" spans="1:4" x14ac:dyDescent="0.25">
      <c r="A15658" s="890" t="s">
        <v>15271</v>
      </c>
      <c r="B15658" s="890" t="s">
        <v>37656</v>
      </c>
      <c r="C15658" s="890" t="s">
        <v>5</v>
      </c>
      <c r="D15658" s="890">
        <v>823.77</v>
      </c>
    </row>
    <row r="15659" spans="1:4" x14ac:dyDescent="0.25">
      <c r="A15659" s="890" t="s">
        <v>15272</v>
      </c>
      <c r="B15659" s="890" t="s">
        <v>37656</v>
      </c>
      <c r="C15659" s="890" t="s">
        <v>5</v>
      </c>
      <c r="D15659" s="890">
        <v>818.81</v>
      </c>
    </row>
    <row r="15660" spans="1:4" x14ac:dyDescent="0.25">
      <c r="A15660" s="890" t="s">
        <v>15273</v>
      </c>
      <c r="B15660" s="890" t="s">
        <v>37657</v>
      </c>
      <c r="C15660" s="890" t="s">
        <v>5</v>
      </c>
      <c r="D15660" s="890">
        <v>106.22</v>
      </c>
    </row>
    <row r="15661" spans="1:4" x14ac:dyDescent="0.25">
      <c r="A15661" s="890" t="s">
        <v>15274</v>
      </c>
      <c r="B15661" s="890" t="s">
        <v>37657</v>
      </c>
      <c r="C15661" s="890" t="s">
        <v>5</v>
      </c>
      <c r="D15661" s="890">
        <v>103.24</v>
      </c>
    </row>
    <row r="15662" spans="1:4" x14ac:dyDescent="0.25">
      <c r="A15662" s="890" t="s">
        <v>15275</v>
      </c>
      <c r="B15662" s="890" t="s">
        <v>37658</v>
      </c>
      <c r="C15662" s="890" t="s">
        <v>5</v>
      </c>
      <c r="D15662" s="890">
        <v>140.37</v>
      </c>
    </row>
    <row r="15663" spans="1:4" x14ac:dyDescent="0.25">
      <c r="A15663" s="890" t="s">
        <v>15276</v>
      </c>
      <c r="B15663" s="890" t="s">
        <v>37658</v>
      </c>
      <c r="C15663" s="890" t="s">
        <v>5</v>
      </c>
      <c r="D15663" s="890">
        <v>137.38999999999999</v>
      </c>
    </row>
    <row r="15664" spans="1:4" x14ac:dyDescent="0.25">
      <c r="A15664" s="890" t="s">
        <v>15277</v>
      </c>
      <c r="B15664" s="890" t="s">
        <v>37659</v>
      </c>
      <c r="C15664" s="890" t="s">
        <v>5</v>
      </c>
      <c r="D15664" s="890">
        <v>144.38999999999999</v>
      </c>
    </row>
    <row r="15665" spans="1:4" x14ac:dyDescent="0.25">
      <c r="A15665" s="890" t="s">
        <v>15278</v>
      </c>
      <c r="B15665" s="890" t="s">
        <v>37659</v>
      </c>
      <c r="C15665" s="890" t="s">
        <v>5</v>
      </c>
      <c r="D15665" s="890">
        <v>141.41</v>
      </c>
    </row>
    <row r="15666" spans="1:4" x14ac:dyDescent="0.25">
      <c r="A15666" s="890" t="s">
        <v>15279</v>
      </c>
      <c r="B15666" s="890" t="s">
        <v>37660</v>
      </c>
      <c r="C15666" s="890" t="s">
        <v>5</v>
      </c>
      <c r="D15666" s="890">
        <v>200.51</v>
      </c>
    </row>
    <row r="15667" spans="1:4" x14ac:dyDescent="0.25">
      <c r="A15667" s="890" t="s">
        <v>15280</v>
      </c>
      <c r="B15667" s="890" t="s">
        <v>37660</v>
      </c>
      <c r="C15667" s="890" t="s">
        <v>5</v>
      </c>
      <c r="D15667" s="890">
        <v>197.04</v>
      </c>
    </row>
    <row r="15668" spans="1:4" x14ac:dyDescent="0.25">
      <c r="A15668" s="890" t="s">
        <v>15281</v>
      </c>
      <c r="B15668" s="890" t="s">
        <v>37661</v>
      </c>
      <c r="C15668" s="890" t="s">
        <v>5</v>
      </c>
      <c r="D15668" s="890">
        <v>328.14</v>
      </c>
    </row>
    <row r="15669" spans="1:4" x14ac:dyDescent="0.25">
      <c r="A15669" s="890" t="s">
        <v>15282</v>
      </c>
      <c r="B15669" s="890" t="s">
        <v>37661</v>
      </c>
      <c r="C15669" s="890" t="s">
        <v>5</v>
      </c>
      <c r="D15669" s="890">
        <v>324.67</v>
      </c>
    </row>
    <row r="15670" spans="1:4" x14ac:dyDescent="0.25">
      <c r="A15670" s="890" t="s">
        <v>15283</v>
      </c>
      <c r="B15670" s="890" t="s">
        <v>37662</v>
      </c>
      <c r="C15670" s="890" t="s">
        <v>5</v>
      </c>
      <c r="D15670" s="890">
        <v>488.72</v>
      </c>
    </row>
    <row r="15671" spans="1:4" x14ac:dyDescent="0.25">
      <c r="A15671" s="890" t="s">
        <v>15284</v>
      </c>
      <c r="B15671" s="890" t="s">
        <v>37662</v>
      </c>
      <c r="C15671" s="890" t="s">
        <v>5</v>
      </c>
      <c r="D15671" s="890">
        <v>484.75</v>
      </c>
    </row>
    <row r="15672" spans="1:4" x14ac:dyDescent="0.25">
      <c r="A15672" s="890" t="s">
        <v>15285</v>
      </c>
      <c r="B15672" s="890" t="s">
        <v>37663</v>
      </c>
      <c r="C15672" s="890" t="s">
        <v>5</v>
      </c>
      <c r="D15672" s="890">
        <v>690.61</v>
      </c>
    </row>
    <row r="15673" spans="1:4" x14ac:dyDescent="0.25">
      <c r="A15673" s="890" t="s">
        <v>15286</v>
      </c>
      <c r="B15673" s="890" t="s">
        <v>37663</v>
      </c>
      <c r="C15673" s="890" t="s">
        <v>5</v>
      </c>
      <c r="D15673" s="890">
        <v>686.64</v>
      </c>
    </row>
    <row r="15674" spans="1:4" x14ac:dyDescent="0.25">
      <c r="A15674" s="890" t="s">
        <v>15287</v>
      </c>
      <c r="B15674" s="890" t="s">
        <v>37664</v>
      </c>
      <c r="C15674" s="890" t="s">
        <v>5</v>
      </c>
      <c r="D15674" s="890">
        <v>1191.24</v>
      </c>
    </row>
    <row r="15675" spans="1:4" x14ac:dyDescent="0.25">
      <c r="A15675" s="890" t="s">
        <v>15288</v>
      </c>
      <c r="B15675" s="890" t="s">
        <v>37664</v>
      </c>
      <c r="C15675" s="890" t="s">
        <v>5</v>
      </c>
      <c r="D15675" s="890">
        <v>1186.28</v>
      </c>
    </row>
    <row r="15676" spans="1:4" x14ac:dyDescent="0.25">
      <c r="A15676" s="890" t="s">
        <v>48798</v>
      </c>
      <c r="B15676" s="890" t="s">
        <v>48799</v>
      </c>
      <c r="C15676" s="890" t="s">
        <v>5</v>
      </c>
      <c r="D15676" s="890">
        <v>479.8</v>
      </c>
    </row>
    <row r="15677" spans="1:4" x14ac:dyDescent="0.25">
      <c r="A15677" s="890" t="s">
        <v>48800</v>
      </c>
      <c r="B15677" s="890" t="s">
        <v>48799</v>
      </c>
      <c r="C15677" s="890" t="s">
        <v>5</v>
      </c>
      <c r="D15677" s="890">
        <v>478.56</v>
      </c>
    </row>
    <row r="15678" spans="1:4" x14ac:dyDescent="0.25">
      <c r="A15678" s="890" t="s">
        <v>48801</v>
      </c>
      <c r="B15678" s="890" t="s">
        <v>48802</v>
      </c>
      <c r="C15678" s="890" t="s">
        <v>5</v>
      </c>
      <c r="D15678" s="890">
        <v>587.89</v>
      </c>
    </row>
    <row r="15679" spans="1:4" x14ac:dyDescent="0.25">
      <c r="A15679" s="890" t="s">
        <v>48803</v>
      </c>
      <c r="B15679" s="890" t="s">
        <v>48802</v>
      </c>
      <c r="C15679" s="890" t="s">
        <v>5</v>
      </c>
      <c r="D15679" s="890">
        <v>586.65</v>
      </c>
    </row>
    <row r="15680" spans="1:4" x14ac:dyDescent="0.25">
      <c r="A15680" s="890" t="s">
        <v>48804</v>
      </c>
      <c r="B15680" s="890" t="s">
        <v>48805</v>
      </c>
      <c r="C15680" s="890" t="s">
        <v>5</v>
      </c>
      <c r="D15680" s="890">
        <v>969.77</v>
      </c>
    </row>
    <row r="15681" spans="1:4" x14ac:dyDescent="0.25">
      <c r="A15681" s="890" t="s">
        <v>48806</v>
      </c>
      <c r="B15681" s="890" t="s">
        <v>48805</v>
      </c>
      <c r="C15681" s="890" t="s">
        <v>5</v>
      </c>
      <c r="D15681" s="890">
        <v>968.52</v>
      </c>
    </row>
    <row r="15682" spans="1:4" x14ac:dyDescent="0.25">
      <c r="A15682" s="890" t="s">
        <v>48807</v>
      </c>
      <c r="B15682" s="890" t="s">
        <v>48808</v>
      </c>
      <c r="C15682" s="890" t="s">
        <v>5</v>
      </c>
      <c r="D15682" s="890">
        <v>1535.7</v>
      </c>
    </row>
    <row r="15683" spans="1:4" x14ac:dyDescent="0.25">
      <c r="A15683" s="890" t="s">
        <v>48809</v>
      </c>
      <c r="B15683" s="890" t="s">
        <v>48808</v>
      </c>
      <c r="C15683" s="890" t="s">
        <v>5</v>
      </c>
      <c r="D15683" s="890">
        <v>1534.97</v>
      </c>
    </row>
    <row r="15684" spans="1:4" x14ac:dyDescent="0.25">
      <c r="A15684" s="890" t="s">
        <v>48810</v>
      </c>
      <c r="B15684" s="890" t="s">
        <v>48811</v>
      </c>
      <c r="C15684" s="890" t="s">
        <v>5</v>
      </c>
      <c r="D15684" s="890">
        <v>3183.8</v>
      </c>
    </row>
    <row r="15685" spans="1:4" x14ac:dyDescent="0.25">
      <c r="A15685" s="890" t="s">
        <v>48812</v>
      </c>
      <c r="B15685" s="890" t="s">
        <v>48811</v>
      </c>
      <c r="C15685" s="890" t="s">
        <v>5</v>
      </c>
      <c r="D15685" s="890">
        <v>3182.96</v>
      </c>
    </row>
    <row r="15686" spans="1:4" x14ac:dyDescent="0.25">
      <c r="A15686" s="890" t="s">
        <v>48813</v>
      </c>
      <c r="B15686" s="890" t="s">
        <v>48814</v>
      </c>
      <c r="C15686" s="890" t="s">
        <v>5</v>
      </c>
      <c r="D15686" s="890">
        <v>630.42999999999995</v>
      </c>
    </row>
    <row r="15687" spans="1:4" x14ac:dyDescent="0.25">
      <c r="A15687" s="890" t="s">
        <v>48815</v>
      </c>
      <c r="B15687" s="890" t="s">
        <v>48814</v>
      </c>
      <c r="C15687" s="890" t="s">
        <v>5</v>
      </c>
      <c r="D15687" s="890">
        <v>629.70000000000005</v>
      </c>
    </row>
    <row r="15688" spans="1:4" x14ac:dyDescent="0.25">
      <c r="A15688" s="890" t="s">
        <v>48816</v>
      </c>
      <c r="B15688" s="890" t="s">
        <v>48817</v>
      </c>
      <c r="C15688" s="890" t="s">
        <v>5</v>
      </c>
      <c r="D15688" s="890">
        <v>888.44</v>
      </c>
    </row>
    <row r="15689" spans="1:4" x14ac:dyDescent="0.25">
      <c r="A15689" s="890" t="s">
        <v>48818</v>
      </c>
      <c r="B15689" s="890" t="s">
        <v>48817</v>
      </c>
      <c r="C15689" s="890" t="s">
        <v>5</v>
      </c>
      <c r="D15689" s="890">
        <v>887.71</v>
      </c>
    </row>
    <row r="15690" spans="1:4" x14ac:dyDescent="0.25">
      <c r="A15690" s="890" t="s">
        <v>48819</v>
      </c>
      <c r="B15690" s="890" t="s">
        <v>48820</v>
      </c>
      <c r="C15690" s="890" t="s">
        <v>5</v>
      </c>
      <c r="D15690" s="890">
        <v>681.79</v>
      </c>
    </row>
    <row r="15691" spans="1:4" x14ac:dyDescent="0.25">
      <c r="A15691" s="890" t="s">
        <v>48821</v>
      </c>
      <c r="B15691" s="890" t="s">
        <v>48820</v>
      </c>
      <c r="C15691" s="890" t="s">
        <v>5</v>
      </c>
      <c r="D15691" s="890">
        <v>681.06</v>
      </c>
    </row>
    <row r="15692" spans="1:4" x14ac:dyDescent="0.25">
      <c r="A15692" s="890" t="s">
        <v>48822</v>
      </c>
      <c r="B15692" s="890" t="s">
        <v>48823</v>
      </c>
      <c r="C15692" s="890" t="s">
        <v>5</v>
      </c>
      <c r="D15692" s="890">
        <v>7488.51</v>
      </c>
    </row>
    <row r="15693" spans="1:4" x14ac:dyDescent="0.25">
      <c r="A15693" s="890" t="s">
        <v>48824</v>
      </c>
      <c r="B15693" s="890" t="s">
        <v>48823</v>
      </c>
      <c r="C15693" s="890" t="s">
        <v>5</v>
      </c>
      <c r="D15693" s="890">
        <v>7487.33</v>
      </c>
    </row>
    <row r="15694" spans="1:4" x14ac:dyDescent="0.25">
      <c r="A15694" s="890" t="s">
        <v>48825</v>
      </c>
      <c r="B15694" s="890" t="s">
        <v>48826</v>
      </c>
      <c r="C15694" s="890" t="s">
        <v>5</v>
      </c>
      <c r="D15694" s="890">
        <v>53.58</v>
      </c>
    </row>
    <row r="15695" spans="1:4" x14ac:dyDescent="0.25">
      <c r="A15695" s="890" t="s">
        <v>48827</v>
      </c>
      <c r="B15695" s="890" t="s">
        <v>48826</v>
      </c>
      <c r="C15695" s="890" t="s">
        <v>5</v>
      </c>
      <c r="D15695" s="890">
        <v>50.6</v>
      </c>
    </row>
    <row r="15696" spans="1:4" x14ac:dyDescent="0.25">
      <c r="A15696" s="890" t="s">
        <v>48828</v>
      </c>
      <c r="B15696" s="890" t="s">
        <v>48829</v>
      </c>
      <c r="C15696" s="890" t="s">
        <v>5</v>
      </c>
      <c r="D15696" s="890">
        <v>66.040000000000006</v>
      </c>
    </row>
    <row r="15697" spans="1:4" x14ac:dyDescent="0.25">
      <c r="A15697" s="890" t="s">
        <v>48830</v>
      </c>
      <c r="B15697" s="890" t="s">
        <v>48829</v>
      </c>
      <c r="C15697" s="890" t="s">
        <v>5</v>
      </c>
      <c r="D15697" s="890">
        <v>63.06</v>
      </c>
    </row>
    <row r="15698" spans="1:4" x14ac:dyDescent="0.25">
      <c r="A15698" s="890" t="s">
        <v>48831</v>
      </c>
      <c r="B15698" s="890" t="s">
        <v>48832</v>
      </c>
      <c r="C15698" s="890" t="s">
        <v>5</v>
      </c>
      <c r="D15698" s="890">
        <v>73.45</v>
      </c>
    </row>
    <row r="15699" spans="1:4" x14ac:dyDescent="0.25">
      <c r="A15699" s="890" t="s">
        <v>48833</v>
      </c>
      <c r="B15699" s="890" t="s">
        <v>48832</v>
      </c>
      <c r="C15699" s="890" t="s">
        <v>5</v>
      </c>
      <c r="D15699" s="890">
        <v>70.47</v>
      </c>
    </row>
    <row r="15700" spans="1:4" x14ac:dyDescent="0.25">
      <c r="A15700" s="890" t="s">
        <v>48834</v>
      </c>
      <c r="B15700" s="890" t="s">
        <v>48835</v>
      </c>
      <c r="C15700" s="890" t="s">
        <v>5</v>
      </c>
      <c r="D15700" s="890">
        <v>190.35</v>
      </c>
    </row>
    <row r="15701" spans="1:4" x14ac:dyDescent="0.25">
      <c r="A15701" s="890" t="s">
        <v>48836</v>
      </c>
      <c r="B15701" s="890" t="s">
        <v>48835</v>
      </c>
      <c r="C15701" s="890" t="s">
        <v>5</v>
      </c>
      <c r="D15701" s="890">
        <v>186.88</v>
      </c>
    </row>
    <row r="15702" spans="1:4" x14ac:dyDescent="0.25">
      <c r="A15702" s="890" t="s">
        <v>48837</v>
      </c>
      <c r="B15702" s="890" t="s">
        <v>48838</v>
      </c>
      <c r="C15702" s="890" t="s">
        <v>5</v>
      </c>
      <c r="D15702" s="890">
        <v>259.86</v>
      </c>
    </row>
    <row r="15703" spans="1:4" x14ac:dyDescent="0.25">
      <c r="A15703" s="890" t="s">
        <v>48839</v>
      </c>
      <c r="B15703" s="890" t="s">
        <v>48838</v>
      </c>
      <c r="C15703" s="890" t="s">
        <v>5</v>
      </c>
      <c r="D15703" s="890">
        <v>256.39</v>
      </c>
    </row>
    <row r="15704" spans="1:4" x14ac:dyDescent="0.25">
      <c r="A15704" s="890" t="s">
        <v>15289</v>
      </c>
      <c r="B15704" s="890" t="s">
        <v>37665</v>
      </c>
      <c r="C15704" s="890" t="s">
        <v>5</v>
      </c>
      <c r="D15704" s="890">
        <v>38.75</v>
      </c>
    </row>
    <row r="15705" spans="1:4" x14ac:dyDescent="0.25">
      <c r="A15705" s="890" t="s">
        <v>15290</v>
      </c>
      <c r="B15705" s="890" t="s">
        <v>37665</v>
      </c>
      <c r="C15705" s="890" t="s">
        <v>5</v>
      </c>
      <c r="D15705" s="890">
        <v>35.770000000000003</v>
      </c>
    </row>
    <row r="15706" spans="1:4" x14ac:dyDescent="0.25">
      <c r="A15706" s="890" t="s">
        <v>15291</v>
      </c>
      <c r="B15706" s="890" t="s">
        <v>37666</v>
      </c>
      <c r="C15706" s="890" t="s">
        <v>5</v>
      </c>
      <c r="D15706" s="890">
        <v>44.47</v>
      </c>
    </row>
    <row r="15707" spans="1:4" x14ac:dyDescent="0.25">
      <c r="A15707" s="890" t="s">
        <v>15292</v>
      </c>
      <c r="B15707" s="890" t="s">
        <v>37666</v>
      </c>
      <c r="C15707" s="890" t="s">
        <v>5</v>
      </c>
      <c r="D15707" s="890">
        <v>41.49</v>
      </c>
    </row>
    <row r="15708" spans="1:4" x14ac:dyDescent="0.25">
      <c r="A15708" s="890" t="s">
        <v>15293</v>
      </c>
      <c r="B15708" s="890" t="s">
        <v>37667</v>
      </c>
      <c r="C15708" s="890" t="s">
        <v>5</v>
      </c>
      <c r="D15708" s="890">
        <v>51.67</v>
      </c>
    </row>
    <row r="15709" spans="1:4" x14ac:dyDescent="0.25">
      <c r="A15709" s="890" t="s">
        <v>15294</v>
      </c>
      <c r="B15709" s="890" t="s">
        <v>37667</v>
      </c>
      <c r="C15709" s="890" t="s">
        <v>5</v>
      </c>
      <c r="D15709" s="890">
        <v>48.69</v>
      </c>
    </row>
    <row r="15710" spans="1:4" x14ac:dyDescent="0.25">
      <c r="A15710" s="890" t="s">
        <v>15295</v>
      </c>
      <c r="B15710" s="890" t="s">
        <v>37668</v>
      </c>
      <c r="C15710" s="890" t="s">
        <v>5</v>
      </c>
      <c r="D15710" s="890">
        <v>62.89</v>
      </c>
    </row>
    <row r="15711" spans="1:4" x14ac:dyDescent="0.25">
      <c r="A15711" s="890" t="s">
        <v>15296</v>
      </c>
      <c r="B15711" s="890" t="s">
        <v>37668</v>
      </c>
      <c r="C15711" s="890" t="s">
        <v>5</v>
      </c>
      <c r="D15711" s="890">
        <v>59.42</v>
      </c>
    </row>
    <row r="15712" spans="1:4" x14ac:dyDescent="0.25">
      <c r="A15712" s="890" t="s">
        <v>15297</v>
      </c>
      <c r="B15712" s="890" t="s">
        <v>37669</v>
      </c>
      <c r="C15712" s="890" t="s">
        <v>5</v>
      </c>
      <c r="D15712" s="890">
        <v>64.11</v>
      </c>
    </row>
    <row r="15713" spans="1:4" x14ac:dyDescent="0.25">
      <c r="A15713" s="890" t="s">
        <v>15298</v>
      </c>
      <c r="B15713" s="890" t="s">
        <v>37669</v>
      </c>
      <c r="C15713" s="890" t="s">
        <v>5</v>
      </c>
      <c r="D15713" s="890">
        <v>60.64</v>
      </c>
    </row>
    <row r="15714" spans="1:4" x14ac:dyDescent="0.25">
      <c r="A15714" s="890" t="s">
        <v>15299</v>
      </c>
      <c r="B15714" s="890" t="s">
        <v>37670</v>
      </c>
      <c r="C15714" s="890" t="s">
        <v>5</v>
      </c>
      <c r="D15714" s="890">
        <v>78.650000000000006</v>
      </c>
    </row>
    <row r="15715" spans="1:4" x14ac:dyDescent="0.25">
      <c r="A15715" s="890" t="s">
        <v>15300</v>
      </c>
      <c r="B15715" s="890" t="s">
        <v>37670</v>
      </c>
      <c r="C15715" s="890" t="s">
        <v>5</v>
      </c>
      <c r="D15715" s="890">
        <v>75.180000000000007</v>
      </c>
    </row>
    <row r="15716" spans="1:4" x14ac:dyDescent="0.25">
      <c r="A15716" s="890" t="s">
        <v>15301</v>
      </c>
      <c r="B15716" s="890" t="s">
        <v>37671</v>
      </c>
      <c r="C15716" s="890" t="s">
        <v>5</v>
      </c>
      <c r="D15716" s="890">
        <v>48.17</v>
      </c>
    </row>
    <row r="15717" spans="1:4" x14ac:dyDescent="0.25">
      <c r="A15717" s="890" t="s">
        <v>15302</v>
      </c>
      <c r="B15717" s="890" t="s">
        <v>37671</v>
      </c>
      <c r="C15717" s="890" t="s">
        <v>5</v>
      </c>
      <c r="D15717" s="890">
        <v>45.19</v>
      </c>
    </row>
    <row r="15718" spans="1:4" x14ac:dyDescent="0.25">
      <c r="A15718" s="890" t="s">
        <v>15303</v>
      </c>
      <c r="B15718" s="890" t="s">
        <v>37672</v>
      </c>
      <c r="C15718" s="890" t="s">
        <v>5</v>
      </c>
      <c r="D15718" s="890">
        <v>66.72</v>
      </c>
    </row>
    <row r="15719" spans="1:4" x14ac:dyDescent="0.25">
      <c r="A15719" s="890" t="s">
        <v>15304</v>
      </c>
      <c r="B15719" s="890" t="s">
        <v>37672</v>
      </c>
      <c r="C15719" s="890" t="s">
        <v>5</v>
      </c>
      <c r="D15719" s="890">
        <v>63.74</v>
      </c>
    </row>
    <row r="15720" spans="1:4" x14ac:dyDescent="0.25">
      <c r="A15720" s="890" t="s">
        <v>15305</v>
      </c>
      <c r="B15720" s="890" t="s">
        <v>37673</v>
      </c>
      <c r="C15720" s="890" t="s">
        <v>5</v>
      </c>
      <c r="D15720" s="890">
        <v>80.94</v>
      </c>
    </row>
    <row r="15721" spans="1:4" x14ac:dyDescent="0.25">
      <c r="A15721" s="890" t="s">
        <v>15306</v>
      </c>
      <c r="B15721" s="890" t="s">
        <v>37673</v>
      </c>
      <c r="C15721" s="890" t="s">
        <v>5</v>
      </c>
      <c r="D15721" s="890">
        <v>77.47</v>
      </c>
    </row>
    <row r="15722" spans="1:4" x14ac:dyDescent="0.25">
      <c r="A15722" s="890" t="s">
        <v>15307</v>
      </c>
      <c r="B15722" s="890" t="s">
        <v>37674</v>
      </c>
      <c r="C15722" s="890" t="s">
        <v>5</v>
      </c>
      <c r="D15722" s="890">
        <v>106.27</v>
      </c>
    </row>
    <row r="15723" spans="1:4" x14ac:dyDescent="0.25">
      <c r="A15723" s="890" t="s">
        <v>15308</v>
      </c>
      <c r="B15723" s="890" t="s">
        <v>37674</v>
      </c>
      <c r="C15723" s="890" t="s">
        <v>5</v>
      </c>
      <c r="D15723" s="890">
        <v>102.8</v>
      </c>
    </row>
    <row r="15724" spans="1:4" x14ac:dyDescent="0.25">
      <c r="A15724" s="890" t="s">
        <v>15311</v>
      </c>
      <c r="B15724" s="890" t="s">
        <v>37676</v>
      </c>
      <c r="C15724" s="890" t="s">
        <v>5</v>
      </c>
      <c r="D15724" s="890">
        <v>56.52</v>
      </c>
    </row>
    <row r="15725" spans="1:4" x14ac:dyDescent="0.25">
      <c r="A15725" s="890" t="s">
        <v>15312</v>
      </c>
      <c r="B15725" s="890" t="s">
        <v>37676</v>
      </c>
      <c r="C15725" s="890" t="s">
        <v>5</v>
      </c>
      <c r="D15725" s="890">
        <v>53.54</v>
      </c>
    </row>
    <row r="15726" spans="1:4" x14ac:dyDescent="0.25">
      <c r="A15726" s="890" t="s">
        <v>15313</v>
      </c>
      <c r="B15726" s="890" t="s">
        <v>37677</v>
      </c>
      <c r="C15726" s="890" t="s">
        <v>5</v>
      </c>
      <c r="D15726" s="890">
        <v>85.3</v>
      </c>
    </row>
    <row r="15727" spans="1:4" x14ac:dyDescent="0.25">
      <c r="A15727" s="890" t="s">
        <v>15314</v>
      </c>
      <c r="B15727" s="890" t="s">
        <v>37677</v>
      </c>
      <c r="C15727" s="890" t="s">
        <v>5</v>
      </c>
      <c r="D15727" s="890">
        <v>82.32</v>
      </c>
    </row>
    <row r="15728" spans="1:4" x14ac:dyDescent="0.25">
      <c r="A15728" s="890" t="s">
        <v>15315</v>
      </c>
      <c r="B15728" s="890" t="s">
        <v>37678</v>
      </c>
      <c r="C15728" s="890" t="s">
        <v>5</v>
      </c>
      <c r="D15728" s="890">
        <v>124.55</v>
      </c>
    </row>
    <row r="15729" spans="1:4" x14ac:dyDescent="0.25">
      <c r="A15729" s="890" t="s">
        <v>15316</v>
      </c>
      <c r="B15729" s="890" t="s">
        <v>37678</v>
      </c>
      <c r="C15729" s="890" t="s">
        <v>5</v>
      </c>
      <c r="D15729" s="890">
        <v>121.08</v>
      </c>
    </row>
    <row r="15730" spans="1:4" x14ac:dyDescent="0.25">
      <c r="A15730" s="890" t="s">
        <v>15317</v>
      </c>
      <c r="B15730" s="890" t="s">
        <v>37679</v>
      </c>
      <c r="C15730" s="890" t="s">
        <v>5</v>
      </c>
      <c r="D15730" s="890">
        <v>118.88</v>
      </c>
    </row>
    <row r="15731" spans="1:4" x14ac:dyDescent="0.25">
      <c r="A15731" s="890" t="s">
        <v>15318</v>
      </c>
      <c r="B15731" s="890" t="s">
        <v>37679</v>
      </c>
      <c r="C15731" s="890" t="s">
        <v>5</v>
      </c>
      <c r="D15731" s="890">
        <v>115.41</v>
      </c>
    </row>
    <row r="15732" spans="1:4" x14ac:dyDescent="0.25">
      <c r="A15732" s="890" t="s">
        <v>15319</v>
      </c>
      <c r="B15732" s="890" t="s">
        <v>37680</v>
      </c>
      <c r="C15732" s="890" t="s">
        <v>5</v>
      </c>
      <c r="D15732" s="890">
        <v>187.57</v>
      </c>
    </row>
    <row r="15733" spans="1:4" x14ac:dyDescent="0.25">
      <c r="A15733" s="890" t="s">
        <v>15320</v>
      </c>
      <c r="B15733" s="890" t="s">
        <v>37680</v>
      </c>
      <c r="C15733" s="890" t="s">
        <v>5</v>
      </c>
      <c r="D15733" s="890">
        <v>184.1</v>
      </c>
    </row>
    <row r="15734" spans="1:4" x14ac:dyDescent="0.25">
      <c r="A15734" s="890" t="s">
        <v>15321</v>
      </c>
      <c r="B15734" s="890" t="s">
        <v>37681</v>
      </c>
      <c r="C15734" s="890" t="s">
        <v>5</v>
      </c>
      <c r="D15734" s="890">
        <v>56.52</v>
      </c>
    </row>
    <row r="15735" spans="1:4" x14ac:dyDescent="0.25">
      <c r="A15735" s="890" t="s">
        <v>15322</v>
      </c>
      <c r="B15735" s="890" t="s">
        <v>37681</v>
      </c>
      <c r="C15735" s="890" t="s">
        <v>5</v>
      </c>
      <c r="D15735" s="890">
        <v>53.54</v>
      </c>
    </row>
    <row r="15736" spans="1:4" x14ac:dyDescent="0.25">
      <c r="A15736" s="890" t="s">
        <v>15323</v>
      </c>
      <c r="B15736" s="890" t="s">
        <v>37682</v>
      </c>
      <c r="C15736" s="890" t="s">
        <v>5</v>
      </c>
      <c r="D15736" s="890">
        <v>91.17</v>
      </c>
    </row>
    <row r="15737" spans="1:4" x14ac:dyDescent="0.25">
      <c r="A15737" s="890" t="s">
        <v>15324</v>
      </c>
      <c r="B15737" s="890" t="s">
        <v>37682</v>
      </c>
      <c r="C15737" s="890" t="s">
        <v>5</v>
      </c>
      <c r="D15737" s="890">
        <v>88.19</v>
      </c>
    </row>
    <row r="15738" spans="1:4" x14ac:dyDescent="0.25">
      <c r="A15738" s="890" t="s">
        <v>15325</v>
      </c>
      <c r="B15738" s="890" t="s">
        <v>37683</v>
      </c>
      <c r="C15738" s="890" t="s">
        <v>5</v>
      </c>
      <c r="D15738" s="890">
        <v>124.55</v>
      </c>
    </row>
    <row r="15739" spans="1:4" x14ac:dyDescent="0.25">
      <c r="A15739" s="890" t="s">
        <v>15326</v>
      </c>
      <c r="B15739" s="890" t="s">
        <v>37683</v>
      </c>
      <c r="C15739" s="890" t="s">
        <v>5</v>
      </c>
      <c r="D15739" s="890">
        <v>121.08</v>
      </c>
    </row>
    <row r="15740" spans="1:4" x14ac:dyDescent="0.25">
      <c r="A15740" s="890" t="s">
        <v>15327</v>
      </c>
      <c r="B15740" s="890" t="s">
        <v>37684</v>
      </c>
      <c r="C15740" s="890" t="s">
        <v>5</v>
      </c>
      <c r="D15740" s="890">
        <v>130.41</v>
      </c>
    </row>
    <row r="15741" spans="1:4" x14ac:dyDescent="0.25">
      <c r="A15741" s="890" t="s">
        <v>15328</v>
      </c>
      <c r="B15741" s="890" t="s">
        <v>37684</v>
      </c>
      <c r="C15741" s="890" t="s">
        <v>5</v>
      </c>
      <c r="D15741" s="890">
        <v>126.94</v>
      </c>
    </row>
    <row r="15742" spans="1:4" x14ac:dyDescent="0.25">
      <c r="A15742" s="890" t="s">
        <v>15329</v>
      </c>
      <c r="B15742" s="890" t="s">
        <v>37685</v>
      </c>
      <c r="C15742" s="890" t="s">
        <v>5</v>
      </c>
      <c r="D15742" s="890">
        <v>187.57</v>
      </c>
    </row>
    <row r="15743" spans="1:4" x14ac:dyDescent="0.25">
      <c r="A15743" s="890" t="s">
        <v>15330</v>
      </c>
      <c r="B15743" s="890" t="s">
        <v>37685</v>
      </c>
      <c r="C15743" s="890" t="s">
        <v>5</v>
      </c>
      <c r="D15743" s="890">
        <v>184.1</v>
      </c>
    </row>
    <row r="15744" spans="1:4" x14ac:dyDescent="0.25">
      <c r="A15744" s="890" t="s">
        <v>15331</v>
      </c>
      <c r="B15744" s="890" t="s">
        <v>37686</v>
      </c>
      <c r="C15744" s="890" t="s">
        <v>4</v>
      </c>
      <c r="D15744" s="890">
        <v>28.09</v>
      </c>
    </row>
    <row r="15745" spans="1:4" x14ac:dyDescent="0.25">
      <c r="A15745" s="890" t="s">
        <v>15332</v>
      </c>
      <c r="B15745" s="890" t="s">
        <v>37686</v>
      </c>
      <c r="C15745" s="890" t="s">
        <v>4</v>
      </c>
      <c r="D15745" s="890">
        <v>27.52</v>
      </c>
    </row>
    <row r="15746" spans="1:4" x14ac:dyDescent="0.25">
      <c r="A15746" s="890" t="s">
        <v>15333</v>
      </c>
      <c r="B15746" s="890" t="s">
        <v>37687</v>
      </c>
      <c r="C15746" s="890" t="s">
        <v>4</v>
      </c>
      <c r="D15746" s="890">
        <v>30.96</v>
      </c>
    </row>
    <row r="15747" spans="1:4" x14ac:dyDescent="0.25">
      <c r="A15747" s="890" t="s">
        <v>15334</v>
      </c>
      <c r="B15747" s="890" t="s">
        <v>37687</v>
      </c>
      <c r="C15747" s="890" t="s">
        <v>4</v>
      </c>
      <c r="D15747" s="890">
        <v>30.26</v>
      </c>
    </row>
    <row r="15748" spans="1:4" x14ac:dyDescent="0.25">
      <c r="A15748" s="890" t="s">
        <v>15335</v>
      </c>
      <c r="B15748" s="890" t="s">
        <v>37688</v>
      </c>
      <c r="C15748" s="890" t="s">
        <v>4</v>
      </c>
      <c r="D15748" s="890">
        <v>41.63</v>
      </c>
    </row>
    <row r="15749" spans="1:4" x14ac:dyDescent="0.25">
      <c r="A15749" s="890" t="s">
        <v>15336</v>
      </c>
      <c r="B15749" s="890" t="s">
        <v>37688</v>
      </c>
      <c r="C15749" s="890" t="s">
        <v>4</v>
      </c>
      <c r="D15749" s="890">
        <v>40.840000000000003</v>
      </c>
    </row>
    <row r="15750" spans="1:4" x14ac:dyDescent="0.25">
      <c r="A15750" s="890" t="s">
        <v>15337</v>
      </c>
      <c r="B15750" s="890" t="s">
        <v>37689</v>
      </c>
      <c r="C15750" s="890" t="s">
        <v>4</v>
      </c>
      <c r="D15750" s="890">
        <v>52.19</v>
      </c>
    </row>
    <row r="15751" spans="1:4" x14ac:dyDescent="0.25">
      <c r="A15751" s="890" t="s">
        <v>15338</v>
      </c>
      <c r="B15751" s="890" t="s">
        <v>37689</v>
      </c>
      <c r="C15751" s="890" t="s">
        <v>4</v>
      </c>
      <c r="D15751" s="890">
        <v>51.29</v>
      </c>
    </row>
    <row r="15752" spans="1:4" x14ac:dyDescent="0.25">
      <c r="A15752" s="890" t="s">
        <v>15339</v>
      </c>
      <c r="B15752" s="890" t="s">
        <v>37690</v>
      </c>
      <c r="C15752" s="890" t="s">
        <v>4</v>
      </c>
      <c r="D15752" s="890">
        <v>62.4</v>
      </c>
    </row>
    <row r="15753" spans="1:4" x14ac:dyDescent="0.25">
      <c r="A15753" s="890" t="s">
        <v>15340</v>
      </c>
      <c r="B15753" s="890" t="s">
        <v>37690</v>
      </c>
      <c r="C15753" s="890" t="s">
        <v>4</v>
      </c>
      <c r="D15753" s="890">
        <v>61.36</v>
      </c>
    </row>
    <row r="15754" spans="1:4" x14ac:dyDescent="0.25">
      <c r="A15754" s="890" t="s">
        <v>15341</v>
      </c>
      <c r="B15754" s="890" t="s">
        <v>37691</v>
      </c>
      <c r="C15754" s="890" t="s">
        <v>4</v>
      </c>
      <c r="D15754" s="890">
        <v>80.39</v>
      </c>
    </row>
    <row r="15755" spans="1:4" x14ac:dyDescent="0.25">
      <c r="A15755" s="890" t="s">
        <v>15342</v>
      </c>
      <c r="B15755" s="890" t="s">
        <v>37691</v>
      </c>
      <c r="C15755" s="890" t="s">
        <v>4</v>
      </c>
      <c r="D15755" s="890">
        <v>79.150000000000006</v>
      </c>
    </row>
    <row r="15756" spans="1:4" x14ac:dyDescent="0.25">
      <c r="A15756" s="890" t="s">
        <v>15343</v>
      </c>
      <c r="B15756" s="890" t="s">
        <v>37692</v>
      </c>
      <c r="C15756" s="890" t="s">
        <v>4</v>
      </c>
      <c r="D15756" s="890">
        <v>107.84</v>
      </c>
    </row>
    <row r="15757" spans="1:4" x14ac:dyDescent="0.25">
      <c r="A15757" s="890" t="s">
        <v>15344</v>
      </c>
      <c r="B15757" s="890" t="s">
        <v>37692</v>
      </c>
      <c r="C15757" s="890" t="s">
        <v>4</v>
      </c>
      <c r="D15757" s="890">
        <v>106.46</v>
      </c>
    </row>
    <row r="15758" spans="1:4" x14ac:dyDescent="0.25">
      <c r="A15758" s="890" t="s">
        <v>15345</v>
      </c>
      <c r="B15758" s="890" t="s">
        <v>37693</v>
      </c>
      <c r="C15758" s="890" t="s">
        <v>4</v>
      </c>
      <c r="D15758" s="890">
        <v>124.41</v>
      </c>
    </row>
    <row r="15759" spans="1:4" x14ac:dyDescent="0.25">
      <c r="A15759" s="890" t="s">
        <v>15346</v>
      </c>
      <c r="B15759" s="890" t="s">
        <v>37693</v>
      </c>
      <c r="C15759" s="890" t="s">
        <v>4</v>
      </c>
      <c r="D15759" s="890">
        <v>122.92</v>
      </c>
    </row>
    <row r="15760" spans="1:4" x14ac:dyDescent="0.25">
      <c r="A15760" s="890" t="s">
        <v>15347</v>
      </c>
      <c r="B15760" s="890" t="s">
        <v>37694</v>
      </c>
      <c r="C15760" s="890" t="s">
        <v>4</v>
      </c>
      <c r="D15760" s="890">
        <v>178.26</v>
      </c>
    </row>
    <row r="15761" spans="1:4" x14ac:dyDescent="0.25">
      <c r="A15761" s="890" t="s">
        <v>15348</v>
      </c>
      <c r="B15761" s="890" t="s">
        <v>37694</v>
      </c>
      <c r="C15761" s="890" t="s">
        <v>4</v>
      </c>
      <c r="D15761" s="890">
        <v>176.53</v>
      </c>
    </row>
    <row r="15762" spans="1:4" x14ac:dyDescent="0.25">
      <c r="A15762" s="890" t="s">
        <v>15349</v>
      </c>
      <c r="B15762" s="890" t="s">
        <v>37695</v>
      </c>
      <c r="C15762" s="890" t="s">
        <v>4</v>
      </c>
      <c r="D15762" s="890">
        <v>30.33</v>
      </c>
    </row>
    <row r="15763" spans="1:4" x14ac:dyDescent="0.25">
      <c r="A15763" s="890" t="s">
        <v>15350</v>
      </c>
      <c r="B15763" s="890" t="s">
        <v>37695</v>
      </c>
      <c r="C15763" s="890" t="s">
        <v>4</v>
      </c>
      <c r="D15763" s="890">
        <v>29.76</v>
      </c>
    </row>
    <row r="15764" spans="1:4" x14ac:dyDescent="0.25">
      <c r="A15764" s="890" t="s">
        <v>15351</v>
      </c>
      <c r="B15764" s="890" t="s">
        <v>37696</v>
      </c>
      <c r="C15764" s="890" t="s">
        <v>4</v>
      </c>
      <c r="D15764" s="890">
        <v>33.36</v>
      </c>
    </row>
    <row r="15765" spans="1:4" x14ac:dyDescent="0.25">
      <c r="A15765" s="890" t="s">
        <v>15352</v>
      </c>
      <c r="B15765" s="890" t="s">
        <v>37696</v>
      </c>
      <c r="C15765" s="890" t="s">
        <v>4</v>
      </c>
      <c r="D15765" s="890">
        <v>32.67</v>
      </c>
    </row>
    <row r="15766" spans="1:4" x14ac:dyDescent="0.25">
      <c r="A15766" s="890" t="s">
        <v>15353</v>
      </c>
      <c r="B15766" s="890" t="s">
        <v>37697</v>
      </c>
      <c r="C15766" s="890" t="s">
        <v>4</v>
      </c>
      <c r="D15766" s="890">
        <v>45</v>
      </c>
    </row>
    <row r="15767" spans="1:4" x14ac:dyDescent="0.25">
      <c r="A15767" s="890" t="s">
        <v>15354</v>
      </c>
      <c r="B15767" s="890" t="s">
        <v>37697</v>
      </c>
      <c r="C15767" s="890" t="s">
        <v>4</v>
      </c>
      <c r="D15767" s="890">
        <v>44.21</v>
      </c>
    </row>
    <row r="15768" spans="1:4" x14ac:dyDescent="0.25">
      <c r="A15768" s="890" t="s">
        <v>15355</v>
      </c>
      <c r="B15768" s="890" t="s">
        <v>37698</v>
      </c>
      <c r="C15768" s="890" t="s">
        <v>4</v>
      </c>
      <c r="D15768" s="890">
        <v>56.51</v>
      </c>
    </row>
    <row r="15769" spans="1:4" x14ac:dyDescent="0.25">
      <c r="A15769" s="890" t="s">
        <v>15356</v>
      </c>
      <c r="B15769" s="890" t="s">
        <v>37698</v>
      </c>
      <c r="C15769" s="890" t="s">
        <v>4</v>
      </c>
      <c r="D15769" s="890">
        <v>55.62</v>
      </c>
    </row>
    <row r="15770" spans="1:4" x14ac:dyDescent="0.25">
      <c r="A15770" s="890" t="s">
        <v>15357</v>
      </c>
      <c r="B15770" s="890" t="s">
        <v>37699</v>
      </c>
      <c r="C15770" s="890" t="s">
        <v>4</v>
      </c>
      <c r="D15770" s="890">
        <v>67.599999999999994</v>
      </c>
    </row>
    <row r="15771" spans="1:4" x14ac:dyDescent="0.25">
      <c r="A15771" s="890" t="s">
        <v>15358</v>
      </c>
      <c r="B15771" s="890" t="s">
        <v>37699</v>
      </c>
      <c r="C15771" s="890" t="s">
        <v>4</v>
      </c>
      <c r="D15771" s="890">
        <v>66.56</v>
      </c>
    </row>
    <row r="15772" spans="1:4" x14ac:dyDescent="0.25">
      <c r="A15772" s="890" t="s">
        <v>15359</v>
      </c>
      <c r="B15772" s="890" t="s">
        <v>37700</v>
      </c>
      <c r="C15772" s="890" t="s">
        <v>4</v>
      </c>
      <c r="D15772" s="890">
        <v>87.19</v>
      </c>
    </row>
    <row r="15773" spans="1:4" x14ac:dyDescent="0.25">
      <c r="A15773" s="890" t="s">
        <v>15360</v>
      </c>
      <c r="B15773" s="890" t="s">
        <v>37700</v>
      </c>
      <c r="C15773" s="890" t="s">
        <v>4</v>
      </c>
      <c r="D15773" s="890">
        <v>85.95</v>
      </c>
    </row>
    <row r="15774" spans="1:4" x14ac:dyDescent="0.25">
      <c r="A15774" s="890" t="s">
        <v>15361</v>
      </c>
      <c r="B15774" s="890" t="s">
        <v>37701</v>
      </c>
      <c r="C15774" s="890" t="s">
        <v>4</v>
      </c>
      <c r="D15774" s="890">
        <v>117.24</v>
      </c>
    </row>
    <row r="15775" spans="1:4" x14ac:dyDescent="0.25">
      <c r="A15775" s="890" t="s">
        <v>15362</v>
      </c>
      <c r="B15775" s="890" t="s">
        <v>37701</v>
      </c>
      <c r="C15775" s="890" t="s">
        <v>4</v>
      </c>
      <c r="D15775" s="890">
        <v>115.86</v>
      </c>
    </row>
    <row r="15776" spans="1:4" x14ac:dyDescent="0.25">
      <c r="A15776" s="890" t="s">
        <v>15363</v>
      </c>
      <c r="B15776" s="890" t="s">
        <v>37702</v>
      </c>
      <c r="C15776" s="890" t="s">
        <v>4</v>
      </c>
      <c r="D15776" s="890">
        <v>135.36000000000001</v>
      </c>
    </row>
    <row r="15777" spans="1:4" x14ac:dyDescent="0.25">
      <c r="A15777" s="890" t="s">
        <v>15364</v>
      </c>
      <c r="B15777" s="890" t="s">
        <v>37702</v>
      </c>
      <c r="C15777" s="890" t="s">
        <v>4</v>
      </c>
      <c r="D15777" s="890">
        <v>133.88</v>
      </c>
    </row>
    <row r="15778" spans="1:4" x14ac:dyDescent="0.25">
      <c r="A15778" s="890" t="s">
        <v>15365</v>
      </c>
      <c r="B15778" s="890" t="s">
        <v>37703</v>
      </c>
      <c r="C15778" s="890" t="s">
        <v>4</v>
      </c>
      <c r="D15778" s="890">
        <v>194.35</v>
      </c>
    </row>
    <row r="15779" spans="1:4" x14ac:dyDescent="0.25">
      <c r="A15779" s="890" t="s">
        <v>15366</v>
      </c>
      <c r="B15779" s="890" t="s">
        <v>37703</v>
      </c>
      <c r="C15779" s="890" t="s">
        <v>4</v>
      </c>
      <c r="D15779" s="890">
        <v>192.62</v>
      </c>
    </row>
    <row r="15780" spans="1:4" x14ac:dyDescent="0.25">
      <c r="A15780" s="890" t="s">
        <v>24937</v>
      </c>
      <c r="B15780" s="890" t="s">
        <v>37704</v>
      </c>
      <c r="C15780" s="890" t="s">
        <v>4</v>
      </c>
      <c r="D15780" s="890">
        <v>317.95</v>
      </c>
    </row>
    <row r="15781" spans="1:4" x14ac:dyDescent="0.25">
      <c r="A15781" s="890" t="s">
        <v>24938</v>
      </c>
      <c r="B15781" s="890" t="s">
        <v>37704</v>
      </c>
      <c r="C15781" s="890" t="s">
        <v>4</v>
      </c>
      <c r="D15781" s="890">
        <v>316.06</v>
      </c>
    </row>
    <row r="15782" spans="1:4" x14ac:dyDescent="0.25">
      <c r="A15782" s="890" t="s">
        <v>24939</v>
      </c>
      <c r="B15782" s="890" t="s">
        <v>37705</v>
      </c>
      <c r="C15782" s="890" t="s">
        <v>4</v>
      </c>
      <c r="D15782" s="890">
        <v>344.22</v>
      </c>
    </row>
    <row r="15783" spans="1:4" x14ac:dyDescent="0.25">
      <c r="A15783" s="890" t="s">
        <v>24940</v>
      </c>
      <c r="B15783" s="890" t="s">
        <v>37705</v>
      </c>
      <c r="C15783" s="890" t="s">
        <v>4</v>
      </c>
      <c r="D15783" s="890">
        <v>342.24</v>
      </c>
    </row>
    <row r="15784" spans="1:4" x14ac:dyDescent="0.25">
      <c r="A15784" s="890" t="s">
        <v>24941</v>
      </c>
      <c r="B15784" s="890" t="s">
        <v>37706</v>
      </c>
      <c r="C15784" s="890" t="s">
        <v>4</v>
      </c>
      <c r="D15784" s="890">
        <v>290.75</v>
      </c>
    </row>
    <row r="15785" spans="1:4" x14ac:dyDescent="0.25">
      <c r="A15785" s="890" t="s">
        <v>24942</v>
      </c>
      <c r="B15785" s="890" t="s">
        <v>37706</v>
      </c>
      <c r="C15785" s="890" t="s">
        <v>4</v>
      </c>
      <c r="D15785" s="890">
        <v>288.87</v>
      </c>
    </row>
    <row r="15786" spans="1:4" x14ac:dyDescent="0.25">
      <c r="A15786" s="890" t="s">
        <v>24943</v>
      </c>
      <c r="B15786" s="890" t="s">
        <v>37707</v>
      </c>
      <c r="C15786" s="890" t="s">
        <v>4</v>
      </c>
      <c r="D15786" s="890">
        <v>314.73</v>
      </c>
    </row>
    <row r="15787" spans="1:4" x14ac:dyDescent="0.25">
      <c r="A15787" s="890" t="s">
        <v>24944</v>
      </c>
      <c r="B15787" s="890" t="s">
        <v>37707</v>
      </c>
      <c r="C15787" s="890" t="s">
        <v>4</v>
      </c>
      <c r="D15787" s="890">
        <v>312.75</v>
      </c>
    </row>
    <row r="15788" spans="1:4" x14ac:dyDescent="0.25">
      <c r="A15788" s="890" t="s">
        <v>15367</v>
      </c>
      <c r="B15788" s="890" t="s">
        <v>37708</v>
      </c>
      <c r="C15788" s="890" t="s">
        <v>4</v>
      </c>
      <c r="D15788" s="890">
        <v>15.64</v>
      </c>
    </row>
    <row r="15789" spans="1:4" x14ac:dyDescent="0.25">
      <c r="A15789" s="890" t="s">
        <v>15368</v>
      </c>
      <c r="B15789" s="890" t="s">
        <v>37708</v>
      </c>
      <c r="C15789" s="890" t="s">
        <v>4</v>
      </c>
      <c r="D15789" s="890">
        <v>14.94</v>
      </c>
    </row>
    <row r="15790" spans="1:4" x14ac:dyDescent="0.25">
      <c r="A15790" s="890" t="s">
        <v>15369</v>
      </c>
      <c r="B15790" s="890" t="s">
        <v>37709</v>
      </c>
      <c r="C15790" s="890" t="s">
        <v>4</v>
      </c>
      <c r="D15790" s="890">
        <v>18.91</v>
      </c>
    </row>
    <row r="15791" spans="1:4" x14ac:dyDescent="0.25">
      <c r="A15791" s="890" t="s">
        <v>15370</v>
      </c>
      <c r="B15791" s="890" t="s">
        <v>37709</v>
      </c>
      <c r="C15791" s="890" t="s">
        <v>4</v>
      </c>
      <c r="D15791" s="890">
        <v>18.12</v>
      </c>
    </row>
    <row r="15792" spans="1:4" x14ac:dyDescent="0.25">
      <c r="A15792" s="890" t="s">
        <v>15371</v>
      </c>
      <c r="B15792" s="890" t="s">
        <v>37710</v>
      </c>
      <c r="C15792" s="890" t="s">
        <v>4</v>
      </c>
      <c r="D15792" s="890">
        <v>24.84</v>
      </c>
    </row>
    <row r="15793" spans="1:4" x14ac:dyDescent="0.25">
      <c r="A15793" s="890" t="s">
        <v>15372</v>
      </c>
      <c r="B15793" s="890" t="s">
        <v>37710</v>
      </c>
      <c r="C15793" s="890" t="s">
        <v>4</v>
      </c>
      <c r="D15793" s="890">
        <v>23.95</v>
      </c>
    </row>
    <row r="15794" spans="1:4" x14ac:dyDescent="0.25">
      <c r="A15794" s="890" t="s">
        <v>15373</v>
      </c>
      <c r="B15794" s="890" t="s">
        <v>37711</v>
      </c>
      <c r="C15794" s="890" t="s">
        <v>4</v>
      </c>
      <c r="D15794" s="890">
        <v>28.06</v>
      </c>
    </row>
    <row r="15795" spans="1:4" x14ac:dyDescent="0.25">
      <c r="A15795" s="890" t="s">
        <v>15374</v>
      </c>
      <c r="B15795" s="890" t="s">
        <v>37711</v>
      </c>
      <c r="C15795" s="890" t="s">
        <v>4</v>
      </c>
      <c r="D15795" s="890">
        <v>27.01</v>
      </c>
    </row>
    <row r="15796" spans="1:4" x14ac:dyDescent="0.25">
      <c r="A15796" s="890" t="s">
        <v>15375</v>
      </c>
      <c r="B15796" s="890" t="s">
        <v>37712</v>
      </c>
      <c r="C15796" s="890" t="s">
        <v>4</v>
      </c>
      <c r="D15796" s="890">
        <v>34.82</v>
      </c>
    </row>
    <row r="15797" spans="1:4" x14ac:dyDescent="0.25">
      <c r="A15797" s="890" t="s">
        <v>15376</v>
      </c>
      <c r="B15797" s="890" t="s">
        <v>37712</v>
      </c>
      <c r="C15797" s="890" t="s">
        <v>4</v>
      </c>
      <c r="D15797" s="890">
        <v>33.58</v>
      </c>
    </row>
    <row r="15798" spans="1:4" x14ac:dyDescent="0.25">
      <c r="A15798" s="890" t="s">
        <v>15377</v>
      </c>
      <c r="B15798" s="890" t="s">
        <v>37713</v>
      </c>
      <c r="C15798" s="890" t="s">
        <v>4</v>
      </c>
      <c r="D15798" s="890">
        <v>61.49</v>
      </c>
    </row>
    <row r="15799" spans="1:4" x14ac:dyDescent="0.25">
      <c r="A15799" s="890" t="s">
        <v>15378</v>
      </c>
      <c r="B15799" s="890" t="s">
        <v>37713</v>
      </c>
      <c r="C15799" s="890" t="s">
        <v>4</v>
      </c>
      <c r="D15799" s="890">
        <v>60.1</v>
      </c>
    </row>
    <row r="15800" spans="1:4" x14ac:dyDescent="0.25">
      <c r="A15800" s="890" t="s">
        <v>15379</v>
      </c>
      <c r="B15800" s="890" t="s">
        <v>37714</v>
      </c>
      <c r="C15800" s="890" t="s">
        <v>4</v>
      </c>
      <c r="D15800" s="890">
        <v>62.39</v>
      </c>
    </row>
    <row r="15801" spans="1:4" x14ac:dyDescent="0.25">
      <c r="A15801" s="890" t="s">
        <v>15380</v>
      </c>
      <c r="B15801" s="890" t="s">
        <v>37714</v>
      </c>
      <c r="C15801" s="890" t="s">
        <v>4</v>
      </c>
      <c r="D15801" s="890">
        <v>60.91</v>
      </c>
    </row>
    <row r="15802" spans="1:4" x14ac:dyDescent="0.25">
      <c r="A15802" s="890" t="s">
        <v>15381</v>
      </c>
      <c r="B15802" s="890" t="s">
        <v>37715</v>
      </c>
      <c r="C15802" s="890" t="s">
        <v>4</v>
      </c>
      <c r="D15802" s="890">
        <v>94.28</v>
      </c>
    </row>
    <row r="15803" spans="1:4" x14ac:dyDescent="0.25">
      <c r="A15803" s="890" t="s">
        <v>15382</v>
      </c>
      <c r="B15803" s="890" t="s">
        <v>37715</v>
      </c>
      <c r="C15803" s="890" t="s">
        <v>4</v>
      </c>
      <c r="D15803" s="890">
        <v>92.54</v>
      </c>
    </row>
    <row r="15804" spans="1:4" x14ac:dyDescent="0.25">
      <c r="A15804" s="890" t="s">
        <v>15383</v>
      </c>
      <c r="B15804" s="890" t="s">
        <v>37716</v>
      </c>
      <c r="C15804" s="890" t="s">
        <v>4</v>
      </c>
      <c r="D15804" s="890">
        <v>16.510000000000002</v>
      </c>
    </row>
    <row r="15805" spans="1:4" x14ac:dyDescent="0.25">
      <c r="A15805" s="890" t="s">
        <v>15384</v>
      </c>
      <c r="B15805" s="890" t="s">
        <v>37716</v>
      </c>
      <c r="C15805" s="890" t="s">
        <v>4</v>
      </c>
      <c r="D15805" s="890">
        <v>15.81</v>
      </c>
    </row>
    <row r="15806" spans="1:4" x14ac:dyDescent="0.25">
      <c r="A15806" s="890" t="s">
        <v>15385</v>
      </c>
      <c r="B15806" s="890" t="s">
        <v>37717</v>
      </c>
      <c r="C15806" s="890" t="s">
        <v>4</v>
      </c>
      <c r="D15806" s="890">
        <v>20.010000000000002</v>
      </c>
    </row>
    <row r="15807" spans="1:4" x14ac:dyDescent="0.25">
      <c r="A15807" s="890" t="s">
        <v>15386</v>
      </c>
      <c r="B15807" s="890" t="s">
        <v>37717</v>
      </c>
      <c r="C15807" s="890" t="s">
        <v>4</v>
      </c>
      <c r="D15807" s="890">
        <v>19.22</v>
      </c>
    </row>
    <row r="15808" spans="1:4" x14ac:dyDescent="0.25">
      <c r="A15808" s="890" t="s">
        <v>15387</v>
      </c>
      <c r="B15808" s="890" t="s">
        <v>37718</v>
      </c>
      <c r="C15808" s="890" t="s">
        <v>4</v>
      </c>
      <c r="D15808" s="890">
        <v>26.44</v>
      </c>
    </row>
    <row r="15809" spans="1:4" x14ac:dyDescent="0.25">
      <c r="A15809" s="890" t="s">
        <v>15388</v>
      </c>
      <c r="B15809" s="890" t="s">
        <v>37718</v>
      </c>
      <c r="C15809" s="890" t="s">
        <v>4</v>
      </c>
      <c r="D15809" s="890">
        <v>25.54</v>
      </c>
    </row>
    <row r="15810" spans="1:4" x14ac:dyDescent="0.25">
      <c r="A15810" s="890" t="s">
        <v>15389</v>
      </c>
      <c r="B15810" s="890" t="s">
        <v>37719</v>
      </c>
      <c r="C15810" s="890" t="s">
        <v>4</v>
      </c>
      <c r="D15810" s="890">
        <v>29.82</v>
      </c>
    </row>
    <row r="15811" spans="1:4" x14ac:dyDescent="0.25">
      <c r="A15811" s="890" t="s">
        <v>15390</v>
      </c>
      <c r="B15811" s="890" t="s">
        <v>37719</v>
      </c>
      <c r="C15811" s="890" t="s">
        <v>4</v>
      </c>
      <c r="D15811" s="890">
        <v>28.78</v>
      </c>
    </row>
    <row r="15812" spans="1:4" x14ac:dyDescent="0.25">
      <c r="A15812" s="890" t="s">
        <v>15391</v>
      </c>
      <c r="B15812" s="890" t="s">
        <v>37720</v>
      </c>
      <c r="C15812" s="890" t="s">
        <v>4</v>
      </c>
      <c r="D15812" s="890">
        <v>37.07</v>
      </c>
    </row>
    <row r="15813" spans="1:4" x14ac:dyDescent="0.25">
      <c r="A15813" s="890" t="s">
        <v>15392</v>
      </c>
      <c r="B15813" s="890" t="s">
        <v>37720</v>
      </c>
      <c r="C15813" s="890" t="s">
        <v>4</v>
      </c>
      <c r="D15813" s="890">
        <v>35.83</v>
      </c>
    </row>
    <row r="15814" spans="1:4" x14ac:dyDescent="0.25">
      <c r="A15814" s="890" t="s">
        <v>15393</v>
      </c>
      <c r="B15814" s="890" t="s">
        <v>37721</v>
      </c>
      <c r="C15814" s="890" t="s">
        <v>4</v>
      </c>
      <c r="D15814" s="890">
        <v>66.25</v>
      </c>
    </row>
    <row r="15815" spans="1:4" x14ac:dyDescent="0.25">
      <c r="A15815" s="890" t="s">
        <v>15394</v>
      </c>
      <c r="B15815" s="890" t="s">
        <v>37721</v>
      </c>
      <c r="C15815" s="890" t="s">
        <v>4</v>
      </c>
      <c r="D15815" s="890">
        <v>64.86</v>
      </c>
    </row>
    <row r="15816" spans="1:4" x14ac:dyDescent="0.25">
      <c r="A15816" s="890" t="s">
        <v>15395</v>
      </c>
      <c r="B15816" s="890" t="s">
        <v>37722</v>
      </c>
      <c r="C15816" s="890" t="s">
        <v>4</v>
      </c>
      <c r="D15816" s="890">
        <v>67.150000000000006</v>
      </c>
    </row>
    <row r="15817" spans="1:4" x14ac:dyDescent="0.25">
      <c r="A15817" s="890" t="s">
        <v>15396</v>
      </c>
      <c r="B15817" s="890" t="s">
        <v>37722</v>
      </c>
      <c r="C15817" s="890" t="s">
        <v>4</v>
      </c>
      <c r="D15817" s="890">
        <v>65.66</v>
      </c>
    </row>
    <row r="15818" spans="1:4" x14ac:dyDescent="0.25">
      <c r="A15818" s="890" t="s">
        <v>15397</v>
      </c>
      <c r="B15818" s="890" t="s">
        <v>37723</v>
      </c>
      <c r="C15818" s="890" t="s">
        <v>4</v>
      </c>
      <c r="D15818" s="890">
        <v>101.97</v>
      </c>
    </row>
    <row r="15819" spans="1:4" x14ac:dyDescent="0.25">
      <c r="A15819" s="890" t="s">
        <v>15398</v>
      </c>
      <c r="B15819" s="890" t="s">
        <v>37723</v>
      </c>
      <c r="C15819" s="890" t="s">
        <v>4</v>
      </c>
      <c r="D15819" s="890">
        <v>100.24</v>
      </c>
    </row>
    <row r="15820" spans="1:4" x14ac:dyDescent="0.25">
      <c r="A15820" s="890" t="s">
        <v>15399</v>
      </c>
      <c r="B15820" s="890" t="s">
        <v>37724</v>
      </c>
      <c r="C15820" s="890" t="s">
        <v>4</v>
      </c>
      <c r="D15820" s="890">
        <v>29.85</v>
      </c>
    </row>
    <row r="15821" spans="1:4" x14ac:dyDescent="0.25">
      <c r="A15821" s="890" t="s">
        <v>15400</v>
      </c>
      <c r="B15821" s="890" t="s">
        <v>37724</v>
      </c>
      <c r="C15821" s="890" t="s">
        <v>4</v>
      </c>
      <c r="D15821" s="890">
        <v>29.28</v>
      </c>
    </row>
    <row r="15822" spans="1:4" x14ac:dyDescent="0.25">
      <c r="A15822" s="890" t="s">
        <v>15401</v>
      </c>
      <c r="B15822" s="890" t="s">
        <v>37725</v>
      </c>
      <c r="C15822" s="890" t="s">
        <v>4</v>
      </c>
      <c r="D15822" s="890">
        <v>34.69</v>
      </c>
    </row>
    <row r="15823" spans="1:4" x14ac:dyDescent="0.25">
      <c r="A15823" s="890" t="s">
        <v>15402</v>
      </c>
      <c r="B15823" s="890" t="s">
        <v>37725</v>
      </c>
      <c r="C15823" s="890" t="s">
        <v>4</v>
      </c>
      <c r="D15823" s="890">
        <v>33.99</v>
      </c>
    </row>
    <row r="15824" spans="1:4" x14ac:dyDescent="0.25">
      <c r="A15824" s="890" t="s">
        <v>15403</v>
      </c>
      <c r="B15824" s="890" t="s">
        <v>37726</v>
      </c>
      <c r="C15824" s="890" t="s">
        <v>4</v>
      </c>
      <c r="D15824" s="890">
        <v>50.46</v>
      </c>
    </row>
    <row r="15825" spans="1:4" x14ac:dyDescent="0.25">
      <c r="A15825" s="890" t="s">
        <v>15404</v>
      </c>
      <c r="B15825" s="890" t="s">
        <v>37726</v>
      </c>
      <c r="C15825" s="890" t="s">
        <v>4</v>
      </c>
      <c r="D15825" s="890">
        <v>49.67</v>
      </c>
    </row>
    <row r="15826" spans="1:4" x14ac:dyDescent="0.25">
      <c r="A15826" s="890" t="s">
        <v>15405</v>
      </c>
      <c r="B15826" s="890" t="s">
        <v>37727</v>
      </c>
      <c r="C15826" s="890" t="s">
        <v>4</v>
      </c>
      <c r="D15826" s="890">
        <v>80.650000000000006</v>
      </c>
    </row>
    <row r="15827" spans="1:4" x14ac:dyDescent="0.25">
      <c r="A15827" s="890" t="s">
        <v>15406</v>
      </c>
      <c r="B15827" s="890" t="s">
        <v>37727</v>
      </c>
      <c r="C15827" s="890" t="s">
        <v>4</v>
      </c>
      <c r="D15827" s="890">
        <v>79.760000000000005</v>
      </c>
    </row>
    <row r="15828" spans="1:4" x14ac:dyDescent="0.25">
      <c r="A15828" s="890" t="s">
        <v>15407</v>
      </c>
      <c r="B15828" s="890" t="s">
        <v>37728</v>
      </c>
      <c r="C15828" s="890" t="s">
        <v>4</v>
      </c>
      <c r="D15828" s="890">
        <v>87.05</v>
      </c>
    </row>
    <row r="15829" spans="1:4" x14ac:dyDescent="0.25">
      <c r="A15829" s="890" t="s">
        <v>15408</v>
      </c>
      <c r="B15829" s="890" t="s">
        <v>37728</v>
      </c>
      <c r="C15829" s="890" t="s">
        <v>4</v>
      </c>
      <c r="D15829" s="890">
        <v>86.01</v>
      </c>
    </row>
    <row r="15830" spans="1:4" x14ac:dyDescent="0.25">
      <c r="A15830" s="890" t="s">
        <v>15409</v>
      </c>
      <c r="B15830" s="890" t="s">
        <v>37729</v>
      </c>
      <c r="C15830" s="890" t="s">
        <v>4</v>
      </c>
      <c r="D15830" s="890">
        <v>105.03</v>
      </c>
    </row>
    <row r="15831" spans="1:4" x14ac:dyDescent="0.25">
      <c r="A15831" s="890" t="s">
        <v>15410</v>
      </c>
      <c r="B15831" s="890" t="s">
        <v>37729</v>
      </c>
      <c r="C15831" s="890" t="s">
        <v>4</v>
      </c>
      <c r="D15831" s="890">
        <v>103.79</v>
      </c>
    </row>
    <row r="15832" spans="1:4" x14ac:dyDescent="0.25">
      <c r="A15832" s="890" t="s">
        <v>15411</v>
      </c>
      <c r="B15832" s="890" t="s">
        <v>37730</v>
      </c>
      <c r="C15832" s="890" t="s">
        <v>4</v>
      </c>
      <c r="D15832" s="890">
        <v>144.59</v>
      </c>
    </row>
    <row r="15833" spans="1:4" x14ac:dyDescent="0.25">
      <c r="A15833" s="890" t="s">
        <v>15412</v>
      </c>
      <c r="B15833" s="890" t="s">
        <v>37730</v>
      </c>
      <c r="C15833" s="890" t="s">
        <v>4</v>
      </c>
      <c r="D15833" s="890">
        <v>143.26</v>
      </c>
    </row>
    <row r="15834" spans="1:4" x14ac:dyDescent="0.25">
      <c r="A15834" s="890" t="s">
        <v>15413</v>
      </c>
      <c r="B15834" s="890" t="s">
        <v>37731</v>
      </c>
      <c r="C15834" s="890" t="s">
        <v>4</v>
      </c>
      <c r="D15834" s="890">
        <v>153.87</v>
      </c>
    </row>
    <row r="15835" spans="1:4" x14ac:dyDescent="0.25">
      <c r="A15835" s="890" t="s">
        <v>15414</v>
      </c>
      <c r="B15835" s="890" t="s">
        <v>37731</v>
      </c>
      <c r="C15835" s="890" t="s">
        <v>4</v>
      </c>
      <c r="D15835" s="890">
        <v>152.38</v>
      </c>
    </row>
    <row r="15836" spans="1:4" x14ac:dyDescent="0.25">
      <c r="A15836" s="890" t="s">
        <v>15415</v>
      </c>
      <c r="B15836" s="890" t="s">
        <v>37732</v>
      </c>
      <c r="C15836" s="890" t="s">
        <v>4</v>
      </c>
      <c r="D15836" s="890">
        <v>32.270000000000003</v>
      </c>
    </row>
    <row r="15837" spans="1:4" x14ac:dyDescent="0.25">
      <c r="A15837" s="890" t="s">
        <v>15416</v>
      </c>
      <c r="B15837" s="890" t="s">
        <v>37732</v>
      </c>
      <c r="C15837" s="890" t="s">
        <v>4</v>
      </c>
      <c r="D15837" s="890">
        <v>31.7</v>
      </c>
    </row>
    <row r="15838" spans="1:4" x14ac:dyDescent="0.25">
      <c r="A15838" s="890" t="s">
        <v>15417</v>
      </c>
      <c r="B15838" s="890" t="s">
        <v>37733</v>
      </c>
      <c r="C15838" s="890" t="s">
        <v>4</v>
      </c>
      <c r="D15838" s="890">
        <v>37.46</v>
      </c>
    </row>
    <row r="15839" spans="1:4" x14ac:dyDescent="0.25">
      <c r="A15839" s="890" t="s">
        <v>15418</v>
      </c>
      <c r="B15839" s="890" t="s">
        <v>37733</v>
      </c>
      <c r="C15839" s="890" t="s">
        <v>4</v>
      </c>
      <c r="D15839" s="890">
        <v>36.770000000000003</v>
      </c>
    </row>
    <row r="15840" spans="1:4" x14ac:dyDescent="0.25">
      <c r="A15840" s="890" t="s">
        <v>15419</v>
      </c>
      <c r="B15840" s="890" t="s">
        <v>37734</v>
      </c>
      <c r="C15840" s="890" t="s">
        <v>4</v>
      </c>
      <c r="D15840" s="890">
        <v>54.71</v>
      </c>
    </row>
    <row r="15841" spans="1:4" x14ac:dyDescent="0.25">
      <c r="A15841" s="890" t="s">
        <v>15420</v>
      </c>
      <c r="B15841" s="890" t="s">
        <v>37734</v>
      </c>
      <c r="C15841" s="890" t="s">
        <v>4</v>
      </c>
      <c r="D15841" s="890">
        <v>53.92</v>
      </c>
    </row>
    <row r="15842" spans="1:4" x14ac:dyDescent="0.25">
      <c r="A15842" s="890" t="s">
        <v>15421</v>
      </c>
      <c r="B15842" s="890" t="s">
        <v>37735</v>
      </c>
      <c r="C15842" s="890" t="s">
        <v>4</v>
      </c>
      <c r="D15842" s="890">
        <v>87.83</v>
      </c>
    </row>
    <row r="15843" spans="1:4" x14ac:dyDescent="0.25">
      <c r="A15843" s="890" t="s">
        <v>15422</v>
      </c>
      <c r="B15843" s="890" t="s">
        <v>37735</v>
      </c>
      <c r="C15843" s="890" t="s">
        <v>4</v>
      </c>
      <c r="D15843" s="890">
        <v>86.94</v>
      </c>
    </row>
    <row r="15844" spans="1:4" x14ac:dyDescent="0.25">
      <c r="A15844" s="890" t="s">
        <v>15423</v>
      </c>
      <c r="B15844" s="890" t="s">
        <v>37736</v>
      </c>
      <c r="C15844" s="890" t="s">
        <v>4</v>
      </c>
      <c r="D15844" s="890">
        <v>94.72</v>
      </c>
    </row>
    <row r="15845" spans="1:4" x14ac:dyDescent="0.25">
      <c r="A15845" s="890" t="s">
        <v>15424</v>
      </c>
      <c r="B15845" s="890" t="s">
        <v>37736</v>
      </c>
      <c r="C15845" s="890" t="s">
        <v>4</v>
      </c>
      <c r="D15845" s="890">
        <v>93.68</v>
      </c>
    </row>
    <row r="15846" spans="1:4" x14ac:dyDescent="0.25">
      <c r="A15846" s="890" t="s">
        <v>15425</v>
      </c>
      <c r="B15846" s="890" t="s">
        <v>37737</v>
      </c>
      <c r="C15846" s="890" t="s">
        <v>4</v>
      </c>
      <c r="D15846" s="890">
        <v>114.29</v>
      </c>
    </row>
    <row r="15847" spans="1:4" x14ac:dyDescent="0.25">
      <c r="A15847" s="890" t="s">
        <v>15426</v>
      </c>
      <c r="B15847" s="890" t="s">
        <v>37737</v>
      </c>
      <c r="C15847" s="890" t="s">
        <v>4</v>
      </c>
      <c r="D15847" s="890">
        <v>113.05</v>
      </c>
    </row>
    <row r="15848" spans="1:4" x14ac:dyDescent="0.25">
      <c r="A15848" s="890" t="s">
        <v>15427</v>
      </c>
      <c r="B15848" s="890" t="s">
        <v>37738</v>
      </c>
      <c r="C15848" s="890" t="s">
        <v>4</v>
      </c>
      <c r="D15848" s="890">
        <v>157.71</v>
      </c>
    </row>
    <row r="15849" spans="1:4" x14ac:dyDescent="0.25">
      <c r="A15849" s="890" t="s">
        <v>15428</v>
      </c>
      <c r="B15849" s="890" t="s">
        <v>37738</v>
      </c>
      <c r="C15849" s="890" t="s">
        <v>4</v>
      </c>
      <c r="D15849" s="890">
        <v>156.38</v>
      </c>
    </row>
    <row r="15850" spans="1:4" x14ac:dyDescent="0.25">
      <c r="A15850" s="890" t="s">
        <v>15429</v>
      </c>
      <c r="B15850" s="890" t="s">
        <v>37739</v>
      </c>
      <c r="C15850" s="890" t="s">
        <v>4</v>
      </c>
      <c r="D15850" s="890">
        <v>167.77</v>
      </c>
    </row>
    <row r="15851" spans="1:4" x14ac:dyDescent="0.25">
      <c r="A15851" s="890" t="s">
        <v>15430</v>
      </c>
      <c r="B15851" s="890" t="s">
        <v>37739</v>
      </c>
      <c r="C15851" s="890" t="s">
        <v>4</v>
      </c>
      <c r="D15851" s="890">
        <v>166.29</v>
      </c>
    </row>
    <row r="15852" spans="1:4" x14ac:dyDescent="0.25">
      <c r="A15852" s="890" t="s">
        <v>15431</v>
      </c>
      <c r="B15852" s="890" t="s">
        <v>37740</v>
      </c>
      <c r="C15852" s="890" t="s">
        <v>4</v>
      </c>
      <c r="D15852" s="890">
        <v>15.18</v>
      </c>
    </row>
    <row r="15853" spans="1:4" x14ac:dyDescent="0.25">
      <c r="A15853" s="890" t="s">
        <v>15432</v>
      </c>
      <c r="B15853" s="890" t="s">
        <v>37740</v>
      </c>
      <c r="C15853" s="890" t="s">
        <v>4</v>
      </c>
      <c r="D15853" s="890">
        <v>14.48</v>
      </c>
    </row>
    <row r="15854" spans="1:4" x14ac:dyDescent="0.25">
      <c r="A15854" s="890" t="s">
        <v>15433</v>
      </c>
      <c r="B15854" s="890" t="s">
        <v>37741</v>
      </c>
      <c r="C15854" s="890" t="s">
        <v>4</v>
      </c>
      <c r="D15854" s="890">
        <v>21.74</v>
      </c>
    </row>
    <row r="15855" spans="1:4" x14ac:dyDescent="0.25">
      <c r="A15855" s="890" t="s">
        <v>15434</v>
      </c>
      <c r="B15855" s="890" t="s">
        <v>37741</v>
      </c>
      <c r="C15855" s="890" t="s">
        <v>4</v>
      </c>
      <c r="D15855" s="890">
        <v>21</v>
      </c>
    </row>
    <row r="15856" spans="1:4" x14ac:dyDescent="0.25">
      <c r="A15856" s="890" t="s">
        <v>15435</v>
      </c>
      <c r="B15856" s="890" t="s">
        <v>37742</v>
      </c>
      <c r="C15856" s="890" t="s">
        <v>4</v>
      </c>
      <c r="D15856" s="890">
        <v>30.72</v>
      </c>
    </row>
    <row r="15857" spans="1:4" x14ac:dyDescent="0.25">
      <c r="A15857" s="890" t="s">
        <v>15436</v>
      </c>
      <c r="B15857" s="890" t="s">
        <v>37742</v>
      </c>
      <c r="C15857" s="890" t="s">
        <v>4</v>
      </c>
      <c r="D15857" s="890">
        <v>29.93</v>
      </c>
    </row>
    <row r="15858" spans="1:4" x14ac:dyDescent="0.25">
      <c r="A15858" s="890" t="s">
        <v>15437</v>
      </c>
      <c r="B15858" s="890" t="s">
        <v>37743</v>
      </c>
      <c r="C15858" s="890" t="s">
        <v>4</v>
      </c>
      <c r="D15858" s="890">
        <v>12.46</v>
      </c>
    </row>
    <row r="15859" spans="1:4" x14ac:dyDescent="0.25">
      <c r="A15859" s="890" t="s">
        <v>15438</v>
      </c>
      <c r="B15859" s="890" t="s">
        <v>37743</v>
      </c>
      <c r="C15859" s="890" t="s">
        <v>4</v>
      </c>
      <c r="D15859" s="890">
        <v>11.96</v>
      </c>
    </row>
    <row r="15860" spans="1:4" x14ac:dyDescent="0.25">
      <c r="A15860" s="890" t="s">
        <v>15439</v>
      </c>
      <c r="B15860" s="890" t="s">
        <v>37744</v>
      </c>
      <c r="C15860" s="890" t="s">
        <v>4</v>
      </c>
      <c r="D15860" s="890">
        <v>17.07</v>
      </c>
    </row>
    <row r="15861" spans="1:4" x14ac:dyDescent="0.25">
      <c r="A15861" s="890" t="s">
        <v>15440</v>
      </c>
      <c r="B15861" s="890" t="s">
        <v>37744</v>
      </c>
      <c r="C15861" s="890" t="s">
        <v>4</v>
      </c>
      <c r="D15861" s="890">
        <v>16.48</v>
      </c>
    </row>
    <row r="15862" spans="1:4" x14ac:dyDescent="0.25">
      <c r="A15862" s="890" t="s">
        <v>15441</v>
      </c>
      <c r="B15862" s="890" t="s">
        <v>37745</v>
      </c>
      <c r="C15862" s="890" t="s">
        <v>4</v>
      </c>
      <c r="D15862" s="890">
        <v>26.84</v>
      </c>
    </row>
    <row r="15863" spans="1:4" x14ac:dyDescent="0.25">
      <c r="A15863" s="890" t="s">
        <v>15442</v>
      </c>
      <c r="B15863" s="890" t="s">
        <v>37745</v>
      </c>
      <c r="C15863" s="890" t="s">
        <v>4</v>
      </c>
      <c r="D15863" s="890">
        <v>26.15</v>
      </c>
    </row>
    <row r="15864" spans="1:4" x14ac:dyDescent="0.25">
      <c r="A15864" s="890" t="s">
        <v>15443</v>
      </c>
      <c r="B15864" s="890" t="s">
        <v>37746</v>
      </c>
      <c r="C15864" s="890" t="s">
        <v>4</v>
      </c>
      <c r="D15864" s="890">
        <v>37.299999999999997</v>
      </c>
    </row>
    <row r="15865" spans="1:4" x14ac:dyDescent="0.25">
      <c r="A15865" s="890" t="s">
        <v>15444</v>
      </c>
      <c r="B15865" s="890" t="s">
        <v>37746</v>
      </c>
      <c r="C15865" s="890" t="s">
        <v>4</v>
      </c>
      <c r="D15865" s="890">
        <v>36.4</v>
      </c>
    </row>
    <row r="15866" spans="1:4" x14ac:dyDescent="0.25">
      <c r="A15866" s="890" t="s">
        <v>15445</v>
      </c>
      <c r="B15866" s="890" t="s">
        <v>37747</v>
      </c>
      <c r="C15866" s="890" t="s">
        <v>4</v>
      </c>
      <c r="D15866" s="890">
        <v>59.98</v>
      </c>
    </row>
    <row r="15867" spans="1:4" x14ac:dyDescent="0.25">
      <c r="A15867" s="890" t="s">
        <v>15446</v>
      </c>
      <c r="B15867" s="890" t="s">
        <v>37747</v>
      </c>
      <c r="C15867" s="890" t="s">
        <v>4</v>
      </c>
      <c r="D15867" s="890">
        <v>58.89</v>
      </c>
    </row>
    <row r="15868" spans="1:4" x14ac:dyDescent="0.25">
      <c r="A15868" s="890" t="s">
        <v>15447</v>
      </c>
      <c r="B15868" s="890" t="s">
        <v>37748</v>
      </c>
      <c r="C15868" s="890" t="s">
        <v>4</v>
      </c>
      <c r="D15868" s="890">
        <v>105.21</v>
      </c>
    </row>
    <row r="15869" spans="1:4" x14ac:dyDescent="0.25">
      <c r="A15869" s="890" t="s">
        <v>15448</v>
      </c>
      <c r="B15869" s="890" t="s">
        <v>37748</v>
      </c>
      <c r="C15869" s="890" t="s">
        <v>4</v>
      </c>
      <c r="D15869" s="890">
        <v>103.92</v>
      </c>
    </row>
    <row r="15870" spans="1:4" x14ac:dyDescent="0.25">
      <c r="A15870" s="890" t="s">
        <v>15449</v>
      </c>
      <c r="B15870" s="890" t="s">
        <v>37749</v>
      </c>
      <c r="C15870" s="890" t="s">
        <v>4</v>
      </c>
      <c r="D15870" s="890">
        <v>165.86</v>
      </c>
    </row>
    <row r="15871" spans="1:4" x14ac:dyDescent="0.25">
      <c r="A15871" s="890" t="s">
        <v>15450</v>
      </c>
      <c r="B15871" s="890" t="s">
        <v>37749</v>
      </c>
      <c r="C15871" s="890" t="s">
        <v>4</v>
      </c>
      <c r="D15871" s="890">
        <v>164.37</v>
      </c>
    </row>
    <row r="15872" spans="1:4" x14ac:dyDescent="0.25">
      <c r="A15872" s="890" t="s">
        <v>15453</v>
      </c>
      <c r="B15872" s="890" t="s">
        <v>37751</v>
      </c>
      <c r="C15872" s="890" t="s">
        <v>4</v>
      </c>
      <c r="D15872" s="890">
        <v>13.21</v>
      </c>
    </row>
    <row r="15873" spans="1:4" x14ac:dyDescent="0.25">
      <c r="A15873" s="890" t="s">
        <v>15454</v>
      </c>
      <c r="B15873" s="890" t="s">
        <v>37751</v>
      </c>
      <c r="C15873" s="890" t="s">
        <v>4</v>
      </c>
      <c r="D15873" s="890">
        <v>12.71</v>
      </c>
    </row>
    <row r="15874" spans="1:4" x14ac:dyDescent="0.25">
      <c r="A15874" s="890" t="s">
        <v>15455</v>
      </c>
      <c r="B15874" s="890" t="s">
        <v>37752</v>
      </c>
      <c r="C15874" s="890" t="s">
        <v>4</v>
      </c>
      <c r="D15874" s="890">
        <v>18.18</v>
      </c>
    </row>
    <row r="15875" spans="1:4" x14ac:dyDescent="0.25">
      <c r="A15875" s="890" t="s">
        <v>15456</v>
      </c>
      <c r="B15875" s="890" t="s">
        <v>37752</v>
      </c>
      <c r="C15875" s="890" t="s">
        <v>4</v>
      </c>
      <c r="D15875" s="890">
        <v>17.59</v>
      </c>
    </row>
    <row r="15876" spans="1:4" x14ac:dyDescent="0.25">
      <c r="A15876" s="890" t="s">
        <v>15457</v>
      </c>
      <c r="B15876" s="890" t="s">
        <v>37753</v>
      </c>
      <c r="C15876" s="890" t="s">
        <v>4</v>
      </c>
      <c r="D15876" s="890">
        <v>28.83</v>
      </c>
    </row>
    <row r="15877" spans="1:4" x14ac:dyDescent="0.25">
      <c r="A15877" s="890" t="s">
        <v>15458</v>
      </c>
      <c r="B15877" s="890" t="s">
        <v>37753</v>
      </c>
      <c r="C15877" s="890" t="s">
        <v>4</v>
      </c>
      <c r="D15877" s="890">
        <v>28.14</v>
      </c>
    </row>
    <row r="15878" spans="1:4" x14ac:dyDescent="0.25">
      <c r="A15878" s="890" t="s">
        <v>15459</v>
      </c>
      <c r="B15878" s="890" t="s">
        <v>37754</v>
      </c>
      <c r="C15878" s="890" t="s">
        <v>4</v>
      </c>
      <c r="D15878" s="890">
        <v>34.119999999999997</v>
      </c>
    </row>
    <row r="15879" spans="1:4" x14ac:dyDescent="0.25">
      <c r="A15879" s="890" t="s">
        <v>15460</v>
      </c>
      <c r="B15879" s="890" t="s">
        <v>37754</v>
      </c>
      <c r="C15879" s="890" t="s">
        <v>4</v>
      </c>
      <c r="D15879" s="890">
        <v>33.33</v>
      </c>
    </row>
    <row r="15880" spans="1:4" x14ac:dyDescent="0.25">
      <c r="A15880" s="890" t="s">
        <v>15461</v>
      </c>
      <c r="B15880" s="890" t="s">
        <v>37755</v>
      </c>
      <c r="C15880" s="890" t="s">
        <v>4</v>
      </c>
      <c r="D15880" s="890">
        <v>40.130000000000003</v>
      </c>
    </row>
    <row r="15881" spans="1:4" x14ac:dyDescent="0.25">
      <c r="A15881" s="890" t="s">
        <v>15462</v>
      </c>
      <c r="B15881" s="890" t="s">
        <v>37755</v>
      </c>
      <c r="C15881" s="890" t="s">
        <v>4</v>
      </c>
      <c r="D15881" s="890">
        <v>39.24</v>
      </c>
    </row>
    <row r="15882" spans="1:4" x14ac:dyDescent="0.25">
      <c r="A15882" s="890" t="s">
        <v>15463</v>
      </c>
      <c r="B15882" s="890" t="s">
        <v>37756</v>
      </c>
      <c r="C15882" s="890" t="s">
        <v>4</v>
      </c>
      <c r="D15882" s="890">
        <v>64.89</v>
      </c>
    </row>
    <row r="15883" spans="1:4" x14ac:dyDescent="0.25">
      <c r="A15883" s="890" t="s">
        <v>15464</v>
      </c>
      <c r="B15883" s="890" t="s">
        <v>37756</v>
      </c>
      <c r="C15883" s="890" t="s">
        <v>4</v>
      </c>
      <c r="D15883" s="890">
        <v>63.8</v>
      </c>
    </row>
    <row r="15884" spans="1:4" x14ac:dyDescent="0.25">
      <c r="A15884" s="890" t="s">
        <v>15465</v>
      </c>
      <c r="B15884" s="890" t="s">
        <v>37757</v>
      </c>
      <c r="C15884" s="890" t="s">
        <v>4</v>
      </c>
      <c r="D15884" s="890">
        <v>114.44</v>
      </c>
    </row>
    <row r="15885" spans="1:4" x14ac:dyDescent="0.25">
      <c r="A15885" s="890" t="s">
        <v>15466</v>
      </c>
      <c r="B15885" s="890" t="s">
        <v>37757</v>
      </c>
      <c r="C15885" s="890" t="s">
        <v>4</v>
      </c>
      <c r="D15885" s="890">
        <v>113.16</v>
      </c>
    </row>
    <row r="15886" spans="1:4" x14ac:dyDescent="0.25">
      <c r="A15886" s="890" t="s">
        <v>15467</v>
      </c>
      <c r="B15886" s="890" t="s">
        <v>37758</v>
      </c>
      <c r="C15886" s="890" t="s">
        <v>4</v>
      </c>
      <c r="D15886" s="890">
        <v>180.96</v>
      </c>
    </row>
    <row r="15887" spans="1:4" x14ac:dyDescent="0.25">
      <c r="A15887" s="890" t="s">
        <v>15468</v>
      </c>
      <c r="B15887" s="890" t="s">
        <v>37758</v>
      </c>
      <c r="C15887" s="890" t="s">
        <v>4</v>
      </c>
      <c r="D15887" s="890">
        <v>179.47</v>
      </c>
    </row>
    <row r="15888" spans="1:4" x14ac:dyDescent="0.25">
      <c r="A15888" s="890" t="s">
        <v>15471</v>
      </c>
      <c r="B15888" s="890" t="s">
        <v>37760</v>
      </c>
      <c r="C15888" s="890" t="s">
        <v>4</v>
      </c>
      <c r="D15888" s="890">
        <v>10.39</v>
      </c>
    </row>
    <row r="15889" spans="1:4" x14ac:dyDescent="0.25">
      <c r="A15889" s="890" t="s">
        <v>15472</v>
      </c>
      <c r="B15889" s="890" t="s">
        <v>37760</v>
      </c>
      <c r="C15889" s="890" t="s">
        <v>4</v>
      </c>
      <c r="D15889" s="890">
        <v>9.69</v>
      </c>
    </row>
    <row r="15890" spans="1:4" x14ac:dyDescent="0.25">
      <c r="A15890" s="890" t="s">
        <v>15473</v>
      </c>
      <c r="B15890" s="890" t="s">
        <v>37761</v>
      </c>
      <c r="C15890" s="890" t="s">
        <v>4</v>
      </c>
      <c r="D15890" s="890">
        <v>11.61</v>
      </c>
    </row>
    <row r="15891" spans="1:4" x14ac:dyDescent="0.25">
      <c r="A15891" s="890" t="s">
        <v>15474</v>
      </c>
      <c r="B15891" s="890" t="s">
        <v>37761</v>
      </c>
      <c r="C15891" s="890" t="s">
        <v>4</v>
      </c>
      <c r="D15891" s="890">
        <v>10.87</v>
      </c>
    </row>
    <row r="15892" spans="1:4" x14ac:dyDescent="0.25">
      <c r="A15892" s="890" t="s">
        <v>15475</v>
      </c>
      <c r="B15892" s="890" t="s">
        <v>37762</v>
      </c>
      <c r="C15892" s="890" t="s">
        <v>4</v>
      </c>
      <c r="D15892" s="890">
        <v>16.25</v>
      </c>
    </row>
    <row r="15893" spans="1:4" x14ac:dyDescent="0.25">
      <c r="A15893" s="890" t="s">
        <v>15476</v>
      </c>
      <c r="B15893" s="890" t="s">
        <v>37762</v>
      </c>
      <c r="C15893" s="890" t="s">
        <v>4</v>
      </c>
      <c r="D15893" s="890">
        <v>15.46</v>
      </c>
    </row>
    <row r="15894" spans="1:4" x14ac:dyDescent="0.25">
      <c r="A15894" s="890" t="s">
        <v>15477</v>
      </c>
      <c r="B15894" s="890" t="s">
        <v>37763</v>
      </c>
      <c r="C15894" s="890" t="s">
        <v>4</v>
      </c>
      <c r="D15894" s="890">
        <v>21.34</v>
      </c>
    </row>
    <row r="15895" spans="1:4" x14ac:dyDescent="0.25">
      <c r="A15895" s="890" t="s">
        <v>15478</v>
      </c>
      <c r="B15895" s="890" t="s">
        <v>37763</v>
      </c>
      <c r="C15895" s="890" t="s">
        <v>4</v>
      </c>
      <c r="D15895" s="890">
        <v>20.45</v>
      </c>
    </row>
    <row r="15896" spans="1:4" x14ac:dyDescent="0.25">
      <c r="A15896" s="890" t="s">
        <v>15479</v>
      </c>
      <c r="B15896" s="890" t="s">
        <v>37764</v>
      </c>
      <c r="C15896" s="890" t="s">
        <v>4</v>
      </c>
      <c r="D15896" s="890">
        <v>23.7</v>
      </c>
    </row>
    <row r="15897" spans="1:4" x14ac:dyDescent="0.25">
      <c r="A15897" s="890" t="s">
        <v>15480</v>
      </c>
      <c r="B15897" s="890" t="s">
        <v>37764</v>
      </c>
      <c r="C15897" s="890" t="s">
        <v>4</v>
      </c>
      <c r="D15897" s="890">
        <v>22.61</v>
      </c>
    </row>
    <row r="15898" spans="1:4" x14ac:dyDescent="0.25">
      <c r="A15898" s="890" t="s">
        <v>15481</v>
      </c>
      <c r="B15898" s="890" t="s">
        <v>37765</v>
      </c>
      <c r="C15898" s="890" t="s">
        <v>4</v>
      </c>
      <c r="D15898" s="890">
        <v>37.89</v>
      </c>
    </row>
    <row r="15899" spans="1:4" x14ac:dyDescent="0.25">
      <c r="A15899" s="890" t="s">
        <v>15482</v>
      </c>
      <c r="B15899" s="890" t="s">
        <v>37765</v>
      </c>
      <c r="C15899" s="890" t="s">
        <v>4</v>
      </c>
      <c r="D15899" s="890">
        <v>36.6</v>
      </c>
    </row>
    <row r="15900" spans="1:4" x14ac:dyDescent="0.25">
      <c r="A15900" s="890" t="s">
        <v>15483</v>
      </c>
      <c r="B15900" s="890" t="s">
        <v>37766</v>
      </c>
      <c r="C15900" s="890" t="s">
        <v>4</v>
      </c>
      <c r="D15900" s="890">
        <v>55.53</v>
      </c>
    </row>
    <row r="15901" spans="1:4" x14ac:dyDescent="0.25">
      <c r="A15901" s="890" t="s">
        <v>15484</v>
      </c>
      <c r="B15901" s="890" t="s">
        <v>37766</v>
      </c>
      <c r="C15901" s="890" t="s">
        <v>4</v>
      </c>
      <c r="D15901" s="890">
        <v>54.05</v>
      </c>
    </row>
    <row r="15902" spans="1:4" x14ac:dyDescent="0.25">
      <c r="A15902" s="890" t="s">
        <v>15485</v>
      </c>
      <c r="B15902" s="890" t="s">
        <v>37767</v>
      </c>
      <c r="C15902" s="890" t="s">
        <v>4</v>
      </c>
      <c r="D15902" s="890">
        <v>72.31</v>
      </c>
    </row>
    <row r="15903" spans="1:4" x14ac:dyDescent="0.25">
      <c r="A15903" s="890" t="s">
        <v>15486</v>
      </c>
      <c r="B15903" s="890" t="s">
        <v>37767</v>
      </c>
      <c r="C15903" s="890" t="s">
        <v>4</v>
      </c>
      <c r="D15903" s="890">
        <v>70.569999999999993</v>
      </c>
    </row>
    <row r="15904" spans="1:4" x14ac:dyDescent="0.25">
      <c r="A15904" s="890" t="s">
        <v>15487</v>
      </c>
      <c r="B15904" s="890" t="s">
        <v>37768</v>
      </c>
      <c r="C15904" s="890" t="s">
        <v>4</v>
      </c>
      <c r="D15904" s="890">
        <v>105.08</v>
      </c>
    </row>
    <row r="15905" spans="1:4" x14ac:dyDescent="0.25">
      <c r="A15905" s="890" t="s">
        <v>15488</v>
      </c>
      <c r="B15905" s="890" t="s">
        <v>37768</v>
      </c>
      <c r="C15905" s="890" t="s">
        <v>4</v>
      </c>
      <c r="D15905" s="890">
        <v>103.1</v>
      </c>
    </row>
    <row r="15906" spans="1:4" x14ac:dyDescent="0.25">
      <c r="A15906" s="890" t="s">
        <v>15489</v>
      </c>
      <c r="B15906" s="890" t="s">
        <v>37769</v>
      </c>
      <c r="C15906" s="890" t="s">
        <v>4</v>
      </c>
      <c r="D15906" s="890">
        <v>10.73</v>
      </c>
    </row>
    <row r="15907" spans="1:4" x14ac:dyDescent="0.25">
      <c r="A15907" s="890" t="s">
        <v>15490</v>
      </c>
      <c r="B15907" s="890" t="s">
        <v>37769</v>
      </c>
      <c r="C15907" s="890" t="s">
        <v>4</v>
      </c>
      <c r="D15907" s="890">
        <v>10.039999999999999</v>
      </c>
    </row>
    <row r="15908" spans="1:4" x14ac:dyDescent="0.25">
      <c r="A15908" s="890" t="s">
        <v>15491</v>
      </c>
      <c r="B15908" s="890" t="s">
        <v>37770</v>
      </c>
      <c r="C15908" s="890" t="s">
        <v>4</v>
      </c>
      <c r="D15908" s="890">
        <v>12.03</v>
      </c>
    </row>
    <row r="15909" spans="1:4" x14ac:dyDescent="0.25">
      <c r="A15909" s="890" t="s">
        <v>15492</v>
      </c>
      <c r="B15909" s="890" t="s">
        <v>37770</v>
      </c>
      <c r="C15909" s="890" t="s">
        <v>4</v>
      </c>
      <c r="D15909" s="890">
        <v>11.29</v>
      </c>
    </row>
    <row r="15910" spans="1:4" x14ac:dyDescent="0.25">
      <c r="A15910" s="890" t="s">
        <v>15493</v>
      </c>
      <c r="B15910" s="890" t="s">
        <v>37771</v>
      </c>
      <c r="C15910" s="890" t="s">
        <v>4</v>
      </c>
      <c r="D15910" s="890">
        <v>17.079999999999998</v>
      </c>
    </row>
    <row r="15911" spans="1:4" x14ac:dyDescent="0.25">
      <c r="A15911" s="890" t="s">
        <v>15494</v>
      </c>
      <c r="B15911" s="890" t="s">
        <v>37771</v>
      </c>
      <c r="C15911" s="890" t="s">
        <v>4</v>
      </c>
      <c r="D15911" s="890">
        <v>16.29</v>
      </c>
    </row>
    <row r="15912" spans="1:4" x14ac:dyDescent="0.25">
      <c r="A15912" s="890" t="s">
        <v>15495</v>
      </c>
      <c r="B15912" s="890" t="s">
        <v>37772</v>
      </c>
      <c r="C15912" s="890" t="s">
        <v>4</v>
      </c>
      <c r="D15912" s="890">
        <v>22.58</v>
      </c>
    </row>
    <row r="15913" spans="1:4" x14ac:dyDescent="0.25">
      <c r="A15913" s="890" t="s">
        <v>15496</v>
      </c>
      <c r="B15913" s="890" t="s">
        <v>37772</v>
      </c>
      <c r="C15913" s="890" t="s">
        <v>4</v>
      </c>
      <c r="D15913" s="890">
        <v>21.69</v>
      </c>
    </row>
    <row r="15914" spans="1:4" x14ac:dyDescent="0.25">
      <c r="A15914" s="890" t="s">
        <v>15497</v>
      </c>
      <c r="B15914" s="890" t="s">
        <v>37773</v>
      </c>
      <c r="C15914" s="890" t="s">
        <v>4</v>
      </c>
      <c r="D15914" s="890">
        <v>24.98</v>
      </c>
    </row>
    <row r="15915" spans="1:4" x14ac:dyDescent="0.25">
      <c r="A15915" s="890" t="s">
        <v>15498</v>
      </c>
      <c r="B15915" s="890" t="s">
        <v>37773</v>
      </c>
      <c r="C15915" s="890" t="s">
        <v>4</v>
      </c>
      <c r="D15915" s="890">
        <v>23.89</v>
      </c>
    </row>
    <row r="15916" spans="1:4" x14ac:dyDescent="0.25">
      <c r="A15916" s="890" t="s">
        <v>15499</v>
      </c>
      <c r="B15916" s="890" t="s">
        <v>37774</v>
      </c>
      <c r="C15916" s="890" t="s">
        <v>4</v>
      </c>
      <c r="D15916" s="890">
        <v>40.39</v>
      </c>
    </row>
    <row r="15917" spans="1:4" x14ac:dyDescent="0.25">
      <c r="A15917" s="890" t="s">
        <v>15500</v>
      </c>
      <c r="B15917" s="890" t="s">
        <v>37774</v>
      </c>
      <c r="C15917" s="890" t="s">
        <v>4</v>
      </c>
      <c r="D15917" s="890">
        <v>39.1</v>
      </c>
    </row>
    <row r="15918" spans="1:4" x14ac:dyDescent="0.25">
      <c r="A15918" s="890" t="s">
        <v>15501</v>
      </c>
      <c r="B15918" s="890" t="s">
        <v>37775</v>
      </c>
      <c r="C15918" s="890" t="s">
        <v>4</v>
      </c>
      <c r="D15918" s="890">
        <v>59.6</v>
      </c>
    </row>
    <row r="15919" spans="1:4" x14ac:dyDescent="0.25">
      <c r="A15919" s="890" t="s">
        <v>15502</v>
      </c>
      <c r="B15919" s="890" t="s">
        <v>37775</v>
      </c>
      <c r="C15919" s="890" t="s">
        <v>4</v>
      </c>
      <c r="D15919" s="890">
        <v>58.12</v>
      </c>
    </row>
    <row r="15920" spans="1:4" x14ac:dyDescent="0.25">
      <c r="A15920" s="890" t="s">
        <v>15503</v>
      </c>
      <c r="B15920" s="890" t="s">
        <v>37776</v>
      </c>
      <c r="C15920" s="890" t="s">
        <v>4</v>
      </c>
      <c r="D15920" s="890">
        <v>77.8</v>
      </c>
    </row>
    <row r="15921" spans="1:4" x14ac:dyDescent="0.25">
      <c r="A15921" s="890" t="s">
        <v>15504</v>
      </c>
      <c r="B15921" s="890" t="s">
        <v>37776</v>
      </c>
      <c r="C15921" s="890" t="s">
        <v>4</v>
      </c>
      <c r="D15921" s="890">
        <v>76.069999999999993</v>
      </c>
    </row>
    <row r="15922" spans="1:4" x14ac:dyDescent="0.25">
      <c r="A15922" s="890" t="s">
        <v>15505</v>
      </c>
      <c r="B15922" s="890" t="s">
        <v>37777</v>
      </c>
      <c r="C15922" s="890" t="s">
        <v>4</v>
      </c>
      <c r="D15922" s="890">
        <v>113.6</v>
      </c>
    </row>
    <row r="15923" spans="1:4" x14ac:dyDescent="0.25">
      <c r="A15923" s="890" t="s">
        <v>15506</v>
      </c>
      <c r="B15923" s="890" t="s">
        <v>37777</v>
      </c>
      <c r="C15923" s="890" t="s">
        <v>4</v>
      </c>
      <c r="D15923" s="890">
        <v>111.62</v>
      </c>
    </row>
    <row r="15924" spans="1:4" x14ac:dyDescent="0.25">
      <c r="A15924" s="890" t="s">
        <v>15507</v>
      </c>
      <c r="B15924" s="890" t="s">
        <v>37778</v>
      </c>
      <c r="C15924" s="890" t="s">
        <v>4</v>
      </c>
      <c r="D15924" s="890">
        <v>15.36</v>
      </c>
    </row>
    <row r="15925" spans="1:4" x14ac:dyDescent="0.25">
      <c r="A15925" s="890" t="s">
        <v>15508</v>
      </c>
      <c r="B15925" s="890" t="s">
        <v>37778</v>
      </c>
      <c r="C15925" s="890" t="s">
        <v>4</v>
      </c>
      <c r="D15925" s="890">
        <v>14.47</v>
      </c>
    </row>
    <row r="15926" spans="1:4" x14ac:dyDescent="0.25">
      <c r="A15926" s="890" t="s">
        <v>15509</v>
      </c>
      <c r="B15926" s="890" t="s">
        <v>37779</v>
      </c>
      <c r="C15926" s="890" t="s">
        <v>4</v>
      </c>
      <c r="D15926" s="890">
        <v>21.07</v>
      </c>
    </row>
    <row r="15927" spans="1:4" x14ac:dyDescent="0.25">
      <c r="A15927" s="890" t="s">
        <v>15510</v>
      </c>
      <c r="B15927" s="890" t="s">
        <v>37779</v>
      </c>
      <c r="C15927" s="890" t="s">
        <v>4</v>
      </c>
      <c r="D15927" s="890">
        <v>19.98</v>
      </c>
    </row>
    <row r="15928" spans="1:4" x14ac:dyDescent="0.25">
      <c r="A15928" s="890" t="s">
        <v>15511</v>
      </c>
      <c r="B15928" s="890" t="s">
        <v>37780</v>
      </c>
      <c r="C15928" s="890" t="s">
        <v>4</v>
      </c>
      <c r="D15928" s="890">
        <v>30.84</v>
      </c>
    </row>
    <row r="15929" spans="1:4" x14ac:dyDescent="0.25">
      <c r="A15929" s="890" t="s">
        <v>15512</v>
      </c>
      <c r="B15929" s="890" t="s">
        <v>37780</v>
      </c>
      <c r="C15929" s="890" t="s">
        <v>4</v>
      </c>
      <c r="D15929" s="890">
        <v>29.35</v>
      </c>
    </row>
    <row r="15930" spans="1:4" x14ac:dyDescent="0.25">
      <c r="A15930" s="890" t="s">
        <v>15513</v>
      </c>
      <c r="B15930" s="890" t="s">
        <v>37781</v>
      </c>
      <c r="C15930" s="890" t="s">
        <v>4</v>
      </c>
      <c r="D15930" s="890">
        <v>34.17</v>
      </c>
    </row>
    <row r="15931" spans="1:4" x14ac:dyDescent="0.25">
      <c r="A15931" s="890" t="s">
        <v>15514</v>
      </c>
      <c r="B15931" s="890" t="s">
        <v>37781</v>
      </c>
      <c r="C15931" s="890" t="s">
        <v>4</v>
      </c>
      <c r="D15931" s="890">
        <v>32.43</v>
      </c>
    </row>
    <row r="15932" spans="1:4" x14ac:dyDescent="0.25">
      <c r="A15932" s="890" t="s">
        <v>15515</v>
      </c>
      <c r="B15932" s="890" t="s">
        <v>37772</v>
      </c>
      <c r="C15932" s="890" t="s">
        <v>4</v>
      </c>
      <c r="D15932" s="890">
        <v>16.010000000000002</v>
      </c>
    </row>
    <row r="15933" spans="1:4" x14ac:dyDescent="0.25">
      <c r="A15933" s="890" t="s">
        <v>15516</v>
      </c>
      <c r="B15933" s="890" t="s">
        <v>37772</v>
      </c>
      <c r="C15933" s="890" t="s">
        <v>4</v>
      </c>
      <c r="D15933" s="890">
        <v>15.11</v>
      </c>
    </row>
    <row r="15934" spans="1:4" x14ac:dyDescent="0.25">
      <c r="A15934" s="890" t="s">
        <v>15517</v>
      </c>
      <c r="B15934" s="890" t="s">
        <v>37773</v>
      </c>
      <c r="C15934" s="890" t="s">
        <v>4</v>
      </c>
      <c r="D15934" s="890">
        <v>22.09</v>
      </c>
    </row>
    <row r="15935" spans="1:4" x14ac:dyDescent="0.25">
      <c r="A15935" s="890" t="s">
        <v>15518</v>
      </c>
      <c r="B15935" s="890" t="s">
        <v>37773</v>
      </c>
      <c r="C15935" s="890" t="s">
        <v>4</v>
      </c>
      <c r="D15935" s="890">
        <v>21</v>
      </c>
    </row>
    <row r="15936" spans="1:4" x14ac:dyDescent="0.25">
      <c r="A15936" s="890" t="s">
        <v>15519</v>
      </c>
      <c r="B15936" s="890" t="s">
        <v>37775</v>
      </c>
      <c r="C15936" s="890" t="s">
        <v>4</v>
      </c>
      <c r="D15936" s="890">
        <v>32.43</v>
      </c>
    </row>
    <row r="15937" spans="1:4" x14ac:dyDescent="0.25">
      <c r="A15937" s="890" t="s">
        <v>15520</v>
      </c>
      <c r="B15937" s="890" t="s">
        <v>37775</v>
      </c>
      <c r="C15937" s="890" t="s">
        <v>4</v>
      </c>
      <c r="D15937" s="890">
        <v>30.95</v>
      </c>
    </row>
    <row r="15938" spans="1:4" x14ac:dyDescent="0.25">
      <c r="A15938" s="890" t="s">
        <v>15521</v>
      </c>
      <c r="B15938" s="890" t="s">
        <v>37782</v>
      </c>
      <c r="C15938" s="890" t="s">
        <v>4</v>
      </c>
      <c r="D15938" s="890">
        <v>35.85</v>
      </c>
    </row>
    <row r="15939" spans="1:4" x14ac:dyDescent="0.25">
      <c r="A15939" s="890" t="s">
        <v>15522</v>
      </c>
      <c r="B15939" s="890" t="s">
        <v>37782</v>
      </c>
      <c r="C15939" s="890" t="s">
        <v>4</v>
      </c>
      <c r="D15939" s="890">
        <v>34.119999999999997</v>
      </c>
    </row>
    <row r="15940" spans="1:4" x14ac:dyDescent="0.25">
      <c r="A15940" s="890" t="s">
        <v>15523</v>
      </c>
      <c r="B15940" s="890" t="s">
        <v>37783</v>
      </c>
      <c r="C15940" s="890" t="s">
        <v>4</v>
      </c>
      <c r="D15940" s="890">
        <v>59.64</v>
      </c>
    </row>
    <row r="15941" spans="1:4" x14ac:dyDescent="0.25">
      <c r="A15941" s="890" t="s">
        <v>15524</v>
      </c>
      <c r="B15941" s="890" t="s">
        <v>37783</v>
      </c>
      <c r="C15941" s="890" t="s">
        <v>4</v>
      </c>
      <c r="D15941" s="890">
        <v>57.51</v>
      </c>
    </row>
    <row r="15942" spans="1:4" x14ac:dyDescent="0.25">
      <c r="A15942" s="890" t="s">
        <v>15525</v>
      </c>
      <c r="B15942" s="890" t="s">
        <v>37784</v>
      </c>
      <c r="C15942" s="890" t="s">
        <v>4</v>
      </c>
      <c r="D15942" s="890">
        <v>7.28</v>
      </c>
    </row>
    <row r="15943" spans="1:4" x14ac:dyDescent="0.25">
      <c r="A15943" s="890" t="s">
        <v>15526</v>
      </c>
      <c r="B15943" s="890" t="s">
        <v>37784</v>
      </c>
      <c r="C15943" s="890" t="s">
        <v>4</v>
      </c>
      <c r="D15943" s="890">
        <v>6.79</v>
      </c>
    </row>
    <row r="15944" spans="1:4" x14ac:dyDescent="0.25">
      <c r="A15944" s="890" t="s">
        <v>15527</v>
      </c>
      <c r="B15944" s="890" t="s">
        <v>37785</v>
      </c>
      <c r="C15944" s="890" t="s">
        <v>4</v>
      </c>
      <c r="D15944" s="890">
        <v>8.32</v>
      </c>
    </row>
    <row r="15945" spans="1:4" x14ac:dyDescent="0.25">
      <c r="A15945" s="890" t="s">
        <v>15528</v>
      </c>
      <c r="B15945" s="890" t="s">
        <v>37785</v>
      </c>
      <c r="C15945" s="890" t="s">
        <v>4</v>
      </c>
      <c r="D15945" s="890">
        <v>7.73</v>
      </c>
    </row>
    <row r="15946" spans="1:4" x14ac:dyDescent="0.25">
      <c r="A15946" s="890" t="s">
        <v>15529</v>
      </c>
      <c r="B15946" s="890" t="s">
        <v>37786</v>
      </c>
      <c r="C15946" s="890" t="s">
        <v>4</v>
      </c>
      <c r="D15946" s="890">
        <v>10.54</v>
      </c>
    </row>
    <row r="15947" spans="1:4" x14ac:dyDescent="0.25">
      <c r="A15947" s="890" t="s">
        <v>15530</v>
      </c>
      <c r="B15947" s="890" t="s">
        <v>37786</v>
      </c>
      <c r="C15947" s="890" t="s">
        <v>4</v>
      </c>
      <c r="D15947" s="890">
        <v>9.84</v>
      </c>
    </row>
    <row r="15948" spans="1:4" x14ac:dyDescent="0.25">
      <c r="A15948" s="890" t="s">
        <v>15531</v>
      </c>
      <c r="B15948" s="890" t="s">
        <v>37787</v>
      </c>
      <c r="C15948" s="890" t="s">
        <v>4</v>
      </c>
      <c r="D15948" s="890">
        <v>12.6</v>
      </c>
    </row>
    <row r="15949" spans="1:4" x14ac:dyDescent="0.25">
      <c r="A15949" s="890" t="s">
        <v>15532</v>
      </c>
      <c r="B15949" s="890" t="s">
        <v>37787</v>
      </c>
      <c r="C15949" s="890" t="s">
        <v>4</v>
      </c>
      <c r="D15949" s="890">
        <v>11.81</v>
      </c>
    </row>
    <row r="15950" spans="1:4" x14ac:dyDescent="0.25">
      <c r="A15950" s="890" t="s">
        <v>15533</v>
      </c>
      <c r="B15950" s="890" t="s">
        <v>37788</v>
      </c>
      <c r="C15950" s="890" t="s">
        <v>4</v>
      </c>
      <c r="D15950" s="890">
        <v>15.09</v>
      </c>
    </row>
    <row r="15951" spans="1:4" x14ac:dyDescent="0.25">
      <c r="A15951" s="890" t="s">
        <v>15534</v>
      </c>
      <c r="B15951" s="890" t="s">
        <v>37788</v>
      </c>
      <c r="C15951" s="890" t="s">
        <v>4</v>
      </c>
      <c r="D15951" s="890">
        <v>14.2</v>
      </c>
    </row>
    <row r="15952" spans="1:4" x14ac:dyDescent="0.25">
      <c r="A15952" s="890" t="s">
        <v>15535</v>
      </c>
      <c r="B15952" s="890" t="s">
        <v>37789</v>
      </c>
      <c r="C15952" s="890" t="s">
        <v>4</v>
      </c>
      <c r="D15952" s="890">
        <v>19.420000000000002</v>
      </c>
    </row>
    <row r="15953" spans="1:4" x14ac:dyDescent="0.25">
      <c r="A15953" s="890" t="s">
        <v>15536</v>
      </c>
      <c r="B15953" s="890" t="s">
        <v>37789</v>
      </c>
      <c r="C15953" s="890" t="s">
        <v>4</v>
      </c>
      <c r="D15953" s="890">
        <v>18.329999999999998</v>
      </c>
    </row>
    <row r="15954" spans="1:4" x14ac:dyDescent="0.25">
      <c r="A15954" s="890" t="s">
        <v>15537</v>
      </c>
      <c r="B15954" s="890" t="s">
        <v>37790</v>
      </c>
      <c r="C15954" s="890" t="s">
        <v>4</v>
      </c>
      <c r="D15954" s="890">
        <v>25.18</v>
      </c>
    </row>
    <row r="15955" spans="1:4" x14ac:dyDescent="0.25">
      <c r="A15955" s="890" t="s">
        <v>15538</v>
      </c>
      <c r="B15955" s="890" t="s">
        <v>37790</v>
      </c>
      <c r="C15955" s="890" t="s">
        <v>4</v>
      </c>
      <c r="D15955" s="890">
        <v>23.89</v>
      </c>
    </row>
    <row r="15956" spans="1:4" x14ac:dyDescent="0.25">
      <c r="A15956" s="890" t="s">
        <v>15539</v>
      </c>
      <c r="B15956" s="890" t="s">
        <v>37791</v>
      </c>
      <c r="C15956" s="890" t="s">
        <v>4</v>
      </c>
      <c r="D15956" s="890">
        <v>30.4</v>
      </c>
    </row>
    <row r="15957" spans="1:4" x14ac:dyDescent="0.25">
      <c r="A15957" s="890" t="s">
        <v>15540</v>
      </c>
      <c r="B15957" s="890" t="s">
        <v>37791</v>
      </c>
      <c r="C15957" s="890" t="s">
        <v>4</v>
      </c>
      <c r="D15957" s="890">
        <v>28.91</v>
      </c>
    </row>
    <row r="15958" spans="1:4" x14ac:dyDescent="0.25">
      <c r="A15958" s="890" t="s">
        <v>15541</v>
      </c>
      <c r="B15958" s="890" t="s">
        <v>37792</v>
      </c>
      <c r="C15958" s="890" t="s">
        <v>4</v>
      </c>
      <c r="D15958" s="890">
        <v>40.130000000000003</v>
      </c>
    </row>
    <row r="15959" spans="1:4" x14ac:dyDescent="0.25">
      <c r="A15959" s="890" t="s">
        <v>15542</v>
      </c>
      <c r="B15959" s="890" t="s">
        <v>37792</v>
      </c>
      <c r="C15959" s="890" t="s">
        <v>4</v>
      </c>
      <c r="D15959" s="890">
        <v>38.4</v>
      </c>
    </row>
    <row r="15960" spans="1:4" x14ac:dyDescent="0.25">
      <c r="A15960" s="890" t="s">
        <v>15543</v>
      </c>
      <c r="B15960" s="890" t="s">
        <v>37793</v>
      </c>
      <c r="C15960" s="890" t="s">
        <v>4</v>
      </c>
      <c r="D15960" s="890">
        <v>7.52</v>
      </c>
    </row>
    <row r="15961" spans="1:4" x14ac:dyDescent="0.25">
      <c r="A15961" s="890" t="s">
        <v>15544</v>
      </c>
      <c r="B15961" s="890" t="s">
        <v>37793</v>
      </c>
      <c r="C15961" s="890" t="s">
        <v>4</v>
      </c>
      <c r="D15961" s="890">
        <v>7.02</v>
      </c>
    </row>
    <row r="15962" spans="1:4" x14ac:dyDescent="0.25">
      <c r="A15962" s="890" t="s">
        <v>15545</v>
      </c>
      <c r="B15962" s="890" t="s">
        <v>37794</v>
      </c>
      <c r="C15962" s="890" t="s">
        <v>4</v>
      </c>
      <c r="D15962" s="890">
        <v>8.56</v>
      </c>
    </row>
    <row r="15963" spans="1:4" x14ac:dyDescent="0.25">
      <c r="A15963" s="890" t="s">
        <v>15546</v>
      </c>
      <c r="B15963" s="890" t="s">
        <v>37794</v>
      </c>
      <c r="C15963" s="890" t="s">
        <v>4</v>
      </c>
      <c r="D15963" s="890">
        <v>7.97</v>
      </c>
    </row>
    <row r="15964" spans="1:4" x14ac:dyDescent="0.25">
      <c r="A15964" s="890" t="s">
        <v>15547</v>
      </c>
      <c r="B15964" s="890" t="s">
        <v>37795</v>
      </c>
      <c r="C15964" s="890" t="s">
        <v>4</v>
      </c>
      <c r="D15964" s="890">
        <v>10.9</v>
      </c>
    </row>
    <row r="15965" spans="1:4" x14ac:dyDescent="0.25">
      <c r="A15965" s="890" t="s">
        <v>15548</v>
      </c>
      <c r="B15965" s="890" t="s">
        <v>37795</v>
      </c>
      <c r="C15965" s="890" t="s">
        <v>4</v>
      </c>
      <c r="D15965" s="890">
        <v>10.199999999999999</v>
      </c>
    </row>
    <row r="15966" spans="1:4" x14ac:dyDescent="0.25">
      <c r="A15966" s="890" t="s">
        <v>15549</v>
      </c>
      <c r="B15966" s="890" t="s">
        <v>37796</v>
      </c>
      <c r="C15966" s="890" t="s">
        <v>4</v>
      </c>
      <c r="D15966" s="890">
        <v>13.07</v>
      </c>
    </row>
    <row r="15967" spans="1:4" x14ac:dyDescent="0.25">
      <c r="A15967" s="890" t="s">
        <v>15550</v>
      </c>
      <c r="B15967" s="890" t="s">
        <v>37796</v>
      </c>
      <c r="C15967" s="890" t="s">
        <v>4</v>
      </c>
      <c r="D15967" s="890">
        <v>12.27</v>
      </c>
    </row>
    <row r="15968" spans="1:4" x14ac:dyDescent="0.25">
      <c r="A15968" s="890" t="s">
        <v>15551</v>
      </c>
      <c r="B15968" s="890" t="s">
        <v>37797</v>
      </c>
      <c r="C15968" s="890" t="s">
        <v>4</v>
      </c>
      <c r="D15968" s="890">
        <v>15.71</v>
      </c>
    </row>
    <row r="15969" spans="1:4" x14ac:dyDescent="0.25">
      <c r="A15969" s="890" t="s">
        <v>15552</v>
      </c>
      <c r="B15969" s="890" t="s">
        <v>37797</v>
      </c>
      <c r="C15969" s="890" t="s">
        <v>4</v>
      </c>
      <c r="D15969" s="890">
        <v>14.82</v>
      </c>
    </row>
    <row r="15970" spans="1:4" x14ac:dyDescent="0.25">
      <c r="A15970" s="890" t="s">
        <v>15553</v>
      </c>
      <c r="B15970" s="890" t="s">
        <v>37798</v>
      </c>
      <c r="C15970" s="890" t="s">
        <v>4</v>
      </c>
      <c r="D15970" s="890">
        <v>20.27</v>
      </c>
    </row>
    <row r="15971" spans="1:4" x14ac:dyDescent="0.25">
      <c r="A15971" s="890" t="s">
        <v>15554</v>
      </c>
      <c r="B15971" s="890" t="s">
        <v>37798</v>
      </c>
      <c r="C15971" s="890" t="s">
        <v>4</v>
      </c>
      <c r="D15971" s="890">
        <v>19.18</v>
      </c>
    </row>
    <row r="15972" spans="1:4" x14ac:dyDescent="0.25">
      <c r="A15972" s="890" t="s">
        <v>15555</v>
      </c>
      <c r="B15972" s="890" t="s">
        <v>37799</v>
      </c>
      <c r="C15972" s="890" t="s">
        <v>4</v>
      </c>
      <c r="D15972" s="890">
        <v>26.41</v>
      </c>
    </row>
    <row r="15973" spans="1:4" x14ac:dyDescent="0.25">
      <c r="A15973" s="890" t="s">
        <v>15556</v>
      </c>
      <c r="B15973" s="890" t="s">
        <v>37799</v>
      </c>
      <c r="C15973" s="890" t="s">
        <v>4</v>
      </c>
      <c r="D15973" s="890">
        <v>25.12</v>
      </c>
    </row>
    <row r="15974" spans="1:4" x14ac:dyDescent="0.25">
      <c r="A15974" s="890" t="s">
        <v>15557</v>
      </c>
      <c r="B15974" s="890" t="s">
        <v>37800</v>
      </c>
      <c r="C15974" s="890" t="s">
        <v>4</v>
      </c>
      <c r="D15974" s="890">
        <v>31.95</v>
      </c>
    </row>
    <row r="15975" spans="1:4" x14ac:dyDescent="0.25">
      <c r="A15975" s="890" t="s">
        <v>15558</v>
      </c>
      <c r="B15975" s="890" t="s">
        <v>37800</v>
      </c>
      <c r="C15975" s="890" t="s">
        <v>4</v>
      </c>
      <c r="D15975" s="890">
        <v>30.46</v>
      </c>
    </row>
    <row r="15976" spans="1:4" x14ac:dyDescent="0.25">
      <c r="A15976" s="890" t="s">
        <v>15559</v>
      </c>
      <c r="B15976" s="890" t="s">
        <v>37801</v>
      </c>
      <c r="C15976" s="890" t="s">
        <v>4</v>
      </c>
      <c r="D15976" s="890">
        <v>42.41</v>
      </c>
    </row>
    <row r="15977" spans="1:4" x14ac:dyDescent="0.25">
      <c r="A15977" s="890" t="s">
        <v>15560</v>
      </c>
      <c r="B15977" s="890" t="s">
        <v>37801</v>
      </c>
      <c r="C15977" s="890" t="s">
        <v>4</v>
      </c>
      <c r="D15977" s="890">
        <v>40.68</v>
      </c>
    </row>
    <row r="15978" spans="1:4" x14ac:dyDescent="0.25">
      <c r="A15978" s="890" t="s">
        <v>15561</v>
      </c>
      <c r="B15978" s="890" t="s">
        <v>37802</v>
      </c>
      <c r="C15978" s="890" t="s">
        <v>4</v>
      </c>
      <c r="D15978" s="890">
        <v>5.76</v>
      </c>
    </row>
    <row r="15979" spans="1:4" x14ac:dyDescent="0.25">
      <c r="A15979" s="890" t="s">
        <v>15562</v>
      </c>
      <c r="B15979" s="890" t="s">
        <v>37802</v>
      </c>
      <c r="C15979" s="890" t="s">
        <v>4</v>
      </c>
      <c r="D15979" s="890">
        <v>5.37</v>
      </c>
    </row>
    <row r="15980" spans="1:4" x14ac:dyDescent="0.25">
      <c r="A15980" s="890" t="s">
        <v>15563</v>
      </c>
      <c r="B15980" s="890" t="s">
        <v>37803</v>
      </c>
      <c r="C15980" s="890" t="s">
        <v>4</v>
      </c>
      <c r="D15980" s="890">
        <v>6.87</v>
      </c>
    </row>
    <row r="15981" spans="1:4" x14ac:dyDescent="0.25">
      <c r="A15981" s="890" t="s">
        <v>15564</v>
      </c>
      <c r="B15981" s="890" t="s">
        <v>37803</v>
      </c>
      <c r="C15981" s="890" t="s">
        <v>4</v>
      </c>
      <c r="D15981" s="890">
        <v>6.38</v>
      </c>
    </row>
    <row r="15982" spans="1:4" x14ac:dyDescent="0.25">
      <c r="A15982" s="890" t="s">
        <v>15565</v>
      </c>
      <c r="B15982" s="890" t="s">
        <v>37804</v>
      </c>
      <c r="C15982" s="890" t="s">
        <v>4</v>
      </c>
      <c r="D15982" s="890">
        <v>23.28</v>
      </c>
    </row>
    <row r="15983" spans="1:4" x14ac:dyDescent="0.25">
      <c r="A15983" s="890" t="s">
        <v>15566</v>
      </c>
      <c r="B15983" s="890" t="s">
        <v>37804</v>
      </c>
      <c r="C15983" s="890" t="s">
        <v>4</v>
      </c>
      <c r="D15983" s="890">
        <v>22.53</v>
      </c>
    </row>
    <row r="15984" spans="1:4" x14ac:dyDescent="0.25">
      <c r="A15984" s="890" t="s">
        <v>15567</v>
      </c>
      <c r="B15984" s="890" t="s">
        <v>37805</v>
      </c>
      <c r="C15984" s="890" t="s">
        <v>4</v>
      </c>
      <c r="D15984" s="890">
        <v>41.62</v>
      </c>
    </row>
    <row r="15985" spans="1:4" x14ac:dyDescent="0.25">
      <c r="A15985" s="890" t="s">
        <v>15568</v>
      </c>
      <c r="B15985" s="890" t="s">
        <v>37805</v>
      </c>
      <c r="C15985" s="890" t="s">
        <v>4</v>
      </c>
      <c r="D15985" s="890">
        <v>40.729999999999997</v>
      </c>
    </row>
    <row r="15986" spans="1:4" x14ac:dyDescent="0.25">
      <c r="A15986" s="890" t="s">
        <v>15569</v>
      </c>
      <c r="B15986" s="890" t="s">
        <v>37806</v>
      </c>
      <c r="C15986" s="890" t="s">
        <v>4</v>
      </c>
      <c r="D15986" s="890">
        <v>66.44</v>
      </c>
    </row>
    <row r="15987" spans="1:4" x14ac:dyDescent="0.25">
      <c r="A15987" s="890" t="s">
        <v>15570</v>
      </c>
      <c r="B15987" s="890" t="s">
        <v>37806</v>
      </c>
      <c r="C15987" s="890" t="s">
        <v>4</v>
      </c>
      <c r="D15987" s="890">
        <v>65.55</v>
      </c>
    </row>
    <row r="15988" spans="1:4" x14ac:dyDescent="0.25">
      <c r="A15988" s="890" t="s">
        <v>15571</v>
      </c>
      <c r="B15988" s="890" t="s">
        <v>37807</v>
      </c>
      <c r="C15988" s="890" t="s">
        <v>4</v>
      </c>
      <c r="D15988" s="890">
        <v>24.86</v>
      </c>
    </row>
    <row r="15989" spans="1:4" x14ac:dyDescent="0.25">
      <c r="A15989" s="890" t="s">
        <v>15572</v>
      </c>
      <c r="B15989" s="890" t="s">
        <v>37807</v>
      </c>
      <c r="C15989" s="890" t="s">
        <v>4</v>
      </c>
      <c r="D15989" s="890">
        <v>24.12</v>
      </c>
    </row>
    <row r="15990" spans="1:4" x14ac:dyDescent="0.25">
      <c r="A15990" s="890" t="s">
        <v>15573</v>
      </c>
      <c r="B15990" s="890" t="s">
        <v>37808</v>
      </c>
      <c r="C15990" s="890" t="s">
        <v>4</v>
      </c>
      <c r="D15990" s="890">
        <v>44.89</v>
      </c>
    </row>
    <row r="15991" spans="1:4" x14ac:dyDescent="0.25">
      <c r="A15991" s="890" t="s">
        <v>15574</v>
      </c>
      <c r="B15991" s="890" t="s">
        <v>37808</v>
      </c>
      <c r="C15991" s="890" t="s">
        <v>4</v>
      </c>
      <c r="D15991" s="890">
        <v>44</v>
      </c>
    </row>
    <row r="15992" spans="1:4" x14ac:dyDescent="0.25">
      <c r="A15992" s="890" t="s">
        <v>15575</v>
      </c>
      <c r="B15992" s="890" t="s">
        <v>37809</v>
      </c>
      <c r="C15992" s="890" t="s">
        <v>4</v>
      </c>
      <c r="D15992" s="890">
        <v>72.2</v>
      </c>
    </row>
    <row r="15993" spans="1:4" x14ac:dyDescent="0.25">
      <c r="A15993" s="890" t="s">
        <v>15576</v>
      </c>
      <c r="B15993" s="890" t="s">
        <v>37809</v>
      </c>
      <c r="C15993" s="890" t="s">
        <v>4</v>
      </c>
      <c r="D15993" s="890">
        <v>71.3</v>
      </c>
    </row>
    <row r="15994" spans="1:4" x14ac:dyDescent="0.25">
      <c r="A15994" s="890" t="s">
        <v>15577</v>
      </c>
      <c r="B15994" s="890" t="s">
        <v>37810</v>
      </c>
      <c r="C15994" s="890" t="s">
        <v>4</v>
      </c>
      <c r="D15994" s="890">
        <v>97.83</v>
      </c>
    </row>
    <row r="15995" spans="1:4" x14ac:dyDescent="0.25">
      <c r="A15995" s="890" t="s">
        <v>15578</v>
      </c>
      <c r="B15995" s="890" t="s">
        <v>37810</v>
      </c>
      <c r="C15995" s="890" t="s">
        <v>4</v>
      </c>
      <c r="D15995" s="890">
        <v>96.94</v>
      </c>
    </row>
    <row r="15996" spans="1:4" x14ac:dyDescent="0.25">
      <c r="A15996" s="890" t="s">
        <v>15579</v>
      </c>
      <c r="B15996" s="890" t="s">
        <v>37811</v>
      </c>
      <c r="C15996" s="890" t="s">
        <v>4</v>
      </c>
      <c r="D15996" s="890">
        <v>54.68</v>
      </c>
    </row>
    <row r="15997" spans="1:4" x14ac:dyDescent="0.25">
      <c r="A15997" s="890" t="s">
        <v>15580</v>
      </c>
      <c r="B15997" s="890" t="s">
        <v>37811</v>
      </c>
      <c r="C15997" s="890" t="s">
        <v>4</v>
      </c>
      <c r="D15997" s="890">
        <v>52.59</v>
      </c>
    </row>
    <row r="15998" spans="1:4" x14ac:dyDescent="0.25">
      <c r="A15998" s="890" t="s">
        <v>15581</v>
      </c>
      <c r="B15998" s="890" t="s">
        <v>37812</v>
      </c>
      <c r="C15998" s="890" t="s">
        <v>4</v>
      </c>
      <c r="D15998" s="890">
        <v>109.65</v>
      </c>
    </row>
    <row r="15999" spans="1:4" x14ac:dyDescent="0.25">
      <c r="A15999" s="890" t="s">
        <v>15582</v>
      </c>
      <c r="B15999" s="890" t="s">
        <v>37812</v>
      </c>
      <c r="C15999" s="890" t="s">
        <v>4</v>
      </c>
      <c r="D15999" s="890">
        <v>105.45</v>
      </c>
    </row>
    <row r="16000" spans="1:4" x14ac:dyDescent="0.25">
      <c r="A16000" s="890" t="s">
        <v>15583</v>
      </c>
      <c r="B16000" s="890" t="s">
        <v>37813</v>
      </c>
      <c r="C16000" s="890" t="s">
        <v>4</v>
      </c>
      <c r="D16000" s="890">
        <v>164.05</v>
      </c>
    </row>
    <row r="16001" spans="1:4" x14ac:dyDescent="0.25">
      <c r="A16001" s="890" t="s">
        <v>15584</v>
      </c>
      <c r="B16001" s="890" t="s">
        <v>37813</v>
      </c>
      <c r="C16001" s="890" t="s">
        <v>4</v>
      </c>
      <c r="D16001" s="890">
        <v>157.79</v>
      </c>
    </row>
    <row r="16002" spans="1:4" x14ac:dyDescent="0.25">
      <c r="A16002" s="890" t="s">
        <v>15585</v>
      </c>
      <c r="B16002" s="890" t="s">
        <v>37814</v>
      </c>
      <c r="C16002" s="890" t="s">
        <v>5</v>
      </c>
      <c r="D16002" s="890">
        <v>50.88</v>
      </c>
    </row>
    <row r="16003" spans="1:4" x14ac:dyDescent="0.25">
      <c r="A16003" s="890" t="s">
        <v>15586</v>
      </c>
      <c r="B16003" s="890" t="s">
        <v>37814</v>
      </c>
      <c r="C16003" s="890" t="s">
        <v>5</v>
      </c>
      <c r="D16003" s="890">
        <v>50.09</v>
      </c>
    </row>
    <row r="16004" spans="1:4" x14ac:dyDescent="0.25">
      <c r="A16004" s="890" t="s">
        <v>15587</v>
      </c>
      <c r="B16004" s="890" t="s">
        <v>37815</v>
      </c>
      <c r="C16004" s="890" t="s">
        <v>5</v>
      </c>
      <c r="D16004" s="890">
        <v>34.54</v>
      </c>
    </row>
    <row r="16005" spans="1:4" x14ac:dyDescent="0.25">
      <c r="A16005" s="890" t="s">
        <v>15588</v>
      </c>
      <c r="B16005" s="890" t="s">
        <v>37815</v>
      </c>
      <c r="C16005" s="890" t="s">
        <v>5</v>
      </c>
      <c r="D16005" s="890">
        <v>33.75</v>
      </c>
    </row>
    <row r="16006" spans="1:4" x14ac:dyDescent="0.25">
      <c r="A16006" s="890" t="s">
        <v>15589</v>
      </c>
      <c r="B16006" s="890" t="s">
        <v>37816</v>
      </c>
      <c r="C16006" s="890" t="s">
        <v>4</v>
      </c>
      <c r="D16006" s="890">
        <v>3.12</v>
      </c>
    </row>
    <row r="16007" spans="1:4" x14ac:dyDescent="0.25">
      <c r="A16007" s="890" t="s">
        <v>15590</v>
      </c>
      <c r="B16007" s="890" t="s">
        <v>37816</v>
      </c>
      <c r="C16007" s="890" t="s">
        <v>4</v>
      </c>
      <c r="D16007" s="890">
        <v>2.97</v>
      </c>
    </row>
    <row r="16008" spans="1:4" x14ac:dyDescent="0.25">
      <c r="A16008" s="890" t="s">
        <v>15591</v>
      </c>
      <c r="B16008" s="890" t="s">
        <v>37817</v>
      </c>
      <c r="C16008" s="890" t="s">
        <v>4</v>
      </c>
      <c r="D16008" s="890">
        <v>3.23</v>
      </c>
    </row>
    <row r="16009" spans="1:4" x14ac:dyDescent="0.25">
      <c r="A16009" s="890" t="s">
        <v>15592</v>
      </c>
      <c r="B16009" s="890" t="s">
        <v>37817</v>
      </c>
      <c r="C16009" s="890" t="s">
        <v>4</v>
      </c>
      <c r="D16009" s="890">
        <v>3.08</v>
      </c>
    </row>
    <row r="16010" spans="1:4" x14ac:dyDescent="0.25">
      <c r="A16010" s="890" t="s">
        <v>15593</v>
      </c>
      <c r="B16010" s="890" t="s">
        <v>37818</v>
      </c>
      <c r="C16010" s="890" t="s">
        <v>4</v>
      </c>
      <c r="D16010" s="890">
        <v>4.63</v>
      </c>
    </row>
    <row r="16011" spans="1:4" x14ac:dyDescent="0.25">
      <c r="A16011" s="890" t="s">
        <v>15594</v>
      </c>
      <c r="B16011" s="890" t="s">
        <v>37818</v>
      </c>
      <c r="C16011" s="890" t="s">
        <v>4</v>
      </c>
      <c r="D16011" s="890">
        <v>4.4800000000000004</v>
      </c>
    </row>
    <row r="16012" spans="1:4" x14ac:dyDescent="0.25">
      <c r="A16012" s="890" t="s">
        <v>15595</v>
      </c>
      <c r="B16012" s="890" t="s">
        <v>37819</v>
      </c>
      <c r="C16012" s="890" t="s">
        <v>4</v>
      </c>
      <c r="D16012" s="890">
        <v>9.64</v>
      </c>
    </row>
    <row r="16013" spans="1:4" x14ac:dyDescent="0.25">
      <c r="A16013" s="890" t="s">
        <v>15596</v>
      </c>
      <c r="B16013" s="890" t="s">
        <v>37819</v>
      </c>
      <c r="C16013" s="890" t="s">
        <v>4</v>
      </c>
      <c r="D16013" s="890">
        <v>9.4</v>
      </c>
    </row>
    <row r="16014" spans="1:4" x14ac:dyDescent="0.25">
      <c r="A16014" s="890" t="s">
        <v>15597</v>
      </c>
      <c r="B16014" s="890" t="s">
        <v>37820</v>
      </c>
      <c r="C16014" s="890" t="s">
        <v>4</v>
      </c>
      <c r="D16014" s="890">
        <v>11.5</v>
      </c>
    </row>
    <row r="16015" spans="1:4" x14ac:dyDescent="0.25">
      <c r="A16015" s="890" t="s">
        <v>15598</v>
      </c>
      <c r="B16015" s="890" t="s">
        <v>37820</v>
      </c>
      <c r="C16015" s="890" t="s">
        <v>4</v>
      </c>
      <c r="D16015" s="890">
        <v>11.21</v>
      </c>
    </row>
    <row r="16016" spans="1:4" x14ac:dyDescent="0.25">
      <c r="A16016" s="890" t="s">
        <v>15599</v>
      </c>
      <c r="B16016" s="890" t="s">
        <v>37821</v>
      </c>
      <c r="C16016" s="890" t="s">
        <v>4</v>
      </c>
      <c r="D16016" s="890">
        <v>16.239999999999998</v>
      </c>
    </row>
    <row r="16017" spans="1:4" x14ac:dyDescent="0.25">
      <c r="A16017" s="890" t="s">
        <v>15600</v>
      </c>
      <c r="B16017" s="890" t="s">
        <v>37821</v>
      </c>
      <c r="C16017" s="890" t="s">
        <v>4</v>
      </c>
      <c r="D16017" s="890">
        <v>15.9</v>
      </c>
    </row>
    <row r="16018" spans="1:4" x14ac:dyDescent="0.25">
      <c r="A16018" s="890" t="s">
        <v>15601</v>
      </c>
      <c r="B16018" s="890" t="s">
        <v>37822</v>
      </c>
      <c r="C16018" s="890" t="s">
        <v>4</v>
      </c>
      <c r="D16018" s="890">
        <v>21.16</v>
      </c>
    </row>
    <row r="16019" spans="1:4" x14ac:dyDescent="0.25">
      <c r="A16019" s="890" t="s">
        <v>15602</v>
      </c>
      <c r="B16019" s="890" t="s">
        <v>37822</v>
      </c>
      <c r="C16019" s="890" t="s">
        <v>4</v>
      </c>
      <c r="D16019" s="890">
        <v>20.76</v>
      </c>
    </row>
    <row r="16020" spans="1:4" x14ac:dyDescent="0.25">
      <c r="A16020" s="890" t="s">
        <v>15603</v>
      </c>
      <c r="B16020" s="890" t="s">
        <v>37823</v>
      </c>
      <c r="C16020" s="890" t="s">
        <v>4</v>
      </c>
      <c r="D16020" s="890">
        <v>22.93</v>
      </c>
    </row>
    <row r="16021" spans="1:4" x14ac:dyDescent="0.25">
      <c r="A16021" s="890" t="s">
        <v>15604</v>
      </c>
      <c r="B16021" s="890" t="s">
        <v>37823</v>
      </c>
      <c r="C16021" s="890" t="s">
        <v>4</v>
      </c>
      <c r="D16021" s="890">
        <v>22.49</v>
      </c>
    </row>
    <row r="16022" spans="1:4" x14ac:dyDescent="0.25">
      <c r="A16022" s="890" t="s">
        <v>15605</v>
      </c>
      <c r="B16022" s="890" t="s">
        <v>37824</v>
      </c>
      <c r="C16022" s="890" t="s">
        <v>4</v>
      </c>
      <c r="D16022" s="890">
        <v>25.04</v>
      </c>
    </row>
    <row r="16023" spans="1:4" x14ac:dyDescent="0.25">
      <c r="A16023" s="890" t="s">
        <v>15606</v>
      </c>
      <c r="B16023" s="890" t="s">
        <v>37824</v>
      </c>
      <c r="C16023" s="890" t="s">
        <v>4</v>
      </c>
      <c r="D16023" s="890">
        <v>24.49</v>
      </c>
    </row>
    <row r="16024" spans="1:4" x14ac:dyDescent="0.25">
      <c r="A16024" s="890" t="s">
        <v>15607</v>
      </c>
      <c r="B16024" s="890" t="s">
        <v>37825</v>
      </c>
      <c r="C16024" s="890" t="s">
        <v>4</v>
      </c>
      <c r="D16024" s="890">
        <v>47.59</v>
      </c>
    </row>
    <row r="16025" spans="1:4" x14ac:dyDescent="0.25">
      <c r="A16025" s="890" t="s">
        <v>15608</v>
      </c>
      <c r="B16025" s="890" t="s">
        <v>37825</v>
      </c>
      <c r="C16025" s="890" t="s">
        <v>4</v>
      </c>
      <c r="D16025" s="890">
        <v>46.94</v>
      </c>
    </row>
    <row r="16026" spans="1:4" x14ac:dyDescent="0.25">
      <c r="A16026" s="890" t="s">
        <v>15609</v>
      </c>
      <c r="B16026" s="890" t="s">
        <v>37826</v>
      </c>
      <c r="C16026" s="890" t="s">
        <v>4</v>
      </c>
      <c r="D16026" s="890">
        <v>49.52</v>
      </c>
    </row>
    <row r="16027" spans="1:4" x14ac:dyDescent="0.25">
      <c r="A16027" s="890" t="s">
        <v>15610</v>
      </c>
      <c r="B16027" s="890" t="s">
        <v>37826</v>
      </c>
      <c r="C16027" s="890" t="s">
        <v>4</v>
      </c>
      <c r="D16027" s="890">
        <v>48.78</v>
      </c>
    </row>
    <row r="16028" spans="1:4" x14ac:dyDescent="0.25">
      <c r="A16028" s="890" t="s">
        <v>15611</v>
      </c>
      <c r="B16028" s="890" t="s">
        <v>37827</v>
      </c>
      <c r="C16028" s="890" t="s">
        <v>5</v>
      </c>
      <c r="D16028" s="890">
        <v>16.95</v>
      </c>
    </row>
    <row r="16029" spans="1:4" x14ac:dyDescent="0.25">
      <c r="A16029" s="890" t="s">
        <v>15612</v>
      </c>
      <c r="B16029" s="890" t="s">
        <v>37827</v>
      </c>
      <c r="C16029" s="890" t="s">
        <v>5</v>
      </c>
      <c r="D16029" s="890">
        <v>16.95</v>
      </c>
    </row>
    <row r="16030" spans="1:4" x14ac:dyDescent="0.25">
      <c r="A16030" s="890" t="s">
        <v>15613</v>
      </c>
      <c r="B16030" s="890" t="s">
        <v>37828</v>
      </c>
      <c r="C16030" s="890" t="s">
        <v>5</v>
      </c>
      <c r="D16030" s="890">
        <v>14.55</v>
      </c>
    </row>
    <row r="16031" spans="1:4" x14ac:dyDescent="0.25">
      <c r="A16031" s="890" t="s">
        <v>15614</v>
      </c>
      <c r="B16031" s="890" t="s">
        <v>37828</v>
      </c>
      <c r="C16031" s="890" t="s">
        <v>5</v>
      </c>
      <c r="D16031" s="890">
        <v>14.55</v>
      </c>
    </row>
    <row r="16032" spans="1:4" x14ac:dyDescent="0.25">
      <c r="A16032" s="890" t="s">
        <v>15615</v>
      </c>
      <c r="B16032" s="890" t="s">
        <v>37829</v>
      </c>
      <c r="C16032" s="890" t="s">
        <v>5</v>
      </c>
      <c r="D16032" s="890">
        <v>21.54</v>
      </c>
    </row>
    <row r="16033" spans="1:4" x14ac:dyDescent="0.25">
      <c r="A16033" s="890" t="s">
        <v>15616</v>
      </c>
      <c r="B16033" s="890" t="s">
        <v>37829</v>
      </c>
      <c r="C16033" s="890" t="s">
        <v>5</v>
      </c>
      <c r="D16033" s="890">
        <v>21.54</v>
      </c>
    </row>
    <row r="16034" spans="1:4" x14ac:dyDescent="0.25">
      <c r="A16034" s="890" t="s">
        <v>15617</v>
      </c>
      <c r="B16034" s="890" t="s">
        <v>37830</v>
      </c>
      <c r="C16034" s="890" t="s">
        <v>5</v>
      </c>
      <c r="D16034" s="890">
        <v>42.22</v>
      </c>
    </row>
    <row r="16035" spans="1:4" x14ac:dyDescent="0.25">
      <c r="A16035" s="890" t="s">
        <v>15618</v>
      </c>
      <c r="B16035" s="890" t="s">
        <v>37830</v>
      </c>
      <c r="C16035" s="890" t="s">
        <v>5</v>
      </c>
      <c r="D16035" s="890">
        <v>42.22</v>
      </c>
    </row>
    <row r="16036" spans="1:4" x14ac:dyDescent="0.25">
      <c r="A16036" s="890" t="s">
        <v>15619</v>
      </c>
      <c r="B16036" s="890" t="s">
        <v>37831</v>
      </c>
      <c r="C16036" s="890" t="s">
        <v>5</v>
      </c>
      <c r="D16036" s="890">
        <v>46.27</v>
      </c>
    </row>
    <row r="16037" spans="1:4" x14ac:dyDescent="0.25">
      <c r="A16037" s="890" t="s">
        <v>15620</v>
      </c>
      <c r="B16037" s="890" t="s">
        <v>37831</v>
      </c>
      <c r="C16037" s="890" t="s">
        <v>5</v>
      </c>
      <c r="D16037" s="890">
        <v>46.27</v>
      </c>
    </row>
    <row r="16038" spans="1:4" x14ac:dyDescent="0.25">
      <c r="A16038" s="890" t="s">
        <v>15621</v>
      </c>
      <c r="B16038" s="890" t="s">
        <v>37832</v>
      </c>
      <c r="C16038" s="890" t="s">
        <v>5</v>
      </c>
      <c r="D16038" s="890">
        <v>73.53</v>
      </c>
    </row>
    <row r="16039" spans="1:4" x14ac:dyDescent="0.25">
      <c r="A16039" s="890" t="s">
        <v>15622</v>
      </c>
      <c r="B16039" s="890" t="s">
        <v>37832</v>
      </c>
      <c r="C16039" s="890" t="s">
        <v>5</v>
      </c>
      <c r="D16039" s="890">
        <v>73.53</v>
      </c>
    </row>
    <row r="16040" spans="1:4" x14ac:dyDescent="0.25">
      <c r="A16040" s="890" t="s">
        <v>15623</v>
      </c>
      <c r="B16040" s="890" t="s">
        <v>37833</v>
      </c>
      <c r="C16040" s="890" t="s">
        <v>5</v>
      </c>
      <c r="D16040" s="890">
        <v>1.07</v>
      </c>
    </row>
    <row r="16041" spans="1:4" x14ac:dyDescent="0.25">
      <c r="A16041" s="890" t="s">
        <v>15624</v>
      </c>
      <c r="B16041" s="890" t="s">
        <v>37833</v>
      </c>
      <c r="C16041" s="890" t="s">
        <v>5</v>
      </c>
      <c r="D16041" s="890">
        <v>1.07</v>
      </c>
    </row>
    <row r="16042" spans="1:4" x14ac:dyDescent="0.25">
      <c r="A16042" s="890" t="s">
        <v>15625</v>
      </c>
      <c r="B16042" s="890" t="s">
        <v>37834</v>
      </c>
      <c r="C16042" s="890" t="s">
        <v>5</v>
      </c>
      <c r="D16042" s="890">
        <v>3.68</v>
      </c>
    </row>
    <row r="16043" spans="1:4" x14ac:dyDescent="0.25">
      <c r="A16043" s="890" t="s">
        <v>15626</v>
      </c>
      <c r="B16043" s="890" t="s">
        <v>37834</v>
      </c>
      <c r="C16043" s="890" t="s">
        <v>5</v>
      </c>
      <c r="D16043" s="890">
        <v>3.68</v>
      </c>
    </row>
    <row r="16044" spans="1:4" x14ac:dyDescent="0.25">
      <c r="A16044" s="890" t="s">
        <v>15627</v>
      </c>
      <c r="B16044" s="890" t="s">
        <v>37835</v>
      </c>
      <c r="C16044" s="890" t="s">
        <v>5</v>
      </c>
      <c r="D16044" s="890">
        <v>3.71</v>
      </c>
    </row>
    <row r="16045" spans="1:4" x14ac:dyDescent="0.25">
      <c r="A16045" s="890" t="s">
        <v>15628</v>
      </c>
      <c r="B16045" s="890" t="s">
        <v>37835</v>
      </c>
      <c r="C16045" s="890" t="s">
        <v>5</v>
      </c>
      <c r="D16045" s="890">
        <v>3.71</v>
      </c>
    </row>
    <row r="16046" spans="1:4" x14ac:dyDescent="0.25">
      <c r="A16046" s="890" t="s">
        <v>15629</v>
      </c>
      <c r="B16046" s="890" t="s">
        <v>37836</v>
      </c>
      <c r="C16046" s="890" t="s">
        <v>5</v>
      </c>
      <c r="D16046" s="890">
        <v>7.61</v>
      </c>
    </row>
    <row r="16047" spans="1:4" x14ac:dyDescent="0.25">
      <c r="A16047" s="890" t="s">
        <v>15630</v>
      </c>
      <c r="B16047" s="890" t="s">
        <v>37836</v>
      </c>
      <c r="C16047" s="890" t="s">
        <v>5</v>
      </c>
      <c r="D16047" s="890">
        <v>7.61</v>
      </c>
    </row>
    <row r="16048" spans="1:4" x14ac:dyDescent="0.25">
      <c r="A16048" s="890" t="s">
        <v>15631</v>
      </c>
      <c r="B16048" s="890" t="s">
        <v>37837</v>
      </c>
      <c r="C16048" s="890" t="s">
        <v>5</v>
      </c>
      <c r="D16048" s="890">
        <v>6.99</v>
      </c>
    </row>
    <row r="16049" spans="1:4" x14ac:dyDescent="0.25">
      <c r="A16049" s="890" t="s">
        <v>15632</v>
      </c>
      <c r="B16049" s="890" t="s">
        <v>37837</v>
      </c>
      <c r="C16049" s="890" t="s">
        <v>5</v>
      </c>
      <c r="D16049" s="890">
        <v>6.99</v>
      </c>
    </row>
    <row r="16050" spans="1:4" x14ac:dyDescent="0.25">
      <c r="A16050" s="890" t="s">
        <v>15633</v>
      </c>
      <c r="B16050" s="890" t="s">
        <v>37838</v>
      </c>
      <c r="C16050" s="890" t="s">
        <v>5</v>
      </c>
      <c r="D16050" s="890">
        <v>8.64</v>
      </c>
    </row>
    <row r="16051" spans="1:4" x14ac:dyDescent="0.25">
      <c r="A16051" s="890" t="s">
        <v>15634</v>
      </c>
      <c r="B16051" s="890" t="s">
        <v>37838</v>
      </c>
      <c r="C16051" s="890" t="s">
        <v>5</v>
      </c>
      <c r="D16051" s="890">
        <v>8.64</v>
      </c>
    </row>
    <row r="16052" spans="1:4" x14ac:dyDescent="0.25">
      <c r="A16052" s="890" t="s">
        <v>15635</v>
      </c>
      <c r="B16052" s="890" t="s">
        <v>37839</v>
      </c>
      <c r="C16052" s="890" t="s">
        <v>5</v>
      </c>
      <c r="D16052" s="890">
        <v>10.4</v>
      </c>
    </row>
    <row r="16053" spans="1:4" x14ac:dyDescent="0.25">
      <c r="A16053" s="890" t="s">
        <v>15636</v>
      </c>
      <c r="B16053" s="890" t="s">
        <v>37839</v>
      </c>
      <c r="C16053" s="890" t="s">
        <v>5</v>
      </c>
      <c r="D16053" s="890">
        <v>10.4</v>
      </c>
    </row>
    <row r="16054" spans="1:4" x14ac:dyDescent="0.25">
      <c r="A16054" s="890" t="s">
        <v>15637</v>
      </c>
      <c r="B16054" s="890" t="s">
        <v>37840</v>
      </c>
      <c r="C16054" s="890" t="s">
        <v>5</v>
      </c>
      <c r="D16054" s="890">
        <v>10.59</v>
      </c>
    </row>
    <row r="16055" spans="1:4" x14ac:dyDescent="0.25">
      <c r="A16055" s="890" t="s">
        <v>15638</v>
      </c>
      <c r="B16055" s="890" t="s">
        <v>37840</v>
      </c>
      <c r="C16055" s="890" t="s">
        <v>5</v>
      </c>
      <c r="D16055" s="890">
        <v>10.59</v>
      </c>
    </row>
    <row r="16056" spans="1:4" x14ac:dyDescent="0.25">
      <c r="A16056" s="890" t="s">
        <v>15639</v>
      </c>
      <c r="B16056" s="890" t="s">
        <v>37841</v>
      </c>
      <c r="C16056" s="890" t="s">
        <v>5</v>
      </c>
      <c r="D16056" s="890">
        <v>20.100000000000001</v>
      </c>
    </row>
    <row r="16057" spans="1:4" x14ac:dyDescent="0.25">
      <c r="A16057" s="890" t="s">
        <v>15640</v>
      </c>
      <c r="B16057" s="890" t="s">
        <v>37841</v>
      </c>
      <c r="C16057" s="890" t="s">
        <v>5</v>
      </c>
      <c r="D16057" s="890">
        <v>20.100000000000001</v>
      </c>
    </row>
    <row r="16058" spans="1:4" x14ac:dyDescent="0.25">
      <c r="A16058" s="890" t="s">
        <v>15641</v>
      </c>
      <c r="B16058" s="890" t="s">
        <v>37842</v>
      </c>
      <c r="C16058" s="890" t="s">
        <v>5</v>
      </c>
      <c r="D16058" s="890">
        <v>26.33</v>
      </c>
    </row>
    <row r="16059" spans="1:4" x14ac:dyDescent="0.25">
      <c r="A16059" s="890" t="s">
        <v>15642</v>
      </c>
      <c r="B16059" s="890" t="s">
        <v>37842</v>
      </c>
      <c r="C16059" s="890" t="s">
        <v>5</v>
      </c>
      <c r="D16059" s="890">
        <v>26.33</v>
      </c>
    </row>
    <row r="16060" spans="1:4" x14ac:dyDescent="0.25">
      <c r="A16060" s="890" t="s">
        <v>15643</v>
      </c>
      <c r="B16060" s="890" t="s">
        <v>37843</v>
      </c>
      <c r="C16060" s="890" t="s">
        <v>5</v>
      </c>
      <c r="D16060" s="890">
        <v>21.23</v>
      </c>
    </row>
    <row r="16061" spans="1:4" x14ac:dyDescent="0.25">
      <c r="A16061" s="890" t="s">
        <v>15644</v>
      </c>
      <c r="B16061" s="890" t="s">
        <v>37843</v>
      </c>
      <c r="C16061" s="890" t="s">
        <v>5</v>
      </c>
      <c r="D16061" s="890">
        <v>21.23</v>
      </c>
    </row>
    <row r="16062" spans="1:4" x14ac:dyDescent="0.25">
      <c r="A16062" s="890" t="s">
        <v>15645</v>
      </c>
      <c r="B16062" s="890" t="s">
        <v>21587</v>
      </c>
      <c r="C16062" s="890" t="s">
        <v>5</v>
      </c>
      <c r="D16062" s="890">
        <v>1.83</v>
      </c>
    </row>
    <row r="16063" spans="1:4" x14ac:dyDescent="0.25">
      <c r="A16063" s="890" t="s">
        <v>15646</v>
      </c>
      <c r="B16063" s="890" t="s">
        <v>21587</v>
      </c>
      <c r="C16063" s="890" t="s">
        <v>5</v>
      </c>
      <c r="D16063" s="890">
        <v>1.83</v>
      </c>
    </row>
    <row r="16064" spans="1:4" x14ac:dyDescent="0.25">
      <c r="A16064" s="890" t="s">
        <v>15647</v>
      </c>
      <c r="B16064" s="890" t="s">
        <v>21588</v>
      </c>
      <c r="C16064" s="890" t="s">
        <v>5</v>
      </c>
      <c r="D16064" s="890">
        <v>2.39</v>
      </c>
    </row>
    <row r="16065" spans="1:4" x14ac:dyDescent="0.25">
      <c r="A16065" s="890" t="s">
        <v>15648</v>
      </c>
      <c r="B16065" s="890" t="s">
        <v>21588</v>
      </c>
      <c r="C16065" s="890" t="s">
        <v>5</v>
      </c>
      <c r="D16065" s="890">
        <v>2.39</v>
      </c>
    </row>
    <row r="16066" spans="1:4" x14ac:dyDescent="0.25">
      <c r="A16066" s="890" t="s">
        <v>15649</v>
      </c>
      <c r="B16066" s="890" t="s">
        <v>21589</v>
      </c>
      <c r="C16066" s="890" t="s">
        <v>5</v>
      </c>
      <c r="D16066" s="890">
        <v>5.18</v>
      </c>
    </row>
    <row r="16067" spans="1:4" x14ac:dyDescent="0.25">
      <c r="A16067" s="890" t="s">
        <v>15650</v>
      </c>
      <c r="B16067" s="890" t="s">
        <v>21589</v>
      </c>
      <c r="C16067" s="890" t="s">
        <v>5</v>
      </c>
      <c r="D16067" s="890">
        <v>5.18</v>
      </c>
    </row>
    <row r="16068" spans="1:4" x14ac:dyDescent="0.25">
      <c r="A16068" s="890" t="s">
        <v>15651</v>
      </c>
      <c r="B16068" s="890" t="s">
        <v>21590</v>
      </c>
      <c r="C16068" s="890" t="s">
        <v>5</v>
      </c>
      <c r="D16068" s="890">
        <v>13.17</v>
      </c>
    </row>
    <row r="16069" spans="1:4" x14ac:dyDescent="0.25">
      <c r="A16069" s="890" t="s">
        <v>15652</v>
      </c>
      <c r="B16069" s="890" t="s">
        <v>21590</v>
      </c>
      <c r="C16069" s="890" t="s">
        <v>5</v>
      </c>
      <c r="D16069" s="890">
        <v>13.17</v>
      </c>
    </row>
    <row r="16070" spans="1:4" x14ac:dyDescent="0.25">
      <c r="A16070" s="890" t="s">
        <v>15653</v>
      </c>
      <c r="B16070" s="890" t="s">
        <v>21591</v>
      </c>
      <c r="C16070" s="890" t="s">
        <v>5</v>
      </c>
      <c r="D16070" s="890">
        <v>29.49</v>
      </c>
    </row>
    <row r="16071" spans="1:4" x14ac:dyDescent="0.25">
      <c r="A16071" s="890" t="s">
        <v>15654</v>
      </c>
      <c r="B16071" s="890" t="s">
        <v>21591</v>
      </c>
      <c r="C16071" s="890" t="s">
        <v>5</v>
      </c>
      <c r="D16071" s="890">
        <v>29.49</v>
      </c>
    </row>
    <row r="16072" spans="1:4" x14ac:dyDescent="0.25">
      <c r="A16072" s="890" t="s">
        <v>15655</v>
      </c>
      <c r="B16072" s="890" t="s">
        <v>21592</v>
      </c>
      <c r="C16072" s="890" t="s">
        <v>5</v>
      </c>
      <c r="D16072" s="890">
        <v>55.53</v>
      </c>
    </row>
    <row r="16073" spans="1:4" x14ac:dyDescent="0.25">
      <c r="A16073" s="890" t="s">
        <v>15656</v>
      </c>
      <c r="B16073" s="890" t="s">
        <v>21592</v>
      </c>
      <c r="C16073" s="890" t="s">
        <v>5</v>
      </c>
      <c r="D16073" s="890">
        <v>55.53</v>
      </c>
    </row>
    <row r="16074" spans="1:4" x14ac:dyDescent="0.25">
      <c r="A16074" s="890" t="s">
        <v>15657</v>
      </c>
      <c r="B16074" s="890" t="s">
        <v>21593</v>
      </c>
      <c r="C16074" s="890" t="s">
        <v>5</v>
      </c>
      <c r="D16074" s="890">
        <v>79.540000000000006</v>
      </c>
    </row>
    <row r="16075" spans="1:4" x14ac:dyDescent="0.25">
      <c r="A16075" s="890" t="s">
        <v>15658</v>
      </c>
      <c r="B16075" s="890" t="s">
        <v>21593</v>
      </c>
      <c r="C16075" s="890" t="s">
        <v>5</v>
      </c>
      <c r="D16075" s="890">
        <v>79.540000000000006</v>
      </c>
    </row>
    <row r="16076" spans="1:4" x14ac:dyDescent="0.25">
      <c r="A16076" s="890" t="s">
        <v>15659</v>
      </c>
      <c r="B16076" s="890" t="s">
        <v>21594</v>
      </c>
      <c r="C16076" s="890" t="s">
        <v>5</v>
      </c>
      <c r="D16076" s="890">
        <v>5.86</v>
      </c>
    </row>
    <row r="16077" spans="1:4" x14ac:dyDescent="0.25">
      <c r="A16077" s="890" t="s">
        <v>15660</v>
      </c>
      <c r="B16077" s="890" t="s">
        <v>21594</v>
      </c>
      <c r="C16077" s="890" t="s">
        <v>5</v>
      </c>
      <c r="D16077" s="890">
        <v>5.86</v>
      </c>
    </row>
    <row r="16078" spans="1:4" x14ac:dyDescent="0.25">
      <c r="A16078" s="890" t="s">
        <v>15661</v>
      </c>
      <c r="B16078" s="890" t="s">
        <v>21595</v>
      </c>
      <c r="C16078" s="890" t="s">
        <v>5</v>
      </c>
      <c r="D16078" s="890">
        <v>6.66</v>
      </c>
    </row>
    <row r="16079" spans="1:4" x14ac:dyDescent="0.25">
      <c r="A16079" s="890" t="s">
        <v>15662</v>
      </c>
      <c r="B16079" s="890" t="s">
        <v>21595</v>
      </c>
      <c r="C16079" s="890" t="s">
        <v>5</v>
      </c>
      <c r="D16079" s="890">
        <v>6.66</v>
      </c>
    </row>
    <row r="16080" spans="1:4" x14ac:dyDescent="0.25">
      <c r="A16080" s="890" t="s">
        <v>15663</v>
      </c>
      <c r="B16080" s="890" t="s">
        <v>21596</v>
      </c>
      <c r="C16080" s="890" t="s">
        <v>5</v>
      </c>
      <c r="D16080" s="890">
        <v>9.52</v>
      </c>
    </row>
    <row r="16081" spans="1:4" x14ac:dyDescent="0.25">
      <c r="A16081" s="890" t="s">
        <v>15664</v>
      </c>
      <c r="B16081" s="890" t="s">
        <v>21596</v>
      </c>
      <c r="C16081" s="890" t="s">
        <v>5</v>
      </c>
      <c r="D16081" s="890">
        <v>9.52</v>
      </c>
    </row>
    <row r="16082" spans="1:4" x14ac:dyDescent="0.25">
      <c r="A16082" s="890" t="s">
        <v>15665</v>
      </c>
      <c r="B16082" s="890" t="s">
        <v>21597</v>
      </c>
      <c r="C16082" s="890" t="s">
        <v>5</v>
      </c>
      <c r="D16082" s="890">
        <v>26.77</v>
      </c>
    </row>
    <row r="16083" spans="1:4" x14ac:dyDescent="0.25">
      <c r="A16083" s="890" t="s">
        <v>15666</v>
      </c>
      <c r="B16083" s="890" t="s">
        <v>21597</v>
      </c>
      <c r="C16083" s="890" t="s">
        <v>5</v>
      </c>
      <c r="D16083" s="890">
        <v>26.77</v>
      </c>
    </row>
    <row r="16084" spans="1:4" x14ac:dyDescent="0.25">
      <c r="A16084" s="890" t="s">
        <v>15667</v>
      </c>
      <c r="B16084" s="890" t="s">
        <v>21598</v>
      </c>
      <c r="C16084" s="890" t="s">
        <v>5</v>
      </c>
      <c r="D16084" s="890">
        <v>28.83</v>
      </c>
    </row>
    <row r="16085" spans="1:4" x14ac:dyDescent="0.25">
      <c r="A16085" s="890" t="s">
        <v>15668</v>
      </c>
      <c r="B16085" s="890" t="s">
        <v>21598</v>
      </c>
      <c r="C16085" s="890" t="s">
        <v>5</v>
      </c>
      <c r="D16085" s="890">
        <v>28.83</v>
      </c>
    </row>
    <row r="16086" spans="1:4" x14ac:dyDescent="0.25">
      <c r="A16086" s="890" t="s">
        <v>15669</v>
      </c>
      <c r="B16086" s="890" t="s">
        <v>21599</v>
      </c>
      <c r="C16086" s="890" t="s">
        <v>5</v>
      </c>
      <c r="D16086" s="890">
        <v>99.81</v>
      </c>
    </row>
    <row r="16087" spans="1:4" x14ac:dyDescent="0.25">
      <c r="A16087" s="890" t="s">
        <v>15670</v>
      </c>
      <c r="B16087" s="890" t="s">
        <v>21599</v>
      </c>
      <c r="C16087" s="890" t="s">
        <v>5</v>
      </c>
      <c r="D16087" s="890">
        <v>99.81</v>
      </c>
    </row>
    <row r="16088" spans="1:4" x14ac:dyDescent="0.25">
      <c r="A16088" s="890" t="s">
        <v>15671</v>
      </c>
      <c r="B16088" s="890" t="s">
        <v>37844</v>
      </c>
      <c r="C16088" s="890" t="s">
        <v>5</v>
      </c>
      <c r="D16088" s="890">
        <v>11.23</v>
      </c>
    </row>
    <row r="16089" spans="1:4" x14ac:dyDescent="0.25">
      <c r="A16089" s="890" t="s">
        <v>15672</v>
      </c>
      <c r="B16089" s="890" t="s">
        <v>37844</v>
      </c>
      <c r="C16089" s="890" t="s">
        <v>5</v>
      </c>
      <c r="D16089" s="890">
        <v>11.23</v>
      </c>
    </row>
    <row r="16090" spans="1:4" x14ac:dyDescent="0.25">
      <c r="A16090" s="890" t="s">
        <v>15673</v>
      </c>
      <c r="B16090" s="890" t="s">
        <v>37845</v>
      </c>
      <c r="C16090" s="890" t="s">
        <v>5</v>
      </c>
      <c r="D16090" s="890">
        <v>13.29</v>
      </c>
    </row>
    <row r="16091" spans="1:4" x14ac:dyDescent="0.25">
      <c r="A16091" s="890" t="s">
        <v>15674</v>
      </c>
      <c r="B16091" s="890" t="s">
        <v>37845</v>
      </c>
      <c r="C16091" s="890" t="s">
        <v>5</v>
      </c>
      <c r="D16091" s="890">
        <v>13.29</v>
      </c>
    </row>
    <row r="16092" spans="1:4" x14ac:dyDescent="0.25">
      <c r="A16092" s="890" t="s">
        <v>15675</v>
      </c>
      <c r="B16092" s="890" t="s">
        <v>37846</v>
      </c>
      <c r="C16092" s="890" t="s">
        <v>5</v>
      </c>
      <c r="D16092" s="890">
        <v>22.42</v>
      </c>
    </row>
    <row r="16093" spans="1:4" x14ac:dyDescent="0.25">
      <c r="A16093" s="890" t="s">
        <v>15676</v>
      </c>
      <c r="B16093" s="890" t="s">
        <v>37846</v>
      </c>
      <c r="C16093" s="890" t="s">
        <v>5</v>
      </c>
      <c r="D16093" s="890">
        <v>22.42</v>
      </c>
    </row>
    <row r="16094" spans="1:4" x14ac:dyDescent="0.25">
      <c r="A16094" s="890" t="s">
        <v>15677</v>
      </c>
      <c r="B16094" s="890" t="s">
        <v>37847</v>
      </c>
      <c r="C16094" s="890" t="s">
        <v>5</v>
      </c>
      <c r="D16094" s="890">
        <v>24.01</v>
      </c>
    </row>
    <row r="16095" spans="1:4" x14ac:dyDescent="0.25">
      <c r="A16095" s="890" t="s">
        <v>15678</v>
      </c>
      <c r="B16095" s="890" t="s">
        <v>37847</v>
      </c>
      <c r="C16095" s="890" t="s">
        <v>5</v>
      </c>
      <c r="D16095" s="890">
        <v>24.01</v>
      </c>
    </row>
    <row r="16096" spans="1:4" x14ac:dyDescent="0.25">
      <c r="A16096" s="890" t="s">
        <v>15679</v>
      </c>
      <c r="B16096" s="890" t="s">
        <v>37848</v>
      </c>
      <c r="C16096" s="890" t="s">
        <v>5</v>
      </c>
      <c r="D16096" s="890">
        <v>31.67</v>
      </c>
    </row>
    <row r="16097" spans="1:4" x14ac:dyDescent="0.25">
      <c r="A16097" s="890" t="s">
        <v>15680</v>
      </c>
      <c r="B16097" s="890" t="s">
        <v>37848</v>
      </c>
      <c r="C16097" s="890" t="s">
        <v>5</v>
      </c>
      <c r="D16097" s="890">
        <v>31.67</v>
      </c>
    </row>
    <row r="16098" spans="1:4" x14ac:dyDescent="0.25">
      <c r="A16098" s="890" t="s">
        <v>15681</v>
      </c>
      <c r="B16098" s="890" t="s">
        <v>37849</v>
      </c>
      <c r="C16098" s="890" t="s">
        <v>5</v>
      </c>
      <c r="D16098" s="890">
        <v>63.35</v>
      </c>
    </row>
    <row r="16099" spans="1:4" x14ac:dyDescent="0.25">
      <c r="A16099" s="890" t="s">
        <v>15682</v>
      </c>
      <c r="B16099" s="890" t="s">
        <v>37849</v>
      </c>
      <c r="C16099" s="890" t="s">
        <v>5</v>
      </c>
      <c r="D16099" s="890">
        <v>63.35</v>
      </c>
    </row>
    <row r="16100" spans="1:4" x14ac:dyDescent="0.25">
      <c r="A16100" s="890" t="s">
        <v>15683</v>
      </c>
      <c r="B16100" s="890" t="s">
        <v>37850</v>
      </c>
      <c r="C16100" s="890" t="s">
        <v>5</v>
      </c>
      <c r="D16100" s="890">
        <v>330.9</v>
      </c>
    </row>
    <row r="16101" spans="1:4" x14ac:dyDescent="0.25">
      <c r="A16101" s="890" t="s">
        <v>15684</v>
      </c>
      <c r="B16101" s="890" t="s">
        <v>37850</v>
      </c>
      <c r="C16101" s="890" t="s">
        <v>5</v>
      </c>
      <c r="D16101" s="890">
        <v>330.9</v>
      </c>
    </row>
    <row r="16102" spans="1:4" x14ac:dyDescent="0.25">
      <c r="A16102" s="890" t="s">
        <v>15685</v>
      </c>
      <c r="B16102" s="890" t="s">
        <v>37851</v>
      </c>
      <c r="C16102" s="890" t="s">
        <v>5</v>
      </c>
      <c r="D16102" s="890">
        <v>310.31</v>
      </c>
    </row>
    <row r="16103" spans="1:4" x14ac:dyDescent="0.25">
      <c r="A16103" s="890" t="s">
        <v>15686</v>
      </c>
      <c r="B16103" s="890" t="s">
        <v>37851</v>
      </c>
      <c r="C16103" s="890" t="s">
        <v>5</v>
      </c>
      <c r="D16103" s="890">
        <v>310.31</v>
      </c>
    </row>
    <row r="16104" spans="1:4" x14ac:dyDescent="0.25">
      <c r="A16104" s="890" t="s">
        <v>15687</v>
      </c>
      <c r="B16104" s="890" t="s">
        <v>37852</v>
      </c>
      <c r="C16104" s="890" t="s">
        <v>5</v>
      </c>
      <c r="D16104" s="890">
        <v>474.91</v>
      </c>
    </row>
    <row r="16105" spans="1:4" x14ac:dyDescent="0.25">
      <c r="A16105" s="890" t="s">
        <v>15688</v>
      </c>
      <c r="B16105" s="890" t="s">
        <v>37852</v>
      </c>
      <c r="C16105" s="890" t="s">
        <v>5</v>
      </c>
      <c r="D16105" s="890">
        <v>474.91</v>
      </c>
    </row>
    <row r="16106" spans="1:4" x14ac:dyDescent="0.25">
      <c r="A16106" s="890" t="s">
        <v>15689</v>
      </c>
      <c r="B16106" s="890" t="s">
        <v>21600</v>
      </c>
      <c r="C16106" s="890" t="s">
        <v>5</v>
      </c>
      <c r="D16106" s="890">
        <v>4.38</v>
      </c>
    </row>
    <row r="16107" spans="1:4" x14ac:dyDescent="0.25">
      <c r="A16107" s="890" t="s">
        <v>15690</v>
      </c>
      <c r="B16107" s="890" t="s">
        <v>21600</v>
      </c>
      <c r="C16107" s="890" t="s">
        <v>5</v>
      </c>
      <c r="D16107" s="890">
        <v>4.38</v>
      </c>
    </row>
    <row r="16108" spans="1:4" x14ac:dyDescent="0.25">
      <c r="A16108" s="890" t="s">
        <v>15691</v>
      </c>
      <c r="B16108" s="890" t="s">
        <v>21601</v>
      </c>
      <c r="C16108" s="890" t="s">
        <v>5</v>
      </c>
      <c r="D16108" s="890">
        <v>7.2</v>
      </c>
    </row>
    <row r="16109" spans="1:4" x14ac:dyDescent="0.25">
      <c r="A16109" s="890" t="s">
        <v>15692</v>
      </c>
      <c r="B16109" s="890" t="s">
        <v>21601</v>
      </c>
      <c r="C16109" s="890" t="s">
        <v>5</v>
      </c>
      <c r="D16109" s="890">
        <v>7.2</v>
      </c>
    </row>
    <row r="16110" spans="1:4" x14ac:dyDescent="0.25">
      <c r="A16110" s="890" t="s">
        <v>15693</v>
      </c>
      <c r="B16110" s="890" t="s">
        <v>21602</v>
      </c>
      <c r="C16110" s="890" t="s">
        <v>5</v>
      </c>
      <c r="D16110" s="890">
        <v>10.59</v>
      </c>
    </row>
    <row r="16111" spans="1:4" x14ac:dyDescent="0.25">
      <c r="A16111" s="890" t="s">
        <v>15694</v>
      </c>
      <c r="B16111" s="890" t="s">
        <v>21602</v>
      </c>
      <c r="C16111" s="890" t="s">
        <v>5</v>
      </c>
      <c r="D16111" s="890">
        <v>10.59</v>
      </c>
    </row>
    <row r="16112" spans="1:4" x14ac:dyDescent="0.25">
      <c r="A16112" s="890" t="s">
        <v>15695</v>
      </c>
      <c r="B16112" s="890" t="s">
        <v>21603</v>
      </c>
      <c r="C16112" s="890" t="s">
        <v>5</v>
      </c>
      <c r="D16112" s="890">
        <v>18.989999999999998</v>
      </c>
    </row>
    <row r="16113" spans="1:4" x14ac:dyDescent="0.25">
      <c r="A16113" s="890" t="s">
        <v>15696</v>
      </c>
      <c r="B16113" s="890" t="s">
        <v>21603</v>
      </c>
      <c r="C16113" s="890" t="s">
        <v>5</v>
      </c>
      <c r="D16113" s="890">
        <v>18.989999999999998</v>
      </c>
    </row>
    <row r="16114" spans="1:4" x14ac:dyDescent="0.25">
      <c r="A16114" s="890" t="s">
        <v>15697</v>
      </c>
      <c r="B16114" s="890" t="s">
        <v>21604</v>
      </c>
      <c r="C16114" s="890" t="s">
        <v>5</v>
      </c>
      <c r="D16114" s="890">
        <v>17.920000000000002</v>
      </c>
    </row>
    <row r="16115" spans="1:4" x14ac:dyDescent="0.25">
      <c r="A16115" s="890" t="s">
        <v>15698</v>
      </c>
      <c r="B16115" s="890" t="s">
        <v>21604</v>
      </c>
      <c r="C16115" s="890" t="s">
        <v>5</v>
      </c>
      <c r="D16115" s="890">
        <v>17.920000000000002</v>
      </c>
    </row>
    <row r="16116" spans="1:4" x14ac:dyDescent="0.25">
      <c r="A16116" s="890" t="s">
        <v>15699</v>
      </c>
      <c r="B16116" s="890" t="s">
        <v>21605</v>
      </c>
      <c r="C16116" s="890" t="s">
        <v>5</v>
      </c>
      <c r="D16116" s="890">
        <v>52.81</v>
      </c>
    </row>
    <row r="16117" spans="1:4" x14ac:dyDescent="0.25">
      <c r="A16117" s="890" t="s">
        <v>15700</v>
      </c>
      <c r="B16117" s="890" t="s">
        <v>21605</v>
      </c>
      <c r="C16117" s="890" t="s">
        <v>5</v>
      </c>
      <c r="D16117" s="890">
        <v>52.81</v>
      </c>
    </row>
    <row r="16118" spans="1:4" x14ac:dyDescent="0.25">
      <c r="A16118" s="890" t="s">
        <v>15701</v>
      </c>
      <c r="B16118" s="890" t="s">
        <v>21606</v>
      </c>
      <c r="C16118" s="890" t="s">
        <v>5</v>
      </c>
      <c r="D16118" s="890">
        <v>2.1</v>
      </c>
    </row>
    <row r="16119" spans="1:4" x14ac:dyDescent="0.25">
      <c r="A16119" s="890" t="s">
        <v>15702</v>
      </c>
      <c r="B16119" s="890" t="s">
        <v>21606</v>
      </c>
      <c r="C16119" s="890" t="s">
        <v>5</v>
      </c>
      <c r="D16119" s="890">
        <v>2.1</v>
      </c>
    </row>
    <row r="16120" spans="1:4" x14ac:dyDescent="0.25">
      <c r="A16120" s="890" t="s">
        <v>15703</v>
      </c>
      <c r="B16120" s="890" t="s">
        <v>21607</v>
      </c>
      <c r="C16120" s="890" t="s">
        <v>5</v>
      </c>
      <c r="D16120" s="890">
        <v>3.07</v>
      </c>
    </row>
    <row r="16121" spans="1:4" x14ac:dyDescent="0.25">
      <c r="A16121" s="890" t="s">
        <v>15704</v>
      </c>
      <c r="B16121" s="890" t="s">
        <v>21607</v>
      </c>
      <c r="C16121" s="890" t="s">
        <v>5</v>
      </c>
      <c r="D16121" s="890">
        <v>3.07</v>
      </c>
    </row>
    <row r="16122" spans="1:4" x14ac:dyDescent="0.25">
      <c r="A16122" s="890" t="s">
        <v>15705</v>
      </c>
      <c r="B16122" s="890" t="s">
        <v>21608</v>
      </c>
      <c r="C16122" s="890" t="s">
        <v>5</v>
      </c>
      <c r="D16122" s="890">
        <v>5.15</v>
      </c>
    </row>
    <row r="16123" spans="1:4" x14ac:dyDescent="0.25">
      <c r="A16123" s="890" t="s">
        <v>15706</v>
      </c>
      <c r="B16123" s="890" t="s">
        <v>21608</v>
      </c>
      <c r="C16123" s="890" t="s">
        <v>5</v>
      </c>
      <c r="D16123" s="890">
        <v>5.15</v>
      </c>
    </row>
    <row r="16124" spans="1:4" x14ac:dyDescent="0.25">
      <c r="A16124" s="890" t="s">
        <v>15707</v>
      </c>
      <c r="B16124" s="890" t="s">
        <v>21609</v>
      </c>
      <c r="C16124" s="890" t="s">
        <v>5</v>
      </c>
      <c r="D16124" s="890">
        <v>15.45</v>
      </c>
    </row>
    <row r="16125" spans="1:4" x14ac:dyDescent="0.25">
      <c r="A16125" s="890" t="s">
        <v>15708</v>
      </c>
      <c r="B16125" s="890" t="s">
        <v>21609</v>
      </c>
      <c r="C16125" s="890" t="s">
        <v>5</v>
      </c>
      <c r="D16125" s="890">
        <v>15.45</v>
      </c>
    </row>
    <row r="16126" spans="1:4" x14ac:dyDescent="0.25">
      <c r="A16126" s="890" t="s">
        <v>15709</v>
      </c>
      <c r="B16126" s="890" t="s">
        <v>21610</v>
      </c>
      <c r="C16126" s="890" t="s">
        <v>5</v>
      </c>
      <c r="D16126" s="890">
        <v>12.69</v>
      </c>
    </row>
    <row r="16127" spans="1:4" x14ac:dyDescent="0.25">
      <c r="A16127" s="890" t="s">
        <v>15710</v>
      </c>
      <c r="B16127" s="890" t="s">
        <v>21610</v>
      </c>
      <c r="C16127" s="890" t="s">
        <v>5</v>
      </c>
      <c r="D16127" s="890">
        <v>12.69</v>
      </c>
    </row>
    <row r="16128" spans="1:4" x14ac:dyDescent="0.25">
      <c r="A16128" s="890" t="s">
        <v>15711</v>
      </c>
      <c r="B16128" s="890" t="s">
        <v>21611</v>
      </c>
      <c r="C16128" s="890" t="s">
        <v>5</v>
      </c>
      <c r="D16128" s="890">
        <v>38.799999999999997</v>
      </c>
    </row>
    <row r="16129" spans="1:4" x14ac:dyDescent="0.25">
      <c r="A16129" s="890" t="s">
        <v>15712</v>
      </c>
      <c r="B16129" s="890" t="s">
        <v>21611</v>
      </c>
      <c r="C16129" s="890" t="s">
        <v>5</v>
      </c>
      <c r="D16129" s="890">
        <v>38.799999999999997</v>
      </c>
    </row>
    <row r="16130" spans="1:4" x14ac:dyDescent="0.25">
      <c r="A16130" s="890" t="s">
        <v>15713</v>
      </c>
      <c r="B16130" s="890" t="s">
        <v>37853</v>
      </c>
      <c r="C16130" s="890" t="s">
        <v>5</v>
      </c>
      <c r="D16130" s="890">
        <v>3.31</v>
      </c>
    </row>
    <row r="16131" spans="1:4" x14ac:dyDescent="0.25">
      <c r="A16131" s="890" t="s">
        <v>15714</v>
      </c>
      <c r="B16131" s="890" t="s">
        <v>37853</v>
      </c>
      <c r="C16131" s="890" t="s">
        <v>5</v>
      </c>
      <c r="D16131" s="890">
        <v>3.31</v>
      </c>
    </row>
    <row r="16132" spans="1:4" x14ac:dyDescent="0.25">
      <c r="A16132" s="890" t="s">
        <v>15715</v>
      </c>
      <c r="B16132" s="890" t="s">
        <v>37854</v>
      </c>
      <c r="C16132" s="890" t="s">
        <v>5</v>
      </c>
      <c r="D16132" s="890">
        <v>6.06</v>
      </c>
    </row>
    <row r="16133" spans="1:4" x14ac:dyDescent="0.25">
      <c r="A16133" s="890" t="s">
        <v>15716</v>
      </c>
      <c r="B16133" s="890" t="s">
        <v>37854</v>
      </c>
      <c r="C16133" s="890" t="s">
        <v>5</v>
      </c>
      <c r="D16133" s="890">
        <v>6.06</v>
      </c>
    </row>
    <row r="16134" spans="1:4" x14ac:dyDescent="0.25">
      <c r="A16134" s="890" t="s">
        <v>15717</v>
      </c>
      <c r="B16134" s="890" t="s">
        <v>21612</v>
      </c>
      <c r="C16134" s="890" t="s">
        <v>5</v>
      </c>
      <c r="D16134" s="890">
        <v>1.37</v>
      </c>
    </row>
    <row r="16135" spans="1:4" x14ac:dyDescent="0.25">
      <c r="A16135" s="890" t="s">
        <v>15718</v>
      </c>
      <c r="B16135" s="890" t="s">
        <v>21612</v>
      </c>
      <c r="C16135" s="890" t="s">
        <v>5</v>
      </c>
      <c r="D16135" s="890">
        <v>1.37</v>
      </c>
    </row>
    <row r="16136" spans="1:4" x14ac:dyDescent="0.25">
      <c r="A16136" s="890" t="s">
        <v>15719</v>
      </c>
      <c r="B16136" s="890" t="s">
        <v>21613</v>
      </c>
      <c r="C16136" s="890" t="s">
        <v>5</v>
      </c>
      <c r="D16136" s="890">
        <v>2.52</v>
      </c>
    </row>
    <row r="16137" spans="1:4" x14ac:dyDescent="0.25">
      <c r="A16137" s="890" t="s">
        <v>15720</v>
      </c>
      <c r="B16137" s="890" t="s">
        <v>21613</v>
      </c>
      <c r="C16137" s="890" t="s">
        <v>5</v>
      </c>
      <c r="D16137" s="890">
        <v>2.52</v>
      </c>
    </row>
    <row r="16138" spans="1:4" x14ac:dyDescent="0.25">
      <c r="A16138" s="890" t="s">
        <v>15721</v>
      </c>
      <c r="B16138" s="890" t="s">
        <v>21614</v>
      </c>
      <c r="C16138" s="890" t="s">
        <v>5</v>
      </c>
      <c r="D16138" s="890">
        <v>3.86</v>
      </c>
    </row>
    <row r="16139" spans="1:4" x14ac:dyDescent="0.25">
      <c r="A16139" s="890" t="s">
        <v>15722</v>
      </c>
      <c r="B16139" s="890" t="s">
        <v>21614</v>
      </c>
      <c r="C16139" s="890" t="s">
        <v>5</v>
      </c>
      <c r="D16139" s="890">
        <v>3.86</v>
      </c>
    </row>
    <row r="16140" spans="1:4" x14ac:dyDescent="0.25">
      <c r="A16140" s="890" t="s">
        <v>15723</v>
      </c>
      <c r="B16140" s="890" t="s">
        <v>21615</v>
      </c>
      <c r="C16140" s="890" t="s">
        <v>5</v>
      </c>
      <c r="D16140" s="890">
        <v>11.32</v>
      </c>
    </row>
    <row r="16141" spans="1:4" x14ac:dyDescent="0.25">
      <c r="A16141" s="890" t="s">
        <v>15724</v>
      </c>
      <c r="B16141" s="890" t="s">
        <v>21615</v>
      </c>
      <c r="C16141" s="890" t="s">
        <v>5</v>
      </c>
      <c r="D16141" s="890">
        <v>11.32</v>
      </c>
    </row>
    <row r="16142" spans="1:4" x14ac:dyDescent="0.25">
      <c r="A16142" s="890" t="s">
        <v>15725</v>
      </c>
      <c r="B16142" s="890" t="s">
        <v>21616</v>
      </c>
      <c r="C16142" s="890" t="s">
        <v>5</v>
      </c>
      <c r="D16142" s="890">
        <v>12.47</v>
      </c>
    </row>
    <row r="16143" spans="1:4" x14ac:dyDescent="0.25">
      <c r="A16143" s="890" t="s">
        <v>15726</v>
      </c>
      <c r="B16143" s="890" t="s">
        <v>21616</v>
      </c>
      <c r="C16143" s="890" t="s">
        <v>5</v>
      </c>
      <c r="D16143" s="890">
        <v>12.47</v>
      </c>
    </row>
    <row r="16144" spans="1:4" x14ac:dyDescent="0.25">
      <c r="A16144" s="890" t="s">
        <v>15727</v>
      </c>
      <c r="B16144" s="890" t="s">
        <v>21617</v>
      </c>
      <c r="C16144" s="890" t="s">
        <v>5</v>
      </c>
      <c r="D16144" s="890">
        <v>23.27</v>
      </c>
    </row>
    <row r="16145" spans="1:4" x14ac:dyDescent="0.25">
      <c r="A16145" s="890" t="s">
        <v>15728</v>
      </c>
      <c r="B16145" s="890" t="s">
        <v>21617</v>
      </c>
      <c r="C16145" s="890" t="s">
        <v>5</v>
      </c>
      <c r="D16145" s="890">
        <v>23.27</v>
      </c>
    </row>
    <row r="16146" spans="1:4" x14ac:dyDescent="0.25">
      <c r="A16146" s="890" t="s">
        <v>15729</v>
      </c>
      <c r="B16146" s="890" t="s">
        <v>21618</v>
      </c>
      <c r="C16146" s="890" t="s">
        <v>5</v>
      </c>
      <c r="D16146" s="890">
        <v>34.549999999999997</v>
      </c>
    </row>
    <row r="16147" spans="1:4" x14ac:dyDescent="0.25">
      <c r="A16147" s="890" t="s">
        <v>15730</v>
      </c>
      <c r="B16147" s="890" t="s">
        <v>21618</v>
      </c>
      <c r="C16147" s="890" t="s">
        <v>5</v>
      </c>
      <c r="D16147" s="890">
        <v>34.549999999999997</v>
      </c>
    </row>
    <row r="16148" spans="1:4" x14ac:dyDescent="0.25">
      <c r="A16148" s="890" t="s">
        <v>15731</v>
      </c>
      <c r="B16148" s="890" t="s">
        <v>21619</v>
      </c>
      <c r="C16148" s="890" t="s">
        <v>5</v>
      </c>
      <c r="D16148" s="890">
        <v>49.43</v>
      </c>
    </row>
    <row r="16149" spans="1:4" x14ac:dyDescent="0.25">
      <c r="A16149" s="890" t="s">
        <v>15732</v>
      </c>
      <c r="B16149" s="890" t="s">
        <v>21619</v>
      </c>
      <c r="C16149" s="890" t="s">
        <v>5</v>
      </c>
      <c r="D16149" s="890">
        <v>49.43</v>
      </c>
    </row>
    <row r="16150" spans="1:4" x14ac:dyDescent="0.25">
      <c r="A16150" s="890" t="s">
        <v>15733</v>
      </c>
      <c r="B16150" s="890" t="s">
        <v>21620</v>
      </c>
      <c r="C16150" s="890" t="s">
        <v>5</v>
      </c>
      <c r="D16150" s="890">
        <v>64.88</v>
      </c>
    </row>
    <row r="16151" spans="1:4" x14ac:dyDescent="0.25">
      <c r="A16151" s="890" t="s">
        <v>15734</v>
      </c>
      <c r="B16151" s="890" t="s">
        <v>21620</v>
      </c>
      <c r="C16151" s="890" t="s">
        <v>5</v>
      </c>
      <c r="D16151" s="890">
        <v>64.88</v>
      </c>
    </row>
    <row r="16152" spans="1:4" x14ac:dyDescent="0.25">
      <c r="A16152" s="890" t="s">
        <v>15735</v>
      </c>
      <c r="B16152" s="890" t="s">
        <v>37855</v>
      </c>
      <c r="C16152" s="890" t="s">
        <v>5</v>
      </c>
      <c r="D16152" s="890">
        <v>3.42</v>
      </c>
    </row>
    <row r="16153" spans="1:4" x14ac:dyDescent="0.25">
      <c r="A16153" s="890" t="s">
        <v>15736</v>
      </c>
      <c r="B16153" s="890" t="s">
        <v>37855</v>
      </c>
      <c r="C16153" s="890" t="s">
        <v>5</v>
      </c>
      <c r="D16153" s="890">
        <v>3.42</v>
      </c>
    </row>
    <row r="16154" spans="1:4" x14ac:dyDescent="0.25">
      <c r="A16154" s="890" t="s">
        <v>15737</v>
      </c>
      <c r="B16154" s="890" t="s">
        <v>37856</v>
      </c>
      <c r="C16154" s="890" t="s">
        <v>5</v>
      </c>
      <c r="D16154" s="890">
        <v>5.03</v>
      </c>
    </row>
    <row r="16155" spans="1:4" x14ac:dyDescent="0.25">
      <c r="A16155" s="890" t="s">
        <v>15738</v>
      </c>
      <c r="B16155" s="890" t="s">
        <v>37856</v>
      </c>
      <c r="C16155" s="890" t="s">
        <v>5</v>
      </c>
      <c r="D16155" s="890">
        <v>5.03</v>
      </c>
    </row>
    <row r="16156" spans="1:4" x14ac:dyDescent="0.25">
      <c r="A16156" s="890" t="s">
        <v>15739</v>
      </c>
      <c r="B16156" s="890" t="s">
        <v>37857</v>
      </c>
      <c r="C16156" s="890" t="s">
        <v>5</v>
      </c>
      <c r="D16156" s="890">
        <v>12.55</v>
      </c>
    </row>
    <row r="16157" spans="1:4" x14ac:dyDescent="0.25">
      <c r="A16157" s="890" t="s">
        <v>15740</v>
      </c>
      <c r="B16157" s="890" t="s">
        <v>37857</v>
      </c>
      <c r="C16157" s="890" t="s">
        <v>5</v>
      </c>
      <c r="D16157" s="890">
        <v>12.55</v>
      </c>
    </row>
    <row r="16158" spans="1:4" x14ac:dyDescent="0.25">
      <c r="A16158" s="890" t="s">
        <v>15741</v>
      </c>
      <c r="B16158" s="890" t="s">
        <v>37858</v>
      </c>
      <c r="C16158" s="890" t="s">
        <v>5</v>
      </c>
      <c r="D16158" s="890">
        <v>10.38</v>
      </c>
    </row>
    <row r="16159" spans="1:4" x14ac:dyDescent="0.25">
      <c r="A16159" s="890" t="s">
        <v>15742</v>
      </c>
      <c r="B16159" s="890" t="s">
        <v>37858</v>
      </c>
      <c r="C16159" s="890" t="s">
        <v>5</v>
      </c>
      <c r="D16159" s="890">
        <v>10.38</v>
      </c>
    </row>
    <row r="16160" spans="1:4" x14ac:dyDescent="0.25">
      <c r="A16160" s="890" t="s">
        <v>15743</v>
      </c>
      <c r="B16160" s="890" t="s">
        <v>37859</v>
      </c>
      <c r="C16160" s="890" t="s">
        <v>5</v>
      </c>
      <c r="D16160" s="890">
        <v>45.31</v>
      </c>
    </row>
    <row r="16161" spans="1:4" x14ac:dyDescent="0.25">
      <c r="A16161" s="890" t="s">
        <v>15744</v>
      </c>
      <c r="B16161" s="890" t="s">
        <v>37859</v>
      </c>
      <c r="C16161" s="890" t="s">
        <v>5</v>
      </c>
      <c r="D16161" s="890">
        <v>45.31</v>
      </c>
    </row>
    <row r="16162" spans="1:4" x14ac:dyDescent="0.25">
      <c r="A16162" s="890" t="s">
        <v>15745</v>
      </c>
      <c r="B16162" s="890" t="s">
        <v>21621</v>
      </c>
      <c r="C16162" s="890" t="s">
        <v>5</v>
      </c>
      <c r="D16162" s="890">
        <v>1.1299999999999999</v>
      </c>
    </row>
    <row r="16163" spans="1:4" x14ac:dyDescent="0.25">
      <c r="A16163" s="890" t="s">
        <v>15746</v>
      </c>
      <c r="B16163" s="890" t="s">
        <v>21621</v>
      </c>
      <c r="C16163" s="890" t="s">
        <v>5</v>
      </c>
      <c r="D16163" s="890">
        <v>1.1299999999999999</v>
      </c>
    </row>
    <row r="16164" spans="1:4" x14ac:dyDescent="0.25">
      <c r="A16164" s="890" t="s">
        <v>15747</v>
      </c>
      <c r="B16164" s="890" t="s">
        <v>21622</v>
      </c>
      <c r="C16164" s="890" t="s">
        <v>5</v>
      </c>
      <c r="D16164" s="890">
        <v>1.85</v>
      </c>
    </row>
    <row r="16165" spans="1:4" x14ac:dyDescent="0.25">
      <c r="A16165" s="890" t="s">
        <v>15748</v>
      </c>
      <c r="B16165" s="890" t="s">
        <v>21622</v>
      </c>
      <c r="C16165" s="890" t="s">
        <v>5</v>
      </c>
      <c r="D16165" s="890">
        <v>1.85</v>
      </c>
    </row>
    <row r="16166" spans="1:4" x14ac:dyDescent="0.25">
      <c r="A16166" s="890" t="s">
        <v>15749</v>
      </c>
      <c r="B16166" s="890" t="s">
        <v>21623</v>
      </c>
      <c r="C16166" s="890" t="s">
        <v>5</v>
      </c>
      <c r="D16166" s="890">
        <v>3.29</v>
      </c>
    </row>
    <row r="16167" spans="1:4" x14ac:dyDescent="0.25">
      <c r="A16167" s="890" t="s">
        <v>15750</v>
      </c>
      <c r="B16167" s="890" t="s">
        <v>21623</v>
      </c>
      <c r="C16167" s="890" t="s">
        <v>5</v>
      </c>
      <c r="D16167" s="890">
        <v>3.29</v>
      </c>
    </row>
    <row r="16168" spans="1:4" x14ac:dyDescent="0.25">
      <c r="A16168" s="890" t="s">
        <v>15751</v>
      </c>
      <c r="B16168" s="890" t="s">
        <v>21624</v>
      </c>
      <c r="C16168" s="890" t="s">
        <v>5</v>
      </c>
      <c r="D16168" s="890">
        <v>10.42</v>
      </c>
    </row>
    <row r="16169" spans="1:4" x14ac:dyDescent="0.25">
      <c r="A16169" s="890" t="s">
        <v>15752</v>
      </c>
      <c r="B16169" s="890" t="s">
        <v>21624</v>
      </c>
      <c r="C16169" s="890" t="s">
        <v>5</v>
      </c>
      <c r="D16169" s="890">
        <v>10.42</v>
      </c>
    </row>
    <row r="16170" spans="1:4" x14ac:dyDescent="0.25">
      <c r="A16170" s="890" t="s">
        <v>15753</v>
      </c>
      <c r="B16170" s="890" t="s">
        <v>21625</v>
      </c>
      <c r="C16170" s="890" t="s">
        <v>5</v>
      </c>
      <c r="D16170" s="890">
        <v>10.29</v>
      </c>
    </row>
    <row r="16171" spans="1:4" x14ac:dyDescent="0.25">
      <c r="A16171" s="890" t="s">
        <v>15754</v>
      </c>
      <c r="B16171" s="890" t="s">
        <v>21625</v>
      </c>
      <c r="C16171" s="890" t="s">
        <v>5</v>
      </c>
      <c r="D16171" s="890">
        <v>10.29</v>
      </c>
    </row>
    <row r="16172" spans="1:4" x14ac:dyDescent="0.25">
      <c r="A16172" s="890" t="s">
        <v>15755</v>
      </c>
      <c r="B16172" s="890" t="s">
        <v>21626</v>
      </c>
      <c r="C16172" s="890" t="s">
        <v>5</v>
      </c>
      <c r="D16172" s="890">
        <v>23.59</v>
      </c>
    </row>
    <row r="16173" spans="1:4" x14ac:dyDescent="0.25">
      <c r="A16173" s="890" t="s">
        <v>15756</v>
      </c>
      <c r="B16173" s="890" t="s">
        <v>21626</v>
      </c>
      <c r="C16173" s="890" t="s">
        <v>5</v>
      </c>
      <c r="D16173" s="890">
        <v>23.59</v>
      </c>
    </row>
    <row r="16174" spans="1:4" x14ac:dyDescent="0.25">
      <c r="A16174" s="890" t="s">
        <v>15757</v>
      </c>
      <c r="B16174" s="890" t="s">
        <v>21627</v>
      </c>
      <c r="C16174" s="890" t="s">
        <v>5</v>
      </c>
      <c r="D16174" s="890">
        <v>0.82</v>
      </c>
    </row>
    <row r="16175" spans="1:4" x14ac:dyDescent="0.25">
      <c r="A16175" s="890" t="s">
        <v>15758</v>
      </c>
      <c r="B16175" s="890" t="s">
        <v>21627</v>
      </c>
      <c r="C16175" s="890" t="s">
        <v>5</v>
      </c>
      <c r="D16175" s="890">
        <v>0.82</v>
      </c>
    </row>
    <row r="16176" spans="1:4" x14ac:dyDescent="0.25">
      <c r="A16176" s="890" t="s">
        <v>15759</v>
      </c>
      <c r="B16176" s="890" t="s">
        <v>21628</v>
      </c>
      <c r="C16176" s="890" t="s">
        <v>5</v>
      </c>
      <c r="D16176" s="890">
        <v>0.88</v>
      </c>
    </row>
    <row r="16177" spans="1:4" x14ac:dyDescent="0.25">
      <c r="A16177" s="890" t="s">
        <v>15760</v>
      </c>
      <c r="B16177" s="890" t="s">
        <v>21628</v>
      </c>
      <c r="C16177" s="890" t="s">
        <v>5</v>
      </c>
      <c r="D16177" s="890">
        <v>0.88</v>
      </c>
    </row>
    <row r="16178" spans="1:4" x14ac:dyDescent="0.25">
      <c r="A16178" s="890" t="s">
        <v>15761</v>
      </c>
      <c r="B16178" s="890" t="s">
        <v>21629</v>
      </c>
      <c r="C16178" s="890" t="s">
        <v>5</v>
      </c>
      <c r="D16178" s="890">
        <v>3.23</v>
      </c>
    </row>
    <row r="16179" spans="1:4" x14ac:dyDescent="0.25">
      <c r="A16179" s="890" t="s">
        <v>15762</v>
      </c>
      <c r="B16179" s="890" t="s">
        <v>21629</v>
      </c>
      <c r="C16179" s="890" t="s">
        <v>5</v>
      </c>
      <c r="D16179" s="890">
        <v>3.23</v>
      </c>
    </row>
    <row r="16180" spans="1:4" x14ac:dyDescent="0.25">
      <c r="A16180" s="890" t="s">
        <v>15763</v>
      </c>
      <c r="B16180" s="890" t="s">
        <v>21630</v>
      </c>
      <c r="C16180" s="890" t="s">
        <v>5</v>
      </c>
      <c r="D16180" s="890">
        <v>6.58</v>
      </c>
    </row>
    <row r="16181" spans="1:4" x14ac:dyDescent="0.25">
      <c r="A16181" s="890" t="s">
        <v>15764</v>
      </c>
      <c r="B16181" s="890" t="s">
        <v>21630</v>
      </c>
      <c r="C16181" s="890" t="s">
        <v>5</v>
      </c>
      <c r="D16181" s="890">
        <v>6.58</v>
      </c>
    </row>
    <row r="16182" spans="1:4" x14ac:dyDescent="0.25">
      <c r="A16182" s="890" t="s">
        <v>15765</v>
      </c>
      <c r="B16182" s="890" t="s">
        <v>21631</v>
      </c>
      <c r="C16182" s="890" t="s">
        <v>5</v>
      </c>
      <c r="D16182" s="890">
        <v>8.6199999999999992</v>
      </c>
    </row>
    <row r="16183" spans="1:4" x14ac:dyDescent="0.25">
      <c r="A16183" s="890" t="s">
        <v>15766</v>
      </c>
      <c r="B16183" s="890" t="s">
        <v>21631</v>
      </c>
      <c r="C16183" s="890" t="s">
        <v>5</v>
      </c>
      <c r="D16183" s="890">
        <v>8.6199999999999992</v>
      </c>
    </row>
    <row r="16184" spans="1:4" x14ac:dyDescent="0.25">
      <c r="A16184" s="890" t="s">
        <v>15767</v>
      </c>
      <c r="B16184" s="890" t="s">
        <v>21632</v>
      </c>
      <c r="C16184" s="890" t="s">
        <v>5</v>
      </c>
      <c r="D16184" s="890">
        <v>20.03</v>
      </c>
    </row>
    <row r="16185" spans="1:4" x14ac:dyDescent="0.25">
      <c r="A16185" s="890" t="s">
        <v>15768</v>
      </c>
      <c r="B16185" s="890" t="s">
        <v>21632</v>
      </c>
      <c r="C16185" s="890" t="s">
        <v>5</v>
      </c>
      <c r="D16185" s="890">
        <v>20.03</v>
      </c>
    </row>
    <row r="16186" spans="1:4" x14ac:dyDescent="0.25">
      <c r="A16186" s="890" t="s">
        <v>15769</v>
      </c>
      <c r="B16186" s="890" t="s">
        <v>21633</v>
      </c>
      <c r="C16186" s="890" t="s">
        <v>5</v>
      </c>
      <c r="D16186" s="890">
        <v>3.59</v>
      </c>
    </row>
    <row r="16187" spans="1:4" x14ac:dyDescent="0.25">
      <c r="A16187" s="890" t="s">
        <v>15770</v>
      </c>
      <c r="B16187" s="890" t="s">
        <v>21633</v>
      </c>
      <c r="C16187" s="890" t="s">
        <v>5</v>
      </c>
      <c r="D16187" s="890">
        <v>3.59</v>
      </c>
    </row>
    <row r="16188" spans="1:4" x14ac:dyDescent="0.25">
      <c r="A16188" s="890" t="s">
        <v>15771</v>
      </c>
      <c r="B16188" s="890" t="s">
        <v>21634</v>
      </c>
      <c r="C16188" s="890" t="s">
        <v>5</v>
      </c>
      <c r="D16188" s="890">
        <v>4.8099999999999996</v>
      </c>
    </row>
    <row r="16189" spans="1:4" x14ac:dyDescent="0.25">
      <c r="A16189" s="890" t="s">
        <v>15772</v>
      </c>
      <c r="B16189" s="890" t="s">
        <v>21634</v>
      </c>
      <c r="C16189" s="890" t="s">
        <v>5</v>
      </c>
      <c r="D16189" s="890">
        <v>4.8099999999999996</v>
      </c>
    </row>
    <row r="16190" spans="1:4" x14ac:dyDescent="0.25">
      <c r="A16190" s="890" t="s">
        <v>15773</v>
      </c>
      <c r="B16190" s="890" t="s">
        <v>21635</v>
      </c>
      <c r="C16190" s="890" t="s">
        <v>5</v>
      </c>
      <c r="D16190" s="890">
        <v>9.51</v>
      </c>
    </row>
    <row r="16191" spans="1:4" x14ac:dyDescent="0.25">
      <c r="A16191" s="890" t="s">
        <v>15774</v>
      </c>
      <c r="B16191" s="890" t="s">
        <v>21635</v>
      </c>
      <c r="C16191" s="890" t="s">
        <v>5</v>
      </c>
      <c r="D16191" s="890">
        <v>9.51</v>
      </c>
    </row>
    <row r="16192" spans="1:4" x14ac:dyDescent="0.25">
      <c r="A16192" s="890" t="s">
        <v>15775</v>
      </c>
      <c r="B16192" s="890" t="s">
        <v>21636</v>
      </c>
      <c r="C16192" s="890" t="s">
        <v>5</v>
      </c>
      <c r="D16192" s="890">
        <v>17.149999999999999</v>
      </c>
    </row>
    <row r="16193" spans="1:4" x14ac:dyDescent="0.25">
      <c r="A16193" s="890" t="s">
        <v>15776</v>
      </c>
      <c r="B16193" s="890" t="s">
        <v>21636</v>
      </c>
      <c r="C16193" s="890" t="s">
        <v>5</v>
      </c>
      <c r="D16193" s="890">
        <v>17.149999999999999</v>
      </c>
    </row>
    <row r="16194" spans="1:4" x14ac:dyDescent="0.25">
      <c r="A16194" s="890" t="s">
        <v>15777</v>
      </c>
      <c r="B16194" s="890" t="s">
        <v>21637</v>
      </c>
      <c r="C16194" s="890" t="s">
        <v>5</v>
      </c>
      <c r="D16194" s="890">
        <v>30.56</v>
      </c>
    </row>
    <row r="16195" spans="1:4" x14ac:dyDescent="0.25">
      <c r="A16195" s="890" t="s">
        <v>15778</v>
      </c>
      <c r="B16195" s="890" t="s">
        <v>21637</v>
      </c>
      <c r="C16195" s="890" t="s">
        <v>5</v>
      </c>
      <c r="D16195" s="890">
        <v>30.56</v>
      </c>
    </row>
    <row r="16196" spans="1:4" x14ac:dyDescent="0.25">
      <c r="A16196" s="890" t="s">
        <v>15779</v>
      </c>
      <c r="B16196" s="890" t="s">
        <v>21638</v>
      </c>
      <c r="C16196" s="890" t="s">
        <v>5</v>
      </c>
      <c r="D16196" s="890">
        <v>42.43</v>
      </c>
    </row>
    <row r="16197" spans="1:4" x14ac:dyDescent="0.25">
      <c r="A16197" s="890" t="s">
        <v>15780</v>
      </c>
      <c r="B16197" s="890" t="s">
        <v>21638</v>
      </c>
      <c r="C16197" s="890" t="s">
        <v>5</v>
      </c>
      <c r="D16197" s="890">
        <v>42.43</v>
      </c>
    </row>
    <row r="16198" spans="1:4" x14ac:dyDescent="0.25">
      <c r="A16198" s="890" t="s">
        <v>15781</v>
      </c>
      <c r="B16198" s="890" t="s">
        <v>37860</v>
      </c>
      <c r="C16198" s="890" t="s">
        <v>5</v>
      </c>
      <c r="D16198" s="890">
        <v>5.01</v>
      </c>
    </row>
    <row r="16199" spans="1:4" x14ac:dyDescent="0.25">
      <c r="A16199" s="890" t="s">
        <v>15782</v>
      </c>
      <c r="B16199" s="890" t="s">
        <v>37860</v>
      </c>
      <c r="C16199" s="890" t="s">
        <v>5</v>
      </c>
      <c r="D16199" s="890">
        <v>5.01</v>
      </c>
    </row>
    <row r="16200" spans="1:4" x14ac:dyDescent="0.25">
      <c r="A16200" s="890" t="s">
        <v>15783</v>
      </c>
      <c r="B16200" s="890" t="s">
        <v>37861</v>
      </c>
      <c r="C16200" s="890" t="s">
        <v>5</v>
      </c>
      <c r="D16200" s="890">
        <v>12.18</v>
      </c>
    </row>
    <row r="16201" spans="1:4" x14ac:dyDescent="0.25">
      <c r="A16201" s="890" t="s">
        <v>15784</v>
      </c>
      <c r="B16201" s="890" t="s">
        <v>37861</v>
      </c>
      <c r="C16201" s="890" t="s">
        <v>5</v>
      </c>
      <c r="D16201" s="890">
        <v>12.18</v>
      </c>
    </row>
    <row r="16202" spans="1:4" x14ac:dyDescent="0.25">
      <c r="A16202" s="890" t="s">
        <v>15785</v>
      </c>
      <c r="B16202" s="890" t="s">
        <v>37862</v>
      </c>
      <c r="C16202" s="890" t="s">
        <v>5</v>
      </c>
      <c r="D16202" s="890">
        <v>24.15</v>
      </c>
    </row>
    <row r="16203" spans="1:4" x14ac:dyDescent="0.25">
      <c r="A16203" s="890" t="s">
        <v>15786</v>
      </c>
      <c r="B16203" s="890" t="s">
        <v>37862</v>
      </c>
      <c r="C16203" s="890" t="s">
        <v>5</v>
      </c>
      <c r="D16203" s="890">
        <v>24.15</v>
      </c>
    </row>
    <row r="16204" spans="1:4" x14ac:dyDescent="0.25">
      <c r="A16204" s="890" t="s">
        <v>15787</v>
      </c>
      <c r="B16204" s="890" t="s">
        <v>21639</v>
      </c>
      <c r="C16204" s="890" t="s">
        <v>5</v>
      </c>
      <c r="D16204" s="890">
        <v>7.03</v>
      </c>
    </row>
    <row r="16205" spans="1:4" x14ac:dyDescent="0.25">
      <c r="A16205" s="890" t="s">
        <v>15788</v>
      </c>
      <c r="B16205" s="890" t="s">
        <v>21639</v>
      </c>
      <c r="C16205" s="890" t="s">
        <v>5</v>
      </c>
      <c r="D16205" s="890">
        <v>7.03</v>
      </c>
    </row>
    <row r="16206" spans="1:4" x14ac:dyDescent="0.25">
      <c r="A16206" s="890" t="s">
        <v>15789</v>
      </c>
      <c r="B16206" s="890" t="s">
        <v>21640</v>
      </c>
      <c r="C16206" s="890" t="s">
        <v>5</v>
      </c>
      <c r="D16206" s="890">
        <v>7.56</v>
      </c>
    </row>
    <row r="16207" spans="1:4" x14ac:dyDescent="0.25">
      <c r="A16207" s="890" t="s">
        <v>15790</v>
      </c>
      <c r="B16207" s="890" t="s">
        <v>21640</v>
      </c>
      <c r="C16207" s="890" t="s">
        <v>5</v>
      </c>
      <c r="D16207" s="890">
        <v>7.56</v>
      </c>
    </row>
    <row r="16208" spans="1:4" x14ac:dyDescent="0.25">
      <c r="A16208" s="890" t="s">
        <v>15791</v>
      </c>
      <c r="B16208" s="890" t="s">
        <v>21641</v>
      </c>
      <c r="C16208" s="890" t="s">
        <v>5</v>
      </c>
      <c r="D16208" s="890">
        <v>19.7</v>
      </c>
    </row>
    <row r="16209" spans="1:4" x14ac:dyDescent="0.25">
      <c r="A16209" s="890" t="s">
        <v>15792</v>
      </c>
      <c r="B16209" s="890" t="s">
        <v>21641</v>
      </c>
      <c r="C16209" s="890" t="s">
        <v>5</v>
      </c>
      <c r="D16209" s="890">
        <v>19.7</v>
      </c>
    </row>
    <row r="16210" spans="1:4" x14ac:dyDescent="0.25">
      <c r="A16210" s="890" t="s">
        <v>15793</v>
      </c>
      <c r="B16210" s="890" t="s">
        <v>21642</v>
      </c>
      <c r="C16210" s="890" t="s">
        <v>5</v>
      </c>
      <c r="D16210" s="890">
        <v>31.62</v>
      </c>
    </row>
    <row r="16211" spans="1:4" x14ac:dyDescent="0.25">
      <c r="A16211" s="890" t="s">
        <v>15794</v>
      </c>
      <c r="B16211" s="890" t="s">
        <v>21642</v>
      </c>
      <c r="C16211" s="890" t="s">
        <v>5</v>
      </c>
      <c r="D16211" s="890">
        <v>31.62</v>
      </c>
    </row>
    <row r="16212" spans="1:4" x14ac:dyDescent="0.25">
      <c r="A16212" s="890" t="s">
        <v>15795</v>
      </c>
      <c r="B16212" s="890" t="s">
        <v>21643</v>
      </c>
      <c r="C16212" s="890" t="s">
        <v>5</v>
      </c>
      <c r="D16212" s="890">
        <v>34</v>
      </c>
    </row>
    <row r="16213" spans="1:4" x14ac:dyDescent="0.25">
      <c r="A16213" s="890" t="s">
        <v>15796</v>
      </c>
      <c r="B16213" s="890" t="s">
        <v>21643</v>
      </c>
      <c r="C16213" s="890" t="s">
        <v>5</v>
      </c>
      <c r="D16213" s="890">
        <v>34</v>
      </c>
    </row>
    <row r="16214" spans="1:4" x14ac:dyDescent="0.25">
      <c r="A16214" s="890" t="s">
        <v>15797</v>
      </c>
      <c r="B16214" s="890" t="s">
        <v>21644</v>
      </c>
      <c r="C16214" s="890" t="s">
        <v>5</v>
      </c>
      <c r="D16214" s="890">
        <v>58.34</v>
      </c>
    </row>
    <row r="16215" spans="1:4" x14ac:dyDescent="0.25">
      <c r="A16215" s="890" t="s">
        <v>15798</v>
      </c>
      <c r="B16215" s="890" t="s">
        <v>21644</v>
      </c>
      <c r="C16215" s="890" t="s">
        <v>5</v>
      </c>
      <c r="D16215" s="890">
        <v>58.34</v>
      </c>
    </row>
    <row r="16216" spans="1:4" x14ac:dyDescent="0.25">
      <c r="A16216" s="890" t="s">
        <v>15799</v>
      </c>
      <c r="B16216" s="890" t="s">
        <v>21645</v>
      </c>
      <c r="C16216" s="890" t="s">
        <v>5</v>
      </c>
      <c r="D16216" s="890">
        <v>148.47999999999999</v>
      </c>
    </row>
    <row r="16217" spans="1:4" x14ac:dyDescent="0.25">
      <c r="A16217" s="890" t="s">
        <v>15800</v>
      </c>
      <c r="B16217" s="890" t="s">
        <v>21645</v>
      </c>
      <c r="C16217" s="890" t="s">
        <v>5</v>
      </c>
      <c r="D16217" s="890">
        <v>148.47999999999999</v>
      </c>
    </row>
    <row r="16218" spans="1:4" x14ac:dyDescent="0.25">
      <c r="A16218" s="890" t="s">
        <v>15801</v>
      </c>
      <c r="B16218" s="890" t="s">
        <v>21646</v>
      </c>
      <c r="C16218" s="890" t="s">
        <v>5</v>
      </c>
      <c r="D16218" s="890">
        <v>225.45</v>
      </c>
    </row>
    <row r="16219" spans="1:4" x14ac:dyDescent="0.25">
      <c r="A16219" s="890" t="s">
        <v>15802</v>
      </c>
      <c r="B16219" s="890" t="s">
        <v>21646</v>
      </c>
      <c r="C16219" s="890" t="s">
        <v>5</v>
      </c>
      <c r="D16219" s="890">
        <v>225.45</v>
      </c>
    </row>
    <row r="16220" spans="1:4" x14ac:dyDescent="0.25">
      <c r="A16220" s="890" t="s">
        <v>15803</v>
      </c>
      <c r="B16220" s="890" t="s">
        <v>37863</v>
      </c>
      <c r="C16220" s="890" t="s">
        <v>5</v>
      </c>
      <c r="D16220" s="890">
        <v>16.89</v>
      </c>
    </row>
    <row r="16221" spans="1:4" x14ac:dyDescent="0.25">
      <c r="A16221" s="890" t="s">
        <v>15804</v>
      </c>
      <c r="B16221" s="890" t="s">
        <v>37863</v>
      </c>
      <c r="C16221" s="890" t="s">
        <v>5</v>
      </c>
      <c r="D16221" s="890">
        <v>16.89</v>
      </c>
    </row>
    <row r="16222" spans="1:4" x14ac:dyDescent="0.25">
      <c r="A16222" s="890" t="s">
        <v>15805</v>
      </c>
      <c r="B16222" s="890" t="s">
        <v>37864</v>
      </c>
      <c r="C16222" s="890" t="s">
        <v>5</v>
      </c>
      <c r="D16222" s="890">
        <v>26.4</v>
      </c>
    </row>
    <row r="16223" spans="1:4" x14ac:dyDescent="0.25">
      <c r="A16223" s="890" t="s">
        <v>15806</v>
      </c>
      <c r="B16223" s="890" t="s">
        <v>37864</v>
      </c>
      <c r="C16223" s="890" t="s">
        <v>5</v>
      </c>
      <c r="D16223" s="890">
        <v>26.4</v>
      </c>
    </row>
    <row r="16224" spans="1:4" x14ac:dyDescent="0.25">
      <c r="A16224" s="890" t="s">
        <v>15807</v>
      </c>
      <c r="B16224" s="890" t="s">
        <v>37865</v>
      </c>
      <c r="C16224" s="890" t="s">
        <v>5</v>
      </c>
      <c r="D16224" s="890">
        <v>34.44</v>
      </c>
    </row>
    <row r="16225" spans="1:4" x14ac:dyDescent="0.25">
      <c r="A16225" s="890" t="s">
        <v>15808</v>
      </c>
      <c r="B16225" s="890" t="s">
        <v>37865</v>
      </c>
      <c r="C16225" s="890" t="s">
        <v>5</v>
      </c>
      <c r="D16225" s="890">
        <v>34.44</v>
      </c>
    </row>
    <row r="16226" spans="1:4" x14ac:dyDescent="0.25">
      <c r="A16226" s="890" t="s">
        <v>15809</v>
      </c>
      <c r="B16226" s="890" t="s">
        <v>37866</v>
      </c>
      <c r="C16226" s="890" t="s">
        <v>5</v>
      </c>
      <c r="D16226" s="890">
        <v>0.83</v>
      </c>
    </row>
    <row r="16227" spans="1:4" x14ac:dyDescent="0.25">
      <c r="A16227" s="890" t="s">
        <v>15810</v>
      </c>
      <c r="B16227" s="890" t="s">
        <v>37866</v>
      </c>
      <c r="C16227" s="890" t="s">
        <v>5</v>
      </c>
      <c r="D16227" s="890">
        <v>0.83</v>
      </c>
    </row>
    <row r="16228" spans="1:4" x14ac:dyDescent="0.25">
      <c r="A16228" s="890" t="s">
        <v>15811</v>
      </c>
      <c r="B16228" s="890" t="s">
        <v>37867</v>
      </c>
      <c r="C16228" s="890" t="s">
        <v>5</v>
      </c>
      <c r="D16228" s="890">
        <v>0.93</v>
      </c>
    </row>
    <row r="16229" spans="1:4" x14ac:dyDescent="0.25">
      <c r="A16229" s="890" t="s">
        <v>15812</v>
      </c>
      <c r="B16229" s="890" t="s">
        <v>37867</v>
      </c>
      <c r="C16229" s="890" t="s">
        <v>5</v>
      </c>
      <c r="D16229" s="890">
        <v>0.93</v>
      </c>
    </row>
    <row r="16230" spans="1:4" x14ac:dyDescent="0.25">
      <c r="A16230" s="890" t="s">
        <v>15813</v>
      </c>
      <c r="B16230" s="890" t="s">
        <v>37868</v>
      </c>
      <c r="C16230" s="890" t="s">
        <v>5</v>
      </c>
      <c r="D16230" s="890">
        <v>1.87</v>
      </c>
    </row>
    <row r="16231" spans="1:4" x14ac:dyDescent="0.25">
      <c r="A16231" s="890" t="s">
        <v>15814</v>
      </c>
      <c r="B16231" s="890" t="s">
        <v>37868</v>
      </c>
      <c r="C16231" s="890" t="s">
        <v>5</v>
      </c>
      <c r="D16231" s="890">
        <v>1.87</v>
      </c>
    </row>
    <row r="16232" spans="1:4" x14ac:dyDescent="0.25">
      <c r="A16232" s="890" t="s">
        <v>15815</v>
      </c>
      <c r="B16232" s="890" t="s">
        <v>37869</v>
      </c>
      <c r="C16232" s="890" t="s">
        <v>5</v>
      </c>
      <c r="D16232" s="890">
        <v>3.78</v>
      </c>
    </row>
    <row r="16233" spans="1:4" x14ac:dyDescent="0.25">
      <c r="A16233" s="890" t="s">
        <v>15816</v>
      </c>
      <c r="B16233" s="890" t="s">
        <v>37869</v>
      </c>
      <c r="C16233" s="890" t="s">
        <v>5</v>
      </c>
      <c r="D16233" s="890">
        <v>3.78</v>
      </c>
    </row>
    <row r="16234" spans="1:4" x14ac:dyDescent="0.25">
      <c r="A16234" s="890" t="s">
        <v>15817</v>
      </c>
      <c r="B16234" s="890" t="s">
        <v>37870</v>
      </c>
      <c r="C16234" s="890" t="s">
        <v>5</v>
      </c>
      <c r="D16234" s="890">
        <v>6.49</v>
      </c>
    </row>
    <row r="16235" spans="1:4" x14ac:dyDescent="0.25">
      <c r="A16235" s="890" t="s">
        <v>15818</v>
      </c>
      <c r="B16235" s="890" t="s">
        <v>37870</v>
      </c>
      <c r="C16235" s="890" t="s">
        <v>5</v>
      </c>
      <c r="D16235" s="890">
        <v>6.49</v>
      </c>
    </row>
    <row r="16236" spans="1:4" x14ac:dyDescent="0.25">
      <c r="A16236" s="890" t="s">
        <v>15819</v>
      </c>
      <c r="B16236" s="890" t="s">
        <v>37871</v>
      </c>
      <c r="C16236" s="890" t="s">
        <v>5</v>
      </c>
      <c r="D16236" s="890">
        <v>8.7799999999999994</v>
      </c>
    </row>
    <row r="16237" spans="1:4" x14ac:dyDescent="0.25">
      <c r="A16237" s="890" t="s">
        <v>15820</v>
      </c>
      <c r="B16237" s="890" t="s">
        <v>37871</v>
      </c>
      <c r="C16237" s="890" t="s">
        <v>5</v>
      </c>
      <c r="D16237" s="890">
        <v>8.7799999999999994</v>
      </c>
    </row>
    <row r="16238" spans="1:4" x14ac:dyDescent="0.25">
      <c r="A16238" s="890" t="s">
        <v>15821</v>
      </c>
      <c r="B16238" s="890" t="s">
        <v>37872</v>
      </c>
      <c r="C16238" s="890" t="s">
        <v>5</v>
      </c>
      <c r="D16238" s="890">
        <v>4.25</v>
      </c>
    </row>
    <row r="16239" spans="1:4" x14ac:dyDescent="0.25">
      <c r="A16239" s="890" t="s">
        <v>15822</v>
      </c>
      <c r="B16239" s="890" t="s">
        <v>37872</v>
      </c>
      <c r="C16239" s="890" t="s">
        <v>5</v>
      </c>
      <c r="D16239" s="890">
        <v>4.25</v>
      </c>
    </row>
    <row r="16240" spans="1:4" x14ac:dyDescent="0.25">
      <c r="A16240" s="890" t="s">
        <v>15823</v>
      </c>
      <c r="B16240" s="890" t="s">
        <v>37873</v>
      </c>
      <c r="C16240" s="890" t="s">
        <v>5</v>
      </c>
      <c r="D16240" s="890">
        <v>11.81</v>
      </c>
    </row>
    <row r="16241" spans="1:4" x14ac:dyDescent="0.25">
      <c r="A16241" s="890" t="s">
        <v>15824</v>
      </c>
      <c r="B16241" s="890" t="s">
        <v>37873</v>
      </c>
      <c r="C16241" s="890" t="s">
        <v>5</v>
      </c>
      <c r="D16241" s="890">
        <v>11.81</v>
      </c>
    </row>
    <row r="16242" spans="1:4" x14ac:dyDescent="0.25">
      <c r="A16242" s="890" t="s">
        <v>15825</v>
      </c>
      <c r="B16242" s="890" t="s">
        <v>37874</v>
      </c>
      <c r="C16242" s="890" t="s">
        <v>5</v>
      </c>
      <c r="D16242" s="890">
        <v>20.27</v>
      </c>
    </row>
    <row r="16243" spans="1:4" x14ac:dyDescent="0.25">
      <c r="A16243" s="890" t="s">
        <v>15826</v>
      </c>
      <c r="B16243" s="890" t="s">
        <v>37874</v>
      </c>
      <c r="C16243" s="890" t="s">
        <v>5</v>
      </c>
      <c r="D16243" s="890">
        <v>20.27</v>
      </c>
    </row>
    <row r="16244" spans="1:4" x14ac:dyDescent="0.25">
      <c r="A16244" s="890" t="s">
        <v>15827</v>
      </c>
      <c r="B16244" s="890" t="s">
        <v>37875</v>
      </c>
      <c r="C16244" s="890" t="s">
        <v>5</v>
      </c>
      <c r="D16244" s="890">
        <v>29.07</v>
      </c>
    </row>
    <row r="16245" spans="1:4" x14ac:dyDescent="0.25">
      <c r="A16245" s="890" t="s">
        <v>15828</v>
      </c>
      <c r="B16245" s="890" t="s">
        <v>37875</v>
      </c>
      <c r="C16245" s="890" t="s">
        <v>5</v>
      </c>
      <c r="D16245" s="890">
        <v>29.07</v>
      </c>
    </row>
    <row r="16246" spans="1:4" x14ac:dyDescent="0.25">
      <c r="A16246" s="890" t="s">
        <v>15829</v>
      </c>
      <c r="B16246" s="890" t="s">
        <v>37876</v>
      </c>
      <c r="C16246" s="890" t="s">
        <v>5</v>
      </c>
      <c r="D16246" s="890">
        <v>48.19</v>
      </c>
    </row>
    <row r="16247" spans="1:4" x14ac:dyDescent="0.25">
      <c r="A16247" s="890" t="s">
        <v>15830</v>
      </c>
      <c r="B16247" s="890" t="s">
        <v>37876</v>
      </c>
      <c r="C16247" s="890" t="s">
        <v>5</v>
      </c>
      <c r="D16247" s="890">
        <v>48.19</v>
      </c>
    </row>
    <row r="16248" spans="1:4" x14ac:dyDescent="0.25">
      <c r="A16248" s="890" t="s">
        <v>15831</v>
      </c>
      <c r="B16248" s="890" t="s">
        <v>37877</v>
      </c>
      <c r="C16248" s="890" t="s">
        <v>5</v>
      </c>
      <c r="D16248" s="890">
        <v>10.29</v>
      </c>
    </row>
    <row r="16249" spans="1:4" x14ac:dyDescent="0.25">
      <c r="A16249" s="890" t="s">
        <v>15832</v>
      </c>
      <c r="B16249" s="890" t="s">
        <v>37877</v>
      </c>
      <c r="C16249" s="890" t="s">
        <v>5</v>
      </c>
      <c r="D16249" s="890">
        <v>10.29</v>
      </c>
    </row>
    <row r="16250" spans="1:4" x14ac:dyDescent="0.25">
      <c r="A16250" s="890" t="s">
        <v>15833</v>
      </c>
      <c r="B16250" s="890" t="s">
        <v>37878</v>
      </c>
      <c r="C16250" s="890" t="s">
        <v>5</v>
      </c>
      <c r="D16250" s="890">
        <v>16.54</v>
      </c>
    </row>
    <row r="16251" spans="1:4" x14ac:dyDescent="0.25">
      <c r="A16251" s="890" t="s">
        <v>15834</v>
      </c>
      <c r="B16251" s="890" t="s">
        <v>37878</v>
      </c>
      <c r="C16251" s="890" t="s">
        <v>5</v>
      </c>
      <c r="D16251" s="890">
        <v>16.54</v>
      </c>
    </row>
    <row r="16252" spans="1:4" x14ac:dyDescent="0.25">
      <c r="A16252" s="890" t="s">
        <v>15835</v>
      </c>
      <c r="B16252" s="890" t="s">
        <v>37879</v>
      </c>
      <c r="C16252" s="890" t="s">
        <v>5</v>
      </c>
      <c r="D16252" s="890">
        <v>30.22</v>
      </c>
    </row>
    <row r="16253" spans="1:4" x14ac:dyDescent="0.25">
      <c r="A16253" s="890" t="s">
        <v>15836</v>
      </c>
      <c r="B16253" s="890" t="s">
        <v>37879</v>
      </c>
      <c r="C16253" s="890" t="s">
        <v>5</v>
      </c>
      <c r="D16253" s="890">
        <v>30.22</v>
      </c>
    </row>
    <row r="16254" spans="1:4" x14ac:dyDescent="0.25">
      <c r="A16254" s="890" t="s">
        <v>15837</v>
      </c>
      <c r="B16254" s="890" t="s">
        <v>37880</v>
      </c>
      <c r="C16254" s="890" t="s">
        <v>5</v>
      </c>
      <c r="D16254" s="890">
        <v>27.34</v>
      </c>
    </row>
    <row r="16255" spans="1:4" x14ac:dyDescent="0.25">
      <c r="A16255" s="890" t="s">
        <v>15838</v>
      </c>
      <c r="B16255" s="890" t="s">
        <v>37880</v>
      </c>
      <c r="C16255" s="890" t="s">
        <v>5</v>
      </c>
      <c r="D16255" s="890">
        <v>27.34</v>
      </c>
    </row>
    <row r="16256" spans="1:4" x14ac:dyDescent="0.25">
      <c r="A16256" s="890" t="s">
        <v>15839</v>
      </c>
      <c r="B16256" s="890" t="s">
        <v>37881</v>
      </c>
      <c r="C16256" s="890" t="s">
        <v>5</v>
      </c>
      <c r="D16256" s="890">
        <v>61</v>
      </c>
    </row>
    <row r="16257" spans="1:4" x14ac:dyDescent="0.25">
      <c r="A16257" s="890" t="s">
        <v>15840</v>
      </c>
      <c r="B16257" s="890" t="s">
        <v>37881</v>
      </c>
      <c r="C16257" s="890" t="s">
        <v>5</v>
      </c>
      <c r="D16257" s="890">
        <v>61</v>
      </c>
    </row>
    <row r="16258" spans="1:4" x14ac:dyDescent="0.25">
      <c r="A16258" s="890" t="s">
        <v>15841</v>
      </c>
      <c r="B16258" s="890" t="s">
        <v>37882</v>
      </c>
      <c r="C16258" s="890" t="s">
        <v>5</v>
      </c>
      <c r="D16258" s="890">
        <v>222.66</v>
      </c>
    </row>
    <row r="16259" spans="1:4" x14ac:dyDescent="0.25">
      <c r="A16259" s="890" t="s">
        <v>15842</v>
      </c>
      <c r="B16259" s="890" t="s">
        <v>37882</v>
      </c>
      <c r="C16259" s="890" t="s">
        <v>5</v>
      </c>
      <c r="D16259" s="890">
        <v>222.66</v>
      </c>
    </row>
    <row r="16260" spans="1:4" x14ac:dyDescent="0.25">
      <c r="A16260" s="890" t="s">
        <v>15843</v>
      </c>
      <c r="B16260" s="890" t="s">
        <v>37883</v>
      </c>
      <c r="C16260" s="890" t="s">
        <v>5</v>
      </c>
      <c r="D16260" s="890">
        <v>318.33999999999997</v>
      </c>
    </row>
    <row r="16261" spans="1:4" x14ac:dyDescent="0.25">
      <c r="A16261" s="890" t="s">
        <v>15844</v>
      </c>
      <c r="B16261" s="890" t="s">
        <v>37883</v>
      </c>
      <c r="C16261" s="890" t="s">
        <v>5</v>
      </c>
      <c r="D16261" s="890">
        <v>318.33999999999997</v>
      </c>
    </row>
    <row r="16262" spans="1:4" x14ac:dyDescent="0.25">
      <c r="A16262" s="890" t="s">
        <v>15845</v>
      </c>
      <c r="B16262" s="890" t="s">
        <v>37884</v>
      </c>
      <c r="C16262" s="890" t="s">
        <v>5</v>
      </c>
      <c r="D16262" s="890">
        <v>334.09</v>
      </c>
    </row>
    <row r="16263" spans="1:4" x14ac:dyDescent="0.25">
      <c r="A16263" s="890" t="s">
        <v>15846</v>
      </c>
      <c r="B16263" s="890" t="s">
        <v>37884</v>
      </c>
      <c r="C16263" s="890" t="s">
        <v>5</v>
      </c>
      <c r="D16263" s="890">
        <v>334.09</v>
      </c>
    </row>
    <row r="16264" spans="1:4" x14ac:dyDescent="0.25">
      <c r="A16264" s="890" t="s">
        <v>15847</v>
      </c>
      <c r="B16264" s="890" t="s">
        <v>37885</v>
      </c>
      <c r="C16264" s="890" t="s">
        <v>5</v>
      </c>
      <c r="D16264" s="890">
        <v>211.84</v>
      </c>
    </row>
    <row r="16265" spans="1:4" x14ac:dyDescent="0.25">
      <c r="A16265" s="890" t="s">
        <v>15848</v>
      </c>
      <c r="B16265" s="890" t="s">
        <v>37885</v>
      </c>
      <c r="C16265" s="890" t="s">
        <v>5</v>
      </c>
      <c r="D16265" s="890">
        <v>211.84</v>
      </c>
    </row>
    <row r="16266" spans="1:4" x14ac:dyDescent="0.25">
      <c r="A16266" s="890" t="s">
        <v>15849</v>
      </c>
      <c r="B16266" s="890" t="s">
        <v>37886</v>
      </c>
      <c r="C16266" s="890" t="s">
        <v>5</v>
      </c>
      <c r="D16266" s="890">
        <v>300.18</v>
      </c>
    </row>
    <row r="16267" spans="1:4" x14ac:dyDescent="0.25">
      <c r="A16267" s="890" t="s">
        <v>15850</v>
      </c>
      <c r="B16267" s="890" t="s">
        <v>37886</v>
      </c>
      <c r="C16267" s="890" t="s">
        <v>5</v>
      </c>
      <c r="D16267" s="890">
        <v>300.18</v>
      </c>
    </row>
    <row r="16268" spans="1:4" x14ac:dyDescent="0.25">
      <c r="A16268" s="890" t="s">
        <v>15851</v>
      </c>
      <c r="B16268" s="890" t="s">
        <v>37887</v>
      </c>
      <c r="C16268" s="890" t="s">
        <v>5</v>
      </c>
      <c r="D16268" s="890">
        <v>399.43</v>
      </c>
    </row>
    <row r="16269" spans="1:4" x14ac:dyDescent="0.25">
      <c r="A16269" s="890" t="s">
        <v>15852</v>
      </c>
      <c r="B16269" s="890" t="s">
        <v>37887</v>
      </c>
      <c r="C16269" s="890" t="s">
        <v>5</v>
      </c>
      <c r="D16269" s="890">
        <v>399.43</v>
      </c>
    </row>
    <row r="16270" spans="1:4" x14ac:dyDescent="0.25">
      <c r="A16270" s="890" t="s">
        <v>15853</v>
      </c>
      <c r="B16270" s="890" t="s">
        <v>37888</v>
      </c>
      <c r="C16270" s="890" t="s">
        <v>5</v>
      </c>
      <c r="D16270" s="890">
        <v>8.27</v>
      </c>
    </row>
    <row r="16271" spans="1:4" x14ac:dyDescent="0.25">
      <c r="A16271" s="890" t="s">
        <v>15854</v>
      </c>
      <c r="B16271" s="890" t="s">
        <v>37888</v>
      </c>
      <c r="C16271" s="890" t="s">
        <v>5</v>
      </c>
      <c r="D16271" s="890">
        <v>8.27</v>
      </c>
    </row>
    <row r="16272" spans="1:4" x14ac:dyDescent="0.25">
      <c r="A16272" s="890" t="s">
        <v>15855</v>
      </c>
      <c r="B16272" s="890" t="s">
        <v>37889</v>
      </c>
      <c r="C16272" s="890" t="s">
        <v>5</v>
      </c>
      <c r="D16272" s="890">
        <v>16.54</v>
      </c>
    </row>
    <row r="16273" spans="1:4" x14ac:dyDescent="0.25">
      <c r="A16273" s="890" t="s">
        <v>15856</v>
      </c>
      <c r="B16273" s="890" t="s">
        <v>37889</v>
      </c>
      <c r="C16273" s="890" t="s">
        <v>5</v>
      </c>
      <c r="D16273" s="890">
        <v>16.54</v>
      </c>
    </row>
    <row r="16274" spans="1:4" x14ac:dyDescent="0.25">
      <c r="A16274" s="890" t="s">
        <v>15857</v>
      </c>
      <c r="B16274" s="890" t="s">
        <v>37890</v>
      </c>
      <c r="C16274" s="890" t="s">
        <v>5</v>
      </c>
      <c r="D16274" s="890">
        <v>23.77</v>
      </c>
    </row>
    <row r="16275" spans="1:4" x14ac:dyDescent="0.25">
      <c r="A16275" s="890" t="s">
        <v>15858</v>
      </c>
      <c r="B16275" s="890" t="s">
        <v>37890</v>
      </c>
      <c r="C16275" s="890" t="s">
        <v>5</v>
      </c>
      <c r="D16275" s="890">
        <v>23.77</v>
      </c>
    </row>
    <row r="16276" spans="1:4" x14ac:dyDescent="0.25">
      <c r="A16276" s="890" t="s">
        <v>15859</v>
      </c>
      <c r="B16276" s="890" t="s">
        <v>37891</v>
      </c>
      <c r="C16276" s="890" t="s">
        <v>5</v>
      </c>
      <c r="D16276" s="890">
        <v>23.68</v>
      </c>
    </row>
    <row r="16277" spans="1:4" x14ac:dyDescent="0.25">
      <c r="A16277" s="890" t="s">
        <v>15860</v>
      </c>
      <c r="B16277" s="890" t="s">
        <v>37891</v>
      </c>
      <c r="C16277" s="890" t="s">
        <v>5</v>
      </c>
      <c r="D16277" s="890">
        <v>23.68</v>
      </c>
    </row>
    <row r="16278" spans="1:4" x14ac:dyDescent="0.25">
      <c r="A16278" s="890" t="s">
        <v>15861</v>
      </c>
      <c r="B16278" s="890" t="s">
        <v>37892</v>
      </c>
      <c r="C16278" s="890" t="s">
        <v>5</v>
      </c>
      <c r="D16278" s="890">
        <v>45.33</v>
      </c>
    </row>
    <row r="16279" spans="1:4" x14ac:dyDescent="0.25">
      <c r="A16279" s="890" t="s">
        <v>15862</v>
      </c>
      <c r="B16279" s="890" t="s">
        <v>37892</v>
      </c>
      <c r="C16279" s="890" t="s">
        <v>5</v>
      </c>
      <c r="D16279" s="890">
        <v>45.33</v>
      </c>
    </row>
    <row r="16280" spans="1:4" x14ac:dyDescent="0.25">
      <c r="A16280" s="890" t="s">
        <v>15863</v>
      </c>
      <c r="B16280" s="890" t="s">
        <v>37893</v>
      </c>
      <c r="C16280" s="890" t="s">
        <v>5</v>
      </c>
      <c r="D16280" s="890">
        <v>0.62</v>
      </c>
    </row>
    <row r="16281" spans="1:4" x14ac:dyDescent="0.25">
      <c r="A16281" s="890" t="s">
        <v>15864</v>
      </c>
      <c r="B16281" s="890" t="s">
        <v>37893</v>
      </c>
      <c r="C16281" s="890" t="s">
        <v>5</v>
      </c>
      <c r="D16281" s="890">
        <v>0.62</v>
      </c>
    </row>
    <row r="16282" spans="1:4" x14ac:dyDescent="0.25">
      <c r="A16282" s="890" t="s">
        <v>15865</v>
      </c>
      <c r="B16282" s="890" t="s">
        <v>37894</v>
      </c>
      <c r="C16282" s="890" t="s">
        <v>5</v>
      </c>
      <c r="D16282" s="890">
        <v>0.99</v>
      </c>
    </row>
    <row r="16283" spans="1:4" x14ac:dyDescent="0.25">
      <c r="A16283" s="890" t="s">
        <v>15866</v>
      </c>
      <c r="B16283" s="890" t="s">
        <v>37894</v>
      </c>
      <c r="C16283" s="890" t="s">
        <v>5</v>
      </c>
      <c r="D16283" s="890">
        <v>0.99</v>
      </c>
    </row>
    <row r="16284" spans="1:4" x14ac:dyDescent="0.25">
      <c r="A16284" s="890" t="s">
        <v>15867</v>
      </c>
      <c r="B16284" s="890" t="s">
        <v>37895</v>
      </c>
      <c r="C16284" s="890" t="s">
        <v>5</v>
      </c>
      <c r="D16284" s="890">
        <v>2.06</v>
      </c>
    </row>
    <row r="16285" spans="1:4" x14ac:dyDescent="0.25">
      <c r="A16285" s="890" t="s">
        <v>15868</v>
      </c>
      <c r="B16285" s="890" t="s">
        <v>37895</v>
      </c>
      <c r="C16285" s="890" t="s">
        <v>5</v>
      </c>
      <c r="D16285" s="890">
        <v>2.06</v>
      </c>
    </row>
    <row r="16286" spans="1:4" x14ac:dyDescent="0.25">
      <c r="A16286" s="890" t="s">
        <v>15869</v>
      </c>
      <c r="B16286" s="890" t="s">
        <v>37896</v>
      </c>
      <c r="C16286" s="890" t="s">
        <v>5</v>
      </c>
      <c r="D16286" s="890">
        <v>3.59</v>
      </c>
    </row>
    <row r="16287" spans="1:4" x14ac:dyDescent="0.25">
      <c r="A16287" s="890" t="s">
        <v>15870</v>
      </c>
      <c r="B16287" s="890" t="s">
        <v>37896</v>
      </c>
      <c r="C16287" s="890" t="s">
        <v>5</v>
      </c>
      <c r="D16287" s="890">
        <v>3.59</v>
      </c>
    </row>
    <row r="16288" spans="1:4" x14ac:dyDescent="0.25">
      <c r="A16288" s="890" t="s">
        <v>15871</v>
      </c>
      <c r="B16288" s="890" t="s">
        <v>37897</v>
      </c>
      <c r="C16288" s="890" t="s">
        <v>5</v>
      </c>
      <c r="D16288" s="890">
        <v>6.54</v>
      </c>
    </row>
    <row r="16289" spans="1:4" x14ac:dyDescent="0.25">
      <c r="A16289" s="890" t="s">
        <v>15872</v>
      </c>
      <c r="B16289" s="890" t="s">
        <v>37897</v>
      </c>
      <c r="C16289" s="890" t="s">
        <v>5</v>
      </c>
      <c r="D16289" s="890">
        <v>6.54</v>
      </c>
    </row>
    <row r="16290" spans="1:4" x14ac:dyDescent="0.25">
      <c r="A16290" s="890" t="s">
        <v>15873</v>
      </c>
      <c r="B16290" s="890" t="s">
        <v>37898</v>
      </c>
      <c r="C16290" s="890" t="s">
        <v>5</v>
      </c>
      <c r="D16290" s="890">
        <v>13.3</v>
      </c>
    </row>
    <row r="16291" spans="1:4" x14ac:dyDescent="0.25">
      <c r="A16291" s="890" t="s">
        <v>15874</v>
      </c>
      <c r="B16291" s="890" t="s">
        <v>37898</v>
      </c>
      <c r="C16291" s="890" t="s">
        <v>5</v>
      </c>
      <c r="D16291" s="890">
        <v>13.3</v>
      </c>
    </row>
    <row r="16292" spans="1:4" x14ac:dyDescent="0.25">
      <c r="A16292" s="890" t="s">
        <v>15875</v>
      </c>
      <c r="B16292" s="890" t="s">
        <v>37899</v>
      </c>
      <c r="C16292" s="890" t="s">
        <v>5</v>
      </c>
      <c r="D16292" s="890">
        <v>15.33</v>
      </c>
    </row>
    <row r="16293" spans="1:4" x14ac:dyDescent="0.25">
      <c r="A16293" s="890" t="s">
        <v>15876</v>
      </c>
      <c r="B16293" s="890" t="s">
        <v>37899</v>
      </c>
      <c r="C16293" s="890" t="s">
        <v>5</v>
      </c>
      <c r="D16293" s="890">
        <v>15.33</v>
      </c>
    </row>
    <row r="16294" spans="1:4" x14ac:dyDescent="0.25">
      <c r="A16294" s="890" t="s">
        <v>15877</v>
      </c>
      <c r="B16294" s="890" t="s">
        <v>37900</v>
      </c>
      <c r="C16294" s="890" t="s">
        <v>5</v>
      </c>
      <c r="D16294" s="890">
        <v>76.58</v>
      </c>
    </row>
    <row r="16295" spans="1:4" x14ac:dyDescent="0.25">
      <c r="A16295" s="890" t="s">
        <v>15878</v>
      </c>
      <c r="B16295" s="890" t="s">
        <v>37900</v>
      </c>
      <c r="C16295" s="890" t="s">
        <v>5</v>
      </c>
      <c r="D16295" s="890">
        <v>76.58</v>
      </c>
    </row>
    <row r="16296" spans="1:4" x14ac:dyDescent="0.25">
      <c r="A16296" s="890" t="s">
        <v>15879</v>
      </c>
      <c r="B16296" s="890" t="s">
        <v>37901</v>
      </c>
      <c r="C16296" s="890" t="s">
        <v>5</v>
      </c>
      <c r="D16296" s="890">
        <v>2.06</v>
      </c>
    </row>
    <row r="16297" spans="1:4" x14ac:dyDescent="0.25">
      <c r="A16297" s="890" t="s">
        <v>15880</v>
      </c>
      <c r="B16297" s="890" t="s">
        <v>37901</v>
      </c>
      <c r="C16297" s="890" t="s">
        <v>5</v>
      </c>
      <c r="D16297" s="890">
        <v>2.06</v>
      </c>
    </row>
    <row r="16298" spans="1:4" x14ac:dyDescent="0.25">
      <c r="A16298" s="890" t="s">
        <v>15881</v>
      </c>
      <c r="B16298" s="890" t="s">
        <v>37902</v>
      </c>
      <c r="C16298" s="890" t="s">
        <v>5</v>
      </c>
      <c r="D16298" s="890">
        <v>4.13</v>
      </c>
    </row>
    <row r="16299" spans="1:4" x14ac:dyDescent="0.25">
      <c r="A16299" s="890" t="s">
        <v>15882</v>
      </c>
      <c r="B16299" s="890" t="s">
        <v>37902</v>
      </c>
      <c r="C16299" s="890" t="s">
        <v>5</v>
      </c>
      <c r="D16299" s="890">
        <v>4.13</v>
      </c>
    </row>
    <row r="16300" spans="1:4" x14ac:dyDescent="0.25">
      <c r="A16300" s="890" t="s">
        <v>15883</v>
      </c>
      <c r="B16300" s="890" t="s">
        <v>37903</v>
      </c>
      <c r="C16300" s="890" t="s">
        <v>5</v>
      </c>
      <c r="D16300" s="890">
        <v>3.59</v>
      </c>
    </row>
    <row r="16301" spans="1:4" x14ac:dyDescent="0.25">
      <c r="A16301" s="890" t="s">
        <v>15884</v>
      </c>
      <c r="B16301" s="890" t="s">
        <v>37903</v>
      </c>
      <c r="C16301" s="890" t="s">
        <v>5</v>
      </c>
      <c r="D16301" s="890">
        <v>3.59</v>
      </c>
    </row>
    <row r="16302" spans="1:4" x14ac:dyDescent="0.25">
      <c r="A16302" s="890" t="s">
        <v>15885</v>
      </c>
      <c r="B16302" s="890" t="s">
        <v>37904</v>
      </c>
      <c r="C16302" s="890" t="s">
        <v>5</v>
      </c>
      <c r="D16302" s="890">
        <v>3.4</v>
      </c>
    </row>
    <row r="16303" spans="1:4" x14ac:dyDescent="0.25">
      <c r="A16303" s="890" t="s">
        <v>15886</v>
      </c>
      <c r="B16303" s="890" t="s">
        <v>37904</v>
      </c>
      <c r="C16303" s="890" t="s">
        <v>5</v>
      </c>
      <c r="D16303" s="890">
        <v>3.4</v>
      </c>
    </row>
    <row r="16304" spans="1:4" x14ac:dyDescent="0.25">
      <c r="A16304" s="890" t="s">
        <v>15887</v>
      </c>
      <c r="B16304" s="890" t="s">
        <v>37905</v>
      </c>
      <c r="C16304" s="890" t="s">
        <v>5</v>
      </c>
      <c r="D16304" s="890">
        <v>4.3</v>
      </c>
    </row>
    <row r="16305" spans="1:4" x14ac:dyDescent="0.25">
      <c r="A16305" s="890" t="s">
        <v>15888</v>
      </c>
      <c r="B16305" s="890" t="s">
        <v>37905</v>
      </c>
      <c r="C16305" s="890" t="s">
        <v>5</v>
      </c>
      <c r="D16305" s="890">
        <v>4.3</v>
      </c>
    </row>
    <row r="16306" spans="1:4" x14ac:dyDescent="0.25">
      <c r="A16306" s="890" t="s">
        <v>15889</v>
      </c>
      <c r="B16306" s="890" t="s">
        <v>37906</v>
      </c>
      <c r="C16306" s="890" t="s">
        <v>5</v>
      </c>
      <c r="D16306" s="890">
        <v>5.52</v>
      </c>
    </row>
    <row r="16307" spans="1:4" x14ac:dyDescent="0.25">
      <c r="A16307" s="890" t="s">
        <v>15890</v>
      </c>
      <c r="B16307" s="890" t="s">
        <v>37906</v>
      </c>
      <c r="C16307" s="890" t="s">
        <v>5</v>
      </c>
      <c r="D16307" s="890">
        <v>5.52</v>
      </c>
    </row>
    <row r="16308" spans="1:4" x14ac:dyDescent="0.25">
      <c r="A16308" s="890" t="s">
        <v>15891</v>
      </c>
      <c r="B16308" s="890" t="s">
        <v>37907</v>
      </c>
      <c r="C16308" s="890" t="s">
        <v>5</v>
      </c>
      <c r="D16308" s="890">
        <v>9.83</v>
      </c>
    </row>
    <row r="16309" spans="1:4" x14ac:dyDescent="0.25">
      <c r="A16309" s="890" t="s">
        <v>15892</v>
      </c>
      <c r="B16309" s="890" t="s">
        <v>37907</v>
      </c>
      <c r="C16309" s="890" t="s">
        <v>5</v>
      </c>
      <c r="D16309" s="890">
        <v>9.83</v>
      </c>
    </row>
    <row r="16310" spans="1:4" x14ac:dyDescent="0.25">
      <c r="A16310" s="890" t="s">
        <v>15893</v>
      </c>
      <c r="B16310" s="890" t="s">
        <v>37908</v>
      </c>
      <c r="C16310" s="890" t="s">
        <v>5</v>
      </c>
      <c r="D16310" s="890">
        <v>12.04</v>
      </c>
    </row>
    <row r="16311" spans="1:4" x14ac:dyDescent="0.25">
      <c r="A16311" s="890" t="s">
        <v>15894</v>
      </c>
      <c r="B16311" s="890" t="s">
        <v>37908</v>
      </c>
      <c r="C16311" s="890" t="s">
        <v>5</v>
      </c>
      <c r="D16311" s="890">
        <v>12.04</v>
      </c>
    </row>
    <row r="16312" spans="1:4" x14ac:dyDescent="0.25">
      <c r="A16312" s="890" t="s">
        <v>15895</v>
      </c>
      <c r="B16312" s="890" t="s">
        <v>37909</v>
      </c>
      <c r="C16312" s="890" t="s">
        <v>5</v>
      </c>
      <c r="D16312" s="890">
        <v>13.52</v>
      </c>
    </row>
    <row r="16313" spans="1:4" x14ac:dyDescent="0.25">
      <c r="A16313" s="890" t="s">
        <v>15896</v>
      </c>
      <c r="B16313" s="890" t="s">
        <v>37909</v>
      </c>
      <c r="C16313" s="890" t="s">
        <v>5</v>
      </c>
      <c r="D16313" s="890">
        <v>13.52</v>
      </c>
    </row>
    <row r="16314" spans="1:4" x14ac:dyDescent="0.25">
      <c r="A16314" s="890" t="s">
        <v>15897</v>
      </c>
      <c r="B16314" s="890" t="s">
        <v>37910</v>
      </c>
      <c r="C16314" s="890" t="s">
        <v>5</v>
      </c>
      <c r="D16314" s="890">
        <v>15.41</v>
      </c>
    </row>
    <row r="16315" spans="1:4" x14ac:dyDescent="0.25">
      <c r="A16315" s="890" t="s">
        <v>15898</v>
      </c>
      <c r="B16315" s="890" t="s">
        <v>37910</v>
      </c>
      <c r="C16315" s="890" t="s">
        <v>5</v>
      </c>
      <c r="D16315" s="890">
        <v>15.41</v>
      </c>
    </row>
    <row r="16316" spans="1:4" x14ac:dyDescent="0.25">
      <c r="A16316" s="890" t="s">
        <v>15899</v>
      </c>
      <c r="B16316" s="890" t="s">
        <v>37911</v>
      </c>
      <c r="C16316" s="890" t="s">
        <v>5</v>
      </c>
      <c r="D16316" s="890">
        <v>19.100000000000001</v>
      </c>
    </row>
    <row r="16317" spans="1:4" x14ac:dyDescent="0.25">
      <c r="A16317" s="890" t="s">
        <v>15900</v>
      </c>
      <c r="B16317" s="890" t="s">
        <v>37911</v>
      </c>
      <c r="C16317" s="890" t="s">
        <v>5</v>
      </c>
      <c r="D16317" s="890">
        <v>19.100000000000001</v>
      </c>
    </row>
    <row r="16318" spans="1:4" x14ac:dyDescent="0.25">
      <c r="A16318" s="890" t="s">
        <v>15901</v>
      </c>
      <c r="B16318" s="890" t="s">
        <v>37912</v>
      </c>
      <c r="C16318" s="890" t="s">
        <v>5</v>
      </c>
      <c r="D16318" s="890">
        <v>21.77</v>
      </c>
    </row>
    <row r="16319" spans="1:4" x14ac:dyDescent="0.25">
      <c r="A16319" s="890" t="s">
        <v>15902</v>
      </c>
      <c r="B16319" s="890" t="s">
        <v>37912</v>
      </c>
      <c r="C16319" s="890" t="s">
        <v>5</v>
      </c>
      <c r="D16319" s="890">
        <v>21.77</v>
      </c>
    </row>
    <row r="16320" spans="1:4" x14ac:dyDescent="0.25">
      <c r="A16320" s="890" t="s">
        <v>15903</v>
      </c>
      <c r="B16320" s="890" t="s">
        <v>21647</v>
      </c>
      <c r="C16320" s="890" t="s">
        <v>5</v>
      </c>
      <c r="D16320" s="890">
        <v>1.2</v>
      </c>
    </row>
    <row r="16321" spans="1:4" x14ac:dyDescent="0.25">
      <c r="A16321" s="890" t="s">
        <v>15904</v>
      </c>
      <c r="B16321" s="890" t="s">
        <v>21647</v>
      </c>
      <c r="C16321" s="890" t="s">
        <v>5</v>
      </c>
      <c r="D16321" s="890">
        <v>1.2</v>
      </c>
    </row>
    <row r="16322" spans="1:4" x14ac:dyDescent="0.25">
      <c r="A16322" s="890" t="s">
        <v>15905</v>
      </c>
      <c r="B16322" s="890" t="s">
        <v>21648</v>
      </c>
      <c r="C16322" s="890" t="s">
        <v>5</v>
      </c>
      <c r="D16322" s="890">
        <v>1.3</v>
      </c>
    </row>
    <row r="16323" spans="1:4" x14ac:dyDescent="0.25">
      <c r="A16323" s="890" t="s">
        <v>15906</v>
      </c>
      <c r="B16323" s="890" t="s">
        <v>21648</v>
      </c>
      <c r="C16323" s="890" t="s">
        <v>5</v>
      </c>
      <c r="D16323" s="890">
        <v>1.3</v>
      </c>
    </row>
    <row r="16324" spans="1:4" x14ac:dyDescent="0.25">
      <c r="A16324" s="890" t="s">
        <v>15907</v>
      </c>
      <c r="B16324" s="890" t="s">
        <v>21649</v>
      </c>
      <c r="C16324" s="890" t="s">
        <v>5</v>
      </c>
      <c r="D16324" s="890">
        <v>2.25</v>
      </c>
    </row>
    <row r="16325" spans="1:4" x14ac:dyDescent="0.25">
      <c r="A16325" s="890" t="s">
        <v>15908</v>
      </c>
      <c r="B16325" s="890" t="s">
        <v>21649</v>
      </c>
      <c r="C16325" s="890" t="s">
        <v>5</v>
      </c>
      <c r="D16325" s="890">
        <v>2.25</v>
      </c>
    </row>
    <row r="16326" spans="1:4" x14ac:dyDescent="0.25">
      <c r="A16326" s="890" t="s">
        <v>15909</v>
      </c>
      <c r="B16326" s="890" t="s">
        <v>21650</v>
      </c>
      <c r="C16326" s="890" t="s">
        <v>5</v>
      </c>
      <c r="D16326" s="890">
        <v>4.3</v>
      </c>
    </row>
    <row r="16327" spans="1:4" x14ac:dyDescent="0.25">
      <c r="A16327" s="890" t="s">
        <v>15910</v>
      </c>
      <c r="B16327" s="890" t="s">
        <v>21650</v>
      </c>
      <c r="C16327" s="890" t="s">
        <v>5</v>
      </c>
      <c r="D16327" s="890">
        <v>4.3</v>
      </c>
    </row>
    <row r="16328" spans="1:4" x14ac:dyDescent="0.25">
      <c r="A16328" s="890" t="s">
        <v>15911</v>
      </c>
      <c r="B16328" s="890" t="s">
        <v>21651</v>
      </c>
      <c r="C16328" s="890" t="s">
        <v>5</v>
      </c>
      <c r="D16328" s="890">
        <v>6.71</v>
      </c>
    </row>
    <row r="16329" spans="1:4" x14ac:dyDescent="0.25">
      <c r="A16329" s="890" t="s">
        <v>15912</v>
      </c>
      <c r="B16329" s="890" t="s">
        <v>21651</v>
      </c>
      <c r="C16329" s="890" t="s">
        <v>5</v>
      </c>
      <c r="D16329" s="890">
        <v>6.71</v>
      </c>
    </row>
    <row r="16330" spans="1:4" x14ac:dyDescent="0.25">
      <c r="A16330" s="890" t="s">
        <v>15913</v>
      </c>
      <c r="B16330" s="890" t="s">
        <v>21652</v>
      </c>
      <c r="C16330" s="890" t="s">
        <v>5</v>
      </c>
      <c r="D16330" s="890">
        <v>12.16</v>
      </c>
    </row>
    <row r="16331" spans="1:4" x14ac:dyDescent="0.25">
      <c r="A16331" s="890" t="s">
        <v>15914</v>
      </c>
      <c r="B16331" s="890" t="s">
        <v>21652</v>
      </c>
      <c r="C16331" s="890" t="s">
        <v>5</v>
      </c>
      <c r="D16331" s="890">
        <v>12.16</v>
      </c>
    </row>
    <row r="16332" spans="1:4" x14ac:dyDescent="0.25">
      <c r="A16332" s="890" t="s">
        <v>15915</v>
      </c>
      <c r="B16332" s="890" t="s">
        <v>21653</v>
      </c>
      <c r="C16332" s="890" t="s">
        <v>5</v>
      </c>
      <c r="D16332" s="890">
        <v>21.78</v>
      </c>
    </row>
    <row r="16333" spans="1:4" x14ac:dyDescent="0.25">
      <c r="A16333" s="890" t="s">
        <v>15916</v>
      </c>
      <c r="B16333" s="890" t="s">
        <v>21653</v>
      </c>
      <c r="C16333" s="890" t="s">
        <v>5</v>
      </c>
      <c r="D16333" s="890">
        <v>21.78</v>
      </c>
    </row>
    <row r="16334" spans="1:4" x14ac:dyDescent="0.25">
      <c r="A16334" s="890" t="s">
        <v>15917</v>
      </c>
      <c r="B16334" s="890" t="s">
        <v>21654</v>
      </c>
      <c r="C16334" s="890" t="s">
        <v>5</v>
      </c>
      <c r="D16334" s="890">
        <v>48.97</v>
      </c>
    </row>
    <row r="16335" spans="1:4" x14ac:dyDescent="0.25">
      <c r="A16335" s="890" t="s">
        <v>15918</v>
      </c>
      <c r="B16335" s="890" t="s">
        <v>21654</v>
      </c>
      <c r="C16335" s="890" t="s">
        <v>5</v>
      </c>
      <c r="D16335" s="890">
        <v>48.97</v>
      </c>
    </row>
    <row r="16336" spans="1:4" x14ac:dyDescent="0.25">
      <c r="A16336" s="890" t="s">
        <v>15919</v>
      </c>
      <c r="B16336" s="890" t="s">
        <v>21655</v>
      </c>
      <c r="C16336" s="890" t="s">
        <v>5</v>
      </c>
      <c r="D16336" s="890">
        <v>75.27</v>
      </c>
    </row>
    <row r="16337" spans="1:4" x14ac:dyDescent="0.25">
      <c r="A16337" s="890" t="s">
        <v>15920</v>
      </c>
      <c r="B16337" s="890" t="s">
        <v>21655</v>
      </c>
      <c r="C16337" s="890" t="s">
        <v>5</v>
      </c>
      <c r="D16337" s="890">
        <v>75.27</v>
      </c>
    </row>
    <row r="16338" spans="1:4" x14ac:dyDescent="0.25">
      <c r="A16338" s="890" t="s">
        <v>15921</v>
      </c>
      <c r="B16338" s="890" t="s">
        <v>21656</v>
      </c>
      <c r="C16338" s="890" t="s">
        <v>5</v>
      </c>
      <c r="D16338" s="890">
        <v>2.87</v>
      </c>
    </row>
    <row r="16339" spans="1:4" x14ac:dyDescent="0.25">
      <c r="A16339" s="890" t="s">
        <v>15922</v>
      </c>
      <c r="B16339" s="890" t="s">
        <v>21656</v>
      </c>
      <c r="C16339" s="890" t="s">
        <v>5</v>
      </c>
      <c r="D16339" s="890">
        <v>2.87</v>
      </c>
    </row>
    <row r="16340" spans="1:4" x14ac:dyDescent="0.25">
      <c r="A16340" s="890" t="s">
        <v>15923</v>
      </c>
      <c r="B16340" s="890" t="s">
        <v>21657</v>
      </c>
      <c r="C16340" s="890" t="s">
        <v>5</v>
      </c>
      <c r="D16340" s="890">
        <v>3.31</v>
      </c>
    </row>
    <row r="16341" spans="1:4" x14ac:dyDescent="0.25">
      <c r="A16341" s="890" t="s">
        <v>15924</v>
      </c>
      <c r="B16341" s="890" t="s">
        <v>21657</v>
      </c>
      <c r="C16341" s="890" t="s">
        <v>5</v>
      </c>
      <c r="D16341" s="890">
        <v>3.31</v>
      </c>
    </row>
    <row r="16342" spans="1:4" x14ac:dyDescent="0.25">
      <c r="A16342" s="890" t="s">
        <v>15925</v>
      </c>
      <c r="B16342" s="890" t="s">
        <v>21658</v>
      </c>
      <c r="C16342" s="890" t="s">
        <v>5</v>
      </c>
      <c r="D16342" s="890">
        <v>5.89</v>
      </c>
    </row>
    <row r="16343" spans="1:4" x14ac:dyDescent="0.25">
      <c r="A16343" s="890" t="s">
        <v>15926</v>
      </c>
      <c r="B16343" s="890" t="s">
        <v>21658</v>
      </c>
      <c r="C16343" s="890" t="s">
        <v>5</v>
      </c>
      <c r="D16343" s="890">
        <v>5.89</v>
      </c>
    </row>
    <row r="16344" spans="1:4" x14ac:dyDescent="0.25">
      <c r="A16344" s="890" t="s">
        <v>15927</v>
      </c>
      <c r="B16344" s="890" t="s">
        <v>21659</v>
      </c>
      <c r="C16344" s="890" t="s">
        <v>5</v>
      </c>
      <c r="D16344" s="890">
        <v>7</v>
      </c>
    </row>
    <row r="16345" spans="1:4" x14ac:dyDescent="0.25">
      <c r="A16345" s="890" t="s">
        <v>15928</v>
      </c>
      <c r="B16345" s="890" t="s">
        <v>21659</v>
      </c>
      <c r="C16345" s="890" t="s">
        <v>5</v>
      </c>
      <c r="D16345" s="890">
        <v>7</v>
      </c>
    </row>
    <row r="16346" spans="1:4" x14ac:dyDescent="0.25">
      <c r="A16346" s="890" t="s">
        <v>15929</v>
      </c>
      <c r="B16346" s="890" t="s">
        <v>21660</v>
      </c>
      <c r="C16346" s="890" t="s">
        <v>5</v>
      </c>
      <c r="D16346" s="890">
        <v>11.99</v>
      </c>
    </row>
    <row r="16347" spans="1:4" x14ac:dyDescent="0.25">
      <c r="A16347" s="890" t="s">
        <v>15930</v>
      </c>
      <c r="B16347" s="890" t="s">
        <v>21660</v>
      </c>
      <c r="C16347" s="890" t="s">
        <v>5</v>
      </c>
      <c r="D16347" s="890">
        <v>11.99</v>
      </c>
    </row>
    <row r="16348" spans="1:4" x14ac:dyDescent="0.25">
      <c r="A16348" s="890" t="s">
        <v>15931</v>
      </c>
      <c r="B16348" s="890" t="s">
        <v>21661</v>
      </c>
      <c r="C16348" s="890" t="s">
        <v>5</v>
      </c>
      <c r="D16348" s="890">
        <v>17.45</v>
      </c>
    </row>
    <row r="16349" spans="1:4" x14ac:dyDescent="0.25">
      <c r="A16349" s="890" t="s">
        <v>15932</v>
      </c>
      <c r="B16349" s="890" t="s">
        <v>21661</v>
      </c>
      <c r="C16349" s="890" t="s">
        <v>5</v>
      </c>
      <c r="D16349" s="890">
        <v>17.45</v>
      </c>
    </row>
    <row r="16350" spans="1:4" x14ac:dyDescent="0.25">
      <c r="A16350" s="890" t="s">
        <v>15933</v>
      </c>
      <c r="B16350" s="890" t="s">
        <v>21662</v>
      </c>
      <c r="C16350" s="890" t="s">
        <v>5</v>
      </c>
      <c r="D16350" s="890">
        <v>38.700000000000003</v>
      </c>
    </row>
    <row r="16351" spans="1:4" x14ac:dyDescent="0.25">
      <c r="A16351" s="890" t="s">
        <v>15934</v>
      </c>
      <c r="B16351" s="890" t="s">
        <v>21662</v>
      </c>
      <c r="C16351" s="890" t="s">
        <v>5</v>
      </c>
      <c r="D16351" s="890">
        <v>38.700000000000003</v>
      </c>
    </row>
    <row r="16352" spans="1:4" x14ac:dyDescent="0.25">
      <c r="A16352" s="890" t="s">
        <v>15935</v>
      </c>
      <c r="B16352" s="890" t="s">
        <v>21663</v>
      </c>
      <c r="C16352" s="890" t="s">
        <v>5</v>
      </c>
      <c r="D16352" s="890">
        <v>45.8</v>
      </c>
    </row>
    <row r="16353" spans="1:4" x14ac:dyDescent="0.25">
      <c r="A16353" s="890" t="s">
        <v>15936</v>
      </c>
      <c r="B16353" s="890" t="s">
        <v>21663</v>
      </c>
      <c r="C16353" s="890" t="s">
        <v>5</v>
      </c>
      <c r="D16353" s="890">
        <v>45.8</v>
      </c>
    </row>
    <row r="16354" spans="1:4" x14ac:dyDescent="0.25">
      <c r="A16354" s="890" t="s">
        <v>15937</v>
      </c>
      <c r="B16354" s="890" t="s">
        <v>21664</v>
      </c>
      <c r="C16354" s="890" t="s">
        <v>5</v>
      </c>
      <c r="D16354" s="890">
        <v>85.82</v>
      </c>
    </row>
    <row r="16355" spans="1:4" x14ac:dyDescent="0.25">
      <c r="A16355" s="890" t="s">
        <v>15938</v>
      </c>
      <c r="B16355" s="890" t="s">
        <v>21664</v>
      </c>
      <c r="C16355" s="890" t="s">
        <v>5</v>
      </c>
      <c r="D16355" s="890">
        <v>85.82</v>
      </c>
    </row>
    <row r="16356" spans="1:4" x14ac:dyDescent="0.25">
      <c r="A16356" s="890" t="s">
        <v>15939</v>
      </c>
      <c r="B16356" s="890" t="s">
        <v>21665</v>
      </c>
      <c r="C16356" s="890" t="s">
        <v>5</v>
      </c>
      <c r="D16356" s="890">
        <v>2.1800000000000002</v>
      </c>
    </row>
    <row r="16357" spans="1:4" x14ac:dyDescent="0.25">
      <c r="A16357" s="890" t="s">
        <v>15940</v>
      </c>
      <c r="B16357" s="890" t="s">
        <v>21665</v>
      </c>
      <c r="C16357" s="890" t="s">
        <v>5</v>
      </c>
      <c r="D16357" s="890">
        <v>2.1800000000000002</v>
      </c>
    </row>
    <row r="16358" spans="1:4" x14ac:dyDescent="0.25">
      <c r="A16358" s="890" t="s">
        <v>15941</v>
      </c>
      <c r="B16358" s="890" t="s">
        <v>21666</v>
      </c>
      <c r="C16358" s="890" t="s">
        <v>5</v>
      </c>
      <c r="D16358" s="890">
        <v>2.61</v>
      </c>
    </row>
    <row r="16359" spans="1:4" x14ac:dyDescent="0.25">
      <c r="A16359" s="890" t="s">
        <v>15942</v>
      </c>
      <c r="B16359" s="890" t="s">
        <v>21666</v>
      </c>
      <c r="C16359" s="890" t="s">
        <v>5</v>
      </c>
      <c r="D16359" s="890">
        <v>2.61</v>
      </c>
    </row>
    <row r="16360" spans="1:4" x14ac:dyDescent="0.25">
      <c r="A16360" s="890" t="s">
        <v>15943</v>
      </c>
      <c r="B16360" s="890" t="s">
        <v>21667</v>
      </c>
      <c r="C16360" s="890" t="s">
        <v>5</v>
      </c>
      <c r="D16360" s="890">
        <v>5.92</v>
      </c>
    </row>
    <row r="16361" spans="1:4" x14ac:dyDescent="0.25">
      <c r="A16361" s="890" t="s">
        <v>15944</v>
      </c>
      <c r="B16361" s="890" t="s">
        <v>21667</v>
      </c>
      <c r="C16361" s="890" t="s">
        <v>5</v>
      </c>
      <c r="D16361" s="890">
        <v>5.92</v>
      </c>
    </row>
    <row r="16362" spans="1:4" x14ac:dyDescent="0.25">
      <c r="A16362" s="890" t="s">
        <v>15945</v>
      </c>
      <c r="B16362" s="890" t="s">
        <v>21668</v>
      </c>
      <c r="C16362" s="890" t="s">
        <v>5</v>
      </c>
      <c r="D16362" s="890">
        <v>14.41</v>
      </c>
    </row>
    <row r="16363" spans="1:4" x14ac:dyDescent="0.25">
      <c r="A16363" s="890" t="s">
        <v>15946</v>
      </c>
      <c r="B16363" s="890" t="s">
        <v>21668</v>
      </c>
      <c r="C16363" s="890" t="s">
        <v>5</v>
      </c>
      <c r="D16363" s="890">
        <v>14.41</v>
      </c>
    </row>
    <row r="16364" spans="1:4" x14ac:dyDescent="0.25">
      <c r="A16364" s="890" t="s">
        <v>15947</v>
      </c>
      <c r="B16364" s="890" t="s">
        <v>21669</v>
      </c>
      <c r="C16364" s="890" t="s">
        <v>5</v>
      </c>
      <c r="D16364" s="890">
        <v>11.2</v>
      </c>
    </row>
    <row r="16365" spans="1:4" x14ac:dyDescent="0.25">
      <c r="A16365" s="890" t="s">
        <v>15948</v>
      </c>
      <c r="B16365" s="890" t="s">
        <v>21669</v>
      </c>
      <c r="C16365" s="890" t="s">
        <v>5</v>
      </c>
      <c r="D16365" s="890">
        <v>11.2</v>
      </c>
    </row>
    <row r="16366" spans="1:4" x14ac:dyDescent="0.25">
      <c r="A16366" s="890" t="s">
        <v>15949</v>
      </c>
      <c r="B16366" s="890" t="s">
        <v>21670</v>
      </c>
      <c r="C16366" s="890" t="s">
        <v>5</v>
      </c>
      <c r="D16366" s="890">
        <v>28.02</v>
      </c>
    </row>
    <row r="16367" spans="1:4" x14ac:dyDescent="0.25">
      <c r="A16367" s="890" t="s">
        <v>15950</v>
      </c>
      <c r="B16367" s="890" t="s">
        <v>21670</v>
      </c>
      <c r="C16367" s="890" t="s">
        <v>5</v>
      </c>
      <c r="D16367" s="890">
        <v>28.02</v>
      </c>
    </row>
    <row r="16368" spans="1:4" x14ac:dyDescent="0.25">
      <c r="A16368" s="890" t="s">
        <v>15951</v>
      </c>
      <c r="B16368" s="890" t="s">
        <v>21671</v>
      </c>
      <c r="C16368" s="890" t="s">
        <v>5</v>
      </c>
      <c r="D16368" s="890">
        <v>50.39</v>
      </c>
    </row>
    <row r="16369" spans="1:4" x14ac:dyDescent="0.25">
      <c r="A16369" s="890" t="s">
        <v>15952</v>
      </c>
      <c r="B16369" s="890" t="s">
        <v>21671</v>
      </c>
      <c r="C16369" s="890" t="s">
        <v>5</v>
      </c>
      <c r="D16369" s="890">
        <v>50.39</v>
      </c>
    </row>
    <row r="16370" spans="1:4" x14ac:dyDescent="0.25">
      <c r="A16370" s="890" t="s">
        <v>15953</v>
      </c>
      <c r="B16370" s="890" t="s">
        <v>21672</v>
      </c>
      <c r="C16370" s="890" t="s">
        <v>5</v>
      </c>
      <c r="D16370" s="890">
        <v>69.930000000000007</v>
      </c>
    </row>
    <row r="16371" spans="1:4" x14ac:dyDescent="0.25">
      <c r="A16371" s="890" t="s">
        <v>15954</v>
      </c>
      <c r="B16371" s="890" t="s">
        <v>21672</v>
      </c>
      <c r="C16371" s="890" t="s">
        <v>5</v>
      </c>
      <c r="D16371" s="890">
        <v>69.930000000000007</v>
      </c>
    </row>
    <row r="16372" spans="1:4" x14ac:dyDescent="0.25">
      <c r="A16372" s="890" t="s">
        <v>15955</v>
      </c>
      <c r="B16372" s="890" t="s">
        <v>21673</v>
      </c>
      <c r="C16372" s="890" t="s">
        <v>5</v>
      </c>
      <c r="D16372" s="890">
        <v>138.96</v>
      </c>
    </row>
    <row r="16373" spans="1:4" x14ac:dyDescent="0.25">
      <c r="A16373" s="890" t="s">
        <v>15956</v>
      </c>
      <c r="B16373" s="890" t="s">
        <v>21673</v>
      </c>
      <c r="C16373" s="890" t="s">
        <v>5</v>
      </c>
      <c r="D16373" s="890">
        <v>138.96</v>
      </c>
    </row>
    <row r="16374" spans="1:4" x14ac:dyDescent="0.25">
      <c r="A16374" s="890" t="s">
        <v>15957</v>
      </c>
      <c r="B16374" s="890" t="s">
        <v>21674</v>
      </c>
      <c r="C16374" s="890" t="s">
        <v>5</v>
      </c>
      <c r="D16374" s="890">
        <v>1.32</v>
      </c>
    </row>
    <row r="16375" spans="1:4" x14ac:dyDescent="0.25">
      <c r="A16375" s="890" t="s">
        <v>15958</v>
      </c>
      <c r="B16375" s="890" t="s">
        <v>21674</v>
      </c>
      <c r="C16375" s="890" t="s">
        <v>5</v>
      </c>
      <c r="D16375" s="890">
        <v>1.32</v>
      </c>
    </row>
    <row r="16376" spans="1:4" x14ac:dyDescent="0.25">
      <c r="A16376" s="890" t="s">
        <v>15959</v>
      </c>
      <c r="B16376" s="890" t="s">
        <v>21675</v>
      </c>
      <c r="C16376" s="890" t="s">
        <v>5</v>
      </c>
      <c r="D16376" s="890">
        <v>1.58</v>
      </c>
    </row>
    <row r="16377" spans="1:4" x14ac:dyDescent="0.25">
      <c r="A16377" s="890" t="s">
        <v>15960</v>
      </c>
      <c r="B16377" s="890" t="s">
        <v>21675</v>
      </c>
      <c r="C16377" s="890" t="s">
        <v>5</v>
      </c>
      <c r="D16377" s="890">
        <v>1.58</v>
      </c>
    </row>
    <row r="16378" spans="1:4" x14ac:dyDescent="0.25">
      <c r="A16378" s="890" t="s">
        <v>15961</v>
      </c>
      <c r="B16378" s="890" t="s">
        <v>21676</v>
      </c>
      <c r="C16378" s="890" t="s">
        <v>5</v>
      </c>
      <c r="D16378" s="890">
        <v>4.62</v>
      </c>
    </row>
    <row r="16379" spans="1:4" x14ac:dyDescent="0.25">
      <c r="A16379" s="890" t="s">
        <v>15962</v>
      </c>
      <c r="B16379" s="890" t="s">
        <v>21676</v>
      </c>
      <c r="C16379" s="890" t="s">
        <v>5</v>
      </c>
      <c r="D16379" s="890">
        <v>4.62</v>
      </c>
    </row>
    <row r="16380" spans="1:4" x14ac:dyDescent="0.25">
      <c r="A16380" s="890" t="s">
        <v>15963</v>
      </c>
      <c r="B16380" s="890" t="s">
        <v>21677</v>
      </c>
      <c r="C16380" s="890" t="s">
        <v>5</v>
      </c>
      <c r="D16380" s="890">
        <v>5.75</v>
      </c>
    </row>
    <row r="16381" spans="1:4" x14ac:dyDescent="0.25">
      <c r="A16381" s="890" t="s">
        <v>15964</v>
      </c>
      <c r="B16381" s="890" t="s">
        <v>21677</v>
      </c>
      <c r="C16381" s="890" t="s">
        <v>5</v>
      </c>
      <c r="D16381" s="890">
        <v>5.75</v>
      </c>
    </row>
    <row r="16382" spans="1:4" x14ac:dyDescent="0.25">
      <c r="A16382" s="890" t="s">
        <v>15965</v>
      </c>
      <c r="B16382" s="890" t="s">
        <v>21678</v>
      </c>
      <c r="C16382" s="890" t="s">
        <v>5</v>
      </c>
      <c r="D16382" s="890">
        <v>7.06</v>
      </c>
    </row>
    <row r="16383" spans="1:4" x14ac:dyDescent="0.25">
      <c r="A16383" s="890" t="s">
        <v>15966</v>
      </c>
      <c r="B16383" s="890" t="s">
        <v>21678</v>
      </c>
      <c r="C16383" s="890" t="s">
        <v>5</v>
      </c>
      <c r="D16383" s="890">
        <v>7.06</v>
      </c>
    </row>
    <row r="16384" spans="1:4" x14ac:dyDescent="0.25">
      <c r="A16384" s="890" t="s">
        <v>15967</v>
      </c>
      <c r="B16384" s="890" t="s">
        <v>21679</v>
      </c>
      <c r="C16384" s="890" t="s">
        <v>5</v>
      </c>
      <c r="D16384" s="890">
        <v>27.43</v>
      </c>
    </row>
    <row r="16385" spans="1:4" x14ac:dyDescent="0.25">
      <c r="A16385" s="890" t="s">
        <v>15968</v>
      </c>
      <c r="B16385" s="890" t="s">
        <v>21679</v>
      </c>
      <c r="C16385" s="890" t="s">
        <v>5</v>
      </c>
      <c r="D16385" s="890">
        <v>27.43</v>
      </c>
    </row>
    <row r="16386" spans="1:4" x14ac:dyDescent="0.25">
      <c r="A16386" s="890" t="s">
        <v>15969</v>
      </c>
      <c r="B16386" s="890" t="s">
        <v>21680</v>
      </c>
      <c r="C16386" s="890" t="s">
        <v>5</v>
      </c>
      <c r="D16386" s="890">
        <v>65.81</v>
      </c>
    </row>
    <row r="16387" spans="1:4" x14ac:dyDescent="0.25">
      <c r="A16387" s="890" t="s">
        <v>15970</v>
      </c>
      <c r="B16387" s="890" t="s">
        <v>21680</v>
      </c>
      <c r="C16387" s="890" t="s">
        <v>5</v>
      </c>
      <c r="D16387" s="890">
        <v>65.81</v>
      </c>
    </row>
    <row r="16388" spans="1:4" x14ac:dyDescent="0.25">
      <c r="A16388" s="890" t="s">
        <v>15971</v>
      </c>
      <c r="B16388" s="890" t="s">
        <v>21681</v>
      </c>
      <c r="C16388" s="890" t="s">
        <v>5</v>
      </c>
      <c r="D16388" s="890">
        <v>74.31</v>
      </c>
    </row>
    <row r="16389" spans="1:4" x14ac:dyDescent="0.25">
      <c r="A16389" s="890" t="s">
        <v>15972</v>
      </c>
      <c r="B16389" s="890" t="s">
        <v>21681</v>
      </c>
      <c r="C16389" s="890" t="s">
        <v>5</v>
      </c>
      <c r="D16389" s="890">
        <v>74.31</v>
      </c>
    </row>
    <row r="16390" spans="1:4" x14ac:dyDescent="0.25">
      <c r="A16390" s="890" t="s">
        <v>15973</v>
      </c>
      <c r="B16390" s="890" t="s">
        <v>21682</v>
      </c>
      <c r="C16390" s="890" t="s">
        <v>5</v>
      </c>
      <c r="D16390" s="890">
        <v>225.2</v>
      </c>
    </row>
    <row r="16391" spans="1:4" x14ac:dyDescent="0.25">
      <c r="A16391" s="890" t="s">
        <v>15974</v>
      </c>
      <c r="B16391" s="890" t="s">
        <v>21682</v>
      </c>
      <c r="C16391" s="890" t="s">
        <v>5</v>
      </c>
      <c r="D16391" s="890">
        <v>225.2</v>
      </c>
    </row>
    <row r="16392" spans="1:4" x14ac:dyDescent="0.25">
      <c r="A16392" s="890" t="s">
        <v>15975</v>
      </c>
      <c r="B16392" s="890" t="s">
        <v>21683</v>
      </c>
      <c r="C16392" s="890" t="s">
        <v>5</v>
      </c>
      <c r="D16392" s="890">
        <v>0.62</v>
      </c>
    </row>
    <row r="16393" spans="1:4" x14ac:dyDescent="0.25">
      <c r="A16393" s="890" t="s">
        <v>15976</v>
      </c>
      <c r="B16393" s="890" t="s">
        <v>21683</v>
      </c>
      <c r="C16393" s="890" t="s">
        <v>5</v>
      </c>
      <c r="D16393" s="890">
        <v>0.62</v>
      </c>
    </row>
    <row r="16394" spans="1:4" x14ac:dyDescent="0.25">
      <c r="A16394" s="890" t="s">
        <v>15977</v>
      </c>
      <c r="B16394" s="890" t="s">
        <v>21684</v>
      </c>
      <c r="C16394" s="890" t="s">
        <v>5</v>
      </c>
      <c r="D16394" s="890">
        <v>0.65</v>
      </c>
    </row>
    <row r="16395" spans="1:4" x14ac:dyDescent="0.25">
      <c r="A16395" s="890" t="s">
        <v>15978</v>
      </c>
      <c r="B16395" s="890" t="s">
        <v>21684</v>
      </c>
      <c r="C16395" s="890" t="s">
        <v>5</v>
      </c>
      <c r="D16395" s="890">
        <v>0.65</v>
      </c>
    </row>
    <row r="16396" spans="1:4" x14ac:dyDescent="0.25">
      <c r="A16396" s="890" t="s">
        <v>15979</v>
      </c>
      <c r="B16396" s="890" t="s">
        <v>21685</v>
      </c>
      <c r="C16396" s="890" t="s">
        <v>5</v>
      </c>
      <c r="D16396" s="890">
        <v>2.21</v>
      </c>
    </row>
    <row r="16397" spans="1:4" x14ac:dyDescent="0.25">
      <c r="A16397" s="890" t="s">
        <v>15980</v>
      </c>
      <c r="B16397" s="890" t="s">
        <v>21685</v>
      </c>
      <c r="C16397" s="890" t="s">
        <v>5</v>
      </c>
      <c r="D16397" s="890">
        <v>2.21</v>
      </c>
    </row>
    <row r="16398" spans="1:4" x14ac:dyDescent="0.25">
      <c r="A16398" s="890" t="s">
        <v>15981</v>
      </c>
      <c r="B16398" s="890" t="s">
        <v>21686</v>
      </c>
      <c r="C16398" s="890" t="s">
        <v>5</v>
      </c>
      <c r="D16398" s="890">
        <v>4.84</v>
      </c>
    </row>
    <row r="16399" spans="1:4" x14ac:dyDescent="0.25">
      <c r="A16399" s="890" t="s">
        <v>15982</v>
      </c>
      <c r="B16399" s="890" t="s">
        <v>21686</v>
      </c>
      <c r="C16399" s="890" t="s">
        <v>5</v>
      </c>
      <c r="D16399" s="890">
        <v>4.84</v>
      </c>
    </row>
    <row r="16400" spans="1:4" x14ac:dyDescent="0.25">
      <c r="A16400" s="890" t="s">
        <v>15983</v>
      </c>
      <c r="B16400" s="890" t="s">
        <v>21687</v>
      </c>
      <c r="C16400" s="890" t="s">
        <v>5</v>
      </c>
      <c r="D16400" s="890">
        <v>4.38</v>
      </c>
    </row>
    <row r="16401" spans="1:4" x14ac:dyDescent="0.25">
      <c r="A16401" s="890" t="s">
        <v>15984</v>
      </c>
      <c r="B16401" s="890" t="s">
        <v>21687</v>
      </c>
      <c r="C16401" s="890" t="s">
        <v>5</v>
      </c>
      <c r="D16401" s="890">
        <v>4.38</v>
      </c>
    </row>
    <row r="16402" spans="1:4" x14ac:dyDescent="0.25">
      <c r="A16402" s="890" t="s">
        <v>15985</v>
      </c>
      <c r="B16402" s="890" t="s">
        <v>21688</v>
      </c>
      <c r="C16402" s="890" t="s">
        <v>5</v>
      </c>
      <c r="D16402" s="890">
        <v>21.21</v>
      </c>
    </row>
    <row r="16403" spans="1:4" x14ac:dyDescent="0.25">
      <c r="A16403" s="890" t="s">
        <v>15986</v>
      </c>
      <c r="B16403" s="890" t="s">
        <v>21688</v>
      </c>
      <c r="C16403" s="890" t="s">
        <v>5</v>
      </c>
      <c r="D16403" s="890">
        <v>21.21</v>
      </c>
    </row>
    <row r="16404" spans="1:4" x14ac:dyDescent="0.25">
      <c r="A16404" s="890" t="s">
        <v>15987</v>
      </c>
      <c r="B16404" s="890" t="s">
        <v>21689</v>
      </c>
      <c r="C16404" s="890" t="s">
        <v>5</v>
      </c>
      <c r="D16404" s="890">
        <v>82.08</v>
      </c>
    </row>
    <row r="16405" spans="1:4" x14ac:dyDescent="0.25">
      <c r="A16405" s="890" t="s">
        <v>15988</v>
      </c>
      <c r="B16405" s="890" t="s">
        <v>21689</v>
      </c>
      <c r="C16405" s="890" t="s">
        <v>5</v>
      </c>
      <c r="D16405" s="890">
        <v>82.08</v>
      </c>
    </row>
    <row r="16406" spans="1:4" x14ac:dyDescent="0.25">
      <c r="A16406" s="890" t="s">
        <v>15989</v>
      </c>
      <c r="B16406" s="890" t="s">
        <v>21690</v>
      </c>
      <c r="C16406" s="890" t="s">
        <v>5</v>
      </c>
      <c r="D16406" s="890">
        <v>101.68</v>
      </c>
    </row>
    <row r="16407" spans="1:4" x14ac:dyDescent="0.25">
      <c r="A16407" s="890" t="s">
        <v>15990</v>
      </c>
      <c r="B16407" s="890" t="s">
        <v>21690</v>
      </c>
      <c r="C16407" s="890" t="s">
        <v>5</v>
      </c>
      <c r="D16407" s="890">
        <v>101.68</v>
      </c>
    </row>
    <row r="16408" spans="1:4" x14ac:dyDescent="0.25">
      <c r="A16408" s="890" t="s">
        <v>15991</v>
      </c>
      <c r="B16408" s="890" t="s">
        <v>21691</v>
      </c>
      <c r="C16408" s="890" t="s">
        <v>5</v>
      </c>
      <c r="D16408" s="890">
        <v>222.38</v>
      </c>
    </row>
    <row r="16409" spans="1:4" x14ac:dyDescent="0.25">
      <c r="A16409" s="890" t="s">
        <v>15992</v>
      </c>
      <c r="B16409" s="890" t="s">
        <v>21691</v>
      </c>
      <c r="C16409" s="890" t="s">
        <v>5</v>
      </c>
      <c r="D16409" s="890">
        <v>222.38</v>
      </c>
    </row>
    <row r="16410" spans="1:4" x14ac:dyDescent="0.25">
      <c r="A16410" s="890" t="s">
        <v>15993</v>
      </c>
      <c r="B16410" s="890" t="s">
        <v>37913</v>
      </c>
      <c r="C16410" s="890" t="s">
        <v>5</v>
      </c>
      <c r="D16410" s="890">
        <v>2.97</v>
      </c>
    </row>
    <row r="16411" spans="1:4" x14ac:dyDescent="0.25">
      <c r="A16411" s="890" t="s">
        <v>15994</v>
      </c>
      <c r="B16411" s="890" t="s">
        <v>37913</v>
      </c>
      <c r="C16411" s="890" t="s">
        <v>5</v>
      </c>
      <c r="D16411" s="890">
        <v>2.97</v>
      </c>
    </row>
    <row r="16412" spans="1:4" x14ac:dyDescent="0.25">
      <c r="A16412" s="890" t="s">
        <v>15995</v>
      </c>
      <c r="B16412" s="890" t="s">
        <v>37914</v>
      </c>
      <c r="C16412" s="890" t="s">
        <v>5</v>
      </c>
      <c r="D16412" s="890">
        <v>5.56</v>
      </c>
    </row>
    <row r="16413" spans="1:4" x14ac:dyDescent="0.25">
      <c r="A16413" s="890" t="s">
        <v>15996</v>
      </c>
      <c r="B16413" s="890" t="s">
        <v>37914</v>
      </c>
      <c r="C16413" s="890" t="s">
        <v>5</v>
      </c>
      <c r="D16413" s="890">
        <v>5.56</v>
      </c>
    </row>
    <row r="16414" spans="1:4" x14ac:dyDescent="0.25">
      <c r="A16414" s="890" t="s">
        <v>15997</v>
      </c>
      <c r="B16414" s="890" t="s">
        <v>21692</v>
      </c>
      <c r="C16414" s="890" t="s">
        <v>5</v>
      </c>
      <c r="D16414" s="890">
        <v>0.73</v>
      </c>
    </row>
    <row r="16415" spans="1:4" x14ac:dyDescent="0.25">
      <c r="A16415" s="890" t="s">
        <v>15998</v>
      </c>
      <c r="B16415" s="890" t="s">
        <v>21692</v>
      </c>
      <c r="C16415" s="890" t="s">
        <v>5</v>
      </c>
      <c r="D16415" s="890">
        <v>0.73</v>
      </c>
    </row>
    <row r="16416" spans="1:4" x14ac:dyDescent="0.25">
      <c r="A16416" s="890" t="s">
        <v>15999</v>
      </c>
      <c r="B16416" s="890" t="s">
        <v>21693</v>
      </c>
      <c r="C16416" s="890" t="s">
        <v>5</v>
      </c>
      <c r="D16416" s="890">
        <v>0.64</v>
      </c>
    </row>
    <row r="16417" spans="1:4" x14ac:dyDescent="0.25">
      <c r="A16417" s="890" t="s">
        <v>16000</v>
      </c>
      <c r="B16417" s="890" t="s">
        <v>21693</v>
      </c>
      <c r="C16417" s="890" t="s">
        <v>5</v>
      </c>
      <c r="D16417" s="890">
        <v>0.64</v>
      </c>
    </row>
    <row r="16418" spans="1:4" x14ac:dyDescent="0.25">
      <c r="A16418" s="890" t="s">
        <v>16001</v>
      </c>
      <c r="B16418" s="890" t="s">
        <v>21694</v>
      </c>
      <c r="C16418" s="890" t="s">
        <v>5</v>
      </c>
      <c r="D16418" s="890">
        <v>2.02</v>
      </c>
    </row>
    <row r="16419" spans="1:4" x14ac:dyDescent="0.25">
      <c r="A16419" s="890" t="s">
        <v>16002</v>
      </c>
      <c r="B16419" s="890" t="s">
        <v>21694</v>
      </c>
      <c r="C16419" s="890" t="s">
        <v>5</v>
      </c>
      <c r="D16419" s="890">
        <v>2.02</v>
      </c>
    </row>
    <row r="16420" spans="1:4" x14ac:dyDescent="0.25">
      <c r="A16420" s="890" t="s">
        <v>16003</v>
      </c>
      <c r="B16420" s="890" t="s">
        <v>21695</v>
      </c>
      <c r="C16420" s="890" t="s">
        <v>5</v>
      </c>
      <c r="D16420" s="890">
        <v>4.17</v>
      </c>
    </row>
    <row r="16421" spans="1:4" x14ac:dyDescent="0.25">
      <c r="A16421" s="890" t="s">
        <v>16004</v>
      </c>
      <c r="B16421" s="890" t="s">
        <v>21695</v>
      </c>
      <c r="C16421" s="890" t="s">
        <v>5</v>
      </c>
      <c r="D16421" s="890">
        <v>4.17</v>
      </c>
    </row>
    <row r="16422" spans="1:4" x14ac:dyDescent="0.25">
      <c r="A16422" s="890" t="s">
        <v>16005</v>
      </c>
      <c r="B16422" s="890" t="s">
        <v>21696</v>
      </c>
      <c r="C16422" s="890" t="s">
        <v>5</v>
      </c>
      <c r="D16422" s="890">
        <v>3.67</v>
      </c>
    </row>
    <row r="16423" spans="1:4" x14ac:dyDescent="0.25">
      <c r="A16423" s="890" t="s">
        <v>16006</v>
      </c>
      <c r="B16423" s="890" t="s">
        <v>21696</v>
      </c>
      <c r="C16423" s="890" t="s">
        <v>5</v>
      </c>
      <c r="D16423" s="890">
        <v>3.67</v>
      </c>
    </row>
    <row r="16424" spans="1:4" x14ac:dyDescent="0.25">
      <c r="A16424" s="890" t="s">
        <v>16007</v>
      </c>
      <c r="B16424" s="890" t="s">
        <v>21697</v>
      </c>
      <c r="C16424" s="890" t="s">
        <v>5</v>
      </c>
      <c r="D16424" s="890">
        <v>12.77</v>
      </c>
    </row>
    <row r="16425" spans="1:4" x14ac:dyDescent="0.25">
      <c r="A16425" s="890" t="s">
        <v>16008</v>
      </c>
      <c r="B16425" s="890" t="s">
        <v>21697</v>
      </c>
      <c r="C16425" s="890" t="s">
        <v>5</v>
      </c>
      <c r="D16425" s="890">
        <v>12.77</v>
      </c>
    </row>
    <row r="16426" spans="1:4" x14ac:dyDescent="0.25">
      <c r="A16426" s="890" t="s">
        <v>16009</v>
      </c>
      <c r="B16426" s="890" t="s">
        <v>21698</v>
      </c>
      <c r="C16426" s="890" t="s">
        <v>5</v>
      </c>
      <c r="D16426" s="890">
        <v>19.420000000000002</v>
      </c>
    </row>
    <row r="16427" spans="1:4" x14ac:dyDescent="0.25">
      <c r="A16427" s="890" t="s">
        <v>16010</v>
      </c>
      <c r="B16427" s="890" t="s">
        <v>21698</v>
      </c>
      <c r="C16427" s="890" t="s">
        <v>5</v>
      </c>
      <c r="D16427" s="890">
        <v>19.420000000000002</v>
      </c>
    </row>
    <row r="16428" spans="1:4" x14ac:dyDescent="0.25">
      <c r="A16428" s="890" t="s">
        <v>16011</v>
      </c>
      <c r="B16428" s="890" t="s">
        <v>21699</v>
      </c>
      <c r="C16428" s="890" t="s">
        <v>5</v>
      </c>
      <c r="D16428" s="890">
        <v>47.48</v>
      </c>
    </row>
    <row r="16429" spans="1:4" x14ac:dyDescent="0.25">
      <c r="A16429" s="890" t="s">
        <v>16012</v>
      </c>
      <c r="B16429" s="890" t="s">
        <v>21699</v>
      </c>
      <c r="C16429" s="890" t="s">
        <v>5</v>
      </c>
      <c r="D16429" s="890">
        <v>47.48</v>
      </c>
    </row>
    <row r="16430" spans="1:4" x14ac:dyDescent="0.25">
      <c r="A16430" s="890" t="s">
        <v>16013</v>
      </c>
      <c r="B16430" s="890" t="s">
        <v>21700</v>
      </c>
      <c r="C16430" s="890" t="s">
        <v>5</v>
      </c>
      <c r="D16430" s="890">
        <v>78.180000000000007</v>
      </c>
    </row>
    <row r="16431" spans="1:4" x14ac:dyDescent="0.25">
      <c r="A16431" s="890" t="s">
        <v>16014</v>
      </c>
      <c r="B16431" s="890" t="s">
        <v>21700</v>
      </c>
      <c r="C16431" s="890" t="s">
        <v>5</v>
      </c>
      <c r="D16431" s="890">
        <v>78.180000000000007</v>
      </c>
    </row>
    <row r="16432" spans="1:4" x14ac:dyDescent="0.25">
      <c r="A16432" s="890" t="s">
        <v>16015</v>
      </c>
      <c r="B16432" s="890" t="s">
        <v>37915</v>
      </c>
      <c r="C16432" s="890" t="s">
        <v>5</v>
      </c>
      <c r="D16432" s="890">
        <v>1.4</v>
      </c>
    </row>
    <row r="16433" spans="1:4" x14ac:dyDescent="0.25">
      <c r="A16433" s="890" t="s">
        <v>16016</v>
      </c>
      <c r="B16433" s="890" t="s">
        <v>37915</v>
      </c>
      <c r="C16433" s="890" t="s">
        <v>5</v>
      </c>
      <c r="D16433" s="890">
        <v>1.4</v>
      </c>
    </row>
    <row r="16434" spans="1:4" x14ac:dyDescent="0.25">
      <c r="A16434" s="890" t="s">
        <v>16017</v>
      </c>
      <c r="B16434" s="890" t="s">
        <v>37916</v>
      </c>
      <c r="C16434" s="890" t="s">
        <v>5</v>
      </c>
      <c r="D16434" s="890">
        <v>3.91</v>
      </c>
    </row>
    <row r="16435" spans="1:4" x14ac:dyDescent="0.25">
      <c r="A16435" s="890" t="s">
        <v>16018</v>
      </c>
      <c r="B16435" s="890" t="s">
        <v>37916</v>
      </c>
      <c r="C16435" s="890" t="s">
        <v>5</v>
      </c>
      <c r="D16435" s="890">
        <v>3.91</v>
      </c>
    </row>
    <row r="16436" spans="1:4" x14ac:dyDescent="0.25">
      <c r="A16436" s="890" t="s">
        <v>16019</v>
      </c>
      <c r="B16436" s="890" t="s">
        <v>37917</v>
      </c>
      <c r="C16436" s="890" t="s">
        <v>5</v>
      </c>
      <c r="D16436" s="890">
        <v>6.81</v>
      </c>
    </row>
    <row r="16437" spans="1:4" x14ac:dyDescent="0.25">
      <c r="A16437" s="890" t="s">
        <v>16020</v>
      </c>
      <c r="B16437" s="890" t="s">
        <v>37917</v>
      </c>
      <c r="C16437" s="890" t="s">
        <v>5</v>
      </c>
      <c r="D16437" s="890">
        <v>6.81</v>
      </c>
    </row>
    <row r="16438" spans="1:4" x14ac:dyDescent="0.25">
      <c r="A16438" s="890" t="s">
        <v>16021</v>
      </c>
      <c r="B16438" s="890" t="s">
        <v>37918</v>
      </c>
      <c r="C16438" s="890" t="s">
        <v>5</v>
      </c>
      <c r="D16438" s="890">
        <v>13.97</v>
      </c>
    </row>
    <row r="16439" spans="1:4" x14ac:dyDescent="0.25">
      <c r="A16439" s="890" t="s">
        <v>16022</v>
      </c>
      <c r="B16439" s="890" t="s">
        <v>37918</v>
      </c>
      <c r="C16439" s="890" t="s">
        <v>5</v>
      </c>
      <c r="D16439" s="890">
        <v>13.97</v>
      </c>
    </row>
    <row r="16440" spans="1:4" x14ac:dyDescent="0.25">
      <c r="A16440" s="890" t="s">
        <v>16023</v>
      </c>
      <c r="B16440" s="890" t="s">
        <v>37919</v>
      </c>
      <c r="C16440" s="890" t="s">
        <v>5</v>
      </c>
      <c r="D16440" s="890">
        <v>11.05</v>
      </c>
    </row>
    <row r="16441" spans="1:4" x14ac:dyDescent="0.25">
      <c r="A16441" s="890" t="s">
        <v>16024</v>
      </c>
      <c r="B16441" s="890" t="s">
        <v>37919</v>
      </c>
      <c r="C16441" s="890" t="s">
        <v>5</v>
      </c>
      <c r="D16441" s="890">
        <v>11.05</v>
      </c>
    </row>
    <row r="16442" spans="1:4" x14ac:dyDescent="0.25">
      <c r="A16442" s="890" t="s">
        <v>16025</v>
      </c>
      <c r="B16442" s="890" t="s">
        <v>37920</v>
      </c>
      <c r="C16442" s="890" t="s">
        <v>5</v>
      </c>
      <c r="D16442" s="890">
        <v>12.17</v>
      </c>
    </row>
    <row r="16443" spans="1:4" x14ac:dyDescent="0.25">
      <c r="A16443" s="890" t="s">
        <v>16026</v>
      </c>
      <c r="B16443" s="890" t="s">
        <v>37920</v>
      </c>
      <c r="C16443" s="890" t="s">
        <v>5</v>
      </c>
      <c r="D16443" s="890">
        <v>12.17</v>
      </c>
    </row>
    <row r="16444" spans="1:4" x14ac:dyDescent="0.25">
      <c r="A16444" s="890" t="s">
        <v>16027</v>
      </c>
      <c r="B16444" s="890" t="s">
        <v>37921</v>
      </c>
      <c r="C16444" s="890" t="s">
        <v>5</v>
      </c>
      <c r="D16444" s="890">
        <v>29.78</v>
      </c>
    </row>
    <row r="16445" spans="1:4" x14ac:dyDescent="0.25">
      <c r="A16445" s="890" t="s">
        <v>16028</v>
      </c>
      <c r="B16445" s="890" t="s">
        <v>37921</v>
      </c>
      <c r="C16445" s="890" t="s">
        <v>5</v>
      </c>
      <c r="D16445" s="890">
        <v>29.78</v>
      </c>
    </row>
    <row r="16446" spans="1:4" x14ac:dyDescent="0.25">
      <c r="A16446" s="890" t="s">
        <v>16029</v>
      </c>
      <c r="B16446" s="890" t="s">
        <v>21701</v>
      </c>
      <c r="C16446" s="890" t="s">
        <v>5</v>
      </c>
      <c r="D16446" s="890">
        <v>0.88</v>
      </c>
    </row>
    <row r="16447" spans="1:4" x14ac:dyDescent="0.25">
      <c r="A16447" s="890" t="s">
        <v>16030</v>
      </c>
      <c r="B16447" s="890" t="s">
        <v>21701</v>
      </c>
      <c r="C16447" s="890" t="s">
        <v>5</v>
      </c>
      <c r="D16447" s="890">
        <v>0.88</v>
      </c>
    </row>
    <row r="16448" spans="1:4" x14ac:dyDescent="0.25">
      <c r="A16448" s="890" t="s">
        <v>16031</v>
      </c>
      <c r="B16448" s="890" t="s">
        <v>21702</v>
      </c>
      <c r="C16448" s="890" t="s">
        <v>5</v>
      </c>
      <c r="D16448" s="890">
        <v>1.25</v>
      </c>
    </row>
    <row r="16449" spans="1:4" x14ac:dyDescent="0.25">
      <c r="A16449" s="890" t="s">
        <v>16032</v>
      </c>
      <c r="B16449" s="890" t="s">
        <v>21702</v>
      </c>
      <c r="C16449" s="890" t="s">
        <v>5</v>
      </c>
      <c r="D16449" s="890">
        <v>1.25</v>
      </c>
    </row>
    <row r="16450" spans="1:4" x14ac:dyDescent="0.25">
      <c r="A16450" s="890" t="s">
        <v>16033</v>
      </c>
      <c r="B16450" s="890" t="s">
        <v>21703</v>
      </c>
      <c r="C16450" s="890" t="s">
        <v>5</v>
      </c>
      <c r="D16450" s="890">
        <v>3.16</v>
      </c>
    </row>
    <row r="16451" spans="1:4" x14ac:dyDescent="0.25">
      <c r="A16451" s="890" t="s">
        <v>16034</v>
      </c>
      <c r="B16451" s="890" t="s">
        <v>21703</v>
      </c>
      <c r="C16451" s="890" t="s">
        <v>5</v>
      </c>
      <c r="D16451" s="890">
        <v>3.16</v>
      </c>
    </row>
    <row r="16452" spans="1:4" x14ac:dyDescent="0.25">
      <c r="A16452" s="890" t="s">
        <v>16035</v>
      </c>
      <c r="B16452" s="890" t="s">
        <v>21704</v>
      </c>
      <c r="C16452" s="890" t="s">
        <v>5</v>
      </c>
      <c r="D16452" s="890">
        <v>11.3</v>
      </c>
    </row>
    <row r="16453" spans="1:4" x14ac:dyDescent="0.25">
      <c r="A16453" s="890" t="s">
        <v>16036</v>
      </c>
      <c r="B16453" s="890" t="s">
        <v>21704</v>
      </c>
      <c r="C16453" s="890" t="s">
        <v>5</v>
      </c>
      <c r="D16453" s="890">
        <v>11.3</v>
      </c>
    </row>
    <row r="16454" spans="1:4" x14ac:dyDescent="0.25">
      <c r="A16454" s="890" t="s">
        <v>16037</v>
      </c>
      <c r="B16454" s="890" t="s">
        <v>21705</v>
      </c>
      <c r="C16454" s="890" t="s">
        <v>5</v>
      </c>
      <c r="D16454" s="890">
        <v>7.48</v>
      </c>
    </row>
    <row r="16455" spans="1:4" x14ac:dyDescent="0.25">
      <c r="A16455" s="890" t="s">
        <v>16038</v>
      </c>
      <c r="B16455" s="890" t="s">
        <v>21705</v>
      </c>
      <c r="C16455" s="890" t="s">
        <v>5</v>
      </c>
      <c r="D16455" s="890">
        <v>7.48</v>
      </c>
    </row>
    <row r="16456" spans="1:4" x14ac:dyDescent="0.25">
      <c r="A16456" s="890" t="s">
        <v>16039</v>
      </c>
      <c r="B16456" s="890" t="s">
        <v>21706</v>
      </c>
      <c r="C16456" s="890" t="s">
        <v>5</v>
      </c>
      <c r="D16456" s="890">
        <v>25</v>
      </c>
    </row>
    <row r="16457" spans="1:4" x14ac:dyDescent="0.25">
      <c r="A16457" s="890" t="s">
        <v>16040</v>
      </c>
      <c r="B16457" s="890" t="s">
        <v>21706</v>
      </c>
      <c r="C16457" s="890" t="s">
        <v>5</v>
      </c>
      <c r="D16457" s="890">
        <v>25</v>
      </c>
    </row>
    <row r="16458" spans="1:4" x14ac:dyDescent="0.25">
      <c r="A16458" s="890" t="s">
        <v>16041</v>
      </c>
      <c r="B16458" s="890" t="s">
        <v>21707</v>
      </c>
      <c r="C16458" s="890" t="s">
        <v>5</v>
      </c>
      <c r="D16458" s="890">
        <v>53.46</v>
      </c>
    </row>
    <row r="16459" spans="1:4" x14ac:dyDescent="0.25">
      <c r="A16459" s="890" t="s">
        <v>16042</v>
      </c>
      <c r="B16459" s="890" t="s">
        <v>21707</v>
      </c>
      <c r="C16459" s="890" t="s">
        <v>5</v>
      </c>
      <c r="D16459" s="890">
        <v>53.46</v>
      </c>
    </row>
    <row r="16460" spans="1:4" x14ac:dyDescent="0.25">
      <c r="A16460" s="890" t="s">
        <v>16043</v>
      </c>
      <c r="B16460" s="890" t="s">
        <v>21708</v>
      </c>
      <c r="C16460" s="890" t="s">
        <v>5</v>
      </c>
      <c r="D16460" s="890">
        <v>96.28</v>
      </c>
    </row>
    <row r="16461" spans="1:4" x14ac:dyDescent="0.25">
      <c r="A16461" s="890" t="s">
        <v>16044</v>
      </c>
      <c r="B16461" s="890" t="s">
        <v>21708</v>
      </c>
      <c r="C16461" s="890" t="s">
        <v>5</v>
      </c>
      <c r="D16461" s="890">
        <v>96.28</v>
      </c>
    </row>
    <row r="16462" spans="1:4" x14ac:dyDescent="0.25">
      <c r="A16462" s="890" t="s">
        <v>16045</v>
      </c>
      <c r="B16462" s="890" t="s">
        <v>21709</v>
      </c>
      <c r="C16462" s="890" t="s">
        <v>5</v>
      </c>
      <c r="D16462" s="890">
        <v>171.68</v>
      </c>
    </row>
    <row r="16463" spans="1:4" x14ac:dyDescent="0.25">
      <c r="A16463" s="890" t="s">
        <v>16046</v>
      </c>
      <c r="B16463" s="890" t="s">
        <v>21709</v>
      </c>
      <c r="C16463" s="890" t="s">
        <v>5</v>
      </c>
      <c r="D16463" s="890">
        <v>171.68</v>
      </c>
    </row>
    <row r="16464" spans="1:4" x14ac:dyDescent="0.25">
      <c r="A16464" s="890" t="s">
        <v>16047</v>
      </c>
      <c r="B16464" s="890" t="s">
        <v>37922</v>
      </c>
      <c r="C16464" s="890" t="s">
        <v>5</v>
      </c>
      <c r="D16464" s="890">
        <v>3.91</v>
      </c>
    </row>
    <row r="16465" spans="1:4" x14ac:dyDescent="0.25">
      <c r="A16465" s="890" t="s">
        <v>16048</v>
      </c>
      <c r="B16465" s="890" t="s">
        <v>37922</v>
      </c>
      <c r="C16465" s="890" t="s">
        <v>5</v>
      </c>
      <c r="D16465" s="890">
        <v>3.91</v>
      </c>
    </row>
    <row r="16466" spans="1:4" x14ac:dyDescent="0.25">
      <c r="A16466" s="890" t="s">
        <v>16049</v>
      </c>
      <c r="B16466" s="890" t="s">
        <v>37923</v>
      </c>
      <c r="C16466" s="890" t="s">
        <v>5</v>
      </c>
      <c r="D16466" s="890">
        <v>6.97</v>
      </c>
    </row>
    <row r="16467" spans="1:4" x14ac:dyDescent="0.25">
      <c r="A16467" s="890" t="s">
        <v>16050</v>
      </c>
      <c r="B16467" s="890" t="s">
        <v>37923</v>
      </c>
      <c r="C16467" s="890" t="s">
        <v>5</v>
      </c>
      <c r="D16467" s="890">
        <v>6.97</v>
      </c>
    </row>
    <row r="16468" spans="1:4" x14ac:dyDescent="0.25">
      <c r="A16468" s="890" t="s">
        <v>16051</v>
      </c>
      <c r="B16468" s="890" t="s">
        <v>37924</v>
      </c>
      <c r="C16468" s="890" t="s">
        <v>5</v>
      </c>
      <c r="D16468" s="890">
        <v>10.28</v>
      </c>
    </row>
    <row r="16469" spans="1:4" x14ac:dyDescent="0.25">
      <c r="A16469" s="890" t="s">
        <v>16052</v>
      </c>
      <c r="B16469" s="890" t="s">
        <v>37924</v>
      </c>
      <c r="C16469" s="890" t="s">
        <v>5</v>
      </c>
      <c r="D16469" s="890">
        <v>10.28</v>
      </c>
    </row>
    <row r="16470" spans="1:4" x14ac:dyDescent="0.25">
      <c r="A16470" s="890" t="s">
        <v>16053</v>
      </c>
      <c r="B16470" s="890" t="s">
        <v>37925</v>
      </c>
      <c r="C16470" s="890" t="s">
        <v>5</v>
      </c>
      <c r="D16470" s="890">
        <v>13.69</v>
      </c>
    </row>
    <row r="16471" spans="1:4" x14ac:dyDescent="0.25">
      <c r="A16471" s="890" t="s">
        <v>16054</v>
      </c>
      <c r="B16471" s="890" t="s">
        <v>37925</v>
      </c>
      <c r="C16471" s="890" t="s">
        <v>5</v>
      </c>
      <c r="D16471" s="890">
        <v>13.69</v>
      </c>
    </row>
    <row r="16472" spans="1:4" x14ac:dyDescent="0.25">
      <c r="A16472" s="890" t="s">
        <v>16055</v>
      </c>
      <c r="B16472" s="890" t="s">
        <v>37926</v>
      </c>
      <c r="C16472" s="890" t="s">
        <v>5</v>
      </c>
      <c r="D16472" s="890">
        <v>9.2899999999999991</v>
      </c>
    </row>
    <row r="16473" spans="1:4" x14ac:dyDescent="0.25">
      <c r="A16473" s="890" t="s">
        <v>16056</v>
      </c>
      <c r="B16473" s="890" t="s">
        <v>37926</v>
      </c>
      <c r="C16473" s="890" t="s">
        <v>5</v>
      </c>
      <c r="D16473" s="890">
        <v>9.2899999999999991</v>
      </c>
    </row>
    <row r="16474" spans="1:4" x14ac:dyDescent="0.25">
      <c r="A16474" s="890" t="s">
        <v>16057</v>
      </c>
      <c r="B16474" s="890" t="s">
        <v>37927</v>
      </c>
      <c r="C16474" s="890" t="s">
        <v>5</v>
      </c>
      <c r="D16474" s="890">
        <v>16.78</v>
      </c>
    </row>
    <row r="16475" spans="1:4" x14ac:dyDescent="0.25">
      <c r="A16475" s="890" t="s">
        <v>16058</v>
      </c>
      <c r="B16475" s="890" t="s">
        <v>37927</v>
      </c>
      <c r="C16475" s="890" t="s">
        <v>5</v>
      </c>
      <c r="D16475" s="890">
        <v>16.78</v>
      </c>
    </row>
    <row r="16476" spans="1:4" x14ac:dyDescent="0.25">
      <c r="A16476" s="890" t="s">
        <v>16059</v>
      </c>
      <c r="B16476" s="890" t="s">
        <v>37928</v>
      </c>
      <c r="C16476" s="890" t="s">
        <v>5</v>
      </c>
      <c r="D16476" s="890">
        <v>18.5</v>
      </c>
    </row>
    <row r="16477" spans="1:4" x14ac:dyDescent="0.25">
      <c r="A16477" s="890" t="s">
        <v>16060</v>
      </c>
      <c r="B16477" s="890" t="s">
        <v>37928</v>
      </c>
      <c r="C16477" s="890" t="s">
        <v>5</v>
      </c>
      <c r="D16477" s="890">
        <v>18.5</v>
      </c>
    </row>
    <row r="16478" spans="1:4" x14ac:dyDescent="0.25">
      <c r="A16478" s="890" t="s">
        <v>16061</v>
      </c>
      <c r="B16478" s="890" t="s">
        <v>37929</v>
      </c>
      <c r="C16478" s="890" t="s">
        <v>5</v>
      </c>
      <c r="D16478" s="890">
        <v>50.06</v>
      </c>
    </row>
    <row r="16479" spans="1:4" x14ac:dyDescent="0.25">
      <c r="A16479" s="890" t="s">
        <v>16062</v>
      </c>
      <c r="B16479" s="890" t="s">
        <v>37929</v>
      </c>
      <c r="C16479" s="890" t="s">
        <v>5</v>
      </c>
      <c r="D16479" s="890">
        <v>50.06</v>
      </c>
    </row>
    <row r="16480" spans="1:4" x14ac:dyDescent="0.25">
      <c r="A16480" s="890" t="s">
        <v>16063</v>
      </c>
      <c r="B16480" s="890" t="s">
        <v>37930</v>
      </c>
      <c r="C16480" s="890" t="s">
        <v>5</v>
      </c>
      <c r="D16480" s="890">
        <v>86.59</v>
      </c>
    </row>
    <row r="16481" spans="1:4" x14ac:dyDescent="0.25">
      <c r="A16481" s="890" t="s">
        <v>16064</v>
      </c>
      <c r="B16481" s="890" t="s">
        <v>37930</v>
      </c>
      <c r="C16481" s="890" t="s">
        <v>5</v>
      </c>
      <c r="D16481" s="890">
        <v>86.59</v>
      </c>
    </row>
    <row r="16482" spans="1:4" x14ac:dyDescent="0.25">
      <c r="A16482" s="890" t="s">
        <v>16065</v>
      </c>
      <c r="B16482" s="890" t="s">
        <v>37931</v>
      </c>
      <c r="C16482" s="890" t="s">
        <v>5</v>
      </c>
      <c r="D16482" s="890">
        <v>132.11000000000001</v>
      </c>
    </row>
    <row r="16483" spans="1:4" x14ac:dyDescent="0.25">
      <c r="A16483" s="890" t="s">
        <v>16066</v>
      </c>
      <c r="B16483" s="890" t="s">
        <v>37931</v>
      </c>
      <c r="C16483" s="890" t="s">
        <v>5</v>
      </c>
      <c r="D16483" s="890">
        <v>132.11000000000001</v>
      </c>
    </row>
    <row r="16484" spans="1:4" x14ac:dyDescent="0.25">
      <c r="A16484" s="890" t="s">
        <v>16067</v>
      </c>
      <c r="B16484" s="890" t="s">
        <v>21710</v>
      </c>
      <c r="C16484" s="890" t="s">
        <v>5</v>
      </c>
      <c r="D16484" s="890">
        <v>18.440000000000001</v>
      </c>
    </row>
    <row r="16485" spans="1:4" x14ac:dyDescent="0.25">
      <c r="A16485" s="890" t="s">
        <v>16068</v>
      </c>
      <c r="B16485" s="890" t="s">
        <v>21710</v>
      </c>
      <c r="C16485" s="890" t="s">
        <v>5</v>
      </c>
      <c r="D16485" s="890">
        <v>18.440000000000001</v>
      </c>
    </row>
    <row r="16486" spans="1:4" x14ac:dyDescent="0.25">
      <c r="A16486" s="890" t="s">
        <v>16069</v>
      </c>
      <c r="B16486" s="890" t="s">
        <v>21711</v>
      </c>
      <c r="C16486" s="890" t="s">
        <v>5</v>
      </c>
      <c r="D16486" s="890">
        <v>38.01</v>
      </c>
    </row>
    <row r="16487" spans="1:4" x14ac:dyDescent="0.25">
      <c r="A16487" s="890" t="s">
        <v>16070</v>
      </c>
      <c r="B16487" s="890" t="s">
        <v>21711</v>
      </c>
      <c r="C16487" s="890" t="s">
        <v>5</v>
      </c>
      <c r="D16487" s="890">
        <v>38.01</v>
      </c>
    </row>
    <row r="16488" spans="1:4" x14ac:dyDescent="0.25">
      <c r="A16488" s="890" t="s">
        <v>16071</v>
      </c>
      <c r="B16488" s="890" t="s">
        <v>21712</v>
      </c>
      <c r="C16488" s="890" t="s">
        <v>5</v>
      </c>
      <c r="D16488" s="890">
        <v>6.85</v>
      </c>
    </row>
    <row r="16489" spans="1:4" x14ac:dyDescent="0.25">
      <c r="A16489" s="890" t="s">
        <v>16072</v>
      </c>
      <c r="B16489" s="890" t="s">
        <v>21712</v>
      </c>
      <c r="C16489" s="890" t="s">
        <v>5</v>
      </c>
      <c r="D16489" s="890">
        <v>6.85</v>
      </c>
    </row>
    <row r="16490" spans="1:4" x14ac:dyDescent="0.25">
      <c r="A16490" s="890" t="s">
        <v>16073</v>
      </c>
      <c r="B16490" s="890" t="s">
        <v>21713</v>
      </c>
      <c r="C16490" s="890" t="s">
        <v>5</v>
      </c>
      <c r="D16490" s="890">
        <v>9.89</v>
      </c>
    </row>
    <row r="16491" spans="1:4" x14ac:dyDescent="0.25">
      <c r="A16491" s="890" t="s">
        <v>16074</v>
      </c>
      <c r="B16491" s="890" t="s">
        <v>21713</v>
      </c>
      <c r="C16491" s="890" t="s">
        <v>5</v>
      </c>
      <c r="D16491" s="890">
        <v>9.89</v>
      </c>
    </row>
    <row r="16492" spans="1:4" x14ac:dyDescent="0.25">
      <c r="A16492" s="890" t="s">
        <v>16075</v>
      </c>
      <c r="B16492" s="890" t="s">
        <v>21714</v>
      </c>
      <c r="C16492" s="890" t="s">
        <v>5</v>
      </c>
      <c r="D16492" s="890">
        <v>14.03</v>
      </c>
    </row>
    <row r="16493" spans="1:4" x14ac:dyDescent="0.25">
      <c r="A16493" s="890" t="s">
        <v>16076</v>
      </c>
      <c r="B16493" s="890" t="s">
        <v>21714</v>
      </c>
      <c r="C16493" s="890" t="s">
        <v>5</v>
      </c>
      <c r="D16493" s="890">
        <v>14.03</v>
      </c>
    </row>
    <row r="16494" spans="1:4" x14ac:dyDescent="0.25">
      <c r="A16494" s="890" t="s">
        <v>16077</v>
      </c>
      <c r="B16494" s="890" t="s">
        <v>21715</v>
      </c>
      <c r="C16494" s="890" t="s">
        <v>5</v>
      </c>
      <c r="D16494" s="890">
        <v>26.98</v>
      </c>
    </row>
    <row r="16495" spans="1:4" x14ac:dyDescent="0.25">
      <c r="A16495" s="890" t="s">
        <v>16078</v>
      </c>
      <c r="B16495" s="890" t="s">
        <v>21715</v>
      </c>
      <c r="C16495" s="890" t="s">
        <v>5</v>
      </c>
      <c r="D16495" s="890">
        <v>26.98</v>
      </c>
    </row>
    <row r="16496" spans="1:4" x14ac:dyDescent="0.25">
      <c r="A16496" s="890" t="s">
        <v>16079</v>
      </c>
      <c r="B16496" s="890" t="s">
        <v>21716</v>
      </c>
      <c r="C16496" s="890" t="s">
        <v>5</v>
      </c>
      <c r="D16496" s="890">
        <v>27.71</v>
      </c>
    </row>
    <row r="16497" spans="1:4" x14ac:dyDescent="0.25">
      <c r="A16497" s="890" t="s">
        <v>16080</v>
      </c>
      <c r="B16497" s="890" t="s">
        <v>21716</v>
      </c>
      <c r="C16497" s="890" t="s">
        <v>5</v>
      </c>
      <c r="D16497" s="890">
        <v>27.71</v>
      </c>
    </row>
    <row r="16498" spans="1:4" x14ac:dyDescent="0.25">
      <c r="A16498" s="890" t="s">
        <v>16081</v>
      </c>
      <c r="B16498" s="890" t="s">
        <v>21717</v>
      </c>
      <c r="C16498" s="890" t="s">
        <v>5</v>
      </c>
      <c r="D16498" s="890">
        <v>74.959999999999994</v>
      </c>
    </row>
    <row r="16499" spans="1:4" x14ac:dyDescent="0.25">
      <c r="A16499" s="890" t="s">
        <v>16082</v>
      </c>
      <c r="B16499" s="890" t="s">
        <v>21717</v>
      </c>
      <c r="C16499" s="890" t="s">
        <v>5</v>
      </c>
      <c r="D16499" s="890">
        <v>74.959999999999994</v>
      </c>
    </row>
    <row r="16500" spans="1:4" x14ac:dyDescent="0.25">
      <c r="A16500" s="890" t="s">
        <v>16083</v>
      </c>
      <c r="B16500" s="890" t="s">
        <v>21718</v>
      </c>
      <c r="C16500" s="890" t="s">
        <v>5</v>
      </c>
      <c r="D16500" s="890">
        <v>152.78</v>
      </c>
    </row>
    <row r="16501" spans="1:4" x14ac:dyDescent="0.25">
      <c r="A16501" s="890" t="s">
        <v>16084</v>
      </c>
      <c r="B16501" s="890" t="s">
        <v>21718</v>
      </c>
      <c r="C16501" s="890" t="s">
        <v>5</v>
      </c>
      <c r="D16501" s="890">
        <v>152.78</v>
      </c>
    </row>
    <row r="16502" spans="1:4" x14ac:dyDescent="0.25">
      <c r="A16502" s="890" t="s">
        <v>16085</v>
      </c>
      <c r="B16502" s="890" t="s">
        <v>21719</v>
      </c>
      <c r="C16502" s="890" t="s">
        <v>5</v>
      </c>
      <c r="D16502" s="890">
        <v>236.8</v>
      </c>
    </row>
    <row r="16503" spans="1:4" x14ac:dyDescent="0.25">
      <c r="A16503" s="890" t="s">
        <v>16086</v>
      </c>
      <c r="B16503" s="890" t="s">
        <v>21719</v>
      </c>
      <c r="C16503" s="890" t="s">
        <v>5</v>
      </c>
      <c r="D16503" s="890">
        <v>236.8</v>
      </c>
    </row>
    <row r="16504" spans="1:4" x14ac:dyDescent="0.25">
      <c r="A16504" s="890" t="s">
        <v>16087</v>
      </c>
      <c r="B16504" s="890" t="s">
        <v>21720</v>
      </c>
      <c r="C16504" s="890" t="s">
        <v>5</v>
      </c>
      <c r="D16504" s="890">
        <v>401.28</v>
      </c>
    </row>
    <row r="16505" spans="1:4" x14ac:dyDescent="0.25">
      <c r="A16505" s="890" t="s">
        <v>16088</v>
      </c>
      <c r="B16505" s="890" t="s">
        <v>21720</v>
      </c>
      <c r="C16505" s="890" t="s">
        <v>5</v>
      </c>
      <c r="D16505" s="890">
        <v>401.28</v>
      </c>
    </row>
    <row r="16506" spans="1:4" x14ac:dyDescent="0.25">
      <c r="A16506" s="890" t="s">
        <v>16089</v>
      </c>
      <c r="B16506" s="890" t="s">
        <v>37932</v>
      </c>
      <c r="C16506" s="890" t="s">
        <v>5</v>
      </c>
      <c r="D16506" s="890">
        <v>1.85</v>
      </c>
    </row>
    <row r="16507" spans="1:4" x14ac:dyDescent="0.25">
      <c r="A16507" s="890" t="s">
        <v>16090</v>
      </c>
      <c r="B16507" s="890" t="s">
        <v>37932</v>
      </c>
      <c r="C16507" s="890" t="s">
        <v>5</v>
      </c>
      <c r="D16507" s="890">
        <v>1.85</v>
      </c>
    </row>
    <row r="16508" spans="1:4" x14ac:dyDescent="0.25">
      <c r="A16508" s="890" t="s">
        <v>16091</v>
      </c>
      <c r="B16508" s="890" t="s">
        <v>37933</v>
      </c>
      <c r="C16508" s="890" t="s">
        <v>5</v>
      </c>
      <c r="D16508" s="890">
        <v>2.95</v>
      </c>
    </row>
    <row r="16509" spans="1:4" x14ac:dyDescent="0.25">
      <c r="A16509" s="890" t="s">
        <v>16092</v>
      </c>
      <c r="B16509" s="890" t="s">
        <v>37933</v>
      </c>
      <c r="C16509" s="890" t="s">
        <v>5</v>
      </c>
      <c r="D16509" s="890">
        <v>2.95</v>
      </c>
    </row>
    <row r="16510" spans="1:4" x14ac:dyDescent="0.25">
      <c r="A16510" s="890" t="s">
        <v>16093</v>
      </c>
      <c r="B16510" s="890" t="s">
        <v>37934</v>
      </c>
      <c r="C16510" s="890" t="s">
        <v>5</v>
      </c>
      <c r="D16510" s="890">
        <v>2.5299999999999998</v>
      </c>
    </row>
    <row r="16511" spans="1:4" x14ac:dyDescent="0.25">
      <c r="A16511" s="890" t="s">
        <v>16094</v>
      </c>
      <c r="B16511" s="890" t="s">
        <v>37934</v>
      </c>
      <c r="C16511" s="890" t="s">
        <v>5</v>
      </c>
      <c r="D16511" s="890">
        <v>2.5299999999999998</v>
      </c>
    </row>
    <row r="16512" spans="1:4" x14ac:dyDescent="0.25">
      <c r="A16512" s="890" t="s">
        <v>16095</v>
      </c>
      <c r="B16512" s="890" t="s">
        <v>37935</v>
      </c>
      <c r="C16512" s="890" t="s">
        <v>5</v>
      </c>
      <c r="D16512" s="890">
        <v>18.920000000000002</v>
      </c>
    </row>
    <row r="16513" spans="1:4" x14ac:dyDescent="0.25">
      <c r="A16513" s="890" t="s">
        <v>16096</v>
      </c>
      <c r="B16513" s="890" t="s">
        <v>37935</v>
      </c>
      <c r="C16513" s="890" t="s">
        <v>5</v>
      </c>
      <c r="D16513" s="890">
        <v>18.920000000000002</v>
      </c>
    </row>
    <row r="16514" spans="1:4" x14ac:dyDescent="0.25">
      <c r="A16514" s="890" t="s">
        <v>16097</v>
      </c>
      <c r="B16514" s="890" t="s">
        <v>37936</v>
      </c>
      <c r="C16514" s="890" t="s">
        <v>5</v>
      </c>
      <c r="D16514" s="890">
        <v>1.38</v>
      </c>
    </row>
    <row r="16515" spans="1:4" x14ac:dyDescent="0.25">
      <c r="A16515" s="890" t="s">
        <v>16098</v>
      </c>
      <c r="B16515" s="890" t="s">
        <v>37936</v>
      </c>
      <c r="C16515" s="890" t="s">
        <v>5</v>
      </c>
      <c r="D16515" s="890">
        <v>1.38</v>
      </c>
    </row>
    <row r="16516" spans="1:4" x14ac:dyDescent="0.25">
      <c r="A16516" s="890" t="s">
        <v>16099</v>
      </c>
      <c r="B16516" s="890" t="s">
        <v>37937</v>
      </c>
      <c r="C16516" s="890" t="s">
        <v>5</v>
      </c>
      <c r="D16516" s="890">
        <v>1.78</v>
      </c>
    </row>
    <row r="16517" spans="1:4" x14ac:dyDescent="0.25">
      <c r="A16517" s="890" t="s">
        <v>16100</v>
      </c>
      <c r="B16517" s="890" t="s">
        <v>37937</v>
      </c>
      <c r="C16517" s="890" t="s">
        <v>5</v>
      </c>
      <c r="D16517" s="890">
        <v>1.78</v>
      </c>
    </row>
    <row r="16518" spans="1:4" x14ac:dyDescent="0.25">
      <c r="A16518" s="890" t="s">
        <v>16101</v>
      </c>
      <c r="B16518" s="890" t="s">
        <v>37938</v>
      </c>
      <c r="C16518" s="890" t="s">
        <v>5</v>
      </c>
      <c r="D16518" s="890">
        <v>1.49</v>
      </c>
    </row>
    <row r="16519" spans="1:4" x14ac:dyDescent="0.25">
      <c r="A16519" s="890" t="s">
        <v>16102</v>
      </c>
      <c r="B16519" s="890" t="s">
        <v>37938</v>
      </c>
      <c r="C16519" s="890" t="s">
        <v>5</v>
      </c>
      <c r="D16519" s="890">
        <v>1.49</v>
      </c>
    </row>
    <row r="16520" spans="1:4" x14ac:dyDescent="0.25">
      <c r="A16520" s="890" t="s">
        <v>16103</v>
      </c>
      <c r="B16520" s="890" t="s">
        <v>37939</v>
      </c>
      <c r="C16520" s="890" t="s">
        <v>5</v>
      </c>
      <c r="D16520" s="890">
        <v>7.2</v>
      </c>
    </row>
    <row r="16521" spans="1:4" x14ac:dyDescent="0.25">
      <c r="A16521" s="890" t="s">
        <v>16104</v>
      </c>
      <c r="B16521" s="890" t="s">
        <v>37939</v>
      </c>
      <c r="C16521" s="890" t="s">
        <v>5</v>
      </c>
      <c r="D16521" s="890">
        <v>7.2</v>
      </c>
    </row>
    <row r="16522" spans="1:4" x14ac:dyDescent="0.25">
      <c r="A16522" s="890" t="s">
        <v>16105</v>
      </c>
      <c r="B16522" s="890" t="s">
        <v>37940</v>
      </c>
      <c r="C16522" s="890" t="s">
        <v>5</v>
      </c>
      <c r="D16522" s="890">
        <v>12.64</v>
      </c>
    </row>
    <row r="16523" spans="1:4" x14ac:dyDescent="0.25">
      <c r="A16523" s="890" t="s">
        <v>16106</v>
      </c>
      <c r="B16523" s="890" t="s">
        <v>37940</v>
      </c>
      <c r="C16523" s="890" t="s">
        <v>5</v>
      </c>
      <c r="D16523" s="890">
        <v>12.64</v>
      </c>
    </row>
    <row r="16524" spans="1:4" x14ac:dyDescent="0.25">
      <c r="A16524" s="890" t="s">
        <v>16107</v>
      </c>
      <c r="B16524" s="890" t="s">
        <v>37941</v>
      </c>
      <c r="C16524" s="890" t="s">
        <v>5</v>
      </c>
      <c r="D16524" s="890">
        <v>23.97</v>
      </c>
    </row>
    <row r="16525" spans="1:4" x14ac:dyDescent="0.25">
      <c r="A16525" s="890" t="s">
        <v>16108</v>
      </c>
      <c r="B16525" s="890" t="s">
        <v>37941</v>
      </c>
      <c r="C16525" s="890" t="s">
        <v>5</v>
      </c>
      <c r="D16525" s="890">
        <v>23.97</v>
      </c>
    </row>
    <row r="16526" spans="1:4" x14ac:dyDescent="0.25">
      <c r="A16526" s="890" t="s">
        <v>16109</v>
      </c>
      <c r="B16526" s="890" t="s">
        <v>37942</v>
      </c>
      <c r="C16526" s="890" t="s">
        <v>5</v>
      </c>
      <c r="D16526" s="890">
        <v>2.87</v>
      </c>
    </row>
    <row r="16527" spans="1:4" x14ac:dyDescent="0.25">
      <c r="A16527" s="890" t="s">
        <v>16110</v>
      </c>
      <c r="B16527" s="890" t="s">
        <v>37942</v>
      </c>
      <c r="C16527" s="890" t="s">
        <v>5</v>
      </c>
      <c r="D16527" s="890">
        <v>2.87</v>
      </c>
    </row>
    <row r="16528" spans="1:4" x14ac:dyDescent="0.25">
      <c r="A16528" s="890" t="s">
        <v>16111</v>
      </c>
      <c r="B16528" s="890" t="s">
        <v>37943</v>
      </c>
      <c r="C16528" s="890" t="s">
        <v>5</v>
      </c>
      <c r="D16528" s="890">
        <v>3.81</v>
      </c>
    </row>
    <row r="16529" spans="1:4" x14ac:dyDescent="0.25">
      <c r="A16529" s="890" t="s">
        <v>16112</v>
      </c>
      <c r="B16529" s="890" t="s">
        <v>37943</v>
      </c>
      <c r="C16529" s="890" t="s">
        <v>5</v>
      </c>
      <c r="D16529" s="890">
        <v>3.81</v>
      </c>
    </row>
    <row r="16530" spans="1:4" x14ac:dyDescent="0.25">
      <c r="A16530" s="890" t="s">
        <v>16113</v>
      </c>
      <c r="B16530" s="890" t="s">
        <v>37944</v>
      </c>
      <c r="C16530" s="890" t="s">
        <v>5</v>
      </c>
      <c r="D16530" s="890">
        <v>3.76</v>
      </c>
    </row>
    <row r="16531" spans="1:4" x14ac:dyDescent="0.25">
      <c r="A16531" s="890" t="s">
        <v>16114</v>
      </c>
      <c r="B16531" s="890" t="s">
        <v>37944</v>
      </c>
      <c r="C16531" s="890" t="s">
        <v>5</v>
      </c>
      <c r="D16531" s="890">
        <v>3.76</v>
      </c>
    </row>
    <row r="16532" spans="1:4" x14ac:dyDescent="0.25">
      <c r="A16532" s="890" t="s">
        <v>16115</v>
      </c>
      <c r="B16532" s="890" t="s">
        <v>37945</v>
      </c>
      <c r="C16532" s="890" t="s">
        <v>5</v>
      </c>
      <c r="D16532" s="890">
        <v>16.54</v>
      </c>
    </row>
    <row r="16533" spans="1:4" x14ac:dyDescent="0.25">
      <c r="A16533" s="890" t="s">
        <v>16116</v>
      </c>
      <c r="B16533" s="890" t="s">
        <v>37945</v>
      </c>
      <c r="C16533" s="890" t="s">
        <v>5</v>
      </c>
      <c r="D16533" s="890">
        <v>16.54</v>
      </c>
    </row>
    <row r="16534" spans="1:4" x14ac:dyDescent="0.25">
      <c r="A16534" s="890" t="s">
        <v>16117</v>
      </c>
      <c r="B16534" s="890" t="s">
        <v>37946</v>
      </c>
      <c r="C16534" s="890" t="s">
        <v>5</v>
      </c>
      <c r="D16534" s="890">
        <v>6.31</v>
      </c>
    </row>
    <row r="16535" spans="1:4" x14ac:dyDescent="0.25">
      <c r="A16535" s="890" t="s">
        <v>16118</v>
      </c>
      <c r="B16535" s="890" t="s">
        <v>37946</v>
      </c>
      <c r="C16535" s="890" t="s">
        <v>5</v>
      </c>
      <c r="D16535" s="890">
        <v>6.31</v>
      </c>
    </row>
    <row r="16536" spans="1:4" x14ac:dyDescent="0.25">
      <c r="A16536" s="890" t="s">
        <v>16119</v>
      </c>
      <c r="B16536" s="890" t="s">
        <v>37947</v>
      </c>
      <c r="C16536" s="890" t="s">
        <v>5</v>
      </c>
      <c r="D16536" s="890">
        <v>5.25</v>
      </c>
    </row>
    <row r="16537" spans="1:4" x14ac:dyDescent="0.25">
      <c r="A16537" s="890" t="s">
        <v>16120</v>
      </c>
      <c r="B16537" s="890" t="s">
        <v>37947</v>
      </c>
      <c r="C16537" s="890" t="s">
        <v>5</v>
      </c>
      <c r="D16537" s="890">
        <v>5.25</v>
      </c>
    </row>
    <row r="16538" spans="1:4" x14ac:dyDescent="0.25">
      <c r="A16538" s="890" t="s">
        <v>16121</v>
      </c>
      <c r="B16538" s="890" t="s">
        <v>37948</v>
      </c>
      <c r="C16538" s="890" t="s">
        <v>5</v>
      </c>
      <c r="D16538" s="890">
        <v>6.71</v>
      </c>
    </row>
    <row r="16539" spans="1:4" x14ac:dyDescent="0.25">
      <c r="A16539" s="890" t="s">
        <v>16122</v>
      </c>
      <c r="B16539" s="890" t="s">
        <v>37948</v>
      </c>
      <c r="C16539" s="890" t="s">
        <v>5</v>
      </c>
      <c r="D16539" s="890">
        <v>6.71</v>
      </c>
    </row>
    <row r="16540" spans="1:4" x14ac:dyDescent="0.25">
      <c r="A16540" s="890" t="s">
        <v>16123</v>
      </c>
      <c r="B16540" s="890" t="s">
        <v>37949</v>
      </c>
      <c r="C16540" s="890" t="s">
        <v>5</v>
      </c>
      <c r="D16540" s="890">
        <v>19.579999999999998</v>
      </c>
    </row>
    <row r="16541" spans="1:4" x14ac:dyDescent="0.25">
      <c r="A16541" s="890" t="s">
        <v>16124</v>
      </c>
      <c r="B16541" s="890" t="s">
        <v>37949</v>
      </c>
      <c r="C16541" s="890" t="s">
        <v>5</v>
      </c>
      <c r="D16541" s="890">
        <v>19.579999999999998</v>
      </c>
    </row>
    <row r="16542" spans="1:4" x14ac:dyDescent="0.25">
      <c r="A16542" s="890" t="s">
        <v>16125</v>
      </c>
      <c r="B16542" s="890" t="s">
        <v>37950</v>
      </c>
      <c r="C16542" s="890" t="s">
        <v>5</v>
      </c>
      <c r="D16542" s="890">
        <v>5.21</v>
      </c>
    </row>
    <row r="16543" spans="1:4" x14ac:dyDescent="0.25">
      <c r="A16543" s="890" t="s">
        <v>16126</v>
      </c>
      <c r="B16543" s="890" t="s">
        <v>37950</v>
      </c>
      <c r="C16543" s="890" t="s">
        <v>5</v>
      </c>
      <c r="D16543" s="890">
        <v>5.21</v>
      </c>
    </row>
    <row r="16544" spans="1:4" x14ac:dyDescent="0.25">
      <c r="A16544" s="890" t="s">
        <v>16127</v>
      </c>
      <c r="B16544" s="890" t="s">
        <v>37951</v>
      </c>
      <c r="C16544" s="890" t="s">
        <v>5</v>
      </c>
      <c r="D16544" s="890">
        <v>4.62</v>
      </c>
    </row>
    <row r="16545" spans="1:4" x14ac:dyDescent="0.25">
      <c r="A16545" s="890" t="s">
        <v>16128</v>
      </c>
      <c r="B16545" s="890" t="s">
        <v>37951</v>
      </c>
      <c r="C16545" s="890" t="s">
        <v>5</v>
      </c>
      <c r="D16545" s="890">
        <v>4.62</v>
      </c>
    </row>
    <row r="16546" spans="1:4" x14ac:dyDescent="0.25">
      <c r="A16546" s="890" t="s">
        <v>16129</v>
      </c>
      <c r="B16546" s="890" t="s">
        <v>37952</v>
      </c>
      <c r="C16546" s="890" t="s">
        <v>5</v>
      </c>
      <c r="D16546" s="890">
        <v>5.33</v>
      </c>
    </row>
    <row r="16547" spans="1:4" x14ac:dyDescent="0.25">
      <c r="A16547" s="890" t="s">
        <v>16130</v>
      </c>
      <c r="B16547" s="890" t="s">
        <v>37952</v>
      </c>
      <c r="C16547" s="890" t="s">
        <v>5</v>
      </c>
      <c r="D16547" s="890">
        <v>5.33</v>
      </c>
    </row>
    <row r="16548" spans="1:4" x14ac:dyDescent="0.25">
      <c r="A16548" s="890" t="s">
        <v>16131</v>
      </c>
      <c r="B16548" s="890" t="s">
        <v>37953</v>
      </c>
      <c r="C16548" s="890" t="s">
        <v>5</v>
      </c>
      <c r="D16548" s="890">
        <v>9.2100000000000009</v>
      </c>
    </row>
    <row r="16549" spans="1:4" x14ac:dyDescent="0.25">
      <c r="A16549" s="890" t="s">
        <v>16132</v>
      </c>
      <c r="B16549" s="890" t="s">
        <v>37953</v>
      </c>
      <c r="C16549" s="890" t="s">
        <v>5</v>
      </c>
      <c r="D16549" s="890">
        <v>9.2100000000000009</v>
      </c>
    </row>
    <row r="16550" spans="1:4" x14ac:dyDescent="0.25">
      <c r="A16550" s="890" t="s">
        <v>16133</v>
      </c>
      <c r="B16550" s="890" t="s">
        <v>37954</v>
      </c>
      <c r="C16550" s="890" t="s">
        <v>5</v>
      </c>
      <c r="D16550" s="890">
        <v>8.6199999999999992</v>
      </c>
    </row>
    <row r="16551" spans="1:4" x14ac:dyDescent="0.25">
      <c r="A16551" s="890" t="s">
        <v>16134</v>
      </c>
      <c r="B16551" s="890" t="s">
        <v>37954</v>
      </c>
      <c r="C16551" s="890" t="s">
        <v>5</v>
      </c>
      <c r="D16551" s="890">
        <v>8.6199999999999992</v>
      </c>
    </row>
    <row r="16552" spans="1:4" x14ac:dyDescent="0.25">
      <c r="A16552" s="890" t="s">
        <v>16135</v>
      </c>
      <c r="B16552" s="890" t="s">
        <v>37955</v>
      </c>
      <c r="C16552" s="890" t="s">
        <v>5</v>
      </c>
      <c r="D16552" s="890">
        <v>10.55</v>
      </c>
    </row>
    <row r="16553" spans="1:4" x14ac:dyDescent="0.25">
      <c r="A16553" s="890" t="s">
        <v>16136</v>
      </c>
      <c r="B16553" s="890" t="s">
        <v>37955</v>
      </c>
      <c r="C16553" s="890" t="s">
        <v>5</v>
      </c>
      <c r="D16553" s="890">
        <v>10.55</v>
      </c>
    </row>
    <row r="16554" spans="1:4" x14ac:dyDescent="0.25">
      <c r="A16554" s="890" t="s">
        <v>16137</v>
      </c>
      <c r="B16554" s="890" t="s">
        <v>37956</v>
      </c>
      <c r="C16554" s="890" t="s">
        <v>5</v>
      </c>
      <c r="D16554" s="890">
        <v>17.66</v>
      </c>
    </row>
    <row r="16555" spans="1:4" x14ac:dyDescent="0.25">
      <c r="A16555" s="890" t="s">
        <v>16138</v>
      </c>
      <c r="B16555" s="890" t="s">
        <v>37956</v>
      </c>
      <c r="C16555" s="890" t="s">
        <v>5</v>
      </c>
      <c r="D16555" s="890">
        <v>17.66</v>
      </c>
    </row>
    <row r="16556" spans="1:4" x14ac:dyDescent="0.25">
      <c r="A16556" s="890" t="s">
        <v>16139</v>
      </c>
      <c r="B16556" s="890" t="s">
        <v>37957</v>
      </c>
      <c r="C16556" s="890" t="s">
        <v>4</v>
      </c>
      <c r="D16556" s="890">
        <v>36.5</v>
      </c>
    </row>
    <row r="16557" spans="1:4" x14ac:dyDescent="0.25">
      <c r="A16557" s="890" t="s">
        <v>16140</v>
      </c>
      <c r="B16557" s="890" t="s">
        <v>37957</v>
      </c>
      <c r="C16557" s="890" t="s">
        <v>4</v>
      </c>
      <c r="D16557" s="890">
        <v>35.81</v>
      </c>
    </row>
    <row r="16558" spans="1:4" x14ac:dyDescent="0.25">
      <c r="A16558" s="890" t="s">
        <v>16141</v>
      </c>
      <c r="B16558" s="890" t="s">
        <v>37958</v>
      </c>
      <c r="C16558" s="890" t="s">
        <v>4</v>
      </c>
      <c r="D16558" s="890">
        <v>54.03</v>
      </c>
    </row>
    <row r="16559" spans="1:4" x14ac:dyDescent="0.25">
      <c r="A16559" s="890" t="s">
        <v>16142</v>
      </c>
      <c r="B16559" s="890" t="s">
        <v>37958</v>
      </c>
      <c r="C16559" s="890" t="s">
        <v>4</v>
      </c>
      <c r="D16559" s="890">
        <v>53.26</v>
      </c>
    </row>
    <row r="16560" spans="1:4" x14ac:dyDescent="0.25">
      <c r="A16560" s="890" t="s">
        <v>16143</v>
      </c>
      <c r="B16560" s="890" t="s">
        <v>37959</v>
      </c>
      <c r="C16560" s="890" t="s">
        <v>4</v>
      </c>
      <c r="D16560" s="890">
        <v>71.87</v>
      </c>
    </row>
    <row r="16561" spans="1:4" x14ac:dyDescent="0.25">
      <c r="A16561" s="890" t="s">
        <v>16144</v>
      </c>
      <c r="B16561" s="890" t="s">
        <v>37959</v>
      </c>
      <c r="C16561" s="890" t="s">
        <v>4</v>
      </c>
      <c r="D16561" s="890">
        <v>71.06</v>
      </c>
    </row>
    <row r="16562" spans="1:4" x14ac:dyDescent="0.25">
      <c r="A16562" s="890" t="s">
        <v>16145</v>
      </c>
      <c r="B16562" s="890" t="s">
        <v>37960</v>
      </c>
      <c r="C16562" s="890" t="s">
        <v>4</v>
      </c>
      <c r="D16562" s="890">
        <v>121.1</v>
      </c>
    </row>
    <row r="16563" spans="1:4" x14ac:dyDescent="0.25">
      <c r="A16563" s="890" t="s">
        <v>16146</v>
      </c>
      <c r="B16563" s="890" t="s">
        <v>37960</v>
      </c>
      <c r="C16563" s="890" t="s">
        <v>4</v>
      </c>
      <c r="D16563" s="890">
        <v>120.23</v>
      </c>
    </row>
    <row r="16564" spans="1:4" x14ac:dyDescent="0.25">
      <c r="A16564" s="890" t="s">
        <v>16147</v>
      </c>
      <c r="B16564" s="890" t="s">
        <v>37961</v>
      </c>
      <c r="C16564" s="890" t="s">
        <v>4</v>
      </c>
      <c r="D16564" s="890">
        <v>143.81</v>
      </c>
    </row>
    <row r="16565" spans="1:4" x14ac:dyDescent="0.25">
      <c r="A16565" s="890" t="s">
        <v>16148</v>
      </c>
      <c r="B16565" s="890" t="s">
        <v>37961</v>
      </c>
      <c r="C16565" s="890" t="s">
        <v>4</v>
      </c>
      <c r="D16565" s="890">
        <v>142.83000000000001</v>
      </c>
    </row>
    <row r="16566" spans="1:4" x14ac:dyDescent="0.25">
      <c r="A16566" s="890" t="s">
        <v>16149</v>
      </c>
      <c r="B16566" s="890" t="s">
        <v>37962</v>
      </c>
      <c r="C16566" s="890" t="s">
        <v>4</v>
      </c>
      <c r="D16566" s="890">
        <v>219.53</v>
      </c>
    </row>
    <row r="16567" spans="1:4" x14ac:dyDescent="0.25">
      <c r="A16567" s="890" t="s">
        <v>16150</v>
      </c>
      <c r="B16567" s="890" t="s">
        <v>37962</v>
      </c>
      <c r="C16567" s="890" t="s">
        <v>4</v>
      </c>
      <c r="D16567" s="890">
        <v>218.33</v>
      </c>
    </row>
    <row r="16568" spans="1:4" x14ac:dyDescent="0.25">
      <c r="A16568" s="890" t="s">
        <v>16151</v>
      </c>
      <c r="B16568" s="890" t="s">
        <v>37963</v>
      </c>
      <c r="C16568" s="890" t="s">
        <v>4</v>
      </c>
      <c r="D16568" s="890">
        <v>313.23</v>
      </c>
    </row>
    <row r="16569" spans="1:4" x14ac:dyDescent="0.25">
      <c r="A16569" s="890" t="s">
        <v>16152</v>
      </c>
      <c r="B16569" s="890" t="s">
        <v>37963</v>
      </c>
      <c r="C16569" s="890" t="s">
        <v>4</v>
      </c>
      <c r="D16569" s="890">
        <v>311.81</v>
      </c>
    </row>
    <row r="16570" spans="1:4" x14ac:dyDescent="0.25">
      <c r="A16570" s="890" t="s">
        <v>16153</v>
      </c>
      <c r="B16570" s="890" t="s">
        <v>37964</v>
      </c>
      <c r="C16570" s="890" t="s">
        <v>4</v>
      </c>
      <c r="D16570" s="890">
        <v>416.29</v>
      </c>
    </row>
    <row r="16571" spans="1:4" x14ac:dyDescent="0.25">
      <c r="A16571" s="890" t="s">
        <v>16154</v>
      </c>
      <c r="B16571" s="890" t="s">
        <v>37964</v>
      </c>
      <c r="C16571" s="890" t="s">
        <v>4</v>
      </c>
      <c r="D16571" s="890">
        <v>414.66</v>
      </c>
    </row>
    <row r="16572" spans="1:4" x14ac:dyDescent="0.25">
      <c r="A16572" s="890" t="s">
        <v>16155</v>
      </c>
      <c r="B16572" s="890" t="s">
        <v>37965</v>
      </c>
      <c r="C16572" s="890" t="s">
        <v>4</v>
      </c>
      <c r="D16572" s="890">
        <v>577.03</v>
      </c>
    </row>
    <row r="16573" spans="1:4" x14ac:dyDescent="0.25">
      <c r="A16573" s="890" t="s">
        <v>16156</v>
      </c>
      <c r="B16573" s="890" t="s">
        <v>37965</v>
      </c>
      <c r="C16573" s="890" t="s">
        <v>4</v>
      </c>
      <c r="D16573" s="890">
        <v>574.85</v>
      </c>
    </row>
    <row r="16574" spans="1:4" x14ac:dyDescent="0.25">
      <c r="A16574" s="890" t="s">
        <v>16157</v>
      </c>
      <c r="B16574" s="890" t="s">
        <v>37966</v>
      </c>
      <c r="C16574" s="890" t="s">
        <v>4</v>
      </c>
      <c r="D16574" s="890">
        <v>64.14</v>
      </c>
    </row>
    <row r="16575" spans="1:4" x14ac:dyDescent="0.25">
      <c r="A16575" s="890" t="s">
        <v>16158</v>
      </c>
      <c r="B16575" s="890" t="s">
        <v>37966</v>
      </c>
      <c r="C16575" s="890" t="s">
        <v>4</v>
      </c>
      <c r="D16575" s="890">
        <v>63.45</v>
      </c>
    </row>
    <row r="16576" spans="1:4" x14ac:dyDescent="0.25">
      <c r="A16576" s="890" t="s">
        <v>16159</v>
      </c>
      <c r="B16576" s="890" t="s">
        <v>37967</v>
      </c>
      <c r="C16576" s="890" t="s">
        <v>4</v>
      </c>
      <c r="D16576" s="890">
        <v>97.57</v>
      </c>
    </row>
    <row r="16577" spans="1:4" x14ac:dyDescent="0.25">
      <c r="A16577" s="890" t="s">
        <v>16160</v>
      </c>
      <c r="B16577" s="890" t="s">
        <v>37967</v>
      </c>
      <c r="C16577" s="890" t="s">
        <v>4</v>
      </c>
      <c r="D16577" s="890">
        <v>96.81</v>
      </c>
    </row>
    <row r="16578" spans="1:4" x14ac:dyDescent="0.25">
      <c r="A16578" s="890" t="s">
        <v>16161</v>
      </c>
      <c r="B16578" s="890" t="s">
        <v>37968</v>
      </c>
      <c r="C16578" s="890" t="s">
        <v>4</v>
      </c>
      <c r="D16578" s="890">
        <v>133.5</v>
      </c>
    </row>
    <row r="16579" spans="1:4" x14ac:dyDescent="0.25">
      <c r="A16579" s="890" t="s">
        <v>16162</v>
      </c>
      <c r="B16579" s="890" t="s">
        <v>37968</v>
      </c>
      <c r="C16579" s="890" t="s">
        <v>4</v>
      </c>
      <c r="D16579" s="890">
        <v>132.68</v>
      </c>
    </row>
    <row r="16580" spans="1:4" x14ac:dyDescent="0.25">
      <c r="A16580" s="890" t="s">
        <v>16163</v>
      </c>
      <c r="B16580" s="890" t="s">
        <v>37969</v>
      </c>
      <c r="C16580" s="890" t="s">
        <v>4</v>
      </c>
      <c r="D16580" s="890">
        <v>264.39999999999998</v>
      </c>
    </row>
    <row r="16581" spans="1:4" x14ac:dyDescent="0.25">
      <c r="A16581" s="890" t="s">
        <v>16164</v>
      </c>
      <c r="B16581" s="890" t="s">
        <v>37969</v>
      </c>
      <c r="C16581" s="890" t="s">
        <v>4</v>
      </c>
      <c r="D16581" s="890">
        <v>263.42</v>
      </c>
    </row>
    <row r="16582" spans="1:4" x14ac:dyDescent="0.25">
      <c r="A16582" s="890" t="s">
        <v>16165</v>
      </c>
      <c r="B16582" s="890" t="s">
        <v>37970</v>
      </c>
      <c r="C16582" s="890" t="s">
        <v>5</v>
      </c>
      <c r="D16582" s="890">
        <v>9.7100000000000009</v>
      </c>
    </row>
    <row r="16583" spans="1:4" x14ac:dyDescent="0.25">
      <c r="A16583" s="890" t="s">
        <v>16166</v>
      </c>
      <c r="B16583" s="890" t="s">
        <v>37970</v>
      </c>
      <c r="C16583" s="890" t="s">
        <v>5</v>
      </c>
      <c r="D16583" s="890">
        <v>8.84</v>
      </c>
    </row>
    <row r="16584" spans="1:4" x14ac:dyDescent="0.25">
      <c r="A16584" s="890" t="s">
        <v>16167</v>
      </c>
      <c r="B16584" s="890" t="s">
        <v>37971</v>
      </c>
      <c r="C16584" s="890" t="s">
        <v>5</v>
      </c>
      <c r="D16584" s="890">
        <v>12.73</v>
      </c>
    </row>
    <row r="16585" spans="1:4" x14ac:dyDescent="0.25">
      <c r="A16585" s="890" t="s">
        <v>16168</v>
      </c>
      <c r="B16585" s="890" t="s">
        <v>37971</v>
      </c>
      <c r="C16585" s="890" t="s">
        <v>5</v>
      </c>
      <c r="D16585" s="890">
        <v>11.63</v>
      </c>
    </row>
    <row r="16586" spans="1:4" x14ac:dyDescent="0.25">
      <c r="A16586" s="890" t="s">
        <v>16169</v>
      </c>
      <c r="B16586" s="890" t="s">
        <v>37972</v>
      </c>
      <c r="C16586" s="890" t="s">
        <v>5</v>
      </c>
      <c r="D16586" s="890">
        <v>15.38</v>
      </c>
    </row>
    <row r="16587" spans="1:4" x14ac:dyDescent="0.25">
      <c r="A16587" s="890" t="s">
        <v>16170</v>
      </c>
      <c r="B16587" s="890" t="s">
        <v>37972</v>
      </c>
      <c r="C16587" s="890" t="s">
        <v>5</v>
      </c>
      <c r="D16587" s="890">
        <v>14.05</v>
      </c>
    </row>
    <row r="16588" spans="1:4" x14ac:dyDescent="0.25">
      <c r="A16588" s="890" t="s">
        <v>16171</v>
      </c>
      <c r="B16588" s="890" t="s">
        <v>37973</v>
      </c>
      <c r="C16588" s="890" t="s">
        <v>5</v>
      </c>
      <c r="D16588" s="890">
        <v>19.21</v>
      </c>
    </row>
    <row r="16589" spans="1:4" x14ac:dyDescent="0.25">
      <c r="A16589" s="890" t="s">
        <v>16172</v>
      </c>
      <c r="B16589" s="890" t="s">
        <v>37973</v>
      </c>
      <c r="C16589" s="890" t="s">
        <v>5</v>
      </c>
      <c r="D16589" s="890">
        <v>17.690000000000001</v>
      </c>
    </row>
    <row r="16590" spans="1:4" x14ac:dyDescent="0.25">
      <c r="A16590" s="890" t="s">
        <v>16173</v>
      </c>
      <c r="B16590" s="890" t="s">
        <v>37974</v>
      </c>
      <c r="C16590" s="890" t="s">
        <v>5</v>
      </c>
      <c r="D16590" s="890">
        <v>21.77</v>
      </c>
    </row>
    <row r="16591" spans="1:4" x14ac:dyDescent="0.25">
      <c r="A16591" s="890" t="s">
        <v>16174</v>
      </c>
      <c r="B16591" s="890" t="s">
        <v>37974</v>
      </c>
      <c r="C16591" s="890" t="s">
        <v>5</v>
      </c>
      <c r="D16591" s="890">
        <v>20.03</v>
      </c>
    </row>
    <row r="16592" spans="1:4" x14ac:dyDescent="0.25">
      <c r="A16592" s="890" t="s">
        <v>16175</v>
      </c>
      <c r="B16592" s="890" t="s">
        <v>37975</v>
      </c>
      <c r="C16592" s="890" t="s">
        <v>5</v>
      </c>
      <c r="D16592" s="890">
        <v>34.409999999999997</v>
      </c>
    </row>
    <row r="16593" spans="1:4" x14ac:dyDescent="0.25">
      <c r="A16593" s="890" t="s">
        <v>16176</v>
      </c>
      <c r="B16593" s="890" t="s">
        <v>37975</v>
      </c>
      <c r="C16593" s="890" t="s">
        <v>5</v>
      </c>
      <c r="D16593" s="890">
        <v>31.66</v>
      </c>
    </row>
    <row r="16594" spans="1:4" x14ac:dyDescent="0.25">
      <c r="A16594" s="890" t="s">
        <v>16177</v>
      </c>
      <c r="B16594" s="890" t="s">
        <v>37976</v>
      </c>
      <c r="C16594" s="890" t="s">
        <v>5</v>
      </c>
      <c r="D16594" s="890">
        <v>46.05</v>
      </c>
    </row>
    <row r="16595" spans="1:4" x14ac:dyDescent="0.25">
      <c r="A16595" s="890" t="s">
        <v>16178</v>
      </c>
      <c r="B16595" s="890" t="s">
        <v>37976</v>
      </c>
      <c r="C16595" s="890" t="s">
        <v>5</v>
      </c>
      <c r="D16595" s="890">
        <v>42.5</v>
      </c>
    </row>
    <row r="16596" spans="1:4" x14ac:dyDescent="0.25">
      <c r="A16596" s="890" t="s">
        <v>16179</v>
      </c>
      <c r="B16596" s="890" t="s">
        <v>37977</v>
      </c>
      <c r="C16596" s="890" t="s">
        <v>5</v>
      </c>
      <c r="D16596" s="890">
        <v>72.67</v>
      </c>
    </row>
    <row r="16597" spans="1:4" x14ac:dyDescent="0.25">
      <c r="A16597" s="890" t="s">
        <v>16180</v>
      </c>
      <c r="B16597" s="890" t="s">
        <v>37977</v>
      </c>
      <c r="C16597" s="890" t="s">
        <v>5</v>
      </c>
      <c r="D16597" s="890">
        <v>67.150000000000006</v>
      </c>
    </row>
    <row r="16598" spans="1:4" x14ac:dyDescent="0.25">
      <c r="A16598" s="890" t="s">
        <v>16181</v>
      </c>
      <c r="B16598" s="890" t="s">
        <v>37978</v>
      </c>
      <c r="C16598" s="890" t="s">
        <v>5</v>
      </c>
      <c r="D16598" s="890">
        <v>102.94</v>
      </c>
    </row>
    <row r="16599" spans="1:4" x14ac:dyDescent="0.25">
      <c r="A16599" s="890" t="s">
        <v>16182</v>
      </c>
      <c r="B16599" s="890" t="s">
        <v>37978</v>
      </c>
      <c r="C16599" s="890" t="s">
        <v>5</v>
      </c>
      <c r="D16599" s="890">
        <v>95.1</v>
      </c>
    </row>
    <row r="16600" spans="1:4" x14ac:dyDescent="0.25">
      <c r="A16600" s="890" t="s">
        <v>16183</v>
      </c>
      <c r="B16600" s="890" t="s">
        <v>37979</v>
      </c>
      <c r="C16600" s="890" t="s">
        <v>5</v>
      </c>
      <c r="D16600" s="890">
        <v>14.86</v>
      </c>
    </row>
    <row r="16601" spans="1:4" x14ac:dyDescent="0.25">
      <c r="A16601" s="890" t="s">
        <v>16184</v>
      </c>
      <c r="B16601" s="890" t="s">
        <v>37979</v>
      </c>
      <c r="C16601" s="890" t="s">
        <v>5</v>
      </c>
      <c r="D16601" s="890">
        <v>13.37</v>
      </c>
    </row>
    <row r="16602" spans="1:4" x14ac:dyDescent="0.25">
      <c r="A16602" s="890" t="s">
        <v>16185</v>
      </c>
      <c r="B16602" s="890" t="s">
        <v>37980</v>
      </c>
      <c r="C16602" s="890" t="s">
        <v>5</v>
      </c>
      <c r="D16602" s="890">
        <v>17.34</v>
      </c>
    </row>
    <row r="16603" spans="1:4" x14ac:dyDescent="0.25">
      <c r="A16603" s="890" t="s">
        <v>16186</v>
      </c>
      <c r="B16603" s="890" t="s">
        <v>37980</v>
      </c>
      <c r="C16603" s="890" t="s">
        <v>5</v>
      </c>
      <c r="D16603" s="890">
        <v>15.6</v>
      </c>
    </row>
    <row r="16604" spans="1:4" x14ac:dyDescent="0.25">
      <c r="A16604" s="890" t="s">
        <v>16187</v>
      </c>
      <c r="B16604" s="890" t="s">
        <v>37981</v>
      </c>
      <c r="C16604" s="890" t="s">
        <v>5</v>
      </c>
      <c r="D16604" s="890">
        <v>21.06</v>
      </c>
    </row>
    <row r="16605" spans="1:4" x14ac:dyDescent="0.25">
      <c r="A16605" s="890" t="s">
        <v>16188</v>
      </c>
      <c r="B16605" s="890" t="s">
        <v>37981</v>
      </c>
      <c r="C16605" s="890" t="s">
        <v>5</v>
      </c>
      <c r="D16605" s="890">
        <v>18.95</v>
      </c>
    </row>
    <row r="16606" spans="1:4" x14ac:dyDescent="0.25">
      <c r="A16606" s="890" t="s">
        <v>16189</v>
      </c>
      <c r="B16606" s="890" t="s">
        <v>37982</v>
      </c>
      <c r="C16606" s="890" t="s">
        <v>5</v>
      </c>
      <c r="D16606" s="890">
        <v>23.53</v>
      </c>
    </row>
    <row r="16607" spans="1:4" x14ac:dyDescent="0.25">
      <c r="A16607" s="890" t="s">
        <v>16190</v>
      </c>
      <c r="B16607" s="890" t="s">
        <v>37982</v>
      </c>
      <c r="C16607" s="890" t="s">
        <v>5</v>
      </c>
      <c r="D16607" s="890">
        <v>21.18</v>
      </c>
    </row>
    <row r="16608" spans="1:4" x14ac:dyDescent="0.25">
      <c r="A16608" s="890" t="s">
        <v>16191</v>
      </c>
      <c r="B16608" s="890" t="s">
        <v>37983</v>
      </c>
      <c r="C16608" s="890" t="s">
        <v>5</v>
      </c>
      <c r="D16608" s="890">
        <v>32.200000000000003</v>
      </c>
    </row>
    <row r="16609" spans="1:4" x14ac:dyDescent="0.25">
      <c r="A16609" s="890" t="s">
        <v>16192</v>
      </c>
      <c r="B16609" s="890" t="s">
        <v>37983</v>
      </c>
      <c r="C16609" s="890" t="s">
        <v>5</v>
      </c>
      <c r="D16609" s="890">
        <v>28.98</v>
      </c>
    </row>
    <row r="16610" spans="1:4" x14ac:dyDescent="0.25">
      <c r="A16610" s="890" t="s">
        <v>16193</v>
      </c>
      <c r="B16610" s="890" t="s">
        <v>37984</v>
      </c>
      <c r="C16610" s="890" t="s">
        <v>5</v>
      </c>
      <c r="D16610" s="890">
        <v>39.64</v>
      </c>
    </row>
    <row r="16611" spans="1:4" x14ac:dyDescent="0.25">
      <c r="A16611" s="890" t="s">
        <v>16194</v>
      </c>
      <c r="B16611" s="890" t="s">
        <v>37984</v>
      </c>
      <c r="C16611" s="890" t="s">
        <v>5</v>
      </c>
      <c r="D16611" s="890">
        <v>35.67</v>
      </c>
    </row>
    <row r="16612" spans="1:4" x14ac:dyDescent="0.25">
      <c r="A16612" s="890" t="s">
        <v>16195</v>
      </c>
      <c r="B16612" s="890" t="s">
        <v>37985</v>
      </c>
      <c r="C16612" s="890" t="s">
        <v>5</v>
      </c>
      <c r="D16612" s="890">
        <v>59.46</v>
      </c>
    </row>
    <row r="16613" spans="1:4" x14ac:dyDescent="0.25">
      <c r="A16613" s="890" t="s">
        <v>16196</v>
      </c>
      <c r="B16613" s="890" t="s">
        <v>37985</v>
      </c>
      <c r="C16613" s="890" t="s">
        <v>5</v>
      </c>
      <c r="D16613" s="890">
        <v>53.51</v>
      </c>
    </row>
    <row r="16614" spans="1:4" x14ac:dyDescent="0.25">
      <c r="A16614" s="890" t="s">
        <v>16197</v>
      </c>
      <c r="B16614" s="890" t="s">
        <v>37986</v>
      </c>
      <c r="C16614" s="890" t="s">
        <v>5</v>
      </c>
      <c r="D16614" s="890">
        <v>74.319999999999993</v>
      </c>
    </row>
    <row r="16615" spans="1:4" x14ac:dyDescent="0.25">
      <c r="A16615" s="890" t="s">
        <v>16198</v>
      </c>
      <c r="B16615" s="890" t="s">
        <v>37986</v>
      </c>
      <c r="C16615" s="890" t="s">
        <v>5</v>
      </c>
      <c r="D16615" s="890">
        <v>66.89</v>
      </c>
    </row>
    <row r="16616" spans="1:4" x14ac:dyDescent="0.25">
      <c r="A16616" s="890" t="s">
        <v>16199</v>
      </c>
      <c r="B16616" s="890" t="s">
        <v>37987</v>
      </c>
      <c r="C16616" s="890" t="s">
        <v>5</v>
      </c>
      <c r="D16616" s="890">
        <v>94.15</v>
      </c>
    </row>
    <row r="16617" spans="1:4" x14ac:dyDescent="0.25">
      <c r="A16617" s="890" t="s">
        <v>16200</v>
      </c>
      <c r="B16617" s="890" t="s">
        <v>37987</v>
      </c>
      <c r="C16617" s="890" t="s">
        <v>5</v>
      </c>
      <c r="D16617" s="890">
        <v>84.73</v>
      </c>
    </row>
    <row r="16618" spans="1:4" x14ac:dyDescent="0.25">
      <c r="A16618" s="890" t="s">
        <v>16201</v>
      </c>
      <c r="B16618" s="890" t="s">
        <v>37988</v>
      </c>
      <c r="C16618" s="890" t="s">
        <v>5</v>
      </c>
      <c r="D16618" s="890">
        <v>17.34</v>
      </c>
    </row>
    <row r="16619" spans="1:4" x14ac:dyDescent="0.25">
      <c r="A16619" s="890" t="s">
        <v>16202</v>
      </c>
      <c r="B16619" s="890" t="s">
        <v>37988</v>
      </c>
      <c r="C16619" s="890" t="s">
        <v>5</v>
      </c>
      <c r="D16619" s="890">
        <v>15.6</v>
      </c>
    </row>
    <row r="16620" spans="1:4" x14ac:dyDescent="0.25">
      <c r="A16620" s="890" t="s">
        <v>16203</v>
      </c>
      <c r="B16620" s="890" t="s">
        <v>37989</v>
      </c>
      <c r="C16620" s="890" t="s">
        <v>5</v>
      </c>
      <c r="D16620" s="890">
        <v>19.82</v>
      </c>
    </row>
    <row r="16621" spans="1:4" x14ac:dyDescent="0.25">
      <c r="A16621" s="890" t="s">
        <v>16204</v>
      </c>
      <c r="B16621" s="890" t="s">
        <v>37989</v>
      </c>
      <c r="C16621" s="890" t="s">
        <v>5</v>
      </c>
      <c r="D16621" s="890">
        <v>17.829999999999998</v>
      </c>
    </row>
    <row r="16622" spans="1:4" x14ac:dyDescent="0.25">
      <c r="A16622" s="890" t="s">
        <v>16205</v>
      </c>
      <c r="B16622" s="890" t="s">
        <v>37990</v>
      </c>
      <c r="C16622" s="890" t="s">
        <v>5</v>
      </c>
      <c r="D16622" s="890">
        <v>27.25</v>
      </c>
    </row>
    <row r="16623" spans="1:4" x14ac:dyDescent="0.25">
      <c r="A16623" s="890" t="s">
        <v>16206</v>
      </c>
      <c r="B16623" s="890" t="s">
        <v>37990</v>
      </c>
      <c r="C16623" s="890" t="s">
        <v>5</v>
      </c>
      <c r="D16623" s="890">
        <v>24.52</v>
      </c>
    </row>
    <row r="16624" spans="1:4" x14ac:dyDescent="0.25">
      <c r="A16624" s="890" t="s">
        <v>16207</v>
      </c>
      <c r="B16624" s="890" t="s">
        <v>37991</v>
      </c>
      <c r="C16624" s="890" t="s">
        <v>5</v>
      </c>
      <c r="D16624" s="890">
        <v>27.74</v>
      </c>
    </row>
    <row r="16625" spans="1:4" x14ac:dyDescent="0.25">
      <c r="A16625" s="890" t="s">
        <v>16208</v>
      </c>
      <c r="B16625" s="890" t="s">
        <v>37991</v>
      </c>
      <c r="C16625" s="890" t="s">
        <v>5</v>
      </c>
      <c r="D16625" s="890">
        <v>24.97</v>
      </c>
    </row>
    <row r="16626" spans="1:4" x14ac:dyDescent="0.25">
      <c r="A16626" s="890" t="s">
        <v>16209</v>
      </c>
      <c r="B16626" s="890" t="s">
        <v>37992</v>
      </c>
      <c r="C16626" s="890" t="s">
        <v>5</v>
      </c>
      <c r="D16626" s="890">
        <v>34.68</v>
      </c>
    </row>
    <row r="16627" spans="1:4" x14ac:dyDescent="0.25">
      <c r="A16627" s="890" t="s">
        <v>16210</v>
      </c>
      <c r="B16627" s="890" t="s">
        <v>37992</v>
      </c>
      <c r="C16627" s="890" t="s">
        <v>5</v>
      </c>
      <c r="D16627" s="890">
        <v>31.21</v>
      </c>
    </row>
    <row r="16628" spans="1:4" x14ac:dyDescent="0.25">
      <c r="A16628" s="890" t="s">
        <v>16211</v>
      </c>
      <c r="B16628" s="890" t="s">
        <v>37993</v>
      </c>
      <c r="C16628" s="890" t="s">
        <v>5</v>
      </c>
      <c r="D16628" s="890">
        <v>54.5</v>
      </c>
    </row>
    <row r="16629" spans="1:4" x14ac:dyDescent="0.25">
      <c r="A16629" s="890" t="s">
        <v>16212</v>
      </c>
      <c r="B16629" s="890" t="s">
        <v>37993</v>
      </c>
      <c r="C16629" s="890" t="s">
        <v>5</v>
      </c>
      <c r="D16629" s="890">
        <v>49.05</v>
      </c>
    </row>
    <row r="16630" spans="1:4" x14ac:dyDescent="0.25">
      <c r="A16630" s="890" t="s">
        <v>16213</v>
      </c>
      <c r="B16630" s="890" t="s">
        <v>37994</v>
      </c>
      <c r="C16630" s="890" t="s">
        <v>5</v>
      </c>
      <c r="D16630" s="890">
        <v>99.1</v>
      </c>
    </row>
    <row r="16631" spans="1:4" x14ac:dyDescent="0.25">
      <c r="A16631" s="890" t="s">
        <v>16214</v>
      </c>
      <c r="B16631" s="890" t="s">
        <v>37994</v>
      </c>
      <c r="C16631" s="890" t="s">
        <v>5</v>
      </c>
      <c r="D16631" s="890">
        <v>89.19</v>
      </c>
    </row>
    <row r="16632" spans="1:4" x14ac:dyDescent="0.25">
      <c r="A16632" s="890" t="s">
        <v>16215</v>
      </c>
      <c r="B16632" s="890" t="s">
        <v>37995</v>
      </c>
      <c r="C16632" s="890" t="s">
        <v>5</v>
      </c>
      <c r="D16632" s="890">
        <v>113.97</v>
      </c>
    </row>
    <row r="16633" spans="1:4" x14ac:dyDescent="0.25">
      <c r="A16633" s="890" t="s">
        <v>16216</v>
      </c>
      <c r="B16633" s="890" t="s">
        <v>37995</v>
      </c>
      <c r="C16633" s="890" t="s">
        <v>5</v>
      </c>
      <c r="D16633" s="890">
        <v>102.57</v>
      </c>
    </row>
    <row r="16634" spans="1:4" x14ac:dyDescent="0.25">
      <c r="A16634" s="890" t="s">
        <v>16217</v>
      </c>
      <c r="B16634" s="890" t="s">
        <v>37996</v>
      </c>
      <c r="C16634" s="890" t="s">
        <v>5</v>
      </c>
      <c r="D16634" s="890">
        <v>143.69999999999999</v>
      </c>
    </row>
    <row r="16635" spans="1:4" x14ac:dyDescent="0.25">
      <c r="A16635" s="890" t="s">
        <v>16218</v>
      </c>
      <c r="B16635" s="890" t="s">
        <v>37996</v>
      </c>
      <c r="C16635" s="890" t="s">
        <v>5</v>
      </c>
      <c r="D16635" s="890">
        <v>129.33000000000001</v>
      </c>
    </row>
    <row r="16636" spans="1:4" x14ac:dyDescent="0.25">
      <c r="A16636" s="890" t="s">
        <v>16219</v>
      </c>
      <c r="B16636" s="890" t="s">
        <v>37997</v>
      </c>
      <c r="C16636" s="890" t="s">
        <v>5</v>
      </c>
      <c r="D16636" s="890">
        <v>6.19</v>
      </c>
    </row>
    <row r="16637" spans="1:4" x14ac:dyDescent="0.25">
      <c r="A16637" s="890" t="s">
        <v>16220</v>
      </c>
      <c r="B16637" s="890" t="s">
        <v>37997</v>
      </c>
      <c r="C16637" s="890" t="s">
        <v>5</v>
      </c>
      <c r="D16637" s="890">
        <v>5.57</v>
      </c>
    </row>
    <row r="16638" spans="1:4" x14ac:dyDescent="0.25">
      <c r="A16638" s="890" t="s">
        <v>16221</v>
      </c>
      <c r="B16638" s="890" t="s">
        <v>37998</v>
      </c>
      <c r="C16638" s="890" t="s">
        <v>5</v>
      </c>
      <c r="D16638" s="890">
        <v>7.43</v>
      </c>
    </row>
    <row r="16639" spans="1:4" x14ac:dyDescent="0.25">
      <c r="A16639" s="890" t="s">
        <v>16222</v>
      </c>
      <c r="B16639" s="890" t="s">
        <v>37998</v>
      </c>
      <c r="C16639" s="890" t="s">
        <v>5</v>
      </c>
      <c r="D16639" s="890">
        <v>6.68</v>
      </c>
    </row>
    <row r="16640" spans="1:4" x14ac:dyDescent="0.25">
      <c r="A16640" s="890" t="s">
        <v>16223</v>
      </c>
      <c r="B16640" s="890" t="s">
        <v>37999</v>
      </c>
      <c r="C16640" s="890" t="s">
        <v>5</v>
      </c>
      <c r="D16640" s="890">
        <v>9.16</v>
      </c>
    </row>
    <row r="16641" spans="1:4" x14ac:dyDescent="0.25">
      <c r="A16641" s="890" t="s">
        <v>16224</v>
      </c>
      <c r="B16641" s="890" t="s">
        <v>37999</v>
      </c>
      <c r="C16641" s="890" t="s">
        <v>5</v>
      </c>
      <c r="D16641" s="890">
        <v>8.25</v>
      </c>
    </row>
    <row r="16642" spans="1:4" x14ac:dyDescent="0.25">
      <c r="A16642" s="890" t="s">
        <v>16225</v>
      </c>
      <c r="B16642" s="890" t="s">
        <v>38000</v>
      </c>
      <c r="C16642" s="890" t="s">
        <v>5</v>
      </c>
      <c r="D16642" s="890">
        <v>10.9</v>
      </c>
    </row>
    <row r="16643" spans="1:4" x14ac:dyDescent="0.25">
      <c r="A16643" s="890" t="s">
        <v>16226</v>
      </c>
      <c r="B16643" s="890" t="s">
        <v>38000</v>
      </c>
      <c r="C16643" s="890" t="s">
        <v>5</v>
      </c>
      <c r="D16643" s="890">
        <v>9.81</v>
      </c>
    </row>
    <row r="16644" spans="1:4" x14ac:dyDescent="0.25">
      <c r="A16644" s="890" t="s">
        <v>16227</v>
      </c>
      <c r="B16644" s="890" t="s">
        <v>38001</v>
      </c>
      <c r="C16644" s="890" t="s">
        <v>5</v>
      </c>
      <c r="D16644" s="890">
        <v>12.38</v>
      </c>
    </row>
    <row r="16645" spans="1:4" x14ac:dyDescent="0.25">
      <c r="A16645" s="890" t="s">
        <v>16228</v>
      </c>
      <c r="B16645" s="890" t="s">
        <v>38001</v>
      </c>
      <c r="C16645" s="890" t="s">
        <v>5</v>
      </c>
      <c r="D16645" s="890">
        <v>11.14</v>
      </c>
    </row>
    <row r="16646" spans="1:4" x14ac:dyDescent="0.25">
      <c r="A16646" s="890" t="s">
        <v>16229</v>
      </c>
      <c r="B16646" s="890" t="s">
        <v>38002</v>
      </c>
      <c r="C16646" s="890" t="s">
        <v>5</v>
      </c>
      <c r="D16646" s="890">
        <v>19.82</v>
      </c>
    </row>
    <row r="16647" spans="1:4" x14ac:dyDescent="0.25">
      <c r="A16647" s="890" t="s">
        <v>16230</v>
      </c>
      <c r="B16647" s="890" t="s">
        <v>38002</v>
      </c>
      <c r="C16647" s="890" t="s">
        <v>5</v>
      </c>
      <c r="D16647" s="890">
        <v>17.829999999999998</v>
      </c>
    </row>
    <row r="16648" spans="1:4" x14ac:dyDescent="0.25">
      <c r="A16648" s="890" t="s">
        <v>16231</v>
      </c>
      <c r="B16648" s="890" t="s">
        <v>38003</v>
      </c>
      <c r="C16648" s="890" t="s">
        <v>5</v>
      </c>
      <c r="D16648" s="890">
        <v>24.77</v>
      </c>
    </row>
    <row r="16649" spans="1:4" x14ac:dyDescent="0.25">
      <c r="A16649" s="890" t="s">
        <v>16232</v>
      </c>
      <c r="B16649" s="890" t="s">
        <v>38003</v>
      </c>
      <c r="C16649" s="890" t="s">
        <v>5</v>
      </c>
      <c r="D16649" s="890">
        <v>22.29</v>
      </c>
    </row>
    <row r="16650" spans="1:4" x14ac:dyDescent="0.25">
      <c r="A16650" s="890" t="s">
        <v>16233</v>
      </c>
      <c r="B16650" s="890" t="s">
        <v>38004</v>
      </c>
      <c r="C16650" s="890" t="s">
        <v>5</v>
      </c>
      <c r="D16650" s="890">
        <v>37.159999999999997</v>
      </c>
    </row>
    <row r="16651" spans="1:4" x14ac:dyDescent="0.25">
      <c r="A16651" s="890" t="s">
        <v>16234</v>
      </c>
      <c r="B16651" s="890" t="s">
        <v>38004</v>
      </c>
      <c r="C16651" s="890" t="s">
        <v>5</v>
      </c>
      <c r="D16651" s="890">
        <v>33.44</v>
      </c>
    </row>
    <row r="16652" spans="1:4" x14ac:dyDescent="0.25">
      <c r="A16652" s="890" t="s">
        <v>16235</v>
      </c>
      <c r="B16652" s="890" t="s">
        <v>38005</v>
      </c>
      <c r="C16652" s="890" t="s">
        <v>5</v>
      </c>
      <c r="D16652" s="890">
        <v>49.55</v>
      </c>
    </row>
    <row r="16653" spans="1:4" x14ac:dyDescent="0.25">
      <c r="A16653" s="890" t="s">
        <v>16236</v>
      </c>
      <c r="B16653" s="890" t="s">
        <v>38005</v>
      </c>
      <c r="C16653" s="890" t="s">
        <v>5</v>
      </c>
      <c r="D16653" s="890">
        <v>44.59</v>
      </c>
    </row>
    <row r="16654" spans="1:4" x14ac:dyDescent="0.25">
      <c r="A16654" s="890" t="s">
        <v>16237</v>
      </c>
      <c r="B16654" s="890" t="s">
        <v>38006</v>
      </c>
      <c r="C16654" s="890" t="s">
        <v>5</v>
      </c>
      <c r="D16654" s="890">
        <v>4.33</v>
      </c>
    </row>
    <row r="16655" spans="1:4" x14ac:dyDescent="0.25">
      <c r="A16655" s="890" t="s">
        <v>16238</v>
      </c>
      <c r="B16655" s="890" t="s">
        <v>38006</v>
      </c>
      <c r="C16655" s="890" t="s">
        <v>5</v>
      </c>
      <c r="D16655" s="890">
        <v>3.9</v>
      </c>
    </row>
    <row r="16656" spans="1:4" x14ac:dyDescent="0.25">
      <c r="A16656" s="890" t="s">
        <v>16239</v>
      </c>
      <c r="B16656" s="890" t="s">
        <v>38007</v>
      </c>
      <c r="C16656" s="890" t="s">
        <v>5</v>
      </c>
      <c r="D16656" s="890">
        <v>5.2</v>
      </c>
    </row>
    <row r="16657" spans="1:4" x14ac:dyDescent="0.25">
      <c r="A16657" s="890" t="s">
        <v>16240</v>
      </c>
      <c r="B16657" s="890" t="s">
        <v>38007</v>
      </c>
      <c r="C16657" s="890" t="s">
        <v>5</v>
      </c>
      <c r="D16657" s="890">
        <v>4.68</v>
      </c>
    </row>
    <row r="16658" spans="1:4" x14ac:dyDescent="0.25">
      <c r="A16658" s="890" t="s">
        <v>16241</v>
      </c>
      <c r="B16658" s="890" t="s">
        <v>38008</v>
      </c>
      <c r="C16658" s="890" t="s">
        <v>5</v>
      </c>
      <c r="D16658" s="890">
        <v>6.44</v>
      </c>
    </row>
    <row r="16659" spans="1:4" x14ac:dyDescent="0.25">
      <c r="A16659" s="890" t="s">
        <v>16242</v>
      </c>
      <c r="B16659" s="890" t="s">
        <v>38008</v>
      </c>
      <c r="C16659" s="890" t="s">
        <v>5</v>
      </c>
      <c r="D16659" s="890">
        <v>5.79</v>
      </c>
    </row>
    <row r="16660" spans="1:4" x14ac:dyDescent="0.25">
      <c r="A16660" s="890" t="s">
        <v>16243</v>
      </c>
      <c r="B16660" s="890" t="s">
        <v>38009</v>
      </c>
      <c r="C16660" s="890" t="s">
        <v>5</v>
      </c>
      <c r="D16660" s="890">
        <v>7.43</v>
      </c>
    </row>
    <row r="16661" spans="1:4" x14ac:dyDescent="0.25">
      <c r="A16661" s="890" t="s">
        <v>16244</v>
      </c>
      <c r="B16661" s="890" t="s">
        <v>38009</v>
      </c>
      <c r="C16661" s="890" t="s">
        <v>5</v>
      </c>
      <c r="D16661" s="890">
        <v>6.68</v>
      </c>
    </row>
    <row r="16662" spans="1:4" x14ac:dyDescent="0.25">
      <c r="A16662" s="890" t="s">
        <v>16245</v>
      </c>
      <c r="B16662" s="890" t="s">
        <v>38010</v>
      </c>
      <c r="C16662" s="890" t="s">
        <v>5</v>
      </c>
      <c r="D16662" s="890">
        <v>8.67</v>
      </c>
    </row>
    <row r="16663" spans="1:4" x14ac:dyDescent="0.25">
      <c r="A16663" s="890" t="s">
        <v>16246</v>
      </c>
      <c r="B16663" s="890" t="s">
        <v>38010</v>
      </c>
      <c r="C16663" s="890" t="s">
        <v>5</v>
      </c>
      <c r="D16663" s="890">
        <v>7.8</v>
      </c>
    </row>
    <row r="16664" spans="1:4" x14ac:dyDescent="0.25">
      <c r="A16664" s="890" t="s">
        <v>16247</v>
      </c>
      <c r="B16664" s="890" t="s">
        <v>38011</v>
      </c>
      <c r="C16664" s="890" t="s">
        <v>5</v>
      </c>
      <c r="D16664" s="890">
        <v>13.87</v>
      </c>
    </row>
    <row r="16665" spans="1:4" x14ac:dyDescent="0.25">
      <c r="A16665" s="890" t="s">
        <v>16248</v>
      </c>
      <c r="B16665" s="890" t="s">
        <v>38011</v>
      </c>
      <c r="C16665" s="890" t="s">
        <v>5</v>
      </c>
      <c r="D16665" s="890">
        <v>12.48</v>
      </c>
    </row>
    <row r="16666" spans="1:4" x14ac:dyDescent="0.25">
      <c r="A16666" s="890" t="s">
        <v>16249</v>
      </c>
      <c r="B16666" s="890" t="s">
        <v>38012</v>
      </c>
      <c r="C16666" s="890" t="s">
        <v>5</v>
      </c>
      <c r="D16666" s="890">
        <v>17.34</v>
      </c>
    </row>
    <row r="16667" spans="1:4" x14ac:dyDescent="0.25">
      <c r="A16667" s="890" t="s">
        <v>16250</v>
      </c>
      <c r="B16667" s="890" t="s">
        <v>38012</v>
      </c>
      <c r="C16667" s="890" t="s">
        <v>5</v>
      </c>
      <c r="D16667" s="890">
        <v>15.6</v>
      </c>
    </row>
    <row r="16668" spans="1:4" x14ac:dyDescent="0.25">
      <c r="A16668" s="890" t="s">
        <v>16251</v>
      </c>
      <c r="B16668" s="890" t="s">
        <v>38013</v>
      </c>
      <c r="C16668" s="890" t="s">
        <v>5</v>
      </c>
      <c r="D16668" s="890">
        <v>27.25</v>
      </c>
    </row>
    <row r="16669" spans="1:4" x14ac:dyDescent="0.25">
      <c r="A16669" s="890" t="s">
        <v>16252</v>
      </c>
      <c r="B16669" s="890" t="s">
        <v>38013</v>
      </c>
      <c r="C16669" s="890" t="s">
        <v>5</v>
      </c>
      <c r="D16669" s="890">
        <v>24.52</v>
      </c>
    </row>
    <row r="16670" spans="1:4" x14ac:dyDescent="0.25">
      <c r="A16670" s="890" t="s">
        <v>16253</v>
      </c>
      <c r="B16670" s="890" t="s">
        <v>38014</v>
      </c>
      <c r="C16670" s="890" t="s">
        <v>5</v>
      </c>
      <c r="D16670" s="890">
        <v>34.68</v>
      </c>
    </row>
    <row r="16671" spans="1:4" x14ac:dyDescent="0.25">
      <c r="A16671" s="890" t="s">
        <v>16254</v>
      </c>
      <c r="B16671" s="890" t="s">
        <v>38014</v>
      </c>
      <c r="C16671" s="890" t="s">
        <v>5</v>
      </c>
      <c r="D16671" s="890">
        <v>31.21</v>
      </c>
    </row>
    <row r="16672" spans="1:4" x14ac:dyDescent="0.25">
      <c r="A16672" s="890" t="s">
        <v>16255</v>
      </c>
      <c r="B16672" s="890" t="s">
        <v>38015</v>
      </c>
      <c r="C16672" s="890" t="s">
        <v>5</v>
      </c>
      <c r="D16672" s="890">
        <v>1.98</v>
      </c>
    </row>
    <row r="16673" spans="1:4" x14ac:dyDescent="0.25">
      <c r="A16673" s="890" t="s">
        <v>16256</v>
      </c>
      <c r="B16673" s="890" t="s">
        <v>38015</v>
      </c>
      <c r="C16673" s="890" t="s">
        <v>5</v>
      </c>
      <c r="D16673" s="890">
        <v>1.78</v>
      </c>
    </row>
    <row r="16674" spans="1:4" x14ac:dyDescent="0.25">
      <c r="A16674" s="890" t="s">
        <v>16257</v>
      </c>
      <c r="B16674" s="890" t="s">
        <v>38016</v>
      </c>
      <c r="C16674" s="890" t="s">
        <v>5</v>
      </c>
      <c r="D16674" s="890">
        <v>2.4700000000000002</v>
      </c>
    </row>
    <row r="16675" spans="1:4" x14ac:dyDescent="0.25">
      <c r="A16675" s="890" t="s">
        <v>16258</v>
      </c>
      <c r="B16675" s="890" t="s">
        <v>38016</v>
      </c>
      <c r="C16675" s="890" t="s">
        <v>5</v>
      </c>
      <c r="D16675" s="890">
        <v>2.2200000000000002</v>
      </c>
    </row>
    <row r="16676" spans="1:4" x14ac:dyDescent="0.25">
      <c r="A16676" s="890" t="s">
        <v>16259</v>
      </c>
      <c r="B16676" s="890" t="s">
        <v>38017</v>
      </c>
      <c r="C16676" s="890" t="s">
        <v>5</v>
      </c>
      <c r="D16676" s="890">
        <v>2.97</v>
      </c>
    </row>
    <row r="16677" spans="1:4" x14ac:dyDescent="0.25">
      <c r="A16677" s="890" t="s">
        <v>16260</v>
      </c>
      <c r="B16677" s="890" t="s">
        <v>38017</v>
      </c>
      <c r="C16677" s="890" t="s">
        <v>5</v>
      </c>
      <c r="D16677" s="890">
        <v>2.67</v>
      </c>
    </row>
    <row r="16678" spans="1:4" x14ac:dyDescent="0.25">
      <c r="A16678" s="890" t="s">
        <v>16261</v>
      </c>
      <c r="B16678" s="890" t="s">
        <v>38018</v>
      </c>
      <c r="C16678" s="890" t="s">
        <v>5</v>
      </c>
      <c r="D16678" s="890">
        <v>3.46</v>
      </c>
    </row>
    <row r="16679" spans="1:4" x14ac:dyDescent="0.25">
      <c r="A16679" s="890" t="s">
        <v>16262</v>
      </c>
      <c r="B16679" s="890" t="s">
        <v>38018</v>
      </c>
      <c r="C16679" s="890" t="s">
        <v>5</v>
      </c>
      <c r="D16679" s="890">
        <v>3.12</v>
      </c>
    </row>
    <row r="16680" spans="1:4" x14ac:dyDescent="0.25">
      <c r="A16680" s="890" t="s">
        <v>16263</v>
      </c>
      <c r="B16680" s="890" t="s">
        <v>38019</v>
      </c>
      <c r="C16680" s="890" t="s">
        <v>5</v>
      </c>
      <c r="D16680" s="890">
        <v>7.92</v>
      </c>
    </row>
    <row r="16681" spans="1:4" x14ac:dyDescent="0.25">
      <c r="A16681" s="890" t="s">
        <v>16264</v>
      </c>
      <c r="B16681" s="890" t="s">
        <v>38019</v>
      </c>
      <c r="C16681" s="890" t="s">
        <v>5</v>
      </c>
      <c r="D16681" s="890">
        <v>7.13</v>
      </c>
    </row>
    <row r="16682" spans="1:4" x14ac:dyDescent="0.25">
      <c r="A16682" s="890" t="s">
        <v>16265</v>
      </c>
      <c r="B16682" s="890" t="s">
        <v>38020</v>
      </c>
      <c r="C16682" s="890" t="s">
        <v>5</v>
      </c>
      <c r="D16682" s="890">
        <v>9.91</v>
      </c>
    </row>
    <row r="16683" spans="1:4" x14ac:dyDescent="0.25">
      <c r="A16683" s="890" t="s">
        <v>16266</v>
      </c>
      <c r="B16683" s="890" t="s">
        <v>38020</v>
      </c>
      <c r="C16683" s="890" t="s">
        <v>5</v>
      </c>
      <c r="D16683" s="890">
        <v>8.91</v>
      </c>
    </row>
    <row r="16684" spans="1:4" x14ac:dyDescent="0.25">
      <c r="A16684" s="890" t="s">
        <v>16267</v>
      </c>
      <c r="B16684" s="890" t="s">
        <v>38021</v>
      </c>
      <c r="C16684" s="890" t="s">
        <v>5</v>
      </c>
      <c r="D16684" s="890">
        <v>14.86</v>
      </c>
    </row>
    <row r="16685" spans="1:4" x14ac:dyDescent="0.25">
      <c r="A16685" s="890" t="s">
        <v>16268</v>
      </c>
      <c r="B16685" s="890" t="s">
        <v>38021</v>
      </c>
      <c r="C16685" s="890" t="s">
        <v>5</v>
      </c>
      <c r="D16685" s="890">
        <v>13.37</v>
      </c>
    </row>
    <row r="16686" spans="1:4" x14ac:dyDescent="0.25">
      <c r="A16686" s="890" t="s">
        <v>16269</v>
      </c>
      <c r="B16686" s="890" t="s">
        <v>38022</v>
      </c>
      <c r="C16686" s="890" t="s">
        <v>5</v>
      </c>
      <c r="D16686" s="890">
        <v>19.82</v>
      </c>
    </row>
    <row r="16687" spans="1:4" x14ac:dyDescent="0.25">
      <c r="A16687" s="890" t="s">
        <v>16270</v>
      </c>
      <c r="B16687" s="890" t="s">
        <v>38022</v>
      </c>
      <c r="C16687" s="890" t="s">
        <v>5</v>
      </c>
      <c r="D16687" s="890">
        <v>17.829999999999998</v>
      </c>
    </row>
    <row r="16688" spans="1:4" x14ac:dyDescent="0.25">
      <c r="A16688" s="890" t="s">
        <v>16271</v>
      </c>
      <c r="B16688" s="890" t="s">
        <v>38023</v>
      </c>
      <c r="C16688" s="890" t="s">
        <v>5</v>
      </c>
      <c r="D16688" s="890">
        <v>24.77</v>
      </c>
    </row>
    <row r="16689" spans="1:4" x14ac:dyDescent="0.25">
      <c r="A16689" s="890" t="s">
        <v>16272</v>
      </c>
      <c r="B16689" s="890" t="s">
        <v>38023</v>
      </c>
      <c r="C16689" s="890" t="s">
        <v>5</v>
      </c>
      <c r="D16689" s="890">
        <v>22.29</v>
      </c>
    </row>
    <row r="16690" spans="1:4" x14ac:dyDescent="0.25">
      <c r="A16690" s="890" t="s">
        <v>16273</v>
      </c>
      <c r="B16690" s="890" t="s">
        <v>38024</v>
      </c>
      <c r="C16690" s="890" t="s">
        <v>5</v>
      </c>
      <c r="D16690" s="890">
        <v>29.73</v>
      </c>
    </row>
    <row r="16691" spans="1:4" x14ac:dyDescent="0.25">
      <c r="A16691" s="890" t="s">
        <v>16274</v>
      </c>
      <c r="B16691" s="890" t="s">
        <v>38024</v>
      </c>
      <c r="C16691" s="890" t="s">
        <v>5</v>
      </c>
      <c r="D16691" s="890">
        <v>26.75</v>
      </c>
    </row>
    <row r="16692" spans="1:4" x14ac:dyDescent="0.25">
      <c r="A16692" s="890" t="s">
        <v>16275</v>
      </c>
      <c r="B16692" s="890" t="s">
        <v>38025</v>
      </c>
      <c r="C16692" s="890" t="s">
        <v>5</v>
      </c>
      <c r="D16692" s="890">
        <v>34.68</v>
      </c>
    </row>
    <row r="16693" spans="1:4" x14ac:dyDescent="0.25">
      <c r="A16693" s="890" t="s">
        <v>16276</v>
      </c>
      <c r="B16693" s="890" t="s">
        <v>38025</v>
      </c>
      <c r="C16693" s="890" t="s">
        <v>5</v>
      </c>
      <c r="D16693" s="890">
        <v>31.21</v>
      </c>
    </row>
    <row r="16694" spans="1:4" x14ac:dyDescent="0.25">
      <c r="A16694" s="890" t="s">
        <v>16277</v>
      </c>
      <c r="B16694" s="890" t="s">
        <v>38026</v>
      </c>
      <c r="C16694" s="890" t="s">
        <v>5</v>
      </c>
      <c r="D16694" s="890">
        <v>39.64</v>
      </c>
    </row>
    <row r="16695" spans="1:4" x14ac:dyDescent="0.25">
      <c r="A16695" s="890" t="s">
        <v>16278</v>
      </c>
      <c r="B16695" s="890" t="s">
        <v>38026</v>
      </c>
      <c r="C16695" s="890" t="s">
        <v>5</v>
      </c>
      <c r="D16695" s="890">
        <v>35.67</v>
      </c>
    </row>
    <row r="16696" spans="1:4" x14ac:dyDescent="0.25">
      <c r="A16696" s="890" t="s">
        <v>16279</v>
      </c>
      <c r="B16696" s="890" t="s">
        <v>38027</v>
      </c>
      <c r="C16696" s="890" t="s">
        <v>5</v>
      </c>
      <c r="D16696" s="890">
        <v>44.59</v>
      </c>
    </row>
    <row r="16697" spans="1:4" x14ac:dyDescent="0.25">
      <c r="A16697" s="890" t="s">
        <v>16280</v>
      </c>
      <c r="B16697" s="890" t="s">
        <v>38027</v>
      </c>
      <c r="C16697" s="890" t="s">
        <v>5</v>
      </c>
      <c r="D16697" s="890">
        <v>40.130000000000003</v>
      </c>
    </row>
    <row r="16698" spans="1:4" x14ac:dyDescent="0.25">
      <c r="A16698" s="890" t="s">
        <v>16281</v>
      </c>
      <c r="B16698" s="890" t="s">
        <v>38028</v>
      </c>
      <c r="C16698" s="890" t="s">
        <v>5</v>
      </c>
      <c r="D16698" s="890">
        <v>8.69</v>
      </c>
    </row>
    <row r="16699" spans="1:4" x14ac:dyDescent="0.25">
      <c r="A16699" s="890" t="s">
        <v>16282</v>
      </c>
      <c r="B16699" s="890" t="s">
        <v>38028</v>
      </c>
      <c r="C16699" s="890" t="s">
        <v>5</v>
      </c>
      <c r="D16699" s="890">
        <v>7.85</v>
      </c>
    </row>
    <row r="16700" spans="1:4" x14ac:dyDescent="0.25">
      <c r="A16700" s="890" t="s">
        <v>16283</v>
      </c>
      <c r="B16700" s="890" t="s">
        <v>38029</v>
      </c>
      <c r="C16700" s="890" t="s">
        <v>5</v>
      </c>
      <c r="D16700" s="890">
        <v>9.9700000000000006</v>
      </c>
    </row>
    <row r="16701" spans="1:4" x14ac:dyDescent="0.25">
      <c r="A16701" s="890" t="s">
        <v>16284</v>
      </c>
      <c r="B16701" s="890" t="s">
        <v>38029</v>
      </c>
      <c r="C16701" s="890" t="s">
        <v>5</v>
      </c>
      <c r="D16701" s="890">
        <v>9.02</v>
      </c>
    </row>
    <row r="16702" spans="1:4" x14ac:dyDescent="0.25">
      <c r="A16702" s="890" t="s">
        <v>16285</v>
      </c>
      <c r="B16702" s="890" t="s">
        <v>38030</v>
      </c>
      <c r="C16702" s="890" t="s">
        <v>5</v>
      </c>
      <c r="D16702" s="890">
        <v>12.5</v>
      </c>
    </row>
    <row r="16703" spans="1:4" x14ac:dyDescent="0.25">
      <c r="A16703" s="890" t="s">
        <v>16286</v>
      </c>
      <c r="B16703" s="890" t="s">
        <v>38030</v>
      </c>
      <c r="C16703" s="890" t="s">
        <v>5</v>
      </c>
      <c r="D16703" s="890">
        <v>11.32</v>
      </c>
    </row>
    <row r="16704" spans="1:4" x14ac:dyDescent="0.25">
      <c r="A16704" s="890" t="s">
        <v>16287</v>
      </c>
      <c r="B16704" s="890" t="s">
        <v>38031</v>
      </c>
      <c r="C16704" s="890" t="s">
        <v>5</v>
      </c>
      <c r="D16704" s="890">
        <v>18.79</v>
      </c>
    </row>
    <row r="16705" spans="1:4" x14ac:dyDescent="0.25">
      <c r="A16705" s="890" t="s">
        <v>16288</v>
      </c>
      <c r="B16705" s="890" t="s">
        <v>38031</v>
      </c>
      <c r="C16705" s="890" t="s">
        <v>5</v>
      </c>
      <c r="D16705" s="890">
        <v>17.010000000000002</v>
      </c>
    </row>
    <row r="16706" spans="1:4" x14ac:dyDescent="0.25">
      <c r="A16706" s="890" t="s">
        <v>16289</v>
      </c>
      <c r="B16706" s="890" t="s">
        <v>38032</v>
      </c>
      <c r="C16706" s="890" t="s">
        <v>5</v>
      </c>
      <c r="D16706" s="890">
        <v>25.46</v>
      </c>
    </row>
    <row r="16707" spans="1:4" x14ac:dyDescent="0.25">
      <c r="A16707" s="890" t="s">
        <v>16290</v>
      </c>
      <c r="B16707" s="890" t="s">
        <v>38032</v>
      </c>
      <c r="C16707" s="890" t="s">
        <v>5</v>
      </c>
      <c r="D16707" s="890">
        <v>23.08</v>
      </c>
    </row>
    <row r="16708" spans="1:4" x14ac:dyDescent="0.25">
      <c r="A16708" s="890" t="s">
        <v>16291</v>
      </c>
      <c r="B16708" s="890" t="s">
        <v>38033</v>
      </c>
      <c r="C16708" s="890" t="s">
        <v>5</v>
      </c>
      <c r="D16708" s="890">
        <v>32.03</v>
      </c>
    </row>
    <row r="16709" spans="1:4" x14ac:dyDescent="0.25">
      <c r="A16709" s="890" t="s">
        <v>16292</v>
      </c>
      <c r="B16709" s="890" t="s">
        <v>38033</v>
      </c>
      <c r="C16709" s="890" t="s">
        <v>5</v>
      </c>
      <c r="D16709" s="890">
        <v>29.05</v>
      </c>
    </row>
    <row r="16710" spans="1:4" x14ac:dyDescent="0.25">
      <c r="A16710" s="890" t="s">
        <v>16293</v>
      </c>
      <c r="B16710" s="890" t="s">
        <v>38034</v>
      </c>
      <c r="C16710" s="890" t="s">
        <v>5</v>
      </c>
      <c r="D16710" s="890">
        <v>40.020000000000003</v>
      </c>
    </row>
    <row r="16711" spans="1:4" x14ac:dyDescent="0.25">
      <c r="A16711" s="890" t="s">
        <v>16294</v>
      </c>
      <c r="B16711" s="890" t="s">
        <v>38034</v>
      </c>
      <c r="C16711" s="890" t="s">
        <v>5</v>
      </c>
      <c r="D16711" s="890">
        <v>36.31</v>
      </c>
    </row>
    <row r="16712" spans="1:4" x14ac:dyDescent="0.25">
      <c r="A16712" s="890" t="s">
        <v>16295</v>
      </c>
      <c r="B16712" s="890" t="s">
        <v>38035</v>
      </c>
      <c r="C16712" s="890" t="s">
        <v>5</v>
      </c>
      <c r="D16712" s="890">
        <v>45.04</v>
      </c>
    </row>
    <row r="16713" spans="1:4" x14ac:dyDescent="0.25">
      <c r="A16713" s="890" t="s">
        <v>16296</v>
      </c>
      <c r="B16713" s="890" t="s">
        <v>38035</v>
      </c>
      <c r="C16713" s="890" t="s">
        <v>5</v>
      </c>
      <c r="D16713" s="890">
        <v>40.869999999999997</v>
      </c>
    </row>
    <row r="16714" spans="1:4" x14ac:dyDescent="0.25">
      <c r="A16714" s="890" t="s">
        <v>16297</v>
      </c>
      <c r="B16714" s="890" t="s">
        <v>38036</v>
      </c>
      <c r="C16714" s="890" t="s">
        <v>5</v>
      </c>
      <c r="D16714" s="890">
        <v>57.79</v>
      </c>
    </row>
    <row r="16715" spans="1:4" x14ac:dyDescent="0.25">
      <c r="A16715" s="890" t="s">
        <v>16298</v>
      </c>
      <c r="B16715" s="890" t="s">
        <v>38036</v>
      </c>
      <c r="C16715" s="890" t="s">
        <v>5</v>
      </c>
      <c r="D16715" s="890">
        <v>52.44</v>
      </c>
    </row>
    <row r="16716" spans="1:4" x14ac:dyDescent="0.25">
      <c r="A16716" s="890" t="s">
        <v>16299</v>
      </c>
      <c r="B16716" s="890" t="s">
        <v>38037</v>
      </c>
      <c r="C16716" s="890" t="s">
        <v>4</v>
      </c>
      <c r="D16716" s="890">
        <v>15.98</v>
      </c>
    </row>
    <row r="16717" spans="1:4" x14ac:dyDescent="0.25">
      <c r="A16717" s="890" t="s">
        <v>16300</v>
      </c>
      <c r="B16717" s="890" t="s">
        <v>38037</v>
      </c>
      <c r="C16717" s="890" t="s">
        <v>4</v>
      </c>
      <c r="D16717" s="890">
        <v>14.42</v>
      </c>
    </row>
    <row r="16718" spans="1:4" x14ac:dyDescent="0.25">
      <c r="A16718" s="890" t="s">
        <v>16301</v>
      </c>
      <c r="B16718" s="890" t="s">
        <v>38038</v>
      </c>
      <c r="C16718" s="890" t="s">
        <v>4</v>
      </c>
      <c r="D16718" s="890">
        <v>78.010000000000005</v>
      </c>
    </row>
    <row r="16719" spans="1:4" x14ac:dyDescent="0.25">
      <c r="A16719" s="890" t="s">
        <v>16302</v>
      </c>
      <c r="B16719" s="890" t="s">
        <v>38038</v>
      </c>
      <c r="C16719" s="890" t="s">
        <v>4</v>
      </c>
      <c r="D16719" s="890">
        <v>70.25</v>
      </c>
    </row>
    <row r="16720" spans="1:4" x14ac:dyDescent="0.25">
      <c r="A16720" s="890" t="s">
        <v>16303</v>
      </c>
      <c r="B16720" s="890" t="s">
        <v>38039</v>
      </c>
      <c r="C16720" s="890" t="s">
        <v>4</v>
      </c>
      <c r="D16720" s="890">
        <v>25.81</v>
      </c>
    </row>
    <row r="16721" spans="1:4" x14ac:dyDescent="0.25">
      <c r="A16721" s="890" t="s">
        <v>16304</v>
      </c>
      <c r="B16721" s="890" t="s">
        <v>38039</v>
      </c>
      <c r="C16721" s="890" t="s">
        <v>4</v>
      </c>
      <c r="D16721" s="890">
        <v>23.33</v>
      </c>
    </row>
    <row r="16722" spans="1:4" x14ac:dyDescent="0.25">
      <c r="A16722" s="890" t="s">
        <v>16305</v>
      </c>
      <c r="B16722" s="890" t="s">
        <v>38040</v>
      </c>
      <c r="C16722" s="890" t="s">
        <v>4</v>
      </c>
      <c r="D16722" s="890">
        <v>124.3</v>
      </c>
    </row>
    <row r="16723" spans="1:4" x14ac:dyDescent="0.25">
      <c r="A16723" s="890" t="s">
        <v>16306</v>
      </c>
      <c r="B16723" s="890" t="s">
        <v>38040</v>
      </c>
      <c r="C16723" s="890" t="s">
        <v>4</v>
      </c>
      <c r="D16723" s="890">
        <v>111.97</v>
      </c>
    </row>
    <row r="16724" spans="1:4" x14ac:dyDescent="0.25">
      <c r="A16724" s="890" t="s">
        <v>16307</v>
      </c>
      <c r="B16724" s="890" t="s">
        <v>38041</v>
      </c>
      <c r="C16724" s="890" t="s">
        <v>4</v>
      </c>
      <c r="D16724" s="890">
        <v>37.56</v>
      </c>
    </row>
    <row r="16725" spans="1:4" x14ac:dyDescent="0.25">
      <c r="A16725" s="890" t="s">
        <v>16308</v>
      </c>
      <c r="B16725" s="890" t="s">
        <v>38041</v>
      </c>
      <c r="C16725" s="890" t="s">
        <v>4</v>
      </c>
      <c r="D16725" s="890">
        <v>34.01</v>
      </c>
    </row>
    <row r="16726" spans="1:4" x14ac:dyDescent="0.25">
      <c r="A16726" s="890" t="s">
        <v>16309</v>
      </c>
      <c r="B16726" s="890" t="s">
        <v>38042</v>
      </c>
      <c r="C16726" s="890" t="s">
        <v>4</v>
      </c>
      <c r="D16726" s="890">
        <v>178.26</v>
      </c>
    </row>
    <row r="16727" spans="1:4" x14ac:dyDescent="0.25">
      <c r="A16727" s="890" t="s">
        <v>16310</v>
      </c>
      <c r="B16727" s="890" t="s">
        <v>38042</v>
      </c>
      <c r="C16727" s="890" t="s">
        <v>4</v>
      </c>
      <c r="D16727" s="890">
        <v>160.63999999999999</v>
      </c>
    </row>
    <row r="16728" spans="1:4" x14ac:dyDescent="0.25">
      <c r="A16728" s="890" t="s">
        <v>16311</v>
      </c>
      <c r="B16728" s="890" t="s">
        <v>38043</v>
      </c>
      <c r="C16728" s="890" t="s">
        <v>5</v>
      </c>
      <c r="D16728" s="890">
        <v>21.74</v>
      </c>
    </row>
    <row r="16729" spans="1:4" x14ac:dyDescent="0.25">
      <c r="A16729" s="890" t="s">
        <v>16312</v>
      </c>
      <c r="B16729" s="890" t="s">
        <v>38043</v>
      </c>
      <c r="C16729" s="890" t="s">
        <v>5</v>
      </c>
      <c r="D16729" s="890">
        <v>19.670000000000002</v>
      </c>
    </row>
    <row r="16730" spans="1:4" x14ac:dyDescent="0.25">
      <c r="A16730" s="890" t="s">
        <v>16313</v>
      </c>
      <c r="B16730" s="890" t="s">
        <v>38044</v>
      </c>
      <c r="C16730" s="890" t="s">
        <v>5</v>
      </c>
      <c r="D16730" s="890">
        <v>23.99</v>
      </c>
    </row>
    <row r="16731" spans="1:4" x14ac:dyDescent="0.25">
      <c r="A16731" s="890" t="s">
        <v>16314</v>
      </c>
      <c r="B16731" s="890" t="s">
        <v>38044</v>
      </c>
      <c r="C16731" s="890" t="s">
        <v>5</v>
      </c>
      <c r="D16731" s="890">
        <v>21.72</v>
      </c>
    </row>
    <row r="16732" spans="1:4" x14ac:dyDescent="0.25">
      <c r="A16732" s="890" t="s">
        <v>16315</v>
      </c>
      <c r="B16732" s="890" t="s">
        <v>38045</v>
      </c>
      <c r="C16732" s="890" t="s">
        <v>5</v>
      </c>
      <c r="D16732" s="890">
        <v>29.42</v>
      </c>
    </row>
    <row r="16733" spans="1:4" x14ac:dyDescent="0.25">
      <c r="A16733" s="890" t="s">
        <v>16316</v>
      </c>
      <c r="B16733" s="890" t="s">
        <v>38045</v>
      </c>
      <c r="C16733" s="890" t="s">
        <v>5</v>
      </c>
      <c r="D16733" s="890">
        <v>26.67</v>
      </c>
    </row>
    <row r="16734" spans="1:4" x14ac:dyDescent="0.25">
      <c r="A16734" s="890" t="s">
        <v>16317</v>
      </c>
      <c r="B16734" s="890" t="s">
        <v>38046</v>
      </c>
      <c r="C16734" s="890" t="s">
        <v>5</v>
      </c>
      <c r="D16734" s="890">
        <v>34.64</v>
      </c>
    </row>
    <row r="16735" spans="1:4" x14ac:dyDescent="0.25">
      <c r="A16735" s="890" t="s">
        <v>16318</v>
      </c>
      <c r="B16735" s="890" t="s">
        <v>38046</v>
      </c>
      <c r="C16735" s="890" t="s">
        <v>5</v>
      </c>
      <c r="D16735" s="890">
        <v>31.42</v>
      </c>
    </row>
    <row r="16736" spans="1:4" x14ac:dyDescent="0.25">
      <c r="A16736" s="890" t="s">
        <v>16319</v>
      </c>
      <c r="B16736" s="890" t="s">
        <v>38047</v>
      </c>
      <c r="C16736" s="890" t="s">
        <v>5</v>
      </c>
      <c r="D16736" s="890">
        <v>45.63</v>
      </c>
    </row>
    <row r="16737" spans="1:4" x14ac:dyDescent="0.25">
      <c r="A16737" s="890" t="s">
        <v>16320</v>
      </c>
      <c r="B16737" s="890" t="s">
        <v>38047</v>
      </c>
      <c r="C16737" s="890" t="s">
        <v>5</v>
      </c>
      <c r="D16737" s="890">
        <v>41.34</v>
      </c>
    </row>
    <row r="16738" spans="1:4" x14ac:dyDescent="0.25">
      <c r="A16738" s="890" t="s">
        <v>16321</v>
      </c>
      <c r="B16738" s="890" t="s">
        <v>38048</v>
      </c>
      <c r="C16738" s="890" t="s">
        <v>5</v>
      </c>
      <c r="D16738" s="890">
        <v>78.400000000000006</v>
      </c>
    </row>
    <row r="16739" spans="1:4" x14ac:dyDescent="0.25">
      <c r="A16739" s="890" t="s">
        <v>16322</v>
      </c>
      <c r="B16739" s="890" t="s">
        <v>38048</v>
      </c>
      <c r="C16739" s="890" t="s">
        <v>5</v>
      </c>
      <c r="D16739" s="890">
        <v>71.040000000000006</v>
      </c>
    </row>
    <row r="16740" spans="1:4" x14ac:dyDescent="0.25">
      <c r="A16740" s="890" t="s">
        <v>16323</v>
      </c>
      <c r="B16740" s="890" t="s">
        <v>38049</v>
      </c>
      <c r="C16740" s="890" t="s">
        <v>5</v>
      </c>
      <c r="D16740" s="890">
        <v>129.02000000000001</v>
      </c>
    </row>
    <row r="16741" spans="1:4" x14ac:dyDescent="0.25">
      <c r="A16741" s="890" t="s">
        <v>16324</v>
      </c>
      <c r="B16741" s="890" t="s">
        <v>38049</v>
      </c>
      <c r="C16741" s="890" t="s">
        <v>5</v>
      </c>
      <c r="D16741" s="890">
        <v>116.75</v>
      </c>
    </row>
    <row r="16742" spans="1:4" x14ac:dyDescent="0.25">
      <c r="A16742" s="890" t="s">
        <v>16325</v>
      </c>
      <c r="B16742" s="890" t="s">
        <v>38050</v>
      </c>
      <c r="C16742" s="890" t="s">
        <v>5</v>
      </c>
      <c r="D16742" s="890">
        <v>146.06</v>
      </c>
    </row>
    <row r="16743" spans="1:4" x14ac:dyDescent="0.25">
      <c r="A16743" s="890" t="s">
        <v>16326</v>
      </c>
      <c r="B16743" s="890" t="s">
        <v>38050</v>
      </c>
      <c r="C16743" s="890" t="s">
        <v>5</v>
      </c>
      <c r="D16743" s="890">
        <v>132.44999999999999</v>
      </c>
    </row>
    <row r="16744" spans="1:4" x14ac:dyDescent="0.25">
      <c r="A16744" s="890" t="s">
        <v>16327</v>
      </c>
      <c r="B16744" s="890" t="s">
        <v>38051</v>
      </c>
      <c r="C16744" s="890" t="s">
        <v>5</v>
      </c>
      <c r="D16744" s="890">
        <v>180.06</v>
      </c>
    </row>
    <row r="16745" spans="1:4" x14ac:dyDescent="0.25">
      <c r="A16745" s="890" t="s">
        <v>16328</v>
      </c>
      <c r="B16745" s="890" t="s">
        <v>38051</v>
      </c>
      <c r="C16745" s="890" t="s">
        <v>5</v>
      </c>
      <c r="D16745" s="890">
        <v>163.57</v>
      </c>
    </row>
    <row r="16746" spans="1:4" x14ac:dyDescent="0.25">
      <c r="A16746" s="890" t="s">
        <v>16329</v>
      </c>
      <c r="B16746" s="890" t="s">
        <v>38052</v>
      </c>
      <c r="C16746" s="890" t="s">
        <v>4</v>
      </c>
      <c r="D16746" s="890">
        <v>47.65</v>
      </c>
    </row>
    <row r="16747" spans="1:4" x14ac:dyDescent="0.25">
      <c r="A16747" s="890" t="s">
        <v>16330</v>
      </c>
      <c r="B16747" s="890" t="s">
        <v>38052</v>
      </c>
      <c r="C16747" s="890" t="s">
        <v>4</v>
      </c>
      <c r="D16747" s="890">
        <v>46.9</v>
      </c>
    </row>
    <row r="16748" spans="1:4" x14ac:dyDescent="0.25">
      <c r="A16748" s="890" t="s">
        <v>16331</v>
      </c>
      <c r="B16748" s="890" t="s">
        <v>38053</v>
      </c>
      <c r="C16748" s="890" t="s">
        <v>4</v>
      </c>
      <c r="D16748" s="890">
        <v>61.27</v>
      </c>
    </row>
    <row r="16749" spans="1:4" x14ac:dyDescent="0.25">
      <c r="A16749" s="890" t="s">
        <v>16332</v>
      </c>
      <c r="B16749" s="890" t="s">
        <v>38053</v>
      </c>
      <c r="C16749" s="890" t="s">
        <v>4</v>
      </c>
      <c r="D16749" s="890">
        <v>60.43</v>
      </c>
    </row>
    <row r="16750" spans="1:4" x14ac:dyDescent="0.25">
      <c r="A16750" s="890" t="s">
        <v>16333</v>
      </c>
      <c r="B16750" s="890" t="s">
        <v>38054</v>
      </c>
      <c r="C16750" s="890" t="s">
        <v>4</v>
      </c>
      <c r="D16750" s="890">
        <v>70.900000000000006</v>
      </c>
    </row>
    <row r="16751" spans="1:4" x14ac:dyDescent="0.25">
      <c r="A16751" s="890" t="s">
        <v>16334</v>
      </c>
      <c r="B16751" s="890" t="s">
        <v>38054</v>
      </c>
      <c r="C16751" s="890" t="s">
        <v>4</v>
      </c>
      <c r="D16751" s="890">
        <v>69.91</v>
      </c>
    </row>
    <row r="16752" spans="1:4" x14ac:dyDescent="0.25">
      <c r="A16752" s="890" t="s">
        <v>16335</v>
      </c>
      <c r="B16752" s="890" t="s">
        <v>38055</v>
      </c>
      <c r="C16752" s="890" t="s">
        <v>4</v>
      </c>
      <c r="D16752" s="890">
        <v>74.73</v>
      </c>
    </row>
    <row r="16753" spans="1:4" x14ac:dyDescent="0.25">
      <c r="A16753" s="890" t="s">
        <v>16336</v>
      </c>
      <c r="B16753" s="890" t="s">
        <v>38055</v>
      </c>
      <c r="C16753" s="890" t="s">
        <v>4</v>
      </c>
      <c r="D16753" s="890">
        <v>73.64</v>
      </c>
    </row>
    <row r="16754" spans="1:4" x14ac:dyDescent="0.25">
      <c r="A16754" s="890" t="s">
        <v>16337</v>
      </c>
      <c r="B16754" s="890" t="s">
        <v>38056</v>
      </c>
      <c r="C16754" s="890" t="s">
        <v>4</v>
      </c>
      <c r="D16754" s="890">
        <v>80.11</v>
      </c>
    </row>
    <row r="16755" spans="1:4" x14ac:dyDescent="0.25">
      <c r="A16755" s="890" t="s">
        <v>16338</v>
      </c>
      <c r="B16755" s="890" t="s">
        <v>38056</v>
      </c>
      <c r="C16755" s="890" t="s">
        <v>4</v>
      </c>
      <c r="D16755" s="890">
        <v>78.97</v>
      </c>
    </row>
    <row r="16756" spans="1:4" x14ac:dyDescent="0.25">
      <c r="A16756" s="890" t="s">
        <v>16339</v>
      </c>
      <c r="B16756" s="890" t="s">
        <v>38057</v>
      </c>
      <c r="C16756" s="890" t="s">
        <v>4</v>
      </c>
      <c r="D16756" s="890">
        <v>116.27</v>
      </c>
    </row>
    <row r="16757" spans="1:4" x14ac:dyDescent="0.25">
      <c r="A16757" s="890" t="s">
        <v>16340</v>
      </c>
      <c r="B16757" s="890" t="s">
        <v>38057</v>
      </c>
      <c r="C16757" s="890" t="s">
        <v>4</v>
      </c>
      <c r="D16757" s="890">
        <v>115.03</v>
      </c>
    </row>
    <row r="16758" spans="1:4" x14ac:dyDescent="0.25">
      <c r="A16758" s="890" t="s">
        <v>16341</v>
      </c>
      <c r="B16758" s="890" t="s">
        <v>38058</v>
      </c>
      <c r="C16758" s="890" t="s">
        <v>4</v>
      </c>
      <c r="D16758" s="890">
        <v>138.72</v>
      </c>
    </row>
    <row r="16759" spans="1:4" x14ac:dyDescent="0.25">
      <c r="A16759" s="890" t="s">
        <v>16342</v>
      </c>
      <c r="B16759" s="890" t="s">
        <v>38058</v>
      </c>
      <c r="C16759" s="890" t="s">
        <v>4</v>
      </c>
      <c r="D16759" s="890">
        <v>137.33000000000001</v>
      </c>
    </row>
    <row r="16760" spans="1:4" x14ac:dyDescent="0.25">
      <c r="A16760" s="890" t="s">
        <v>16343</v>
      </c>
      <c r="B16760" s="890" t="s">
        <v>38059</v>
      </c>
      <c r="C16760" s="890" t="s">
        <v>4</v>
      </c>
      <c r="D16760" s="890">
        <v>150.91</v>
      </c>
    </row>
    <row r="16761" spans="1:4" x14ac:dyDescent="0.25">
      <c r="A16761" s="890" t="s">
        <v>16344</v>
      </c>
      <c r="B16761" s="890" t="s">
        <v>38059</v>
      </c>
      <c r="C16761" s="890" t="s">
        <v>4</v>
      </c>
      <c r="D16761" s="890">
        <v>149.43</v>
      </c>
    </row>
    <row r="16762" spans="1:4" x14ac:dyDescent="0.25">
      <c r="A16762" s="890" t="s">
        <v>16345</v>
      </c>
      <c r="B16762" s="890" t="s">
        <v>38060</v>
      </c>
      <c r="C16762" s="890" t="s">
        <v>4</v>
      </c>
      <c r="D16762" s="890">
        <v>188.73</v>
      </c>
    </row>
    <row r="16763" spans="1:4" x14ac:dyDescent="0.25">
      <c r="A16763" s="890" t="s">
        <v>16346</v>
      </c>
      <c r="B16763" s="890" t="s">
        <v>38060</v>
      </c>
      <c r="C16763" s="890" t="s">
        <v>4</v>
      </c>
      <c r="D16763" s="890">
        <v>186.99</v>
      </c>
    </row>
    <row r="16764" spans="1:4" x14ac:dyDescent="0.25">
      <c r="A16764" s="890" t="s">
        <v>16347</v>
      </c>
      <c r="B16764" s="890" t="s">
        <v>38061</v>
      </c>
      <c r="C16764" s="890" t="s">
        <v>10262</v>
      </c>
      <c r="D16764" s="890">
        <v>35.229999999999997</v>
      </c>
    </row>
    <row r="16765" spans="1:4" x14ac:dyDescent="0.25">
      <c r="A16765" s="890" t="s">
        <v>16348</v>
      </c>
      <c r="B16765" s="890" t="s">
        <v>38061</v>
      </c>
      <c r="C16765" s="890" t="s">
        <v>10262</v>
      </c>
      <c r="D16765" s="890">
        <v>35.229999999999997</v>
      </c>
    </row>
    <row r="16766" spans="1:4" x14ac:dyDescent="0.25">
      <c r="A16766" s="890" t="s">
        <v>16349</v>
      </c>
      <c r="B16766" s="890" t="s">
        <v>38062</v>
      </c>
      <c r="C16766" s="890" t="s">
        <v>10262</v>
      </c>
      <c r="D16766" s="890">
        <v>36.99</v>
      </c>
    </row>
    <row r="16767" spans="1:4" x14ac:dyDescent="0.25">
      <c r="A16767" s="890" t="s">
        <v>16350</v>
      </c>
      <c r="B16767" s="890" t="s">
        <v>38062</v>
      </c>
      <c r="C16767" s="890" t="s">
        <v>10262</v>
      </c>
      <c r="D16767" s="890">
        <v>36.99</v>
      </c>
    </row>
    <row r="16768" spans="1:4" x14ac:dyDescent="0.25">
      <c r="A16768" s="890" t="s">
        <v>16351</v>
      </c>
      <c r="B16768" s="890" t="s">
        <v>38063</v>
      </c>
      <c r="C16768" s="890" t="s">
        <v>10262</v>
      </c>
      <c r="D16768" s="890">
        <v>43.29</v>
      </c>
    </row>
    <row r="16769" spans="1:4" x14ac:dyDescent="0.25">
      <c r="A16769" s="890" t="s">
        <v>16352</v>
      </c>
      <c r="B16769" s="890" t="s">
        <v>38063</v>
      </c>
      <c r="C16769" s="890" t="s">
        <v>10262</v>
      </c>
      <c r="D16769" s="890">
        <v>43.29</v>
      </c>
    </row>
    <row r="16770" spans="1:4" x14ac:dyDescent="0.25">
      <c r="A16770" s="890" t="s">
        <v>16353</v>
      </c>
      <c r="B16770" s="890" t="s">
        <v>38064</v>
      </c>
      <c r="C16770" s="890" t="s">
        <v>10262</v>
      </c>
      <c r="D16770" s="890">
        <v>27.93</v>
      </c>
    </row>
    <row r="16771" spans="1:4" x14ac:dyDescent="0.25">
      <c r="A16771" s="890" t="s">
        <v>16354</v>
      </c>
      <c r="B16771" s="890" t="s">
        <v>38064</v>
      </c>
      <c r="C16771" s="890" t="s">
        <v>10262</v>
      </c>
      <c r="D16771" s="890">
        <v>27.93</v>
      </c>
    </row>
    <row r="16772" spans="1:4" x14ac:dyDescent="0.25">
      <c r="A16772" s="890" t="s">
        <v>16355</v>
      </c>
      <c r="B16772" s="890" t="s">
        <v>38065</v>
      </c>
      <c r="C16772" s="890" t="s">
        <v>10262</v>
      </c>
      <c r="D16772" s="890">
        <v>32.090000000000003</v>
      </c>
    </row>
    <row r="16773" spans="1:4" x14ac:dyDescent="0.25">
      <c r="A16773" s="890" t="s">
        <v>16356</v>
      </c>
      <c r="B16773" s="890" t="s">
        <v>38065</v>
      </c>
      <c r="C16773" s="890" t="s">
        <v>10262</v>
      </c>
      <c r="D16773" s="890">
        <v>32.090000000000003</v>
      </c>
    </row>
    <row r="16774" spans="1:4" x14ac:dyDescent="0.25">
      <c r="A16774" s="890" t="s">
        <v>16357</v>
      </c>
      <c r="B16774" s="890" t="s">
        <v>38066</v>
      </c>
      <c r="C16774" s="890" t="s">
        <v>10262</v>
      </c>
      <c r="D16774" s="890">
        <v>33.869999999999997</v>
      </c>
    </row>
    <row r="16775" spans="1:4" x14ac:dyDescent="0.25">
      <c r="A16775" s="890" t="s">
        <v>16358</v>
      </c>
      <c r="B16775" s="890" t="s">
        <v>38066</v>
      </c>
      <c r="C16775" s="890" t="s">
        <v>10262</v>
      </c>
      <c r="D16775" s="890">
        <v>33.869999999999997</v>
      </c>
    </row>
    <row r="16776" spans="1:4" x14ac:dyDescent="0.25">
      <c r="A16776" s="890" t="s">
        <v>16359</v>
      </c>
      <c r="B16776" s="890" t="s">
        <v>38067</v>
      </c>
      <c r="C16776" s="890" t="s">
        <v>5</v>
      </c>
      <c r="D16776" s="890">
        <v>2569.56</v>
      </c>
    </row>
    <row r="16777" spans="1:4" x14ac:dyDescent="0.25">
      <c r="A16777" s="890" t="s">
        <v>16360</v>
      </c>
      <c r="B16777" s="890" t="s">
        <v>38067</v>
      </c>
      <c r="C16777" s="890" t="s">
        <v>5</v>
      </c>
      <c r="D16777" s="890">
        <v>2449.2600000000002</v>
      </c>
    </row>
    <row r="16778" spans="1:4" x14ac:dyDescent="0.25">
      <c r="A16778" s="890" t="s">
        <v>16361</v>
      </c>
      <c r="B16778" s="890" t="s">
        <v>38068</v>
      </c>
      <c r="C16778" s="890" t="s">
        <v>5</v>
      </c>
      <c r="D16778" s="890">
        <v>2819.15</v>
      </c>
    </row>
    <row r="16779" spans="1:4" x14ac:dyDescent="0.25">
      <c r="A16779" s="890" t="s">
        <v>16362</v>
      </c>
      <c r="B16779" s="890" t="s">
        <v>38068</v>
      </c>
      <c r="C16779" s="890" t="s">
        <v>5</v>
      </c>
      <c r="D16779" s="890">
        <v>2698.88</v>
      </c>
    </row>
    <row r="16780" spans="1:4" x14ac:dyDescent="0.25">
      <c r="A16780" s="890" t="s">
        <v>16363</v>
      </c>
      <c r="B16780" s="890" t="s">
        <v>38069</v>
      </c>
      <c r="C16780" s="890" t="s">
        <v>5</v>
      </c>
      <c r="D16780" s="890">
        <v>3590.69</v>
      </c>
    </row>
    <row r="16781" spans="1:4" x14ac:dyDescent="0.25">
      <c r="A16781" s="890" t="s">
        <v>16364</v>
      </c>
      <c r="B16781" s="890" t="s">
        <v>38069</v>
      </c>
      <c r="C16781" s="890" t="s">
        <v>5</v>
      </c>
      <c r="D16781" s="890">
        <v>3394.62</v>
      </c>
    </row>
    <row r="16782" spans="1:4" x14ac:dyDescent="0.25">
      <c r="A16782" s="890" t="s">
        <v>16365</v>
      </c>
      <c r="B16782" s="890" t="s">
        <v>38070</v>
      </c>
      <c r="C16782" s="890" t="s">
        <v>5</v>
      </c>
      <c r="D16782" s="890">
        <v>3897.8</v>
      </c>
    </row>
    <row r="16783" spans="1:4" x14ac:dyDescent="0.25">
      <c r="A16783" s="890" t="s">
        <v>16366</v>
      </c>
      <c r="B16783" s="890" t="s">
        <v>38070</v>
      </c>
      <c r="C16783" s="890" t="s">
        <v>5</v>
      </c>
      <c r="D16783" s="890">
        <v>3701.73</v>
      </c>
    </row>
    <row r="16784" spans="1:4" x14ac:dyDescent="0.25">
      <c r="A16784" s="890" t="s">
        <v>16367</v>
      </c>
      <c r="B16784" s="890" t="s">
        <v>38071</v>
      </c>
      <c r="C16784" s="890" t="s">
        <v>5</v>
      </c>
      <c r="D16784" s="890">
        <v>4940.8500000000004</v>
      </c>
    </row>
    <row r="16785" spans="1:4" x14ac:dyDescent="0.25">
      <c r="A16785" s="890" t="s">
        <v>16368</v>
      </c>
      <c r="B16785" s="890" t="s">
        <v>38071</v>
      </c>
      <c r="C16785" s="890" t="s">
        <v>5</v>
      </c>
      <c r="D16785" s="890">
        <v>4664.21</v>
      </c>
    </row>
    <row r="16786" spans="1:4" x14ac:dyDescent="0.25">
      <c r="A16786" s="890" t="s">
        <v>16369</v>
      </c>
      <c r="B16786" s="890" t="s">
        <v>38072</v>
      </c>
      <c r="C16786" s="890" t="s">
        <v>5</v>
      </c>
      <c r="D16786" s="890">
        <v>5150.66</v>
      </c>
    </row>
    <row r="16787" spans="1:4" x14ac:dyDescent="0.25">
      <c r="A16787" s="890" t="s">
        <v>16370</v>
      </c>
      <c r="B16787" s="890" t="s">
        <v>38072</v>
      </c>
      <c r="C16787" s="890" t="s">
        <v>5</v>
      </c>
      <c r="D16787" s="890">
        <v>4877.1499999999996</v>
      </c>
    </row>
    <row r="16788" spans="1:4" x14ac:dyDescent="0.25">
      <c r="A16788" s="890" t="s">
        <v>16371</v>
      </c>
      <c r="B16788" s="890" t="s">
        <v>38073</v>
      </c>
      <c r="C16788" s="890" t="s">
        <v>5</v>
      </c>
      <c r="D16788" s="890">
        <v>6099.39</v>
      </c>
    </row>
    <row r="16789" spans="1:4" x14ac:dyDescent="0.25">
      <c r="A16789" s="890" t="s">
        <v>16372</v>
      </c>
      <c r="B16789" s="890" t="s">
        <v>38073</v>
      </c>
      <c r="C16789" s="890" t="s">
        <v>5</v>
      </c>
      <c r="D16789" s="890">
        <v>5807.05</v>
      </c>
    </row>
    <row r="16790" spans="1:4" x14ac:dyDescent="0.25">
      <c r="A16790" s="890" t="s">
        <v>16373</v>
      </c>
      <c r="B16790" s="890" t="s">
        <v>38074</v>
      </c>
      <c r="C16790" s="890" t="s">
        <v>5</v>
      </c>
      <c r="D16790" s="890">
        <v>7213.74</v>
      </c>
    </row>
    <row r="16791" spans="1:4" x14ac:dyDescent="0.25">
      <c r="A16791" s="890" t="s">
        <v>16374</v>
      </c>
      <c r="B16791" s="890" t="s">
        <v>38074</v>
      </c>
      <c r="C16791" s="890" t="s">
        <v>5</v>
      </c>
      <c r="D16791" s="890">
        <v>6835.19</v>
      </c>
    </row>
    <row r="16792" spans="1:4" x14ac:dyDescent="0.25">
      <c r="A16792" s="890" t="s">
        <v>16375</v>
      </c>
      <c r="B16792" s="890" t="s">
        <v>38075</v>
      </c>
      <c r="C16792" s="890" t="s">
        <v>5</v>
      </c>
      <c r="D16792" s="890">
        <v>145.74</v>
      </c>
    </row>
    <row r="16793" spans="1:4" x14ac:dyDescent="0.25">
      <c r="A16793" s="890" t="s">
        <v>16376</v>
      </c>
      <c r="B16793" s="890" t="s">
        <v>38075</v>
      </c>
      <c r="C16793" s="890" t="s">
        <v>5</v>
      </c>
      <c r="D16793" s="890">
        <v>145.74</v>
      </c>
    </row>
    <row r="16794" spans="1:4" x14ac:dyDescent="0.25">
      <c r="A16794" s="890" t="s">
        <v>16377</v>
      </c>
      <c r="B16794" s="890" t="s">
        <v>38076</v>
      </c>
      <c r="C16794" s="890" t="s">
        <v>5</v>
      </c>
      <c r="D16794" s="890">
        <v>195.29</v>
      </c>
    </row>
    <row r="16795" spans="1:4" x14ac:dyDescent="0.25">
      <c r="A16795" s="890" t="s">
        <v>16378</v>
      </c>
      <c r="B16795" s="890" t="s">
        <v>38076</v>
      </c>
      <c r="C16795" s="890" t="s">
        <v>5</v>
      </c>
      <c r="D16795" s="890">
        <v>195.29</v>
      </c>
    </row>
    <row r="16796" spans="1:4" x14ac:dyDescent="0.25">
      <c r="A16796" s="890" t="s">
        <v>16379</v>
      </c>
      <c r="B16796" s="890" t="s">
        <v>38077</v>
      </c>
      <c r="C16796" s="890" t="s">
        <v>5</v>
      </c>
      <c r="D16796" s="890">
        <v>286.05</v>
      </c>
    </row>
    <row r="16797" spans="1:4" x14ac:dyDescent="0.25">
      <c r="A16797" s="890" t="s">
        <v>16380</v>
      </c>
      <c r="B16797" s="890" t="s">
        <v>38077</v>
      </c>
      <c r="C16797" s="890" t="s">
        <v>5</v>
      </c>
      <c r="D16797" s="890">
        <v>286.05</v>
      </c>
    </row>
    <row r="16798" spans="1:4" x14ac:dyDescent="0.25">
      <c r="A16798" s="890" t="s">
        <v>16381</v>
      </c>
      <c r="B16798" s="890" t="s">
        <v>38078</v>
      </c>
      <c r="C16798" s="890" t="s">
        <v>5</v>
      </c>
      <c r="D16798" s="890">
        <v>386.25</v>
      </c>
    </row>
    <row r="16799" spans="1:4" x14ac:dyDescent="0.25">
      <c r="A16799" s="890" t="s">
        <v>16382</v>
      </c>
      <c r="B16799" s="890" t="s">
        <v>38078</v>
      </c>
      <c r="C16799" s="890" t="s">
        <v>5</v>
      </c>
      <c r="D16799" s="890">
        <v>386.25</v>
      </c>
    </row>
    <row r="16800" spans="1:4" x14ac:dyDescent="0.25">
      <c r="A16800" s="890" t="s">
        <v>16383</v>
      </c>
      <c r="B16800" s="890" t="s">
        <v>38079</v>
      </c>
      <c r="C16800" s="890" t="s">
        <v>5</v>
      </c>
      <c r="D16800" s="890">
        <v>156.76</v>
      </c>
    </row>
    <row r="16801" spans="1:4" x14ac:dyDescent="0.25">
      <c r="A16801" s="890" t="s">
        <v>16384</v>
      </c>
      <c r="B16801" s="890" t="s">
        <v>38079</v>
      </c>
      <c r="C16801" s="890" t="s">
        <v>5</v>
      </c>
      <c r="D16801" s="890">
        <v>156.76</v>
      </c>
    </row>
    <row r="16802" spans="1:4" x14ac:dyDescent="0.25">
      <c r="A16802" s="890" t="s">
        <v>16385</v>
      </c>
      <c r="B16802" s="890" t="s">
        <v>38080</v>
      </c>
      <c r="C16802" s="890" t="s">
        <v>5</v>
      </c>
      <c r="D16802" s="890">
        <v>190.16</v>
      </c>
    </row>
    <row r="16803" spans="1:4" x14ac:dyDescent="0.25">
      <c r="A16803" s="890" t="s">
        <v>16386</v>
      </c>
      <c r="B16803" s="890" t="s">
        <v>38080</v>
      </c>
      <c r="C16803" s="890" t="s">
        <v>5</v>
      </c>
      <c r="D16803" s="890">
        <v>190.16</v>
      </c>
    </row>
    <row r="16804" spans="1:4" x14ac:dyDescent="0.25">
      <c r="A16804" s="890" t="s">
        <v>16387</v>
      </c>
      <c r="B16804" s="890" t="s">
        <v>38081</v>
      </c>
      <c r="C16804" s="890" t="s">
        <v>5</v>
      </c>
      <c r="D16804" s="890">
        <v>80.75</v>
      </c>
    </row>
    <row r="16805" spans="1:4" x14ac:dyDescent="0.25">
      <c r="A16805" s="890" t="s">
        <v>16388</v>
      </c>
      <c r="B16805" s="890" t="s">
        <v>38081</v>
      </c>
      <c r="C16805" s="890" t="s">
        <v>5</v>
      </c>
      <c r="D16805" s="890">
        <v>80.75</v>
      </c>
    </row>
    <row r="16806" spans="1:4" x14ac:dyDescent="0.25">
      <c r="A16806" s="890" t="s">
        <v>16389</v>
      </c>
      <c r="B16806" s="890" t="s">
        <v>38082</v>
      </c>
      <c r="C16806" s="890" t="s">
        <v>5</v>
      </c>
      <c r="D16806" s="890">
        <v>84.62</v>
      </c>
    </row>
    <row r="16807" spans="1:4" x14ac:dyDescent="0.25">
      <c r="A16807" s="890" t="s">
        <v>16390</v>
      </c>
      <c r="B16807" s="890" t="s">
        <v>38082</v>
      </c>
      <c r="C16807" s="890" t="s">
        <v>5</v>
      </c>
      <c r="D16807" s="890">
        <v>84.62</v>
      </c>
    </row>
    <row r="16808" spans="1:4" x14ac:dyDescent="0.25">
      <c r="A16808" s="890" t="s">
        <v>16391</v>
      </c>
      <c r="B16808" s="890" t="s">
        <v>38083</v>
      </c>
      <c r="C16808" s="890" t="s">
        <v>5</v>
      </c>
      <c r="D16808" s="890">
        <v>1093.18</v>
      </c>
    </row>
    <row r="16809" spans="1:4" x14ac:dyDescent="0.25">
      <c r="A16809" s="890" t="s">
        <v>16392</v>
      </c>
      <c r="B16809" s="890" t="s">
        <v>38083</v>
      </c>
      <c r="C16809" s="890" t="s">
        <v>5</v>
      </c>
      <c r="D16809" s="890">
        <v>1093.18</v>
      </c>
    </row>
    <row r="16810" spans="1:4" x14ac:dyDescent="0.25">
      <c r="A16810" s="890" t="s">
        <v>16393</v>
      </c>
      <c r="B16810" s="890" t="s">
        <v>38084</v>
      </c>
      <c r="C16810" s="890" t="s">
        <v>5</v>
      </c>
      <c r="D16810" s="890">
        <v>1139.5899999999999</v>
      </c>
    </row>
    <row r="16811" spans="1:4" x14ac:dyDescent="0.25">
      <c r="A16811" s="890" t="s">
        <v>16394</v>
      </c>
      <c r="B16811" s="890" t="s">
        <v>38084</v>
      </c>
      <c r="C16811" s="890" t="s">
        <v>5</v>
      </c>
      <c r="D16811" s="890">
        <v>1139.5899999999999</v>
      </c>
    </row>
    <row r="16812" spans="1:4" x14ac:dyDescent="0.25">
      <c r="A16812" s="890" t="s">
        <v>16395</v>
      </c>
      <c r="B16812" s="890" t="s">
        <v>38085</v>
      </c>
      <c r="C16812" s="890" t="s">
        <v>5</v>
      </c>
      <c r="D16812" s="890">
        <v>2725.25</v>
      </c>
    </row>
    <row r="16813" spans="1:4" x14ac:dyDescent="0.25">
      <c r="A16813" s="890" t="s">
        <v>16396</v>
      </c>
      <c r="B16813" s="890" t="s">
        <v>38085</v>
      </c>
      <c r="C16813" s="890" t="s">
        <v>5</v>
      </c>
      <c r="D16813" s="890">
        <v>2725.25</v>
      </c>
    </row>
    <row r="16814" spans="1:4" x14ac:dyDescent="0.25">
      <c r="A16814" s="890" t="s">
        <v>16397</v>
      </c>
      <c r="B16814" s="890" t="s">
        <v>38086</v>
      </c>
      <c r="C16814" s="890" t="s">
        <v>5</v>
      </c>
      <c r="D16814" s="890">
        <v>3012.48</v>
      </c>
    </row>
    <row r="16815" spans="1:4" x14ac:dyDescent="0.25">
      <c r="A16815" s="890" t="s">
        <v>16398</v>
      </c>
      <c r="B16815" s="890" t="s">
        <v>38086</v>
      </c>
      <c r="C16815" s="890" t="s">
        <v>5</v>
      </c>
      <c r="D16815" s="890">
        <v>3012.48</v>
      </c>
    </row>
    <row r="16816" spans="1:4" x14ac:dyDescent="0.25">
      <c r="A16816" s="890" t="s">
        <v>16399</v>
      </c>
      <c r="B16816" s="890" t="s">
        <v>38087</v>
      </c>
      <c r="C16816" s="890" t="s">
        <v>5</v>
      </c>
      <c r="D16816" s="890">
        <v>4121.66</v>
      </c>
    </row>
    <row r="16817" spans="1:4" x14ac:dyDescent="0.25">
      <c r="A16817" s="890" t="s">
        <v>16400</v>
      </c>
      <c r="B16817" s="890" t="s">
        <v>38087</v>
      </c>
      <c r="C16817" s="890" t="s">
        <v>5</v>
      </c>
      <c r="D16817" s="890">
        <v>4121.66</v>
      </c>
    </row>
    <row r="16818" spans="1:4" x14ac:dyDescent="0.25">
      <c r="A16818" s="890" t="s">
        <v>16401</v>
      </c>
      <c r="B16818" s="890" t="s">
        <v>38088</v>
      </c>
      <c r="C16818" s="890" t="s">
        <v>5</v>
      </c>
      <c r="D16818" s="890">
        <v>4679.09</v>
      </c>
    </row>
    <row r="16819" spans="1:4" x14ac:dyDescent="0.25">
      <c r="A16819" s="890" t="s">
        <v>16402</v>
      </c>
      <c r="B16819" s="890" t="s">
        <v>38088</v>
      </c>
      <c r="C16819" s="890" t="s">
        <v>5</v>
      </c>
      <c r="D16819" s="890">
        <v>4679.09</v>
      </c>
    </row>
    <row r="16820" spans="1:4" x14ac:dyDescent="0.25">
      <c r="A16820" s="890" t="s">
        <v>16403</v>
      </c>
      <c r="B16820" s="890" t="s">
        <v>38089</v>
      </c>
      <c r="C16820" s="890" t="s">
        <v>5</v>
      </c>
      <c r="D16820" s="890">
        <v>7140.69</v>
      </c>
    </row>
    <row r="16821" spans="1:4" x14ac:dyDescent="0.25">
      <c r="A16821" s="890" t="s">
        <v>16404</v>
      </c>
      <c r="B16821" s="890" t="s">
        <v>38089</v>
      </c>
      <c r="C16821" s="890" t="s">
        <v>5</v>
      </c>
      <c r="D16821" s="890">
        <v>7140.69</v>
      </c>
    </row>
    <row r="16822" spans="1:4" x14ac:dyDescent="0.25">
      <c r="A16822" s="890" t="s">
        <v>16405</v>
      </c>
      <c r="B16822" s="890" t="s">
        <v>38090</v>
      </c>
      <c r="C16822" s="890" t="s">
        <v>5</v>
      </c>
      <c r="D16822" s="890">
        <v>1001.23</v>
      </c>
    </row>
    <row r="16823" spans="1:4" x14ac:dyDescent="0.25">
      <c r="A16823" s="890" t="s">
        <v>16406</v>
      </c>
      <c r="B16823" s="890" t="s">
        <v>38090</v>
      </c>
      <c r="C16823" s="890" t="s">
        <v>5</v>
      </c>
      <c r="D16823" s="890">
        <v>1001.23</v>
      </c>
    </row>
    <row r="16824" spans="1:4" x14ac:dyDescent="0.25">
      <c r="A16824" s="890" t="s">
        <v>16407</v>
      </c>
      <c r="B16824" s="890" t="s">
        <v>38091</v>
      </c>
      <c r="C16824" s="890" t="s">
        <v>5</v>
      </c>
      <c r="D16824" s="890">
        <v>1285.71</v>
      </c>
    </row>
    <row r="16825" spans="1:4" x14ac:dyDescent="0.25">
      <c r="A16825" s="890" t="s">
        <v>16408</v>
      </c>
      <c r="B16825" s="890" t="s">
        <v>38091</v>
      </c>
      <c r="C16825" s="890" t="s">
        <v>5</v>
      </c>
      <c r="D16825" s="890">
        <v>1285.71</v>
      </c>
    </row>
    <row r="16826" spans="1:4" x14ac:dyDescent="0.25">
      <c r="A16826" s="890" t="s">
        <v>16409</v>
      </c>
      <c r="B16826" s="890" t="s">
        <v>38092</v>
      </c>
      <c r="C16826" s="890" t="s">
        <v>5</v>
      </c>
      <c r="D16826" s="890">
        <v>1332.12</v>
      </c>
    </row>
    <row r="16827" spans="1:4" x14ac:dyDescent="0.25">
      <c r="A16827" s="890" t="s">
        <v>16410</v>
      </c>
      <c r="B16827" s="890" t="s">
        <v>38092</v>
      </c>
      <c r="C16827" s="890" t="s">
        <v>5</v>
      </c>
      <c r="D16827" s="890">
        <v>1332.12</v>
      </c>
    </row>
    <row r="16828" spans="1:4" x14ac:dyDescent="0.25">
      <c r="A16828" s="890" t="s">
        <v>16411</v>
      </c>
      <c r="B16828" s="890" t="s">
        <v>38093</v>
      </c>
      <c r="C16828" s="890" t="s">
        <v>5</v>
      </c>
      <c r="D16828" s="890">
        <v>2984.94</v>
      </c>
    </row>
    <row r="16829" spans="1:4" x14ac:dyDescent="0.25">
      <c r="A16829" s="890" t="s">
        <v>16412</v>
      </c>
      <c r="B16829" s="890" t="s">
        <v>38093</v>
      </c>
      <c r="C16829" s="890" t="s">
        <v>5</v>
      </c>
      <c r="D16829" s="890">
        <v>2984.94</v>
      </c>
    </row>
    <row r="16830" spans="1:4" x14ac:dyDescent="0.25">
      <c r="A16830" s="890" t="s">
        <v>16413</v>
      </c>
      <c r="B16830" s="890" t="s">
        <v>38094</v>
      </c>
      <c r="C16830" s="890" t="s">
        <v>5</v>
      </c>
      <c r="D16830" s="890">
        <v>3254.33</v>
      </c>
    </row>
    <row r="16831" spans="1:4" x14ac:dyDescent="0.25">
      <c r="A16831" s="890" t="s">
        <v>16414</v>
      </c>
      <c r="B16831" s="890" t="s">
        <v>38094</v>
      </c>
      <c r="C16831" s="890" t="s">
        <v>5</v>
      </c>
      <c r="D16831" s="890">
        <v>3254.33</v>
      </c>
    </row>
    <row r="16832" spans="1:4" x14ac:dyDescent="0.25">
      <c r="A16832" s="890" t="s">
        <v>16415</v>
      </c>
      <c r="B16832" s="890" t="s">
        <v>38095</v>
      </c>
      <c r="C16832" s="890" t="s">
        <v>5</v>
      </c>
      <c r="D16832" s="890">
        <v>4618.7299999999996</v>
      </c>
    </row>
    <row r="16833" spans="1:4" x14ac:dyDescent="0.25">
      <c r="A16833" s="890" t="s">
        <v>16416</v>
      </c>
      <c r="B16833" s="890" t="s">
        <v>38095</v>
      </c>
      <c r="C16833" s="890" t="s">
        <v>5</v>
      </c>
      <c r="D16833" s="890">
        <v>4618.7299999999996</v>
      </c>
    </row>
    <row r="16834" spans="1:4" x14ac:dyDescent="0.25">
      <c r="A16834" s="890" t="s">
        <v>16417</v>
      </c>
      <c r="B16834" s="890" t="s">
        <v>38096</v>
      </c>
      <c r="C16834" s="890" t="s">
        <v>5</v>
      </c>
      <c r="D16834" s="890">
        <v>4920.28</v>
      </c>
    </row>
    <row r="16835" spans="1:4" x14ac:dyDescent="0.25">
      <c r="A16835" s="890" t="s">
        <v>16418</v>
      </c>
      <c r="B16835" s="890" t="s">
        <v>38096</v>
      </c>
      <c r="C16835" s="890" t="s">
        <v>5</v>
      </c>
      <c r="D16835" s="890">
        <v>4920.28</v>
      </c>
    </row>
    <row r="16836" spans="1:4" x14ac:dyDescent="0.25">
      <c r="A16836" s="890" t="s">
        <v>16419</v>
      </c>
      <c r="B16836" s="890" t="s">
        <v>38097</v>
      </c>
      <c r="C16836" s="890" t="s">
        <v>5</v>
      </c>
      <c r="D16836" s="890">
        <v>7401.88</v>
      </c>
    </row>
    <row r="16837" spans="1:4" x14ac:dyDescent="0.25">
      <c r="A16837" s="890" t="s">
        <v>16420</v>
      </c>
      <c r="B16837" s="890" t="s">
        <v>38097</v>
      </c>
      <c r="C16837" s="890" t="s">
        <v>5</v>
      </c>
      <c r="D16837" s="890">
        <v>7401.88</v>
      </c>
    </row>
    <row r="16838" spans="1:4" x14ac:dyDescent="0.25">
      <c r="A16838" s="890" t="s">
        <v>16421</v>
      </c>
      <c r="B16838" s="890" t="s">
        <v>38098</v>
      </c>
      <c r="C16838" s="890" t="s">
        <v>5</v>
      </c>
      <c r="D16838" s="890">
        <v>1224.69</v>
      </c>
    </row>
    <row r="16839" spans="1:4" x14ac:dyDescent="0.25">
      <c r="A16839" s="890" t="s">
        <v>16422</v>
      </c>
      <c r="B16839" s="890" t="s">
        <v>38098</v>
      </c>
      <c r="C16839" s="890" t="s">
        <v>5</v>
      </c>
      <c r="D16839" s="890">
        <v>1224.69</v>
      </c>
    </row>
    <row r="16840" spans="1:4" x14ac:dyDescent="0.25">
      <c r="A16840" s="890" t="s">
        <v>16423</v>
      </c>
      <c r="B16840" s="890" t="s">
        <v>38099</v>
      </c>
      <c r="C16840" s="890" t="s">
        <v>5</v>
      </c>
      <c r="D16840" s="890">
        <v>222.4</v>
      </c>
    </row>
    <row r="16841" spans="1:4" x14ac:dyDescent="0.25">
      <c r="A16841" s="890" t="s">
        <v>16424</v>
      </c>
      <c r="B16841" s="890" t="s">
        <v>38099</v>
      </c>
      <c r="C16841" s="890" t="s">
        <v>5</v>
      </c>
      <c r="D16841" s="890">
        <v>215.47</v>
      </c>
    </row>
    <row r="16842" spans="1:4" x14ac:dyDescent="0.25">
      <c r="A16842" s="890" t="s">
        <v>16425</v>
      </c>
      <c r="B16842" s="890" t="s">
        <v>38100</v>
      </c>
      <c r="C16842" s="890" t="s">
        <v>5</v>
      </c>
      <c r="D16842" s="890">
        <v>284.33999999999997</v>
      </c>
    </row>
    <row r="16843" spans="1:4" x14ac:dyDescent="0.25">
      <c r="A16843" s="890" t="s">
        <v>16426</v>
      </c>
      <c r="B16843" s="890" t="s">
        <v>38100</v>
      </c>
      <c r="C16843" s="890" t="s">
        <v>5</v>
      </c>
      <c r="D16843" s="890">
        <v>276.41000000000003</v>
      </c>
    </row>
    <row r="16844" spans="1:4" x14ac:dyDescent="0.25">
      <c r="A16844" s="890" t="s">
        <v>16427</v>
      </c>
      <c r="B16844" s="890" t="s">
        <v>38101</v>
      </c>
      <c r="C16844" s="890" t="s">
        <v>5</v>
      </c>
      <c r="D16844" s="890">
        <v>389.55</v>
      </c>
    </row>
    <row r="16845" spans="1:4" x14ac:dyDescent="0.25">
      <c r="A16845" s="890" t="s">
        <v>16428</v>
      </c>
      <c r="B16845" s="890" t="s">
        <v>38101</v>
      </c>
      <c r="C16845" s="890" t="s">
        <v>5</v>
      </c>
      <c r="D16845" s="890">
        <v>380.63</v>
      </c>
    </row>
    <row r="16846" spans="1:4" x14ac:dyDescent="0.25">
      <c r="A16846" s="890" t="s">
        <v>16429</v>
      </c>
      <c r="B16846" s="890" t="s">
        <v>38102</v>
      </c>
      <c r="C16846" s="890" t="s">
        <v>5</v>
      </c>
      <c r="D16846" s="890">
        <v>49.55</v>
      </c>
    </row>
    <row r="16847" spans="1:4" x14ac:dyDescent="0.25">
      <c r="A16847" s="890" t="s">
        <v>16430</v>
      </c>
      <c r="B16847" s="890" t="s">
        <v>38102</v>
      </c>
      <c r="C16847" s="890" t="s">
        <v>5</v>
      </c>
      <c r="D16847" s="890">
        <v>44.59</v>
      </c>
    </row>
    <row r="16848" spans="1:4" x14ac:dyDescent="0.25">
      <c r="A16848" s="890" t="s">
        <v>16431</v>
      </c>
      <c r="B16848" s="890" t="s">
        <v>38103</v>
      </c>
      <c r="C16848" s="890" t="s">
        <v>5</v>
      </c>
      <c r="D16848" s="890">
        <v>53.02</v>
      </c>
    </row>
    <row r="16849" spans="1:4" x14ac:dyDescent="0.25">
      <c r="A16849" s="890" t="s">
        <v>16432</v>
      </c>
      <c r="B16849" s="890" t="s">
        <v>38103</v>
      </c>
      <c r="C16849" s="890" t="s">
        <v>5</v>
      </c>
      <c r="D16849" s="890">
        <v>47.72</v>
      </c>
    </row>
    <row r="16850" spans="1:4" x14ac:dyDescent="0.25">
      <c r="A16850" s="890" t="s">
        <v>16433</v>
      </c>
      <c r="B16850" s="890" t="s">
        <v>38104</v>
      </c>
      <c r="C16850" s="890" t="s">
        <v>5</v>
      </c>
      <c r="D16850" s="890">
        <v>64.91</v>
      </c>
    </row>
    <row r="16851" spans="1:4" x14ac:dyDescent="0.25">
      <c r="A16851" s="890" t="s">
        <v>16434</v>
      </c>
      <c r="B16851" s="890" t="s">
        <v>38104</v>
      </c>
      <c r="C16851" s="890" t="s">
        <v>5</v>
      </c>
      <c r="D16851" s="890">
        <v>58.42</v>
      </c>
    </row>
    <row r="16852" spans="1:4" x14ac:dyDescent="0.25">
      <c r="A16852" s="890" t="s">
        <v>16435</v>
      </c>
      <c r="B16852" s="890" t="s">
        <v>38105</v>
      </c>
      <c r="C16852" s="890" t="s">
        <v>5</v>
      </c>
      <c r="D16852" s="890">
        <v>89.19</v>
      </c>
    </row>
    <row r="16853" spans="1:4" x14ac:dyDescent="0.25">
      <c r="A16853" s="890" t="s">
        <v>16436</v>
      </c>
      <c r="B16853" s="890" t="s">
        <v>38105</v>
      </c>
      <c r="C16853" s="890" t="s">
        <v>5</v>
      </c>
      <c r="D16853" s="890">
        <v>80.27</v>
      </c>
    </row>
    <row r="16854" spans="1:4" x14ac:dyDescent="0.25">
      <c r="A16854" s="890" t="s">
        <v>16437</v>
      </c>
      <c r="B16854" s="890" t="s">
        <v>38106</v>
      </c>
      <c r="C16854" s="890" t="s">
        <v>5</v>
      </c>
      <c r="D16854" s="890">
        <v>136.27000000000001</v>
      </c>
    </row>
    <row r="16855" spans="1:4" x14ac:dyDescent="0.25">
      <c r="A16855" s="890" t="s">
        <v>16438</v>
      </c>
      <c r="B16855" s="890" t="s">
        <v>38106</v>
      </c>
      <c r="C16855" s="890" t="s">
        <v>5</v>
      </c>
      <c r="D16855" s="890">
        <v>122.64</v>
      </c>
    </row>
    <row r="16856" spans="1:4" x14ac:dyDescent="0.25">
      <c r="A16856" s="890" t="s">
        <v>16439</v>
      </c>
      <c r="B16856" s="890" t="s">
        <v>38107</v>
      </c>
      <c r="C16856" s="890" t="s">
        <v>5</v>
      </c>
      <c r="D16856" s="890">
        <v>184.33</v>
      </c>
    </row>
    <row r="16857" spans="1:4" x14ac:dyDescent="0.25">
      <c r="A16857" s="890" t="s">
        <v>16440</v>
      </c>
      <c r="B16857" s="890" t="s">
        <v>38107</v>
      </c>
      <c r="C16857" s="890" t="s">
        <v>5</v>
      </c>
      <c r="D16857" s="890">
        <v>165.9</v>
      </c>
    </row>
    <row r="16858" spans="1:4" x14ac:dyDescent="0.25">
      <c r="A16858" s="890" t="s">
        <v>16441</v>
      </c>
      <c r="B16858" s="890" t="s">
        <v>38108</v>
      </c>
      <c r="C16858" s="890" t="s">
        <v>5</v>
      </c>
      <c r="D16858" s="890">
        <v>19.82</v>
      </c>
    </row>
    <row r="16859" spans="1:4" x14ac:dyDescent="0.25">
      <c r="A16859" s="890" t="s">
        <v>16442</v>
      </c>
      <c r="B16859" s="890" t="s">
        <v>38108</v>
      </c>
      <c r="C16859" s="890" t="s">
        <v>5</v>
      </c>
      <c r="D16859" s="890">
        <v>17.829999999999998</v>
      </c>
    </row>
    <row r="16860" spans="1:4" x14ac:dyDescent="0.25">
      <c r="A16860" s="890" t="s">
        <v>16443</v>
      </c>
      <c r="B16860" s="890" t="s">
        <v>38109</v>
      </c>
      <c r="C16860" s="890" t="s">
        <v>5</v>
      </c>
      <c r="D16860" s="890">
        <v>23.78</v>
      </c>
    </row>
    <row r="16861" spans="1:4" x14ac:dyDescent="0.25">
      <c r="A16861" s="890" t="s">
        <v>16444</v>
      </c>
      <c r="B16861" s="890" t="s">
        <v>38109</v>
      </c>
      <c r="C16861" s="890" t="s">
        <v>5</v>
      </c>
      <c r="D16861" s="890">
        <v>21.4</v>
      </c>
    </row>
    <row r="16862" spans="1:4" x14ac:dyDescent="0.25">
      <c r="A16862" s="890" t="s">
        <v>16445</v>
      </c>
      <c r="B16862" s="890" t="s">
        <v>38110</v>
      </c>
      <c r="C16862" s="890" t="s">
        <v>5</v>
      </c>
      <c r="D16862" s="890">
        <v>15.85</v>
      </c>
    </row>
    <row r="16863" spans="1:4" x14ac:dyDescent="0.25">
      <c r="A16863" s="890" t="s">
        <v>16446</v>
      </c>
      <c r="B16863" s="890" t="s">
        <v>38110</v>
      </c>
      <c r="C16863" s="890" t="s">
        <v>5</v>
      </c>
      <c r="D16863" s="890">
        <v>14.27</v>
      </c>
    </row>
    <row r="16864" spans="1:4" x14ac:dyDescent="0.25">
      <c r="A16864" s="890" t="s">
        <v>16447</v>
      </c>
      <c r="B16864" s="890" t="s">
        <v>38111</v>
      </c>
      <c r="C16864" s="890" t="s">
        <v>5</v>
      </c>
      <c r="D16864" s="890">
        <v>25.76</v>
      </c>
    </row>
    <row r="16865" spans="1:4" x14ac:dyDescent="0.25">
      <c r="A16865" s="890" t="s">
        <v>16448</v>
      </c>
      <c r="B16865" s="890" t="s">
        <v>38111</v>
      </c>
      <c r="C16865" s="890" t="s">
        <v>5</v>
      </c>
      <c r="D16865" s="890">
        <v>23.19</v>
      </c>
    </row>
    <row r="16866" spans="1:4" x14ac:dyDescent="0.25">
      <c r="A16866" s="890" t="s">
        <v>16449</v>
      </c>
      <c r="B16866" s="890" t="s">
        <v>38112</v>
      </c>
      <c r="C16866" s="890" t="s">
        <v>5</v>
      </c>
      <c r="D16866" s="890">
        <v>17.829999999999998</v>
      </c>
    </row>
    <row r="16867" spans="1:4" x14ac:dyDescent="0.25">
      <c r="A16867" s="890" t="s">
        <v>16450</v>
      </c>
      <c r="B16867" s="890" t="s">
        <v>38112</v>
      </c>
      <c r="C16867" s="890" t="s">
        <v>5</v>
      </c>
      <c r="D16867" s="890">
        <v>16.05</v>
      </c>
    </row>
    <row r="16868" spans="1:4" x14ac:dyDescent="0.25">
      <c r="A16868" s="890" t="s">
        <v>16451</v>
      </c>
      <c r="B16868" s="890" t="s">
        <v>38113</v>
      </c>
      <c r="C16868" s="890" t="s">
        <v>5</v>
      </c>
      <c r="D16868" s="890">
        <v>27.74</v>
      </c>
    </row>
    <row r="16869" spans="1:4" x14ac:dyDescent="0.25">
      <c r="A16869" s="890" t="s">
        <v>16452</v>
      </c>
      <c r="B16869" s="890" t="s">
        <v>38113</v>
      </c>
      <c r="C16869" s="890" t="s">
        <v>5</v>
      </c>
      <c r="D16869" s="890">
        <v>24.97</v>
      </c>
    </row>
    <row r="16870" spans="1:4" x14ac:dyDescent="0.25">
      <c r="A16870" s="890" t="s">
        <v>16453</v>
      </c>
      <c r="B16870" s="890" t="s">
        <v>38114</v>
      </c>
      <c r="C16870" s="890" t="s">
        <v>5</v>
      </c>
      <c r="D16870" s="890">
        <v>20.309999999999999</v>
      </c>
    </row>
    <row r="16871" spans="1:4" x14ac:dyDescent="0.25">
      <c r="A16871" s="890" t="s">
        <v>16454</v>
      </c>
      <c r="B16871" s="890" t="s">
        <v>38114</v>
      </c>
      <c r="C16871" s="890" t="s">
        <v>5</v>
      </c>
      <c r="D16871" s="890">
        <v>18.28</v>
      </c>
    </row>
    <row r="16872" spans="1:4" x14ac:dyDescent="0.25">
      <c r="A16872" s="890" t="s">
        <v>16455</v>
      </c>
      <c r="B16872" s="890" t="s">
        <v>38115</v>
      </c>
      <c r="C16872" s="890" t="s">
        <v>5</v>
      </c>
      <c r="D16872" s="890">
        <v>30.22</v>
      </c>
    </row>
    <row r="16873" spans="1:4" x14ac:dyDescent="0.25">
      <c r="A16873" s="890" t="s">
        <v>16456</v>
      </c>
      <c r="B16873" s="890" t="s">
        <v>38115</v>
      </c>
      <c r="C16873" s="890" t="s">
        <v>5</v>
      </c>
      <c r="D16873" s="890">
        <v>27.2</v>
      </c>
    </row>
    <row r="16874" spans="1:4" x14ac:dyDescent="0.25">
      <c r="A16874" s="890" t="s">
        <v>16457</v>
      </c>
      <c r="B16874" s="890" t="s">
        <v>38116</v>
      </c>
      <c r="C16874" s="890" t="s">
        <v>5</v>
      </c>
      <c r="D16874" s="890">
        <v>71.849999999999994</v>
      </c>
    </row>
    <row r="16875" spans="1:4" x14ac:dyDescent="0.25">
      <c r="A16875" s="890" t="s">
        <v>16458</v>
      </c>
      <c r="B16875" s="890" t="s">
        <v>38116</v>
      </c>
      <c r="C16875" s="890" t="s">
        <v>5</v>
      </c>
      <c r="D16875" s="890">
        <v>64.66</v>
      </c>
    </row>
    <row r="16876" spans="1:4" x14ac:dyDescent="0.25">
      <c r="A16876" s="890" t="s">
        <v>16459</v>
      </c>
      <c r="B16876" s="890" t="s">
        <v>38117</v>
      </c>
      <c r="C16876" s="890" t="s">
        <v>5</v>
      </c>
      <c r="D16876" s="890">
        <v>50.54</v>
      </c>
    </row>
    <row r="16877" spans="1:4" x14ac:dyDescent="0.25">
      <c r="A16877" s="890" t="s">
        <v>16460</v>
      </c>
      <c r="B16877" s="890" t="s">
        <v>38117</v>
      </c>
      <c r="C16877" s="890" t="s">
        <v>5</v>
      </c>
      <c r="D16877" s="890">
        <v>45.49</v>
      </c>
    </row>
    <row r="16878" spans="1:4" x14ac:dyDescent="0.25">
      <c r="A16878" s="890" t="s">
        <v>16461</v>
      </c>
      <c r="B16878" s="890" t="s">
        <v>38118</v>
      </c>
      <c r="C16878" s="890" t="s">
        <v>5</v>
      </c>
      <c r="D16878" s="890">
        <v>50.54</v>
      </c>
    </row>
    <row r="16879" spans="1:4" x14ac:dyDescent="0.25">
      <c r="A16879" s="890" t="s">
        <v>16462</v>
      </c>
      <c r="B16879" s="890" t="s">
        <v>38118</v>
      </c>
      <c r="C16879" s="890" t="s">
        <v>5</v>
      </c>
      <c r="D16879" s="890">
        <v>45.49</v>
      </c>
    </row>
    <row r="16880" spans="1:4" x14ac:dyDescent="0.25">
      <c r="A16880" s="890" t="s">
        <v>16463</v>
      </c>
      <c r="B16880" s="890" t="s">
        <v>38119</v>
      </c>
      <c r="C16880" s="890" t="s">
        <v>5</v>
      </c>
      <c r="D16880" s="890">
        <v>33.69</v>
      </c>
    </row>
    <row r="16881" spans="1:4" x14ac:dyDescent="0.25">
      <c r="A16881" s="890" t="s">
        <v>16464</v>
      </c>
      <c r="B16881" s="890" t="s">
        <v>38119</v>
      </c>
      <c r="C16881" s="890" t="s">
        <v>5</v>
      </c>
      <c r="D16881" s="890">
        <v>30.32</v>
      </c>
    </row>
    <row r="16882" spans="1:4" x14ac:dyDescent="0.25">
      <c r="A16882" s="890" t="s">
        <v>16465</v>
      </c>
      <c r="B16882" s="890" t="s">
        <v>38120</v>
      </c>
      <c r="C16882" s="890" t="s">
        <v>5</v>
      </c>
      <c r="D16882" s="890">
        <v>329.57</v>
      </c>
    </row>
    <row r="16883" spans="1:4" x14ac:dyDescent="0.25">
      <c r="A16883" s="890" t="s">
        <v>16466</v>
      </c>
      <c r="B16883" s="890" t="s">
        <v>38120</v>
      </c>
      <c r="C16883" s="890" t="s">
        <v>5</v>
      </c>
      <c r="D16883" s="890">
        <v>302.18</v>
      </c>
    </row>
    <row r="16884" spans="1:4" x14ac:dyDescent="0.25">
      <c r="A16884" s="890" t="s">
        <v>16467</v>
      </c>
      <c r="B16884" s="890" t="s">
        <v>38121</v>
      </c>
      <c r="C16884" s="890" t="s">
        <v>5</v>
      </c>
      <c r="D16884" s="890">
        <v>330.87</v>
      </c>
    </row>
    <row r="16885" spans="1:4" x14ac:dyDescent="0.25">
      <c r="A16885" s="890" t="s">
        <v>16468</v>
      </c>
      <c r="B16885" s="890" t="s">
        <v>38121</v>
      </c>
      <c r="C16885" s="890" t="s">
        <v>5</v>
      </c>
      <c r="D16885" s="890">
        <v>303.35000000000002</v>
      </c>
    </row>
    <row r="16886" spans="1:4" x14ac:dyDescent="0.25">
      <c r="A16886" s="890" t="s">
        <v>16469</v>
      </c>
      <c r="B16886" s="890" t="s">
        <v>38122</v>
      </c>
      <c r="C16886" s="890" t="s">
        <v>5</v>
      </c>
      <c r="D16886" s="890">
        <v>332.69</v>
      </c>
    </row>
    <row r="16887" spans="1:4" x14ac:dyDescent="0.25">
      <c r="A16887" s="890" t="s">
        <v>16470</v>
      </c>
      <c r="B16887" s="890" t="s">
        <v>38122</v>
      </c>
      <c r="C16887" s="890" t="s">
        <v>5</v>
      </c>
      <c r="D16887" s="890">
        <v>304.99</v>
      </c>
    </row>
    <row r="16888" spans="1:4" x14ac:dyDescent="0.25">
      <c r="A16888" s="890" t="s">
        <v>16471</v>
      </c>
      <c r="B16888" s="890" t="s">
        <v>38123</v>
      </c>
      <c r="C16888" s="890" t="s">
        <v>5</v>
      </c>
      <c r="D16888" s="890">
        <v>2150.1999999999998</v>
      </c>
    </row>
    <row r="16889" spans="1:4" x14ac:dyDescent="0.25">
      <c r="A16889" s="890" t="s">
        <v>16472</v>
      </c>
      <c r="B16889" s="890" t="s">
        <v>38123</v>
      </c>
      <c r="C16889" s="890" t="s">
        <v>5</v>
      </c>
      <c r="D16889" s="890">
        <v>2036.12</v>
      </c>
    </row>
    <row r="16890" spans="1:4" x14ac:dyDescent="0.25">
      <c r="A16890" s="890" t="s">
        <v>16473</v>
      </c>
      <c r="B16890" s="890" t="s">
        <v>38124</v>
      </c>
      <c r="C16890" s="890" t="s">
        <v>5</v>
      </c>
      <c r="D16890" s="890">
        <v>2838.52</v>
      </c>
    </row>
    <row r="16891" spans="1:4" x14ac:dyDescent="0.25">
      <c r="A16891" s="890" t="s">
        <v>16474</v>
      </c>
      <c r="B16891" s="890" t="s">
        <v>38124</v>
      </c>
      <c r="C16891" s="890" t="s">
        <v>5</v>
      </c>
      <c r="D16891" s="890">
        <v>2690.89</v>
      </c>
    </row>
    <row r="16892" spans="1:4" x14ac:dyDescent="0.25">
      <c r="A16892" s="890" t="s">
        <v>16475</v>
      </c>
      <c r="B16892" s="890" t="s">
        <v>38125</v>
      </c>
      <c r="C16892" s="890" t="s">
        <v>5</v>
      </c>
      <c r="D16892" s="890">
        <v>3037.83</v>
      </c>
    </row>
    <row r="16893" spans="1:4" x14ac:dyDescent="0.25">
      <c r="A16893" s="890" t="s">
        <v>16476</v>
      </c>
      <c r="B16893" s="890" t="s">
        <v>38125</v>
      </c>
      <c r="C16893" s="890" t="s">
        <v>5</v>
      </c>
      <c r="D16893" s="890">
        <v>2899.97</v>
      </c>
    </row>
    <row r="16894" spans="1:4" x14ac:dyDescent="0.25">
      <c r="A16894" s="890" t="s">
        <v>16477</v>
      </c>
      <c r="B16894" s="890" t="s">
        <v>38126</v>
      </c>
      <c r="C16894" s="890" t="s">
        <v>5</v>
      </c>
      <c r="D16894" s="890">
        <v>4306.1099999999997</v>
      </c>
    </row>
    <row r="16895" spans="1:4" x14ac:dyDescent="0.25">
      <c r="A16895" s="890" t="s">
        <v>16478</v>
      </c>
      <c r="B16895" s="890" t="s">
        <v>38126</v>
      </c>
      <c r="C16895" s="890" t="s">
        <v>5</v>
      </c>
      <c r="D16895" s="890">
        <v>4111.75</v>
      </c>
    </row>
    <row r="16896" spans="1:4" x14ac:dyDescent="0.25">
      <c r="A16896" s="890" t="s">
        <v>16479</v>
      </c>
      <c r="B16896" s="890" t="s">
        <v>16480</v>
      </c>
      <c r="C16896" s="890" t="s">
        <v>5</v>
      </c>
      <c r="D16896" s="890">
        <v>533.96</v>
      </c>
    </row>
    <row r="16897" spans="1:4" x14ac:dyDescent="0.25">
      <c r="A16897" s="890" t="s">
        <v>16481</v>
      </c>
      <c r="B16897" s="890" t="s">
        <v>16480</v>
      </c>
      <c r="C16897" s="890" t="s">
        <v>5</v>
      </c>
      <c r="D16897" s="890">
        <v>513.49</v>
      </c>
    </row>
    <row r="16898" spans="1:4" x14ac:dyDescent="0.25">
      <c r="A16898" s="890" t="s">
        <v>16482</v>
      </c>
      <c r="B16898" s="890" t="s">
        <v>16483</v>
      </c>
      <c r="C16898" s="890" t="s">
        <v>5</v>
      </c>
      <c r="D16898" s="890">
        <v>305.57</v>
      </c>
    </row>
    <row r="16899" spans="1:4" x14ac:dyDescent="0.25">
      <c r="A16899" s="890" t="s">
        <v>16484</v>
      </c>
      <c r="B16899" s="890" t="s">
        <v>16483</v>
      </c>
      <c r="C16899" s="890" t="s">
        <v>5</v>
      </c>
      <c r="D16899" s="890">
        <v>295.10000000000002</v>
      </c>
    </row>
    <row r="16900" spans="1:4" x14ac:dyDescent="0.25">
      <c r="A16900" s="890" t="s">
        <v>16485</v>
      </c>
      <c r="B16900" s="890" t="s">
        <v>38127</v>
      </c>
      <c r="C16900" s="890" t="s">
        <v>5</v>
      </c>
      <c r="D16900" s="890">
        <v>705.15</v>
      </c>
    </row>
    <row r="16901" spans="1:4" x14ac:dyDescent="0.25">
      <c r="A16901" s="890" t="s">
        <v>16486</v>
      </c>
      <c r="B16901" s="890" t="s">
        <v>38127</v>
      </c>
      <c r="C16901" s="890" t="s">
        <v>5</v>
      </c>
      <c r="D16901" s="890">
        <v>677.58</v>
      </c>
    </row>
    <row r="16902" spans="1:4" x14ac:dyDescent="0.25">
      <c r="A16902" s="890" t="s">
        <v>16487</v>
      </c>
      <c r="B16902" s="890" t="s">
        <v>38128</v>
      </c>
      <c r="C16902" s="890" t="s">
        <v>5</v>
      </c>
      <c r="D16902" s="890">
        <v>1451.74</v>
      </c>
    </row>
    <row r="16903" spans="1:4" x14ac:dyDescent="0.25">
      <c r="A16903" s="890" t="s">
        <v>16488</v>
      </c>
      <c r="B16903" s="890" t="s">
        <v>38128</v>
      </c>
      <c r="C16903" s="890" t="s">
        <v>5</v>
      </c>
      <c r="D16903" s="890">
        <v>1374.96</v>
      </c>
    </row>
    <row r="16904" spans="1:4" x14ac:dyDescent="0.25">
      <c r="A16904" s="890" t="s">
        <v>16489</v>
      </c>
      <c r="B16904" s="890" t="s">
        <v>38129</v>
      </c>
      <c r="C16904" s="890" t="s">
        <v>5</v>
      </c>
      <c r="D16904" s="890">
        <v>1779.91</v>
      </c>
    </row>
    <row r="16905" spans="1:4" x14ac:dyDescent="0.25">
      <c r="A16905" s="890" t="s">
        <v>16490</v>
      </c>
      <c r="B16905" s="890" t="s">
        <v>38129</v>
      </c>
      <c r="C16905" s="890" t="s">
        <v>5</v>
      </c>
      <c r="D16905" s="890">
        <v>1691.14</v>
      </c>
    </row>
    <row r="16906" spans="1:4" x14ac:dyDescent="0.25">
      <c r="A16906" s="890" t="s">
        <v>16491</v>
      </c>
      <c r="B16906" s="890" t="s">
        <v>38130</v>
      </c>
      <c r="C16906" s="890" t="s">
        <v>5</v>
      </c>
      <c r="D16906" s="890">
        <v>1609.61</v>
      </c>
    </row>
    <row r="16907" spans="1:4" x14ac:dyDescent="0.25">
      <c r="A16907" s="890" t="s">
        <v>16492</v>
      </c>
      <c r="B16907" s="890" t="s">
        <v>38130</v>
      </c>
      <c r="C16907" s="890" t="s">
        <v>5</v>
      </c>
      <c r="D16907" s="890">
        <v>1514.76</v>
      </c>
    </row>
    <row r="16908" spans="1:4" x14ac:dyDescent="0.25">
      <c r="A16908" s="890" t="s">
        <v>16493</v>
      </c>
      <c r="B16908" s="890" t="s">
        <v>38131</v>
      </c>
      <c r="C16908" s="890" t="s">
        <v>5</v>
      </c>
      <c r="D16908" s="890">
        <v>1861.56</v>
      </c>
    </row>
    <row r="16909" spans="1:4" x14ac:dyDescent="0.25">
      <c r="A16909" s="890" t="s">
        <v>16494</v>
      </c>
      <c r="B16909" s="890" t="s">
        <v>38131</v>
      </c>
      <c r="C16909" s="890" t="s">
        <v>5</v>
      </c>
      <c r="D16909" s="890">
        <v>1760.68</v>
      </c>
    </row>
    <row r="16910" spans="1:4" x14ac:dyDescent="0.25">
      <c r="A16910" s="890" t="s">
        <v>16495</v>
      </c>
      <c r="B16910" s="890" t="s">
        <v>38132</v>
      </c>
      <c r="C16910" s="890" t="s">
        <v>5</v>
      </c>
      <c r="D16910" s="890">
        <v>2468.3200000000002</v>
      </c>
    </row>
    <row r="16911" spans="1:4" x14ac:dyDescent="0.25">
      <c r="A16911" s="890" t="s">
        <v>16496</v>
      </c>
      <c r="B16911" s="890" t="s">
        <v>38132</v>
      </c>
      <c r="C16911" s="890" t="s">
        <v>5</v>
      </c>
      <c r="D16911" s="890">
        <v>2358.9299999999998</v>
      </c>
    </row>
    <row r="16912" spans="1:4" x14ac:dyDescent="0.25">
      <c r="A16912" s="890" t="s">
        <v>16497</v>
      </c>
      <c r="B16912" s="890" t="s">
        <v>38133</v>
      </c>
      <c r="C16912" s="890" t="s">
        <v>3</v>
      </c>
      <c r="D16912" s="890">
        <v>122.13</v>
      </c>
    </row>
    <row r="16913" spans="1:4" x14ac:dyDescent="0.25">
      <c r="A16913" s="890" t="s">
        <v>16498</v>
      </c>
      <c r="B16913" s="890" t="s">
        <v>38133</v>
      </c>
      <c r="C16913" s="890" t="s">
        <v>3</v>
      </c>
      <c r="D16913" s="890">
        <v>116.19</v>
      </c>
    </row>
    <row r="16914" spans="1:4" x14ac:dyDescent="0.25">
      <c r="A16914" s="890" t="s">
        <v>16499</v>
      </c>
      <c r="B16914" s="890" t="s">
        <v>38134</v>
      </c>
      <c r="C16914" s="890" t="s">
        <v>3</v>
      </c>
      <c r="D16914" s="890">
        <v>132.83000000000001</v>
      </c>
    </row>
    <row r="16915" spans="1:4" x14ac:dyDescent="0.25">
      <c r="A16915" s="890" t="s">
        <v>16500</v>
      </c>
      <c r="B16915" s="890" t="s">
        <v>38134</v>
      </c>
      <c r="C16915" s="890" t="s">
        <v>3</v>
      </c>
      <c r="D16915" s="890">
        <v>125.7</v>
      </c>
    </row>
    <row r="16916" spans="1:4" x14ac:dyDescent="0.25">
      <c r="A16916" s="890" t="s">
        <v>16501</v>
      </c>
      <c r="B16916" s="890" t="s">
        <v>38135</v>
      </c>
      <c r="C16916" s="890" t="s">
        <v>3</v>
      </c>
      <c r="D16916" s="890">
        <v>122.6</v>
      </c>
    </row>
    <row r="16917" spans="1:4" x14ac:dyDescent="0.25">
      <c r="A16917" s="890" t="s">
        <v>16502</v>
      </c>
      <c r="B16917" s="890" t="s">
        <v>38135</v>
      </c>
      <c r="C16917" s="890" t="s">
        <v>3</v>
      </c>
      <c r="D16917" s="890">
        <v>116.41</v>
      </c>
    </row>
    <row r="16918" spans="1:4" x14ac:dyDescent="0.25">
      <c r="A16918" s="890" t="s">
        <v>16503</v>
      </c>
      <c r="B16918" s="890" t="s">
        <v>38136</v>
      </c>
      <c r="C16918" s="890" t="s">
        <v>3</v>
      </c>
      <c r="D16918" s="890">
        <v>144.03</v>
      </c>
    </row>
    <row r="16919" spans="1:4" x14ac:dyDescent="0.25">
      <c r="A16919" s="890" t="s">
        <v>16504</v>
      </c>
      <c r="B16919" s="890" t="s">
        <v>38136</v>
      </c>
      <c r="C16919" s="890" t="s">
        <v>3</v>
      </c>
      <c r="D16919" s="890">
        <v>136.88999999999999</v>
      </c>
    </row>
    <row r="16920" spans="1:4" x14ac:dyDescent="0.25">
      <c r="A16920" s="890" t="s">
        <v>16505</v>
      </c>
      <c r="B16920" s="890" t="s">
        <v>38137</v>
      </c>
      <c r="C16920" s="890" t="s">
        <v>3</v>
      </c>
      <c r="D16920" s="890">
        <v>39.020000000000003</v>
      </c>
    </row>
    <row r="16921" spans="1:4" x14ac:dyDescent="0.25">
      <c r="A16921" s="890" t="s">
        <v>16506</v>
      </c>
      <c r="B16921" s="890" t="s">
        <v>38137</v>
      </c>
      <c r="C16921" s="890" t="s">
        <v>3</v>
      </c>
      <c r="D16921" s="890">
        <v>37.78</v>
      </c>
    </row>
    <row r="16922" spans="1:4" x14ac:dyDescent="0.25">
      <c r="A16922" s="890" t="s">
        <v>16507</v>
      </c>
      <c r="B16922" s="890" t="s">
        <v>38138</v>
      </c>
      <c r="C16922" s="890" t="s">
        <v>3</v>
      </c>
      <c r="D16922" s="890">
        <v>48.29</v>
      </c>
    </row>
    <row r="16923" spans="1:4" x14ac:dyDescent="0.25">
      <c r="A16923" s="890" t="s">
        <v>16508</v>
      </c>
      <c r="B16923" s="890" t="s">
        <v>38138</v>
      </c>
      <c r="C16923" s="890" t="s">
        <v>3</v>
      </c>
      <c r="D16923" s="890">
        <v>46.8</v>
      </c>
    </row>
    <row r="16924" spans="1:4" x14ac:dyDescent="0.25">
      <c r="A16924" s="890" t="s">
        <v>16509</v>
      </c>
      <c r="B16924" s="890" t="s">
        <v>38139</v>
      </c>
      <c r="C16924" s="890" t="s">
        <v>5</v>
      </c>
      <c r="D16924" s="890">
        <v>1407.46</v>
      </c>
    </row>
    <row r="16925" spans="1:4" x14ac:dyDescent="0.25">
      <c r="A16925" s="890" t="s">
        <v>16510</v>
      </c>
      <c r="B16925" s="890" t="s">
        <v>38139</v>
      </c>
      <c r="C16925" s="890" t="s">
        <v>5</v>
      </c>
      <c r="D16925" s="890">
        <v>1313.52</v>
      </c>
    </row>
    <row r="16926" spans="1:4" x14ac:dyDescent="0.25">
      <c r="A16926" s="890" t="s">
        <v>16511</v>
      </c>
      <c r="B16926" s="890" t="s">
        <v>38140</v>
      </c>
      <c r="C16926" s="890" t="s">
        <v>5</v>
      </c>
      <c r="D16926" s="890">
        <v>1872.8</v>
      </c>
    </row>
    <row r="16927" spans="1:4" x14ac:dyDescent="0.25">
      <c r="A16927" s="890" t="s">
        <v>16512</v>
      </c>
      <c r="B16927" s="890" t="s">
        <v>38140</v>
      </c>
      <c r="C16927" s="890" t="s">
        <v>5</v>
      </c>
      <c r="D16927" s="890">
        <v>1760.08</v>
      </c>
    </row>
    <row r="16928" spans="1:4" x14ac:dyDescent="0.25">
      <c r="A16928" s="890" t="s">
        <v>16513</v>
      </c>
      <c r="B16928" s="890" t="s">
        <v>38141</v>
      </c>
      <c r="C16928" s="890" t="s">
        <v>5</v>
      </c>
      <c r="D16928" s="890">
        <v>1683.81</v>
      </c>
    </row>
    <row r="16929" spans="1:4" x14ac:dyDescent="0.25">
      <c r="A16929" s="890" t="s">
        <v>16514</v>
      </c>
      <c r="B16929" s="890" t="s">
        <v>38141</v>
      </c>
      <c r="C16929" s="890" t="s">
        <v>5</v>
      </c>
      <c r="D16929" s="890">
        <v>1574.22</v>
      </c>
    </row>
    <row r="16930" spans="1:4" x14ac:dyDescent="0.25">
      <c r="A16930" s="890" t="s">
        <v>16515</v>
      </c>
      <c r="B16930" s="890" t="s">
        <v>38142</v>
      </c>
      <c r="C16930" s="890" t="s">
        <v>5</v>
      </c>
      <c r="D16930" s="890">
        <v>2005.98</v>
      </c>
    </row>
    <row r="16931" spans="1:4" x14ac:dyDescent="0.25">
      <c r="A16931" s="890" t="s">
        <v>16516</v>
      </c>
      <c r="B16931" s="890" t="s">
        <v>38142</v>
      </c>
      <c r="C16931" s="890" t="s">
        <v>5</v>
      </c>
      <c r="D16931" s="890">
        <v>1874.47</v>
      </c>
    </row>
    <row r="16932" spans="1:4" x14ac:dyDescent="0.25">
      <c r="A16932" s="890" t="s">
        <v>16517</v>
      </c>
      <c r="B16932" s="890" t="s">
        <v>38143</v>
      </c>
      <c r="C16932" s="890" t="s">
        <v>5</v>
      </c>
      <c r="D16932" s="890">
        <v>2057.5100000000002</v>
      </c>
    </row>
    <row r="16933" spans="1:4" x14ac:dyDescent="0.25">
      <c r="A16933" s="890" t="s">
        <v>16518</v>
      </c>
      <c r="B16933" s="890" t="s">
        <v>38143</v>
      </c>
      <c r="C16933" s="890" t="s">
        <v>5</v>
      </c>
      <c r="D16933" s="890">
        <v>1932.26</v>
      </c>
    </row>
    <row r="16934" spans="1:4" x14ac:dyDescent="0.25">
      <c r="A16934" s="890" t="s">
        <v>16519</v>
      </c>
      <c r="B16934" s="890" t="s">
        <v>38144</v>
      </c>
      <c r="C16934" s="890" t="s">
        <v>5</v>
      </c>
      <c r="D16934" s="890">
        <v>2449.6999999999998</v>
      </c>
    </row>
    <row r="16935" spans="1:4" x14ac:dyDescent="0.25">
      <c r="A16935" s="890" t="s">
        <v>16520</v>
      </c>
      <c r="B16935" s="890" t="s">
        <v>38144</v>
      </c>
      <c r="C16935" s="890" t="s">
        <v>5</v>
      </c>
      <c r="D16935" s="890">
        <v>2299.41</v>
      </c>
    </row>
    <row r="16936" spans="1:4" x14ac:dyDescent="0.25">
      <c r="A16936" s="890" t="s">
        <v>16521</v>
      </c>
      <c r="B16936" s="890" t="s">
        <v>38145</v>
      </c>
      <c r="C16936" s="890" t="s">
        <v>5</v>
      </c>
      <c r="D16936" s="890">
        <v>2376.36</v>
      </c>
    </row>
    <row r="16937" spans="1:4" x14ac:dyDescent="0.25">
      <c r="A16937" s="890" t="s">
        <v>16522</v>
      </c>
      <c r="B16937" s="890" t="s">
        <v>38145</v>
      </c>
      <c r="C16937" s="890" t="s">
        <v>5</v>
      </c>
      <c r="D16937" s="890">
        <v>2235.46</v>
      </c>
    </row>
    <row r="16938" spans="1:4" x14ac:dyDescent="0.25">
      <c r="A16938" s="890" t="s">
        <v>16523</v>
      </c>
      <c r="B16938" s="890" t="s">
        <v>38146</v>
      </c>
      <c r="C16938" s="890" t="s">
        <v>5</v>
      </c>
      <c r="D16938" s="890">
        <v>2830.68</v>
      </c>
    </row>
    <row r="16939" spans="1:4" x14ac:dyDescent="0.25">
      <c r="A16939" s="890" t="s">
        <v>16524</v>
      </c>
      <c r="B16939" s="890" t="s">
        <v>38146</v>
      </c>
      <c r="C16939" s="890" t="s">
        <v>5</v>
      </c>
      <c r="D16939" s="890">
        <v>2661.6</v>
      </c>
    </row>
    <row r="16940" spans="1:4" x14ac:dyDescent="0.25">
      <c r="A16940" s="890" t="s">
        <v>16525</v>
      </c>
      <c r="B16940" s="890" t="s">
        <v>38147</v>
      </c>
      <c r="C16940" s="890" t="s">
        <v>5</v>
      </c>
      <c r="D16940" s="890">
        <v>3143.21</v>
      </c>
    </row>
    <row r="16941" spans="1:4" x14ac:dyDescent="0.25">
      <c r="A16941" s="890" t="s">
        <v>16526</v>
      </c>
      <c r="B16941" s="890" t="s">
        <v>38147</v>
      </c>
      <c r="C16941" s="890" t="s">
        <v>5</v>
      </c>
      <c r="D16941" s="890">
        <v>2986.65</v>
      </c>
    </row>
    <row r="16942" spans="1:4" x14ac:dyDescent="0.25">
      <c r="A16942" s="890" t="s">
        <v>16527</v>
      </c>
      <c r="B16942" s="890" t="s">
        <v>38148</v>
      </c>
      <c r="C16942" s="890" t="s">
        <v>5</v>
      </c>
      <c r="D16942" s="890">
        <v>3749.26</v>
      </c>
    </row>
    <row r="16943" spans="1:4" x14ac:dyDescent="0.25">
      <c r="A16943" s="890" t="s">
        <v>16528</v>
      </c>
      <c r="B16943" s="890" t="s">
        <v>38148</v>
      </c>
      <c r="C16943" s="890" t="s">
        <v>5</v>
      </c>
      <c r="D16943" s="890">
        <v>3561.38</v>
      </c>
    </row>
    <row r="16944" spans="1:4" x14ac:dyDescent="0.25">
      <c r="A16944" s="890" t="s">
        <v>16529</v>
      </c>
      <c r="B16944" s="890" t="s">
        <v>38149</v>
      </c>
      <c r="C16944" s="890" t="s">
        <v>5</v>
      </c>
      <c r="D16944" s="890">
        <v>3531.24</v>
      </c>
    </row>
    <row r="16945" spans="1:4" x14ac:dyDescent="0.25">
      <c r="A16945" s="890" t="s">
        <v>16530</v>
      </c>
      <c r="B16945" s="890" t="s">
        <v>38149</v>
      </c>
      <c r="C16945" s="890" t="s">
        <v>5</v>
      </c>
      <c r="D16945" s="890">
        <v>3359.02</v>
      </c>
    </row>
    <row r="16946" spans="1:4" x14ac:dyDescent="0.25">
      <c r="A16946" s="890" t="s">
        <v>16531</v>
      </c>
      <c r="B16946" s="890" t="s">
        <v>38150</v>
      </c>
      <c r="C16946" s="890" t="s">
        <v>5</v>
      </c>
      <c r="D16946" s="890">
        <v>4211.71</v>
      </c>
    </row>
    <row r="16947" spans="1:4" x14ac:dyDescent="0.25">
      <c r="A16947" s="890" t="s">
        <v>16532</v>
      </c>
      <c r="B16947" s="890" t="s">
        <v>38150</v>
      </c>
      <c r="C16947" s="890" t="s">
        <v>5</v>
      </c>
      <c r="D16947" s="890">
        <v>4005.05</v>
      </c>
    </row>
    <row r="16948" spans="1:4" x14ac:dyDescent="0.25">
      <c r="A16948" s="890" t="s">
        <v>16533</v>
      </c>
      <c r="B16948" s="890" t="s">
        <v>38151</v>
      </c>
      <c r="C16948" s="890" t="s">
        <v>5</v>
      </c>
      <c r="D16948" s="890">
        <v>3899.59</v>
      </c>
    </row>
    <row r="16949" spans="1:4" x14ac:dyDescent="0.25">
      <c r="A16949" s="890" t="s">
        <v>16534</v>
      </c>
      <c r="B16949" s="890" t="s">
        <v>38151</v>
      </c>
      <c r="C16949" s="890" t="s">
        <v>5</v>
      </c>
      <c r="D16949" s="890">
        <v>3711.72</v>
      </c>
    </row>
    <row r="16950" spans="1:4" x14ac:dyDescent="0.25">
      <c r="A16950" s="890" t="s">
        <v>16535</v>
      </c>
      <c r="B16950" s="890" t="s">
        <v>38152</v>
      </c>
      <c r="C16950" s="890" t="s">
        <v>5</v>
      </c>
      <c r="D16950" s="890">
        <v>4652.08</v>
      </c>
    </row>
    <row r="16951" spans="1:4" x14ac:dyDescent="0.25">
      <c r="A16951" s="890" t="s">
        <v>16536</v>
      </c>
      <c r="B16951" s="890" t="s">
        <v>38152</v>
      </c>
      <c r="C16951" s="890" t="s">
        <v>5</v>
      </c>
      <c r="D16951" s="890">
        <v>4426.6400000000003</v>
      </c>
    </row>
    <row r="16952" spans="1:4" x14ac:dyDescent="0.25">
      <c r="A16952" s="890" t="s">
        <v>16537</v>
      </c>
      <c r="B16952" s="890" t="s">
        <v>38153</v>
      </c>
      <c r="C16952" s="890" t="s">
        <v>5</v>
      </c>
      <c r="D16952" s="890">
        <v>4540.2700000000004</v>
      </c>
    </row>
    <row r="16953" spans="1:4" x14ac:dyDescent="0.25">
      <c r="A16953" s="890" t="s">
        <v>16538</v>
      </c>
      <c r="B16953" s="890" t="s">
        <v>38153</v>
      </c>
      <c r="C16953" s="890" t="s">
        <v>5</v>
      </c>
      <c r="D16953" s="890">
        <v>4332.83</v>
      </c>
    </row>
    <row r="16954" spans="1:4" x14ac:dyDescent="0.25">
      <c r="A16954" s="890" t="s">
        <v>16539</v>
      </c>
      <c r="B16954" s="890" t="s">
        <v>38154</v>
      </c>
      <c r="C16954" s="890" t="s">
        <v>5</v>
      </c>
      <c r="D16954" s="890">
        <v>5417.72</v>
      </c>
    </row>
    <row r="16955" spans="1:4" x14ac:dyDescent="0.25">
      <c r="A16955" s="890" t="s">
        <v>16540</v>
      </c>
      <c r="B16955" s="890" t="s">
        <v>38154</v>
      </c>
      <c r="C16955" s="890" t="s">
        <v>5</v>
      </c>
      <c r="D16955" s="890">
        <v>5168.79</v>
      </c>
    </row>
    <row r="16956" spans="1:4" x14ac:dyDescent="0.25">
      <c r="A16956" s="890" t="s">
        <v>16541</v>
      </c>
      <c r="B16956" s="890" t="s">
        <v>38155</v>
      </c>
      <c r="C16956" s="890" t="s">
        <v>5</v>
      </c>
      <c r="D16956" s="890">
        <v>5007.4399999999996</v>
      </c>
    </row>
    <row r="16957" spans="1:4" x14ac:dyDescent="0.25">
      <c r="A16957" s="890" t="s">
        <v>16542</v>
      </c>
      <c r="B16957" s="890" t="s">
        <v>38155</v>
      </c>
      <c r="C16957" s="890" t="s">
        <v>5</v>
      </c>
      <c r="D16957" s="890">
        <v>4776.51</v>
      </c>
    </row>
    <row r="16958" spans="1:4" x14ac:dyDescent="0.25">
      <c r="A16958" s="890" t="s">
        <v>16543</v>
      </c>
      <c r="B16958" s="890" t="s">
        <v>38156</v>
      </c>
      <c r="C16958" s="890" t="s">
        <v>5</v>
      </c>
      <c r="D16958" s="890">
        <v>5976.67</v>
      </c>
    </row>
    <row r="16959" spans="1:4" x14ac:dyDescent="0.25">
      <c r="A16959" s="890" t="s">
        <v>16544</v>
      </c>
      <c r="B16959" s="890" t="s">
        <v>38156</v>
      </c>
      <c r="C16959" s="890" t="s">
        <v>5</v>
      </c>
      <c r="D16959" s="890">
        <v>5699.56</v>
      </c>
    </row>
    <row r="16960" spans="1:4" x14ac:dyDescent="0.25">
      <c r="A16960" s="890" t="s">
        <v>16545</v>
      </c>
      <c r="B16960" s="890" t="s">
        <v>38157</v>
      </c>
      <c r="C16960" s="890" t="s">
        <v>5</v>
      </c>
      <c r="D16960" s="890">
        <v>5796.05</v>
      </c>
    </row>
    <row r="16961" spans="1:4" x14ac:dyDescent="0.25">
      <c r="A16961" s="890" t="s">
        <v>16546</v>
      </c>
      <c r="B16961" s="890" t="s">
        <v>38157</v>
      </c>
      <c r="C16961" s="890" t="s">
        <v>5</v>
      </c>
      <c r="D16961" s="890">
        <v>5522.07</v>
      </c>
    </row>
    <row r="16962" spans="1:4" x14ac:dyDescent="0.25">
      <c r="A16962" s="890" t="s">
        <v>16547</v>
      </c>
      <c r="B16962" s="890" t="s">
        <v>38158</v>
      </c>
      <c r="C16962" s="890" t="s">
        <v>5</v>
      </c>
      <c r="D16962" s="890">
        <v>6919.83</v>
      </c>
    </row>
    <row r="16963" spans="1:4" x14ac:dyDescent="0.25">
      <c r="A16963" s="890" t="s">
        <v>16548</v>
      </c>
      <c r="B16963" s="890" t="s">
        <v>38158</v>
      </c>
      <c r="C16963" s="890" t="s">
        <v>5</v>
      </c>
      <c r="D16963" s="890">
        <v>6591.05</v>
      </c>
    </row>
    <row r="16964" spans="1:4" x14ac:dyDescent="0.25">
      <c r="A16964" s="890" t="s">
        <v>127</v>
      </c>
      <c r="B16964" s="890" t="s">
        <v>38159</v>
      </c>
      <c r="C16964" s="890" t="s">
        <v>3</v>
      </c>
      <c r="D16964" s="890">
        <v>49.9</v>
      </c>
    </row>
    <row r="16965" spans="1:4" x14ac:dyDescent="0.25">
      <c r="A16965" s="890" t="s">
        <v>16549</v>
      </c>
      <c r="B16965" s="890" t="s">
        <v>38159</v>
      </c>
      <c r="C16965" s="890" t="s">
        <v>3</v>
      </c>
      <c r="D16965" s="890">
        <v>47.92</v>
      </c>
    </row>
    <row r="16966" spans="1:4" x14ac:dyDescent="0.25">
      <c r="A16966" s="890" t="s">
        <v>16550</v>
      </c>
      <c r="B16966" s="890" t="s">
        <v>38160</v>
      </c>
      <c r="C16966" s="890" t="s">
        <v>3</v>
      </c>
      <c r="D16966" s="890">
        <v>42.09</v>
      </c>
    </row>
    <row r="16967" spans="1:4" x14ac:dyDescent="0.25">
      <c r="A16967" s="890" t="s">
        <v>16551</v>
      </c>
      <c r="B16967" s="890" t="s">
        <v>38160</v>
      </c>
      <c r="C16967" s="890" t="s">
        <v>3</v>
      </c>
      <c r="D16967" s="890">
        <v>40.61</v>
      </c>
    </row>
    <row r="16968" spans="1:4" x14ac:dyDescent="0.25">
      <c r="A16968" s="890" t="s">
        <v>16552</v>
      </c>
      <c r="B16968" s="890" t="s">
        <v>38161</v>
      </c>
      <c r="C16968" s="890" t="s">
        <v>4</v>
      </c>
      <c r="D16968" s="890">
        <v>30.88</v>
      </c>
    </row>
    <row r="16969" spans="1:4" x14ac:dyDescent="0.25">
      <c r="A16969" s="890" t="s">
        <v>16553</v>
      </c>
      <c r="B16969" s="890" t="s">
        <v>38161</v>
      </c>
      <c r="C16969" s="890" t="s">
        <v>4</v>
      </c>
      <c r="D16969" s="890">
        <v>29.89</v>
      </c>
    </row>
    <row r="16970" spans="1:4" x14ac:dyDescent="0.25">
      <c r="A16970" s="890" t="s">
        <v>16554</v>
      </c>
      <c r="B16970" s="890" t="s">
        <v>38162</v>
      </c>
      <c r="C16970" s="890" t="s">
        <v>4</v>
      </c>
      <c r="D16970" s="890">
        <v>37.04</v>
      </c>
    </row>
    <row r="16971" spans="1:4" x14ac:dyDescent="0.25">
      <c r="A16971" s="890" t="s">
        <v>16555</v>
      </c>
      <c r="B16971" s="890" t="s">
        <v>38162</v>
      </c>
      <c r="C16971" s="890" t="s">
        <v>4</v>
      </c>
      <c r="D16971" s="890">
        <v>35.86</v>
      </c>
    </row>
    <row r="16972" spans="1:4" x14ac:dyDescent="0.25">
      <c r="A16972" s="890" t="s">
        <v>16556</v>
      </c>
      <c r="B16972" s="890" t="s">
        <v>38163</v>
      </c>
      <c r="C16972" s="890" t="s">
        <v>4</v>
      </c>
      <c r="D16972" s="890">
        <v>46.56</v>
      </c>
    </row>
    <row r="16973" spans="1:4" x14ac:dyDescent="0.25">
      <c r="A16973" s="890" t="s">
        <v>16557</v>
      </c>
      <c r="B16973" s="890" t="s">
        <v>38163</v>
      </c>
      <c r="C16973" s="890" t="s">
        <v>4</v>
      </c>
      <c r="D16973" s="890">
        <v>45.32</v>
      </c>
    </row>
    <row r="16974" spans="1:4" x14ac:dyDescent="0.25">
      <c r="A16974" s="890" t="s">
        <v>16558</v>
      </c>
      <c r="B16974" s="890" t="s">
        <v>38164</v>
      </c>
      <c r="C16974" s="890" t="s">
        <v>4</v>
      </c>
      <c r="D16974" s="890">
        <v>55.86</v>
      </c>
    </row>
    <row r="16975" spans="1:4" x14ac:dyDescent="0.25">
      <c r="A16975" s="890" t="s">
        <v>16559</v>
      </c>
      <c r="B16975" s="890" t="s">
        <v>38164</v>
      </c>
      <c r="C16975" s="890" t="s">
        <v>4</v>
      </c>
      <c r="D16975" s="890">
        <v>54.37</v>
      </c>
    </row>
    <row r="16976" spans="1:4" x14ac:dyDescent="0.25">
      <c r="A16976" s="890" t="s">
        <v>16560</v>
      </c>
      <c r="B16976" s="890" t="s">
        <v>38165</v>
      </c>
      <c r="C16976" s="890" t="s">
        <v>4</v>
      </c>
      <c r="D16976" s="890">
        <v>60.04</v>
      </c>
    </row>
    <row r="16977" spans="1:4" x14ac:dyDescent="0.25">
      <c r="A16977" s="890" t="s">
        <v>16561</v>
      </c>
      <c r="B16977" s="890" t="s">
        <v>38165</v>
      </c>
      <c r="C16977" s="890" t="s">
        <v>4</v>
      </c>
      <c r="D16977" s="890">
        <v>58.55</v>
      </c>
    </row>
    <row r="16978" spans="1:4" x14ac:dyDescent="0.25">
      <c r="A16978" s="890" t="s">
        <v>16562</v>
      </c>
      <c r="B16978" s="890" t="s">
        <v>38166</v>
      </c>
      <c r="C16978" s="890" t="s">
        <v>4</v>
      </c>
      <c r="D16978" s="890">
        <v>72.03</v>
      </c>
    </row>
    <row r="16979" spans="1:4" x14ac:dyDescent="0.25">
      <c r="A16979" s="890" t="s">
        <v>16563</v>
      </c>
      <c r="B16979" s="890" t="s">
        <v>38166</v>
      </c>
      <c r="C16979" s="890" t="s">
        <v>4</v>
      </c>
      <c r="D16979" s="890">
        <v>70.25</v>
      </c>
    </row>
    <row r="16980" spans="1:4" x14ac:dyDescent="0.25">
      <c r="A16980" s="890" t="s">
        <v>16564</v>
      </c>
      <c r="B16980" s="890" t="s">
        <v>38167</v>
      </c>
      <c r="C16980" s="890" t="s">
        <v>4</v>
      </c>
      <c r="D16980" s="890">
        <v>88.92</v>
      </c>
    </row>
    <row r="16981" spans="1:4" x14ac:dyDescent="0.25">
      <c r="A16981" s="890" t="s">
        <v>16565</v>
      </c>
      <c r="B16981" s="890" t="s">
        <v>38167</v>
      </c>
      <c r="C16981" s="890" t="s">
        <v>4</v>
      </c>
      <c r="D16981" s="890">
        <v>87.18</v>
      </c>
    </row>
    <row r="16982" spans="1:4" x14ac:dyDescent="0.25">
      <c r="A16982" s="890" t="s">
        <v>16566</v>
      </c>
      <c r="B16982" s="890" t="s">
        <v>38168</v>
      </c>
      <c r="C16982" s="890" t="s">
        <v>4</v>
      </c>
      <c r="D16982" s="890">
        <v>106.68</v>
      </c>
    </row>
    <row r="16983" spans="1:4" x14ac:dyDescent="0.25">
      <c r="A16983" s="890" t="s">
        <v>16567</v>
      </c>
      <c r="B16983" s="890" t="s">
        <v>38168</v>
      </c>
      <c r="C16983" s="890" t="s">
        <v>4</v>
      </c>
      <c r="D16983" s="890">
        <v>104.6</v>
      </c>
    </row>
    <row r="16984" spans="1:4" x14ac:dyDescent="0.25">
      <c r="A16984" s="890" t="s">
        <v>16568</v>
      </c>
      <c r="B16984" s="890" t="s">
        <v>38169</v>
      </c>
      <c r="C16984" s="890" t="s">
        <v>4</v>
      </c>
      <c r="D16984" s="890">
        <v>121.09</v>
      </c>
    </row>
    <row r="16985" spans="1:4" x14ac:dyDescent="0.25">
      <c r="A16985" s="890" t="s">
        <v>16569</v>
      </c>
      <c r="B16985" s="890" t="s">
        <v>38169</v>
      </c>
      <c r="C16985" s="890" t="s">
        <v>4</v>
      </c>
      <c r="D16985" s="890">
        <v>119.11</v>
      </c>
    </row>
    <row r="16986" spans="1:4" x14ac:dyDescent="0.25">
      <c r="A16986" s="890" t="s">
        <v>16570</v>
      </c>
      <c r="B16986" s="890" t="s">
        <v>38170</v>
      </c>
      <c r="C16986" s="890" t="s">
        <v>4</v>
      </c>
      <c r="D16986" s="890">
        <v>145.30000000000001</v>
      </c>
    </row>
    <row r="16987" spans="1:4" x14ac:dyDescent="0.25">
      <c r="A16987" s="890" t="s">
        <v>16571</v>
      </c>
      <c r="B16987" s="890" t="s">
        <v>38170</v>
      </c>
      <c r="C16987" s="890" t="s">
        <v>4</v>
      </c>
      <c r="D16987" s="890">
        <v>142.91999999999999</v>
      </c>
    </row>
    <row r="16988" spans="1:4" x14ac:dyDescent="0.25">
      <c r="A16988" s="890" t="s">
        <v>16572</v>
      </c>
      <c r="B16988" s="890" t="s">
        <v>38171</v>
      </c>
      <c r="C16988" s="890" t="s">
        <v>4</v>
      </c>
      <c r="D16988" s="890">
        <v>21.17</v>
      </c>
    </row>
    <row r="16989" spans="1:4" x14ac:dyDescent="0.25">
      <c r="A16989" s="890" t="s">
        <v>16573</v>
      </c>
      <c r="B16989" s="890" t="s">
        <v>38171</v>
      </c>
      <c r="C16989" s="890" t="s">
        <v>4</v>
      </c>
      <c r="D16989" s="890">
        <v>20.28</v>
      </c>
    </row>
    <row r="16990" spans="1:4" x14ac:dyDescent="0.25">
      <c r="A16990" s="890" t="s">
        <v>16574</v>
      </c>
      <c r="B16990" s="890" t="s">
        <v>38172</v>
      </c>
      <c r="C16990" s="890" t="s">
        <v>4</v>
      </c>
      <c r="D16990" s="890">
        <v>25.07</v>
      </c>
    </row>
    <row r="16991" spans="1:4" x14ac:dyDescent="0.25">
      <c r="A16991" s="890" t="s">
        <v>16575</v>
      </c>
      <c r="B16991" s="890" t="s">
        <v>38172</v>
      </c>
      <c r="C16991" s="890" t="s">
        <v>4</v>
      </c>
      <c r="D16991" s="890">
        <v>24.03</v>
      </c>
    </row>
    <row r="16992" spans="1:4" x14ac:dyDescent="0.25">
      <c r="A16992" s="890" t="s">
        <v>16576</v>
      </c>
      <c r="B16992" s="890" t="s">
        <v>21721</v>
      </c>
      <c r="C16992" s="890" t="s">
        <v>4</v>
      </c>
      <c r="D16992" s="890">
        <v>26.15</v>
      </c>
    </row>
    <row r="16993" spans="1:4" x14ac:dyDescent="0.25">
      <c r="A16993" s="890" t="s">
        <v>16577</v>
      </c>
      <c r="B16993" s="890" t="s">
        <v>21721</v>
      </c>
      <c r="C16993" s="890" t="s">
        <v>4</v>
      </c>
      <c r="D16993" s="890">
        <v>25.16</v>
      </c>
    </row>
    <row r="16994" spans="1:4" x14ac:dyDescent="0.25">
      <c r="A16994" s="890" t="s">
        <v>16578</v>
      </c>
      <c r="B16994" s="890" t="s">
        <v>38173</v>
      </c>
      <c r="C16994" s="890" t="s">
        <v>4</v>
      </c>
      <c r="D16994" s="890">
        <v>31.35</v>
      </c>
    </row>
    <row r="16995" spans="1:4" x14ac:dyDescent="0.25">
      <c r="A16995" s="890" t="s">
        <v>16579</v>
      </c>
      <c r="B16995" s="890" t="s">
        <v>38173</v>
      </c>
      <c r="C16995" s="890" t="s">
        <v>4</v>
      </c>
      <c r="D16995" s="890">
        <v>30.16</v>
      </c>
    </row>
    <row r="16996" spans="1:4" x14ac:dyDescent="0.25">
      <c r="A16996" s="890" t="s">
        <v>16580</v>
      </c>
      <c r="B16996" s="890" t="s">
        <v>21722</v>
      </c>
      <c r="C16996" s="890" t="s">
        <v>4</v>
      </c>
      <c r="D16996" s="890">
        <v>8.9499999999999993</v>
      </c>
    </row>
    <row r="16997" spans="1:4" x14ac:dyDescent="0.25">
      <c r="A16997" s="890" t="s">
        <v>16581</v>
      </c>
      <c r="B16997" s="890" t="s">
        <v>21722</v>
      </c>
      <c r="C16997" s="890" t="s">
        <v>4</v>
      </c>
      <c r="D16997" s="890">
        <v>8.4600000000000009</v>
      </c>
    </row>
    <row r="16998" spans="1:4" x14ac:dyDescent="0.25">
      <c r="A16998" s="890" t="s">
        <v>16582</v>
      </c>
      <c r="B16998" s="890" t="s">
        <v>38174</v>
      </c>
      <c r="C16998" s="890" t="s">
        <v>4</v>
      </c>
      <c r="D16998" s="890">
        <v>10.71</v>
      </c>
    </row>
    <row r="16999" spans="1:4" x14ac:dyDescent="0.25">
      <c r="A16999" s="890" t="s">
        <v>16583</v>
      </c>
      <c r="B16999" s="890" t="s">
        <v>38174</v>
      </c>
      <c r="C16999" s="890" t="s">
        <v>4</v>
      </c>
      <c r="D16999" s="890">
        <v>10.119999999999999</v>
      </c>
    </row>
    <row r="17000" spans="1:4" x14ac:dyDescent="0.25">
      <c r="A17000" s="890" t="s">
        <v>16584</v>
      </c>
      <c r="B17000" s="890" t="s">
        <v>38175</v>
      </c>
      <c r="C17000" s="890" t="s">
        <v>3</v>
      </c>
      <c r="D17000" s="890">
        <v>134.19</v>
      </c>
    </row>
    <row r="17001" spans="1:4" x14ac:dyDescent="0.25">
      <c r="A17001" s="890" t="s">
        <v>16585</v>
      </c>
      <c r="B17001" s="890" t="s">
        <v>38175</v>
      </c>
      <c r="C17001" s="890" t="s">
        <v>3</v>
      </c>
      <c r="D17001" s="890">
        <v>128.77000000000001</v>
      </c>
    </row>
    <row r="17002" spans="1:4" x14ac:dyDescent="0.25">
      <c r="A17002" s="890" t="s">
        <v>16586</v>
      </c>
      <c r="B17002" s="890" t="s">
        <v>38176</v>
      </c>
      <c r="C17002" s="890" t="s">
        <v>3</v>
      </c>
      <c r="D17002" s="890">
        <v>163.86</v>
      </c>
    </row>
    <row r="17003" spans="1:4" x14ac:dyDescent="0.25">
      <c r="A17003" s="890" t="s">
        <v>16587</v>
      </c>
      <c r="B17003" s="890" t="s">
        <v>38176</v>
      </c>
      <c r="C17003" s="890" t="s">
        <v>3</v>
      </c>
      <c r="D17003" s="890">
        <v>152.69999999999999</v>
      </c>
    </row>
    <row r="17004" spans="1:4" x14ac:dyDescent="0.25">
      <c r="A17004" s="890" t="s">
        <v>16588</v>
      </c>
      <c r="B17004" s="890" t="s">
        <v>38177</v>
      </c>
      <c r="C17004" s="890" t="s">
        <v>3</v>
      </c>
      <c r="D17004" s="890">
        <v>80.59</v>
      </c>
    </row>
    <row r="17005" spans="1:4" x14ac:dyDescent="0.25">
      <c r="A17005" s="890" t="s">
        <v>16589</v>
      </c>
      <c r="B17005" s="890" t="s">
        <v>38177</v>
      </c>
      <c r="C17005" s="890" t="s">
        <v>3</v>
      </c>
      <c r="D17005" s="890">
        <v>75.17</v>
      </c>
    </row>
    <row r="17006" spans="1:4" x14ac:dyDescent="0.25">
      <c r="A17006" s="890" t="s">
        <v>16590</v>
      </c>
      <c r="B17006" s="890" t="s">
        <v>38178</v>
      </c>
      <c r="C17006" s="890" t="s">
        <v>4</v>
      </c>
      <c r="D17006" s="890">
        <v>34.06</v>
      </c>
    </row>
    <row r="17007" spans="1:4" x14ac:dyDescent="0.25">
      <c r="A17007" s="890" t="s">
        <v>16591</v>
      </c>
      <c r="B17007" s="890" t="s">
        <v>38178</v>
      </c>
      <c r="C17007" s="890" t="s">
        <v>4</v>
      </c>
      <c r="D17007" s="890">
        <v>31.47</v>
      </c>
    </row>
    <row r="17008" spans="1:4" x14ac:dyDescent="0.25">
      <c r="A17008" s="890" t="s">
        <v>16592</v>
      </c>
      <c r="B17008" s="890" t="s">
        <v>38179</v>
      </c>
      <c r="C17008" s="890" t="s">
        <v>4</v>
      </c>
      <c r="D17008" s="890">
        <v>64.53</v>
      </c>
    </row>
    <row r="17009" spans="1:4" x14ac:dyDescent="0.25">
      <c r="A17009" s="890" t="s">
        <v>16593</v>
      </c>
      <c r="B17009" s="890" t="s">
        <v>38179</v>
      </c>
      <c r="C17009" s="890" t="s">
        <v>4</v>
      </c>
      <c r="D17009" s="890">
        <v>59.5</v>
      </c>
    </row>
    <row r="17010" spans="1:4" x14ac:dyDescent="0.25">
      <c r="A17010" s="890" t="s">
        <v>16594</v>
      </c>
      <c r="B17010" s="890" t="s">
        <v>38180</v>
      </c>
      <c r="C17010" s="890" t="s">
        <v>4</v>
      </c>
      <c r="D17010" s="890">
        <v>54.47</v>
      </c>
    </row>
    <row r="17011" spans="1:4" x14ac:dyDescent="0.25">
      <c r="A17011" s="890" t="s">
        <v>16595</v>
      </c>
      <c r="B17011" s="890" t="s">
        <v>38180</v>
      </c>
      <c r="C17011" s="890" t="s">
        <v>4</v>
      </c>
      <c r="D17011" s="890">
        <v>49.44</v>
      </c>
    </row>
    <row r="17012" spans="1:4" x14ac:dyDescent="0.25">
      <c r="A17012" s="890" t="s">
        <v>16596</v>
      </c>
      <c r="B17012" s="890" t="s">
        <v>38181</v>
      </c>
      <c r="C17012" s="890" t="s">
        <v>3</v>
      </c>
      <c r="D17012" s="890">
        <v>24.67</v>
      </c>
    </row>
    <row r="17013" spans="1:4" x14ac:dyDescent="0.25">
      <c r="A17013" s="890" t="s">
        <v>16597</v>
      </c>
      <c r="B17013" s="890" t="s">
        <v>38181</v>
      </c>
      <c r="C17013" s="890" t="s">
        <v>3</v>
      </c>
      <c r="D17013" s="890">
        <v>22.48</v>
      </c>
    </row>
    <row r="17014" spans="1:4" x14ac:dyDescent="0.25">
      <c r="A17014" s="890" t="s">
        <v>16598</v>
      </c>
      <c r="B17014" s="890" t="s">
        <v>38182</v>
      </c>
      <c r="C17014" s="890" t="s">
        <v>3</v>
      </c>
      <c r="D17014" s="890">
        <v>65.680000000000007</v>
      </c>
    </row>
    <row r="17015" spans="1:4" x14ac:dyDescent="0.25">
      <c r="A17015" s="890" t="s">
        <v>16599</v>
      </c>
      <c r="B17015" s="890" t="s">
        <v>38182</v>
      </c>
      <c r="C17015" s="890" t="s">
        <v>3</v>
      </c>
      <c r="D17015" s="890">
        <v>62.63</v>
      </c>
    </row>
    <row r="17016" spans="1:4" x14ac:dyDescent="0.25">
      <c r="A17016" s="890" t="s">
        <v>16600</v>
      </c>
      <c r="B17016" s="890" t="s">
        <v>38183</v>
      </c>
      <c r="C17016" s="890" t="s">
        <v>4</v>
      </c>
      <c r="D17016" s="890">
        <v>124.04</v>
      </c>
    </row>
    <row r="17017" spans="1:4" x14ac:dyDescent="0.25">
      <c r="A17017" s="890" t="s">
        <v>16601</v>
      </c>
      <c r="B17017" s="890" t="s">
        <v>38183</v>
      </c>
      <c r="C17017" s="890" t="s">
        <v>4</v>
      </c>
      <c r="D17017" s="890">
        <v>116.28</v>
      </c>
    </row>
    <row r="17018" spans="1:4" x14ac:dyDescent="0.25">
      <c r="A17018" s="890" t="s">
        <v>16602</v>
      </c>
      <c r="B17018" s="890" t="s">
        <v>38184</v>
      </c>
      <c r="C17018" s="890" t="s">
        <v>3</v>
      </c>
      <c r="D17018" s="890">
        <v>46.45</v>
      </c>
    </row>
    <row r="17019" spans="1:4" x14ac:dyDescent="0.25">
      <c r="A17019" s="890" t="s">
        <v>16603</v>
      </c>
      <c r="B17019" s="890" t="s">
        <v>38184</v>
      </c>
      <c r="C17019" s="890" t="s">
        <v>3</v>
      </c>
      <c r="D17019" s="890">
        <v>44.96</v>
      </c>
    </row>
    <row r="17020" spans="1:4" x14ac:dyDescent="0.25">
      <c r="A17020" s="890" t="s">
        <v>16604</v>
      </c>
      <c r="B17020" s="890" t="s">
        <v>38185</v>
      </c>
      <c r="C17020" s="890" t="s">
        <v>3</v>
      </c>
      <c r="D17020" s="890">
        <v>68.31</v>
      </c>
    </row>
    <row r="17021" spans="1:4" x14ac:dyDescent="0.25">
      <c r="A17021" s="890" t="s">
        <v>16605</v>
      </c>
      <c r="B17021" s="890" t="s">
        <v>38185</v>
      </c>
      <c r="C17021" s="890" t="s">
        <v>3</v>
      </c>
      <c r="D17021" s="890">
        <v>66.83</v>
      </c>
    </row>
    <row r="17022" spans="1:4" x14ac:dyDescent="0.25">
      <c r="A17022" s="890" t="s">
        <v>16606</v>
      </c>
      <c r="B17022" s="890" t="s">
        <v>38186</v>
      </c>
      <c r="C17022" s="890" t="s">
        <v>3</v>
      </c>
      <c r="D17022" s="890">
        <v>177.63</v>
      </c>
    </row>
    <row r="17023" spans="1:4" x14ac:dyDescent="0.25">
      <c r="A17023" s="890" t="s">
        <v>16607</v>
      </c>
      <c r="B17023" s="890" t="s">
        <v>38186</v>
      </c>
      <c r="C17023" s="890" t="s">
        <v>3</v>
      </c>
      <c r="D17023" s="890">
        <v>173.41</v>
      </c>
    </row>
    <row r="17024" spans="1:4" x14ac:dyDescent="0.25">
      <c r="A17024" s="890" t="s">
        <v>16608</v>
      </c>
      <c r="B17024" s="890" t="s">
        <v>38187</v>
      </c>
      <c r="C17024" s="890" t="s">
        <v>3</v>
      </c>
      <c r="D17024" s="890">
        <v>153.30000000000001</v>
      </c>
    </row>
    <row r="17025" spans="1:4" x14ac:dyDescent="0.25">
      <c r="A17025" s="890" t="s">
        <v>16609</v>
      </c>
      <c r="B17025" s="890" t="s">
        <v>38187</v>
      </c>
      <c r="C17025" s="890" t="s">
        <v>3</v>
      </c>
      <c r="D17025" s="890">
        <v>151.81</v>
      </c>
    </row>
    <row r="17026" spans="1:4" x14ac:dyDescent="0.25">
      <c r="A17026" s="890" t="s">
        <v>16610</v>
      </c>
      <c r="B17026" s="890" t="s">
        <v>38188</v>
      </c>
      <c r="C17026" s="890" t="s">
        <v>4</v>
      </c>
      <c r="D17026" s="890">
        <v>109.11</v>
      </c>
    </row>
    <row r="17027" spans="1:4" x14ac:dyDescent="0.25">
      <c r="A17027" s="890" t="s">
        <v>16611</v>
      </c>
      <c r="B17027" s="890" t="s">
        <v>38188</v>
      </c>
      <c r="C17027" s="890" t="s">
        <v>4</v>
      </c>
      <c r="D17027" s="890">
        <v>108.02</v>
      </c>
    </row>
    <row r="17028" spans="1:4" x14ac:dyDescent="0.25">
      <c r="A17028" s="890" t="s">
        <v>16612</v>
      </c>
      <c r="B17028" s="890" t="s">
        <v>38189</v>
      </c>
      <c r="C17028" s="890" t="s">
        <v>4</v>
      </c>
      <c r="D17028" s="890">
        <v>77.59</v>
      </c>
    </row>
    <row r="17029" spans="1:4" x14ac:dyDescent="0.25">
      <c r="A17029" s="890" t="s">
        <v>16613</v>
      </c>
      <c r="B17029" s="890" t="s">
        <v>38189</v>
      </c>
      <c r="C17029" s="890" t="s">
        <v>4</v>
      </c>
      <c r="D17029" s="890">
        <v>76.599999999999994</v>
      </c>
    </row>
    <row r="17030" spans="1:4" x14ac:dyDescent="0.25">
      <c r="A17030" s="890" t="s">
        <v>16614</v>
      </c>
      <c r="B17030" s="890" t="s">
        <v>38190</v>
      </c>
      <c r="C17030" s="890" t="s">
        <v>4</v>
      </c>
      <c r="D17030" s="890">
        <v>71.989999999999995</v>
      </c>
    </row>
    <row r="17031" spans="1:4" x14ac:dyDescent="0.25">
      <c r="A17031" s="890" t="s">
        <v>16615</v>
      </c>
      <c r="B17031" s="890" t="s">
        <v>38190</v>
      </c>
      <c r="C17031" s="890" t="s">
        <v>4</v>
      </c>
      <c r="D17031" s="890">
        <v>71.209999999999994</v>
      </c>
    </row>
    <row r="17032" spans="1:4" x14ac:dyDescent="0.25">
      <c r="A17032" s="890" t="s">
        <v>16616</v>
      </c>
      <c r="B17032" s="890" t="s">
        <v>38191</v>
      </c>
      <c r="C17032" s="890" t="s">
        <v>4</v>
      </c>
      <c r="D17032" s="890">
        <v>65.92</v>
      </c>
    </row>
    <row r="17033" spans="1:4" x14ac:dyDescent="0.25">
      <c r="A17033" s="890" t="s">
        <v>16617</v>
      </c>
      <c r="B17033" s="890" t="s">
        <v>38191</v>
      </c>
      <c r="C17033" s="890" t="s">
        <v>4</v>
      </c>
      <c r="D17033" s="890">
        <v>64.930000000000007</v>
      </c>
    </row>
    <row r="17034" spans="1:4" x14ac:dyDescent="0.25">
      <c r="A17034" s="890" t="s">
        <v>16618</v>
      </c>
      <c r="B17034" s="890" t="s">
        <v>38192</v>
      </c>
      <c r="C17034" s="890" t="s">
        <v>4</v>
      </c>
      <c r="D17034" s="890">
        <v>48.15</v>
      </c>
    </row>
    <row r="17035" spans="1:4" x14ac:dyDescent="0.25">
      <c r="A17035" s="890" t="s">
        <v>16619</v>
      </c>
      <c r="B17035" s="890" t="s">
        <v>38192</v>
      </c>
      <c r="C17035" s="890" t="s">
        <v>4</v>
      </c>
      <c r="D17035" s="890">
        <v>47.36</v>
      </c>
    </row>
    <row r="17036" spans="1:4" x14ac:dyDescent="0.25">
      <c r="A17036" s="890" t="s">
        <v>16620</v>
      </c>
      <c r="B17036" s="890" t="s">
        <v>38193</v>
      </c>
      <c r="C17036" s="890" t="s">
        <v>4</v>
      </c>
      <c r="D17036" s="890">
        <v>114.17</v>
      </c>
    </row>
    <row r="17037" spans="1:4" x14ac:dyDescent="0.25">
      <c r="A17037" s="890" t="s">
        <v>16621</v>
      </c>
      <c r="B17037" s="890" t="s">
        <v>38193</v>
      </c>
      <c r="C17037" s="890" t="s">
        <v>4</v>
      </c>
      <c r="D17037" s="890">
        <v>111.99</v>
      </c>
    </row>
    <row r="17038" spans="1:4" x14ac:dyDescent="0.25">
      <c r="A17038" s="890" t="s">
        <v>16622</v>
      </c>
      <c r="B17038" s="890" t="s">
        <v>38194</v>
      </c>
      <c r="C17038" s="890" t="s">
        <v>4</v>
      </c>
      <c r="D17038" s="890">
        <v>92.53</v>
      </c>
    </row>
    <row r="17039" spans="1:4" x14ac:dyDescent="0.25">
      <c r="A17039" s="890" t="s">
        <v>16623</v>
      </c>
      <c r="B17039" s="890" t="s">
        <v>38194</v>
      </c>
      <c r="C17039" s="890" t="s">
        <v>4</v>
      </c>
      <c r="D17039" s="890">
        <v>91.58</v>
      </c>
    </row>
    <row r="17040" spans="1:4" x14ac:dyDescent="0.25">
      <c r="A17040" s="890" t="s">
        <v>16624</v>
      </c>
      <c r="B17040" s="890" t="s">
        <v>38195</v>
      </c>
      <c r="C17040" s="890" t="s">
        <v>3</v>
      </c>
      <c r="D17040" s="890">
        <v>72.62</v>
      </c>
    </row>
    <row r="17041" spans="1:4" x14ac:dyDescent="0.25">
      <c r="A17041" s="890" t="s">
        <v>16625</v>
      </c>
      <c r="B17041" s="890" t="s">
        <v>38195</v>
      </c>
      <c r="C17041" s="890" t="s">
        <v>3</v>
      </c>
      <c r="D17041" s="890">
        <v>71.13</v>
      </c>
    </row>
    <row r="17042" spans="1:4" x14ac:dyDescent="0.25">
      <c r="A17042" s="890" t="s">
        <v>16626</v>
      </c>
      <c r="B17042" s="890" t="s">
        <v>38196</v>
      </c>
      <c r="C17042" s="890" t="s">
        <v>3</v>
      </c>
      <c r="D17042" s="890">
        <v>87.41</v>
      </c>
    </row>
    <row r="17043" spans="1:4" x14ac:dyDescent="0.25">
      <c r="A17043" s="890" t="s">
        <v>16627</v>
      </c>
      <c r="B17043" s="890" t="s">
        <v>38196</v>
      </c>
      <c r="C17043" s="890" t="s">
        <v>3</v>
      </c>
      <c r="D17043" s="890">
        <v>85.93</v>
      </c>
    </row>
    <row r="17044" spans="1:4" x14ac:dyDescent="0.25">
      <c r="A17044" s="890" t="s">
        <v>16628</v>
      </c>
      <c r="B17044" s="890" t="s">
        <v>38197</v>
      </c>
      <c r="C17044" s="890" t="s">
        <v>4</v>
      </c>
      <c r="D17044" s="890">
        <v>80.56</v>
      </c>
    </row>
    <row r="17045" spans="1:4" x14ac:dyDescent="0.25">
      <c r="A17045" s="890" t="s">
        <v>16629</v>
      </c>
      <c r="B17045" s="890" t="s">
        <v>38197</v>
      </c>
      <c r="C17045" s="890" t="s">
        <v>4</v>
      </c>
      <c r="D17045" s="890">
        <v>79.28</v>
      </c>
    </row>
    <row r="17046" spans="1:4" x14ac:dyDescent="0.25">
      <c r="A17046" s="890" t="s">
        <v>128</v>
      </c>
      <c r="B17046" s="890" t="s">
        <v>38198</v>
      </c>
      <c r="C17046" s="890" t="s">
        <v>3</v>
      </c>
      <c r="D17046" s="890">
        <v>64.59</v>
      </c>
    </row>
    <row r="17047" spans="1:4" x14ac:dyDescent="0.25">
      <c r="A17047" s="890" t="s">
        <v>16630</v>
      </c>
      <c r="B17047" s="890" t="s">
        <v>38198</v>
      </c>
      <c r="C17047" s="890" t="s">
        <v>3</v>
      </c>
      <c r="D17047" s="890">
        <v>63.1</v>
      </c>
    </row>
    <row r="17048" spans="1:4" x14ac:dyDescent="0.25">
      <c r="A17048" s="890" t="s">
        <v>16631</v>
      </c>
      <c r="B17048" s="890" t="s">
        <v>38199</v>
      </c>
      <c r="C17048" s="890" t="s">
        <v>3</v>
      </c>
      <c r="D17048" s="890">
        <v>86.2</v>
      </c>
    </row>
    <row r="17049" spans="1:4" x14ac:dyDescent="0.25">
      <c r="A17049" s="890" t="s">
        <v>16632</v>
      </c>
      <c r="B17049" s="890" t="s">
        <v>38199</v>
      </c>
      <c r="C17049" s="890" t="s">
        <v>3</v>
      </c>
      <c r="D17049" s="890">
        <v>84.72</v>
      </c>
    </row>
    <row r="17050" spans="1:4" x14ac:dyDescent="0.25">
      <c r="A17050" s="890" t="s">
        <v>16633</v>
      </c>
      <c r="B17050" s="890" t="s">
        <v>38200</v>
      </c>
      <c r="C17050" s="890" t="s">
        <v>4</v>
      </c>
      <c r="D17050" s="890">
        <v>80.56</v>
      </c>
    </row>
    <row r="17051" spans="1:4" x14ac:dyDescent="0.25">
      <c r="A17051" s="890" t="s">
        <v>16634</v>
      </c>
      <c r="B17051" s="890" t="s">
        <v>38200</v>
      </c>
      <c r="C17051" s="890" t="s">
        <v>4</v>
      </c>
      <c r="D17051" s="890">
        <v>79.28</v>
      </c>
    </row>
    <row r="17052" spans="1:4" x14ac:dyDescent="0.25">
      <c r="A17052" s="890" t="s">
        <v>16635</v>
      </c>
      <c r="B17052" s="890" t="s">
        <v>38201</v>
      </c>
      <c r="C17052" s="890" t="s">
        <v>4</v>
      </c>
      <c r="D17052" s="890">
        <v>87.29</v>
      </c>
    </row>
    <row r="17053" spans="1:4" x14ac:dyDescent="0.25">
      <c r="A17053" s="890" t="s">
        <v>16636</v>
      </c>
      <c r="B17053" s="890" t="s">
        <v>38201</v>
      </c>
      <c r="C17053" s="890" t="s">
        <v>4</v>
      </c>
      <c r="D17053" s="890">
        <v>86.11</v>
      </c>
    </row>
    <row r="17054" spans="1:4" x14ac:dyDescent="0.25">
      <c r="A17054" s="890" t="s">
        <v>16637</v>
      </c>
      <c r="B17054" s="890" t="s">
        <v>38202</v>
      </c>
      <c r="C17054" s="890" t="s">
        <v>4</v>
      </c>
      <c r="D17054" s="890">
        <v>137.4</v>
      </c>
    </row>
    <row r="17055" spans="1:4" x14ac:dyDescent="0.25">
      <c r="A17055" s="890" t="s">
        <v>16638</v>
      </c>
      <c r="B17055" s="890" t="s">
        <v>38202</v>
      </c>
      <c r="C17055" s="890" t="s">
        <v>4</v>
      </c>
      <c r="D17055" s="890">
        <v>130.88</v>
      </c>
    </row>
    <row r="17056" spans="1:4" x14ac:dyDescent="0.25">
      <c r="A17056" s="890" t="s">
        <v>16639</v>
      </c>
      <c r="B17056" s="890" t="s">
        <v>38203</v>
      </c>
      <c r="C17056" s="890" t="s">
        <v>4</v>
      </c>
      <c r="D17056" s="890">
        <v>209.59</v>
      </c>
    </row>
    <row r="17057" spans="1:4" x14ac:dyDescent="0.25">
      <c r="A17057" s="890" t="s">
        <v>16640</v>
      </c>
      <c r="B17057" s="890" t="s">
        <v>38203</v>
      </c>
      <c r="C17057" s="890" t="s">
        <v>4</v>
      </c>
      <c r="D17057" s="890">
        <v>203.07</v>
      </c>
    </row>
    <row r="17058" spans="1:4" x14ac:dyDescent="0.25">
      <c r="A17058" s="890" t="s">
        <v>16641</v>
      </c>
      <c r="B17058" s="890" t="s">
        <v>38204</v>
      </c>
      <c r="C17058" s="890" t="s">
        <v>4</v>
      </c>
      <c r="D17058" s="890">
        <v>98.13</v>
      </c>
    </row>
    <row r="17059" spans="1:4" x14ac:dyDescent="0.25">
      <c r="A17059" s="890" t="s">
        <v>16642</v>
      </c>
      <c r="B17059" s="890" t="s">
        <v>38204</v>
      </c>
      <c r="C17059" s="890" t="s">
        <v>4</v>
      </c>
      <c r="D17059" s="890">
        <v>91.61</v>
      </c>
    </row>
    <row r="17060" spans="1:4" x14ac:dyDescent="0.25">
      <c r="A17060" s="890" t="s">
        <v>16643</v>
      </c>
      <c r="B17060" s="890" t="s">
        <v>38205</v>
      </c>
      <c r="C17060" s="890" t="s">
        <v>4</v>
      </c>
      <c r="D17060" s="890">
        <v>141.81</v>
      </c>
    </row>
    <row r="17061" spans="1:4" x14ac:dyDescent="0.25">
      <c r="A17061" s="890" t="s">
        <v>16644</v>
      </c>
      <c r="B17061" s="890" t="s">
        <v>38205</v>
      </c>
      <c r="C17061" s="890" t="s">
        <v>4</v>
      </c>
      <c r="D17061" s="890">
        <v>135.19999999999999</v>
      </c>
    </row>
    <row r="17062" spans="1:4" x14ac:dyDescent="0.25">
      <c r="A17062" s="890" t="s">
        <v>16645</v>
      </c>
      <c r="B17062" s="890" t="s">
        <v>38206</v>
      </c>
      <c r="C17062" s="890" t="s">
        <v>4</v>
      </c>
      <c r="D17062" s="890">
        <v>93.32</v>
      </c>
    </row>
    <row r="17063" spans="1:4" x14ac:dyDescent="0.25">
      <c r="A17063" s="890" t="s">
        <v>16646</v>
      </c>
      <c r="B17063" s="890" t="s">
        <v>38206</v>
      </c>
      <c r="C17063" s="890" t="s">
        <v>4</v>
      </c>
      <c r="D17063" s="890">
        <v>87.44</v>
      </c>
    </row>
    <row r="17064" spans="1:4" x14ac:dyDescent="0.25">
      <c r="A17064" s="890" t="s">
        <v>16647</v>
      </c>
      <c r="B17064" s="890" t="s">
        <v>38207</v>
      </c>
      <c r="C17064" s="890" t="s">
        <v>3</v>
      </c>
      <c r="D17064" s="890">
        <v>99.79</v>
      </c>
    </row>
    <row r="17065" spans="1:4" x14ac:dyDescent="0.25">
      <c r="A17065" s="890" t="s">
        <v>16648</v>
      </c>
      <c r="B17065" s="890" t="s">
        <v>38207</v>
      </c>
      <c r="C17065" s="890" t="s">
        <v>3</v>
      </c>
      <c r="D17065" s="890">
        <v>98.3</v>
      </c>
    </row>
    <row r="17066" spans="1:4" x14ac:dyDescent="0.25">
      <c r="A17066" s="890" t="s">
        <v>16649</v>
      </c>
      <c r="B17066" s="890" t="s">
        <v>38208</v>
      </c>
      <c r="C17066" s="890" t="s">
        <v>3</v>
      </c>
      <c r="D17066" s="890">
        <v>99.79</v>
      </c>
    </row>
    <row r="17067" spans="1:4" x14ac:dyDescent="0.25">
      <c r="A17067" s="890" t="s">
        <v>16650</v>
      </c>
      <c r="B17067" s="890" t="s">
        <v>38208</v>
      </c>
      <c r="C17067" s="890" t="s">
        <v>3</v>
      </c>
      <c r="D17067" s="890">
        <v>98.3</v>
      </c>
    </row>
    <row r="17068" spans="1:4" x14ac:dyDescent="0.25">
      <c r="A17068" s="890" t="s">
        <v>16651</v>
      </c>
      <c r="B17068" s="890" t="s">
        <v>38209</v>
      </c>
      <c r="C17068" s="890" t="s">
        <v>4</v>
      </c>
      <c r="D17068" s="890">
        <v>155.29</v>
      </c>
    </row>
    <row r="17069" spans="1:4" x14ac:dyDescent="0.25">
      <c r="A17069" s="890" t="s">
        <v>16652</v>
      </c>
      <c r="B17069" s="890" t="s">
        <v>38209</v>
      </c>
      <c r="C17069" s="890" t="s">
        <v>4</v>
      </c>
      <c r="D17069" s="890">
        <v>148.66999999999999</v>
      </c>
    </row>
    <row r="17070" spans="1:4" x14ac:dyDescent="0.25">
      <c r="A17070" s="890" t="s">
        <v>16653</v>
      </c>
      <c r="B17070" s="890" t="s">
        <v>38210</v>
      </c>
      <c r="C17070" s="890" t="s">
        <v>4</v>
      </c>
      <c r="D17070" s="890">
        <v>138.79</v>
      </c>
    </row>
    <row r="17071" spans="1:4" x14ac:dyDescent="0.25">
      <c r="A17071" s="890" t="s">
        <v>16654</v>
      </c>
      <c r="B17071" s="890" t="s">
        <v>38210</v>
      </c>
      <c r="C17071" s="890" t="s">
        <v>4</v>
      </c>
      <c r="D17071" s="890">
        <v>132.16999999999999</v>
      </c>
    </row>
    <row r="17072" spans="1:4" x14ac:dyDescent="0.25">
      <c r="A17072" s="890" t="s">
        <v>16655</v>
      </c>
      <c r="B17072" s="890" t="s">
        <v>38211</v>
      </c>
      <c r="C17072" s="890" t="s">
        <v>4</v>
      </c>
      <c r="D17072" s="890">
        <v>104.64</v>
      </c>
    </row>
    <row r="17073" spans="1:4" x14ac:dyDescent="0.25">
      <c r="A17073" s="890" t="s">
        <v>16656</v>
      </c>
      <c r="B17073" s="890" t="s">
        <v>38211</v>
      </c>
      <c r="C17073" s="890" t="s">
        <v>4</v>
      </c>
      <c r="D17073" s="890">
        <v>103.15</v>
      </c>
    </row>
    <row r="17074" spans="1:4" x14ac:dyDescent="0.25">
      <c r="A17074" s="890" t="s">
        <v>16657</v>
      </c>
      <c r="B17074" s="890" t="s">
        <v>38212</v>
      </c>
      <c r="C17074" s="890" t="s">
        <v>4</v>
      </c>
      <c r="D17074" s="890">
        <v>94.74</v>
      </c>
    </row>
    <row r="17075" spans="1:4" x14ac:dyDescent="0.25">
      <c r="A17075" s="890" t="s">
        <v>16658</v>
      </c>
      <c r="B17075" s="890" t="s">
        <v>38212</v>
      </c>
      <c r="C17075" s="890" t="s">
        <v>4</v>
      </c>
      <c r="D17075" s="890">
        <v>93.25</v>
      </c>
    </row>
    <row r="17076" spans="1:4" x14ac:dyDescent="0.25">
      <c r="A17076" s="890" t="s">
        <v>16659</v>
      </c>
      <c r="B17076" s="890" t="s">
        <v>38213</v>
      </c>
      <c r="C17076" s="890" t="s">
        <v>4</v>
      </c>
      <c r="D17076" s="890">
        <v>138.65</v>
      </c>
    </row>
    <row r="17077" spans="1:4" x14ac:dyDescent="0.25">
      <c r="A17077" s="890" t="s">
        <v>16660</v>
      </c>
      <c r="B17077" s="890" t="s">
        <v>38213</v>
      </c>
      <c r="C17077" s="890" t="s">
        <v>4</v>
      </c>
      <c r="D17077" s="890">
        <v>133.69</v>
      </c>
    </row>
    <row r="17078" spans="1:4" x14ac:dyDescent="0.25">
      <c r="A17078" s="890" t="s">
        <v>16661</v>
      </c>
      <c r="B17078" s="890" t="s">
        <v>38214</v>
      </c>
      <c r="C17078" s="890" t="s">
        <v>4</v>
      </c>
      <c r="D17078" s="890">
        <v>122.15</v>
      </c>
    </row>
    <row r="17079" spans="1:4" x14ac:dyDescent="0.25">
      <c r="A17079" s="890" t="s">
        <v>16662</v>
      </c>
      <c r="B17079" s="890" t="s">
        <v>38214</v>
      </c>
      <c r="C17079" s="890" t="s">
        <v>4</v>
      </c>
      <c r="D17079" s="890">
        <v>117.19</v>
      </c>
    </row>
    <row r="17080" spans="1:4" x14ac:dyDescent="0.25">
      <c r="A17080" s="890" t="s">
        <v>16663</v>
      </c>
      <c r="B17080" s="890" t="s">
        <v>38215</v>
      </c>
      <c r="C17080" s="890" t="s">
        <v>3</v>
      </c>
      <c r="D17080" s="890">
        <v>129.53</v>
      </c>
    </row>
    <row r="17081" spans="1:4" x14ac:dyDescent="0.25">
      <c r="A17081" s="890" t="s">
        <v>16664</v>
      </c>
      <c r="B17081" s="890" t="s">
        <v>38215</v>
      </c>
      <c r="C17081" s="890" t="s">
        <v>3</v>
      </c>
      <c r="D17081" s="890">
        <v>128.91</v>
      </c>
    </row>
    <row r="17082" spans="1:4" x14ac:dyDescent="0.25">
      <c r="A17082" s="890" t="s">
        <v>16665</v>
      </c>
      <c r="B17082" s="890" t="s">
        <v>38216</v>
      </c>
      <c r="C17082" s="890" t="s">
        <v>3</v>
      </c>
      <c r="D17082" s="890">
        <v>167.5</v>
      </c>
    </row>
    <row r="17083" spans="1:4" x14ac:dyDescent="0.25">
      <c r="A17083" s="890" t="s">
        <v>16666</v>
      </c>
      <c r="B17083" s="890" t="s">
        <v>38216</v>
      </c>
      <c r="C17083" s="890" t="s">
        <v>3</v>
      </c>
      <c r="D17083" s="890">
        <v>165.04</v>
      </c>
    </row>
    <row r="17084" spans="1:4" x14ac:dyDescent="0.25">
      <c r="A17084" s="890" t="s">
        <v>16667</v>
      </c>
      <c r="B17084" s="890" t="s">
        <v>38217</v>
      </c>
      <c r="C17084" s="890" t="s">
        <v>3</v>
      </c>
      <c r="D17084" s="890">
        <v>166.64</v>
      </c>
    </row>
    <row r="17085" spans="1:4" x14ac:dyDescent="0.25">
      <c r="A17085" s="890" t="s">
        <v>16668</v>
      </c>
      <c r="B17085" s="890" t="s">
        <v>38217</v>
      </c>
      <c r="C17085" s="890" t="s">
        <v>3</v>
      </c>
      <c r="D17085" s="890">
        <v>165.4</v>
      </c>
    </row>
    <row r="17086" spans="1:4" x14ac:dyDescent="0.25">
      <c r="A17086" s="890" t="s">
        <v>16669</v>
      </c>
      <c r="B17086" s="890" t="s">
        <v>38218</v>
      </c>
      <c r="C17086" s="890" t="s">
        <v>3</v>
      </c>
      <c r="D17086" s="890">
        <v>223.07</v>
      </c>
    </row>
    <row r="17087" spans="1:4" x14ac:dyDescent="0.25">
      <c r="A17087" s="890" t="s">
        <v>16670</v>
      </c>
      <c r="B17087" s="890" t="s">
        <v>38218</v>
      </c>
      <c r="C17087" s="890" t="s">
        <v>3</v>
      </c>
      <c r="D17087" s="890">
        <v>221.52</v>
      </c>
    </row>
    <row r="17088" spans="1:4" x14ac:dyDescent="0.25">
      <c r="A17088" s="890" t="s">
        <v>16671</v>
      </c>
      <c r="B17088" s="890" t="s">
        <v>38219</v>
      </c>
      <c r="C17088" s="890" t="s">
        <v>3</v>
      </c>
      <c r="D17088" s="890">
        <v>313.98</v>
      </c>
    </row>
    <row r="17089" spans="1:4" x14ac:dyDescent="0.25">
      <c r="A17089" s="890" t="s">
        <v>16672</v>
      </c>
      <c r="B17089" s="890" t="s">
        <v>38219</v>
      </c>
      <c r="C17089" s="890" t="s">
        <v>3</v>
      </c>
      <c r="D17089" s="890">
        <v>312.43</v>
      </c>
    </row>
    <row r="17090" spans="1:4" x14ac:dyDescent="0.25">
      <c r="A17090" s="890" t="s">
        <v>16673</v>
      </c>
      <c r="B17090" s="890" t="s">
        <v>38220</v>
      </c>
      <c r="C17090" s="890" t="s">
        <v>3</v>
      </c>
      <c r="D17090" s="890">
        <v>241.38</v>
      </c>
    </row>
    <row r="17091" spans="1:4" x14ac:dyDescent="0.25">
      <c r="A17091" s="890" t="s">
        <v>16674</v>
      </c>
      <c r="B17091" s="890" t="s">
        <v>38220</v>
      </c>
      <c r="C17091" s="890" t="s">
        <v>3</v>
      </c>
      <c r="D17091" s="890">
        <v>239.05</v>
      </c>
    </row>
    <row r="17092" spans="1:4" x14ac:dyDescent="0.25">
      <c r="A17092" s="890" t="s">
        <v>16675</v>
      </c>
      <c r="B17092" s="890" t="s">
        <v>38221</v>
      </c>
      <c r="C17092" s="890" t="s">
        <v>3</v>
      </c>
      <c r="D17092" s="890">
        <v>370.67</v>
      </c>
    </row>
    <row r="17093" spans="1:4" x14ac:dyDescent="0.25">
      <c r="A17093" s="890" t="s">
        <v>16676</v>
      </c>
      <c r="B17093" s="890" t="s">
        <v>38221</v>
      </c>
      <c r="C17093" s="890" t="s">
        <v>3</v>
      </c>
      <c r="D17093" s="890">
        <v>368.34</v>
      </c>
    </row>
    <row r="17094" spans="1:4" x14ac:dyDescent="0.25">
      <c r="A17094" s="890" t="s">
        <v>16677</v>
      </c>
      <c r="B17094" s="890" t="s">
        <v>38222</v>
      </c>
      <c r="C17094" s="890" t="s">
        <v>3</v>
      </c>
      <c r="D17094" s="890">
        <v>405.91</v>
      </c>
    </row>
    <row r="17095" spans="1:4" x14ac:dyDescent="0.25">
      <c r="A17095" s="890" t="s">
        <v>16678</v>
      </c>
      <c r="B17095" s="890" t="s">
        <v>38222</v>
      </c>
      <c r="C17095" s="890" t="s">
        <v>3</v>
      </c>
      <c r="D17095" s="890">
        <v>402.8</v>
      </c>
    </row>
    <row r="17096" spans="1:4" x14ac:dyDescent="0.25">
      <c r="A17096" s="890" t="s">
        <v>16679</v>
      </c>
      <c r="B17096" s="890" t="s">
        <v>38223</v>
      </c>
      <c r="C17096" s="890" t="s">
        <v>3</v>
      </c>
      <c r="D17096" s="890">
        <v>373.78</v>
      </c>
    </row>
    <row r="17097" spans="1:4" x14ac:dyDescent="0.25">
      <c r="A17097" s="890" t="s">
        <v>16680</v>
      </c>
      <c r="B17097" s="890" t="s">
        <v>38223</v>
      </c>
      <c r="C17097" s="890" t="s">
        <v>3</v>
      </c>
      <c r="D17097" s="890">
        <v>370.67</v>
      </c>
    </row>
    <row r="17098" spans="1:4" x14ac:dyDescent="0.25">
      <c r="A17098" s="890" t="s">
        <v>16681</v>
      </c>
      <c r="B17098" s="890" t="s">
        <v>38224</v>
      </c>
      <c r="C17098" s="890" t="s">
        <v>3</v>
      </c>
      <c r="D17098" s="890">
        <v>518.17999999999995</v>
      </c>
    </row>
    <row r="17099" spans="1:4" x14ac:dyDescent="0.25">
      <c r="A17099" s="890" t="s">
        <v>16682</v>
      </c>
      <c r="B17099" s="890" t="s">
        <v>38224</v>
      </c>
      <c r="C17099" s="890" t="s">
        <v>3</v>
      </c>
      <c r="D17099" s="890">
        <v>514.55999999999995</v>
      </c>
    </row>
    <row r="17100" spans="1:4" x14ac:dyDescent="0.25">
      <c r="A17100" s="890" t="s">
        <v>16683</v>
      </c>
      <c r="B17100" s="890" t="s">
        <v>38225</v>
      </c>
      <c r="C17100" s="890" t="s">
        <v>3</v>
      </c>
      <c r="D17100" s="890">
        <v>518.17999999999995</v>
      </c>
    </row>
    <row r="17101" spans="1:4" x14ac:dyDescent="0.25">
      <c r="A17101" s="890" t="s">
        <v>16684</v>
      </c>
      <c r="B17101" s="890" t="s">
        <v>38225</v>
      </c>
      <c r="C17101" s="890" t="s">
        <v>3</v>
      </c>
      <c r="D17101" s="890">
        <v>514.55999999999995</v>
      </c>
    </row>
    <row r="17102" spans="1:4" x14ac:dyDescent="0.25">
      <c r="A17102" s="890" t="s">
        <v>16685</v>
      </c>
      <c r="B17102" s="890" t="s">
        <v>38226</v>
      </c>
      <c r="C17102" s="890" t="s">
        <v>3</v>
      </c>
      <c r="D17102" s="890">
        <v>68.400000000000006</v>
      </c>
    </row>
    <row r="17103" spans="1:4" x14ac:dyDescent="0.25">
      <c r="A17103" s="890" t="s">
        <v>16686</v>
      </c>
      <c r="B17103" s="890" t="s">
        <v>38226</v>
      </c>
      <c r="C17103" s="890" t="s">
        <v>3</v>
      </c>
      <c r="D17103" s="890">
        <v>66.91</v>
      </c>
    </row>
    <row r="17104" spans="1:4" x14ac:dyDescent="0.25">
      <c r="A17104" s="890" t="s">
        <v>16687</v>
      </c>
      <c r="B17104" s="890" t="s">
        <v>38227</v>
      </c>
      <c r="C17104" s="890" t="s">
        <v>4</v>
      </c>
      <c r="D17104" s="890">
        <v>84.81</v>
      </c>
    </row>
    <row r="17105" spans="1:4" x14ac:dyDescent="0.25">
      <c r="A17105" s="890" t="s">
        <v>16688</v>
      </c>
      <c r="B17105" s="890" t="s">
        <v>38227</v>
      </c>
      <c r="C17105" s="890" t="s">
        <v>4</v>
      </c>
      <c r="D17105" s="890">
        <v>83.33</v>
      </c>
    </row>
    <row r="17106" spans="1:4" x14ac:dyDescent="0.25">
      <c r="A17106" s="890" t="s">
        <v>16689</v>
      </c>
      <c r="B17106" s="890" t="s">
        <v>38228</v>
      </c>
      <c r="C17106" s="890" t="s">
        <v>4</v>
      </c>
      <c r="D17106" s="890">
        <v>94.51</v>
      </c>
    </row>
    <row r="17107" spans="1:4" x14ac:dyDescent="0.25">
      <c r="A17107" s="890" t="s">
        <v>16690</v>
      </c>
      <c r="B17107" s="890" t="s">
        <v>38228</v>
      </c>
      <c r="C17107" s="890" t="s">
        <v>4</v>
      </c>
      <c r="D17107" s="890">
        <v>88.56</v>
      </c>
    </row>
    <row r="17108" spans="1:4" x14ac:dyDescent="0.25">
      <c r="A17108" s="890" t="s">
        <v>16691</v>
      </c>
      <c r="B17108" s="890" t="s">
        <v>38229</v>
      </c>
      <c r="C17108" s="890" t="s">
        <v>4</v>
      </c>
      <c r="D17108" s="890">
        <v>132.15</v>
      </c>
    </row>
    <row r="17109" spans="1:4" x14ac:dyDescent="0.25">
      <c r="A17109" s="890" t="s">
        <v>16692</v>
      </c>
      <c r="B17109" s="890" t="s">
        <v>38229</v>
      </c>
      <c r="C17109" s="890" t="s">
        <v>4</v>
      </c>
      <c r="D17109" s="890">
        <v>124.43</v>
      </c>
    </row>
    <row r="17110" spans="1:4" x14ac:dyDescent="0.25">
      <c r="A17110" s="890" t="s">
        <v>16693</v>
      </c>
      <c r="B17110" s="890" t="s">
        <v>38230</v>
      </c>
      <c r="C17110" s="890" t="s">
        <v>4</v>
      </c>
      <c r="D17110" s="890">
        <v>167.71</v>
      </c>
    </row>
    <row r="17111" spans="1:4" x14ac:dyDescent="0.25">
      <c r="A17111" s="890" t="s">
        <v>16694</v>
      </c>
      <c r="B17111" s="890" t="s">
        <v>38230</v>
      </c>
      <c r="C17111" s="890" t="s">
        <v>4</v>
      </c>
      <c r="D17111" s="890">
        <v>158.41999999999999</v>
      </c>
    </row>
    <row r="17112" spans="1:4" x14ac:dyDescent="0.25">
      <c r="A17112" s="890" t="s">
        <v>16695</v>
      </c>
      <c r="B17112" s="890" t="s">
        <v>38231</v>
      </c>
      <c r="C17112" s="890" t="s">
        <v>4</v>
      </c>
      <c r="D17112" s="890">
        <v>80.77</v>
      </c>
    </row>
    <row r="17113" spans="1:4" x14ac:dyDescent="0.25">
      <c r="A17113" s="890" t="s">
        <v>16696</v>
      </c>
      <c r="B17113" s="890" t="s">
        <v>38231</v>
      </c>
      <c r="C17113" s="890" t="s">
        <v>4</v>
      </c>
      <c r="D17113" s="890">
        <v>74.819999999999993</v>
      </c>
    </row>
    <row r="17114" spans="1:4" x14ac:dyDescent="0.25">
      <c r="A17114" s="890" t="s">
        <v>16697</v>
      </c>
      <c r="B17114" s="890" t="s">
        <v>38232</v>
      </c>
      <c r="C17114" s="890" t="s">
        <v>3</v>
      </c>
      <c r="D17114" s="890">
        <v>62.31</v>
      </c>
    </row>
    <row r="17115" spans="1:4" x14ac:dyDescent="0.25">
      <c r="A17115" s="890" t="s">
        <v>16698</v>
      </c>
      <c r="B17115" s="890" t="s">
        <v>38232</v>
      </c>
      <c r="C17115" s="890" t="s">
        <v>3</v>
      </c>
      <c r="D17115" s="890">
        <v>60.82</v>
      </c>
    </row>
    <row r="17116" spans="1:4" x14ac:dyDescent="0.25">
      <c r="A17116" s="890" t="s">
        <v>16699</v>
      </c>
      <c r="B17116" s="890" t="s">
        <v>38233</v>
      </c>
      <c r="C17116" s="890" t="s">
        <v>4</v>
      </c>
      <c r="D17116" s="890">
        <v>96.19</v>
      </c>
    </row>
    <row r="17117" spans="1:4" x14ac:dyDescent="0.25">
      <c r="A17117" s="890" t="s">
        <v>16700</v>
      </c>
      <c r="B17117" s="890" t="s">
        <v>38233</v>
      </c>
      <c r="C17117" s="890" t="s">
        <v>4</v>
      </c>
      <c r="D17117" s="890">
        <v>95.4</v>
      </c>
    </row>
    <row r="17118" spans="1:4" x14ac:dyDescent="0.25">
      <c r="A17118" s="890" t="s">
        <v>16701</v>
      </c>
      <c r="B17118" s="890" t="s">
        <v>38234</v>
      </c>
      <c r="C17118" s="890" t="s">
        <v>4</v>
      </c>
      <c r="D17118" s="890">
        <v>214.77</v>
      </c>
    </row>
    <row r="17119" spans="1:4" x14ac:dyDescent="0.25">
      <c r="A17119" s="890" t="s">
        <v>16702</v>
      </c>
      <c r="B17119" s="890" t="s">
        <v>38234</v>
      </c>
      <c r="C17119" s="890" t="s">
        <v>4</v>
      </c>
      <c r="D17119" s="890">
        <v>208.25</v>
      </c>
    </row>
    <row r="17120" spans="1:4" x14ac:dyDescent="0.25">
      <c r="A17120" s="890" t="s">
        <v>16703</v>
      </c>
      <c r="B17120" s="890" t="s">
        <v>38235</v>
      </c>
      <c r="C17120" s="890" t="s">
        <v>4</v>
      </c>
      <c r="D17120" s="890">
        <v>314.52999999999997</v>
      </c>
    </row>
    <row r="17121" spans="1:4" x14ac:dyDescent="0.25">
      <c r="A17121" s="890" t="s">
        <v>16704</v>
      </c>
      <c r="B17121" s="890" t="s">
        <v>38235</v>
      </c>
      <c r="C17121" s="890" t="s">
        <v>4</v>
      </c>
      <c r="D17121" s="890">
        <v>308.01</v>
      </c>
    </row>
    <row r="17122" spans="1:4" x14ac:dyDescent="0.25">
      <c r="A17122" s="890" t="s">
        <v>16705</v>
      </c>
      <c r="B17122" s="890" t="s">
        <v>38236</v>
      </c>
      <c r="C17122" s="890" t="s">
        <v>4</v>
      </c>
      <c r="D17122" s="890">
        <v>563.25</v>
      </c>
    </row>
    <row r="17123" spans="1:4" x14ac:dyDescent="0.25">
      <c r="A17123" s="890" t="s">
        <v>16706</v>
      </c>
      <c r="B17123" s="890" t="s">
        <v>38236</v>
      </c>
      <c r="C17123" s="890" t="s">
        <v>4</v>
      </c>
      <c r="D17123" s="890">
        <v>556.73</v>
      </c>
    </row>
    <row r="17124" spans="1:4" x14ac:dyDescent="0.25">
      <c r="A17124" s="890" t="s">
        <v>27963</v>
      </c>
      <c r="B17124" s="890" t="s">
        <v>38237</v>
      </c>
      <c r="C17124" s="890" t="s">
        <v>3</v>
      </c>
      <c r="D17124" s="890">
        <v>1346.37</v>
      </c>
    </row>
    <row r="17125" spans="1:4" x14ac:dyDescent="0.25">
      <c r="A17125" s="890" t="s">
        <v>27964</v>
      </c>
      <c r="B17125" s="890" t="s">
        <v>38237</v>
      </c>
      <c r="C17125" s="890" t="s">
        <v>3</v>
      </c>
      <c r="D17125" s="890">
        <v>1346.37</v>
      </c>
    </row>
    <row r="17126" spans="1:4" x14ac:dyDescent="0.25">
      <c r="A17126" s="890" t="s">
        <v>16707</v>
      </c>
      <c r="B17126" s="890" t="s">
        <v>38238</v>
      </c>
      <c r="C17126" s="890" t="s">
        <v>3</v>
      </c>
      <c r="D17126" s="890">
        <v>482.3</v>
      </c>
    </row>
    <row r="17127" spans="1:4" x14ac:dyDescent="0.25">
      <c r="A17127" s="890" t="s">
        <v>16708</v>
      </c>
      <c r="B17127" s="890" t="s">
        <v>38238</v>
      </c>
      <c r="C17127" s="890" t="s">
        <v>3</v>
      </c>
      <c r="D17127" s="890">
        <v>470.11</v>
      </c>
    </row>
    <row r="17128" spans="1:4" x14ac:dyDescent="0.25">
      <c r="A17128" s="890" t="s">
        <v>16709</v>
      </c>
      <c r="B17128" s="890" t="s">
        <v>38239</v>
      </c>
      <c r="C17128" s="890" t="s">
        <v>5</v>
      </c>
      <c r="D17128" s="890">
        <v>19757.919999999998</v>
      </c>
    </row>
    <row r="17129" spans="1:4" x14ac:dyDescent="0.25">
      <c r="A17129" s="890" t="s">
        <v>16710</v>
      </c>
      <c r="B17129" s="890" t="s">
        <v>38239</v>
      </c>
      <c r="C17129" s="890" t="s">
        <v>5</v>
      </c>
      <c r="D17129" s="890">
        <v>19029.32</v>
      </c>
    </row>
    <row r="17130" spans="1:4" x14ac:dyDescent="0.25">
      <c r="A17130" s="890" t="s">
        <v>16711</v>
      </c>
      <c r="B17130" s="890" t="s">
        <v>38240</v>
      </c>
      <c r="C17130" s="890" t="s">
        <v>3</v>
      </c>
      <c r="D17130" s="890">
        <v>394.78</v>
      </c>
    </row>
    <row r="17131" spans="1:4" x14ac:dyDescent="0.25">
      <c r="A17131" s="890" t="s">
        <v>16712</v>
      </c>
      <c r="B17131" s="890" t="s">
        <v>38240</v>
      </c>
      <c r="C17131" s="890" t="s">
        <v>3</v>
      </c>
      <c r="D17131" s="890">
        <v>391.81</v>
      </c>
    </row>
    <row r="17132" spans="1:4" x14ac:dyDescent="0.25">
      <c r="A17132" s="890" t="s">
        <v>16713</v>
      </c>
      <c r="B17132" s="890" t="s">
        <v>38241</v>
      </c>
      <c r="C17132" s="890" t="s">
        <v>3</v>
      </c>
      <c r="D17132" s="890">
        <v>177.34</v>
      </c>
    </row>
    <row r="17133" spans="1:4" x14ac:dyDescent="0.25">
      <c r="A17133" s="890" t="s">
        <v>16714</v>
      </c>
      <c r="B17133" s="890" t="s">
        <v>38241</v>
      </c>
      <c r="C17133" s="890" t="s">
        <v>3</v>
      </c>
      <c r="D17133" s="890">
        <v>175.55</v>
      </c>
    </row>
    <row r="17134" spans="1:4" x14ac:dyDescent="0.25">
      <c r="A17134" s="890" t="s">
        <v>16715</v>
      </c>
      <c r="B17134" s="890" t="s">
        <v>38242</v>
      </c>
      <c r="C17134" s="890" t="s">
        <v>3</v>
      </c>
      <c r="D17134" s="890">
        <v>190.76</v>
      </c>
    </row>
    <row r="17135" spans="1:4" x14ac:dyDescent="0.25">
      <c r="A17135" s="890" t="s">
        <v>16716</v>
      </c>
      <c r="B17135" s="890" t="s">
        <v>38242</v>
      </c>
      <c r="C17135" s="890" t="s">
        <v>3</v>
      </c>
      <c r="D17135" s="890">
        <v>188.97</v>
      </c>
    </row>
    <row r="17136" spans="1:4" x14ac:dyDescent="0.25">
      <c r="A17136" s="890" t="s">
        <v>16717</v>
      </c>
      <c r="B17136" s="890" t="s">
        <v>38243</v>
      </c>
      <c r="C17136" s="890" t="s">
        <v>3</v>
      </c>
      <c r="D17136" s="890">
        <v>476.83</v>
      </c>
    </row>
    <row r="17137" spans="1:4" x14ac:dyDescent="0.25">
      <c r="A17137" s="890" t="s">
        <v>16718</v>
      </c>
      <c r="B17137" s="890" t="s">
        <v>38243</v>
      </c>
      <c r="C17137" s="890" t="s">
        <v>3</v>
      </c>
      <c r="D17137" s="890">
        <v>457.76</v>
      </c>
    </row>
    <row r="17138" spans="1:4" x14ac:dyDescent="0.25">
      <c r="A17138" s="890" t="s">
        <v>16719</v>
      </c>
      <c r="B17138" s="890" t="s">
        <v>38244</v>
      </c>
      <c r="C17138" s="890" t="s">
        <v>3</v>
      </c>
      <c r="D17138" s="890">
        <v>68.42</v>
      </c>
    </row>
    <row r="17139" spans="1:4" x14ac:dyDescent="0.25">
      <c r="A17139" s="890" t="s">
        <v>16720</v>
      </c>
      <c r="B17139" s="890" t="s">
        <v>38244</v>
      </c>
      <c r="C17139" s="890" t="s">
        <v>3</v>
      </c>
      <c r="D17139" s="890">
        <v>61.58</v>
      </c>
    </row>
    <row r="17140" spans="1:4" x14ac:dyDescent="0.25">
      <c r="A17140" s="890" t="s">
        <v>16721</v>
      </c>
      <c r="B17140" s="890" t="s">
        <v>38245</v>
      </c>
      <c r="C17140" s="890" t="s">
        <v>3</v>
      </c>
      <c r="D17140" s="890">
        <v>142.9</v>
      </c>
    </row>
    <row r="17141" spans="1:4" x14ac:dyDescent="0.25">
      <c r="A17141" s="890" t="s">
        <v>16722</v>
      </c>
      <c r="B17141" s="890" t="s">
        <v>38245</v>
      </c>
      <c r="C17141" s="890" t="s">
        <v>3</v>
      </c>
      <c r="D17141" s="890">
        <v>128.62</v>
      </c>
    </row>
    <row r="17142" spans="1:4" x14ac:dyDescent="0.25">
      <c r="A17142" s="890" t="s">
        <v>16723</v>
      </c>
      <c r="B17142" s="890" t="s">
        <v>38246</v>
      </c>
      <c r="C17142" s="890" t="s">
        <v>3</v>
      </c>
      <c r="D17142" s="890">
        <v>29.09</v>
      </c>
    </row>
    <row r="17143" spans="1:4" x14ac:dyDescent="0.25">
      <c r="A17143" s="890" t="s">
        <v>16724</v>
      </c>
      <c r="B17143" s="890" t="s">
        <v>38246</v>
      </c>
      <c r="C17143" s="890" t="s">
        <v>3</v>
      </c>
      <c r="D17143" s="890">
        <v>26.18</v>
      </c>
    </row>
    <row r="17144" spans="1:4" x14ac:dyDescent="0.25">
      <c r="A17144" s="890" t="s">
        <v>16725</v>
      </c>
      <c r="B17144" s="890" t="s">
        <v>38247</v>
      </c>
      <c r="C17144" s="890" t="s">
        <v>3</v>
      </c>
      <c r="D17144" s="890">
        <v>24.77</v>
      </c>
    </row>
    <row r="17145" spans="1:4" x14ac:dyDescent="0.25">
      <c r="A17145" s="890" t="s">
        <v>16726</v>
      </c>
      <c r="B17145" s="890" t="s">
        <v>38247</v>
      </c>
      <c r="C17145" s="890" t="s">
        <v>3</v>
      </c>
      <c r="D17145" s="890">
        <v>22.29</v>
      </c>
    </row>
    <row r="17146" spans="1:4" x14ac:dyDescent="0.25">
      <c r="A17146" s="890" t="s">
        <v>16727</v>
      </c>
      <c r="B17146" s="890" t="s">
        <v>38248</v>
      </c>
      <c r="C17146" s="890" t="s">
        <v>3</v>
      </c>
      <c r="D17146" s="890">
        <v>26.06</v>
      </c>
    </row>
    <row r="17147" spans="1:4" x14ac:dyDescent="0.25">
      <c r="A17147" s="890" t="s">
        <v>16728</v>
      </c>
      <c r="B17147" s="890" t="s">
        <v>38248</v>
      </c>
      <c r="C17147" s="890" t="s">
        <v>3</v>
      </c>
      <c r="D17147" s="890">
        <v>23.45</v>
      </c>
    </row>
    <row r="17148" spans="1:4" x14ac:dyDescent="0.25">
      <c r="A17148" s="890" t="s">
        <v>16729</v>
      </c>
      <c r="B17148" s="890" t="s">
        <v>38249</v>
      </c>
      <c r="C17148" s="890" t="s">
        <v>3</v>
      </c>
      <c r="D17148" s="890">
        <v>22.29</v>
      </c>
    </row>
    <row r="17149" spans="1:4" x14ac:dyDescent="0.25">
      <c r="A17149" s="890" t="s">
        <v>16730</v>
      </c>
      <c r="B17149" s="890" t="s">
        <v>38249</v>
      </c>
      <c r="C17149" s="890" t="s">
        <v>3</v>
      </c>
      <c r="D17149" s="890">
        <v>20.059999999999999</v>
      </c>
    </row>
    <row r="17150" spans="1:4" x14ac:dyDescent="0.25">
      <c r="A17150" s="890" t="s">
        <v>16731</v>
      </c>
      <c r="B17150" s="890" t="s">
        <v>38250</v>
      </c>
      <c r="C17150" s="890" t="s">
        <v>3</v>
      </c>
      <c r="D17150" s="890">
        <v>19.82</v>
      </c>
    </row>
    <row r="17151" spans="1:4" x14ac:dyDescent="0.25">
      <c r="A17151" s="890" t="s">
        <v>16732</v>
      </c>
      <c r="B17151" s="890" t="s">
        <v>38250</v>
      </c>
      <c r="C17151" s="890" t="s">
        <v>3</v>
      </c>
      <c r="D17151" s="890">
        <v>17.829999999999998</v>
      </c>
    </row>
    <row r="17152" spans="1:4" x14ac:dyDescent="0.25">
      <c r="A17152" s="890" t="s">
        <v>16733</v>
      </c>
      <c r="B17152" s="890" t="s">
        <v>38251</v>
      </c>
      <c r="C17152" s="890" t="s">
        <v>3</v>
      </c>
      <c r="D17152" s="890">
        <v>26.85</v>
      </c>
    </row>
    <row r="17153" spans="1:4" x14ac:dyDescent="0.25">
      <c r="A17153" s="890" t="s">
        <v>16734</v>
      </c>
      <c r="B17153" s="890" t="s">
        <v>38251</v>
      </c>
      <c r="C17153" s="890" t="s">
        <v>3</v>
      </c>
      <c r="D17153" s="890">
        <v>24.17</v>
      </c>
    </row>
    <row r="17154" spans="1:4" x14ac:dyDescent="0.25">
      <c r="A17154" s="890" t="s">
        <v>16735</v>
      </c>
      <c r="B17154" s="890" t="s">
        <v>38252</v>
      </c>
      <c r="C17154" s="890" t="s">
        <v>3</v>
      </c>
      <c r="D17154" s="890">
        <v>89.19</v>
      </c>
    </row>
    <row r="17155" spans="1:4" x14ac:dyDescent="0.25">
      <c r="A17155" s="890" t="s">
        <v>16736</v>
      </c>
      <c r="B17155" s="890" t="s">
        <v>38252</v>
      </c>
      <c r="C17155" s="890" t="s">
        <v>3</v>
      </c>
      <c r="D17155" s="890">
        <v>80.27</v>
      </c>
    </row>
    <row r="17156" spans="1:4" x14ac:dyDescent="0.25">
      <c r="A17156" s="890" t="s">
        <v>16737</v>
      </c>
      <c r="B17156" s="890" t="s">
        <v>38253</v>
      </c>
      <c r="C17156" s="890" t="s">
        <v>3</v>
      </c>
      <c r="D17156" s="890">
        <v>25.2</v>
      </c>
    </row>
    <row r="17157" spans="1:4" x14ac:dyDescent="0.25">
      <c r="A17157" s="890" t="s">
        <v>16738</v>
      </c>
      <c r="B17157" s="890" t="s">
        <v>38253</v>
      </c>
      <c r="C17157" s="890" t="s">
        <v>3</v>
      </c>
      <c r="D17157" s="890">
        <v>24.21</v>
      </c>
    </row>
    <row r="17158" spans="1:4" x14ac:dyDescent="0.25">
      <c r="A17158" s="890" t="s">
        <v>16739</v>
      </c>
      <c r="B17158" s="890" t="s">
        <v>38254</v>
      </c>
      <c r="C17158" s="890" t="s">
        <v>3</v>
      </c>
      <c r="D17158" s="890">
        <v>44.63</v>
      </c>
    </row>
    <row r="17159" spans="1:4" x14ac:dyDescent="0.25">
      <c r="A17159" s="890" t="s">
        <v>16740</v>
      </c>
      <c r="B17159" s="890" t="s">
        <v>38254</v>
      </c>
      <c r="C17159" s="890" t="s">
        <v>3</v>
      </c>
      <c r="D17159" s="890">
        <v>43.6</v>
      </c>
    </row>
    <row r="17160" spans="1:4" x14ac:dyDescent="0.25">
      <c r="A17160" s="890" t="s">
        <v>16741</v>
      </c>
      <c r="B17160" s="890" t="s">
        <v>38255</v>
      </c>
      <c r="C17160" s="890" t="s">
        <v>3</v>
      </c>
      <c r="D17160" s="890">
        <v>24.86</v>
      </c>
    </row>
    <row r="17161" spans="1:4" x14ac:dyDescent="0.25">
      <c r="A17161" s="890" t="s">
        <v>16742</v>
      </c>
      <c r="B17161" s="890" t="s">
        <v>38255</v>
      </c>
      <c r="C17161" s="890" t="s">
        <v>3</v>
      </c>
      <c r="D17161" s="890">
        <v>23.82</v>
      </c>
    </row>
    <row r="17162" spans="1:4" x14ac:dyDescent="0.25">
      <c r="A17162" s="890" t="s">
        <v>16743</v>
      </c>
      <c r="B17162" s="890" t="s">
        <v>38256</v>
      </c>
      <c r="C17162" s="890" t="s">
        <v>3</v>
      </c>
      <c r="D17162" s="890">
        <v>93.55</v>
      </c>
    </row>
    <row r="17163" spans="1:4" x14ac:dyDescent="0.25">
      <c r="A17163" s="890" t="s">
        <v>16744</v>
      </c>
      <c r="B17163" s="890" t="s">
        <v>38256</v>
      </c>
      <c r="C17163" s="890" t="s">
        <v>3</v>
      </c>
      <c r="D17163" s="890">
        <v>89.59</v>
      </c>
    </row>
    <row r="17164" spans="1:4" x14ac:dyDescent="0.25">
      <c r="A17164" s="890" t="s">
        <v>16745</v>
      </c>
      <c r="B17164" s="890" t="s">
        <v>38257</v>
      </c>
      <c r="C17164" s="890" t="s">
        <v>3</v>
      </c>
      <c r="D17164" s="890">
        <v>106.22</v>
      </c>
    </row>
    <row r="17165" spans="1:4" x14ac:dyDescent="0.25">
      <c r="A17165" s="890" t="s">
        <v>16746</v>
      </c>
      <c r="B17165" s="890" t="s">
        <v>38257</v>
      </c>
      <c r="C17165" s="890" t="s">
        <v>3</v>
      </c>
      <c r="D17165" s="890">
        <v>102.26</v>
      </c>
    </row>
    <row r="17166" spans="1:4" x14ac:dyDescent="0.25">
      <c r="A17166" s="890" t="s">
        <v>16747</v>
      </c>
      <c r="B17166" s="890" t="s">
        <v>38258</v>
      </c>
      <c r="C17166" s="890" t="s">
        <v>3</v>
      </c>
      <c r="D17166" s="890">
        <v>210.1</v>
      </c>
    </row>
    <row r="17167" spans="1:4" x14ac:dyDescent="0.25">
      <c r="A17167" s="890" t="s">
        <v>16748</v>
      </c>
      <c r="B17167" s="890" t="s">
        <v>38258</v>
      </c>
      <c r="C17167" s="890" t="s">
        <v>3</v>
      </c>
      <c r="D17167" s="890">
        <v>206.14</v>
      </c>
    </row>
    <row r="17168" spans="1:4" x14ac:dyDescent="0.25">
      <c r="A17168" s="890" t="s">
        <v>16749</v>
      </c>
      <c r="B17168" s="890" t="s">
        <v>38259</v>
      </c>
      <c r="C17168" s="890" t="s">
        <v>3</v>
      </c>
      <c r="D17168" s="890">
        <v>112.04</v>
      </c>
    </row>
    <row r="17169" spans="1:4" x14ac:dyDescent="0.25">
      <c r="A17169" s="890" t="s">
        <v>16750</v>
      </c>
      <c r="B17169" s="890" t="s">
        <v>38259</v>
      </c>
      <c r="C17169" s="890" t="s">
        <v>3</v>
      </c>
      <c r="D17169" s="890">
        <v>108.08</v>
      </c>
    </row>
    <row r="17170" spans="1:4" x14ac:dyDescent="0.25">
      <c r="A17170" s="890" t="s">
        <v>16751</v>
      </c>
      <c r="B17170" s="890" t="s">
        <v>38260</v>
      </c>
      <c r="C17170" s="890" t="s">
        <v>3</v>
      </c>
      <c r="D17170" s="890">
        <v>108.35</v>
      </c>
    </row>
    <row r="17171" spans="1:4" x14ac:dyDescent="0.25">
      <c r="A17171" s="890" t="s">
        <v>16752</v>
      </c>
      <c r="B17171" s="890" t="s">
        <v>38260</v>
      </c>
      <c r="C17171" s="890" t="s">
        <v>3</v>
      </c>
      <c r="D17171" s="890">
        <v>104.39</v>
      </c>
    </row>
    <row r="17172" spans="1:4" x14ac:dyDescent="0.25">
      <c r="A17172" s="890" t="s">
        <v>16753</v>
      </c>
      <c r="B17172" s="890" t="s">
        <v>38261</v>
      </c>
      <c r="C17172" s="890" t="s">
        <v>3</v>
      </c>
      <c r="D17172" s="890">
        <v>22.14</v>
      </c>
    </row>
    <row r="17173" spans="1:4" x14ac:dyDescent="0.25">
      <c r="A17173" s="890" t="s">
        <v>16754</v>
      </c>
      <c r="B17173" s="890" t="s">
        <v>38261</v>
      </c>
      <c r="C17173" s="890" t="s">
        <v>3</v>
      </c>
      <c r="D17173" s="890">
        <v>21.72</v>
      </c>
    </row>
    <row r="17174" spans="1:4" x14ac:dyDescent="0.25">
      <c r="A17174" s="890" t="s">
        <v>16755</v>
      </c>
      <c r="B17174" s="890" t="s">
        <v>38262</v>
      </c>
      <c r="C17174" s="890" t="s">
        <v>3</v>
      </c>
      <c r="D17174" s="890">
        <v>196.3</v>
      </c>
    </row>
    <row r="17175" spans="1:4" x14ac:dyDescent="0.25">
      <c r="A17175" s="890" t="s">
        <v>16756</v>
      </c>
      <c r="B17175" s="890" t="s">
        <v>38262</v>
      </c>
      <c r="C17175" s="890" t="s">
        <v>3</v>
      </c>
      <c r="D17175" s="890">
        <v>190.35</v>
      </c>
    </row>
    <row r="17176" spans="1:4" x14ac:dyDescent="0.25">
      <c r="A17176" s="890" t="s">
        <v>16757</v>
      </c>
      <c r="B17176" s="890" t="s">
        <v>38263</v>
      </c>
      <c r="C17176" s="890" t="s">
        <v>3</v>
      </c>
      <c r="D17176" s="890">
        <v>268.72000000000003</v>
      </c>
    </row>
    <row r="17177" spans="1:4" x14ac:dyDescent="0.25">
      <c r="A17177" s="890" t="s">
        <v>16758</v>
      </c>
      <c r="B17177" s="890" t="s">
        <v>38263</v>
      </c>
      <c r="C17177" s="890" t="s">
        <v>3</v>
      </c>
      <c r="D17177" s="890">
        <v>264.26</v>
      </c>
    </row>
    <row r="17178" spans="1:4" x14ac:dyDescent="0.25">
      <c r="A17178" s="890" t="s">
        <v>16759</v>
      </c>
      <c r="B17178" s="890" t="s">
        <v>38264</v>
      </c>
      <c r="C17178" s="890" t="s">
        <v>3</v>
      </c>
      <c r="D17178" s="890">
        <v>90.24</v>
      </c>
    </row>
    <row r="17179" spans="1:4" x14ac:dyDescent="0.25">
      <c r="A17179" s="890" t="s">
        <v>16760</v>
      </c>
      <c r="B17179" s="890" t="s">
        <v>38264</v>
      </c>
      <c r="C17179" s="890" t="s">
        <v>3</v>
      </c>
      <c r="D17179" s="890">
        <v>83.8</v>
      </c>
    </row>
    <row r="17180" spans="1:4" x14ac:dyDescent="0.25">
      <c r="A17180" s="890" t="s">
        <v>16761</v>
      </c>
      <c r="B17180" s="890" t="s">
        <v>38265</v>
      </c>
      <c r="C17180" s="890" t="s">
        <v>3</v>
      </c>
      <c r="D17180" s="890">
        <v>117.26</v>
      </c>
    </row>
    <row r="17181" spans="1:4" x14ac:dyDescent="0.25">
      <c r="A17181" s="890" t="s">
        <v>16762</v>
      </c>
      <c r="B17181" s="890" t="s">
        <v>38265</v>
      </c>
      <c r="C17181" s="890" t="s">
        <v>3</v>
      </c>
      <c r="D17181" s="890">
        <v>111.81</v>
      </c>
    </row>
    <row r="17182" spans="1:4" x14ac:dyDescent="0.25">
      <c r="A17182" s="890" t="s">
        <v>16763</v>
      </c>
      <c r="B17182" s="890" t="s">
        <v>38266</v>
      </c>
      <c r="C17182" s="890" t="s">
        <v>3</v>
      </c>
      <c r="D17182" s="890">
        <v>168.33</v>
      </c>
    </row>
    <row r="17183" spans="1:4" x14ac:dyDescent="0.25">
      <c r="A17183" s="890" t="s">
        <v>16764</v>
      </c>
      <c r="B17183" s="890" t="s">
        <v>38266</v>
      </c>
      <c r="C17183" s="890" t="s">
        <v>3</v>
      </c>
      <c r="D17183" s="890">
        <v>162.88</v>
      </c>
    </row>
    <row r="17184" spans="1:4" x14ac:dyDescent="0.25">
      <c r="A17184" s="890" t="s">
        <v>16765</v>
      </c>
      <c r="B17184" s="890" t="s">
        <v>38267</v>
      </c>
      <c r="C17184" s="890" t="s">
        <v>3</v>
      </c>
      <c r="D17184" s="890">
        <v>103.05</v>
      </c>
    </row>
    <row r="17185" spans="1:4" x14ac:dyDescent="0.25">
      <c r="A17185" s="890" t="s">
        <v>16766</v>
      </c>
      <c r="B17185" s="890" t="s">
        <v>38267</v>
      </c>
      <c r="C17185" s="890" t="s">
        <v>3</v>
      </c>
      <c r="D17185" s="890">
        <v>97.11</v>
      </c>
    </row>
    <row r="17186" spans="1:4" x14ac:dyDescent="0.25">
      <c r="A17186" s="890" t="s">
        <v>16767</v>
      </c>
      <c r="B17186" s="890" t="s">
        <v>38268</v>
      </c>
      <c r="C17186" s="890" t="s">
        <v>3</v>
      </c>
      <c r="D17186" s="890">
        <v>59.51</v>
      </c>
    </row>
    <row r="17187" spans="1:4" x14ac:dyDescent="0.25">
      <c r="A17187" s="890" t="s">
        <v>16768</v>
      </c>
      <c r="B17187" s="890" t="s">
        <v>38268</v>
      </c>
      <c r="C17187" s="890" t="s">
        <v>3</v>
      </c>
      <c r="D17187" s="890">
        <v>57.78</v>
      </c>
    </row>
    <row r="17188" spans="1:4" x14ac:dyDescent="0.25">
      <c r="A17188" s="890" t="s">
        <v>27965</v>
      </c>
      <c r="B17188" s="890" t="s">
        <v>38269</v>
      </c>
      <c r="C17188" s="890" t="s">
        <v>3</v>
      </c>
      <c r="D17188" s="890">
        <v>65.849999999999994</v>
      </c>
    </row>
    <row r="17189" spans="1:4" x14ac:dyDescent="0.25">
      <c r="A17189" s="890" t="s">
        <v>27966</v>
      </c>
      <c r="B17189" s="890" t="s">
        <v>38269</v>
      </c>
      <c r="C17189" s="890" t="s">
        <v>3</v>
      </c>
      <c r="D17189" s="890">
        <v>63.75</v>
      </c>
    </row>
    <row r="17190" spans="1:4" x14ac:dyDescent="0.25">
      <c r="A17190" s="890" t="s">
        <v>16769</v>
      </c>
      <c r="B17190" s="890" t="s">
        <v>38270</v>
      </c>
      <c r="C17190" s="890" t="s">
        <v>3</v>
      </c>
      <c r="D17190" s="890">
        <v>110.42</v>
      </c>
    </row>
    <row r="17191" spans="1:4" x14ac:dyDescent="0.25">
      <c r="A17191" s="890" t="s">
        <v>16770</v>
      </c>
      <c r="B17191" s="890" t="s">
        <v>38270</v>
      </c>
      <c r="C17191" s="890" t="s">
        <v>3</v>
      </c>
      <c r="D17191" s="890">
        <v>105.96</v>
      </c>
    </row>
    <row r="17192" spans="1:4" x14ac:dyDescent="0.25">
      <c r="A17192" s="890" t="s">
        <v>16771</v>
      </c>
      <c r="B17192" s="890" t="s">
        <v>38271</v>
      </c>
      <c r="C17192" s="890" t="s">
        <v>3</v>
      </c>
      <c r="D17192" s="890">
        <v>127.32</v>
      </c>
    </row>
    <row r="17193" spans="1:4" x14ac:dyDescent="0.25">
      <c r="A17193" s="890" t="s">
        <v>16772</v>
      </c>
      <c r="B17193" s="890" t="s">
        <v>38271</v>
      </c>
      <c r="C17193" s="890" t="s">
        <v>3</v>
      </c>
      <c r="D17193" s="890">
        <v>121.37</v>
      </c>
    </row>
    <row r="17194" spans="1:4" x14ac:dyDescent="0.25">
      <c r="A17194" s="890" t="s">
        <v>16773</v>
      </c>
      <c r="B17194" s="890" t="s">
        <v>38272</v>
      </c>
      <c r="C17194" s="890" t="s">
        <v>3</v>
      </c>
      <c r="D17194" s="890">
        <v>189.2</v>
      </c>
    </row>
    <row r="17195" spans="1:4" x14ac:dyDescent="0.25">
      <c r="A17195" s="890" t="s">
        <v>16774</v>
      </c>
      <c r="B17195" s="890" t="s">
        <v>38272</v>
      </c>
      <c r="C17195" s="890" t="s">
        <v>3</v>
      </c>
      <c r="D17195" s="890">
        <v>183</v>
      </c>
    </row>
    <row r="17196" spans="1:4" x14ac:dyDescent="0.25">
      <c r="A17196" s="890" t="s">
        <v>16775</v>
      </c>
      <c r="B17196" s="890" t="s">
        <v>38273</v>
      </c>
      <c r="C17196" s="890" t="s">
        <v>3</v>
      </c>
      <c r="D17196" s="890">
        <v>89.86</v>
      </c>
    </row>
    <row r="17197" spans="1:4" x14ac:dyDescent="0.25">
      <c r="A17197" s="890" t="s">
        <v>16776</v>
      </c>
      <c r="B17197" s="890" t="s">
        <v>38273</v>
      </c>
      <c r="C17197" s="890" t="s">
        <v>3</v>
      </c>
      <c r="D17197" s="890">
        <v>85.4</v>
      </c>
    </row>
    <row r="17198" spans="1:4" x14ac:dyDescent="0.25">
      <c r="A17198" s="890" t="s">
        <v>16777</v>
      </c>
      <c r="B17198" s="890" t="s">
        <v>38274</v>
      </c>
      <c r="C17198" s="890" t="s">
        <v>3</v>
      </c>
      <c r="D17198" s="890">
        <v>108.7</v>
      </c>
    </row>
    <row r="17199" spans="1:4" x14ac:dyDescent="0.25">
      <c r="A17199" s="890" t="s">
        <v>16778</v>
      </c>
      <c r="B17199" s="890" t="s">
        <v>38274</v>
      </c>
      <c r="C17199" s="890" t="s">
        <v>3</v>
      </c>
      <c r="D17199" s="890">
        <v>104.24</v>
      </c>
    </row>
    <row r="17200" spans="1:4" x14ac:dyDescent="0.25">
      <c r="A17200" s="890" t="s">
        <v>16779</v>
      </c>
      <c r="B17200" s="890" t="s">
        <v>38275</v>
      </c>
      <c r="C17200" s="890" t="s">
        <v>3</v>
      </c>
      <c r="D17200" s="890">
        <v>81.88</v>
      </c>
    </row>
    <row r="17201" spans="1:4" x14ac:dyDescent="0.25">
      <c r="A17201" s="890" t="s">
        <v>16780</v>
      </c>
      <c r="B17201" s="890" t="s">
        <v>38275</v>
      </c>
      <c r="C17201" s="890" t="s">
        <v>3</v>
      </c>
      <c r="D17201" s="890">
        <v>77.42</v>
      </c>
    </row>
    <row r="17202" spans="1:4" x14ac:dyDescent="0.25">
      <c r="A17202" s="890" t="s">
        <v>16781</v>
      </c>
      <c r="B17202" s="890" t="s">
        <v>38276</v>
      </c>
      <c r="C17202" s="890" t="s">
        <v>3</v>
      </c>
      <c r="D17202" s="890">
        <v>97.76</v>
      </c>
    </row>
    <row r="17203" spans="1:4" x14ac:dyDescent="0.25">
      <c r="A17203" s="890" t="s">
        <v>16782</v>
      </c>
      <c r="B17203" s="890" t="s">
        <v>38276</v>
      </c>
      <c r="C17203" s="890" t="s">
        <v>3</v>
      </c>
      <c r="D17203" s="890">
        <v>93.3</v>
      </c>
    </row>
    <row r="17204" spans="1:4" x14ac:dyDescent="0.25">
      <c r="A17204" s="890" t="s">
        <v>16783</v>
      </c>
      <c r="B17204" s="890" t="s">
        <v>38277</v>
      </c>
      <c r="C17204" s="890" t="s">
        <v>3</v>
      </c>
      <c r="D17204" s="890">
        <v>113.93</v>
      </c>
    </row>
    <row r="17205" spans="1:4" x14ac:dyDescent="0.25">
      <c r="A17205" s="890" t="s">
        <v>16784</v>
      </c>
      <c r="B17205" s="890" t="s">
        <v>38277</v>
      </c>
      <c r="C17205" s="890" t="s">
        <v>3</v>
      </c>
      <c r="D17205" s="890">
        <v>109.47</v>
      </c>
    </row>
    <row r="17206" spans="1:4" x14ac:dyDescent="0.25">
      <c r="A17206" s="890" t="s">
        <v>16785</v>
      </c>
      <c r="B17206" s="890" t="s">
        <v>38278</v>
      </c>
      <c r="C17206" s="890" t="s">
        <v>3</v>
      </c>
      <c r="D17206" s="890">
        <v>181.09</v>
      </c>
    </row>
    <row r="17207" spans="1:4" x14ac:dyDescent="0.25">
      <c r="A17207" s="890" t="s">
        <v>16786</v>
      </c>
      <c r="B17207" s="890" t="s">
        <v>38278</v>
      </c>
      <c r="C17207" s="890" t="s">
        <v>3</v>
      </c>
      <c r="D17207" s="890">
        <v>174.77</v>
      </c>
    </row>
    <row r="17208" spans="1:4" x14ac:dyDescent="0.25">
      <c r="A17208" s="890" t="s">
        <v>16787</v>
      </c>
      <c r="B17208" s="890" t="s">
        <v>38279</v>
      </c>
      <c r="C17208" s="890" t="s">
        <v>3</v>
      </c>
      <c r="D17208" s="890">
        <v>123.78</v>
      </c>
    </row>
    <row r="17209" spans="1:4" x14ac:dyDescent="0.25">
      <c r="A17209" s="890" t="s">
        <v>16788</v>
      </c>
      <c r="B17209" s="890" t="s">
        <v>38279</v>
      </c>
      <c r="C17209" s="890" t="s">
        <v>3</v>
      </c>
      <c r="D17209" s="890">
        <v>117.46</v>
      </c>
    </row>
    <row r="17210" spans="1:4" x14ac:dyDescent="0.25">
      <c r="A17210" s="890" t="s">
        <v>16789</v>
      </c>
      <c r="B17210" s="890" t="s">
        <v>38280</v>
      </c>
      <c r="C17210" s="890" t="s">
        <v>3</v>
      </c>
      <c r="D17210" s="890">
        <v>163.84</v>
      </c>
    </row>
    <row r="17211" spans="1:4" x14ac:dyDescent="0.25">
      <c r="A17211" s="890" t="s">
        <v>16790</v>
      </c>
      <c r="B17211" s="890" t="s">
        <v>38280</v>
      </c>
      <c r="C17211" s="890" t="s">
        <v>3</v>
      </c>
      <c r="D17211" s="890">
        <v>158.01</v>
      </c>
    </row>
    <row r="17212" spans="1:4" x14ac:dyDescent="0.25">
      <c r="A17212" s="890" t="s">
        <v>16791</v>
      </c>
      <c r="B17212" s="890" t="s">
        <v>38281</v>
      </c>
      <c r="C17212" s="890" t="s">
        <v>3</v>
      </c>
      <c r="D17212" s="890">
        <v>100.44</v>
      </c>
    </row>
    <row r="17213" spans="1:4" x14ac:dyDescent="0.25">
      <c r="A17213" s="890" t="s">
        <v>16792</v>
      </c>
      <c r="B17213" s="890" t="s">
        <v>38281</v>
      </c>
      <c r="C17213" s="890" t="s">
        <v>3</v>
      </c>
      <c r="D17213" s="890">
        <v>94.61</v>
      </c>
    </row>
    <row r="17214" spans="1:4" x14ac:dyDescent="0.25">
      <c r="A17214" s="890" t="s">
        <v>21723</v>
      </c>
      <c r="B17214" s="890" t="s">
        <v>38282</v>
      </c>
      <c r="C17214" s="890" t="s">
        <v>3</v>
      </c>
      <c r="D17214" s="890">
        <v>91.83</v>
      </c>
    </row>
    <row r="17215" spans="1:4" x14ac:dyDescent="0.25">
      <c r="A17215" s="890" t="s">
        <v>21724</v>
      </c>
      <c r="B17215" s="890" t="s">
        <v>38282</v>
      </c>
      <c r="C17215" s="890" t="s">
        <v>3</v>
      </c>
      <c r="D17215" s="890">
        <v>84.58</v>
      </c>
    </row>
    <row r="17216" spans="1:4" x14ac:dyDescent="0.25">
      <c r="A17216" s="890" t="s">
        <v>16793</v>
      </c>
      <c r="B17216" s="890" t="s">
        <v>38283</v>
      </c>
      <c r="C17216" s="890" t="s">
        <v>3</v>
      </c>
      <c r="D17216" s="890">
        <v>117.88</v>
      </c>
    </row>
    <row r="17217" spans="1:4" x14ac:dyDescent="0.25">
      <c r="A17217" s="890" t="s">
        <v>16794</v>
      </c>
      <c r="B17217" s="890" t="s">
        <v>38283</v>
      </c>
      <c r="C17217" s="890" t="s">
        <v>3</v>
      </c>
      <c r="D17217" s="890">
        <v>112.06</v>
      </c>
    </row>
    <row r="17218" spans="1:4" x14ac:dyDescent="0.25">
      <c r="A17218" s="890" t="s">
        <v>16795</v>
      </c>
      <c r="B17218" s="890" t="s">
        <v>38284</v>
      </c>
      <c r="C17218" s="890" t="s">
        <v>3</v>
      </c>
      <c r="D17218" s="890">
        <v>106.45</v>
      </c>
    </row>
    <row r="17219" spans="1:4" x14ac:dyDescent="0.25">
      <c r="A17219" s="890" t="s">
        <v>16796</v>
      </c>
      <c r="B17219" s="890" t="s">
        <v>38284</v>
      </c>
      <c r="C17219" s="890" t="s">
        <v>3</v>
      </c>
      <c r="D17219" s="890">
        <v>100.63</v>
      </c>
    </row>
    <row r="17220" spans="1:4" x14ac:dyDescent="0.25">
      <c r="A17220" s="890" t="s">
        <v>16797</v>
      </c>
      <c r="B17220" s="890" t="s">
        <v>38285</v>
      </c>
      <c r="C17220" s="890" t="s">
        <v>3</v>
      </c>
      <c r="D17220" s="890">
        <v>78.44</v>
      </c>
    </row>
    <row r="17221" spans="1:4" x14ac:dyDescent="0.25">
      <c r="A17221" s="890" t="s">
        <v>16798</v>
      </c>
      <c r="B17221" s="890" t="s">
        <v>38285</v>
      </c>
      <c r="C17221" s="890" t="s">
        <v>3</v>
      </c>
      <c r="D17221" s="890">
        <v>71.88</v>
      </c>
    </row>
    <row r="17222" spans="1:4" x14ac:dyDescent="0.25">
      <c r="A17222" s="890" t="s">
        <v>16799</v>
      </c>
      <c r="B17222" s="890" t="s">
        <v>38286</v>
      </c>
      <c r="C17222" s="890" t="s">
        <v>3</v>
      </c>
      <c r="D17222" s="890">
        <v>78.44</v>
      </c>
    </row>
    <row r="17223" spans="1:4" x14ac:dyDescent="0.25">
      <c r="A17223" s="890" t="s">
        <v>16800</v>
      </c>
      <c r="B17223" s="890" t="s">
        <v>38286</v>
      </c>
      <c r="C17223" s="890" t="s">
        <v>3</v>
      </c>
      <c r="D17223" s="890">
        <v>71.88</v>
      </c>
    </row>
    <row r="17224" spans="1:4" x14ac:dyDescent="0.25">
      <c r="A17224" s="890" t="s">
        <v>16801</v>
      </c>
      <c r="B17224" s="890" t="s">
        <v>38287</v>
      </c>
      <c r="C17224" s="890" t="s">
        <v>3</v>
      </c>
      <c r="D17224" s="890">
        <v>283.02999999999997</v>
      </c>
    </row>
    <row r="17225" spans="1:4" x14ac:dyDescent="0.25">
      <c r="A17225" s="890" t="s">
        <v>16802</v>
      </c>
      <c r="B17225" s="890" t="s">
        <v>38287</v>
      </c>
      <c r="C17225" s="890" t="s">
        <v>3</v>
      </c>
      <c r="D17225" s="890">
        <v>277.2</v>
      </c>
    </row>
    <row r="17226" spans="1:4" x14ac:dyDescent="0.25">
      <c r="A17226" s="890" t="s">
        <v>16803</v>
      </c>
      <c r="B17226" s="890" t="s">
        <v>38288</v>
      </c>
      <c r="C17226" s="890" t="s">
        <v>3</v>
      </c>
      <c r="D17226" s="890">
        <v>248.18</v>
      </c>
    </row>
    <row r="17227" spans="1:4" x14ac:dyDescent="0.25">
      <c r="A17227" s="890" t="s">
        <v>16804</v>
      </c>
      <c r="B17227" s="890" t="s">
        <v>38288</v>
      </c>
      <c r="C17227" s="890" t="s">
        <v>3</v>
      </c>
      <c r="D17227" s="890">
        <v>244.42</v>
      </c>
    </row>
    <row r="17228" spans="1:4" x14ac:dyDescent="0.25">
      <c r="A17228" s="890" t="s">
        <v>16805</v>
      </c>
      <c r="B17228" s="890" t="s">
        <v>38289</v>
      </c>
      <c r="C17228" s="890" t="s">
        <v>3</v>
      </c>
      <c r="D17228" s="890">
        <v>287.19</v>
      </c>
    </row>
    <row r="17229" spans="1:4" x14ac:dyDescent="0.25">
      <c r="A17229" s="890" t="s">
        <v>16806</v>
      </c>
      <c r="B17229" s="890" t="s">
        <v>38289</v>
      </c>
      <c r="C17229" s="890" t="s">
        <v>3</v>
      </c>
      <c r="D17229" s="890">
        <v>280.95</v>
      </c>
    </row>
    <row r="17230" spans="1:4" x14ac:dyDescent="0.25">
      <c r="A17230" s="890" t="s">
        <v>16807</v>
      </c>
      <c r="B17230" s="890" t="s">
        <v>38290</v>
      </c>
      <c r="C17230" s="890" t="s">
        <v>3</v>
      </c>
      <c r="D17230" s="890">
        <v>26.09</v>
      </c>
    </row>
    <row r="17231" spans="1:4" x14ac:dyDescent="0.25">
      <c r="A17231" s="890" t="s">
        <v>16808</v>
      </c>
      <c r="B17231" s="890" t="s">
        <v>38290</v>
      </c>
      <c r="C17231" s="890" t="s">
        <v>3</v>
      </c>
      <c r="D17231" s="890">
        <v>25.31</v>
      </c>
    </row>
    <row r="17232" spans="1:4" x14ac:dyDescent="0.25">
      <c r="A17232" s="890" t="s">
        <v>16809</v>
      </c>
      <c r="B17232" s="890" t="s">
        <v>38291</v>
      </c>
      <c r="C17232" s="890" t="s">
        <v>3</v>
      </c>
      <c r="D17232" s="890">
        <v>14.11</v>
      </c>
    </row>
    <row r="17233" spans="1:4" x14ac:dyDescent="0.25">
      <c r="A17233" s="890" t="s">
        <v>16810</v>
      </c>
      <c r="B17233" s="890" t="s">
        <v>38291</v>
      </c>
      <c r="C17233" s="890" t="s">
        <v>3</v>
      </c>
      <c r="D17233" s="890">
        <v>13.61</v>
      </c>
    </row>
    <row r="17234" spans="1:4" x14ac:dyDescent="0.25">
      <c r="A17234" s="890" t="s">
        <v>16811</v>
      </c>
      <c r="B17234" s="890" t="s">
        <v>38292</v>
      </c>
      <c r="C17234" s="890" t="s">
        <v>3</v>
      </c>
      <c r="D17234" s="890">
        <v>6.17</v>
      </c>
    </row>
    <row r="17235" spans="1:4" x14ac:dyDescent="0.25">
      <c r="A17235" s="890" t="s">
        <v>16812</v>
      </c>
      <c r="B17235" s="890" t="s">
        <v>38292</v>
      </c>
      <c r="C17235" s="890" t="s">
        <v>3</v>
      </c>
      <c r="D17235" s="890">
        <v>5.86</v>
      </c>
    </row>
    <row r="17236" spans="1:4" x14ac:dyDescent="0.25">
      <c r="A17236" s="890" t="s">
        <v>16813</v>
      </c>
      <c r="B17236" s="890" t="s">
        <v>38293</v>
      </c>
      <c r="C17236" s="890" t="s">
        <v>3</v>
      </c>
      <c r="D17236" s="890">
        <v>45.69</v>
      </c>
    </row>
    <row r="17237" spans="1:4" x14ac:dyDescent="0.25">
      <c r="A17237" s="890" t="s">
        <v>16814</v>
      </c>
      <c r="B17237" s="890" t="s">
        <v>38293</v>
      </c>
      <c r="C17237" s="890" t="s">
        <v>3</v>
      </c>
      <c r="D17237" s="890">
        <v>44.72</v>
      </c>
    </row>
    <row r="17238" spans="1:4" x14ac:dyDescent="0.25">
      <c r="A17238" s="890" t="s">
        <v>16815</v>
      </c>
      <c r="B17238" s="890" t="s">
        <v>38294</v>
      </c>
      <c r="C17238" s="890" t="s">
        <v>3</v>
      </c>
      <c r="D17238" s="890">
        <v>205.64</v>
      </c>
    </row>
    <row r="17239" spans="1:4" x14ac:dyDescent="0.25">
      <c r="A17239" s="890" t="s">
        <v>16816</v>
      </c>
      <c r="B17239" s="890" t="s">
        <v>38294</v>
      </c>
      <c r="C17239" s="890" t="s">
        <v>3</v>
      </c>
      <c r="D17239" s="890">
        <v>201.47</v>
      </c>
    </row>
    <row r="17240" spans="1:4" x14ac:dyDescent="0.25">
      <c r="A17240" s="890" t="s">
        <v>16817</v>
      </c>
      <c r="B17240" s="890" t="s">
        <v>38295</v>
      </c>
      <c r="C17240" s="890" t="s">
        <v>3</v>
      </c>
      <c r="D17240" s="890">
        <v>134.41</v>
      </c>
    </row>
    <row r="17241" spans="1:4" x14ac:dyDescent="0.25">
      <c r="A17241" s="890" t="s">
        <v>16818</v>
      </c>
      <c r="B17241" s="890" t="s">
        <v>38295</v>
      </c>
      <c r="C17241" s="890" t="s">
        <v>3</v>
      </c>
      <c r="D17241" s="890">
        <v>130.80000000000001</v>
      </c>
    </row>
    <row r="17242" spans="1:4" x14ac:dyDescent="0.25">
      <c r="A17242" s="890" t="s">
        <v>16819</v>
      </c>
      <c r="B17242" s="890" t="s">
        <v>38296</v>
      </c>
      <c r="C17242" s="890" t="s">
        <v>3</v>
      </c>
      <c r="D17242" s="890">
        <v>90.94</v>
      </c>
    </row>
    <row r="17243" spans="1:4" x14ac:dyDescent="0.25">
      <c r="A17243" s="890" t="s">
        <v>16820</v>
      </c>
      <c r="B17243" s="890" t="s">
        <v>38296</v>
      </c>
      <c r="C17243" s="890" t="s">
        <v>3</v>
      </c>
      <c r="D17243" s="890">
        <v>86.56</v>
      </c>
    </row>
    <row r="17244" spans="1:4" x14ac:dyDescent="0.25">
      <c r="A17244" s="890" t="s">
        <v>16821</v>
      </c>
      <c r="B17244" s="890" t="s">
        <v>38297</v>
      </c>
      <c r="C17244" s="890" t="s">
        <v>3</v>
      </c>
      <c r="D17244" s="890">
        <v>119.93</v>
      </c>
    </row>
    <row r="17245" spans="1:4" x14ac:dyDescent="0.25">
      <c r="A17245" s="890" t="s">
        <v>16822</v>
      </c>
      <c r="B17245" s="890" t="s">
        <v>38297</v>
      </c>
      <c r="C17245" s="890" t="s">
        <v>3</v>
      </c>
      <c r="D17245" s="890">
        <v>113.49</v>
      </c>
    </row>
    <row r="17246" spans="1:4" x14ac:dyDescent="0.25">
      <c r="A17246" s="890" t="s">
        <v>16823</v>
      </c>
      <c r="B17246" s="890" t="s">
        <v>38298</v>
      </c>
      <c r="C17246" s="890" t="s">
        <v>3</v>
      </c>
      <c r="D17246" s="890">
        <v>285.11</v>
      </c>
    </row>
    <row r="17247" spans="1:4" x14ac:dyDescent="0.25">
      <c r="A17247" s="890" t="s">
        <v>16824</v>
      </c>
      <c r="B17247" s="890" t="s">
        <v>38298</v>
      </c>
      <c r="C17247" s="890" t="s">
        <v>3</v>
      </c>
      <c r="D17247" s="890">
        <v>279.08</v>
      </c>
    </row>
    <row r="17248" spans="1:4" x14ac:dyDescent="0.25">
      <c r="A17248" s="890" t="s">
        <v>16825</v>
      </c>
      <c r="B17248" s="890" t="s">
        <v>38299</v>
      </c>
      <c r="C17248" s="890" t="s">
        <v>3</v>
      </c>
      <c r="D17248" s="890">
        <v>54.35</v>
      </c>
    </row>
    <row r="17249" spans="1:4" x14ac:dyDescent="0.25">
      <c r="A17249" s="890" t="s">
        <v>16826</v>
      </c>
      <c r="B17249" s="890" t="s">
        <v>38299</v>
      </c>
      <c r="C17249" s="890" t="s">
        <v>3</v>
      </c>
      <c r="D17249" s="890">
        <v>53.41</v>
      </c>
    </row>
    <row r="17250" spans="1:4" x14ac:dyDescent="0.25">
      <c r="A17250" s="890" t="s">
        <v>16827</v>
      </c>
      <c r="B17250" s="890" t="s">
        <v>38300</v>
      </c>
      <c r="C17250" s="890" t="s">
        <v>3</v>
      </c>
      <c r="D17250" s="890">
        <v>138.82</v>
      </c>
    </row>
    <row r="17251" spans="1:4" x14ac:dyDescent="0.25">
      <c r="A17251" s="890" t="s">
        <v>16828</v>
      </c>
      <c r="B17251" s="890" t="s">
        <v>38300</v>
      </c>
      <c r="C17251" s="890" t="s">
        <v>3</v>
      </c>
      <c r="D17251" s="890">
        <v>132.38</v>
      </c>
    </row>
    <row r="17252" spans="1:4" x14ac:dyDescent="0.25">
      <c r="A17252" s="890" t="s">
        <v>16829</v>
      </c>
      <c r="B17252" s="890" t="s">
        <v>38301</v>
      </c>
      <c r="C17252" s="890" t="s">
        <v>3</v>
      </c>
      <c r="D17252" s="890">
        <v>20.92</v>
      </c>
    </row>
    <row r="17253" spans="1:4" x14ac:dyDescent="0.25">
      <c r="A17253" s="890" t="s">
        <v>16830</v>
      </c>
      <c r="B17253" s="890" t="s">
        <v>38301</v>
      </c>
      <c r="C17253" s="890" t="s">
        <v>3</v>
      </c>
      <c r="D17253" s="890">
        <v>19.43</v>
      </c>
    </row>
    <row r="17254" spans="1:4" x14ac:dyDescent="0.25">
      <c r="A17254" s="890" t="s">
        <v>16831</v>
      </c>
      <c r="B17254" s="890" t="s">
        <v>38302</v>
      </c>
      <c r="C17254" s="890" t="s">
        <v>4</v>
      </c>
      <c r="D17254" s="890">
        <v>28</v>
      </c>
    </row>
    <row r="17255" spans="1:4" x14ac:dyDescent="0.25">
      <c r="A17255" s="890" t="s">
        <v>16832</v>
      </c>
      <c r="B17255" s="890" t="s">
        <v>38302</v>
      </c>
      <c r="C17255" s="890" t="s">
        <v>4</v>
      </c>
      <c r="D17255" s="890">
        <v>26.51</v>
      </c>
    </row>
    <row r="17256" spans="1:4" x14ac:dyDescent="0.25">
      <c r="A17256" s="890" t="s">
        <v>16833</v>
      </c>
      <c r="B17256" s="890" t="s">
        <v>38303</v>
      </c>
      <c r="C17256" s="890" t="s">
        <v>3</v>
      </c>
      <c r="D17256" s="890">
        <v>158.53</v>
      </c>
    </row>
    <row r="17257" spans="1:4" x14ac:dyDescent="0.25">
      <c r="A17257" s="890" t="s">
        <v>16834</v>
      </c>
      <c r="B17257" s="890" t="s">
        <v>38303</v>
      </c>
      <c r="C17257" s="890" t="s">
        <v>3</v>
      </c>
      <c r="D17257" s="890">
        <v>156.13</v>
      </c>
    </row>
    <row r="17258" spans="1:4" x14ac:dyDescent="0.25">
      <c r="A17258" s="890" t="s">
        <v>16835</v>
      </c>
      <c r="B17258" s="890" t="s">
        <v>38304</v>
      </c>
      <c r="C17258" s="890" t="s">
        <v>3</v>
      </c>
      <c r="D17258" s="890">
        <v>189.35</v>
      </c>
    </row>
    <row r="17259" spans="1:4" x14ac:dyDescent="0.25">
      <c r="A17259" s="890" t="s">
        <v>16836</v>
      </c>
      <c r="B17259" s="890" t="s">
        <v>38304</v>
      </c>
      <c r="C17259" s="890" t="s">
        <v>3</v>
      </c>
      <c r="D17259" s="890">
        <v>186.56</v>
      </c>
    </row>
    <row r="17260" spans="1:4" x14ac:dyDescent="0.25">
      <c r="A17260" s="890" t="s">
        <v>16837</v>
      </c>
      <c r="B17260" s="890" t="s">
        <v>38305</v>
      </c>
      <c r="C17260" s="890" t="s">
        <v>3</v>
      </c>
      <c r="D17260" s="890">
        <v>300.91000000000003</v>
      </c>
    </row>
    <row r="17261" spans="1:4" x14ac:dyDescent="0.25">
      <c r="A17261" s="890" t="s">
        <v>16838</v>
      </c>
      <c r="B17261" s="890" t="s">
        <v>38305</v>
      </c>
      <c r="C17261" s="890" t="s">
        <v>3</v>
      </c>
      <c r="D17261" s="890">
        <v>297.73</v>
      </c>
    </row>
    <row r="17262" spans="1:4" x14ac:dyDescent="0.25">
      <c r="A17262" s="890" t="s">
        <v>16839</v>
      </c>
      <c r="B17262" s="890" t="s">
        <v>38306</v>
      </c>
      <c r="C17262" s="890" t="s">
        <v>3</v>
      </c>
      <c r="D17262" s="890">
        <v>370.66</v>
      </c>
    </row>
    <row r="17263" spans="1:4" x14ac:dyDescent="0.25">
      <c r="A17263" s="890" t="s">
        <v>16840</v>
      </c>
      <c r="B17263" s="890" t="s">
        <v>38306</v>
      </c>
      <c r="C17263" s="890" t="s">
        <v>3</v>
      </c>
      <c r="D17263" s="890">
        <v>367.23</v>
      </c>
    </row>
    <row r="17264" spans="1:4" x14ac:dyDescent="0.25">
      <c r="A17264" s="890" t="s">
        <v>16841</v>
      </c>
      <c r="B17264" s="890" t="s">
        <v>38307</v>
      </c>
      <c r="C17264" s="890" t="s">
        <v>3</v>
      </c>
      <c r="D17264" s="890">
        <v>66.84</v>
      </c>
    </row>
    <row r="17265" spans="1:4" x14ac:dyDescent="0.25">
      <c r="A17265" s="890" t="s">
        <v>16842</v>
      </c>
      <c r="B17265" s="890" t="s">
        <v>38307</v>
      </c>
      <c r="C17265" s="890" t="s">
        <v>3</v>
      </c>
      <c r="D17265" s="890">
        <v>65.540000000000006</v>
      </c>
    </row>
    <row r="17266" spans="1:4" x14ac:dyDescent="0.25">
      <c r="A17266" s="890" t="s">
        <v>16843</v>
      </c>
      <c r="B17266" s="890" t="s">
        <v>38308</v>
      </c>
      <c r="C17266" s="890" t="s">
        <v>3</v>
      </c>
      <c r="D17266" s="890">
        <v>161.91</v>
      </c>
    </row>
    <row r="17267" spans="1:4" x14ac:dyDescent="0.25">
      <c r="A17267" s="890" t="s">
        <v>16844</v>
      </c>
      <c r="B17267" s="890" t="s">
        <v>38308</v>
      </c>
      <c r="C17267" s="890" t="s">
        <v>3</v>
      </c>
      <c r="D17267" s="890">
        <v>159.52000000000001</v>
      </c>
    </row>
    <row r="17268" spans="1:4" x14ac:dyDescent="0.25">
      <c r="A17268" s="890" t="s">
        <v>16845</v>
      </c>
      <c r="B17268" s="890" t="s">
        <v>38309</v>
      </c>
      <c r="C17268" s="890" t="s">
        <v>3</v>
      </c>
      <c r="D17268" s="890">
        <v>193.26</v>
      </c>
    </row>
    <row r="17269" spans="1:4" x14ac:dyDescent="0.25">
      <c r="A17269" s="890" t="s">
        <v>16846</v>
      </c>
      <c r="B17269" s="890" t="s">
        <v>38309</v>
      </c>
      <c r="C17269" s="890" t="s">
        <v>3</v>
      </c>
      <c r="D17269" s="890">
        <v>190.47</v>
      </c>
    </row>
    <row r="17270" spans="1:4" x14ac:dyDescent="0.25">
      <c r="A17270" s="890" t="s">
        <v>16847</v>
      </c>
      <c r="B17270" s="890" t="s">
        <v>38310</v>
      </c>
      <c r="C17270" s="890" t="s">
        <v>3</v>
      </c>
      <c r="D17270" s="890">
        <v>306.64</v>
      </c>
    </row>
    <row r="17271" spans="1:4" x14ac:dyDescent="0.25">
      <c r="A17271" s="890" t="s">
        <v>16848</v>
      </c>
      <c r="B17271" s="890" t="s">
        <v>38310</v>
      </c>
      <c r="C17271" s="890" t="s">
        <v>3</v>
      </c>
      <c r="D17271" s="890">
        <v>303.45999999999998</v>
      </c>
    </row>
    <row r="17272" spans="1:4" x14ac:dyDescent="0.25">
      <c r="A17272" s="890" t="s">
        <v>16849</v>
      </c>
      <c r="B17272" s="890" t="s">
        <v>38311</v>
      </c>
      <c r="C17272" s="890" t="s">
        <v>3</v>
      </c>
      <c r="D17272" s="890">
        <v>378.48</v>
      </c>
    </row>
    <row r="17273" spans="1:4" x14ac:dyDescent="0.25">
      <c r="A17273" s="890" t="s">
        <v>16850</v>
      </c>
      <c r="B17273" s="890" t="s">
        <v>38311</v>
      </c>
      <c r="C17273" s="890" t="s">
        <v>3</v>
      </c>
      <c r="D17273" s="890">
        <v>375.05</v>
      </c>
    </row>
    <row r="17274" spans="1:4" x14ac:dyDescent="0.25">
      <c r="A17274" s="890" t="s">
        <v>16851</v>
      </c>
      <c r="B17274" s="890" t="s">
        <v>38312</v>
      </c>
      <c r="C17274" s="890" t="s">
        <v>3</v>
      </c>
      <c r="D17274" s="890">
        <v>203.85</v>
      </c>
    </row>
    <row r="17275" spans="1:4" x14ac:dyDescent="0.25">
      <c r="A17275" s="890" t="s">
        <v>16852</v>
      </c>
      <c r="B17275" s="890" t="s">
        <v>38312</v>
      </c>
      <c r="C17275" s="890" t="s">
        <v>3</v>
      </c>
      <c r="D17275" s="890">
        <v>200.95</v>
      </c>
    </row>
    <row r="17276" spans="1:4" x14ac:dyDescent="0.25">
      <c r="A17276" s="890" t="s">
        <v>16853</v>
      </c>
      <c r="B17276" s="890" t="s">
        <v>38313</v>
      </c>
      <c r="C17276" s="890" t="s">
        <v>3</v>
      </c>
      <c r="D17276" s="890">
        <v>242.74</v>
      </c>
    </row>
    <row r="17277" spans="1:4" x14ac:dyDescent="0.25">
      <c r="A17277" s="890" t="s">
        <v>16854</v>
      </c>
      <c r="B17277" s="890" t="s">
        <v>38313</v>
      </c>
      <c r="C17277" s="890" t="s">
        <v>3</v>
      </c>
      <c r="D17277" s="890">
        <v>239.46</v>
      </c>
    </row>
    <row r="17278" spans="1:4" x14ac:dyDescent="0.25">
      <c r="A17278" s="890" t="s">
        <v>16855</v>
      </c>
      <c r="B17278" s="890" t="s">
        <v>38314</v>
      </c>
      <c r="C17278" s="890" t="s">
        <v>3</v>
      </c>
      <c r="D17278" s="890">
        <v>386.59</v>
      </c>
    </row>
    <row r="17279" spans="1:4" x14ac:dyDescent="0.25">
      <c r="A17279" s="890" t="s">
        <v>16856</v>
      </c>
      <c r="B17279" s="890" t="s">
        <v>38314</v>
      </c>
      <c r="C17279" s="890" t="s">
        <v>3</v>
      </c>
      <c r="D17279" s="890">
        <v>382.92</v>
      </c>
    </row>
    <row r="17280" spans="1:4" x14ac:dyDescent="0.25">
      <c r="A17280" s="890" t="s">
        <v>16857</v>
      </c>
      <c r="B17280" s="890" t="s">
        <v>38315</v>
      </c>
      <c r="C17280" s="890" t="s">
        <v>3</v>
      </c>
      <c r="D17280" s="890">
        <v>476.53</v>
      </c>
    </row>
    <row r="17281" spans="1:4" x14ac:dyDescent="0.25">
      <c r="A17281" s="890" t="s">
        <v>16858</v>
      </c>
      <c r="B17281" s="890" t="s">
        <v>38315</v>
      </c>
      <c r="C17281" s="890" t="s">
        <v>3</v>
      </c>
      <c r="D17281" s="890">
        <v>472.6</v>
      </c>
    </row>
    <row r="17282" spans="1:4" x14ac:dyDescent="0.25">
      <c r="A17282" s="890" t="s">
        <v>16859</v>
      </c>
      <c r="B17282" s="890" t="s">
        <v>38316</v>
      </c>
      <c r="C17282" s="890" t="s">
        <v>3</v>
      </c>
      <c r="D17282" s="890">
        <v>87.95</v>
      </c>
    </row>
    <row r="17283" spans="1:4" x14ac:dyDescent="0.25">
      <c r="A17283" s="890" t="s">
        <v>16860</v>
      </c>
      <c r="B17283" s="890" t="s">
        <v>38316</v>
      </c>
      <c r="C17283" s="890" t="s">
        <v>3</v>
      </c>
      <c r="D17283" s="890">
        <v>86.15</v>
      </c>
    </row>
    <row r="17284" spans="1:4" x14ac:dyDescent="0.25">
      <c r="A17284" s="890" t="s">
        <v>16861</v>
      </c>
      <c r="B17284" s="890" t="s">
        <v>38317</v>
      </c>
      <c r="C17284" s="890" t="s">
        <v>3</v>
      </c>
      <c r="D17284" s="890">
        <v>207.23</v>
      </c>
    </row>
    <row r="17285" spans="1:4" x14ac:dyDescent="0.25">
      <c r="A17285" s="890" t="s">
        <v>16862</v>
      </c>
      <c r="B17285" s="890" t="s">
        <v>38317</v>
      </c>
      <c r="C17285" s="890" t="s">
        <v>3</v>
      </c>
      <c r="D17285" s="890">
        <v>204.34</v>
      </c>
    </row>
    <row r="17286" spans="1:4" x14ac:dyDescent="0.25">
      <c r="A17286" s="890" t="s">
        <v>16863</v>
      </c>
      <c r="B17286" s="890" t="s">
        <v>38318</v>
      </c>
      <c r="C17286" s="890" t="s">
        <v>3</v>
      </c>
      <c r="D17286" s="890">
        <v>246.65</v>
      </c>
    </row>
    <row r="17287" spans="1:4" x14ac:dyDescent="0.25">
      <c r="A17287" s="890" t="s">
        <v>16864</v>
      </c>
      <c r="B17287" s="890" t="s">
        <v>38318</v>
      </c>
      <c r="C17287" s="890" t="s">
        <v>3</v>
      </c>
      <c r="D17287" s="890">
        <v>243.37</v>
      </c>
    </row>
    <row r="17288" spans="1:4" x14ac:dyDescent="0.25">
      <c r="A17288" s="890" t="s">
        <v>16865</v>
      </c>
      <c r="B17288" s="890" t="s">
        <v>38319</v>
      </c>
      <c r="C17288" s="890" t="s">
        <v>3</v>
      </c>
      <c r="D17288" s="890">
        <v>392.32</v>
      </c>
    </row>
    <row r="17289" spans="1:4" x14ac:dyDescent="0.25">
      <c r="A17289" s="890" t="s">
        <v>16866</v>
      </c>
      <c r="B17289" s="890" t="s">
        <v>38319</v>
      </c>
      <c r="C17289" s="890" t="s">
        <v>3</v>
      </c>
      <c r="D17289" s="890">
        <v>388.65</v>
      </c>
    </row>
    <row r="17290" spans="1:4" x14ac:dyDescent="0.25">
      <c r="A17290" s="890" t="s">
        <v>16867</v>
      </c>
      <c r="B17290" s="890" t="s">
        <v>38320</v>
      </c>
      <c r="C17290" s="890" t="s">
        <v>3</v>
      </c>
      <c r="D17290" s="890">
        <v>484.34</v>
      </c>
    </row>
    <row r="17291" spans="1:4" x14ac:dyDescent="0.25">
      <c r="A17291" s="890" t="s">
        <v>16868</v>
      </c>
      <c r="B17291" s="890" t="s">
        <v>38320</v>
      </c>
      <c r="C17291" s="890" t="s">
        <v>3</v>
      </c>
      <c r="D17291" s="890">
        <v>480.42</v>
      </c>
    </row>
    <row r="17292" spans="1:4" x14ac:dyDescent="0.25">
      <c r="A17292" s="890" t="s">
        <v>16869</v>
      </c>
      <c r="B17292" s="890" t="s">
        <v>38321</v>
      </c>
      <c r="C17292" s="890" t="s">
        <v>3</v>
      </c>
      <c r="D17292" s="890">
        <v>11.19</v>
      </c>
    </row>
    <row r="17293" spans="1:4" x14ac:dyDescent="0.25">
      <c r="A17293" s="890" t="s">
        <v>16870</v>
      </c>
      <c r="B17293" s="890" t="s">
        <v>38321</v>
      </c>
      <c r="C17293" s="890" t="s">
        <v>3</v>
      </c>
      <c r="D17293" s="890">
        <v>10.119999999999999</v>
      </c>
    </row>
    <row r="17294" spans="1:4" x14ac:dyDescent="0.25">
      <c r="A17294" s="890" t="s">
        <v>16871</v>
      </c>
      <c r="B17294" s="890" t="s">
        <v>38322</v>
      </c>
      <c r="C17294" s="890" t="s">
        <v>3</v>
      </c>
      <c r="D17294" s="890">
        <v>14.86</v>
      </c>
    </row>
    <row r="17295" spans="1:4" x14ac:dyDescent="0.25">
      <c r="A17295" s="890" t="s">
        <v>16872</v>
      </c>
      <c r="B17295" s="890" t="s">
        <v>38322</v>
      </c>
      <c r="C17295" s="890" t="s">
        <v>3</v>
      </c>
      <c r="D17295" s="890">
        <v>13.44</v>
      </c>
    </row>
    <row r="17296" spans="1:4" x14ac:dyDescent="0.25">
      <c r="A17296" s="890" t="s">
        <v>16873</v>
      </c>
      <c r="B17296" s="890" t="s">
        <v>38323</v>
      </c>
      <c r="C17296" s="890" t="s">
        <v>3</v>
      </c>
      <c r="D17296" s="890">
        <v>12.44</v>
      </c>
    </row>
    <row r="17297" spans="1:4" x14ac:dyDescent="0.25">
      <c r="A17297" s="890" t="s">
        <v>16874</v>
      </c>
      <c r="B17297" s="890" t="s">
        <v>38323</v>
      </c>
      <c r="C17297" s="890" t="s">
        <v>3</v>
      </c>
      <c r="D17297" s="890">
        <v>11.37</v>
      </c>
    </row>
    <row r="17298" spans="1:4" x14ac:dyDescent="0.25">
      <c r="A17298" s="890" t="s">
        <v>16875</v>
      </c>
      <c r="B17298" s="890" t="s">
        <v>38324</v>
      </c>
      <c r="C17298" s="890" t="s">
        <v>3</v>
      </c>
      <c r="D17298" s="890">
        <v>16.12</v>
      </c>
    </row>
    <row r="17299" spans="1:4" x14ac:dyDescent="0.25">
      <c r="A17299" s="890" t="s">
        <v>16876</v>
      </c>
      <c r="B17299" s="890" t="s">
        <v>38324</v>
      </c>
      <c r="C17299" s="890" t="s">
        <v>3</v>
      </c>
      <c r="D17299" s="890">
        <v>14.7</v>
      </c>
    </row>
    <row r="17300" spans="1:4" x14ac:dyDescent="0.25">
      <c r="A17300" s="890" t="s">
        <v>16877</v>
      </c>
      <c r="B17300" s="890" t="s">
        <v>38325</v>
      </c>
      <c r="C17300" s="890" t="s">
        <v>3</v>
      </c>
      <c r="D17300" s="890">
        <v>17.03</v>
      </c>
    </row>
    <row r="17301" spans="1:4" x14ac:dyDescent="0.25">
      <c r="A17301" s="890" t="s">
        <v>16878</v>
      </c>
      <c r="B17301" s="890" t="s">
        <v>38325</v>
      </c>
      <c r="C17301" s="890" t="s">
        <v>3</v>
      </c>
      <c r="D17301" s="890">
        <v>15.42</v>
      </c>
    </row>
    <row r="17302" spans="1:4" x14ac:dyDescent="0.25">
      <c r="A17302" s="890" t="s">
        <v>16879</v>
      </c>
      <c r="B17302" s="890" t="s">
        <v>38326</v>
      </c>
      <c r="C17302" s="890" t="s">
        <v>3</v>
      </c>
      <c r="D17302" s="890">
        <v>4.74</v>
      </c>
    </row>
    <row r="17303" spans="1:4" x14ac:dyDescent="0.25">
      <c r="A17303" s="890" t="s">
        <v>16880</v>
      </c>
      <c r="B17303" s="890" t="s">
        <v>38326</v>
      </c>
      <c r="C17303" s="890" t="s">
        <v>3</v>
      </c>
      <c r="D17303" s="890">
        <v>4.33</v>
      </c>
    </row>
    <row r="17304" spans="1:4" x14ac:dyDescent="0.25">
      <c r="A17304" s="890" t="s">
        <v>16881</v>
      </c>
      <c r="B17304" s="890" t="s">
        <v>38327</v>
      </c>
      <c r="C17304" s="890" t="s">
        <v>3</v>
      </c>
      <c r="D17304" s="890">
        <v>20.2</v>
      </c>
    </row>
    <row r="17305" spans="1:4" x14ac:dyDescent="0.25">
      <c r="A17305" s="890" t="s">
        <v>16882</v>
      </c>
      <c r="B17305" s="890" t="s">
        <v>38327</v>
      </c>
      <c r="C17305" s="890" t="s">
        <v>3</v>
      </c>
      <c r="D17305" s="890">
        <v>19.03</v>
      </c>
    </row>
    <row r="17306" spans="1:4" x14ac:dyDescent="0.25">
      <c r="A17306" s="890" t="s">
        <v>16883</v>
      </c>
      <c r="B17306" s="890" t="s">
        <v>38328</v>
      </c>
      <c r="C17306" s="890" t="s">
        <v>3</v>
      </c>
      <c r="D17306" s="890">
        <v>101.94</v>
      </c>
    </row>
    <row r="17307" spans="1:4" x14ac:dyDescent="0.25">
      <c r="A17307" s="890" t="s">
        <v>16884</v>
      </c>
      <c r="B17307" s="890" t="s">
        <v>38328</v>
      </c>
      <c r="C17307" s="890" t="s">
        <v>3</v>
      </c>
      <c r="D17307" s="890">
        <v>100.61</v>
      </c>
    </row>
    <row r="17308" spans="1:4" x14ac:dyDescent="0.25">
      <c r="A17308" s="890" t="s">
        <v>16885</v>
      </c>
      <c r="B17308" s="890" t="s">
        <v>38329</v>
      </c>
      <c r="C17308" s="890" t="s">
        <v>3</v>
      </c>
      <c r="D17308" s="890">
        <v>194.14</v>
      </c>
    </row>
    <row r="17309" spans="1:4" x14ac:dyDescent="0.25">
      <c r="A17309" s="890" t="s">
        <v>16886</v>
      </c>
      <c r="B17309" s="890" t="s">
        <v>38329</v>
      </c>
      <c r="C17309" s="890" t="s">
        <v>3</v>
      </c>
      <c r="D17309" s="890">
        <v>192.42</v>
      </c>
    </row>
    <row r="17310" spans="1:4" x14ac:dyDescent="0.25">
      <c r="A17310" s="890" t="s">
        <v>16887</v>
      </c>
      <c r="B17310" s="890" t="s">
        <v>38330</v>
      </c>
      <c r="C17310" s="890" t="s">
        <v>3</v>
      </c>
      <c r="D17310" s="890">
        <v>24.41</v>
      </c>
    </row>
    <row r="17311" spans="1:4" x14ac:dyDescent="0.25">
      <c r="A17311" s="890" t="s">
        <v>16888</v>
      </c>
      <c r="B17311" s="890" t="s">
        <v>38330</v>
      </c>
      <c r="C17311" s="890" t="s">
        <v>3</v>
      </c>
      <c r="D17311" s="890">
        <v>23.08</v>
      </c>
    </row>
    <row r="17312" spans="1:4" x14ac:dyDescent="0.25">
      <c r="A17312" s="890" t="s">
        <v>16889</v>
      </c>
      <c r="B17312" s="890" t="s">
        <v>38331</v>
      </c>
      <c r="C17312" s="890" t="s">
        <v>3</v>
      </c>
      <c r="D17312" s="890">
        <v>36.67</v>
      </c>
    </row>
    <row r="17313" spans="1:4" x14ac:dyDescent="0.25">
      <c r="A17313" s="890" t="s">
        <v>16890</v>
      </c>
      <c r="B17313" s="890" t="s">
        <v>38331</v>
      </c>
      <c r="C17313" s="890" t="s">
        <v>3</v>
      </c>
      <c r="D17313" s="890">
        <v>34.67</v>
      </c>
    </row>
    <row r="17314" spans="1:4" x14ac:dyDescent="0.25">
      <c r="A17314" s="890" t="s">
        <v>16891</v>
      </c>
      <c r="B17314" s="890" t="s">
        <v>38332</v>
      </c>
      <c r="C17314" s="890" t="s">
        <v>3</v>
      </c>
      <c r="D17314" s="890">
        <v>58.63</v>
      </c>
    </row>
    <row r="17315" spans="1:4" x14ac:dyDescent="0.25">
      <c r="A17315" s="890" t="s">
        <v>16892</v>
      </c>
      <c r="B17315" s="890" t="s">
        <v>38332</v>
      </c>
      <c r="C17315" s="890" t="s">
        <v>3</v>
      </c>
      <c r="D17315" s="890">
        <v>54.91</v>
      </c>
    </row>
    <row r="17316" spans="1:4" x14ac:dyDescent="0.25">
      <c r="A17316" s="890" t="s">
        <v>16893</v>
      </c>
      <c r="B17316" s="890" t="s">
        <v>16894</v>
      </c>
      <c r="C17316" s="890" t="s">
        <v>113</v>
      </c>
      <c r="D17316" s="890">
        <v>10</v>
      </c>
    </row>
    <row r="17317" spans="1:4" x14ac:dyDescent="0.25">
      <c r="A17317" s="890" t="s">
        <v>16895</v>
      </c>
      <c r="B17317" s="890" t="s">
        <v>16894</v>
      </c>
      <c r="C17317" s="890" t="s">
        <v>113</v>
      </c>
      <c r="D17317" s="890">
        <v>10</v>
      </c>
    </row>
    <row r="17318" spans="1:4" x14ac:dyDescent="0.25">
      <c r="A17318" s="890" t="s">
        <v>16896</v>
      </c>
      <c r="B17318" s="890" t="s">
        <v>21725</v>
      </c>
      <c r="C17318" s="890" t="s">
        <v>113</v>
      </c>
      <c r="D17318" s="890">
        <v>11</v>
      </c>
    </row>
    <row r="17319" spans="1:4" x14ac:dyDescent="0.25">
      <c r="A17319" s="890" t="s">
        <v>16897</v>
      </c>
      <c r="B17319" s="890" t="s">
        <v>21725</v>
      </c>
      <c r="C17319" s="890" t="s">
        <v>113</v>
      </c>
      <c r="D17319" s="890">
        <v>11</v>
      </c>
    </row>
    <row r="17320" spans="1:4" x14ac:dyDescent="0.25">
      <c r="A17320" s="890" t="s">
        <v>16898</v>
      </c>
      <c r="B17320" s="890" t="s">
        <v>38333</v>
      </c>
      <c r="C17320" s="890" t="s">
        <v>3</v>
      </c>
      <c r="D17320" s="890">
        <v>27.65</v>
      </c>
    </row>
    <row r="17321" spans="1:4" x14ac:dyDescent="0.25">
      <c r="A17321" s="890" t="s">
        <v>16899</v>
      </c>
      <c r="B17321" s="890" t="s">
        <v>38333</v>
      </c>
      <c r="C17321" s="890" t="s">
        <v>3</v>
      </c>
      <c r="D17321" s="890">
        <v>25.3</v>
      </c>
    </row>
    <row r="17322" spans="1:4" x14ac:dyDescent="0.25">
      <c r="A17322" s="890" t="s">
        <v>16900</v>
      </c>
      <c r="B17322" s="890" t="s">
        <v>38334</v>
      </c>
      <c r="C17322" s="890" t="s">
        <v>3</v>
      </c>
      <c r="D17322" s="890">
        <v>11.11</v>
      </c>
    </row>
    <row r="17323" spans="1:4" x14ac:dyDescent="0.25">
      <c r="A17323" s="890" t="s">
        <v>16901</v>
      </c>
      <c r="B17323" s="890" t="s">
        <v>38334</v>
      </c>
      <c r="C17323" s="890" t="s">
        <v>3</v>
      </c>
      <c r="D17323" s="890">
        <v>10.61</v>
      </c>
    </row>
    <row r="17324" spans="1:4" x14ac:dyDescent="0.25">
      <c r="A17324" s="890" t="s">
        <v>16902</v>
      </c>
      <c r="B17324" s="890" t="s">
        <v>38335</v>
      </c>
      <c r="C17324" s="890" t="s">
        <v>3</v>
      </c>
      <c r="D17324" s="890">
        <v>41.69</v>
      </c>
    </row>
    <row r="17325" spans="1:4" x14ac:dyDescent="0.25">
      <c r="A17325" s="890" t="s">
        <v>16903</v>
      </c>
      <c r="B17325" s="890" t="s">
        <v>38335</v>
      </c>
      <c r="C17325" s="890" t="s">
        <v>3</v>
      </c>
      <c r="D17325" s="890">
        <v>38.56</v>
      </c>
    </row>
    <row r="17326" spans="1:4" x14ac:dyDescent="0.25">
      <c r="A17326" s="890" t="s">
        <v>16904</v>
      </c>
      <c r="B17326" s="890" t="s">
        <v>38336</v>
      </c>
      <c r="C17326" s="890" t="s">
        <v>3</v>
      </c>
      <c r="D17326" s="890">
        <v>29.31</v>
      </c>
    </row>
    <row r="17327" spans="1:4" x14ac:dyDescent="0.25">
      <c r="A17327" s="890" t="s">
        <v>16905</v>
      </c>
      <c r="B17327" s="890" t="s">
        <v>38336</v>
      </c>
      <c r="C17327" s="890" t="s">
        <v>3</v>
      </c>
      <c r="D17327" s="890">
        <v>27.15</v>
      </c>
    </row>
    <row r="17328" spans="1:4" x14ac:dyDescent="0.25">
      <c r="A17328" s="890" t="s">
        <v>16906</v>
      </c>
      <c r="B17328" s="890" t="s">
        <v>38337</v>
      </c>
      <c r="C17328" s="890" t="s">
        <v>3</v>
      </c>
      <c r="D17328" s="890">
        <v>14.61</v>
      </c>
    </row>
    <row r="17329" spans="1:4" x14ac:dyDescent="0.25">
      <c r="A17329" s="890" t="s">
        <v>16907</v>
      </c>
      <c r="B17329" s="890" t="s">
        <v>38337</v>
      </c>
      <c r="C17329" s="890" t="s">
        <v>3</v>
      </c>
      <c r="D17329" s="890">
        <v>13.63</v>
      </c>
    </row>
    <row r="17330" spans="1:4" x14ac:dyDescent="0.25">
      <c r="A17330" s="890" t="s">
        <v>16908</v>
      </c>
      <c r="B17330" s="890" t="s">
        <v>38338</v>
      </c>
      <c r="C17330" s="890" t="s">
        <v>3</v>
      </c>
      <c r="D17330" s="890">
        <v>3.3</v>
      </c>
    </row>
    <row r="17331" spans="1:4" x14ac:dyDescent="0.25">
      <c r="A17331" s="890" t="s">
        <v>16909</v>
      </c>
      <c r="B17331" s="890" t="s">
        <v>38338</v>
      </c>
      <c r="C17331" s="890" t="s">
        <v>3</v>
      </c>
      <c r="D17331" s="890">
        <v>3.1</v>
      </c>
    </row>
    <row r="17332" spans="1:4" x14ac:dyDescent="0.25">
      <c r="A17332" s="890" t="s">
        <v>16910</v>
      </c>
      <c r="B17332" s="890" t="s">
        <v>38339</v>
      </c>
      <c r="C17332" s="890" t="s">
        <v>3</v>
      </c>
      <c r="D17332" s="890">
        <v>43.83</v>
      </c>
    </row>
    <row r="17333" spans="1:4" x14ac:dyDescent="0.25">
      <c r="A17333" s="890" t="s">
        <v>16911</v>
      </c>
      <c r="B17333" s="890" t="s">
        <v>38339</v>
      </c>
      <c r="C17333" s="890" t="s">
        <v>3</v>
      </c>
      <c r="D17333" s="890">
        <v>40.700000000000003</v>
      </c>
    </row>
    <row r="17334" spans="1:4" x14ac:dyDescent="0.25">
      <c r="A17334" s="890" t="s">
        <v>16912</v>
      </c>
      <c r="B17334" s="890" t="s">
        <v>38340</v>
      </c>
      <c r="C17334" s="890" t="s">
        <v>3</v>
      </c>
      <c r="D17334" s="890">
        <v>17.23</v>
      </c>
    </row>
    <row r="17335" spans="1:4" x14ac:dyDescent="0.25">
      <c r="A17335" s="890" t="s">
        <v>16913</v>
      </c>
      <c r="B17335" s="890" t="s">
        <v>38340</v>
      </c>
      <c r="C17335" s="890" t="s">
        <v>3</v>
      </c>
      <c r="D17335" s="890">
        <v>16.010000000000002</v>
      </c>
    </row>
    <row r="17336" spans="1:4" x14ac:dyDescent="0.25">
      <c r="A17336" s="890" t="s">
        <v>16914</v>
      </c>
      <c r="B17336" s="890" t="s">
        <v>38341</v>
      </c>
      <c r="C17336" s="890" t="s">
        <v>3</v>
      </c>
      <c r="D17336" s="890">
        <v>18.79</v>
      </c>
    </row>
    <row r="17337" spans="1:4" x14ac:dyDescent="0.25">
      <c r="A17337" s="890" t="s">
        <v>16915</v>
      </c>
      <c r="B17337" s="890" t="s">
        <v>38341</v>
      </c>
      <c r="C17337" s="890" t="s">
        <v>3</v>
      </c>
      <c r="D17337" s="890">
        <v>17.420000000000002</v>
      </c>
    </row>
    <row r="17338" spans="1:4" x14ac:dyDescent="0.25">
      <c r="A17338" s="890" t="s">
        <v>16916</v>
      </c>
      <c r="B17338" s="890" t="s">
        <v>38342</v>
      </c>
      <c r="C17338" s="890" t="s">
        <v>3</v>
      </c>
      <c r="D17338" s="890">
        <v>24.23</v>
      </c>
    </row>
    <row r="17339" spans="1:4" x14ac:dyDescent="0.25">
      <c r="A17339" s="890" t="s">
        <v>16917</v>
      </c>
      <c r="B17339" s="890" t="s">
        <v>38342</v>
      </c>
      <c r="C17339" s="890" t="s">
        <v>3</v>
      </c>
      <c r="D17339" s="890">
        <v>22.47</v>
      </c>
    </row>
    <row r="17340" spans="1:4" x14ac:dyDescent="0.25">
      <c r="A17340" s="890" t="s">
        <v>16918</v>
      </c>
      <c r="B17340" s="890" t="s">
        <v>38343</v>
      </c>
      <c r="C17340" s="890" t="s">
        <v>3</v>
      </c>
      <c r="D17340" s="890">
        <v>12.99</v>
      </c>
    </row>
    <row r="17341" spans="1:4" x14ac:dyDescent="0.25">
      <c r="A17341" s="890" t="s">
        <v>16919</v>
      </c>
      <c r="B17341" s="890" t="s">
        <v>38343</v>
      </c>
      <c r="C17341" s="890" t="s">
        <v>3</v>
      </c>
      <c r="D17341" s="890">
        <v>12.21</v>
      </c>
    </row>
    <row r="17342" spans="1:4" x14ac:dyDescent="0.25">
      <c r="A17342" s="890" t="s">
        <v>16920</v>
      </c>
      <c r="B17342" s="890" t="s">
        <v>38344</v>
      </c>
      <c r="C17342" s="890" t="s">
        <v>3</v>
      </c>
      <c r="D17342" s="890">
        <v>37.369999999999997</v>
      </c>
    </row>
    <row r="17343" spans="1:4" x14ac:dyDescent="0.25">
      <c r="A17343" s="890" t="s">
        <v>16921</v>
      </c>
      <c r="B17343" s="890" t="s">
        <v>38344</v>
      </c>
      <c r="C17343" s="890" t="s">
        <v>3</v>
      </c>
      <c r="D17343" s="890">
        <v>36.35</v>
      </c>
    </row>
    <row r="17344" spans="1:4" x14ac:dyDescent="0.25">
      <c r="A17344" s="890" t="s">
        <v>16922</v>
      </c>
      <c r="B17344" s="890" t="s">
        <v>38345</v>
      </c>
      <c r="C17344" s="890" t="s">
        <v>3</v>
      </c>
      <c r="D17344" s="890">
        <v>54.47</v>
      </c>
    </row>
    <row r="17345" spans="1:4" x14ac:dyDescent="0.25">
      <c r="A17345" s="890" t="s">
        <v>16923</v>
      </c>
      <c r="B17345" s="890" t="s">
        <v>38345</v>
      </c>
      <c r="C17345" s="890" t="s">
        <v>3</v>
      </c>
      <c r="D17345" s="890">
        <v>51.34</v>
      </c>
    </row>
    <row r="17346" spans="1:4" x14ac:dyDescent="0.25">
      <c r="A17346" s="890" t="s">
        <v>16924</v>
      </c>
      <c r="B17346" s="890" t="s">
        <v>38346</v>
      </c>
      <c r="C17346" s="890" t="s">
        <v>3</v>
      </c>
      <c r="D17346" s="890">
        <v>35.18</v>
      </c>
    </row>
    <row r="17347" spans="1:4" x14ac:dyDescent="0.25">
      <c r="A17347" s="890" t="s">
        <v>16925</v>
      </c>
      <c r="B17347" s="890" t="s">
        <v>38346</v>
      </c>
      <c r="C17347" s="890" t="s">
        <v>3</v>
      </c>
      <c r="D17347" s="890">
        <v>33.11</v>
      </c>
    </row>
    <row r="17348" spans="1:4" x14ac:dyDescent="0.25">
      <c r="A17348" s="890" t="s">
        <v>16926</v>
      </c>
      <c r="B17348" s="890" t="s">
        <v>38347</v>
      </c>
      <c r="C17348" s="890" t="s">
        <v>3</v>
      </c>
      <c r="D17348" s="890">
        <v>9.4600000000000009</v>
      </c>
    </row>
    <row r="17349" spans="1:4" x14ac:dyDescent="0.25">
      <c r="A17349" s="890" t="s">
        <v>16927</v>
      </c>
      <c r="B17349" s="890" t="s">
        <v>38347</v>
      </c>
      <c r="C17349" s="890" t="s">
        <v>3</v>
      </c>
      <c r="D17349" s="890">
        <v>8.9700000000000006</v>
      </c>
    </row>
    <row r="17350" spans="1:4" x14ac:dyDescent="0.25">
      <c r="A17350" s="890" t="s">
        <v>16928</v>
      </c>
      <c r="B17350" s="890" t="s">
        <v>38348</v>
      </c>
      <c r="C17350" s="890" t="s">
        <v>3</v>
      </c>
      <c r="D17350" s="890">
        <v>20.37</v>
      </c>
    </row>
    <row r="17351" spans="1:4" x14ac:dyDescent="0.25">
      <c r="A17351" s="890" t="s">
        <v>16929</v>
      </c>
      <c r="B17351" s="890" t="s">
        <v>38348</v>
      </c>
      <c r="C17351" s="890" t="s">
        <v>3</v>
      </c>
      <c r="D17351" s="890">
        <v>19.09</v>
      </c>
    </row>
    <row r="17352" spans="1:4" x14ac:dyDescent="0.25">
      <c r="A17352" s="890" t="s">
        <v>16930</v>
      </c>
      <c r="B17352" s="890" t="s">
        <v>38349</v>
      </c>
      <c r="C17352" s="890" t="s">
        <v>3</v>
      </c>
      <c r="D17352" s="890">
        <v>11.11</v>
      </c>
    </row>
    <row r="17353" spans="1:4" x14ac:dyDescent="0.25">
      <c r="A17353" s="890" t="s">
        <v>16931</v>
      </c>
      <c r="B17353" s="890" t="s">
        <v>38349</v>
      </c>
      <c r="C17353" s="890" t="s">
        <v>3</v>
      </c>
      <c r="D17353" s="890">
        <v>10.61</v>
      </c>
    </row>
    <row r="17354" spans="1:4" x14ac:dyDescent="0.25">
      <c r="A17354" s="890" t="s">
        <v>16932</v>
      </c>
      <c r="B17354" s="890" t="s">
        <v>38350</v>
      </c>
      <c r="C17354" s="890" t="s">
        <v>3</v>
      </c>
      <c r="D17354" s="890">
        <v>18.22</v>
      </c>
    </row>
    <row r="17355" spans="1:4" x14ac:dyDescent="0.25">
      <c r="A17355" s="890" t="s">
        <v>16933</v>
      </c>
      <c r="B17355" s="890" t="s">
        <v>38350</v>
      </c>
      <c r="C17355" s="890" t="s">
        <v>3</v>
      </c>
      <c r="D17355" s="890">
        <v>17.04</v>
      </c>
    </row>
    <row r="17356" spans="1:4" x14ac:dyDescent="0.25">
      <c r="A17356" s="890" t="s">
        <v>16934</v>
      </c>
      <c r="B17356" s="890" t="s">
        <v>38351</v>
      </c>
      <c r="C17356" s="890" t="s">
        <v>3</v>
      </c>
      <c r="D17356" s="890">
        <v>24.08</v>
      </c>
    </row>
    <row r="17357" spans="1:4" x14ac:dyDescent="0.25">
      <c r="A17357" s="890" t="s">
        <v>16935</v>
      </c>
      <c r="B17357" s="890" t="s">
        <v>38351</v>
      </c>
      <c r="C17357" s="890" t="s">
        <v>3</v>
      </c>
      <c r="D17357" s="890">
        <v>22.59</v>
      </c>
    </row>
    <row r="17358" spans="1:4" x14ac:dyDescent="0.25">
      <c r="A17358" s="890" t="s">
        <v>16936</v>
      </c>
      <c r="B17358" s="890" t="s">
        <v>38352</v>
      </c>
      <c r="C17358" s="890" t="s">
        <v>3</v>
      </c>
      <c r="D17358" s="890">
        <v>19.39</v>
      </c>
    </row>
    <row r="17359" spans="1:4" x14ac:dyDescent="0.25">
      <c r="A17359" s="890" t="s">
        <v>16937</v>
      </c>
      <c r="B17359" s="890" t="s">
        <v>38352</v>
      </c>
      <c r="C17359" s="890" t="s">
        <v>3</v>
      </c>
      <c r="D17359" s="890">
        <v>17.97</v>
      </c>
    </row>
    <row r="17360" spans="1:4" x14ac:dyDescent="0.25">
      <c r="A17360" s="890" t="s">
        <v>16938</v>
      </c>
      <c r="B17360" s="890" t="s">
        <v>38353</v>
      </c>
      <c r="C17360" s="890" t="s">
        <v>3</v>
      </c>
      <c r="D17360" s="890">
        <v>15.22</v>
      </c>
    </row>
    <row r="17361" spans="1:4" x14ac:dyDescent="0.25">
      <c r="A17361" s="890" t="s">
        <v>16939</v>
      </c>
      <c r="B17361" s="890" t="s">
        <v>38353</v>
      </c>
      <c r="C17361" s="890" t="s">
        <v>3</v>
      </c>
      <c r="D17361" s="890">
        <v>14.05</v>
      </c>
    </row>
    <row r="17362" spans="1:4" x14ac:dyDescent="0.25">
      <c r="A17362" s="890" t="s">
        <v>16940</v>
      </c>
      <c r="B17362" s="890" t="s">
        <v>38354</v>
      </c>
      <c r="C17362" s="890" t="s">
        <v>3</v>
      </c>
      <c r="D17362" s="890">
        <v>55.95</v>
      </c>
    </row>
    <row r="17363" spans="1:4" x14ac:dyDescent="0.25">
      <c r="A17363" s="890" t="s">
        <v>16941</v>
      </c>
      <c r="B17363" s="890" t="s">
        <v>38354</v>
      </c>
      <c r="C17363" s="890" t="s">
        <v>3</v>
      </c>
      <c r="D17363" s="890">
        <v>52.72</v>
      </c>
    </row>
    <row r="17364" spans="1:4" x14ac:dyDescent="0.25">
      <c r="A17364" s="890" t="s">
        <v>16942</v>
      </c>
      <c r="B17364" s="890" t="s">
        <v>38355</v>
      </c>
      <c r="C17364" s="890" t="s">
        <v>3</v>
      </c>
      <c r="D17364" s="890">
        <v>21.7</v>
      </c>
    </row>
    <row r="17365" spans="1:4" x14ac:dyDescent="0.25">
      <c r="A17365" s="890" t="s">
        <v>16943</v>
      </c>
      <c r="B17365" s="890" t="s">
        <v>38355</v>
      </c>
      <c r="C17365" s="890" t="s">
        <v>3</v>
      </c>
      <c r="D17365" s="890">
        <v>20.329999999999998</v>
      </c>
    </row>
    <row r="17366" spans="1:4" x14ac:dyDescent="0.25">
      <c r="A17366" s="890" t="s">
        <v>16944</v>
      </c>
      <c r="B17366" s="890" t="s">
        <v>38356</v>
      </c>
      <c r="C17366" s="890" t="s">
        <v>3</v>
      </c>
      <c r="D17366" s="890">
        <v>24.45</v>
      </c>
    </row>
    <row r="17367" spans="1:4" x14ac:dyDescent="0.25">
      <c r="A17367" s="890" t="s">
        <v>16945</v>
      </c>
      <c r="B17367" s="890" t="s">
        <v>38356</v>
      </c>
      <c r="C17367" s="890" t="s">
        <v>3</v>
      </c>
      <c r="D17367" s="890">
        <v>22.66</v>
      </c>
    </row>
    <row r="17368" spans="1:4" x14ac:dyDescent="0.25">
      <c r="A17368" s="890" t="s">
        <v>16946</v>
      </c>
      <c r="B17368" s="890" t="s">
        <v>38357</v>
      </c>
      <c r="C17368" s="890" t="s">
        <v>4</v>
      </c>
      <c r="D17368" s="890">
        <v>21.77</v>
      </c>
    </row>
    <row r="17369" spans="1:4" x14ac:dyDescent="0.25">
      <c r="A17369" s="890" t="s">
        <v>16947</v>
      </c>
      <c r="B17369" s="890" t="s">
        <v>38357</v>
      </c>
      <c r="C17369" s="890" t="s">
        <v>4</v>
      </c>
      <c r="D17369" s="890">
        <v>19.77</v>
      </c>
    </row>
    <row r="17370" spans="1:4" x14ac:dyDescent="0.25">
      <c r="A17370" s="890" t="s">
        <v>16948</v>
      </c>
      <c r="B17370" s="890" t="s">
        <v>38358</v>
      </c>
      <c r="C17370" s="890" t="s">
        <v>4</v>
      </c>
      <c r="D17370" s="890">
        <v>6.62</v>
      </c>
    </row>
    <row r="17371" spans="1:4" x14ac:dyDescent="0.25">
      <c r="A17371" s="890" t="s">
        <v>16949</v>
      </c>
      <c r="B17371" s="890" t="s">
        <v>38358</v>
      </c>
      <c r="C17371" s="890" t="s">
        <v>4</v>
      </c>
      <c r="D17371" s="890">
        <v>6.02</v>
      </c>
    </row>
    <row r="17372" spans="1:4" x14ac:dyDescent="0.25">
      <c r="A17372" s="890" t="s">
        <v>16950</v>
      </c>
      <c r="B17372" s="890" t="s">
        <v>38359</v>
      </c>
      <c r="C17372" s="890" t="s">
        <v>4</v>
      </c>
      <c r="D17372" s="890">
        <v>14.46</v>
      </c>
    </row>
    <row r="17373" spans="1:4" x14ac:dyDescent="0.25">
      <c r="A17373" s="890" t="s">
        <v>16951</v>
      </c>
      <c r="B17373" s="890" t="s">
        <v>38359</v>
      </c>
      <c r="C17373" s="890" t="s">
        <v>4</v>
      </c>
      <c r="D17373" s="890">
        <v>13.21</v>
      </c>
    </row>
    <row r="17374" spans="1:4" x14ac:dyDescent="0.25">
      <c r="A17374" s="890" t="s">
        <v>16952</v>
      </c>
      <c r="B17374" s="890" t="s">
        <v>38360</v>
      </c>
      <c r="C17374" s="890" t="s">
        <v>4</v>
      </c>
      <c r="D17374" s="890">
        <v>14.3</v>
      </c>
    </row>
    <row r="17375" spans="1:4" x14ac:dyDescent="0.25">
      <c r="A17375" s="890" t="s">
        <v>16953</v>
      </c>
      <c r="B17375" s="890" t="s">
        <v>38360</v>
      </c>
      <c r="C17375" s="890" t="s">
        <v>4</v>
      </c>
      <c r="D17375" s="890">
        <v>13.04</v>
      </c>
    </row>
    <row r="17376" spans="1:4" x14ac:dyDescent="0.25">
      <c r="A17376" s="890" t="s">
        <v>16954</v>
      </c>
      <c r="B17376" s="890" t="s">
        <v>38361</v>
      </c>
      <c r="C17376" s="890" t="s">
        <v>4</v>
      </c>
      <c r="D17376" s="890">
        <v>10.45</v>
      </c>
    </row>
    <row r="17377" spans="1:4" x14ac:dyDescent="0.25">
      <c r="A17377" s="890" t="s">
        <v>16955</v>
      </c>
      <c r="B17377" s="890" t="s">
        <v>38361</v>
      </c>
      <c r="C17377" s="890" t="s">
        <v>4</v>
      </c>
      <c r="D17377" s="890">
        <v>9.52</v>
      </c>
    </row>
    <row r="17378" spans="1:4" x14ac:dyDescent="0.25">
      <c r="A17378" s="890" t="s">
        <v>16956</v>
      </c>
      <c r="B17378" s="890" t="s">
        <v>38362</v>
      </c>
      <c r="C17378" s="890" t="s">
        <v>3</v>
      </c>
      <c r="D17378" s="890">
        <v>43.01</v>
      </c>
    </row>
    <row r="17379" spans="1:4" x14ac:dyDescent="0.25">
      <c r="A17379" s="890" t="s">
        <v>16957</v>
      </c>
      <c r="B17379" s="890" t="s">
        <v>38362</v>
      </c>
      <c r="C17379" s="890" t="s">
        <v>3</v>
      </c>
      <c r="D17379" s="890">
        <v>39.61</v>
      </c>
    </row>
    <row r="17380" spans="1:4" x14ac:dyDescent="0.25">
      <c r="A17380" s="890" t="s">
        <v>16958</v>
      </c>
      <c r="B17380" s="890" t="s">
        <v>38363</v>
      </c>
      <c r="C17380" s="890" t="s">
        <v>3</v>
      </c>
      <c r="D17380" s="890">
        <v>24.37</v>
      </c>
    </row>
    <row r="17381" spans="1:4" x14ac:dyDescent="0.25">
      <c r="A17381" s="890" t="s">
        <v>16959</v>
      </c>
      <c r="B17381" s="890" t="s">
        <v>38363</v>
      </c>
      <c r="C17381" s="890" t="s">
        <v>3</v>
      </c>
      <c r="D17381" s="890">
        <v>22.88</v>
      </c>
    </row>
    <row r="17382" spans="1:4" x14ac:dyDescent="0.25">
      <c r="A17382" s="890" t="s">
        <v>16960</v>
      </c>
      <c r="B17382" s="890" t="s">
        <v>38364</v>
      </c>
      <c r="C17382" s="890" t="s">
        <v>3</v>
      </c>
      <c r="D17382" s="890">
        <v>20.51</v>
      </c>
    </row>
    <row r="17383" spans="1:4" x14ac:dyDescent="0.25">
      <c r="A17383" s="890" t="s">
        <v>16961</v>
      </c>
      <c r="B17383" s="890" t="s">
        <v>38364</v>
      </c>
      <c r="C17383" s="890" t="s">
        <v>3</v>
      </c>
      <c r="D17383" s="890">
        <v>19.23</v>
      </c>
    </row>
    <row r="17384" spans="1:4" x14ac:dyDescent="0.25">
      <c r="A17384" s="890" t="s">
        <v>16962</v>
      </c>
      <c r="B17384" s="890" t="s">
        <v>38365</v>
      </c>
      <c r="C17384" s="890" t="s">
        <v>3</v>
      </c>
      <c r="D17384" s="890">
        <v>23.77</v>
      </c>
    </row>
    <row r="17385" spans="1:4" x14ac:dyDescent="0.25">
      <c r="A17385" s="890" t="s">
        <v>16963</v>
      </c>
      <c r="B17385" s="890" t="s">
        <v>38365</v>
      </c>
      <c r="C17385" s="890" t="s">
        <v>3</v>
      </c>
      <c r="D17385" s="890">
        <v>22.28</v>
      </c>
    </row>
    <row r="17386" spans="1:4" x14ac:dyDescent="0.25">
      <c r="A17386" s="890" t="s">
        <v>16964</v>
      </c>
      <c r="B17386" s="890" t="s">
        <v>38366</v>
      </c>
      <c r="C17386" s="890" t="s">
        <v>3</v>
      </c>
      <c r="D17386" s="890">
        <v>19.260000000000002</v>
      </c>
    </row>
    <row r="17387" spans="1:4" x14ac:dyDescent="0.25">
      <c r="A17387" s="890" t="s">
        <v>16965</v>
      </c>
      <c r="B17387" s="890" t="s">
        <v>38366</v>
      </c>
      <c r="C17387" s="890" t="s">
        <v>3</v>
      </c>
      <c r="D17387" s="890">
        <v>17.98</v>
      </c>
    </row>
    <row r="17388" spans="1:4" x14ac:dyDescent="0.25">
      <c r="A17388" s="890" t="s">
        <v>16966</v>
      </c>
      <c r="B17388" s="890" t="s">
        <v>38367</v>
      </c>
      <c r="C17388" s="890" t="s">
        <v>3</v>
      </c>
      <c r="D17388" s="890">
        <v>27.33</v>
      </c>
    </row>
    <row r="17389" spans="1:4" x14ac:dyDescent="0.25">
      <c r="A17389" s="890" t="s">
        <v>16967</v>
      </c>
      <c r="B17389" s="890" t="s">
        <v>38367</v>
      </c>
      <c r="C17389" s="890" t="s">
        <v>3</v>
      </c>
      <c r="D17389" s="890">
        <v>26.35</v>
      </c>
    </row>
    <row r="17390" spans="1:4" x14ac:dyDescent="0.25">
      <c r="A17390" s="890" t="s">
        <v>16968</v>
      </c>
      <c r="B17390" s="890" t="s">
        <v>38368</v>
      </c>
      <c r="C17390" s="890" t="s">
        <v>3</v>
      </c>
      <c r="D17390" s="890">
        <v>24.83</v>
      </c>
    </row>
    <row r="17391" spans="1:4" x14ac:dyDescent="0.25">
      <c r="A17391" s="890" t="s">
        <v>16969</v>
      </c>
      <c r="B17391" s="890" t="s">
        <v>38368</v>
      </c>
      <c r="C17391" s="890" t="s">
        <v>3</v>
      </c>
      <c r="D17391" s="890">
        <v>23.35</v>
      </c>
    </row>
    <row r="17392" spans="1:4" x14ac:dyDescent="0.25">
      <c r="A17392" s="890" t="s">
        <v>16970</v>
      </c>
      <c r="B17392" s="890" t="s">
        <v>38369</v>
      </c>
      <c r="C17392" s="890" t="s">
        <v>3</v>
      </c>
      <c r="D17392" s="890">
        <v>18.55</v>
      </c>
    </row>
    <row r="17393" spans="1:4" x14ac:dyDescent="0.25">
      <c r="A17393" s="890" t="s">
        <v>16971</v>
      </c>
      <c r="B17393" s="890" t="s">
        <v>38369</v>
      </c>
      <c r="C17393" s="890" t="s">
        <v>3</v>
      </c>
      <c r="D17393" s="890">
        <v>17.27</v>
      </c>
    </row>
    <row r="17394" spans="1:4" x14ac:dyDescent="0.25">
      <c r="A17394" s="890" t="s">
        <v>16972</v>
      </c>
      <c r="B17394" s="890" t="s">
        <v>38370</v>
      </c>
      <c r="C17394" s="890" t="s">
        <v>3</v>
      </c>
      <c r="D17394" s="890">
        <v>5.79</v>
      </c>
    </row>
    <row r="17395" spans="1:4" x14ac:dyDescent="0.25">
      <c r="A17395" s="890" t="s">
        <v>16973</v>
      </c>
      <c r="B17395" s="890" t="s">
        <v>38370</v>
      </c>
      <c r="C17395" s="890" t="s">
        <v>3</v>
      </c>
      <c r="D17395" s="890">
        <v>5.36</v>
      </c>
    </row>
    <row r="17396" spans="1:4" x14ac:dyDescent="0.25">
      <c r="A17396" s="890" t="s">
        <v>16974</v>
      </c>
      <c r="B17396" s="890" t="s">
        <v>38371</v>
      </c>
      <c r="C17396" s="890" t="s">
        <v>3</v>
      </c>
      <c r="D17396" s="890">
        <v>16.71</v>
      </c>
    </row>
    <row r="17397" spans="1:4" x14ac:dyDescent="0.25">
      <c r="A17397" s="890" t="s">
        <v>16975</v>
      </c>
      <c r="B17397" s="890" t="s">
        <v>38371</v>
      </c>
      <c r="C17397" s="890" t="s">
        <v>3</v>
      </c>
      <c r="D17397" s="890">
        <v>15.64</v>
      </c>
    </row>
    <row r="17398" spans="1:4" x14ac:dyDescent="0.25">
      <c r="A17398" s="890" t="s">
        <v>16976</v>
      </c>
      <c r="B17398" s="890" t="s">
        <v>38372</v>
      </c>
      <c r="C17398" s="890" t="s">
        <v>3</v>
      </c>
      <c r="D17398" s="890">
        <v>52.66</v>
      </c>
    </row>
    <row r="17399" spans="1:4" x14ac:dyDescent="0.25">
      <c r="A17399" s="890" t="s">
        <v>16977</v>
      </c>
      <c r="B17399" s="890" t="s">
        <v>38372</v>
      </c>
      <c r="C17399" s="890" t="s">
        <v>3</v>
      </c>
      <c r="D17399" s="890">
        <v>48.94</v>
      </c>
    </row>
    <row r="17400" spans="1:4" x14ac:dyDescent="0.25">
      <c r="A17400" s="890" t="s">
        <v>16978</v>
      </c>
      <c r="B17400" s="890" t="s">
        <v>38373</v>
      </c>
      <c r="C17400" s="890" t="s">
        <v>3</v>
      </c>
      <c r="D17400" s="890">
        <v>24.82</v>
      </c>
    </row>
    <row r="17401" spans="1:4" x14ac:dyDescent="0.25">
      <c r="A17401" s="890" t="s">
        <v>16979</v>
      </c>
      <c r="B17401" s="890" t="s">
        <v>38373</v>
      </c>
      <c r="C17401" s="890" t="s">
        <v>3</v>
      </c>
      <c r="D17401" s="890">
        <v>22.76</v>
      </c>
    </row>
    <row r="17402" spans="1:4" x14ac:dyDescent="0.25">
      <c r="A17402" s="890" t="s">
        <v>16980</v>
      </c>
      <c r="B17402" s="890" t="s">
        <v>38374</v>
      </c>
      <c r="C17402" s="890" t="s">
        <v>3</v>
      </c>
      <c r="D17402" s="890">
        <v>11.33</v>
      </c>
    </row>
    <row r="17403" spans="1:4" x14ac:dyDescent="0.25">
      <c r="A17403" s="890" t="s">
        <v>16981</v>
      </c>
      <c r="B17403" s="890" t="s">
        <v>38374</v>
      </c>
      <c r="C17403" s="890" t="s">
        <v>3</v>
      </c>
      <c r="D17403" s="890">
        <v>10.34</v>
      </c>
    </row>
    <row r="17404" spans="1:4" x14ac:dyDescent="0.25">
      <c r="A17404" s="890" t="s">
        <v>16982</v>
      </c>
      <c r="B17404" s="890" t="s">
        <v>38375</v>
      </c>
      <c r="C17404" s="890" t="s">
        <v>3</v>
      </c>
      <c r="D17404" s="890">
        <v>12.08</v>
      </c>
    </row>
    <row r="17405" spans="1:4" x14ac:dyDescent="0.25">
      <c r="A17405" s="890" t="s">
        <v>16983</v>
      </c>
      <c r="B17405" s="890" t="s">
        <v>38375</v>
      </c>
      <c r="C17405" s="890" t="s">
        <v>3</v>
      </c>
      <c r="D17405" s="890">
        <v>11.06</v>
      </c>
    </row>
    <row r="17406" spans="1:4" x14ac:dyDescent="0.25">
      <c r="A17406" s="890" t="s">
        <v>16984</v>
      </c>
      <c r="B17406" s="890" t="s">
        <v>38376</v>
      </c>
      <c r="C17406" s="890" t="s">
        <v>3</v>
      </c>
      <c r="D17406" s="890">
        <v>33.21</v>
      </c>
    </row>
    <row r="17407" spans="1:4" x14ac:dyDescent="0.25">
      <c r="A17407" s="890" t="s">
        <v>16985</v>
      </c>
      <c r="B17407" s="890" t="s">
        <v>38376</v>
      </c>
      <c r="C17407" s="890" t="s">
        <v>3</v>
      </c>
      <c r="D17407" s="890">
        <v>30.66</v>
      </c>
    </row>
    <row r="17408" spans="1:4" x14ac:dyDescent="0.25">
      <c r="A17408" s="890" t="s">
        <v>16986</v>
      </c>
      <c r="B17408" s="890" t="s">
        <v>38377</v>
      </c>
      <c r="C17408" s="890" t="s">
        <v>3</v>
      </c>
      <c r="D17408" s="890">
        <v>7.08</v>
      </c>
    </row>
    <row r="17409" spans="1:4" x14ac:dyDescent="0.25">
      <c r="A17409" s="890" t="s">
        <v>16987</v>
      </c>
      <c r="B17409" s="890" t="s">
        <v>38377</v>
      </c>
      <c r="C17409" s="890" t="s">
        <v>3</v>
      </c>
      <c r="D17409" s="890">
        <v>6.49</v>
      </c>
    </row>
    <row r="17410" spans="1:4" x14ac:dyDescent="0.25">
      <c r="A17410" s="890" t="s">
        <v>16988</v>
      </c>
      <c r="B17410" s="890" t="s">
        <v>38378</v>
      </c>
      <c r="C17410" s="890" t="s">
        <v>3</v>
      </c>
      <c r="D17410" s="890">
        <v>11.24</v>
      </c>
    </row>
    <row r="17411" spans="1:4" x14ac:dyDescent="0.25">
      <c r="A17411" s="890" t="s">
        <v>16989</v>
      </c>
      <c r="B17411" s="890" t="s">
        <v>38378</v>
      </c>
      <c r="C17411" s="890" t="s">
        <v>3</v>
      </c>
      <c r="D17411" s="890">
        <v>10.41</v>
      </c>
    </row>
    <row r="17412" spans="1:4" x14ac:dyDescent="0.25">
      <c r="A17412" s="890" t="s">
        <v>16990</v>
      </c>
      <c r="B17412" s="890" t="s">
        <v>38379</v>
      </c>
      <c r="C17412" s="890" t="s">
        <v>3</v>
      </c>
      <c r="D17412" s="890">
        <v>21.64</v>
      </c>
    </row>
    <row r="17413" spans="1:4" x14ac:dyDescent="0.25">
      <c r="A17413" s="890" t="s">
        <v>16991</v>
      </c>
      <c r="B17413" s="890" t="s">
        <v>38379</v>
      </c>
      <c r="C17413" s="890" t="s">
        <v>3</v>
      </c>
      <c r="D17413" s="890">
        <v>20.74</v>
      </c>
    </row>
    <row r="17414" spans="1:4" x14ac:dyDescent="0.25">
      <c r="A17414" s="890" t="s">
        <v>16992</v>
      </c>
      <c r="B17414" s="890" t="s">
        <v>38380</v>
      </c>
      <c r="C17414" s="890" t="s">
        <v>3</v>
      </c>
      <c r="D17414" s="890">
        <v>35.5</v>
      </c>
    </row>
    <row r="17415" spans="1:4" x14ac:dyDescent="0.25">
      <c r="A17415" s="890" t="s">
        <v>16993</v>
      </c>
      <c r="B17415" s="890" t="s">
        <v>38380</v>
      </c>
      <c r="C17415" s="890" t="s">
        <v>3</v>
      </c>
      <c r="D17415" s="890">
        <v>32.86</v>
      </c>
    </row>
    <row r="17416" spans="1:4" x14ac:dyDescent="0.25">
      <c r="A17416" s="890" t="s">
        <v>16994</v>
      </c>
      <c r="B17416" s="890" t="s">
        <v>38381</v>
      </c>
      <c r="C17416" s="890" t="s">
        <v>3</v>
      </c>
      <c r="D17416" s="890">
        <v>18.89</v>
      </c>
    </row>
    <row r="17417" spans="1:4" x14ac:dyDescent="0.25">
      <c r="A17417" s="890" t="s">
        <v>16995</v>
      </c>
      <c r="B17417" s="890" t="s">
        <v>38381</v>
      </c>
      <c r="C17417" s="890" t="s">
        <v>3</v>
      </c>
      <c r="D17417" s="890">
        <v>17.52</v>
      </c>
    </row>
    <row r="17418" spans="1:4" x14ac:dyDescent="0.25">
      <c r="A17418" s="890" t="s">
        <v>16996</v>
      </c>
      <c r="B17418" s="890" t="s">
        <v>38382</v>
      </c>
      <c r="C17418" s="890" t="s">
        <v>3</v>
      </c>
      <c r="D17418" s="890">
        <v>6.92</v>
      </c>
    </row>
    <row r="17419" spans="1:4" x14ac:dyDescent="0.25">
      <c r="A17419" s="890" t="s">
        <v>16997</v>
      </c>
      <c r="B17419" s="890" t="s">
        <v>38382</v>
      </c>
      <c r="C17419" s="890" t="s">
        <v>3</v>
      </c>
      <c r="D17419" s="890">
        <v>6.33</v>
      </c>
    </row>
    <row r="17420" spans="1:4" x14ac:dyDescent="0.25">
      <c r="A17420" s="890" t="s">
        <v>16998</v>
      </c>
      <c r="B17420" s="890" t="s">
        <v>38383</v>
      </c>
      <c r="C17420" s="890" t="s">
        <v>3</v>
      </c>
      <c r="D17420" s="890">
        <v>16.760000000000002</v>
      </c>
    </row>
    <row r="17421" spans="1:4" x14ac:dyDescent="0.25">
      <c r="A17421" s="890" t="s">
        <v>16999</v>
      </c>
      <c r="B17421" s="890" t="s">
        <v>38383</v>
      </c>
      <c r="C17421" s="890" t="s">
        <v>3</v>
      </c>
      <c r="D17421" s="890">
        <v>15.47</v>
      </c>
    </row>
    <row r="17422" spans="1:4" x14ac:dyDescent="0.25">
      <c r="A17422" s="890" t="s">
        <v>17000</v>
      </c>
      <c r="B17422" s="890" t="s">
        <v>38384</v>
      </c>
      <c r="C17422" s="890" t="s">
        <v>3</v>
      </c>
      <c r="D17422" s="890">
        <v>20.37</v>
      </c>
    </row>
    <row r="17423" spans="1:4" x14ac:dyDescent="0.25">
      <c r="A17423" s="890" t="s">
        <v>17001</v>
      </c>
      <c r="B17423" s="890" t="s">
        <v>38384</v>
      </c>
      <c r="C17423" s="890" t="s">
        <v>3</v>
      </c>
      <c r="D17423" s="890">
        <v>19</v>
      </c>
    </row>
    <row r="17424" spans="1:4" x14ac:dyDescent="0.25">
      <c r="A17424" s="890" t="s">
        <v>17002</v>
      </c>
      <c r="B17424" s="890" t="s">
        <v>38385</v>
      </c>
      <c r="C17424" s="890" t="s">
        <v>3</v>
      </c>
      <c r="D17424" s="890">
        <v>40.74</v>
      </c>
    </row>
    <row r="17425" spans="1:4" x14ac:dyDescent="0.25">
      <c r="A17425" s="890" t="s">
        <v>17003</v>
      </c>
      <c r="B17425" s="890" t="s">
        <v>38385</v>
      </c>
      <c r="C17425" s="890" t="s">
        <v>3</v>
      </c>
      <c r="D17425" s="890">
        <v>38</v>
      </c>
    </row>
    <row r="17426" spans="1:4" x14ac:dyDescent="0.25">
      <c r="A17426" s="890" t="s">
        <v>17004</v>
      </c>
      <c r="B17426" s="890" t="s">
        <v>38386</v>
      </c>
      <c r="C17426" s="890" t="s">
        <v>3</v>
      </c>
      <c r="D17426" s="890">
        <v>31.94</v>
      </c>
    </row>
    <row r="17427" spans="1:4" x14ac:dyDescent="0.25">
      <c r="A17427" s="890" t="s">
        <v>17005</v>
      </c>
      <c r="B17427" s="890" t="s">
        <v>38386</v>
      </c>
      <c r="C17427" s="890" t="s">
        <v>3</v>
      </c>
      <c r="D17427" s="890">
        <v>29.67</v>
      </c>
    </row>
    <row r="17428" spans="1:4" x14ac:dyDescent="0.25">
      <c r="A17428" s="890" t="s">
        <v>17006</v>
      </c>
      <c r="B17428" s="890" t="s">
        <v>38387</v>
      </c>
      <c r="C17428" s="890" t="s">
        <v>3</v>
      </c>
      <c r="D17428" s="890">
        <v>38.51</v>
      </c>
    </row>
    <row r="17429" spans="1:4" x14ac:dyDescent="0.25">
      <c r="A17429" s="890" t="s">
        <v>17007</v>
      </c>
      <c r="B17429" s="890" t="s">
        <v>38387</v>
      </c>
      <c r="C17429" s="890" t="s">
        <v>3</v>
      </c>
      <c r="D17429" s="890">
        <v>35.770000000000003</v>
      </c>
    </row>
    <row r="17430" spans="1:4" x14ac:dyDescent="0.25">
      <c r="A17430" s="890" t="s">
        <v>17008</v>
      </c>
      <c r="B17430" s="890" t="s">
        <v>38388</v>
      </c>
      <c r="C17430" s="890" t="s">
        <v>3</v>
      </c>
      <c r="D17430" s="890">
        <v>51.29</v>
      </c>
    </row>
    <row r="17431" spans="1:4" x14ac:dyDescent="0.25">
      <c r="A17431" s="890" t="s">
        <v>17009</v>
      </c>
      <c r="B17431" s="890" t="s">
        <v>38388</v>
      </c>
      <c r="C17431" s="890" t="s">
        <v>3</v>
      </c>
      <c r="D17431" s="890">
        <v>47.57</v>
      </c>
    </row>
    <row r="17432" spans="1:4" x14ac:dyDescent="0.25">
      <c r="A17432" s="890" t="s">
        <v>17010</v>
      </c>
      <c r="B17432" s="890" t="s">
        <v>38389</v>
      </c>
      <c r="C17432" s="890" t="s">
        <v>3</v>
      </c>
      <c r="D17432" s="890">
        <v>7.23</v>
      </c>
    </row>
    <row r="17433" spans="1:4" x14ac:dyDescent="0.25">
      <c r="A17433" s="890" t="s">
        <v>17011</v>
      </c>
      <c r="B17433" s="890" t="s">
        <v>38389</v>
      </c>
      <c r="C17433" s="890" t="s">
        <v>3</v>
      </c>
      <c r="D17433" s="890">
        <v>6.64</v>
      </c>
    </row>
    <row r="17434" spans="1:4" x14ac:dyDescent="0.25">
      <c r="A17434" s="890" t="s">
        <v>17012</v>
      </c>
      <c r="B17434" s="890" t="s">
        <v>38390</v>
      </c>
      <c r="C17434" s="890" t="s">
        <v>3</v>
      </c>
      <c r="D17434" s="890">
        <v>15.31</v>
      </c>
    </row>
    <row r="17435" spans="1:4" x14ac:dyDescent="0.25">
      <c r="A17435" s="890" t="s">
        <v>17013</v>
      </c>
      <c r="B17435" s="890" t="s">
        <v>38390</v>
      </c>
      <c r="C17435" s="890" t="s">
        <v>3</v>
      </c>
      <c r="D17435" s="890">
        <v>14.21</v>
      </c>
    </row>
    <row r="17436" spans="1:4" x14ac:dyDescent="0.25">
      <c r="A17436" s="890" t="s">
        <v>17014</v>
      </c>
      <c r="B17436" s="890" t="s">
        <v>38391</v>
      </c>
      <c r="C17436" s="890" t="s">
        <v>3</v>
      </c>
      <c r="D17436" s="890">
        <v>38.24</v>
      </c>
    </row>
    <row r="17437" spans="1:4" x14ac:dyDescent="0.25">
      <c r="A17437" s="890" t="s">
        <v>17015</v>
      </c>
      <c r="B17437" s="890" t="s">
        <v>38391</v>
      </c>
      <c r="C17437" s="890" t="s">
        <v>3</v>
      </c>
      <c r="D17437" s="890">
        <v>35.56</v>
      </c>
    </row>
    <row r="17438" spans="1:4" x14ac:dyDescent="0.25">
      <c r="A17438" s="890" t="s">
        <v>17016</v>
      </c>
      <c r="B17438" s="890" t="s">
        <v>38392</v>
      </c>
      <c r="C17438" s="890" t="s">
        <v>3</v>
      </c>
      <c r="D17438" s="890">
        <v>40.270000000000003</v>
      </c>
    </row>
    <row r="17439" spans="1:4" x14ac:dyDescent="0.25">
      <c r="A17439" s="890" t="s">
        <v>17017</v>
      </c>
      <c r="B17439" s="890" t="s">
        <v>38392</v>
      </c>
      <c r="C17439" s="890" t="s">
        <v>3</v>
      </c>
      <c r="D17439" s="890">
        <v>37.590000000000003</v>
      </c>
    </row>
    <row r="17440" spans="1:4" x14ac:dyDescent="0.25">
      <c r="A17440" s="890" t="s">
        <v>17018</v>
      </c>
      <c r="B17440" s="890" t="s">
        <v>38393</v>
      </c>
      <c r="C17440" s="890" t="s">
        <v>3</v>
      </c>
      <c r="D17440" s="890">
        <v>35.24</v>
      </c>
    </row>
    <row r="17441" spans="1:4" x14ac:dyDescent="0.25">
      <c r="A17441" s="890" t="s">
        <v>17019</v>
      </c>
      <c r="B17441" s="890" t="s">
        <v>38393</v>
      </c>
      <c r="C17441" s="890" t="s">
        <v>3</v>
      </c>
      <c r="D17441" s="890">
        <v>33.42</v>
      </c>
    </row>
    <row r="17442" spans="1:4" x14ac:dyDescent="0.25">
      <c r="A17442" s="890" t="s">
        <v>17020</v>
      </c>
      <c r="B17442" s="890" t="s">
        <v>38394</v>
      </c>
      <c r="C17442" s="890" t="s">
        <v>3</v>
      </c>
      <c r="D17442" s="890">
        <v>73.400000000000006</v>
      </c>
    </row>
    <row r="17443" spans="1:4" x14ac:dyDescent="0.25">
      <c r="A17443" s="890" t="s">
        <v>17021</v>
      </c>
      <c r="B17443" s="890" t="s">
        <v>38394</v>
      </c>
      <c r="C17443" s="890" t="s">
        <v>3</v>
      </c>
      <c r="D17443" s="890">
        <v>70.84</v>
      </c>
    </row>
    <row r="17444" spans="1:4" x14ac:dyDescent="0.25">
      <c r="A17444" s="890" t="s">
        <v>17022</v>
      </c>
      <c r="B17444" s="890" t="s">
        <v>38395</v>
      </c>
      <c r="C17444" s="890" t="s">
        <v>3</v>
      </c>
      <c r="D17444" s="890">
        <v>21.18</v>
      </c>
    </row>
    <row r="17445" spans="1:4" x14ac:dyDescent="0.25">
      <c r="A17445" s="890" t="s">
        <v>17023</v>
      </c>
      <c r="B17445" s="890" t="s">
        <v>38395</v>
      </c>
      <c r="C17445" s="890" t="s">
        <v>3</v>
      </c>
      <c r="D17445" s="890">
        <v>19.809999999999999</v>
      </c>
    </row>
    <row r="17446" spans="1:4" x14ac:dyDescent="0.25">
      <c r="A17446" s="890" t="s">
        <v>17024</v>
      </c>
      <c r="B17446" s="890" t="s">
        <v>38396</v>
      </c>
      <c r="C17446" s="890" t="s">
        <v>3</v>
      </c>
      <c r="D17446" s="890">
        <v>42.36</v>
      </c>
    </row>
    <row r="17447" spans="1:4" x14ac:dyDescent="0.25">
      <c r="A17447" s="890" t="s">
        <v>17025</v>
      </c>
      <c r="B17447" s="890" t="s">
        <v>38396</v>
      </c>
      <c r="C17447" s="890" t="s">
        <v>3</v>
      </c>
      <c r="D17447" s="890">
        <v>39.619999999999997</v>
      </c>
    </row>
    <row r="17448" spans="1:4" x14ac:dyDescent="0.25">
      <c r="A17448" s="890" t="s">
        <v>17026</v>
      </c>
      <c r="B17448" s="890" t="s">
        <v>38397</v>
      </c>
      <c r="C17448" s="890" t="s">
        <v>3</v>
      </c>
      <c r="D17448" s="890">
        <v>32.75</v>
      </c>
    </row>
    <row r="17449" spans="1:4" x14ac:dyDescent="0.25">
      <c r="A17449" s="890" t="s">
        <v>17027</v>
      </c>
      <c r="B17449" s="890" t="s">
        <v>38397</v>
      </c>
      <c r="C17449" s="890" t="s">
        <v>3</v>
      </c>
      <c r="D17449" s="890">
        <v>30.48</v>
      </c>
    </row>
    <row r="17450" spans="1:4" x14ac:dyDescent="0.25">
      <c r="A17450" s="890" t="s">
        <v>17028</v>
      </c>
      <c r="B17450" s="890" t="s">
        <v>38398</v>
      </c>
      <c r="C17450" s="890" t="s">
        <v>3</v>
      </c>
      <c r="D17450" s="890">
        <v>39.33</v>
      </c>
    </row>
    <row r="17451" spans="1:4" x14ac:dyDescent="0.25">
      <c r="A17451" s="890" t="s">
        <v>17029</v>
      </c>
      <c r="B17451" s="890" t="s">
        <v>38398</v>
      </c>
      <c r="C17451" s="890" t="s">
        <v>3</v>
      </c>
      <c r="D17451" s="890">
        <v>36.590000000000003</v>
      </c>
    </row>
    <row r="17452" spans="1:4" x14ac:dyDescent="0.25">
      <c r="A17452" s="890" t="s">
        <v>17030</v>
      </c>
      <c r="B17452" s="890" t="s">
        <v>38399</v>
      </c>
      <c r="C17452" s="890" t="s">
        <v>3</v>
      </c>
      <c r="D17452" s="890">
        <v>52.1</v>
      </c>
    </row>
    <row r="17453" spans="1:4" x14ac:dyDescent="0.25">
      <c r="A17453" s="890" t="s">
        <v>17031</v>
      </c>
      <c r="B17453" s="890" t="s">
        <v>38399</v>
      </c>
      <c r="C17453" s="890" t="s">
        <v>3</v>
      </c>
      <c r="D17453" s="890">
        <v>48.38</v>
      </c>
    </row>
    <row r="17454" spans="1:4" x14ac:dyDescent="0.25">
      <c r="A17454" s="890" t="s">
        <v>17032</v>
      </c>
      <c r="B17454" s="890" t="s">
        <v>38400</v>
      </c>
      <c r="C17454" s="890" t="s">
        <v>3</v>
      </c>
      <c r="D17454" s="890">
        <v>7.47</v>
      </c>
    </row>
    <row r="17455" spans="1:4" x14ac:dyDescent="0.25">
      <c r="A17455" s="890" t="s">
        <v>17033</v>
      </c>
      <c r="B17455" s="890" t="s">
        <v>38400</v>
      </c>
      <c r="C17455" s="890" t="s">
        <v>3</v>
      </c>
      <c r="D17455" s="890">
        <v>6.88</v>
      </c>
    </row>
    <row r="17456" spans="1:4" x14ac:dyDescent="0.25">
      <c r="A17456" s="890" t="s">
        <v>17034</v>
      </c>
      <c r="B17456" s="890" t="s">
        <v>38401</v>
      </c>
      <c r="C17456" s="890" t="s">
        <v>3</v>
      </c>
      <c r="D17456" s="890">
        <v>53.33</v>
      </c>
    </row>
    <row r="17457" spans="1:4" x14ac:dyDescent="0.25">
      <c r="A17457" s="890" t="s">
        <v>17035</v>
      </c>
      <c r="B17457" s="890" t="s">
        <v>38401</v>
      </c>
      <c r="C17457" s="890" t="s">
        <v>3</v>
      </c>
      <c r="D17457" s="890">
        <v>49.61</v>
      </c>
    </row>
    <row r="17458" spans="1:4" x14ac:dyDescent="0.25">
      <c r="A17458" s="890" t="s">
        <v>17036</v>
      </c>
      <c r="B17458" s="890" t="s">
        <v>38402</v>
      </c>
      <c r="C17458" s="890" t="s">
        <v>3</v>
      </c>
      <c r="D17458" s="890">
        <v>17.68</v>
      </c>
    </row>
    <row r="17459" spans="1:4" x14ac:dyDescent="0.25">
      <c r="A17459" s="890" t="s">
        <v>17037</v>
      </c>
      <c r="B17459" s="890" t="s">
        <v>38402</v>
      </c>
      <c r="C17459" s="890" t="s">
        <v>3</v>
      </c>
      <c r="D17459" s="890">
        <v>16.510000000000002</v>
      </c>
    </row>
    <row r="17460" spans="1:4" x14ac:dyDescent="0.25">
      <c r="A17460" s="890" t="s">
        <v>17038</v>
      </c>
      <c r="B17460" s="890" t="s">
        <v>38403</v>
      </c>
      <c r="C17460" s="890" t="s">
        <v>3</v>
      </c>
      <c r="D17460" s="890">
        <v>7.1</v>
      </c>
    </row>
    <row r="17461" spans="1:4" x14ac:dyDescent="0.25">
      <c r="A17461" s="890" t="s">
        <v>17039</v>
      </c>
      <c r="B17461" s="890" t="s">
        <v>38403</v>
      </c>
      <c r="C17461" s="890" t="s">
        <v>3</v>
      </c>
      <c r="D17461" s="890">
        <v>6.52</v>
      </c>
    </row>
    <row r="17462" spans="1:4" x14ac:dyDescent="0.25">
      <c r="A17462" s="890" t="s">
        <v>17040</v>
      </c>
      <c r="B17462" s="890" t="s">
        <v>38404</v>
      </c>
      <c r="C17462" s="890" t="s">
        <v>3</v>
      </c>
      <c r="D17462" s="890">
        <v>96.83</v>
      </c>
    </row>
    <row r="17463" spans="1:4" x14ac:dyDescent="0.25">
      <c r="A17463" s="890" t="s">
        <v>17041</v>
      </c>
      <c r="B17463" s="890" t="s">
        <v>38404</v>
      </c>
      <c r="C17463" s="890" t="s">
        <v>3</v>
      </c>
      <c r="D17463" s="890">
        <v>87.73</v>
      </c>
    </row>
    <row r="17464" spans="1:4" x14ac:dyDescent="0.25">
      <c r="A17464" s="890" t="s">
        <v>17042</v>
      </c>
      <c r="B17464" s="890" t="s">
        <v>38405</v>
      </c>
      <c r="C17464" s="890" t="s">
        <v>3</v>
      </c>
      <c r="D17464" s="890">
        <v>88.31</v>
      </c>
    </row>
    <row r="17465" spans="1:4" x14ac:dyDescent="0.25">
      <c r="A17465" s="890" t="s">
        <v>17043</v>
      </c>
      <c r="B17465" s="890" t="s">
        <v>38405</v>
      </c>
      <c r="C17465" s="890" t="s">
        <v>3</v>
      </c>
      <c r="D17465" s="890">
        <v>80.28</v>
      </c>
    </row>
    <row r="17466" spans="1:4" x14ac:dyDescent="0.25">
      <c r="A17466" s="890" t="s">
        <v>17044</v>
      </c>
      <c r="B17466" s="890" t="s">
        <v>38406</v>
      </c>
      <c r="C17466" s="890" t="s">
        <v>3</v>
      </c>
      <c r="D17466" s="890">
        <v>12.88</v>
      </c>
    </row>
    <row r="17467" spans="1:4" x14ac:dyDescent="0.25">
      <c r="A17467" s="890" t="s">
        <v>17045</v>
      </c>
      <c r="B17467" s="890" t="s">
        <v>38406</v>
      </c>
      <c r="C17467" s="890" t="s">
        <v>3</v>
      </c>
      <c r="D17467" s="890">
        <v>11.9</v>
      </c>
    </row>
    <row r="17468" spans="1:4" x14ac:dyDescent="0.25">
      <c r="A17468" s="890" t="s">
        <v>17046</v>
      </c>
      <c r="B17468" s="890" t="s">
        <v>38407</v>
      </c>
      <c r="C17468" s="890" t="s">
        <v>4</v>
      </c>
      <c r="D17468" s="890">
        <v>13.59</v>
      </c>
    </row>
    <row r="17469" spans="1:4" x14ac:dyDescent="0.25">
      <c r="A17469" s="890" t="s">
        <v>17047</v>
      </c>
      <c r="B17469" s="890" t="s">
        <v>38407</v>
      </c>
      <c r="C17469" s="890" t="s">
        <v>4</v>
      </c>
      <c r="D17469" s="890">
        <v>12.34</v>
      </c>
    </row>
    <row r="17470" spans="1:4" x14ac:dyDescent="0.25">
      <c r="A17470" s="890" t="s">
        <v>17048</v>
      </c>
      <c r="B17470" s="890" t="s">
        <v>38408</v>
      </c>
      <c r="C17470" s="890" t="s">
        <v>4</v>
      </c>
      <c r="D17470" s="890">
        <v>3.62</v>
      </c>
    </row>
    <row r="17471" spans="1:4" x14ac:dyDescent="0.25">
      <c r="A17471" s="890" t="s">
        <v>17049</v>
      </c>
      <c r="B17471" s="890" t="s">
        <v>38408</v>
      </c>
      <c r="C17471" s="890" t="s">
        <v>4</v>
      </c>
      <c r="D17471" s="890">
        <v>3.27</v>
      </c>
    </row>
    <row r="17472" spans="1:4" x14ac:dyDescent="0.25">
      <c r="A17472" s="890" t="s">
        <v>17050</v>
      </c>
      <c r="B17472" s="890" t="s">
        <v>38409</v>
      </c>
      <c r="C17472" s="890" t="s">
        <v>3</v>
      </c>
      <c r="D17472" s="890">
        <v>18.21</v>
      </c>
    </row>
    <row r="17473" spans="1:4" x14ac:dyDescent="0.25">
      <c r="A17473" s="890" t="s">
        <v>17051</v>
      </c>
      <c r="B17473" s="890" t="s">
        <v>38409</v>
      </c>
      <c r="C17473" s="890" t="s">
        <v>3</v>
      </c>
      <c r="D17473" s="890">
        <v>17.03</v>
      </c>
    </row>
    <row r="17474" spans="1:4" x14ac:dyDescent="0.25">
      <c r="A17474" s="890" t="s">
        <v>17052</v>
      </c>
      <c r="B17474" s="890" t="s">
        <v>38410</v>
      </c>
      <c r="C17474" s="890" t="s">
        <v>3</v>
      </c>
      <c r="D17474" s="890">
        <v>23.27</v>
      </c>
    </row>
    <row r="17475" spans="1:4" x14ac:dyDescent="0.25">
      <c r="A17475" s="890" t="s">
        <v>17053</v>
      </c>
      <c r="B17475" s="890" t="s">
        <v>38410</v>
      </c>
      <c r="C17475" s="890" t="s">
        <v>3</v>
      </c>
      <c r="D17475" s="890">
        <v>21.48</v>
      </c>
    </row>
    <row r="17476" spans="1:4" x14ac:dyDescent="0.25">
      <c r="A17476" s="890" t="s">
        <v>17054</v>
      </c>
      <c r="B17476" s="890" t="s">
        <v>38411</v>
      </c>
      <c r="C17476" s="890" t="s">
        <v>3</v>
      </c>
      <c r="D17476" s="890">
        <v>15.16</v>
      </c>
    </row>
    <row r="17477" spans="1:4" x14ac:dyDescent="0.25">
      <c r="A17477" s="890" t="s">
        <v>17055</v>
      </c>
      <c r="B17477" s="890" t="s">
        <v>38411</v>
      </c>
      <c r="C17477" s="890" t="s">
        <v>3</v>
      </c>
      <c r="D17477" s="890">
        <v>13.98</v>
      </c>
    </row>
    <row r="17478" spans="1:4" x14ac:dyDescent="0.25">
      <c r="A17478" s="890" t="s">
        <v>17056</v>
      </c>
      <c r="B17478" s="890" t="s">
        <v>38412</v>
      </c>
      <c r="C17478" s="890" t="s">
        <v>3</v>
      </c>
      <c r="D17478" s="890">
        <v>46.55</v>
      </c>
    </row>
    <row r="17479" spans="1:4" x14ac:dyDescent="0.25">
      <c r="A17479" s="890" t="s">
        <v>17057</v>
      </c>
      <c r="B17479" s="890" t="s">
        <v>38412</v>
      </c>
      <c r="C17479" s="890" t="s">
        <v>3</v>
      </c>
      <c r="D17479" s="890">
        <v>42.97</v>
      </c>
    </row>
    <row r="17480" spans="1:4" x14ac:dyDescent="0.25">
      <c r="A17480" s="890" t="s">
        <v>17058</v>
      </c>
      <c r="B17480" s="890" t="s">
        <v>38413</v>
      </c>
      <c r="C17480" s="890" t="s">
        <v>3</v>
      </c>
      <c r="D17480" s="890">
        <v>49.56</v>
      </c>
    </row>
    <row r="17481" spans="1:4" x14ac:dyDescent="0.25">
      <c r="A17481" s="890" t="s">
        <v>17059</v>
      </c>
      <c r="B17481" s="890" t="s">
        <v>38413</v>
      </c>
      <c r="C17481" s="890" t="s">
        <v>3</v>
      </c>
      <c r="D17481" s="890">
        <v>45.84</v>
      </c>
    </row>
    <row r="17482" spans="1:4" x14ac:dyDescent="0.25">
      <c r="A17482" s="890" t="s">
        <v>17060</v>
      </c>
      <c r="B17482" s="890" t="s">
        <v>38414</v>
      </c>
      <c r="C17482" s="890" t="s">
        <v>3</v>
      </c>
      <c r="D17482" s="890">
        <v>33.409999999999997</v>
      </c>
    </row>
    <row r="17483" spans="1:4" x14ac:dyDescent="0.25">
      <c r="A17483" s="890" t="s">
        <v>17061</v>
      </c>
      <c r="B17483" s="890" t="s">
        <v>38414</v>
      </c>
      <c r="C17483" s="890" t="s">
        <v>3</v>
      </c>
      <c r="D17483" s="890">
        <v>32.04</v>
      </c>
    </row>
    <row r="17484" spans="1:4" x14ac:dyDescent="0.25">
      <c r="A17484" s="890" t="s">
        <v>17062</v>
      </c>
      <c r="B17484" s="890" t="s">
        <v>38415</v>
      </c>
      <c r="C17484" s="890" t="s">
        <v>3</v>
      </c>
      <c r="D17484" s="890">
        <v>25.73</v>
      </c>
    </row>
    <row r="17485" spans="1:4" x14ac:dyDescent="0.25">
      <c r="A17485" s="890" t="s">
        <v>17063</v>
      </c>
      <c r="B17485" s="890" t="s">
        <v>38415</v>
      </c>
      <c r="C17485" s="890" t="s">
        <v>3</v>
      </c>
      <c r="D17485" s="890">
        <v>24.12</v>
      </c>
    </row>
    <row r="17486" spans="1:4" x14ac:dyDescent="0.25">
      <c r="A17486" s="890" t="s">
        <v>17064</v>
      </c>
      <c r="B17486" s="890" t="s">
        <v>38416</v>
      </c>
      <c r="C17486" s="890" t="s">
        <v>3</v>
      </c>
      <c r="D17486" s="890">
        <v>32.99</v>
      </c>
    </row>
    <row r="17487" spans="1:4" x14ac:dyDescent="0.25">
      <c r="A17487" s="890" t="s">
        <v>17065</v>
      </c>
      <c r="B17487" s="890" t="s">
        <v>38416</v>
      </c>
      <c r="C17487" s="890" t="s">
        <v>3</v>
      </c>
      <c r="D17487" s="890">
        <v>31.12</v>
      </c>
    </row>
    <row r="17488" spans="1:4" x14ac:dyDescent="0.25">
      <c r="A17488" s="890" t="s">
        <v>17066</v>
      </c>
      <c r="B17488" s="890" t="s">
        <v>38417</v>
      </c>
      <c r="C17488" s="890" t="s">
        <v>3</v>
      </c>
      <c r="D17488" s="890">
        <v>12.17</v>
      </c>
    </row>
    <row r="17489" spans="1:4" x14ac:dyDescent="0.25">
      <c r="A17489" s="890" t="s">
        <v>17067</v>
      </c>
      <c r="B17489" s="890" t="s">
        <v>38417</v>
      </c>
      <c r="C17489" s="890" t="s">
        <v>3</v>
      </c>
      <c r="D17489" s="890">
        <v>11.19</v>
      </c>
    </row>
    <row r="17490" spans="1:4" x14ac:dyDescent="0.25">
      <c r="A17490" s="890" t="s">
        <v>17068</v>
      </c>
      <c r="B17490" s="890" t="s">
        <v>38418</v>
      </c>
      <c r="C17490" s="890" t="s">
        <v>3</v>
      </c>
      <c r="D17490" s="890">
        <v>8.24</v>
      </c>
    </row>
    <row r="17491" spans="1:4" x14ac:dyDescent="0.25">
      <c r="A17491" s="890" t="s">
        <v>17069</v>
      </c>
      <c r="B17491" s="890" t="s">
        <v>38418</v>
      </c>
      <c r="C17491" s="890" t="s">
        <v>3</v>
      </c>
      <c r="D17491" s="890">
        <v>7.82</v>
      </c>
    </row>
    <row r="17492" spans="1:4" x14ac:dyDescent="0.25">
      <c r="A17492" s="890" t="s">
        <v>17070</v>
      </c>
      <c r="B17492" s="890" t="s">
        <v>38419</v>
      </c>
      <c r="C17492" s="890" t="s">
        <v>3</v>
      </c>
      <c r="D17492" s="890">
        <v>4.05</v>
      </c>
    </row>
    <row r="17493" spans="1:4" x14ac:dyDescent="0.25">
      <c r="A17493" s="890" t="s">
        <v>17071</v>
      </c>
      <c r="B17493" s="890" t="s">
        <v>38419</v>
      </c>
      <c r="C17493" s="890" t="s">
        <v>3</v>
      </c>
      <c r="D17493" s="890">
        <v>3.73</v>
      </c>
    </row>
    <row r="17494" spans="1:4" x14ac:dyDescent="0.25">
      <c r="A17494" s="890" t="s">
        <v>17072</v>
      </c>
      <c r="B17494" s="890" t="s">
        <v>38420</v>
      </c>
      <c r="C17494" s="890" t="s">
        <v>3</v>
      </c>
      <c r="D17494" s="890">
        <v>3.78</v>
      </c>
    </row>
    <row r="17495" spans="1:4" x14ac:dyDescent="0.25">
      <c r="A17495" s="890" t="s">
        <v>17073</v>
      </c>
      <c r="B17495" s="890" t="s">
        <v>38420</v>
      </c>
      <c r="C17495" s="890" t="s">
        <v>3</v>
      </c>
      <c r="D17495" s="890">
        <v>3.47</v>
      </c>
    </row>
    <row r="17496" spans="1:4" x14ac:dyDescent="0.25">
      <c r="A17496" s="890" t="s">
        <v>17074</v>
      </c>
      <c r="B17496" s="890" t="s">
        <v>17075</v>
      </c>
      <c r="C17496" s="890" t="s">
        <v>3</v>
      </c>
      <c r="D17496" s="890">
        <v>6.92</v>
      </c>
    </row>
    <row r="17497" spans="1:4" x14ac:dyDescent="0.25">
      <c r="A17497" s="890" t="s">
        <v>17076</v>
      </c>
      <c r="B17497" s="890" t="s">
        <v>17075</v>
      </c>
      <c r="C17497" s="890" t="s">
        <v>3</v>
      </c>
      <c r="D17497" s="890">
        <v>6.3</v>
      </c>
    </row>
    <row r="17498" spans="1:4" x14ac:dyDescent="0.25">
      <c r="A17498" s="890" t="s">
        <v>17077</v>
      </c>
      <c r="B17498" s="890" t="s">
        <v>17078</v>
      </c>
      <c r="C17498" s="890" t="s">
        <v>3</v>
      </c>
      <c r="D17498" s="890">
        <v>9</v>
      </c>
    </row>
    <row r="17499" spans="1:4" x14ac:dyDescent="0.25">
      <c r="A17499" s="890" t="s">
        <v>17079</v>
      </c>
      <c r="B17499" s="890" t="s">
        <v>17078</v>
      </c>
      <c r="C17499" s="890" t="s">
        <v>3</v>
      </c>
      <c r="D17499" s="890">
        <v>8.17</v>
      </c>
    </row>
    <row r="17500" spans="1:4" x14ac:dyDescent="0.25">
      <c r="A17500" s="890" t="s">
        <v>17080</v>
      </c>
      <c r="B17500" s="890" t="s">
        <v>17081</v>
      </c>
      <c r="C17500" s="890" t="s">
        <v>3</v>
      </c>
      <c r="D17500" s="890">
        <v>40.119999999999997</v>
      </c>
    </row>
    <row r="17501" spans="1:4" x14ac:dyDescent="0.25">
      <c r="A17501" s="890" t="s">
        <v>17082</v>
      </c>
      <c r="B17501" s="890" t="s">
        <v>17081</v>
      </c>
      <c r="C17501" s="890" t="s">
        <v>3</v>
      </c>
      <c r="D17501" s="890">
        <v>39.49</v>
      </c>
    </row>
    <row r="17502" spans="1:4" x14ac:dyDescent="0.25">
      <c r="A17502" s="890" t="s">
        <v>17083</v>
      </c>
      <c r="B17502" s="890" t="s">
        <v>38421</v>
      </c>
      <c r="C17502" s="890" t="s">
        <v>3</v>
      </c>
      <c r="D17502" s="890">
        <v>63.14</v>
      </c>
    </row>
    <row r="17503" spans="1:4" x14ac:dyDescent="0.25">
      <c r="A17503" s="890" t="s">
        <v>17084</v>
      </c>
      <c r="B17503" s="890" t="s">
        <v>38421</v>
      </c>
      <c r="C17503" s="890" t="s">
        <v>3</v>
      </c>
      <c r="D17503" s="890">
        <v>62.3</v>
      </c>
    </row>
    <row r="17504" spans="1:4" x14ac:dyDescent="0.25">
      <c r="A17504" s="890" t="s">
        <v>17085</v>
      </c>
      <c r="B17504" s="890" t="s">
        <v>17086</v>
      </c>
      <c r="C17504" s="890" t="s">
        <v>4</v>
      </c>
      <c r="D17504" s="890">
        <v>9.35</v>
      </c>
    </row>
    <row r="17505" spans="1:4" x14ac:dyDescent="0.25">
      <c r="A17505" s="890" t="s">
        <v>17087</v>
      </c>
      <c r="B17505" s="890" t="s">
        <v>17086</v>
      </c>
      <c r="C17505" s="890" t="s">
        <v>4</v>
      </c>
      <c r="D17505" s="890">
        <v>9</v>
      </c>
    </row>
    <row r="17506" spans="1:4" x14ac:dyDescent="0.25">
      <c r="A17506" s="890" t="s">
        <v>17088</v>
      </c>
      <c r="B17506" s="890" t="s">
        <v>38422</v>
      </c>
      <c r="C17506" s="890" t="s">
        <v>3</v>
      </c>
      <c r="D17506" s="890">
        <v>80.510000000000005</v>
      </c>
    </row>
    <row r="17507" spans="1:4" x14ac:dyDescent="0.25">
      <c r="A17507" s="890" t="s">
        <v>17089</v>
      </c>
      <c r="B17507" s="890" t="s">
        <v>38422</v>
      </c>
      <c r="C17507" s="890" t="s">
        <v>3</v>
      </c>
      <c r="D17507" s="890">
        <v>73.53</v>
      </c>
    </row>
    <row r="17508" spans="1:4" x14ac:dyDescent="0.25">
      <c r="A17508" s="890" t="s">
        <v>17090</v>
      </c>
      <c r="B17508" s="890" t="s">
        <v>38423</v>
      </c>
      <c r="C17508" s="890" t="s">
        <v>3</v>
      </c>
      <c r="D17508" s="890">
        <v>76.569999999999993</v>
      </c>
    </row>
    <row r="17509" spans="1:4" x14ac:dyDescent="0.25">
      <c r="A17509" s="890" t="s">
        <v>17091</v>
      </c>
      <c r="B17509" s="890" t="s">
        <v>38423</v>
      </c>
      <c r="C17509" s="890" t="s">
        <v>3</v>
      </c>
      <c r="D17509" s="890">
        <v>69.59</v>
      </c>
    </row>
    <row r="17510" spans="1:4" x14ac:dyDescent="0.25">
      <c r="A17510" s="890" t="s">
        <v>17092</v>
      </c>
      <c r="B17510" s="890" t="s">
        <v>38424</v>
      </c>
      <c r="C17510" s="890" t="s">
        <v>3</v>
      </c>
      <c r="D17510" s="890">
        <v>42.39</v>
      </c>
    </row>
    <row r="17511" spans="1:4" x14ac:dyDescent="0.25">
      <c r="A17511" s="890" t="s">
        <v>17093</v>
      </c>
      <c r="B17511" s="890" t="s">
        <v>38424</v>
      </c>
      <c r="C17511" s="890" t="s">
        <v>3</v>
      </c>
      <c r="D17511" s="890">
        <v>38.57</v>
      </c>
    </row>
    <row r="17512" spans="1:4" x14ac:dyDescent="0.25">
      <c r="A17512" s="890" t="s">
        <v>17094</v>
      </c>
      <c r="B17512" s="890" t="s">
        <v>38425</v>
      </c>
      <c r="C17512" s="890" t="s">
        <v>3</v>
      </c>
      <c r="D17512" s="890">
        <v>17.52</v>
      </c>
    </row>
    <row r="17513" spans="1:4" x14ac:dyDescent="0.25">
      <c r="A17513" s="890" t="s">
        <v>17095</v>
      </c>
      <c r="B17513" s="890" t="s">
        <v>38425</v>
      </c>
      <c r="C17513" s="890" t="s">
        <v>3</v>
      </c>
      <c r="D17513" s="890">
        <v>16.350000000000001</v>
      </c>
    </row>
    <row r="17514" spans="1:4" x14ac:dyDescent="0.25">
      <c r="A17514" s="890" t="s">
        <v>17096</v>
      </c>
      <c r="B17514" s="890" t="s">
        <v>38426</v>
      </c>
      <c r="C17514" s="890" t="s">
        <v>5</v>
      </c>
      <c r="D17514" s="890">
        <v>44.62</v>
      </c>
    </row>
    <row r="17515" spans="1:4" x14ac:dyDescent="0.25">
      <c r="A17515" s="890" t="s">
        <v>17097</v>
      </c>
      <c r="B17515" s="890" t="s">
        <v>38426</v>
      </c>
      <c r="C17515" s="890" t="s">
        <v>5</v>
      </c>
      <c r="D17515" s="890">
        <v>40.909999999999997</v>
      </c>
    </row>
    <row r="17516" spans="1:4" x14ac:dyDescent="0.25">
      <c r="A17516" s="890" t="s">
        <v>17098</v>
      </c>
      <c r="B17516" s="890" t="s">
        <v>38427</v>
      </c>
      <c r="C17516" s="890" t="s">
        <v>5</v>
      </c>
      <c r="D17516" s="890">
        <v>150.52000000000001</v>
      </c>
    </row>
    <row r="17517" spans="1:4" x14ac:dyDescent="0.25">
      <c r="A17517" s="890" t="s">
        <v>17099</v>
      </c>
      <c r="B17517" s="890" t="s">
        <v>38427</v>
      </c>
      <c r="C17517" s="890" t="s">
        <v>5</v>
      </c>
      <c r="D17517" s="890">
        <v>150.52000000000001</v>
      </c>
    </row>
    <row r="17518" spans="1:4" x14ac:dyDescent="0.25">
      <c r="A17518" s="890" t="s">
        <v>17100</v>
      </c>
      <c r="B17518" s="890" t="s">
        <v>38428</v>
      </c>
      <c r="C17518" s="890" t="s">
        <v>5</v>
      </c>
      <c r="D17518" s="890">
        <v>289.45999999999998</v>
      </c>
    </row>
    <row r="17519" spans="1:4" x14ac:dyDescent="0.25">
      <c r="A17519" s="890" t="s">
        <v>17101</v>
      </c>
      <c r="B17519" s="890" t="s">
        <v>38428</v>
      </c>
      <c r="C17519" s="890" t="s">
        <v>5</v>
      </c>
      <c r="D17519" s="890">
        <v>289.45999999999998</v>
      </c>
    </row>
    <row r="17520" spans="1:4" x14ac:dyDescent="0.25">
      <c r="A17520" s="890" t="s">
        <v>17102</v>
      </c>
      <c r="B17520" s="890" t="s">
        <v>38429</v>
      </c>
      <c r="C17520" s="890" t="s">
        <v>5</v>
      </c>
      <c r="D17520" s="890">
        <v>660.39</v>
      </c>
    </row>
    <row r="17521" spans="1:4" x14ac:dyDescent="0.25">
      <c r="A17521" s="890" t="s">
        <v>17103</v>
      </c>
      <c r="B17521" s="890" t="s">
        <v>38429</v>
      </c>
      <c r="C17521" s="890" t="s">
        <v>5</v>
      </c>
      <c r="D17521" s="890">
        <v>660.39</v>
      </c>
    </row>
    <row r="17522" spans="1:4" x14ac:dyDescent="0.25">
      <c r="A17522" s="890" t="s">
        <v>17104</v>
      </c>
      <c r="B17522" s="890" t="s">
        <v>38430</v>
      </c>
      <c r="C17522" s="890" t="s">
        <v>5</v>
      </c>
      <c r="D17522" s="890">
        <v>734.57</v>
      </c>
    </row>
    <row r="17523" spans="1:4" x14ac:dyDescent="0.25">
      <c r="A17523" s="890" t="s">
        <v>17105</v>
      </c>
      <c r="B17523" s="890" t="s">
        <v>38430</v>
      </c>
      <c r="C17523" s="890" t="s">
        <v>5</v>
      </c>
      <c r="D17523" s="890">
        <v>734.57</v>
      </c>
    </row>
    <row r="17524" spans="1:4" x14ac:dyDescent="0.25">
      <c r="A17524" s="890" t="s">
        <v>17106</v>
      </c>
      <c r="B17524" s="890" t="s">
        <v>38431</v>
      </c>
      <c r="C17524" s="890" t="s">
        <v>5</v>
      </c>
      <c r="D17524" s="890">
        <v>193.33</v>
      </c>
    </row>
    <row r="17525" spans="1:4" x14ac:dyDescent="0.25">
      <c r="A17525" s="890" t="s">
        <v>17107</v>
      </c>
      <c r="B17525" s="890" t="s">
        <v>38431</v>
      </c>
      <c r="C17525" s="890" t="s">
        <v>5</v>
      </c>
      <c r="D17525" s="890">
        <v>193.33</v>
      </c>
    </row>
    <row r="17526" spans="1:4" x14ac:dyDescent="0.25">
      <c r="A17526" s="890" t="s">
        <v>38433</v>
      </c>
      <c r="B17526" s="890" t="s">
        <v>38432</v>
      </c>
      <c r="C17526" s="890" t="s">
        <v>5</v>
      </c>
      <c r="D17526" s="890">
        <v>244.16</v>
      </c>
    </row>
    <row r="17527" spans="1:4" x14ac:dyDescent="0.25">
      <c r="A17527" s="890" t="s">
        <v>38434</v>
      </c>
      <c r="B17527" s="890" t="s">
        <v>38432</v>
      </c>
      <c r="C17527" s="890" t="s">
        <v>5</v>
      </c>
      <c r="D17527" s="890">
        <v>244.16</v>
      </c>
    </row>
    <row r="17528" spans="1:4" x14ac:dyDescent="0.25">
      <c r="A17528" s="890" t="s">
        <v>38436</v>
      </c>
      <c r="B17528" s="890" t="s">
        <v>38435</v>
      </c>
      <c r="C17528" s="890" t="s">
        <v>5</v>
      </c>
      <c r="D17528" s="890">
        <v>497.61</v>
      </c>
    </row>
    <row r="17529" spans="1:4" x14ac:dyDescent="0.25">
      <c r="A17529" s="890" t="s">
        <v>38437</v>
      </c>
      <c r="B17529" s="890" t="s">
        <v>38435</v>
      </c>
      <c r="C17529" s="890" t="s">
        <v>5</v>
      </c>
      <c r="D17529" s="890">
        <v>497.61</v>
      </c>
    </row>
    <row r="17530" spans="1:4" x14ac:dyDescent="0.25">
      <c r="A17530" s="890" t="s">
        <v>17108</v>
      </c>
      <c r="B17530" s="890" t="s">
        <v>38438</v>
      </c>
      <c r="C17530" s="890" t="s">
        <v>5</v>
      </c>
      <c r="D17530" s="890">
        <v>471.14</v>
      </c>
    </row>
    <row r="17531" spans="1:4" x14ac:dyDescent="0.25">
      <c r="A17531" s="890" t="s">
        <v>17109</v>
      </c>
      <c r="B17531" s="890" t="s">
        <v>38438</v>
      </c>
      <c r="C17531" s="890" t="s">
        <v>5</v>
      </c>
      <c r="D17531" s="890">
        <v>471.14</v>
      </c>
    </row>
    <row r="17532" spans="1:4" x14ac:dyDescent="0.25">
      <c r="A17532" s="890" t="s">
        <v>38440</v>
      </c>
      <c r="B17532" s="890" t="s">
        <v>38439</v>
      </c>
      <c r="C17532" s="890" t="s">
        <v>5</v>
      </c>
      <c r="D17532" s="890">
        <v>166.91</v>
      </c>
    </row>
    <row r="17533" spans="1:4" x14ac:dyDescent="0.25">
      <c r="A17533" s="890" t="s">
        <v>38441</v>
      </c>
      <c r="B17533" s="890" t="s">
        <v>38439</v>
      </c>
      <c r="C17533" s="890" t="s">
        <v>5</v>
      </c>
      <c r="D17533" s="890">
        <v>166.91</v>
      </c>
    </row>
    <row r="17534" spans="1:4" x14ac:dyDescent="0.25">
      <c r="A17534" s="890" t="s">
        <v>38443</v>
      </c>
      <c r="B17534" s="890" t="s">
        <v>38442</v>
      </c>
      <c r="C17534" s="890" t="s">
        <v>5</v>
      </c>
      <c r="D17534" s="890">
        <v>140.12</v>
      </c>
    </row>
    <row r="17535" spans="1:4" x14ac:dyDescent="0.25">
      <c r="A17535" s="890" t="s">
        <v>38444</v>
      </c>
      <c r="B17535" s="890" t="s">
        <v>38442</v>
      </c>
      <c r="C17535" s="890" t="s">
        <v>5</v>
      </c>
      <c r="D17535" s="890">
        <v>140.12</v>
      </c>
    </row>
    <row r="17536" spans="1:4" x14ac:dyDescent="0.25">
      <c r="A17536" s="890" t="s">
        <v>17110</v>
      </c>
      <c r="B17536" s="890" t="s">
        <v>38445</v>
      </c>
      <c r="C17536" s="890" t="s">
        <v>5</v>
      </c>
      <c r="D17536" s="890">
        <v>265.61</v>
      </c>
    </row>
    <row r="17537" spans="1:4" x14ac:dyDescent="0.25">
      <c r="A17537" s="890" t="s">
        <v>17111</v>
      </c>
      <c r="B17537" s="890" t="s">
        <v>38445</v>
      </c>
      <c r="C17537" s="890" t="s">
        <v>5</v>
      </c>
      <c r="D17537" s="890">
        <v>265.61</v>
      </c>
    </row>
    <row r="17538" spans="1:4" x14ac:dyDescent="0.25">
      <c r="A17538" s="890" t="s">
        <v>17112</v>
      </c>
      <c r="B17538" s="890" t="s">
        <v>38446</v>
      </c>
      <c r="C17538" s="890" t="s">
        <v>5</v>
      </c>
      <c r="D17538" s="890">
        <v>573.57000000000005</v>
      </c>
    </row>
    <row r="17539" spans="1:4" x14ac:dyDescent="0.25">
      <c r="A17539" s="890" t="s">
        <v>17113</v>
      </c>
      <c r="B17539" s="890" t="s">
        <v>38446</v>
      </c>
      <c r="C17539" s="890" t="s">
        <v>5</v>
      </c>
      <c r="D17539" s="890">
        <v>573.57000000000005</v>
      </c>
    </row>
    <row r="17540" spans="1:4" x14ac:dyDescent="0.25">
      <c r="A17540" s="890" t="s">
        <v>17114</v>
      </c>
      <c r="B17540" s="890" t="s">
        <v>38447</v>
      </c>
      <c r="C17540" s="890" t="s">
        <v>5</v>
      </c>
      <c r="D17540" s="890">
        <v>753.38</v>
      </c>
    </row>
    <row r="17541" spans="1:4" x14ac:dyDescent="0.25">
      <c r="A17541" s="890" t="s">
        <v>17115</v>
      </c>
      <c r="B17541" s="890" t="s">
        <v>38447</v>
      </c>
      <c r="C17541" s="890" t="s">
        <v>5</v>
      </c>
      <c r="D17541" s="890">
        <v>753.38</v>
      </c>
    </row>
    <row r="17542" spans="1:4" x14ac:dyDescent="0.25">
      <c r="A17542" s="890" t="s">
        <v>17116</v>
      </c>
      <c r="B17542" s="890" t="s">
        <v>38448</v>
      </c>
      <c r="C17542" s="890" t="s">
        <v>5</v>
      </c>
      <c r="D17542" s="890">
        <v>455.2</v>
      </c>
    </row>
    <row r="17543" spans="1:4" x14ac:dyDescent="0.25">
      <c r="A17543" s="890" t="s">
        <v>17117</v>
      </c>
      <c r="B17543" s="890" t="s">
        <v>38448</v>
      </c>
      <c r="C17543" s="890" t="s">
        <v>5</v>
      </c>
      <c r="D17543" s="890">
        <v>455.2</v>
      </c>
    </row>
    <row r="17544" spans="1:4" x14ac:dyDescent="0.25">
      <c r="A17544" s="890" t="s">
        <v>17118</v>
      </c>
      <c r="B17544" s="890" t="s">
        <v>38449</v>
      </c>
      <c r="C17544" s="890" t="s">
        <v>5</v>
      </c>
      <c r="D17544" s="890">
        <v>428.69</v>
      </c>
    </row>
    <row r="17545" spans="1:4" x14ac:dyDescent="0.25">
      <c r="A17545" s="890" t="s">
        <v>17119</v>
      </c>
      <c r="B17545" s="890" t="s">
        <v>38449</v>
      </c>
      <c r="C17545" s="890" t="s">
        <v>5</v>
      </c>
      <c r="D17545" s="890">
        <v>428.69</v>
      </c>
    </row>
    <row r="17546" spans="1:4" x14ac:dyDescent="0.25">
      <c r="A17546" s="890" t="s">
        <v>17120</v>
      </c>
      <c r="B17546" s="890" t="s">
        <v>38450</v>
      </c>
      <c r="C17546" s="890" t="s">
        <v>5</v>
      </c>
      <c r="D17546" s="890">
        <v>354.83</v>
      </c>
    </row>
    <row r="17547" spans="1:4" x14ac:dyDescent="0.25">
      <c r="A17547" s="890" t="s">
        <v>17121</v>
      </c>
      <c r="B17547" s="890" t="s">
        <v>38450</v>
      </c>
      <c r="C17547" s="890" t="s">
        <v>5</v>
      </c>
      <c r="D17547" s="890">
        <v>354.83</v>
      </c>
    </row>
    <row r="17548" spans="1:4" x14ac:dyDescent="0.25">
      <c r="A17548" s="890" t="s">
        <v>17122</v>
      </c>
      <c r="B17548" s="890" t="s">
        <v>38451</v>
      </c>
      <c r="C17548" s="890" t="s">
        <v>5</v>
      </c>
      <c r="D17548" s="890">
        <v>801.58</v>
      </c>
    </row>
    <row r="17549" spans="1:4" x14ac:dyDescent="0.25">
      <c r="A17549" s="890" t="s">
        <v>17123</v>
      </c>
      <c r="B17549" s="890" t="s">
        <v>38451</v>
      </c>
      <c r="C17549" s="890" t="s">
        <v>5</v>
      </c>
      <c r="D17549" s="890">
        <v>801.58</v>
      </c>
    </row>
    <row r="17550" spans="1:4" x14ac:dyDescent="0.25">
      <c r="A17550" s="890" t="s">
        <v>17124</v>
      </c>
      <c r="B17550" s="890" t="s">
        <v>38452</v>
      </c>
      <c r="C17550" s="890" t="s">
        <v>5</v>
      </c>
      <c r="D17550" s="890">
        <v>247.88</v>
      </c>
    </row>
    <row r="17551" spans="1:4" x14ac:dyDescent="0.25">
      <c r="A17551" s="890" t="s">
        <v>17125</v>
      </c>
      <c r="B17551" s="890" t="s">
        <v>38452</v>
      </c>
      <c r="C17551" s="890" t="s">
        <v>5</v>
      </c>
      <c r="D17551" s="890">
        <v>247.88</v>
      </c>
    </row>
    <row r="17552" spans="1:4" x14ac:dyDescent="0.25">
      <c r="A17552" s="890" t="s">
        <v>27967</v>
      </c>
      <c r="B17552" s="890" t="s">
        <v>38453</v>
      </c>
      <c r="C17552" s="890" t="s">
        <v>5</v>
      </c>
      <c r="D17552" s="890">
        <v>232.98</v>
      </c>
    </row>
    <row r="17553" spans="1:4" x14ac:dyDescent="0.25">
      <c r="A17553" s="890" t="s">
        <v>27968</v>
      </c>
      <c r="B17553" s="890" t="s">
        <v>38453</v>
      </c>
      <c r="C17553" s="890" t="s">
        <v>5</v>
      </c>
      <c r="D17553" s="890">
        <v>232.98</v>
      </c>
    </row>
    <row r="17554" spans="1:4" x14ac:dyDescent="0.25">
      <c r="A17554" s="890" t="s">
        <v>17126</v>
      </c>
      <c r="B17554" s="890" t="s">
        <v>38454</v>
      </c>
      <c r="C17554" s="890" t="s">
        <v>5</v>
      </c>
      <c r="D17554" s="890">
        <v>777.12</v>
      </c>
    </row>
    <row r="17555" spans="1:4" x14ac:dyDescent="0.25">
      <c r="A17555" s="890" t="s">
        <v>17127</v>
      </c>
      <c r="B17555" s="890" t="s">
        <v>38454</v>
      </c>
      <c r="C17555" s="890" t="s">
        <v>5</v>
      </c>
      <c r="D17555" s="890">
        <v>777.12</v>
      </c>
    </row>
    <row r="17556" spans="1:4" x14ac:dyDescent="0.25">
      <c r="A17556" s="890" t="s">
        <v>27969</v>
      </c>
      <c r="B17556" s="890" t="s">
        <v>38455</v>
      </c>
      <c r="C17556" s="890" t="s">
        <v>5</v>
      </c>
      <c r="D17556" s="890">
        <v>497.26</v>
      </c>
    </row>
    <row r="17557" spans="1:4" x14ac:dyDescent="0.25">
      <c r="A17557" s="890" t="s">
        <v>27970</v>
      </c>
      <c r="B17557" s="890" t="s">
        <v>38455</v>
      </c>
      <c r="C17557" s="890" t="s">
        <v>5</v>
      </c>
      <c r="D17557" s="890">
        <v>497.26</v>
      </c>
    </row>
    <row r="17558" spans="1:4" x14ac:dyDescent="0.25">
      <c r="A17558" s="890" t="s">
        <v>17128</v>
      </c>
      <c r="B17558" s="890" t="s">
        <v>38456</v>
      </c>
      <c r="C17558" s="890" t="s">
        <v>5</v>
      </c>
      <c r="D17558" s="890">
        <v>632.51</v>
      </c>
    </row>
    <row r="17559" spans="1:4" x14ac:dyDescent="0.25">
      <c r="A17559" s="890" t="s">
        <v>17129</v>
      </c>
      <c r="B17559" s="890" t="s">
        <v>38456</v>
      </c>
      <c r="C17559" s="890" t="s">
        <v>5</v>
      </c>
      <c r="D17559" s="890">
        <v>632.51</v>
      </c>
    </row>
    <row r="17560" spans="1:4" x14ac:dyDescent="0.25">
      <c r="A17560" s="890" t="s">
        <v>27971</v>
      </c>
      <c r="B17560" s="890" t="s">
        <v>38457</v>
      </c>
      <c r="C17560" s="890" t="s">
        <v>5</v>
      </c>
      <c r="D17560" s="890">
        <v>904.58</v>
      </c>
    </row>
    <row r="17561" spans="1:4" x14ac:dyDescent="0.25">
      <c r="A17561" s="890" t="s">
        <v>27972</v>
      </c>
      <c r="B17561" s="890" t="s">
        <v>38457</v>
      </c>
      <c r="C17561" s="890" t="s">
        <v>5</v>
      </c>
      <c r="D17561" s="890">
        <v>904.58</v>
      </c>
    </row>
    <row r="17562" spans="1:4" x14ac:dyDescent="0.25">
      <c r="A17562" s="890" t="s">
        <v>17130</v>
      </c>
      <c r="B17562" s="890" t="s">
        <v>38458</v>
      </c>
      <c r="C17562" s="890" t="s">
        <v>5</v>
      </c>
      <c r="D17562" s="890">
        <v>279.86</v>
      </c>
    </row>
    <row r="17563" spans="1:4" x14ac:dyDescent="0.25">
      <c r="A17563" s="890" t="s">
        <v>17131</v>
      </c>
      <c r="B17563" s="890" t="s">
        <v>38458</v>
      </c>
      <c r="C17563" s="890" t="s">
        <v>5</v>
      </c>
      <c r="D17563" s="890">
        <v>279.86</v>
      </c>
    </row>
    <row r="17564" spans="1:4" x14ac:dyDescent="0.25">
      <c r="A17564" s="890" t="s">
        <v>17132</v>
      </c>
      <c r="B17564" s="890" t="s">
        <v>38459</v>
      </c>
      <c r="C17564" s="890" t="s">
        <v>5</v>
      </c>
      <c r="D17564" s="890">
        <v>250.91</v>
      </c>
    </row>
    <row r="17565" spans="1:4" x14ac:dyDescent="0.25">
      <c r="A17565" s="890" t="s">
        <v>17133</v>
      </c>
      <c r="B17565" s="890" t="s">
        <v>38459</v>
      </c>
      <c r="C17565" s="890" t="s">
        <v>5</v>
      </c>
      <c r="D17565" s="890">
        <v>250.91</v>
      </c>
    </row>
    <row r="17566" spans="1:4" x14ac:dyDescent="0.25">
      <c r="A17566" s="890" t="s">
        <v>38462</v>
      </c>
      <c r="B17566" s="890" t="s">
        <v>38461</v>
      </c>
      <c r="C17566" s="890" t="s">
        <v>5</v>
      </c>
      <c r="D17566" s="890">
        <v>395.98</v>
      </c>
    </row>
    <row r="17567" spans="1:4" x14ac:dyDescent="0.25">
      <c r="A17567" s="890" t="s">
        <v>38463</v>
      </c>
      <c r="B17567" s="890" t="s">
        <v>38461</v>
      </c>
      <c r="C17567" s="890" t="s">
        <v>5</v>
      </c>
      <c r="D17567" s="890">
        <v>395.98</v>
      </c>
    </row>
    <row r="17568" spans="1:4" x14ac:dyDescent="0.25">
      <c r="A17568" s="890" t="s">
        <v>38465</v>
      </c>
      <c r="B17568" s="890" t="s">
        <v>38464</v>
      </c>
      <c r="C17568" s="890" t="s">
        <v>5</v>
      </c>
      <c r="D17568" s="890">
        <v>367.03</v>
      </c>
    </row>
    <row r="17569" spans="1:4" x14ac:dyDescent="0.25">
      <c r="A17569" s="890" t="s">
        <v>38466</v>
      </c>
      <c r="B17569" s="890" t="s">
        <v>38464</v>
      </c>
      <c r="C17569" s="890" t="s">
        <v>5</v>
      </c>
      <c r="D17569" s="890">
        <v>367.03</v>
      </c>
    </row>
    <row r="17570" spans="1:4" x14ac:dyDescent="0.25">
      <c r="A17570" s="890" t="s">
        <v>38468</v>
      </c>
      <c r="B17570" s="890" t="s">
        <v>38467</v>
      </c>
      <c r="C17570" s="890" t="s">
        <v>5</v>
      </c>
      <c r="D17570" s="890">
        <v>626.47</v>
      </c>
    </row>
    <row r="17571" spans="1:4" x14ac:dyDescent="0.25">
      <c r="A17571" s="890" t="s">
        <v>38469</v>
      </c>
      <c r="B17571" s="890" t="s">
        <v>38467</v>
      </c>
      <c r="C17571" s="890" t="s">
        <v>5</v>
      </c>
      <c r="D17571" s="890">
        <v>626.47</v>
      </c>
    </row>
    <row r="17572" spans="1:4" x14ac:dyDescent="0.25">
      <c r="A17572" s="890" t="s">
        <v>38471</v>
      </c>
      <c r="B17572" s="890" t="s">
        <v>38470</v>
      </c>
      <c r="C17572" s="890" t="s">
        <v>5</v>
      </c>
      <c r="D17572" s="890">
        <v>597.52</v>
      </c>
    </row>
    <row r="17573" spans="1:4" x14ac:dyDescent="0.25">
      <c r="A17573" s="890" t="s">
        <v>38472</v>
      </c>
      <c r="B17573" s="890" t="s">
        <v>38470</v>
      </c>
      <c r="C17573" s="890" t="s">
        <v>5</v>
      </c>
      <c r="D17573" s="890">
        <v>597.52</v>
      </c>
    </row>
    <row r="17574" spans="1:4" x14ac:dyDescent="0.25">
      <c r="A17574" s="890" t="s">
        <v>49888</v>
      </c>
      <c r="B17574" s="890" t="s">
        <v>38460</v>
      </c>
      <c r="C17574" s="890" t="s">
        <v>5</v>
      </c>
      <c r="D17574" s="890">
        <v>1575.82</v>
      </c>
    </row>
    <row r="17575" spans="1:4" x14ac:dyDescent="0.25">
      <c r="A17575" s="890" t="s">
        <v>49889</v>
      </c>
      <c r="B17575" s="890" t="s">
        <v>38460</v>
      </c>
      <c r="C17575" s="890" t="s">
        <v>5</v>
      </c>
      <c r="D17575" s="890">
        <v>1575.82</v>
      </c>
    </row>
    <row r="17576" spans="1:4" x14ac:dyDescent="0.25">
      <c r="A17576" s="890" t="s">
        <v>17136</v>
      </c>
      <c r="B17576" s="890" t="s">
        <v>38473</v>
      </c>
      <c r="C17576" s="890" t="s">
        <v>5</v>
      </c>
      <c r="D17576" s="890">
        <v>63.84</v>
      </c>
    </row>
    <row r="17577" spans="1:4" x14ac:dyDescent="0.25">
      <c r="A17577" s="890" t="s">
        <v>17137</v>
      </c>
      <c r="B17577" s="890" t="s">
        <v>38473</v>
      </c>
      <c r="C17577" s="890" t="s">
        <v>5</v>
      </c>
      <c r="D17577" s="890">
        <v>63.84</v>
      </c>
    </row>
    <row r="17578" spans="1:4" x14ac:dyDescent="0.25">
      <c r="A17578" s="890" t="s">
        <v>17138</v>
      </c>
      <c r="B17578" s="890" t="s">
        <v>38474</v>
      </c>
      <c r="C17578" s="890" t="s">
        <v>5</v>
      </c>
      <c r="D17578" s="890">
        <v>1076.19</v>
      </c>
    </row>
    <row r="17579" spans="1:4" x14ac:dyDescent="0.25">
      <c r="A17579" s="890" t="s">
        <v>17139</v>
      </c>
      <c r="B17579" s="890" t="s">
        <v>38474</v>
      </c>
      <c r="C17579" s="890" t="s">
        <v>5</v>
      </c>
      <c r="D17579" s="890">
        <v>1076.19</v>
      </c>
    </row>
    <row r="17580" spans="1:4" x14ac:dyDescent="0.25">
      <c r="A17580" s="890" t="s">
        <v>17140</v>
      </c>
      <c r="B17580" s="890" t="s">
        <v>38475</v>
      </c>
      <c r="C17580" s="890" t="s">
        <v>5</v>
      </c>
      <c r="D17580" s="890">
        <v>1106</v>
      </c>
    </row>
    <row r="17581" spans="1:4" x14ac:dyDescent="0.25">
      <c r="A17581" s="890" t="s">
        <v>17141</v>
      </c>
      <c r="B17581" s="890" t="s">
        <v>38475</v>
      </c>
      <c r="C17581" s="890" t="s">
        <v>5</v>
      </c>
      <c r="D17581" s="890">
        <v>1106</v>
      </c>
    </row>
    <row r="17582" spans="1:4" x14ac:dyDescent="0.25">
      <c r="A17582" s="890" t="s">
        <v>17142</v>
      </c>
      <c r="B17582" s="890" t="s">
        <v>38476</v>
      </c>
      <c r="C17582" s="890" t="s">
        <v>5</v>
      </c>
      <c r="D17582" s="890">
        <v>1524.14</v>
      </c>
    </row>
    <row r="17583" spans="1:4" x14ac:dyDescent="0.25">
      <c r="A17583" s="890" t="s">
        <v>17143</v>
      </c>
      <c r="B17583" s="890" t="s">
        <v>38476</v>
      </c>
      <c r="C17583" s="890" t="s">
        <v>5</v>
      </c>
      <c r="D17583" s="890">
        <v>1524.14</v>
      </c>
    </row>
    <row r="17584" spans="1:4" x14ac:dyDescent="0.25">
      <c r="A17584" s="890" t="s">
        <v>17144</v>
      </c>
      <c r="B17584" s="890" t="s">
        <v>38477</v>
      </c>
      <c r="C17584" s="890" t="s">
        <v>5</v>
      </c>
      <c r="D17584" s="890">
        <v>39.36</v>
      </c>
    </row>
    <row r="17585" spans="1:4" x14ac:dyDescent="0.25">
      <c r="A17585" s="890" t="s">
        <v>17145</v>
      </c>
      <c r="B17585" s="890" t="s">
        <v>38477</v>
      </c>
      <c r="C17585" s="890" t="s">
        <v>5</v>
      </c>
      <c r="D17585" s="890">
        <v>37.81</v>
      </c>
    </row>
    <row r="17586" spans="1:4" x14ac:dyDescent="0.25">
      <c r="A17586" s="890" t="s">
        <v>17146</v>
      </c>
      <c r="B17586" s="890" t="s">
        <v>38478</v>
      </c>
      <c r="C17586" s="890" t="s">
        <v>5</v>
      </c>
      <c r="D17586" s="890">
        <v>46.28</v>
      </c>
    </row>
    <row r="17587" spans="1:4" x14ac:dyDescent="0.25">
      <c r="A17587" s="890" t="s">
        <v>17147</v>
      </c>
      <c r="B17587" s="890" t="s">
        <v>38478</v>
      </c>
      <c r="C17587" s="890" t="s">
        <v>5</v>
      </c>
      <c r="D17587" s="890">
        <v>44.73</v>
      </c>
    </row>
    <row r="17588" spans="1:4" x14ac:dyDescent="0.25">
      <c r="A17588" s="890" t="s">
        <v>17148</v>
      </c>
      <c r="B17588" s="890" t="s">
        <v>38479</v>
      </c>
      <c r="C17588" s="890" t="s">
        <v>5</v>
      </c>
      <c r="D17588" s="890">
        <v>45.84</v>
      </c>
    </row>
    <row r="17589" spans="1:4" x14ac:dyDescent="0.25">
      <c r="A17589" s="890" t="s">
        <v>17149</v>
      </c>
      <c r="B17589" s="890" t="s">
        <v>38479</v>
      </c>
      <c r="C17589" s="890" t="s">
        <v>5</v>
      </c>
      <c r="D17589" s="890">
        <v>44.29</v>
      </c>
    </row>
    <row r="17590" spans="1:4" x14ac:dyDescent="0.25">
      <c r="A17590" s="890" t="s">
        <v>17150</v>
      </c>
      <c r="B17590" s="890" t="s">
        <v>38480</v>
      </c>
      <c r="C17590" s="890" t="s">
        <v>5</v>
      </c>
      <c r="D17590" s="890">
        <v>92.19</v>
      </c>
    </row>
    <row r="17591" spans="1:4" x14ac:dyDescent="0.25">
      <c r="A17591" s="890" t="s">
        <v>17151</v>
      </c>
      <c r="B17591" s="890" t="s">
        <v>38480</v>
      </c>
      <c r="C17591" s="890" t="s">
        <v>5</v>
      </c>
      <c r="D17591" s="890">
        <v>92.13</v>
      </c>
    </row>
    <row r="17592" spans="1:4" x14ac:dyDescent="0.25">
      <c r="A17592" s="890" t="s">
        <v>17152</v>
      </c>
      <c r="B17592" s="890" t="s">
        <v>38481</v>
      </c>
      <c r="C17592" s="890" t="s">
        <v>5</v>
      </c>
      <c r="D17592" s="890">
        <v>25.99</v>
      </c>
    </row>
    <row r="17593" spans="1:4" x14ac:dyDescent="0.25">
      <c r="A17593" s="890" t="s">
        <v>17153</v>
      </c>
      <c r="B17593" s="890" t="s">
        <v>38481</v>
      </c>
      <c r="C17593" s="890" t="s">
        <v>5</v>
      </c>
      <c r="D17593" s="890">
        <v>25.93</v>
      </c>
    </row>
    <row r="17594" spans="1:4" x14ac:dyDescent="0.25">
      <c r="A17594" s="890" t="s">
        <v>17154</v>
      </c>
      <c r="B17594" s="890" t="s">
        <v>38482</v>
      </c>
      <c r="C17594" s="890" t="s">
        <v>5</v>
      </c>
      <c r="D17594" s="890">
        <v>59.23</v>
      </c>
    </row>
    <row r="17595" spans="1:4" x14ac:dyDescent="0.25">
      <c r="A17595" s="890" t="s">
        <v>17155</v>
      </c>
      <c r="B17595" s="890" t="s">
        <v>38482</v>
      </c>
      <c r="C17595" s="890" t="s">
        <v>5</v>
      </c>
      <c r="D17595" s="890">
        <v>59.17</v>
      </c>
    </row>
    <row r="17596" spans="1:4" x14ac:dyDescent="0.25">
      <c r="A17596" s="890" t="s">
        <v>17156</v>
      </c>
      <c r="B17596" s="890" t="s">
        <v>38483</v>
      </c>
      <c r="C17596" s="890" t="s">
        <v>5</v>
      </c>
      <c r="D17596" s="890">
        <v>86.14</v>
      </c>
    </row>
    <row r="17597" spans="1:4" x14ac:dyDescent="0.25">
      <c r="A17597" s="890" t="s">
        <v>17157</v>
      </c>
      <c r="B17597" s="890" t="s">
        <v>38483</v>
      </c>
      <c r="C17597" s="890" t="s">
        <v>5</v>
      </c>
      <c r="D17597" s="890">
        <v>84.65</v>
      </c>
    </row>
    <row r="17598" spans="1:4" x14ac:dyDescent="0.25">
      <c r="A17598" s="890" t="s">
        <v>17158</v>
      </c>
      <c r="B17598" s="890" t="s">
        <v>38484</v>
      </c>
      <c r="C17598" s="890" t="s">
        <v>5</v>
      </c>
      <c r="D17598" s="890">
        <v>82.4</v>
      </c>
    </row>
    <row r="17599" spans="1:4" x14ac:dyDescent="0.25">
      <c r="A17599" s="890" t="s">
        <v>17159</v>
      </c>
      <c r="B17599" s="890" t="s">
        <v>38484</v>
      </c>
      <c r="C17599" s="890" t="s">
        <v>5</v>
      </c>
      <c r="D17599" s="890">
        <v>82.4</v>
      </c>
    </row>
    <row r="17600" spans="1:4" x14ac:dyDescent="0.25">
      <c r="A17600" s="890" t="s">
        <v>17160</v>
      </c>
      <c r="B17600" s="890" t="s">
        <v>38485</v>
      </c>
      <c r="C17600" s="890" t="s">
        <v>5</v>
      </c>
      <c r="D17600" s="890">
        <v>111.05</v>
      </c>
    </row>
    <row r="17601" spans="1:4" x14ac:dyDescent="0.25">
      <c r="A17601" s="890" t="s">
        <v>17161</v>
      </c>
      <c r="B17601" s="890" t="s">
        <v>38485</v>
      </c>
      <c r="C17601" s="890" t="s">
        <v>5</v>
      </c>
      <c r="D17601" s="890">
        <v>111.05</v>
      </c>
    </row>
    <row r="17602" spans="1:4" x14ac:dyDescent="0.25">
      <c r="A17602" s="890" t="s">
        <v>38487</v>
      </c>
      <c r="B17602" s="890" t="s">
        <v>38486</v>
      </c>
      <c r="C17602" s="890" t="s">
        <v>5</v>
      </c>
      <c r="D17602" s="890">
        <v>125.21</v>
      </c>
    </row>
    <row r="17603" spans="1:4" x14ac:dyDescent="0.25">
      <c r="A17603" s="890" t="s">
        <v>38488</v>
      </c>
      <c r="B17603" s="890" t="s">
        <v>38486</v>
      </c>
      <c r="C17603" s="890" t="s">
        <v>5</v>
      </c>
      <c r="D17603" s="890">
        <v>125.21</v>
      </c>
    </row>
    <row r="17604" spans="1:4" x14ac:dyDescent="0.25">
      <c r="A17604" s="890" t="s">
        <v>17162</v>
      </c>
      <c r="B17604" s="890" t="s">
        <v>38489</v>
      </c>
      <c r="C17604" s="890" t="s">
        <v>5</v>
      </c>
      <c r="D17604" s="890">
        <v>277.68</v>
      </c>
    </row>
    <row r="17605" spans="1:4" x14ac:dyDescent="0.25">
      <c r="A17605" s="890" t="s">
        <v>17163</v>
      </c>
      <c r="B17605" s="890" t="s">
        <v>38489</v>
      </c>
      <c r="C17605" s="890" t="s">
        <v>5</v>
      </c>
      <c r="D17605" s="890">
        <v>277.68</v>
      </c>
    </row>
    <row r="17606" spans="1:4" x14ac:dyDescent="0.25">
      <c r="A17606" s="890" t="s">
        <v>38491</v>
      </c>
      <c r="B17606" s="890" t="s">
        <v>38490</v>
      </c>
      <c r="C17606" s="890" t="s">
        <v>5</v>
      </c>
      <c r="D17606" s="890">
        <v>364.01</v>
      </c>
    </row>
    <row r="17607" spans="1:4" x14ac:dyDescent="0.25">
      <c r="A17607" s="890" t="s">
        <v>38492</v>
      </c>
      <c r="B17607" s="890" t="s">
        <v>38490</v>
      </c>
      <c r="C17607" s="890" t="s">
        <v>5</v>
      </c>
      <c r="D17607" s="890">
        <v>364.01</v>
      </c>
    </row>
    <row r="17608" spans="1:4" x14ac:dyDescent="0.25">
      <c r="A17608" s="890" t="s">
        <v>38494</v>
      </c>
      <c r="B17608" s="890" t="s">
        <v>38493</v>
      </c>
      <c r="C17608" s="890" t="s">
        <v>5</v>
      </c>
      <c r="D17608" s="890">
        <v>302.82</v>
      </c>
    </row>
    <row r="17609" spans="1:4" x14ac:dyDescent="0.25">
      <c r="A17609" s="890" t="s">
        <v>38495</v>
      </c>
      <c r="B17609" s="890" t="s">
        <v>38493</v>
      </c>
      <c r="C17609" s="890" t="s">
        <v>5</v>
      </c>
      <c r="D17609" s="890">
        <v>302.82</v>
      </c>
    </row>
    <row r="17610" spans="1:4" x14ac:dyDescent="0.25">
      <c r="A17610" s="890" t="s">
        <v>38497</v>
      </c>
      <c r="B17610" s="890" t="s">
        <v>38496</v>
      </c>
      <c r="C17610" s="890" t="s">
        <v>5</v>
      </c>
      <c r="D17610" s="890">
        <v>669.4</v>
      </c>
    </row>
    <row r="17611" spans="1:4" x14ac:dyDescent="0.25">
      <c r="A17611" s="890" t="s">
        <v>38498</v>
      </c>
      <c r="B17611" s="890" t="s">
        <v>38496</v>
      </c>
      <c r="C17611" s="890" t="s">
        <v>5</v>
      </c>
      <c r="D17611" s="890">
        <v>669.4</v>
      </c>
    </row>
    <row r="17612" spans="1:4" x14ac:dyDescent="0.25">
      <c r="A17612" s="890" t="s">
        <v>38500</v>
      </c>
      <c r="B17612" s="890" t="s">
        <v>38499</v>
      </c>
      <c r="C17612" s="890" t="s">
        <v>5</v>
      </c>
      <c r="D17612" s="890">
        <v>499.35</v>
      </c>
    </row>
    <row r="17613" spans="1:4" x14ac:dyDescent="0.25">
      <c r="A17613" s="890" t="s">
        <v>38501</v>
      </c>
      <c r="B17613" s="890" t="s">
        <v>38499</v>
      </c>
      <c r="C17613" s="890" t="s">
        <v>5</v>
      </c>
      <c r="D17613" s="890">
        <v>499.35</v>
      </c>
    </row>
    <row r="17614" spans="1:4" x14ac:dyDescent="0.25">
      <c r="A17614" s="890" t="s">
        <v>38503</v>
      </c>
      <c r="B17614" s="890" t="s">
        <v>38502</v>
      </c>
      <c r="C17614" s="890" t="s">
        <v>5</v>
      </c>
      <c r="D17614" s="890">
        <v>772.4</v>
      </c>
    </row>
    <row r="17615" spans="1:4" x14ac:dyDescent="0.25">
      <c r="A17615" s="890" t="s">
        <v>38504</v>
      </c>
      <c r="B17615" s="890" t="s">
        <v>38502</v>
      </c>
      <c r="C17615" s="890" t="s">
        <v>5</v>
      </c>
      <c r="D17615" s="890">
        <v>772.4</v>
      </c>
    </row>
    <row r="17616" spans="1:4" x14ac:dyDescent="0.25">
      <c r="A17616" s="890" t="s">
        <v>17164</v>
      </c>
      <c r="B17616" s="890" t="s">
        <v>38505</v>
      </c>
      <c r="C17616" s="890" t="s">
        <v>5</v>
      </c>
      <c r="D17616" s="890">
        <v>166.02</v>
      </c>
    </row>
    <row r="17617" spans="1:4" x14ac:dyDescent="0.25">
      <c r="A17617" s="890" t="s">
        <v>17165</v>
      </c>
      <c r="B17617" s="890" t="s">
        <v>38505</v>
      </c>
      <c r="C17617" s="890" t="s">
        <v>5</v>
      </c>
      <c r="D17617" s="890">
        <v>166.02</v>
      </c>
    </row>
    <row r="17618" spans="1:4" x14ac:dyDescent="0.25">
      <c r="A17618" s="890" t="s">
        <v>27973</v>
      </c>
      <c r="B17618" s="890" t="s">
        <v>38506</v>
      </c>
      <c r="C17618" s="890" t="s">
        <v>5</v>
      </c>
      <c r="D17618" s="890">
        <v>364.1</v>
      </c>
    </row>
    <row r="17619" spans="1:4" x14ac:dyDescent="0.25">
      <c r="A17619" s="890" t="s">
        <v>27974</v>
      </c>
      <c r="B17619" s="890" t="s">
        <v>38506</v>
      </c>
      <c r="C17619" s="890" t="s">
        <v>5</v>
      </c>
      <c r="D17619" s="890">
        <v>364.1</v>
      </c>
    </row>
    <row r="17620" spans="1:4" x14ac:dyDescent="0.25">
      <c r="A17620" s="890" t="s">
        <v>17166</v>
      </c>
      <c r="B17620" s="890" t="s">
        <v>38507</v>
      </c>
      <c r="C17620" s="890" t="s">
        <v>5</v>
      </c>
      <c r="D17620" s="890">
        <v>241.35</v>
      </c>
    </row>
    <row r="17621" spans="1:4" x14ac:dyDescent="0.25">
      <c r="A17621" s="890" t="s">
        <v>17167</v>
      </c>
      <c r="B17621" s="890" t="s">
        <v>38507</v>
      </c>
      <c r="C17621" s="890" t="s">
        <v>5</v>
      </c>
      <c r="D17621" s="890">
        <v>241.35</v>
      </c>
    </row>
    <row r="17622" spans="1:4" x14ac:dyDescent="0.25">
      <c r="A17622" s="890" t="s">
        <v>38509</v>
      </c>
      <c r="B17622" s="890" t="s">
        <v>38508</v>
      </c>
      <c r="C17622" s="890" t="s">
        <v>5</v>
      </c>
      <c r="D17622" s="890">
        <v>85.81</v>
      </c>
    </row>
    <row r="17623" spans="1:4" x14ac:dyDescent="0.25">
      <c r="A17623" s="890" t="s">
        <v>38510</v>
      </c>
      <c r="B17623" s="890" t="s">
        <v>38508</v>
      </c>
      <c r="C17623" s="890" t="s">
        <v>5</v>
      </c>
      <c r="D17623" s="890">
        <v>85.81</v>
      </c>
    </row>
    <row r="17624" spans="1:4" x14ac:dyDescent="0.25">
      <c r="A17624" s="890" t="s">
        <v>17168</v>
      </c>
      <c r="B17624" s="890" t="s">
        <v>38511</v>
      </c>
      <c r="C17624" s="890" t="s">
        <v>5</v>
      </c>
      <c r="D17624" s="890">
        <v>292.73</v>
      </c>
    </row>
    <row r="17625" spans="1:4" x14ac:dyDescent="0.25">
      <c r="A17625" s="890" t="s">
        <v>17169</v>
      </c>
      <c r="B17625" s="890" t="s">
        <v>38511</v>
      </c>
      <c r="C17625" s="890" t="s">
        <v>5</v>
      </c>
      <c r="D17625" s="890">
        <v>292.73</v>
      </c>
    </row>
    <row r="17626" spans="1:4" x14ac:dyDescent="0.25">
      <c r="A17626" s="890" t="s">
        <v>17170</v>
      </c>
      <c r="B17626" s="890" t="s">
        <v>38512</v>
      </c>
      <c r="C17626" s="890" t="s">
        <v>5</v>
      </c>
      <c r="D17626" s="890">
        <v>87.2</v>
      </c>
    </row>
    <row r="17627" spans="1:4" x14ac:dyDescent="0.25">
      <c r="A17627" s="890" t="s">
        <v>17171</v>
      </c>
      <c r="B17627" s="890" t="s">
        <v>38512</v>
      </c>
      <c r="C17627" s="890" t="s">
        <v>5</v>
      </c>
      <c r="D17627" s="890">
        <v>87.2</v>
      </c>
    </row>
    <row r="17628" spans="1:4" x14ac:dyDescent="0.25">
      <c r="A17628" s="890" t="s">
        <v>38514</v>
      </c>
      <c r="B17628" s="890" t="s">
        <v>38513</v>
      </c>
      <c r="C17628" s="890" t="s">
        <v>5</v>
      </c>
      <c r="D17628" s="890">
        <v>72</v>
      </c>
    </row>
    <row r="17629" spans="1:4" x14ac:dyDescent="0.25">
      <c r="A17629" s="890" t="s">
        <v>38515</v>
      </c>
      <c r="B17629" s="890" t="s">
        <v>38513</v>
      </c>
      <c r="C17629" s="890" t="s">
        <v>5</v>
      </c>
      <c r="D17629" s="890">
        <v>72</v>
      </c>
    </row>
    <row r="17630" spans="1:4" x14ac:dyDescent="0.25">
      <c r="A17630" s="890" t="s">
        <v>38517</v>
      </c>
      <c r="B17630" s="890" t="s">
        <v>38516</v>
      </c>
      <c r="C17630" s="890" t="s">
        <v>5</v>
      </c>
      <c r="D17630" s="890">
        <v>176.04</v>
      </c>
    </row>
    <row r="17631" spans="1:4" x14ac:dyDescent="0.25">
      <c r="A17631" s="890" t="s">
        <v>38518</v>
      </c>
      <c r="B17631" s="890" t="s">
        <v>38516</v>
      </c>
      <c r="C17631" s="890" t="s">
        <v>5</v>
      </c>
      <c r="D17631" s="890">
        <v>176.04</v>
      </c>
    </row>
    <row r="17632" spans="1:4" x14ac:dyDescent="0.25">
      <c r="A17632" s="890" t="s">
        <v>38520</v>
      </c>
      <c r="B17632" s="890" t="s">
        <v>38519</v>
      </c>
      <c r="C17632" s="890" t="s">
        <v>5</v>
      </c>
      <c r="D17632" s="890">
        <v>319.2</v>
      </c>
    </row>
    <row r="17633" spans="1:4" x14ac:dyDescent="0.25">
      <c r="A17633" s="890" t="s">
        <v>38521</v>
      </c>
      <c r="B17633" s="890" t="s">
        <v>38519</v>
      </c>
      <c r="C17633" s="890" t="s">
        <v>5</v>
      </c>
      <c r="D17633" s="890">
        <v>319.2</v>
      </c>
    </row>
    <row r="17634" spans="1:4" x14ac:dyDescent="0.25">
      <c r="A17634" s="890" t="s">
        <v>38523</v>
      </c>
      <c r="B17634" s="890" t="s">
        <v>38522</v>
      </c>
      <c r="C17634" s="890" t="s">
        <v>5</v>
      </c>
      <c r="D17634" s="890">
        <v>379.23</v>
      </c>
    </row>
    <row r="17635" spans="1:4" x14ac:dyDescent="0.25">
      <c r="A17635" s="890" t="s">
        <v>38524</v>
      </c>
      <c r="B17635" s="890" t="s">
        <v>38522</v>
      </c>
      <c r="C17635" s="890" t="s">
        <v>5</v>
      </c>
      <c r="D17635" s="890">
        <v>379.23</v>
      </c>
    </row>
    <row r="17636" spans="1:4" x14ac:dyDescent="0.25">
      <c r="A17636" s="890" t="s">
        <v>17172</v>
      </c>
      <c r="B17636" s="890" t="s">
        <v>38525</v>
      </c>
      <c r="C17636" s="890" t="s">
        <v>5</v>
      </c>
      <c r="D17636" s="890">
        <v>492.53</v>
      </c>
    </row>
    <row r="17637" spans="1:4" x14ac:dyDescent="0.25">
      <c r="A17637" s="890" t="s">
        <v>17173</v>
      </c>
      <c r="B17637" s="890" t="s">
        <v>38525</v>
      </c>
      <c r="C17637" s="890" t="s">
        <v>5</v>
      </c>
      <c r="D17637" s="890">
        <v>492.53</v>
      </c>
    </row>
    <row r="17638" spans="1:4" x14ac:dyDescent="0.25">
      <c r="A17638" s="890" t="s">
        <v>17174</v>
      </c>
      <c r="B17638" s="890" t="s">
        <v>38526</v>
      </c>
      <c r="C17638" s="890" t="s">
        <v>5</v>
      </c>
      <c r="D17638" s="890">
        <v>366.84</v>
      </c>
    </row>
    <row r="17639" spans="1:4" x14ac:dyDescent="0.25">
      <c r="A17639" s="890" t="s">
        <v>17175</v>
      </c>
      <c r="B17639" s="890" t="s">
        <v>38526</v>
      </c>
      <c r="C17639" s="890" t="s">
        <v>5</v>
      </c>
      <c r="D17639" s="890">
        <v>366.84</v>
      </c>
    </row>
    <row r="17640" spans="1:4" x14ac:dyDescent="0.25">
      <c r="A17640" s="890" t="s">
        <v>17176</v>
      </c>
      <c r="B17640" s="890" t="s">
        <v>38527</v>
      </c>
      <c r="C17640" s="890" t="s">
        <v>5</v>
      </c>
      <c r="D17640" s="890">
        <v>25.68</v>
      </c>
    </row>
    <row r="17641" spans="1:4" x14ac:dyDescent="0.25">
      <c r="A17641" s="890" t="s">
        <v>17177</v>
      </c>
      <c r="B17641" s="890" t="s">
        <v>38527</v>
      </c>
      <c r="C17641" s="890" t="s">
        <v>5</v>
      </c>
      <c r="D17641" s="890">
        <v>24.13</v>
      </c>
    </row>
    <row r="17642" spans="1:4" x14ac:dyDescent="0.25">
      <c r="A17642" s="890" t="s">
        <v>17178</v>
      </c>
      <c r="B17642" s="890" t="s">
        <v>38528</v>
      </c>
      <c r="C17642" s="890" t="s">
        <v>5</v>
      </c>
      <c r="D17642" s="890">
        <v>50.52</v>
      </c>
    </row>
    <row r="17643" spans="1:4" x14ac:dyDescent="0.25">
      <c r="A17643" s="890" t="s">
        <v>17179</v>
      </c>
      <c r="B17643" s="890" t="s">
        <v>38528</v>
      </c>
      <c r="C17643" s="890" t="s">
        <v>5</v>
      </c>
      <c r="D17643" s="890">
        <v>48.97</v>
      </c>
    </row>
    <row r="17644" spans="1:4" x14ac:dyDescent="0.25">
      <c r="A17644" s="890" t="s">
        <v>17180</v>
      </c>
      <c r="B17644" s="890" t="s">
        <v>38529</v>
      </c>
      <c r="C17644" s="890" t="s">
        <v>5</v>
      </c>
      <c r="D17644" s="890">
        <v>31.35</v>
      </c>
    </row>
    <row r="17645" spans="1:4" x14ac:dyDescent="0.25">
      <c r="A17645" s="890" t="s">
        <v>17181</v>
      </c>
      <c r="B17645" s="890" t="s">
        <v>38529</v>
      </c>
      <c r="C17645" s="890" t="s">
        <v>5</v>
      </c>
      <c r="D17645" s="890">
        <v>29.8</v>
      </c>
    </row>
    <row r="17646" spans="1:4" x14ac:dyDescent="0.25">
      <c r="A17646" s="890" t="s">
        <v>17182</v>
      </c>
      <c r="B17646" s="890" t="s">
        <v>38530</v>
      </c>
      <c r="C17646" s="890" t="s">
        <v>5</v>
      </c>
      <c r="D17646" s="890">
        <v>28.18</v>
      </c>
    </row>
    <row r="17647" spans="1:4" x14ac:dyDescent="0.25">
      <c r="A17647" s="890" t="s">
        <v>17183</v>
      </c>
      <c r="B17647" s="890" t="s">
        <v>38530</v>
      </c>
      <c r="C17647" s="890" t="s">
        <v>5</v>
      </c>
      <c r="D17647" s="890">
        <v>26.63</v>
      </c>
    </row>
    <row r="17648" spans="1:4" x14ac:dyDescent="0.25">
      <c r="A17648" s="890" t="s">
        <v>17184</v>
      </c>
      <c r="B17648" s="890" t="s">
        <v>38531</v>
      </c>
      <c r="C17648" s="890" t="s">
        <v>5</v>
      </c>
      <c r="D17648" s="890">
        <v>23.31</v>
      </c>
    </row>
    <row r="17649" spans="1:4" x14ac:dyDescent="0.25">
      <c r="A17649" s="890" t="s">
        <v>17185</v>
      </c>
      <c r="B17649" s="890" t="s">
        <v>38531</v>
      </c>
      <c r="C17649" s="890" t="s">
        <v>5</v>
      </c>
      <c r="D17649" s="890">
        <v>21.76</v>
      </c>
    </row>
    <row r="17650" spans="1:4" x14ac:dyDescent="0.25">
      <c r="A17650" s="890" t="s">
        <v>17186</v>
      </c>
      <c r="B17650" s="890" t="s">
        <v>38532</v>
      </c>
      <c r="C17650" s="890" t="s">
        <v>5</v>
      </c>
      <c r="D17650" s="890">
        <v>91.99</v>
      </c>
    </row>
    <row r="17651" spans="1:4" x14ac:dyDescent="0.25">
      <c r="A17651" s="890" t="s">
        <v>17187</v>
      </c>
      <c r="B17651" s="890" t="s">
        <v>38532</v>
      </c>
      <c r="C17651" s="890" t="s">
        <v>5</v>
      </c>
      <c r="D17651" s="890">
        <v>88.89</v>
      </c>
    </row>
    <row r="17652" spans="1:4" x14ac:dyDescent="0.25">
      <c r="A17652" s="890" t="s">
        <v>17188</v>
      </c>
      <c r="B17652" s="890" t="s">
        <v>21726</v>
      </c>
      <c r="C17652" s="890" t="s">
        <v>5</v>
      </c>
      <c r="D17652" s="890">
        <v>41.58</v>
      </c>
    </row>
    <row r="17653" spans="1:4" x14ac:dyDescent="0.25">
      <c r="A17653" s="890" t="s">
        <v>17189</v>
      </c>
      <c r="B17653" s="890" t="s">
        <v>21726</v>
      </c>
      <c r="C17653" s="890" t="s">
        <v>5</v>
      </c>
      <c r="D17653" s="890">
        <v>41.58</v>
      </c>
    </row>
    <row r="17654" spans="1:4" x14ac:dyDescent="0.25">
      <c r="A17654" s="890" t="s">
        <v>17190</v>
      </c>
      <c r="B17654" s="890" t="s">
        <v>38533</v>
      </c>
      <c r="C17654" s="890" t="s">
        <v>5</v>
      </c>
      <c r="D17654" s="890">
        <v>85.39</v>
      </c>
    </row>
    <row r="17655" spans="1:4" x14ac:dyDescent="0.25">
      <c r="A17655" s="890" t="s">
        <v>17191</v>
      </c>
      <c r="B17655" s="890" t="s">
        <v>38533</v>
      </c>
      <c r="C17655" s="890" t="s">
        <v>5</v>
      </c>
      <c r="D17655" s="890">
        <v>85.39</v>
      </c>
    </row>
    <row r="17656" spans="1:4" x14ac:dyDescent="0.25">
      <c r="A17656" s="890" t="s">
        <v>17192</v>
      </c>
      <c r="B17656" s="890" t="s">
        <v>38534</v>
      </c>
      <c r="C17656" s="890" t="s">
        <v>5</v>
      </c>
      <c r="D17656" s="890">
        <v>12.06</v>
      </c>
    </row>
    <row r="17657" spans="1:4" x14ac:dyDescent="0.25">
      <c r="A17657" s="890" t="s">
        <v>17193</v>
      </c>
      <c r="B17657" s="890" t="s">
        <v>38534</v>
      </c>
      <c r="C17657" s="890" t="s">
        <v>5</v>
      </c>
      <c r="D17657" s="890">
        <v>12.06</v>
      </c>
    </row>
    <row r="17658" spans="1:4" x14ac:dyDescent="0.25">
      <c r="A17658" s="890" t="s">
        <v>17194</v>
      </c>
      <c r="B17658" s="890" t="s">
        <v>21727</v>
      </c>
      <c r="C17658" s="890" t="s">
        <v>5</v>
      </c>
      <c r="D17658" s="890">
        <v>9.77</v>
      </c>
    </row>
    <row r="17659" spans="1:4" x14ac:dyDescent="0.25">
      <c r="A17659" s="890" t="s">
        <v>17195</v>
      </c>
      <c r="B17659" s="890" t="s">
        <v>21727</v>
      </c>
      <c r="C17659" s="890" t="s">
        <v>5</v>
      </c>
      <c r="D17659" s="890">
        <v>9.77</v>
      </c>
    </row>
    <row r="17660" spans="1:4" x14ac:dyDescent="0.25">
      <c r="A17660" s="890" t="s">
        <v>17196</v>
      </c>
      <c r="B17660" s="890" t="s">
        <v>21728</v>
      </c>
      <c r="C17660" s="890" t="s">
        <v>5</v>
      </c>
      <c r="D17660" s="890">
        <v>223.4</v>
      </c>
    </row>
    <row r="17661" spans="1:4" x14ac:dyDescent="0.25">
      <c r="A17661" s="890" t="s">
        <v>17197</v>
      </c>
      <c r="B17661" s="890" t="s">
        <v>21728</v>
      </c>
      <c r="C17661" s="890" t="s">
        <v>5</v>
      </c>
      <c r="D17661" s="890">
        <v>223.4</v>
      </c>
    </row>
    <row r="17662" spans="1:4" x14ac:dyDescent="0.25">
      <c r="A17662" s="890" t="s">
        <v>17198</v>
      </c>
      <c r="B17662" s="890" t="s">
        <v>21729</v>
      </c>
      <c r="C17662" s="890" t="s">
        <v>5</v>
      </c>
      <c r="D17662" s="890">
        <v>46.25</v>
      </c>
    </row>
    <row r="17663" spans="1:4" x14ac:dyDescent="0.25">
      <c r="A17663" s="890" t="s">
        <v>17199</v>
      </c>
      <c r="B17663" s="890" t="s">
        <v>21729</v>
      </c>
      <c r="C17663" s="890" t="s">
        <v>5</v>
      </c>
      <c r="D17663" s="890">
        <v>46.25</v>
      </c>
    </row>
    <row r="17664" spans="1:4" x14ac:dyDescent="0.25">
      <c r="A17664" s="890" t="s">
        <v>17200</v>
      </c>
      <c r="B17664" s="890" t="s">
        <v>38535</v>
      </c>
      <c r="C17664" s="890" t="s">
        <v>5</v>
      </c>
      <c r="D17664" s="890">
        <v>39.270000000000003</v>
      </c>
    </row>
    <row r="17665" spans="1:4" x14ac:dyDescent="0.25">
      <c r="A17665" s="890" t="s">
        <v>17201</v>
      </c>
      <c r="B17665" s="890" t="s">
        <v>38535</v>
      </c>
      <c r="C17665" s="890" t="s">
        <v>5</v>
      </c>
      <c r="D17665" s="890">
        <v>39.270000000000003</v>
      </c>
    </row>
    <row r="17666" spans="1:4" x14ac:dyDescent="0.25">
      <c r="A17666" s="890" t="s">
        <v>17202</v>
      </c>
      <c r="B17666" s="890" t="s">
        <v>38536</v>
      </c>
      <c r="C17666" s="890" t="s">
        <v>5</v>
      </c>
      <c r="D17666" s="890">
        <v>86.55</v>
      </c>
    </row>
    <row r="17667" spans="1:4" x14ac:dyDescent="0.25">
      <c r="A17667" s="890" t="s">
        <v>17203</v>
      </c>
      <c r="B17667" s="890" t="s">
        <v>38536</v>
      </c>
      <c r="C17667" s="890" t="s">
        <v>5</v>
      </c>
      <c r="D17667" s="890">
        <v>86.55</v>
      </c>
    </row>
    <row r="17668" spans="1:4" x14ac:dyDescent="0.25">
      <c r="A17668" s="890" t="s">
        <v>17204</v>
      </c>
      <c r="B17668" s="890" t="s">
        <v>38537</v>
      </c>
      <c r="C17668" s="890" t="s">
        <v>5</v>
      </c>
      <c r="D17668" s="890">
        <v>175.33</v>
      </c>
    </row>
    <row r="17669" spans="1:4" x14ac:dyDescent="0.25">
      <c r="A17669" s="890" t="s">
        <v>17205</v>
      </c>
      <c r="B17669" s="890" t="s">
        <v>38537</v>
      </c>
      <c r="C17669" s="890" t="s">
        <v>5</v>
      </c>
      <c r="D17669" s="890">
        <v>175.33</v>
      </c>
    </row>
    <row r="17670" spans="1:4" x14ac:dyDescent="0.25">
      <c r="A17670" s="890" t="s">
        <v>17206</v>
      </c>
      <c r="B17670" s="890" t="s">
        <v>38538</v>
      </c>
      <c r="C17670" s="890" t="s">
        <v>5</v>
      </c>
      <c r="D17670" s="890">
        <v>54.74</v>
      </c>
    </row>
    <row r="17671" spans="1:4" x14ac:dyDescent="0.25">
      <c r="A17671" s="890" t="s">
        <v>17207</v>
      </c>
      <c r="B17671" s="890" t="s">
        <v>38538</v>
      </c>
      <c r="C17671" s="890" t="s">
        <v>5</v>
      </c>
      <c r="D17671" s="890">
        <v>54.74</v>
      </c>
    </row>
    <row r="17672" spans="1:4" x14ac:dyDescent="0.25">
      <c r="A17672" s="890" t="s">
        <v>17208</v>
      </c>
      <c r="B17672" s="890" t="s">
        <v>38539</v>
      </c>
      <c r="C17672" s="890" t="s">
        <v>5</v>
      </c>
      <c r="D17672" s="890">
        <v>274.58999999999997</v>
      </c>
    </row>
    <row r="17673" spans="1:4" x14ac:dyDescent="0.25">
      <c r="A17673" s="890" t="s">
        <v>17209</v>
      </c>
      <c r="B17673" s="890" t="s">
        <v>38539</v>
      </c>
      <c r="C17673" s="890" t="s">
        <v>5</v>
      </c>
      <c r="D17673" s="890">
        <v>274.58999999999997</v>
      </c>
    </row>
    <row r="17674" spans="1:4" x14ac:dyDescent="0.25">
      <c r="A17674" s="890" t="s">
        <v>17210</v>
      </c>
      <c r="B17674" s="890" t="s">
        <v>38540</v>
      </c>
      <c r="C17674" s="890" t="s">
        <v>5</v>
      </c>
      <c r="D17674" s="890">
        <v>97.44</v>
      </c>
    </row>
    <row r="17675" spans="1:4" x14ac:dyDescent="0.25">
      <c r="A17675" s="890" t="s">
        <v>17211</v>
      </c>
      <c r="B17675" s="890" t="s">
        <v>38540</v>
      </c>
      <c r="C17675" s="890" t="s">
        <v>5</v>
      </c>
      <c r="D17675" s="890">
        <v>97.44</v>
      </c>
    </row>
    <row r="17676" spans="1:4" x14ac:dyDescent="0.25">
      <c r="A17676" s="890" t="s">
        <v>17212</v>
      </c>
      <c r="B17676" s="890" t="s">
        <v>38541</v>
      </c>
      <c r="C17676" s="890" t="s">
        <v>5</v>
      </c>
      <c r="D17676" s="890">
        <v>190.25</v>
      </c>
    </row>
    <row r="17677" spans="1:4" x14ac:dyDescent="0.25">
      <c r="A17677" s="890" t="s">
        <v>17213</v>
      </c>
      <c r="B17677" s="890" t="s">
        <v>38541</v>
      </c>
      <c r="C17677" s="890" t="s">
        <v>5</v>
      </c>
      <c r="D17677" s="890">
        <v>190.25</v>
      </c>
    </row>
    <row r="17678" spans="1:4" x14ac:dyDescent="0.25">
      <c r="A17678" s="890" t="s">
        <v>17214</v>
      </c>
      <c r="B17678" s="890" t="s">
        <v>21730</v>
      </c>
      <c r="C17678" s="890" t="s">
        <v>5</v>
      </c>
      <c r="D17678" s="890">
        <v>10.14</v>
      </c>
    </row>
    <row r="17679" spans="1:4" x14ac:dyDescent="0.25">
      <c r="A17679" s="890" t="s">
        <v>17215</v>
      </c>
      <c r="B17679" s="890" t="s">
        <v>21730</v>
      </c>
      <c r="C17679" s="890" t="s">
        <v>5</v>
      </c>
      <c r="D17679" s="890">
        <v>10.14</v>
      </c>
    </row>
    <row r="17680" spans="1:4" x14ac:dyDescent="0.25">
      <c r="A17680" s="890" t="s">
        <v>17216</v>
      </c>
      <c r="B17680" s="890" t="s">
        <v>21731</v>
      </c>
      <c r="C17680" s="890" t="s">
        <v>5</v>
      </c>
      <c r="D17680" s="890">
        <v>9.42</v>
      </c>
    </row>
    <row r="17681" spans="1:4" x14ac:dyDescent="0.25">
      <c r="A17681" s="890" t="s">
        <v>17217</v>
      </c>
      <c r="B17681" s="890" t="s">
        <v>21731</v>
      </c>
      <c r="C17681" s="890" t="s">
        <v>5</v>
      </c>
      <c r="D17681" s="890">
        <v>9.42</v>
      </c>
    </row>
    <row r="17682" spans="1:4" x14ac:dyDescent="0.25">
      <c r="A17682" s="890" t="s">
        <v>17218</v>
      </c>
      <c r="B17682" s="890" t="s">
        <v>38542</v>
      </c>
      <c r="C17682" s="890" t="s">
        <v>5</v>
      </c>
      <c r="D17682" s="890">
        <v>61.09</v>
      </c>
    </row>
    <row r="17683" spans="1:4" x14ac:dyDescent="0.25">
      <c r="A17683" s="890" t="s">
        <v>17219</v>
      </c>
      <c r="B17683" s="890" t="s">
        <v>38542</v>
      </c>
      <c r="C17683" s="890" t="s">
        <v>5</v>
      </c>
      <c r="D17683" s="890">
        <v>61.09</v>
      </c>
    </row>
    <row r="17684" spans="1:4" x14ac:dyDescent="0.25">
      <c r="A17684" s="890" t="s">
        <v>17220</v>
      </c>
      <c r="B17684" s="890" t="s">
        <v>38543</v>
      </c>
      <c r="C17684" s="890" t="s">
        <v>5</v>
      </c>
      <c r="D17684" s="890">
        <v>108.73</v>
      </c>
    </row>
    <row r="17685" spans="1:4" x14ac:dyDescent="0.25">
      <c r="A17685" s="890" t="s">
        <v>17221</v>
      </c>
      <c r="B17685" s="890" t="s">
        <v>38543</v>
      </c>
      <c r="C17685" s="890" t="s">
        <v>5</v>
      </c>
      <c r="D17685" s="890">
        <v>108.73</v>
      </c>
    </row>
    <row r="17686" spans="1:4" x14ac:dyDescent="0.25">
      <c r="A17686" s="890" t="s">
        <v>17222</v>
      </c>
      <c r="B17686" s="890" t="s">
        <v>38544</v>
      </c>
      <c r="C17686" s="890" t="s">
        <v>5</v>
      </c>
      <c r="D17686" s="890">
        <v>70.53</v>
      </c>
    </row>
    <row r="17687" spans="1:4" x14ac:dyDescent="0.25">
      <c r="A17687" s="890" t="s">
        <v>17223</v>
      </c>
      <c r="B17687" s="890" t="s">
        <v>38544</v>
      </c>
      <c r="C17687" s="890" t="s">
        <v>5</v>
      </c>
      <c r="D17687" s="890">
        <v>70.53</v>
      </c>
    </row>
    <row r="17688" spans="1:4" x14ac:dyDescent="0.25">
      <c r="A17688" s="890" t="s">
        <v>17224</v>
      </c>
      <c r="B17688" s="890" t="s">
        <v>38545</v>
      </c>
      <c r="C17688" s="890" t="s">
        <v>5</v>
      </c>
      <c r="D17688" s="890">
        <v>93.52</v>
      </c>
    </row>
    <row r="17689" spans="1:4" x14ac:dyDescent="0.25">
      <c r="A17689" s="890" t="s">
        <v>17225</v>
      </c>
      <c r="B17689" s="890" t="s">
        <v>38545</v>
      </c>
      <c r="C17689" s="890" t="s">
        <v>5</v>
      </c>
      <c r="D17689" s="890">
        <v>93.52</v>
      </c>
    </row>
    <row r="17690" spans="1:4" x14ac:dyDescent="0.25">
      <c r="A17690" s="890" t="s">
        <v>17226</v>
      </c>
      <c r="B17690" s="890" t="s">
        <v>38546</v>
      </c>
      <c r="C17690" s="890" t="s">
        <v>5</v>
      </c>
      <c r="D17690" s="890">
        <v>112.4</v>
      </c>
    </row>
    <row r="17691" spans="1:4" x14ac:dyDescent="0.25">
      <c r="A17691" s="890" t="s">
        <v>17227</v>
      </c>
      <c r="B17691" s="890" t="s">
        <v>38546</v>
      </c>
      <c r="C17691" s="890" t="s">
        <v>5</v>
      </c>
      <c r="D17691" s="890">
        <v>112.4</v>
      </c>
    </row>
    <row r="17692" spans="1:4" x14ac:dyDescent="0.25">
      <c r="A17692" s="890" t="s">
        <v>17228</v>
      </c>
      <c r="B17692" s="890" t="s">
        <v>38547</v>
      </c>
      <c r="C17692" s="890" t="s">
        <v>5</v>
      </c>
      <c r="D17692" s="890">
        <v>195.72</v>
      </c>
    </row>
    <row r="17693" spans="1:4" x14ac:dyDescent="0.25">
      <c r="A17693" s="890" t="s">
        <v>17229</v>
      </c>
      <c r="B17693" s="890" t="s">
        <v>38547</v>
      </c>
      <c r="C17693" s="890" t="s">
        <v>5</v>
      </c>
      <c r="D17693" s="890">
        <v>195.72</v>
      </c>
    </row>
    <row r="17694" spans="1:4" x14ac:dyDescent="0.25">
      <c r="A17694" s="890" t="s">
        <v>17230</v>
      </c>
      <c r="B17694" s="890" t="s">
        <v>38548</v>
      </c>
      <c r="C17694" s="890" t="s">
        <v>5</v>
      </c>
      <c r="D17694" s="890">
        <v>233.36</v>
      </c>
    </row>
    <row r="17695" spans="1:4" x14ac:dyDescent="0.25">
      <c r="A17695" s="890" t="s">
        <v>17231</v>
      </c>
      <c r="B17695" s="890" t="s">
        <v>38548</v>
      </c>
      <c r="C17695" s="890" t="s">
        <v>5</v>
      </c>
      <c r="D17695" s="890">
        <v>233.36</v>
      </c>
    </row>
    <row r="17696" spans="1:4" x14ac:dyDescent="0.25">
      <c r="A17696" s="890" t="s">
        <v>17232</v>
      </c>
      <c r="B17696" s="890" t="s">
        <v>38549</v>
      </c>
      <c r="C17696" s="890" t="s">
        <v>5</v>
      </c>
      <c r="D17696" s="890">
        <v>34.92</v>
      </c>
    </row>
    <row r="17697" spans="1:4" x14ac:dyDescent="0.25">
      <c r="A17697" s="890" t="s">
        <v>17233</v>
      </c>
      <c r="B17697" s="890" t="s">
        <v>38549</v>
      </c>
      <c r="C17697" s="890" t="s">
        <v>5</v>
      </c>
      <c r="D17697" s="890">
        <v>34.92</v>
      </c>
    </row>
    <row r="17698" spans="1:4" x14ac:dyDescent="0.25">
      <c r="A17698" s="890" t="s">
        <v>17234</v>
      </c>
      <c r="B17698" s="890" t="s">
        <v>38550</v>
      </c>
      <c r="C17698" s="890" t="s">
        <v>5</v>
      </c>
      <c r="D17698" s="890">
        <v>27</v>
      </c>
    </row>
    <row r="17699" spans="1:4" x14ac:dyDescent="0.25">
      <c r="A17699" s="890" t="s">
        <v>17235</v>
      </c>
      <c r="B17699" s="890" t="s">
        <v>38550</v>
      </c>
      <c r="C17699" s="890" t="s">
        <v>5</v>
      </c>
      <c r="D17699" s="890">
        <v>27</v>
      </c>
    </row>
    <row r="17700" spans="1:4" x14ac:dyDescent="0.25">
      <c r="A17700" s="890" t="s">
        <v>17236</v>
      </c>
      <c r="B17700" s="890" t="s">
        <v>38551</v>
      </c>
      <c r="C17700" s="890" t="s">
        <v>5</v>
      </c>
      <c r="D17700" s="890">
        <v>29.25</v>
      </c>
    </row>
    <row r="17701" spans="1:4" x14ac:dyDescent="0.25">
      <c r="A17701" s="890" t="s">
        <v>17237</v>
      </c>
      <c r="B17701" s="890" t="s">
        <v>38551</v>
      </c>
      <c r="C17701" s="890" t="s">
        <v>5</v>
      </c>
      <c r="D17701" s="890">
        <v>29.25</v>
      </c>
    </row>
    <row r="17702" spans="1:4" x14ac:dyDescent="0.25">
      <c r="A17702" s="890" t="s">
        <v>17238</v>
      </c>
      <c r="B17702" s="890" t="s">
        <v>38552</v>
      </c>
      <c r="C17702" s="890" t="s">
        <v>5</v>
      </c>
      <c r="D17702" s="890">
        <v>852.89</v>
      </c>
    </row>
    <row r="17703" spans="1:4" x14ac:dyDescent="0.25">
      <c r="A17703" s="890" t="s">
        <v>17239</v>
      </c>
      <c r="B17703" s="890" t="s">
        <v>38552</v>
      </c>
      <c r="C17703" s="890" t="s">
        <v>5</v>
      </c>
      <c r="D17703" s="890">
        <v>852.89</v>
      </c>
    </row>
    <row r="17704" spans="1:4" x14ac:dyDescent="0.25">
      <c r="A17704" s="890" t="s">
        <v>23721</v>
      </c>
      <c r="B17704" s="890" t="s">
        <v>38553</v>
      </c>
      <c r="C17704" s="890" t="s">
        <v>5</v>
      </c>
      <c r="D17704" s="890">
        <v>259.61</v>
      </c>
    </row>
    <row r="17705" spans="1:4" x14ac:dyDescent="0.25">
      <c r="A17705" s="890" t="s">
        <v>23722</v>
      </c>
      <c r="B17705" s="890" t="s">
        <v>38553</v>
      </c>
      <c r="C17705" s="890" t="s">
        <v>5</v>
      </c>
      <c r="D17705" s="890">
        <v>259.61</v>
      </c>
    </row>
    <row r="17706" spans="1:4" x14ac:dyDescent="0.25">
      <c r="A17706" s="890" t="s">
        <v>17240</v>
      </c>
      <c r="B17706" s="890" t="s">
        <v>38554</v>
      </c>
      <c r="C17706" s="890" t="s">
        <v>5</v>
      </c>
      <c r="D17706" s="890">
        <v>44.86</v>
      </c>
    </row>
    <row r="17707" spans="1:4" x14ac:dyDescent="0.25">
      <c r="A17707" s="890" t="s">
        <v>17241</v>
      </c>
      <c r="B17707" s="890" t="s">
        <v>38554</v>
      </c>
      <c r="C17707" s="890" t="s">
        <v>5</v>
      </c>
      <c r="D17707" s="890">
        <v>44.86</v>
      </c>
    </row>
    <row r="17708" spans="1:4" x14ac:dyDescent="0.25">
      <c r="A17708" s="890" t="s">
        <v>17242</v>
      </c>
      <c r="B17708" s="890" t="s">
        <v>38555</v>
      </c>
      <c r="C17708" s="890" t="s">
        <v>5</v>
      </c>
      <c r="D17708" s="890">
        <v>586.47</v>
      </c>
    </row>
    <row r="17709" spans="1:4" x14ac:dyDescent="0.25">
      <c r="A17709" s="890" t="s">
        <v>17243</v>
      </c>
      <c r="B17709" s="890" t="s">
        <v>38555</v>
      </c>
      <c r="C17709" s="890" t="s">
        <v>5</v>
      </c>
      <c r="D17709" s="890">
        <v>586.47</v>
      </c>
    </row>
    <row r="17710" spans="1:4" x14ac:dyDescent="0.25">
      <c r="A17710" s="890" t="s">
        <v>17244</v>
      </c>
      <c r="B17710" s="890" t="s">
        <v>38556</v>
      </c>
      <c r="C17710" s="890" t="s">
        <v>5</v>
      </c>
      <c r="D17710" s="890">
        <v>558.25</v>
      </c>
    </row>
    <row r="17711" spans="1:4" x14ac:dyDescent="0.25">
      <c r="A17711" s="890" t="s">
        <v>17245</v>
      </c>
      <c r="B17711" s="890" t="s">
        <v>38556</v>
      </c>
      <c r="C17711" s="890" t="s">
        <v>5</v>
      </c>
      <c r="D17711" s="890">
        <v>558.25</v>
      </c>
    </row>
    <row r="17712" spans="1:4" x14ac:dyDescent="0.25">
      <c r="A17712" s="890" t="s">
        <v>17246</v>
      </c>
      <c r="B17712" s="890" t="s">
        <v>38557</v>
      </c>
      <c r="C17712" s="890" t="s">
        <v>5</v>
      </c>
      <c r="D17712" s="890">
        <v>61.73</v>
      </c>
    </row>
    <row r="17713" spans="1:4" x14ac:dyDescent="0.25">
      <c r="A17713" s="890" t="s">
        <v>17247</v>
      </c>
      <c r="B17713" s="890" t="s">
        <v>38557</v>
      </c>
      <c r="C17713" s="890" t="s">
        <v>5</v>
      </c>
      <c r="D17713" s="890">
        <v>61.73</v>
      </c>
    </row>
    <row r="17714" spans="1:4" x14ac:dyDescent="0.25">
      <c r="A17714" s="890" t="s">
        <v>17248</v>
      </c>
      <c r="B17714" s="890" t="s">
        <v>21732</v>
      </c>
      <c r="C17714" s="890" t="s">
        <v>5</v>
      </c>
      <c r="D17714" s="890">
        <v>100.97</v>
      </c>
    </row>
    <row r="17715" spans="1:4" x14ac:dyDescent="0.25">
      <c r="A17715" s="890" t="s">
        <v>17249</v>
      </c>
      <c r="B17715" s="890" t="s">
        <v>21732</v>
      </c>
      <c r="C17715" s="890" t="s">
        <v>5</v>
      </c>
      <c r="D17715" s="890">
        <v>100.97</v>
      </c>
    </row>
    <row r="17716" spans="1:4" x14ac:dyDescent="0.25">
      <c r="A17716" s="890" t="s">
        <v>17250</v>
      </c>
      <c r="B17716" s="890" t="s">
        <v>38558</v>
      </c>
      <c r="C17716" s="890" t="s">
        <v>5</v>
      </c>
      <c r="D17716" s="890">
        <v>315.17</v>
      </c>
    </row>
    <row r="17717" spans="1:4" x14ac:dyDescent="0.25">
      <c r="A17717" s="890" t="s">
        <v>17251</v>
      </c>
      <c r="B17717" s="890" t="s">
        <v>38558</v>
      </c>
      <c r="C17717" s="890" t="s">
        <v>5</v>
      </c>
      <c r="D17717" s="890">
        <v>315.17</v>
      </c>
    </row>
    <row r="17718" spans="1:4" x14ac:dyDescent="0.25">
      <c r="A17718" s="890" t="s">
        <v>17252</v>
      </c>
      <c r="B17718" s="890" t="s">
        <v>38559</v>
      </c>
      <c r="C17718" s="890" t="s">
        <v>5</v>
      </c>
      <c r="D17718" s="890">
        <v>152.88999999999999</v>
      </c>
    </row>
    <row r="17719" spans="1:4" x14ac:dyDescent="0.25">
      <c r="A17719" s="890" t="s">
        <v>17253</v>
      </c>
      <c r="B17719" s="890" t="s">
        <v>38559</v>
      </c>
      <c r="C17719" s="890" t="s">
        <v>5</v>
      </c>
      <c r="D17719" s="890">
        <v>152.88999999999999</v>
      </c>
    </row>
    <row r="17720" spans="1:4" x14ac:dyDescent="0.25">
      <c r="A17720" s="890" t="s">
        <v>17254</v>
      </c>
      <c r="B17720" s="890" t="s">
        <v>38560</v>
      </c>
      <c r="C17720" s="890" t="s">
        <v>5</v>
      </c>
      <c r="D17720" s="890">
        <v>23.83</v>
      </c>
    </row>
    <row r="17721" spans="1:4" x14ac:dyDescent="0.25">
      <c r="A17721" s="890" t="s">
        <v>17255</v>
      </c>
      <c r="B17721" s="890" t="s">
        <v>38560</v>
      </c>
      <c r="C17721" s="890" t="s">
        <v>5</v>
      </c>
      <c r="D17721" s="890">
        <v>22.34</v>
      </c>
    </row>
    <row r="17722" spans="1:4" x14ac:dyDescent="0.25">
      <c r="A17722" s="890" t="s">
        <v>17256</v>
      </c>
      <c r="B17722" s="890" t="s">
        <v>38561</v>
      </c>
      <c r="C17722" s="890" t="s">
        <v>5</v>
      </c>
      <c r="D17722" s="890">
        <v>26.69</v>
      </c>
    </row>
    <row r="17723" spans="1:4" x14ac:dyDescent="0.25">
      <c r="A17723" s="890" t="s">
        <v>17257</v>
      </c>
      <c r="B17723" s="890" t="s">
        <v>38561</v>
      </c>
      <c r="C17723" s="890" t="s">
        <v>5</v>
      </c>
      <c r="D17723" s="890">
        <v>25.2</v>
      </c>
    </row>
    <row r="17724" spans="1:4" x14ac:dyDescent="0.25">
      <c r="A17724" s="890" t="s">
        <v>17258</v>
      </c>
      <c r="B17724" s="890" t="s">
        <v>27975</v>
      </c>
      <c r="C17724" s="890" t="s">
        <v>5</v>
      </c>
      <c r="D17724" s="890">
        <v>60.88</v>
      </c>
    </row>
    <row r="17725" spans="1:4" x14ac:dyDescent="0.25">
      <c r="A17725" s="890" t="s">
        <v>17259</v>
      </c>
      <c r="B17725" s="890" t="s">
        <v>27975</v>
      </c>
      <c r="C17725" s="890" t="s">
        <v>5</v>
      </c>
      <c r="D17725" s="890">
        <v>58.4</v>
      </c>
    </row>
    <row r="17726" spans="1:4" x14ac:dyDescent="0.25">
      <c r="A17726" s="890" t="s">
        <v>17260</v>
      </c>
      <c r="B17726" s="890" t="s">
        <v>27976</v>
      </c>
      <c r="C17726" s="890" t="s">
        <v>5</v>
      </c>
      <c r="D17726" s="890">
        <v>93.77</v>
      </c>
    </row>
    <row r="17727" spans="1:4" x14ac:dyDescent="0.25">
      <c r="A17727" s="890" t="s">
        <v>17261</v>
      </c>
      <c r="B17727" s="890" t="s">
        <v>27976</v>
      </c>
      <c r="C17727" s="890" t="s">
        <v>5</v>
      </c>
      <c r="D17727" s="890">
        <v>91.29</v>
      </c>
    </row>
    <row r="17728" spans="1:4" x14ac:dyDescent="0.25">
      <c r="A17728" s="890" t="s">
        <v>17262</v>
      </c>
      <c r="B17728" s="890" t="s">
        <v>27977</v>
      </c>
      <c r="C17728" s="890" t="s">
        <v>5</v>
      </c>
      <c r="D17728" s="890">
        <v>187.77</v>
      </c>
    </row>
    <row r="17729" spans="1:4" x14ac:dyDescent="0.25">
      <c r="A17729" s="890" t="s">
        <v>17263</v>
      </c>
      <c r="B17729" s="890" t="s">
        <v>27977</v>
      </c>
      <c r="C17729" s="890" t="s">
        <v>5</v>
      </c>
      <c r="D17729" s="890">
        <v>185.29</v>
      </c>
    </row>
    <row r="17730" spans="1:4" x14ac:dyDescent="0.25">
      <c r="A17730" s="890" t="s">
        <v>17264</v>
      </c>
      <c r="B17730" s="890" t="s">
        <v>27978</v>
      </c>
      <c r="C17730" s="890" t="s">
        <v>5</v>
      </c>
      <c r="D17730" s="890">
        <v>206.73</v>
      </c>
    </row>
    <row r="17731" spans="1:4" x14ac:dyDescent="0.25">
      <c r="A17731" s="890" t="s">
        <v>17265</v>
      </c>
      <c r="B17731" s="890" t="s">
        <v>27978</v>
      </c>
      <c r="C17731" s="890" t="s">
        <v>5</v>
      </c>
      <c r="D17731" s="890">
        <v>203.75</v>
      </c>
    </row>
    <row r="17732" spans="1:4" x14ac:dyDescent="0.25">
      <c r="A17732" s="890" t="s">
        <v>17266</v>
      </c>
      <c r="B17732" s="890" t="s">
        <v>27979</v>
      </c>
      <c r="C17732" s="890" t="s">
        <v>5</v>
      </c>
      <c r="D17732" s="890">
        <v>290.73</v>
      </c>
    </row>
    <row r="17733" spans="1:4" x14ac:dyDescent="0.25">
      <c r="A17733" s="890" t="s">
        <v>17267</v>
      </c>
      <c r="B17733" s="890" t="s">
        <v>27979</v>
      </c>
      <c r="C17733" s="890" t="s">
        <v>5</v>
      </c>
      <c r="D17733" s="890">
        <v>287.75</v>
      </c>
    </row>
    <row r="17734" spans="1:4" x14ac:dyDescent="0.25">
      <c r="A17734" s="890" t="s">
        <v>17268</v>
      </c>
      <c r="B17734" s="890" t="s">
        <v>38562</v>
      </c>
      <c r="C17734" s="890" t="s">
        <v>5</v>
      </c>
      <c r="D17734" s="890">
        <v>15.35</v>
      </c>
    </row>
    <row r="17735" spans="1:4" x14ac:dyDescent="0.25">
      <c r="A17735" s="890" t="s">
        <v>17269</v>
      </c>
      <c r="B17735" s="890" t="s">
        <v>38562</v>
      </c>
      <c r="C17735" s="890" t="s">
        <v>5</v>
      </c>
      <c r="D17735" s="890">
        <v>15.35</v>
      </c>
    </row>
    <row r="17736" spans="1:4" x14ac:dyDescent="0.25">
      <c r="A17736" s="890" t="s">
        <v>17270</v>
      </c>
      <c r="B17736" s="890" t="s">
        <v>38563</v>
      </c>
      <c r="C17736" s="890" t="s">
        <v>5</v>
      </c>
      <c r="D17736" s="890">
        <v>22.81</v>
      </c>
    </row>
    <row r="17737" spans="1:4" x14ac:dyDescent="0.25">
      <c r="A17737" s="890" t="s">
        <v>17271</v>
      </c>
      <c r="B17737" s="890" t="s">
        <v>38563</v>
      </c>
      <c r="C17737" s="890" t="s">
        <v>5</v>
      </c>
      <c r="D17737" s="890">
        <v>22.81</v>
      </c>
    </row>
    <row r="17738" spans="1:4" x14ac:dyDescent="0.25">
      <c r="A17738" s="890" t="s">
        <v>17272</v>
      </c>
      <c r="B17738" s="890" t="s">
        <v>38564</v>
      </c>
      <c r="C17738" s="890" t="s">
        <v>5</v>
      </c>
      <c r="D17738" s="890">
        <v>21.7</v>
      </c>
    </row>
    <row r="17739" spans="1:4" x14ac:dyDescent="0.25">
      <c r="A17739" s="890" t="s">
        <v>17273</v>
      </c>
      <c r="B17739" s="890" t="s">
        <v>38564</v>
      </c>
      <c r="C17739" s="890" t="s">
        <v>5</v>
      </c>
      <c r="D17739" s="890">
        <v>21.7</v>
      </c>
    </row>
    <row r="17740" spans="1:4" x14ac:dyDescent="0.25">
      <c r="A17740" s="890" t="s">
        <v>17274</v>
      </c>
      <c r="B17740" s="890" t="s">
        <v>38565</v>
      </c>
      <c r="C17740" s="890" t="s">
        <v>5</v>
      </c>
      <c r="D17740" s="890">
        <v>37.97</v>
      </c>
    </row>
    <row r="17741" spans="1:4" x14ac:dyDescent="0.25">
      <c r="A17741" s="890" t="s">
        <v>17275</v>
      </c>
      <c r="B17741" s="890" t="s">
        <v>38565</v>
      </c>
      <c r="C17741" s="890" t="s">
        <v>5</v>
      </c>
      <c r="D17741" s="890">
        <v>37.97</v>
      </c>
    </row>
    <row r="17742" spans="1:4" x14ac:dyDescent="0.25">
      <c r="A17742" s="890" t="s">
        <v>17276</v>
      </c>
      <c r="B17742" s="890" t="s">
        <v>38566</v>
      </c>
      <c r="C17742" s="890" t="s">
        <v>5</v>
      </c>
      <c r="D17742" s="890">
        <v>21.28</v>
      </c>
    </row>
    <row r="17743" spans="1:4" x14ac:dyDescent="0.25">
      <c r="A17743" s="890" t="s">
        <v>17277</v>
      </c>
      <c r="B17743" s="890" t="s">
        <v>38566</v>
      </c>
      <c r="C17743" s="890" t="s">
        <v>5</v>
      </c>
      <c r="D17743" s="890">
        <v>21.28</v>
      </c>
    </row>
    <row r="17744" spans="1:4" x14ac:dyDescent="0.25">
      <c r="A17744" s="890" t="s">
        <v>17278</v>
      </c>
      <c r="B17744" s="890" t="s">
        <v>38567</v>
      </c>
      <c r="C17744" s="890" t="s">
        <v>5</v>
      </c>
      <c r="D17744" s="890">
        <v>82.19</v>
      </c>
    </row>
    <row r="17745" spans="1:4" x14ac:dyDescent="0.25">
      <c r="A17745" s="890" t="s">
        <v>17279</v>
      </c>
      <c r="B17745" s="890" t="s">
        <v>38567</v>
      </c>
      <c r="C17745" s="890" t="s">
        <v>5</v>
      </c>
      <c r="D17745" s="890">
        <v>82.19</v>
      </c>
    </row>
    <row r="17746" spans="1:4" x14ac:dyDescent="0.25">
      <c r="A17746" s="890" t="s">
        <v>17280</v>
      </c>
      <c r="B17746" s="890" t="s">
        <v>21733</v>
      </c>
      <c r="C17746" s="890" t="s">
        <v>5</v>
      </c>
      <c r="D17746" s="890">
        <v>1.4</v>
      </c>
    </row>
    <row r="17747" spans="1:4" x14ac:dyDescent="0.25">
      <c r="A17747" s="890" t="s">
        <v>17281</v>
      </c>
      <c r="B17747" s="890" t="s">
        <v>21733</v>
      </c>
      <c r="C17747" s="890" t="s">
        <v>5</v>
      </c>
      <c r="D17747" s="890">
        <v>1.4</v>
      </c>
    </row>
    <row r="17748" spans="1:4" x14ac:dyDescent="0.25">
      <c r="A17748" s="890" t="s">
        <v>17282</v>
      </c>
      <c r="B17748" s="890" t="s">
        <v>21734</v>
      </c>
      <c r="C17748" s="890" t="s">
        <v>5</v>
      </c>
      <c r="D17748" s="890">
        <v>5.37</v>
      </c>
    </row>
    <row r="17749" spans="1:4" x14ac:dyDescent="0.25">
      <c r="A17749" s="890" t="s">
        <v>17283</v>
      </c>
      <c r="B17749" s="890" t="s">
        <v>21734</v>
      </c>
      <c r="C17749" s="890" t="s">
        <v>5</v>
      </c>
      <c r="D17749" s="890">
        <v>5.37</v>
      </c>
    </row>
    <row r="17750" spans="1:4" x14ac:dyDescent="0.25">
      <c r="A17750" s="890" t="s">
        <v>17284</v>
      </c>
      <c r="B17750" s="890" t="s">
        <v>25097</v>
      </c>
      <c r="C17750" s="890" t="s">
        <v>5</v>
      </c>
      <c r="D17750" s="890">
        <v>117.57</v>
      </c>
    </row>
    <row r="17751" spans="1:4" x14ac:dyDescent="0.25">
      <c r="A17751" s="890" t="s">
        <v>17285</v>
      </c>
      <c r="B17751" s="890" t="s">
        <v>25097</v>
      </c>
      <c r="C17751" s="890" t="s">
        <v>5</v>
      </c>
      <c r="D17751" s="890">
        <v>117.57</v>
      </c>
    </row>
    <row r="17752" spans="1:4" x14ac:dyDescent="0.25">
      <c r="A17752" s="890" t="s">
        <v>17286</v>
      </c>
      <c r="B17752" s="890" t="s">
        <v>25098</v>
      </c>
      <c r="C17752" s="890" t="s">
        <v>5</v>
      </c>
      <c r="D17752" s="890">
        <v>111.97</v>
      </c>
    </row>
    <row r="17753" spans="1:4" x14ac:dyDescent="0.25">
      <c r="A17753" s="890" t="s">
        <v>17287</v>
      </c>
      <c r="B17753" s="890" t="s">
        <v>25098</v>
      </c>
      <c r="C17753" s="890" t="s">
        <v>5</v>
      </c>
      <c r="D17753" s="890">
        <v>111.97</v>
      </c>
    </row>
    <row r="17754" spans="1:4" x14ac:dyDescent="0.25">
      <c r="A17754" s="890" t="s">
        <v>17288</v>
      </c>
      <c r="B17754" s="890" t="s">
        <v>25099</v>
      </c>
      <c r="C17754" s="890" t="s">
        <v>5</v>
      </c>
      <c r="D17754" s="890">
        <v>90.54</v>
      </c>
    </row>
    <row r="17755" spans="1:4" x14ac:dyDescent="0.25">
      <c r="A17755" s="890" t="s">
        <v>17289</v>
      </c>
      <c r="B17755" s="890" t="s">
        <v>25099</v>
      </c>
      <c r="C17755" s="890" t="s">
        <v>5</v>
      </c>
      <c r="D17755" s="890">
        <v>90.54</v>
      </c>
    </row>
    <row r="17756" spans="1:4" x14ac:dyDescent="0.25">
      <c r="A17756" s="890" t="s">
        <v>17290</v>
      </c>
      <c r="B17756" s="890" t="s">
        <v>25100</v>
      </c>
      <c r="C17756" s="890" t="s">
        <v>5</v>
      </c>
      <c r="D17756" s="890">
        <v>103.8</v>
      </c>
    </row>
    <row r="17757" spans="1:4" x14ac:dyDescent="0.25">
      <c r="A17757" s="890" t="s">
        <v>17291</v>
      </c>
      <c r="B17757" s="890" t="s">
        <v>25100</v>
      </c>
      <c r="C17757" s="890" t="s">
        <v>5</v>
      </c>
      <c r="D17757" s="890">
        <v>103.8</v>
      </c>
    </row>
    <row r="17758" spans="1:4" x14ac:dyDescent="0.25">
      <c r="A17758" s="890" t="s">
        <v>17292</v>
      </c>
      <c r="B17758" s="890" t="s">
        <v>38568</v>
      </c>
      <c r="C17758" s="890" t="s">
        <v>5</v>
      </c>
      <c r="D17758" s="890">
        <v>6.49</v>
      </c>
    </row>
    <row r="17759" spans="1:4" x14ac:dyDescent="0.25">
      <c r="A17759" s="890" t="s">
        <v>17293</v>
      </c>
      <c r="B17759" s="890" t="s">
        <v>38568</v>
      </c>
      <c r="C17759" s="890" t="s">
        <v>5</v>
      </c>
      <c r="D17759" s="890">
        <v>6.49</v>
      </c>
    </row>
    <row r="17760" spans="1:4" x14ac:dyDescent="0.25">
      <c r="A17760" s="890" t="s">
        <v>17294</v>
      </c>
      <c r="B17760" s="890" t="s">
        <v>38569</v>
      </c>
      <c r="C17760" s="890" t="s">
        <v>5</v>
      </c>
      <c r="D17760" s="890">
        <v>12.41</v>
      </c>
    </row>
    <row r="17761" spans="1:4" x14ac:dyDescent="0.25">
      <c r="A17761" s="890" t="s">
        <v>17295</v>
      </c>
      <c r="B17761" s="890" t="s">
        <v>38569</v>
      </c>
      <c r="C17761" s="890" t="s">
        <v>5</v>
      </c>
      <c r="D17761" s="890">
        <v>12.41</v>
      </c>
    </row>
    <row r="17762" spans="1:4" x14ac:dyDescent="0.25">
      <c r="A17762" s="890" t="s">
        <v>25101</v>
      </c>
      <c r="B17762" s="890" t="s">
        <v>38570</v>
      </c>
      <c r="C17762" s="890" t="s">
        <v>5</v>
      </c>
      <c r="D17762" s="890">
        <v>15.24</v>
      </c>
    </row>
    <row r="17763" spans="1:4" x14ac:dyDescent="0.25">
      <c r="A17763" s="890" t="s">
        <v>25102</v>
      </c>
      <c r="B17763" s="890" t="s">
        <v>38570</v>
      </c>
      <c r="C17763" s="890" t="s">
        <v>5</v>
      </c>
      <c r="D17763" s="890">
        <v>15.24</v>
      </c>
    </row>
    <row r="17764" spans="1:4" x14ac:dyDescent="0.25">
      <c r="A17764" s="890" t="s">
        <v>17296</v>
      </c>
      <c r="B17764" s="890" t="s">
        <v>25103</v>
      </c>
      <c r="C17764" s="890" t="s">
        <v>5</v>
      </c>
      <c r="D17764" s="890">
        <v>5.14</v>
      </c>
    </row>
    <row r="17765" spans="1:4" x14ac:dyDescent="0.25">
      <c r="A17765" s="890" t="s">
        <v>17297</v>
      </c>
      <c r="B17765" s="890" t="s">
        <v>25103</v>
      </c>
      <c r="C17765" s="890" t="s">
        <v>5</v>
      </c>
      <c r="D17765" s="890">
        <v>5.14</v>
      </c>
    </row>
    <row r="17766" spans="1:4" x14ac:dyDescent="0.25">
      <c r="A17766" s="890" t="s">
        <v>17298</v>
      </c>
      <c r="B17766" s="890" t="s">
        <v>38571</v>
      </c>
      <c r="C17766" s="890" t="s">
        <v>5</v>
      </c>
      <c r="D17766" s="890">
        <v>17.87</v>
      </c>
    </row>
    <row r="17767" spans="1:4" x14ac:dyDescent="0.25">
      <c r="A17767" s="890" t="s">
        <v>17299</v>
      </c>
      <c r="B17767" s="890" t="s">
        <v>38571</v>
      </c>
      <c r="C17767" s="890" t="s">
        <v>5</v>
      </c>
      <c r="D17767" s="890">
        <v>17.87</v>
      </c>
    </row>
    <row r="17768" spans="1:4" x14ac:dyDescent="0.25">
      <c r="A17768" s="890" t="s">
        <v>17300</v>
      </c>
      <c r="B17768" s="890" t="s">
        <v>38572</v>
      </c>
      <c r="C17768" s="890" t="s">
        <v>5</v>
      </c>
      <c r="D17768" s="890">
        <v>16.88</v>
      </c>
    </row>
    <row r="17769" spans="1:4" x14ac:dyDescent="0.25">
      <c r="A17769" s="890" t="s">
        <v>17301</v>
      </c>
      <c r="B17769" s="890" t="s">
        <v>38572</v>
      </c>
      <c r="C17769" s="890" t="s">
        <v>5</v>
      </c>
      <c r="D17769" s="890">
        <v>16.88</v>
      </c>
    </row>
    <row r="17770" spans="1:4" x14ac:dyDescent="0.25">
      <c r="A17770" s="890" t="s">
        <v>17302</v>
      </c>
      <c r="B17770" s="890" t="s">
        <v>38573</v>
      </c>
      <c r="C17770" s="890" t="s">
        <v>5</v>
      </c>
      <c r="D17770" s="890">
        <v>4.3499999999999996</v>
      </c>
    </row>
    <row r="17771" spans="1:4" x14ac:dyDescent="0.25">
      <c r="A17771" s="890" t="s">
        <v>17303</v>
      </c>
      <c r="B17771" s="890" t="s">
        <v>38573</v>
      </c>
      <c r="C17771" s="890" t="s">
        <v>5</v>
      </c>
      <c r="D17771" s="890">
        <v>4.3499999999999996</v>
      </c>
    </row>
    <row r="17772" spans="1:4" x14ac:dyDescent="0.25">
      <c r="A17772" s="890" t="s">
        <v>17304</v>
      </c>
      <c r="B17772" s="890" t="s">
        <v>38574</v>
      </c>
      <c r="C17772" s="890" t="s">
        <v>5</v>
      </c>
      <c r="D17772" s="890">
        <v>3.9</v>
      </c>
    </row>
    <row r="17773" spans="1:4" x14ac:dyDescent="0.25">
      <c r="A17773" s="890" t="s">
        <v>17305</v>
      </c>
      <c r="B17773" s="890" t="s">
        <v>38574</v>
      </c>
      <c r="C17773" s="890" t="s">
        <v>5</v>
      </c>
      <c r="D17773" s="890">
        <v>3.9</v>
      </c>
    </row>
    <row r="17774" spans="1:4" x14ac:dyDescent="0.25">
      <c r="A17774" s="890" t="s">
        <v>17306</v>
      </c>
      <c r="B17774" s="890" t="s">
        <v>38575</v>
      </c>
      <c r="C17774" s="890" t="s">
        <v>5</v>
      </c>
      <c r="D17774" s="890">
        <v>32.86</v>
      </c>
    </row>
    <row r="17775" spans="1:4" x14ac:dyDescent="0.25">
      <c r="A17775" s="890" t="s">
        <v>17307</v>
      </c>
      <c r="B17775" s="890" t="s">
        <v>38575</v>
      </c>
      <c r="C17775" s="890" t="s">
        <v>5</v>
      </c>
      <c r="D17775" s="890">
        <v>32.86</v>
      </c>
    </row>
    <row r="17776" spans="1:4" x14ac:dyDescent="0.25">
      <c r="A17776" s="890" t="s">
        <v>17308</v>
      </c>
      <c r="B17776" s="890" t="s">
        <v>38576</v>
      </c>
      <c r="C17776" s="890" t="s">
        <v>5</v>
      </c>
      <c r="D17776" s="890">
        <v>11.32</v>
      </c>
    </row>
    <row r="17777" spans="1:4" x14ac:dyDescent="0.25">
      <c r="A17777" s="890" t="s">
        <v>17309</v>
      </c>
      <c r="B17777" s="890" t="s">
        <v>38576</v>
      </c>
      <c r="C17777" s="890" t="s">
        <v>5</v>
      </c>
      <c r="D17777" s="890">
        <v>11.32</v>
      </c>
    </row>
    <row r="17778" spans="1:4" x14ac:dyDescent="0.25">
      <c r="A17778" s="890" t="s">
        <v>17310</v>
      </c>
      <c r="B17778" s="890" t="s">
        <v>27980</v>
      </c>
      <c r="C17778" s="890" t="s">
        <v>5</v>
      </c>
      <c r="D17778" s="890">
        <v>2.21</v>
      </c>
    </row>
    <row r="17779" spans="1:4" x14ac:dyDescent="0.25">
      <c r="A17779" s="890" t="s">
        <v>17311</v>
      </c>
      <c r="B17779" s="890" t="s">
        <v>27980</v>
      </c>
      <c r="C17779" s="890" t="s">
        <v>5</v>
      </c>
      <c r="D17779" s="890">
        <v>2.21</v>
      </c>
    </row>
    <row r="17780" spans="1:4" x14ac:dyDescent="0.25">
      <c r="A17780" s="890" t="s">
        <v>17312</v>
      </c>
      <c r="B17780" s="890" t="s">
        <v>38577</v>
      </c>
      <c r="C17780" s="890" t="s">
        <v>5</v>
      </c>
      <c r="D17780" s="890">
        <v>246.08</v>
      </c>
    </row>
    <row r="17781" spans="1:4" x14ac:dyDescent="0.25">
      <c r="A17781" s="890" t="s">
        <v>17313</v>
      </c>
      <c r="B17781" s="890" t="s">
        <v>38577</v>
      </c>
      <c r="C17781" s="890" t="s">
        <v>5</v>
      </c>
      <c r="D17781" s="890">
        <v>246.08</v>
      </c>
    </row>
    <row r="17782" spans="1:4" x14ac:dyDescent="0.25">
      <c r="A17782" s="890" t="s">
        <v>17314</v>
      </c>
      <c r="B17782" s="890" t="s">
        <v>38578</v>
      </c>
      <c r="C17782" s="890" t="s">
        <v>5</v>
      </c>
      <c r="D17782" s="890">
        <v>356.87</v>
      </c>
    </row>
    <row r="17783" spans="1:4" x14ac:dyDescent="0.25">
      <c r="A17783" s="890" t="s">
        <v>17315</v>
      </c>
      <c r="B17783" s="890" t="s">
        <v>38578</v>
      </c>
      <c r="C17783" s="890" t="s">
        <v>5</v>
      </c>
      <c r="D17783" s="890">
        <v>356.87</v>
      </c>
    </row>
    <row r="17784" spans="1:4" x14ac:dyDescent="0.25">
      <c r="A17784" s="890" t="s">
        <v>17316</v>
      </c>
      <c r="B17784" s="890" t="s">
        <v>38579</v>
      </c>
      <c r="C17784" s="890" t="s">
        <v>5</v>
      </c>
      <c r="D17784" s="890">
        <v>44.97</v>
      </c>
    </row>
    <row r="17785" spans="1:4" x14ac:dyDescent="0.25">
      <c r="A17785" s="890" t="s">
        <v>17317</v>
      </c>
      <c r="B17785" s="890" t="s">
        <v>38579</v>
      </c>
      <c r="C17785" s="890" t="s">
        <v>5</v>
      </c>
      <c r="D17785" s="890">
        <v>44.97</v>
      </c>
    </row>
    <row r="17786" spans="1:4" x14ac:dyDescent="0.25">
      <c r="A17786" s="890" t="s">
        <v>17318</v>
      </c>
      <c r="B17786" s="890" t="s">
        <v>38580</v>
      </c>
      <c r="C17786" s="890" t="s">
        <v>5</v>
      </c>
      <c r="D17786" s="890">
        <v>39.130000000000003</v>
      </c>
    </row>
    <row r="17787" spans="1:4" x14ac:dyDescent="0.25">
      <c r="A17787" s="890" t="s">
        <v>17319</v>
      </c>
      <c r="B17787" s="890" t="s">
        <v>38580</v>
      </c>
      <c r="C17787" s="890" t="s">
        <v>5</v>
      </c>
      <c r="D17787" s="890">
        <v>39.130000000000003</v>
      </c>
    </row>
    <row r="17788" spans="1:4" x14ac:dyDescent="0.25">
      <c r="A17788" s="890" t="s">
        <v>17320</v>
      </c>
      <c r="B17788" s="890" t="s">
        <v>38581</v>
      </c>
      <c r="C17788" s="890" t="s">
        <v>5</v>
      </c>
      <c r="D17788" s="890">
        <v>615.99</v>
      </c>
    </row>
    <row r="17789" spans="1:4" x14ac:dyDescent="0.25">
      <c r="A17789" s="890" t="s">
        <v>17321</v>
      </c>
      <c r="B17789" s="890" t="s">
        <v>38581</v>
      </c>
      <c r="C17789" s="890" t="s">
        <v>5</v>
      </c>
      <c r="D17789" s="890">
        <v>613.51</v>
      </c>
    </row>
    <row r="17790" spans="1:4" x14ac:dyDescent="0.25">
      <c r="A17790" s="890" t="s">
        <v>17322</v>
      </c>
      <c r="B17790" s="890" t="s">
        <v>38582</v>
      </c>
      <c r="C17790" s="890" t="s">
        <v>5</v>
      </c>
      <c r="D17790" s="890">
        <v>10.29</v>
      </c>
    </row>
    <row r="17791" spans="1:4" x14ac:dyDescent="0.25">
      <c r="A17791" s="890" t="s">
        <v>17323</v>
      </c>
      <c r="B17791" s="890" t="s">
        <v>38582</v>
      </c>
      <c r="C17791" s="890" t="s">
        <v>5</v>
      </c>
      <c r="D17791" s="890">
        <v>10.29</v>
      </c>
    </row>
    <row r="17792" spans="1:4" x14ac:dyDescent="0.25">
      <c r="A17792" s="890" t="s">
        <v>23723</v>
      </c>
      <c r="B17792" s="890" t="s">
        <v>38583</v>
      </c>
      <c r="C17792" s="890" t="s">
        <v>5</v>
      </c>
      <c r="D17792" s="890">
        <v>23.68</v>
      </c>
    </row>
    <row r="17793" spans="1:4" x14ac:dyDescent="0.25">
      <c r="A17793" s="890" t="s">
        <v>23724</v>
      </c>
      <c r="B17793" s="890" t="s">
        <v>38583</v>
      </c>
      <c r="C17793" s="890" t="s">
        <v>5</v>
      </c>
      <c r="D17793" s="890">
        <v>23.68</v>
      </c>
    </row>
    <row r="17794" spans="1:4" x14ac:dyDescent="0.25">
      <c r="A17794" s="890" t="s">
        <v>17324</v>
      </c>
      <c r="B17794" s="890" t="s">
        <v>38584</v>
      </c>
      <c r="C17794" s="890" t="s">
        <v>5</v>
      </c>
      <c r="D17794" s="890">
        <v>570.83000000000004</v>
      </c>
    </row>
    <row r="17795" spans="1:4" x14ac:dyDescent="0.25">
      <c r="A17795" s="890" t="s">
        <v>17325</v>
      </c>
      <c r="B17795" s="890" t="s">
        <v>38584</v>
      </c>
      <c r="C17795" s="890" t="s">
        <v>5</v>
      </c>
      <c r="D17795" s="890">
        <v>570.83000000000004</v>
      </c>
    </row>
    <row r="17796" spans="1:4" x14ac:dyDescent="0.25">
      <c r="A17796" s="890" t="s">
        <v>17328</v>
      </c>
      <c r="B17796" s="890" t="s">
        <v>38586</v>
      </c>
      <c r="C17796" s="890" t="s">
        <v>5</v>
      </c>
      <c r="D17796" s="890">
        <v>4282.7299999999996</v>
      </c>
    </row>
    <row r="17797" spans="1:4" x14ac:dyDescent="0.25">
      <c r="A17797" s="890" t="s">
        <v>17329</v>
      </c>
      <c r="B17797" s="890" t="s">
        <v>38586</v>
      </c>
      <c r="C17797" s="890" t="s">
        <v>5</v>
      </c>
      <c r="D17797" s="890">
        <v>4282.7299999999996</v>
      </c>
    </row>
    <row r="17798" spans="1:4" x14ac:dyDescent="0.25">
      <c r="A17798" s="890" t="s">
        <v>17332</v>
      </c>
      <c r="B17798" s="890" t="s">
        <v>50112</v>
      </c>
      <c r="C17798" s="890" t="s">
        <v>5</v>
      </c>
      <c r="D17798" s="890">
        <v>8182.63</v>
      </c>
    </row>
    <row r="17799" spans="1:4" x14ac:dyDescent="0.25">
      <c r="A17799" s="890" t="s">
        <v>17333</v>
      </c>
      <c r="B17799" s="890" t="s">
        <v>50112</v>
      </c>
      <c r="C17799" s="890" t="s">
        <v>5</v>
      </c>
      <c r="D17799" s="890">
        <v>8182.63</v>
      </c>
    </row>
    <row r="17800" spans="1:4" x14ac:dyDescent="0.25">
      <c r="A17800" s="890" t="s">
        <v>17336</v>
      </c>
      <c r="B17800" s="890" t="s">
        <v>38590</v>
      </c>
      <c r="C17800" s="890" t="s">
        <v>5</v>
      </c>
      <c r="D17800" s="890">
        <v>8709.27</v>
      </c>
    </row>
    <row r="17801" spans="1:4" x14ac:dyDescent="0.25">
      <c r="A17801" s="890" t="s">
        <v>17337</v>
      </c>
      <c r="B17801" s="890" t="s">
        <v>38590</v>
      </c>
      <c r="C17801" s="890" t="s">
        <v>5</v>
      </c>
      <c r="D17801" s="890">
        <v>8709.27</v>
      </c>
    </row>
    <row r="17802" spans="1:4" x14ac:dyDescent="0.25">
      <c r="A17802" s="890" t="s">
        <v>17340</v>
      </c>
      <c r="B17802" s="890" t="s">
        <v>38592</v>
      </c>
      <c r="C17802" s="890" t="s">
        <v>5</v>
      </c>
      <c r="D17802" s="890">
        <v>10755.52</v>
      </c>
    </row>
    <row r="17803" spans="1:4" x14ac:dyDescent="0.25">
      <c r="A17803" s="890" t="s">
        <v>17341</v>
      </c>
      <c r="B17803" s="890" t="s">
        <v>38592</v>
      </c>
      <c r="C17803" s="890" t="s">
        <v>5</v>
      </c>
      <c r="D17803" s="890">
        <v>10755.52</v>
      </c>
    </row>
    <row r="17804" spans="1:4" x14ac:dyDescent="0.25">
      <c r="A17804" s="890" t="s">
        <v>17354</v>
      </c>
      <c r="B17804" s="890" t="s">
        <v>38599</v>
      </c>
      <c r="C17804" s="890" t="s">
        <v>5</v>
      </c>
      <c r="D17804" s="890">
        <v>662.43</v>
      </c>
    </row>
    <row r="17805" spans="1:4" x14ac:dyDescent="0.25">
      <c r="A17805" s="890" t="s">
        <v>17355</v>
      </c>
      <c r="B17805" s="890" t="s">
        <v>38599</v>
      </c>
      <c r="C17805" s="890" t="s">
        <v>5</v>
      </c>
      <c r="D17805" s="890">
        <v>662.43</v>
      </c>
    </row>
    <row r="17806" spans="1:4" x14ac:dyDescent="0.25">
      <c r="A17806" s="890" t="s">
        <v>17356</v>
      </c>
      <c r="B17806" s="890" t="s">
        <v>38600</v>
      </c>
      <c r="C17806" s="890" t="s">
        <v>5</v>
      </c>
      <c r="D17806" s="890">
        <v>1346.42</v>
      </c>
    </row>
    <row r="17807" spans="1:4" x14ac:dyDescent="0.25">
      <c r="A17807" s="890" t="s">
        <v>17357</v>
      </c>
      <c r="B17807" s="890" t="s">
        <v>38600</v>
      </c>
      <c r="C17807" s="890" t="s">
        <v>5</v>
      </c>
      <c r="D17807" s="890">
        <v>1346.42</v>
      </c>
    </row>
    <row r="17808" spans="1:4" x14ac:dyDescent="0.25">
      <c r="A17808" s="890" t="s">
        <v>17358</v>
      </c>
      <c r="B17808" s="890" t="s">
        <v>38601</v>
      </c>
      <c r="C17808" s="890" t="s">
        <v>5</v>
      </c>
      <c r="D17808" s="890">
        <v>2038.27</v>
      </c>
    </row>
    <row r="17809" spans="1:4" x14ac:dyDescent="0.25">
      <c r="A17809" s="890" t="s">
        <v>17359</v>
      </c>
      <c r="B17809" s="890" t="s">
        <v>38601</v>
      </c>
      <c r="C17809" s="890" t="s">
        <v>5</v>
      </c>
      <c r="D17809" s="890">
        <v>2038.27</v>
      </c>
    </row>
    <row r="17810" spans="1:4" x14ac:dyDescent="0.25">
      <c r="A17810" s="890" t="s">
        <v>17360</v>
      </c>
      <c r="B17810" s="890" t="s">
        <v>38602</v>
      </c>
      <c r="C17810" s="890" t="s">
        <v>5</v>
      </c>
      <c r="D17810" s="890">
        <v>2316.5700000000002</v>
      </c>
    </row>
    <row r="17811" spans="1:4" x14ac:dyDescent="0.25">
      <c r="A17811" s="890" t="s">
        <v>17361</v>
      </c>
      <c r="B17811" s="890" t="s">
        <v>38602</v>
      </c>
      <c r="C17811" s="890" t="s">
        <v>5</v>
      </c>
      <c r="D17811" s="890">
        <v>2316.5700000000002</v>
      </c>
    </row>
    <row r="17812" spans="1:4" x14ac:dyDescent="0.25">
      <c r="A17812" s="890" t="s">
        <v>17362</v>
      </c>
      <c r="B17812" s="890" t="s">
        <v>21735</v>
      </c>
      <c r="C17812" s="890" t="s">
        <v>5</v>
      </c>
      <c r="D17812" s="890">
        <v>542.03</v>
      </c>
    </row>
    <row r="17813" spans="1:4" x14ac:dyDescent="0.25">
      <c r="A17813" s="890" t="s">
        <v>17363</v>
      </c>
      <c r="B17813" s="890" t="s">
        <v>21735</v>
      </c>
      <c r="C17813" s="890" t="s">
        <v>5</v>
      </c>
      <c r="D17813" s="890">
        <v>542.03</v>
      </c>
    </row>
    <row r="17814" spans="1:4" x14ac:dyDescent="0.25">
      <c r="A17814" s="890" t="s">
        <v>17364</v>
      </c>
      <c r="B17814" s="890" t="s">
        <v>21736</v>
      </c>
      <c r="C17814" s="890" t="s">
        <v>5</v>
      </c>
      <c r="D17814" s="890">
        <v>988.14</v>
      </c>
    </row>
    <row r="17815" spans="1:4" x14ac:dyDescent="0.25">
      <c r="A17815" s="890" t="s">
        <v>17365</v>
      </c>
      <c r="B17815" s="890" t="s">
        <v>21736</v>
      </c>
      <c r="C17815" s="890" t="s">
        <v>5</v>
      </c>
      <c r="D17815" s="890">
        <v>988.14</v>
      </c>
    </row>
    <row r="17816" spans="1:4" x14ac:dyDescent="0.25">
      <c r="A17816" s="890" t="s">
        <v>17366</v>
      </c>
      <c r="B17816" s="890" t="s">
        <v>38603</v>
      </c>
      <c r="C17816" s="890" t="s">
        <v>5</v>
      </c>
      <c r="D17816" s="890">
        <v>1435.82</v>
      </c>
    </row>
    <row r="17817" spans="1:4" x14ac:dyDescent="0.25">
      <c r="A17817" s="890" t="s">
        <v>17367</v>
      </c>
      <c r="B17817" s="890" t="s">
        <v>38603</v>
      </c>
      <c r="C17817" s="890" t="s">
        <v>5</v>
      </c>
      <c r="D17817" s="890">
        <v>1435.82</v>
      </c>
    </row>
    <row r="17818" spans="1:4" x14ac:dyDescent="0.25">
      <c r="A17818" s="890" t="s">
        <v>17368</v>
      </c>
      <c r="B17818" s="890" t="s">
        <v>38604</v>
      </c>
      <c r="C17818" s="890" t="s">
        <v>5</v>
      </c>
      <c r="D17818" s="890">
        <v>1262.68</v>
      </c>
    </row>
    <row r="17819" spans="1:4" x14ac:dyDescent="0.25">
      <c r="A17819" s="890" t="s">
        <v>17369</v>
      </c>
      <c r="B17819" s="890" t="s">
        <v>38604</v>
      </c>
      <c r="C17819" s="890" t="s">
        <v>5</v>
      </c>
      <c r="D17819" s="890">
        <v>1262.68</v>
      </c>
    </row>
    <row r="17820" spans="1:4" x14ac:dyDescent="0.25">
      <c r="A17820" s="890" t="s">
        <v>17370</v>
      </c>
      <c r="B17820" s="890" t="s">
        <v>38605</v>
      </c>
      <c r="C17820" s="890" t="s">
        <v>5</v>
      </c>
      <c r="D17820" s="890">
        <v>654.98</v>
      </c>
    </row>
    <row r="17821" spans="1:4" x14ac:dyDescent="0.25">
      <c r="A17821" s="890" t="s">
        <v>17371</v>
      </c>
      <c r="B17821" s="890" t="s">
        <v>38605</v>
      </c>
      <c r="C17821" s="890" t="s">
        <v>5</v>
      </c>
      <c r="D17821" s="890">
        <v>654.98</v>
      </c>
    </row>
    <row r="17822" spans="1:4" x14ac:dyDescent="0.25">
      <c r="A17822" s="890" t="s">
        <v>17372</v>
      </c>
      <c r="B17822" s="890" t="s">
        <v>38606</v>
      </c>
      <c r="C17822" s="890" t="s">
        <v>5</v>
      </c>
      <c r="D17822" s="890">
        <v>319.2</v>
      </c>
    </row>
    <row r="17823" spans="1:4" x14ac:dyDescent="0.25">
      <c r="A17823" s="890" t="s">
        <v>17373</v>
      </c>
      <c r="B17823" s="890" t="s">
        <v>38606</v>
      </c>
      <c r="C17823" s="890" t="s">
        <v>5</v>
      </c>
      <c r="D17823" s="890">
        <v>319.2</v>
      </c>
    </row>
    <row r="17824" spans="1:4" x14ac:dyDescent="0.25">
      <c r="A17824" s="890" t="s">
        <v>17374</v>
      </c>
      <c r="B17824" s="890" t="s">
        <v>50113</v>
      </c>
      <c r="C17824" s="890" t="s">
        <v>5</v>
      </c>
      <c r="D17824" s="890">
        <v>5648.65</v>
      </c>
    </row>
    <row r="17825" spans="1:4" x14ac:dyDescent="0.25">
      <c r="A17825" s="890" t="s">
        <v>17375</v>
      </c>
      <c r="B17825" s="890" t="s">
        <v>50113</v>
      </c>
      <c r="C17825" s="890" t="s">
        <v>5</v>
      </c>
      <c r="D17825" s="890">
        <v>5633.79</v>
      </c>
    </row>
    <row r="17826" spans="1:4" x14ac:dyDescent="0.25">
      <c r="A17826" s="890" t="s">
        <v>17376</v>
      </c>
      <c r="B17826" s="890" t="s">
        <v>50114</v>
      </c>
      <c r="C17826" s="890" t="s">
        <v>5</v>
      </c>
      <c r="D17826" s="890">
        <v>4616.45</v>
      </c>
    </row>
    <row r="17827" spans="1:4" x14ac:dyDescent="0.25">
      <c r="A17827" s="890" t="s">
        <v>17377</v>
      </c>
      <c r="B17827" s="890" t="s">
        <v>50114</v>
      </c>
      <c r="C17827" s="890" t="s">
        <v>5</v>
      </c>
      <c r="D17827" s="890">
        <v>4604.8</v>
      </c>
    </row>
    <row r="17828" spans="1:4" x14ac:dyDescent="0.25">
      <c r="A17828" s="890" t="s">
        <v>17378</v>
      </c>
      <c r="B17828" s="890" t="s">
        <v>50115</v>
      </c>
      <c r="C17828" s="890" t="s">
        <v>5</v>
      </c>
      <c r="D17828" s="890">
        <v>3983.74</v>
      </c>
    </row>
    <row r="17829" spans="1:4" x14ac:dyDescent="0.25">
      <c r="A17829" s="890" t="s">
        <v>17379</v>
      </c>
      <c r="B17829" s="890" t="s">
        <v>50115</v>
      </c>
      <c r="C17829" s="890" t="s">
        <v>5</v>
      </c>
      <c r="D17829" s="890">
        <v>3975.37</v>
      </c>
    </row>
    <row r="17830" spans="1:4" x14ac:dyDescent="0.25">
      <c r="A17830" s="890" t="s">
        <v>17380</v>
      </c>
      <c r="B17830" s="890" t="s">
        <v>50116</v>
      </c>
      <c r="C17830" s="890" t="s">
        <v>5</v>
      </c>
      <c r="D17830" s="890">
        <v>584.77</v>
      </c>
    </row>
    <row r="17831" spans="1:4" x14ac:dyDescent="0.25">
      <c r="A17831" s="890" t="s">
        <v>17381</v>
      </c>
      <c r="B17831" s="890" t="s">
        <v>50116</v>
      </c>
      <c r="C17831" s="890" t="s">
        <v>5</v>
      </c>
      <c r="D17831" s="890">
        <v>581.45000000000005</v>
      </c>
    </row>
    <row r="17832" spans="1:4" x14ac:dyDescent="0.25">
      <c r="A17832" s="890" t="s">
        <v>17382</v>
      </c>
      <c r="B17832" s="890" t="s">
        <v>50117</v>
      </c>
      <c r="C17832" s="890" t="s">
        <v>5</v>
      </c>
      <c r="D17832" s="890">
        <v>433.2</v>
      </c>
    </row>
    <row r="17833" spans="1:4" x14ac:dyDescent="0.25">
      <c r="A17833" s="890" t="s">
        <v>17383</v>
      </c>
      <c r="B17833" s="890" t="s">
        <v>50117</v>
      </c>
      <c r="C17833" s="890" t="s">
        <v>5</v>
      </c>
      <c r="D17833" s="890">
        <v>429.88</v>
      </c>
    </row>
    <row r="17834" spans="1:4" x14ac:dyDescent="0.25">
      <c r="A17834" s="890" t="s">
        <v>17394</v>
      </c>
      <c r="B17834" s="890" t="s">
        <v>38617</v>
      </c>
      <c r="C17834" s="890" t="s">
        <v>5</v>
      </c>
      <c r="D17834" s="890">
        <v>783.88</v>
      </c>
    </row>
    <row r="17835" spans="1:4" x14ac:dyDescent="0.25">
      <c r="A17835" s="890" t="s">
        <v>17395</v>
      </c>
      <c r="B17835" s="890" t="s">
        <v>38617</v>
      </c>
      <c r="C17835" s="890" t="s">
        <v>5</v>
      </c>
      <c r="D17835" s="890">
        <v>781.4</v>
      </c>
    </row>
    <row r="17836" spans="1:4" x14ac:dyDescent="0.25">
      <c r="A17836" s="890" t="s">
        <v>17396</v>
      </c>
      <c r="B17836" s="890" t="s">
        <v>38618</v>
      </c>
      <c r="C17836" s="890" t="s">
        <v>5</v>
      </c>
      <c r="D17836" s="890">
        <v>452.17</v>
      </c>
    </row>
    <row r="17837" spans="1:4" x14ac:dyDescent="0.25">
      <c r="A17837" s="890" t="s">
        <v>17397</v>
      </c>
      <c r="B17837" s="890" t="s">
        <v>38618</v>
      </c>
      <c r="C17837" s="890" t="s">
        <v>5</v>
      </c>
      <c r="D17837" s="890">
        <v>452.17</v>
      </c>
    </row>
    <row r="17838" spans="1:4" x14ac:dyDescent="0.25">
      <c r="A17838" s="890" t="s">
        <v>17398</v>
      </c>
      <c r="B17838" s="890" t="s">
        <v>38619</v>
      </c>
      <c r="C17838" s="890" t="s">
        <v>5</v>
      </c>
      <c r="D17838" s="890">
        <v>1506.91</v>
      </c>
    </row>
    <row r="17839" spans="1:4" x14ac:dyDescent="0.25">
      <c r="A17839" s="890" t="s">
        <v>17399</v>
      </c>
      <c r="B17839" s="890" t="s">
        <v>38619</v>
      </c>
      <c r="C17839" s="890" t="s">
        <v>5</v>
      </c>
      <c r="D17839" s="890">
        <v>1501.95</v>
      </c>
    </row>
    <row r="17840" spans="1:4" x14ac:dyDescent="0.25">
      <c r="A17840" s="890" t="s">
        <v>17400</v>
      </c>
      <c r="B17840" s="890" t="s">
        <v>38620</v>
      </c>
      <c r="C17840" s="890" t="s">
        <v>5</v>
      </c>
      <c r="D17840" s="890">
        <v>2765.03</v>
      </c>
    </row>
    <row r="17841" spans="1:4" x14ac:dyDescent="0.25">
      <c r="A17841" s="890" t="s">
        <v>17401</v>
      </c>
      <c r="B17841" s="890" t="s">
        <v>38620</v>
      </c>
      <c r="C17841" s="890" t="s">
        <v>5</v>
      </c>
      <c r="D17841" s="890">
        <v>2749.2</v>
      </c>
    </row>
    <row r="17842" spans="1:4" x14ac:dyDescent="0.25">
      <c r="A17842" s="890" t="s">
        <v>17402</v>
      </c>
      <c r="B17842" s="890" t="s">
        <v>38621</v>
      </c>
      <c r="C17842" s="890" t="s">
        <v>5</v>
      </c>
      <c r="D17842" s="890">
        <v>2897.95</v>
      </c>
    </row>
    <row r="17843" spans="1:4" x14ac:dyDescent="0.25">
      <c r="A17843" s="890" t="s">
        <v>17403</v>
      </c>
      <c r="B17843" s="890" t="s">
        <v>38621</v>
      </c>
      <c r="C17843" s="890" t="s">
        <v>5</v>
      </c>
      <c r="D17843" s="890">
        <v>2882.12</v>
      </c>
    </row>
    <row r="17844" spans="1:4" x14ac:dyDescent="0.25">
      <c r="A17844" s="890" t="s">
        <v>17404</v>
      </c>
      <c r="B17844" s="890" t="s">
        <v>38622</v>
      </c>
      <c r="C17844" s="890" t="s">
        <v>5</v>
      </c>
      <c r="D17844" s="890">
        <v>486.8</v>
      </c>
    </row>
    <row r="17845" spans="1:4" x14ac:dyDescent="0.25">
      <c r="A17845" s="890" t="s">
        <v>17405</v>
      </c>
      <c r="B17845" s="890" t="s">
        <v>38622</v>
      </c>
      <c r="C17845" s="890" t="s">
        <v>5</v>
      </c>
      <c r="D17845" s="890">
        <v>483.33</v>
      </c>
    </row>
    <row r="17846" spans="1:4" x14ac:dyDescent="0.25">
      <c r="A17846" s="890" t="s">
        <v>17406</v>
      </c>
      <c r="B17846" s="890" t="s">
        <v>38623</v>
      </c>
      <c r="C17846" s="890" t="s">
        <v>5</v>
      </c>
      <c r="D17846" s="890">
        <v>1102.55</v>
      </c>
    </row>
    <row r="17847" spans="1:4" x14ac:dyDescent="0.25">
      <c r="A17847" s="890" t="s">
        <v>17407</v>
      </c>
      <c r="B17847" s="890" t="s">
        <v>38623</v>
      </c>
      <c r="C17847" s="890" t="s">
        <v>5</v>
      </c>
      <c r="D17847" s="890">
        <v>1097.5899999999999</v>
      </c>
    </row>
    <row r="17848" spans="1:4" x14ac:dyDescent="0.25">
      <c r="A17848" s="890" t="s">
        <v>17408</v>
      </c>
      <c r="B17848" s="890" t="s">
        <v>38624</v>
      </c>
      <c r="C17848" s="890" t="s">
        <v>4</v>
      </c>
      <c r="D17848" s="890">
        <v>1067.32</v>
      </c>
    </row>
    <row r="17849" spans="1:4" x14ac:dyDescent="0.25">
      <c r="A17849" s="890" t="s">
        <v>17409</v>
      </c>
      <c r="B17849" s="890" t="s">
        <v>38624</v>
      </c>
      <c r="C17849" s="890" t="s">
        <v>4</v>
      </c>
      <c r="D17849" s="890">
        <v>1056.6600000000001</v>
      </c>
    </row>
    <row r="17850" spans="1:4" x14ac:dyDescent="0.25">
      <c r="A17850" s="890" t="s">
        <v>17410</v>
      </c>
      <c r="B17850" s="890" t="s">
        <v>38625</v>
      </c>
      <c r="C17850" s="890" t="s">
        <v>4</v>
      </c>
      <c r="D17850" s="890">
        <v>1115.77</v>
      </c>
    </row>
    <row r="17851" spans="1:4" x14ac:dyDescent="0.25">
      <c r="A17851" s="890" t="s">
        <v>17411</v>
      </c>
      <c r="B17851" s="890" t="s">
        <v>38625</v>
      </c>
      <c r="C17851" s="890" t="s">
        <v>4</v>
      </c>
      <c r="D17851" s="890">
        <v>1115.77</v>
      </c>
    </row>
    <row r="17852" spans="1:4" x14ac:dyDescent="0.25">
      <c r="A17852" s="890" t="s">
        <v>17412</v>
      </c>
      <c r="B17852" s="890" t="s">
        <v>38626</v>
      </c>
      <c r="C17852" s="890" t="s">
        <v>4</v>
      </c>
      <c r="D17852" s="890">
        <v>1221.6300000000001</v>
      </c>
    </row>
    <row r="17853" spans="1:4" x14ac:dyDescent="0.25">
      <c r="A17853" s="890" t="s">
        <v>17413</v>
      </c>
      <c r="B17853" s="890" t="s">
        <v>38626</v>
      </c>
      <c r="C17853" s="890" t="s">
        <v>4</v>
      </c>
      <c r="D17853" s="890">
        <v>1221.6300000000001</v>
      </c>
    </row>
    <row r="17854" spans="1:4" x14ac:dyDescent="0.25">
      <c r="A17854" s="890" t="s">
        <v>17414</v>
      </c>
      <c r="B17854" s="890" t="s">
        <v>38627</v>
      </c>
      <c r="C17854" s="890" t="s">
        <v>5</v>
      </c>
      <c r="D17854" s="890">
        <v>1862.26</v>
      </c>
    </row>
    <row r="17855" spans="1:4" x14ac:dyDescent="0.25">
      <c r="A17855" s="890" t="s">
        <v>17415</v>
      </c>
      <c r="B17855" s="890" t="s">
        <v>38627</v>
      </c>
      <c r="C17855" s="890" t="s">
        <v>5</v>
      </c>
      <c r="D17855" s="890">
        <v>1862.26</v>
      </c>
    </row>
    <row r="17856" spans="1:4" x14ac:dyDescent="0.25">
      <c r="A17856" s="890" t="s">
        <v>17416</v>
      </c>
      <c r="B17856" s="890" t="s">
        <v>38628</v>
      </c>
      <c r="C17856" s="890" t="s">
        <v>4</v>
      </c>
      <c r="D17856" s="890">
        <v>1412.1</v>
      </c>
    </row>
    <row r="17857" spans="1:4" x14ac:dyDescent="0.25">
      <c r="A17857" s="890" t="s">
        <v>17417</v>
      </c>
      <c r="B17857" s="890" t="s">
        <v>38628</v>
      </c>
      <c r="C17857" s="890" t="s">
        <v>4</v>
      </c>
      <c r="D17857" s="890">
        <v>1404.67</v>
      </c>
    </row>
    <row r="17858" spans="1:4" x14ac:dyDescent="0.25">
      <c r="A17858" s="890" t="s">
        <v>17418</v>
      </c>
      <c r="B17858" s="890" t="s">
        <v>38629</v>
      </c>
      <c r="C17858" s="890" t="s">
        <v>5</v>
      </c>
      <c r="D17858" s="890">
        <v>2261.12</v>
      </c>
    </row>
    <row r="17859" spans="1:4" x14ac:dyDescent="0.25">
      <c r="A17859" s="890" t="s">
        <v>17419</v>
      </c>
      <c r="B17859" s="890" t="s">
        <v>38629</v>
      </c>
      <c r="C17859" s="890" t="s">
        <v>5</v>
      </c>
      <c r="D17859" s="890">
        <v>2240.31</v>
      </c>
    </row>
    <row r="17860" spans="1:4" x14ac:dyDescent="0.25">
      <c r="A17860" s="890" t="s">
        <v>17420</v>
      </c>
      <c r="B17860" s="890" t="s">
        <v>38630</v>
      </c>
      <c r="C17860" s="890" t="s">
        <v>5</v>
      </c>
      <c r="D17860" s="890">
        <v>766.36</v>
      </c>
    </row>
    <row r="17861" spans="1:4" x14ac:dyDescent="0.25">
      <c r="A17861" s="890" t="s">
        <v>17421</v>
      </c>
      <c r="B17861" s="890" t="s">
        <v>38630</v>
      </c>
      <c r="C17861" s="890" t="s">
        <v>5</v>
      </c>
      <c r="D17861" s="890">
        <v>763.88</v>
      </c>
    </row>
    <row r="17862" spans="1:4" x14ac:dyDescent="0.25">
      <c r="A17862" s="890" t="s">
        <v>17422</v>
      </c>
      <c r="B17862" s="890" t="s">
        <v>38631</v>
      </c>
      <c r="C17862" s="890" t="s">
        <v>5</v>
      </c>
      <c r="D17862" s="890">
        <v>331.36</v>
      </c>
    </row>
    <row r="17863" spans="1:4" x14ac:dyDescent="0.25">
      <c r="A17863" s="890" t="s">
        <v>17423</v>
      </c>
      <c r="B17863" s="890" t="s">
        <v>38631</v>
      </c>
      <c r="C17863" s="890" t="s">
        <v>5</v>
      </c>
      <c r="D17863" s="890">
        <v>326.39999999999998</v>
      </c>
    </row>
    <row r="17864" spans="1:4" x14ac:dyDescent="0.25">
      <c r="A17864" s="890" t="s">
        <v>17424</v>
      </c>
      <c r="B17864" s="890" t="s">
        <v>38632</v>
      </c>
      <c r="C17864" s="890" t="s">
        <v>5</v>
      </c>
      <c r="D17864" s="890">
        <v>127.87</v>
      </c>
    </row>
    <row r="17865" spans="1:4" x14ac:dyDescent="0.25">
      <c r="A17865" s="890" t="s">
        <v>17425</v>
      </c>
      <c r="B17865" s="890" t="s">
        <v>38632</v>
      </c>
      <c r="C17865" s="890" t="s">
        <v>5</v>
      </c>
      <c r="D17865" s="890">
        <v>122.91</v>
      </c>
    </row>
    <row r="17866" spans="1:4" x14ac:dyDescent="0.25">
      <c r="A17866" s="890" t="s">
        <v>17426</v>
      </c>
      <c r="B17866" s="890" t="s">
        <v>38633</v>
      </c>
      <c r="C17866" s="890" t="s">
        <v>5</v>
      </c>
      <c r="D17866" s="890">
        <v>160.44</v>
      </c>
    </row>
    <row r="17867" spans="1:4" x14ac:dyDescent="0.25">
      <c r="A17867" s="890" t="s">
        <v>17427</v>
      </c>
      <c r="B17867" s="890" t="s">
        <v>38633</v>
      </c>
      <c r="C17867" s="890" t="s">
        <v>5</v>
      </c>
      <c r="D17867" s="890">
        <v>155.47999999999999</v>
      </c>
    </row>
    <row r="17868" spans="1:4" x14ac:dyDescent="0.25">
      <c r="A17868" s="890" t="s">
        <v>17428</v>
      </c>
      <c r="B17868" s="890" t="s">
        <v>38634</v>
      </c>
      <c r="C17868" s="890" t="s">
        <v>5</v>
      </c>
      <c r="D17868" s="890">
        <v>145.15</v>
      </c>
    </row>
    <row r="17869" spans="1:4" x14ac:dyDescent="0.25">
      <c r="A17869" s="890" t="s">
        <v>17429</v>
      </c>
      <c r="B17869" s="890" t="s">
        <v>38634</v>
      </c>
      <c r="C17869" s="890" t="s">
        <v>5</v>
      </c>
      <c r="D17869" s="890">
        <v>140.19</v>
      </c>
    </row>
    <row r="17870" spans="1:4" x14ac:dyDescent="0.25">
      <c r="A17870" s="890" t="s">
        <v>17430</v>
      </c>
      <c r="B17870" s="890" t="s">
        <v>38635</v>
      </c>
      <c r="C17870" s="890" t="s">
        <v>5</v>
      </c>
      <c r="D17870" s="890">
        <v>162.09</v>
      </c>
    </row>
    <row r="17871" spans="1:4" x14ac:dyDescent="0.25">
      <c r="A17871" s="890" t="s">
        <v>17431</v>
      </c>
      <c r="B17871" s="890" t="s">
        <v>38635</v>
      </c>
      <c r="C17871" s="890" t="s">
        <v>5</v>
      </c>
      <c r="D17871" s="890">
        <v>157.13</v>
      </c>
    </row>
    <row r="17872" spans="1:4" x14ac:dyDescent="0.25">
      <c r="A17872" s="890" t="s">
        <v>17432</v>
      </c>
      <c r="B17872" s="890" t="s">
        <v>38636</v>
      </c>
      <c r="C17872" s="890" t="s">
        <v>5</v>
      </c>
      <c r="D17872" s="890">
        <v>282.45</v>
      </c>
    </row>
    <row r="17873" spans="1:4" x14ac:dyDescent="0.25">
      <c r="A17873" s="890" t="s">
        <v>17433</v>
      </c>
      <c r="B17873" s="890" t="s">
        <v>38636</v>
      </c>
      <c r="C17873" s="890" t="s">
        <v>5</v>
      </c>
      <c r="D17873" s="890">
        <v>277.49</v>
      </c>
    </row>
    <row r="17874" spans="1:4" x14ac:dyDescent="0.25">
      <c r="A17874" s="890" t="s">
        <v>17434</v>
      </c>
      <c r="B17874" s="890" t="s">
        <v>38637</v>
      </c>
      <c r="C17874" s="890" t="s">
        <v>5</v>
      </c>
      <c r="D17874" s="890">
        <v>313.7</v>
      </c>
    </row>
    <row r="17875" spans="1:4" x14ac:dyDescent="0.25">
      <c r="A17875" s="890" t="s">
        <v>17435</v>
      </c>
      <c r="B17875" s="890" t="s">
        <v>38637</v>
      </c>
      <c r="C17875" s="890" t="s">
        <v>5</v>
      </c>
      <c r="D17875" s="890">
        <v>308.74</v>
      </c>
    </row>
    <row r="17876" spans="1:4" x14ac:dyDescent="0.25">
      <c r="A17876" s="890" t="s">
        <v>17436</v>
      </c>
      <c r="B17876" s="890" t="s">
        <v>38638</v>
      </c>
      <c r="C17876" s="890" t="s">
        <v>5</v>
      </c>
      <c r="D17876" s="890">
        <v>279.35000000000002</v>
      </c>
    </row>
    <row r="17877" spans="1:4" x14ac:dyDescent="0.25">
      <c r="A17877" s="890" t="s">
        <v>17437</v>
      </c>
      <c r="B17877" s="890" t="s">
        <v>38638</v>
      </c>
      <c r="C17877" s="890" t="s">
        <v>5</v>
      </c>
      <c r="D17877" s="890">
        <v>274.39</v>
      </c>
    </row>
    <row r="17878" spans="1:4" x14ac:dyDescent="0.25">
      <c r="A17878" s="890" t="s">
        <v>17438</v>
      </c>
      <c r="B17878" s="890" t="s">
        <v>38639</v>
      </c>
      <c r="C17878" s="890" t="s">
        <v>5</v>
      </c>
      <c r="D17878" s="890">
        <v>90.68</v>
      </c>
    </row>
    <row r="17879" spans="1:4" x14ac:dyDescent="0.25">
      <c r="A17879" s="890" t="s">
        <v>17439</v>
      </c>
      <c r="B17879" s="890" t="s">
        <v>38639</v>
      </c>
      <c r="C17879" s="890" t="s">
        <v>5</v>
      </c>
      <c r="D17879" s="890">
        <v>88.09</v>
      </c>
    </row>
    <row r="17880" spans="1:4" x14ac:dyDescent="0.25">
      <c r="A17880" s="890" t="s">
        <v>17440</v>
      </c>
      <c r="B17880" s="890" t="s">
        <v>38640</v>
      </c>
      <c r="C17880" s="890" t="s">
        <v>5</v>
      </c>
      <c r="D17880" s="890">
        <v>390.84</v>
      </c>
    </row>
    <row r="17881" spans="1:4" x14ac:dyDescent="0.25">
      <c r="A17881" s="890" t="s">
        <v>17441</v>
      </c>
      <c r="B17881" s="890" t="s">
        <v>38640</v>
      </c>
      <c r="C17881" s="890" t="s">
        <v>5</v>
      </c>
      <c r="D17881" s="890">
        <v>385.88</v>
      </c>
    </row>
    <row r="17882" spans="1:4" x14ac:dyDescent="0.25">
      <c r="A17882" s="890" t="s">
        <v>17442</v>
      </c>
      <c r="B17882" s="890" t="s">
        <v>38641</v>
      </c>
      <c r="C17882" s="890" t="s">
        <v>5</v>
      </c>
      <c r="D17882" s="890">
        <v>319.55</v>
      </c>
    </row>
    <row r="17883" spans="1:4" x14ac:dyDescent="0.25">
      <c r="A17883" s="890" t="s">
        <v>17443</v>
      </c>
      <c r="B17883" s="890" t="s">
        <v>38641</v>
      </c>
      <c r="C17883" s="890" t="s">
        <v>5</v>
      </c>
      <c r="D17883" s="890">
        <v>314.58999999999997</v>
      </c>
    </row>
    <row r="17884" spans="1:4" x14ac:dyDescent="0.25">
      <c r="A17884" s="890" t="s">
        <v>17444</v>
      </c>
      <c r="B17884" s="890" t="s">
        <v>38642</v>
      </c>
      <c r="C17884" s="890" t="s">
        <v>5</v>
      </c>
      <c r="D17884" s="890">
        <v>527.54</v>
      </c>
    </row>
    <row r="17885" spans="1:4" x14ac:dyDescent="0.25">
      <c r="A17885" s="890" t="s">
        <v>17445</v>
      </c>
      <c r="B17885" s="890" t="s">
        <v>38642</v>
      </c>
      <c r="C17885" s="890" t="s">
        <v>5</v>
      </c>
      <c r="D17885" s="890">
        <v>522.58000000000004</v>
      </c>
    </row>
    <row r="17886" spans="1:4" x14ac:dyDescent="0.25">
      <c r="A17886" s="890" t="s">
        <v>27981</v>
      </c>
      <c r="B17886" s="890" t="s">
        <v>38643</v>
      </c>
      <c r="C17886" s="890" t="s">
        <v>4</v>
      </c>
      <c r="D17886" s="890">
        <v>341.03</v>
      </c>
    </row>
    <row r="17887" spans="1:4" x14ac:dyDescent="0.25">
      <c r="A17887" s="890" t="s">
        <v>27982</v>
      </c>
      <c r="B17887" s="890" t="s">
        <v>38643</v>
      </c>
      <c r="C17887" s="890" t="s">
        <v>4</v>
      </c>
      <c r="D17887" s="890">
        <v>320.31</v>
      </c>
    </row>
    <row r="17888" spans="1:4" x14ac:dyDescent="0.25">
      <c r="A17888" s="890" t="s">
        <v>27983</v>
      </c>
      <c r="B17888" s="890" t="s">
        <v>38644</v>
      </c>
      <c r="C17888" s="890" t="s">
        <v>4</v>
      </c>
      <c r="D17888" s="890">
        <v>502.26</v>
      </c>
    </row>
    <row r="17889" spans="1:4" x14ac:dyDescent="0.25">
      <c r="A17889" s="890" t="s">
        <v>27984</v>
      </c>
      <c r="B17889" s="890" t="s">
        <v>38644</v>
      </c>
      <c r="C17889" s="890" t="s">
        <v>4</v>
      </c>
      <c r="D17889" s="890">
        <v>473.25</v>
      </c>
    </row>
    <row r="17890" spans="1:4" x14ac:dyDescent="0.25">
      <c r="A17890" s="890" t="s">
        <v>27985</v>
      </c>
      <c r="B17890" s="890" t="s">
        <v>38645</v>
      </c>
      <c r="C17890" s="890" t="s">
        <v>4</v>
      </c>
      <c r="D17890" s="890">
        <v>647.20000000000005</v>
      </c>
    </row>
    <row r="17891" spans="1:4" x14ac:dyDescent="0.25">
      <c r="A17891" s="890" t="s">
        <v>27986</v>
      </c>
      <c r="B17891" s="890" t="s">
        <v>38645</v>
      </c>
      <c r="C17891" s="890" t="s">
        <v>4</v>
      </c>
      <c r="D17891" s="890">
        <v>617.15</v>
      </c>
    </row>
    <row r="17892" spans="1:4" x14ac:dyDescent="0.25">
      <c r="A17892" s="890" t="s">
        <v>27987</v>
      </c>
      <c r="B17892" s="890" t="s">
        <v>38646</v>
      </c>
      <c r="C17892" s="890" t="s">
        <v>4</v>
      </c>
      <c r="D17892" s="890">
        <v>884.08</v>
      </c>
    </row>
    <row r="17893" spans="1:4" x14ac:dyDescent="0.25">
      <c r="A17893" s="890" t="s">
        <v>27988</v>
      </c>
      <c r="B17893" s="890" t="s">
        <v>38646</v>
      </c>
      <c r="C17893" s="890" t="s">
        <v>4</v>
      </c>
      <c r="D17893" s="890">
        <v>831.85</v>
      </c>
    </row>
    <row r="17894" spans="1:4" x14ac:dyDescent="0.25">
      <c r="A17894" s="890" t="s">
        <v>27989</v>
      </c>
      <c r="B17894" s="890" t="s">
        <v>38647</v>
      </c>
      <c r="C17894" s="890" t="s">
        <v>4</v>
      </c>
      <c r="D17894" s="890">
        <v>168.35</v>
      </c>
    </row>
    <row r="17895" spans="1:4" x14ac:dyDescent="0.25">
      <c r="A17895" s="890" t="s">
        <v>27990</v>
      </c>
      <c r="B17895" s="890" t="s">
        <v>38647</v>
      </c>
      <c r="C17895" s="890" t="s">
        <v>4</v>
      </c>
      <c r="D17895" s="890">
        <v>157.99</v>
      </c>
    </row>
    <row r="17896" spans="1:4" x14ac:dyDescent="0.25">
      <c r="A17896" s="890" t="s">
        <v>27991</v>
      </c>
      <c r="B17896" s="890" t="s">
        <v>38648</v>
      </c>
      <c r="C17896" s="890" t="s">
        <v>4</v>
      </c>
      <c r="D17896" s="890">
        <v>542.21</v>
      </c>
    </row>
    <row r="17897" spans="1:4" x14ac:dyDescent="0.25">
      <c r="A17897" s="890" t="s">
        <v>27992</v>
      </c>
      <c r="B17897" s="890" t="s">
        <v>38648</v>
      </c>
      <c r="C17897" s="890" t="s">
        <v>4</v>
      </c>
      <c r="D17897" s="890">
        <v>513.20000000000005</v>
      </c>
    </row>
    <row r="17898" spans="1:4" x14ac:dyDescent="0.25">
      <c r="A17898" s="890" t="s">
        <v>49890</v>
      </c>
      <c r="B17898" s="890" t="s">
        <v>49891</v>
      </c>
      <c r="C17898" s="890" t="s">
        <v>5</v>
      </c>
      <c r="D17898" s="890">
        <v>115.28</v>
      </c>
    </row>
    <row r="17899" spans="1:4" x14ac:dyDescent="0.25">
      <c r="A17899" s="890" t="s">
        <v>49892</v>
      </c>
      <c r="B17899" s="890" t="s">
        <v>49891</v>
      </c>
      <c r="C17899" s="890" t="s">
        <v>5</v>
      </c>
      <c r="D17899" s="890">
        <v>114.38</v>
      </c>
    </row>
    <row r="17900" spans="1:4" x14ac:dyDescent="0.25">
      <c r="A17900" s="890" t="s">
        <v>49893</v>
      </c>
      <c r="B17900" s="890" t="s">
        <v>49894</v>
      </c>
      <c r="C17900" s="890" t="s">
        <v>5</v>
      </c>
      <c r="D17900" s="890">
        <v>213.44</v>
      </c>
    </row>
    <row r="17901" spans="1:4" x14ac:dyDescent="0.25">
      <c r="A17901" s="890" t="s">
        <v>49895</v>
      </c>
      <c r="B17901" s="890" t="s">
        <v>49894</v>
      </c>
      <c r="C17901" s="890" t="s">
        <v>5</v>
      </c>
      <c r="D17901" s="890">
        <v>211.78</v>
      </c>
    </row>
    <row r="17902" spans="1:4" x14ac:dyDescent="0.25">
      <c r="A17902" s="890" t="s">
        <v>49896</v>
      </c>
      <c r="B17902" s="890" t="s">
        <v>49897</v>
      </c>
      <c r="C17902" s="890" t="s">
        <v>5</v>
      </c>
      <c r="D17902" s="890">
        <v>189</v>
      </c>
    </row>
    <row r="17903" spans="1:4" x14ac:dyDescent="0.25">
      <c r="A17903" s="890" t="s">
        <v>49898</v>
      </c>
      <c r="B17903" s="890" t="s">
        <v>49897</v>
      </c>
      <c r="C17903" s="890" t="s">
        <v>5</v>
      </c>
      <c r="D17903" s="890">
        <v>187.38</v>
      </c>
    </row>
    <row r="17904" spans="1:4" x14ac:dyDescent="0.25">
      <c r="A17904" s="890" t="s">
        <v>49899</v>
      </c>
      <c r="B17904" s="890" t="s">
        <v>49900</v>
      </c>
      <c r="C17904" s="890" t="s">
        <v>5</v>
      </c>
      <c r="D17904" s="890">
        <v>268.60000000000002</v>
      </c>
    </row>
    <row r="17905" spans="1:4" x14ac:dyDescent="0.25">
      <c r="A17905" s="890" t="s">
        <v>49901</v>
      </c>
      <c r="B17905" s="890" t="s">
        <v>49900</v>
      </c>
      <c r="C17905" s="890" t="s">
        <v>5</v>
      </c>
      <c r="D17905" s="890">
        <v>266.66000000000003</v>
      </c>
    </row>
    <row r="17906" spans="1:4" x14ac:dyDescent="0.25">
      <c r="A17906" s="890" t="s">
        <v>49902</v>
      </c>
      <c r="B17906" s="890" t="s">
        <v>49903</v>
      </c>
      <c r="C17906" s="890" t="s">
        <v>5</v>
      </c>
      <c r="D17906" s="890">
        <v>264.02</v>
      </c>
    </row>
    <row r="17907" spans="1:4" x14ac:dyDescent="0.25">
      <c r="A17907" s="890" t="s">
        <v>49904</v>
      </c>
      <c r="B17907" s="890" t="s">
        <v>49903</v>
      </c>
      <c r="C17907" s="890" t="s">
        <v>5</v>
      </c>
      <c r="D17907" s="890">
        <v>262.27</v>
      </c>
    </row>
    <row r="17908" spans="1:4" x14ac:dyDescent="0.25">
      <c r="A17908" s="890" t="s">
        <v>49905</v>
      </c>
      <c r="B17908" s="890" t="s">
        <v>49906</v>
      </c>
      <c r="C17908" s="890" t="s">
        <v>5</v>
      </c>
      <c r="D17908" s="890">
        <v>243.42</v>
      </c>
    </row>
    <row r="17909" spans="1:4" x14ac:dyDescent="0.25">
      <c r="A17909" s="890" t="s">
        <v>49907</v>
      </c>
      <c r="B17909" s="890" t="s">
        <v>49906</v>
      </c>
      <c r="C17909" s="890" t="s">
        <v>5</v>
      </c>
      <c r="D17909" s="890">
        <v>241.86</v>
      </c>
    </row>
    <row r="17910" spans="1:4" x14ac:dyDescent="0.25">
      <c r="A17910" s="890" t="s">
        <v>49908</v>
      </c>
      <c r="B17910" s="890" t="s">
        <v>49909</v>
      </c>
      <c r="C17910" s="890" t="s">
        <v>5</v>
      </c>
      <c r="D17910" s="890">
        <v>260.74</v>
      </c>
    </row>
    <row r="17911" spans="1:4" x14ac:dyDescent="0.25">
      <c r="A17911" s="890" t="s">
        <v>49910</v>
      </c>
      <c r="B17911" s="890" t="s">
        <v>49909</v>
      </c>
      <c r="C17911" s="890" t="s">
        <v>5</v>
      </c>
      <c r="D17911" s="890">
        <v>259.44</v>
      </c>
    </row>
    <row r="17912" spans="1:4" x14ac:dyDescent="0.25">
      <c r="A17912" s="890" t="s">
        <v>49911</v>
      </c>
      <c r="B17912" s="890" t="s">
        <v>49912</v>
      </c>
      <c r="C17912" s="890" t="s">
        <v>5</v>
      </c>
      <c r="D17912" s="890">
        <v>383.31</v>
      </c>
    </row>
    <row r="17913" spans="1:4" x14ac:dyDescent="0.25">
      <c r="A17913" s="890" t="s">
        <v>49913</v>
      </c>
      <c r="B17913" s="890" t="s">
        <v>49912</v>
      </c>
      <c r="C17913" s="890" t="s">
        <v>5</v>
      </c>
      <c r="D17913" s="890">
        <v>381.45</v>
      </c>
    </row>
    <row r="17914" spans="1:4" x14ac:dyDescent="0.25">
      <c r="A17914" s="890" t="s">
        <v>49914</v>
      </c>
      <c r="B17914" s="890" t="s">
        <v>49915</v>
      </c>
      <c r="C17914" s="890" t="s">
        <v>5</v>
      </c>
      <c r="D17914" s="890">
        <v>594.4</v>
      </c>
    </row>
    <row r="17915" spans="1:4" x14ac:dyDescent="0.25">
      <c r="A17915" s="890" t="s">
        <v>49916</v>
      </c>
      <c r="B17915" s="890" t="s">
        <v>49915</v>
      </c>
      <c r="C17915" s="890" t="s">
        <v>5</v>
      </c>
      <c r="D17915" s="890">
        <v>591.08000000000004</v>
      </c>
    </row>
    <row r="17916" spans="1:4" x14ac:dyDescent="0.25">
      <c r="A17916" s="890" t="s">
        <v>49917</v>
      </c>
      <c r="B17916" s="890" t="s">
        <v>49918</v>
      </c>
      <c r="C17916" s="890" t="s">
        <v>5</v>
      </c>
      <c r="D17916" s="890">
        <v>159.97</v>
      </c>
    </row>
    <row r="17917" spans="1:4" x14ac:dyDescent="0.25">
      <c r="A17917" s="890" t="s">
        <v>49919</v>
      </c>
      <c r="B17917" s="890" t="s">
        <v>49918</v>
      </c>
      <c r="C17917" s="890" t="s">
        <v>5</v>
      </c>
      <c r="D17917" s="890">
        <v>158.93</v>
      </c>
    </row>
    <row r="17918" spans="1:4" x14ac:dyDescent="0.25">
      <c r="A17918" s="890" t="s">
        <v>49920</v>
      </c>
      <c r="B17918" s="890" t="s">
        <v>49921</v>
      </c>
      <c r="C17918" s="890" t="s">
        <v>5</v>
      </c>
      <c r="D17918" s="890">
        <v>285.72000000000003</v>
      </c>
    </row>
    <row r="17919" spans="1:4" x14ac:dyDescent="0.25">
      <c r="A17919" s="890" t="s">
        <v>49922</v>
      </c>
      <c r="B17919" s="890" t="s">
        <v>49921</v>
      </c>
      <c r="C17919" s="890" t="s">
        <v>5</v>
      </c>
      <c r="D17919" s="890">
        <v>283.64999999999998</v>
      </c>
    </row>
    <row r="17920" spans="1:4" x14ac:dyDescent="0.25">
      <c r="A17920" s="890" t="s">
        <v>49923</v>
      </c>
      <c r="B17920" s="890" t="s">
        <v>49924</v>
      </c>
      <c r="C17920" s="890" t="s">
        <v>5</v>
      </c>
      <c r="D17920" s="890">
        <v>609.91999999999996</v>
      </c>
    </row>
    <row r="17921" spans="1:4" x14ac:dyDescent="0.25">
      <c r="A17921" s="890" t="s">
        <v>49925</v>
      </c>
      <c r="B17921" s="890" t="s">
        <v>49924</v>
      </c>
      <c r="C17921" s="890" t="s">
        <v>5</v>
      </c>
      <c r="D17921" s="890">
        <v>606.80999999999995</v>
      </c>
    </row>
    <row r="17922" spans="1:4" x14ac:dyDescent="0.25">
      <c r="A17922" s="890" t="s">
        <v>49926</v>
      </c>
      <c r="B17922" s="890" t="s">
        <v>49927</v>
      </c>
      <c r="C17922" s="890" t="s">
        <v>5</v>
      </c>
      <c r="D17922" s="890">
        <v>232.4</v>
      </c>
    </row>
    <row r="17923" spans="1:4" x14ac:dyDescent="0.25">
      <c r="A17923" s="890" t="s">
        <v>49928</v>
      </c>
      <c r="B17923" s="890" t="s">
        <v>49927</v>
      </c>
      <c r="C17923" s="890" t="s">
        <v>5</v>
      </c>
      <c r="D17923" s="890">
        <v>231.29</v>
      </c>
    </row>
    <row r="17924" spans="1:4" x14ac:dyDescent="0.25">
      <c r="A17924" s="890" t="s">
        <v>49929</v>
      </c>
      <c r="B17924" s="890" t="s">
        <v>49930</v>
      </c>
      <c r="C17924" s="890" t="s">
        <v>5</v>
      </c>
      <c r="D17924" s="890">
        <v>355.1</v>
      </c>
    </row>
    <row r="17925" spans="1:4" x14ac:dyDescent="0.25">
      <c r="A17925" s="890" t="s">
        <v>49931</v>
      </c>
      <c r="B17925" s="890" t="s">
        <v>49930</v>
      </c>
      <c r="C17925" s="890" t="s">
        <v>5</v>
      </c>
      <c r="D17925" s="890">
        <v>352.75</v>
      </c>
    </row>
    <row r="17926" spans="1:4" x14ac:dyDescent="0.25">
      <c r="A17926" s="890" t="s">
        <v>49932</v>
      </c>
      <c r="B17926" s="890" t="s">
        <v>49933</v>
      </c>
      <c r="C17926" s="890" t="s">
        <v>5</v>
      </c>
      <c r="D17926" s="890">
        <v>412.31</v>
      </c>
    </row>
    <row r="17927" spans="1:4" x14ac:dyDescent="0.25">
      <c r="A17927" s="890" t="s">
        <v>49934</v>
      </c>
      <c r="B17927" s="890" t="s">
        <v>49933</v>
      </c>
      <c r="C17927" s="890" t="s">
        <v>5</v>
      </c>
      <c r="D17927" s="890">
        <v>409.17</v>
      </c>
    </row>
    <row r="17928" spans="1:4" x14ac:dyDescent="0.25">
      <c r="A17928" s="890" t="s">
        <v>49935</v>
      </c>
      <c r="B17928" s="890" t="s">
        <v>49936</v>
      </c>
      <c r="C17928" s="890" t="s">
        <v>5</v>
      </c>
      <c r="D17928" s="890">
        <v>659.66</v>
      </c>
    </row>
    <row r="17929" spans="1:4" x14ac:dyDescent="0.25">
      <c r="A17929" s="890" t="s">
        <v>49937</v>
      </c>
      <c r="B17929" s="890" t="s">
        <v>49936</v>
      </c>
      <c r="C17929" s="890" t="s">
        <v>5</v>
      </c>
      <c r="D17929" s="890">
        <v>647.74</v>
      </c>
    </row>
    <row r="17930" spans="1:4" x14ac:dyDescent="0.25">
      <c r="A17930" s="890" t="s">
        <v>49938</v>
      </c>
      <c r="B17930" s="890" t="s">
        <v>49939</v>
      </c>
      <c r="C17930" s="890" t="s">
        <v>5</v>
      </c>
      <c r="D17930" s="890">
        <v>260.02999999999997</v>
      </c>
    </row>
    <row r="17931" spans="1:4" x14ac:dyDescent="0.25">
      <c r="A17931" s="890" t="s">
        <v>49940</v>
      </c>
      <c r="B17931" s="890" t="s">
        <v>49939</v>
      </c>
      <c r="C17931" s="890" t="s">
        <v>5</v>
      </c>
      <c r="D17931" s="890">
        <v>258.70999999999998</v>
      </c>
    </row>
    <row r="17932" spans="1:4" x14ac:dyDescent="0.25">
      <c r="A17932" s="890" t="s">
        <v>49941</v>
      </c>
      <c r="B17932" s="890" t="s">
        <v>49942</v>
      </c>
      <c r="C17932" s="890" t="s">
        <v>5</v>
      </c>
      <c r="D17932" s="890">
        <v>586.54</v>
      </c>
    </row>
    <row r="17933" spans="1:4" x14ac:dyDescent="0.25">
      <c r="A17933" s="890" t="s">
        <v>49943</v>
      </c>
      <c r="B17933" s="890" t="s">
        <v>49942</v>
      </c>
      <c r="C17933" s="890" t="s">
        <v>5</v>
      </c>
      <c r="D17933" s="890">
        <v>582.54</v>
      </c>
    </row>
    <row r="17934" spans="1:4" x14ac:dyDescent="0.25">
      <c r="A17934" s="890" t="s">
        <v>49944</v>
      </c>
      <c r="B17934" s="890" t="s">
        <v>49945</v>
      </c>
      <c r="C17934" s="890" t="s">
        <v>5</v>
      </c>
      <c r="D17934" s="890">
        <v>967.83</v>
      </c>
    </row>
    <row r="17935" spans="1:4" x14ac:dyDescent="0.25">
      <c r="A17935" s="890" t="s">
        <v>49946</v>
      </c>
      <c r="B17935" s="890" t="s">
        <v>49945</v>
      </c>
      <c r="C17935" s="890" t="s">
        <v>5</v>
      </c>
      <c r="D17935" s="890">
        <v>961.12</v>
      </c>
    </row>
    <row r="17936" spans="1:4" x14ac:dyDescent="0.25">
      <c r="A17936" s="890" t="s">
        <v>49947</v>
      </c>
      <c r="B17936" s="890" t="s">
        <v>49948</v>
      </c>
      <c r="C17936" s="890" t="s">
        <v>5</v>
      </c>
      <c r="D17936" s="890">
        <v>1337.74</v>
      </c>
    </row>
    <row r="17937" spans="1:4" x14ac:dyDescent="0.25">
      <c r="A17937" s="890" t="s">
        <v>49949</v>
      </c>
      <c r="B17937" s="890" t="s">
        <v>49948</v>
      </c>
      <c r="C17937" s="890" t="s">
        <v>5</v>
      </c>
      <c r="D17937" s="890">
        <v>1327.63</v>
      </c>
    </row>
    <row r="17938" spans="1:4" x14ac:dyDescent="0.25">
      <c r="A17938" s="890" t="s">
        <v>17446</v>
      </c>
      <c r="B17938" s="890" t="s">
        <v>38649</v>
      </c>
      <c r="C17938" s="890" t="s">
        <v>5</v>
      </c>
      <c r="D17938" s="890">
        <v>133.9</v>
      </c>
    </row>
    <row r="17939" spans="1:4" x14ac:dyDescent="0.25">
      <c r="A17939" s="890" t="s">
        <v>17447</v>
      </c>
      <c r="B17939" s="890" t="s">
        <v>38649</v>
      </c>
      <c r="C17939" s="890" t="s">
        <v>5</v>
      </c>
      <c r="D17939" s="890">
        <v>133.9</v>
      </c>
    </row>
    <row r="17940" spans="1:4" x14ac:dyDescent="0.25">
      <c r="A17940" s="890" t="s">
        <v>17448</v>
      </c>
      <c r="B17940" s="890" t="s">
        <v>38650</v>
      </c>
      <c r="C17940" s="890" t="s">
        <v>5</v>
      </c>
      <c r="D17940" s="890">
        <v>243.08</v>
      </c>
    </row>
    <row r="17941" spans="1:4" x14ac:dyDescent="0.25">
      <c r="A17941" s="890" t="s">
        <v>17449</v>
      </c>
      <c r="B17941" s="890" t="s">
        <v>38650</v>
      </c>
      <c r="C17941" s="890" t="s">
        <v>5</v>
      </c>
      <c r="D17941" s="890">
        <v>243.08</v>
      </c>
    </row>
    <row r="17942" spans="1:4" x14ac:dyDescent="0.25">
      <c r="A17942" s="890" t="s">
        <v>17450</v>
      </c>
      <c r="B17942" s="890" t="s">
        <v>38651</v>
      </c>
      <c r="C17942" s="890" t="s">
        <v>5</v>
      </c>
      <c r="D17942" s="890">
        <v>359.47</v>
      </c>
    </row>
    <row r="17943" spans="1:4" x14ac:dyDescent="0.25">
      <c r="A17943" s="890" t="s">
        <v>17451</v>
      </c>
      <c r="B17943" s="890" t="s">
        <v>38651</v>
      </c>
      <c r="C17943" s="890" t="s">
        <v>5</v>
      </c>
      <c r="D17943" s="890">
        <v>359.47</v>
      </c>
    </row>
    <row r="17944" spans="1:4" x14ac:dyDescent="0.25">
      <c r="A17944" s="890" t="s">
        <v>24945</v>
      </c>
      <c r="B17944" s="890" t="s">
        <v>38652</v>
      </c>
      <c r="C17944" s="890" t="s">
        <v>5</v>
      </c>
      <c r="D17944" s="890">
        <v>2039.4</v>
      </c>
    </row>
    <row r="17945" spans="1:4" x14ac:dyDescent="0.25">
      <c r="A17945" s="890" t="s">
        <v>24946</v>
      </c>
      <c r="B17945" s="890" t="s">
        <v>38652</v>
      </c>
      <c r="C17945" s="890" t="s">
        <v>5</v>
      </c>
      <c r="D17945" s="890">
        <v>2039.4</v>
      </c>
    </row>
    <row r="17946" spans="1:4" x14ac:dyDescent="0.25">
      <c r="A17946" s="890" t="s">
        <v>24947</v>
      </c>
      <c r="B17946" s="890" t="s">
        <v>38653</v>
      </c>
      <c r="C17946" s="890" t="s">
        <v>5</v>
      </c>
      <c r="D17946" s="890">
        <v>21702.5</v>
      </c>
    </row>
    <row r="17947" spans="1:4" x14ac:dyDescent="0.25">
      <c r="A17947" s="890" t="s">
        <v>24948</v>
      </c>
      <c r="B17947" s="890" t="s">
        <v>38653</v>
      </c>
      <c r="C17947" s="890" t="s">
        <v>5</v>
      </c>
      <c r="D17947" s="890">
        <v>21702.5</v>
      </c>
    </row>
    <row r="17948" spans="1:4" x14ac:dyDescent="0.25">
      <c r="A17948" s="890" t="s">
        <v>17452</v>
      </c>
      <c r="B17948" s="890" t="s">
        <v>38654</v>
      </c>
      <c r="C17948" s="890" t="s">
        <v>4</v>
      </c>
      <c r="D17948" s="890">
        <v>263.3</v>
      </c>
    </row>
    <row r="17949" spans="1:4" x14ac:dyDescent="0.25">
      <c r="A17949" s="890" t="s">
        <v>17453</v>
      </c>
      <c r="B17949" s="890" t="s">
        <v>38654</v>
      </c>
      <c r="C17949" s="890" t="s">
        <v>4</v>
      </c>
      <c r="D17949" s="890">
        <v>262.61</v>
      </c>
    </row>
    <row r="17950" spans="1:4" x14ac:dyDescent="0.25">
      <c r="A17950" s="890" t="s">
        <v>17454</v>
      </c>
      <c r="B17950" s="890" t="s">
        <v>38655</v>
      </c>
      <c r="C17950" s="890" t="s">
        <v>5</v>
      </c>
      <c r="D17950" s="890">
        <v>2255.9899999999998</v>
      </c>
    </row>
    <row r="17951" spans="1:4" x14ac:dyDescent="0.25">
      <c r="A17951" s="890" t="s">
        <v>17455</v>
      </c>
      <c r="B17951" s="890" t="s">
        <v>38655</v>
      </c>
      <c r="C17951" s="890" t="s">
        <v>5</v>
      </c>
      <c r="D17951" s="890">
        <v>2255.9899999999998</v>
      </c>
    </row>
    <row r="17952" spans="1:4" x14ac:dyDescent="0.25">
      <c r="A17952" s="890" t="s">
        <v>17456</v>
      </c>
      <c r="B17952" s="890" t="s">
        <v>38656</v>
      </c>
      <c r="C17952" s="890" t="s">
        <v>5</v>
      </c>
      <c r="D17952" s="890">
        <v>3294.33</v>
      </c>
    </row>
    <row r="17953" spans="1:4" x14ac:dyDescent="0.25">
      <c r="A17953" s="890" t="s">
        <v>17457</v>
      </c>
      <c r="B17953" s="890" t="s">
        <v>38656</v>
      </c>
      <c r="C17953" s="890" t="s">
        <v>5</v>
      </c>
      <c r="D17953" s="890">
        <v>3294.33</v>
      </c>
    </row>
    <row r="17954" spans="1:4" x14ac:dyDescent="0.25">
      <c r="A17954" s="890" t="s">
        <v>17458</v>
      </c>
      <c r="B17954" s="890" t="s">
        <v>38657</v>
      </c>
      <c r="C17954" s="890" t="s">
        <v>5</v>
      </c>
      <c r="D17954" s="890">
        <v>4643.29</v>
      </c>
    </row>
    <row r="17955" spans="1:4" x14ac:dyDescent="0.25">
      <c r="A17955" s="890" t="s">
        <v>17459</v>
      </c>
      <c r="B17955" s="890" t="s">
        <v>38657</v>
      </c>
      <c r="C17955" s="890" t="s">
        <v>5</v>
      </c>
      <c r="D17955" s="890">
        <v>4643.29</v>
      </c>
    </row>
    <row r="17956" spans="1:4" x14ac:dyDescent="0.25">
      <c r="A17956" s="890" t="s">
        <v>17460</v>
      </c>
      <c r="B17956" s="890" t="s">
        <v>38658</v>
      </c>
      <c r="C17956" s="890" t="s">
        <v>5</v>
      </c>
      <c r="D17956" s="890">
        <v>7103.91</v>
      </c>
    </row>
    <row r="17957" spans="1:4" x14ac:dyDescent="0.25">
      <c r="A17957" s="890" t="s">
        <v>17461</v>
      </c>
      <c r="B17957" s="890" t="s">
        <v>38658</v>
      </c>
      <c r="C17957" s="890" t="s">
        <v>5</v>
      </c>
      <c r="D17957" s="890">
        <v>7103.91</v>
      </c>
    </row>
    <row r="17958" spans="1:4" x14ac:dyDescent="0.25">
      <c r="A17958" s="890" t="s">
        <v>17462</v>
      </c>
      <c r="B17958" s="890" t="s">
        <v>38659</v>
      </c>
      <c r="C17958" s="890" t="s">
        <v>3</v>
      </c>
      <c r="D17958" s="890">
        <v>1940.74</v>
      </c>
    </row>
    <row r="17959" spans="1:4" x14ac:dyDescent="0.25">
      <c r="A17959" s="890" t="s">
        <v>17463</v>
      </c>
      <c r="B17959" s="890" t="s">
        <v>38659</v>
      </c>
      <c r="C17959" s="890" t="s">
        <v>3</v>
      </c>
      <c r="D17959" s="890">
        <v>1938.77</v>
      </c>
    </row>
    <row r="17960" spans="1:4" x14ac:dyDescent="0.25">
      <c r="A17960" s="890" t="s">
        <v>17464</v>
      </c>
      <c r="B17960" s="890" t="s">
        <v>38660</v>
      </c>
      <c r="C17960" s="890" t="s">
        <v>3</v>
      </c>
      <c r="D17960" s="890">
        <v>2569.58</v>
      </c>
    </row>
    <row r="17961" spans="1:4" x14ac:dyDescent="0.25">
      <c r="A17961" s="890" t="s">
        <v>17465</v>
      </c>
      <c r="B17961" s="890" t="s">
        <v>38660</v>
      </c>
      <c r="C17961" s="890" t="s">
        <v>3</v>
      </c>
      <c r="D17961" s="890">
        <v>2567.61</v>
      </c>
    </row>
    <row r="17962" spans="1:4" x14ac:dyDescent="0.25">
      <c r="A17962" s="890" t="s">
        <v>17466</v>
      </c>
      <c r="B17962" s="890" t="s">
        <v>38661</v>
      </c>
      <c r="C17962" s="890" t="s">
        <v>5</v>
      </c>
      <c r="D17962" s="890">
        <v>507.35</v>
      </c>
    </row>
    <row r="17963" spans="1:4" x14ac:dyDescent="0.25">
      <c r="A17963" s="890" t="s">
        <v>17467</v>
      </c>
      <c r="B17963" s="890" t="s">
        <v>38661</v>
      </c>
      <c r="C17963" s="890" t="s">
        <v>5</v>
      </c>
      <c r="D17963" s="890">
        <v>507.35</v>
      </c>
    </row>
    <row r="17964" spans="1:4" x14ac:dyDescent="0.25">
      <c r="A17964" s="890" t="s">
        <v>17468</v>
      </c>
      <c r="B17964" s="890" t="s">
        <v>38662</v>
      </c>
      <c r="C17964" s="890" t="s">
        <v>5</v>
      </c>
      <c r="D17964" s="890">
        <v>2035.28</v>
      </c>
    </row>
    <row r="17965" spans="1:4" x14ac:dyDescent="0.25">
      <c r="A17965" s="890" t="s">
        <v>17469</v>
      </c>
      <c r="B17965" s="890" t="s">
        <v>38662</v>
      </c>
      <c r="C17965" s="890" t="s">
        <v>5</v>
      </c>
      <c r="D17965" s="890">
        <v>2035.28</v>
      </c>
    </row>
    <row r="17966" spans="1:4" x14ac:dyDescent="0.25">
      <c r="A17966" s="890" t="s">
        <v>27993</v>
      </c>
      <c r="B17966" s="890" t="s">
        <v>38663</v>
      </c>
      <c r="C17966" s="890" t="s">
        <v>5</v>
      </c>
      <c r="D17966" s="890">
        <v>2017.19</v>
      </c>
    </row>
    <row r="17967" spans="1:4" x14ac:dyDescent="0.25">
      <c r="A17967" s="890" t="s">
        <v>27994</v>
      </c>
      <c r="B17967" s="890" t="s">
        <v>38663</v>
      </c>
      <c r="C17967" s="890" t="s">
        <v>5</v>
      </c>
      <c r="D17967" s="890">
        <v>2014.6</v>
      </c>
    </row>
    <row r="17968" spans="1:4" x14ac:dyDescent="0.25">
      <c r="A17968" s="890" t="s">
        <v>27995</v>
      </c>
      <c r="B17968" s="890" t="s">
        <v>38664</v>
      </c>
      <c r="C17968" s="890" t="s">
        <v>5</v>
      </c>
      <c r="D17968" s="890">
        <v>2090</v>
      </c>
    </row>
    <row r="17969" spans="1:4" x14ac:dyDescent="0.25">
      <c r="A17969" s="890" t="s">
        <v>27996</v>
      </c>
      <c r="B17969" s="890" t="s">
        <v>38664</v>
      </c>
      <c r="C17969" s="890" t="s">
        <v>5</v>
      </c>
      <c r="D17969" s="890">
        <v>2090</v>
      </c>
    </row>
    <row r="17970" spans="1:4" x14ac:dyDescent="0.25">
      <c r="A17970" s="890" t="s">
        <v>17470</v>
      </c>
      <c r="B17970" s="890" t="s">
        <v>21737</v>
      </c>
      <c r="C17970" s="890" t="s">
        <v>5</v>
      </c>
      <c r="D17970" s="890">
        <v>875.5</v>
      </c>
    </row>
    <row r="17971" spans="1:4" x14ac:dyDescent="0.25">
      <c r="A17971" s="890" t="s">
        <v>17471</v>
      </c>
      <c r="B17971" s="890" t="s">
        <v>21737</v>
      </c>
      <c r="C17971" s="890" t="s">
        <v>5</v>
      </c>
      <c r="D17971" s="890">
        <v>875.5</v>
      </c>
    </row>
    <row r="17972" spans="1:4" x14ac:dyDescent="0.25">
      <c r="A17972" s="890" t="s">
        <v>17472</v>
      </c>
      <c r="B17972" s="890" t="s">
        <v>38665</v>
      </c>
      <c r="C17972" s="890" t="s">
        <v>5</v>
      </c>
      <c r="D17972" s="890">
        <v>3491.7</v>
      </c>
    </row>
    <row r="17973" spans="1:4" x14ac:dyDescent="0.25">
      <c r="A17973" s="890" t="s">
        <v>17473</v>
      </c>
      <c r="B17973" s="890" t="s">
        <v>38665</v>
      </c>
      <c r="C17973" s="890" t="s">
        <v>5</v>
      </c>
      <c r="D17973" s="890">
        <v>3491.7</v>
      </c>
    </row>
    <row r="17974" spans="1:4" x14ac:dyDescent="0.25">
      <c r="A17974" s="890" t="s">
        <v>24949</v>
      </c>
      <c r="B17974" s="890" t="s">
        <v>38666</v>
      </c>
      <c r="C17974" s="890" t="s">
        <v>5</v>
      </c>
      <c r="D17974" s="890">
        <v>75.11</v>
      </c>
    </row>
    <row r="17975" spans="1:4" x14ac:dyDescent="0.25">
      <c r="A17975" s="890" t="s">
        <v>24950</v>
      </c>
      <c r="B17975" s="890" t="s">
        <v>38666</v>
      </c>
      <c r="C17975" s="890" t="s">
        <v>5</v>
      </c>
      <c r="D17975" s="890">
        <v>75.11</v>
      </c>
    </row>
    <row r="17976" spans="1:4" x14ac:dyDescent="0.25">
      <c r="A17976" s="890" t="s">
        <v>17474</v>
      </c>
      <c r="B17976" s="890" t="s">
        <v>21738</v>
      </c>
      <c r="C17976" s="890" t="s">
        <v>5</v>
      </c>
      <c r="D17976" s="890">
        <v>30.33</v>
      </c>
    </row>
    <row r="17977" spans="1:4" x14ac:dyDescent="0.25">
      <c r="A17977" s="890" t="s">
        <v>17475</v>
      </c>
      <c r="B17977" s="890" t="s">
        <v>21738</v>
      </c>
      <c r="C17977" s="890" t="s">
        <v>5</v>
      </c>
      <c r="D17977" s="890">
        <v>30.33</v>
      </c>
    </row>
    <row r="17978" spans="1:4" x14ac:dyDescent="0.25">
      <c r="A17978" s="890" t="s">
        <v>17476</v>
      </c>
      <c r="B17978" s="890" t="s">
        <v>38667</v>
      </c>
      <c r="C17978" s="890" t="s">
        <v>5</v>
      </c>
      <c r="D17978" s="890">
        <v>981.48</v>
      </c>
    </row>
    <row r="17979" spans="1:4" x14ac:dyDescent="0.25">
      <c r="A17979" s="890" t="s">
        <v>17477</v>
      </c>
      <c r="B17979" s="890" t="s">
        <v>38667</v>
      </c>
      <c r="C17979" s="890" t="s">
        <v>5</v>
      </c>
      <c r="D17979" s="890">
        <v>981.48</v>
      </c>
    </row>
    <row r="17980" spans="1:4" x14ac:dyDescent="0.25">
      <c r="A17980" s="890" t="s">
        <v>17478</v>
      </c>
      <c r="B17980" s="890" t="s">
        <v>38668</v>
      </c>
      <c r="C17980" s="890" t="s">
        <v>5</v>
      </c>
      <c r="D17980" s="890">
        <v>237.97</v>
      </c>
    </row>
    <row r="17981" spans="1:4" x14ac:dyDescent="0.25">
      <c r="A17981" s="890" t="s">
        <v>17479</v>
      </c>
      <c r="B17981" s="890" t="s">
        <v>38668</v>
      </c>
      <c r="C17981" s="890" t="s">
        <v>5</v>
      </c>
      <c r="D17981" s="890">
        <v>237.97</v>
      </c>
    </row>
    <row r="17982" spans="1:4" x14ac:dyDescent="0.25">
      <c r="A17982" s="890" t="s">
        <v>17480</v>
      </c>
      <c r="B17982" s="890" t="s">
        <v>38669</v>
      </c>
      <c r="C17982" s="890" t="s">
        <v>5</v>
      </c>
      <c r="D17982" s="890">
        <v>236.1</v>
      </c>
    </row>
    <row r="17983" spans="1:4" x14ac:dyDescent="0.25">
      <c r="A17983" s="890" t="s">
        <v>17481</v>
      </c>
      <c r="B17983" s="890" t="s">
        <v>38669</v>
      </c>
      <c r="C17983" s="890" t="s">
        <v>5</v>
      </c>
      <c r="D17983" s="890">
        <v>236.1</v>
      </c>
    </row>
    <row r="17984" spans="1:4" x14ac:dyDescent="0.25">
      <c r="A17984" s="890" t="s">
        <v>17482</v>
      </c>
      <c r="B17984" s="890" t="s">
        <v>38670</v>
      </c>
      <c r="C17984" s="890" t="s">
        <v>5</v>
      </c>
      <c r="D17984" s="890">
        <v>381.1</v>
      </c>
    </row>
    <row r="17985" spans="1:4" x14ac:dyDescent="0.25">
      <c r="A17985" s="890" t="s">
        <v>17483</v>
      </c>
      <c r="B17985" s="890" t="s">
        <v>38670</v>
      </c>
      <c r="C17985" s="890" t="s">
        <v>5</v>
      </c>
      <c r="D17985" s="890">
        <v>381.1</v>
      </c>
    </row>
    <row r="17986" spans="1:4" x14ac:dyDescent="0.25">
      <c r="A17986" s="890" t="s">
        <v>17484</v>
      </c>
      <c r="B17986" s="890" t="s">
        <v>38671</v>
      </c>
      <c r="C17986" s="890" t="s">
        <v>5</v>
      </c>
      <c r="D17986" s="890">
        <v>972.22</v>
      </c>
    </row>
    <row r="17987" spans="1:4" x14ac:dyDescent="0.25">
      <c r="A17987" s="890" t="s">
        <v>17485</v>
      </c>
      <c r="B17987" s="890" t="s">
        <v>38671</v>
      </c>
      <c r="C17987" s="890" t="s">
        <v>5</v>
      </c>
      <c r="D17987" s="890">
        <v>972.22</v>
      </c>
    </row>
    <row r="17988" spans="1:4" x14ac:dyDescent="0.25">
      <c r="A17988" s="890" t="s">
        <v>17486</v>
      </c>
      <c r="B17988" s="890" t="s">
        <v>38672</v>
      </c>
      <c r="C17988" s="890" t="s">
        <v>5</v>
      </c>
      <c r="D17988" s="890">
        <v>915.44</v>
      </c>
    </row>
    <row r="17989" spans="1:4" x14ac:dyDescent="0.25">
      <c r="A17989" s="890" t="s">
        <v>17487</v>
      </c>
      <c r="B17989" s="890" t="s">
        <v>38672</v>
      </c>
      <c r="C17989" s="890" t="s">
        <v>5</v>
      </c>
      <c r="D17989" s="890">
        <v>915.44</v>
      </c>
    </row>
    <row r="17990" spans="1:4" x14ac:dyDescent="0.25">
      <c r="A17990" s="890" t="s">
        <v>17488</v>
      </c>
      <c r="B17990" s="890" t="s">
        <v>38673</v>
      </c>
      <c r="C17990" s="890" t="s">
        <v>5</v>
      </c>
      <c r="D17990" s="890">
        <v>2330.56</v>
      </c>
    </row>
    <row r="17991" spans="1:4" x14ac:dyDescent="0.25">
      <c r="A17991" s="890" t="s">
        <v>17489</v>
      </c>
      <c r="B17991" s="890" t="s">
        <v>38673</v>
      </c>
      <c r="C17991" s="890" t="s">
        <v>5</v>
      </c>
      <c r="D17991" s="890">
        <v>2330.56</v>
      </c>
    </row>
    <row r="17992" spans="1:4" x14ac:dyDescent="0.25">
      <c r="A17992" s="890" t="s">
        <v>17490</v>
      </c>
      <c r="B17992" s="890" t="s">
        <v>38674</v>
      </c>
      <c r="C17992" s="890" t="s">
        <v>5</v>
      </c>
      <c r="D17992" s="890">
        <v>1854</v>
      </c>
    </row>
    <row r="17993" spans="1:4" x14ac:dyDescent="0.25">
      <c r="A17993" s="890" t="s">
        <v>17491</v>
      </c>
      <c r="B17993" s="890" t="s">
        <v>38674</v>
      </c>
      <c r="C17993" s="890" t="s">
        <v>5</v>
      </c>
      <c r="D17993" s="890">
        <v>1854</v>
      </c>
    </row>
    <row r="17994" spans="1:4" x14ac:dyDescent="0.25">
      <c r="A17994" s="890" t="s">
        <v>23573</v>
      </c>
      <c r="B17994" s="890" t="s">
        <v>38675</v>
      </c>
      <c r="C17994" s="890" t="s">
        <v>5</v>
      </c>
      <c r="D17994" s="890">
        <v>2574.9899999999998</v>
      </c>
    </row>
    <row r="17995" spans="1:4" x14ac:dyDescent="0.25">
      <c r="A17995" s="890" t="s">
        <v>23574</v>
      </c>
      <c r="B17995" s="890" t="s">
        <v>38675</v>
      </c>
      <c r="C17995" s="890" t="s">
        <v>5</v>
      </c>
      <c r="D17995" s="890">
        <v>2574.9899999999998</v>
      </c>
    </row>
    <row r="17996" spans="1:4" x14ac:dyDescent="0.25">
      <c r="A17996" s="890" t="s">
        <v>23777</v>
      </c>
      <c r="B17996" s="890" t="s">
        <v>38677</v>
      </c>
      <c r="C17996" s="890" t="s">
        <v>5</v>
      </c>
      <c r="D17996" s="890">
        <v>3626</v>
      </c>
    </row>
    <row r="17997" spans="1:4" x14ac:dyDescent="0.25">
      <c r="A17997" s="890" t="s">
        <v>23778</v>
      </c>
      <c r="B17997" s="890" t="s">
        <v>38677</v>
      </c>
      <c r="C17997" s="890" t="s">
        <v>5</v>
      </c>
      <c r="D17997" s="890">
        <v>3626</v>
      </c>
    </row>
    <row r="17998" spans="1:4" x14ac:dyDescent="0.25">
      <c r="A17998" s="890" t="s">
        <v>17492</v>
      </c>
      <c r="B17998" s="890" t="s">
        <v>38678</v>
      </c>
      <c r="C17998" s="890" t="s">
        <v>5</v>
      </c>
      <c r="D17998" s="890">
        <v>7107</v>
      </c>
    </row>
    <row r="17999" spans="1:4" x14ac:dyDescent="0.25">
      <c r="A17999" s="890" t="s">
        <v>17493</v>
      </c>
      <c r="B17999" s="890" t="s">
        <v>38678</v>
      </c>
      <c r="C17999" s="890" t="s">
        <v>5</v>
      </c>
      <c r="D17999" s="890">
        <v>7107</v>
      </c>
    </row>
    <row r="18000" spans="1:4" x14ac:dyDescent="0.25">
      <c r="A18000" s="890" t="s">
        <v>17494</v>
      </c>
      <c r="B18000" s="890" t="s">
        <v>38679</v>
      </c>
      <c r="C18000" s="890" t="s">
        <v>5</v>
      </c>
      <c r="D18000" s="890">
        <v>14420</v>
      </c>
    </row>
    <row r="18001" spans="1:4" x14ac:dyDescent="0.25">
      <c r="A18001" s="890" t="s">
        <v>17495</v>
      </c>
      <c r="B18001" s="890" t="s">
        <v>38679</v>
      </c>
      <c r="C18001" s="890" t="s">
        <v>5</v>
      </c>
      <c r="D18001" s="890">
        <v>14420</v>
      </c>
    </row>
    <row r="18002" spans="1:4" x14ac:dyDescent="0.25">
      <c r="A18002" s="890" t="s">
        <v>17496</v>
      </c>
      <c r="B18002" s="890" t="s">
        <v>38680</v>
      </c>
      <c r="C18002" s="890" t="s">
        <v>5</v>
      </c>
      <c r="D18002" s="890">
        <v>24720</v>
      </c>
    </row>
    <row r="18003" spans="1:4" x14ac:dyDescent="0.25">
      <c r="A18003" s="890" t="s">
        <v>17497</v>
      </c>
      <c r="B18003" s="890" t="s">
        <v>38680</v>
      </c>
      <c r="C18003" s="890" t="s">
        <v>5</v>
      </c>
      <c r="D18003" s="890">
        <v>24720</v>
      </c>
    </row>
    <row r="18004" spans="1:4" x14ac:dyDescent="0.25">
      <c r="A18004" s="890" t="s">
        <v>17498</v>
      </c>
      <c r="B18004" s="890" t="s">
        <v>52058</v>
      </c>
      <c r="C18004" s="890" t="s">
        <v>5</v>
      </c>
      <c r="D18004" s="890">
        <v>88564.84</v>
      </c>
    </row>
    <row r="18005" spans="1:4" x14ac:dyDescent="0.25">
      <c r="A18005" s="890" t="s">
        <v>17499</v>
      </c>
      <c r="B18005" s="890" t="s">
        <v>52058</v>
      </c>
      <c r="C18005" s="890" t="s">
        <v>5</v>
      </c>
      <c r="D18005" s="890">
        <v>87163.93</v>
      </c>
    </row>
    <row r="18006" spans="1:4" x14ac:dyDescent="0.25">
      <c r="A18006" s="890" t="s">
        <v>17500</v>
      </c>
      <c r="B18006" s="890" t="s">
        <v>38682</v>
      </c>
      <c r="C18006" s="890" t="s">
        <v>5</v>
      </c>
      <c r="D18006" s="890">
        <v>138263.37</v>
      </c>
    </row>
    <row r="18007" spans="1:4" x14ac:dyDescent="0.25">
      <c r="A18007" s="890" t="s">
        <v>17501</v>
      </c>
      <c r="B18007" s="890" t="s">
        <v>38682</v>
      </c>
      <c r="C18007" s="890" t="s">
        <v>5</v>
      </c>
      <c r="D18007" s="890">
        <v>136862.46</v>
      </c>
    </row>
    <row r="18008" spans="1:4" x14ac:dyDescent="0.25">
      <c r="A18008" s="890" t="s">
        <v>17502</v>
      </c>
      <c r="B18008" s="890" t="s">
        <v>38683</v>
      </c>
      <c r="C18008" s="890" t="s">
        <v>4</v>
      </c>
      <c r="D18008" s="890">
        <v>576.51</v>
      </c>
    </row>
    <row r="18009" spans="1:4" x14ac:dyDescent="0.25">
      <c r="A18009" s="890" t="s">
        <v>17503</v>
      </c>
      <c r="B18009" s="890" t="s">
        <v>38683</v>
      </c>
      <c r="C18009" s="890" t="s">
        <v>4</v>
      </c>
      <c r="D18009" s="890">
        <v>550.36</v>
      </c>
    </row>
    <row r="18010" spans="1:4" x14ac:dyDescent="0.25">
      <c r="A18010" s="890" t="s">
        <v>17504</v>
      </c>
      <c r="B18010" s="890" t="s">
        <v>38684</v>
      </c>
      <c r="C18010" s="890" t="s">
        <v>4</v>
      </c>
      <c r="D18010" s="890">
        <v>626.14</v>
      </c>
    </row>
    <row r="18011" spans="1:4" x14ac:dyDescent="0.25">
      <c r="A18011" s="890" t="s">
        <v>17505</v>
      </c>
      <c r="B18011" s="890" t="s">
        <v>38684</v>
      </c>
      <c r="C18011" s="890" t="s">
        <v>4</v>
      </c>
      <c r="D18011" s="890">
        <v>598.49</v>
      </c>
    </row>
    <row r="18012" spans="1:4" x14ac:dyDescent="0.25">
      <c r="A18012" s="890" t="s">
        <v>17506</v>
      </c>
      <c r="B18012" s="890" t="s">
        <v>38685</v>
      </c>
      <c r="C18012" s="890" t="s">
        <v>17507</v>
      </c>
      <c r="D18012" s="890">
        <v>13602.71</v>
      </c>
    </row>
    <row r="18013" spans="1:4" x14ac:dyDescent="0.25">
      <c r="A18013" s="890" t="s">
        <v>17508</v>
      </c>
      <c r="B18013" s="890" t="s">
        <v>38685</v>
      </c>
      <c r="C18013" s="890" t="s">
        <v>17507</v>
      </c>
      <c r="D18013" s="890">
        <v>12807.67</v>
      </c>
    </row>
    <row r="18014" spans="1:4" x14ac:dyDescent="0.25">
      <c r="A18014" s="890" t="s">
        <v>17509</v>
      </c>
      <c r="B18014" s="890" t="s">
        <v>38686</v>
      </c>
      <c r="C18014" s="890" t="s">
        <v>4</v>
      </c>
      <c r="D18014" s="890">
        <v>313.31</v>
      </c>
    </row>
    <row r="18015" spans="1:4" x14ac:dyDescent="0.25">
      <c r="A18015" s="890" t="s">
        <v>17510</v>
      </c>
      <c r="B18015" s="890" t="s">
        <v>38686</v>
      </c>
      <c r="C18015" s="890" t="s">
        <v>4</v>
      </c>
      <c r="D18015" s="890">
        <v>297.8</v>
      </c>
    </row>
    <row r="18016" spans="1:4" x14ac:dyDescent="0.25">
      <c r="A18016" s="890" t="s">
        <v>17511</v>
      </c>
      <c r="B18016" s="890" t="s">
        <v>38687</v>
      </c>
      <c r="C18016" s="890" t="s">
        <v>4</v>
      </c>
      <c r="D18016" s="890">
        <v>496.19</v>
      </c>
    </row>
    <row r="18017" spans="1:4" x14ac:dyDescent="0.25">
      <c r="A18017" s="890" t="s">
        <v>17512</v>
      </c>
      <c r="B18017" s="890" t="s">
        <v>38687</v>
      </c>
      <c r="C18017" s="890" t="s">
        <v>4</v>
      </c>
      <c r="D18017" s="890">
        <v>474.09</v>
      </c>
    </row>
    <row r="18018" spans="1:4" x14ac:dyDescent="0.25">
      <c r="A18018" s="890" t="s">
        <v>17513</v>
      </c>
      <c r="B18018" s="890" t="s">
        <v>49950</v>
      </c>
      <c r="C18018" s="890" t="s">
        <v>5</v>
      </c>
      <c r="D18018" s="890">
        <v>1052.29</v>
      </c>
    </row>
    <row r="18019" spans="1:4" x14ac:dyDescent="0.25">
      <c r="A18019" s="890" t="s">
        <v>17514</v>
      </c>
      <c r="B18019" s="890" t="s">
        <v>49950</v>
      </c>
      <c r="C18019" s="890" t="s">
        <v>5</v>
      </c>
      <c r="D18019" s="890">
        <v>993.75</v>
      </c>
    </row>
    <row r="18020" spans="1:4" x14ac:dyDescent="0.25">
      <c r="A18020" s="890" t="s">
        <v>17515</v>
      </c>
      <c r="B18020" s="890" t="s">
        <v>49951</v>
      </c>
      <c r="C18020" s="890" t="s">
        <v>4</v>
      </c>
      <c r="D18020" s="890">
        <v>306.39999999999998</v>
      </c>
    </row>
    <row r="18021" spans="1:4" x14ac:dyDescent="0.25">
      <c r="A18021" s="890" t="s">
        <v>17516</v>
      </c>
      <c r="B18021" s="890" t="s">
        <v>49951</v>
      </c>
      <c r="C18021" s="890" t="s">
        <v>4</v>
      </c>
      <c r="D18021" s="890">
        <v>295.02</v>
      </c>
    </row>
    <row r="18022" spans="1:4" x14ac:dyDescent="0.25">
      <c r="A18022" s="890" t="s">
        <v>17517</v>
      </c>
      <c r="B18022" s="890" t="s">
        <v>38690</v>
      </c>
      <c r="C18022" s="890" t="s">
        <v>3</v>
      </c>
      <c r="D18022" s="890">
        <v>358.16</v>
      </c>
    </row>
    <row r="18023" spans="1:4" x14ac:dyDescent="0.25">
      <c r="A18023" s="890" t="s">
        <v>17518</v>
      </c>
      <c r="B18023" s="890" t="s">
        <v>38690</v>
      </c>
      <c r="C18023" s="890" t="s">
        <v>3</v>
      </c>
      <c r="D18023" s="890">
        <v>342.17</v>
      </c>
    </row>
    <row r="18024" spans="1:4" x14ac:dyDescent="0.25">
      <c r="A18024" s="890" t="s">
        <v>17519</v>
      </c>
      <c r="B18024" s="890" t="s">
        <v>38691</v>
      </c>
      <c r="C18024" s="890" t="s">
        <v>3</v>
      </c>
      <c r="D18024" s="890">
        <v>944.99</v>
      </c>
    </row>
    <row r="18025" spans="1:4" x14ac:dyDescent="0.25">
      <c r="A18025" s="890" t="s">
        <v>17520</v>
      </c>
      <c r="B18025" s="890" t="s">
        <v>38691</v>
      </c>
      <c r="C18025" s="890" t="s">
        <v>3</v>
      </c>
      <c r="D18025" s="890">
        <v>918.63</v>
      </c>
    </row>
    <row r="18026" spans="1:4" x14ac:dyDescent="0.25">
      <c r="A18026" s="890" t="s">
        <v>17521</v>
      </c>
      <c r="B18026" s="890" t="s">
        <v>49952</v>
      </c>
      <c r="C18026" s="890" t="s">
        <v>3</v>
      </c>
      <c r="D18026" s="890">
        <v>1586.82</v>
      </c>
    </row>
    <row r="18027" spans="1:4" x14ac:dyDescent="0.25">
      <c r="A18027" s="890" t="s">
        <v>17522</v>
      </c>
      <c r="B18027" s="890" t="s">
        <v>49952</v>
      </c>
      <c r="C18027" s="890" t="s">
        <v>3</v>
      </c>
      <c r="D18027" s="890">
        <v>1511.71</v>
      </c>
    </row>
    <row r="18028" spans="1:4" x14ac:dyDescent="0.25">
      <c r="A18028" s="890" t="s">
        <v>17523</v>
      </c>
      <c r="B18028" s="890" t="s">
        <v>49953</v>
      </c>
      <c r="C18028" s="890" t="s">
        <v>3</v>
      </c>
      <c r="D18028" s="890">
        <v>1357.51</v>
      </c>
    </row>
    <row r="18029" spans="1:4" x14ac:dyDescent="0.25">
      <c r="A18029" s="890" t="s">
        <v>17524</v>
      </c>
      <c r="B18029" s="890" t="s">
        <v>49953</v>
      </c>
      <c r="C18029" s="890" t="s">
        <v>3</v>
      </c>
      <c r="D18029" s="890">
        <v>1291.4100000000001</v>
      </c>
    </row>
    <row r="18030" spans="1:4" x14ac:dyDescent="0.25">
      <c r="A18030" s="890" t="s">
        <v>17525</v>
      </c>
      <c r="B18030" s="890" t="s">
        <v>38694</v>
      </c>
      <c r="C18030" s="890" t="s">
        <v>5</v>
      </c>
      <c r="D18030" s="890">
        <v>813.91</v>
      </c>
    </row>
    <row r="18031" spans="1:4" x14ac:dyDescent="0.25">
      <c r="A18031" s="890" t="s">
        <v>17526</v>
      </c>
      <c r="B18031" s="890" t="s">
        <v>38694</v>
      </c>
      <c r="C18031" s="890" t="s">
        <v>5</v>
      </c>
      <c r="D18031" s="890">
        <v>767.58</v>
      </c>
    </row>
    <row r="18032" spans="1:4" x14ac:dyDescent="0.25">
      <c r="A18032" s="890" t="s">
        <v>17527</v>
      </c>
      <c r="B18032" s="890" t="s">
        <v>38695</v>
      </c>
      <c r="C18032" s="890" t="s">
        <v>5</v>
      </c>
      <c r="D18032" s="890">
        <v>7012.9</v>
      </c>
    </row>
    <row r="18033" spans="1:4" x14ac:dyDescent="0.25">
      <c r="A18033" s="890" t="s">
        <v>17528</v>
      </c>
      <c r="B18033" s="890" t="s">
        <v>38695</v>
      </c>
      <c r="C18033" s="890" t="s">
        <v>5</v>
      </c>
      <c r="D18033" s="890">
        <v>6667.04</v>
      </c>
    </row>
    <row r="18034" spans="1:4" x14ac:dyDescent="0.25">
      <c r="A18034" s="890" t="s">
        <v>17529</v>
      </c>
      <c r="B18034" s="890" t="s">
        <v>38696</v>
      </c>
      <c r="C18034" s="890" t="s">
        <v>5</v>
      </c>
      <c r="D18034" s="890">
        <v>978.4</v>
      </c>
    </row>
    <row r="18035" spans="1:4" x14ac:dyDescent="0.25">
      <c r="A18035" s="890" t="s">
        <v>17530</v>
      </c>
      <c r="B18035" s="890" t="s">
        <v>38696</v>
      </c>
      <c r="C18035" s="890" t="s">
        <v>5</v>
      </c>
      <c r="D18035" s="890">
        <v>978.4</v>
      </c>
    </row>
    <row r="18036" spans="1:4" x14ac:dyDescent="0.25">
      <c r="A18036" s="890" t="s">
        <v>17531</v>
      </c>
      <c r="B18036" s="890" t="s">
        <v>38697</v>
      </c>
      <c r="C18036" s="890" t="s">
        <v>5</v>
      </c>
      <c r="D18036" s="890">
        <v>1019.6</v>
      </c>
    </row>
    <row r="18037" spans="1:4" x14ac:dyDescent="0.25">
      <c r="A18037" s="890" t="s">
        <v>17532</v>
      </c>
      <c r="B18037" s="890" t="s">
        <v>38697</v>
      </c>
      <c r="C18037" s="890" t="s">
        <v>5</v>
      </c>
      <c r="D18037" s="890">
        <v>1019.6</v>
      </c>
    </row>
    <row r="18038" spans="1:4" x14ac:dyDescent="0.25">
      <c r="A18038" s="890" t="s">
        <v>23575</v>
      </c>
      <c r="B18038" s="890" t="s">
        <v>38698</v>
      </c>
      <c r="C18038" s="890" t="s">
        <v>5</v>
      </c>
      <c r="D18038" s="890">
        <v>3342.47</v>
      </c>
    </row>
    <row r="18039" spans="1:4" x14ac:dyDescent="0.25">
      <c r="A18039" s="890" t="s">
        <v>23576</v>
      </c>
      <c r="B18039" s="890" t="s">
        <v>38698</v>
      </c>
      <c r="C18039" s="890" t="s">
        <v>5</v>
      </c>
      <c r="D18039" s="890">
        <v>3342.47</v>
      </c>
    </row>
    <row r="18040" spans="1:4" x14ac:dyDescent="0.25">
      <c r="A18040" s="890" t="s">
        <v>17533</v>
      </c>
      <c r="B18040" s="890" t="s">
        <v>38699</v>
      </c>
      <c r="C18040" s="890" t="s">
        <v>5</v>
      </c>
      <c r="D18040" s="890">
        <v>329.59</v>
      </c>
    </row>
    <row r="18041" spans="1:4" x14ac:dyDescent="0.25">
      <c r="A18041" s="890" t="s">
        <v>17534</v>
      </c>
      <c r="B18041" s="890" t="s">
        <v>38699</v>
      </c>
      <c r="C18041" s="890" t="s">
        <v>5</v>
      </c>
      <c r="D18041" s="890">
        <v>329.59</v>
      </c>
    </row>
    <row r="18042" spans="1:4" x14ac:dyDescent="0.25">
      <c r="A18042" s="890" t="s">
        <v>17535</v>
      </c>
      <c r="B18042" s="890" t="s">
        <v>38700</v>
      </c>
      <c r="C18042" s="890" t="s">
        <v>5</v>
      </c>
      <c r="D18042" s="890">
        <v>69480</v>
      </c>
    </row>
    <row r="18043" spans="1:4" x14ac:dyDescent="0.25">
      <c r="A18043" s="890" t="s">
        <v>17536</v>
      </c>
      <c r="B18043" s="890" t="s">
        <v>38700</v>
      </c>
      <c r="C18043" s="890" t="s">
        <v>5</v>
      </c>
      <c r="D18043" s="890">
        <v>69480</v>
      </c>
    </row>
    <row r="18044" spans="1:4" x14ac:dyDescent="0.25">
      <c r="A18044" s="890" t="s">
        <v>17537</v>
      </c>
      <c r="B18044" s="890" t="s">
        <v>38701</v>
      </c>
      <c r="C18044" s="890" t="s">
        <v>5</v>
      </c>
      <c r="D18044" s="890">
        <v>120122.91</v>
      </c>
    </row>
    <row r="18045" spans="1:4" x14ac:dyDescent="0.25">
      <c r="A18045" s="890" t="s">
        <v>17538</v>
      </c>
      <c r="B18045" s="890" t="s">
        <v>38701</v>
      </c>
      <c r="C18045" s="890" t="s">
        <v>5</v>
      </c>
      <c r="D18045" s="890">
        <v>120122.91</v>
      </c>
    </row>
    <row r="18046" spans="1:4" x14ac:dyDescent="0.25">
      <c r="A18046" s="890" t="s">
        <v>17539</v>
      </c>
      <c r="B18046" s="890" t="s">
        <v>38702</v>
      </c>
      <c r="C18046" s="890" t="s">
        <v>5</v>
      </c>
      <c r="D18046" s="890">
        <v>146478.34</v>
      </c>
    </row>
    <row r="18047" spans="1:4" x14ac:dyDescent="0.25">
      <c r="A18047" s="890" t="s">
        <v>17540</v>
      </c>
      <c r="B18047" s="890" t="s">
        <v>38702</v>
      </c>
      <c r="C18047" s="890" t="s">
        <v>5</v>
      </c>
      <c r="D18047" s="890">
        <v>146478.34</v>
      </c>
    </row>
    <row r="18048" spans="1:4" x14ac:dyDescent="0.25">
      <c r="A18048" s="890" t="s">
        <v>17541</v>
      </c>
      <c r="B18048" s="890" t="s">
        <v>38703</v>
      </c>
      <c r="C18048" s="890" t="s">
        <v>5</v>
      </c>
      <c r="D18048" s="890">
        <v>185550</v>
      </c>
    </row>
    <row r="18049" spans="1:4" x14ac:dyDescent="0.25">
      <c r="A18049" s="890" t="s">
        <v>17542</v>
      </c>
      <c r="B18049" s="890" t="s">
        <v>38703</v>
      </c>
      <c r="C18049" s="890" t="s">
        <v>5</v>
      </c>
      <c r="D18049" s="890">
        <v>185550</v>
      </c>
    </row>
    <row r="18050" spans="1:4" x14ac:dyDescent="0.25">
      <c r="A18050" s="890" t="s">
        <v>17543</v>
      </c>
      <c r="B18050" s="890" t="s">
        <v>38704</v>
      </c>
      <c r="C18050" s="890" t="s">
        <v>5</v>
      </c>
      <c r="D18050" s="890">
        <v>253734</v>
      </c>
    </row>
    <row r="18051" spans="1:4" x14ac:dyDescent="0.25">
      <c r="A18051" s="890" t="s">
        <v>17544</v>
      </c>
      <c r="B18051" s="890" t="s">
        <v>38704</v>
      </c>
      <c r="C18051" s="890" t="s">
        <v>5</v>
      </c>
      <c r="D18051" s="890">
        <v>253734</v>
      </c>
    </row>
    <row r="18052" spans="1:4" x14ac:dyDescent="0.25">
      <c r="A18052" s="890" t="s">
        <v>17545</v>
      </c>
      <c r="B18052" s="890" t="s">
        <v>38705</v>
      </c>
      <c r="C18052" s="890" t="s">
        <v>5</v>
      </c>
      <c r="D18052" s="890">
        <v>7225.24</v>
      </c>
    </row>
    <row r="18053" spans="1:4" x14ac:dyDescent="0.25">
      <c r="A18053" s="890" t="s">
        <v>17546</v>
      </c>
      <c r="B18053" s="890" t="s">
        <v>38705</v>
      </c>
      <c r="C18053" s="890" t="s">
        <v>5</v>
      </c>
      <c r="D18053" s="890">
        <v>7225.24</v>
      </c>
    </row>
    <row r="18054" spans="1:4" x14ac:dyDescent="0.25">
      <c r="A18054" s="890" t="s">
        <v>27997</v>
      </c>
      <c r="B18054" s="890" t="s">
        <v>38706</v>
      </c>
      <c r="C18054" s="890" t="s">
        <v>5</v>
      </c>
      <c r="D18054" s="890">
        <v>5211.59</v>
      </c>
    </row>
    <row r="18055" spans="1:4" x14ac:dyDescent="0.25">
      <c r="A18055" s="890" t="s">
        <v>27998</v>
      </c>
      <c r="B18055" s="890" t="s">
        <v>38706</v>
      </c>
      <c r="C18055" s="890" t="s">
        <v>5</v>
      </c>
      <c r="D18055" s="890">
        <v>5211.59</v>
      </c>
    </row>
    <row r="18056" spans="1:4" x14ac:dyDescent="0.25">
      <c r="A18056" s="890" t="s">
        <v>17547</v>
      </c>
      <c r="B18056" s="890" t="s">
        <v>38707</v>
      </c>
      <c r="C18056" s="890" t="s">
        <v>5</v>
      </c>
      <c r="D18056" s="890">
        <v>3410.41</v>
      </c>
    </row>
    <row r="18057" spans="1:4" x14ac:dyDescent="0.25">
      <c r="A18057" s="890" t="s">
        <v>17548</v>
      </c>
      <c r="B18057" s="890" t="s">
        <v>38707</v>
      </c>
      <c r="C18057" s="890" t="s">
        <v>5</v>
      </c>
      <c r="D18057" s="890">
        <v>3410.41</v>
      </c>
    </row>
    <row r="18058" spans="1:4" x14ac:dyDescent="0.25">
      <c r="A18058" s="890" t="s">
        <v>17549</v>
      </c>
      <c r="B18058" s="890" t="s">
        <v>38708</v>
      </c>
      <c r="C18058" s="890" t="s">
        <v>5</v>
      </c>
      <c r="D18058" s="890">
        <v>2676.97</v>
      </c>
    </row>
    <row r="18059" spans="1:4" x14ac:dyDescent="0.25">
      <c r="A18059" s="890" t="s">
        <v>17550</v>
      </c>
      <c r="B18059" s="890" t="s">
        <v>38708</v>
      </c>
      <c r="C18059" s="890" t="s">
        <v>5</v>
      </c>
      <c r="D18059" s="890">
        <v>2676.97</v>
      </c>
    </row>
    <row r="18060" spans="1:4" x14ac:dyDescent="0.25">
      <c r="A18060" s="890" t="s">
        <v>17551</v>
      </c>
      <c r="B18060" s="890" t="s">
        <v>38709</v>
      </c>
      <c r="C18060" s="890" t="s">
        <v>5</v>
      </c>
      <c r="D18060" s="890">
        <v>1893.3</v>
      </c>
    </row>
    <row r="18061" spans="1:4" x14ac:dyDescent="0.25">
      <c r="A18061" s="890" t="s">
        <v>17552</v>
      </c>
      <c r="B18061" s="890" t="s">
        <v>38709</v>
      </c>
      <c r="C18061" s="890" t="s">
        <v>5</v>
      </c>
      <c r="D18061" s="890">
        <v>1893.3</v>
      </c>
    </row>
    <row r="18062" spans="1:4" x14ac:dyDescent="0.25">
      <c r="A18062" s="890" t="s">
        <v>17553</v>
      </c>
      <c r="B18062" s="890" t="s">
        <v>38710</v>
      </c>
      <c r="C18062" s="890" t="s">
        <v>5</v>
      </c>
      <c r="D18062" s="890">
        <v>1448.43</v>
      </c>
    </row>
    <row r="18063" spans="1:4" x14ac:dyDescent="0.25">
      <c r="A18063" s="890" t="s">
        <v>17554</v>
      </c>
      <c r="B18063" s="890" t="s">
        <v>38710</v>
      </c>
      <c r="C18063" s="890" t="s">
        <v>5</v>
      </c>
      <c r="D18063" s="890">
        <v>1448.43</v>
      </c>
    </row>
    <row r="18064" spans="1:4" x14ac:dyDescent="0.25">
      <c r="A18064" s="890" t="s">
        <v>17555</v>
      </c>
      <c r="B18064" s="890" t="s">
        <v>38711</v>
      </c>
      <c r="C18064" s="890" t="s">
        <v>5</v>
      </c>
      <c r="D18064" s="890">
        <v>68.959999999999994</v>
      </c>
    </row>
    <row r="18065" spans="1:4" x14ac:dyDescent="0.25">
      <c r="A18065" s="890" t="s">
        <v>17556</v>
      </c>
      <c r="B18065" s="890" t="s">
        <v>38711</v>
      </c>
      <c r="C18065" s="890" t="s">
        <v>5</v>
      </c>
      <c r="D18065" s="890">
        <v>66.48</v>
      </c>
    </row>
    <row r="18066" spans="1:4" x14ac:dyDescent="0.25">
      <c r="A18066" s="890" t="s">
        <v>17557</v>
      </c>
      <c r="B18066" s="890" t="s">
        <v>38712</v>
      </c>
      <c r="C18066" s="890" t="s">
        <v>5</v>
      </c>
      <c r="D18066" s="890">
        <v>38.770000000000003</v>
      </c>
    </row>
    <row r="18067" spans="1:4" x14ac:dyDescent="0.25">
      <c r="A18067" s="890" t="s">
        <v>17558</v>
      </c>
      <c r="B18067" s="890" t="s">
        <v>38712</v>
      </c>
      <c r="C18067" s="890" t="s">
        <v>5</v>
      </c>
      <c r="D18067" s="890">
        <v>36.29</v>
      </c>
    </row>
    <row r="18068" spans="1:4" x14ac:dyDescent="0.25">
      <c r="A18068" s="890" t="s">
        <v>17559</v>
      </c>
      <c r="B18068" s="890" t="s">
        <v>38713</v>
      </c>
      <c r="C18068" s="890" t="s">
        <v>5</v>
      </c>
      <c r="D18068" s="890">
        <v>89.71</v>
      </c>
    </row>
    <row r="18069" spans="1:4" x14ac:dyDescent="0.25">
      <c r="A18069" s="890" t="s">
        <v>17560</v>
      </c>
      <c r="B18069" s="890" t="s">
        <v>38713</v>
      </c>
      <c r="C18069" s="890" t="s">
        <v>5</v>
      </c>
      <c r="D18069" s="890">
        <v>87.23</v>
      </c>
    </row>
    <row r="18070" spans="1:4" x14ac:dyDescent="0.25">
      <c r="A18070" s="890" t="s">
        <v>17561</v>
      </c>
      <c r="B18070" s="890" t="s">
        <v>38714</v>
      </c>
      <c r="C18070" s="890" t="s">
        <v>5</v>
      </c>
      <c r="D18070" s="890">
        <v>648.87</v>
      </c>
    </row>
    <row r="18071" spans="1:4" x14ac:dyDescent="0.25">
      <c r="A18071" s="890" t="s">
        <v>17562</v>
      </c>
      <c r="B18071" s="890" t="s">
        <v>38714</v>
      </c>
      <c r="C18071" s="890" t="s">
        <v>5</v>
      </c>
      <c r="D18071" s="890">
        <v>646.39</v>
      </c>
    </row>
    <row r="18072" spans="1:4" x14ac:dyDescent="0.25">
      <c r="A18072" s="890" t="s">
        <v>17563</v>
      </c>
      <c r="B18072" s="890" t="s">
        <v>38715</v>
      </c>
      <c r="C18072" s="890" t="s">
        <v>5</v>
      </c>
      <c r="D18072" s="890">
        <v>549.04</v>
      </c>
    </row>
    <row r="18073" spans="1:4" x14ac:dyDescent="0.25">
      <c r="A18073" s="890" t="s">
        <v>17564</v>
      </c>
      <c r="B18073" s="890" t="s">
        <v>38715</v>
      </c>
      <c r="C18073" s="890" t="s">
        <v>5</v>
      </c>
      <c r="D18073" s="890">
        <v>546.55999999999995</v>
      </c>
    </row>
    <row r="18074" spans="1:4" x14ac:dyDescent="0.25">
      <c r="A18074" s="890" t="s">
        <v>23725</v>
      </c>
      <c r="B18074" s="890" t="s">
        <v>38716</v>
      </c>
      <c r="C18074" s="890" t="s">
        <v>5</v>
      </c>
      <c r="D18074" s="890">
        <v>87.53</v>
      </c>
    </row>
    <row r="18075" spans="1:4" x14ac:dyDescent="0.25">
      <c r="A18075" s="890" t="s">
        <v>23726</v>
      </c>
      <c r="B18075" s="890" t="s">
        <v>38716</v>
      </c>
      <c r="C18075" s="890" t="s">
        <v>5</v>
      </c>
      <c r="D18075" s="890">
        <v>85.05</v>
      </c>
    </row>
    <row r="18076" spans="1:4" x14ac:dyDescent="0.25">
      <c r="A18076" s="890" t="s">
        <v>23727</v>
      </c>
      <c r="B18076" s="890" t="s">
        <v>38717</v>
      </c>
      <c r="C18076" s="890" t="s">
        <v>5</v>
      </c>
      <c r="D18076" s="890">
        <v>79.78</v>
      </c>
    </row>
    <row r="18077" spans="1:4" x14ac:dyDescent="0.25">
      <c r="A18077" s="890" t="s">
        <v>23728</v>
      </c>
      <c r="B18077" s="890" t="s">
        <v>38717</v>
      </c>
      <c r="C18077" s="890" t="s">
        <v>5</v>
      </c>
      <c r="D18077" s="890">
        <v>77.3</v>
      </c>
    </row>
    <row r="18078" spans="1:4" x14ac:dyDescent="0.25">
      <c r="A18078" s="890" t="s">
        <v>17565</v>
      </c>
      <c r="B18078" s="890" t="s">
        <v>38718</v>
      </c>
      <c r="C18078" s="890" t="s">
        <v>5</v>
      </c>
      <c r="D18078" s="890">
        <v>55.96</v>
      </c>
    </row>
    <row r="18079" spans="1:4" x14ac:dyDescent="0.25">
      <c r="A18079" s="890" t="s">
        <v>17566</v>
      </c>
      <c r="B18079" s="890" t="s">
        <v>38718</v>
      </c>
      <c r="C18079" s="890" t="s">
        <v>5</v>
      </c>
      <c r="D18079" s="890">
        <v>53.48</v>
      </c>
    </row>
    <row r="18080" spans="1:4" x14ac:dyDescent="0.25">
      <c r="A18080" s="890" t="s">
        <v>24951</v>
      </c>
      <c r="B18080" s="890" t="s">
        <v>38719</v>
      </c>
      <c r="C18080" s="890" t="s">
        <v>5</v>
      </c>
      <c r="D18080" s="890">
        <v>48.4</v>
      </c>
    </row>
    <row r="18081" spans="1:4" x14ac:dyDescent="0.25">
      <c r="A18081" s="890" t="s">
        <v>24952</v>
      </c>
      <c r="B18081" s="890" t="s">
        <v>38719</v>
      </c>
      <c r="C18081" s="890" t="s">
        <v>5</v>
      </c>
      <c r="D18081" s="890">
        <v>45.92</v>
      </c>
    </row>
    <row r="18082" spans="1:4" x14ac:dyDescent="0.25">
      <c r="A18082" s="890" t="s">
        <v>17567</v>
      </c>
      <c r="B18082" s="890" t="s">
        <v>49954</v>
      </c>
      <c r="C18082" s="890" t="s">
        <v>5</v>
      </c>
      <c r="D18082" s="890">
        <v>280.27999999999997</v>
      </c>
    </row>
    <row r="18083" spans="1:4" x14ac:dyDescent="0.25">
      <c r="A18083" s="890" t="s">
        <v>17568</v>
      </c>
      <c r="B18083" s="890" t="s">
        <v>49954</v>
      </c>
      <c r="C18083" s="890" t="s">
        <v>5</v>
      </c>
      <c r="D18083" s="890">
        <v>277.8</v>
      </c>
    </row>
    <row r="18084" spans="1:4" x14ac:dyDescent="0.25">
      <c r="A18084" s="890" t="s">
        <v>17569</v>
      </c>
      <c r="B18084" s="890" t="s">
        <v>49955</v>
      </c>
      <c r="C18084" s="890" t="s">
        <v>5</v>
      </c>
      <c r="D18084" s="890">
        <v>378.87</v>
      </c>
    </row>
    <row r="18085" spans="1:4" x14ac:dyDescent="0.25">
      <c r="A18085" s="890" t="s">
        <v>17570</v>
      </c>
      <c r="B18085" s="890" t="s">
        <v>49955</v>
      </c>
      <c r="C18085" s="890" t="s">
        <v>5</v>
      </c>
      <c r="D18085" s="890">
        <v>376.39</v>
      </c>
    </row>
    <row r="18086" spans="1:4" x14ac:dyDescent="0.25">
      <c r="A18086" s="890" t="s">
        <v>17571</v>
      </c>
      <c r="B18086" s="890" t="s">
        <v>49956</v>
      </c>
      <c r="C18086" s="890" t="s">
        <v>5</v>
      </c>
      <c r="D18086" s="890">
        <v>829.83</v>
      </c>
    </row>
    <row r="18087" spans="1:4" x14ac:dyDescent="0.25">
      <c r="A18087" s="890" t="s">
        <v>17572</v>
      </c>
      <c r="B18087" s="890" t="s">
        <v>49956</v>
      </c>
      <c r="C18087" s="890" t="s">
        <v>5</v>
      </c>
      <c r="D18087" s="890">
        <v>827.35</v>
      </c>
    </row>
    <row r="18088" spans="1:4" x14ac:dyDescent="0.25">
      <c r="A18088" s="890" t="s">
        <v>17573</v>
      </c>
      <c r="B18088" s="890" t="s">
        <v>49957</v>
      </c>
      <c r="C18088" s="890" t="s">
        <v>5</v>
      </c>
      <c r="D18088" s="890">
        <v>964.84</v>
      </c>
    </row>
    <row r="18089" spans="1:4" x14ac:dyDescent="0.25">
      <c r="A18089" s="890" t="s">
        <v>17574</v>
      </c>
      <c r="B18089" s="890" t="s">
        <v>49957</v>
      </c>
      <c r="C18089" s="890" t="s">
        <v>5</v>
      </c>
      <c r="D18089" s="890">
        <v>962.36</v>
      </c>
    </row>
    <row r="18090" spans="1:4" x14ac:dyDescent="0.25">
      <c r="A18090" s="890" t="s">
        <v>27999</v>
      </c>
      <c r="B18090" s="890" t="s">
        <v>38724</v>
      </c>
      <c r="C18090" s="890" t="s">
        <v>5</v>
      </c>
      <c r="D18090" s="890">
        <v>147.13999999999999</v>
      </c>
    </row>
    <row r="18091" spans="1:4" x14ac:dyDescent="0.25">
      <c r="A18091" s="890" t="s">
        <v>28000</v>
      </c>
      <c r="B18091" s="890" t="s">
        <v>38724</v>
      </c>
      <c r="C18091" s="890" t="s">
        <v>5</v>
      </c>
      <c r="D18091" s="890">
        <v>142.18</v>
      </c>
    </row>
    <row r="18092" spans="1:4" x14ac:dyDescent="0.25">
      <c r="A18092" s="890" t="s">
        <v>17575</v>
      </c>
      <c r="B18092" s="890" t="s">
        <v>38725</v>
      </c>
      <c r="C18092" s="890" t="s">
        <v>5</v>
      </c>
      <c r="D18092" s="890">
        <v>245.21</v>
      </c>
    </row>
    <row r="18093" spans="1:4" x14ac:dyDescent="0.25">
      <c r="A18093" s="890" t="s">
        <v>17576</v>
      </c>
      <c r="B18093" s="890" t="s">
        <v>38725</v>
      </c>
      <c r="C18093" s="890" t="s">
        <v>5</v>
      </c>
      <c r="D18093" s="890">
        <v>242.73</v>
      </c>
    </row>
    <row r="18094" spans="1:4" x14ac:dyDescent="0.25">
      <c r="A18094" s="890" t="s">
        <v>24953</v>
      </c>
      <c r="B18094" s="890" t="s">
        <v>38726</v>
      </c>
      <c r="C18094" s="890" t="s">
        <v>5</v>
      </c>
      <c r="D18094" s="890">
        <v>305.98</v>
      </c>
    </row>
    <row r="18095" spans="1:4" x14ac:dyDescent="0.25">
      <c r="A18095" s="890" t="s">
        <v>24954</v>
      </c>
      <c r="B18095" s="890" t="s">
        <v>38726</v>
      </c>
      <c r="C18095" s="890" t="s">
        <v>5</v>
      </c>
      <c r="D18095" s="890">
        <v>298.67</v>
      </c>
    </row>
    <row r="18096" spans="1:4" x14ac:dyDescent="0.25">
      <c r="A18096" s="890" t="s">
        <v>24955</v>
      </c>
      <c r="B18096" s="890" t="s">
        <v>38727</v>
      </c>
      <c r="C18096" s="890" t="s">
        <v>24956</v>
      </c>
      <c r="D18096" s="890">
        <v>432.14</v>
      </c>
    </row>
    <row r="18097" spans="1:4" x14ac:dyDescent="0.25">
      <c r="A18097" s="890" t="s">
        <v>24957</v>
      </c>
      <c r="B18097" s="890" t="s">
        <v>38727</v>
      </c>
      <c r="C18097" s="890" t="s">
        <v>24956</v>
      </c>
      <c r="D18097" s="890">
        <v>424.53</v>
      </c>
    </row>
    <row r="18098" spans="1:4" x14ac:dyDescent="0.25">
      <c r="A18098" s="890" t="s">
        <v>24958</v>
      </c>
      <c r="B18098" s="890" t="s">
        <v>38728</v>
      </c>
      <c r="C18098" s="890" t="s">
        <v>5</v>
      </c>
      <c r="D18098" s="890">
        <v>558.42999999999995</v>
      </c>
    </row>
    <row r="18099" spans="1:4" x14ac:dyDescent="0.25">
      <c r="A18099" s="890" t="s">
        <v>24959</v>
      </c>
      <c r="B18099" s="890" t="s">
        <v>38728</v>
      </c>
      <c r="C18099" s="890" t="s">
        <v>5</v>
      </c>
      <c r="D18099" s="890">
        <v>550.51</v>
      </c>
    </row>
    <row r="18100" spans="1:4" x14ac:dyDescent="0.25">
      <c r="A18100" s="890" t="s">
        <v>24960</v>
      </c>
      <c r="B18100" s="890" t="s">
        <v>38729</v>
      </c>
      <c r="C18100" s="890" t="s">
        <v>5</v>
      </c>
      <c r="D18100" s="890">
        <v>684.88</v>
      </c>
    </row>
    <row r="18101" spans="1:4" x14ac:dyDescent="0.25">
      <c r="A18101" s="890" t="s">
        <v>24961</v>
      </c>
      <c r="B18101" s="890" t="s">
        <v>38729</v>
      </c>
      <c r="C18101" s="890" t="s">
        <v>5</v>
      </c>
      <c r="D18101" s="890">
        <v>676.63</v>
      </c>
    </row>
    <row r="18102" spans="1:4" x14ac:dyDescent="0.25">
      <c r="A18102" s="890" t="s">
        <v>17577</v>
      </c>
      <c r="B18102" s="890" t="s">
        <v>38730</v>
      </c>
      <c r="C18102" s="890" t="s">
        <v>5</v>
      </c>
      <c r="D18102" s="890">
        <v>139.69999999999999</v>
      </c>
    </row>
    <row r="18103" spans="1:4" x14ac:dyDescent="0.25">
      <c r="A18103" s="890" t="s">
        <v>17578</v>
      </c>
      <c r="B18103" s="890" t="s">
        <v>38730</v>
      </c>
      <c r="C18103" s="890" t="s">
        <v>5</v>
      </c>
      <c r="D18103" s="890">
        <v>134</v>
      </c>
    </row>
    <row r="18104" spans="1:4" x14ac:dyDescent="0.25">
      <c r="A18104" s="890" t="s">
        <v>17579</v>
      </c>
      <c r="B18104" s="890" t="s">
        <v>38731</v>
      </c>
      <c r="C18104" s="890" t="s">
        <v>5</v>
      </c>
      <c r="D18104" s="890">
        <v>104.88</v>
      </c>
    </row>
    <row r="18105" spans="1:4" x14ac:dyDescent="0.25">
      <c r="A18105" s="890" t="s">
        <v>17580</v>
      </c>
      <c r="B18105" s="890" t="s">
        <v>38731</v>
      </c>
      <c r="C18105" s="890" t="s">
        <v>5</v>
      </c>
      <c r="D18105" s="890">
        <v>99.18</v>
      </c>
    </row>
    <row r="18106" spans="1:4" x14ac:dyDescent="0.25">
      <c r="A18106" s="890" t="s">
        <v>17581</v>
      </c>
      <c r="B18106" s="890" t="s">
        <v>38732</v>
      </c>
      <c r="C18106" s="890" t="s">
        <v>5</v>
      </c>
      <c r="D18106" s="890">
        <v>98.88</v>
      </c>
    </row>
    <row r="18107" spans="1:4" x14ac:dyDescent="0.25">
      <c r="A18107" s="890" t="s">
        <v>17582</v>
      </c>
      <c r="B18107" s="890" t="s">
        <v>38732</v>
      </c>
      <c r="C18107" s="890" t="s">
        <v>5</v>
      </c>
      <c r="D18107" s="890">
        <v>93.18</v>
      </c>
    </row>
    <row r="18108" spans="1:4" x14ac:dyDescent="0.25">
      <c r="A18108" s="890" t="s">
        <v>17583</v>
      </c>
      <c r="B18108" s="890" t="s">
        <v>38733</v>
      </c>
      <c r="C18108" s="890" t="s">
        <v>5</v>
      </c>
      <c r="D18108" s="890">
        <v>115.89</v>
      </c>
    </row>
    <row r="18109" spans="1:4" x14ac:dyDescent="0.25">
      <c r="A18109" s="890" t="s">
        <v>17584</v>
      </c>
      <c r="B18109" s="890" t="s">
        <v>38733</v>
      </c>
      <c r="C18109" s="890" t="s">
        <v>5</v>
      </c>
      <c r="D18109" s="890">
        <v>110.19</v>
      </c>
    </row>
    <row r="18110" spans="1:4" x14ac:dyDescent="0.25">
      <c r="A18110" s="890" t="s">
        <v>17585</v>
      </c>
      <c r="B18110" s="890" t="s">
        <v>38734</v>
      </c>
      <c r="C18110" s="890" t="s">
        <v>5</v>
      </c>
      <c r="D18110" s="890">
        <v>115.14</v>
      </c>
    </row>
    <row r="18111" spans="1:4" x14ac:dyDescent="0.25">
      <c r="A18111" s="890" t="s">
        <v>17586</v>
      </c>
      <c r="B18111" s="890" t="s">
        <v>38734</v>
      </c>
      <c r="C18111" s="890" t="s">
        <v>5</v>
      </c>
      <c r="D18111" s="890">
        <v>109.44</v>
      </c>
    </row>
    <row r="18112" spans="1:4" x14ac:dyDescent="0.25">
      <c r="A18112" s="890" t="s">
        <v>17587</v>
      </c>
      <c r="B18112" s="890" t="s">
        <v>38735</v>
      </c>
      <c r="C18112" s="890" t="s">
        <v>5</v>
      </c>
      <c r="D18112" s="890">
        <v>109.11</v>
      </c>
    </row>
    <row r="18113" spans="1:4" x14ac:dyDescent="0.25">
      <c r="A18113" s="890" t="s">
        <v>17588</v>
      </c>
      <c r="B18113" s="890" t="s">
        <v>38735</v>
      </c>
      <c r="C18113" s="890" t="s">
        <v>5</v>
      </c>
      <c r="D18113" s="890">
        <v>103.41</v>
      </c>
    </row>
    <row r="18114" spans="1:4" x14ac:dyDescent="0.25">
      <c r="A18114" s="890" t="s">
        <v>17589</v>
      </c>
      <c r="B18114" s="890" t="s">
        <v>38736</v>
      </c>
      <c r="C18114" s="890" t="s">
        <v>5</v>
      </c>
      <c r="D18114" s="890">
        <v>200.02</v>
      </c>
    </row>
    <row r="18115" spans="1:4" x14ac:dyDescent="0.25">
      <c r="A18115" s="890" t="s">
        <v>17590</v>
      </c>
      <c r="B18115" s="890" t="s">
        <v>38736</v>
      </c>
      <c r="C18115" s="890" t="s">
        <v>5</v>
      </c>
      <c r="D18115" s="890">
        <v>194.03</v>
      </c>
    </row>
    <row r="18116" spans="1:4" x14ac:dyDescent="0.25">
      <c r="A18116" s="890" t="s">
        <v>17591</v>
      </c>
      <c r="B18116" s="890" t="s">
        <v>38737</v>
      </c>
      <c r="C18116" s="890" t="s">
        <v>5</v>
      </c>
      <c r="D18116" s="890">
        <v>172.82</v>
      </c>
    </row>
    <row r="18117" spans="1:4" x14ac:dyDescent="0.25">
      <c r="A18117" s="890" t="s">
        <v>17592</v>
      </c>
      <c r="B18117" s="890" t="s">
        <v>38737</v>
      </c>
      <c r="C18117" s="890" t="s">
        <v>5</v>
      </c>
      <c r="D18117" s="890">
        <v>166.83</v>
      </c>
    </row>
    <row r="18118" spans="1:4" x14ac:dyDescent="0.25">
      <c r="A18118" s="890" t="s">
        <v>17593</v>
      </c>
      <c r="B18118" s="890" t="s">
        <v>38738</v>
      </c>
      <c r="C18118" s="890" t="s">
        <v>5</v>
      </c>
      <c r="D18118" s="890">
        <v>139.53</v>
      </c>
    </row>
    <row r="18119" spans="1:4" x14ac:dyDescent="0.25">
      <c r="A18119" s="890" t="s">
        <v>17594</v>
      </c>
      <c r="B18119" s="890" t="s">
        <v>38738</v>
      </c>
      <c r="C18119" s="890" t="s">
        <v>5</v>
      </c>
      <c r="D18119" s="890">
        <v>133.54</v>
      </c>
    </row>
    <row r="18120" spans="1:4" x14ac:dyDescent="0.25">
      <c r="A18120" s="890" t="s">
        <v>17595</v>
      </c>
      <c r="B18120" s="890" t="s">
        <v>38739</v>
      </c>
      <c r="C18120" s="890" t="s">
        <v>5</v>
      </c>
      <c r="D18120" s="890">
        <v>167.45</v>
      </c>
    </row>
    <row r="18121" spans="1:4" x14ac:dyDescent="0.25">
      <c r="A18121" s="890" t="s">
        <v>17596</v>
      </c>
      <c r="B18121" s="890" t="s">
        <v>38739</v>
      </c>
      <c r="C18121" s="890" t="s">
        <v>5</v>
      </c>
      <c r="D18121" s="890">
        <v>161.46</v>
      </c>
    </row>
    <row r="18122" spans="1:4" x14ac:dyDescent="0.25">
      <c r="A18122" s="890" t="s">
        <v>17597</v>
      </c>
      <c r="B18122" s="890" t="s">
        <v>38740</v>
      </c>
      <c r="C18122" s="890" t="s">
        <v>5</v>
      </c>
      <c r="D18122" s="890">
        <v>159.47999999999999</v>
      </c>
    </row>
    <row r="18123" spans="1:4" x14ac:dyDescent="0.25">
      <c r="A18123" s="890" t="s">
        <v>17598</v>
      </c>
      <c r="B18123" s="890" t="s">
        <v>38740</v>
      </c>
      <c r="C18123" s="890" t="s">
        <v>5</v>
      </c>
      <c r="D18123" s="890">
        <v>153.49</v>
      </c>
    </row>
    <row r="18124" spans="1:4" x14ac:dyDescent="0.25">
      <c r="A18124" s="890" t="s">
        <v>17599</v>
      </c>
      <c r="B18124" s="890" t="s">
        <v>38741</v>
      </c>
      <c r="C18124" s="890" t="s">
        <v>5</v>
      </c>
      <c r="D18124" s="890">
        <v>151.41999999999999</v>
      </c>
    </row>
    <row r="18125" spans="1:4" x14ac:dyDescent="0.25">
      <c r="A18125" s="890" t="s">
        <v>17600</v>
      </c>
      <c r="B18125" s="890" t="s">
        <v>38741</v>
      </c>
      <c r="C18125" s="890" t="s">
        <v>5</v>
      </c>
      <c r="D18125" s="890">
        <v>145.43</v>
      </c>
    </row>
    <row r="18126" spans="1:4" x14ac:dyDescent="0.25">
      <c r="A18126" s="890" t="s">
        <v>17601</v>
      </c>
      <c r="B18126" s="890" t="s">
        <v>38742</v>
      </c>
      <c r="C18126" s="890" t="s">
        <v>21503</v>
      </c>
      <c r="D18126" s="890">
        <v>283.91000000000003</v>
      </c>
    </row>
    <row r="18127" spans="1:4" x14ac:dyDescent="0.25">
      <c r="A18127" s="890" t="s">
        <v>17602</v>
      </c>
      <c r="B18127" s="890" t="s">
        <v>38742</v>
      </c>
      <c r="C18127" s="890" t="s">
        <v>21503</v>
      </c>
      <c r="D18127" s="890">
        <v>277.67</v>
      </c>
    </row>
    <row r="18128" spans="1:4" x14ac:dyDescent="0.25">
      <c r="A18128" s="890" t="s">
        <v>17603</v>
      </c>
      <c r="B18128" s="890" t="s">
        <v>38743</v>
      </c>
      <c r="C18128" s="890" t="s">
        <v>5</v>
      </c>
      <c r="D18128" s="890">
        <v>221.89</v>
      </c>
    </row>
    <row r="18129" spans="1:4" x14ac:dyDescent="0.25">
      <c r="A18129" s="890" t="s">
        <v>17604</v>
      </c>
      <c r="B18129" s="890" t="s">
        <v>38743</v>
      </c>
      <c r="C18129" s="890" t="s">
        <v>5</v>
      </c>
      <c r="D18129" s="890">
        <v>215.65</v>
      </c>
    </row>
    <row r="18130" spans="1:4" x14ac:dyDescent="0.25">
      <c r="A18130" s="890" t="s">
        <v>17605</v>
      </c>
      <c r="B18130" s="890" t="s">
        <v>38744</v>
      </c>
      <c r="C18130" s="890" t="s">
        <v>5</v>
      </c>
      <c r="D18130" s="890">
        <v>182.6</v>
      </c>
    </row>
    <row r="18131" spans="1:4" x14ac:dyDescent="0.25">
      <c r="A18131" s="890" t="s">
        <v>17606</v>
      </c>
      <c r="B18131" s="890" t="s">
        <v>38744</v>
      </c>
      <c r="C18131" s="890" t="s">
        <v>5</v>
      </c>
      <c r="D18131" s="890">
        <v>176.36</v>
      </c>
    </row>
    <row r="18132" spans="1:4" x14ac:dyDescent="0.25">
      <c r="A18132" s="890" t="s">
        <v>17607</v>
      </c>
      <c r="B18132" s="890" t="s">
        <v>38745</v>
      </c>
      <c r="C18132" s="890" t="s">
        <v>5</v>
      </c>
      <c r="D18132" s="890">
        <v>220.41</v>
      </c>
    </row>
    <row r="18133" spans="1:4" x14ac:dyDescent="0.25">
      <c r="A18133" s="890" t="s">
        <v>17608</v>
      </c>
      <c r="B18133" s="890" t="s">
        <v>38745</v>
      </c>
      <c r="C18133" s="890" t="s">
        <v>5</v>
      </c>
      <c r="D18133" s="890">
        <v>214.17</v>
      </c>
    </row>
    <row r="18134" spans="1:4" x14ac:dyDescent="0.25">
      <c r="A18134" s="890" t="s">
        <v>17609</v>
      </c>
      <c r="B18134" s="890" t="s">
        <v>38746</v>
      </c>
      <c r="C18134" s="890" t="s">
        <v>5</v>
      </c>
      <c r="D18134" s="890">
        <v>211.69</v>
      </c>
    </row>
    <row r="18135" spans="1:4" x14ac:dyDescent="0.25">
      <c r="A18135" s="890" t="s">
        <v>17610</v>
      </c>
      <c r="B18135" s="890" t="s">
        <v>38746</v>
      </c>
      <c r="C18135" s="890" t="s">
        <v>5</v>
      </c>
      <c r="D18135" s="890">
        <v>205.45</v>
      </c>
    </row>
    <row r="18136" spans="1:4" x14ac:dyDescent="0.25">
      <c r="A18136" s="890" t="s">
        <v>17611</v>
      </c>
      <c r="B18136" s="890" t="s">
        <v>38747</v>
      </c>
      <c r="C18136" s="890" t="s">
        <v>5</v>
      </c>
      <c r="D18136" s="890">
        <v>197.6</v>
      </c>
    </row>
    <row r="18137" spans="1:4" x14ac:dyDescent="0.25">
      <c r="A18137" s="890" t="s">
        <v>17612</v>
      </c>
      <c r="B18137" s="890" t="s">
        <v>38747</v>
      </c>
      <c r="C18137" s="890" t="s">
        <v>5</v>
      </c>
      <c r="D18137" s="890">
        <v>191.36</v>
      </c>
    </row>
    <row r="18138" spans="1:4" x14ac:dyDescent="0.25">
      <c r="A18138" s="890" t="s">
        <v>17613</v>
      </c>
      <c r="B18138" s="890" t="s">
        <v>38748</v>
      </c>
      <c r="C18138" s="890" t="s">
        <v>5</v>
      </c>
      <c r="D18138" s="890">
        <v>337.46</v>
      </c>
    </row>
    <row r="18139" spans="1:4" x14ac:dyDescent="0.25">
      <c r="A18139" s="890" t="s">
        <v>17614</v>
      </c>
      <c r="B18139" s="890" t="s">
        <v>38748</v>
      </c>
      <c r="C18139" s="890" t="s">
        <v>5</v>
      </c>
      <c r="D18139" s="890">
        <v>330.92</v>
      </c>
    </row>
    <row r="18140" spans="1:4" x14ac:dyDescent="0.25">
      <c r="A18140" s="890" t="s">
        <v>17615</v>
      </c>
      <c r="B18140" s="890" t="s">
        <v>38749</v>
      </c>
      <c r="C18140" s="890" t="s">
        <v>5</v>
      </c>
      <c r="D18140" s="890">
        <v>283.06</v>
      </c>
    </row>
    <row r="18141" spans="1:4" x14ac:dyDescent="0.25">
      <c r="A18141" s="890" t="s">
        <v>17616</v>
      </c>
      <c r="B18141" s="890" t="s">
        <v>38749</v>
      </c>
      <c r="C18141" s="890" t="s">
        <v>5</v>
      </c>
      <c r="D18141" s="890">
        <v>276.52</v>
      </c>
    </row>
    <row r="18142" spans="1:4" x14ac:dyDescent="0.25">
      <c r="A18142" s="890" t="s">
        <v>17617</v>
      </c>
      <c r="B18142" s="890" t="s">
        <v>38750</v>
      </c>
      <c r="C18142" s="890" t="s">
        <v>5</v>
      </c>
      <c r="D18142" s="890">
        <v>216.48</v>
      </c>
    </row>
    <row r="18143" spans="1:4" x14ac:dyDescent="0.25">
      <c r="A18143" s="890" t="s">
        <v>17618</v>
      </c>
      <c r="B18143" s="890" t="s">
        <v>38750</v>
      </c>
      <c r="C18143" s="890" t="s">
        <v>5</v>
      </c>
      <c r="D18143" s="890">
        <v>209.94</v>
      </c>
    </row>
    <row r="18144" spans="1:4" x14ac:dyDescent="0.25">
      <c r="A18144" s="890" t="s">
        <v>17619</v>
      </c>
      <c r="B18144" s="890" t="s">
        <v>38751</v>
      </c>
      <c r="C18144" s="890" t="s">
        <v>5</v>
      </c>
      <c r="D18144" s="890">
        <v>282.27999999999997</v>
      </c>
    </row>
    <row r="18145" spans="1:4" x14ac:dyDescent="0.25">
      <c r="A18145" s="890" t="s">
        <v>17620</v>
      </c>
      <c r="B18145" s="890" t="s">
        <v>38751</v>
      </c>
      <c r="C18145" s="890" t="s">
        <v>5</v>
      </c>
      <c r="D18145" s="890">
        <v>275.74</v>
      </c>
    </row>
    <row r="18146" spans="1:4" x14ac:dyDescent="0.25">
      <c r="A18146" s="890" t="s">
        <v>17621</v>
      </c>
      <c r="B18146" s="890" t="s">
        <v>38752</v>
      </c>
      <c r="C18146" s="890" t="s">
        <v>5</v>
      </c>
      <c r="D18146" s="890">
        <v>266.33999999999997</v>
      </c>
    </row>
    <row r="18147" spans="1:4" x14ac:dyDescent="0.25">
      <c r="A18147" s="890" t="s">
        <v>17622</v>
      </c>
      <c r="B18147" s="890" t="s">
        <v>38752</v>
      </c>
      <c r="C18147" s="890" t="s">
        <v>5</v>
      </c>
      <c r="D18147" s="890">
        <v>259.8</v>
      </c>
    </row>
    <row r="18148" spans="1:4" x14ac:dyDescent="0.25">
      <c r="A18148" s="890" t="s">
        <v>17623</v>
      </c>
      <c r="B18148" s="890" t="s">
        <v>38753</v>
      </c>
      <c r="C18148" s="890" t="s">
        <v>5</v>
      </c>
      <c r="D18148" s="890">
        <v>250.22</v>
      </c>
    </row>
    <row r="18149" spans="1:4" x14ac:dyDescent="0.25">
      <c r="A18149" s="890" t="s">
        <v>17624</v>
      </c>
      <c r="B18149" s="890" t="s">
        <v>38753</v>
      </c>
      <c r="C18149" s="890" t="s">
        <v>5</v>
      </c>
      <c r="D18149" s="890">
        <v>243.68</v>
      </c>
    </row>
    <row r="18150" spans="1:4" x14ac:dyDescent="0.25">
      <c r="A18150" s="890" t="s">
        <v>17625</v>
      </c>
      <c r="B18150" s="890" t="s">
        <v>38754</v>
      </c>
      <c r="C18150" s="890" t="s">
        <v>5</v>
      </c>
      <c r="D18150" s="890">
        <v>256.44</v>
      </c>
    </row>
    <row r="18151" spans="1:4" x14ac:dyDescent="0.25">
      <c r="A18151" s="890" t="s">
        <v>17626</v>
      </c>
      <c r="B18151" s="890" t="s">
        <v>38754</v>
      </c>
      <c r="C18151" s="890" t="s">
        <v>5</v>
      </c>
      <c r="D18151" s="890">
        <v>250.74</v>
      </c>
    </row>
    <row r="18152" spans="1:4" x14ac:dyDescent="0.25">
      <c r="A18152" s="890" t="s">
        <v>17627</v>
      </c>
      <c r="B18152" s="890" t="s">
        <v>38755</v>
      </c>
      <c r="C18152" s="890" t="s">
        <v>5</v>
      </c>
      <c r="D18152" s="890">
        <v>252.82</v>
      </c>
    </row>
    <row r="18153" spans="1:4" x14ac:dyDescent="0.25">
      <c r="A18153" s="890" t="s">
        <v>17628</v>
      </c>
      <c r="B18153" s="890" t="s">
        <v>38755</v>
      </c>
      <c r="C18153" s="890" t="s">
        <v>5</v>
      </c>
      <c r="D18153" s="890">
        <v>247.12</v>
      </c>
    </row>
    <row r="18154" spans="1:4" x14ac:dyDescent="0.25">
      <c r="A18154" s="890" t="s">
        <v>17629</v>
      </c>
      <c r="B18154" s="890" t="s">
        <v>38756</v>
      </c>
      <c r="C18154" s="890" t="s">
        <v>5</v>
      </c>
      <c r="D18154" s="890">
        <v>305.42</v>
      </c>
    </row>
    <row r="18155" spans="1:4" x14ac:dyDescent="0.25">
      <c r="A18155" s="890" t="s">
        <v>17630</v>
      </c>
      <c r="B18155" s="890" t="s">
        <v>38756</v>
      </c>
      <c r="C18155" s="890" t="s">
        <v>5</v>
      </c>
      <c r="D18155" s="890">
        <v>299.72000000000003</v>
      </c>
    </row>
    <row r="18156" spans="1:4" x14ac:dyDescent="0.25">
      <c r="A18156" s="890" t="s">
        <v>17631</v>
      </c>
      <c r="B18156" s="890" t="s">
        <v>38757</v>
      </c>
      <c r="C18156" s="890" t="s">
        <v>5</v>
      </c>
      <c r="D18156" s="890">
        <v>276.79000000000002</v>
      </c>
    </row>
    <row r="18157" spans="1:4" x14ac:dyDescent="0.25">
      <c r="A18157" s="890" t="s">
        <v>17632</v>
      </c>
      <c r="B18157" s="890" t="s">
        <v>38757</v>
      </c>
      <c r="C18157" s="890" t="s">
        <v>5</v>
      </c>
      <c r="D18157" s="890">
        <v>271.08999999999997</v>
      </c>
    </row>
    <row r="18158" spans="1:4" x14ac:dyDescent="0.25">
      <c r="A18158" s="890" t="s">
        <v>17633</v>
      </c>
      <c r="B18158" s="890" t="s">
        <v>38758</v>
      </c>
      <c r="C18158" s="890" t="s">
        <v>5</v>
      </c>
      <c r="D18158" s="890">
        <v>308.27</v>
      </c>
    </row>
    <row r="18159" spans="1:4" x14ac:dyDescent="0.25">
      <c r="A18159" s="890" t="s">
        <v>17634</v>
      </c>
      <c r="B18159" s="890" t="s">
        <v>38758</v>
      </c>
      <c r="C18159" s="890" t="s">
        <v>5</v>
      </c>
      <c r="D18159" s="890">
        <v>302.57</v>
      </c>
    </row>
    <row r="18160" spans="1:4" x14ac:dyDescent="0.25">
      <c r="A18160" s="890" t="s">
        <v>17635</v>
      </c>
      <c r="B18160" s="890" t="s">
        <v>38759</v>
      </c>
      <c r="C18160" s="890" t="s">
        <v>5</v>
      </c>
      <c r="D18160" s="890">
        <v>255.33</v>
      </c>
    </row>
    <row r="18161" spans="1:4" x14ac:dyDescent="0.25">
      <c r="A18161" s="890" t="s">
        <v>17636</v>
      </c>
      <c r="B18161" s="890" t="s">
        <v>38759</v>
      </c>
      <c r="C18161" s="890" t="s">
        <v>5</v>
      </c>
      <c r="D18161" s="890">
        <v>249.63</v>
      </c>
    </row>
    <row r="18162" spans="1:4" x14ac:dyDescent="0.25">
      <c r="A18162" s="890" t="s">
        <v>17637</v>
      </c>
      <c r="B18162" s="890" t="s">
        <v>38760</v>
      </c>
      <c r="C18162" s="890" t="s">
        <v>5</v>
      </c>
      <c r="D18162" s="890">
        <v>242.66</v>
      </c>
    </row>
    <row r="18163" spans="1:4" x14ac:dyDescent="0.25">
      <c r="A18163" s="890" t="s">
        <v>17638</v>
      </c>
      <c r="B18163" s="890" t="s">
        <v>38760</v>
      </c>
      <c r="C18163" s="890" t="s">
        <v>5</v>
      </c>
      <c r="D18163" s="890">
        <v>237.21</v>
      </c>
    </row>
    <row r="18164" spans="1:4" x14ac:dyDescent="0.25">
      <c r="A18164" s="890" t="s">
        <v>17639</v>
      </c>
      <c r="B18164" s="890" t="s">
        <v>38761</v>
      </c>
      <c r="C18164" s="890" t="s">
        <v>5</v>
      </c>
      <c r="D18164" s="890">
        <v>225.45</v>
      </c>
    </row>
    <row r="18165" spans="1:4" x14ac:dyDescent="0.25">
      <c r="A18165" s="890" t="s">
        <v>17640</v>
      </c>
      <c r="B18165" s="890" t="s">
        <v>38761</v>
      </c>
      <c r="C18165" s="890" t="s">
        <v>5</v>
      </c>
      <c r="D18165" s="890">
        <v>220</v>
      </c>
    </row>
    <row r="18166" spans="1:4" x14ac:dyDescent="0.25">
      <c r="A18166" s="890" t="s">
        <v>17641</v>
      </c>
      <c r="B18166" s="890" t="s">
        <v>38762</v>
      </c>
      <c r="C18166" s="890" t="s">
        <v>5</v>
      </c>
      <c r="D18166" s="890">
        <v>258.52</v>
      </c>
    </row>
    <row r="18167" spans="1:4" x14ac:dyDescent="0.25">
      <c r="A18167" s="890" t="s">
        <v>17642</v>
      </c>
      <c r="B18167" s="890" t="s">
        <v>38762</v>
      </c>
      <c r="C18167" s="890" t="s">
        <v>5</v>
      </c>
      <c r="D18167" s="890">
        <v>253.07</v>
      </c>
    </row>
    <row r="18168" spans="1:4" x14ac:dyDescent="0.25">
      <c r="A18168" s="890" t="s">
        <v>17643</v>
      </c>
      <c r="B18168" s="890" t="s">
        <v>38763</v>
      </c>
      <c r="C18168" s="890" t="s">
        <v>5</v>
      </c>
      <c r="D18168" s="890">
        <v>245.16</v>
      </c>
    </row>
    <row r="18169" spans="1:4" x14ac:dyDescent="0.25">
      <c r="A18169" s="890" t="s">
        <v>17644</v>
      </c>
      <c r="B18169" s="890" t="s">
        <v>38763</v>
      </c>
      <c r="C18169" s="890" t="s">
        <v>5</v>
      </c>
      <c r="D18169" s="890">
        <v>239.71</v>
      </c>
    </row>
    <row r="18170" spans="1:4" x14ac:dyDescent="0.25">
      <c r="A18170" s="890" t="s">
        <v>17645</v>
      </c>
      <c r="B18170" s="890" t="s">
        <v>38764</v>
      </c>
      <c r="C18170" s="890" t="s">
        <v>5</v>
      </c>
      <c r="D18170" s="890">
        <v>349.16</v>
      </c>
    </row>
    <row r="18171" spans="1:4" x14ac:dyDescent="0.25">
      <c r="A18171" s="890" t="s">
        <v>17646</v>
      </c>
      <c r="B18171" s="890" t="s">
        <v>38764</v>
      </c>
      <c r="C18171" s="890" t="s">
        <v>5</v>
      </c>
      <c r="D18171" s="890">
        <v>343.71</v>
      </c>
    </row>
    <row r="18172" spans="1:4" x14ac:dyDescent="0.25">
      <c r="A18172" s="890" t="s">
        <v>17647</v>
      </c>
      <c r="B18172" s="890" t="s">
        <v>38765</v>
      </c>
      <c r="C18172" s="890" t="s">
        <v>5</v>
      </c>
      <c r="D18172" s="890">
        <v>251.3</v>
      </c>
    </row>
    <row r="18173" spans="1:4" x14ac:dyDescent="0.25">
      <c r="A18173" s="890" t="s">
        <v>17648</v>
      </c>
      <c r="B18173" s="890" t="s">
        <v>38765</v>
      </c>
      <c r="C18173" s="890" t="s">
        <v>5</v>
      </c>
      <c r="D18173" s="890">
        <v>245.85</v>
      </c>
    </row>
    <row r="18174" spans="1:4" x14ac:dyDescent="0.25">
      <c r="A18174" s="890" t="s">
        <v>17649</v>
      </c>
      <c r="B18174" s="890" t="s">
        <v>38766</v>
      </c>
      <c r="C18174" s="890" t="s">
        <v>5</v>
      </c>
      <c r="D18174" s="890">
        <v>160.02000000000001</v>
      </c>
    </row>
    <row r="18175" spans="1:4" x14ac:dyDescent="0.25">
      <c r="A18175" s="890" t="s">
        <v>17650</v>
      </c>
      <c r="B18175" s="890" t="s">
        <v>38766</v>
      </c>
      <c r="C18175" s="890" t="s">
        <v>5</v>
      </c>
      <c r="D18175" s="890">
        <v>148.13</v>
      </c>
    </row>
    <row r="18176" spans="1:4" x14ac:dyDescent="0.25">
      <c r="A18176" s="890" t="s">
        <v>17651</v>
      </c>
      <c r="B18176" s="890" t="s">
        <v>38767</v>
      </c>
      <c r="C18176" s="890" t="s">
        <v>5</v>
      </c>
      <c r="D18176" s="890">
        <v>68.09</v>
      </c>
    </row>
    <row r="18177" spans="1:4" x14ac:dyDescent="0.25">
      <c r="A18177" s="890" t="s">
        <v>17652</v>
      </c>
      <c r="B18177" s="890" t="s">
        <v>38767</v>
      </c>
      <c r="C18177" s="890" t="s">
        <v>5</v>
      </c>
      <c r="D18177" s="890">
        <v>63.13</v>
      </c>
    </row>
    <row r="18178" spans="1:4" x14ac:dyDescent="0.25">
      <c r="A18178" s="890" t="s">
        <v>17653</v>
      </c>
      <c r="B18178" s="890" t="s">
        <v>38768</v>
      </c>
      <c r="C18178" s="890" t="s">
        <v>5</v>
      </c>
      <c r="D18178" s="890">
        <v>107.88</v>
      </c>
    </row>
    <row r="18179" spans="1:4" x14ac:dyDescent="0.25">
      <c r="A18179" s="890" t="s">
        <v>17654</v>
      </c>
      <c r="B18179" s="890" t="s">
        <v>38768</v>
      </c>
      <c r="C18179" s="890" t="s">
        <v>5</v>
      </c>
      <c r="D18179" s="890">
        <v>97.97</v>
      </c>
    </row>
    <row r="18180" spans="1:4" x14ac:dyDescent="0.25">
      <c r="A18180" s="890" t="s">
        <v>17655</v>
      </c>
      <c r="B18180" s="890" t="s">
        <v>38769</v>
      </c>
      <c r="C18180" s="890" t="s">
        <v>5</v>
      </c>
      <c r="D18180" s="890">
        <v>72.64</v>
      </c>
    </row>
    <row r="18181" spans="1:4" x14ac:dyDescent="0.25">
      <c r="A18181" s="890" t="s">
        <v>17656</v>
      </c>
      <c r="B18181" s="890" t="s">
        <v>38769</v>
      </c>
      <c r="C18181" s="890" t="s">
        <v>5</v>
      </c>
      <c r="D18181" s="890">
        <v>70.16</v>
      </c>
    </row>
    <row r="18182" spans="1:4" x14ac:dyDescent="0.25">
      <c r="A18182" s="890" t="s">
        <v>17657</v>
      </c>
      <c r="B18182" s="890" t="s">
        <v>38770</v>
      </c>
      <c r="C18182" s="890" t="s">
        <v>5</v>
      </c>
      <c r="D18182" s="890">
        <v>57.63</v>
      </c>
    </row>
    <row r="18183" spans="1:4" x14ac:dyDescent="0.25">
      <c r="A18183" s="890" t="s">
        <v>17658</v>
      </c>
      <c r="B18183" s="890" t="s">
        <v>38770</v>
      </c>
      <c r="C18183" s="890" t="s">
        <v>5</v>
      </c>
      <c r="D18183" s="890">
        <v>55.15</v>
      </c>
    </row>
    <row r="18184" spans="1:4" x14ac:dyDescent="0.25">
      <c r="A18184" s="890" t="s">
        <v>17659</v>
      </c>
      <c r="B18184" s="890" t="s">
        <v>38771</v>
      </c>
      <c r="C18184" s="890" t="s">
        <v>5</v>
      </c>
      <c r="D18184" s="890">
        <v>49.14</v>
      </c>
    </row>
    <row r="18185" spans="1:4" x14ac:dyDescent="0.25">
      <c r="A18185" s="890" t="s">
        <v>17660</v>
      </c>
      <c r="B18185" s="890" t="s">
        <v>38771</v>
      </c>
      <c r="C18185" s="890" t="s">
        <v>5</v>
      </c>
      <c r="D18185" s="890">
        <v>46.66</v>
      </c>
    </row>
    <row r="18186" spans="1:4" x14ac:dyDescent="0.25">
      <c r="A18186" s="890" t="s">
        <v>17661</v>
      </c>
      <c r="B18186" s="890" t="s">
        <v>38772</v>
      </c>
      <c r="C18186" s="890" t="s">
        <v>5</v>
      </c>
      <c r="D18186" s="890">
        <v>64.86</v>
      </c>
    </row>
    <row r="18187" spans="1:4" x14ac:dyDescent="0.25">
      <c r="A18187" s="890" t="s">
        <v>17662</v>
      </c>
      <c r="B18187" s="890" t="s">
        <v>38772</v>
      </c>
      <c r="C18187" s="890" t="s">
        <v>5</v>
      </c>
      <c r="D18187" s="890">
        <v>62.38</v>
      </c>
    </row>
    <row r="18188" spans="1:4" x14ac:dyDescent="0.25">
      <c r="A18188" s="890" t="s">
        <v>17663</v>
      </c>
      <c r="B18188" s="890" t="s">
        <v>38773</v>
      </c>
      <c r="C18188" s="890" t="s">
        <v>5</v>
      </c>
      <c r="D18188" s="890">
        <v>54.55</v>
      </c>
    </row>
    <row r="18189" spans="1:4" x14ac:dyDescent="0.25">
      <c r="A18189" s="890" t="s">
        <v>17664</v>
      </c>
      <c r="B18189" s="890" t="s">
        <v>38773</v>
      </c>
      <c r="C18189" s="890" t="s">
        <v>5</v>
      </c>
      <c r="D18189" s="890">
        <v>52.07</v>
      </c>
    </row>
    <row r="18190" spans="1:4" x14ac:dyDescent="0.25">
      <c r="A18190" s="890" t="s">
        <v>23577</v>
      </c>
      <c r="B18190" s="890" t="s">
        <v>38774</v>
      </c>
      <c r="C18190" s="890" t="s">
        <v>5</v>
      </c>
      <c r="D18190" s="890">
        <v>82.14</v>
      </c>
    </row>
    <row r="18191" spans="1:4" x14ac:dyDescent="0.25">
      <c r="A18191" s="890" t="s">
        <v>23578</v>
      </c>
      <c r="B18191" s="890" t="s">
        <v>38774</v>
      </c>
      <c r="C18191" s="890" t="s">
        <v>5</v>
      </c>
      <c r="D18191" s="890">
        <v>76.44</v>
      </c>
    </row>
    <row r="18192" spans="1:4" x14ac:dyDescent="0.25">
      <c r="A18192" s="890" t="s">
        <v>23579</v>
      </c>
      <c r="B18192" s="890" t="s">
        <v>38775</v>
      </c>
      <c r="C18192" s="890" t="s">
        <v>5</v>
      </c>
      <c r="D18192" s="890">
        <v>88.61</v>
      </c>
    </row>
    <row r="18193" spans="1:4" x14ac:dyDescent="0.25">
      <c r="A18193" s="890" t="s">
        <v>23580</v>
      </c>
      <c r="B18193" s="890" t="s">
        <v>38775</v>
      </c>
      <c r="C18193" s="890" t="s">
        <v>5</v>
      </c>
      <c r="D18193" s="890">
        <v>82.91</v>
      </c>
    </row>
    <row r="18194" spans="1:4" x14ac:dyDescent="0.25">
      <c r="A18194" s="890" t="s">
        <v>23581</v>
      </c>
      <c r="B18194" s="890" t="s">
        <v>38776</v>
      </c>
      <c r="C18194" s="890" t="s">
        <v>5</v>
      </c>
      <c r="D18194" s="890">
        <v>108.21</v>
      </c>
    </row>
    <row r="18195" spans="1:4" x14ac:dyDescent="0.25">
      <c r="A18195" s="890" t="s">
        <v>23582</v>
      </c>
      <c r="B18195" s="890" t="s">
        <v>38776</v>
      </c>
      <c r="C18195" s="890" t="s">
        <v>5</v>
      </c>
      <c r="D18195" s="890">
        <v>102.22</v>
      </c>
    </row>
    <row r="18196" spans="1:4" x14ac:dyDescent="0.25">
      <c r="A18196" s="890" t="s">
        <v>23583</v>
      </c>
      <c r="B18196" s="890" t="s">
        <v>38777</v>
      </c>
      <c r="C18196" s="890" t="s">
        <v>5</v>
      </c>
      <c r="D18196" s="890">
        <v>119.18</v>
      </c>
    </row>
    <row r="18197" spans="1:4" x14ac:dyDescent="0.25">
      <c r="A18197" s="890" t="s">
        <v>23584</v>
      </c>
      <c r="B18197" s="890" t="s">
        <v>38777</v>
      </c>
      <c r="C18197" s="890" t="s">
        <v>5</v>
      </c>
      <c r="D18197" s="890">
        <v>113.19</v>
      </c>
    </row>
    <row r="18198" spans="1:4" x14ac:dyDescent="0.25">
      <c r="A18198" s="890" t="s">
        <v>23585</v>
      </c>
      <c r="B18198" s="890" t="s">
        <v>38778</v>
      </c>
      <c r="C18198" s="890" t="s">
        <v>5</v>
      </c>
      <c r="D18198" s="890">
        <v>134.54</v>
      </c>
    </row>
    <row r="18199" spans="1:4" x14ac:dyDescent="0.25">
      <c r="A18199" s="890" t="s">
        <v>23586</v>
      </c>
      <c r="B18199" s="890" t="s">
        <v>38778</v>
      </c>
      <c r="C18199" s="890" t="s">
        <v>5</v>
      </c>
      <c r="D18199" s="890">
        <v>128.30000000000001</v>
      </c>
    </row>
    <row r="18200" spans="1:4" x14ac:dyDescent="0.25">
      <c r="A18200" s="890" t="s">
        <v>23587</v>
      </c>
      <c r="B18200" s="890" t="s">
        <v>38779</v>
      </c>
      <c r="C18200" s="890" t="s">
        <v>5</v>
      </c>
      <c r="D18200" s="890">
        <v>144.86000000000001</v>
      </c>
    </row>
    <row r="18201" spans="1:4" x14ac:dyDescent="0.25">
      <c r="A18201" s="890" t="s">
        <v>23588</v>
      </c>
      <c r="B18201" s="890" t="s">
        <v>38779</v>
      </c>
      <c r="C18201" s="890" t="s">
        <v>5</v>
      </c>
      <c r="D18201" s="890">
        <v>138.62</v>
      </c>
    </row>
    <row r="18202" spans="1:4" x14ac:dyDescent="0.25">
      <c r="A18202" s="890" t="s">
        <v>23589</v>
      </c>
      <c r="B18202" s="890" t="s">
        <v>38780</v>
      </c>
      <c r="C18202" s="890" t="s">
        <v>5</v>
      </c>
      <c r="D18202" s="890">
        <v>153.84</v>
      </c>
    </row>
    <row r="18203" spans="1:4" x14ac:dyDescent="0.25">
      <c r="A18203" s="890" t="s">
        <v>23590</v>
      </c>
      <c r="B18203" s="890" t="s">
        <v>38780</v>
      </c>
      <c r="C18203" s="890" t="s">
        <v>5</v>
      </c>
      <c r="D18203" s="890">
        <v>147.30000000000001</v>
      </c>
    </row>
    <row r="18204" spans="1:4" x14ac:dyDescent="0.25">
      <c r="A18204" s="890" t="s">
        <v>23591</v>
      </c>
      <c r="B18204" s="890" t="s">
        <v>38781</v>
      </c>
      <c r="C18204" s="890" t="s">
        <v>5</v>
      </c>
      <c r="D18204" s="890">
        <v>185.74</v>
      </c>
    </row>
    <row r="18205" spans="1:4" x14ac:dyDescent="0.25">
      <c r="A18205" s="890" t="s">
        <v>23592</v>
      </c>
      <c r="B18205" s="890" t="s">
        <v>38781</v>
      </c>
      <c r="C18205" s="890" t="s">
        <v>5</v>
      </c>
      <c r="D18205" s="890">
        <v>179.2</v>
      </c>
    </row>
    <row r="18206" spans="1:4" x14ac:dyDescent="0.25">
      <c r="A18206" s="890" t="s">
        <v>23593</v>
      </c>
      <c r="B18206" s="890" t="s">
        <v>38782</v>
      </c>
      <c r="C18206" s="890" t="s">
        <v>5</v>
      </c>
      <c r="D18206" s="890">
        <v>164.63</v>
      </c>
    </row>
    <row r="18207" spans="1:4" x14ac:dyDescent="0.25">
      <c r="A18207" s="890" t="s">
        <v>23594</v>
      </c>
      <c r="B18207" s="890" t="s">
        <v>38782</v>
      </c>
      <c r="C18207" s="890" t="s">
        <v>5</v>
      </c>
      <c r="D18207" s="890">
        <v>158.93</v>
      </c>
    </row>
    <row r="18208" spans="1:4" x14ac:dyDescent="0.25">
      <c r="A18208" s="890" t="s">
        <v>23595</v>
      </c>
      <c r="B18208" s="890" t="s">
        <v>38783</v>
      </c>
      <c r="C18208" s="890" t="s">
        <v>5</v>
      </c>
      <c r="D18208" s="890">
        <v>213.61</v>
      </c>
    </row>
    <row r="18209" spans="1:4" x14ac:dyDescent="0.25">
      <c r="A18209" s="890" t="s">
        <v>23596</v>
      </c>
      <c r="B18209" s="890" t="s">
        <v>38783</v>
      </c>
      <c r="C18209" s="890" t="s">
        <v>5</v>
      </c>
      <c r="D18209" s="890">
        <v>207.91</v>
      </c>
    </row>
    <row r="18210" spans="1:4" x14ac:dyDescent="0.25">
      <c r="A18210" s="890" t="s">
        <v>23597</v>
      </c>
      <c r="B18210" s="890" t="s">
        <v>38784</v>
      </c>
      <c r="C18210" s="890" t="s">
        <v>5</v>
      </c>
      <c r="D18210" s="890">
        <v>184.98</v>
      </c>
    </row>
    <row r="18211" spans="1:4" x14ac:dyDescent="0.25">
      <c r="A18211" s="890" t="s">
        <v>23598</v>
      </c>
      <c r="B18211" s="890" t="s">
        <v>38784</v>
      </c>
      <c r="C18211" s="890" t="s">
        <v>5</v>
      </c>
      <c r="D18211" s="890">
        <v>179.28</v>
      </c>
    </row>
    <row r="18212" spans="1:4" x14ac:dyDescent="0.25">
      <c r="A18212" s="890" t="s">
        <v>23599</v>
      </c>
      <c r="B18212" s="890" t="s">
        <v>38785</v>
      </c>
      <c r="C18212" s="890" t="s">
        <v>5</v>
      </c>
      <c r="D18212" s="890">
        <v>204.55</v>
      </c>
    </row>
    <row r="18213" spans="1:4" x14ac:dyDescent="0.25">
      <c r="A18213" s="890" t="s">
        <v>23600</v>
      </c>
      <c r="B18213" s="890" t="s">
        <v>38785</v>
      </c>
      <c r="C18213" s="890" t="s">
        <v>5</v>
      </c>
      <c r="D18213" s="890">
        <v>198.85</v>
      </c>
    </row>
    <row r="18214" spans="1:4" x14ac:dyDescent="0.25">
      <c r="A18214" s="890" t="s">
        <v>23601</v>
      </c>
      <c r="B18214" s="890" t="s">
        <v>38786</v>
      </c>
      <c r="C18214" s="890" t="s">
        <v>5</v>
      </c>
      <c r="D18214" s="890">
        <v>260</v>
      </c>
    </row>
    <row r="18215" spans="1:4" x14ac:dyDescent="0.25">
      <c r="A18215" s="890" t="s">
        <v>23602</v>
      </c>
      <c r="B18215" s="890" t="s">
        <v>38786</v>
      </c>
      <c r="C18215" s="890" t="s">
        <v>5</v>
      </c>
      <c r="D18215" s="890">
        <v>254.3</v>
      </c>
    </row>
    <row r="18216" spans="1:4" x14ac:dyDescent="0.25">
      <c r="A18216" s="890" t="s">
        <v>23603</v>
      </c>
      <c r="B18216" s="890" t="s">
        <v>38787</v>
      </c>
      <c r="C18216" s="890" t="s">
        <v>5</v>
      </c>
      <c r="D18216" s="890">
        <v>207.06</v>
      </c>
    </row>
    <row r="18217" spans="1:4" x14ac:dyDescent="0.25">
      <c r="A18217" s="890" t="s">
        <v>23604</v>
      </c>
      <c r="B18217" s="890" t="s">
        <v>38787</v>
      </c>
      <c r="C18217" s="890" t="s">
        <v>5</v>
      </c>
      <c r="D18217" s="890">
        <v>201.36</v>
      </c>
    </row>
    <row r="18218" spans="1:4" x14ac:dyDescent="0.25">
      <c r="A18218" s="890" t="s">
        <v>23605</v>
      </c>
      <c r="B18218" s="890" t="s">
        <v>38788</v>
      </c>
      <c r="C18218" s="890" t="s">
        <v>5</v>
      </c>
      <c r="D18218" s="890">
        <v>150.85</v>
      </c>
    </row>
    <row r="18219" spans="1:4" x14ac:dyDescent="0.25">
      <c r="A18219" s="890" t="s">
        <v>23606</v>
      </c>
      <c r="B18219" s="890" t="s">
        <v>38788</v>
      </c>
      <c r="C18219" s="890" t="s">
        <v>5</v>
      </c>
      <c r="D18219" s="890">
        <v>145.4</v>
      </c>
    </row>
    <row r="18220" spans="1:4" x14ac:dyDescent="0.25">
      <c r="A18220" s="890" t="s">
        <v>23607</v>
      </c>
      <c r="B18220" s="890" t="s">
        <v>38789</v>
      </c>
      <c r="C18220" s="890" t="s">
        <v>5</v>
      </c>
      <c r="D18220" s="890">
        <v>166.71</v>
      </c>
    </row>
    <row r="18221" spans="1:4" x14ac:dyDescent="0.25">
      <c r="A18221" s="890" t="s">
        <v>23608</v>
      </c>
      <c r="B18221" s="890" t="s">
        <v>38789</v>
      </c>
      <c r="C18221" s="890" t="s">
        <v>5</v>
      </c>
      <c r="D18221" s="890">
        <v>161.26</v>
      </c>
    </row>
    <row r="18222" spans="1:4" x14ac:dyDescent="0.25">
      <c r="A18222" s="890" t="s">
        <v>23609</v>
      </c>
      <c r="B18222" s="890" t="s">
        <v>50118</v>
      </c>
      <c r="C18222" s="890" t="s">
        <v>5</v>
      </c>
      <c r="D18222" s="890">
        <v>153.35</v>
      </c>
    </row>
    <row r="18223" spans="1:4" x14ac:dyDescent="0.25">
      <c r="A18223" s="890" t="s">
        <v>23610</v>
      </c>
      <c r="B18223" s="890" t="s">
        <v>50118</v>
      </c>
      <c r="C18223" s="890" t="s">
        <v>5</v>
      </c>
      <c r="D18223" s="890">
        <v>147.9</v>
      </c>
    </row>
    <row r="18224" spans="1:4" x14ac:dyDescent="0.25">
      <c r="A18224" s="890" t="s">
        <v>23611</v>
      </c>
      <c r="B18224" s="890" t="s">
        <v>38791</v>
      </c>
      <c r="C18224" s="890" t="s">
        <v>5</v>
      </c>
      <c r="D18224" s="890">
        <v>177.18</v>
      </c>
    </row>
    <row r="18225" spans="1:4" x14ac:dyDescent="0.25">
      <c r="A18225" s="890" t="s">
        <v>23612</v>
      </c>
      <c r="B18225" s="890" t="s">
        <v>38791</v>
      </c>
      <c r="C18225" s="890" t="s">
        <v>5</v>
      </c>
      <c r="D18225" s="890">
        <v>171.73</v>
      </c>
    </row>
    <row r="18226" spans="1:4" x14ac:dyDescent="0.25">
      <c r="A18226" s="890" t="s">
        <v>23613</v>
      </c>
      <c r="B18226" s="890" t="s">
        <v>38792</v>
      </c>
      <c r="C18226" s="890" t="s">
        <v>5</v>
      </c>
      <c r="D18226" s="890">
        <v>300.89</v>
      </c>
    </row>
    <row r="18227" spans="1:4" x14ac:dyDescent="0.25">
      <c r="A18227" s="890" t="s">
        <v>23614</v>
      </c>
      <c r="B18227" s="890" t="s">
        <v>38792</v>
      </c>
      <c r="C18227" s="890" t="s">
        <v>5</v>
      </c>
      <c r="D18227" s="890">
        <v>295.44</v>
      </c>
    </row>
    <row r="18228" spans="1:4" x14ac:dyDescent="0.25">
      <c r="A18228" s="890" t="s">
        <v>23615</v>
      </c>
      <c r="B18228" s="890" t="s">
        <v>50119</v>
      </c>
      <c r="C18228" s="890" t="s">
        <v>5</v>
      </c>
      <c r="D18228" s="890">
        <v>203.03</v>
      </c>
    </row>
    <row r="18229" spans="1:4" x14ac:dyDescent="0.25">
      <c r="A18229" s="890" t="s">
        <v>23616</v>
      </c>
      <c r="B18229" s="890" t="s">
        <v>50119</v>
      </c>
      <c r="C18229" s="890" t="s">
        <v>5</v>
      </c>
      <c r="D18229" s="890">
        <v>197.58</v>
      </c>
    </row>
    <row r="18230" spans="1:4" x14ac:dyDescent="0.25">
      <c r="A18230" s="890" t="s">
        <v>50120</v>
      </c>
      <c r="B18230" s="890" t="s">
        <v>50121</v>
      </c>
      <c r="C18230" s="890" t="s">
        <v>5</v>
      </c>
      <c r="D18230" s="890">
        <v>236.91</v>
      </c>
    </row>
    <row r="18231" spans="1:4" x14ac:dyDescent="0.25">
      <c r="A18231" s="890" t="s">
        <v>50122</v>
      </c>
      <c r="B18231" s="890" t="s">
        <v>50121</v>
      </c>
      <c r="C18231" s="890" t="s">
        <v>5</v>
      </c>
      <c r="D18231" s="890">
        <v>230.92</v>
      </c>
    </row>
    <row r="18232" spans="1:4" x14ac:dyDescent="0.25">
      <c r="A18232" s="890" t="s">
        <v>50123</v>
      </c>
      <c r="B18232" s="890" t="s">
        <v>50124</v>
      </c>
      <c r="C18232" s="890" t="s">
        <v>5</v>
      </c>
      <c r="D18232" s="890">
        <v>281.74</v>
      </c>
    </row>
    <row r="18233" spans="1:4" x14ac:dyDescent="0.25">
      <c r="A18233" s="890" t="s">
        <v>50125</v>
      </c>
      <c r="B18233" s="890" t="s">
        <v>50124</v>
      </c>
      <c r="C18233" s="890" t="s">
        <v>5</v>
      </c>
      <c r="D18233" s="890">
        <v>275.75</v>
      </c>
    </row>
    <row r="18234" spans="1:4" x14ac:dyDescent="0.25">
      <c r="A18234" s="890" t="s">
        <v>50126</v>
      </c>
      <c r="B18234" s="890" t="s">
        <v>50127</v>
      </c>
      <c r="C18234" s="890" t="s">
        <v>5</v>
      </c>
      <c r="D18234" s="890">
        <v>288.45999999999998</v>
      </c>
    </row>
    <row r="18235" spans="1:4" x14ac:dyDescent="0.25">
      <c r="A18235" s="890" t="s">
        <v>50128</v>
      </c>
      <c r="B18235" s="890" t="s">
        <v>50127</v>
      </c>
      <c r="C18235" s="890" t="s">
        <v>5</v>
      </c>
      <c r="D18235" s="890">
        <v>282.47000000000003</v>
      </c>
    </row>
    <row r="18236" spans="1:4" x14ac:dyDescent="0.25">
      <c r="A18236" s="890" t="s">
        <v>17665</v>
      </c>
      <c r="B18236" s="890" t="s">
        <v>38794</v>
      </c>
      <c r="C18236" s="890" t="s">
        <v>5</v>
      </c>
      <c r="D18236" s="890">
        <v>10877.24</v>
      </c>
    </row>
    <row r="18237" spans="1:4" x14ac:dyDescent="0.25">
      <c r="A18237" s="890" t="s">
        <v>17666</v>
      </c>
      <c r="B18237" s="890" t="s">
        <v>38794</v>
      </c>
      <c r="C18237" s="890" t="s">
        <v>5</v>
      </c>
      <c r="D18237" s="890">
        <v>10872.28</v>
      </c>
    </row>
    <row r="18238" spans="1:4" x14ac:dyDescent="0.25">
      <c r="A18238" s="890" t="s">
        <v>17667</v>
      </c>
      <c r="B18238" s="890" t="s">
        <v>38795</v>
      </c>
      <c r="C18238" s="890" t="s">
        <v>5</v>
      </c>
      <c r="D18238" s="890">
        <v>12168.4</v>
      </c>
    </row>
    <row r="18239" spans="1:4" x14ac:dyDescent="0.25">
      <c r="A18239" s="890" t="s">
        <v>17668</v>
      </c>
      <c r="B18239" s="890" t="s">
        <v>38795</v>
      </c>
      <c r="C18239" s="890" t="s">
        <v>5</v>
      </c>
      <c r="D18239" s="890">
        <v>12160.97</v>
      </c>
    </row>
    <row r="18240" spans="1:4" x14ac:dyDescent="0.25">
      <c r="A18240" s="890" t="s">
        <v>17669</v>
      </c>
      <c r="B18240" s="890" t="s">
        <v>38796</v>
      </c>
      <c r="C18240" s="890" t="s">
        <v>5</v>
      </c>
      <c r="D18240" s="890">
        <v>15739.1</v>
      </c>
    </row>
    <row r="18241" spans="1:4" x14ac:dyDescent="0.25">
      <c r="A18241" s="890" t="s">
        <v>17670</v>
      </c>
      <c r="B18241" s="890" t="s">
        <v>38796</v>
      </c>
      <c r="C18241" s="890" t="s">
        <v>5</v>
      </c>
      <c r="D18241" s="890">
        <v>15729.19</v>
      </c>
    </row>
    <row r="18242" spans="1:4" x14ac:dyDescent="0.25">
      <c r="A18242" s="890" t="s">
        <v>17671</v>
      </c>
      <c r="B18242" s="890" t="s">
        <v>38797</v>
      </c>
      <c r="C18242" s="890" t="s">
        <v>5</v>
      </c>
      <c r="D18242" s="890">
        <v>19449.09</v>
      </c>
    </row>
    <row r="18243" spans="1:4" x14ac:dyDescent="0.25">
      <c r="A18243" s="890" t="s">
        <v>17672</v>
      </c>
      <c r="B18243" s="890" t="s">
        <v>38797</v>
      </c>
      <c r="C18243" s="890" t="s">
        <v>5</v>
      </c>
      <c r="D18243" s="890">
        <v>19436.7</v>
      </c>
    </row>
    <row r="18244" spans="1:4" x14ac:dyDescent="0.25">
      <c r="A18244" s="890" t="s">
        <v>17673</v>
      </c>
      <c r="B18244" s="890" t="s">
        <v>38798</v>
      </c>
      <c r="C18244" s="890" t="s">
        <v>5</v>
      </c>
      <c r="D18244" s="890">
        <v>26825.65</v>
      </c>
    </row>
    <row r="18245" spans="1:4" x14ac:dyDescent="0.25">
      <c r="A18245" s="890" t="s">
        <v>17674</v>
      </c>
      <c r="B18245" s="890" t="s">
        <v>38798</v>
      </c>
      <c r="C18245" s="890" t="s">
        <v>5</v>
      </c>
      <c r="D18245" s="890">
        <v>26810.79</v>
      </c>
    </row>
    <row r="18246" spans="1:4" x14ac:dyDescent="0.25">
      <c r="A18246" s="890" t="s">
        <v>17675</v>
      </c>
      <c r="B18246" s="890" t="s">
        <v>38799</v>
      </c>
      <c r="C18246" s="890" t="s">
        <v>5</v>
      </c>
      <c r="D18246" s="890">
        <v>33133.43</v>
      </c>
    </row>
    <row r="18247" spans="1:4" x14ac:dyDescent="0.25">
      <c r="A18247" s="890" t="s">
        <v>17676</v>
      </c>
      <c r="B18247" s="890" t="s">
        <v>38799</v>
      </c>
      <c r="C18247" s="890" t="s">
        <v>5</v>
      </c>
      <c r="D18247" s="890">
        <v>33116.089999999997</v>
      </c>
    </row>
    <row r="18248" spans="1:4" x14ac:dyDescent="0.25">
      <c r="A18248" s="890" t="s">
        <v>17677</v>
      </c>
      <c r="B18248" s="890" t="s">
        <v>38800</v>
      </c>
      <c r="C18248" s="890" t="s">
        <v>5</v>
      </c>
      <c r="D18248" s="890">
        <v>40265.21</v>
      </c>
    </row>
    <row r="18249" spans="1:4" x14ac:dyDescent="0.25">
      <c r="A18249" s="890" t="s">
        <v>17678</v>
      </c>
      <c r="B18249" s="890" t="s">
        <v>38800</v>
      </c>
      <c r="C18249" s="890" t="s">
        <v>5</v>
      </c>
      <c r="D18249" s="890">
        <v>40245.39</v>
      </c>
    </row>
    <row r="18250" spans="1:4" x14ac:dyDescent="0.25">
      <c r="A18250" s="890" t="s">
        <v>17679</v>
      </c>
      <c r="B18250" s="890" t="s">
        <v>38801</v>
      </c>
      <c r="C18250" s="890" t="s">
        <v>5</v>
      </c>
      <c r="D18250" s="890">
        <v>58222.98</v>
      </c>
    </row>
    <row r="18251" spans="1:4" x14ac:dyDescent="0.25">
      <c r="A18251" s="890" t="s">
        <v>17680</v>
      </c>
      <c r="B18251" s="890" t="s">
        <v>38801</v>
      </c>
      <c r="C18251" s="890" t="s">
        <v>5</v>
      </c>
      <c r="D18251" s="890">
        <v>58200.69</v>
      </c>
    </row>
    <row r="18252" spans="1:4" x14ac:dyDescent="0.25">
      <c r="A18252" s="890" t="s">
        <v>17681</v>
      </c>
      <c r="B18252" s="890" t="s">
        <v>38802</v>
      </c>
      <c r="C18252" s="890" t="s">
        <v>5</v>
      </c>
      <c r="D18252" s="890">
        <v>89538.86</v>
      </c>
    </row>
    <row r="18253" spans="1:4" x14ac:dyDescent="0.25">
      <c r="A18253" s="890" t="s">
        <v>17682</v>
      </c>
      <c r="B18253" s="890" t="s">
        <v>38802</v>
      </c>
      <c r="C18253" s="890" t="s">
        <v>5</v>
      </c>
      <c r="D18253" s="890">
        <v>89514.09</v>
      </c>
    </row>
    <row r="18254" spans="1:4" x14ac:dyDescent="0.25">
      <c r="A18254" s="890" t="s">
        <v>17683</v>
      </c>
      <c r="B18254" s="890" t="s">
        <v>38803</v>
      </c>
      <c r="C18254" s="890" t="s">
        <v>5</v>
      </c>
      <c r="D18254" s="890">
        <v>116706.97</v>
      </c>
    </row>
    <row r="18255" spans="1:4" x14ac:dyDescent="0.25">
      <c r="A18255" s="890" t="s">
        <v>17684</v>
      </c>
      <c r="B18255" s="890" t="s">
        <v>38803</v>
      </c>
      <c r="C18255" s="890" t="s">
        <v>5</v>
      </c>
      <c r="D18255" s="890">
        <v>116679.72</v>
      </c>
    </row>
    <row r="18256" spans="1:4" x14ac:dyDescent="0.25">
      <c r="A18256" s="890" t="s">
        <v>17685</v>
      </c>
      <c r="B18256" s="890" t="s">
        <v>38804</v>
      </c>
      <c r="C18256" s="890" t="s">
        <v>5</v>
      </c>
      <c r="D18256" s="890">
        <v>50099.1</v>
      </c>
    </row>
    <row r="18257" spans="1:4" x14ac:dyDescent="0.25">
      <c r="A18257" s="890" t="s">
        <v>17686</v>
      </c>
      <c r="B18257" s="890" t="s">
        <v>38804</v>
      </c>
      <c r="C18257" s="890" t="s">
        <v>5</v>
      </c>
      <c r="D18257" s="890">
        <v>50089.19</v>
      </c>
    </row>
    <row r="18258" spans="1:4" x14ac:dyDescent="0.25">
      <c r="A18258" s="890" t="s">
        <v>17687</v>
      </c>
      <c r="B18258" s="890" t="s">
        <v>38805</v>
      </c>
      <c r="C18258" s="890" t="s">
        <v>5</v>
      </c>
      <c r="D18258" s="890">
        <v>60123.88</v>
      </c>
    </row>
    <row r="18259" spans="1:4" x14ac:dyDescent="0.25">
      <c r="A18259" s="890" t="s">
        <v>17688</v>
      </c>
      <c r="B18259" s="890" t="s">
        <v>38805</v>
      </c>
      <c r="C18259" s="890" t="s">
        <v>5</v>
      </c>
      <c r="D18259" s="890">
        <v>60111.49</v>
      </c>
    </row>
    <row r="18260" spans="1:4" x14ac:dyDescent="0.25">
      <c r="A18260" s="890" t="s">
        <v>17689</v>
      </c>
      <c r="B18260" s="890" t="s">
        <v>38806</v>
      </c>
      <c r="C18260" s="890" t="s">
        <v>5</v>
      </c>
      <c r="D18260" s="890">
        <v>63148.65</v>
      </c>
    </row>
    <row r="18261" spans="1:4" x14ac:dyDescent="0.25">
      <c r="A18261" s="890" t="s">
        <v>17690</v>
      </c>
      <c r="B18261" s="890" t="s">
        <v>38806</v>
      </c>
      <c r="C18261" s="890" t="s">
        <v>5</v>
      </c>
      <c r="D18261" s="890">
        <v>63133.79</v>
      </c>
    </row>
    <row r="18262" spans="1:4" x14ac:dyDescent="0.25">
      <c r="A18262" s="890" t="s">
        <v>17691</v>
      </c>
      <c r="B18262" s="890" t="s">
        <v>38807</v>
      </c>
      <c r="C18262" s="890" t="s">
        <v>5</v>
      </c>
      <c r="D18262" s="890">
        <v>87198.21</v>
      </c>
    </row>
    <row r="18263" spans="1:4" x14ac:dyDescent="0.25">
      <c r="A18263" s="890" t="s">
        <v>17692</v>
      </c>
      <c r="B18263" s="890" t="s">
        <v>38807</v>
      </c>
      <c r="C18263" s="890" t="s">
        <v>5</v>
      </c>
      <c r="D18263" s="890">
        <v>87178.39</v>
      </c>
    </row>
    <row r="18264" spans="1:4" x14ac:dyDescent="0.25">
      <c r="A18264" s="890" t="s">
        <v>17693</v>
      </c>
      <c r="B18264" s="890" t="s">
        <v>38808</v>
      </c>
      <c r="C18264" s="890" t="s">
        <v>5</v>
      </c>
      <c r="D18264" s="890">
        <v>115222.98</v>
      </c>
    </row>
    <row r="18265" spans="1:4" x14ac:dyDescent="0.25">
      <c r="A18265" s="890" t="s">
        <v>17694</v>
      </c>
      <c r="B18265" s="890" t="s">
        <v>38808</v>
      </c>
      <c r="C18265" s="890" t="s">
        <v>5</v>
      </c>
      <c r="D18265" s="890">
        <v>115200.69</v>
      </c>
    </row>
    <row r="18266" spans="1:4" x14ac:dyDescent="0.25">
      <c r="A18266" s="890" t="s">
        <v>17695</v>
      </c>
      <c r="B18266" s="890" t="s">
        <v>38809</v>
      </c>
      <c r="C18266" s="890" t="s">
        <v>5</v>
      </c>
      <c r="D18266" s="890">
        <v>140247.76</v>
      </c>
    </row>
    <row r="18267" spans="1:4" x14ac:dyDescent="0.25">
      <c r="A18267" s="890" t="s">
        <v>17696</v>
      </c>
      <c r="B18267" s="890" t="s">
        <v>38809</v>
      </c>
      <c r="C18267" s="890" t="s">
        <v>5</v>
      </c>
      <c r="D18267" s="890">
        <v>140222.99</v>
      </c>
    </row>
    <row r="18268" spans="1:4" x14ac:dyDescent="0.25">
      <c r="A18268" s="890" t="s">
        <v>17697</v>
      </c>
      <c r="B18268" s="890" t="s">
        <v>38810</v>
      </c>
      <c r="C18268" s="890" t="s">
        <v>5</v>
      </c>
      <c r="D18268" s="890">
        <v>264712.53999999998</v>
      </c>
    </row>
    <row r="18269" spans="1:4" x14ac:dyDescent="0.25">
      <c r="A18269" s="890" t="s">
        <v>17698</v>
      </c>
      <c r="B18269" s="890" t="s">
        <v>38810</v>
      </c>
      <c r="C18269" s="890" t="s">
        <v>5</v>
      </c>
      <c r="D18269" s="890">
        <v>264685.28999999998</v>
      </c>
    </row>
    <row r="18270" spans="1:4" x14ac:dyDescent="0.25">
      <c r="A18270" s="890" t="s">
        <v>17699</v>
      </c>
      <c r="B18270" s="890" t="s">
        <v>38811</v>
      </c>
      <c r="C18270" s="890" t="s">
        <v>5</v>
      </c>
      <c r="D18270" s="890">
        <v>29649.55</v>
      </c>
    </row>
    <row r="18271" spans="1:4" x14ac:dyDescent="0.25">
      <c r="A18271" s="890" t="s">
        <v>17700</v>
      </c>
      <c r="B18271" s="890" t="s">
        <v>38811</v>
      </c>
      <c r="C18271" s="890" t="s">
        <v>5</v>
      </c>
      <c r="D18271" s="890">
        <v>29644.59</v>
      </c>
    </row>
    <row r="18272" spans="1:4" x14ac:dyDescent="0.25">
      <c r="A18272" s="890" t="s">
        <v>17701</v>
      </c>
      <c r="B18272" s="890" t="s">
        <v>38812</v>
      </c>
      <c r="C18272" s="890" t="s">
        <v>5</v>
      </c>
      <c r="D18272" s="890">
        <v>31074.32</v>
      </c>
    </row>
    <row r="18273" spans="1:4" x14ac:dyDescent="0.25">
      <c r="A18273" s="890" t="s">
        <v>17702</v>
      </c>
      <c r="B18273" s="890" t="s">
        <v>38812</v>
      </c>
      <c r="C18273" s="890" t="s">
        <v>5</v>
      </c>
      <c r="D18273" s="890">
        <v>31066.89</v>
      </c>
    </row>
    <row r="18274" spans="1:4" x14ac:dyDescent="0.25">
      <c r="A18274" s="890" t="s">
        <v>17703</v>
      </c>
      <c r="B18274" s="890" t="s">
        <v>38813</v>
      </c>
      <c r="C18274" s="890" t="s">
        <v>5</v>
      </c>
      <c r="D18274" s="890">
        <v>40099.1</v>
      </c>
    </row>
    <row r="18275" spans="1:4" x14ac:dyDescent="0.25">
      <c r="A18275" s="890" t="s">
        <v>17704</v>
      </c>
      <c r="B18275" s="890" t="s">
        <v>38813</v>
      </c>
      <c r="C18275" s="890" t="s">
        <v>5</v>
      </c>
      <c r="D18275" s="890">
        <v>40089.19</v>
      </c>
    </row>
    <row r="18276" spans="1:4" x14ac:dyDescent="0.25">
      <c r="A18276" s="890" t="s">
        <v>17705</v>
      </c>
      <c r="B18276" s="890" t="s">
        <v>38814</v>
      </c>
      <c r="C18276" s="890" t="s">
        <v>5</v>
      </c>
      <c r="D18276" s="890">
        <v>42123.88</v>
      </c>
    </row>
    <row r="18277" spans="1:4" x14ac:dyDescent="0.25">
      <c r="A18277" s="890" t="s">
        <v>17706</v>
      </c>
      <c r="B18277" s="890" t="s">
        <v>38814</v>
      </c>
      <c r="C18277" s="890" t="s">
        <v>5</v>
      </c>
      <c r="D18277" s="890">
        <v>42111.49</v>
      </c>
    </row>
    <row r="18278" spans="1:4" x14ac:dyDescent="0.25">
      <c r="A18278" s="890" t="s">
        <v>17707</v>
      </c>
      <c r="B18278" s="890" t="s">
        <v>38815</v>
      </c>
      <c r="C18278" s="890" t="s">
        <v>5</v>
      </c>
      <c r="D18278" s="890">
        <v>52148.65</v>
      </c>
    </row>
    <row r="18279" spans="1:4" x14ac:dyDescent="0.25">
      <c r="A18279" s="890" t="s">
        <v>17708</v>
      </c>
      <c r="B18279" s="890" t="s">
        <v>38815</v>
      </c>
      <c r="C18279" s="890" t="s">
        <v>5</v>
      </c>
      <c r="D18279" s="890">
        <v>52133.79</v>
      </c>
    </row>
    <row r="18280" spans="1:4" x14ac:dyDescent="0.25">
      <c r="A18280" s="890" t="s">
        <v>17709</v>
      </c>
      <c r="B18280" s="890" t="s">
        <v>38816</v>
      </c>
      <c r="C18280" s="890" t="s">
        <v>5</v>
      </c>
      <c r="D18280" s="890">
        <v>57173.43</v>
      </c>
    </row>
    <row r="18281" spans="1:4" x14ac:dyDescent="0.25">
      <c r="A18281" s="890" t="s">
        <v>17710</v>
      </c>
      <c r="B18281" s="890" t="s">
        <v>38816</v>
      </c>
      <c r="C18281" s="890" t="s">
        <v>5</v>
      </c>
      <c r="D18281" s="890">
        <v>57156.09</v>
      </c>
    </row>
    <row r="18282" spans="1:4" x14ac:dyDescent="0.25">
      <c r="A18282" s="890" t="s">
        <v>17711</v>
      </c>
      <c r="B18282" s="890" t="s">
        <v>38817</v>
      </c>
      <c r="C18282" s="890" t="s">
        <v>5</v>
      </c>
      <c r="D18282" s="890">
        <v>68198.210000000006</v>
      </c>
    </row>
    <row r="18283" spans="1:4" x14ac:dyDescent="0.25">
      <c r="A18283" s="890" t="s">
        <v>17712</v>
      </c>
      <c r="B18283" s="890" t="s">
        <v>38817</v>
      </c>
      <c r="C18283" s="890" t="s">
        <v>5</v>
      </c>
      <c r="D18283" s="890">
        <v>68178.39</v>
      </c>
    </row>
    <row r="18284" spans="1:4" x14ac:dyDescent="0.25">
      <c r="A18284" s="890" t="s">
        <v>17713</v>
      </c>
      <c r="B18284" s="890" t="s">
        <v>38818</v>
      </c>
      <c r="C18284" s="890" t="s">
        <v>5</v>
      </c>
      <c r="D18284" s="890">
        <v>86222.98</v>
      </c>
    </row>
    <row r="18285" spans="1:4" x14ac:dyDescent="0.25">
      <c r="A18285" s="890" t="s">
        <v>17714</v>
      </c>
      <c r="B18285" s="890" t="s">
        <v>38818</v>
      </c>
      <c r="C18285" s="890" t="s">
        <v>5</v>
      </c>
      <c r="D18285" s="890">
        <v>86200.69</v>
      </c>
    </row>
    <row r="18286" spans="1:4" x14ac:dyDescent="0.25">
      <c r="A18286" s="890" t="s">
        <v>17715</v>
      </c>
      <c r="B18286" s="890" t="s">
        <v>38819</v>
      </c>
      <c r="C18286" s="890" t="s">
        <v>5</v>
      </c>
      <c r="D18286" s="890">
        <v>110247.76</v>
      </c>
    </row>
    <row r="18287" spans="1:4" x14ac:dyDescent="0.25">
      <c r="A18287" s="890" t="s">
        <v>17716</v>
      </c>
      <c r="B18287" s="890" t="s">
        <v>38819</v>
      </c>
      <c r="C18287" s="890" t="s">
        <v>5</v>
      </c>
      <c r="D18287" s="890">
        <v>110222.99</v>
      </c>
    </row>
    <row r="18288" spans="1:4" x14ac:dyDescent="0.25">
      <c r="A18288" s="890" t="s">
        <v>17717</v>
      </c>
      <c r="B18288" s="890" t="s">
        <v>38820</v>
      </c>
      <c r="C18288" s="890" t="s">
        <v>5</v>
      </c>
      <c r="D18288" s="890">
        <v>132272.54</v>
      </c>
    </row>
    <row r="18289" spans="1:4" x14ac:dyDescent="0.25">
      <c r="A18289" s="890" t="s">
        <v>17718</v>
      </c>
      <c r="B18289" s="890" t="s">
        <v>38820</v>
      </c>
      <c r="C18289" s="890" t="s">
        <v>5</v>
      </c>
      <c r="D18289" s="890">
        <v>132245.29</v>
      </c>
    </row>
    <row r="18290" spans="1:4" x14ac:dyDescent="0.25">
      <c r="A18290" s="890" t="s">
        <v>17719</v>
      </c>
      <c r="B18290" s="890" t="s">
        <v>38821</v>
      </c>
      <c r="C18290" s="890" t="s">
        <v>5</v>
      </c>
      <c r="D18290" s="890">
        <v>108663.97</v>
      </c>
    </row>
    <row r="18291" spans="1:4" x14ac:dyDescent="0.25">
      <c r="A18291" s="890" t="s">
        <v>17720</v>
      </c>
      <c r="B18291" s="890" t="s">
        <v>38821</v>
      </c>
      <c r="C18291" s="890" t="s">
        <v>5</v>
      </c>
      <c r="D18291" s="890">
        <v>108663.97</v>
      </c>
    </row>
    <row r="18292" spans="1:4" x14ac:dyDescent="0.25">
      <c r="A18292" s="890" t="s">
        <v>17721</v>
      </c>
      <c r="B18292" s="890" t="s">
        <v>38822</v>
      </c>
      <c r="C18292" s="890" t="s">
        <v>5</v>
      </c>
      <c r="D18292" s="890">
        <v>89919</v>
      </c>
    </row>
    <row r="18293" spans="1:4" x14ac:dyDescent="0.25">
      <c r="A18293" s="890" t="s">
        <v>17722</v>
      </c>
      <c r="B18293" s="890" t="s">
        <v>38822</v>
      </c>
      <c r="C18293" s="890" t="s">
        <v>5</v>
      </c>
      <c r="D18293" s="890">
        <v>89919</v>
      </c>
    </row>
    <row r="18294" spans="1:4" x14ac:dyDescent="0.25">
      <c r="A18294" s="890" t="s">
        <v>17723</v>
      </c>
      <c r="B18294" s="890" t="s">
        <v>38823</v>
      </c>
      <c r="C18294" s="890" t="s">
        <v>5</v>
      </c>
      <c r="D18294" s="890">
        <v>97100</v>
      </c>
    </row>
    <row r="18295" spans="1:4" x14ac:dyDescent="0.25">
      <c r="A18295" s="890" t="s">
        <v>17724</v>
      </c>
      <c r="B18295" s="890" t="s">
        <v>38823</v>
      </c>
      <c r="C18295" s="890" t="s">
        <v>5</v>
      </c>
      <c r="D18295" s="890">
        <v>97100</v>
      </c>
    </row>
    <row r="18296" spans="1:4" x14ac:dyDescent="0.25">
      <c r="A18296" s="890" t="s">
        <v>17725</v>
      </c>
      <c r="B18296" s="890" t="s">
        <v>38824</v>
      </c>
      <c r="C18296" s="890" t="s">
        <v>5</v>
      </c>
      <c r="D18296" s="890">
        <v>89919</v>
      </c>
    </row>
    <row r="18297" spans="1:4" x14ac:dyDescent="0.25">
      <c r="A18297" s="890" t="s">
        <v>17726</v>
      </c>
      <c r="B18297" s="890" t="s">
        <v>38824</v>
      </c>
      <c r="C18297" s="890" t="s">
        <v>5</v>
      </c>
      <c r="D18297" s="890">
        <v>89919</v>
      </c>
    </row>
    <row r="18298" spans="1:4" x14ac:dyDescent="0.25">
      <c r="A18298" s="890" t="s">
        <v>17727</v>
      </c>
      <c r="B18298" s="890" t="s">
        <v>38825</v>
      </c>
      <c r="C18298" s="890" t="s">
        <v>5</v>
      </c>
      <c r="D18298" s="890">
        <v>113478.19</v>
      </c>
    </row>
    <row r="18299" spans="1:4" x14ac:dyDescent="0.25">
      <c r="A18299" s="890" t="s">
        <v>17728</v>
      </c>
      <c r="B18299" s="890" t="s">
        <v>38825</v>
      </c>
      <c r="C18299" s="890" t="s">
        <v>5</v>
      </c>
      <c r="D18299" s="890">
        <v>113478.19</v>
      </c>
    </row>
    <row r="18300" spans="1:4" x14ac:dyDescent="0.25">
      <c r="A18300" s="890" t="s">
        <v>17729</v>
      </c>
      <c r="B18300" s="890" t="s">
        <v>38826</v>
      </c>
      <c r="C18300" s="890" t="s">
        <v>5</v>
      </c>
      <c r="D18300" s="890">
        <v>106951.08</v>
      </c>
    </row>
    <row r="18301" spans="1:4" x14ac:dyDescent="0.25">
      <c r="A18301" s="890" t="s">
        <v>17730</v>
      </c>
      <c r="B18301" s="890" t="s">
        <v>38826</v>
      </c>
      <c r="C18301" s="890" t="s">
        <v>5</v>
      </c>
      <c r="D18301" s="890">
        <v>106951.08</v>
      </c>
    </row>
    <row r="18302" spans="1:4" x14ac:dyDescent="0.25">
      <c r="A18302" s="890" t="s">
        <v>17731</v>
      </c>
      <c r="B18302" s="890" t="s">
        <v>38827</v>
      </c>
      <c r="C18302" s="890" t="s">
        <v>5</v>
      </c>
      <c r="D18302" s="890">
        <v>113478.19</v>
      </c>
    </row>
    <row r="18303" spans="1:4" x14ac:dyDescent="0.25">
      <c r="A18303" s="890" t="s">
        <v>17732</v>
      </c>
      <c r="B18303" s="890" t="s">
        <v>38827</v>
      </c>
      <c r="C18303" s="890" t="s">
        <v>5</v>
      </c>
      <c r="D18303" s="890">
        <v>113478.19</v>
      </c>
    </row>
    <row r="18304" spans="1:4" x14ac:dyDescent="0.25">
      <c r="A18304" s="890" t="s">
        <v>17733</v>
      </c>
      <c r="B18304" s="890" t="s">
        <v>38828</v>
      </c>
      <c r="C18304" s="890" t="s">
        <v>5</v>
      </c>
      <c r="D18304" s="890">
        <v>106951.08</v>
      </c>
    </row>
    <row r="18305" spans="1:4" x14ac:dyDescent="0.25">
      <c r="A18305" s="890" t="s">
        <v>17734</v>
      </c>
      <c r="B18305" s="890" t="s">
        <v>38828</v>
      </c>
      <c r="C18305" s="890" t="s">
        <v>5</v>
      </c>
      <c r="D18305" s="890">
        <v>106951.08</v>
      </c>
    </row>
    <row r="18306" spans="1:4" x14ac:dyDescent="0.25">
      <c r="A18306" s="890" t="s">
        <v>17735</v>
      </c>
      <c r="B18306" s="890" t="s">
        <v>38829</v>
      </c>
      <c r="C18306" s="890" t="s">
        <v>5</v>
      </c>
      <c r="D18306" s="890">
        <v>122073.54</v>
      </c>
    </row>
    <row r="18307" spans="1:4" x14ac:dyDescent="0.25">
      <c r="A18307" s="890" t="s">
        <v>17736</v>
      </c>
      <c r="B18307" s="890" t="s">
        <v>38829</v>
      </c>
      <c r="C18307" s="890" t="s">
        <v>5</v>
      </c>
      <c r="D18307" s="890">
        <v>122073.54</v>
      </c>
    </row>
    <row r="18308" spans="1:4" x14ac:dyDescent="0.25">
      <c r="A18308" s="890" t="s">
        <v>17737</v>
      </c>
      <c r="B18308" s="890" t="s">
        <v>38830</v>
      </c>
      <c r="C18308" s="890" t="s">
        <v>5</v>
      </c>
      <c r="D18308" s="890">
        <v>108800</v>
      </c>
    </row>
    <row r="18309" spans="1:4" x14ac:dyDescent="0.25">
      <c r="A18309" s="890" t="s">
        <v>17738</v>
      </c>
      <c r="B18309" s="890" t="s">
        <v>38830</v>
      </c>
      <c r="C18309" s="890" t="s">
        <v>5</v>
      </c>
      <c r="D18309" s="890">
        <v>108800</v>
      </c>
    </row>
    <row r="18310" spans="1:4" x14ac:dyDescent="0.25">
      <c r="A18310" s="890" t="s">
        <v>17739</v>
      </c>
      <c r="B18310" s="890" t="s">
        <v>38831</v>
      </c>
      <c r="C18310" s="890" t="s">
        <v>5</v>
      </c>
      <c r="D18310" s="890">
        <v>122073.54</v>
      </c>
    </row>
    <row r="18311" spans="1:4" x14ac:dyDescent="0.25">
      <c r="A18311" s="890" t="s">
        <v>17740</v>
      </c>
      <c r="B18311" s="890" t="s">
        <v>38831</v>
      </c>
      <c r="C18311" s="890" t="s">
        <v>5</v>
      </c>
      <c r="D18311" s="890">
        <v>122073.54</v>
      </c>
    </row>
    <row r="18312" spans="1:4" x14ac:dyDescent="0.25">
      <c r="A18312" s="890" t="s">
        <v>17741</v>
      </c>
      <c r="B18312" s="890" t="s">
        <v>38832</v>
      </c>
      <c r="C18312" s="890" t="s">
        <v>5</v>
      </c>
      <c r="D18312" s="890">
        <v>108800</v>
      </c>
    </row>
    <row r="18313" spans="1:4" x14ac:dyDescent="0.25">
      <c r="A18313" s="890" t="s">
        <v>17742</v>
      </c>
      <c r="B18313" s="890" t="s">
        <v>38832</v>
      </c>
      <c r="C18313" s="890" t="s">
        <v>5</v>
      </c>
      <c r="D18313" s="890">
        <v>108800</v>
      </c>
    </row>
    <row r="18314" spans="1:4" x14ac:dyDescent="0.25">
      <c r="A18314" s="890" t="s">
        <v>17743</v>
      </c>
      <c r="B18314" s="890" t="s">
        <v>38833</v>
      </c>
      <c r="C18314" s="890" t="s">
        <v>5</v>
      </c>
      <c r="D18314" s="890">
        <v>225055</v>
      </c>
    </row>
    <row r="18315" spans="1:4" x14ac:dyDescent="0.25">
      <c r="A18315" s="890" t="s">
        <v>17744</v>
      </c>
      <c r="B18315" s="890" t="s">
        <v>38833</v>
      </c>
      <c r="C18315" s="890" t="s">
        <v>5</v>
      </c>
      <c r="D18315" s="890">
        <v>225055</v>
      </c>
    </row>
    <row r="18316" spans="1:4" x14ac:dyDescent="0.25">
      <c r="A18316" s="890" t="s">
        <v>17745</v>
      </c>
      <c r="B18316" s="890" t="s">
        <v>38834</v>
      </c>
      <c r="C18316" s="890" t="s">
        <v>5</v>
      </c>
      <c r="D18316" s="890">
        <v>214755</v>
      </c>
    </row>
    <row r="18317" spans="1:4" x14ac:dyDescent="0.25">
      <c r="A18317" s="890" t="s">
        <v>17746</v>
      </c>
      <c r="B18317" s="890" t="s">
        <v>38834</v>
      </c>
      <c r="C18317" s="890" t="s">
        <v>5</v>
      </c>
      <c r="D18317" s="890">
        <v>214755</v>
      </c>
    </row>
    <row r="18318" spans="1:4" x14ac:dyDescent="0.25">
      <c r="A18318" s="890" t="s">
        <v>17747</v>
      </c>
      <c r="B18318" s="890" t="s">
        <v>38835</v>
      </c>
      <c r="C18318" s="890" t="s">
        <v>5</v>
      </c>
      <c r="D18318" s="890">
        <v>225055</v>
      </c>
    </row>
    <row r="18319" spans="1:4" x14ac:dyDescent="0.25">
      <c r="A18319" s="890" t="s">
        <v>17748</v>
      </c>
      <c r="B18319" s="890" t="s">
        <v>38835</v>
      </c>
      <c r="C18319" s="890" t="s">
        <v>5</v>
      </c>
      <c r="D18319" s="890">
        <v>225055</v>
      </c>
    </row>
    <row r="18320" spans="1:4" x14ac:dyDescent="0.25">
      <c r="A18320" s="890" t="s">
        <v>17749</v>
      </c>
      <c r="B18320" s="890" t="s">
        <v>38836</v>
      </c>
      <c r="C18320" s="890" t="s">
        <v>5</v>
      </c>
      <c r="D18320" s="890">
        <v>214755</v>
      </c>
    </row>
    <row r="18321" spans="1:4" x14ac:dyDescent="0.25">
      <c r="A18321" s="890" t="s">
        <v>17750</v>
      </c>
      <c r="B18321" s="890" t="s">
        <v>38836</v>
      </c>
      <c r="C18321" s="890" t="s">
        <v>5</v>
      </c>
      <c r="D18321" s="890">
        <v>214755</v>
      </c>
    </row>
    <row r="18322" spans="1:4" x14ac:dyDescent="0.25">
      <c r="A18322" s="890" t="s">
        <v>17751</v>
      </c>
      <c r="B18322" s="890" t="s">
        <v>38837</v>
      </c>
      <c r="C18322" s="890" t="s">
        <v>5</v>
      </c>
      <c r="D18322" s="890">
        <v>356900</v>
      </c>
    </row>
    <row r="18323" spans="1:4" x14ac:dyDescent="0.25">
      <c r="A18323" s="890" t="s">
        <v>17752</v>
      </c>
      <c r="B18323" s="890" t="s">
        <v>38837</v>
      </c>
      <c r="C18323" s="890" t="s">
        <v>5</v>
      </c>
      <c r="D18323" s="890">
        <v>356900</v>
      </c>
    </row>
    <row r="18324" spans="1:4" x14ac:dyDescent="0.25">
      <c r="A18324" s="890" t="s">
        <v>17753</v>
      </c>
      <c r="B18324" s="890" t="s">
        <v>38838</v>
      </c>
      <c r="C18324" s="890" t="s">
        <v>5</v>
      </c>
      <c r="D18324" s="890">
        <v>308500</v>
      </c>
    </row>
    <row r="18325" spans="1:4" x14ac:dyDescent="0.25">
      <c r="A18325" s="890" t="s">
        <v>17754</v>
      </c>
      <c r="B18325" s="890" t="s">
        <v>38838</v>
      </c>
      <c r="C18325" s="890" t="s">
        <v>5</v>
      </c>
      <c r="D18325" s="890">
        <v>308500</v>
      </c>
    </row>
    <row r="18326" spans="1:4" x14ac:dyDescent="0.25">
      <c r="A18326" s="890" t="s">
        <v>17755</v>
      </c>
      <c r="B18326" s="890" t="s">
        <v>38839</v>
      </c>
      <c r="C18326" s="890" t="s">
        <v>5</v>
      </c>
      <c r="D18326" s="890">
        <v>356900</v>
      </c>
    </row>
    <row r="18327" spans="1:4" x14ac:dyDescent="0.25">
      <c r="A18327" s="890" t="s">
        <v>17756</v>
      </c>
      <c r="B18327" s="890" t="s">
        <v>38839</v>
      </c>
      <c r="C18327" s="890" t="s">
        <v>5</v>
      </c>
      <c r="D18327" s="890">
        <v>356900</v>
      </c>
    </row>
    <row r="18328" spans="1:4" x14ac:dyDescent="0.25">
      <c r="A18328" s="890" t="s">
        <v>17757</v>
      </c>
      <c r="B18328" s="890" t="s">
        <v>38840</v>
      </c>
      <c r="C18328" s="890" t="s">
        <v>5</v>
      </c>
      <c r="D18328" s="890">
        <v>308500</v>
      </c>
    </row>
    <row r="18329" spans="1:4" x14ac:dyDescent="0.25">
      <c r="A18329" s="890" t="s">
        <v>17758</v>
      </c>
      <c r="B18329" s="890" t="s">
        <v>38840</v>
      </c>
      <c r="C18329" s="890" t="s">
        <v>5</v>
      </c>
      <c r="D18329" s="890">
        <v>308500</v>
      </c>
    </row>
    <row r="18330" spans="1:4" x14ac:dyDescent="0.25">
      <c r="A18330" s="890" t="s">
        <v>17759</v>
      </c>
      <c r="B18330" s="890" t="s">
        <v>38841</v>
      </c>
      <c r="C18330" s="890" t="s">
        <v>5</v>
      </c>
      <c r="D18330" s="890">
        <v>341208.1</v>
      </c>
    </row>
    <row r="18331" spans="1:4" x14ac:dyDescent="0.25">
      <c r="A18331" s="890" t="s">
        <v>17760</v>
      </c>
      <c r="B18331" s="890" t="s">
        <v>38841</v>
      </c>
      <c r="C18331" s="890" t="s">
        <v>5</v>
      </c>
      <c r="D18331" s="890">
        <v>341208.1</v>
      </c>
    </row>
    <row r="18332" spans="1:4" x14ac:dyDescent="0.25">
      <c r="A18332" s="890" t="s">
        <v>17761</v>
      </c>
      <c r="B18332" s="890" t="s">
        <v>38842</v>
      </c>
      <c r="C18332" s="890" t="s">
        <v>5</v>
      </c>
      <c r="D18332" s="890">
        <v>315458.09999999998</v>
      </c>
    </row>
    <row r="18333" spans="1:4" x14ac:dyDescent="0.25">
      <c r="A18333" s="890" t="s">
        <v>17762</v>
      </c>
      <c r="B18333" s="890" t="s">
        <v>38842</v>
      </c>
      <c r="C18333" s="890" t="s">
        <v>5</v>
      </c>
      <c r="D18333" s="890">
        <v>315458.09999999998</v>
      </c>
    </row>
    <row r="18334" spans="1:4" x14ac:dyDescent="0.25">
      <c r="A18334" s="890" t="s">
        <v>17763</v>
      </c>
      <c r="B18334" s="890" t="s">
        <v>38843</v>
      </c>
      <c r="C18334" s="890" t="s">
        <v>5</v>
      </c>
      <c r="D18334" s="890">
        <v>341208.1</v>
      </c>
    </row>
    <row r="18335" spans="1:4" x14ac:dyDescent="0.25">
      <c r="A18335" s="890" t="s">
        <v>17764</v>
      </c>
      <c r="B18335" s="890" t="s">
        <v>38843</v>
      </c>
      <c r="C18335" s="890" t="s">
        <v>5</v>
      </c>
      <c r="D18335" s="890">
        <v>341208.1</v>
      </c>
    </row>
    <row r="18336" spans="1:4" x14ac:dyDescent="0.25">
      <c r="A18336" s="890" t="s">
        <v>17765</v>
      </c>
      <c r="B18336" s="890" t="s">
        <v>38844</v>
      </c>
      <c r="C18336" s="890" t="s">
        <v>5</v>
      </c>
      <c r="D18336" s="890">
        <v>315458.09999999998</v>
      </c>
    </row>
    <row r="18337" spans="1:4" x14ac:dyDescent="0.25">
      <c r="A18337" s="890" t="s">
        <v>17766</v>
      </c>
      <c r="B18337" s="890" t="s">
        <v>38844</v>
      </c>
      <c r="C18337" s="890" t="s">
        <v>5</v>
      </c>
      <c r="D18337" s="890">
        <v>315458.09999999998</v>
      </c>
    </row>
    <row r="18338" spans="1:4" x14ac:dyDescent="0.25">
      <c r="A18338" s="890" t="s">
        <v>17767</v>
      </c>
      <c r="B18338" s="890" t="s">
        <v>38845</v>
      </c>
      <c r="C18338" s="890" t="s">
        <v>5</v>
      </c>
      <c r="D18338" s="890">
        <v>411382</v>
      </c>
    </row>
    <row r="18339" spans="1:4" x14ac:dyDescent="0.25">
      <c r="A18339" s="890" t="s">
        <v>17768</v>
      </c>
      <c r="B18339" s="890" t="s">
        <v>38845</v>
      </c>
      <c r="C18339" s="890" t="s">
        <v>5</v>
      </c>
      <c r="D18339" s="890">
        <v>411382</v>
      </c>
    </row>
    <row r="18340" spans="1:4" x14ac:dyDescent="0.25">
      <c r="A18340" s="890" t="s">
        <v>17769</v>
      </c>
      <c r="B18340" s="890" t="s">
        <v>38846</v>
      </c>
      <c r="C18340" s="890" t="s">
        <v>5</v>
      </c>
      <c r="D18340" s="890">
        <v>411382</v>
      </c>
    </row>
    <row r="18341" spans="1:4" x14ac:dyDescent="0.25">
      <c r="A18341" s="890" t="s">
        <v>17770</v>
      </c>
      <c r="B18341" s="890" t="s">
        <v>38846</v>
      </c>
      <c r="C18341" s="890" t="s">
        <v>5</v>
      </c>
      <c r="D18341" s="890">
        <v>411382</v>
      </c>
    </row>
    <row r="18342" spans="1:4" x14ac:dyDescent="0.25">
      <c r="A18342" s="890" t="s">
        <v>17771</v>
      </c>
      <c r="B18342" s="890" t="s">
        <v>38847</v>
      </c>
      <c r="C18342" s="890" t="s">
        <v>5</v>
      </c>
      <c r="D18342" s="890">
        <v>411382</v>
      </c>
    </row>
    <row r="18343" spans="1:4" x14ac:dyDescent="0.25">
      <c r="A18343" s="890" t="s">
        <v>17772</v>
      </c>
      <c r="B18343" s="890" t="s">
        <v>38847</v>
      </c>
      <c r="C18343" s="890" t="s">
        <v>5</v>
      </c>
      <c r="D18343" s="890">
        <v>411382</v>
      </c>
    </row>
    <row r="18344" spans="1:4" x14ac:dyDescent="0.25">
      <c r="A18344" s="890" t="s">
        <v>17773</v>
      </c>
      <c r="B18344" s="890" t="s">
        <v>38848</v>
      </c>
      <c r="C18344" s="890" t="s">
        <v>5</v>
      </c>
      <c r="D18344" s="890">
        <v>411382</v>
      </c>
    </row>
    <row r="18345" spans="1:4" x14ac:dyDescent="0.25">
      <c r="A18345" s="890" t="s">
        <v>17774</v>
      </c>
      <c r="B18345" s="890" t="s">
        <v>38848</v>
      </c>
      <c r="C18345" s="890" t="s">
        <v>5</v>
      </c>
      <c r="D18345" s="890">
        <v>411382</v>
      </c>
    </row>
    <row r="18346" spans="1:4" x14ac:dyDescent="0.25">
      <c r="A18346" s="890" t="s">
        <v>17775</v>
      </c>
      <c r="B18346" s="890" t="s">
        <v>38849</v>
      </c>
      <c r="C18346" s="890" t="s">
        <v>5</v>
      </c>
      <c r="D18346" s="890">
        <v>560835</v>
      </c>
    </row>
    <row r="18347" spans="1:4" x14ac:dyDescent="0.25">
      <c r="A18347" s="890" t="s">
        <v>17776</v>
      </c>
      <c r="B18347" s="890" t="s">
        <v>38849</v>
      </c>
      <c r="C18347" s="890" t="s">
        <v>5</v>
      </c>
      <c r="D18347" s="890">
        <v>560835</v>
      </c>
    </row>
    <row r="18348" spans="1:4" x14ac:dyDescent="0.25">
      <c r="A18348" s="890" t="s">
        <v>17777</v>
      </c>
      <c r="B18348" s="890" t="s">
        <v>38850</v>
      </c>
      <c r="C18348" s="890" t="s">
        <v>5</v>
      </c>
      <c r="D18348" s="890">
        <v>560835</v>
      </c>
    </row>
    <row r="18349" spans="1:4" x14ac:dyDescent="0.25">
      <c r="A18349" s="890" t="s">
        <v>17778</v>
      </c>
      <c r="B18349" s="890" t="s">
        <v>38850</v>
      </c>
      <c r="C18349" s="890" t="s">
        <v>5</v>
      </c>
      <c r="D18349" s="890">
        <v>560835</v>
      </c>
    </row>
    <row r="18350" spans="1:4" x14ac:dyDescent="0.25">
      <c r="A18350" s="890" t="s">
        <v>17779</v>
      </c>
      <c r="B18350" s="890" t="s">
        <v>38851</v>
      </c>
      <c r="C18350" s="890" t="s">
        <v>5</v>
      </c>
      <c r="D18350" s="890">
        <v>560835</v>
      </c>
    </row>
    <row r="18351" spans="1:4" x14ac:dyDescent="0.25">
      <c r="A18351" s="890" t="s">
        <v>17780</v>
      </c>
      <c r="B18351" s="890" t="s">
        <v>38851</v>
      </c>
      <c r="C18351" s="890" t="s">
        <v>5</v>
      </c>
      <c r="D18351" s="890">
        <v>560835</v>
      </c>
    </row>
    <row r="18352" spans="1:4" x14ac:dyDescent="0.25">
      <c r="A18352" s="890" t="s">
        <v>17781</v>
      </c>
      <c r="B18352" s="890" t="s">
        <v>38852</v>
      </c>
      <c r="C18352" s="890" t="s">
        <v>5</v>
      </c>
      <c r="D18352" s="890">
        <v>560835</v>
      </c>
    </row>
    <row r="18353" spans="1:4" x14ac:dyDescent="0.25">
      <c r="A18353" s="890" t="s">
        <v>17782</v>
      </c>
      <c r="B18353" s="890" t="s">
        <v>38852</v>
      </c>
      <c r="C18353" s="890" t="s">
        <v>5</v>
      </c>
      <c r="D18353" s="890">
        <v>560835</v>
      </c>
    </row>
    <row r="18354" spans="1:4" x14ac:dyDescent="0.25">
      <c r="A18354" s="890" t="s">
        <v>17783</v>
      </c>
      <c r="B18354" s="890" t="s">
        <v>38853</v>
      </c>
      <c r="C18354" s="890" t="s">
        <v>5</v>
      </c>
      <c r="D18354" s="890">
        <v>690924</v>
      </c>
    </row>
    <row r="18355" spans="1:4" x14ac:dyDescent="0.25">
      <c r="A18355" s="890" t="s">
        <v>17784</v>
      </c>
      <c r="B18355" s="890" t="s">
        <v>38853</v>
      </c>
      <c r="C18355" s="890" t="s">
        <v>5</v>
      </c>
      <c r="D18355" s="890">
        <v>690924</v>
      </c>
    </row>
    <row r="18356" spans="1:4" x14ac:dyDescent="0.25">
      <c r="A18356" s="890" t="s">
        <v>17785</v>
      </c>
      <c r="B18356" s="890" t="s">
        <v>38854</v>
      </c>
      <c r="C18356" s="890" t="s">
        <v>5</v>
      </c>
      <c r="D18356" s="890">
        <v>626549</v>
      </c>
    </row>
    <row r="18357" spans="1:4" x14ac:dyDescent="0.25">
      <c r="A18357" s="890" t="s">
        <v>17786</v>
      </c>
      <c r="B18357" s="890" t="s">
        <v>38854</v>
      </c>
      <c r="C18357" s="890" t="s">
        <v>5</v>
      </c>
      <c r="D18357" s="890">
        <v>626549</v>
      </c>
    </row>
    <row r="18358" spans="1:4" x14ac:dyDescent="0.25">
      <c r="A18358" s="890" t="s">
        <v>17787</v>
      </c>
      <c r="B18358" s="890" t="s">
        <v>38855</v>
      </c>
      <c r="C18358" s="890" t="s">
        <v>5</v>
      </c>
      <c r="D18358" s="890">
        <v>690924</v>
      </c>
    </row>
    <row r="18359" spans="1:4" x14ac:dyDescent="0.25">
      <c r="A18359" s="890" t="s">
        <v>17788</v>
      </c>
      <c r="B18359" s="890" t="s">
        <v>38855</v>
      </c>
      <c r="C18359" s="890" t="s">
        <v>5</v>
      </c>
      <c r="D18359" s="890">
        <v>690924</v>
      </c>
    </row>
    <row r="18360" spans="1:4" x14ac:dyDescent="0.25">
      <c r="A18360" s="890" t="s">
        <v>17789</v>
      </c>
      <c r="B18360" s="890" t="s">
        <v>38856</v>
      </c>
      <c r="C18360" s="890" t="s">
        <v>5</v>
      </c>
      <c r="D18360" s="890">
        <v>626549</v>
      </c>
    </row>
    <row r="18361" spans="1:4" x14ac:dyDescent="0.25">
      <c r="A18361" s="890" t="s">
        <v>17790</v>
      </c>
      <c r="B18361" s="890" t="s">
        <v>38856</v>
      </c>
      <c r="C18361" s="890" t="s">
        <v>5</v>
      </c>
      <c r="D18361" s="890">
        <v>626549</v>
      </c>
    </row>
    <row r="18362" spans="1:4" x14ac:dyDescent="0.25">
      <c r="A18362" s="890" t="s">
        <v>17791</v>
      </c>
      <c r="B18362" s="890" t="s">
        <v>38857</v>
      </c>
      <c r="C18362" s="890" t="s">
        <v>5</v>
      </c>
      <c r="D18362" s="890">
        <v>855930</v>
      </c>
    </row>
    <row r="18363" spans="1:4" x14ac:dyDescent="0.25">
      <c r="A18363" s="890" t="s">
        <v>17792</v>
      </c>
      <c r="B18363" s="890" t="s">
        <v>38857</v>
      </c>
      <c r="C18363" s="890" t="s">
        <v>5</v>
      </c>
      <c r="D18363" s="890">
        <v>855930</v>
      </c>
    </row>
    <row r="18364" spans="1:4" x14ac:dyDescent="0.25">
      <c r="A18364" s="890" t="s">
        <v>17793</v>
      </c>
      <c r="B18364" s="890" t="s">
        <v>38858</v>
      </c>
      <c r="C18364" s="890" t="s">
        <v>5</v>
      </c>
      <c r="D18364" s="890">
        <v>855930</v>
      </c>
    </row>
    <row r="18365" spans="1:4" x14ac:dyDescent="0.25">
      <c r="A18365" s="890" t="s">
        <v>17794</v>
      </c>
      <c r="B18365" s="890" t="s">
        <v>38858</v>
      </c>
      <c r="C18365" s="890" t="s">
        <v>5</v>
      </c>
      <c r="D18365" s="890">
        <v>855930</v>
      </c>
    </row>
    <row r="18366" spans="1:4" x14ac:dyDescent="0.25">
      <c r="A18366" s="890" t="s">
        <v>17795</v>
      </c>
      <c r="B18366" s="890" t="s">
        <v>38859</v>
      </c>
      <c r="C18366" s="890" t="s">
        <v>5</v>
      </c>
      <c r="D18366" s="890">
        <v>855930</v>
      </c>
    </row>
    <row r="18367" spans="1:4" x14ac:dyDescent="0.25">
      <c r="A18367" s="890" t="s">
        <v>17796</v>
      </c>
      <c r="B18367" s="890" t="s">
        <v>38859</v>
      </c>
      <c r="C18367" s="890" t="s">
        <v>5</v>
      </c>
      <c r="D18367" s="890">
        <v>855930</v>
      </c>
    </row>
    <row r="18368" spans="1:4" x14ac:dyDescent="0.25">
      <c r="A18368" s="890" t="s">
        <v>17797</v>
      </c>
      <c r="B18368" s="890" t="s">
        <v>38860</v>
      </c>
      <c r="C18368" s="890" t="s">
        <v>5</v>
      </c>
      <c r="D18368" s="890">
        <v>855930</v>
      </c>
    </row>
    <row r="18369" spans="1:4" x14ac:dyDescent="0.25">
      <c r="A18369" s="890" t="s">
        <v>17798</v>
      </c>
      <c r="B18369" s="890" t="s">
        <v>38860</v>
      </c>
      <c r="C18369" s="890" t="s">
        <v>5</v>
      </c>
      <c r="D18369" s="890">
        <v>855930</v>
      </c>
    </row>
    <row r="18370" spans="1:4" x14ac:dyDescent="0.25">
      <c r="A18370" s="890" t="s">
        <v>17799</v>
      </c>
      <c r="B18370" s="890" t="s">
        <v>38861</v>
      </c>
      <c r="C18370" s="890" t="s">
        <v>5</v>
      </c>
      <c r="D18370" s="890">
        <v>1027.02</v>
      </c>
    </row>
    <row r="18371" spans="1:4" x14ac:dyDescent="0.25">
      <c r="A18371" s="890" t="s">
        <v>17800</v>
      </c>
      <c r="B18371" s="890" t="s">
        <v>38861</v>
      </c>
      <c r="C18371" s="890" t="s">
        <v>5</v>
      </c>
      <c r="D18371" s="890">
        <v>990.75</v>
      </c>
    </row>
    <row r="18372" spans="1:4" x14ac:dyDescent="0.25">
      <c r="A18372" s="890" t="s">
        <v>17801</v>
      </c>
      <c r="B18372" s="890" t="s">
        <v>38862</v>
      </c>
      <c r="C18372" s="890" t="s">
        <v>5</v>
      </c>
      <c r="D18372" s="890">
        <v>1110.45</v>
      </c>
    </row>
    <row r="18373" spans="1:4" x14ac:dyDescent="0.25">
      <c r="A18373" s="890" t="s">
        <v>17802</v>
      </c>
      <c r="B18373" s="890" t="s">
        <v>38862</v>
      </c>
      <c r="C18373" s="890" t="s">
        <v>5</v>
      </c>
      <c r="D18373" s="890">
        <v>1074.18</v>
      </c>
    </row>
    <row r="18374" spans="1:4" x14ac:dyDescent="0.25">
      <c r="A18374" s="890" t="s">
        <v>17803</v>
      </c>
      <c r="B18374" s="890" t="s">
        <v>38863</v>
      </c>
      <c r="C18374" s="890" t="s">
        <v>5</v>
      </c>
      <c r="D18374" s="890">
        <v>1190.74</v>
      </c>
    </row>
    <row r="18375" spans="1:4" x14ac:dyDescent="0.25">
      <c r="A18375" s="890" t="s">
        <v>17804</v>
      </c>
      <c r="B18375" s="890" t="s">
        <v>38863</v>
      </c>
      <c r="C18375" s="890" t="s">
        <v>5</v>
      </c>
      <c r="D18375" s="890">
        <v>1153.04</v>
      </c>
    </row>
    <row r="18376" spans="1:4" x14ac:dyDescent="0.25">
      <c r="A18376" s="890" t="s">
        <v>17805</v>
      </c>
      <c r="B18376" s="890" t="s">
        <v>38864</v>
      </c>
      <c r="C18376" s="890" t="s">
        <v>5</v>
      </c>
      <c r="D18376" s="890">
        <v>1268.23</v>
      </c>
    </row>
    <row r="18377" spans="1:4" x14ac:dyDescent="0.25">
      <c r="A18377" s="890" t="s">
        <v>17806</v>
      </c>
      <c r="B18377" s="890" t="s">
        <v>38864</v>
      </c>
      <c r="C18377" s="890" t="s">
        <v>5</v>
      </c>
      <c r="D18377" s="890">
        <v>1229.0899999999999</v>
      </c>
    </row>
    <row r="18378" spans="1:4" x14ac:dyDescent="0.25">
      <c r="A18378" s="890" t="s">
        <v>17807</v>
      </c>
      <c r="B18378" s="890" t="s">
        <v>38865</v>
      </c>
      <c r="C18378" s="890" t="s">
        <v>5</v>
      </c>
      <c r="D18378" s="890">
        <v>2049.88</v>
      </c>
    </row>
    <row r="18379" spans="1:4" x14ac:dyDescent="0.25">
      <c r="A18379" s="890" t="s">
        <v>17808</v>
      </c>
      <c r="B18379" s="890" t="s">
        <v>38865</v>
      </c>
      <c r="C18379" s="890" t="s">
        <v>5</v>
      </c>
      <c r="D18379" s="890">
        <v>2009.3</v>
      </c>
    </row>
    <row r="18380" spans="1:4" x14ac:dyDescent="0.25">
      <c r="A18380" s="890" t="s">
        <v>17809</v>
      </c>
      <c r="B18380" s="890" t="s">
        <v>38866</v>
      </c>
      <c r="C18380" s="890" t="s">
        <v>5</v>
      </c>
      <c r="D18380" s="890">
        <v>2145.54</v>
      </c>
    </row>
    <row r="18381" spans="1:4" x14ac:dyDescent="0.25">
      <c r="A18381" s="890" t="s">
        <v>17810</v>
      </c>
      <c r="B18381" s="890" t="s">
        <v>38866</v>
      </c>
      <c r="C18381" s="890" t="s">
        <v>5</v>
      </c>
      <c r="D18381" s="890">
        <v>2101.0500000000002</v>
      </c>
    </row>
    <row r="18382" spans="1:4" x14ac:dyDescent="0.25">
      <c r="A18382" s="890" t="s">
        <v>17811</v>
      </c>
      <c r="B18382" s="890" t="s">
        <v>38867</v>
      </c>
      <c r="C18382" s="890" t="s">
        <v>5</v>
      </c>
      <c r="D18382" s="890">
        <v>2390.8200000000002</v>
      </c>
    </row>
    <row r="18383" spans="1:4" x14ac:dyDescent="0.25">
      <c r="A18383" s="890" t="s">
        <v>17812</v>
      </c>
      <c r="B18383" s="890" t="s">
        <v>38867</v>
      </c>
      <c r="C18383" s="890" t="s">
        <v>5</v>
      </c>
      <c r="D18383" s="890">
        <v>2343.4499999999998</v>
      </c>
    </row>
    <row r="18384" spans="1:4" x14ac:dyDescent="0.25">
      <c r="A18384" s="890" t="s">
        <v>17813</v>
      </c>
      <c r="B18384" s="890" t="s">
        <v>38868</v>
      </c>
      <c r="C18384" s="890" t="s">
        <v>5</v>
      </c>
      <c r="D18384" s="890">
        <v>5352.84</v>
      </c>
    </row>
    <row r="18385" spans="1:4" x14ac:dyDescent="0.25">
      <c r="A18385" s="890" t="s">
        <v>17814</v>
      </c>
      <c r="B18385" s="890" t="s">
        <v>38868</v>
      </c>
      <c r="C18385" s="890" t="s">
        <v>5</v>
      </c>
      <c r="D18385" s="890">
        <v>5301.56</v>
      </c>
    </row>
    <row r="18386" spans="1:4" x14ac:dyDescent="0.25">
      <c r="A18386" s="890" t="s">
        <v>17815</v>
      </c>
      <c r="B18386" s="890" t="s">
        <v>38869</v>
      </c>
      <c r="C18386" s="890" t="s">
        <v>5</v>
      </c>
      <c r="D18386" s="890">
        <v>8256.84</v>
      </c>
    </row>
    <row r="18387" spans="1:4" x14ac:dyDescent="0.25">
      <c r="A18387" s="890" t="s">
        <v>17816</v>
      </c>
      <c r="B18387" s="890" t="s">
        <v>38869</v>
      </c>
      <c r="C18387" s="890" t="s">
        <v>5</v>
      </c>
      <c r="D18387" s="890">
        <v>8200.2099999999991</v>
      </c>
    </row>
    <row r="18388" spans="1:4" x14ac:dyDescent="0.25">
      <c r="A18388" s="890" t="s">
        <v>17817</v>
      </c>
      <c r="B18388" s="890" t="s">
        <v>38870</v>
      </c>
      <c r="C18388" s="890" t="s">
        <v>5</v>
      </c>
      <c r="D18388" s="890">
        <v>8782.92</v>
      </c>
    </row>
    <row r="18389" spans="1:4" x14ac:dyDescent="0.25">
      <c r="A18389" s="890" t="s">
        <v>17818</v>
      </c>
      <c r="B18389" s="890" t="s">
        <v>38870</v>
      </c>
      <c r="C18389" s="890" t="s">
        <v>5</v>
      </c>
      <c r="D18389" s="890">
        <v>8721.33</v>
      </c>
    </row>
    <row r="18390" spans="1:4" x14ac:dyDescent="0.25">
      <c r="A18390" s="890" t="s">
        <v>17819</v>
      </c>
      <c r="B18390" s="890" t="s">
        <v>38871</v>
      </c>
      <c r="C18390" s="890" t="s">
        <v>5</v>
      </c>
      <c r="D18390" s="890">
        <v>2686.94</v>
      </c>
    </row>
    <row r="18391" spans="1:4" x14ac:dyDescent="0.25">
      <c r="A18391" s="890" t="s">
        <v>17820</v>
      </c>
      <c r="B18391" s="890" t="s">
        <v>38871</v>
      </c>
      <c r="C18391" s="890" t="s">
        <v>5</v>
      </c>
      <c r="D18391" s="890">
        <v>2662.17</v>
      </c>
    </row>
    <row r="18392" spans="1:4" x14ac:dyDescent="0.25">
      <c r="A18392" s="890" t="s">
        <v>17821</v>
      </c>
      <c r="B18392" s="890" t="s">
        <v>38872</v>
      </c>
      <c r="C18392" s="890" t="s">
        <v>5</v>
      </c>
      <c r="D18392" s="890">
        <v>4165.8900000000003</v>
      </c>
    </row>
    <row r="18393" spans="1:4" x14ac:dyDescent="0.25">
      <c r="A18393" s="890" t="s">
        <v>17822</v>
      </c>
      <c r="B18393" s="890" t="s">
        <v>38872</v>
      </c>
      <c r="C18393" s="890" t="s">
        <v>5</v>
      </c>
      <c r="D18393" s="890">
        <v>4139.68</v>
      </c>
    </row>
    <row r="18394" spans="1:4" x14ac:dyDescent="0.25">
      <c r="A18394" s="890" t="s">
        <v>17823</v>
      </c>
      <c r="B18394" s="890" t="s">
        <v>38873</v>
      </c>
      <c r="C18394" s="890" t="s">
        <v>5</v>
      </c>
      <c r="D18394" s="890">
        <v>4691.29</v>
      </c>
    </row>
    <row r="18395" spans="1:4" x14ac:dyDescent="0.25">
      <c r="A18395" s="890" t="s">
        <v>17824</v>
      </c>
      <c r="B18395" s="890" t="s">
        <v>38873</v>
      </c>
      <c r="C18395" s="890" t="s">
        <v>5</v>
      </c>
      <c r="D18395" s="890">
        <v>4662.6000000000004</v>
      </c>
    </row>
    <row r="18396" spans="1:4" x14ac:dyDescent="0.25">
      <c r="A18396" s="890" t="s">
        <v>17825</v>
      </c>
      <c r="B18396" s="890" t="s">
        <v>38874</v>
      </c>
      <c r="C18396" s="890" t="s">
        <v>5</v>
      </c>
      <c r="D18396" s="890">
        <v>5512.95</v>
      </c>
    </row>
    <row r="18397" spans="1:4" x14ac:dyDescent="0.25">
      <c r="A18397" s="890" t="s">
        <v>17826</v>
      </c>
      <c r="B18397" s="890" t="s">
        <v>38874</v>
      </c>
      <c r="C18397" s="890" t="s">
        <v>5</v>
      </c>
      <c r="D18397" s="890">
        <v>5478.91</v>
      </c>
    </row>
    <row r="18398" spans="1:4" x14ac:dyDescent="0.25">
      <c r="A18398" s="890" t="s">
        <v>17827</v>
      </c>
      <c r="B18398" s="890" t="s">
        <v>38875</v>
      </c>
      <c r="C18398" s="890" t="s">
        <v>5</v>
      </c>
      <c r="D18398" s="890">
        <v>5549.93</v>
      </c>
    </row>
    <row r="18399" spans="1:4" x14ac:dyDescent="0.25">
      <c r="A18399" s="890" t="s">
        <v>17828</v>
      </c>
      <c r="B18399" s="890" t="s">
        <v>38875</v>
      </c>
      <c r="C18399" s="890" t="s">
        <v>5</v>
      </c>
      <c r="D18399" s="890">
        <v>5515.89</v>
      </c>
    </row>
    <row r="18400" spans="1:4" x14ac:dyDescent="0.25">
      <c r="A18400" s="890" t="s">
        <v>17829</v>
      </c>
      <c r="B18400" s="890" t="s">
        <v>38876</v>
      </c>
      <c r="C18400" s="890" t="s">
        <v>5</v>
      </c>
      <c r="D18400" s="890">
        <v>4277.8900000000003</v>
      </c>
    </row>
    <row r="18401" spans="1:4" x14ac:dyDescent="0.25">
      <c r="A18401" s="890" t="s">
        <v>17830</v>
      </c>
      <c r="B18401" s="890" t="s">
        <v>38876</v>
      </c>
      <c r="C18401" s="890" t="s">
        <v>5</v>
      </c>
      <c r="D18401" s="890">
        <v>4253.12</v>
      </c>
    </row>
    <row r="18402" spans="1:4" x14ac:dyDescent="0.25">
      <c r="A18402" s="890" t="s">
        <v>17831</v>
      </c>
      <c r="B18402" s="890" t="s">
        <v>38877</v>
      </c>
      <c r="C18402" s="890" t="s">
        <v>5</v>
      </c>
      <c r="D18402" s="890">
        <v>6210.54</v>
      </c>
    </row>
    <row r="18403" spans="1:4" x14ac:dyDescent="0.25">
      <c r="A18403" s="890" t="s">
        <v>17832</v>
      </c>
      <c r="B18403" s="890" t="s">
        <v>38877</v>
      </c>
      <c r="C18403" s="890" t="s">
        <v>5</v>
      </c>
      <c r="D18403" s="890">
        <v>6185.76</v>
      </c>
    </row>
    <row r="18404" spans="1:4" x14ac:dyDescent="0.25">
      <c r="A18404" s="890" t="s">
        <v>17833</v>
      </c>
      <c r="B18404" s="890" t="s">
        <v>38878</v>
      </c>
      <c r="C18404" s="890" t="s">
        <v>5</v>
      </c>
      <c r="D18404" s="890">
        <v>8033.05</v>
      </c>
    </row>
    <row r="18405" spans="1:4" x14ac:dyDescent="0.25">
      <c r="A18405" s="890" t="s">
        <v>17834</v>
      </c>
      <c r="B18405" s="890" t="s">
        <v>38878</v>
      </c>
      <c r="C18405" s="890" t="s">
        <v>5</v>
      </c>
      <c r="D18405" s="890">
        <v>8003.32</v>
      </c>
    </row>
    <row r="18406" spans="1:4" x14ac:dyDescent="0.25">
      <c r="A18406" s="890" t="s">
        <v>17835</v>
      </c>
      <c r="B18406" s="890" t="s">
        <v>38879</v>
      </c>
      <c r="C18406" s="890" t="s">
        <v>5</v>
      </c>
      <c r="D18406" s="890">
        <v>1392.72</v>
      </c>
    </row>
    <row r="18407" spans="1:4" x14ac:dyDescent="0.25">
      <c r="A18407" s="890" t="s">
        <v>17836</v>
      </c>
      <c r="B18407" s="890" t="s">
        <v>38879</v>
      </c>
      <c r="C18407" s="890" t="s">
        <v>5</v>
      </c>
      <c r="D18407" s="890">
        <v>1356.45</v>
      </c>
    </row>
    <row r="18408" spans="1:4" x14ac:dyDescent="0.25">
      <c r="A18408" s="890" t="s">
        <v>17837</v>
      </c>
      <c r="B18408" s="890" t="s">
        <v>38880</v>
      </c>
      <c r="C18408" s="890" t="s">
        <v>5</v>
      </c>
      <c r="D18408" s="890">
        <v>1419.67</v>
      </c>
    </row>
    <row r="18409" spans="1:4" x14ac:dyDescent="0.25">
      <c r="A18409" s="890" t="s">
        <v>17838</v>
      </c>
      <c r="B18409" s="890" t="s">
        <v>38880</v>
      </c>
      <c r="C18409" s="890" t="s">
        <v>5</v>
      </c>
      <c r="D18409" s="890">
        <v>1383.4</v>
      </c>
    </row>
    <row r="18410" spans="1:4" x14ac:dyDescent="0.25">
      <c r="A18410" s="890" t="s">
        <v>17839</v>
      </c>
      <c r="B18410" s="890" t="s">
        <v>38881</v>
      </c>
      <c r="C18410" s="890" t="s">
        <v>5</v>
      </c>
      <c r="D18410" s="890">
        <v>1677.11</v>
      </c>
    </row>
    <row r="18411" spans="1:4" x14ac:dyDescent="0.25">
      <c r="A18411" s="890" t="s">
        <v>17840</v>
      </c>
      <c r="B18411" s="890" t="s">
        <v>38881</v>
      </c>
      <c r="C18411" s="890" t="s">
        <v>5</v>
      </c>
      <c r="D18411" s="890">
        <v>1637.97</v>
      </c>
    </row>
    <row r="18412" spans="1:4" x14ac:dyDescent="0.25">
      <c r="A18412" s="890" t="s">
        <v>17841</v>
      </c>
      <c r="B18412" s="890" t="s">
        <v>38882</v>
      </c>
      <c r="C18412" s="890" t="s">
        <v>5</v>
      </c>
      <c r="D18412" s="890">
        <v>2029.2</v>
      </c>
    </row>
    <row r="18413" spans="1:4" x14ac:dyDescent="0.25">
      <c r="A18413" s="890" t="s">
        <v>17842</v>
      </c>
      <c r="B18413" s="890" t="s">
        <v>38882</v>
      </c>
      <c r="C18413" s="890" t="s">
        <v>5</v>
      </c>
      <c r="D18413" s="890">
        <v>2029.2</v>
      </c>
    </row>
    <row r="18414" spans="1:4" x14ac:dyDescent="0.25">
      <c r="A18414" s="890" t="s">
        <v>17843</v>
      </c>
      <c r="B18414" s="890" t="s">
        <v>38883</v>
      </c>
      <c r="C18414" s="890" t="s">
        <v>5</v>
      </c>
      <c r="D18414" s="890">
        <v>2234.0700000000002</v>
      </c>
    </row>
    <row r="18415" spans="1:4" x14ac:dyDescent="0.25">
      <c r="A18415" s="890" t="s">
        <v>17844</v>
      </c>
      <c r="B18415" s="890" t="s">
        <v>38883</v>
      </c>
      <c r="C18415" s="890" t="s">
        <v>5</v>
      </c>
      <c r="D18415" s="890">
        <v>2234.0700000000002</v>
      </c>
    </row>
    <row r="18416" spans="1:4" x14ac:dyDescent="0.25">
      <c r="A18416" s="890" t="s">
        <v>17845</v>
      </c>
      <c r="B18416" s="890" t="s">
        <v>38884</v>
      </c>
      <c r="C18416" s="890" t="s">
        <v>5</v>
      </c>
      <c r="D18416" s="890">
        <v>3394.42</v>
      </c>
    </row>
    <row r="18417" spans="1:4" x14ac:dyDescent="0.25">
      <c r="A18417" s="890" t="s">
        <v>17846</v>
      </c>
      <c r="B18417" s="890" t="s">
        <v>38884</v>
      </c>
      <c r="C18417" s="890" t="s">
        <v>5</v>
      </c>
      <c r="D18417" s="890">
        <v>3394.42</v>
      </c>
    </row>
    <row r="18418" spans="1:4" x14ac:dyDescent="0.25">
      <c r="A18418" s="890" t="s">
        <v>17847</v>
      </c>
      <c r="B18418" s="890" t="s">
        <v>38885</v>
      </c>
      <c r="C18418" s="890" t="s">
        <v>5</v>
      </c>
      <c r="D18418" s="890">
        <v>5319.05</v>
      </c>
    </row>
    <row r="18419" spans="1:4" x14ac:dyDescent="0.25">
      <c r="A18419" s="890" t="s">
        <v>17848</v>
      </c>
      <c r="B18419" s="890" t="s">
        <v>38885</v>
      </c>
      <c r="C18419" s="890" t="s">
        <v>5</v>
      </c>
      <c r="D18419" s="890">
        <v>5319.05</v>
      </c>
    </row>
    <row r="18420" spans="1:4" x14ac:dyDescent="0.25">
      <c r="A18420" s="890" t="s">
        <v>17849</v>
      </c>
      <c r="B18420" s="890" t="s">
        <v>38886</v>
      </c>
      <c r="C18420" s="890" t="s">
        <v>5</v>
      </c>
      <c r="D18420" s="890">
        <v>4206.57</v>
      </c>
    </row>
    <row r="18421" spans="1:4" x14ac:dyDescent="0.25">
      <c r="A18421" s="890" t="s">
        <v>17850</v>
      </c>
      <c r="B18421" s="890" t="s">
        <v>38886</v>
      </c>
      <c r="C18421" s="890" t="s">
        <v>5</v>
      </c>
      <c r="D18421" s="890">
        <v>4206.57</v>
      </c>
    </row>
    <row r="18422" spans="1:4" x14ac:dyDescent="0.25">
      <c r="A18422" s="890" t="s">
        <v>17851</v>
      </c>
      <c r="B18422" s="890" t="s">
        <v>38887</v>
      </c>
      <c r="C18422" s="890" t="s">
        <v>5</v>
      </c>
      <c r="D18422" s="890">
        <v>11028.12</v>
      </c>
    </row>
    <row r="18423" spans="1:4" x14ac:dyDescent="0.25">
      <c r="A18423" s="890" t="s">
        <v>17852</v>
      </c>
      <c r="B18423" s="890" t="s">
        <v>38887</v>
      </c>
      <c r="C18423" s="890" t="s">
        <v>5</v>
      </c>
      <c r="D18423" s="890">
        <v>11028.12</v>
      </c>
    </row>
    <row r="18424" spans="1:4" x14ac:dyDescent="0.25">
      <c r="A18424" s="890" t="s">
        <v>17853</v>
      </c>
      <c r="B18424" s="890" t="s">
        <v>38888</v>
      </c>
      <c r="C18424" s="890" t="s">
        <v>5</v>
      </c>
      <c r="D18424" s="890">
        <v>5699.05</v>
      </c>
    </row>
    <row r="18425" spans="1:4" x14ac:dyDescent="0.25">
      <c r="A18425" s="890" t="s">
        <v>17854</v>
      </c>
      <c r="B18425" s="890" t="s">
        <v>38888</v>
      </c>
      <c r="C18425" s="890" t="s">
        <v>5</v>
      </c>
      <c r="D18425" s="890">
        <v>5699.05</v>
      </c>
    </row>
    <row r="18426" spans="1:4" x14ac:dyDescent="0.25">
      <c r="A18426" s="890" t="s">
        <v>17855</v>
      </c>
      <c r="B18426" s="890" t="s">
        <v>38889</v>
      </c>
      <c r="C18426" s="890" t="s">
        <v>5</v>
      </c>
      <c r="D18426" s="890">
        <v>7589.55</v>
      </c>
    </row>
    <row r="18427" spans="1:4" x14ac:dyDescent="0.25">
      <c r="A18427" s="890" t="s">
        <v>17856</v>
      </c>
      <c r="B18427" s="890" t="s">
        <v>38889</v>
      </c>
      <c r="C18427" s="890" t="s">
        <v>5</v>
      </c>
      <c r="D18427" s="890">
        <v>7589.55</v>
      </c>
    </row>
    <row r="18428" spans="1:4" x14ac:dyDescent="0.25">
      <c r="A18428" s="890" t="s">
        <v>17857</v>
      </c>
      <c r="B18428" s="890" t="s">
        <v>38890</v>
      </c>
      <c r="C18428" s="890" t="s">
        <v>5</v>
      </c>
      <c r="D18428" s="890">
        <v>10867.05</v>
      </c>
    </row>
    <row r="18429" spans="1:4" x14ac:dyDescent="0.25">
      <c r="A18429" s="890" t="s">
        <v>17858</v>
      </c>
      <c r="B18429" s="890" t="s">
        <v>38890</v>
      </c>
      <c r="C18429" s="890" t="s">
        <v>5</v>
      </c>
      <c r="D18429" s="890">
        <v>10867.05</v>
      </c>
    </row>
    <row r="18430" spans="1:4" x14ac:dyDescent="0.25">
      <c r="A18430" s="890" t="s">
        <v>17859</v>
      </c>
      <c r="B18430" s="890" t="s">
        <v>38891</v>
      </c>
      <c r="C18430" s="890" t="s">
        <v>5</v>
      </c>
      <c r="D18430" s="890">
        <v>12349.05</v>
      </c>
    </row>
    <row r="18431" spans="1:4" x14ac:dyDescent="0.25">
      <c r="A18431" s="890" t="s">
        <v>17860</v>
      </c>
      <c r="B18431" s="890" t="s">
        <v>38891</v>
      </c>
      <c r="C18431" s="890" t="s">
        <v>5</v>
      </c>
      <c r="D18431" s="890">
        <v>12349.05</v>
      </c>
    </row>
    <row r="18432" spans="1:4" x14ac:dyDescent="0.25">
      <c r="A18432" s="890" t="s">
        <v>38893</v>
      </c>
      <c r="B18432" s="890" t="s">
        <v>38892</v>
      </c>
      <c r="C18432" s="890" t="s">
        <v>5</v>
      </c>
      <c r="D18432" s="890">
        <v>781.75</v>
      </c>
    </row>
    <row r="18433" spans="1:4" x14ac:dyDescent="0.25">
      <c r="A18433" s="890" t="s">
        <v>38894</v>
      </c>
      <c r="B18433" s="890" t="s">
        <v>38892</v>
      </c>
      <c r="C18433" s="890" t="s">
        <v>5</v>
      </c>
      <c r="D18433" s="890">
        <v>780.42</v>
      </c>
    </row>
    <row r="18434" spans="1:4" x14ac:dyDescent="0.25">
      <c r="A18434" s="890" t="s">
        <v>49958</v>
      </c>
      <c r="B18434" s="890" t="s">
        <v>49959</v>
      </c>
      <c r="C18434" s="890" t="s">
        <v>5</v>
      </c>
      <c r="D18434" s="890">
        <v>194046.68</v>
      </c>
    </row>
    <row r="18435" spans="1:4" x14ac:dyDescent="0.25">
      <c r="A18435" s="890" t="s">
        <v>49960</v>
      </c>
      <c r="B18435" s="890" t="s">
        <v>49959</v>
      </c>
      <c r="C18435" s="890" t="s">
        <v>5</v>
      </c>
      <c r="D18435" s="890">
        <v>192484.99</v>
      </c>
    </row>
    <row r="18436" spans="1:4" x14ac:dyDescent="0.25">
      <c r="A18436" s="890" t="s">
        <v>49961</v>
      </c>
      <c r="B18436" s="890" t="s">
        <v>49962</v>
      </c>
      <c r="C18436" s="890" t="s">
        <v>5</v>
      </c>
      <c r="D18436" s="890">
        <v>370621.92</v>
      </c>
    </row>
    <row r="18437" spans="1:4" x14ac:dyDescent="0.25">
      <c r="A18437" s="890" t="s">
        <v>49963</v>
      </c>
      <c r="B18437" s="890" t="s">
        <v>49962</v>
      </c>
      <c r="C18437" s="890" t="s">
        <v>5</v>
      </c>
      <c r="D18437" s="890">
        <v>368192.88</v>
      </c>
    </row>
    <row r="18438" spans="1:4" x14ac:dyDescent="0.25">
      <c r="A18438" s="890" t="s">
        <v>49964</v>
      </c>
      <c r="B18438" s="890" t="s">
        <v>49965</v>
      </c>
      <c r="C18438" s="890" t="s">
        <v>5</v>
      </c>
      <c r="D18438" s="890">
        <v>532708.25</v>
      </c>
    </row>
    <row r="18439" spans="1:4" x14ac:dyDescent="0.25">
      <c r="A18439" s="890" t="s">
        <v>49966</v>
      </c>
      <c r="B18439" s="890" t="s">
        <v>49965</v>
      </c>
      <c r="C18439" s="890" t="s">
        <v>5</v>
      </c>
      <c r="D18439" s="890">
        <v>529700.98</v>
      </c>
    </row>
    <row r="18440" spans="1:4" x14ac:dyDescent="0.25">
      <c r="A18440" s="890" t="s">
        <v>49967</v>
      </c>
      <c r="B18440" s="890" t="s">
        <v>49968</v>
      </c>
      <c r="C18440" s="890" t="s">
        <v>5</v>
      </c>
      <c r="D18440" s="890">
        <v>638308.75</v>
      </c>
    </row>
    <row r="18441" spans="1:4" x14ac:dyDescent="0.25">
      <c r="A18441" s="890" t="s">
        <v>49969</v>
      </c>
      <c r="B18441" s="890" t="s">
        <v>49968</v>
      </c>
      <c r="C18441" s="890" t="s">
        <v>5</v>
      </c>
      <c r="D18441" s="890">
        <v>635111.56999999995</v>
      </c>
    </row>
    <row r="18442" spans="1:4" x14ac:dyDescent="0.25">
      <c r="A18442" s="890" t="s">
        <v>49970</v>
      </c>
      <c r="B18442" s="890" t="s">
        <v>49971</v>
      </c>
      <c r="C18442" s="890" t="s">
        <v>5</v>
      </c>
      <c r="D18442" s="890">
        <v>17226.689999999999</v>
      </c>
    </row>
    <row r="18443" spans="1:4" x14ac:dyDescent="0.25">
      <c r="A18443" s="890" t="s">
        <v>49972</v>
      </c>
      <c r="B18443" s="890" t="s">
        <v>49971</v>
      </c>
      <c r="C18443" s="890" t="s">
        <v>5</v>
      </c>
      <c r="D18443" s="890">
        <v>16874.95</v>
      </c>
    </row>
    <row r="18444" spans="1:4" x14ac:dyDescent="0.25">
      <c r="A18444" s="890" t="s">
        <v>49973</v>
      </c>
      <c r="B18444" s="890" t="s">
        <v>49974</v>
      </c>
      <c r="C18444" s="890" t="s">
        <v>5</v>
      </c>
      <c r="D18444" s="890">
        <v>26855.91</v>
      </c>
    </row>
    <row r="18445" spans="1:4" x14ac:dyDescent="0.25">
      <c r="A18445" s="890" t="s">
        <v>49975</v>
      </c>
      <c r="B18445" s="890" t="s">
        <v>49974</v>
      </c>
      <c r="C18445" s="890" t="s">
        <v>5</v>
      </c>
      <c r="D18445" s="890">
        <v>26483.67</v>
      </c>
    </row>
    <row r="18446" spans="1:4" x14ac:dyDescent="0.25">
      <c r="A18446" s="890" t="s">
        <v>49976</v>
      </c>
      <c r="B18446" s="890" t="s">
        <v>49977</v>
      </c>
      <c r="C18446" s="890" t="s">
        <v>5</v>
      </c>
      <c r="D18446" s="890">
        <v>78457.429999999993</v>
      </c>
    </row>
    <row r="18447" spans="1:4" x14ac:dyDescent="0.25">
      <c r="A18447" s="890" t="s">
        <v>49978</v>
      </c>
      <c r="B18447" s="890" t="s">
        <v>49977</v>
      </c>
      <c r="C18447" s="890" t="s">
        <v>5</v>
      </c>
      <c r="D18447" s="890">
        <v>77662.92</v>
      </c>
    </row>
    <row r="18448" spans="1:4" x14ac:dyDescent="0.25">
      <c r="A18448" s="890" t="s">
        <v>49979</v>
      </c>
      <c r="B18448" s="890" t="s">
        <v>49980</v>
      </c>
      <c r="C18448" s="890" t="s">
        <v>5</v>
      </c>
      <c r="D18448" s="890">
        <v>96154.86</v>
      </c>
    </row>
    <row r="18449" spans="1:4" x14ac:dyDescent="0.25">
      <c r="A18449" s="890" t="s">
        <v>49981</v>
      </c>
      <c r="B18449" s="890" t="s">
        <v>49980</v>
      </c>
      <c r="C18449" s="890" t="s">
        <v>5</v>
      </c>
      <c r="D18449" s="890">
        <v>95190.5</v>
      </c>
    </row>
    <row r="18450" spans="1:4" x14ac:dyDescent="0.25">
      <c r="A18450" s="890" t="s">
        <v>17861</v>
      </c>
      <c r="B18450" s="890" t="s">
        <v>38895</v>
      </c>
      <c r="C18450" s="890" t="s">
        <v>5</v>
      </c>
      <c r="D18450" s="890">
        <v>13697.97</v>
      </c>
    </row>
    <row r="18451" spans="1:4" x14ac:dyDescent="0.25">
      <c r="A18451" s="890" t="s">
        <v>17862</v>
      </c>
      <c r="B18451" s="890" t="s">
        <v>38895</v>
      </c>
      <c r="C18451" s="890" t="s">
        <v>5</v>
      </c>
      <c r="D18451" s="890">
        <v>13697.97</v>
      </c>
    </row>
    <row r="18452" spans="1:4" x14ac:dyDescent="0.25">
      <c r="A18452" s="890" t="s">
        <v>17863</v>
      </c>
      <c r="B18452" s="890" t="s">
        <v>38896</v>
      </c>
      <c r="C18452" s="890" t="s">
        <v>5</v>
      </c>
      <c r="D18452" s="890">
        <v>2357.67</v>
      </c>
    </row>
    <row r="18453" spans="1:4" x14ac:dyDescent="0.25">
      <c r="A18453" s="890" t="s">
        <v>17864</v>
      </c>
      <c r="B18453" s="890" t="s">
        <v>38896</v>
      </c>
      <c r="C18453" s="890" t="s">
        <v>5</v>
      </c>
      <c r="D18453" s="890">
        <v>2357.67</v>
      </c>
    </row>
    <row r="18454" spans="1:4" x14ac:dyDescent="0.25">
      <c r="A18454" s="890" t="s">
        <v>17865</v>
      </c>
      <c r="B18454" s="890" t="s">
        <v>38897</v>
      </c>
      <c r="C18454" s="890" t="s">
        <v>5</v>
      </c>
      <c r="D18454" s="890">
        <v>3141.49</v>
      </c>
    </row>
    <row r="18455" spans="1:4" x14ac:dyDescent="0.25">
      <c r="A18455" s="890" t="s">
        <v>17866</v>
      </c>
      <c r="B18455" s="890" t="s">
        <v>38897</v>
      </c>
      <c r="C18455" s="890" t="s">
        <v>5</v>
      </c>
      <c r="D18455" s="890">
        <v>3141.49</v>
      </c>
    </row>
    <row r="18456" spans="1:4" x14ac:dyDescent="0.25">
      <c r="A18456" s="890" t="s">
        <v>52059</v>
      </c>
      <c r="B18456" s="890" t="s">
        <v>52060</v>
      </c>
      <c r="C18456" s="890" t="s">
        <v>5</v>
      </c>
      <c r="D18456" s="890">
        <v>2164.0700000000002</v>
      </c>
    </row>
    <row r="18457" spans="1:4" x14ac:dyDescent="0.25">
      <c r="A18457" s="890" t="s">
        <v>52061</v>
      </c>
      <c r="B18457" s="890" t="s">
        <v>52060</v>
      </c>
      <c r="C18457" s="890" t="s">
        <v>5</v>
      </c>
      <c r="D18457" s="890">
        <v>2143.34</v>
      </c>
    </row>
    <row r="18458" spans="1:4" x14ac:dyDescent="0.25">
      <c r="A18458" s="890" t="s">
        <v>52062</v>
      </c>
      <c r="B18458" s="890" t="s">
        <v>52063</v>
      </c>
      <c r="C18458" s="890" t="s">
        <v>5</v>
      </c>
      <c r="D18458" s="890">
        <v>2164.0700000000002</v>
      </c>
    </row>
    <row r="18459" spans="1:4" x14ac:dyDescent="0.25">
      <c r="A18459" s="890" t="s">
        <v>52064</v>
      </c>
      <c r="B18459" s="890" t="s">
        <v>52063</v>
      </c>
      <c r="C18459" s="890" t="s">
        <v>5</v>
      </c>
      <c r="D18459" s="890">
        <v>2143.34</v>
      </c>
    </row>
    <row r="18460" spans="1:4" x14ac:dyDescent="0.25">
      <c r="A18460" s="890" t="s">
        <v>17871</v>
      </c>
      <c r="B18460" s="890" t="s">
        <v>38900</v>
      </c>
      <c r="C18460" s="890" t="s">
        <v>5</v>
      </c>
      <c r="D18460" s="890">
        <v>190.85</v>
      </c>
    </row>
    <row r="18461" spans="1:4" x14ac:dyDescent="0.25">
      <c r="A18461" s="890" t="s">
        <v>17872</v>
      </c>
      <c r="B18461" s="890" t="s">
        <v>38900</v>
      </c>
      <c r="C18461" s="890" t="s">
        <v>5</v>
      </c>
      <c r="D18461" s="890">
        <v>188.37</v>
      </c>
    </row>
    <row r="18462" spans="1:4" x14ac:dyDescent="0.25">
      <c r="A18462" s="890" t="s">
        <v>17873</v>
      </c>
      <c r="B18462" s="890" t="s">
        <v>38901</v>
      </c>
      <c r="C18462" s="890" t="s">
        <v>5</v>
      </c>
      <c r="D18462" s="890">
        <v>1677.07</v>
      </c>
    </row>
    <row r="18463" spans="1:4" x14ac:dyDescent="0.25">
      <c r="A18463" s="890" t="s">
        <v>17874</v>
      </c>
      <c r="B18463" s="890" t="s">
        <v>38901</v>
      </c>
      <c r="C18463" s="890" t="s">
        <v>5</v>
      </c>
      <c r="D18463" s="890">
        <v>1674.59</v>
      </c>
    </row>
    <row r="18464" spans="1:4" x14ac:dyDescent="0.25">
      <c r="A18464" s="890" t="s">
        <v>17875</v>
      </c>
      <c r="B18464" s="890" t="s">
        <v>38902</v>
      </c>
      <c r="C18464" s="890" t="s">
        <v>5</v>
      </c>
      <c r="D18464" s="890">
        <v>722.18</v>
      </c>
    </row>
    <row r="18465" spans="1:4" x14ac:dyDescent="0.25">
      <c r="A18465" s="890" t="s">
        <v>17876</v>
      </c>
      <c r="B18465" s="890" t="s">
        <v>38902</v>
      </c>
      <c r="C18465" s="890" t="s">
        <v>5</v>
      </c>
      <c r="D18465" s="890">
        <v>719.7</v>
      </c>
    </row>
    <row r="18466" spans="1:4" x14ac:dyDescent="0.25">
      <c r="A18466" s="890" t="s">
        <v>17877</v>
      </c>
      <c r="B18466" s="890" t="s">
        <v>38903</v>
      </c>
      <c r="C18466" s="890" t="s">
        <v>5</v>
      </c>
      <c r="D18466" s="890">
        <v>621.39</v>
      </c>
    </row>
    <row r="18467" spans="1:4" x14ac:dyDescent="0.25">
      <c r="A18467" s="890" t="s">
        <v>17878</v>
      </c>
      <c r="B18467" s="890" t="s">
        <v>38903</v>
      </c>
      <c r="C18467" s="890" t="s">
        <v>5</v>
      </c>
      <c r="D18467" s="890">
        <v>618.91</v>
      </c>
    </row>
    <row r="18468" spans="1:4" x14ac:dyDescent="0.25">
      <c r="A18468" s="890" t="s">
        <v>17879</v>
      </c>
      <c r="B18468" s="890" t="s">
        <v>38904</v>
      </c>
      <c r="C18468" s="890" t="s">
        <v>5</v>
      </c>
      <c r="D18468" s="890">
        <v>173.9</v>
      </c>
    </row>
    <row r="18469" spans="1:4" x14ac:dyDescent="0.25">
      <c r="A18469" s="890" t="s">
        <v>17880</v>
      </c>
      <c r="B18469" s="890" t="s">
        <v>38904</v>
      </c>
      <c r="C18469" s="890" t="s">
        <v>5</v>
      </c>
      <c r="D18469" s="890">
        <v>171.42</v>
      </c>
    </row>
    <row r="18470" spans="1:4" x14ac:dyDescent="0.25">
      <c r="A18470" s="890" t="s">
        <v>17881</v>
      </c>
      <c r="B18470" s="890" t="s">
        <v>38905</v>
      </c>
      <c r="C18470" s="890" t="s">
        <v>5</v>
      </c>
      <c r="D18470" s="890">
        <v>209.43</v>
      </c>
    </row>
    <row r="18471" spans="1:4" x14ac:dyDescent="0.25">
      <c r="A18471" s="890" t="s">
        <v>17882</v>
      </c>
      <c r="B18471" s="890" t="s">
        <v>38905</v>
      </c>
      <c r="C18471" s="890" t="s">
        <v>5</v>
      </c>
      <c r="D18471" s="890">
        <v>206.95</v>
      </c>
    </row>
    <row r="18472" spans="1:4" x14ac:dyDescent="0.25">
      <c r="A18472" s="890" t="s">
        <v>25104</v>
      </c>
      <c r="B18472" s="890" t="s">
        <v>38906</v>
      </c>
      <c r="C18472" s="890" t="s">
        <v>5</v>
      </c>
      <c r="D18472" s="890">
        <v>269.39</v>
      </c>
    </row>
    <row r="18473" spans="1:4" x14ac:dyDescent="0.25">
      <c r="A18473" s="890" t="s">
        <v>25105</v>
      </c>
      <c r="B18473" s="890" t="s">
        <v>38906</v>
      </c>
      <c r="C18473" s="890" t="s">
        <v>5</v>
      </c>
      <c r="D18473" s="890">
        <v>266.91000000000003</v>
      </c>
    </row>
    <row r="18474" spans="1:4" x14ac:dyDescent="0.25">
      <c r="A18474" s="890" t="s">
        <v>25106</v>
      </c>
      <c r="B18474" s="890" t="s">
        <v>38907</v>
      </c>
      <c r="C18474" s="890" t="s">
        <v>5</v>
      </c>
      <c r="D18474" s="890">
        <v>246.43</v>
      </c>
    </row>
    <row r="18475" spans="1:4" x14ac:dyDescent="0.25">
      <c r="A18475" s="890" t="s">
        <v>25107</v>
      </c>
      <c r="B18475" s="890" t="s">
        <v>38907</v>
      </c>
      <c r="C18475" s="890" t="s">
        <v>5</v>
      </c>
      <c r="D18475" s="890">
        <v>243.95</v>
      </c>
    </row>
    <row r="18476" spans="1:4" x14ac:dyDescent="0.25">
      <c r="A18476" s="890" t="s">
        <v>28001</v>
      </c>
      <c r="B18476" s="890" t="s">
        <v>38908</v>
      </c>
      <c r="C18476" s="890" t="s">
        <v>5</v>
      </c>
      <c r="D18476" s="890">
        <v>24.72</v>
      </c>
    </row>
    <row r="18477" spans="1:4" x14ac:dyDescent="0.25">
      <c r="A18477" s="890" t="s">
        <v>28002</v>
      </c>
      <c r="B18477" s="890" t="s">
        <v>38908</v>
      </c>
      <c r="C18477" s="890" t="s">
        <v>5</v>
      </c>
      <c r="D18477" s="890">
        <v>24.72</v>
      </c>
    </row>
    <row r="18478" spans="1:4" x14ac:dyDescent="0.25">
      <c r="A18478" s="890" t="s">
        <v>17883</v>
      </c>
      <c r="B18478" s="890" t="s">
        <v>38909</v>
      </c>
      <c r="C18478" s="890" t="s">
        <v>5</v>
      </c>
      <c r="D18478" s="890">
        <v>284</v>
      </c>
    </row>
    <row r="18479" spans="1:4" x14ac:dyDescent="0.25">
      <c r="A18479" s="890" t="s">
        <v>17884</v>
      </c>
      <c r="B18479" s="890" t="s">
        <v>38909</v>
      </c>
      <c r="C18479" s="890" t="s">
        <v>5</v>
      </c>
      <c r="D18479" s="890">
        <v>284</v>
      </c>
    </row>
    <row r="18480" spans="1:4" x14ac:dyDescent="0.25">
      <c r="A18480" s="890" t="s">
        <v>17885</v>
      </c>
      <c r="B18480" s="890" t="s">
        <v>38910</v>
      </c>
      <c r="C18480" s="890" t="s">
        <v>5</v>
      </c>
      <c r="D18480" s="890">
        <v>850</v>
      </c>
    </row>
    <row r="18481" spans="1:4" x14ac:dyDescent="0.25">
      <c r="A18481" s="890" t="s">
        <v>17886</v>
      </c>
      <c r="B18481" s="890" t="s">
        <v>38910</v>
      </c>
      <c r="C18481" s="890" t="s">
        <v>5</v>
      </c>
      <c r="D18481" s="890">
        <v>850</v>
      </c>
    </row>
    <row r="18482" spans="1:4" x14ac:dyDescent="0.25">
      <c r="A18482" s="890" t="s">
        <v>21739</v>
      </c>
      <c r="B18482" s="890" t="s">
        <v>38911</v>
      </c>
      <c r="C18482" s="890" t="s">
        <v>5</v>
      </c>
      <c r="D18482" s="890">
        <v>16449.66</v>
      </c>
    </row>
    <row r="18483" spans="1:4" x14ac:dyDescent="0.25">
      <c r="A18483" s="890" t="s">
        <v>21740</v>
      </c>
      <c r="B18483" s="890" t="s">
        <v>38911</v>
      </c>
      <c r="C18483" s="890" t="s">
        <v>5</v>
      </c>
      <c r="D18483" s="890">
        <v>16307.47</v>
      </c>
    </row>
    <row r="18484" spans="1:4" x14ac:dyDescent="0.25">
      <c r="A18484" s="890" t="s">
        <v>21741</v>
      </c>
      <c r="B18484" s="890" t="s">
        <v>38912</v>
      </c>
      <c r="C18484" s="890" t="s">
        <v>5</v>
      </c>
      <c r="D18484" s="890">
        <v>22068</v>
      </c>
    </row>
    <row r="18485" spans="1:4" x14ac:dyDescent="0.25">
      <c r="A18485" s="890" t="s">
        <v>21742</v>
      </c>
      <c r="B18485" s="890" t="s">
        <v>38912</v>
      </c>
      <c r="C18485" s="890" t="s">
        <v>5</v>
      </c>
      <c r="D18485" s="890">
        <v>21925.81</v>
      </c>
    </row>
    <row r="18486" spans="1:4" x14ac:dyDescent="0.25">
      <c r="A18486" s="890" t="s">
        <v>17887</v>
      </c>
      <c r="B18486" s="890" t="s">
        <v>38913</v>
      </c>
      <c r="C18486" s="890" t="s">
        <v>5</v>
      </c>
      <c r="D18486" s="890">
        <v>24465.33</v>
      </c>
    </row>
    <row r="18487" spans="1:4" x14ac:dyDescent="0.25">
      <c r="A18487" s="890" t="s">
        <v>17888</v>
      </c>
      <c r="B18487" s="890" t="s">
        <v>38913</v>
      </c>
      <c r="C18487" s="890" t="s">
        <v>5</v>
      </c>
      <c r="D18487" s="890">
        <v>24323.13</v>
      </c>
    </row>
    <row r="18488" spans="1:4" x14ac:dyDescent="0.25">
      <c r="A18488" s="890" t="s">
        <v>17889</v>
      </c>
      <c r="B18488" s="890" t="s">
        <v>38914</v>
      </c>
      <c r="C18488" s="890" t="s">
        <v>5</v>
      </c>
      <c r="D18488" s="890">
        <v>1214.55</v>
      </c>
    </row>
    <row r="18489" spans="1:4" x14ac:dyDescent="0.25">
      <c r="A18489" s="890" t="s">
        <v>17890</v>
      </c>
      <c r="B18489" s="890" t="s">
        <v>38914</v>
      </c>
      <c r="C18489" s="890" t="s">
        <v>5</v>
      </c>
      <c r="D18489" s="890">
        <v>1209.5899999999999</v>
      </c>
    </row>
    <row r="18490" spans="1:4" x14ac:dyDescent="0.25">
      <c r="A18490" s="890" t="s">
        <v>17891</v>
      </c>
      <c r="B18490" s="890" t="s">
        <v>38915</v>
      </c>
      <c r="C18490" s="890" t="s">
        <v>5</v>
      </c>
      <c r="D18490" s="890">
        <v>1552.67</v>
      </c>
    </row>
    <row r="18491" spans="1:4" x14ac:dyDescent="0.25">
      <c r="A18491" s="890" t="s">
        <v>17892</v>
      </c>
      <c r="B18491" s="890" t="s">
        <v>38915</v>
      </c>
      <c r="C18491" s="890" t="s">
        <v>5</v>
      </c>
      <c r="D18491" s="890">
        <v>1547.71</v>
      </c>
    </row>
    <row r="18492" spans="1:4" x14ac:dyDescent="0.25">
      <c r="A18492" s="890" t="s">
        <v>17893</v>
      </c>
      <c r="B18492" s="890" t="s">
        <v>38916</v>
      </c>
      <c r="C18492" s="890" t="s">
        <v>5</v>
      </c>
      <c r="D18492" s="890">
        <v>2081.52</v>
      </c>
    </row>
    <row r="18493" spans="1:4" x14ac:dyDescent="0.25">
      <c r="A18493" s="890" t="s">
        <v>17894</v>
      </c>
      <c r="B18493" s="890" t="s">
        <v>38916</v>
      </c>
      <c r="C18493" s="890" t="s">
        <v>5</v>
      </c>
      <c r="D18493" s="890">
        <v>2076.56</v>
      </c>
    </row>
    <row r="18494" spans="1:4" x14ac:dyDescent="0.25">
      <c r="A18494" s="890" t="s">
        <v>17895</v>
      </c>
      <c r="B18494" s="890" t="s">
        <v>38917</v>
      </c>
      <c r="C18494" s="890" t="s">
        <v>5</v>
      </c>
      <c r="D18494" s="890">
        <v>3449.55</v>
      </c>
    </row>
    <row r="18495" spans="1:4" x14ac:dyDescent="0.25">
      <c r="A18495" s="890" t="s">
        <v>17896</v>
      </c>
      <c r="B18495" s="890" t="s">
        <v>38917</v>
      </c>
      <c r="C18495" s="890" t="s">
        <v>5</v>
      </c>
      <c r="D18495" s="890">
        <v>3444.59</v>
      </c>
    </row>
    <row r="18496" spans="1:4" x14ac:dyDescent="0.25">
      <c r="A18496" s="890" t="s">
        <v>17897</v>
      </c>
      <c r="B18496" s="890" t="s">
        <v>38918</v>
      </c>
      <c r="C18496" s="890" t="s">
        <v>5</v>
      </c>
      <c r="D18496" s="890">
        <v>8173.61</v>
      </c>
    </row>
    <row r="18497" spans="1:4" x14ac:dyDescent="0.25">
      <c r="A18497" s="890" t="s">
        <v>17898</v>
      </c>
      <c r="B18497" s="890" t="s">
        <v>38918</v>
      </c>
      <c r="C18497" s="890" t="s">
        <v>5</v>
      </c>
      <c r="D18497" s="890">
        <v>8166.18</v>
      </c>
    </row>
    <row r="18498" spans="1:4" x14ac:dyDescent="0.25">
      <c r="A18498" s="890" t="s">
        <v>17899</v>
      </c>
      <c r="B18498" s="890" t="s">
        <v>38919</v>
      </c>
      <c r="C18498" s="890" t="s">
        <v>5</v>
      </c>
      <c r="D18498" s="890">
        <v>14474.32</v>
      </c>
    </row>
    <row r="18499" spans="1:4" x14ac:dyDescent="0.25">
      <c r="A18499" s="890" t="s">
        <v>17900</v>
      </c>
      <c r="B18499" s="890" t="s">
        <v>38919</v>
      </c>
      <c r="C18499" s="890" t="s">
        <v>5</v>
      </c>
      <c r="D18499" s="890">
        <v>14466.89</v>
      </c>
    </row>
    <row r="18500" spans="1:4" x14ac:dyDescent="0.25">
      <c r="A18500" s="890" t="s">
        <v>17901</v>
      </c>
      <c r="B18500" s="890" t="s">
        <v>38920</v>
      </c>
      <c r="C18500" s="890" t="s">
        <v>5</v>
      </c>
      <c r="D18500" s="890">
        <v>399.75</v>
      </c>
    </row>
    <row r="18501" spans="1:4" x14ac:dyDescent="0.25">
      <c r="A18501" s="890" t="s">
        <v>17902</v>
      </c>
      <c r="B18501" s="890" t="s">
        <v>38920</v>
      </c>
      <c r="C18501" s="890" t="s">
        <v>5</v>
      </c>
      <c r="D18501" s="890">
        <v>394.79</v>
      </c>
    </row>
    <row r="18502" spans="1:4" x14ac:dyDescent="0.25">
      <c r="A18502" s="890" t="s">
        <v>17903</v>
      </c>
      <c r="B18502" s="890" t="s">
        <v>38921</v>
      </c>
      <c r="C18502" s="890" t="s">
        <v>5</v>
      </c>
      <c r="D18502" s="890">
        <v>523.35</v>
      </c>
    </row>
    <row r="18503" spans="1:4" x14ac:dyDescent="0.25">
      <c r="A18503" s="890" t="s">
        <v>17904</v>
      </c>
      <c r="B18503" s="890" t="s">
        <v>38921</v>
      </c>
      <c r="C18503" s="890" t="s">
        <v>5</v>
      </c>
      <c r="D18503" s="890">
        <v>518.39</v>
      </c>
    </row>
    <row r="18504" spans="1:4" x14ac:dyDescent="0.25">
      <c r="A18504" s="890" t="s">
        <v>17905</v>
      </c>
      <c r="B18504" s="890" t="s">
        <v>38922</v>
      </c>
      <c r="C18504" s="890" t="s">
        <v>5</v>
      </c>
      <c r="D18504" s="890">
        <v>5455.67</v>
      </c>
    </row>
    <row r="18505" spans="1:4" x14ac:dyDescent="0.25">
      <c r="A18505" s="890" t="s">
        <v>17906</v>
      </c>
      <c r="B18505" s="890" t="s">
        <v>38922</v>
      </c>
      <c r="C18505" s="890" t="s">
        <v>5</v>
      </c>
      <c r="D18505" s="890">
        <v>5450.71</v>
      </c>
    </row>
    <row r="18506" spans="1:4" x14ac:dyDescent="0.25">
      <c r="A18506" s="890" t="s">
        <v>17907</v>
      </c>
      <c r="B18506" s="890" t="s">
        <v>38923</v>
      </c>
      <c r="C18506" s="890" t="s">
        <v>5</v>
      </c>
      <c r="D18506" s="890">
        <v>6539.55</v>
      </c>
    </row>
    <row r="18507" spans="1:4" x14ac:dyDescent="0.25">
      <c r="A18507" s="890" t="s">
        <v>17908</v>
      </c>
      <c r="B18507" s="890" t="s">
        <v>38923</v>
      </c>
      <c r="C18507" s="890" t="s">
        <v>5</v>
      </c>
      <c r="D18507" s="890">
        <v>6534.59</v>
      </c>
    </row>
    <row r="18508" spans="1:4" x14ac:dyDescent="0.25">
      <c r="A18508" s="890" t="s">
        <v>17909</v>
      </c>
      <c r="B18508" s="890" t="s">
        <v>38924</v>
      </c>
      <c r="C18508" s="890" t="s">
        <v>5</v>
      </c>
      <c r="D18508" s="890">
        <v>8519.32</v>
      </c>
    </row>
    <row r="18509" spans="1:4" x14ac:dyDescent="0.25">
      <c r="A18509" s="890" t="s">
        <v>17910</v>
      </c>
      <c r="B18509" s="890" t="s">
        <v>38924</v>
      </c>
      <c r="C18509" s="890" t="s">
        <v>5</v>
      </c>
      <c r="D18509" s="890">
        <v>8511.89</v>
      </c>
    </row>
    <row r="18510" spans="1:4" x14ac:dyDescent="0.25">
      <c r="A18510" s="890" t="s">
        <v>17911</v>
      </c>
      <c r="B18510" s="890" t="s">
        <v>38925</v>
      </c>
      <c r="C18510" s="890" t="s">
        <v>5</v>
      </c>
      <c r="D18510" s="890">
        <v>9875.25</v>
      </c>
    </row>
    <row r="18511" spans="1:4" x14ac:dyDescent="0.25">
      <c r="A18511" s="890" t="s">
        <v>17912</v>
      </c>
      <c r="B18511" s="890" t="s">
        <v>38925</v>
      </c>
      <c r="C18511" s="890" t="s">
        <v>5</v>
      </c>
      <c r="D18511" s="890">
        <v>9867.82</v>
      </c>
    </row>
    <row r="18512" spans="1:4" x14ac:dyDescent="0.25">
      <c r="A18512" s="890" t="s">
        <v>17913</v>
      </c>
      <c r="B18512" s="890" t="s">
        <v>38926</v>
      </c>
      <c r="C18512" s="890" t="s">
        <v>5</v>
      </c>
      <c r="D18512" s="890">
        <v>3654.55</v>
      </c>
    </row>
    <row r="18513" spans="1:4" x14ac:dyDescent="0.25">
      <c r="A18513" s="890" t="s">
        <v>17914</v>
      </c>
      <c r="B18513" s="890" t="s">
        <v>38926</v>
      </c>
      <c r="C18513" s="890" t="s">
        <v>5</v>
      </c>
      <c r="D18513" s="890">
        <v>3649.59</v>
      </c>
    </row>
    <row r="18514" spans="1:4" x14ac:dyDescent="0.25">
      <c r="A18514" s="890" t="s">
        <v>17915</v>
      </c>
      <c r="B18514" s="890" t="s">
        <v>38927</v>
      </c>
      <c r="C18514" s="890" t="s">
        <v>5</v>
      </c>
      <c r="D18514" s="890">
        <v>4497.3</v>
      </c>
    </row>
    <row r="18515" spans="1:4" x14ac:dyDescent="0.25">
      <c r="A18515" s="890" t="s">
        <v>17916</v>
      </c>
      <c r="B18515" s="890" t="s">
        <v>38927</v>
      </c>
      <c r="C18515" s="890" t="s">
        <v>5</v>
      </c>
      <c r="D18515" s="890">
        <v>4492.34</v>
      </c>
    </row>
    <row r="18516" spans="1:4" x14ac:dyDescent="0.25">
      <c r="A18516" s="890" t="s">
        <v>17917</v>
      </c>
      <c r="B18516" s="890" t="s">
        <v>38928</v>
      </c>
      <c r="C18516" s="890" t="s">
        <v>5</v>
      </c>
      <c r="D18516" s="890">
        <v>5770.22</v>
      </c>
    </row>
    <row r="18517" spans="1:4" x14ac:dyDescent="0.25">
      <c r="A18517" s="890" t="s">
        <v>17918</v>
      </c>
      <c r="B18517" s="890" t="s">
        <v>38928</v>
      </c>
      <c r="C18517" s="890" t="s">
        <v>5</v>
      </c>
      <c r="D18517" s="890">
        <v>5762.79</v>
      </c>
    </row>
    <row r="18518" spans="1:4" x14ac:dyDescent="0.25">
      <c r="A18518" s="890" t="s">
        <v>17919</v>
      </c>
      <c r="B18518" s="890" t="s">
        <v>38929</v>
      </c>
      <c r="C18518" s="890" t="s">
        <v>5</v>
      </c>
      <c r="D18518" s="890">
        <v>571.37</v>
      </c>
    </row>
    <row r="18519" spans="1:4" x14ac:dyDescent="0.25">
      <c r="A18519" s="890" t="s">
        <v>17920</v>
      </c>
      <c r="B18519" s="890" t="s">
        <v>38929</v>
      </c>
      <c r="C18519" s="890" t="s">
        <v>5</v>
      </c>
      <c r="D18519" s="890">
        <v>566.55999999999995</v>
      </c>
    </row>
    <row r="18520" spans="1:4" x14ac:dyDescent="0.25">
      <c r="A18520" s="890" t="s">
        <v>17921</v>
      </c>
      <c r="B18520" s="890" t="s">
        <v>38930</v>
      </c>
      <c r="C18520" s="890" t="s">
        <v>5</v>
      </c>
      <c r="D18520" s="890">
        <v>18500</v>
      </c>
    </row>
    <row r="18521" spans="1:4" x14ac:dyDescent="0.25">
      <c r="A18521" s="890" t="s">
        <v>17922</v>
      </c>
      <c r="B18521" s="890" t="s">
        <v>38930</v>
      </c>
      <c r="C18521" s="890" t="s">
        <v>5</v>
      </c>
      <c r="D18521" s="890">
        <v>18500</v>
      </c>
    </row>
    <row r="18522" spans="1:4" x14ac:dyDescent="0.25">
      <c r="A18522" s="890" t="s">
        <v>17927</v>
      </c>
      <c r="B18522" s="890" t="s">
        <v>38933</v>
      </c>
      <c r="C18522" s="890" t="s">
        <v>5</v>
      </c>
      <c r="D18522" s="890">
        <v>834.3</v>
      </c>
    </row>
    <row r="18523" spans="1:4" x14ac:dyDescent="0.25">
      <c r="A18523" s="890" t="s">
        <v>17928</v>
      </c>
      <c r="B18523" s="890" t="s">
        <v>38933</v>
      </c>
      <c r="C18523" s="890" t="s">
        <v>5</v>
      </c>
      <c r="D18523" s="890">
        <v>834.3</v>
      </c>
    </row>
    <row r="18524" spans="1:4" x14ac:dyDescent="0.25">
      <c r="A18524" s="890" t="s">
        <v>49982</v>
      </c>
      <c r="B18524" s="890" t="s">
        <v>49983</v>
      </c>
      <c r="C18524" s="890" t="s">
        <v>5</v>
      </c>
      <c r="D18524" s="890">
        <v>617.25</v>
      </c>
    </row>
    <row r="18525" spans="1:4" x14ac:dyDescent="0.25">
      <c r="A18525" s="890" t="s">
        <v>49984</v>
      </c>
      <c r="B18525" s="890" t="s">
        <v>49983</v>
      </c>
      <c r="C18525" s="890" t="s">
        <v>5</v>
      </c>
      <c r="D18525" s="890">
        <v>611.27</v>
      </c>
    </row>
    <row r="18526" spans="1:4" x14ac:dyDescent="0.25">
      <c r="A18526" s="890" t="s">
        <v>49985</v>
      </c>
      <c r="B18526" s="890" t="s">
        <v>49986</v>
      </c>
      <c r="C18526" s="890" t="s">
        <v>5</v>
      </c>
      <c r="D18526" s="890">
        <v>579.85</v>
      </c>
    </row>
    <row r="18527" spans="1:4" x14ac:dyDescent="0.25">
      <c r="A18527" s="890" t="s">
        <v>49987</v>
      </c>
      <c r="B18527" s="890" t="s">
        <v>49986</v>
      </c>
      <c r="C18527" s="890" t="s">
        <v>5</v>
      </c>
      <c r="D18527" s="890">
        <v>573.87</v>
      </c>
    </row>
    <row r="18528" spans="1:4" x14ac:dyDescent="0.25">
      <c r="A18528" s="890" t="s">
        <v>49988</v>
      </c>
      <c r="B18528" s="890" t="s">
        <v>49989</v>
      </c>
      <c r="C18528" s="890" t="s">
        <v>5</v>
      </c>
      <c r="D18528" s="890">
        <v>640.48</v>
      </c>
    </row>
    <row r="18529" spans="1:4" x14ac:dyDescent="0.25">
      <c r="A18529" s="890" t="s">
        <v>49990</v>
      </c>
      <c r="B18529" s="890" t="s">
        <v>49989</v>
      </c>
      <c r="C18529" s="890" t="s">
        <v>5</v>
      </c>
      <c r="D18529" s="890">
        <v>634.5</v>
      </c>
    </row>
    <row r="18530" spans="1:4" x14ac:dyDescent="0.25">
      <c r="A18530" s="890" t="s">
        <v>49991</v>
      </c>
      <c r="B18530" s="890" t="s">
        <v>49992</v>
      </c>
      <c r="C18530" s="890" t="s">
        <v>5</v>
      </c>
      <c r="D18530" s="890">
        <v>1022.11</v>
      </c>
    </row>
    <row r="18531" spans="1:4" x14ac:dyDescent="0.25">
      <c r="A18531" s="890" t="s">
        <v>49993</v>
      </c>
      <c r="B18531" s="890" t="s">
        <v>49992</v>
      </c>
      <c r="C18531" s="890" t="s">
        <v>5</v>
      </c>
      <c r="D18531" s="890">
        <v>1016.13</v>
      </c>
    </row>
    <row r="18532" spans="1:4" x14ac:dyDescent="0.25">
      <c r="A18532" s="890" t="s">
        <v>49994</v>
      </c>
      <c r="B18532" s="890" t="s">
        <v>49995</v>
      </c>
      <c r="C18532" s="890" t="s">
        <v>5</v>
      </c>
      <c r="D18532" s="890">
        <v>1031.47</v>
      </c>
    </row>
    <row r="18533" spans="1:4" x14ac:dyDescent="0.25">
      <c r="A18533" s="890" t="s">
        <v>49996</v>
      </c>
      <c r="B18533" s="890" t="s">
        <v>49995</v>
      </c>
      <c r="C18533" s="890" t="s">
        <v>5</v>
      </c>
      <c r="D18533" s="890">
        <v>1025.49</v>
      </c>
    </row>
    <row r="18534" spans="1:4" x14ac:dyDescent="0.25">
      <c r="A18534" s="890" t="s">
        <v>49997</v>
      </c>
      <c r="B18534" s="890" t="s">
        <v>49998</v>
      </c>
      <c r="C18534" s="890" t="s">
        <v>5</v>
      </c>
      <c r="D18534" s="890">
        <v>1183.74</v>
      </c>
    </row>
    <row r="18535" spans="1:4" x14ac:dyDescent="0.25">
      <c r="A18535" s="890" t="s">
        <v>49999</v>
      </c>
      <c r="B18535" s="890" t="s">
        <v>49998</v>
      </c>
      <c r="C18535" s="890" t="s">
        <v>5</v>
      </c>
      <c r="D18535" s="890">
        <v>1177.76</v>
      </c>
    </row>
    <row r="18536" spans="1:4" x14ac:dyDescent="0.25">
      <c r="A18536" s="890" t="s">
        <v>50000</v>
      </c>
      <c r="B18536" s="890" t="s">
        <v>50001</v>
      </c>
      <c r="C18536" s="890" t="s">
        <v>5</v>
      </c>
      <c r="D18536" s="890">
        <v>735.13</v>
      </c>
    </row>
    <row r="18537" spans="1:4" x14ac:dyDescent="0.25">
      <c r="A18537" s="890" t="s">
        <v>50002</v>
      </c>
      <c r="B18537" s="890" t="s">
        <v>50001</v>
      </c>
      <c r="C18537" s="890" t="s">
        <v>5</v>
      </c>
      <c r="D18537" s="890">
        <v>729.15</v>
      </c>
    </row>
    <row r="18538" spans="1:4" x14ac:dyDescent="0.25">
      <c r="A18538" s="890" t="s">
        <v>50003</v>
      </c>
      <c r="B18538" s="890" t="s">
        <v>50004</v>
      </c>
      <c r="C18538" s="890" t="s">
        <v>5</v>
      </c>
      <c r="D18538" s="890">
        <v>1666.2</v>
      </c>
    </row>
    <row r="18539" spans="1:4" x14ac:dyDescent="0.25">
      <c r="A18539" s="890" t="s">
        <v>50005</v>
      </c>
      <c r="B18539" s="890" t="s">
        <v>50004</v>
      </c>
      <c r="C18539" s="890" t="s">
        <v>5</v>
      </c>
      <c r="D18539" s="890">
        <v>1656.23</v>
      </c>
    </row>
    <row r="18540" spans="1:4" x14ac:dyDescent="0.25">
      <c r="A18540" s="890" t="s">
        <v>50006</v>
      </c>
      <c r="B18540" s="890" t="s">
        <v>50007</v>
      </c>
      <c r="C18540" s="890" t="s">
        <v>5</v>
      </c>
      <c r="D18540" s="890">
        <v>2260.6799999999998</v>
      </c>
    </row>
    <row r="18541" spans="1:4" x14ac:dyDescent="0.25">
      <c r="A18541" s="890" t="s">
        <v>50008</v>
      </c>
      <c r="B18541" s="890" t="s">
        <v>50007</v>
      </c>
      <c r="C18541" s="890" t="s">
        <v>5</v>
      </c>
      <c r="D18541" s="890">
        <v>2250.71</v>
      </c>
    </row>
    <row r="18542" spans="1:4" x14ac:dyDescent="0.25">
      <c r="A18542" s="890" t="s">
        <v>50009</v>
      </c>
      <c r="B18542" s="890" t="s">
        <v>50010</v>
      </c>
      <c r="C18542" s="890" t="s">
        <v>5</v>
      </c>
      <c r="D18542" s="890">
        <v>217.83</v>
      </c>
    </row>
    <row r="18543" spans="1:4" x14ac:dyDescent="0.25">
      <c r="A18543" s="890" t="s">
        <v>50011</v>
      </c>
      <c r="B18543" s="890" t="s">
        <v>50010</v>
      </c>
      <c r="C18543" s="890" t="s">
        <v>5</v>
      </c>
      <c r="D18543" s="890">
        <v>216.64</v>
      </c>
    </row>
    <row r="18544" spans="1:4" x14ac:dyDescent="0.25">
      <c r="A18544" s="890" t="s">
        <v>50012</v>
      </c>
      <c r="B18544" s="890" t="s">
        <v>50013</v>
      </c>
      <c r="C18544" s="890" t="s">
        <v>5</v>
      </c>
      <c r="D18544" s="890">
        <v>285.98</v>
      </c>
    </row>
    <row r="18545" spans="1:4" x14ac:dyDescent="0.25">
      <c r="A18545" s="890" t="s">
        <v>50014</v>
      </c>
      <c r="B18545" s="890" t="s">
        <v>50013</v>
      </c>
      <c r="C18545" s="890" t="s">
        <v>5</v>
      </c>
      <c r="D18545" s="890">
        <v>284.39</v>
      </c>
    </row>
    <row r="18546" spans="1:4" x14ac:dyDescent="0.25">
      <c r="A18546" s="890" t="s">
        <v>50015</v>
      </c>
      <c r="B18546" s="890" t="s">
        <v>50016</v>
      </c>
      <c r="C18546" s="890" t="s">
        <v>5</v>
      </c>
      <c r="D18546" s="890">
        <v>304.74</v>
      </c>
    </row>
    <row r="18547" spans="1:4" x14ac:dyDescent="0.25">
      <c r="A18547" s="890" t="s">
        <v>50017</v>
      </c>
      <c r="B18547" s="890" t="s">
        <v>50016</v>
      </c>
      <c r="C18547" s="890" t="s">
        <v>5</v>
      </c>
      <c r="D18547" s="890">
        <v>303.02</v>
      </c>
    </row>
    <row r="18548" spans="1:4" x14ac:dyDescent="0.25">
      <c r="A18548" s="890" t="s">
        <v>50018</v>
      </c>
      <c r="B18548" s="890" t="s">
        <v>50019</v>
      </c>
      <c r="C18548" s="890" t="s">
        <v>5</v>
      </c>
      <c r="D18548" s="890">
        <v>462.86</v>
      </c>
    </row>
    <row r="18549" spans="1:4" x14ac:dyDescent="0.25">
      <c r="A18549" s="890" t="s">
        <v>50020</v>
      </c>
      <c r="B18549" s="890" t="s">
        <v>50019</v>
      </c>
      <c r="C18549" s="890" t="s">
        <v>5</v>
      </c>
      <c r="D18549" s="890">
        <v>460.38</v>
      </c>
    </row>
    <row r="18550" spans="1:4" x14ac:dyDescent="0.25">
      <c r="A18550" s="890" t="s">
        <v>38935</v>
      </c>
      <c r="B18550" s="890" t="s">
        <v>38934</v>
      </c>
      <c r="C18550" s="890" t="s">
        <v>5</v>
      </c>
      <c r="D18550" s="890">
        <v>681.97</v>
      </c>
    </row>
    <row r="18551" spans="1:4" x14ac:dyDescent="0.25">
      <c r="A18551" s="890" t="s">
        <v>38936</v>
      </c>
      <c r="B18551" s="890" t="s">
        <v>38934</v>
      </c>
      <c r="C18551" s="890" t="s">
        <v>5</v>
      </c>
      <c r="D18551" s="890">
        <v>677.82</v>
      </c>
    </row>
    <row r="18552" spans="1:4" x14ac:dyDescent="0.25">
      <c r="A18552" s="890" t="s">
        <v>38938</v>
      </c>
      <c r="B18552" s="890" t="s">
        <v>38937</v>
      </c>
      <c r="C18552" s="890" t="s">
        <v>5</v>
      </c>
      <c r="D18552" s="890">
        <v>3148.73</v>
      </c>
    </row>
    <row r="18553" spans="1:4" x14ac:dyDescent="0.25">
      <c r="A18553" s="890" t="s">
        <v>38939</v>
      </c>
      <c r="B18553" s="890" t="s">
        <v>38937</v>
      </c>
      <c r="C18553" s="890" t="s">
        <v>5</v>
      </c>
      <c r="D18553" s="890">
        <v>3119.01</v>
      </c>
    </row>
    <row r="18554" spans="1:4" x14ac:dyDescent="0.25">
      <c r="A18554" s="890" t="s">
        <v>38941</v>
      </c>
      <c r="B18554" s="890" t="s">
        <v>38940</v>
      </c>
      <c r="C18554" s="890" t="s">
        <v>5</v>
      </c>
      <c r="D18554" s="890">
        <v>3629.88</v>
      </c>
    </row>
    <row r="18555" spans="1:4" x14ac:dyDescent="0.25">
      <c r="A18555" s="890" t="s">
        <v>38942</v>
      </c>
      <c r="B18555" s="890" t="s">
        <v>38940</v>
      </c>
      <c r="C18555" s="890" t="s">
        <v>5</v>
      </c>
      <c r="D18555" s="890">
        <v>3600.16</v>
      </c>
    </row>
    <row r="18556" spans="1:4" x14ac:dyDescent="0.25">
      <c r="A18556" s="890" t="s">
        <v>38944</v>
      </c>
      <c r="B18556" s="890" t="s">
        <v>38943</v>
      </c>
      <c r="C18556" s="890" t="s">
        <v>5</v>
      </c>
      <c r="D18556" s="890">
        <v>6007.63</v>
      </c>
    </row>
    <row r="18557" spans="1:4" x14ac:dyDescent="0.25">
      <c r="A18557" s="890" t="s">
        <v>38945</v>
      </c>
      <c r="B18557" s="890" t="s">
        <v>38943</v>
      </c>
      <c r="C18557" s="890" t="s">
        <v>5</v>
      </c>
      <c r="D18557" s="890">
        <v>5977.91</v>
      </c>
    </row>
    <row r="18558" spans="1:4" x14ac:dyDescent="0.25">
      <c r="A18558" s="890" t="s">
        <v>38947</v>
      </c>
      <c r="B18558" s="890" t="s">
        <v>38946</v>
      </c>
      <c r="C18558" s="890" t="s">
        <v>5</v>
      </c>
      <c r="D18558" s="890">
        <v>8181.45</v>
      </c>
    </row>
    <row r="18559" spans="1:4" x14ac:dyDescent="0.25">
      <c r="A18559" s="890" t="s">
        <v>38948</v>
      </c>
      <c r="B18559" s="890" t="s">
        <v>38946</v>
      </c>
      <c r="C18559" s="890" t="s">
        <v>5</v>
      </c>
      <c r="D18559" s="890">
        <v>8151.73</v>
      </c>
    </row>
    <row r="18560" spans="1:4" x14ac:dyDescent="0.25">
      <c r="A18560" s="890" t="s">
        <v>17929</v>
      </c>
      <c r="B18560" s="890" t="s">
        <v>38949</v>
      </c>
      <c r="C18560" s="890" t="s">
        <v>5</v>
      </c>
      <c r="D18560" s="890">
        <v>293.24</v>
      </c>
    </row>
    <row r="18561" spans="1:4" x14ac:dyDescent="0.25">
      <c r="A18561" s="890" t="s">
        <v>17930</v>
      </c>
      <c r="B18561" s="890" t="s">
        <v>38949</v>
      </c>
      <c r="C18561" s="890" t="s">
        <v>5</v>
      </c>
      <c r="D18561" s="890">
        <v>287.49</v>
      </c>
    </row>
    <row r="18562" spans="1:4" x14ac:dyDescent="0.25">
      <c r="A18562" s="890" t="s">
        <v>17931</v>
      </c>
      <c r="B18562" s="890" t="s">
        <v>50021</v>
      </c>
      <c r="C18562" s="890" t="s">
        <v>5</v>
      </c>
      <c r="D18562" s="890">
        <v>326.49</v>
      </c>
    </row>
    <row r="18563" spans="1:4" x14ac:dyDescent="0.25">
      <c r="A18563" s="890" t="s">
        <v>17932</v>
      </c>
      <c r="B18563" s="890" t="s">
        <v>50021</v>
      </c>
      <c r="C18563" s="890" t="s">
        <v>5</v>
      </c>
      <c r="D18563" s="890">
        <v>319.31</v>
      </c>
    </row>
    <row r="18564" spans="1:4" x14ac:dyDescent="0.25">
      <c r="A18564" s="890" t="s">
        <v>17933</v>
      </c>
      <c r="B18564" s="890" t="s">
        <v>38951</v>
      </c>
      <c r="C18564" s="890" t="s">
        <v>5</v>
      </c>
      <c r="D18564" s="890">
        <v>258.87</v>
      </c>
    </row>
    <row r="18565" spans="1:4" x14ac:dyDescent="0.25">
      <c r="A18565" s="890" t="s">
        <v>17934</v>
      </c>
      <c r="B18565" s="890" t="s">
        <v>38951</v>
      </c>
      <c r="C18565" s="890" t="s">
        <v>5</v>
      </c>
      <c r="D18565" s="890">
        <v>256.57</v>
      </c>
    </row>
    <row r="18566" spans="1:4" x14ac:dyDescent="0.25">
      <c r="A18566" s="890" t="s">
        <v>17935</v>
      </c>
      <c r="B18566" s="890" t="s">
        <v>38952</v>
      </c>
      <c r="C18566" s="890" t="s">
        <v>5</v>
      </c>
      <c r="D18566" s="890">
        <v>742.45</v>
      </c>
    </row>
    <row r="18567" spans="1:4" x14ac:dyDescent="0.25">
      <c r="A18567" s="890" t="s">
        <v>17936</v>
      </c>
      <c r="B18567" s="890" t="s">
        <v>38952</v>
      </c>
      <c r="C18567" s="890" t="s">
        <v>5</v>
      </c>
      <c r="D18567" s="890">
        <v>742.45</v>
      </c>
    </row>
    <row r="18568" spans="1:4" x14ac:dyDescent="0.25">
      <c r="A18568" s="890" t="s">
        <v>17937</v>
      </c>
      <c r="B18568" s="890" t="s">
        <v>38953</v>
      </c>
      <c r="C18568" s="890" t="s">
        <v>5</v>
      </c>
      <c r="D18568" s="890">
        <v>3523.42</v>
      </c>
    </row>
    <row r="18569" spans="1:4" x14ac:dyDescent="0.25">
      <c r="A18569" s="890" t="s">
        <v>17938</v>
      </c>
      <c r="B18569" s="890" t="s">
        <v>38953</v>
      </c>
      <c r="C18569" s="890" t="s">
        <v>5</v>
      </c>
      <c r="D18569" s="890">
        <v>3523.42</v>
      </c>
    </row>
    <row r="18570" spans="1:4" x14ac:dyDescent="0.25">
      <c r="A18570" s="890" t="s">
        <v>17939</v>
      </c>
      <c r="B18570" s="890" t="s">
        <v>21743</v>
      </c>
      <c r="C18570" s="890" t="s">
        <v>5</v>
      </c>
      <c r="D18570" s="890">
        <v>307.85000000000002</v>
      </c>
    </row>
    <row r="18571" spans="1:4" x14ac:dyDescent="0.25">
      <c r="A18571" s="890" t="s">
        <v>17940</v>
      </c>
      <c r="B18571" s="890" t="s">
        <v>21743</v>
      </c>
      <c r="C18571" s="890" t="s">
        <v>5</v>
      </c>
      <c r="D18571" s="890">
        <v>307.85000000000002</v>
      </c>
    </row>
    <row r="18572" spans="1:4" x14ac:dyDescent="0.25">
      <c r="A18572" s="890" t="s">
        <v>17941</v>
      </c>
      <c r="B18572" s="890" t="s">
        <v>21744</v>
      </c>
      <c r="C18572" s="890" t="s">
        <v>5</v>
      </c>
      <c r="D18572" s="890">
        <v>537.65</v>
      </c>
    </row>
    <row r="18573" spans="1:4" x14ac:dyDescent="0.25">
      <c r="A18573" s="890" t="s">
        <v>17942</v>
      </c>
      <c r="B18573" s="890" t="s">
        <v>21744</v>
      </c>
      <c r="C18573" s="890" t="s">
        <v>5</v>
      </c>
      <c r="D18573" s="890">
        <v>537.65</v>
      </c>
    </row>
    <row r="18574" spans="1:4" x14ac:dyDescent="0.25">
      <c r="A18574" s="890" t="s">
        <v>17943</v>
      </c>
      <c r="B18574" s="890" t="s">
        <v>21745</v>
      </c>
      <c r="C18574" s="890" t="s">
        <v>5</v>
      </c>
      <c r="D18574" s="890">
        <v>110.35</v>
      </c>
    </row>
    <row r="18575" spans="1:4" x14ac:dyDescent="0.25">
      <c r="A18575" s="890" t="s">
        <v>17944</v>
      </c>
      <c r="B18575" s="890" t="s">
        <v>21745</v>
      </c>
      <c r="C18575" s="890" t="s">
        <v>5</v>
      </c>
      <c r="D18575" s="890">
        <v>110.35</v>
      </c>
    </row>
    <row r="18576" spans="1:4" x14ac:dyDescent="0.25">
      <c r="A18576" s="890" t="s">
        <v>17945</v>
      </c>
      <c r="B18576" s="890" t="s">
        <v>21746</v>
      </c>
      <c r="C18576" s="890" t="s">
        <v>5</v>
      </c>
      <c r="D18576" s="890">
        <v>77.3</v>
      </c>
    </row>
    <row r="18577" spans="1:4" x14ac:dyDescent="0.25">
      <c r="A18577" s="890" t="s">
        <v>17946</v>
      </c>
      <c r="B18577" s="890" t="s">
        <v>21746</v>
      </c>
      <c r="C18577" s="890" t="s">
        <v>5</v>
      </c>
      <c r="D18577" s="890">
        <v>77.3</v>
      </c>
    </row>
    <row r="18578" spans="1:4" x14ac:dyDescent="0.25">
      <c r="A18578" s="890" t="s">
        <v>17947</v>
      </c>
      <c r="B18578" s="890" t="s">
        <v>38954</v>
      </c>
      <c r="C18578" s="890" t="s">
        <v>5</v>
      </c>
      <c r="D18578" s="890">
        <v>3320.62</v>
      </c>
    </row>
    <row r="18579" spans="1:4" x14ac:dyDescent="0.25">
      <c r="A18579" s="890" t="s">
        <v>17948</v>
      </c>
      <c r="B18579" s="890" t="s">
        <v>38954</v>
      </c>
      <c r="C18579" s="890" t="s">
        <v>5</v>
      </c>
      <c r="D18579" s="890">
        <v>3320.62</v>
      </c>
    </row>
    <row r="18580" spans="1:4" x14ac:dyDescent="0.25">
      <c r="A18580" s="890" t="s">
        <v>17949</v>
      </c>
      <c r="B18580" s="890" t="s">
        <v>38955</v>
      </c>
      <c r="C18580" s="890" t="s">
        <v>5</v>
      </c>
      <c r="D18580" s="890">
        <v>292.35000000000002</v>
      </c>
    </row>
    <row r="18581" spans="1:4" x14ac:dyDescent="0.25">
      <c r="A18581" s="890" t="s">
        <v>17950</v>
      </c>
      <c r="B18581" s="890" t="s">
        <v>38955</v>
      </c>
      <c r="C18581" s="890" t="s">
        <v>5</v>
      </c>
      <c r="D18581" s="890">
        <v>292.35000000000002</v>
      </c>
    </row>
    <row r="18582" spans="1:4" x14ac:dyDescent="0.25">
      <c r="A18582" s="890" t="s">
        <v>17951</v>
      </c>
      <c r="B18582" s="890" t="s">
        <v>38956</v>
      </c>
      <c r="C18582" s="890" t="s">
        <v>5</v>
      </c>
      <c r="D18582" s="890">
        <v>133.36000000000001</v>
      </c>
    </row>
    <row r="18583" spans="1:4" x14ac:dyDescent="0.25">
      <c r="A18583" s="890" t="s">
        <v>17952</v>
      </c>
      <c r="B18583" s="890" t="s">
        <v>38956</v>
      </c>
      <c r="C18583" s="890" t="s">
        <v>5</v>
      </c>
      <c r="D18583" s="890">
        <v>133.36000000000001</v>
      </c>
    </row>
    <row r="18584" spans="1:4" x14ac:dyDescent="0.25">
      <c r="A18584" s="890" t="s">
        <v>17953</v>
      </c>
      <c r="B18584" s="890" t="s">
        <v>38957</v>
      </c>
      <c r="C18584" s="890" t="s">
        <v>5</v>
      </c>
      <c r="D18584" s="890">
        <v>92.75</v>
      </c>
    </row>
    <row r="18585" spans="1:4" x14ac:dyDescent="0.25">
      <c r="A18585" s="890" t="s">
        <v>17954</v>
      </c>
      <c r="B18585" s="890" t="s">
        <v>38957</v>
      </c>
      <c r="C18585" s="890" t="s">
        <v>5</v>
      </c>
      <c r="D18585" s="890">
        <v>90.27</v>
      </c>
    </row>
    <row r="18586" spans="1:4" x14ac:dyDescent="0.25">
      <c r="A18586" s="890" t="s">
        <v>17955</v>
      </c>
      <c r="B18586" s="890" t="s">
        <v>38958</v>
      </c>
      <c r="C18586" s="890" t="s">
        <v>5</v>
      </c>
      <c r="D18586" s="890">
        <v>82.61</v>
      </c>
    </row>
    <row r="18587" spans="1:4" x14ac:dyDescent="0.25">
      <c r="A18587" s="890" t="s">
        <v>17956</v>
      </c>
      <c r="B18587" s="890" t="s">
        <v>38958</v>
      </c>
      <c r="C18587" s="890" t="s">
        <v>5</v>
      </c>
      <c r="D18587" s="890">
        <v>80.13</v>
      </c>
    </row>
    <row r="18588" spans="1:4" x14ac:dyDescent="0.25">
      <c r="A18588" s="890" t="s">
        <v>17957</v>
      </c>
      <c r="B18588" s="890" t="s">
        <v>38959</v>
      </c>
      <c r="C18588" s="890" t="s">
        <v>5</v>
      </c>
      <c r="D18588" s="890">
        <v>60.82</v>
      </c>
    </row>
    <row r="18589" spans="1:4" x14ac:dyDescent="0.25">
      <c r="A18589" s="890" t="s">
        <v>17958</v>
      </c>
      <c r="B18589" s="890" t="s">
        <v>38959</v>
      </c>
      <c r="C18589" s="890" t="s">
        <v>5</v>
      </c>
      <c r="D18589" s="890">
        <v>58.34</v>
      </c>
    </row>
    <row r="18590" spans="1:4" x14ac:dyDescent="0.25">
      <c r="A18590" s="890" t="s">
        <v>17959</v>
      </c>
      <c r="B18590" s="890" t="s">
        <v>38960</v>
      </c>
      <c r="C18590" s="890" t="s">
        <v>5</v>
      </c>
      <c r="D18590" s="890">
        <v>206.19</v>
      </c>
    </row>
    <row r="18591" spans="1:4" x14ac:dyDescent="0.25">
      <c r="A18591" s="890" t="s">
        <v>17960</v>
      </c>
      <c r="B18591" s="890" t="s">
        <v>38960</v>
      </c>
      <c r="C18591" s="890" t="s">
        <v>5</v>
      </c>
      <c r="D18591" s="890">
        <v>203.71</v>
      </c>
    </row>
    <row r="18592" spans="1:4" x14ac:dyDescent="0.25">
      <c r="A18592" s="890" t="s">
        <v>24962</v>
      </c>
      <c r="B18592" s="890" t="s">
        <v>38961</v>
      </c>
      <c r="C18592" s="890" t="s">
        <v>5</v>
      </c>
      <c r="D18592" s="890">
        <v>5252.8</v>
      </c>
    </row>
    <row r="18593" spans="1:4" x14ac:dyDescent="0.25">
      <c r="A18593" s="890" t="s">
        <v>24963</v>
      </c>
      <c r="B18593" s="890" t="s">
        <v>38961</v>
      </c>
      <c r="C18593" s="890" t="s">
        <v>5</v>
      </c>
      <c r="D18593" s="890">
        <v>5250.32</v>
      </c>
    </row>
    <row r="18594" spans="1:4" x14ac:dyDescent="0.25">
      <c r="A18594" s="890" t="s">
        <v>17961</v>
      </c>
      <c r="B18594" s="890" t="s">
        <v>38962</v>
      </c>
      <c r="C18594" s="890" t="s">
        <v>5</v>
      </c>
      <c r="D18594" s="890">
        <v>84.61</v>
      </c>
    </row>
    <row r="18595" spans="1:4" x14ac:dyDescent="0.25">
      <c r="A18595" s="890" t="s">
        <v>17962</v>
      </c>
      <c r="B18595" s="890" t="s">
        <v>38962</v>
      </c>
      <c r="C18595" s="890" t="s">
        <v>5</v>
      </c>
      <c r="D18595" s="890">
        <v>82.13</v>
      </c>
    </row>
    <row r="18596" spans="1:4" x14ac:dyDescent="0.25">
      <c r="A18596" s="890" t="s">
        <v>28003</v>
      </c>
      <c r="B18596" s="890" t="s">
        <v>38963</v>
      </c>
      <c r="C18596" s="890" t="s">
        <v>5</v>
      </c>
      <c r="D18596" s="890">
        <v>178.53</v>
      </c>
    </row>
    <row r="18597" spans="1:4" x14ac:dyDescent="0.25">
      <c r="A18597" s="890" t="s">
        <v>28004</v>
      </c>
      <c r="B18597" s="890" t="s">
        <v>38963</v>
      </c>
      <c r="C18597" s="890" t="s">
        <v>5</v>
      </c>
      <c r="D18597" s="890">
        <v>176.05</v>
      </c>
    </row>
    <row r="18598" spans="1:4" x14ac:dyDescent="0.25">
      <c r="A18598" s="890" t="s">
        <v>50022</v>
      </c>
      <c r="B18598" s="890" t="s">
        <v>50023</v>
      </c>
      <c r="C18598" s="890" t="s">
        <v>5</v>
      </c>
      <c r="D18598" s="890">
        <v>422.25</v>
      </c>
    </row>
    <row r="18599" spans="1:4" x14ac:dyDescent="0.25">
      <c r="A18599" s="890" t="s">
        <v>50024</v>
      </c>
      <c r="B18599" s="890" t="s">
        <v>50023</v>
      </c>
      <c r="C18599" s="890" t="s">
        <v>5</v>
      </c>
      <c r="D18599" s="890">
        <v>419.77</v>
      </c>
    </row>
    <row r="18600" spans="1:4" x14ac:dyDescent="0.25">
      <c r="A18600" s="890" t="s">
        <v>17963</v>
      </c>
      <c r="B18600" s="890" t="s">
        <v>38964</v>
      </c>
      <c r="C18600" s="890" t="s">
        <v>5</v>
      </c>
      <c r="D18600" s="890">
        <v>152381.35</v>
      </c>
    </row>
    <row r="18601" spans="1:4" x14ac:dyDescent="0.25">
      <c r="A18601" s="890" t="s">
        <v>17964</v>
      </c>
      <c r="B18601" s="890" t="s">
        <v>38964</v>
      </c>
      <c r="C18601" s="890" t="s">
        <v>5</v>
      </c>
      <c r="D18601" s="890">
        <v>152381.35</v>
      </c>
    </row>
    <row r="18602" spans="1:4" x14ac:dyDescent="0.25">
      <c r="A18602" s="890" t="s">
        <v>17965</v>
      </c>
      <c r="B18602" s="890" t="s">
        <v>38965</v>
      </c>
      <c r="C18602" s="890" t="s">
        <v>5</v>
      </c>
      <c r="D18602" s="890">
        <v>159390</v>
      </c>
    </row>
    <row r="18603" spans="1:4" x14ac:dyDescent="0.25">
      <c r="A18603" s="890" t="s">
        <v>17966</v>
      </c>
      <c r="B18603" s="890" t="s">
        <v>38965</v>
      </c>
      <c r="C18603" s="890" t="s">
        <v>5</v>
      </c>
      <c r="D18603" s="890">
        <v>159390</v>
      </c>
    </row>
    <row r="18604" spans="1:4" x14ac:dyDescent="0.25">
      <c r="A18604" s="890" t="s">
        <v>17967</v>
      </c>
      <c r="B18604" s="890" t="s">
        <v>38966</v>
      </c>
      <c r="C18604" s="890" t="s">
        <v>5</v>
      </c>
      <c r="D18604" s="890">
        <v>193200</v>
      </c>
    </row>
    <row r="18605" spans="1:4" x14ac:dyDescent="0.25">
      <c r="A18605" s="890" t="s">
        <v>17968</v>
      </c>
      <c r="B18605" s="890" t="s">
        <v>38966</v>
      </c>
      <c r="C18605" s="890" t="s">
        <v>5</v>
      </c>
      <c r="D18605" s="890">
        <v>193200</v>
      </c>
    </row>
    <row r="18606" spans="1:4" x14ac:dyDescent="0.25">
      <c r="A18606" s="890" t="s">
        <v>17969</v>
      </c>
      <c r="B18606" s="890" t="s">
        <v>38967</v>
      </c>
      <c r="C18606" s="890" t="s">
        <v>5</v>
      </c>
      <c r="D18606" s="890">
        <v>44393</v>
      </c>
    </row>
    <row r="18607" spans="1:4" x14ac:dyDescent="0.25">
      <c r="A18607" s="890" t="s">
        <v>17970</v>
      </c>
      <c r="B18607" s="890" t="s">
        <v>38967</v>
      </c>
      <c r="C18607" s="890" t="s">
        <v>5</v>
      </c>
      <c r="D18607" s="890">
        <v>44393</v>
      </c>
    </row>
    <row r="18608" spans="1:4" x14ac:dyDescent="0.25">
      <c r="A18608" s="890" t="s">
        <v>24964</v>
      </c>
      <c r="B18608" s="890" t="s">
        <v>38968</v>
      </c>
      <c r="C18608" s="890" t="s">
        <v>5</v>
      </c>
      <c r="D18608" s="890">
        <v>408900</v>
      </c>
    </row>
    <row r="18609" spans="1:4" x14ac:dyDescent="0.25">
      <c r="A18609" s="890" t="s">
        <v>24965</v>
      </c>
      <c r="B18609" s="890" t="s">
        <v>38968</v>
      </c>
      <c r="C18609" s="890" t="s">
        <v>5</v>
      </c>
      <c r="D18609" s="890">
        <v>408900</v>
      </c>
    </row>
    <row r="18610" spans="1:4" x14ac:dyDescent="0.25">
      <c r="A18610" s="890" t="s">
        <v>17971</v>
      </c>
      <c r="B18610" s="890" t="s">
        <v>38969</v>
      </c>
      <c r="C18610" s="890" t="s">
        <v>5</v>
      </c>
      <c r="D18610" s="890">
        <v>758.6</v>
      </c>
    </row>
    <row r="18611" spans="1:4" x14ac:dyDescent="0.25">
      <c r="A18611" s="890" t="s">
        <v>17972</v>
      </c>
      <c r="B18611" s="890" t="s">
        <v>38969</v>
      </c>
      <c r="C18611" s="890" t="s">
        <v>5</v>
      </c>
      <c r="D18611" s="890">
        <v>742.99</v>
      </c>
    </row>
    <row r="18612" spans="1:4" x14ac:dyDescent="0.25">
      <c r="A18612" s="890" t="s">
        <v>17973</v>
      </c>
      <c r="B18612" s="890" t="s">
        <v>38970</v>
      </c>
      <c r="C18612" s="890" t="s">
        <v>5</v>
      </c>
      <c r="D18612" s="890">
        <v>904.65</v>
      </c>
    </row>
    <row r="18613" spans="1:4" x14ac:dyDescent="0.25">
      <c r="A18613" s="890" t="s">
        <v>17974</v>
      </c>
      <c r="B18613" s="890" t="s">
        <v>38970</v>
      </c>
      <c r="C18613" s="890" t="s">
        <v>5</v>
      </c>
      <c r="D18613" s="890">
        <v>889.04</v>
      </c>
    </row>
    <row r="18614" spans="1:4" x14ac:dyDescent="0.25">
      <c r="A18614" s="890" t="s">
        <v>17975</v>
      </c>
      <c r="B18614" s="890" t="s">
        <v>38971</v>
      </c>
      <c r="C18614" s="890" t="s">
        <v>5</v>
      </c>
      <c r="D18614" s="890">
        <v>1125.54</v>
      </c>
    </row>
    <row r="18615" spans="1:4" x14ac:dyDescent="0.25">
      <c r="A18615" s="890" t="s">
        <v>17976</v>
      </c>
      <c r="B18615" s="890" t="s">
        <v>38971</v>
      </c>
      <c r="C18615" s="890" t="s">
        <v>5</v>
      </c>
      <c r="D18615" s="890">
        <v>1107.8599999999999</v>
      </c>
    </row>
    <row r="18616" spans="1:4" x14ac:dyDescent="0.25">
      <c r="A18616" s="890" t="s">
        <v>17977</v>
      </c>
      <c r="B18616" s="890" t="s">
        <v>38972</v>
      </c>
      <c r="C18616" s="890" t="s">
        <v>5</v>
      </c>
      <c r="D18616" s="890">
        <v>1225.5899999999999</v>
      </c>
    </row>
    <row r="18617" spans="1:4" x14ac:dyDescent="0.25">
      <c r="A18617" s="890" t="s">
        <v>17978</v>
      </c>
      <c r="B18617" s="890" t="s">
        <v>38972</v>
      </c>
      <c r="C18617" s="890" t="s">
        <v>5</v>
      </c>
      <c r="D18617" s="890">
        <v>1207.9100000000001</v>
      </c>
    </row>
    <row r="18618" spans="1:4" x14ac:dyDescent="0.25">
      <c r="A18618" s="890" t="s">
        <v>17979</v>
      </c>
      <c r="B18618" s="890" t="s">
        <v>38973</v>
      </c>
      <c r="C18618" s="890" t="s">
        <v>5</v>
      </c>
      <c r="D18618" s="890">
        <v>1062.04</v>
      </c>
    </row>
    <row r="18619" spans="1:4" x14ac:dyDescent="0.25">
      <c r="A18619" s="890" t="s">
        <v>17980</v>
      </c>
      <c r="B18619" s="890" t="s">
        <v>38973</v>
      </c>
      <c r="C18619" s="890" t="s">
        <v>5</v>
      </c>
      <c r="D18619" s="890">
        <v>1042.8599999999999</v>
      </c>
    </row>
    <row r="18620" spans="1:4" x14ac:dyDescent="0.25">
      <c r="A18620" s="890" t="s">
        <v>17981</v>
      </c>
      <c r="B18620" s="890" t="s">
        <v>38974</v>
      </c>
      <c r="C18620" s="890" t="s">
        <v>5</v>
      </c>
      <c r="D18620" s="890">
        <v>1316.24</v>
      </c>
    </row>
    <row r="18621" spans="1:4" x14ac:dyDescent="0.25">
      <c r="A18621" s="890" t="s">
        <v>17982</v>
      </c>
      <c r="B18621" s="890" t="s">
        <v>38974</v>
      </c>
      <c r="C18621" s="890" t="s">
        <v>5</v>
      </c>
      <c r="D18621" s="890">
        <v>1297.06</v>
      </c>
    </row>
    <row r="18622" spans="1:4" x14ac:dyDescent="0.25">
      <c r="A18622" s="890" t="s">
        <v>17983</v>
      </c>
      <c r="B18622" s="890" t="s">
        <v>38975</v>
      </c>
      <c r="C18622" s="890" t="s">
        <v>5</v>
      </c>
      <c r="D18622" s="890">
        <v>1530.64</v>
      </c>
    </row>
    <row r="18623" spans="1:4" x14ac:dyDescent="0.25">
      <c r="A18623" s="890" t="s">
        <v>17984</v>
      </c>
      <c r="B18623" s="890" t="s">
        <v>38975</v>
      </c>
      <c r="C18623" s="890" t="s">
        <v>5</v>
      </c>
      <c r="D18623" s="890">
        <v>1510.42</v>
      </c>
    </row>
    <row r="18624" spans="1:4" x14ac:dyDescent="0.25">
      <c r="A18624" s="890" t="s">
        <v>17985</v>
      </c>
      <c r="B18624" s="890" t="s">
        <v>38976</v>
      </c>
      <c r="C18624" s="890" t="s">
        <v>5</v>
      </c>
      <c r="D18624" s="890">
        <v>1677.64</v>
      </c>
    </row>
    <row r="18625" spans="1:4" x14ac:dyDescent="0.25">
      <c r="A18625" s="890" t="s">
        <v>17986</v>
      </c>
      <c r="B18625" s="890" t="s">
        <v>38976</v>
      </c>
      <c r="C18625" s="890" t="s">
        <v>5</v>
      </c>
      <c r="D18625" s="890">
        <v>1657.42</v>
      </c>
    </row>
    <row r="18626" spans="1:4" x14ac:dyDescent="0.25">
      <c r="A18626" s="890" t="s">
        <v>17987</v>
      </c>
      <c r="B18626" s="890" t="s">
        <v>38977</v>
      </c>
      <c r="C18626" s="890" t="s">
        <v>5</v>
      </c>
      <c r="D18626" s="890">
        <v>1641.53</v>
      </c>
    </row>
    <row r="18627" spans="1:4" x14ac:dyDescent="0.25">
      <c r="A18627" s="890" t="s">
        <v>17988</v>
      </c>
      <c r="B18627" s="890" t="s">
        <v>38977</v>
      </c>
      <c r="C18627" s="890" t="s">
        <v>5</v>
      </c>
      <c r="D18627" s="890">
        <v>1619.67</v>
      </c>
    </row>
    <row r="18628" spans="1:4" x14ac:dyDescent="0.25">
      <c r="A18628" s="890" t="s">
        <v>17989</v>
      </c>
      <c r="B18628" s="890" t="s">
        <v>38978</v>
      </c>
      <c r="C18628" s="890" t="s">
        <v>5</v>
      </c>
      <c r="D18628" s="890">
        <v>1781.83</v>
      </c>
    </row>
    <row r="18629" spans="1:4" x14ac:dyDescent="0.25">
      <c r="A18629" s="890" t="s">
        <v>17990</v>
      </c>
      <c r="B18629" s="890" t="s">
        <v>38978</v>
      </c>
      <c r="C18629" s="890" t="s">
        <v>5</v>
      </c>
      <c r="D18629" s="890">
        <v>1759.97</v>
      </c>
    </row>
    <row r="18630" spans="1:4" x14ac:dyDescent="0.25">
      <c r="A18630" s="890" t="s">
        <v>17991</v>
      </c>
      <c r="B18630" s="890" t="s">
        <v>38979</v>
      </c>
      <c r="C18630" s="890" t="s">
        <v>5</v>
      </c>
      <c r="D18630" s="890">
        <v>1749.03</v>
      </c>
    </row>
    <row r="18631" spans="1:4" x14ac:dyDescent="0.25">
      <c r="A18631" s="890" t="s">
        <v>17992</v>
      </c>
      <c r="B18631" s="890" t="s">
        <v>38979</v>
      </c>
      <c r="C18631" s="890" t="s">
        <v>5</v>
      </c>
      <c r="D18631" s="890">
        <v>1726.65</v>
      </c>
    </row>
    <row r="18632" spans="1:4" x14ac:dyDescent="0.25">
      <c r="A18632" s="890" t="s">
        <v>17993</v>
      </c>
      <c r="B18632" s="890" t="s">
        <v>38980</v>
      </c>
      <c r="C18632" s="890" t="s">
        <v>5</v>
      </c>
      <c r="D18632" s="890">
        <v>2284.0300000000002</v>
      </c>
    </row>
    <row r="18633" spans="1:4" x14ac:dyDescent="0.25">
      <c r="A18633" s="890" t="s">
        <v>17994</v>
      </c>
      <c r="B18633" s="890" t="s">
        <v>38980</v>
      </c>
      <c r="C18633" s="890" t="s">
        <v>5</v>
      </c>
      <c r="D18633" s="890">
        <v>2261.65</v>
      </c>
    </row>
    <row r="18634" spans="1:4" x14ac:dyDescent="0.25">
      <c r="A18634" s="890" t="s">
        <v>17995</v>
      </c>
      <c r="B18634" s="890" t="s">
        <v>38981</v>
      </c>
      <c r="C18634" s="890" t="s">
        <v>5</v>
      </c>
      <c r="D18634" s="890">
        <v>2596.42</v>
      </c>
    </row>
    <row r="18635" spans="1:4" x14ac:dyDescent="0.25">
      <c r="A18635" s="890" t="s">
        <v>17996</v>
      </c>
      <c r="B18635" s="890" t="s">
        <v>38981</v>
      </c>
      <c r="C18635" s="890" t="s">
        <v>5</v>
      </c>
      <c r="D18635" s="890">
        <v>2573.0100000000002</v>
      </c>
    </row>
    <row r="18636" spans="1:4" x14ac:dyDescent="0.25">
      <c r="A18636" s="890" t="s">
        <v>17997</v>
      </c>
      <c r="B18636" s="890" t="s">
        <v>38982</v>
      </c>
      <c r="C18636" s="890" t="s">
        <v>5</v>
      </c>
      <c r="D18636" s="890">
        <v>2120.42</v>
      </c>
    </row>
    <row r="18637" spans="1:4" x14ac:dyDescent="0.25">
      <c r="A18637" s="890" t="s">
        <v>17998</v>
      </c>
      <c r="B18637" s="890" t="s">
        <v>38982</v>
      </c>
      <c r="C18637" s="890" t="s">
        <v>5</v>
      </c>
      <c r="D18637" s="890">
        <v>2095.89</v>
      </c>
    </row>
    <row r="18638" spans="1:4" x14ac:dyDescent="0.25">
      <c r="A18638" s="890" t="s">
        <v>17999</v>
      </c>
      <c r="B18638" s="890" t="s">
        <v>38983</v>
      </c>
      <c r="C18638" s="890" t="s">
        <v>5</v>
      </c>
      <c r="D18638" s="890">
        <v>2300.42</v>
      </c>
    </row>
    <row r="18639" spans="1:4" x14ac:dyDescent="0.25">
      <c r="A18639" s="890" t="s">
        <v>18000</v>
      </c>
      <c r="B18639" s="890" t="s">
        <v>38983</v>
      </c>
      <c r="C18639" s="890" t="s">
        <v>5</v>
      </c>
      <c r="D18639" s="890">
        <v>2275.89</v>
      </c>
    </row>
    <row r="18640" spans="1:4" x14ac:dyDescent="0.25">
      <c r="A18640" s="890" t="s">
        <v>18001</v>
      </c>
      <c r="B18640" s="890" t="s">
        <v>38984</v>
      </c>
      <c r="C18640" s="890" t="s">
        <v>5</v>
      </c>
      <c r="D18640" s="890">
        <v>3002.42</v>
      </c>
    </row>
    <row r="18641" spans="1:4" x14ac:dyDescent="0.25">
      <c r="A18641" s="890" t="s">
        <v>18002</v>
      </c>
      <c r="B18641" s="890" t="s">
        <v>38984</v>
      </c>
      <c r="C18641" s="890" t="s">
        <v>5</v>
      </c>
      <c r="D18641" s="890">
        <v>2977.89</v>
      </c>
    </row>
    <row r="18642" spans="1:4" x14ac:dyDescent="0.25">
      <c r="A18642" s="890" t="s">
        <v>18003</v>
      </c>
      <c r="B18642" s="890" t="s">
        <v>38985</v>
      </c>
      <c r="C18642" s="890" t="s">
        <v>5</v>
      </c>
      <c r="D18642" s="890">
        <v>3624.82</v>
      </c>
    </row>
    <row r="18643" spans="1:4" x14ac:dyDescent="0.25">
      <c r="A18643" s="890" t="s">
        <v>18004</v>
      </c>
      <c r="B18643" s="890" t="s">
        <v>38985</v>
      </c>
      <c r="C18643" s="890" t="s">
        <v>5</v>
      </c>
      <c r="D18643" s="890">
        <v>3599.24</v>
      </c>
    </row>
    <row r="18644" spans="1:4" x14ac:dyDescent="0.25">
      <c r="A18644" s="890" t="s">
        <v>18005</v>
      </c>
      <c r="B18644" s="890" t="s">
        <v>38986</v>
      </c>
      <c r="C18644" s="890" t="s">
        <v>5</v>
      </c>
      <c r="D18644" s="890">
        <v>4384.71</v>
      </c>
    </row>
    <row r="18645" spans="1:4" x14ac:dyDescent="0.25">
      <c r="A18645" s="890" t="s">
        <v>18006</v>
      </c>
      <c r="B18645" s="890" t="s">
        <v>38986</v>
      </c>
      <c r="C18645" s="890" t="s">
        <v>5</v>
      </c>
      <c r="D18645" s="890">
        <v>4359.28</v>
      </c>
    </row>
    <row r="18646" spans="1:4" x14ac:dyDescent="0.25">
      <c r="A18646" s="890" t="s">
        <v>18007</v>
      </c>
      <c r="B18646" s="890" t="s">
        <v>38987</v>
      </c>
      <c r="C18646" s="890" t="s">
        <v>5</v>
      </c>
      <c r="D18646" s="890">
        <v>125192.27</v>
      </c>
    </row>
    <row r="18647" spans="1:4" x14ac:dyDescent="0.25">
      <c r="A18647" s="890" t="s">
        <v>18008</v>
      </c>
      <c r="B18647" s="890" t="s">
        <v>38987</v>
      </c>
      <c r="C18647" s="890" t="s">
        <v>5</v>
      </c>
      <c r="D18647" s="890">
        <v>125019.29</v>
      </c>
    </row>
    <row r="18648" spans="1:4" x14ac:dyDescent="0.25">
      <c r="A18648" s="890" t="s">
        <v>18009</v>
      </c>
      <c r="B18648" s="890" t="s">
        <v>38988</v>
      </c>
      <c r="C18648" s="890" t="s">
        <v>5</v>
      </c>
      <c r="D18648" s="890">
        <v>151542.26999999999</v>
      </c>
    </row>
    <row r="18649" spans="1:4" x14ac:dyDescent="0.25">
      <c r="A18649" s="890" t="s">
        <v>18010</v>
      </c>
      <c r="B18649" s="890" t="s">
        <v>38988</v>
      </c>
      <c r="C18649" s="890" t="s">
        <v>5</v>
      </c>
      <c r="D18649" s="890">
        <v>151369.29</v>
      </c>
    </row>
    <row r="18650" spans="1:4" x14ac:dyDescent="0.25">
      <c r="A18650" s="890" t="s">
        <v>18011</v>
      </c>
      <c r="B18650" s="890" t="s">
        <v>38989</v>
      </c>
      <c r="C18650" s="890" t="s">
        <v>5</v>
      </c>
      <c r="D18650" s="890">
        <v>156692.26999999999</v>
      </c>
    </row>
    <row r="18651" spans="1:4" x14ac:dyDescent="0.25">
      <c r="A18651" s="890" t="s">
        <v>18012</v>
      </c>
      <c r="B18651" s="890" t="s">
        <v>38989</v>
      </c>
      <c r="C18651" s="890" t="s">
        <v>5</v>
      </c>
      <c r="D18651" s="890">
        <v>156519.29</v>
      </c>
    </row>
    <row r="18652" spans="1:4" x14ac:dyDescent="0.25">
      <c r="A18652" s="890" t="s">
        <v>18013</v>
      </c>
      <c r="B18652" s="890" t="s">
        <v>38990</v>
      </c>
      <c r="C18652" s="890" t="s">
        <v>5</v>
      </c>
      <c r="D18652" s="890">
        <v>244242.27</v>
      </c>
    </row>
    <row r="18653" spans="1:4" x14ac:dyDescent="0.25">
      <c r="A18653" s="890" t="s">
        <v>18014</v>
      </c>
      <c r="B18653" s="890" t="s">
        <v>38990</v>
      </c>
      <c r="C18653" s="890" t="s">
        <v>5</v>
      </c>
      <c r="D18653" s="890">
        <v>244069.29</v>
      </c>
    </row>
    <row r="18654" spans="1:4" x14ac:dyDescent="0.25">
      <c r="A18654" s="890" t="s">
        <v>18015</v>
      </c>
      <c r="B18654" s="890" t="s">
        <v>38991</v>
      </c>
      <c r="C18654" s="890" t="s">
        <v>5</v>
      </c>
      <c r="D18654" s="890">
        <v>306042.27</v>
      </c>
    </row>
    <row r="18655" spans="1:4" x14ac:dyDescent="0.25">
      <c r="A18655" s="890" t="s">
        <v>18016</v>
      </c>
      <c r="B18655" s="890" t="s">
        <v>38991</v>
      </c>
      <c r="C18655" s="890" t="s">
        <v>5</v>
      </c>
      <c r="D18655" s="890">
        <v>305869.28999999998</v>
      </c>
    </row>
    <row r="18656" spans="1:4" x14ac:dyDescent="0.25">
      <c r="A18656" s="890" t="s">
        <v>18017</v>
      </c>
      <c r="B18656" s="890" t="s">
        <v>38992</v>
      </c>
      <c r="C18656" s="890" t="s">
        <v>5</v>
      </c>
      <c r="D18656" s="890">
        <v>388442.27</v>
      </c>
    </row>
    <row r="18657" spans="1:4" x14ac:dyDescent="0.25">
      <c r="A18657" s="890" t="s">
        <v>18018</v>
      </c>
      <c r="B18657" s="890" t="s">
        <v>38992</v>
      </c>
      <c r="C18657" s="890" t="s">
        <v>5</v>
      </c>
      <c r="D18657" s="890">
        <v>388269.29</v>
      </c>
    </row>
    <row r="18658" spans="1:4" x14ac:dyDescent="0.25">
      <c r="A18658" s="890" t="s">
        <v>18019</v>
      </c>
      <c r="B18658" s="890" t="s">
        <v>38993</v>
      </c>
      <c r="C18658" s="890" t="s">
        <v>5</v>
      </c>
      <c r="D18658" s="890">
        <v>78192.27</v>
      </c>
    </row>
    <row r="18659" spans="1:4" x14ac:dyDescent="0.25">
      <c r="A18659" s="890" t="s">
        <v>18020</v>
      </c>
      <c r="B18659" s="890" t="s">
        <v>38993</v>
      </c>
      <c r="C18659" s="890" t="s">
        <v>5</v>
      </c>
      <c r="D18659" s="890">
        <v>78019.289999999994</v>
      </c>
    </row>
    <row r="18660" spans="1:4" x14ac:dyDescent="0.25">
      <c r="A18660" s="890" t="s">
        <v>18021</v>
      </c>
      <c r="B18660" s="890" t="s">
        <v>38994</v>
      </c>
      <c r="C18660" s="890" t="s">
        <v>5</v>
      </c>
      <c r="D18660" s="890">
        <v>97192.27</v>
      </c>
    </row>
    <row r="18661" spans="1:4" x14ac:dyDescent="0.25">
      <c r="A18661" s="890" t="s">
        <v>18022</v>
      </c>
      <c r="B18661" s="890" t="s">
        <v>38994</v>
      </c>
      <c r="C18661" s="890" t="s">
        <v>5</v>
      </c>
      <c r="D18661" s="890">
        <v>97019.29</v>
      </c>
    </row>
    <row r="18662" spans="1:4" x14ac:dyDescent="0.25">
      <c r="A18662" s="890" t="s">
        <v>18023</v>
      </c>
      <c r="B18662" s="890" t="s">
        <v>38995</v>
      </c>
      <c r="C18662" s="890" t="s">
        <v>5</v>
      </c>
      <c r="D18662" s="890">
        <v>99192.27</v>
      </c>
    </row>
    <row r="18663" spans="1:4" x14ac:dyDescent="0.25">
      <c r="A18663" s="890" t="s">
        <v>18024</v>
      </c>
      <c r="B18663" s="890" t="s">
        <v>38995</v>
      </c>
      <c r="C18663" s="890" t="s">
        <v>5</v>
      </c>
      <c r="D18663" s="890">
        <v>99019.29</v>
      </c>
    </row>
    <row r="18664" spans="1:4" x14ac:dyDescent="0.25">
      <c r="A18664" s="890" t="s">
        <v>18025</v>
      </c>
      <c r="B18664" s="890" t="s">
        <v>38996</v>
      </c>
      <c r="C18664" s="890" t="s">
        <v>5</v>
      </c>
      <c r="D18664" s="890">
        <v>105192.27</v>
      </c>
    </row>
    <row r="18665" spans="1:4" x14ac:dyDescent="0.25">
      <c r="A18665" s="890" t="s">
        <v>18026</v>
      </c>
      <c r="B18665" s="890" t="s">
        <v>38996</v>
      </c>
      <c r="C18665" s="890" t="s">
        <v>5</v>
      </c>
      <c r="D18665" s="890">
        <v>105019.29</v>
      </c>
    </row>
    <row r="18666" spans="1:4" x14ac:dyDescent="0.25">
      <c r="A18666" s="890" t="s">
        <v>18027</v>
      </c>
      <c r="B18666" s="890" t="s">
        <v>38997</v>
      </c>
      <c r="C18666" s="890" t="s">
        <v>5</v>
      </c>
      <c r="D18666" s="890">
        <v>172192.27</v>
      </c>
    </row>
    <row r="18667" spans="1:4" x14ac:dyDescent="0.25">
      <c r="A18667" s="890" t="s">
        <v>18028</v>
      </c>
      <c r="B18667" s="890" t="s">
        <v>38997</v>
      </c>
      <c r="C18667" s="890" t="s">
        <v>5</v>
      </c>
      <c r="D18667" s="890">
        <v>172019.29</v>
      </c>
    </row>
    <row r="18668" spans="1:4" x14ac:dyDescent="0.25">
      <c r="A18668" s="890" t="s">
        <v>18029</v>
      </c>
      <c r="B18668" s="890" t="s">
        <v>38998</v>
      </c>
      <c r="C18668" s="890" t="s">
        <v>5</v>
      </c>
      <c r="D18668" s="890">
        <v>594.29</v>
      </c>
    </row>
    <row r="18669" spans="1:4" x14ac:dyDescent="0.25">
      <c r="A18669" s="890" t="s">
        <v>18030</v>
      </c>
      <c r="B18669" s="890" t="s">
        <v>38998</v>
      </c>
      <c r="C18669" s="890" t="s">
        <v>5</v>
      </c>
      <c r="D18669" s="890">
        <v>593.04999999999995</v>
      </c>
    </row>
    <row r="18670" spans="1:4" x14ac:dyDescent="0.25">
      <c r="A18670" s="890" t="s">
        <v>18031</v>
      </c>
      <c r="B18670" s="890" t="s">
        <v>38999</v>
      </c>
      <c r="C18670" s="890" t="s">
        <v>5</v>
      </c>
      <c r="D18670" s="890">
        <v>344.77</v>
      </c>
    </row>
    <row r="18671" spans="1:4" x14ac:dyDescent="0.25">
      <c r="A18671" s="890" t="s">
        <v>18032</v>
      </c>
      <c r="B18671" s="890" t="s">
        <v>38999</v>
      </c>
      <c r="C18671" s="890" t="s">
        <v>5</v>
      </c>
      <c r="D18671" s="890">
        <v>342.29</v>
      </c>
    </row>
    <row r="18672" spans="1:4" x14ac:dyDescent="0.25">
      <c r="A18672" s="890" t="s">
        <v>18033</v>
      </c>
      <c r="B18672" s="890" t="s">
        <v>39000</v>
      </c>
      <c r="C18672" s="890" t="s">
        <v>5</v>
      </c>
      <c r="D18672" s="890">
        <v>452.77</v>
      </c>
    </row>
    <row r="18673" spans="1:4" x14ac:dyDescent="0.25">
      <c r="A18673" s="890" t="s">
        <v>18034</v>
      </c>
      <c r="B18673" s="890" t="s">
        <v>39000</v>
      </c>
      <c r="C18673" s="890" t="s">
        <v>5</v>
      </c>
      <c r="D18673" s="890">
        <v>450.29</v>
      </c>
    </row>
    <row r="18674" spans="1:4" x14ac:dyDescent="0.25">
      <c r="A18674" s="890" t="s">
        <v>18035</v>
      </c>
      <c r="B18674" s="890" t="s">
        <v>39001</v>
      </c>
      <c r="C18674" s="890" t="s">
        <v>5</v>
      </c>
      <c r="D18674" s="890">
        <v>235.92</v>
      </c>
    </row>
    <row r="18675" spans="1:4" x14ac:dyDescent="0.25">
      <c r="A18675" s="890" t="s">
        <v>18036</v>
      </c>
      <c r="B18675" s="890" t="s">
        <v>39001</v>
      </c>
      <c r="C18675" s="890" t="s">
        <v>5</v>
      </c>
      <c r="D18675" s="890">
        <v>233.44</v>
      </c>
    </row>
    <row r="18676" spans="1:4" x14ac:dyDescent="0.25">
      <c r="A18676" s="890" t="s">
        <v>18037</v>
      </c>
      <c r="B18676" s="890" t="s">
        <v>39002</v>
      </c>
      <c r="C18676" s="890" t="s">
        <v>5</v>
      </c>
      <c r="D18676" s="890">
        <v>2805.77</v>
      </c>
    </row>
    <row r="18677" spans="1:4" x14ac:dyDescent="0.25">
      <c r="A18677" s="890" t="s">
        <v>18038</v>
      </c>
      <c r="B18677" s="890" t="s">
        <v>39002</v>
      </c>
      <c r="C18677" s="890" t="s">
        <v>5</v>
      </c>
      <c r="D18677" s="890">
        <v>2803.29</v>
      </c>
    </row>
    <row r="18678" spans="1:4" x14ac:dyDescent="0.25">
      <c r="A18678" s="890" t="s">
        <v>18039</v>
      </c>
      <c r="B18678" s="890" t="s">
        <v>39003</v>
      </c>
      <c r="C18678" s="890" t="s">
        <v>5</v>
      </c>
      <c r="D18678" s="890">
        <v>2021.07</v>
      </c>
    </row>
    <row r="18679" spans="1:4" x14ac:dyDescent="0.25">
      <c r="A18679" s="890" t="s">
        <v>18040</v>
      </c>
      <c r="B18679" s="890" t="s">
        <v>39003</v>
      </c>
      <c r="C18679" s="890" t="s">
        <v>5</v>
      </c>
      <c r="D18679" s="890">
        <v>1966.28</v>
      </c>
    </row>
    <row r="18680" spans="1:4" x14ac:dyDescent="0.25">
      <c r="A18680" s="890" t="s">
        <v>18041</v>
      </c>
      <c r="B18680" s="890" t="s">
        <v>39004</v>
      </c>
      <c r="C18680" s="890" t="s">
        <v>5</v>
      </c>
      <c r="D18680" s="890">
        <v>2494.87</v>
      </c>
    </row>
    <row r="18681" spans="1:4" x14ac:dyDescent="0.25">
      <c r="A18681" s="890" t="s">
        <v>18042</v>
      </c>
      <c r="B18681" s="890" t="s">
        <v>39004</v>
      </c>
      <c r="C18681" s="890" t="s">
        <v>5</v>
      </c>
      <c r="D18681" s="890">
        <v>2440.08</v>
      </c>
    </row>
    <row r="18682" spans="1:4" x14ac:dyDescent="0.25">
      <c r="A18682" s="890" t="s">
        <v>21747</v>
      </c>
      <c r="B18682" s="890" t="s">
        <v>39005</v>
      </c>
      <c r="C18682" s="890" t="s">
        <v>5</v>
      </c>
      <c r="D18682" s="890">
        <v>42534.77</v>
      </c>
    </row>
    <row r="18683" spans="1:4" x14ac:dyDescent="0.25">
      <c r="A18683" s="890" t="s">
        <v>21748</v>
      </c>
      <c r="B18683" s="890" t="s">
        <v>39005</v>
      </c>
      <c r="C18683" s="890" t="s">
        <v>5</v>
      </c>
      <c r="D18683" s="890">
        <v>42532.29</v>
      </c>
    </row>
    <row r="18684" spans="1:4" x14ac:dyDescent="0.25">
      <c r="A18684" s="890" t="s">
        <v>21749</v>
      </c>
      <c r="B18684" s="890" t="s">
        <v>39006</v>
      </c>
      <c r="C18684" s="890" t="s">
        <v>5</v>
      </c>
      <c r="D18684" s="890">
        <v>43224.77</v>
      </c>
    </row>
    <row r="18685" spans="1:4" x14ac:dyDescent="0.25">
      <c r="A18685" s="890" t="s">
        <v>21750</v>
      </c>
      <c r="B18685" s="890" t="s">
        <v>39006</v>
      </c>
      <c r="C18685" s="890" t="s">
        <v>5</v>
      </c>
      <c r="D18685" s="890">
        <v>43222.29</v>
      </c>
    </row>
    <row r="18686" spans="1:4" x14ac:dyDescent="0.25">
      <c r="A18686" s="890" t="s">
        <v>18043</v>
      </c>
      <c r="B18686" s="890" t="s">
        <v>39007</v>
      </c>
      <c r="C18686" s="890" t="s">
        <v>5</v>
      </c>
      <c r="D18686" s="890">
        <v>51984.76</v>
      </c>
    </row>
    <row r="18687" spans="1:4" x14ac:dyDescent="0.25">
      <c r="A18687" s="890" t="s">
        <v>18044</v>
      </c>
      <c r="B18687" s="890" t="s">
        <v>39007</v>
      </c>
      <c r="C18687" s="890" t="s">
        <v>5</v>
      </c>
      <c r="D18687" s="890">
        <v>51982.28</v>
      </c>
    </row>
    <row r="18688" spans="1:4" x14ac:dyDescent="0.25">
      <c r="A18688" s="890" t="s">
        <v>18045</v>
      </c>
      <c r="B18688" s="890" t="s">
        <v>39008</v>
      </c>
      <c r="C18688" s="890" t="s">
        <v>5</v>
      </c>
      <c r="D18688" s="890">
        <v>71204.77</v>
      </c>
    </row>
    <row r="18689" spans="1:4" x14ac:dyDescent="0.25">
      <c r="A18689" s="890" t="s">
        <v>18046</v>
      </c>
      <c r="B18689" s="890" t="s">
        <v>39008</v>
      </c>
      <c r="C18689" s="890" t="s">
        <v>5</v>
      </c>
      <c r="D18689" s="890">
        <v>71202.289999999994</v>
      </c>
    </row>
    <row r="18690" spans="1:4" x14ac:dyDescent="0.25">
      <c r="A18690" s="890" t="s">
        <v>18047</v>
      </c>
      <c r="B18690" s="890" t="s">
        <v>39009</v>
      </c>
      <c r="C18690" s="890" t="s">
        <v>5</v>
      </c>
      <c r="D18690" s="890">
        <v>76224.77</v>
      </c>
    </row>
    <row r="18691" spans="1:4" x14ac:dyDescent="0.25">
      <c r="A18691" s="890" t="s">
        <v>18048</v>
      </c>
      <c r="B18691" s="890" t="s">
        <v>39009</v>
      </c>
      <c r="C18691" s="890" t="s">
        <v>5</v>
      </c>
      <c r="D18691" s="890">
        <v>76222.289999999994</v>
      </c>
    </row>
    <row r="18692" spans="1:4" x14ac:dyDescent="0.25">
      <c r="A18692" s="890" t="s">
        <v>18049</v>
      </c>
      <c r="B18692" s="890" t="s">
        <v>39010</v>
      </c>
      <c r="C18692" s="890" t="s">
        <v>5</v>
      </c>
      <c r="D18692" s="890">
        <v>96504.77</v>
      </c>
    </row>
    <row r="18693" spans="1:4" x14ac:dyDescent="0.25">
      <c r="A18693" s="890" t="s">
        <v>18050</v>
      </c>
      <c r="B18693" s="890" t="s">
        <v>39010</v>
      </c>
      <c r="C18693" s="890" t="s">
        <v>5</v>
      </c>
      <c r="D18693" s="890">
        <v>96502.29</v>
      </c>
    </row>
    <row r="18694" spans="1:4" x14ac:dyDescent="0.25">
      <c r="A18694" s="890" t="s">
        <v>18051</v>
      </c>
      <c r="B18694" s="890" t="s">
        <v>39011</v>
      </c>
      <c r="C18694" s="890" t="s">
        <v>5</v>
      </c>
      <c r="D18694" s="890">
        <v>128624.77</v>
      </c>
    </row>
    <row r="18695" spans="1:4" x14ac:dyDescent="0.25">
      <c r="A18695" s="890" t="s">
        <v>18052</v>
      </c>
      <c r="B18695" s="890" t="s">
        <v>39011</v>
      </c>
      <c r="C18695" s="890" t="s">
        <v>5</v>
      </c>
      <c r="D18695" s="890">
        <v>128622.29</v>
      </c>
    </row>
    <row r="18696" spans="1:4" x14ac:dyDescent="0.25">
      <c r="A18696" s="890" t="s">
        <v>18053</v>
      </c>
      <c r="B18696" s="890" t="s">
        <v>39012</v>
      </c>
      <c r="C18696" s="890" t="s">
        <v>5</v>
      </c>
      <c r="D18696" s="890">
        <v>172424.77</v>
      </c>
    </row>
    <row r="18697" spans="1:4" x14ac:dyDescent="0.25">
      <c r="A18697" s="890" t="s">
        <v>18054</v>
      </c>
      <c r="B18697" s="890" t="s">
        <v>39012</v>
      </c>
      <c r="C18697" s="890" t="s">
        <v>5</v>
      </c>
      <c r="D18697" s="890">
        <v>172422.29</v>
      </c>
    </row>
    <row r="18698" spans="1:4" x14ac:dyDescent="0.25">
      <c r="A18698" s="890" t="s">
        <v>18055</v>
      </c>
      <c r="B18698" s="890" t="s">
        <v>39013</v>
      </c>
      <c r="C18698" s="890" t="s">
        <v>5</v>
      </c>
      <c r="D18698" s="890">
        <v>234824.77</v>
      </c>
    </row>
    <row r="18699" spans="1:4" x14ac:dyDescent="0.25">
      <c r="A18699" s="890" t="s">
        <v>18056</v>
      </c>
      <c r="B18699" s="890" t="s">
        <v>39013</v>
      </c>
      <c r="C18699" s="890" t="s">
        <v>5</v>
      </c>
      <c r="D18699" s="890">
        <v>234822.29</v>
      </c>
    </row>
    <row r="18700" spans="1:4" x14ac:dyDescent="0.25">
      <c r="A18700" s="890" t="s">
        <v>21751</v>
      </c>
      <c r="B18700" s="890" t="s">
        <v>39014</v>
      </c>
      <c r="C18700" s="890" t="s">
        <v>5</v>
      </c>
      <c r="D18700" s="890">
        <v>51924.77</v>
      </c>
    </row>
    <row r="18701" spans="1:4" x14ac:dyDescent="0.25">
      <c r="A18701" s="890" t="s">
        <v>21752</v>
      </c>
      <c r="B18701" s="890" t="s">
        <v>39014</v>
      </c>
      <c r="C18701" s="890" t="s">
        <v>5</v>
      </c>
      <c r="D18701" s="890">
        <v>51922.29</v>
      </c>
    </row>
    <row r="18702" spans="1:4" x14ac:dyDescent="0.25">
      <c r="A18702" s="890" t="s">
        <v>18057</v>
      </c>
      <c r="B18702" s="890" t="s">
        <v>39015</v>
      </c>
      <c r="C18702" s="890" t="s">
        <v>5</v>
      </c>
      <c r="D18702" s="890">
        <v>64824.77</v>
      </c>
    </row>
    <row r="18703" spans="1:4" x14ac:dyDescent="0.25">
      <c r="A18703" s="890" t="s">
        <v>18058</v>
      </c>
      <c r="B18703" s="890" t="s">
        <v>39015</v>
      </c>
      <c r="C18703" s="890" t="s">
        <v>5</v>
      </c>
      <c r="D18703" s="890">
        <v>64822.29</v>
      </c>
    </row>
    <row r="18704" spans="1:4" x14ac:dyDescent="0.25">
      <c r="A18704" s="890" t="s">
        <v>18059</v>
      </c>
      <c r="B18704" s="890" t="s">
        <v>39016</v>
      </c>
      <c r="C18704" s="890" t="s">
        <v>5</v>
      </c>
      <c r="D18704" s="890">
        <v>79624.77</v>
      </c>
    </row>
    <row r="18705" spans="1:4" x14ac:dyDescent="0.25">
      <c r="A18705" s="890" t="s">
        <v>18060</v>
      </c>
      <c r="B18705" s="890" t="s">
        <v>39016</v>
      </c>
      <c r="C18705" s="890" t="s">
        <v>5</v>
      </c>
      <c r="D18705" s="890">
        <v>79622.289999999994</v>
      </c>
    </row>
    <row r="18706" spans="1:4" x14ac:dyDescent="0.25">
      <c r="A18706" s="890" t="s">
        <v>18061</v>
      </c>
      <c r="B18706" s="890" t="s">
        <v>39017</v>
      </c>
      <c r="C18706" s="890" t="s">
        <v>5</v>
      </c>
      <c r="D18706" s="890">
        <v>96024.77</v>
      </c>
    </row>
    <row r="18707" spans="1:4" x14ac:dyDescent="0.25">
      <c r="A18707" s="890" t="s">
        <v>18062</v>
      </c>
      <c r="B18707" s="890" t="s">
        <v>39017</v>
      </c>
      <c r="C18707" s="890" t="s">
        <v>5</v>
      </c>
      <c r="D18707" s="890">
        <v>96022.29</v>
      </c>
    </row>
    <row r="18708" spans="1:4" x14ac:dyDescent="0.25">
      <c r="A18708" s="890" t="s">
        <v>18063</v>
      </c>
      <c r="B18708" s="890" t="s">
        <v>39018</v>
      </c>
      <c r="C18708" s="890" t="s">
        <v>5</v>
      </c>
      <c r="D18708" s="890">
        <v>114774.77</v>
      </c>
    </row>
    <row r="18709" spans="1:4" x14ac:dyDescent="0.25">
      <c r="A18709" s="890" t="s">
        <v>18064</v>
      </c>
      <c r="B18709" s="890" t="s">
        <v>39018</v>
      </c>
      <c r="C18709" s="890" t="s">
        <v>5</v>
      </c>
      <c r="D18709" s="890">
        <v>114772.29</v>
      </c>
    </row>
    <row r="18710" spans="1:4" x14ac:dyDescent="0.25">
      <c r="A18710" s="890" t="s">
        <v>18065</v>
      </c>
      <c r="B18710" s="890" t="s">
        <v>39019</v>
      </c>
      <c r="C18710" s="890" t="s">
        <v>5</v>
      </c>
      <c r="D18710" s="890">
        <v>154414.76999999999</v>
      </c>
    </row>
    <row r="18711" spans="1:4" x14ac:dyDescent="0.25">
      <c r="A18711" s="890" t="s">
        <v>18066</v>
      </c>
      <c r="B18711" s="890" t="s">
        <v>39019</v>
      </c>
      <c r="C18711" s="890" t="s">
        <v>5</v>
      </c>
      <c r="D18711" s="890">
        <v>154412.29</v>
      </c>
    </row>
    <row r="18712" spans="1:4" x14ac:dyDescent="0.25">
      <c r="A18712" s="890" t="s">
        <v>18067</v>
      </c>
      <c r="B18712" s="890" t="s">
        <v>39020</v>
      </c>
      <c r="C18712" s="890" t="s">
        <v>5</v>
      </c>
      <c r="D18712" s="890">
        <v>223194.77</v>
      </c>
    </row>
    <row r="18713" spans="1:4" x14ac:dyDescent="0.25">
      <c r="A18713" s="890" t="s">
        <v>18068</v>
      </c>
      <c r="B18713" s="890" t="s">
        <v>39020</v>
      </c>
      <c r="C18713" s="890" t="s">
        <v>5</v>
      </c>
      <c r="D18713" s="890">
        <v>223192.29</v>
      </c>
    </row>
    <row r="18714" spans="1:4" x14ac:dyDescent="0.25">
      <c r="A18714" s="890" t="s">
        <v>18069</v>
      </c>
      <c r="B18714" s="890" t="s">
        <v>39021</v>
      </c>
      <c r="C18714" s="890" t="s">
        <v>5</v>
      </c>
      <c r="D18714" s="890">
        <v>289624.77</v>
      </c>
    </row>
    <row r="18715" spans="1:4" x14ac:dyDescent="0.25">
      <c r="A18715" s="890" t="s">
        <v>18070</v>
      </c>
      <c r="B18715" s="890" t="s">
        <v>39021</v>
      </c>
      <c r="C18715" s="890" t="s">
        <v>5</v>
      </c>
      <c r="D18715" s="890">
        <v>289622.28999999998</v>
      </c>
    </row>
    <row r="18716" spans="1:4" x14ac:dyDescent="0.25">
      <c r="A18716" s="890" t="s">
        <v>21753</v>
      </c>
      <c r="B18716" s="890" t="s">
        <v>39022</v>
      </c>
      <c r="C18716" s="890" t="s">
        <v>5</v>
      </c>
      <c r="D18716" s="890">
        <v>62976.9</v>
      </c>
    </row>
    <row r="18717" spans="1:4" x14ac:dyDescent="0.25">
      <c r="A18717" s="890" t="s">
        <v>21754</v>
      </c>
      <c r="B18717" s="890" t="s">
        <v>39022</v>
      </c>
      <c r="C18717" s="890" t="s">
        <v>5</v>
      </c>
      <c r="D18717" s="890">
        <v>62974.42</v>
      </c>
    </row>
    <row r="18718" spans="1:4" x14ac:dyDescent="0.25">
      <c r="A18718" s="890" t="s">
        <v>18071</v>
      </c>
      <c r="B18718" s="890" t="s">
        <v>39023</v>
      </c>
      <c r="C18718" s="890" t="s">
        <v>5</v>
      </c>
      <c r="D18718" s="890">
        <v>850.52</v>
      </c>
    </row>
    <row r="18719" spans="1:4" x14ac:dyDescent="0.25">
      <c r="A18719" s="890" t="s">
        <v>18072</v>
      </c>
      <c r="B18719" s="890" t="s">
        <v>39023</v>
      </c>
      <c r="C18719" s="890" t="s">
        <v>5</v>
      </c>
      <c r="D18719" s="890">
        <v>850.52</v>
      </c>
    </row>
    <row r="18720" spans="1:4" x14ac:dyDescent="0.25">
      <c r="A18720" s="890" t="s">
        <v>18073</v>
      </c>
      <c r="B18720" s="890" t="s">
        <v>39024</v>
      </c>
      <c r="C18720" s="890" t="s">
        <v>5</v>
      </c>
      <c r="D18720" s="890">
        <v>850.52</v>
      </c>
    </row>
    <row r="18721" spans="1:4" x14ac:dyDescent="0.25">
      <c r="A18721" s="890" t="s">
        <v>18074</v>
      </c>
      <c r="B18721" s="890" t="s">
        <v>39024</v>
      </c>
      <c r="C18721" s="890" t="s">
        <v>5</v>
      </c>
      <c r="D18721" s="890">
        <v>850.52</v>
      </c>
    </row>
    <row r="18722" spans="1:4" x14ac:dyDescent="0.25">
      <c r="A18722" s="890" t="s">
        <v>18075</v>
      </c>
      <c r="B18722" s="890" t="s">
        <v>39025</v>
      </c>
      <c r="C18722" s="890" t="s">
        <v>5</v>
      </c>
      <c r="D18722" s="890">
        <v>757.52</v>
      </c>
    </row>
    <row r="18723" spans="1:4" x14ac:dyDescent="0.25">
      <c r="A18723" s="890" t="s">
        <v>18076</v>
      </c>
      <c r="B18723" s="890" t="s">
        <v>39025</v>
      </c>
      <c r="C18723" s="890" t="s">
        <v>5</v>
      </c>
      <c r="D18723" s="890">
        <v>757.52</v>
      </c>
    </row>
    <row r="18724" spans="1:4" x14ac:dyDescent="0.25">
      <c r="A18724" s="890" t="s">
        <v>18077</v>
      </c>
      <c r="B18724" s="890" t="s">
        <v>39026</v>
      </c>
      <c r="C18724" s="890" t="s">
        <v>5</v>
      </c>
      <c r="D18724" s="890">
        <v>810.51</v>
      </c>
    </row>
    <row r="18725" spans="1:4" x14ac:dyDescent="0.25">
      <c r="A18725" s="890" t="s">
        <v>18078</v>
      </c>
      <c r="B18725" s="890" t="s">
        <v>39026</v>
      </c>
      <c r="C18725" s="890" t="s">
        <v>5</v>
      </c>
      <c r="D18725" s="890">
        <v>810.51</v>
      </c>
    </row>
    <row r="18726" spans="1:4" x14ac:dyDescent="0.25">
      <c r="A18726" s="890" t="s">
        <v>18079</v>
      </c>
      <c r="B18726" s="890" t="s">
        <v>39027</v>
      </c>
      <c r="C18726" s="890" t="s">
        <v>5</v>
      </c>
      <c r="D18726" s="890">
        <v>757.52</v>
      </c>
    </row>
    <row r="18727" spans="1:4" x14ac:dyDescent="0.25">
      <c r="A18727" s="890" t="s">
        <v>18080</v>
      </c>
      <c r="B18727" s="890" t="s">
        <v>39027</v>
      </c>
      <c r="C18727" s="890" t="s">
        <v>5</v>
      </c>
      <c r="D18727" s="890">
        <v>757.52</v>
      </c>
    </row>
    <row r="18728" spans="1:4" x14ac:dyDescent="0.25">
      <c r="A18728" s="890" t="s">
        <v>18081</v>
      </c>
      <c r="B18728" s="890" t="s">
        <v>39028</v>
      </c>
      <c r="C18728" s="890" t="s">
        <v>5</v>
      </c>
      <c r="D18728" s="890">
        <v>757.52</v>
      </c>
    </row>
    <row r="18729" spans="1:4" x14ac:dyDescent="0.25">
      <c r="A18729" s="890" t="s">
        <v>18082</v>
      </c>
      <c r="B18729" s="890" t="s">
        <v>39028</v>
      </c>
      <c r="C18729" s="890" t="s">
        <v>5</v>
      </c>
      <c r="D18729" s="890">
        <v>757.52</v>
      </c>
    </row>
    <row r="18730" spans="1:4" x14ac:dyDescent="0.25">
      <c r="A18730" s="890" t="s">
        <v>18083</v>
      </c>
      <c r="B18730" s="890" t="s">
        <v>39029</v>
      </c>
      <c r="C18730" s="890" t="s">
        <v>5</v>
      </c>
      <c r="D18730" s="890">
        <v>757.52</v>
      </c>
    </row>
    <row r="18731" spans="1:4" x14ac:dyDescent="0.25">
      <c r="A18731" s="890" t="s">
        <v>18084</v>
      </c>
      <c r="B18731" s="890" t="s">
        <v>39029</v>
      </c>
      <c r="C18731" s="890" t="s">
        <v>5</v>
      </c>
      <c r="D18731" s="890">
        <v>757.52</v>
      </c>
    </row>
    <row r="18732" spans="1:4" x14ac:dyDescent="0.25">
      <c r="A18732" s="890" t="s">
        <v>18085</v>
      </c>
      <c r="B18732" s="890" t="s">
        <v>39030</v>
      </c>
      <c r="C18732" s="890" t="s">
        <v>5</v>
      </c>
      <c r="D18732" s="890">
        <v>757.52</v>
      </c>
    </row>
    <row r="18733" spans="1:4" x14ac:dyDescent="0.25">
      <c r="A18733" s="890" t="s">
        <v>18086</v>
      </c>
      <c r="B18733" s="890" t="s">
        <v>39030</v>
      </c>
      <c r="C18733" s="890" t="s">
        <v>5</v>
      </c>
      <c r="D18733" s="890">
        <v>757.52</v>
      </c>
    </row>
    <row r="18734" spans="1:4" x14ac:dyDescent="0.25">
      <c r="A18734" s="890" t="s">
        <v>48840</v>
      </c>
      <c r="B18734" s="890" t="s">
        <v>48841</v>
      </c>
      <c r="C18734" s="890" t="s">
        <v>5</v>
      </c>
      <c r="D18734" s="890">
        <v>279.2</v>
      </c>
    </row>
    <row r="18735" spans="1:4" x14ac:dyDescent="0.25">
      <c r="A18735" s="890" t="s">
        <v>48842</v>
      </c>
      <c r="B18735" s="890" t="s">
        <v>48841</v>
      </c>
      <c r="C18735" s="890" t="s">
        <v>5</v>
      </c>
      <c r="D18735" s="890">
        <v>277.70999999999998</v>
      </c>
    </row>
    <row r="18736" spans="1:4" x14ac:dyDescent="0.25">
      <c r="A18736" s="890" t="s">
        <v>48843</v>
      </c>
      <c r="B18736" s="890" t="s">
        <v>48844</v>
      </c>
      <c r="C18736" s="890" t="s">
        <v>5</v>
      </c>
      <c r="D18736" s="890">
        <v>104.07</v>
      </c>
    </row>
    <row r="18737" spans="1:4" x14ac:dyDescent="0.25">
      <c r="A18737" s="890" t="s">
        <v>48845</v>
      </c>
      <c r="B18737" s="890" t="s">
        <v>48844</v>
      </c>
      <c r="C18737" s="890" t="s">
        <v>5</v>
      </c>
      <c r="D18737" s="890">
        <v>102.58</v>
      </c>
    </row>
    <row r="18738" spans="1:4" x14ac:dyDescent="0.25">
      <c r="A18738" s="890" t="s">
        <v>18087</v>
      </c>
      <c r="B18738" s="890" t="s">
        <v>39031</v>
      </c>
      <c r="C18738" s="890" t="s">
        <v>4</v>
      </c>
      <c r="D18738" s="890">
        <v>140.41999999999999</v>
      </c>
    </row>
    <row r="18739" spans="1:4" x14ac:dyDescent="0.25">
      <c r="A18739" s="890" t="s">
        <v>18088</v>
      </c>
      <c r="B18739" s="890" t="s">
        <v>39031</v>
      </c>
      <c r="C18739" s="890" t="s">
        <v>4</v>
      </c>
      <c r="D18739" s="890">
        <v>137.94</v>
      </c>
    </row>
    <row r="18740" spans="1:4" x14ac:dyDescent="0.25">
      <c r="A18740" s="890" t="s">
        <v>18089</v>
      </c>
      <c r="B18740" s="890" t="s">
        <v>39032</v>
      </c>
      <c r="C18740" s="890" t="s">
        <v>5</v>
      </c>
      <c r="D18740" s="890">
        <v>86.57</v>
      </c>
    </row>
    <row r="18741" spans="1:4" x14ac:dyDescent="0.25">
      <c r="A18741" s="890" t="s">
        <v>18090</v>
      </c>
      <c r="B18741" s="890" t="s">
        <v>39032</v>
      </c>
      <c r="C18741" s="890" t="s">
        <v>5</v>
      </c>
      <c r="D18741" s="890">
        <v>84.09</v>
      </c>
    </row>
    <row r="18742" spans="1:4" x14ac:dyDescent="0.25">
      <c r="A18742" s="890" t="s">
        <v>18091</v>
      </c>
      <c r="B18742" s="890" t="s">
        <v>39033</v>
      </c>
      <c r="C18742" s="890" t="s">
        <v>4</v>
      </c>
      <c r="D18742" s="890">
        <v>397.64</v>
      </c>
    </row>
    <row r="18743" spans="1:4" x14ac:dyDescent="0.25">
      <c r="A18743" s="890" t="s">
        <v>18092</v>
      </c>
      <c r="B18743" s="890" t="s">
        <v>39033</v>
      </c>
      <c r="C18743" s="890" t="s">
        <v>4</v>
      </c>
      <c r="D18743" s="890">
        <v>389.58</v>
      </c>
    </row>
    <row r="18744" spans="1:4" x14ac:dyDescent="0.25">
      <c r="A18744" s="890" t="s">
        <v>18093</v>
      </c>
      <c r="B18744" s="890" t="s">
        <v>39034</v>
      </c>
      <c r="C18744" s="890" t="s">
        <v>3</v>
      </c>
      <c r="D18744" s="890">
        <v>976.84</v>
      </c>
    </row>
    <row r="18745" spans="1:4" x14ac:dyDescent="0.25">
      <c r="A18745" s="890" t="s">
        <v>18094</v>
      </c>
      <c r="B18745" s="890" t="s">
        <v>39034</v>
      </c>
      <c r="C18745" s="890" t="s">
        <v>3</v>
      </c>
      <c r="D18745" s="890">
        <v>964.78</v>
      </c>
    </row>
    <row r="18746" spans="1:4" x14ac:dyDescent="0.25">
      <c r="A18746" s="890" t="s">
        <v>18095</v>
      </c>
      <c r="B18746" s="890" t="s">
        <v>39035</v>
      </c>
      <c r="C18746" s="890" t="s">
        <v>3</v>
      </c>
      <c r="D18746" s="890">
        <v>918.17</v>
      </c>
    </row>
    <row r="18747" spans="1:4" x14ac:dyDescent="0.25">
      <c r="A18747" s="890" t="s">
        <v>18096</v>
      </c>
      <c r="B18747" s="890" t="s">
        <v>39035</v>
      </c>
      <c r="C18747" s="890" t="s">
        <v>3</v>
      </c>
      <c r="D18747" s="890">
        <v>906.11</v>
      </c>
    </row>
    <row r="18748" spans="1:4" x14ac:dyDescent="0.25">
      <c r="A18748" s="890" t="s">
        <v>18097</v>
      </c>
      <c r="B18748" s="890" t="s">
        <v>39036</v>
      </c>
      <c r="C18748" s="890" t="s">
        <v>3</v>
      </c>
      <c r="D18748" s="890">
        <v>918.21</v>
      </c>
    </row>
    <row r="18749" spans="1:4" x14ac:dyDescent="0.25">
      <c r="A18749" s="890" t="s">
        <v>18098</v>
      </c>
      <c r="B18749" s="890" t="s">
        <v>39036</v>
      </c>
      <c r="C18749" s="890" t="s">
        <v>3</v>
      </c>
      <c r="D18749" s="890">
        <v>906.16</v>
      </c>
    </row>
    <row r="18750" spans="1:4" x14ac:dyDescent="0.25">
      <c r="A18750" s="890" t="s">
        <v>18099</v>
      </c>
      <c r="B18750" s="890" t="s">
        <v>39037</v>
      </c>
      <c r="C18750" s="890" t="s">
        <v>3</v>
      </c>
      <c r="D18750" s="890">
        <v>918.25</v>
      </c>
    </row>
    <row r="18751" spans="1:4" x14ac:dyDescent="0.25">
      <c r="A18751" s="890" t="s">
        <v>18100</v>
      </c>
      <c r="B18751" s="890" t="s">
        <v>39037</v>
      </c>
      <c r="C18751" s="890" t="s">
        <v>3</v>
      </c>
      <c r="D18751" s="890">
        <v>906.2</v>
      </c>
    </row>
    <row r="18752" spans="1:4" x14ac:dyDescent="0.25">
      <c r="A18752" s="890" t="s">
        <v>18101</v>
      </c>
      <c r="B18752" s="890" t="s">
        <v>39038</v>
      </c>
      <c r="C18752" s="890" t="s">
        <v>3</v>
      </c>
      <c r="D18752" s="890">
        <v>918.25</v>
      </c>
    </row>
    <row r="18753" spans="1:4" x14ac:dyDescent="0.25">
      <c r="A18753" s="890" t="s">
        <v>18102</v>
      </c>
      <c r="B18753" s="890" t="s">
        <v>39038</v>
      </c>
      <c r="C18753" s="890" t="s">
        <v>3</v>
      </c>
      <c r="D18753" s="890">
        <v>906.2</v>
      </c>
    </row>
    <row r="18754" spans="1:4" x14ac:dyDescent="0.25">
      <c r="A18754" s="890" t="s">
        <v>18103</v>
      </c>
      <c r="B18754" s="890" t="s">
        <v>39039</v>
      </c>
      <c r="C18754" s="890" t="s">
        <v>3</v>
      </c>
      <c r="D18754" s="890">
        <v>918.09</v>
      </c>
    </row>
    <row r="18755" spans="1:4" x14ac:dyDescent="0.25">
      <c r="A18755" s="890" t="s">
        <v>18104</v>
      </c>
      <c r="B18755" s="890" t="s">
        <v>39039</v>
      </c>
      <c r="C18755" s="890" t="s">
        <v>3</v>
      </c>
      <c r="D18755" s="890">
        <v>906.04</v>
      </c>
    </row>
    <row r="18756" spans="1:4" x14ac:dyDescent="0.25">
      <c r="A18756" s="890" t="s">
        <v>18105</v>
      </c>
      <c r="B18756" s="890" t="s">
        <v>39040</v>
      </c>
      <c r="C18756" s="890" t="s">
        <v>4</v>
      </c>
      <c r="D18756" s="890">
        <v>84.15</v>
      </c>
    </row>
    <row r="18757" spans="1:4" x14ac:dyDescent="0.25">
      <c r="A18757" s="890" t="s">
        <v>18106</v>
      </c>
      <c r="B18757" s="890" t="s">
        <v>39040</v>
      </c>
      <c r="C18757" s="890" t="s">
        <v>4</v>
      </c>
      <c r="D18757" s="890">
        <v>81.13</v>
      </c>
    </row>
    <row r="18758" spans="1:4" x14ac:dyDescent="0.25">
      <c r="A18758" s="890" t="s">
        <v>18107</v>
      </c>
      <c r="B18758" s="890" t="s">
        <v>39041</v>
      </c>
      <c r="C18758" s="890" t="s">
        <v>4</v>
      </c>
      <c r="D18758" s="890">
        <v>87.79</v>
      </c>
    </row>
    <row r="18759" spans="1:4" x14ac:dyDescent="0.25">
      <c r="A18759" s="890" t="s">
        <v>18108</v>
      </c>
      <c r="B18759" s="890" t="s">
        <v>39041</v>
      </c>
      <c r="C18759" s="890" t="s">
        <v>4</v>
      </c>
      <c r="D18759" s="890">
        <v>84.7</v>
      </c>
    </row>
    <row r="18760" spans="1:4" x14ac:dyDescent="0.25">
      <c r="A18760" s="890" t="s">
        <v>18109</v>
      </c>
      <c r="B18760" s="890" t="s">
        <v>39042</v>
      </c>
      <c r="C18760" s="890" t="s">
        <v>4</v>
      </c>
      <c r="D18760" s="890">
        <v>495.49</v>
      </c>
    </row>
    <row r="18761" spans="1:4" x14ac:dyDescent="0.25">
      <c r="A18761" s="890" t="s">
        <v>18110</v>
      </c>
      <c r="B18761" s="890" t="s">
        <v>39042</v>
      </c>
      <c r="C18761" s="890" t="s">
        <v>4</v>
      </c>
      <c r="D18761" s="890">
        <v>487.43</v>
      </c>
    </row>
    <row r="18762" spans="1:4" x14ac:dyDescent="0.25">
      <c r="A18762" s="890" t="s">
        <v>18111</v>
      </c>
      <c r="B18762" s="890" t="s">
        <v>39043</v>
      </c>
      <c r="C18762" s="890" t="s">
        <v>3</v>
      </c>
      <c r="D18762" s="890">
        <v>1192.8499999999999</v>
      </c>
    </row>
    <row r="18763" spans="1:4" x14ac:dyDescent="0.25">
      <c r="A18763" s="890" t="s">
        <v>18112</v>
      </c>
      <c r="B18763" s="890" t="s">
        <v>39043</v>
      </c>
      <c r="C18763" s="890" t="s">
        <v>3</v>
      </c>
      <c r="D18763" s="890">
        <v>1180.8</v>
      </c>
    </row>
    <row r="18764" spans="1:4" x14ac:dyDescent="0.25">
      <c r="A18764" s="890" t="s">
        <v>18113</v>
      </c>
      <c r="B18764" s="890" t="s">
        <v>39044</v>
      </c>
      <c r="C18764" s="890" t="s">
        <v>3</v>
      </c>
      <c r="D18764" s="890">
        <v>1192.82</v>
      </c>
    </row>
    <row r="18765" spans="1:4" x14ac:dyDescent="0.25">
      <c r="A18765" s="890" t="s">
        <v>18114</v>
      </c>
      <c r="B18765" s="890" t="s">
        <v>39044</v>
      </c>
      <c r="C18765" s="890" t="s">
        <v>3</v>
      </c>
      <c r="D18765" s="890">
        <v>1180.76</v>
      </c>
    </row>
    <row r="18766" spans="1:4" x14ac:dyDescent="0.25">
      <c r="A18766" s="890" t="s">
        <v>18115</v>
      </c>
      <c r="B18766" s="890" t="s">
        <v>39045</v>
      </c>
      <c r="C18766" s="890" t="s">
        <v>3</v>
      </c>
      <c r="D18766" s="890">
        <v>1192.8699999999999</v>
      </c>
    </row>
    <row r="18767" spans="1:4" x14ac:dyDescent="0.25">
      <c r="A18767" s="890" t="s">
        <v>18116</v>
      </c>
      <c r="B18767" s="890" t="s">
        <v>39045</v>
      </c>
      <c r="C18767" s="890" t="s">
        <v>3</v>
      </c>
      <c r="D18767" s="890">
        <v>1180.82</v>
      </c>
    </row>
    <row r="18768" spans="1:4" x14ac:dyDescent="0.25">
      <c r="A18768" s="890" t="s">
        <v>18117</v>
      </c>
      <c r="B18768" s="890" t="s">
        <v>39046</v>
      </c>
      <c r="C18768" s="890" t="s">
        <v>3</v>
      </c>
      <c r="D18768" s="890">
        <v>1192.93</v>
      </c>
    </row>
    <row r="18769" spans="1:4" x14ac:dyDescent="0.25">
      <c r="A18769" s="890" t="s">
        <v>18118</v>
      </c>
      <c r="B18769" s="890" t="s">
        <v>39046</v>
      </c>
      <c r="C18769" s="890" t="s">
        <v>3</v>
      </c>
      <c r="D18769" s="890">
        <v>1180.8699999999999</v>
      </c>
    </row>
    <row r="18770" spans="1:4" x14ac:dyDescent="0.25">
      <c r="A18770" s="890" t="s">
        <v>18119</v>
      </c>
      <c r="B18770" s="890" t="s">
        <v>39047</v>
      </c>
      <c r="C18770" s="890" t="s">
        <v>3</v>
      </c>
      <c r="D18770" s="890">
        <v>1192.93</v>
      </c>
    </row>
    <row r="18771" spans="1:4" x14ac:dyDescent="0.25">
      <c r="A18771" s="890" t="s">
        <v>18120</v>
      </c>
      <c r="B18771" s="890" t="s">
        <v>39047</v>
      </c>
      <c r="C18771" s="890" t="s">
        <v>3</v>
      </c>
      <c r="D18771" s="890">
        <v>1180.8699999999999</v>
      </c>
    </row>
    <row r="18772" spans="1:4" x14ac:dyDescent="0.25">
      <c r="A18772" s="890" t="s">
        <v>18121</v>
      </c>
      <c r="B18772" s="890" t="s">
        <v>39048</v>
      </c>
      <c r="C18772" s="890" t="s">
        <v>3</v>
      </c>
      <c r="D18772" s="890">
        <v>1192.71</v>
      </c>
    </row>
    <row r="18773" spans="1:4" x14ac:dyDescent="0.25">
      <c r="A18773" s="890" t="s">
        <v>18122</v>
      </c>
      <c r="B18773" s="890" t="s">
        <v>39048</v>
      </c>
      <c r="C18773" s="890" t="s">
        <v>3</v>
      </c>
      <c r="D18773" s="890">
        <v>1180.6500000000001</v>
      </c>
    </row>
    <row r="18774" spans="1:4" x14ac:dyDescent="0.25">
      <c r="A18774" s="890" t="s">
        <v>18123</v>
      </c>
      <c r="B18774" s="890" t="s">
        <v>39049</v>
      </c>
      <c r="C18774" s="890" t="s">
        <v>4</v>
      </c>
      <c r="D18774" s="890">
        <v>102.9</v>
      </c>
    </row>
    <row r="18775" spans="1:4" x14ac:dyDescent="0.25">
      <c r="A18775" s="890" t="s">
        <v>18124</v>
      </c>
      <c r="B18775" s="890" t="s">
        <v>39049</v>
      </c>
      <c r="C18775" s="890" t="s">
        <v>4</v>
      </c>
      <c r="D18775" s="890">
        <v>99.88</v>
      </c>
    </row>
    <row r="18776" spans="1:4" x14ac:dyDescent="0.25">
      <c r="A18776" s="890" t="s">
        <v>18125</v>
      </c>
      <c r="B18776" s="890" t="s">
        <v>39050</v>
      </c>
      <c r="C18776" s="890" t="s">
        <v>4</v>
      </c>
      <c r="D18776" s="890">
        <v>108.39</v>
      </c>
    </row>
    <row r="18777" spans="1:4" x14ac:dyDescent="0.25">
      <c r="A18777" s="890" t="s">
        <v>18126</v>
      </c>
      <c r="B18777" s="890" t="s">
        <v>39050</v>
      </c>
      <c r="C18777" s="890" t="s">
        <v>4</v>
      </c>
      <c r="D18777" s="890">
        <v>105.3</v>
      </c>
    </row>
    <row r="18778" spans="1:4" x14ac:dyDescent="0.25">
      <c r="A18778" s="890" t="s">
        <v>18127</v>
      </c>
      <c r="B18778" s="890" t="s">
        <v>39051</v>
      </c>
      <c r="C18778" s="890" t="s">
        <v>4</v>
      </c>
      <c r="D18778" s="890">
        <v>397.64</v>
      </c>
    </row>
    <row r="18779" spans="1:4" x14ac:dyDescent="0.25">
      <c r="A18779" s="890" t="s">
        <v>18128</v>
      </c>
      <c r="B18779" s="890" t="s">
        <v>39051</v>
      </c>
      <c r="C18779" s="890" t="s">
        <v>4</v>
      </c>
      <c r="D18779" s="890">
        <v>389.58</v>
      </c>
    </row>
    <row r="18780" spans="1:4" x14ac:dyDescent="0.25">
      <c r="A18780" s="890" t="s">
        <v>18129</v>
      </c>
      <c r="B18780" s="890" t="s">
        <v>39052</v>
      </c>
      <c r="C18780" s="890" t="s">
        <v>3</v>
      </c>
      <c r="D18780" s="890">
        <v>763.7</v>
      </c>
    </row>
    <row r="18781" spans="1:4" x14ac:dyDescent="0.25">
      <c r="A18781" s="890" t="s">
        <v>18130</v>
      </c>
      <c r="B18781" s="890" t="s">
        <v>39052</v>
      </c>
      <c r="C18781" s="890" t="s">
        <v>3</v>
      </c>
      <c r="D18781" s="890">
        <v>751.64</v>
      </c>
    </row>
    <row r="18782" spans="1:4" x14ac:dyDescent="0.25">
      <c r="A18782" s="890" t="s">
        <v>18131</v>
      </c>
      <c r="B18782" s="890" t="s">
        <v>39053</v>
      </c>
      <c r="C18782" s="890" t="s">
        <v>3</v>
      </c>
      <c r="D18782" s="890">
        <v>763.67</v>
      </c>
    </row>
    <row r="18783" spans="1:4" x14ac:dyDescent="0.25">
      <c r="A18783" s="890" t="s">
        <v>18132</v>
      </c>
      <c r="B18783" s="890" t="s">
        <v>39053</v>
      </c>
      <c r="C18783" s="890" t="s">
        <v>3</v>
      </c>
      <c r="D18783" s="890">
        <v>751.62</v>
      </c>
    </row>
    <row r="18784" spans="1:4" x14ac:dyDescent="0.25">
      <c r="A18784" s="890" t="s">
        <v>18133</v>
      </c>
      <c r="B18784" s="890" t="s">
        <v>39054</v>
      </c>
      <c r="C18784" s="890" t="s">
        <v>3</v>
      </c>
      <c r="D18784" s="890">
        <v>763.71</v>
      </c>
    </row>
    <row r="18785" spans="1:4" x14ac:dyDescent="0.25">
      <c r="A18785" s="890" t="s">
        <v>18134</v>
      </c>
      <c r="B18785" s="890" t="s">
        <v>39054</v>
      </c>
      <c r="C18785" s="890" t="s">
        <v>3</v>
      </c>
      <c r="D18785" s="890">
        <v>751.65</v>
      </c>
    </row>
    <row r="18786" spans="1:4" x14ac:dyDescent="0.25">
      <c r="A18786" s="890" t="s">
        <v>18135</v>
      </c>
      <c r="B18786" s="890" t="s">
        <v>39055</v>
      </c>
      <c r="C18786" s="890" t="s">
        <v>3</v>
      </c>
      <c r="D18786" s="890">
        <v>763.74</v>
      </c>
    </row>
    <row r="18787" spans="1:4" x14ac:dyDescent="0.25">
      <c r="A18787" s="890" t="s">
        <v>18136</v>
      </c>
      <c r="B18787" s="890" t="s">
        <v>39055</v>
      </c>
      <c r="C18787" s="890" t="s">
        <v>3</v>
      </c>
      <c r="D18787" s="890">
        <v>751.69</v>
      </c>
    </row>
    <row r="18788" spans="1:4" x14ac:dyDescent="0.25">
      <c r="A18788" s="890" t="s">
        <v>18137</v>
      </c>
      <c r="B18788" s="890" t="s">
        <v>39056</v>
      </c>
      <c r="C18788" s="890" t="s">
        <v>3</v>
      </c>
      <c r="D18788" s="890">
        <v>763.74</v>
      </c>
    </row>
    <row r="18789" spans="1:4" x14ac:dyDescent="0.25">
      <c r="A18789" s="890" t="s">
        <v>18138</v>
      </c>
      <c r="B18789" s="890" t="s">
        <v>39056</v>
      </c>
      <c r="C18789" s="890" t="s">
        <v>3</v>
      </c>
      <c r="D18789" s="890">
        <v>751.68</v>
      </c>
    </row>
    <row r="18790" spans="1:4" x14ac:dyDescent="0.25">
      <c r="A18790" s="890" t="s">
        <v>18139</v>
      </c>
      <c r="B18790" s="890" t="s">
        <v>39057</v>
      </c>
      <c r="C18790" s="890" t="s">
        <v>3</v>
      </c>
      <c r="D18790" s="890">
        <v>763.61</v>
      </c>
    </row>
    <row r="18791" spans="1:4" x14ac:dyDescent="0.25">
      <c r="A18791" s="890" t="s">
        <v>18140</v>
      </c>
      <c r="B18791" s="890" t="s">
        <v>39057</v>
      </c>
      <c r="C18791" s="890" t="s">
        <v>3</v>
      </c>
      <c r="D18791" s="890">
        <v>751.56</v>
      </c>
    </row>
    <row r="18792" spans="1:4" x14ac:dyDescent="0.25">
      <c r="A18792" s="890" t="s">
        <v>18141</v>
      </c>
      <c r="B18792" s="890" t="s">
        <v>39058</v>
      </c>
      <c r="C18792" s="890" t="s">
        <v>4</v>
      </c>
      <c r="D18792" s="890">
        <v>70.97</v>
      </c>
    </row>
    <row r="18793" spans="1:4" x14ac:dyDescent="0.25">
      <c r="A18793" s="890" t="s">
        <v>18142</v>
      </c>
      <c r="B18793" s="890" t="s">
        <v>39058</v>
      </c>
      <c r="C18793" s="890" t="s">
        <v>4</v>
      </c>
      <c r="D18793" s="890">
        <v>67.95</v>
      </c>
    </row>
    <row r="18794" spans="1:4" x14ac:dyDescent="0.25">
      <c r="A18794" s="890" t="s">
        <v>18143</v>
      </c>
      <c r="B18794" s="890" t="s">
        <v>39059</v>
      </c>
      <c r="C18794" s="890" t="s">
        <v>4</v>
      </c>
      <c r="D18794" s="890">
        <v>82.64</v>
      </c>
    </row>
    <row r="18795" spans="1:4" x14ac:dyDescent="0.25">
      <c r="A18795" s="890" t="s">
        <v>18144</v>
      </c>
      <c r="B18795" s="890" t="s">
        <v>39059</v>
      </c>
      <c r="C18795" s="890" t="s">
        <v>4</v>
      </c>
      <c r="D18795" s="890">
        <v>79.55</v>
      </c>
    </row>
    <row r="18796" spans="1:4" x14ac:dyDescent="0.25">
      <c r="A18796" s="890" t="s">
        <v>18145</v>
      </c>
      <c r="B18796" s="890" t="s">
        <v>39060</v>
      </c>
      <c r="C18796" s="890" t="s">
        <v>4</v>
      </c>
      <c r="D18796" s="890">
        <v>397.64</v>
      </c>
    </row>
    <row r="18797" spans="1:4" x14ac:dyDescent="0.25">
      <c r="A18797" s="890" t="s">
        <v>18146</v>
      </c>
      <c r="B18797" s="890" t="s">
        <v>39060</v>
      </c>
      <c r="C18797" s="890" t="s">
        <v>4</v>
      </c>
      <c r="D18797" s="890">
        <v>389.58</v>
      </c>
    </row>
    <row r="18798" spans="1:4" x14ac:dyDescent="0.25">
      <c r="A18798" s="890" t="s">
        <v>18147</v>
      </c>
      <c r="B18798" s="890" t="s">
        <v>39061</v>
      </c>
      <c r="C18798" s="890" t="s">
        <v>3</v>
      </c>
      <c r="D18798" s="890">
        <v>763.7</v>
      </c>
    </row>
    <row r="18799" spans="1:4" x14ac:dyDescent="0.25">
      <c r="A18799" s="890" t="s">
        <v>18148</v>
      </c>
      <c r="B18799" s="890" t="s">
        <v>39061</v>
      </c>
      <c r="C18799" s="890" t="s">
        <v>3</v>
      </c>
      <c r="D18799" s="890">
        <v>751.64</v>
      </c>
    </row>
    <row r="18800" spans="1:4" x14ac:dyDescent="0.25">
      <c r="A18800" s="890" t="s">
        <v>18149</v>
      </c>
      <c r="B18800" s="890" t="s">
        <v>39062</v>
      </c>
      <c r="C18800" s="890" t="s">
        <v>3</v>
      </c>
      <c r="D18800" s="890">
        <v>763.67</v>
      </c>
    </row>
    <row r="18801" spans="1:4" x14ac:dyDescent="0.25">
      <c r="A18801" s="890" t="s">
        <v>18150</v>
      </c>
      <c r="B18801" s="890" t="s">
        <v>39062</v>
      </c>
      <c r="C18801" s="890" t="s">
        <v>3</v>
      </c>
      <c r="D18801" s="890">
        <v>751.62</v>
      </c>
    </row>
    <row r="18802" spans="1:4" x14ac:dyDescent="0.25">
      <c r="A18802" s="890" t="s">
        <v>18151</v>
      </c>
      <c r="B18802" s="890" t="s">
        <v>39063</v>
      </c>
      <c r="C18802" s="890" t="s">
        <v>3</v>
      </c>
      <c r="D18802" s="890">
        <v>763.71</v>
      </c>
    </row>
    <row r="18803" spans="1:4" x14ac:dyDescent="0.25">
      <c r="A18803" s="890" t="s">
        <v>18152</v>
      </c>
      <c r="B18803" s="890" t="s">
        <v>39063</v>
      </c>
      <c r="C18803" s="890" t="s">
        <v>3</v>
      </c>
      <c r="D18803" s="890">
        <v>751.65</v>
      </c>
    </row>
    <row r="18804" spans="1:4" x14ac:dyDescent="0.25">
      <c r="A18804" s="890" t="s">
        <v>18153</v>
      </c>
      <c r="B18804" s="890" t="s">
        <v>39064</v>
      </c>
      <c r="C18804" s="890" t="s">
        <v>3</v>
      </c>
      <c r="D18804" s="890">
        <v>763.74</v>
      </c>
    </row>
    <row r="18805" spans="1:4" x14ac:dyDescent="0.25">
      <c r="A18805" s="890" t="s">
        <v>18154</v>
      </c>
      <c r="B18805" s="890" t="s">
        <v>39064</v>
      </c>
      <c r="C18805" s="890" t="s">
        <v>3</v>
      </c>
      <c r="D18805" s="890">
        <v>751.69</v>
      </c>
    </row>
    <row r="18806" spans="1:4" x14ac:dyDescent="0.25">
      <c r="A18806" s="890" t="s">
        <v>18155</v>
      </c>
      <c r="B18806" s="890" t="s">
        <v>39065</v>
      </c>
      <c r="C18806" s="890" t="s">
        <v>3</v>
      </c>
      <c r="D18806" s="890">
        <v>763.74</v>
      </c>
    </row>
    <row r="18807" spans="1:4" x14ac:dyDescent="0.25">
      <c r="A18807" s="890" t="s">
        <v>18156</v>
      </c>
      <c r="B18807" s="890" t="s">
        <v>39065</v>
      </c>
      <c r="C18807" s="890" t="s">
        <v>3</v>
      </c>
      <c r="D18807" s="890">
        <v>751.68</v>
      </c>
    </row>
    <row r="18808" spans="1:4" x14ac:dyDescent="0.25">
      <c r="A18808" s="890" t="s">
        <v>18157</v>
      </c>
      <c r="B18808" s="890" t="s">
        <v>39066</v>
      </c>
      <c r="C18808" s="890" t="s">
        <v>3</v>
      </c>
      <c r="D18808" s="890">
        <v>763.61</v>
      </c>
    </row>
    <row r="18809" spans="1:4" x14ac:dyDescent="0.25">
      <c r="A18809" s="890" t="s">
        <v>18158</v>
      </c>
      <c r="B18809" s="890" t="s">
        <v>39066</v>
      </c>
      <c r="C18809" s="890" t="s">
        <v>3</v>
      </c>
      <c r="D18809" s="890">
        <v>751.56</v>
      </c>
    </row>
    <row r="18810" spans="1:4" x14ac:dyDescent="0.25">
      <c r="A18810" s="890" t="s">
        <v>18159</v>
      </c>
      <c r="B18810" s="890" t="s">
        <v>39067</v>
      </c>
      <c r="C18810" s="890" t="s">
        <v>4</v>
      </c>
      <c r="D18810" s="890">
        <v>70.97</v>
      </c>
    </row>
    <row r="18811" spans="1:4" x14ac:dyDescent="0.25">
      <c r="A18811" s="890" t="s">
        <v>18160</v>
      </c>
      <c r="B18811" s="890" t="s">
        <v>39067</v>
      </c>
      <c r="C18811" s="890" t="s">
        <v>4</v>
      </c>
      <c r="D18811" s="890">
        <v>67.95</v>
      </c>
    </row>
    <row r="18812" spans="1:4" x14ac:dyDescent="0.25">
      <c r="A18812" s="890" t="s">
        <v>18161</v>
      </c>
      <c r="B18812" s="890" t="s">
        <v>39068</v>
      </c>
      <c r="C18812" s="890" t="s">
        <v>4</v>
      </c>
      <c r="D18812" s="890">
        <v>82.64</v>
      </c>
    </row>
    <row r="18813" spans="1:4" x14ac:dyDescent="0.25">
      <c r="A18813" s="890" t="s">
        <v>18162</v>
      </c>
      <c r="B18813" s="890" t="s">
        <v>39068</v>
      </c>
      <c r="C18813" s="890" t="s">
        <v>4</v>
      </c>
      <c r="D18813" s="890">
        <v>79.55</v>
      </c>
    </row>
    <row r="18814" spans="1:4" x14ac:dyDescent="0.25">
      <c r="A18814" s="890" t="s">
        <v>18163</v>
      </c>
      <c r="B18814" s="890" t="s">
        <v>39069</v>
      </c>
      <c r="C18814" s="890" t="s">
        <v>4</v>
      </c>
      <c r="D18814" s="890">
        <v>552.14</v>
      </c>
    </row>
    <row r="18815" spans="1:4" x14ac:dyDescent="0.25">
      <c r="A18815" s="890" t="s">
        <v>18164</v>
      </c>
      <c r="B18815" s="890" t="s">
        <v>39069</v>
      </c>
      <c r="C18815" s="890" t="s">
        <v>4</v>
      </c>
      <c r="D18815" s="890">
        <v>544.08000000000004</v>
      </c>
    </row>
    <row r="18816" spans="1:4" x14ac:dyDescent="0.25">
      <c r="A18816" s="890" t="s">
        <v>18165</v>
      </c>
      <c r="B18816" s="890" t="s">
        <v>39070</v>
      </c>
      <c r="C18816" s="890" t="s">
        <v>3</v>
      </c>
      <c r="D18816" s="890">
        <v>1192.8499999999999</v>
      </c>
    </row>
    <row r="18817" spans="1:4" x14ac:dyDescent="0.25">
      <c r="A18817" s="890" t="s">
        <v>18166</v>
      </c>
      <c r="B18817" s="890" t="s">
        <v>39070</v>
      </c>
      <c r="C18817" s="890" t="s">
        <v>3</v>
      </c>
      <c r="D18817" s="890">
        <v>1180.8</v>
      </c>
    </row>
    <row r="18818" spans="1:4" x14ac:dyDescent="0.25">
      <c r="A18818" s="890" t="s">
        <v>18167</v>
      </c>
      <c r="B18818" s="890" t="s">
        <v>39071</v>
      </c>
      <c r="C18818" s="890" t="s">
        <v>3</v>
      </c>
      <c r="D18818" s="890">
        <v>1192.82</v>
      </c>
    </row>
    <row r="18819" spans="1:4" x14ac:dyDescent="0.25">
      <c r="A18819" s="890" t="s">
        <v>18168</v>
      </c>
      <c r="B18819" s="890" t="s">
        <v>39071</v>
      </c>
      <c r="C18819" s="890" t="s">
        <v>3</v>
      </c>
      <c r="D18819" s="890">
        <v>1180.76</v>
      </c>
    </row>
    <row r="18820" spans="1:4" x14ac:dyDescent="0.25">
      <c r="A18820" s="890" t="s">
        <v>18169</v>
      </c>
      <c r="B18820" s="890" t="s">
        <v>39072</v>
      </c>
      <c r="C18820" s="890" t="s">
        <v>3</v>
      </c>
      <c r="D18820" s="890">
        <v>1192.8699999999999</v>
      </c>
    </row>
    <row r="18821" spans="1:4" x14ac:dyDescent="0.25">
      <c r="A18821" s="890" t="s">
        <v>18170</v>
      </c>
      <c r="B18821" s="890" t="s">
        <v>39072</v>
      </c>
      <c r="C18821" s="890" t="s">
        <v>3</v>
      </c>
      <c r="D18821" s="890">
        <v>1180.82</v>
      </c>
    </row>
    <row r="18822" spans="1:4" x14ac:dyDescent="0.25">
      <c r="A18822" s="890" t="s">
        <v>18171</v>
      </c>
      <c r="B18822" s="890" t="s">
        <v>39073</v>
      </c>
      <c r="C18822" s="890" t="s">
        <v>3</v>
      </c>
      <c r="D18822" s="890">
        <v>1192.93</v>
      </c>
    </row>
    <row r="18823" spans="1:4" x14ac:dyDescent="0.25">
      <c r="A18823" s="890" t="s">
        <v>18172</v>
      </c>
      <c r="B18823" s="890" t="s">
        <v>39073</v>
      </c>
      <c r="C18823" s="890" t="s">
        <v>3</v>
      </c>
      <c r="D18823" s="890">
        <v>1180.8699999999999</v>
      </c>
    </row>
    <row r="18824" spans="1:4" x14ac:dyDescent="0.25">
      <c r="A18824" s="890" t="s">
        <v>18173</v>
      </c>
      <c r="B18824" s="890" t="s">
        <v>39074</v>
      </c>
      <c r="C18824" s="890" t="s">
        <v>3</v>
      </c>
      <c r="D18824" s="890">
        <v>1192.93</v>
      </c>
    </row>
    <row r="18825" spans="1:4" x14ac:dyDescent="0.25">
      <c r="A18825" s="890" t="s">
        <v>18174</v>
      </c>
      <c r="B18825" s="890" t="s">
        <v>39074</v>
      </c>
      <c r="C18825" s="890" t="s">
        <v>3</v>
      </c>
      <c r="D18825" s="890">
        <v>1180.8699999999999</v>
      </c>
    </row>
    <row r="18826" spans="1:4" x14ac:dyDescent="0.25">
      <c r="A18826" s="890" t="s">
        <v>18175</v>
      </c>
      <c r="B18826" s="890" t="s">
        <v>39075</v>
      </c>
      <c r="C18826" s="890" t="s">
        <v>3</v>
      </c>
      <c r="D18826" s="890">
        <v>1192.71</v>
      </c>
    </row>
    <row r="18827" spans="1:4" x14ac:dyDescent="0.25">
      <c r="A18827" s="890" t="s">
        <v>18176</v>
      </c>
      <c r="B18827" s="890" t="s">
        <v>39075</v>
      </c>
      <c r="C18827" s="890" t="s">
        <v>3</v>
      </c>
      <c r="D18827" s="890">
        <v>1180.6500000000001</v>
      </c>
    </row>
    <row r="18828" spans="1:4" x14ac:dyDescent="0.25">
      <c r="A18828" s="890" t="s">
        <v>18177</v>
      </c>
      <c r="B18828" s="890" t="s">
        <v>39076</v>
      </c>
      <c r="C18828" s="890" t="s">
        <v>4</v>
      </c>
      <c r="D18828" s="890">
        <v>102.9</v>
      </c>
    </row>
    <row r="18829" spans="1:4" x14ac:dyDescent="0.25">
      <c r="A18829" s="890" t="s">
        <v>18178</v>
      </c>
      <c r="B18829" s="890" t="s">
        <v>39076</v>
      </c>
      <c r="C18829" s="890" t="s">
        <v>4</v>
      </c>
      <c r="D18829" s="890">
        <v>99.88</v>
      </c>
    </row>
    <row r="18830" spans="1:4" x14ac:dyDescent="0.25">
      <c r="A18830" s="890" t="s">
        <v>18179</v>
      </c>
      <c r="B18830" s="890" t="s">
        <v>39077</v>
      </c>
      <c r="C18830" s="890" t="s">
        <v>4</v>
      </c>
      <c r="D18830" s="890">
        <v>108.39</v>
      </c>
    </row>
    <row r="18831" spans="1:4" x14ac:dyDescent="0.25">
      <c r="A18831" s="890" t="s">
        <v>18180</v>
      </c>
      <c r="B18831" s="890" t="s">
        <v>39077</v>
      </c>
      <c r="C18831" s="890" t="s">
        <v>4</v>
      </c>
      <c r="D18831" s="890">
        <v>105.3</v>
      </c>
    </row>
    <row r="18832" spans="1:4" x14ac:dyDescent="0.25">
      <c r="A18832" s="890" t="s">
        <v>18181</v>
      </c>
      <c r="B18832" s="890" t="s">
        <v>39078</v>
      </c>
      <c r="C18832" s="890" t="s">
        <v>5</v>
      </c>
      <c r="D18832" s="890">
        <v>230.28</v>
      </c>
    </row>
    <row r="18833" spans="1:4" x14ac:dyDescent="0.25">
      <c r="A18833" s="890" t="s">
        <v>18182</v>
      </c>
      <c r="B18833" s="890" t="s">
        <v>39078</v>
      </c>
      <c r="C18833" s="890" t="s">
        <v>5</v>
      </c>
      <c r="D18833" s="890">
        <v>226.81</v>
      </c>
    </row>
    <row r="18834" spans="1:4" x14ac:dyDescent="0.25">
      <c r="A18834" s="890" t="s">
        <v>18183</v>
      </c>
      <c r="B18834" s="890" t="s">
        <v>39079</v>
      </c>
      <c r="C18834" s="890" t="s">
        <v>5</v>
      </c>
      <c r="D18834" s="890">
        <v>191.01</v>
      </c>
    </row>
    <row r="18835" spans="1:4" x14ac:dyDescent="0.25">
      <c r="A18835" s="890" t="s">
        <v>18184</v>
      </c>
      <c r="B18835" s="890" t="s">
        <v>39079</v>
      </c>
      <c r="C18835" s="890" t="s">
        <v>5</v>
      </c>
      <c r="D18835" s="890">
        <v>188.53</v>
      </c>
    </row>
    <row r="18836" spans="1:4" x14ac:dyDescent="0.25">
      <c r="A18836" s="890" t="s">
        <v>18185</v>
      </c>
      <c r="B18836" s="890" t="s">
        <v>39080</v>
      </c>
      <c r="C18836" s="890" t="s">
        <v>5</v>
      </c>
      <c r="D18836" s="890">
        <v>294.07</v>
      </c>
    </row>
    <row r="18837" spans="1:4" x14ac:dyDescent="0.25">
      <c r="A18837" s="890" t="s">
        <v>18186</v>
      </c>
      <c r="B18837" s="890" t="s">
        <v>39080</v>
      </c>
      <c r="C18837" s="890" t="s">
        <v>5</v>
      </c>
      <c r="D18837" s="890">
        <v>289.11</v>
      </c>
    </row>
    <row r="18838" spans="1:4" x14ac:dyDescent="0.25">
      <c r="A18838" s="890" t="s">
        <v>18187</v>
      </c>
      <c r="B18838" s="890" t="s">
        <v>39081</v>
      </c>
      <c r="C18838" s="890" t="s">
        <v>5</v>
      </c>
      <c r="D18838" s="890">
        <v>5751</v>
      </c>
    </row>
    <row r="18839" spans="1:4" x14ac:dyDescent="0.25">
      <c r="A18839" s="890" t="s">
        <v>18188</v>
      </c>
      <c r="B18839" s="890" t="s">
        <v>39081</v>
      </c>
      <c r="C18839" s="890" t="s">
        <v>5</v>
      </c>
      <c r="D18839" s="890">
        <v>5751</v>
      </c>
    </row>
    <row r="18840" spans="1:4" x14ac:dyDescent="0.25">
      <c r="A18840" s="890" t="s">
        <v>18189</v>
      </c>
      <c r="B18840" s="890" t="s">
        <v>39082</v>
      </c>
      <c r="C18840" s="890" t="s">
        <v>17507</v>
      </c>
      <c r="D18840" s="890">
        <v>2421.0300000000002</v>
      </c>
    </row>
    <row r="18841" spans="1:4" x14ac:dyDescent="0.25">
      <c r="A18841" s="890" t="s">
        <v>18190</v>
      </c>
      <c r="B18841" s="890" t="s">
        <v>39082</v>
      </c>
      <c r="C18841" s="890" t="s">
        <v>17507</v>
      </c>
      <c r="D18841" s="890">
        <v>2410.67</v>
      </c>
    </row>
    <row r="18842" spans="1:4" x14ac:dyDescent="0.25">
      <c r="A18842" s="890" t="s">
        <v>18191</v>
      </c>
      <c r="B18842" s="890" t="s">
        <v>39083</v>
      </c>
      <c r="C18842" s="890" t="s">
        <v>17507</v>
      </c>
      <c r="D18842" s="890">
        <v>1154.6300000000001</v>
      </c>
    </row>
    <row r="18843" spans="1:4" x14ac:dyDescent="0.25">
      <c r="A18843" s="890" t="s">
        <v>18192</v>
      </c>
      <c r="B18843" s="890" t="s">
        <v>39083</v>
      </c>
      <c r="C18843" s="890" t="s">
        <v>17507</v>
      </c>
      <c r="D18843" s="890">
        <v>1154.6300000000001</v>
      </c>
    </row>
    <row r="18844" spans="1:4" x14ac:dyDescent="0.25">
      <c r="A18844" s="890" t="s">
        <v>18193</v>
      </c>
      <c r="B18844" s="890" t="s">
        <v>21755</v>
      </c>
      <c r="C18844" s="890" t="s">
        <v>5</v>
      </c>
      <c r="D18844" s="890">
        <v>217.98</v>
      </c>
    </row>
    <row r="18845" spans="1:4" x14ac:dyDescent="0.25">
      <c r="A18845" s="890" t="s">
        <v>18194</v>
      </c>
      <c r="B18845" s="890" t="s">
        <v>21755</v>
      </c>
      <c r="C18845" s="890" t="s">
        <v>5</v>
      </c>
      <c r="D18845" s="890">
        <v>217.98</v>
      </c>
    </row>
    <row r="18846" spans="1:4" x14ac:dyDescent="0.25">
      <c r="A18846" s="890" t="s">
        <v>18195</v>
      </c>
      <c r="B18846" s="890" t="s">
        <v>39084</v>
      </c>
      <c r="C18846" s="890" t="s">
        <v>17507</v>
      </c>
      <c r="D18846" s="890">
        <v>2987</v>
      </c>
    </row>
    <row r="18847" spans="1:4" x14ac:dyDescent="0.25">
      <c r="A18847" s="890" t="s">
        <v>18196</v>
      </c>
      <c r="B18847" s="890" t="s">
        <v>39084</v>
      </c>
      <c r="C18847" s="890" t="s">
        <v>17507</v>
      </c>
      <c r="D18847" s="890">
        <v>2987</v>
      </c>
    </row>
    <row r="18848" spans="1:4" x14ac:dyDescent="0.25">
      <c r="A18848" s="890" t="s">
        <v>18197</v>
      </c>
      <c r="B18848" s="890" t="s">
        <v>21756</v>
      </c>
      <c r="C18848" s="890" t="s">
        <v>17507</v>
      </c>
      <c r="D18848" s="890">
        <v>122.7</v>
      </c>
    </row>
    <row r="18849" spans="1:4" x14ac:dyDescent="0.25">
      <c r="A18849" s="890" t="s">
        <v>18198</v>
      </c>
      <c r="B18849" s="890" t="s">
        <v>21756</v>
      </c>
      <c r="C18849" s="890" t="s">
        <v>17507</v>
      </c>
      <c r="D18849" s="890">
        <v>122.7</v>
      </c>
    </row>
    <row r="18850" spans="1:4" x14ac:dyDescent="0.25">
      <c r="A18850" s="890" t="s">
        <v>18199</v>
      </c>
      <c r="B18850" s="890" t="s">
        <v>39085</v>
      </c>
      <c r="C18850" s="890" t="s">
        <v>5</v>
      </c>
      <c r="D18850" s="890">
        <v>1325.22</v>
      </c>
    </row>
    <row r="18851" spans="1:4" x14ac:dyDescent="0.25">
      <c r="A18851" s="890" t="s">
        <v>18200</v>
      </c>
      <c r="B18851" s="890" t="s">
        <v>39085</v>
      </c>
      <c r="C18851" s="890" t="s">
        <v>5</v>
      </c>
      <c r="D18851" s="890">
        <v>1261.01</v>
      </c>
    </row>
    <row r="18852" spans="1:4" x14ac:dyDescent="0.25">
      <c r="A18852" s="890" t="s">
        <v>18201</v>
      </c>
      <c r="B18852" s="890" t="s">
        <v>39086</v>
      </c>
      <c r="C18852" s="890" t="s">
        <v>17507</v>
      </c>
      <c r="D18852" s="890">
        <v>4530.46</v>
      </c>
    </row>
    <row r="18853" spans="1:4" x14ac:dyDescent="0.25">
      <c r="A18853" s="890" t="s">
        <v>18202</v>
      </c>
      <c r="B18853" s="890" t="s">
        <v>39086</v>
      </c>
      <c r="C18853" s="890" t="s">
        <v>17507</v>
      </c>
      <c r="D18853" s="890">
        <v>4515.93</v>
      </c>
    </row>
    <row r="18854" spans="1:4" x14ac:dyDescent="0.25">
      <c r="A18854" s="890" t="s">
        <v>18203</v>
      </c>
      <c r="B18854" s="890" t="s">
        <v>39087</v>
      </c>
      <c r="C18854" s="890" t="s">
        <v>5</v>
      </c>
      <c r="D18854" s="890">
        <v>2898.7</v>
      </c>
    </row>
    <row r="18855" spans="1:4" x14ac:dyDescent="0.25">
      <c r="A18855" s="890" t="s">
        <v>18204</v>
      </c>
      <c r="B18855" s="890" t="s">
        <v>39087</v>
      </c>
      <c r="C18855" s="890" t="s">
        <v>5</v>
      </c>
      <c r="D18855" s="890">
        <v>2867.42</v>
      </c>
    </row>
    <row r="18856" spans="1:4" x14ac:dyDescent="0.25">
      <c r="A18856" s="890" t="s">
        <v>18205</v>
      </c>
      <c r="B18856" s="890" t="s">
        <v>39088</v>
      </c>
      <c r="C18856" s="890" t="s">
        <v>5</v>
      </c>
      <c r="D18856" s="890">
        <v>1350.54</v>
      </c>
    </row>
    <row r="18857" spans="1:4" x14ac:dyDescent="0.25">
      <c r="A18857" s="890" t="s">
        <v>18206</v>
      </c>
      <c r="B18857" s="890" t="s">
        <v>39088</v>
      </c>
      <c r="C18857" s="890" t="s">
        <v>5</v>
      </c>
      <c r="D18857" s="890">
        <v>1350.54</v>
      </c>
    </row>
    <row r="18858" spans="1:4" x14ac:dyDescent="0.25">
      <c r="A18858" s="890" t="s">
        <v>18207</v>
      </c>
      <c r="B18858" s="890" t="s">
        <v>39089</v>
      </c>
      <c r="C18858" s="890" t="s">
        <v>5</v>
      </c>
      <c r="D18858" s="890">
        <v>1823</v>
      </c>
    </row>
    <row r="18859" spans="1:4" x14ac:dyDescent="0.25">
      <c r="A18859" s="890" t="s">
        <v>18208</v>
      </c>
      <c r="B18859" s="890" t="s">
        <v>39089</v>
      </c>
      <c r="C18859" s="890" t="s">
        <v>5</v>
      </c>
      <c r="D18859" s="890">
        <v>1823</v>
      </c>
    </row>
    <row r="18860" spans="1:4" x14ac:dyDescent="0.25">
      <c r="A18860" s="890" t="s">
        <v>18209</v>
      </c>
      <c r="B18860" s="890" t="s">
        <v>39090</v>
      </c>
      <c r="C18860" s="890" t="s">
        <v>5</v>
      </c>
      <c r="D18860" s="890">
        <v>2228.84</v>
      </c>
    </row>
    <row r="18861" spans="1:4" x14ac:dyDescent="0.25">
      <c r="A18861" s="890" t="s">
        <v>18210</v>
      </c>
      <c r="B18861" s="890" t="s">
        <v>39090</v>
      </c>
      <c r="C18861" s="890" t="s">
        <v>5</v>
      </c>
      <c r="D18861" s="890">
        <v>2228.84</v>
      </c>
    </row>
    <row r="18862" spans="1:4" x14ac:dyDescent="0.25">
      <c r="A18862" s="890" t="s">
        <v>18211</v>
      </c>
      <c r="B18862" s="890" t="s">
        <v>39091</v>
      </c>
      <c r="C18862" s="890" t="s">
        <v>5</v>
      </c>
      <c r="D18862" s="890">
        <v>2341.27</v>
      </c>
    </row>
    <row r="18863" spans="1:4" x14ac:dyDescent="0.25">
      <c r="A18863" s="890" t="s">
        <v>18212</v>
      </c>
      <c r="B18863" s="890" t="s">
        <v>39091</v>
      </c>
      <c r="C18863" s="890" t="s">
        <v>5</v>
      </c>
      <c r="D18863" s="890">
        <v>2341.27</v>
      </c>
    </row>
    <row r="18864" spans="1:4" x14ac:dyDescent="0.25">
      <c r="A18864" s="890" t="s">
        <v>18213</v>
      </c>
      <c r="B18864" s="890" t="s">
        <v>39092</v>
      </c>
      <c r="C18864" s="890" t="s">
        <v>5</v>
      </c>
      <c r="D18864" s="890">
        <v>2895.65</v>
      </c>
    </row>
    <row r="18865" spans="1:4" x14ac:dyDescent="0.25">
      <c r="A18865" s="890" t="s">
        <v>18214</v>
      </c>
      <c r="B18865" s="890" t="s">
        <v>39092</v>
      </c>
      <c r="C18865" s="890" t="s">
        <v>5</v>
      </c>
      <c r="D18865" s="890">
        <v>2895.65</v>
      </c>
    </row>
    <row r="18866" spans="1:4" x14ac:dyDescent="0.25">
      <c r="A18866" s="890" t="s">
        <v>18215</v>
      </c>
      <c r="B18866" s="890" t="s">
        <v>39093</v>
      </c>
      <c r="C18866" s="890" t="s">
        <v>5</v>
      </c>
      <c r="D18866" s="890">
        <v>3182.7</v>
      </c>
    </row>
    <row r="18867" spans="1:4" x14ac:dyDescent="0.25">
      <c r="A18867" s="890" t="s">
        <v>18216</v>
      </c>
      <c r="B18867" s="890" t="s">
        <v>39093</v>
      </c>
      <c r="C18867" s="890" t="s">
        <v>5</v>
      </c>
      <c r="D18867" s="890">
        <v>3182.7</v>
      </c>
    </row>
    <row r="18868" spans="1:4" x14ac:dyDescent="0.25">
      <c r="A18868" s="890" t="s">
        <v>18217</v>
      </c>
      <c r="B18868" s="890" t="s">
        <v>39094</v>
      </c>
      <c r="C18868" s="890" t="s">
        <v>5</v>
      </c>
      <c r="D18868" s="890">
        <v>4087.11</v>
      </c>
    </row>
    <row r="18869" spans="1:4" x14ac:dyDescent="0.25">
      <c r="A18869" s="890" t="s">
        <v>18218</v>
      </c>
      <c r="B18869" s="890" t="s">
        <v>39094</v>
      </c>
      <c r="C18869" s="890" t="s">
        <v>5</v>
      </c>
      <c r="D18869" s="890">
        <v>4087.11</v>
      </c>
    </row>
    <row r="18870" spans="1:4" x14ac:dyDescent="0.25">
      <c r="A18870" s="890" t="s">
        <v>18219</v>
      </c>
      <c r="B18870" s="890" t="s">
        <v>39095</v>
      </c>
      <c r="C18870" s="890" t="s">
        <v>5</v>
      </c>
      <c r="D18870" s="890">
        <v>5152.8900000000003</v>
      </c>
    </row>
    <row r="18871" spans="1:4" x14ac:dyDescent="0.25">
      <c r="A18871" s="890" t="s">
        <v>18220</v>
      </c>
      <c r="B18871" s="890" t="s">
        <v>39095</v>
      </c>
      <c r="C18871" s="890" t="s">
        <v>5</v>
      </c>
      <c r="D18871" s="890">
        <v>5152.8900000000003</v>
      </c>
    </row>
    <row r="18872" spans="1:4" x14ac:dyDescent="0.25">
      <c r="A18872" s="890" t="s">
        <v>18221</v>
      </c>
      <c r="B18872" s="890" t="s">
        <v>39096</v>
      </c>
      <c r="C18872" s="890" t="s">
        <v>5</v>
      </c>
      <c r="D18872" s="890">
        <v>1101.07</v>
      </c>
    </row>
    <row r="18873" spans="1:4" x14ac:dyDescent="0.25">
      <c r="A18873" s="890" t="s">
        <v>18222</v>
      </c>
      <c r="B18873" s="890" t="s">
        <v>39096</v>
      </c>
      <c r="C18873" s="890" t="s">
        <v>5</v>
      </c>
      <c r="D18873" s="890">
        <v>1101.07</v>
      </c>
    </row>
    <row r="18874" spans="1:4" x14ac:dyDescent="0.25">
      <c r="A18874" s="890" t="s">
        <v>18223</v>
      </c>
      <c r="B18874" s="890" t="s">
        <v>39097</v>
      </c>
      <c r="C18874" s="890" t="s">
        <v>5</v>
      </c>
      <c r="D18874" s="890">
        <v>669.83</v>
      </c>
    </row>
    <row r="18875" spans="1:4" x14ac:dyDescent="0.25">
      <c r="A18875" s="890" t="s">
        <v>18224</v>
      </c>
      <c r="B18875" s="890" t="s">
        <v>39097</v>
      </c>
      <c r="C18875" s="890" t="s">
        <v>5</v>
      </c>
      <c r="D18875" s="890">
        <v>669.83</v>
      </c>
    </row>
    <row r="18876" spans="1:4" x14ac:dyDescent="0.25">
      <c r="A18876" s="890" t="s">
        <v>18225</v>
      </c>
      <c r="B18876" s="890" t="s">
        <v>39098</v>
      </c>
      <c r="C18876" s="890" t="s">
        <v>5</v>
      </c>
      <c r="D18876" s="890">
        <v>61.02</v>
      </c>
    </row>
    <row r="18877" spans="1:4" x14ac:dyDescent="0.25">
      <c r="A18877" s="890" t="s">
        <v>18226</v>
      </c>
      <c r="B18877" s="890" t="s">
        <v>39098</v>
      </c>
      <c r="C18877" s="890" t="s">
        <v>5</v>
      </c>
      <c r="D18877" s="890">
        <v>59.59</v>
      </c>
    </row>
    <row r="18878" spans="1:4" x14ac:dyDescent="0.25">
      <c r="A18878" s="890" t="s">
        <v>18227</v>
      </c>
      <c r="B18878" s="890" t="s">
        <v>39099</v>
      </c>
      <c r="C18878" s="890" t="s">
        <v>5</v>
      </c>
      <c r="D18878" s="890">
        <v>84.36</v>
      </c>
    </row>
    <row r="18879" spans="1:4" x14ac:dyDescent="0.25">
      <c r="A18879" s="890" t="s">
        <v>18228</v>
      </c>
      <c r="B18879" s="890" t="s">
        <v>39099</v>
      </c>
      <c r="C18879" s="890" t="s">
        <v>5</v>
      </c>
      <c r="D18879" s="890">
        <v>82.93</v>
      </c>
    </row>
    <row r="18880" spans="1:4" x14ac:dyDescent="0.25">
      <c r="A18880" s="890" t="s">
        <v>18229</v>
      </c>
      <c r="B18880" s="890" t="s">
        <v>39100</v>
      </c>
      <c r="C18880" s="890" t="s">
        <v>5</v>
      </c>
      <c r="D18880" s="890">
        <v>31.22</v>
      </c>
    </row>
    <row r="18881" spans="1:4" x14ac:dyDescent="0.25">
      <c r="A18881" s="890" t="s">
        <v>18230</v>
      </c>
      <c r="B18881" s="890" t="s">
        <v>39100</v>
      </c>
      <c r="C18881" s="890" t="s">
        <v>5</v>
      </c>
      <c r="D18881" s="890">
        <v>29.79</v>
      </c>
    </row>
    <row r="18882" spans="1:4" x14ac:dyDescent="0.25">
      <c r="A18882" s="890" t="s">
        <v>18231</v>
      </c>
      <c r="B18882" s="890" t="s">
        <v>39101</v>
      </c>
      <c r="C18882" s="890" t="s">
        <v>5</v>
      </c>
      <c r="D18882" s="890">
        <v>67.2</v>
      </c>
    </row>
    <row r="18883" spans="1:4" x14ac:dyDescent="0.25">
      <c r="A18883" s="890" t="s">
        <v>18232</v>
      </c>
      <c r="B18883" s="890" t="s">
        <v>39101</v>
      </c>
      <c r="C18883" s="890" t="s">
        <v>5</v>
      </c>
      <c r="D18883" s="890">
        <v>65.77</v>
      </c>
    </row>
    <row r="18884" spans="1:4" x14ac:dyDescent="0.25">
      <c r="A18884" s="890" t="s">
        <v>18233</v>
      </c>
      <c r="B18884" s="890" t="s">
        <v>39102</v>
      </c>
      <c r="C18884" s="890" t="s">
        <v>5</v>
      </c>
      <c r="D18884" s="890">
        <v>27.17</v>
      </c>
    </row>
    <row r="18885" spans="1:4" x14ac:dyDescent="0.25">
      <c r="A18885" s="890" t="s">
        <v>18234</v>
      </c>
      <c r="B18885" s="890" t="s">
        <v>39102</v>
      </c>
      <c r="C18885" s="890" t="s">
        <v>5</v>
      </c>
      <c r="D18885" s="890">
        <v>25.74</v>
      </c>
    </row>
    <row r="18886" spans="1:4" x14ac:dyDescent="0.25">
      <c r="A18886" s="890" t="s">
        <v>18235</v>
      </c>
      <c r="B18886" s="890" t="s">
        <v>39103</v>
      </c>
      <c r="C18886" s="890" t="s">
        <v>5</v>
      </c>
      <c r="D18886" s="890">
        <v>37.81</v>
      </c>
    </row>
    <row r="18887" spans="1:4" x14ac:dyDescent="0.25">
      <c r="A18887" s="890" t="s">
        <v>18236</v>
      </c>
      <c r="B18887" s="890" t="s">
        <v>39103</v>
      </c>
      <c r="C18887" s="890" t="s">
        <v>5</v>
      </c>
      <c r="D18887" s="890">
        <v>36.380000000000003</v>
      </c>
    </row>
    <row r="18888" spans="1:4" x14ac:dyDescent="0.25">
      <c r="A18888" s="890" t="s">
        <v>18237</v>
      </c>
      <c r="B18888" s="890" t="s">
        <v>39104</v>
      </c>
      <c r="C18888" s="890" t="s">
        <v>5</v>
      </c>
      <c r="D18888" s="890">
        <v>39.119999999999997</v>
      </c>
    </row>
    <row r="18889" spans="1:4" x14ac:dyDescent="0.25">
      <c r="A18889" s="890" t="s">
        <v>18238</v>
      </c>
      <c r="B18889" s="890" t="s">
        <v>39104</v>
      </c>
      <c r="C18889" s="890" t="s">
        <v>5</v>
      </c>
      <c r="D18889" s="890">
        <v>37.69</v>
      </c>
    </row>
    <row r="18890" spans="1:4" x14ac:dyDescent="0.25">
      <c r="A18890" s="890" t="s">
        <v>18239</v>
      </c>
      <c r="B18890" s="890" t="s">
        <v>39105</v>
      </c>
      <c r="C18890" s="890" t="s">
        <v>5</v>
      </c>
      <c r="D18890" s="890">
        <v>57.58</v>
      </c>
    </row>
    <row r="18891" spans="1:4" x14ac:dyDescent="0.25">
      <c r="A18891" s="890" t="s">
        <v>18240</v>
      </c>
      <c r="B18891" s="890" t="s">
        <v>39105</v>
      </c>
      <c r="C18891" s="890" t="s">
        <v>5</v>
      </c>
      <c r="D18891" s="890">
        <v>56.15</v>
      </c>
    </row>
    <row r="18892" spans="1:4" x14ac:dyDescent="0.25">
      <c r="A18892" s="890" t="s">
        <v>18241</v>
      </c>
      <c r="B18892" s="890" t="s">
        <v>39106</v>
      </c>
      <c r="C18892" s="890" t="s">
        <v>5</v>
      </c>
      <c r="D18892" s="890">
        <v>34.4</v>
      </c>
    </row>
    <row r="18893" spans="1:4" x14ac:dyDescent="0.25">
      <c r="A18893" s="890" t="s">
        <v>18242</v>
      </c>
      <c r="B18893" s="890" t="s">
        <v>39106</v>
      </c>
      <c r="C18893" s="890" t="s">
        <v>5</v>
      </c>
      <c r="D18893" s="890">
        <v>32.97</v>
      </c>
    </row>
    <row r="18894" spans="1:4" x14ac:dyDescent="0.25">
      <c r="A18894" s="890" t="s">
        <v>18243</v>
      </c>
      <c r="B18894" s="890" t="s">
        <v>39107</v>
      </c>
      <c r="C18894" s="890" t="s">
        <v>5</v>
      </c>
      <c r="D18894" s="890">
        <v>41.67</v>
      </c>
    </row>
    <row r="18895" spans="1:4" x14ac:dyDescent="0.25">
      <c r="A18895" s="890" t="s">
        <v>18244</v>
      </c>
      <c r="B18895" s="890" t="s">
        <v>39107</v>
      </c>
      <c r="C18895" s="890" t="s">
        <v>5</v>
      </c>
      <c r="D18895" s="890">
        <v>40.24</v>
      </c>
    </row>
    <row r="18896" spans="1:4" x14ac:dyDescent="0.25">
      <c r="A18896" s="890" t="s">
        <v>18245</v>
      </c>
      <c r="B18896" s="890" t="s">
        <v>39108</v>
      </c>
      <c r="C18896" s="890" t="s">
        <v>5</v>
      </c>
      <c r="D18896" s="890">
        <v>32.4</v>
      </c>
    </row>
    <row r="18897" spans="1:4" x14ac:dyDescent="0.25">
      <c r="A18897" s="890" t="s">
        <v>18246</v>
      </c>
      <c r="B18897" s="890" t="s">
        <v>39108</v>
      </c>
      <c r="C18897" s="890" t="s">
        <v>5</v>
      </c>
      <c r="D18897" s="890">
        <v>30.97</v>
      </c>
    </row>
    <row r="18898" spans="1:4" x14ac:dyDescent="0.25">
      <c r="A18898" s="890" t="s">
        <v>18247</v>
      </c>
      <c r="B18898" s="890" t="s">
        <v>39109</v>
      </c>
      <c r="C18898" s="890" t="s">
        <v>5</v>
      </c>
      <c r="D18898" s="890">
        <v>41.67</v>
      </c>
    </row>
    <row r="18899" spans="1:4" x14ac:dyDescent="0.25">
      <c r="A18899" s="890" t="s">
        <v>18248</v>
      </c>
      <c r="B18899" s="890" t="s">
        <v>39109</v>
      </c>
      <c r="C18899" s="890" t="s">
        <v>5</v>
      </c>
      <c r="D18899" s="890">
        <v>40.24</v>
      </c>
    </row>
    <row r="18900" spans="1:4" x14ac:dyDescent="0.25">
      <c r="A18900" s="890" t="s">
        <v>18249</v>
      </c>
      <c r="B18900" s="890" t="s">
        <v>39110</v>
      </c>
      <c r="C18900" s="890" t="s">
        <v>5</v>
      </c>
      <c r="D18900" s="890">
        <v>108.85</v>
      </c>
    </row>
    <row r="18901" spans="1:4" x14ac:dyDescent="0.25">
      <c r="A18901" s="890" t="s">
        <v>18250</v>
      </c>
      <c r="B18901" s="890" t="s">
        <v>39110</v>
      </c>
      <c r="C18901" s="890" t="s">
        <v>5</v>
      </c>
      <c r="D18901" s="890">
        <v>107.42</v>
      </c>
    </row>
    <row r="18902" spans="1:4" x14ac:dyDescent="0.25">
      <c r="A18902" s="890" t="s">
        <v>18251</v>
      </c>
      <c r="B18902" s="890" t="s">
        <v>39111</v>
      </c>
      <c r="C18902" s="890" t="s">
        <v>5</v>
      </c>
      <c r="D18902" s="890">
        <v>144.66999999999999</v>
      </c>
    </row>
    <row r="18903" spans="1:4" x14ac:dyDescent="0.25">
      <c r="A18903" s="890" t="s">
        <v>18252</v>
      </c>
      <c r="B18903" s="890" t="s">
        <v>39111</v>
      </c>
      <c r="C18903" s="890" t="s">
        <v>5</v>
      </c>
      <c r="D18903" s="890">
        <v>143.24</v>
      </c>
    </row>
    <row r="18904" spans="1:4" x14ac:dyDescent="0.25">
      <c r="A18904" s="890" t="s">
        <v>18253</v>
      </c>
      <c r="B18904" s="890" t="s">
        <v>39112</v>
      </c>
      <c r="C18904" s="890" t="s">
        <v>5</v>
      </c>
      <c r="D18904" s="890">
        <v>161.66</v>
      </c>
    </row>
    <row r="18905" spans="1:4" x14ac:dyDescent="0.25">
      <c r="A18905" s="890" t="s">
        <v>18254</v>
      </c>
      <c r="B18905" s="890" t="s">
        <v>39112</v>
      </c>
      <c r="C18905" s="890" t="s">
        <v>5</v>
      </c>
      <c r="D18905" s="890">
        <v>160.22999999999999</v>
      </c>
    </row>
    <row r="18906" spans="1:4" x14ac:dyDescent="0.25">
      <c r="A18906" s="890" t="s">
        <v>18255</v>
      </c>
      <c r="B18906" s="890" t="s">
        <v>39113</v>
      </c>
      <c r="C18906" s="890" t="s">
        <v>5</v>
      </c>
      <c r="D18906" s="890">
        <v>161.66</v>
      </c>
    </row>
    <row r="18907" spans="1:4" x14ac:dyDescent="0.25">
      <c r="A18907" s="890" t="s">
        <v>18256</v>
      </c>
      <c r="B18907" s="890" t="s">
        <v>39113</v>
      </c>
      <c r="C18907" s="890" t="s">
        <v>5</v>
      </c>
      <c r="D18907" s="890">
        <v>160.22999999999999</v>
      </c>
    </row>
    <row r="18908" spans="1:4" x14ac:dyDescent="0.25">
      <c r="A18908" s="890" t="s">
        <v>18257</v>
      </c>
      <c r="B18908" s="890" t="s">
        <v>39114</v>
      </c>
      <c r="C18908" s="890" t="s">
        <v>5</v>
      </c>
      <c r="D18908" s="890">
        <v>155.03</v>
      </c>
    </row>
    <row r="18909" spans="1:4" x14ac:dyDescent="0.25">
      <c r="A18909" s="890" t="s">
        <v>18258</v>
      </c>
      <c r="B18909" s="890" t="s">
        <v>39114</v>
      </c>
      <c r="C18909" s="890" t="s">
        <v>5</v>
      </c>
      <c r="D18909" s="890">
        <v>147.62</v>
      </c>
    </row>
    <row r="18910" spans="1:4" x14ac:dyDescent="0.25">
      <c r="A18910" s="890" t="s">
        <v>18259</v>
      </c>
      <c r="B18910" s="890" t="s">
        <v>39115</v>
      </c>
      <c r="C18910" s="890" t="s">
        <v>5</v>
      </c>
      <c r="D18910" s="890">
        <v>295.43</v>
      </c>
    </row>
    <row r="18911" spans="1:4" x14ac:dyDescent="0.25">
      <c r="A18911" s="890" t="s">
        <v>18260</v>
      </c>
      <c r="B18911" s="890" t="s">
        <v>39115</v>
      </c>
      <c r="C18911" s="890" t="s">
        <v>5</v>
      </c>
      <c r="D18911" s="890">
        <v>288.02</v>
      </c>
    </row>
    <row r="18912" spans="1:4" x14ac:dyDescent="0.25">
      <c r="A18912" s="890" t="s">
        <v>18261</v>
      </c>
      <c r="B18912" s="890" t="s">
        <v>39116</v>
      </c>
      <c r="C18912" s="890" t="s">
        <v>5</v>
      </c>
      <c r="D18912" s="890">
        <v>600.20000000000005</v>
      </c>
    </row>
    <row r="18913" spans="1:4" x14ac:dyDescent="0.25">
      <c r="A18913" s="890" t="s">
        <v>18262</v>
      </c>
      <c r="B18913" s="890" t="s">
        <v>39116</v>
      </c>
      <c r="C18913" s="890" t="s">
        <v>5</v>
      </c>
      <c r="D18913" s="890">
        <v>592.79</v>
      </c>
    </row>
    <row r="18914" spans="1:4" x14ac:dyDescent="0.25">
      <c r="A18914" s="890" t="s">
        <v>18263</v>
      </c>
      <c r="B18914" s="890" t="s">
        <v>39117</v>
      </c>
      <c r="C18914" s="890" t="s">
        <v>5</v>
      </c>
      <c r="D18914" s="890">
        <v>103.9</v>
      </c>
    </row>
    <row r="18915" spans="1:4" x14ac:dyDescent="0.25">
      <c r="A18915" s="890" t="s">
        <v>18264</v>
      </c>
      <c r="B18915" s="890" t="s">
        <v>39117</v>
      </c>
      <c r="C18915" s="890" t="s">
        <v>5</v>
      </c>
      <c r="D18915" s="890">
        <v>101.03</v>
      </c>
    </row>
    <row r="18916" spans="1:4" x14ac:dyDescent="0.25">
      <c r="A18916" s="890" t="s">
        <v>18265</v>
      </c>
      <c r="B18916" s="890" t="s">
        <v>21757</v>
      </c>
      <c r="C18916" s="890" t="s">
        <v>5</v>
      </c>
      <c r="D18916" s="890">
        <v>4.55</v>
      </c>
    </row>
    <row r="18917" spans="1:4" x14ac:dyDescent="0.25">
      <c r="A18917" s="890" t="s">
        <v>18266</v>
      </c>
      <c r="B18917" s="890" t="s">
        <v>21757</v>
      </c>
      <c r="C18917" s="890" t="s">
        <v>5</v>
      </c>
      <c r="D18917" s="890">
        <v>4.26</v>
      </c>
    </row>
    <row r="18918" spans="1:4" x14ac:dyDescent="0.25">
      <c r="A18918" s="890" t="s">
        <v>18267</v>
      </c>
      <c r="B18918" s="890" t="s">
        <v>39118</v>
      </c>
      <c r="C18918" s="890" t="s">
        <v>5</v>
      </c>
      <c r="D18918" s="890">
        <v>34.92</v>
      </c>
    </row>
    <row r="18919" spans="1:4" x14ac:dyDescent="0.25">
      <c r="A18919" s="890" t="s">
        <v>18268</v>
      </c>
      <c r="B18919" s="890" t="s">
        <v>39118</v>
      </c>
      <c r="C18919" s="890" t="s">
        <v>5</v>
      </c>
      <c r="D18919" s="890">
        <v>33.18</v>
      </c>
    </row>
    <row r="18920" spans="1:4" x14ac:dyDescent="0.25">
      <c r="A18920" s="890" t="s">
        <v>18269</v>
      </c>
      <c r="B18920" s="890" t="s">
        <v>39119</v>
      </c>
      <c r="C18920" s="890" t="s">
        <v>5</v>
      </c>
      <c r="D18920" s="890">
        <v>39.64</v>
      </c>
    </row>
    <row r="18921" spans="1:4" x14ac:dyDescent="0.25">
      <c r="A18921" s="890" t="s">
        <v>18270</v>
      </c>
      <c r="B18921" s="890" t="s">
        <v>39119</v>
      </c>
      <c r="C18921" s="890" t="s">
        <v>5</v>
      </c>
      <c r="D18921" s="890">
        <v>35.67</v>
      </c>
    </row>
    <row r="18922" spans="1:4" x14ac:dyDescent="0.25">
      <c r="A18922" s="890" t="s">
        <v>18271</v>
      </c>
      <c r="B18922" s="890" t="s">
        <v>39120</v>
      </c>
      <c r="C18922" s="890" t="s">
        <v>5</v>
      </c>
      <c r="D18922" s="890">
        <v>48</v>
      </c>
    </row>
    <row r="18923" spans="1:4" x14ac:dyDescent="0.25">
      <c r="A18923" s="890" t="s">
        <v>18272</v>
      </c>
      <c r="B18923" s="890" t="s">
        <v>39120</v>
      </c>
      <c r="C18923" s="890" t="s">
        <v>5</v>
      </c>
      <c r="D18923" s="890">
        <v>48</v>
      </c>
    </row>
    <row r="18924" spans="1:4" x14ac:dyDescent="0.25">
      <c r="A18924" s="890" t="s">
        <v>18273</v>
      </c>
      <c r="B18924" s="890" t="s">
        <v>18274</v>
      </c>
      <c r="C18924" s="890" t="s">
        <v>5</v>
      </c>
      <c r="D18924" s="890">
        <v>45</v>
      </c>
    </row>
    <row r="18925" spans="1:4" x14ac:dyDescent="0.25">
      <c r="A18925" s="890" t="s">
        <v>18275</v>
      </c>
      <c r="B18925" s="890" t="s">
        <v>18274</v>
      </c>
      <c r="C18925" s="890" t="s">
        <v>5</v>
      </c>
      <c r="D18925" s="890">
        <v>45</v>
      </c>
    </row>
    <row r="18926" spans="1:4" x14ac:dyDescent="0.25">
      <c r="A18926" s="890" t="s">
        <v>18276</v>
      </c>
      <c r="B18926" s="890" t="s">
        <v>18277</v>
      </c>
      <c r="C18926" s="890" t="s">
        <v>5</v>
      </c>
      <c r="D18926" s="890">
        <v>52.56</v>
      </c>
    </row>
    <row r="18927" spans="1:4" x14ac:dyDescent="0.25">
      <c r="A18927" s="890" t="s">
        <v>18278</v>
      </c>
      <c r="B18927" s="890" t="s">
        <v>18277</v>
      </c>
      <c r="C18927" s="890" t="s">
        <v>5</v>
      </c>
      <c r="D18927" s="890">
        <v>52.56</v>
      </c>
    </row>
    <row r="18928" spans="1:4" x14ac:dyDescent="0.25">
      <c r="A18928" s="890" t="s">
        <v>18279</v>
      </c>
      <c r="B18928" s="890" t="s">
        <v>18280</v>
      </c>
      <c r="C18928" s="890" t="s">
        <v>5</v>
      </c>
      <c r="D18928" s="890">
        <v>58</v>
      </c>
    </row>
    <row r="18929" spans="1:4" x14ac:dyDescent="0.25">
      <c r="A18929" s="890" t="s">
        <v>18281</v>
      </c>
      <c r="B18929" s="890" t="s">
        <v>18280</v>
      </c>
      <c r="C18929" s="890" t="s">
        <v>5</v>
      </c>
      <c r="D18929" s="890">
        <v>58</v>
      </c>
    </row>
    <row r="18930" spans="1:4" x14ac:dyDescent="0.25">
      <c r="A18930" s="890" t="s">
        <v>18282</v>
      </c>
      <c r="B18930" s="890" t="s">
        <v>18283</v>
      </c>
      <c r="C18930" s="890" t="s">
        <v>5</v>
      </c>
      <c r="D18930" s="890">
        <v>77.709999999999994</v>
      </c>
    </row>
    <row r="18931" spans="1:4" x14ac:dyDescent="0.25">
      <c r="A18931" s="890" t="s">
        <v>18284</v>
      </c>
      <c r="B18931" s="890" t="s">
        <v>18283</v>
      </c>
      <c r="C18931" s="890" t="s">
        <v>5</v>
      </c>
      <c r="D18931" s="890">
        <v>77.709999999999994</v>
      </c>
    </row>
    <row r="18932" spans="1:4" x14ac:dyDescent="0.25">
      <c r="A18932" s="890" t="s">
        <v>18285</v>
      </c>
      <c r="B18932" s="890" t="s">
        <v>39121</v>
      </c>
      <c r="C18932" s="890" t="s">
        <v>1877</v>
      </c>
      <c r="D18932" s="890">
        <v>115.04</v>
      </c>
    </row>
    <row r="18933" spans="1:4" x14ac:dyDescent="0.25">
      <c r="A18933" s="890" t="s">
        <v>18286</v>
      </c>
      <c r="B18933" s="890" t="s">
        <v>39121</v>
      </c>
      <c r="C18933" s="890" t="s">
        <v>1877</v>
      </c>
      <c r="D18933" s="890">
        <v>115.04</v>
      </c>
    </row>
    <row r="18934" spans="1:4" x14ac:dyDescent="0.25">
      <c r="A18934" s="890" t="s">
        <v>18287</v>
      </c>
      <c r="B18934" s="890" t="s">
        <v>39122</v>
      </c>
      <c r="C18934" s="890" t="s">
        <v>1877</v>
      </c>
      <c r="D18934" s="890">
        <v>139.81</v>
      </c>
    </row>
    <row r="18935" spans="1:4" x14ac:dyDescent="0.25">
      <c r="A18935" s="890" t="s">
        <v>18288</v>
      </c>
      <c r="B18935" s="890" t="s">
        <v>39122</v>
      </c>
      <c r="C18935" s="890" t="s">
        <v>1877</v>
      </c>
      <c r="D18935" s="890">
        <v>139.81</v>
      </c>
    </row>
    <row r="18936" spans="1:4" x14ac:dyDescent="0.25">
      <c r="A18936" s="890" t="s">
        <v>18289</v>
      </c>
      <c r="B18936" s="890" t="s">
        <v>39123</v>
      </c>
      <c r="C18936" s="890" t="s">
        <v>1877</v>
      </c>
      <c r="D18936" s="890">
        <v>149.79</v>
      </c>
    </row>
    <row r="18937" spans="1:4" x14ac:dyDescent="0.25">
      <c r="A18937" s="890" t="s">
        <v>18290</v>
      </c>
      <c r="B18937" s="890" t="s">
        <v>39123</v>
      </c>
      <c r="C18937" s="890" t="s">
        <v>1877</v>
      </c>
      <c r="D18937" s="890">
        <v>149.79</v>
      </c>
    </row>
    <row r="18938" spans="1:4" x14ac:dyDescent="0.25">
      <c r="A18938" s="890" t="s">
        <v>18291</v>
      </c>
      <c r="B18938" s="890" t="s">
        <v>39124</v>
      </c>
      <c r="C18938" s="890" t="s">
        <v>1877</v>
      </c>
      <c r="D18938" s="890">
        <v>57.97</v>
      </c>
    </row>
    <row r="18939" spans="1:4" x14ac:dyDescent="0.25">
      <c r="A18939" s="890" t="s">
        <v>18292</v>
      </c>
      <c r="B18939" s="890" t="s">
        <v>39124</v>
      </c>
      <c r="C18939" s="890" t="s">
        <v>1877</v>
      </c>
      <c r="D18939" s="890">
        <v>57.97</v>
      </c>
    </row>
    <row r="18940" spans="1:4" x14ac:dyDescent="0.25">
      <c r="A18940" s="890" t="s">
        <v>18293</v>
      </c>
      <c r="B18940" s="890" t="s">
        <v>39125</v>
      </c>
      <c r="C18940" s="890" t="s">
        <v>1877</v>
      </c>
      <c r="D18940" s="890">
        <v>175.94</v>
      </c>
    </row>
    <row r="18941" spans="1:4" x14ac:dyDescent="0.25">
      <c r="A18941" s="890" t="s">
        <v>18294</v>
      </c>
      <c r="B18941" s="890" t="s">
        <v>39126</v>
      </c>
      <c r="C18941" s="890" t="s">
        <v>1877</v>
      </c>
      <c r="D18941" s="890">
        <v>73.09</v>
      </c>
    </row>
    <row r="18942" spans="1:4" x14ac:dyDescent="0.25">
      <c r="A18942" s="890" t="s">
        <v>18295</v>
      </c>
      <c r="B18942" s="890" t="s">
        <v>39126</v>
      </c>
      <c r="C18942" s="890" t="s">
        <v>1877</v>
      </c>
      <c r="D18942" s="890">
        <v>59.98</v>
      </c>
    </row>
    <row r="18943" spans="1:4" x14ac:dyDescent="0.25">
      <c r="A18943" s="890" t="s">
        <v>18296</v>
      </c>
      <c r="B18943" s="890" t="s">
        <v>39125</v>
      </c>
      <c r="C18943" s="890" t="s">
        <v>1877</v>
      </c>
      <c r="D18943" s="890">
        <v>173.15</v>
      </c>
    </row>
    <row r="18944" spans="1:4" x14ac:dyDescent="0.25">
      <c r="A18944" s="890" t="s">
        <v>18297</v>
      </c>
      <c r="B18944" s="890" t="s">
        <v>39126</v>
      </c>
      <c r="C18944" s="890" t="s">
        <v>1877</v>
      </c>
      <c r="D18944" s="890">
        <v>70.3</v>
      </c>
    </row>
    <row r="18945" spans="1:4" x14ac:dyDescent="0.25">
      <c r="A18945" s="890" t="s">
        <v>18298</v>
      </c>
      <c r="B18945" s="890" t="s">
        <v>39126</v>
      </c>
      <c r="C18945" s="890" t="s">
        <v>1877</v>
      </c>
      <c r="D18945" s="890">
        <v>57.19</v>
      </c>
    </row>
    <row r="18946" spans="1:4" x14ac:dyDescent="0.25">
      <c r="A18946" s="890" t="s">
        <v>18299</v>
      </c>
      <c r="B18946" s="890" t="s">
        <v>39127</v>
      </c>
      <c r="C18946" s="890" t="s">
        <v>1877</v>
      </c>
      <c r="D18946" s="890">
        <v>208.48</v>
      </c>
    </row>
    <row r="18947" spans="1:4" x14ac:dyDescent="0.25">
      <c r="A18947" s="890" t="s">
        <v>18300</v>
      </c>
      <c r="B18947" s="890" t="s">
        <v>39127</v>
      </c>
      <c r="C18947" s="890" t="s">
        <v>1877</v>
      </c>
      <c r="D18947" s="890">
        <v>83.64</v>
      </c>
    </row>
    <row r="18948" spans="1:4" x14ac:dyDescent="0.25">
      <c r="A18948" s="890" t="s">
        <v>18301</v>
      </c>
      <c r="B18948" s="890" t="s">
        <v>39127</v>
      </c>
      <c r="C18948" s="890" t="s">
        <v>1877</v>
      </c>
      <c r="D18948" s="890">
        <v>67.55</v>
      </c>
    </row>
    <row r="18949" spans="1:4" x14ac:dyDescent="0.25">
      <c r="A18949" s="890" t="s">
        <v>18302</v>
      </c>
      <c r="B18949" s="890" t="s">
        <v>39127</v>
      </c>
      <c r="C18949" s="890" t="s">
        <v>1877</v>
      </c>
      <c r="D18949" s="890">
        <v>205.69</v>
      </c>
    </row>
    <row r="18950" spans="1:4" x14ac:dyDescent="0.25">
      <c r="A18950" s="890" t="s">
        <v>18303</v>
      </c>
      <c r="B18950" s="890" t="s">
        <v>39127</v>
      </c>
      <c r="C18950" s="890" t="s">
        <v>1877</v>
      </c>
      <c r="D18950" s="890">
        <v>80.849999999999994</v>
      </c>
    </row>
    <row r="18951" spans="1:4" x14ac:dyDescent="0.25">
      <c r="A18951" s="890" t="s">
        <v>18304</v>
      </c>
      <c r="B18951" s="890" t="s">
        <v>39127</v>
      </c>
      <c r="C18951" s="890" t="s">
        <v>1877</v>
      </c>
      <c r="D18951" s="890">
        <v>64.760000000000005</v>
      </c>
    </row>
    <row r="18952" spans="1:4" x14ac:dyDescent="0.25">
      <c r="A18952" s="890" t="s">
        <v>18305</v>
      </c>
      <c r="B18952" s="890" t="s">
        <v>39128</v>
      </c>
      <c r="C18952" s="890" t="s">
        <v>1877</v>
      </c>
      <c r="D18952" s="890">
        <v>270.02999999999997</v>
      </c>
    </row>
    <row r="18953" spans="1:4" x14ac:dyDescent="0.25">
      <c r="A18953" s="890" t="s">
        <v>18306</v>
      </c>
      <c r="B18953" s="890" t="s">
        <v>39128</v>
      </c>
      <c r="C18953" s="890" t="s">
        <v>1877</v>
      </c>
      <c r="D18953" s="890">
        <v>107.84</v>
      </c>
    </row>
    <row r="18954" spans="1:4" x14ac:dyDescent="0.25">
      <c r="A18954" s="890" t="s">
        <v>18307</v>
      </c>
      <c r="B18954" s="890" t="s">
        <v>39128</v>
      </c>
      <c r="C18954" s="890" t="s">
        <v>1877</v>
      </c>
      <c r="D18954" s="890">
        <v>85.38</v>
      </c>
    </row>
    <row r="18955" spans="1:4" x14ac:dyDescent="0.25">
      <c r="A18955" s="890" t="s">
        <v>18308</v>
      </c>
      <c r="B18955" s="890" t="s">
        <v>39128</v>
      </c>
      <c r="C18955" s="890" t="s">
        <v>1877</v>
      </c>
      <c r="D18955" s="890">
        <v>267.24</v>
      </c>
    </row>
    <row r="18956" spans="1:4" x14ac:dyDescent="0.25">
      <c r="A18956" s="890" t="s">
        <v>18309</v>
      </c>
      <c r="B18956" s="890" t="s">
        <v>39128</v>
      </c>
      <c r="C18956" s="890" t="s">
        <v>1877</v>
      </c>
      <c r="D18956" s="890">
        <v>105.05</v>
      </c>
    </row>
    <row r="18957" spans="1:4" x14ac:dyDescent="0.25">
      <c r="A18957" s="890" t="s">
        <v>18310</v>
      </c>
      <c r="B18957" s="890" t="s">
        <v>39128</v>
      </c>
      <c r="C18957" s="890" t="s">
        <v>1877</v>
      </c>
      <c r="D18957" s="890">
        <v>82.59</v>
      </c>
    </row>
    <row r="18958" spans="1:4" x14ac:dyDescent="0.25">
      <c r="A18958" s="890" t="s">
        <v>18311</v>
      </c>
      <c r="B18958" s="890" t="s">
        <v>39129</v>
      </c>
      <c r="C18958" s="890" t="s">
        <v>1877</v>
      </c>
      <c r="D18958" s="890">
        <v>202.69</v>
      </c>
    </row>
    <row r="18959" spans="1:4" x14ac:dyDescent="0.25">
      <c r="A18959" s="890" t="s">
        <v>18312</v>
      </c>
      <c r="B18959" s="890" t="s">
        <v>39129</v>
      </c>
      <c r="C18959" s="890" t="s">
        <v>1877</v>
      </c>
      <c r="D18959" s="890">
        <v>87.46</v>
      </c>
    </row>
    <row r="18960" spans="1:4" x14ac:dyDescent="0.25">
      <c r="A18960" s="890" t="s">
        <v>18313</v>
      </c>
      <c r="B18960" s="890" t="s">
        <v>39129</v>
      </c>
      <c r="C18960" s="890" t="s">
        <v>1877</v>
      </c>
      <c r="D18960" s="890">
        <v>71.14</v>
      </c>
    </row>
    <row r="18961" spans="1:4" x14ac:dyDescent="0.25">
      <c r="A18961" s="890" t="s">
        <v>18314</v>
      </c>
      <c r="B18961" s="890" t="s">
        <v>39129</v>
      </c>
      <c r="C18961" s="890" t="s">
        <v>1877</v>
      </c>
      <c r="D18961" s="890">
        <v>199.9</v>
      </c>
    </row>
    <row r="18962" spans="1:4" x14ac:dyDescent="0.25">
      <c r="A18962" s="890" t="s">
        <v>18315</v>
      </c>
      <c r="B18962" s="890" t="s">
        <v>39129</v>
      </c>
      <c r="C18962" s="890" t="s">
        <v>1877</v>
      </c>
      <c r="D18962" s="890">
        <v>84.67</v>
      </c>
    </row>
    <row r="18963" spans="1:4" x14ac:dyDescent="0.25">
      <c r="A18963" s="890" t="s">
        <v>18316</v>
      </c>
      <c r="B18963" s="890" t="s">
        <v>39129</v>
      </c>
      <c r="C18963" s="890" t="s">
        <v>1877</v>
      </c>
      <c r="D18963" s="890">
        <v>68.349999999999994</v>
      </c>
    </row>
    <row r="18964" spans="1:4" x14ac:dyDescent="0.25">
      <c r="A18964" s="890" t="s">
        <v>18317</v>
      </c>
      <c r="B18964" s="890" t="s">
        <v>39130</v>
      </c>
      <c r="C18964" s="890" t="s">
        <v>1877</v>
      </c>
      <c r="D18964" s="890">
        <v>224.62</v>
      </c>
    </row>
    <row r="18965" spans="1:4" x14ac:dyDescent="0.25">
      <c r="A18965" s="890" t="s">
        <v>18318</v>
      </c>
      <c r="B18965" s="890" t="s">
        <v>39130</v>
      </c>
      <c r="C18965" s="890" t="s">
        <v>1877</v>
      </c>
      <c r="D18965" s="890">
        <v>91.64</v>
      </c>
    </row>
    <row r="18966" spans="1:4" x14ac:dyDescent="0.25">
      <c r="A18966" s="890" t="s">
        <v>18319</v>
      </c>
      <c r="B18966" s="890" t="s">
        <v>39130</v>
      </c>
      <c r="C18966" s="890" t="s">
        <v>1877</v>
      </c>
      <c r="D18966" s="890">
        <v>73.14</v>
      </c>
    </row>
    <row r="18967" spans="1:4" x14ac:dyDescent="0.25">
      <c r="A18967" s="890" t="s">
        <v>18320</v>
      </c>
      <c r="B18967" s="890" t="s">
        <v>39130</v>
      </c>
      <c r="C18967" s="890" t="s">
        <v>1877</v>
      </c>
      <c r="D18967" s="890">
        <v>221.83</v>
      </c>
    </row>
    <row r="18968" spans="1:4" x14ac:dyDescent="0.25">
      <c r="A18968" s="890" t="s">
        <v>18321</v>
      </c>
      <c r="B18968" s="890" t="s">
        <v>39130</v>
      </c>
      <c r="C18968" s="890" t="s">
        <v>1877</v>
      </c>
      <c r="D18968" s="890">
        <v>88.85</v>
      </c>
    </row>
    <row r="18969" spans="1:4" x14ac:dyDescent="0.25">
      <c r="A18969" s="890" t="s">
        <v>18322</v>
      </c>
      <c r="B18969" s="890" t="s">
        <v>39130</v>
      </c>
      <c r="C18969" s="890" t="s">
        <v>1877</v>
      </c>
      <c r="D18969" s="890">
        <v>70.349999999999994</v>
      </c>
    </row>
    <row r="18970" spans="1:4" x14ac:dyDescent="0.25">
      <c r="A18970" s="890" t="s">
        <v>18323</v>
      </c>
      <c r="B18970" s="890" t="s">
        <v>39131</v>
      </c>
      <c r="C18970" s="890" t="s">
        <v>1877</v>
      </c>
      <c r="D18970" s="890">
        <v>266.22000000000003</v>
      </c>
    </row>
    <row r="18971" spans="1:4" x14ac:dyDescent="0.25">
      <c r="A18971" s="890" t="s">
        <v>18324</v>
      </c>
      <c r="B18971" s="890" t="s">
        <v>39131</v>
      </c>
      <c r="C18971" s="890" t="s">
        <v>1877</v>
      </c>
      <c r="D18971" s="890">
        <v>111.32</v>
      </c>
    </row>
    <row r="18972" spans="1:4" x14ac:dyDescent="0.25">
      <c r="A18972" s="890" t="s">
        <v>18325</v>
      </c>
      <c r="B18972" s="890" t="s">
        <v>39131</v>
      </c>
      <c r="C18972" s="890" t="s">
        <v>1877</v>
      </c>
      <c r="D18972" s="890">
        <v>88.89</v>
      </c>
    </row>
    <row r="18973" spans="1:4" x14ac:dyDescent="0.25">
      <c r="A18973" s="890" t="s">
        <v>18326</v>
      </c>
      <c r="B18973" s="890" t="s">
        <v>39131</v>
      </c>
      <c r="C18973" s="890" t="s">
        <v>1877</v>
      </c>
      <c r="D18973" s="890">
        <v>263.43</v>
      </c>
    </row>
    <row r="18974" spans="1:4" x14ac:dyDescent="0.25">
      <c r="A18974" s="890" t="s">
        <v>18327</v>
      </c>
      <c r="B18974" s="890" t="s">
        <v>39131</v>
      </c>
      <c r="C18974" s="890" t="s">
        <v>1877</v>
      </c>
      <c r="D18974" s="890">
        <v>108.53</v>
      </c>
    </row>
    <row r="18975" spans="1:4" x14ac:dyDescent="0.25">
      <c r="A18975" s="890" t="s">
        <v>18328</v>
      </c>
      <c r="B18975" s="890" t="s">
        <v>39131</v>
      </c>
      <c r="C18975" s="890" t="s">
        <v>1877</v>
      </c>
      <c r="D18975" s="890">
        <v>86.1</v>
      </c>
    </row>
    <row r="18976" spans="1:4" x14ac:dyDescent="0.25">
      <c r="A18976" s="890" t="s">
        <v>18329</v>
      </c>
      <c r="B18976" s="890" t="s">
        <v>39132</v>
      </c>
      <c r="C18976" s="890" t="s">
        <v>1877</v>
      </c>
      <c r="D18976" s="890">
        <v>285.32</v>
      </c>
    </row>
    <row r="18977" spans="1:4" x14ac:dyDescent="0.25">
      <c r="A18977" s="890" t="s">
        <v>18330</v>
      </c>
      <c r="B18977" s="890" t="s">
        <v>39132</v>
      </c>
      <c r="C18977" s="890" t="s">
        <v>1877</v>
      </c>
      <c r="D18977" s="890">
        <v>106.22</v>
      </c>
    </row>
    <row r="18978" spans="1:4" x14ac:dyDescent="0.25">
      <c r="A18978" s="890" t="s">
        <v>18331</v>
      </c>
      <c r="B18978" s="890" t="s">
        <v>39132</v>
      </c>
      <c r="C18978" s="890" t="s">
        <v>1877</v>
      </c>
      <c r="D18978" s="890">
        <v>82.81</v>
      </c>
    </row>
    <row r="18979" spans="1:4" x14ac:dyDescent="0.25">
      <c r="A18979" s="890" t="s">
        <v>18332</v>
      </c>
      <c r="B18979" s="890" t="s">
        <v>39132</v>
      </c>
      <c r="C18979" s="890" t="s">
        <v>1877</v>
      </c>
      <c r="D18979" s="890">
        <v>282.52999999999997</v>
      </c>
    </row>
    <row r="18980" spans="1:4" x14ac:dyDescent="0.25">
      <c r="A18980" s="890" t="s">
        <v>18333</v>
      </c>
      <c r="B18980" s="890" t="s">
        <v>39132</v>
      </c>
      <c r="C18980" s="890" t="s">
        <v>1877</v>
      </c>
      <c r="D18980" s="890">
        <v>103.43</v>
      </c>
    </row>
    <row r="18981" spans="1:4" x14ac:dyDescent="0.25">
      <c r="A18981" s="890" t="s">
        <v>18334</v>
      </c>
      <c r="B18981" s="890" t="s">
        <v>39132</v>
      </c>
      <c r="C18981" s="890" t="s">
        <v>1877</v>
      </c>
      <c r="D18981" s="890">
        <v>80.02</v>
      </c>
    </row>
    <row r="18982" spans="1:4" x14ac:dyDescent="0.25">
      <c r="A18982" s="890" t="s">
        <v>18335</v>
      </c>
      <c r="B18982" s="890" t="s">
        <v>39133</v>
      </c>
      <c r="C18982" s="890" t="s">
        <v>1877</v>
      </c>
      <c r="D18982" s="890">
        <v>579.35</v>
      </c>
    </row>
    <row r="18983" spans="1:4" x14ac:dyDescent="0.25">
      <c r="A18983" s="890" t="s">
        <v>18336</v>
      </c>
      <c r="B18983" s="890" t="s">
        <v>39133</v>
      </c>
      <c r="C18983" s="890" t="s">
        <v>1877</v>
      </c>
      <c r="D18983" s="890">
        <v>265.27999999999997</v>
      </c>
    </row>
    <row r="18984" spans="1:4" x14ac:dyDescent="0.25">
      <c r="A18984" s="890" t="s">
        <v>18337</v>
      </c>
      <c r="B18984" s="890" t="s">
        <v>39133</v>
      </c>
      <c r="C18984" s="890" t="s">
        <v>1877</v>
      </c>
      <c r="D18984" s="890">
        <v>215.28</v>
      </c>
    </row>
    <row r="18985" spans="1:4" x14ac:dyDescent="0.25">
      <c r="A18985" s="890" t="s">
        <v>18338</v>
      </c>
      <c r="B18985" s="890" t="s">
        <v>39133</v>
      </c>
      <c r="C18985" s="890" t="s">
        <v>1877</v>
      </c>
      <c r="D18985" s="890">
        <v>576.55999999999995</v>
      </c>
    </row>
    <row r="18986" spans="1:4" x14ac:dyDescent="0.25">
      <c r="A18986" s="890" t="s">
        <v>18339</v>
      </c>
      <c r="B18986" s="890" t="s">
        <v>39133</v>
      </c>
      <c r="C18986" s="890" t="s">
        <v>1877</v>
      </c>
      <c r="D18986" s="890">
        <v>262.49</v>
      </c>
    </row>
    <row r="18987" spans="1:4" x14ac:dyDescent="0.25">
      <c r="A18987" s="890" t="s">
        <v>18340</v>
      </c>
      <c r="B18987" s="890" t="s">
        <v>39133</v>
      </c>
      <c r="C18987" s="890" t="s">
        <v>1877</v>
      </c>
      <c r="D18987" s="890">
        <v>212.49</v>
      </c>
    </row>
    <row r="18988" spans="1:4" x14ac:dyDescent="0.25">
      <c r="A18988" s="890" t="s">
        <v>18341</v>
      </c>
      <c r="B18988" s="890" t="s">
        <v>39134</v>
      </c>
      <c r="C18988" s="890" t="s">
        <v>1877</v>
      </c>
      <c r="D18988" s="890">
        <v>280.75</v>
      </c>
    </row>
    <row r="18989" spans="1:4" x14ac:dyDescent="0.25">
      <c r="A18989" s="890" t="s">
        <v>18342</v>
      </c>
      <c r="B18989" s="890" t="s">
        <v>39134</v>
      </c>
      <c r="C18989" s="890" t="s">
        <v>1877</v>
      </c>
      <c r="D18989" s="890">
        <v>114.69</v>
      </c>
    </row>
    <row r="18990" spans="1:4" x14ac:dyDescent="0.25">
      <c r="A18990" s="890" t="s">
        <v>18343</v>
      </c>
      <c r="B18990" s="890" t="s">
        <v>39134</v>
      </c>
      <c r="C18990" s="890" t="s">
        <v>1877</v>
      </c>
      <c r="D18990" s="890">
        <v>91.23</v>
      </c>
    </row>
    <row r="18991" spans="1:4" x14ac:dyDescent="0.25">
      <c r="A18991" s="890" t="s">
        <v>18344</v>
      </c>
      <c r="B18991" s="890" t="s">
        <v>39134</v>
      </c>
      <c r="C18991" s="890" t="s">
        <v>1877</v>
      </c>
      <c r="D18991" s="890">
        <v>277.95999999999998</v>
      </c>
    </row>
    <row r="18992" spans="1:4" x14ac:dyDescent="0.25">
      <c r="A18992" s="890" t="s">
        <v>18345</v>
      </c>
      <c r="B18992" s="890" t="s">
        <v>39134</v>
      </c>
      <c r="C18992" s="890" t="s">
        <v>1877</v>
      </c>
      <c r="D18992" s="890">
        <v>111.9</v>
      </c>
    </row>
    <row r="18993" spans="1:4" x14ac:dyDescent="0.25">
      <c r="A18993" s="890" t="s">
        <v>18346</v>
      </c>
      <c r="B18993" s="890" t="s">
        <v>39134</v>
      </c>
      <c r="C18993" s="890" t="s">
        <v>1877</v>
      </c>
      <c r="D18993" s="890">
        <v>88.44</v>
      </c>
    </row>
    <row r="18994" spans="1:4" x14ac:dyDescent="0.25">
      <c r="A18994" s="890" t="s">
        <v>24966</v>
      </c>
      <c r="B18994" s="890" t="s">
        <v>39135</v>
      </c>
      <c r="C18994" s="890" t="s">
        <v>1877</v>
      </c>
      <c r="D18994" s="890">
        <v>450.59</v>
      </c>
    </row>
    <row r="18995" spans="1:4" x14ac:dyDescent="0.25">
      <c r="A18995" s="890" t="s">
        <v>24967</v>
      </c>
      <c r="B18995" s="890" t="s">
        <v>39135</v>
      </c>
      <c r="C18995" s="890" t="s">
        <v>1877</v>
      </c>
      <c r="D18995" s="890">
        <v>140.59</v>
      </c>
    </row>
    <row r="18996" spans="1:4" x14ac:dyDescent="0.25">
      <c r="A18996" s="890" t="s">
        <v>24968</v>
      </c>
      <c r="B18996" s="890" t="s">
        <v>39135</v>
      </c>
      <c r="C18996" s="890" t="s">
        <v>1877</v>
      </c>
      <c r="D18996" s="890">
        <v>100.25</v>
      </c>
    </row>
    <row r="18997" spans="1:4" x14ac:dyDescent="0.25">
      <c r="A18997" s="890" t="s">
        <v>24969</v>
      </c>
      <c r="B18997" s="890" t="s">
        <v>39135</v>
      </c>
      <c r="C18997" s="890" t="s">
        <v>1877</v>
      </c>
      <c r="D18997" s="890">
        <v>447.8</v>
      </c>
    </row>
    <row r="18998" spans="1:4" x14ac:dyDescent="0.25">
      <c r="A18998" s="890" t="s">
        <v>24970</v>
      </c>
      <c r="B18998" s="890" t="s">
        <v>39135</v>
      </c>
      <c r="C18998" s="890" t="s">
        <v>1877</v>
      </c>
      <c r="D18998" s="890">
        <v>137.80000000000001</v>
      </c>
    </row>
    <row r="18999" spans="1:4" x14ac:dyDescent="0.25">
      <c r="A18999" s="890" t="s">
        <v>24971</v>
      </c>
      <c r="B18999" s="890" t="s">
        <v>39135</v>
      </c>
      <c r="C18999" s="890" t="s">
        <v>1877</v>
      </c>
      <c r="D18999" s="890">
        <v>97.46</v>
      </c>
    </row>
    <row r="19000" spans="1:4" x14ac:dyDescent="0.25">
      <c r="A19000" s="890" t="s">
        <v>18347</v>
      </c>
      <c r="B19000" s="890" t="s">
        <v>21758</v>
      </c>
      <c r="C19000" s="890" t="s">
        <v>1877</v>
      </c>
      <c r="D19000" s="890">
        <v>223.38</v>
      </c>
    </row>
    <row r="19001" spans="1:4" x14ac:dyDescent="0.25">
      <c r="A19001" s="890" t="s">
        <v>18348</v>
      </c>
      <c r="B19001" s="890" t="s">
        <v>21758</v>
      </c>
      <c r="C19001" s="890" t="s">
        <v>1877</v>
      </c>
      <c r="D19001" s="890">
        <v>91.49</v>
      </c>
    </row>
    <row r="19002" spans="1:4" x14ac:dyDescent="0.25">
      <c r="A19002" s="890" t="s">
        <v>18349</v>
      </c>
      <c r="B19002" s="890" t="s">
        <v>21758</v>
      </c>
      <c r="C19002" s="890" t="s">
        <v>1877</v>
      </c>
      <c r="D19002" s="890">
        <v>73.14</v>
      </c>
    </row>
    <row r="19003" spans="1:4" x14ac:dyDescent="0.25">
      <c r="A19003" s="890" t="s">
        <v>18350</v>
      </c>
      <c r="B19003" s="890" t="s">
        <v>21758</v>
      </c>
      <c r="C19003" s="890" t="s">
        <v>1877</v>
      </c>
      <c r="D19003" s="890">
        <v>220.59</v>
      </c>
    </row>
    <row r="19004" spans="1:4" x14ac:dyDescent="0.25">
      <c r="A19004" s="890" t="s">
        <v>18351</v>
      </c>
      <c r="B19004" s="890" t="s">
        <v>21758</v>
      </c>
      <c r="C19004" s="890" t="s">
        <v>1877</v>
      </c>
      <c r="D19004" s="890">
        <v>88.7</v>
      </c>
    </row>
    <row r="19005" spans="1:4" x14ac:dyDescent="0.25">
      <c r="A19005" s="890" t="s">
        <v>18352</v>
      </c>
      <c r="B19005" s="890" t="s">
        <v>21758</v>
      </c>
      <c r="C19005" s="890" t="s">
        <v>1877</v>
      </c>
      <c r="D19005" s="890">
        <v>70.349999999999994</v>
      </c>
    </row>
    <row r="19006" spans="1:4" x14ac:dyDescent="0.25">
      <c r="A19006" s="890" t="s">
        <v>18353</v>
      </c>
      <c r="B19006" s="890" t="s">
        <v>21759</v>
      </c>
      <c r="C19006" s="890" t="s">
        <v>1877</v>
      </c>
      <c r="D19006" s="890">
        <v>246.56</v>
      </c>
    </row>
    <row r="19007" spans="1:4" x14ac:dyDescent="0.25">
      <c r="A19007" s="890" t="s">
        <v>18354</v>
      </c>
      <c r="B19007" s="890" t="s">
        <v>21759</v>
      </c>
      <c r="C19007" s="890" t="s">
        <v>1877</v>
      </c>
      <c r="D19007" s="890">
        <v>103.74</v>
      </c>
    </row>
    <row r="19008" spans="1:4" x14ac:dyDescent="0.25">
      <c r="A19008" s="890" t="s">
        <v>18355</v>
      </c>
      <c r="B19008" s="890" t="s">
        <v>21759</v>
      </c>
      <c r="C19008" s="890" t="s">
        <v>1877</v>
      </c>
      <c r="D19008" s="890">
        <v>83.61</v>
      </c>
    </row>
    <row r="19009" spans="1:4" x14ac:dyDescent="0.25">
      <c r="A19009" s="890" t="s">
        <v>18356</v>
      </c>
      <c r="B19009" s="890" t="s">
        <v>21759</v>
      </c>
      <c r="C19009" s="890" t="s">
        <v>1877</v>
      </c>
      <c r="D19009" s="890">
        <v>243.77</v>
      </c>
    </row>
    <row r="19010" spans="1:4" x14ac:dyDescent="0.25">
      <c r="A19010" s="890" t="s">
        <v>18357</v>
      </c>
      <c r="B19010" s="890" t="s">
        <v>21759</v>
      </c>
      <c r="C19010" s="890" t="s">
        <v>1877</v>
      </c>
      <c r="D19010" s="890">
        <v>100.95</v>
      </c>
    </row>
    <row r="19011" spans="1:4" x14ac:dyDescent="0.25">
      <c r="A19011" s="890" t="s">
        <v>18358</v>
      </c>
      <c r="B19011" s="890" t="s">
        <v>21759</v>
      </c>
      <c r="C19011" s="890" t="s">
        <v>1877</v>
      </c>
      <c r="D19011" s="890">
        <v>80.819999999999993</v>
      </c>
    </row>
    <row r="19012" spans="1:4" x14ac:dyDescent="0.25">
      <c r="A19012" s="890" t="s">
        <v>18359</v>
      </c>
      <c r="B19012" s="890" t="s">
        <v>21760</v>
      </c>
      <c r="C19012" s="890" t="s">
        <v>1877</v>
      </c>
      <c r="D19012" s="890">
        <v>257.77999999999997</v>
      </c>
    </row>
    <row r="19013" spans="1:4" x14ac:dyDescent="0.25">
      <c r="A19013" s="890" t="s">
        <v>18360</v>
      </c>
      <c r="B19013" s="890" t="s">
        <v>21760</v>
      </c>
      <c r="C19013" s="890" t="s">
        <v>1877</v>
      </c>
      <c r="D19013" s="890">
        <v>110.9</v>
      </c>
    </row>
    <row r="19014" spans="1:4" x14ac:dyDescent="0.25">
      <c r="A19014" s="890" t="s">
        <v>18361</v>
      </c>
      <c r="B19014" s="890" t="s">
        <v>21760</v>
      </c>
      <c r="C19014" s="890" t="s">
        <v>1877</v>
      </c>
      <c r="D19014" s="890">
        <v>89.72</v>
      </c>
    </row>
    <row r="19015" spans="1:4" x14ac:dyDescent="0.25">
      <c r="A19015" s="890" t="s">
        <v>18362</v>
      </c>
      <c r="B19015" s="890" t="s">
        <v>21760</v>
      </c>
      <c r="C19015" s="890" t="s">
        <v>1877</v>
      </c>
      <c r="D19015" s="890">
        <v>254.99</v>
      </c>
    </row>
    <row r="19016" spans="1:4" x14ac:dyDescent="0.25">
      <c r="A19016" s="890" t="s">
        <v>18363</v>
      </c>
      <c r="B19016" s="890" t="s">
        <v>21760</v>
      </c>
      <c r="C19016" s="890" t="s">
        <v>1877</v>
      </c>
      <c r="D19016" s="890">
        <v>108.11</v>
      </c>
    </row>
    <row r="19017" spans="1:4" x14ac:dyDescent="0.25">
      <c r="A19017" s="890" t="s">
        <v>18364</v>
      </c>
      <c r="B19017" s="890" t="s">
        <v>21760</v>
      </c>
      <c r="C19017" s="890" t="s">
        <v>1877</v>
      </c>
      <c r="D19017" s="890">
        <v>86.93</v>
      </c>
    </row>
    <row r="19018" spans="1:4" x14ac:dyDescent="0.25">
      <c r="A19018" s="890" t="s">
        <v>18365</v>
      </c>
      <c r="B19018" s="890" t="s">
        <v>21761</v>
      </c>
      <c r="C19018" s="890" t="s">
        <v>1877</v>
      </c>
      <c r="D19018" s="890">
        <v>324.69</v>
      </c>
    </row>
    <row r="19019" spans="1:4" x14ac:dyDescent="0.25">
      <c r="A19019" s="890" t="s">
        <v>18366</v>
      </c>
      <c r="B19019" s="890" t="s">
        <v>21761</v>
      </c>
      <c r="C19019" s="890" t="s">
        <v>1877</v>
      </c>
      <c r="D19019" s="890">
        <v>119.07</v>
      </c>
    </row>
    <row r="19020" spans="1:4" x14ac:dyDescent="0.25">
      <c r="A19020" s="890" t="s">
        <v>18367</v>
      </c>
      <c r="B19020" s="890" t="s">
        <v>21761</v>
      </c>
      <c r="C19020" s="890" t="s">
        <v>1877</v>
      </c>
      <c r="D19020" s="890">
        <v>91.2</v>
      </c>
    </row>
    <row r="19021" spans="1:4" x14ac:dyDescent="0.25">
      <c r="A19021" s="890" t="s">
        <v>18368</v>
      </c>
      <c r="B19021" s="890" t="s">
        <v>21761</v>
      </c>
      <c r="C19021" s="890" t="s">
        <v>1877</v>
      </c>
      <c r="D19021" s="890">
        <v>321.89999999999998</v>
      </c>
    </row>
    <row r="19022" spans="1:4" x14ac:dyDescent="0.25">
      <c r="A19022" s="890" t="s">
        <v>18369</v>
      </c>
      <c r="B19022" s="890" t="s">
        <v>21761</v>
      </c>
      <c r="C19022" s="890" t="s">
        <v>1877</v>
      </c>
      <c r="D19022" s="890">
        <v>116.28</v>
      </c>
    </row>
    <row r="19023" spans="1:4" x14ac:dyDescent="0.25">
      <c r="A19023" s="890" t="s">
        <v>18370</v>
      </c>
      <c r="B19023" s="890" t="s">
        <v>21761</v>
      </c>
      <c r="C19023" s="890" t="s">
        <v>1877</v>
      </c>
      <c r="D19023" s="890">
        <v>88.41</v>
      </c>
    </row>
    <row r="19024" spans="1:4" x14ac:dyDescent="0.25">
      <c r="A19024" s="890" t="s">
        <v>18371</v>
      </c>
      <c r="B19024" s="890" t="s">
        <v>21762</v>
      </c>
      <c r="C19024" s="890" t="s">
        <v>1877</v>
      </c>
      <c r="D19024" s="890">
        <v>438.7</v>
      </c>
    </row>
    <row r="19025" spans="1:4" x14ac:dyDescent="0.25">
      <c r="A19025" s="890" t="s">
        <v>18372</v>
      </c>
      <c r="B19025" s="890" t="s">
        <v>21762</v>
      </c>
      <c r="C19025" s="890" t="s">
        <v>1877</v>
      </c>
      <c r="D19025" s="890">
        <v>138.59</v>
      </c>
    </row>
    <row r="19026" spans="1:4" x14ac:dyDescent="0.25">
      <c r="A19026" s="890" t="s">
        <v>18373</v>
      </c>
      <c r="B19026" s="890" t="s">
        <v>21762</v>
      </c>
      <c r="C19026" s="890" t="s">
        <v>1877</v>
      </c>
      <c r="D19026" s="890">
        <v>117.86</v>
      </c>
    </row>
    <row r="19027" spans="1:4" x14ac:dyDescent="0.25">
      <c r="A19027" s="890" t="s">
        <v>18374</v>
      </c>
      <c r="B19027" s="890" t="s">
        <v>21762</v>
      </c>
      <c r="C19027" s="890" t="s">
        <v>1877</v>
      </c>
      <c r="D19027" s="890">
        <v>435.91</v>
      </c>
    </row>
    <row r="19028" spans="1:4" x14ac:dyDescent="0.25">
      <c r="A19028" s="890" t="s">
        <v>18375</v>
      </c>
      <c r="B19028" s="890" t="s">
        <v>21762</v>
      </c>
      <c r="C19028" s="890" t="s">
        <v>1877</v>
      </c>
      <c r="D19028" s="890">
        <v>135.80000000000001</v>
      </c>
    </row>
    <row r="19029" spans="1:4" x14ac:dyDescent="0.25">
      <c r="A19029" s="890" t="s">
        <v>18376</v>
      </c>
      <c r="B19029" s="890" t="s">
        <v>21762</v>
      </c>
      <c r="C19029" s="890" t="s">
        <v>1877</v>
      </c>
      <c r="D19029" s="890">
        <v>115.07</v>
      </c>
    </row>
    <row r="19030" spans="1:4" x14ac:dyDescent="0.25">
      <c r="A19030" s="890" t="s">
        <v>18377</v>
      </c>
      <c r="B19030" s="890" t="s">
        <v>18378</v>
      </c>
      <c r="C19030" s="890" t="s">
        <v>1877</v>
      </c>
      <c r="D19030" s="890">
        <v>334.3</v>
      </c>
    </row>
    <row r="19031" spans="1:4" x14ac:dyDescent="0.25">
      <c r="A19031" s="890" t="s">
        <v>18379</v>
      </c>
      <c r="B19031" s="890" t="s">
        <v>18378</v>
      </c>
      <c r="C19031" s="890" t="s">
        <v>1877</v>
      </c>
      <c r="D19031" s="890">
        <v>140.12</v>
      </c>
    </row>
    <row r="19032" spans="1:4" x14ac:dyDescent="0.25">
      <c r="A19032" s="890" t="s">
        <v>18380</v>
      </c>
      <c r="B19032" s="890" t="s">
        <v>18378</v>
      </c>
      <c r="C19032" s="890" t="s">
        <v>1877</v>
      </c>
      <c r="D19032" s="890">
        <v>113.07</v>
      </c>
    </row>
    <row r="19033" spans="1:4" x14ac:dyDescent="0.25">
      <c r="A19033" s="890" t="s">
        <v>18381</v>
      </c>
      <c r="B19033" s="890" t="s">
        <v>18378</v>
      </c>
      <c r="C19033" s="890" t="s">
        <v>1877</v>
      </c>
      <c r="D19033" s="890">
        <v>331.51</v>
      </c>
    </row>
    <row r="19034" spans="1:4" x14ac:dyDescent="0.25">
      <c r="A19034" s="890" t="s">
        <v>18382</v>
      </c>
      <c r="B19034" s="890" t="s">
        <v>18378</v>
      </c>
      <c r="C19034" s="890" t="s">
        <v>1877</v>
      </c>
      <c r="D19034" s="890">
        <v>137.33000000000001</v>
      </c>
    </row>
    <row r="19035" spans="1:4" x14ac:dyDescent="0.25">
      <c r="A19035" s="890" t="s">
        <v>18383</v>
      </c>
      <c r="B19035" s="890" t="s">
        <v>18378</v>
      </c>
      <c r="C19035" s="890" t="s">
        <v>1877</v>
      </c>
      <c r="D19035" s="890">
        <v>110.28</v>
      </c>
    </row>
    <row r="19036" spans="1:4" x14ac:dyDescent="0.25">
      <c r="A19036" s="890" t="s">
        <v>18384</v>
      </c>
      <c r="B19036" s="890" t="s">
        <v>18385</v>
      </c>
      <c r="C19036" s="890" t="s">
        <v>1877</v>
      </c>
      <c r="D19036" s="890">
        <v>357.57</v>
      </c>
    </row>
    <row r="19037" spans="1:4" x14ac:dyDescent="0.25">
      <c r="A19037" s="890" t="s">
        <v>18386</v>
      </c>
      <c r="B19037" s="890" t="s">
        <v>18385</v>
      </c>
      <c r="C19037" s="890" t="s">
        <v>1877</v>
      </c>
      <c r="D19037" s="890">
        <v>149.1</v>
      </c>
    </row>
    <row r="19038" spans="1:4" x14ac:dyDescent="0.25">
      <c r="A19038" s="890" t="s">
        <v>18387</v>
      </c>
      <c r="B19038" s="890" t="s">
        <v>18385</v>
      </c>
      <c r="C19038" s="890" t="s">
        <v>1877</v>
      </c>
      <c r="D19038" s="890">
        <v>119.25</v>
      </c>
    </row>
    <row r="19039" spans="1:4" x14ac:dyDescent="0.25">
      <c r="A19039" s="890" t="s">
        <v>18388</v>
      </c>
      <c r="B19039" s="890" t="s">
        <v>18385</v>
      </c>
      <c r="C19039" s="890" t="s">
        <v>1877</v>
      </c>
      <c r="D19039" s="890">
        <v>354.78</v>
      </c>
    </row>
    <row r="19040" spans="1:4" x14ac:dyDescent="0.25">
      <c r="A19040" s="890" t="s">
        <v>18389</v>
      </c>
      <c r="B19040" s="890" t="s">
        <v>18385</v>
      </c>
      <c r="C19040" s="890" t="s">
        <v>1877</v>
      </c>
      <c r="D19040" s="890">
        <v>146.31</v>
      </c>
    </row>
    <row r="19041" spans="1:4" x14ac:dyDescent="0.25">
      <c r="A19041" s="890" t="s">
        <v>18390</v>
      </c>
      <c r="B19041" s="890" t="s">
        <v>18385</v>
      </c>
      <c r="C19041" s="890" t="s">
        <v>1877</v>
      </c>
      <c r="D19041" s="890">
        <v>116.46</v>
      </c>
    </row>
    <row r="19042" spans="1:4" x14ac:dyDescent="0.25">
      <c r="A19042" s="890" t="s">
        <v>18391</v>
      </c>
      <c r="B19042" s="890" t="s">
        <v>39136</v>
      </c>
      <c r="C19042" s="890" t="s">
        <v>1877</v>
      </c>
      <c r="D19042" s="890">
        <v>536.12</v>
      </c>
    </row>
    <row r="19043" spans="1:4" x14ac:dyDescent="0.25">
      <c r="A19043" s="890" t="s">
        <v>18392</v>
      </c>
      <c r="B19043" s="890" t="s">
        <v>39136</v>
      </c>
      <c r="C19043" s="890" t="s">
        <v>1877</v>
      </c>
      <c r="D19043" s="890">
        <v>222.77</v>
      </c>
    </row>
    <row r="19044" spans="1:4" x14ac:dyDescent="0.25">
      <c r="A19044" s="890" t="s">
        <v>18393</v>
      </c>
      <c r="B19044" s="890" t="s">
        <v>39136</v>
      </c>
      <c r="C19044" s="890" t="s">
        <v>1877</v>
      </c>
      <c r="D19044" s="890">
        <v>174.97</v>
      </c>
    </row>
    <row r="19045" spans="1:4" x14ac:dyDescent="0.25">
      <c r="A19045" s="890" t="s">
        <v>18394</v>
      </c>
      <c r="B19045" s="890" t="s">
        <v>39136</v>
      </c>
      <c r="C19045" s="890" t="s">
        <v>1877</v>
      </c>
      <c r="D19045" s="890">
        <v>533.33000000000004</v>
      </c>
    </row>
    <row r="19046" spans="1:4" x14ac:dyDescent="0.25">
      <c r="A19046" s="890" t="s">
        <v>18395</v>
      </c>
      <c r="B19046" s="890" t="s">
        <v>39136</v>
      </c>
      <c r="C19046" s="890" t="s">
        <v>1877</v>
      </c>
      <c r="D19046" s="890">
        <v>219.98</v>
      </c>
    </row>
    <row r="19047" spans="1:4" x14ac:dyDescent="0.25">
      <c r="A19047" s="890" t="s">
        <v>18396</v>
      </c>
      <c r="B19047" s="890" t="s">
        <v>39136</v>
      </c>
      <c r="C19047" s="890" t="s">
        <v>1877</v>
      </c>
      <c r="D19047" s="890">
        <v>172.18</v>
      </c>
    </row>
    <row r="19048" spans="1:4" x14ac:dyDescent="0.25">
      <c r="A19048" s="890" t="s">
        <v>18397</v>
      </c>
      <c r="B19048" s="890" t="s">
        <v>39137</v>
      </c>
      <c r="C19048" s="890" t="s">
        <v>1877</v>
      </c>
      <c r="D19048" s="890">
        <v>395.74</v>
      </c>
    </row>
    <row r="19049" spans="1:4" x14ac:dyDescent="0.25">
      <c r="A19049" s="890" t="s">
        <v>18398</v>
      </c>
      <c r="B19049" s="890" t="s">
        <v>39137</v>
      </c>
      <c r="C19049" s="890" t="s">
        <v>1877</v>
      </c>
      <c r="D19049" s="890">
        <v>147.36000000000001</v>
      </c>
    </row>
    <row r="19050" spans="1:4" x14ac:dyDescent="0.25">
      <c r="A19050" s="890" t="s">
        <v>18399</v>
      </c>
      <c r="B19050" s="890" t="s">
        <v>39137</v>
      </c>
      <c r="C19050" s="890" t="s">
        <v>1877</v>
      </c>
      <c r="D19050" s="890">
        <v>112.79</v>
      </c>
    </row>
    <row r="19051" spans="1:4" x14ac:dyDescent="0.25">
      <c r="A19051" s="890" t="s">
        <v>18400</v>
      </c>
      <c r="B19051" s="890" t="s">
        <v>39137</v>
      </c>
      <c r="C19051" s="890" t="s">
        <v>1877</v>
      </c>
      <c r="D19051" s="890">
        <v>392.95</v>
      </c>
    </row>
    <row r="19052" spans="1:4" x14ac:dyDescent="0.25">
      <c r="A19052" s="890" t="s">
        <v>18401</v>
      </c>
      <c r="B19052" s="890" t="s">
        <v>39137</v>
      </c>
      <c r="C19052" s="890" t="s">
        <v>1877</v>
      </c>
      <c r="D19052" s="890">
        <v>144.57</v>
      </c>
    </row>
    <row r="19053" spans="1:4" x14ac:dyDescent="0.25">
      <c r="A19053" s="890" t="s">
        <v>18402</v>
      </c>
      <c r="B19053" s="890" t="s">
        <v>39137</v>
      </c>
      <c r="C19053" s="890" t="s">
        <v>1877</v>
      </c>
      <c r="D19053" s="890">
        <v>110</v>
      </c>
    </row>
    <row r="19054" spans="1:4" x14ac:dyDescent="0.25">
      <c r="A19054" s="890" t="s">
        <v>18403</v>
      </c>
      <c r="B19054" s="890" t="s">
        <v>39138</v>
      </c>
      <c r="C19054" s="890" t="s">
        <v>1877</v>
      </c>
      <c r="D19054" s="890">
        <v>128.35</v>
      </c>
    </row>
    <row r="19055" spans="1:4" x14ac:dyDescent="0.25">
      <c r="A19055" s="890" t="s">
        <v>18404</v>
      </c>
      <c r="B19055" s="890" t="s">
        <v>39138</v>
      </c>
      <c r="C19055" s="890" t="s">
        <v>1877</v>
      </c>
      <c r="D19055" s="890">
        <v>66.72</v>
      </c>
    </row>
    <row r="19056" spans="1:4" x14ac:dyDescent="0.25">
      <c r="A19056" s="890" t="s">
        <v>18405</v>
      </c>
      <c r="B19056" s="890" t="s">
        <v>39138</v>
      </c>
      <c r="C19056" s="890" t="s">
        <v>1877</v>
      </c>
      <c r="D19056" s="890">
        <v>58.1</v>
      </c>
    </row>
    <row r="19057" spans="1:4" x14ac:dyDescent="0.25">
      <c r="A19057" s="890" t="s">
        <v>18406</v>
      </c>
      <c r="B19057" s="890" t="s">
        <v>39138</v>
      </c>
      <c r="C19057" s="890" t="s">
        <v>1877</v>
      </c>
      <c r="D19057" s="890">
        <v>125.56</v>
      </c>
    </row>
    <row r="19058" spans="1:4" x14ac:dyDescent="0.25">
      <c r="A19058" s="890" t="s">
        <v>18407</v>
      </c>
      <c r="B19058" s="890" t="s">
        <v>39138</v>
      </c>
      <c r="C19058" s="890" t="s">
        <v>1877</v>
      </c>
      <c r="D19058" s="890">
        <v>63.93</v>
      </c>
    </row>
    <row r="19059" spans="1:4" x14ac:dyDescent="0.25">
      <c r="A19059" s="890" t="s">
        <v>18408</v>
      </c>
      <c r="B19059" s="890" t="s">
        <v>39138</v>
      </c>
      <c r="C19059" s="890" t="s">
        <v>1877</v>
      </c>
      <c r="D19059" s="890">
        <v>55.31</v>
      </c>
    </row>
    <row r="19060" spans="1:4" x14ac:dyDescent="0.25">
      <c r="A19060" s="890" t="s">
        <v>18409</v>
      </c>
      <c r="B19060" s="890" t="s">
        <v>39139</v>
      </c>
      <c r="C19060" s="890" t="s">
        <v>1877</v>
      </c>
      <c r="D19060" s="890">
        <v>65.14</v>
      </c>
    </row>
    <row r="19061" spans="1:4" x14ac:dyDescent="0.25">
      <c r="A19061" s="890" t="s">
        <v>18410</v>
      </c>
      <c r="B19061" s="890" t="s">
        <v>39140</v>
      </c>
      <c r="C19061" s="890" t="s">
        <v>1877</v>
      </c>
      <c r="D19061" s="890">
        <v>16.829999999999998</v>
      </c>
    </row>
    <row r="19062" spans="1:4" x14ac:dyDescent="0.25">
      <c r="A19062" s="890" t="s">
        <v>18411</v>
      </c>
      <c r="B19062" s="890" t="s">
        <v>39140</v>
      </c>
      <c r="C19062" s="890" t="s">
        <v>1877</v>
      </c>
      <c r="D19062" s="890">
        <v>10.99</v>
      </c>
    </row>
    <row r="19063" spans="1:4" x14ac:dyDescent="0.25">
      <c r="A19063" s="890" t="s">
        <v>18412</v>
      </c>
      <c r="B19063" s="890" t="s">
        <v>39139</v>
      </c>
      <c r="C19063" s="890" t="s">
        <v>1877</v>
      </c>
      <c r="D19063" s="890">
        <v>65.14</v>
      </c>
    </row>
    <row r="19064" spans="1:4" x14ac:dyDescent="0.25">
      <c r="A19064" s="890" t="s">
        <v>18413</v>
      </c>
      <c r="B19064" s="890" t="s">
        <v>39140</v>
      </c>
      <c r="C19064" s="890" t="s">
        <v>1877</v>
      </c>
      <c r="D19064" s="890">
        <v>16.829999999999998</v>
      </c>
    </row>
    <row r="19065" spans="1:4" x14ac:dyDescent="0.25">
      <c r="A19065" s="890" t="s">
        <v>18414</v>
      </c>
      <c r="B19065" s="890" t="s">
        <v>39140</v>
      </c>
      <c r="C19065" s="890" t="s">
        <v>1877</v>
      </c>
      <c r="D19065" s="890">
        <v>10.99</v>
      </c>
    </row>
    <row r="19066" spans="1:4" x14ac:dyDescent="0.25">
      <c r="A19066" s="890" t="s">
        <v>18415</v>
      </c>
      <c r="B19066" s="890" t="s">
        <v>39141</v>
      </c>
      <c r="C19066" s="890" t="s">
        <v>1877</v>
      </c>
      <c r="D19066" s="890">
        <v>93.06</v>
      </c>
    </row>
    <row r="19067" spans="1:4" x14ac:dyDescent="0.25">
      <c r="A19067" s="890" t="s">
        <v>18416</v>
      </c>
      <c r="B19067" s="890" t="s">
        <v>39141</v>
      </c>
      <c r="C19067" s="890" t="s">
        <v>1877</v>
      </c>
      <c r="D19067" s="890">
        <v>44.75</v>
      </c>
    </row>
    <row r="19068" spans="1:4" x14ac:dyDescent="0.25">
      <c r="A19068" s="890" t="s">
        <v>18417</v>
      </c>
      <c r="B19068" s="890" t="s">
        <v>39141</v>
      </c>
      <c r="C19068" s="890" t="s">
        <v>1877</v>
      </c>
      <c r="D19068" s="890">
        <v>38.909999999999997</v>
      </c>
    </row>
    <row r="19069" spans="1:4" x14ac:dyDescent="0.25">
      <c r="A19069" s="890" t="s">
        <v>18418</v>
      </c>
      <c r="B19069" s="890" t="s">
        <v>39141</v>
      </c>
      <c r="C19069" s="890" t="s">
        <v>1877</v>
      </c>
      <c r="D19069" s="890">
        <v>90.27</v>
      </c>
    </row>
    <row r="19070" spans="1:4" x14ac:dyDescent="0.25">
      <c r="A19070" s="890" t="s">
        <v>18419</v>
      </c>
      <c r="B19070" s="890" t="s">
        <v>39141</v>
      </c>
      <c r="C19070" s="890" t="s">
        <v>1877</v>
      </c>
      <c r="D19070" s="890">
        <v>41.96</v>
      </c>
    </row>
    <row r="19071" spans="1:4" x14ac:dyDescent="0.25">
      <c r="A19071" s="890" t="s">
        <v>18420</v>
      </c>
      <c r="B19071" s="890" t="s">
        <v>39141</v>
      </c>
      <c r="C19071" s="890" t="s">
        <v>1877</v>
      </c>
      <c r="D19071" s="890">
        <v>36.119999999999997</v>
      </c>
    </row>
    <row r="19072" spans="1:4" x14ac:dyDescent="0.25">
      <c r="A19072" s="890" t="s">
        <v>18421</v>
      </c>
      <c r="B19072" s="890" t="s">
        <v>39142</v>
      </c>
      <c r="C19072" s="890" t="s">
        <v>1877</v>
      </c>
      <c r="D19072" s="890">
        <v>79.89</v>
      </c>
    </row>
    <row r="19073" spans="1:4" x14ac:dyDescent="0.25">
      <c r="A19073" s="890" t="s">
        <v>18422</v>
      </c>
      <c r="B19073" s="890" t="s">
        <v>39142</v>
      </c>
      <c r="C19073" s="890" t="s">
        <v>1877</v>
      </c>
      <c r="D19073" s="890">
        <v>40.15</v>
      </c>
    </row>
    <row r="19074" spans="1:4" x14ac:dyDescent="0.25">
      <c r="A19074" s="890" t="s">
        <v>18423</v>
      </c>
      <c r="B19074" s="890" t="s">
        <v>39142</v>
      </c>
      <c r="C19074" s="890" t="s">
        <v>1877</v>
      </c>
      <c r="D19074" s="890">
        <v>35.54</v>
      </c>
    </row>
    <row r="19075" spans="1:4" x14ac:dyDescent="0.25">
      <c r="A19075" s="890" t="s">
        <v>18424</v>
      </c>
      <c r="B19075" s="890" t="s">
        <v>39142</v>
      </c>
      <c r="C19075" s="890" t="s">
        <v>1877</v>
      </c>
      <c r="D19075" s="890">
        <v>77.099999999999994</v>
      </c>
    </row>
    <row r="19076" spans="1:4" x14ac:dyDescent="0.25">
      <c r="A19076" s="890" t="s">
        <v>18425</v>
      </c>
      <c r="B19076" s="890" t="s">
        <v>39142</v>
      </c>
      <c r="C19076" s="890" t="s">
        <v>1877</v>
      </c>
      <c r="D19076" s="890">
        <v>37.36</v>
      </c>
    </row>
    <row r="19077" spans="1:4" x14ac:dyDescent="0.25">
      <c r="A19077" s="890" t="s">
        <v>18426</v>
      </c>
      <c r="B19077" s="890" t="s">
        <v>39142</v>
      </c>
      <c r="C19077" s="890" t="s">
        <v>1877</v>
      </c>
      <c r="D19077" s="890">
        <v>32.75</v>
      </c>
    </row>
    <row r="19078" spans="1:4" x14ac:dyDescent="0.25">
      <c r="A19078" s="890" t="s">
        <v>18427</v>
      </c>
      <c r="B19078" s="890" t="s">
        <v>39143</v>
      </c>
      <c r="C19078" s="890" t="s">
        <v>1877</v>
      </c>
      <c r="D19078" s="890">
        <v>51.97</v>
      </c>
    </row>
    <row r="19079" spans="1:4" x14ac:dyDescent="0.25">
      <c r="A19079" s="890" t="s">
        <v>18428</v>
      </c>
      <c r="B19079" s="890" t="s">
        <v>39143</v>
      </c>
      <c r="C19079" s="890" t="s">
        <v>1877</v>
      </c>
      <c r="D19079" s="890">
        <v>12.23</v>
      </c>
    </row>
    <row r="19080" spans="1:4" x14ac:dyDescent="0.25">
      <c r="A19080" s="890" t="s">
        <v>18429</v>
      </c>
      <c r="B19080" s="890" t="s">
        <v>39143</v>
      </c>
      <c r="C19080" s="890" t="s">
        <v>1877</v>
      </c>
      <c r="D19080" s="890">
        <v>7.62</v>
      </c>
    </row>
    <row r="19081" spans="1:4" x14ac:dyDescent="0.25">
      <c r="A19081" s="890" t="s">
        <v>18430</v>
      </c>
      <c r="B19081" s="890" t="s">
        <v>39143</v>
      </c>
      <c r="C19081" s="890" t="s">
        <v>1877</v>
      </c>
      <c r="D19081" s="890">
        <v>51.97</v>
      </c>
    </row>
    <row r="19082" spans="1:4" x14ac:dyDescent="0.25">
      <c r="A19082" s="890" t="s">
        <v>18431</v>
      </c>
      <c r="B19082" s="890" t="s">
        <v>39143</v>
      </c>
      <c r="C19082" s="890" t="s">
        <v>1877</v>
      </c>
      <c r="D19082" s="890">
        <v>12.23</v>
      </c>
    </row>
    <row r="19083" spans="1:4" x14ac:dyDescent="0.25">
      <c r="A19083" s="890" t="s">
        <v>18432</v>
      </c>
      <c r="B19083" s="890" t="s">
        <v>39143</v>
      </c>
      <c r="C19083" s="890" t="s">
        <v>1877</v>
      </c>
      <c r="D19083" s="890">
        <v>7.62</v>
      </c>
    </row>
    <row r="19084" spans="1:4" x14ac:dyDescent="0.25">
      <c r="A19084" s="890" t="s">
        <v>18433</v>
      </c>
      <c r="B19084" s="890" t="s">
        <v>39144</v>
      </c>
      <c r="C19084" s="890" t="s">
        <v>1877</v>
      </c>
      <c r="D19084" s="890">
        <v>98.29</v>
      </c>
    </row>
    <row r="19085" spans="1:4" x14ac:dyDescent="0.25">
      <c r="A19085" s="890" t="s">
        <v>18434</v>
      </c>
      <c r="B19085" s="890" t="s">
        <v>39144</v>
      </c>
      <c r="C19085" s="890" t="s">
        <v>1877</v>
      </c>
      <c r="D19085" s="890">
        <v>45.03</v>
      </c>
    </row>
    <row r="19086" spans="1:4" x14ac:dyDescent="0.25">
      <c r="A19086" s="890" t="s">
        <v>18435</v>
      </c>
      <c r="B19086" s="890" t="s">
        <v>39144</v>
      </c>
      <c r="C19086" s="890" t="s">
        <v>1877</v>
      </c>
      <c r="D19086" s="890">
        <v>38.840000000000003</v>
      </c>
    </row>
    <row r="19087" spans="1:4" x14ac:dyDescent="0.25">
      <c r="A19087" s="890" t="s">
        <v>18436</v>
      </c>
      <c r="B19087" s="890" t="s">
        <v>39144</v>
      </c>
      <c r="C19087" s="890" t="s">
        <v>1877</v>
      </c>
      <c r="D19087" s="890">
        <v>95.5</v>
      </c>
    </row>
    <row r="19088" spans="1:4" x14ac:dyDescent="0.25">
      <c r="A19088" s="890" t="s">
        <v>18437</v>
      </c>
      <c r="B19088" s="890" t="s">
        <v>39144</v>
      </c>
      <c r="C19088" s="890" t="s">
        <v>1877</v>
      </c>
      <c r="D19088" s="890">
        <v>42.24</v>
      </c>
    </row>
    <row r="19089" spans="1:4" x14ac:dyDescent="0.25">
      <c r="A19089" s="890" t="s">
        <v>18438</v>
      </c>
      <c r="B19089" s="890" t="s">
        <v>39144</v>
      </c>
      <c r="C19089" s="890" t="s">
        <v>1877</v>
      </c>
      <c r="D19089" s="890">
        <v>36.049999999999997</v>
      </c>
    </row>
    <row r="19090" spans="1:4" x14ac:dyDescent="0.25">
      <c r="A19090" s="890" t="s">
        <v>18439</v>
      </c>
      <c r="B19090" s="890" t="s">
        <v>39145</v>
      </c>
      <c r="C19090" s="890" t="s">
        <v>1877</v>
      </c>
      <c r="D19090" s="890">
        <v>102.26</v>
      </c>
    </row>
    <row r="19091" spans="1:4" x14ac:dyDescent="0.25">
      <c r="A19091" s="890" t="s">
        <v>18440</v>
      </c>
      <c r="B19091" s="890" t="s">
        <v>39145</v>
      </c>
      <c r="C19091" s="890" t="s">
        <v>1877</v>
      </c>
      <c r="D19091" s="890">
        <v>47.64</v>
      </c>
    </row>
    <row r="19092" spans="1:4" x14ac:dyDescent="0.25">
      <c r="A19092" s="890" t="s">
        <v>18441</v>
      </c>
      <c r="B19092" s="890" t="s">
        <v>39146</v>
      </c>
      <c r="C19092" s="890" t="s">
        <v>1877</v>
      </c>
      <c r="D19092" s="890">
        <v>41.1</v>
      </c>
    </row>
    <row r="19093" spans="1:4" x14ac:dyDescent="0.25">
      <c r="A19093" s="890" t="s">
        <v>18442</v>
      </c>
      <c r="B19093" s="890" t="s">
        <v>39145</v>
      </c>
      <c r="C19093" s="890" t="s">
        <v>1877</v>
      </c>
      <c r="D19093" s="890">
        <v>99.47</v>
      </c>
    </row>
    <row r="19094" spans="1:4" x14ac:dyDescent="0.25">
      <c r="A19094" s="890" t="s">
        <v>18443</v>
      </c>
      <c r="B19094" s="890" t="s">
        <v>39145</v>
      </c>
      <c r="C19094" s="890" t="s">
        <v>1877</v>
      </c>
      <c r="D19094" s="890">
        <v>44.85</v>
      </c>
    </row>
    <row r="19095" spans="1:4" x14ac:dyDescent="0.25">
      <c r="A19095" s="890" t="s">
        <v>18444</v>
      </c>
      <c r="B19095" s="890" t="s">
        <v>39146</v>
      </c>
      <c r="C19095" s="890" t="s">
        <v>1877</v>
      </c>
      <c r="D19095" s="890">
        <v>38.31</v>
      </c>
    </row>
    <row r="19096" spans="1:4" x14ac:dyDescent="0.25">
      <c r="A19096" s="890" t="s">
        <v>18445</v>
      </c>
      <c r="B19096" s="890" t="s">
        <v>39147</v>
      </c>
      <c r="C19096" s="890" t="s">
        <v>1877</v>
      </c>
      <c r="D19096" s="890">
        <v>148.44</v>
      </c>
    </row>
    <row r="19097" spans="1:4" x14ac:dyDescent="0.25">
      <c r="A19097" s="890" t="s">
        <v>18446</v>
      </c>
      <c r="B19097" s="890" t="s">
        <v>39147</v>
      </c>
      <c r="C19097" s="890" t="s">
        <v>1877</v>
      </c>
      <c r="D19097" s="890">
        <v>65.52</v>
      </c>
    </row>
    <row r="19098" spans="1:4" x14ac:dyDescent="0.25">
      <c r="A19098" s="890" t="s">
        <v>18447</v>
      </c>
      <c r="B19098" s="890" t="s">
        <v>39147</v>
      </c>
      <c r="C19098" s="890" t="s">
        <v>1877</v>
      </c>
      <c r="D19098" s="890">
        <v>54.96</v>
      </c>
    </row>
    <row r="19099" spans="1:4" x14ac:dyDescent="0.25">
      <c r="A19099" s="890" t="s">
        <v>18448</v>
      </c>
      <c r="B19099" s="890" t="s">
        <v>39147</v>
      </c>
      <c r="C19099" s="890" t="s">
        <v>1877</v>
      </c>
      <c r="D19099" s="890">
        <v>145.65</v>
      </c>
    </row>
    <row r="19100" spans="1:4" x14ac:dyDescent="0.25">
      <c r="A19100" s="890" t="s">
        <v>18449</v>
      </c>
      <c r="B19100" s="890" t="s">
        <v>39147</v>
      </c>
      <c r="C19100" s="890" t="s">
        <v>1877</v>
      </c>
      <c r="D19100" s="890">
        <v>62.73</v>
      </c>
    </row>
    <row r="19101" spans="1:4" x14ac:dyDescent="0.25">
      <c r="A19101" s="890" t="s">
        <v>18450</v>
      </c>
      <c r="B19101" s="890" t="s">
        <v>39147</v>
      </c>
      <c r="C19101" s="890" t="s">
        <v>1877</v>
      </c>
      <c r="D19101" s="890">
        <v>52.17</v>
      </c>
    </row>
    <row r="19102" spans="1:4" x14ac:dyDescent="0.25">
      <c r="A19102" s="890" t="s">
        <v>18451</v>
      </c>
      <c r="B19102" s="890" t="s">
        <v>18452</v>
      </c>
      <c r="C19102" s="890" t="s">
        <v>1877</v>
      </c>
      <c r="D19102" s="890">
        <v>7.25</v>
      </c>
    </row>
    <row r="19103" spans="1:4" x14ac:dyDescent="0.25">
      <c r="A19103" s="890" t="s">
        <v>18453</v>
      </c>
      <c r="B19103" s="890" t="s">
        <v>18452</v>
      </c>
      <c r="C19103" s="890" t="s">
        <v>1877</v>
      </c>
      <c r="D19103" s="890">
        <v>0.8</v>
      </c>
    </row>
    <row r="19104" spans="1:4" x14ac:dyDescent="0.25">
      <c r="A19104" s="890" t="s">
        <v>18454</v>
      </c>
      <c r="B19104" s="890" t="s">
        <v>18452</v>
      </c>
      <c r="C19104" s="890" t="s">
        <v>1877</v>
      </c>
      <c r="D19104" s="890">
        <v>7.25</v>
      </c>
    </row>
    <row r="19105" spans="1:4" x14ac:dyDescent="0.25">
      <c r="A19105" s="890" t="s">
        <v>18455</v>
      </c>
      <c r="B19105" s="890" t="s">
        <v>18452</v>
      </c>
      <c r="C19105" s="890" t="s">
        <v>1877</v>
      </c>
      <c r="D19105" s="890">
        <v>0.8</v>
      </c>
    </row>
    <row r="19106" spans="1:4" x14ac:dyDescent="0.25">
      <c r="A19106" s="890" t="s">
        <v>18456</v>
      </c>
      <c r="B19106" s="890" t="s">
        <v>39148</v>
      </c>
      <c r="C19106" s="890" t="s">
        <v>1877</v>
      </c>
      <c r="D19106" s="890">
        <v>394.21</v>
      </c>
    </row>
    <row r="19107" spans="1:4" x14ac:dyDescent="0.25">
      <c r="A19107" s="890" t="s">
        <v>18457</v>
      </c>
      <c r="B19107" s="890" t="s">
        <v>39148</v>
      </c>
      <c r="C19107" s="890" t="s">
        <v>1877</v>
      </c>
      <c r="D19107" s="890">
        <v>241.23</v>
      </c>
    </row>
    <row r="19108" spans="1:4" x14ac:dyDescent="0.25">
      <c r="A19108" s="890" t="s">
        <v>18458</v>
      </c>
      <c r="B19108" s="890" t="s">
        <v>39148</v>
      </c>
      <c r="C19108" s="890" t="s">
        <v>1877</v>
      </c>
      <c r="D19108" s="890">
        <v>210.45</v>
      </c>
    </row>
    <row r="19109" spans="1:4" x14ac:dyDescent="0.25">
      <c r="A19109" s="890" t="s">
        <v>18459</v>
      </c>
      <c r="B19109" s="890" t="s">
        <v>39148</v>
      </c>
      <c r="C19109" s="890" t="s">
        <v>1877</v>
      </c>
      <c r="D19109" s="890">
        <v>391.07</v>
      </c>
    </row>
    <row r="19110" spans="1:4" x14ac:dyDescent="0.25">
      <c r="A19110" s="890" t="s">
        <v>18460</v>
      </c>
      <c r="B19110" s="890" t="s">
        <v>39148</v>
      </c>
      <c r="C19110" s="890" t="s">
        <v>1877</v>
      </c>
      <c r="D19110" s="890">
        <v>238.09</v>
      </c>
    </row>
    <row r="19111" spans="1:4" x14ac:dyDescent="0.25">
      <c r="A19111" s="890" t="s">
        <v>18461</v>
      </c>
      <c r="B19111" s="890" t="s">
        <v>39148</v>
      </c>
      <c r="C19111" s="890" t="s">
        <v>1877</v>
      </c>
      <c r="D19111" s="890">
        <v>207.31</v>
      </c>
    </row>
    <row r="19112" spans="1:4" x14ac:dyDescent="0.25">
      <c r="A19112" s="890" t="s">
        <v>18462</v>
      </c>
      <c r="B19112" s="890" t="s">
        <v>39149</v>
      </c>
      <c r="C19112" s="890" t="s">
        <v>1877</v>
      </c>
      <c r="D19112" s="890">
        <v>548.23</v>
      </c>
    </row>
    <row r="19113" spans="1:4" x14ac:dyDescent="0.25">
      <c r="A19113" s="890" t="s">
        <v>18463</v>
      </c>
      <c r="B19113" s="890" t="s">
        <v>39149</v>
      </c>
      <c r="C19113" s="890" t="s">
        <v>1877</v>
      </c>
      <c r="D19113" s="890">
        <v>328.07</v>
      </c>
    </row>
    <row r="19114" spans="1:4" x14ac:dyDescent="0.25">
      <c r="A19114" s="890" t="s">
        <v>18464</v>
      </c>
      <c r="B19114" s="890" t="s">
        <v>39149</v>
      </c>
      <c r="C19114" s="890" t="s">
        <v>1877</v>
      </c>
      <c r="D19114" s="890">
        <v>284.97000000000003</v>
      </c>
    </row>
    <row r="19115" spans="1:4" x14ac:dyDescent="0.25">
      <c r="A19115" s="890" t="s">
        <v>18465</v>
      </c>
      <c r="B19115" s="890" t="s">
        <v>39149</v>
      </c>
      <c r="C19115" s="890" t="s">
        <v>1877</v>
      </c>
      <c r="D19115" s="890">
        <v>543.07000000000005</v>
      </c>
    </row>
    <row r="19116" spans="1:4" x14ac:dyDescent="0.25">
      <c r="A19116" s="890" t="s">
        <v>18466</v>
      </c>
      <c r="B19116" s="890" t="s">
        <v>39149</v>
      </c>
      <c r="C19116" s="890" t="s">
        <v>1877</v>
      </c>
      <c r="D19116" s="890">
        <v>322.91000000000003</v>
      </c>
    </row>
    <row r="19117" spans="1:4" x14ac:dyDescent="0.25">
      <c r="A19117" s="890" t="s">
        <v>18467</v>
      </c>
      <c r="B19117" s="890" t="s">
        <v>39149</v>
      </c>
      <c r="C19117" s="890" t="s">
        <v>1877</v>
      </c>
      <c r="D19117" s="890">
        <v>279.81</v>
      </c>
    </row>
    <row r="19118" spans="1:4" x14ac:dyDescent="0.25">
      <c r="A19118" s="890" t="s">
        <v>18468</v>
      </c>
      <c r="B19118" s="890" t="s">
        <v>39150</v>
      </c>
      <c r="C19118" s="890" t="s">
        <v>1877</v>
      </c>
      <c r="D19118" s="890">
        <v>342.66</v>
      </c>
    </row>
    <row r="19119" spans="1:4" x14ac:dyDescent="0.25">
      <c r="A19119" s="890" t="s">
        <v>18469</v>
      </c>
      <c r="B19119" s="890" t="s">
        <v>39150</v>
      </c>
      <c r="C19119" s="890" t="s">
        <v>1877</v>
      </c>
      <c r="D19119" s="890">
        <v>152.55000000000001</v>
      </c>
    </row>
    <row r="19120" spans="1:4" x14ac:dyDescent="0.25">
      <c r="A19120" s="890" t="s">
        <v>18470</v>
      </c>
      <c r="B19120" s="890" t="s">
        <v>39150</v>
      </c>
      <c r="C19120" s="890" t="s">
        <v>1877</v>
      </c>
      <c r="D19120" s="890">
        <v>126.9</v>
      </c>
    </row>
    <row r="19121" spans="1:4" x14ac:dyDescent="0.25">
      <c r="A19121" s="890" t="s">
        <v>18471</v>
      </c>
      <c r="B19121" s="890" t="s">
        <v>39150</v>
      </c>
      <c r="C19121" s="890" t="s">
        <v>1877</v>
      </c>
      <c r="D19121" s="890">
        <v>336.73</v>
      </c>
    </row>
    <row r="19122" spans="1:4" x14ac:dyDescent="0.25">
      <c r="A19122" s="890" t="s">
        <v>18472</v>
      </c>
      <c r="B19122" s="890" t="s">
        <v>39150</v>
      </c>
      <c r="C19122" s="890" t="s">
        <v>1877</v>
      </c>
      <c r="D19122" s="890">
        <v>146.62</v>
      </c>
    </row>
    <row r="19123" spans="1:4" x14ac:dyDescent="0.25">
      <c r="A19123" s="890" t="s">
        <v>18473</v>
      </c>
      <c r="B19123" s="890" t="s">
        <v>39150</v>
      </c>
      <c r="C19123" s="890" t="s">
        <v>1877</v>
      </c>
      <c r="D19123" s="890">
        <v>120.97</v>
      </c>
    </row>
    <row r="19124" spans="1:4" x14ac:dyDescent="0.25">
      <c r="A19124" s="890" t="s">
        <v>18474</v>
      </c>
      <c r="B19124" s="890" t="s">
        <v>39151</v>
      </c>
      <c r="C19124" s="890" t="s">
        <v>1877</v>
      </c>
      <c r="D19124" s="890">
        <v>163.81</v>
      </c>
    </row>
    <row r="19125" spans="1:4" x14ac:dyDescent="0.25">
      <c r="A19125" s="890" t="s">
        <v>18475</v>
      </c>
      <c r="B19125" s="890" t="s">
        <v>39151</v>
      </c>
      <c r="C19125" s="890" t="s">
        <v>1877</v>
      </c>
      <c r="D19125" s="890">
        <v>104.88</v>
      </c>
    </row>
    <row r="19126" spans="1:4" x14ac:dyDescent="0.25">
      <c r="A19126" s="890" t="s">
        <v>18476</v>
      </c>
      <c r="B19126" s="890" t="s">
        <v>39151</v>
      </c>
      <c r="C19126" s="890" t="s">
        <v>1877</v>
      </c>
      <c r="D19126" s="890">
        <v>91.49</v>
      </c>
    </row>
    <row r="19127" spans="1:4" x14ac:dyDescent="0.25">
      <c r="A19127" s="890" t="s">
        <v>18477</v>
      </c>
      <c r="B19127" s="890" t="s">
        <v>39151</v>
      </c>
      <c r="C19127" s="890" t="s">
        <v>1877</v>
      </c>
      <c r="D19127" s="890">
        <v>160.66999999999999</v>
      </c>
    </row>
    <row r="19128" spans="1:4" x14ac:dyDescent="0.25">
      <c r="A19128" s="890" t="s">
        <v>18478</v>
      </c>
      <c r="B19128" s="890" t="s">
        <v>39151</v>
      </c>
      <c r="C19128" s="890" t="s">
        <v>1877</v>
      </c>
      <c r="D19128" s="890">
        <v>101.74</v>
      </c>
    </row>
    <row r="19129" spans="1:4" x14ac:dyDescent="0.25">
      <c r="A19129" s="890" t="s">
        <v>18479</v>
      </c>
      <c r="B19129" s="890" t="s">
        <v>39151</v>
      </c>
      <c r="C19129" s="890" t="s">
        <v>1877</v>
      </c>
      <c r="D19129" s="890">
        <v>88.35</v>
      </c>
    </row>
    <row r="19130" spans="1:4" x14ac:dyDescent="0.25">
      <c r="A19130" s="890" t="s">
        <v>18480</v>
      </c>
      <c r="B19130" s="890" t="s">
        <v>50025</v>
      </c>
      <c r="C19130" s="890" t="s">
        <v>1877</v>
      </c>
      <c r="D19130" s="890">
        <v>118.99</v>
      </c>
    </row>
    <row r="19131" spans="1:4" x14ac:dyDescent="0.25">
      <c r="A19131" s="890" t="s">
        <v>18481</v>
      </c>
      <c r="B19131" s="890" t="s">
        <v>50026</v>
      </c>
      <c r="C19131" s="890" t="s">
        <v>1877</v>
      </c>
      <c r="D19131" s="890">
        <v>74.37</v>
      </c>
    </row>
    <row r="19132" spans="1:4" x14ac:dyDescent="0.25">
      <c r="A19132" s="890" t="s">
        <v>18482</v>
      </c>
      <c r="B19132" s="890" t="s">
        <v>50025</v>
      </c>
      <c r="C19132" s="890" t="s">
        <v>1877</v>
      </c>
      <c r="D19132" s="890">
        <v>118.99</v>
      </c>
    </row>
    <row r="19133" spans="1:4" x14ac:dyDescent="0.25">
      <c r="A19133" s="890" t="s">
        <v>18483</v>
      </c>
      <c r="B19133" s="890" t="s">
        <v>50026</v>
      </c>
      <c r="C19133" s="890" t="s">
        <v>1877</v>
      </c>
      <c r="D19133" s="890">
        <v>74.37</v>
      </c>
    </row>
    <row r="19134" spans="1:4" x14ac:dyDescent="0.25">
      <c r="A19134" s="890" t="s">
        <v>18484</v>
      </c>
      <c r="B19134" s="890" t="s">
        <v>39153</v>
      </c>
      <c r="C19134" s="890" t="s">
        <v>1877</v>
      </c>
      <c r="D19134" s="890">
        <v>66.52</v>
      </c>
    </row>
    <row r="19135" spans="1:4" x14ac:dyDescent="0.25">
      <c r="A19135" s="890" t="s">
        <v>18485</v>
      </c>
      <c r="B19135" s="890" t="s">
        <v>39153</v>
      </c>
      <c r="C19135" s="890" t="s">
        <v>1877</v>
      </c>
      <c r="D19135" s="890">
        <v>55.76</v>
      </c>
    </row>
    <row r="19136" spans="1:4" x14ac:dyDescent="0.25">
      <c r="A19136" s="890" t="s">
        <v>18486</v>
      </c>
      <c r="B19136" s="890" t="s">
        <v>39153</v>
      </c>
      <c r="C19136" s="890" t="s">
        <v>1877</v>
      </c>
      <c r="D19136" s="890">
        <v>62.48</v>
      </c>
    </row>
    <row r="19137" spans="1:4" x14ac:dyDescent="0.25">
      <c r="A19137" s="890" t="s">
        <v>18487</v>
      </c>
      <c r="B19137" s="890" t="s">
        <v>39153</v>
      </c>
      <c r="C19137" s="890" t="s">
        <v>1877</v>
      </c>
      <c r="D19137" s="890">
        <v>51.72</v>
      </c>
    </row>
    <row r="19138" spans="1:4" x14ac:dyDescent="0.25">
      <c r="A19138" s="890" t="s">
        <v>18488</v>
      </c>
      <c r="B19138" s="890" t="s">
        <v>39154</v>
      </c>
      <c r="C19138" s="890" t="s">
        <v>1877</v>
      </c>
      <c r="D19138" s="890">
        <v>67.98</v>
      </c>
    </row>
    <row r="19139" spans="1:4" x14ac:dyDescent="0.25">
      <c r="A19139" s="890" t="s">
        <v>18489</v>
      </c>
      <c r="B19139" s="890" t="s">
        <v>39154</v>
      </c>
      <c r="C19139" s="890" t="s">
        <v>1877</v>
      </c>
      <c r="D19139" s="890">
        <v>56.15</v>
      </c>
    </row>
    <row r="19140" spans="1:4" x14ac:dyDescent="0.25">
      <c r="A19140" s="890" t="s">
        <v>18490</v>
      </c>
      <c r="B19140" s="890" t="s">
        <v>39154</v>
      </c>
      <c r="C19140" s="890" t="s">
        <v>1877</v>
      </c>
      <c r="D19140" s="890">
        <v>63.94</v>
      </c>
    </row>
    <row r="19141" spans="1:4" x14ac:dyDescent="0.25">
      <c r="A19141" s="890" t="s">
        <v>18491</v>
      </c>
      <c r="B19141" s="890" t="s">
        <v>39154</v>
      </c>
      <c r="C19141" s="890" t="s">
        <v>1877</v>
      </c>
      <c r="D19141" s="890">
        <v>52.11</v>
      </c>
    </row>
    <row r="19142" spans="1:4" x14ac:dyDescent="0.25">
      <c r="A19142" s="890" t="s">
        <v>18492</v>
      </c>
      <c r="B19142" s="890" t="s">
        <v>39155</v>
      </c>
      <c r="C19142" s="890" t="s">
        <v>1877</v>
      </c>
      <c r="D19142" s="890">
        <v>83.69</v>
      </c>
    </row>
    <row r="19143" spans="1:4" x14ac:dyDescent="0.25">
      <c r="A19143" s="890" t="s">
        <v>18493</v>
      </c>
      <c r="B19143" s="890" t="s">
        <v>39155</v>
      </c>
      <c r="C19143" s="890" t="s">
        <v>1877</v>
      </c>
      <c r="D19143" s="890">
        <v>65.930000000000007</v>
      </c>
    </row>
    <row r="19144" spans="1:4" x14ac:dyDescent="0.25">
      <c r="A19144" s="890" t="s">
        <v>18494</v>
      </c>
      <c r="B19144" s="890" t="s">
        <v>39155</v>
      </c>
      <c r="C19144" s="890" t="s">
        <v>1877</v>
      </c>
      <c r="D19144" s="890">
        <v>79.650000000000006</v>
      </c>
    </row>
    <row r="19145" spans="1:4" x14ac:dyDescent="0.25">
      <c r="A19145" s="890" t="s">
        <v>18495</v>
      </c>
      <c r="B19145" s="890" t="s">
        <v>39155</v>
      </c>
      <c r="C19145" s="890" t="s">
        <v>1877</v>
      </c>
      <c r="D19145" s="890">
        <v>61.89</v>
      </c>
    </row>
    <row r="19146" spans="1:4" x14ac:dyDescent="0.25">
      <c r="A19146" s="890" t="s">
        <v>18496</v>
      </c>
      <c r="B19146" s="890" t="s">
        <v>39156</v>
      </c>
      <c r="C19146" s="890" t="s">
        <v>1877</v>
      </c>
      <c r="D19146" s="890">
        <v>86.66</v>
      </c>
    </row>
    <row r="19147" spans="1:4" x14ac:dyDescent="0.25">
      <c r="A19147" s="890" t="s">
        <v>18497</v>
      </c>
      <c r="B19147" s="890" t="s">
        <v>39156</v>
      </c>
      <c r="C19147" s="890" t="s">
        <v>1877</v>
      </c>
      <c r="D19147" s="890">
        <v>66.95</v>
      </c>
    </row>
    <row r="19148" spans="1:4" x14ac:dyDescent="0.25">
      <c r="A19148" s="890" t="s">
        <v>18498</v>
      </c>
      <c r="B19148" s="890" t="s">
        <v>39156</v>
      </c>
      <c r="C19148" s="890" t="s">
        <v>1877</v>
      </c>
      <c r="D19148" s="890">
        <v>82.62</v>
      </c>
    </row>
    <row r="19149" spans="1:4" x14ac:dyDescent="0.25">
      <c r="A19149" s="890" t="s">
        <v>18499</v>
      </c>
      <c r="B19149" s="890" t="s">
        <v>39156</v>
      </c>
      <c r="C19149" s="890" t="s">
        <v>1877</v>
      </c>
      <c r="D19149" s="890">
        <v>62.91</v>
      </c>
    </row>
    <row r="19150" spans="1:4" x14ac:dyDescent="0.25">
      <c r="A19150" s="890" t="s">
        <v>18500</v>
      </c>
      <c r="B19150" s="890" t="s">
        <v>39157</v>
      </c>
      <c r="C19150" s="890" t="s">
        <v>1877</v>
      </c>
      <c r="D19150" s="890">
        <v>106.15</v>
      </c>
    </row>
    <row r="19151" spans="1:4" x14ac:dyDescent="0.25">
      <c r="A19151" s="890" t="s">
        <v>18501</v>
      </c>
      <c r="B19151" s="890" t="s">
        <v>39157</v>
      </c>
      <c r="C19151" s="890" t="s">
        <v>1877</v>
      </c>
      <c r="D19151" s="890">
        <v>57.38</v>
      </c>
    </row>
    <row r="19152" spans="1:4" x14ac:dyDescent="0.25">
      <c r="A19152" s="890" t="s">
        <v>18502</v>
      </c>
      <c r="B19152" s="890" t="s">
        <v>39157</v>
      </c>
      <c r="C19152" s="890" t="s">
        <v>1877</v>
      </c>
      <c r="D19152" s="890">
        <v>50.66</v>
      </c>
    </row>
    <row r="19153" spans="1:4" x14ac:dyDescent="0.25">
      <c r="A19153" s="890" t="s">
        <v>18503</v>
      </c>
      <c r="B19153" s="890" t="s">
        <v>39157</v>
      </c>
      <c r="C19153" s="890" t="s">
        <v>1877</v>
      </c>
      <c r="D19153" s="890">
        <v>103.01</v>
      </c>
    </row>
    <row r="19154" spans="1:4" x14ac:dyDescent="0.25">
      <c r="A19154" s="890" t="s">
        <v>18504</v>
      </c>
      <c r="B19154" s="890" t="s">
        <v>39157</v>
      </c>
      <c r="C19154" s="890" t="s">
        <v>1877</v>
      </c>
      <c r="D19154" s="890">
        <v>54.24</v>
      </c>
    </row>
    <row r="19155" spans="1:4" x14ac:dyDescent="0.25">
      <c r="A19155" s="890" t="s">
        <v>18505</v>
      </c>
      <c r="B19155" s="890" t="s">
        <v>39157</v>
      </c>
      <c r="C19155" s="890" t="s">
        <v>1877</v>
      </c>
      <c r="D19155" s="890">
        <v>47.52</v>
      </c>
    </row>
    <row r="19156" spans="1:4" x14ac:dyDescent="0.25">
      <c r="A19156" s="890" t="s">
        <v>18506</v>
      </c>
      <c r="B19156" s="890" t="s">
        <v>39158</v>
      </c>
      <c r="C19156" s="890" t="s">
        <v>1877</v>
      </c>
      <c r="D19156" s="890">
        <v>108.81</v>
      </c>
    </row>
    <row r="19157" spans="1:4" x14ac:dyDescent="0.25">
      <c r="A19157" s="890" t="s">
        <v>18507</v>
      </c>
      <c r="B19157" s="890" t="s">
        <v>39158</v>
      </c>
      <c r="C19157" s="890" t="s">
        <v>1877</v>
      </c>
      <c r="D19157" s="890">
        <v>59.12</v>
      </c>
    </row>
    <row r="19158" spans="1:4" x14ac:dyDescent="0.25">
      <c r="A19158" s="890" t="s">
        <v>18508</v>
      </c>
      <c r="B19158" s="890" t="s">
        <v>39158</v>
      </c>
      <c r="C19158" s="890" t="s">
        <v>1877</v>
      </c>
      <c r="D19158" s="890">
        <v>52.18</v>
      </c>
    </row>
    <row r="19159" spans="1:4" x14ac:dyDescent="0.25">
      <c r="A19159" s="890" t="s">
        <v>18509</v>
      </c>
      <c r="B19159" s="890" t="s">
        <v>39158</v>
      </c>
      <c r="C19159" s="890" t="s">
        <v>1877</v>
      </c>
      <c r="D19159" s="890">
        <v>105.67</v>
      </c>
    </row>
    <row r="19160" spans="1:4" x14ac:dyDescent="0.25">
      <c r="A19160" s="890" t="s">
        <v>18510</v>
      </c>
      <c r="B19160" s="890" t="s">
        <v>39158</v>
      </c>
      <c r="C19160" s="890" t="s">
        <v>1877</v>
      </c>
      <c r="D19160" s="890">
        <v>55.98</v>
      </c>
    </row>
    <row r="19161" spans="1:4" x14ac:dyDescent="0.25">
      <c r="A19161" s="890" t="s">
        <v>18511</v>
      </c>
      <c r="B19161" s="890" t="s">
        <v>39158</v>
      </c>
      <c r="C19161" s="890" t="s">
        <v>1877</v>
      </c>
      <c r="D19161" s="890">
        <v>49.04</v>
      </c>
    </row>
    <row r="19162" spans="1:4" x14ac:dyDescent="0.25">
      <c r="A19162" s="890" t="s">
        <v>18512</v>
      </c>
      <c r="B19162" s="890" t="s">
        <v>39159</v>
      </c>
      <c r="C19162" s="890" t="s">
        <v>1877</v>
      </c>
      <c r="D19162" s="890">
        <v>161.63999999999999</v>
      </c>
    </row>
    <row r="19163" spans="1:4" x14ac:dyDescent="0.25">
      <c r="A19163" s="890" t="s">
        <v>18513</v>
      </c>
      <c r="B19163" s="890" t="s">
        <v>39159</v>
      </c>
      <c r="C19163" s="890" t="s">
        <v>1877</v>
      </c>
      <c r="D19163" s="890">
        <v>90.94</v>
      </c>
    </row>
    <row r="19164" spans="1:4" x14ac:dyDescent="0.25">
      <c r="A19164" s="890" t="s">
        <v>18514</v>
      </c>
      <c r="B19164" s="890" t="s">
        <v>39159</v>
      </c>
      <c r="C19164" s="890" t="s">
        <v>1877</v>
      </c>
      <c r="D19164" s="890">
        <v>79.13</v>
      </c>
    </row>
    <row r="19165" spans="1:4" x14ac:dyDescent="0.25">
      <c r="A19165" s="890" t="s">
        <v>18515</v>
      </c>
      <c r="B19165" s="890" t="s">
        <v>39159</v>
      </c>
      <c r="C19165" s="890" t="s">
        <v>1877</v>
      </c>
      <c r="D19165" s="890">
        <v>158.85</v>
      </c>
    </row>
    <row r="19166" spans="1:4" x14ac:dyDescent="0.25">
      <c r="A19166" s="890" t="s">
        <v>18516</v>
      </c>
      <c r="B19166" s="890" t="s">
        <v>39159</v>
      </c>
      <c r="C19166" s="890" t="s">
        <v>1877</v>
      </c>
      <c r="D19166" s="890">
        <v>88.15</v>
      </c>
    </row>
    <row r="19167" spans="1:4" x14ac:dyDescent="0.25">
      <c r="A19167" s="890" t="s">
        <v>18517</v>
      </c>
      <c r="B19167" s="890" t="s">
        <v>39159</v>
      </c>
      <c r="C19167" s="890" t="s">
        <v>1877</v>
      </c>
      <c r="D19167" s="890">
        <v>76.34</v>
      </c>
    </row>
    <row r="19168" spans="1:4" x14ac:dyDescent="0.25">
      <c r="A19168" s="890" t="s">
        <v>18518</v>
      </c>
      <c r="B19168" s="890" t="s">
        <v>39160</v>
      </c>
      <c r="C19168" s="890" t="s">
        <v>1877</v>
      </c>
      <c r="D19168" s="890">
        <v>179.17</v>
      </c>
    </row>
    <row r="19169" spans="1:4" x14ac:dyDescent="0.25">
      <c r="A19169" s="890" t="s">
        <v>18519</v>
      </c>
      <c r="B19169" s="890" t="s">
        <v>39160</v>
      </c>
      <c r="C19169" s="890" t="s">
        <v>1877</v>
      </c>
      <c r="D19169" s="890">
        <v>95.92</v>
      </c>
    </row>
    <row r="19170" spans="1:4" x14ac:dyDescent="0.25">
      <c r="A19170" s="890" t="s">
        <v>18520</v>
      </c>
      <c r="B19170" s="890" t="s">
        <v>39160</v>
      </c>
      <c r="C19170" s="890" t="s">
        <v>1877</v>
      </c>
      <c r="D19170" s="890">
        <v>82.44</v>
      </c>
    </row>
    <row r="19171" spans="1:4" x14ac:dyDescent="0.25">
      <c r="A19171" s="890" t="s">
        <v>18521</v>
      </c>
      <c r="B19171" s="890" t="s">
        <v>39160</v>
      </c>
      <c r="C19171" s="890" t="s">
        <v>1877</v>
      </c>
      <c r="D19171" s="890">
        <v>176.38</v>
      </c>
    </row>
    <row r="19172" spans="1:4" x14ac:dyDescent="0.25">
      <c r="A19172" s="890" t="s">
        <v>18522</v>
      </c>
      <c r="B19172" s="890" t="s">
        <v>39160</v>
      </c>
      <c r="C19172" s="890" t="s">
        <v>1877</v>
      </c>
      <c r="D19172" s="890">
        <v>93.13</v>
      </c>
    </row>
    <row r="19173" spans="1:4" x14ac:dyDescent="0.25">
      <c r="A19173" s="890" t="s">
        <v>18523</v>
      </c>
      <c r="B19173" s="890" t="s">
        <v>39160</v>
      </c>
      <c r="C19173" s="890" t="s">
        <v>1877</v>
      </c>
      <c r="D19173" s="890">
        <v>79.650000000000006</v>
      </c>
    </row>
    <row r="19174" spans="1:4" x14ac:dyDescent="0.25">
      <c r="A19174" s="890" t="s">
        <v>18524</v>
      </c>
      <c r="B19174" s="890" t="s">
        <v>39161</v>
      </c>
      <c r="C19174" s="890" t="s">
        <v>1877</v>
      </c>
      <c r="D19174" s="890">
        <v>210.96</v>
      </c>
    </row>
    <row r="19175" spans="1:4" x14ac:dyDescent="0.25">
      <c r="A19175" s="890" t="s">
        <v>18525</v>
      </c>
      <c r="B19175" s="890" t="s">
        <v>39161</v>
      </c>
      <c r="C19175" s="890" t="s">
        <v>1877</v>
      </c>
      <c r="D19175" s="890">
        <v>116.81</v>
      </c>
    </row>
    <row r="19176" spans="1:4" x14ac:dyDescent="0.25">
      <c r="A19176" s="890" t="s">
        <v>18526</v>
      </c>
      <c r="B19176" s="890" t="s">
        <v>39161</v>
      </c>
      <c r="C19176" s="890" t="s">
        <v>1877</v>
      </c>
      <c r="D19176" s="890">
        <v>100.6</v>
      </c>
    </row>
    <row r="19177" spans="1:4" x14ac:dyDescent="0.25">
      <c r="A19177" s="890" t="s">
        <v>18527</v>
      </c>
      <c r="B19177" s="890" t="s">
        <v>39161</v>
      </c>
      <c r="C19177" s="890" t="s">
        <v>1877</v>
      </c>
      <c r="D19177" s="890">
        <v>208.17</v>
      </c>
    </row>
    <row r="19178" spans="1:4" x14ac:dyDescent="0.25">
      <c r="A19178" s="890" t="s">
        <v>18528</v>
      </c>
      <c r="B19178" s="890" t="s">
        <v>39161</v>
      </c>
      <c r="C19178" s="890" t="s">
        <v>1877</v>
      </c>
      <c r="D19178" s="890">
        <v>114.02</v>
      </c>
    </row>
    <row r="19179" spans="1:4" x14ac:dyDescent="0.25">
      <c r="A19179" s="890" t="s">
        <v>18529</v>
      </c>
      <c r="B19179" s="890" t="s">
        <v>39161</v>
      </c>
      <c r="C19179" s="890" t="s">
        <v>1877</v>
      </c>
      <c r="D19179" s="890">
        <v>97.81</v>
      </c>
    </row>
    <row r="19180" spans="1:4" x14ac:dyDescent="0.25">
      <c r="A19180" s="890" t="s">
        <v>18530</v>
      </c>
      <c r="B19180" s="890" t="s">
        <v>39162</v>
      </c>
      <c r="C19180" s="890" t="s">
        <v>1877</v>
      </c>
      <c r="D19180" s="890">
        <v>35.270000000000003</v>
      </c>
    </row>
    <row r="19181" spans="1:4" x14ac:dyDescent="0.25">
      <c r="A19181" s="890" t="s">
        <v>18531</v>
      </c>
      <c r="B19181" s="890" t="s">
        <v>39162</v>
      </c>
      <c r="C19181" s="890" t="s">
        <v>1877</v>
      </c>
      <c r="D19181" s="890">
        <v>21.13</v>
      </c>
    </row>
    <row r="19182" spans="1:4" x14ac:dyDescent="0.25">
      <c r="A19182" s="890" t="s">
        <v>18532</v>
      </c>
      <c r="B19182" s="890" t="s">
        <v>39162</v>
      </c>
      <c r="C19182" s="890" t="s">
        <v>1877</v>
      </c>
      <c r="D19182" s="890">
        <v>35.270000000000003</v>
      </c>
    </row>
    <row r="19183" spans="1:4" x14ac:dyDescent="0.25">
      <c r="A19183" s="890" t="s">
        <v>18533</v>
      </c>
      <c r="B19183" s="890" t="s">
        <v>39162</v>
      </c>
      <c r="C19183" s="890" t="s">
        <v>1877</v>
      </c>
      <c r="D19183" s="890">
        <v>21.13</v>
      </c>
    </row>
    <row r="19184" spans="1:4" x14ac:dyDescent="0.25">
      <c r="A19184" s="890" t="s">
        <v>18534</v>
      </c>
      <c r="B19184" s="890" t="s">
        <v>39163</v>
      </c>
      <c r="C19184" s="890" t="s">
        <v>1877</v>
      </c>
      <c r="D19184" s="890">
        <v>70.37</v>
      </c>
    </row>
    <row r="19185" spans="1:4" x14ac:dyDescent="0.25">
      <c r="A19185" s="890" t="s">
        <v>18535</v>
      </c>
      <c r="B19185" s="890" t="s">
        <v>39163</v>
      </c>
      <c r="C19185" s="890" t="s">
        <v>1877</v>
      </c>
      <c r="D19185" s="890">
        <v>20.81</v>
      </c>
    </row>
    <row r="19186" spans="1:4" x14ac:dyDescent="0.25">
      <c r="A19186" s="890" t="s">
        <v>18536</v>
      </c>
      <c r="B19186" s="890" t="s">
        <v>39164</v>
      </c>
      <c r="C19186" s="890" t="s">
        <v>1877</v>
      </c>
      <c r="D19186" s="890">
        <v>10.92</v>
      </c>
    </row>
    <row r="19187" spans="1:4" x14ac:dyDescent="0.25">
      <c r="A19187" s="890" t="s">
        <v>18537</v>
      </c>
      <c r="B19187" s="890" t="s">
        <v>39163</v>
      </c>
      <c r="C19187" s="890" t="s">
        <v>1877</v>
      </c>
      <c r="D19187" s="890">
        <v>70.37</v>
      </c>
    </row>
    <row r="19188" spans="1:4" x14ac:dyDescent="0.25">
      <c r="A19188" s="890" t="s">
        <v>18538</v>
      </c>
      <c r="B19188" s="890" t="s">
        <v>39163</v>
      </c>
      <c r="C19188" s="890" t="s">
        <v>1877</v>
      </c>
      <c r="D19188" s="890">
        <v>20.81</v>
      </c>
    </row>
    <row r="19189" spans="1:4" x14ac:dyDescent="0.25">
      <c r="A19189" s="890" t="s">
        <v>18539</v>
      </c>
      <c r="B19189" s="890" t="s">
        <v>39164</v>
      </c>
      <c r="C19189" s="890" t="s">
        <v>1877</v>
      </c>
      <c r="D19189" s="890">
        <v>10.92</v>
      </c>
    </row>
    <row r="19190" spans="1:4" x14ac:dyDescent="0.25">
      <c r="A19190" s="890" t="s">
        <v>18540</v>
      </c>
      <c r="B19190" s="890" t="s">
        <v>39165</v>
      </c>
      <c r="C19190" s="890" t="s">
        <v>1877</v>
      </c>
      <c r="D19190" s="890">
        <v>74.34</v>
      </c>
    </row>
    <row r="19191" spans="1:4" x14ac:dyDescent="0.25">
      <c r="A19191" s="890" t="s">
        <v>18541</v>
      </c>
      <c r="B19191" s="890" t="s">
        <v>39165</v>
      </c>
      <c r="C19191" s="890" t="s">
        <v>1877</v>
      </c>
      <c r="D19191" s="890">
        <v>19.72</v>
      </c>
    </row>
    <row r="19192" spans="1:4" x14ac:dyDescent="0.25">
      <c r="A19192" s="890" t="s">
        <v>18542</v>
      </c>
      <c r="B19192" s="890" t="s">
        <v>39165</v>
      </c>
      <c r="C19192" s="890" t="s">
        <v>1877</v>
      </c>
      <c r="D19192" s="890">
        <v>13.18</v>
      </c>
    </row>
    <row r="19193" spans="1:4" x14ac:dyDescent="0.25">
      <c r="A19193" s="890" t="s">
        <v>18543</v>
      </c>
      <c r="B19193" s="890" t="s">
        <v>39165</v>
      </c>
      <c r="C19193" s="890" t="s">
        <v>1877</v>
      </c>
      <c r="D19193" s="890">
        <v>74.34</v>
      </c>
    </row>
    <row r="19194" spans="1:4" x14ac:dyDescent="0.25">
      <c r="A19194" s="890" t="s">
        <v>18544</v>
      </c>
      <c r="B19194" s="890" t="s">
        <v>39165</v>
      </c>
      <c r="C19194" s="890" t="s">
        <v>1877</v>
      </c>
      <c r="D19194" s="890">
        <v>19.72</v>
      </c>
    </row>
    <row r="19195" spans="1:4" x14ac:dyDescent="0.25">
      <c r="A19195" s="890" t="s">
        <v>18545</v>
      </c>
      <c r="B19195" s="890" t="s">
        <v>39165</v>
      </c>
      <c r="C19195" s="890" t="s">
        <v>1877</v>
      </c>
      <c r="D19195" s="890">
        <v>13.18</v>
      </c>
    </row>
    <row r="19196" spans="1:4" x14ac:dyDescent="0.25">
      <c r="A19196" s="890" t="s">
        <v>18546</v>
      </c>
      <c r="B19196" s="890" t="s">
        <v>39166</v>
      </c>
      <c r="C19196" s="890" t="s">
        <v>1879</v>
      </c>
      <c r="D19196" s="890">
        <v>6700.46</v>
      </c>
    </row>
    <row r="19197" spans="1:4" x14ac:dyDescent="0.25">
      <c r="A19197" s="890" t="s">
        <v>18547</v>
      </c>
      <c r="B19197" s="890" t="s">
        <v>39166</v>
      </c>
      <c r="C19197" s="890" t="s">
        <v>1879</v>
      </c>
      <c r="D19197" s="890">
        <v>6700.46</v>
      </c>
    </row>
    <row r="19198" spans="1:4" x14ac:dyDescent="0.25">
      <c r="A19198" s="890" t="s">
        <v>18548</v>
      </c>
      <c r="B19198" s="890" t="s">
        <v>39167</v>
      </c>
      <c r="C19198" s="890" t="s">
        <v>1879</v>
      </c>
      <c r="D19198" s="890">
        <v>3007.8</v>
      </c>
    </row>
    <row r="19199" spans="1:4" x14ac:dyDescent="0.25">
      <c r="A19199" s="890" t="s">
        <v>18549</v>
      </c>
      <c r="B19199" s="890" t="s">
        <v>39167</v>
      </c>
      <c r="C19199" s="890" t="s">
        <v>1879</v>
      </c>
      <c r="D19199" s="890">
        <v>3007.8</v>
      </c>
    </row>
    <row r="19200" spans="1:4" x14ac:dyDescent="0.25">
      <c r="A19200" s="890" t="s">
        <v>18550</v>
      </c>
      <c r="B19200" s="890" t="s">
        <v>39168</v>
      </c>
      <c r="C19200" s="890" t="s">
        <v>1879</v>
      </c>
      <c r="D19200" s="890">
        <v>11614.38</v>
      </c>
    </row>
    <row r="19201" spans="1:4" x14ac:dyDescent="0.25">
      <c r="A19201" s="890" t="s">
        <v>18551</v>
      </c>
      <c r="B19201" s="890" t="s">
        <v>39168</v>
      </c>
      <c r="C19201" s="890" t="s">
        <v>1879</v>
      </c>
      <c r="D19201" s="890">
        <v>11123.34</v>
      </c>
    </row>
    <row r="19202" spans="1:4" x14ac:dyDescent="0.25">
      <c r="A19202" s="890" t="s">
        <v>18552</v>
      </c>
      <c r="B19202" s="890" t="s">
        <v>39169</v>
      </c>
      <c r="C19202" s="890" t="s">
        <v>1879</v>
      </c>
      <c r="D19202" s="890">
        <v>5244.83</v>
      </c>
    </row>
    <row r="19203" spans="1:4" x14ac:dyDescent="0.25">
      <c r="A19203" s="890" t="s">
        <v>18553</v>
      </c>
      <c r="B19203" s="890" t="s">
        <v>39169</v>
      </c>
      <c r="C19203" s="890" t="s">
        <v>1879</v>
      </c>
      <c r="D19203" s="890">
        <v>5244.83</v>
      </c>
    </row>
    <row r="19204" spans="1:4" x14ac:dyDescent="0.25">
      <c r="A19204" s="890" t="s">
        <v>18554</v>
      </c>
      <c r="B19204" s="890" t="s">
        <v>39170</v>
      </c>
      <c r="C19204" s="890" t="s">
        <v>1879</v>
      </c>
      <c r="D19204" s="890">
        <v>2262.04</v>
      </c>
    </row>
    <row r="19205" spans="1:4" x14ac:dyDescent="0.25">
      <c r="A19205" s="890" t="s">
        <v>18555</v>
      </c>
      <c r="B19205" s="890" t="s">
        <v>39170</v>
      </c>
      <c r="C19205" s="890" t="s">
        <v>1879</v>
      </c>
      <c r="D19205" s="890">
        <v>2262.04</v>
      </c>
    </row>
    <row r="19206" spans="1:4" x14ac:dyDescent="0.25">
      <c r="A19206" s="890" t="s">
        <v>18556</v>
      </c>
      <c r="B19206" s="890" t="s">
        <v>39171</v>
      </c>
      <c r="C19206" s="890" t="s">
        <v>1879</v>
      </c>
      <c r="D19206" s="890">
        <v>10158.75</v>
      </c>
    </row>
    <row r="19207" spans="1:4" x14ac:dyDescent="0.25">
      <c r="A19207" s="890" t="s">
        <v>18557</v>
      </c>
      <c r="B19207" s="890" t="s">
        <v>39171</v>
      </c>
      <c r="C19207" s="890" t="s">
        <v>1879</v>
      </c>
      <c r="D19207" s="890">
        <v>9667.7099999999991</v>
      </c>
    </row>
    <row r="19208" spans="1:4" x14ac:dyDescent="0.25">
      <c r="A19208" s="890" t="s">
        <v>18558</v>
      </c>
      <c r="B19208" s="890" t="s">
        <v>39172</v>
      </c>
      <c r="C19208" s="890" t="s">
        <v>1879</v>
      </c>
      <c r="D19208" s="890">
        <v>11494.71</v>
      </c>
    </row>
    <row r="19209" spans="1:4" x14ac:dyDescent="0.25">
      <c r="A19209" s="890" t="s">
        <v>18559</v>
      </c>
      <c r="B19209" s="890" t="s">
        <v>39172</v>
      </c>
      <c r="C19209" s="890" t="s">
        <v>1879</v>
      </c>
      <c r="D19209" s="890">
        <v>11494.71</v>
      </c>
    </row>
    <row r="19210" spans="1:4" x14ac:dyDescent="0.25">
      <c r="A19210" s="890" t="s">
        <v>18560</v>
      </c>
      <c r="B19210" s="890" t="s">
        <v>39173</v>
      </c>
      <c r="C19210" s="890" t="s">
        <v>1879</v>
      </c>
      <c r="D19210" s="890">
        <v>7913.99</v>
      </c>
    </row>
    <row r="19211" spans="1:4" x14ac:dyDescent="0.25">
      <c r="A19211" s="890" t="s">
        <v>18561</v>
      </c>
      <c r="B19211" s="890" t="s">
        <v>39173</v>
      </c>
      <c r="C19211" s="890" t="s">
        <v>1879</v>
      </c>
      <c r="D19211" s="890">
        <v>7913.99</v>
      </c>
    </row>
    <row r="19212" spans="1:4" x14ac:dyDescent="0.25">
      <c r="A19212" s="890" t="s">
        <v>18562</v>
      </c>
      <c r="B19212" s="890" t="s">
        <v>39174</v>
      </c>
      <c r="C19212" s="890" t="s">
        <v>1879</v>
      </c>
      <c r="D19212" s="890">
        <v>16408.61</v>
      </c>
    </row>
    <row r="19213" spans="1:4" x14ac:dyDescent="0.25">
      <c r="A19213" s="890" t="s">
        <v>18563</v>
      </c>
      <c r="B19213" s="890" t="s">
        <v>39174</v>
      </c>
      <c r="C19213" s="890" t="s">
        <v>1879</v>
      </c>
      <c r="D19213" s="890">
        <v>15917.57</v>
      </c>
    </row>
    <row r="19214" spans="1:4" x14ac:dyDescent="0.25">
      <c r="A19214" s="890" t="s">
        <v>18564</v>
      </c>
      <c r="B19214" s="890" t="s">
        <v>39175</v>
      </c>
      <c r="C19214" s="890" t="s">
        <v>1879</v>
      </c>
      <c r="D19214" s="890">
        <v>7024.25</v>
      </c>
    </row>
    <row r="19215" spans="1:4" x14ac:dyDescent="0.25">
      <c r="A19215" s="890" t="s">
        <v>18565</v>
      </c>
      <c r="B19215" s="890" t="s">
        <v>39175</v>
      </c>
      <c r="C19215" s="890" t="s">
        <v>1879</v>
      </c>
      <c r="D19215" s="890">
        <v>7024.25</v>
      </c>
    </row>
    <row r="19216" spans="1:4" x14ac:dyDescent="0.25">
      <c r="A19216" s="890" t="s">
        <v>18566</v>
      </c>
      <c r="B19216" s="890" t="s">
        <v>39176</v>
      </c>
      <c r="C19216" s="890" t="s">
        <v>1879</v>
      </c>
      <c r="D19216" s="890">
        <v>3229.69</v>
      </c>
    </row>
    <row r="19217" spans="1:4" x14ac:dyDescent="0.25">
      <c r="A19217" s="890" t="s">
        <v>18567</v>
      </c>
      <c r="B19217" s="890" t="s">
        <v>39176</v>
      </c>
      <c r="C19217" s="890" t="s">
        <v>1879</v>
      </c>
      <c r="D19217" s="890">
        <v>3229.69</v>
      </c>
    </row>
    <row r="19218" spans="1:4" x14ac:dyDescent="0.25">
      <c r="A19218" s="890" t="s">
        <v>18568</v>
      </c>
      <c r="B19218" s="890" t="s">
        <v>39177</v>
      </c>
      <c r="C19218" s="890" t="s">
        <v>1879</v>
      </c>
      <c r="D19218" s="890">
        <v>12068.32</v>
      </c>
    </row>
    <row r="19219" spans="1:4" x14ac:dyDescent="0.25">
      <c r="A19219" s="890" t="s">
        <v>18569</v>
      </c>
      <c r="B19219" s="890" t="s">
        <v>39177</v>
      </c>
      <c r="C19219" s="890" t="s">
        <v>1879</v>
      </c>
      <c r="D19219" s="890">
        <v>11577.28</v>
      </c>
    </row>
    <row r="19220" spans="1:4" x14ac:dyDescent="0.25">
      <c r="A19220" s="890" t="s">
        <v>28005</v>
      </c>
      <c r="B19220" s="890" t="s">
        <v>39178</v>
      </c>
      <c r="C19220" s="890" t="s">
        <v>1879</v>
      </c>
      <c r="D19220" s="890">
        <v>12986.36</v>
      </c>
    </row>
    <row r="19221" spans="1:4" x14ac:dyDescent="0.25">
      <c r="A19221" s="890" t="s">
        <v>28006</v>
      </c>
      <c r="B19221" s="890" t="s">
        <v>39178</v>
      </c>
      <c r="C19221" s="890" t="s">
        <v>1879</v>
      </c>
      <c r="D19221" s="890">
        <v>12986.36</v>
      </c>
    </row>
    <row r="19222" spans="1:4" x14ac:dyDescent="0.25">
      <c r="A19222" s="890" t="s">
        <v>28007</v>
      </c>
      <c r="B19222" s="890" t="s">
        <v>39179</v>
      </c>
      <c r="C19222" s="890" t="s">
        <v>1879</v>
      </c>
      <c r="D19222" s="890">
        <v>8028.44</v>
      </c>
    </row>
    <row r="19223" spans="1:4" x14ac:dyDescent="0.25">
      <c r="A19223" s="890" t="s">
        <v>28008</v>
      </c>
      <c r="B19223" s="890" t="s">
        <v>39179</v>
      </c>
      <c r="C19223" s="890" t="s">
        <v>1879</v>
      </c>
      <c r="D19223" s="890">
        <v>8028.44</v>
      </c>
    </row>
    <row r="19224" spans="1:4" x14ac:dyDescent="0.25">
      <c r="A19224" s="890" t="s">
        <v>28009</v>
      </c>
      <c r="B19224" s="890" t="s">
        <v>39180</v>
      </c>
      <c r="C19224" s="890" t="s">
        <v>1879</v>
      </c>
      <c r="D19224" s="890">
        <v>17900.28</v>
      </c>
    </row>
    <row r="19225" spans="1:4" x14ac:dyDescent="0.25">
      <c r="A19225" s="890" t="s">
        <v>28010</v>
      </c>
      <c r="B19225" s="890" t="s">
        <v>39180</v>
      </c>
      <c r="C19225" s="890" t="s">
        <v>1879</v>
      </c>
      <c r="D19225" s="890">
        <v>17409.240000000002</v>
      </c>
    </row>
    <row r="19226" spans="1:4" x14ac:dyDescent="0.25">
      <c r="A19226" s="890" t="s">
        <v>18570</v>
      </c>
      <c r="B19226" s="890" t="s">
        <v>18452</v>
      </c>
      <c r="C19226" s="890" t="s">
        <v>1879</v>
      </c>
      <c r="D19226" s="890">
        <v>709.42</v>
      </c>
    </row>
    <row r="19227" spans="1:4" x14ac:dyDescent="0.25">
      <c r="A19227" s="890" t="s">
        <v>18571</v>
      </c>
      <c r="B19227" s="890" t="s">
        <v>18452</v>
      </c>
      <c r="C19227" s="890" t="s">
        <v>1879</v>
      </c>
      <c r="D19227" s="890">
        <v>709.42</v>
      </c>
    </row>
    <row r="19228" spans="1:4" x14ac:dyDescent="0.25">
      <c r="A19228" s="890" t="s">
        <v>18572</v>
      </c>
      <c r="B19228" s="890" t="s">
        <v>39181</v>
      </c>
      <c r="C19228" s="890" t="s">
        <v>1879</v>
      </c>
      <c r="D19228" s="890">
        <v>329.98</v>
      </c>
    </row>
    <row r="19229" spans="1:4" x14ac:dyDescent="0.25">
      <c r="A19229" s="890" t="s">
        <v>18573</v>
      </c>
      <c r="B19229" s="890" t="s">
        <v>39181</v>
      </c>
      <c r="C19229" s="890" t="s">
        <v>1879</v>
      </c>
      <c r="D19229" s="890">
        <v>329.98</v>
      </c>
    </row>
    <row r="19230" spans="1:4" x14ac:dyDescent="0.25">
      <c r="A19230" s="890" t="s">
        <v>18574</v>
      </c>
      <c r="B19230" s="890" t="s">
        <v>39182</v>
      </c>
      <c r="C19230" s="890" t="s">
        <v>1877</v>
      </c>
      <c r="D19230" s="890">
        <v>692.37</v>
      </c>
    </row>
    <row r="19231" spans="1:4" x14ac:dyDescent="0.25">
      <c r="A19231" s="890" t="s">
        <v>18575</v>
      </c>
      <c r="B19231" s="890" t="s">
        <v>39182</v>
      </c>
      <c r="C19231" s="890" t="s">
        <v>1877</v>
      </c>
      <c r="D19231" s="890">
        <v>327.45999999999998</v>
      </c>
    </row>
    <row r="19232" spans="1:4" x14ac:dyDescent="0.25">
      <c r="A19232" s="890" t="s">
        <v>18576</v>
      </c>
      <c r="B19232" s="890" t="s">
        <v>39182</v>
      </c>
      <c r="C19232" s="890" t="s">
        <v>1877</v>
      </c>
      <c r="D19232" s="890">
        <v>302.54000000000002</v>
      </c>
    </row>
    <row r="19233" spans="1:4" x14ac:dyDescent="0.25">
      <c r="A19233" s="890" t="s">
        <v>18577</v>
      </c>
      <c r="B19233" s="890" t="s">
        <v>39182</v>
      </c>
      <c r="C19233" s="890" t="s">
        <v>1877</v>
      </c>
      <c r="D19233" s="890">
        <v>685.61</v>
      </c>
    </row>
    <row r="19234" spans="1:4" x14ac:dyDescent="0.25">
      <c r="A19234" s="890" t="s">
        <v>18578</v>
      </c>
      <c r="B19234" s="890" t="s">
        <v>39182</v>
      </c>
      <c r="C19234" s="890" t="s">
        <v>1877</v>
      </c>
      <c r="D19234" s="890">
        <v>320.7</v>
      </c>
    </row>
    <row r="19235" spans="1:4" x14ac:dyDescent="0.25">
      <c r="A19235" s="890" t="s">
        <v>18579</v>
      </c>
      <c r="B19235" s="890" t="s">
        <v>39182</v>
      </c>
      <c r="C19235" s="890" t="s">
        <v>1877</v>
      </c>
      <c r="D19235" s="890">
        <v>295.77999999999997</v>
      </c>
    </row>
    <row r="19236" spans="1:4" x14ac:dyDescent="0.25">
      <c r="A19236" s="890" t="s">
        <v>18580</v>
      </c>
      <c r="B19236" s="890" t="s">
        <v>21763</v>
      </c>
      <c r="C19236" s="890" t="s">
        <v>1877</v>
      </c>
      <c r="D19236" s="890">
        <v>59.43</v>
      </c>
    </row>
    <row r="19237" spans="1:4" x14ac:dyDescent="0.25">
      <c r="A19237" s="890" t="s">
        <v>18581</v>
      </c>
      <c r="B19237" s="890" t="s">
        <v>21764</v>
      </c>
      <c r="C19237" s="890" t="s">
        <v>1877</v>
      </c>
      <c r="D19237" s="890">
        <v>42.08</v>
      </c>
    </row>
    <row r="19238" spans="1:4" x14ac:dyDescent="0.25">
      <c r="A19238" s="890" t="s">
        <v>18582</v>
      </c>
      <c r="B19238" s="890" t="s">
        <v>21763</v>
      </c>
      <c r="C19238" s="890" t="s">
        <v>1877</v>
      </c>
      <c r="D19238" s="890">
        <v>39.65</v>
      </c>
    </row>
    <row r="19239" spans="1:4" x14ac:dyDescent="0.25">
      <c r="A19239" s="890" t="s">
        <v>18583</v>
      </c>
      <c r="B19239" s="890" t="s">
        <v>21763</v>
      </c>
      <c r="C19239" s="890" t="s">
        <v>1877</v>
      </c>
      <c r="D19239" s="890">
        <v>56.64</v>
      </c>
    </row>
    <row r="19240" spans="1:4" x14ac:dyDescent="0.25">
      <c r="A19240" s="890" t="s">
        <v>18584</v>
      </c>
      <c r="B19240" s="890" t="s">
        <v>21764</v>
      </c>
      <c r="C19240" s="890" t="s">
        <v>1877</v>
      </c>
      <c r="D19240" s="890">
        <v>39.29</v>
      </c>
    </row>
    <row r="19241" spans="1:4" x14ac:dyDescent="0.25">
      <c r="A19241" s="890" t="s">
        <v>18585</v>
      </c>
      <c r="B19241" s="890" t="s">
        <v>21763</v>
      </c>
      <c r="C19241" s="890" t="s">
        <v>1877</v>
      </c>
      <c r="D19241" s="890">
        <v>36.86</v>
      </c>
    </row>
    <row r="19242" spans="1:4" x14ac:dyDescent="0.25">
      <c r="A19242" s="890" t="s">
        <v>18586</v>
      </c>
      <c r="B19242" s="890" t="s">
        <v>39183</v>
      </c>
      <c r="C19242" s="890" t="s">
        <v>1877</v>
      </c>
      <c r="D19242" s="890">
        <v>308.39</v>
      </c>
    </row>
    <row r="19243" spans="1:4" x14ac:dyDescent="0.25">
      <c r="A19243" s="890" t="s">
        <v>18587</v>
      </c>
      <c r="B19243" s="890" t="s">
        <v>39183</v>
      </c>
      <c r="C19243" s="890" t="s">
        <v>1877</v>
      </c>
      <c r="D19243" s="890">
        <v>136.93</v>
      </c>
    </row>
    <row r="19244" spans="1:4" x14ac:dyDescent="0.25">
      <c r="A19244" s="890" t="s">
        <v>18588</v>
      </c>
      <c r="B19244" s="890" t="s">
        <v>39183</v>
      </c>
      <c r="C19244" s="890" t="s">
        <v>1877</v>
      </c>
      <c r="D19244" s="890">
        <v>107.33</v>
      </c>
    </row>
    <row r="19245" spans="1:4" x14ac:dyDescent="0.25">
      <c r="A19245" s="890" t="s">
        <v>18589</v>
      </c>
      <c r="B19245" s="890" t="s">
        <v>39183</v>
      </c>
      <c r="C19245" s="890" t="s">
        <v>1877</v>
      </c>
      <c r="D19245" s="890">
        <v>305.25</v>
      </c>
    </row>
    <row r="19246" spans="1:4" x14ac:dyDescent="0.25">
      <c r="A19246" s="890" t="s">
        <v>18590</v>
      </c>
      <c r="B19246" s="890" t="s">
        <v>39183</v>
      </c>
      <c r="C19246" s="890" t="s">
        <v>1877</v>
      </c>
      <c r="D19246" s="890">
        <v>133.79</v>
      </c>
    </row>
    <row r="19247" spans="1:4" x14ac:dyDescent="0.25">
      <c r="A19247" s="890" t="s">
        <v>18591</v>
      </c>
      <c r="B19247" s="890" t="s">
        <v>39183</v>
      </c>
      <c r="C19247" s="890" t="s">
        <v>1877</v>
      </c>
      <c r="D19247" s="890">
        <v>104.19</v>
      </c>
    </row>
    <row r="19248" spans="1:4" x14ac:dyDescent="0.25">
      <c r="A19248" s="890" t="s">
        <v>18592</v>
      </c>
      <c r="B19248" s="890" t="s">
        <v>39184</v>
      </c>
      <c r="C19248" s="890" t="s">
        <v>1877</v>
      </c>
      <c r="D19248" s="890">
        <v>343.41</v>
      </c>
    </row>
    <row r="19249" spans="1:4" x14ac:dyDescent="0.25">
      <c r="A19249" s="890" t="s">
        <v>18593</v>
      </c>
      <c r="B19249" s="890" t="s">
        <v>39184</v>
      </c>
      <c r="C19249" s="890" t="s">
        <v>1877</v>
      </c>
      <c r="D19249" s="890">
        <v>142.93</v>
      </c>
    </row>
    <row r="19250" spans="1:4" x14ac:dyDescent="0.25">
      <c r="A19250" s="890" t="s">
        <v>18594</v>
      </c>
      <c r="B19250" s="890" t="s">
        <v>39184</v>
      </c>
      <c r="C19250" s="890" t="s">
        <v>1877</v>
      </c>
      <c r="D19250" s="890">
        <v>109.77</v>
      </c>
    </row>
    <row r="19251" spans="1:4" x14ac:dyDescent="0.25">
      <c r="A19251" s="890" t="s">
        <v>18595</v>
      </c>
      <c r="B19251" s="890" t="s">
        <v>39184</v>
      </c>
      <c r="C19251" s="890" t="s">
        <v>1877</v>
      </c>
      <c r="D19251" s="890">
        <v>340.27</v>
      </c>
    </row>
    <row r="19252" spans="1:4" x14ac:dyDescent="0.25">
      <c r="A19252" s="890" t="s">
        <v>18596</v>
      </c>
      <c r="B19252" s="890" t="s">
        <v>39184</v>
      </c>
      <c r="C19252" s="890" t="s">
        <v>1877</v>
      </c>
      <c r="D19252" s="890">
        <v>139.79</v>
      </c>
    </row>
    <row r="19253" spans="1:4" x14ac:dyDescent="0.25">
      <c r="A19253" s="890" t="s">
        <v>18597</v>
      </c>
      <c r="B19253" s="890" t="s">
        <v>39184</v>
      </c>
      <c r="C19253" s="890" t="s">
        <v>1877</v>
      </c>
      <c r="D19253" s="890">
        <v>106.63</v>
      </c>
    </row>
    <row r="19254" spans="1:4" x14ac:dyDescent="0.25">
      <c r="A19254" s="890" t="s">
        <v>24972</v>
      </c>
      <c r="B19254" s="890" t="s">
        <v>39185</v>
      </c>
      <c r="C19254" s="890" t="s">
        <v>1877</v>
      </c>
      <c r="D19254" s="890">
        <v>356.84</v>
      </c>
    </row>
    <row r="19255" spans="1:4" x14ac:dyDescent="0.25">
      <c r="A19255" s="890" t="s">
        <v>24973</v>
      </c>
      <c r="B19255" s="890" t="s">
        <v>39186</v>
      </c>
      <c r="C19255" s="890" t="s">
        <v>1877</v>
      </c>
      <c r="D19255" s="890">
        <v>145.91</v>
      </c>
    </row>
    <row r="19256" spans="1:4" x14ac:dyDescent="0.25">
      <c r="A19256" s="890" t="s">
        <v>24974</v>
      </c>
      <c r="B19256" s="890" t="s">
        <v>39186</v>
      </c>
      <c r="C19256" s="890" t="s">
        <v>1877</v>
      </c>
      <c r="D19256" s="890">
        <v>111.37</v>
      </c>
    </row>
    <row r="19257" spans="1:4" x14ac:dyDescent="0.25">
      <c r="A19257" s="890" t="s">
        <v>24975</v>
      </c>
      <c r="B19257" s="890" t="s">
        <v>39185</v>
      </c>
      <c r="C19257" s="890" t="s">
        <v>1877</v>
      </c>
      <c r="D19257" s="890">
        <v>353.7</v>
      </c>
    </row>
    <row r="19258" spans="1:4" x14ac:dyDescent="0.25">
      <c r="A19258" s="890" t="s">
        <v>24976</v>
      </c>
      <c r="B19258" s="890" t="s">
        <v>39186</v>
      </c>
      <c r="C19258" s="890" t="s">
        <v>1877</v>
      </c>
      <c r="D19258" s="890">
        <v>142.77000000000001</v>
      </c>
    </row>
    <row r="19259" spans="1:4" x14ac:dyDescent="0.25">
      <c r="A19259" s="890" t="s">
        <v>24977</v>
      </c>
      <c r="B19259" s="890" t="s">
        <v>39186</v>
      </c>
      <c r="C19259" s="890" t="s">
        <v>1877</v>
      </c>
      <c r="D19259" s="890">
        <v>108.23</v>
      </c>
    </row>
    <row r="19260" spans="1:4" x14ac:dyDescent="0.25">
      <c r="A19260" s="890" t="s">
        <v>18598</v>
      </c>
      <c r="B19260" s="890" t="s">
        <v>39187</v>
      </c>
      <c r="C19260" s="890" t="s">
        <v>1877</v>
      </c>
      <c r="D19260" s="890">
        <v>374.65</v>
      </c>
    </row>
    <row r="19261" spans="1:4" x14ac:dyDescent="0.25">
      <c r="A19261" s="890" t="s">
        <v>18599</v>
      </c>
      <c r="B19261" s="890" t="s">
        <v>39187</v>
      </c>
      <c r="C19261" s="890" t="s">
        <v>1877</v>
      </c>
      <c r="D19261" s="890">
        <v>168.92</v>
      </c>
    </row>
    <row r="19262" spans="1:4" x14ac:dyDescent="0.25">
      <c r="A19262" s="890" t="s">
        <v>18600</v>
      </c>
      <c r="B19262" s="890" t="s">
        <v>39187</v>
      </c>
      <c r="C19262" s="890" t="s">
        <v>1877</v>
      </c>
      <c r="D19262" s="890">
        <v>135.61000000000001</v>
      </c>
    </row>
    <row r="19263" spans="1:4" x14ac:dyDescent="0.25">
      <c r="A19263" s="890" t="s">
        <v>18601</v>
      </c>
      <c r="B19263" s="890" t="s">
        <v>39187</v>
      </c>
      <c r="C19263" s="890" t="s">
        <v>1877</v>
      </c>
      <c r="D19263" s="890">
        <v>371.51</v>
      </c>
    </row>
    <row r="19264" spans="1:4" x14ac:dyDescent="0.25">
      <c r="A19264" s="890" t="s">
        <v>18602</v>
      </c>
      <c r="B19264" s="890" t="s">
        <v>39187</v>
      </c>
      <c r="C19264" s="890" t="s">
        <v>1877</v>
      </c>
      <c r="D19264" s="890">
        <v>165.78</v>
      </c>
    </row>
    <row r="19265" spans="1:4" x14ac:dyDescent="0.25">
      <c r="A19265" s="890" t="s">
        <v>18603</v>
      </c>
      <c r="B19265" s="890" t="s">
        <v>39187</v>
      </c>
      <c r="C19265" s="890" t="s">
        <v>1877</v>
      </c>
      <c r="D19265" s="890">
        <v>132.47</v>
      </c>
    </row>
    <row r="19266" spans="1:4" x14ac:dyDescent="0.25">
      <c r="A19266" s="890" t="s">
        <v>18604</v>
      </c>
      <c r="B19266" s="890" t="s">
        <v>39188</v>
      </c>
      <c r="C19266" s="890" t="s">
        <v>1877</v>
      </c>
      <c r="D19266" s="890">
        <v>431.68</v>
      </c>
    </row>
    <row r="19267" spans="1:4" x14ac:dyDescent="0.25">
      <c r="A19267" s="890" t="s">
        <v>18605</v>
      </c>
      <c r="B19267" s="890" t="s">
        <v>39188</v>
      </c>
      <c r="C19267" s="890" t="s">
        <v>1877</v>
      </c>
      <c r="D19267" s="890">
        <v>138.94999999999999</v>
      </c>
    </row>
    <row r="19268" spans="1:4" x14ac:dyDescent="0.25">
      <c r="A19268" s="890" t="s">
        <v>18606</v>
      </c>
      <c r="B19268" s="890" t="s">
        <v>39188</v>
      </c>
      <c r="C19268" s="890" t="s">
        <v>1877</v>
      </c>
      <c r="D19268" s="890">
        <v>100.48</v>
      </c>
    </row>
    <row r="19269" spans="1:4" x14ac:dyDescent="0.25">
      <c r="A19269" s="890" t="s">
        <v>18607</v>
      </c>
      <c r="B19269" s="890" t="s">
        <v>39188</v>
      </c>
      <c r="C19269" s="890" t="s">
        <v>1877</v>
      </c>
      <c r="D19269" s="890">
        <v>428.54</v>
      </c>
    </row>
    <row r="19270" spans="1:4" x14ac:dyDescent="0.25">
      <c r="A19270" s="890" t="s">
        <v>18608</v>
      </c>
      <c r="B19270" s="890" t="s">
        <v>39188</v>
      </c>
      <c r="C19270" s="890" t="s">
        <v>1877</v>
      </c>
      <c r="D19270" s="890">
        <v>135.81</v>
      </c>
    </row>
    <row r="19271" spans="1:4" x14ac:dyDescent="0.25">
      <c r="A19271" s="890" t="s">
        <v>18609</v>
      </c>
      <c r="B19271" s="890" t="s">
        <v>39188</v>
      </c>
      <c r="C19271" s="890" t="s">
        <v>1877</v>
      </c>
      <c r="D19271" s="890">
        <v>97.34</v>
      </c>
    </row>
    <row r="19272" spans="1:4" x14ac:dyDescent="0.25">
      <c r="A19272" s="890" t="s">
        <v>18610</v>
      </c>
      <c r="B19272" s="890" t="s">
        <v>39189</v>
      </c>
      <c r="C19272" s="890" t="s">
        <v>1877</v>
      </c>
      <c r="D19272" s="890">
        <v>7.7</v>
      </c>
    </row>
    <row r="19273" spans="1:4" x14ac:dyDescent="0.25">
      <c r="A19273" s="890" t="s">
        <v>18611</v>
      </c>
      <c r="B19273" s="890" t="s">
        <v>39190</v>
      </c>
      <c r="C19273" s="890" t="s">
        <v>1877</v>
      </c>
      <c r="D19273" s="890">
        <v>3.38</v>
      </c>
    </row>
    <row r="19274" spans="1:4" x14ac:dyDescent="0.25">
      <c r="A19274" s="890" t="s">
        <v>18612</v>
      </c>
      <c r="B19274" s="890" t="s">
        <v>39189</v>
      </c>
      <c r="C19274" s="890" t="s">
        <v>1877</v>
      </c>
      <c r="D19274" s="890">
        <v>7.7</v>
      </c>
    </row>
    <row r="19275" spans="1:4" x14ac:dyDescent="0.25">
      <c r="A19275" s="890" t="s">
        <v>18613</v>
      </c>
      <c r="B19275" s="890" t="s">
        <v>39190</v>
      </c>
      <c r="C19275" s="890" t="s">
        <v>1877</v>
      </c>
      <c r="D19275" s="890">
        <v>3.38</v>
      </c>
    </row>
    <row r="19276" spans="1:4" x14ac:dyDescent="0.25">
      <c r="A19276" s="890" t="s">
        <v>18614</v>
      </c>
      <c r="B19276" s="890" t="s">
        <v>18615</v>
      </c>
      <c r="C19276" s="890" t="s">
        <v>1877</v>
      </c>
      <c r="D19276" s="890">
        <v>128.04</v>
      </c>
    </row>
    <row r="19277" spans="1:4" x14ac:dyDescent="0.25">
      <c r="A19277" s="890" t="s">
        <v>18616</v>
      </c>
      <c r="B19277" s="890" t="s">
        <v>18615</v>
      </c>
      <c r="C19277" s="890" t="s">
        <v>1877</v>
      </c>
      <c r="D19277" s="890">
        <v>59.13</v>
      </c>
    </row>
    <row r="19278" spans="1:4" x14ac:dyDescent="0.25">
      <c r="A19278" s="890" t="s">
        <v>18617</v>
      </c>
      <c r="B19278" s="890" t="s">
        <v>18615</v>
      </c>
      <c r="C19278" s="890" t="s">
        <v>1877</v>
      </c>
      <c r="D19278" s="890">
        <v>50.38</v>
      </c>
    </row>
    <row r="19279" spans="1:4" x14ac:dyDescent="0.25">
      <c r="A19279" s="890" t="s">
        <v>18618</v>
      </c>
      <c r="B19279" s="890" t="s">
        <v>18615</v>
      </c>
      <c r="C19279" s="890" t="s">
        <v>1877</v>
      </c>
      <c r="D19279" s="890">
        <v>124.9</v>
      </c>
    </row>
    <row r="19280" spans="1:4" x14ac:dyDescent="0.25">
      <c r="A19280" s="890" t="s">
        <v>18619</v>
      </c>
      <c r="B19280" s="890" t="s">
        <v>18615</v>
      </c>
      <c r="C19280" s="890" t="s">
        <v>1877</v>
      </c>
      <c r="D19280" s="890">
        <v>55.99</v>
      </c>
    </row>
    <row r="19281" spans="1:4" x14ac:dyDescent="0.25">
      <c r="A19281" s="890" t="s">
        <v>18620</v>
      </c>
      <c r="B19281" s="890" t="s">
        <v>18615</v>
      </c>
      <c r="C19281" s="890" t="s">
        <v>1877</v>
      </c>
      <c r="D19281" s="890">
        <v>47.24</v>
      </c>
    </row>
    <row r="19282" spans="1:4" x14ac:dyDescent="0.25">
      <c r="A19282" s="890" t="s">
        <v>18621</v>
      </c>
      <c r="B19282" s="890" t="s">
        <v>39191</v>
      </c>
      <c r="C19282" s="890" t="s">
        <v>1877</v>
      </c>
      <c r="D19282" s="890">
        <v>295.60000000000002</v>
      </c>
    </row>
    <row r="19283" spans="1:4" x14ac:dyDescent="0.25">
      <c r="A19283" s="890" t="s">
        <v>18622</v>
      </c>
      <c r="B19283" s="890" t="s">
        <v>39191</v>
      </c>
      <c r="C19283" s="890" t="s">
        <v>1877</v>
      </c>
      <c r="D19283" s="890">
        <v>145.53</v>
      </c>
    </row>
    <row r="19284" spans="1:4" x14ac:dyDescent="0.25">
      <c r="A19284" s="890" t="s">
        <v>18623</v>
      </c>
      <c r="B19284" s="890" t="s">
        <v>39191</v>
      </c>
      <c r="C19284" s="890" t="s">
        <v>1877</v>
      </c>
      <c r="D19284" s="890">
        <v>116.97</v>
      </c>
    </row>
    <row r="19285" spans="1:4" x14ac:dyDescent="0.25">
      <c r="A19285" s="890" t="s">
        <v>18624</v>
      </c>
      <c r="B19285" s="890" t="s">
        <v>39191</v>
      </c>
      <c r="C19285" s="890" t="s">
        <v>1877</v>
      </c>
      <c r="D19285" s="890">
        <v>292.45999999999998</v>
      </c>
    </row>
    <row r="19286" spans="1:4" x14ac:dyDescent="0.25">
      <c r="A19286" s="890" t="s">
        <v>18625</v>
      </c>
      <c r="B19286" s="890" t="s">
        <v>39191</v>
      </c>
      <c r="C19286" s="890" t="s">
        <v>1877</v>
      </c>
      <c r="D19286" s="890">
        <v>142.38999999999999</v>
      </c>
    </row>
    <row r="19287" spans="1:4" x14ac:dyDescent="0.25">
      <c r="A19287" s="890" t="s">
        <v>18626</v>
      </c>
      <c r="B19287" s="890" t="s">
        <v>39191</v>
      </c>
      <c r="C19287" s="890" t="s">
        <v>1877</v>
      </c>
      <c r="D19287" s="890">
        <v>113.83</v>
      </c>
    </row>
    <row r="19288" spans="1:4" x14ac:dyDescent="0.25">
      <c r="A19288" s="890" t="s">
        <v>18627</v>
      </c>
      <c r="B19288" s="890" t="s">
        <v>39192</v>
      </c>
      <c r="C19288" s="890" t="s">
        <v>1877</v>
      </c>
      <c r="D19288" s="890">
        <v>436.01</v>
      </c>
    </row>
    <row r="19289" spans="1:4" x14ac:dyDescent="0.25">
      <c r="A19289" s="890" t="s">
        <v>18628</v>
      </c>
      <c r="B19289" s="890" t="s">
        <v>39192</v>
      </c>
      <c r="C19289" s="890" t="s">
        <v>1877</v>
      </c>
      <c r="D19289" s="890">
        <v>196.47</v>
      </c>
    </row>
    <row r="19290" spans="1:4" x14ac:dyDescent="0.25">
      <c r="A19290" s="890" t="s">
        <v>18629</v>
      </c>
      <c r="B19290" s="890" t="s">
        <v>39192</v>
      </c>
      <c r="C19290" s="890" t="s">
        <v>1877</v>
      </c>
      <c r="D19290" s="890">
        <v>152.97</v>
      </c>
    </row>
    <row r="19291" spans="1:4" x14ac:dyDescent="0.25">
      <c r="A19291" s="890" t="s">
        <v>18630</v>
      </c>
      <c r="B19291" s="890" t="s">
        <v>39192</v>
      </c>
      <c r="C19291" s="890" t="s">
        <v>1877</v>
      </c>
      <c r="D19291" s="890">
        <v>432.87</v>
      </c>
    </row>
    <row r="19292" spans="1:4" x14ac:dyDescent="0.25">
      <c r="A19292" s="890" t="s">
        <v>18631</v>
      </c>
      <c r="B19292" s="890" t="s">
        <v>39192</v>
      </c>
      <c r="C19292" s="890" t="s">
        <v>1877</v>
      </c>
      <c r="D19292" s="890">
        <v>193.33</v>
      </c>
    </row>
    <row r="19293" spans="1:4" x14ac:dyDescent="0.25">
      <c r="A19293" s="890" t="s">
        <v>18632</v>
      </c>
      <c r="B19293" s="890" t="s">
        <v>39192</v>
      </c>
      <c r="C19293" s="890" t="s">
        <v>1877</v>
      </c>
      <c r="D19293" s="890">
        <v>149.83000000000001</v>
      </c>
    </row>
    <row r="19294" spans="1:4" x14ac:dyDescent="0.25">
      <c r="A19294" s="890" t="s">
        <v>18633</v>
      </c>
      <c r="B19294" s="890" t="s">
        <v>39193</v>
      </c>
      <c r="C19294" s="890" t="s">
        <v>1877</v>
      </c>
      <c r="D19294" s="890">
        <v>789.28</v>
      </c>
    </row>
    <row r="19295" spans="1:4" x14ac:dyDescent="0.25">
      <c r="A19295" s="890" t="s">
        <v>18634</v>
      </c>
      <c r="B19295" s="890" t="s">
        <v>39193</v>
      </c>
      <c r="C19295" s="890" t="s">
        <v>1877</v>
      </c>
      <c r="D19295" s="890">
        <v>363.88</v>
      </c>
    </row>
    <row r="19296" spans="1:4" x14ac:dyDescent="0.25">
      <c r="A19296" s="890" t="s">
        <v>18635</v>
      </c>
      <c r="B19296" s="890" t="s">
        <v>39193</v>
      </c>
      <c r="C19296" s="890" t="s">
        <v>1877</v>
      </c>
      <c r="D19296" s="890">
        <v>281.83</v>
      </c>
    </row>
    <row r="19297" spans="1:4" x14ac:dyDescent="0.25">
      <c r="A19297" s="890" t="s">
        <v>18636</v>
      </c>
      <c r="B19297" s="890" t="s">
        <v>39193</v>
      </c>
      <c r="C19297" s="890" t="s">
        <v>1877</v>
      </c>
      <c r="D19297" s="890">
        <v>786.14</v>
      </c>
    </row>
    <row r="19298" spans="1:4" x14ac:dyDescent="0.25">
      <c r="A19298" s="890" t="s">
        <v>18637</v>
      </c>
      <c r="B19298" s="890" t="s">
        <v>39193</v>
      </c>
      <c r="C19298" s="890" t="s">
        <v>1877</v>
      </c>
      <c r="D19298" s="890">
        <v>360.74</v>
      </c>
    </row>
    <row r="19299" spans="1:4" x14ac:dyDescent="0.25">
      <c r="A19299" s="890" t="s">
        <v>18638</v>
      </c>
      <c r="B19299" s="890" t="s">
        <v>39193</v>
      </c>
      <c r="C19299" s="890" t="s">
        <v>1877</v>
      </c>
      <c r="D19299" s="890">
        <v>278.69</v>
      </c>
    </row>
    <row r="19300" spans="1:4" x14ac:dyDescent="0.25">
      <c r="A19300" s="890" t="s">
        <v>18639</v>
      </c>
      <c r="B19300" s="890" t="s">
        <v>39194</v>
      </c>
      <c r="C19300" s="890" t="s">
        <v>1877</v>
      </c>
      <c r="D19300" s="890">
        <v>1103.3499999999999</v>
      </c>
    </row>
    <row r="19301" spans="1:4" x14ac:dyDescent="0.25">
      <c r="A19301" s="890" t="s">
        <v>18640</v>
      </c>
      <c r="B19301" s="890" t="s">
        <v>39194</v>
      </c>
      <c r="C19301" s="890" t="s">
        <v>1877</v>
      </c>
      <c r="D19301" s="890">
        <v>495.92</v>
      </c>
    </row>
    <row r="19302" spans="1:4" x14ac:dyDescent="0.25">
      <c r="A19302" s="890" t="s">
        <v>18641</v>
      </c>
      <c r="B19302" s="890" t="s">
        <v>39194</v>
      </c>
      <c r="C19302" s="890" t="s">
        <v>1877</v>
      </c>
      <c r="D19302" s="890">
        <v>380.01</v>
      </c>
    </row>
    <row r="19303" spans="1:4" x14ac:dyDescent="0.25">
      <c r="A19303" s="890" t="s">
        <v>18642</v>
      </c>
      <c r="B19303" s="890" t="s">
        <v>39194</v>
      </c>
      <c r="C19303" s="890" t="s">
        <v>1877</v>
      </c>
      <c r="D19303" s="890">
        <v>1100.21</v>
      </c>
    </row>
    <row r="19304" spans="1:4" x14ac:dyDescent="0.25">
      <c r="A19304" s="890" t="s">
        <v>18643</v>
      </c>
      <c r="B19304" s="890" t="s">
        <v>39194</v>
      </c>
      <c r="C19304" s="890" t="s">
        <v>1877</v>
      </c>
      <c r="D19304" s="890">
        <v>492.78</v>
      </c>
    </row>
    <row r="19305" spans="1:4" x14ac:dyDescent="0.25">
      <c r="A19305" s="890" t="s">
        <v>18644</v>
      </c>
      <c r="B19305" s="890" t="s">
        <v>39194</v>
      </c>
      <c r="C19305" s="890" t="s">
        <v>1877</v>
      </c>
      <c r="D19305" s="890">
        <v>376.87</v>
      </c>
    </row>
    <row r="19306" spans="1:4" x14ac:dyDescent="0.25">
      <c r="A19306" s="890" t="s">
        <v>18645</v>
      </c>
      <c r="B19306" s="890" t="s">
        <v>39195</v>
      </c>
      <c r="C19306" s="890" t="s">
        <v>1877</v>
      </c>
      <c r="D19306" s="890">
        <v>1190.51</v>
      </c>
    </row>
    <row r="19307" spans="1:4" x14ac:dyDescent="0.25">
      <c r="A19307" s="890" t="s">
        <v>18646</v>
      </c>
      <c r="B19307" s="890" t="s">
        <v>39195</v>
      </c>
      <c r="C19307" s="890" t="s">
        <v>1877</v>
      </c>
      <c r="D19307" s="890">
        <v>532.65</v>
      </c>
    </row>
    <row r="19308" spans="1:4" x14ac:dyDescent="0.25">
      <c r="A19308" s="890" t="s">
        <v>18647</v>
      </c>
      <c r="B19308" s="890" t="s">
        <v>39195</v>
      </c>
      <c r="C19308" s="890" t="s">
        <v>1877</v>
      </c>
      <c r="D19308" s="890">
        <v>407.34</v>
      </c>
    </row>
    <row r="19309" spans="1:4" x14ac:dyDescent="0.25">
      <c r="A19309" s="890" t="s">
        <v>18648</v>
      </c>
      <c r="B19309" s="890" t="s">
        <v>39195</v>
      </c>
      <c r="C19309" s="890" t="s">
        <v>1877</v>
      </c>
      <c r="D19309" s="890">
        <v>1187.3699999999999</v>
      </c>
    </row>
    <row r="19310" spans="1:4" x14ac:dyDescent="0.25">
      <c r="A19310" s="890" t="s">
        <v>18649</v>
      </c>
      <c r="B19310" s="890" t="s">
        <v>39195</v>
      </c>
      <c r="C19310" s="890" t="s">
        <v>1877</v>
      </c>
      <c r="D19310" s="890">
        <v>529.51</v>
      </c>
    </row>
    <row r="19311" spans="1:4" x14ac:dyDescent="0.25">
      <c r="A19311" s="890" t="s">
        <v>18650</v>
      </c>
      <c r="B19311" s="890" t="s">
        <v>39195</v>
      </c>
      <c r="C19311" s="890" t="s">
        <v>1877</v>
      </c>
      <c r="D19311" s="890">
        <v>404.2</v>
      </c>
    </row>
    <row r="19312" spans="1:4" x14ac:dyDescent="0.25">
      <c r="A19312" s="890" t="s">
        <v>18651</v>
      </c>
      <c r="B19312" s="890" t="s">
        <v>39196</v>
      </c>
      <c r="C19312" s="890" t="s">
        <v>1877</v>
      </c>
      <c r="D19312" s="890">
        <v>1302.55</v>
      </c>
    </row>
    <row r="19313" spans="1:4" x14ac:dyDescent="0.25">
      <c r="A19313" s="890" t="s">
        <v>18652</v>
      </c>
      <c r="B19313" s="890" t="s">
        <v>39196</v>
      </c>
      <c r="C19313" s="890" t="s">
        <v>1877</v>
      </c>
      <c r="D19313" s="890">
        <v>592.04999999999995</v>
      </c>
    </row>
    <row r="19314" spans="1:4" x14ac:dyDescent="0.25">
      <c r="A19314" s="890" t="s">
        <v>18653</v>
      </c>
      <c r="B19314" s="890" t="s">
        <v>39196</v>
      </c>
      <c r="C19314" s="890" t="s">
        <v>1877</v>
      </c>
      <c r="D19314" s="890">
        <v>454.36</v>
      </c>
    </row>
    <row r="19315" spans="1:4" x14ac:dyDescent="0.25">
      <c r="A19315" s="890" t="s">
        <v>18654</v>
      </c>
      <c r="B19315" s="890" t="s">
        <v>39196</v>
      </c>
      <c r="C19315" s="890" t="s">
        <v>1877</v>
      </c>
      <c r="D19315" s="890">
        <v>1299.4100000000001</v>
      </c>
    </row>
    <row r="19316" spans="1:4" x14ac:dyDescent="0.25">
      <c r="A19316" s="890" t="s">
        <v>18655</v>
      </c>
      <c r="B19316" s="890" t="s">
        <v>39196</v>
      </c>
      <c r="C19316" s="890" t="s">
        <v>1877</v>
      </c>
      <c r="D19316" s="890">
        <v>588.91</v>
      </c>
    </row>
    <row r="19317" spans="1:4" x14ac:dyDescent="0.25">
      <c r="A19317" s="890" t="s">
        <v>18656</v>
      </c>
      <c r="B19317" s="890" t="s">
        <v>39196</v>
      </c>
      <c r="C19317" s="890" t="s">
        <v>1877</v>
      </c>
      <c r="D19317" s="890">
        <v>451.22</v>
      </c>
    </row>
    <row r="19318" spans="1:4" x14ac:dyDescent="0.25">
      <c r="A19318" s="890" t="s">
        <v>18657</v>
      </c>
      <c r="B19318" s="890" t="s">
        <v>39197</v>
      </c>
      <c r="C19318" s="890" t="s">
        <v>1877</v>
      </c>
      <c r="D19318" s="890">
        <v>201.53</v>
      </c>
    </row>
    <row r="19319" spans="1:4" x14ac:dyDescent="0.25">
      <c r="A19319" s="890" t="s">
        <v>18658</v>
      </c>
      <c r="B19319" s="890" t="s">
        <v>39197</v>
      </c>
      <c r="C19319" s="890" t="s">
        <v>1877</v>
      </c>
      <c r="D19319" s="890">
        <v>82.58</v>
      </c>
    </row>
    <row r="19320" spans="1:4" x14ac:dyDescent="0.25">
      <c r="A19320" s="890" t="s">
        <v>18659</v>
      </c>
      <c r="B19320" s="890" t="s">
        <v>39198</v>
      </c>
      <c r="C19320" s="890" t="s">
        <v>1877</v>
      </c>
      <c r="D19320" s="890">
        <v>65.3</v>
      </c>
    </row>
    <row r="19321" spans="1:4" x14ac:dyDescent="0.25">
      <c r="A19321" s="890" t="s">
        <v>18660</v>
      </c>
      <c r="B19321" s="890" t="s">
        <v>39197</v>
      </c>
      <c r="C19321" s="890" t="s">
        <v>1877</v>
      </c>
      <c r="D19321" s="890">
        <v>198.39</v>
      </c>
    </row>
    <row r="19322" spans="1:4" x14ac:dyDescent="0.25">
      <c r="A19322" s="890" t="s">
        <v>18661</v>
      </c>
      <c r="B19322" s="890" t="s">
        <v>39197</v>
      </c>
      <c r="C19322" s="890" t="s">
        <v>1877</v>
      </c>
      <c r="D19322" s="890">
        <v>79.44</v>
      </c>
    </row>
    <row r="19323" spans="1:4" x14ac:dyDescent="0.25">
      <c r="A19323" s="890" t="s">
        <v>18662</v>
      </c>
      <c r="B19323" s="890" t="s">
        <v>39198</v>
      </c>
      <c r="C19323" s="890" t="s">
        <v>1877</v>
      </c>
      <c r="D19323" s="890">
        <v>62.16</v>
      </c>
    </row>
    <row r="19324" spans="1:4" x14ac:dyDescent="0.25">
      <c r="A19324" s="890" t="s">
        <v>18663</v>
      </c>
      <c r="B19324" s="890" t="s">
        <v>39199</v>
      </c>
      <c r="C19324" s="890" t="s">
        <v>1877</v>
      </c>
      <c r="D19324" s="890">
        <v>259.99</v>
      </c>
    </row>
    <row r="19325" spans="1:4" x14ac:dyDescent="0.25">
      <c r="A19325" s="890" t="s">
        <v>18664</v>
      </c>
      <c r="B19325" s="890" t="s">
        <v>39199</v>
      </c>
      <c r="C19325" s="890" t="s">
        <v>1877</v>
      </c>
      <c r="D19325" s="890">
        <v>110.59</v>
      </c>
    </row>
    <row r="19326" spans="1:4" x14ac:dyDescent="0.25">
      <c r="A19326" s="890" t="s">
        <v>18665</v>
      </c>
      <c r="B19326" s="890" t="s">
        <v>39199</v>
      </c>
      <c r="C19326" s="890" t="s">
        <v>1877</v>
      </c>
      <c r="D19326" s="890">
        <v>89.28</v>
      </c>
    </row>
    <row r="19327" spans="1:4" x14ac:dyDescent="0.25">
      <c r="A19327" s="890" t="s">
        <v>18666</v>
      </c>
      <c r="B19327" s="890" t="s">
        <v>39199</v>
      </c>
      <c r="C19327" s="890" t="s">
        <v>1877</v>
      </c>
      <c r="D19327" s="890">
        <v>256.85000000000002</v>
      </c>
    </row>
    <row r="19328" spans="1:4" x14ac:dyDescent="0.25">
      <c r="A19328" s="890" t="s">
        <v>18667</v>
      </c>
      <c r="B19328" s="890" t="s">
        <v>39199</v>
      </c>
      <c r="C19328" s="890" t="s">
        <v>1877</v>
      </c>
      <c r="D19328" s="890">
        <v>107.45</v>
      </c>
    </row>
    <row r="19329" spans="1:4" x14ac:dyDescent="0.25">
      <c r="A19329" s="890" t="s">
        <v>18668</v>
      </c>
      <c r="B19329" s="890" t="s">
        <v>39199</v>
      </c>
      <c r="C19329" s="890" t="s">
        <v>1877</v>
      </c>
      <c r="D19329" s="890">
        <v>86.14</v>
      </c>
    </row>
    <row r="19330" spans="1:4" x14ac:dyDescent="0.25">
      <c r="A19330" s="890" t="s">
        <v>18669</v>
      </c>
      <c r="B19330" s="890" t="s">
        <v>39200</v>
      </c>
      <c r="C19330" s="890" t="s">
        <v>1877</v>
      </c>
      <c r="D19330" s="890">
        <v>416.54</v>
      </c>
    </row>
    <row r="19331" spans="1:4" x14ac:dyDescent="0.25">
      <c r="A19331" s="890" t="s">
        <v>18670</v>
      </c>
      <c r="B19331" s="890" t="s">
        <v>39200</v>
      </c>
      <c r="C19331" s="890" t="s">
        <v>1877</v>
      </c>
      <c r="D19331" s="890">
        <v>171.44</v>
      </c>
    </row>
    <row r="19332" spans="1:4" x14ac:dyDescent="0.25">
      <c r="A19332" s="890" t="s">
        <v>18671</v>
      </c>
      <c r="B19332" s="890" t="s">
        <v>39200</v>
      </c>
      <c r="C19332" s="890" t="s">
        <v>1877</v>
      </c>
      <c r="D19332" s="890">
        <v>134.47999999999999</v>
      </c>
    </row>
    <row r="19333" spans="1:4" x14ac:dyDescent="0.25">
      <c r="A19333" s="890" t="s">
        <v>18672</v>
      </c>
      <c r="B19333" s="890" t="s">
        <v>39200</v>
      </c>
      <c r="C19333" s="890" t="s">
        <v>1877</v>
      </c>
      <c r="D19333" s="890">
        <v>413.4</v>
      </c>
    </row>
    <row r="19334" spans="1:4" x14ac:dyDescent="0.25">
      <c r="A19334" s="890" t="s">
        <v>18673</v>
      </c>
      <c r="B19334" s="890" t="s">
        <v>39200</v>
      </c>
      <c r="C19334" s="890" t="s">
        <v>1877</v>
      </c>
      <c r="D19334" s="890">
        <v>168.3</v>
      </c>
    </row>
    <row r="19335" spans="1:4" x14ac:dyDescent="0.25">
      <c r="A19335" s="890" t="s">
        <v>18674</v>
      </c>
      <c r="B19335" s="890" t="s">
        <v>39200</v>
      </c>
      <c r="C19335" s="890" t="s">
        <v>1877</v>
      </c>
      <c r="D19335" s="890">
        <v>131.34</v>
      </c>
    </row>
    <row r="19336" spans="1:4" x14ac:dyDescent="0.25">
      <c r="A19336" s="890" t="s">
        <v>18675</v>
      </c>
      <c r="B19336" s="890" t="s">
        <v>39201</v>
      </c>
      <c r="C19336" s="890" t="s">
        <v>1877</v>
      </c>
      <c r="D19336" s="890">
        <v>128.59</v>
      </c>
    </row>
    <row r="19337" spans="1:4" x14ac:dyDescent="0.25">
      <c r="A19337" s="890" t="s">
        <v>18676</v>
      </c>
      <c r="B19337" s="890" t="s">
        <v>39201</v>
      </c>
      <c r="C19337" s="890" t="s">
        <v>1877</v>
      </c>
      <c r="D19337" s="890">
        <v>66.2</v>
      </c>
    </row>
    <row r="19338" spans="1:4" x14ac:dyDescent="0.25">
      <c r="A19338" s="890" t="s">
        <v>18677</v>
      </c>
      <c r="B19338" s="890" t="s">
        <v>39201</v>
      </c>
      <c r="C19338" s="890" t="s">
        <v>1877</v>
      </c>
      <c r="D19338" s="890">
        <v>50.88</v>
      </c>
    </row>
    <row r="19339" spans="1:4" x14ac:dyDescent="0.25">
      <c r="A19339" s="890" t="s">
        <v>18678</v>
      </c>
      <c r="B19339" s="890" t="s">
        <v>39201</v>
      </c>
      <c r="C19339" s="890" t="s">
        <v>1877</v>
      </c>
      <c r="D19339" s="890">
        <v>125.45</v>
      </c>
    </row>
    <row r="19340" spans="1:4" x14ac:dyDescent="0.25">
      <c r="A19340" s="890" t="s">
        <v>18679</v>
      </c>
      <c r="B19340" s="890" t="s">
        <v>39201</v>
      </c>
      <c r="C19340" s="890" t="s">
        <v>1877</v>
      </c>
      <c r="D19340" s="890">
        <v>63.06</v>
      </c>
    </row>
    <row r="19341" spans="1:4" x14ac:dyDescent="0.25">
      <c r="A19341" s="890" t="s">
        <v>18680</v>
      </c>
      <c r="B19341" s="890" t="s">
        <v>39201</v>
      </c>
      <c r="C19341" s="890" t="s">
        <v>1877</v>
      </c>
      <c r="D19341" s="890">
        <v>47.74</v>
      </c>
    </row>
    <row r="19342" spans="1:4" x14ac:dyDescent="0.25">
      <c r="A19342" s="890" t="s">
        <v>18681</v>
      </c>
      <c r="B19342" s="890" t="s">
        <v>39202</v>
      </c>
      <c r="C19342" s="890" t="s">
        <v>1877</v>
      </c>
      <c r="D19342" s="890">
        <v>17.739999999999998</v>
      </c>
    </row>
    <row r="19343" spans="1:4" x14ac:dyDescent="0.25">
      <c r="A19343" s="890" t="s">
        <v>18682</v>
      </c>
      <c r="B19343" s="890" t="s">
        <v>39202</v>
      </c>
      <c r="C19343" s="890" t="s">
        <v>1877</v>
      </c>
      <c r="D19343" s="890">
        <v>11.82</v>
      </c>
    </row>
    <row r="19344" spans="1:4" x14ac:dyDescent="0.25">
      <c r="A19344" s="890" t="s">
        <v>18683</v>
      </c>
      <c r="B19344" s="890" t="s">
        <v>39202</v>
      </c>
      <c r="C19344" s="890" t="s">
        <v>1877</v>
      </c>
      <c r="D19344" s="890">
        <v>17.739999999999998</v>
      </c>
    </row>
    <row r="19345" spans="1:4" x14ac:dyDescent="0.25">
      <c r="A19345" s="890" t="s">
        <v>18684</v>
      </c>
      <c r="B19345" s="890" t="s">
        <v>39202</v>
      </c>
      <c r="C19345" s="890" t="s">
        <v>1877</v>
      </c>
      <c r="D19345" s="890">
        <v>11.82</v>
      </c>
    </row>
    <row r="19346" spans="1:4" x14ac:dyDescent="0.25">
      <c r="A19346" s="890" t="s">
        <v>18685</v>
      </c>
      <c r="B19346" s="890" t="s">
        <v>39203</v>
      </c>
      <c r="C19346" s="890" t="s">
        <v>1877</v>
      </c>
      <c r="D19346" s="890">
        <v>67.66</v>
      </c>
    </row>
    <row r="19347" spans="1:4" x14ac:dyDescent="0.25">
      <c r="A19347" s="890" t="s">
        <v>18686</v>
      </c>
      <c r="B19347" s="890" t="s">
        <v>39203</v>
      </c>
      <c r="C19347" s="890" t="s">
        <v>1877</v>
      </c>
      <c r="D19347" s="890">
        <v>45.1</v>
      </c>
    </row>
    <row r="19348" spans="1:4" x14ac:dyDescent="0.25">
      <c r="A19348" s="890" t="s">
        <v>18687</v>
      </c>
      <c r="B19348" s="890" t="s">
        <v>39203</v>
      </c>
      <c r="C19348" s="890" t="s">
        <v>1877</v>
      </c>
      <c r="D19348" s="890">
        <v>67.66</v>
      </c>
    </row>
    <row r="19349" spans="1:4" x14ac:dyDescent="0.25">
      <c r="A19349" s="890" t="s">
        <v>18688</v>
      </c>
      <c r="B19349" s="890" t="s">
        <v>39203</v>
      </c>
      <c r="C19349" s="890" t="s">
        <v>1877</v>
      </c>
      <c r="D19349" s="890">
        <v>45.1</v>
      </c>
    </row>
    <row r="19350" spans="1:4" x14ac:dyDescent="0.25">
      <c r="A19350" s="890" t="s">
        <v>18689</v>
      </c>
      <c r="B19350" s="890" t="s">
        <v>39204</v>
      </c>
      <c r="C19350" s="890" t="s">
        <v>1877</v>
      </c>
      <c r="D19350" s="890">
        <v>3.55</v>
      </c>
    </row>
    <row r="19351" spans="1:4" x14ac:dyDescent="0.25">
      <c r="A19351" s="890" t="s">
        <v>18690</v>
      </c>
      <c r="B19351" s="890" t="s">
        <v>39204</v>
      </c>
      <c r="C19351" s="890" t="s">
        <v>1877</v>
      </c>
      <c r="D19351" s="890">
        <v>2.37</v>
      </c>
    </row>
    <row r="19352" spans="1:4" x14ac:dyDescent="0.25">
      <c r="A19352" s="890" t="s">
        <v>18691</v>
      </c>
      <c r="B19352" s="890" t="s">
        <v>39204</v>
      </c>
      <c r="C19352" s="890" t="s">
        <v>1877</v>
      </c>
      <c r="D19352" s="890">
        <v>3.55</v>
      </c>
    </row>
    <row r="19353" spans="1:4" x14ac:dyDescent="0.25">
      <c r="A19353" s="890" t="s">
        <v>18692</v>
      </c>
      <c r="B19353" s="890" t="s">
        <v>39204</v>
      </c>
      <c r="C19353" s="890" t="s">
        <v>1877</v>
      </c>
      <c r="D19353" s="890">
        <v>2.37</v>
      </c>
    </row>
    <row r="19354" spans="1:4" x14ac:dyDescent="0.25">
      <c r="A19354" s="890" t="s">
        <v>18693</v>
      </c>
      <c r="B19354" s="890" t="s">
        <v>39205</v>
      </c>
      <c r="C19354" s="890" t="s">
        <v>1877</v>
      </c>
      <c r="D19354" s="890">
        <v>9.25</v>
      </c>
    </row>
    <row r="19355" spans="1:4" x14ac:dyDescent="0.25">
      <c r="A19355" s="890" t="s">
        <v>18694</v>
      </c>
      <c r="B19355" s="890" t="s">
        <v>39205</v>
      </c>
      <c r="C19355" s="890" t="s">
        <v>1877</v>
      </c>
      <c r="D19355" s="890">
        <v>6.16</v>
      </c>
    </row>
    <row r="19356" spans="1:4" x14ac:dyDescent="0.25">
      <c r="A19356" s="890" t="s">
        <v>18695</v>
      </c>
      <c r="B19356" s="890" t="s">
        <v>39205</v>
      </c>
      <c r="C19356" s="890" t="s">
        <v>1877</v>
      </c>
      <c r="D19356" s="890">
        <v>9.25</v>
      </c>
    </row>
    <row r="19357" spans="1:4" x14ac:dyDescent="0.25">
      <c r="A19357" s="890" t="s">
        <v>18696</v>
      </c>
      <c r="B19357" s="890" t="s">
        <v>39205</v>
      </c>
      <c r="C19357" s="890" t="s">
        <v>1877</v>
      </c>
      <c r="D19357" s="890">
        <v>6.16</v>
      </c>
    </row>
    <row r="19358" spans="1:4" x14ac:dyDescent="0.25">
      <c r="A19358" s="890" t="s">
        <v>18697</v>
      </c>
      <c r="B19358" s="890" t="s">
        <v>39206</v>
      </c>
      <c r="C19358" s="890" t="s">
        <v>1877</v>
      </c>
      <c r="D19358" s="890">
        <v>3.28</v>
      </c>
    </row>
    <row r="19359" spans="1:4" x14ac:dyDescent="0.25">
      <c r="A19359" s="890" t="s">
        <v>18698</v>
      </c>
      <c r="B19359" s="890" t="s">
        <v>39206</v>
      </c>
      <c r="C19359" s="890" t="s">
        <v>1877</v>
      </c>
      <c r="D19359" s="890">
        <v>2.34</v>
      </c>
    </row>
    <row r="19360" spans="1:4" x14ac:dyDescent="0.25">
      <c r="A19360" s="890" t="s">
        <v>18699</v>
      </c>
      <c r="B19360" s="890" t="s">
        <v>39206</v>
      </c>
      <c r="C19360" s="890" t="s">
        <v>1877</v>
      </c>
      <c r="D19360" s="890">
        <v>3.28</v>
      </c>
    </row>
    <row r="19361" spans="1:4" x14ac:dyDescent="0.25">
      <c r="A19361" s="890" t="s">
        <v>18700</v>
      </c>
      <c r="B19361" s="890" t="s">
        <v>39206</v>
      </c>
      <c r="C19361" s="890" t="s">
        <v>1877</v>
      </c>
      <c r="D19361" s="890">
        <v>2.34</v>
      </c>
    </row>
    <row r="19362" spans="1:4" x14ac:dyDescent="0.25">
      <c r="A19362" s="890" t="s">
        <v>18701</v>
      </c>
      <c r="B19362" s="890" t="s">
        <v>39207</v>
      </c>
      <c r="C19362" s="890" t="s">
        <v>1877</v>
      </c>
      <c r="D19362" s="890">
        <v>3.74</v>
      </c>
    </row>
    <row r="19363" spans="1:4" x14ac:dyDescent="0.25">
      <c r="A19363" s="890" t="s">
        <v>18702</v>
      </c>
      <c r="B19363" s="890" t="s">
        <v>39207</v>
      </c>
      <c r="C19363" s="890" t="s">
        <v>1877</v>
      </c>
      <c r="D19363" s="890">
        <v>1.45</v>
      </c>
    </row>
    <row r="19364" spans="1:4" x14ac:dyDescent="0.25">
      <c r="A19364" s="890" t="s">
        <v>18703</v>
      </c>
      <c r="B19364" s="890" t="s">
        <v>39207</v>
      </c>
      <c r="C19364" s="890" t="s">
        <v>1877</v>
      </c>
      <c r="D19364" s="890">
        <v>3.74</v>
      </c>
    </row>
    <row r="19365" spans="1:4" x14ac:dyDescent="0.25">
      <c r="A19365" s="890" t="s">
        <v>18704</v>
      </c>
      <c r="B19365" s="890" t="s">
        <v>39207</v>
      </c>
      <c r="C19365" s="890" t="s">
        <v>1877</v>
      </c>
      <c r="D19365" s="890">
        <v>1.45</v>
      </c>
    </row>
    <row r="19366" spans="1:4" x14ac:dyDescent="0.25">
      <c r="A19366" s="890" t="s">
        <v>18705</v>
      </c>
      <c r="B19366" s="890" t="s">
        <v>18706</v>
      </c>
      <c r="C19366" s="890" t="s">
        <v>1877</v>
      </c>
      <c r="D19366" s="890">
        <v>1340.51</v>
      </c>
    </row>
    <row r="19367" spans="1:4" x14ac:dyDescent="0.25">
      <c r="A19367" s="890" t="s">
        <v>18707</v>
      </c>
      <c r="B19367" s="890" t="s">
        <v>18706</v>
      </c>
      <c r="C19367" s="890" t="s">
        <v>1877</v>
      </c>
      <c r="D19367" s="890">
        <v>98.6</v>
      </c>
    </row>
    <row r="19368" spans="1:4" x14ac:dyDescent="0.25">
      <c r="A19368" s="890" t="s">
        <v>18708</v>
      </c>
      <c r="B19368" s="890" t="s">
        <v>18706</v>
      </c>
      <c r="C19368" s="890" t="s">
        <v>1877</v>
      </c>
      <c r="D19368" s="890">
        <v>67.86</v>
      </c>
    </row>
    <row r="19369" spans="1:4" x14ac:dyDescent="0.25">
      <c r="A19369" s="890" t="s">
        <v>18709</v>
      </c>
      <c r="B19369" s="890" t="s">
        <v>18706</v>
      </c>
      <c r="C19369" s="890" t="s">
        <v>1877</v>
      </c>
      <c r="D19369" s="890">
        <v>1337.37</v>
      </c>
    </row>
    <row r="19370" spans="1:4" x14ac:dyDescent="0.25">
      <c r="A19370" s="890" t="s">
        <v>18710</v>
      </c>
      <c r="B19370" s="890" t="s">
        <v>18706</v>
      </c>
      <c r="C19370" s="890" t="s">
        <v>1877</v>
      </c>
      <c r="D19370" s="890">
        <v>95.46</v>
      </c>
    </row>
    <row r="19371" spans="1:4" x14ac:dyDescent="0.25">
      <c r="A19371" s="890" t="s">
        <v>18711</v>
      </c>
      <c r="B19371" s="890" t="s">
        <v>18706</v>
      </c>
      <c r="C19371" s="890" t="s">
        <v>1877</v>
      </c>
      <c r="D19371" s="890">
        <v>64.72</v>
      </c>
    </row>
    <row r="19372" spans="1:4" x14ac:dyDescent="0.25">
      <c r="A19372" s="890" t="s">
        <v>18712</v>
      </c>
      <c r="B19372" s="890" t="s">
        <v>39208</v>
      </c>
      <c r="C19372" s="890" t="s">
        <v>1877</v>
      </c>
      <c r="D19372" s="890">
        <v>3.79</v>
      </c>
    </row>
    <row r="19373" spans="1:4" x14ac:dyDescent="0.25">
      <c r="A19373" s="890" t="s">
        <v>18713</v>
      </c>
      <c r="B19373" s="890" t="s">
        <v>39208</v>
      </c>
      <c r="C19373" s="890" t="s">
        <v>1877</v>
      </c>
      <c r="D19373" s="890">
        <v>1.19</v>
      </c>
    </row>
    <row r="19374" spans="1:4" x14ac:dyDescent="0.25">
      <c r="A19374" s="890" t="s">
        <v>18714</v>
      </c>
      <c r="B19374" s="890" t="s">
        <v>39208</v>
      </c>
      <c r="C19374" s="890" t="s">
        <v>1877</v>
      </c>
      <c r="D19374" s="890">
        <v>3.79</v>
      </c>
    </row>
    <row r="19375" spans="1:4" x14ac:dyDescent="0.25">
      <c r="A19375" s="890" t="s">
        <v>18715</v>
      </c>
      <c r="B19375" s="890" t="s">
        <v>39208</v>
      </c>
      <c r="C19375" s="890" t="s">
        <v>1877</v>
      </c>
      <c r="D19375" s="890">
        <v>1.19</v>
      </c>
    </row>
    <row r="19376" spans="1:4" x14ac:dyDescent="0.25">
      <c r="A19376" s="890" t="s">
        <v>18716</v>
      </c>
      <c r="B19376" s="890" t="s">
        <v>39209</v>
      </c>
      <c r="C19376" s="890" t="s">
        <v>1877</v>
      </c>
      <c r="D19376" s="890">
        <v>1.31</v>
      </c>
    </row>
    <row r="19377" spans="1:4" x14ac:dyDescent="0.25">
      <c r="A19377" s="890" t="s">
        <v>18717</v>
      </c>
      <c r="B19377" s="890" t="s">
        <v>39209</v>
      </c>
      <c r="C19377" s="890" t="s">
        <v>1877</v>
      </c>
      <c r="D19377" s="890">
        <v>0.25</v>
      </c>
    </row>
    <row r="19378" spans="1:4" x14ac:dyDescent="0.25">
      <c r="A19378" s="890" t="s">
        <v>18718</v>
      </c>
      <c r="B19378" s="890" t="s">
        <v>39209</v>
      </c>
      <c r="C19378" s="890" t="s">
        <v>1877</v>
      </c>
      <c r="D19378" s="890">
        <v>1.31</v>
      </c>
    </row>
    <row r="19379" spans="1:4" x14ac:dyDescent="0.25">
      <c r="A19379" s="890" t="s">
        <v>18719</v>
      </c>
      <c r="B19379" s="890" t="s">
        <v>39209</v>
      </c>
      <c r="C19379" s="890" t="s">
        <v>1877</v>
      </c>
      <c r="D19379" s="890">
        <v>0.25</v>
      </c>
    </row>
    <row r="19380" spans="1:4" x14ac:dyDescent="0.25">
      <c r="A19380" s="890" t="s">
        <v>18720</v>
      </c>
      <c r="B19380" s="890" t="s">
        <v>39210</v>
      </c>
      <c r="C19380" s="890" t="s">
        <v>1877</v>
      </c>
      <c r="D19380" s="890">
        <v>3.04</v>
      </c>
    </row>
    <row r="19381" spans="1:4" x14ac:dyDescent="0.25">
      <c r="A19381" s="890" t="s">
        <v>18721</v>
      </c>
      <c r="B19381" s="890" t="s">
        <v>39210</v>
      </c>
      <c r="C19381" s="890" t="s">
        <v>1877</v>
      </c>
      <c r="D19381" s="890">
        <v>2.17</v>
      </c>
    </row>
    <row r="19382" spans="1:4" x14ac:dyDescent="0.25">
      <c r="A19382" s="890" t="s">
        <v>18722</v>
      </c>
      <c r="B19382" s="890" t="s">
        <v>39210</v>
      </c>
      <c r="C19382" s="890" t="s">
        <v>1877</v>
      </c>
      <c r="D19382" s="890">
        <v>3.04</v>
      </c>
    </row>
    <row r="19383" spans="1:4" x14ac:dyDescent="0.25">
      <c r="A19383" s="890" t="s">
        <v>18723</v>
      </c>
      <c r="B19383" s="890" t="s">
        <v>39210</v>
      </c>
      <c r="C19383" s="890" t="s">
        <v>1877</v>
      </c>
      <c r="D19383" s="890">
        <v>2.17</v>
      </c>
    </row>
    <row r="19384" spans="1:4" x14ac:dyDescent="0.25">
      <c r="A19384" s="890" t="s">
        <v>18724</v>
      </c>
      <c r="B19384" s="890" t="s">
        <v>39211</v>
      </c>
      <c r="C19384" s="890" t="s">
        <v>1877</v>
      </c>
      <c r="D19384" s="890">
        <v>201.13</v>
      </c>
    </row>
    <row r="19385" spans="1:4" x14ac:dyDescent="0.25">
      <c r="A19385" s="890" t="s">
        <v>18725</v>
      </c>
      <c r="B19385" s="890" t="s">
        <v>18726</v>
      </c>
      <c r="C19385" s="890" t="s">
        <v>1877</v>
      </c>
      <c r="D19385" s="890">
        <v>108.22</v>
      </c>
    </row>
    <row r="19386" spans="1:4" x14ac:dyDescent="0.25">
      <c r="A19386" s="890" t="s">
        <v>18727</v>
      </c>
      <c r="B19386" s="890" t="s">
        <v>18726</v>
      </c>
      <c r="C19386" s="890" t="s">
        <v>1877</v>
      </c>
      <c r="D19386" s="890">
        <v>91.21</v>
      </c>
    </row>
    <row r="19387" spans="1:4" x14ac:dyDescent="0.25">
      <c r="A19387" s="890" t="s">
        <v>18728</v>
      </c>
      <c r="B19387" s="890" t="s">
        <v>39211</v>
      </c>
      <c r="C19387" s="890" t="s">
        <v>1877</v>
      </c>
      <c r="D19387" s="890">
        <v>197.99</v>
      </c>
    </row>
    <row r="19388" spans="1:4" x14ac:dyDescent="0.25">
      <c r="A19388" s="890" t="s">
        <v>18729</v>
      </c>
      <c r="B19388" s="890" t="s">
        <v>18726</v>
      </c>
      <c r="C19388" s="890" t="s">
        <v>1877</v>
      </c>
      <c r="D19388" s="890">
        <v>105.08</v>
      </c>
    </row>
    <row r="19389" spans="1:4" x14ac:dyDescent="0.25">
      <c r="A19389" s="890" t="s">
        <v>18730</v>
      </c>
      <c r="B19389" s="890" t="s">
        <v>18726</v>
      </c>
      <c r="C19389" s="890" t="s">
        <v>1877</v>
      </c>
      <c r="D19389" s="890">
        <v>88.07</v>
      </c>
    </row>
    <row r="19390" spans="1:4" x14ac:dyDescent="0.25">
      <c r="A19390" s="890" t="s">
        <v>18731</v>
      </c>
      <c r="B19390" s="890" t="s">
        <v>39212</v>
      </c>
      <c r="C19390" s="890" t="s">
        <v>1877</v>
      </c>
      <c r="D19390" s="890">
        <v>177.87</v>
      </c>
    </row>
    <row r="19391" spans="1:4" x14ac:dyDescent="0.25">
      <c r="A19391" s="890" t="s">
        <v>18732</v>
      </c>
      <c r="B19391" s="890" t="s">
        <v>39212</v>
      </c>
      <c r="C19391" s="890" t="s">
        <v>1877</v>
      </c>
      <c r="D19391" s="890">
        <v>90.01</v>
      </c>
    </row>
    <row r="19392" spans="1:4" x14ac:dyDescent="0.25">
      <c r="A19392" s="890" t="s">
        <v>18733</v>
      </c>
      <c r="B19392" s="890" t="s">
        <v>39212</v>
      </c>
      <c r="C19392" s="890" t="s">
        <v>1877</v>
      </c>
      <c r="D19392" s="890">
        <v>75.36</v>
      </c>
    </row>
    <row r="19393" spans="1:4" x14ac:dyDescent="0.25">
      <c r="A19393" s="890" t="s">
        <v>18734</v>
      </c>
      <c r="B19393" s="890" t="s">
        <v>39212</v>
      </c>
      <c r="C19393" s="890" t="s">
        <v>1877</v>
      </c>
      <c r="D19393" s="890">
        <v>174.73</v>
      </c>
    </row>
    <row r="19394" spans="1:4" x14ac:dyDescent="0.25">
      <c r="A19394" s="890" t="s">
        <v>18735</v>
      </c>
      <c r="B19394" s="890" t="s">
        <v>39212</v>
      </c>
      <c r="C19394" s="890" t="s">
        <v>1877</v>
      </c>
      <c r="D19394" s="890">
        <v>86.87</v>
      </c>
    </row>
    <row r="19395" spans="1:4" x14ac:dyDescent="0.25">
      <c r="A19395" s="890" t="s">
        <v>18736</v>
      </c>
      <c r="B19395" s="890" t="s">
        <v>39212</v>
      </c>
      <c r="C19395" s="890" t="s">
        <v>1877</v>
      </c>
      <c r="D19395" s="890">
        <v>72.22</v>
      </c>
    </row>
    <row r="19396" spans="1:4" x14ac:dyDescent="0.25">
      <c r="A19396" s="890" t="s">
        <v>18737</v>
      </c>
      <c r="B19396" s="890" t="s">
        <v>39213</v>
      </c>
      <c r="C19396" s="890" t="s">
        <v>1877</v>
      </c>
      <c r="D19396" s="890">
        <v>190.85</v>
      </c>
    </row>
    <row r="19397" spans="1:4" x14ac:dyDescent="0.25">
      <c r="A19397" s="890" t="s">
        <v>18738</v>
      </c>
      <c r="B19397" s="890" t="s">
        <v>39213</v>
      </c>
      <c r="C19397" s="890" t="s">
        <v>1877</v>
      </c>
      <c r="D19397" s="890">
        <v>100.45</v>
      </c>
    </row>
    <row r="19398" spans="1:4" x14ac:dyDescent="0.25">
      <c r="A19398" s="890" t="s">
        <v>18739</v>
      </c>
      <c r="B19398" s="890" t="s">
        <v>39213</v>
      </c>
      <c r="C19398" s="890" t="s">
        <v>1877</v>
      </c>
      <c r="D19398" s="890">
        <v>84.5</v>
      </c>
    </row>
    <row r="19399" spans="1:4" x14ac:dyDescent="0.25">
      <c r="A19399" s="890" t="s">
        <v>18740</v>
      </c>
      <c r="B19399" s="890" t="s">
        <v>39213</v>
      </c>
      <c r="C19399" s="890" t="s">
        <v>1877</v>
      </c>
      <c r="D19399" s="890">
        <v>187.71</v>
      </c>
    </row>
    <row r="19400" spans="1:4" x14ac:dyDescent="0.25">
      <c r="A19400" s="890" t="s">
        <v>18741</v>
      </c>
      <c r="B19400" s="890" t="s">
        <v>39213</v>
      </c>
      <c r="C19400" s="890" t="s">
        <v>1877</v>
      </c>
      <c r="D19400" s="890">
        <v>97.31</v>
      </c>
    </row>
    <row r="19401" spans="1:4" x14ac:dyDescent="0.25">
      <c r="A19401" s="890" t="s">
        <v>18742</v>
      </c>
      <c r="B19401" s="890" t="s">
        <v>39213</v>
      </c>
      <c r="C19401" s="890" t="s">
        <v>1877</v>
      </c>
      <c r="D19401" s="890">
        <v>81.36</v>
      </c>
    </row>
    <row r="19402" spans="1:4" x14ac:dyDescent="0.25">
      <c r="A19402" s="890" t="s">
        <v>18743</v>
      </c>
      <c r="B19402" s="890" t="s">
        <v>39214</v>
      </c>
      <c r="C19402" s="890" t="s">
        <v>1877</v>
      </c>
      <c r="D19402" s="890">
        <v>169.25</v>
      </c>
    </row>
    <row r="19403" spans="1:4" x14ac:dyDescent="0.25">
      <c r="A19403" s="890" t="s">
        <v>18744</v>
      </c>
      <c r="B19403" s="890" t="s">
        <v>39214</v>
      </c>
      <c r="C19403" s="890" t="s">
        <v>1877</v>
      </c>
      <c r="D19403" s="890">
        <v>82.85</v>
      </c>
    </row>
    <row r="19404" spans="1:4" x14ac:dyDescent="0.25">
      <c r="A19404" s="890" t="s">
        <v>18745</v>
      </c>
      <c r="B19404" s="890" t="s">
        <v>39214</v>
      </c>
      <c r="C19404" s="890" t="s">
        <v>1877</v>
      </c>
      <c r="D19404" s="890">
        <v>69.069999999999993</v>
      </c>
    </row>
    <row r="19405" spans="1:4" x14ac:dyDescent="0.25">
      <c r="A19405" s="890" t="s">
        <v>18746</v>
      </c>
      <c r="B19405" s="890" t="s">
        <v>39214</v>
      </c>
      <c r="C19405" s="890" t="s">
        <v>1877</v>
      </c>
      <c r="D19405" s="890">
        <v>166.11</v>
      </c>
    </row>
    <row r="19406" spans="1:4" x14ac:dyDescent="0.25">
      <c r="A19406" s="890" t="s">
        <v>18747</v>
      </c>
      <c r="B19406" s="890" t="s">
        <v>39214</v>
      </c>
      <c r="C19406" s="890" t="s">
        <v>1877</v>
      </c>
      <c r="D19406" s="890">
        <v>79.709999999999994</v>
      </c>
    </row>
    <row r="19407" spans="1:4" x14ac:dyDescent="0.25">
      <c r="A19407" s="890" t="s">
        <v>18748</v>
      </c>
      <c r="B19407" s="890" t="s">
        <v>39214</v>
      </c>
      <c r="C19407" s="890" t="s">
        <v>1877</v>
      </c>
      <c r="D19407" s="890">
        <v>65.930000000000007</v>
      </c>
    </row>
    <row r="19408" spans="1:4" x14ac:dyDescent="0.25">
      <c r="A19408" s="890" t="s">
        <v>18749</v>
      </c>
      <c r="B19408" s="890" t="s">
        <v>39215</v>
      </c>
      <c r="C19408" s="890" t="s">
        <v>1877</v>
      </c>
      <c r="D19408" s="890">
        <v>218.48</v>
      </c>
    </row>
    <row r="19409" spans="1:4" x14ac:dyDescent="0.25">
      <c r="A19409" s="890" t="s">
        <v>18750</v>
      </c>
      <c r="B19409" s="890" t="s">
        <v>39215</v>
      </c>
      <c r="C19409" s="890" t="s">
        <v>1877</v>
      </c>
      <c r="D19409" s="890">
        <v>117.03</v>
      </c>
    </row>
    <row r="19410" spans="1:4" x14ac:dyDescent="0.25">
      <c r="A19410" s="890" t="s">
        <v>18751</v>
      </c>
      <c r="B19410" s="890" t="s">
        <v>39215</v>
      </c>
      <c r="C19410" s="890" t="s">
        <v>1877</v>
      </c>
      <c r="D19410" s="890">
        <v>98.32</v>
      </c>
    </row>
    <row r="19411" spans="1:4" x14ac:dyDescent="0.25">
      <c r="A19411" s="890" t="s">
        <v>18752</v>
      </c>
      <c r="B19411" s="890" t="s">
        <v>39215</v>
      </c>
      <c r="C19411" s="890" t="s">
        <v>1877</v>
      </c>
      <c r="D19411" s="890">
        <v>215.34</v>
      </c>
    </row>
    <row r="19412" spans="1:4" x14ac:dyDescent="0.25">
      <c r="A19412" s="890" t="s">
        <v>18753</v>
      </c>
      <c r="B19412" s="890" t="s">
        <v>39215</v>
      </c>
      <c r="C19412" s="890" t="s">
        <v>1877</v>
      </c>
      <c r="D19412" s="890">
        <v>113.89</v>
      </c>
    </row>
    <row r="19413" spans="1:4" x14ac:dyDescent="0.25">
      <c r="A19413" s="890" t="s">
        <v>18754</v>
      </c>
      <c r="B19413" s="890" t="s">
        <v>39215</v>
      </c>
      <c r="C19413" s="890" t="s">
        <v>1877</v>
      </c>
      <c r="D19413" s="890">
        <v>95.18</v>
      </c>
    </row>
    <row r="19414" spans="1:4" x14ac:dyDescent="0.25">
      <c r="A19414" s="890" t="s">
        <v>18755</v>
      </c>
      <c r="B19414" s="890" t="s">
        <v>39216</v>
      </c>
      <c r="C19414" s="890" t="s">
        <v>1877</v>
      </c>
      <c r="D19414" s="890">
        <v>90.7</v>
      </c>
    </row>
    <row r="19415" spans="1:4" x14ac:dyDescent="0.25">
      <c r="A19415" s="890" t="s">
        <v>18756</v>
      </c>
      <c r="B19415" s="890" t="s">
        <v>39216</v>
      </c>
      <c r="C19415" s="890" t="s">
        <v>1877</v>
      </c>
      <c r="D19415" s="890">
        <v>58.32</v>
      </c>
    </row>
    <row r="19416" spans="1:4" x14ac:dyDescent="0.25">
      <c r="A19416" s="890" t="s">
        <v>18757</v>
      </c>
      <c r="B19416" s="890" t="s">
        <v>39216</v>
      </c>
      <c r="C19416" s="890" t="s">
        <v>1877</v>
      </c>
      <c r="D19416" s="890">
        <v>52.39</v>
      </c>
    </row>
    <row r="19417" spans="1:4" x14ac:dyDescent="0.25">
      <c r="A19417" s="890" t="s">
        <v>18758</v>
      </c>
      <c r="B19417" s="890" t="s">
        <v>39216</v>
      </c>
      <c r="C19417" s="890" t="s">
        <v>1877</v>
      </c>
      <c r="D19417" s="890">
        <v>87.56</v>
      </c>
    </row>
    <row r="19418" spans="1:4" x14ac:dyDescent="0.25">
      <c r="A19418" s="890" t="s">
        <v>18759</v>
      </c>
      <c r="B19418" s="890" t="s">
        <v>39216</v>
      </c>
      <c r="C19418" s="890" t="s">
        <v>1877</v>
      </c>
      <c r="D19418" s="890">
        <v>55.18</v>
      </c>
    </row>
    <row r="19419" spans="1:4" x14ac:dyDescent="0.25">
      <c r="A19419" s="890" t="s">
        <v>18760</v>
      </c>
      <c r="B19419" s="890" t="s">
        <v>39216</v>
      </c>
      <c r="C19419" s="890" t="s">
        <v>1877</v>
      </c>
      <c r="D19419" s="890">
        <v>49.25</v>
      </c>
    </row>
    <row r="19420" spans="1:4" x14ac:dyDescent="0.25">
      <c r="A19420" s="890" t="s">
        <v>18761</v>
      </c>
      <c r="B19420" s="890" t="s">
        <v>39217</v>
      </c>
      <c r="C19420" s="890" t="s">
        <v>1877</v>
      </c>
      <c r="D19420" s="890">
        <v>234.86</v>
      </c>
    </row>
    <row r="19421" spans="1:4" x14ac:dyDescent="0.25">
      <c r="A19421" s="890" t="s">
        <v>18762</v>
      </c>
      <c r="B19421" s="890" t="s">
        <v>39217</v>
      </c>
      <c r="C19421" s="890" t="s">
        <v>1877</v>
      </c>
      <c r="D19421" s="890">
        <v>126.85</v>
      </c>
    </row>
    <row r="19422" spans="1:4" x14ac:dyDescent="0.25">
      <c r="A19422" s="890" t="s">
        <v>18763</v>
      </c>
      <c r="B19422" s="890" t="s">
        <v>39217</v>
      </c>
      <c r="C19422" s="890" t="s">
        <v>1877</v>
      </c>
      <c r="D19422" s="890">
        <v>106.51</v>
      </c>
    </row>
    <row r="19423" spans="1:4" x14ac:dyDescent="0.25">
      <c r="A19423" s="890" t="s">
        <v>18764</v>
      </c>
      <c r="B19423" s="890" t="s">
        <v>39217</v>
      </c>
      <c r="C19423" s="890" t="s">
        <v>1877</v>
      </c>
      <c r="D19423" s="890">
        <v>231.72</v>
      </c>
    </row>
    <row r="19424" spans="1:4" x14ac:dyDescent="0.25">
      <c r="A19424" s="890" t="s">
        <v>18765</v>
      </c>
      <c r="B19424" s="890" t="s">
        <v>39217</v>
      </c>
      <c r="C19424" s="890" t="s">
        <v>1877</v>
      </c>
      <c r="D19424" s="890">
        <v>123.71</v>
      </c>
    </row>
    <row r="19425" spans="1:4" x14ac:dyDescent="0.25">
      <c r="A19425" s="890" t="s">
        <v>18766</v>
      </c>
      <c r="B19425" s="890" t="s">
        <v>39217</v>
      </c>
      <c r="C19425" s="890" t="s">
        <v>1877</v>
      </c>
      <c r="D19425" s="890">
        <v>103.37</v>
      </c>
    </row>
    <row r="19426" spans="1:4" x14ac:dyDescent="0.25">
      <c r="A19426" s="890" t="s">
        <v>18767</v>
      </c>
      <c r="B19426" s="890" t="s">
        <v>39218</v>
      </c>
      <c r="C19426" s="890" t="s">
        <v>1877</v>
      </c>
      <c r="D19426" s="890">
        <v>35.07</v>
      </c>
    </row>
    <row r="19427" spans="1:4" x14ac:dyDescent="0.25">
      <c r="A19427" s="890" t="s">
        <v>18768</v>
      </c>
      <c r="B19427" s="890" t="s">
        <v>39218</v>
      </c>
      <c r="C19427" s="890" t="s">
        <v>1877</v>
      </c>
      <c r="D19427" s="890">
        <v>11.3</v>
      </c>
    </row>
    <row r="19428" spans="1:4" x14ac:dyDescent="0.25">
      <c r="A19428" s="890" t="s">
        <v>18769</v>
      </c>
      <c r="B19428" s="890" t="s">
        <v>39218</v>
      </c>
      <c r="C19428" s="890" t="s">
        <v>1877</v>
      </c>
      <c r="D19428" s="890">
        <v>35.07</v>
      </c>
    </row>
    <row r="19429" spans="1:4" x14ac:dyDescent="0.25">
      <c r="A19429" s="890" t="s">
        <v>18770</v>
      </c>
      <c r="B19429" s="890" t="s">
        <v>39218</v>
      </c>
      <c r="C19429" s="890" t="s">
        <v>1877</v>
      </c>
      <c r="D19429" s="890">
        <v>11.3</v>
      </c>
    </row>
    <row r="19430" spans="1:4" x14ac:dyDescent="0.25">
      <c r="A19430" s="890" t="s">
        <v>18771</v>
      </c>
      <c r="B19430" s="890" t="s">
        <v>39219</v>
      </c>
      <c r="C19430" s="890" t="s">
        <v>1877</v>
      </c>
      <c r="D19430" s="890">
        <v>664.27</v>
      </c>
    </row>
    <row r="19431" spans="1:4" x14ac:dyDescent="0.25">
      <c r="A19431" s="890" t="s">
        <v>18772</v>
      </c>
      <c r="B19431" s="890" t="s">
        <v>39219</v>
      </c>
      <c r="C19431" s="890" t="s">
        <v>1877</v>
      </c>
      <c r="D19431" s="890">
        <v>403.13</v>
      </c>
    </row>
    <row r="19432" spans="1:4" x14ac:dyDescent="0.25">
      <c r="A19432" s="890" t="s">
        <v>18773</v>
      </c>
      <c r="B19432" s="890" t="s">
        <v>39219</v>
      </c>
      <c r="C19432" s="890" t="s">
        <v>1877</v>
      </c>
      <c r="D19432" s="890">
        <v>382.13</v>
      </c>
    </row>
    <row r="19433" spans="1:4" x14ac:dyDescent="0.25">
      <c r="A19433" s="890" t="s">
        <v>18774</v>
      </c>
      <c r="B19433" s="890" t="s">
        <v>39219</v>
      </c>
      <c r="C19433" s="890" t="s">
        <v>1877</v>
      </c>
      <c r="D19433" s="890">
        <v>653.04999999999995</v>
      </c>
    </row>
    <row r="19434" spans="1:4" x14ac:dyDescent="0.25">
      <c r="A19434" s="890" t="s">
        <v>18775</v>
      </c>
      <c r="B19434" s="890" t="s">
        <v>39219</v>
      </c>
      <c r="C19434" s="890" t="s">
        <v>1877</v>
      </c>
      <c r="D19434" s="890">
        <v>391.91</v>
      </c>
    </row>
    <row r="19435" spans="1:4" x14ac:dyDescent="0.25">
      <c r="A19435" s="890" t="s">
        <v>18776</v>
      </c>
      <c r="B19435" s="890" t="s">
        <v>39219</v>
      </c>
      <c r="C19435" s="890" t="s">
        <v>1877</v>
      </c>
      <c r="D19435" s="890">
        <v>370.91</v>
      </c>
    </row>
    <row r="19436" spans="1:4" x14ac:dyDescent="0.25">
      <c r="A19436" s="890" t="s">
        <v>18777</v>
      </c>
      <c r="B19436" s="890" t="s">
        <v>39220</v>
      </c>
      <c r="C19436" s="890" t="s">
        <v>1877</v>
      </c>
      <c r="D19436" s="890">
        <v>3854.28</v>
      </c>
    </row>
    <row r="19437" spans="1:4" x14ac:dyDescent="0.25">
      <c r="A19437" s="890" t="s">
        <v>18778</v>
      </c>
      <c r="B19437" s="890" t="s">
        <v>39220</v>
      </c>
      <c r="C19437" s="890" t="s">
        <v>1877</v>
      </c>
      <c r="D19437" s="890">
        <v>1633.38</v>
      </c>
    </row>
    <row r="19438" spans="1:4" x14ac:dyDescent="0.25">
      <c r="A19438" s="890" t="s">
        <v>18779</v>
      </c>
      <c r="B19438" s="890" t="s">
        <v>39220</v>
      </c>
      <c r="C19438" s="890" t="s">
        <v>1877</v>
      </c>
      <c r="D19438" s="890">
        <v>1202.8399999999999</v>
      </c>
    </row>
    <row r="19439" spans="1:4" x14ac:dyDescent="0.25">
      <c r="A19439" s="890" t="s">
        <v>18780</v>
      </c>
      <c r="B19439" s="890" t="s">
        <v>39220</v>
      </c>
      <c r="C19439" s="890" t="s">
        <v>1877</v>
      </c>
      <c r="D19439" s="890">
        <v>3788.53</v>
      </c>
    </row>
    <row r="19440" spans="1:4" x14ac:dyDescent="0.25">
      <c r="A19440" s="890" t="s">
        <v>18781</v>
      </c>
      <c r="B19440" s="890" t="s">
        <v>39220</v>
      </c>
      <c r="C19440" s="890" t="s">
        <v>1877</v>
      </c>
      <c r="D19440" s="890">
        <v>1567.63</v>
      </c>
    </row>
    <row r="19441" spans="1:4" x14ac:dyDescent="0.25">
      <c r="A19441" s="890" t="s">
        <v>18782</v>
      </c>
      <c r="B19441" s="890" t="s">
        <v>39220</v>
      </c>
      <c r="C19441" s="890" t="s">
        <v>1877</v>
      </c>
      <c r="D19441" s="890">
        <v>1137.0899999999999</v>
      </c>
    </row>
    <row r="19442" spans="1:4" x14ac:dyDescent="0.25">
      <c r="A19442" s="890" t="s">
        <v>18783</v>
      </c>
      <c r="B19442" s="890" t="s">
        <v>39221</v>
      </c>
      <c r="C19442" s="890" t="s">
        <v>1877</v>
      </c>
      <c r="D19442" s="890">
        <v>665.52</v>
      </c>
    </row>
    <row r="19443" spans="1:4" x14ac:dyDescent="0.25">
      <c r="A19443" s="890" t="s">
        <v>18784</v>
      </c>
      <c r="B19443" s="890" t="s">
        <v>39221</v>
      </c>
      <c r="C19443" s="890" t="s">
        <v>1877</v>
      </c>
      <c r="D19443" s="890">
        <v>288.55</v>
      </c>
    </row>
    <row r="19444" spans="1:4" x14ac:dyDescent="0.25">
      <c r="A19444" s="890" t="s">
        <v>18785</v>
      </c>
      <c r="B19444" s="890" t="s">
        <v>39221</v>
      </c>
      <c r="C19444" s="890" t="s">
        <v>1877</v>
      </c>
      <c r="D19444" s="890">
        <v>218.62</v>
      </c>
    </row>
    <row r="19445" spans="1:4" x14ac:dyDescent="0.25">
      <c r="A19445" s="890" t="s">
        <v>18786</v>
      </c>
      <c r="B19445" s="890" t="s">
        <v>39221</v>
      </c>
      <c r="C19445" s="890" t="s">
        <v>1877</v>
      </c>
      <c r="D19445" s="890">
        <v>647.12</v>
      </c>
    </row>
    <row r="19446" spans="1:4" x14ac:dyDescent="0.25">
      <c r="A19446" s="890" t="s">
        <v>18787</v>
      </c>
      <c r="B19446" s="890" t="s">
        <v>39221</v>
      </c>
      <c r="C19446" s="890" t="s">
        <v>1877</v>
      </c>
      <c r="D19446" s="890">
        <v>270.14999999999998</v>
      </c>
    </row>
    <row r="19447" spans="1:4" x14ac:dyDescent="0.25">
      <c r="A19447" s="890" t="s">
        <v>18788</v>
      </c>
      <c r="B19447" s="890" t="s">
        <v>39221</v>
      </c>
      <c r="C19447" s="890" t="s">
        <v>1877</v>
      </c>
      <c r="D19447" s="890">
        <v>200.22</v>
      </c>
    </row>
    <row r="19448" spans="1:4" x14ac:dyDescent="0.25">
      <c r="A19448" s="890" t="s">
        <v>18789</v>
      </c>
      <c r="B19448" s="890" t="s">
        <v>39222</v>
      </c>
      <c r="C19448" s="890" t="s">
        <v>1877</v>
      </c>
      <c r="D19448" s="890">
        <v>217.75</v>
      </c>
    </row>
    <row r="19449" spans="1:4" x14ac:dyDescent="0.25">
      <c r="A19449" s="890" t="s">
        <v>18790</v>
      </c>
      <c r="B19449" s="890" t="s">
        <v>39222</v>
      </c>
      <c r="C19449" s="890" t="s">
        <v>1877</v>
      </c>
      <c r="D19449" s="890">
        <v>47.02</v>
      </c>
    </row>
    <row r="19450" spans="1:4" x14ac:dyDescent="0.25">
      <c r="A19450" s="890" t="s">
        <v>18791</v>
      </c>
      <c r="B19450" s="890" t="s">
        <v>39222</v>
      </c>
      <c r="C19450" s="890" t="s">
        <v>1877</v>
      </c>
      <c r="D19450" s="890">
        <v>214.61</v>
      </c>
    </row>
    <row r="19451" spans="1:4" x14ac:dyDescent="0.25">
      <c r="A19451" s="890" t="s">
        <v>18792</v>
      </c>
      <c r="B19451" s="890" t="s">
        <v>39222</v>
      </c>
      <c r="C19451" s="890" t="s">
        <v>1877</v>
      </c>
      <c r="D19451" s="890">
        <v>43.88</v>
      </c>
    </row>
    <row r="19452" spans="1:4" x14ac:dyDescent="0.25">
      <c r="A19452" s="890" t="s">
        <v>18793</v>
      </c>
      <c r="B19452" s="890" t="s">
        <v>39223</v>
      </c>
      <c r="C19452" s="890" t="s">
        <v>1877</v>
      </c>
      <c r="D19452" s="890">
        <v>173.43</v>
      </c>
    </row>
    <row r="19453" spans="1:4" x14ac:dyDescent="0.25">
      <c r="A19453" s="890" t="s">
        <v>18794</v>
      </c>
      <c r="B19453" s="890" t="s">
        <v>39223</v>
      </c>
      <c r="C19453" s="890" t="s">
        <v>1877</v>
      </c>
      <c r="D19453" s="890">
        <v>102.6</v>
      </c>
    </row>
    <row r="19454" spans="1:4" x14ac:dyDescent="0.25">
      <c r="A19454" s="890" t="s">
        <v>18795</v>
      </c>
      <c r="B19454" s="890" t="s">
        <v>39223</v>
      </c>
      <c r="C19454" s="890" t="s">
        <v>1877</v>
      </c>
      <c r="D19454" s="890">
        <v>93.41</v>
      </c>
    </row>
    <row r="19455" spans="1:4" x14ac:dyDescent="0.25">
      <c r="A19455" s="890" t="s">
        <v>18796</v>
      </c>
      <c r="B19455" s="890" t="s">
        <v>39223</v>
      </c>
      <c r="C19455" s="890" t="s">
        <v>1877</v>
      </c>
      <c r="D19455" s="890">
        <v>167.15</v>
      </c>
    </row>
    <row r="19456" spans="1:4" x14ac:dyDescent="0.25">
      <c r="A19456" s="890" t="s">
        <v>18797</v>
      </c>
      <c r="B19456" s="890" t="s">
        <v>39223</v>
      </c>
      <c r="C19456" s="890" t="s">
        <v>1877</v>
      </c>
      <c r="D19456" s="890">
        <v>96.32</v>
      </c>
    </row>
    <row r="19457" spans="1:4" x14ac:dyDescent="0.25">
      <c r="A19457" s="890" t="s">
        <v>18798</v>
      </c>
      <c r="B19457" s="890" t="s">
        <v>39223</v>
      </c>
      <c r="C19457" s="890" t="s">
        <v>1877</v>
      </c>
      <c r="D19457" s="890">
        <v>87.13</v>
      </c>
    </row>
    <row r="19458" spans="1:4" x14ac:dyDescent="0.25">
      <c r="A19458" s="890" t="s">
        <v>18799</v>
      </c>
      <c r="B19458" s="890" t="s">
        <v>39224</v>
      </c>
      <c r="C19458" s="890" t="s">
        <v>1877</v>
      </c>
      <c r="D19458" s="890">
        <v>123.32</v>
      </c>
    </row>
    <row r="19459" spans="1:4" x14ac:dyDescent="0.25">
      <c r="A19459" s="890" t="s">
        <v>18800</v>
      </c>
      <c r="B19459" s="890" t="s">
        <v>39224</v>
      </c>
      <c r="C19459" s="890" t="s">
        <v>1877</v>
      </c>
      <c r="D19459" s="890">
        <v>38.520000000000003</v>
      </c>
    </row>
    <row r="19460" spans="1:4" x14ac:dyDescent="0.25">
      <c r="A19460" s="890" t="s">
        <v>18801</v>
      </c>
      <c r="B19460" s="890" t="s">
        <v>39225</v>
      </c>
      <c r="C19460" s="890" t="s">
        <v>1877</v>
      </c>
      <c r="D19460" s="890">
        <v>26.9</v>
      </c>
    </row>
    <row r="19461" spans="1:4" x14ac:dyDescent="0.25">
      <c r="A19461" s="890" t="s">
        <v>18802</v>
      </c>
      <c r="B19461" s="890" t="s">
        <v>39224</v>
      </c>
      <c r="C19461" s="890" t="s">
        <v>1877</v>
      </c>
      <c r="D19461" s="890">
        <v>123.32</v>
      </c>
    </row>
    <row r="19462" spans="1:4" x14ac:dyDescent="0.25">
      <c r="A19462" s="890" t="s">
        <v>18803</v>
      </c>
      <c r="B19462" s="890" t="s">
        <v>39224</v>
      </c>
      <c r="C19462" s="890" t="s">
        <v>1877</v>
      </c>
      <c r="D19462" s="890">
        <v>38.520000000000003</v>
      </c>
    </row>
    <row r="19463" spans="1:4" x14ac:dyDescent="0.25">
      <c r="A19463" s="890" t="s">
        <v>18804</v>
      </c>
      <c r="B19463" s="890" t="s">
        <v>39225</v>
      </c>
      <c r="C19463" s="890" t="s">
        <v>1877</v>
      </c>
      <c r="D19463" s="890">
        <v>26.9</v>
      </c>
    </row>
    <row r="19464" spans="1:4" x14ac:dyDescent="0.25">
      <c r="A19464" s="890" t="s">
        <v>18805</v>
      </c>
      <c r="B19464" s="890" t="s">
        <v>39226</v>
      </c>
      <c r="C19464" s="890" t="s">
        <v>1877</v>
      </c>
      <c r="D19464" s="890">
        <v>429.99</v>
      </c>
    </row>
    <row r="19465" spans="1:4" x14ac:dyDescent="0.25">
      <c r="A19465" s="890" t="s">
        <v>18806</v>
      </c>
      <c r="B19465" s="890" t="s">
        <v>39226</v>
      </c>
      <c r="C19465" s="890" t="s">
        <v>1877</v>
      </c>
      <c r="D19465" s="890">
        <v>155.22999999999999</v>
      </c>
    </row>
    <row r="19466" spans="1:4" x14ac:dyDescent="0.25">
      <c r="A19466" s="890" t="s">
        <v>18807</v>
      </c>
      <c r="B19466" s="890" t="s">
        <v>39226</v>
      </c>
      <c r="C19466" s="890" t="s">
        <v>1877</v>
      </c>
      <c r="D19466" s="890">
        <v>120.04</v>
      </c>
    </row>
    <row r="19467" spans="1:4" x14ac:dyDescent="0.25">
      <c r="A19467" s="890" t="s">
        <v>18808</v>
      </c>
      <c r="B19467" s="890" t="s">
        <v>39226</v>
      </c>
      <c r="C19467" s="890" t="s">
        <v>1877</v>
      </c>
      <c r="D19467" s="890">
        <v>427.2</v>
      </c>
    </row>
    <row r="19468" spans="1:4" x14ac:dyDescent="0.25">
      <c r="A19468" s="890" t="s">
        <v>18809</v>
      </c>
      <c r="B19468" s="890" t="s">
        <v>39226</v>
      </c>
      <c r="C19468" s="890" t="s">
        <v>1877</v>
      </c>
      <c r="D19468" s="890">
        <v>152.44</v>
      </c>
    </row>
    <row r="19469" spans="1:4" x14ac:dyDescent="0.25">
      <c r="A19469" s="890" t="s">
        <v>18810</v>
      </c>
      <c r="B19469" s="890" t="s">
        <v>39226</v>
      </c>
      <c r="C19469" s="890" t="s">
        <v>1877</v>
      </c>
      <c r="D19469" s="890">
        <v>117.25</v>
      </c>
    </row>
    <row r="19470" spans="1:4" x14ac:dyDescent="0.25">
      <c r="A19470" s="890" t="s">
        <v>50129</v>
      </c>
      <c r="B19470" s="890" t="s">
        <v>50130</v>
      </c>
      <c r="C19470" s="890" t="s">
        <v>1877</v>
      </c>
      <c r="D19470" s="890">
        <v>28.33</v>
      </c>
    </row>
    <row r="19471" spans="1:4" x14ac:dyDescent="0.25">
      <c r="A19471" s="890" t="s">
        <v>50131</v>
      </c>
      <c r="B19471" s="890" t="s">
        <v>50130</v>
      </c>
      <c r="C19471" s="890" t="s">
        <v>1877</v>
      </c>
      <c r="D19471" s="890">
        <v>21.84</v>
      </c>
    </row>
    <row r="19472" spans="1:4" x14ac:dyDescent="0.25">
      <c r="A19472" s="890" t="s">
        <v>50132</v>
      </c>
      <c r="B19472" s="890" t="s">
        <v>50130</v>
      </c>
      <c r="C19472" s="890" t="s">
        <v>1877</v>
      </c>
      <c r="D19472" s="890">
        <v>8.66</v>
      </c>
    </row>
    <row r="19473" spans="1:4" x14ac:dyDescent="0.25">
      <c r="A19473" s="890" t="s">
        <v>50133</v>
      </c>
      <c r="B19473" s="890" t="s">
        <v>50130</v>
      </c>
      <c r="C19473" s="890" t="s">
        <v>1877</v>
      </c>
      <c r="D19473" s="890">
        <v>28.33</v>
      </c>
    </row>
    <row r="19474" spans="1:4" x14ac:dyDescent="0.25">
      <c r="A19474" s="890" t="s">
        <v>50134</v>
      </c>
      <c r="B19474" s="890" t="s">
        <v>50130</v>
      </c>
      <c r="C19474" s="890" t="s">
        <v>1877</v>
      </c>
      <c r="D19474" s="890">
        <v>21.84</v>
      </c>
    </row>
    <row r="19475" spans="1:4" x14ac:dyDescent="0.25">
      <c r="A19475" s="890" t="s">
        <v>50135</v>
      </c>
      <c r="B19475" s="890" t="s">
        <v>50130</v>
      </c>
      <c r="C19475" s="890" t="s">
        <v>1877</v>
      </c>
      <c r="D19475" s="890">
        <v>8.66</v>
      </c>
    </row>
    <row r="19476" spans="1:4" x14ac:dyDescent="0.25">
      <c r="A19476" s="890" t="s">
        <v>18811</v>
      </c>
      <c r="B19476" s="890" t="s">
        <v>39227</v>
      </c>
      <c r="C19476" s="890" t="s">
        <v>1877</v>
      </c>
      <c r="D19476" s="890">
        <v>12.83</v>
      </c>
    </row>
    <row r="19477" spans="1:4" x14ac:dyDescent="0.25">
      <c r="A19477" s="890" t="s">
        <v>18812</v>
      </c>
      <c r="B19477" s="890" t="s">
        <v>39227</v>
      </c>
      <c r="C19477" s="890" t="s">
        <v>1877</v>
      </c>
      <c r="D19477" s="890">
        <v>7.13</v>
      </c>
    </row>
    <row r="19478" spans="1:4" x14ac:dyDescent="0.25">
      <c r="A19478" s="890" t="s">
        <v>18813</v>
      </c>
      <c r="B19478" s="890" t="s">
        <v>39227</v>
      </c>
      <c r="C19478" s="890" t="s">
        <v>1877</v>
      </c>
      <c r="D19478" s="890">
        <v>12.83</v>
      </c>
    </row>
    <row r="19479" spans="1:4" x14ac:dyDescent="0.25">
      <c r="A19479" s="890" t="s">
        <v>18814</v>
      </c>
      <c r="B19479" s="890" t="s">
        <v>39227</v>
      </c>
      <c r="C19479" s="890" t="s">
        <v>1877</v>
      </c>
      <c r="D19479" s="890">
        <v>7.13</v>
      </c>
    </row>
    <row r="19480" spans="1:4" x14ac:dyDescent="0.25">
      <c r="A19480" s="890" t="s">
        <v>18815</v>
      </c>
      <c r="B19480" s="890" t="s">
        <v>39228</v>
      </c>
      <c r="C19480" s="890" t="s">
        <v>1877</v>
      </c>
      <c r="D19480" s="890">
        <v>378.91</v>
      </c>
    </row>
    <row r="19481" spans="1:4" x14ac:dyDescent="0.25">
      <c r="A19481" s="890" t="s">
        <v>18816</v>
      </c>
      <c r="B19481" s="890" t="s">
        <v>39228</v>
      </c>
      <c r="C19481" s="890" t="s">
        <v>1877</v>
      </c>
      <c r="D19481" s="890">
        <v>216.6</v>
      </c>
    </row>
    <row r="19482" spans="1:4" x14ac:dyDescent="0.25">
      <c r="A19482" s="890" t="s">
        <v>18817</v>
      </c>
      <c r="B19482" s="890" t="s">
        <v>39228</v>
      </c>
      <c r="C19482" s="890" t="s">
        <v>1877</v>
      </c>
      <c r="D19482" s="890">
        <v>183.86</v>
      </c>
    </row>
    <row r="19483" spans="1:4" x14ac:dyDescent="0.25">
      <c r="A19483" s="890" t="s">
        <v>18818</v>
      </c>
      <c r="B19483" s="890" t="s">
        <v>39228</v>
      </c>
      <c r="C19483" s="890" t="s">
        <v>1877</v>
      </c>
      <c r="D19483" s="890">
        <v>373.75</v>
      </c>
    </row>
    <row r="19484" spans="1:4" x14ac:dyDescent="0.25">
      <c r="A19484" s="890" t="s">
        <v>18819</v>
      </c>
      <c r="B19484" s="890" t="s">
        <v>39228</v>
      </c>
      <c r="C19484" s="890" t="s">
        <v>1877</v>
      </c>
      <c r="D19484" s="890">
        <v>211.44</v>
      </c>
    </row>
    <row r="19485" spans="1:4" x14ac:dyDescent="0.25">
      <c r="A19485" s="890" t="s">
        <v>18820</v>
      </c>
      <c r="B19485" s="890" t="s">
        <v>39228</v>
      </c>
      <c r="C19485" s="890" t="s">
        <v>1877</v>
      </c>
      <c r="D19485" s="890">
        <v>178.7</v>
      </c>
    </row>
    <row r="19486" spans="1:4" x14ac:dyDescent="0.25">
      <c r="A19486" s="890" t="s">
        <v>18821</v>
      </c>
      <c r="B19486" s="890" t="s">
        <v>39229</v>
      </c>
      <c r="C19486" s="890" t="s">
        <v>1877</v>
      </c>
      <c r="D19486" s="890">
        <v>316.04000000000002</v>
      </c>
    </row>
    <row r="19487" spans="1:4" x14ac:dyDescent="0.25">
      <c r="A19487" s="890" t="s">
        <v>18822</v>
      </c>
      <c r="B19487" s="890" t="s">
        <v>39229</v>
      </c>
      <c r="C19487" s="890" t="s">
        <v>1877</v>
      </c>
      <c r="D19487" s="890">
        <v>164.79</v>
      </c>
    </row>
    <row r="19488" spans="1:4" x14ac:dyDescent="0.25">
      <c r="A19488" s="890" t="s">
        <v>18823</v>
      </c>
      <c r="B19488" s="890" t="s">
        <v>39229</v>
      </c>
      <c r="C19488" s="890" t="s">
        <v>1877</v>
      </c>
      <c r="D19488" s="890">
        <v>138.34</v>
      </c>
    </row>
    <row r="19489" spans="1:4" x14ac:dyDescent="0.25">
      <c r="A19489" s="890" t="s">
        <v>18824</v>
      </c>
      <c r="B19489" s="890" t="s">
        <v>39229</v>
      </c>
      <c r="C19489" s="890" t="s">
        <v>1877</v>
      </c>
      <c r="D19489" s="890">
        <v>310.88</v>
      </c>
    </row>
    <row r="19490" spans="1:4" x14ac:dyDescent="0.25">
      <c r="A19490" s="890" t="s">
        <v>18825</v>
      </c>
      <c r="B19490" s="890" t="s">
        <v>39229</v>
      </c>
      <c r="C19490" s="890" t="s">
        <v>1877</v>
      </c>
      <c r="D19490" s="890">
        <v>159.63</v>
      </c>
    </row>
    <row r="19491" spans="1:4" x14ac:dyDescent="0.25">
      <c r="A19491" s="890" t="s">
        <v>18826</v>
      </c>
      <c r="B19491" s="890" t="s">
        <v>39229</v>
      </c>
      <c r="C19491" s="890" t="s">
        <v>1877</v>
      </c>
      <c r="D19491" s="890">
        <v>133.18</v>
      </c>
    </row>
    <row r="19492" spans="1:4" x14ac:dyDescent="0.25">
      <c r="A19492" s="890" t="s">
        <v>18827</v>
      </c>
      <c r="B19492" s="890" t="s">
        <v>39230</v>
      </c>
      <c r="C19492" s="890" t="s">
        <v>1877</v>
      </c>
      <c r="D19492" s="890">
        <v>79.55</v>
      </c>
    </row>
    <row r="19493" spans="1:4" x14ac:dyDescent="0.25">
      <c r="A19493" s="890" t="s">
        <v>18828</v>
      </c>
      <c r="B19493" s="890" t="s">
        <v>39230</v>
      </c>
      <c r="C19493" s="890" t="s">
        <v>1877</v>
      </c>
      <c r="D19493" s="890">
        <v>33.54</v>
      </c>
    </row>
    <row r="19494" spans="1:4" x14ac:dyDescent="0.25">
      <c r="A19494" s="890" t="s">
        <v>18829</v>
      </c>
      <c r="B19494" s="890" t="s">
        <v>39231</v>
      </c>
      <c r="C19494" s="890" t="s">
        <v>1877</v>
      </c>
      <c r="D19494" s="890">
        <v>32.07</v>
      </c>
    </row>
    <row r="19495" spans="1:4" x14ac:dyDescent="0.25">
      <c r="A19495" s="890" t="s">
        <v>18830</v>
      </c>
      <c r="B19495" s="890" t="s">
        <v>39230</v>
      </c>
      <c r="C19495" s="890" t="s">
        <v>1877</v>
      </c>
      <c r="D19495" s="890">
        <v>76.41</v>
      </c>
    </row>
    <row r="19496" spans="1:4" x14ac:dyDescent="0.25">
      <c r="A19496" s="890" t="s">
        <v>18831</v>
      </c>
      <c r="B19496" s="890" t="s">
        <v>39230</v>
      </c>
      <c r="C19496" s="890" t="s">
        <v>1877</v>
      </c>
      <c r="D19496" s="890">
        <v>30.4</v>
      </c>
    </row>
    <row r="19497" spans="1:4" x14ac:dyDescent="0.25">
      <c r="A19497" s="890" t="s">
        <v>18832</v>
      </c>
      <c r="B19497" s="890" t="s">
        <v>39231</v>
      </c>
      <c r="C19497" s="890" t="s">
        <v>1877</v>
      </c>
      <c r="D19497" s="890">
        <v>28.93</v>
      </c>
    </row>
    <row r="19498" spans="1:4" x14ac:dyDescent="0.25">
      <c r="A19498" s="890" t="s">
        <v>18833</v>
      </c>
      <c r="B19498" s="890" t="s">
        <v>39232</v>
      </c>
      <c r="C19498" s="890" t="s">
        <v>1877</v>
      </c>
      <c r="D19498" s="890">
        <v>22.28</v>
      </c>
    </row>
    <row r="19499" spans="1:4" x14ac:dyDescent="0.25">
      <c r="A19499" s="890" t="s">
        <v>18834</v>
      </c>
      <c r="B19499" s="890" t="s">
        <v>39233</v>
      </c>
      <c r="C19499" s="890" t="s">
        <v>1877</v>
      </c>
      <c r="D19499" s="890">
        <v>8.2899999999999991</v>
      </c>
    </row>
    <row r="19500" spans="1:4" x14ac:dyDescent="0.25">
      <c r="A19500" s="890" t="s">
        <v>18835</v>
      </c>
      <c r="B19500" s="890" t="s">
        <v>39232</v>
      </c>
      <c r="C19500" s="890" t="s">
        <v>1877</v>
      </c>
      <c r="D19500" s="890">
        <v>22.28</v>
      </c>
    </row>
    <row r="19501" spans="1:4" x14ac:dyDescent="0.25">
      <c r="A19501" s="890" t="s">
        <v>18836</v>
      </c>
      <c r="B19501" s="890" t="s">
        <v>39233</v>
      </c>
      <c r="C19501" s="890" t="s">
        <v>1877</v>
      </c>
      <c r="D19501" s="890">
        <v>8.2899999999999991</v>
      </c>
    </row>
    <row r="19502" spans="1:4" x14ac:dyDescent="0.25">
      <c r="A19502" s="890" t="s">
        <v>18837</v>
      </c>
      <c r="B19502" s="890" t="s">
        <v>39234</v>
      </c>
      <c r="C19502" s="890" t="s">
        <v>1877</v>
      </c>
      <c r="D19502" s="890">
        <v>435.78</v>
      </c>
    </row>
    <row r="19503" spans="1:4" x14ac:dyDescent="0.25">
      <c r="A19503" s="890" t="s">
        <v>18838</v>
      </c>
      <c r="B19503" s="890" t="s">
        <v>39234</v>
      </c>
      <c r="C19503" s="890" t="s">
        <v>1877</v>
      </c>
      <c r="D19503" s="890">
        <v>272.37</v>
      </c>
    </row>
    <row r="19504" spans="1:4" x14ac:dyDescent="0.25">
      <c r="A19504" s="890" t="s">
        <v>18839</v>
      </c>
      <c r="B19504" s="890" t="s">
        <v>39234</v>
      </c>
      <c r="C19504" s="890" t="s">
        <v>1877</v>
      </c>
      <c r="D19504" s="890">
        <v>236.07</v>
      </c>
    </row>
    <row r="19505" spans="1:4" x14ac:dyDescent="0.25">
      <c r="A19505" s="890" t="s">
        <v>18840</v>
      </c>
      <c r="B19505" s="890" t="s">
        <v>39234</v>
      </c>
      <c r="C19505" s="890" t="s">
        <v>1877</v>
      </c>
      <c r="D19505" s="890">
        <v>432.64</v>
      </c>
    </row>
    <row r="19506" spans="1:4" x14ac:dyDescent="0.25">
      <c r="A19506" s="890" t="s">
        <v>18841</v>
      </c>
      <c r="B19506" s="890" t="s">
        <v>39234</v>
      </c>
      <c r="C19506" s="890" t="s">
        <v>1877</v>
      </c>
      <c r="D19506" s="890">
        <v>269.23</v>
      </c>
    </row>
    <row r="19507" spans="1:4" x14ac:dyDescent="0.25">
      <c r="A19507" s="890" t="s">
        <v>18842</v>
      </c>
      <c r="B19507" s="890" t="s">
        <v>39234</v>
      </c>
      <c r="C19507" s="890" t="s">
        <v>1877</v>
      </c>
      <c r="D19507" s="890">
        <v>232.93</v>
      </c>
    </row>
    <row r="19508" spans="1:4" x14ac:dyDescent="0.25">
      <c r="A19508" s="890" t="s">
        <v>18843</v>
      </c>
      <c r="B19508" s="890" t="s">
        <v>39235</v>
      </c>
      <c r="C19508" s="890" t="s">
        <v>1877</v>
      </c>
      <c r="D19508" s="890">
        <v>506.4</v>
      </c>
    </row>
    <row r="19509" spans="1:4" x14ac:dyDescent="0.25">
      <c r="A19509" s="890" t="s">
        <v>18844</v>
      </c>
      <c r="B19509" s="890" t="s">
        <v>39235</v>
      </c>
      <c r="C19509" s="890" t="s">
        <v>1877</v>
      </c>
      <c r="D19509" s="890">
        <v>268.58999999999997</v>
      </c>
    </row>
    <row r="19510" spans="1:4" x14ac:dyDescent="0.25">
      <c r="A19510" s="890" t="s">
        <v>18845</v>
      </c>
      <c r="B19510" s="890" t="s">
        <v>39236</v>
      </c>
      <c r="C19510" s="890" t="s">
        <v>1877</v>
      </c>
      <c r="D19510" s="890">
        <v>222.08</v>
      </c>
    </row>
    <row r="19511" spans="1:4" x14ac:dyDescent="0.25">
      <c r="A19511" s="890" t="s">
        <v>18846</v>
      </c>
      <c r="B19511" s="890" t="s">
        <v>39235</v>
      </c>
      <c r="C19511" s="890" t="s">
        <v>1877</v>
      </c>
      <c r="D19511" s="890">
        <v>503.26</v>
      </c>
    </row>
    <row r="19512" spans="1:4" x14ac:dyDescent="0.25">
      <c r="A19512" s="890" t="s">
        <v>18847</v>
      </c>
      <c r="B19512" s="890" t="s">
        <v>39235</v>
      </c>
      <c r="C19512" s="890" t="s">
        <v>1877</v>
      </c>
      <c r="D19512" s="890">
        <v>265.45</v>
      </c>
    </row>
    <row r="19513" spans="1:4" x14ac:dyDescent="0.25">
      <c r="A19513" s="890" t="s">
        <v>18848</v>
      </c>
      <c r="B19513" s="890" t="s">
        <v>39236</v>
      </c>
      <c r="C19513" s="890" t="s">
        <v>1877</v>
      </c>
      <c r="D19513" s="890">
        <v>218.94</v>
      </c>
    </row>
    <row r="19514" spans="1:4" x14ac:dyDescent="0.25">
      <c r="A19514" s="890" t="s">
        <v>18849</v>
      </c>
      <c r="B19514" s="890" t="s">
        <v>18850</v>
      </c>
      <c r="C19514" s="890" t="s">
        <v>1877</v>
      </c>
      <c r="D19514" s="890">
        <v>378.82</v>
      </c>
    </row>
    <row r="19515" spans="1:4" x14ac:dyDescent="0.25">
      <c r="A19515" s="890" t="s">
        <v>18851</v>
      </c>
      <c r="B19515" s="890" t="s">
        <v>18852</v>
      </c>
      <c r="C19515" s="890" t="s">
        <v>1877</v>
      </c>
      <c r="D19515" s="890">
        <v>194.12</v>
      </c>
    </row>
    <row r="19516" spans="1:4" x14ac:dyDescent="0.25">
      <c r="A19516" s="890" t="s">
        <v>18853</v>
      </c>
      <c r="B19516" s="890" t="s">
        <v>18852</v>
      </c>
      <c r="C19516" s="890" t="s">
        <v>1877</v>
      </c>
      <c r="D19516" s="890">
        <v>163.06</v>
      </c>
    </row>
    <row r="19517" spans="1:4" x14ac:dyDescent="0.25">
      <c r="A19517" s="890" t="s">
        <v>18854</v>
      </c>
      <c r="B19517" s="890" t="s">
        <v>18850</v>
      </c>
      <c r="C19517" s="890" t="s">
        <v>1877</v>
      </c>
      <c r="D19517" s="890">
        <v>376.03</v>
      </c>
    </row>
    <row r="19518" spans="1:4" x14ac:dyDescent="0.25">
      <c r="A19518" s="890" t="s">
        <v>18855</v>
      </c>
      <c r="B19518" s="890" t="s">
        <v>18852</v>
      </c>
      <c r="C19518" s="890" t="s">
        <v>1877</v>
      </c>
      <c r="D19518" s="890">
        <v>191.33</v>
      </c>
    </row>
    <row r="19519" spans="1:4" x14ac:dyDescent="0.25">
      <c r="A19519" s="890" t="s">
        <v>18856</v>
      </c>
      <c r="B19519" s="890" t="s">
        <v>18852</v>
      </c>
      <c r="C19519" s="890" t="s">
        <v>1877</v>
      </c>
      <c r="D19519" s="890">
        <v>160.27000000000001</v>
      </c>
    </row>
    <row r="19520" spans="1:4" x14ac:dyDescent="0.25">
      <c r="A19520" s="890" t="s">
        <v>18857</v>
      </c>
      <c r="B19520" s="890" t="s">
        <v>18858</v>
      </c>
      <c r="C19520" s="890" t="s">
        <v>1877</v>
      </c>
      <c r="D19520" s="890">
        <v>2674.51</v>
      </c>
    </row>
    <row r="19521" spans="1:4" x14ac:dyDescent="0.25">
      <c r="A19521" s="890" t="s">
        <v>18859</v>
      </c>
      <c r="B19521" s="890" t="s">
        <v>18858</v>
      </c>
      <c r="C19521" s="890" t="s">
        <v>1877</v>
      </c>
      <c r="D19521" s="890">
        <v>1267.6400000000001</v>
      </c>
    </row>
    <row r="19522" spans="1:4" x14ac:dyDescent="0.25">
      <c r="A19522" s="890" t="s">
        <v>18860</v>
      </c>
      <c r="B19522" s="890" t="s">
        <v>18858</v>
      </c>
      <c r="C19522" s="890" t="s">
        <v>1877</v>
      </c>
      <c r="D19522" s="890">
        <v>973.19</v>
      </c>
    </row>
    <row r="19523" spans="1:4" x14ac:dyDescent="0.25">
      <c r="A19523" s="890" t="s">
        <v>18861</v>
      </c>
      <c r="B19523" s="890" t="s">
        <v>18858</v>
      </c>
      <c r="C19523" s="890" t="s">
        <v>1877</v>
      </c>
      <c r="D19523" s="890">
        <v>2671.37</v>
      </c>
    </row>
    <row r="19524" spans="1:4" x14ac:dyDescent="0.25">
      <c r="A19524" s="890" t="s">
        <v>18862</v>
      </c>
      <c r="B19524" s="890" t="s">
        <v>18858</v>
      </c>
      <c r="C19524" s="890" t="s">
        <v>1877</v>
      </c>
      <c r="D19524" s="890">
        <v>1264.5</v>
      </c>
    </row>
    <row r="19525" spans="1:4" x14ac:dyDescent="0.25">
      <c r="A19525" s="890" t="s">
        <v>18863</v>
      </c>
      <c r="B19525" s="890" t="s">
        <v>18858</v>
      </c>
      <c r="C19525" s="890" t="s">
        <v>1877</v>
      </c>
      <c r="D19525" s="890">
        <v>970.05</v>
      </c>
    </row>
    <row r="19526" spans="1:4" x14ac:dyDescent="0.25">
      <c r="A19526" s="890" t="s">
        <v>24978</v>
      </c>
      <c r="B19526" s="890" t="s">
        <v>39237</v>
      </c>
      <c r="C19526" s="890" t="s">
        <v>1877</v>
      </c>
      <c r="D19526" s="890">
        <v>535.47</v>
      </c>
    </row>
    <row r="19527" spans="1:4" x14ac:dyDescent="0.25">
      <c r="A19527" s="890" t="s">
        <v>24979</v>
      </c>
      <c r="B19527" s="890" t="s">
        <v>39237</v>
      </c>
      <c r="C19527" s="890" t="s">
        <v>1877</v>
      </c>
      <c r="D19527" s="890">
        <v>267.52</v>
      </c>
    </row>
    <row r="19528" spans="1:4" x14ac:dyDescent="0.25">
      <c r="A19528" s="890" t="s">
        <v>24980</v>
      </c>
      <c r="B19528" s="890" t="s">
        <v>39237</v>
      </c>
      <c r="C19528" s="890" t="s">
        <v>1877</v>
      </c>
      <c r="D19528" s="890">
        <v>218.59</v>
      </c>
    </row>
    <row r="19529" spans="1:4" x14ac:dyDescent="0.25">
      <c r="A19529" s="890" t="s">
        <v>24981</v>
      </c>
      <c r="B19529" s="890" t="s">
        <v>39237</v>
      </c>
      <c r="C19529" s="890" t="s">
        <v>1877</v>
      </c>
      <c r="D19529" s="890">
        <v>532.67999999999995</v>
      </c>
    </row>
    <row r="19530" spans="1:4" x14ac:dyDescent="0.25">
      <c r="A19530" s="890" t="s">
        <v>24982</v>
      </c>
      <c r="B19530" s="890" t="s">
        <v>39237</v>
      </c>
      <c r="C19530" s="890" t="s">
        <v>1877</v>
      </c>
      <c r="D19530" s="890">
        <v>264.73</v>
      </c>
    </row>
    <row r="19531" spans="1:4" x14ac:dyDescent="0.25">
      <c r="A19531" s="890" t="s">
        <v>24983</v>
      </c>
      <c r="B19531" s="890" t="s">
        <v>39237</v>
      </c>
      <c r="C19531" s="890" t="s">
        <v>1877</v>
      </c>
      <c r="D19531" s="890">
        <v>215.8</v>
      </c>
    </row>
    <row r="19532" spans="1:4" x14ac:dyDescent="0.25">
      <c r="A19532" s="890" t="s">
        <v>18864</v>
      </c>
      <c r="B19532" s="890" t="s">
        <v>18865</v>
      </c>
      <c r="C19532" s="890" t="s">
        <v>1877</v>
      </c>
      <c r="D19532" s="890">
        <v>9.1999999999999993</v>
      </c>
    </row>
    <row r="19533" spans="1:4" x14ac:dyDescent="0.25">
      <c r="A19533" s="890" t="s">
        <v>18866</v>
      </c>
      <c r="B19533" s="890" t="s">
        <v>18865</v>
      </c>
      <c r="C19533" s="890" t="s">
        <v>1877</v>
      </c>
      <c r="D19533" s="890">
        <v>2.17</v>
      </c>
    </row>
    <row r="19534" spans="1:4" x14ac:dyDescent="0.25">
      <c r="A19534" s="890" t="s">
        <v>18867</v>
      </c>
      <c r="B19534" s="890" t="s">
        <v>18865</v>
      </c>
      <c r="C19534" s="890" t="s">
        <v>1877</v>
      </c>
      <c r="D19534" s="890">
        <v>9.1999999999999993</v>
      </c>
    </row>
    <row r="19535" spans="1:4" x14ac:dyDescent="0.25">
      <c r="A19535" s="890" t="s">
        <v>18868</v>
      </c>
      <c r="B19535" s="890" t="s">
        <v>18865</v>
      </c>
      <c r="C19535" s="890" t="s">
        <v>1877</v>
      </c>
      <c r="D19535" s="890">
        <v>2.17</v>
      </c>
    </row>
    <row r="19536" spans="1:4" x14ac:dyDescent="0.25">
      <c r="A19536" s="890" t="s">
        <v>24984</v>
      </c>
      <c r="B19536" s="890" t="s">
        <v>39238</v>
      </c>
      <c r="C19536" s="890" t="s">
        <v>1877</v>
      </c>
      <c r="D19536" s="890">
        <v>1817.37</v>
      </c>
    </row>
    <row r="19537" spans="1:4" x14ac:dyDescent="0.25">
      <c r="A19537" s="890" t="s">
        <v>24985</v>
      </c>
      <c r="B19537" s="890" t="s">
        <v>39238</v>
      </c>
      <c r="C19537" s="890" t="s">
        <v>1877</v>
      </c>
      <c r="D19537" s="890">
        <v>821.87</v>
      </c>
    </row>
    <row r="19538" spans="1:4" x14ac:dyDescent="0.25">
      <c r="A19538" s="890" t="s">
        <v>24986</v>
      </c>
      <c r="B19538" s="890" t="s">
        <v>39238</v>
      </c>
      <c r="C19538" s="890" t="s">
        <v>1877</v>
      </c>
      <c r="D19538" s="890">
        <v>644.83000000000004</v>
      </c>
    </row>
    <row r="19539" spans="1:4" x14ac:dyDescent="0.25">
      <c r="A19539" s="890" t="s">
        <v>24987</v>
      </c>
      <c r="B19539" s="890" t="s">
        <v>39238</v>
      </c>
      <c r="C19539" s="890" t="s">
        <v>1877</v>
      </c>
      <c r="D19539" s="890">
        <v>1814.23</v>
      </c>
    </row>
    <row r="19540" spans="1:4" x14ac:dyDescent="0.25">
      <c r="A19540" s="890" t="s">
        <v>24988</v>
      </c>
      <c r="B19540" s="890" t="s">
        <v>39238</v>
      </c>
      <c r="C19540" s="890" t="s">
        <v>1877</v>
      </c>
      <c r="D19540" s="890">
        <v>818.73</v>
      </c>
    </row>
    <row r="19541" spans="1:4" x14ac:dyDescent="0.25">
      <c r="A19541" s="890" t="s">
        <v>24989</v>
      </c>
      <c r="B19541" s="890" t="s">
        <v>39238</v>
      </c>
      <c r="C19541" s="890" t="s">
        <v>1877</v>
      </c>
      <c r="D19541" s="890">
        <v>641.69000000000005</v>
      </c>
    </row>
    <row r="19542" spans="1:4" x14ac:dyDescent="0.25">
      <c r="A19542" s="890" t="s">
        <v>18869</v>
      </c>
      <c r="B19542" s="890" t="s">
        <v>39239</v>
      </c>
      <c r="C19542" s="890" t="s">
        <v>1877</v>
      </c>
      <c r="D19542" s="890">
        <v>5.12</v>
      </c>
    </row>
    <row r="19543" spans="1:4" x14ac:dyDescent="0.25">
      <c r="A19543" s="890" t="s">
        <v>18870</v>
      </c>
      <c r="B19543" s="890" t="s">
        <v>39239</v>
      </c>
      <c r="C19543" s="890" t="s">
        <v>1877</v>
      </c>
      <c r="D19543" s="890">
        <v>2.0099999999999998</v>
      </c>
    </row>
    <row r="19544" spans="1:4" x14ac:dyDescent="0.25">
      <c r="A19544" s="890" t="s">
        <v>18871</v>
      </c>
      <c r="B19544" s="890" t="s">
        <v>39239</v>
      </c>
      <c r="C19544" s="890" t="s">
        <v>1877</v>
      </c>
      <c r="D19544" s="890">
        <v>5.12</v>
      </c>
    </row>
    <row r="19545" spans="1:4" x14ac:dyDescent="0.25">
      <c r="A19545" s="890" t="s">
        <v>18872</v>
      </c>
      <c r="B19545" s="890" t="s">
        <v>39239</v>
      </c>
      <c r="C19545" s="890" t="s">
        <v>1877</v>
      </c>
      <c r="D19545" s="890">
        <v>2.0099999999999998</v>
      </c>
    </row>
    <row r="19546" spans="1:4" x14ac:dyDescent="0.25">
      <c r="A19546" s="890" t="s">
        <v>50136</v>
      </c>
      <c r="B19546" s="890" t="s">
        <v>50137</v>
      </c>
      <c r="C19546" s="890" t="s">
        <v>1877</v>
      </c>
      <c r="D19546" s="890">
        <v>9.86</v>
      </c>
    </row>
    <row r="19547" spans="1:4" x14ac:dyDescent="0.25">
      <c r="A19547" s="890" t="s">
        <v>50138</v>
      </c>
      <c r="B19547" s="890" t="s">
        <v>50137</v>
      </c>
      <c r="C19547" s="890" t="s">
        <v>1877</v>
      </c>
      <c r="D19547" s="890">
        <v>1.08</v>
      </c>
    </row>
    <row r="19548" spans="1:4" x14ac:dyDescent="0.25">
      <c r="A19548" s="890" t="s">
        <v>50139</v>
      </c>
      <c r="B19548" s="890" t="s">
        <v>50137</v>
      </c>
      <c r="C19548" s="890" t="s">
        <v>1877</v>
      </c>
      <c r="D19548" s="890">
        <v>9.86</v>
      </c>
    </row>
    <row r="19549" spans="1:4" x14ac:dyDescent="0.25">
      <c r="A19549" s="890" t="s">
        <v>50140</v>
      </c>
      <c r="B19549" s="890" t="s">
        <v>50137</v>
      </c>
      <c r="C19549" s="890" t="s">
        <v>1877</v>
      </c>
      <c r="D19549" s="890">
        <v>1.08</v>
      </c>
    </row>
    <row r="19550" spans="1:4" x14ac:dyDescent="0.25">
      <c r="A19550" s="890" t="s">
        <v>18877</v>
      </c>
      <c r="B19550" s="890" t="s">
        <v>39241</v>
      </c>
      <c r="C19550" s="890" t="s">
        <v>1877</v>
      </c>
      <c r="D19550" s="890">
        <v>197.64</v>
      </c>
    </row>
    <row r="19551" spans="1:4" x14ac:dyDescent="0.25">
      <c r="A19551" s="890" t="s">
        <v>18878</v>
      </c>
      <c r="B19551" s="890" t="s">
        <v>39241</v>
      </c>
      <c r="C19551" s="890" t="s">
        <v>1877</v>
      </c>
      <c r="D19551" s="890">
        <v>109.53</v>
      </c>
    </row>
    <row r="19552" spans="1:4" x14ac:dyDescent="0.25">
      <c r="A19552" s="890" t="s">
        <v>18879</v>
      </c>
      <c r="B19552" s="890" t="s">
        <v>39241</v>
      </c>
      <c r="C19552" s="890" t="s">
        <v>1877</v>
      </c>
      <c r="D19552" s="890">
        <v>197.64</v>
      </c>
    </row>
    <row r="19553" spans="1:4" x14ac:dyDescent="0.25">
      <c r="A19553" s="890" t="s">
        <v>18880</v>
      </c>
      <c r="B19553" s="890" t="s">
        <v>39241</v>
      </c>
      <c r="C19553" s="890" t="s">
        <v>1877</v>
      </c>
      <c r="D19553" s="890">
        <v>109.53</v>
      </c>
    </row>
    <row r="19554" spans="1:4" x14ac:dyDescent="0.25">
      <c r="A19554" s="890" t="s">
        <v>18881</v>
      </c>
      <c r="B19554" s="890" t="s">
        <v>39242</v>
      </c>
      <c r="C19554" s="890" t="s">
        <v>1877</v>
      </c>
      <c r="D19554" s="890">
        <v>252.29</v>
      </c>
    </row>
    <row r="19555" spans="1:4" x14ac:dyDescent="0.25">
      <c r="A19555" s="890" t="s">
        <v>18882</v>
      </c>
      <c r="B19555" s="890" t="s">
        <v>39243</v>
      </c>
      <c r="C19555" s="890" t="s">
        <v>1877</v>
      </c>
      <c r="D19555" s="890">
        <v>139.81</v>
      </c>
    </row>
    <row r="19556" spans="1:4" x14ac:dyDescent="0.25">
      <c r="A19556" s="890" t="s">
        <v>18883</v>
      </c>
      <c r="B19556" s="890" t="s">
        <v>39242</v>
      </c>
      <c r="C19556" s="890" t="s">
        <v>1877</v>
      </c>
      <c r="D19556" s="890">
        <v>252.29</v>
      </c>
    </row>
    <row r="19557" spans="1:4" x14ac:dyDescent="0.25">
      <c r="A19557" s="890" t="s">
        <v>18884</v>
      </c>
      <c r="B19557" s="890" t="s">
        <v>39243</v>
      </c>
      <c r="C19557" s="890" t="s">
        <v>1877</v>
      </c>
      <c r="D19557" s="890">
        <v>139.81</v>
      </c>
    </row>
    <row r="19558" spans="1:4" x14ac:dyDescent="0.25">
      <c r="A19558" s="890" t="s">
        <v>18885</v>
      </c>
      <c r="B19558" s="890" t="s">
        <v>18886</v>
      </c>
      <c r="C19558" s="890" t="s">
        <v>1877</v>
      </c>
      <c r="D19558" s="890">
        <v>19.02</v>
      </c>
    </row>
    <row r="19559" spans="1:4" x14ac:dyDescent="0.25">
      <c r="A19559" s="890" t="s">
        <v>18887</v>
      </c>
      <c r="B19559" s="890" t="s">
        <v>18886</v>
      </c>
      <c r="C19559" s="890" t="s">
        <v>1877</v>
      </c>
      <c r="D19559" s="890">
        <v>3.82</v>
      </c>
    </row>
    <row r="19560" spans="1:4" x14ac:dyDescent="0.25">
      <c r="A19560" s="890" t="s">
        <v>18888</v>
      </c>
      <c r="B19560" s="890" t="s">
        <v>18886</v>
      </c>
      <c r="C19560" s="890" t="s">
        <v>1877</v>
      </c>
      <c r="D19560" s="890">
        <v>1.97</v>
      </c>
    </row>
    <row r="19561" spans="1:4" x14ac:dyDescent="0.25">
      <c r="A19561" s="890" t="s">
        <v>18889</v>
      </c>
      <c r="B19561" s="890" t="s">
        <v>18886</v>
      </c>
      <c r="C19561" s="890" t="s">
        <v>1877</v>
      </c>
      <c r="D19561" s="890">
        <v>19.02</v>
      </c>
    </row>
    <row r="19562" spans="1:4" x14ac:dyDescent="0.25">
      <c r="A19562" s="890" t="s">
        <v>18890</v>
      </c>
      <c r="B19562" s="890" t="s">
        <v>18886</v>
      </c>
      <c r="C19562" s="890" t="s">
        <v>1877</v>
      </c>
      <c r="D19562" s="890">
        <v>3.82</v>
      </c>
    </row>
    <row r="19563" spans="1:4" x14ac:dyDescent="0.25">
      <c r="A19563" s="890" t="s">
        <v>18891</v>
      </c>
      <c r="B19563" s="890" t="s">
        <v>18886</v>
      </c>
      <c r="C19563" s="890" t="s">
        <v>1877</v>
      </c>
      <c r="D19563" s="890">
        <v>1.97</v>
      </c>
    </row>
    <row r="19564" spans="1:4" x14ac:dyDescent="0.25">
      <c r="A19564" s="890" t="s">
        <v>18892</v>
      </c>
      <c r="B19564" s="890" t="s">
        <v>18893</v>
      </c>
      <c r="C19564" s="890" t="s">
        <v>1877</v>
      </c>
      <c r="D19564" s="890">
        <v>5.97</v>
      </c>
    </row>
    <row r="19565" spans="1:4" x14ac:dyDescent="0.25">
      <c r="A19565" s="890" t="s">
        <v>18894</v>
      </c>
      <c r="B19565" s="890" t="s">
        <v>18893</v>
      </c>
      <c r="C19565" s="890" t="s">
        <v>1877</v>
      </c>
      <c r="D19565" s="890">
        <v>1.28</v>
      </c>
    </row>
    <row r="19566" spans="1:4" x14ac:dyDescent="0.25">
      <c r="A19566" s="890" t="s">
        <v>18895</v>
      </c>
      <c r="B19566" s="890" t="s">
        <v>18893</v>
      </c>
      <c r="C19566" s="890" t="s">
        <v>1877</v>
      </c>
      <c r="D19566" s="890">
        <v>5.97</v>
      </c>
    </row>
    <row r="19567" spans="1:4" x14ac:dyDescent="0.25">
      <c r="A19567" s="890" t="s">
        <v>18896</v>
      </c>
      <c r="B19567" s="890" t="s">
        <v>18893</v>
      </c>
      <c r="C19567" s="890" t="s">
        <v>1877</v>
      </c>
      <c r="D19567" s="890">
        <v>1.28</v>
      </c>
    </row>
    <row r="19568" spans="1:4" x14ac:dyDescent="0.25">
      <c r="A19568" s="890" t="s">
        <v>18897</v>
      </c>
      <c r="B19568" s="890" t="s">
        <v>39244</v>
      </c>
      <c r="C19568" s="890" t="s">
        <v>1877</v>
      </c>
      <c r="D19568" s="890">
        <v>4.84</v>
      </c>
    </row>
    <row r="19569" spans="1:4" x14ac:dyDescent="0.25">
      <c r="A19569" s="890" t="s">
        <v>18898</v>
      </c>
      <c r="B19569" s="890" t="s">
        <v>39244</v>
      </c>
      <c r="C19569" s="890" t="s">
        <v>1877</v>
      </c>
      <c r="D19569" s="890">
        <v>0.63</v>
      </c>
    </row>
    <row r="19570" spans="1:4" x14ac:dyDescent="0.25">
      <c r="A19570" s="890" t="s">
        <v>18899</v>
      </c>
      <c r="B19570" s="890" t="s">
        <v>39244</v>
      </c>
      <c r="C19570" s="890" t="s">
        <v>1877</v>
      </c>
      <c r="D19570" s="890">
        <v>4.84</v>
      </c>
    </row>
    <row r="19571" spans="1:4" x14ac:dyDescent="0.25">
      <c r="A19571" s="890" t="s">
        <v>18900</v>
      </c>
      <c r="B19571" s="890" t="s">
        <v>39244</v>
      </c>
      <c r="C19571" s="890" t="s">
        <v>1877</v>
      </c>
      <c r="D19571" s="890">
        <v>0.63</v>
      </c>
    </row>
    <row r="19572" spans="1:4" x14ac:dyDescent="0.25">
      <c r="A19572" s="890" t="s">
        <v>18901</v>
      </c>
      <c r="B19572" s="890" t="s">
        <v>39245</v>
      </c>
      <c r="C19572" s="890" t="s">
        <v>1877</v>
      </c>
      <c r="D19572" s="890">
        <v>12.1</v>
      </c>
    </row>
    <row r="19573" spans="1:4" x14ac:dyDescent="0.25">
      <c r="A19573" s="890" t="s">
        <v>18902</v>
      </c>
      <c r="B19573" s="890" t="s">
        <v>39245</v>
      </c>
      <c r="C19573" s="890" t="s">
        <v>1877</v>
      </c>
      <c r="D19573" s="890">
        <v>1.22</v>
      </c>
    </row>
    <row r="19574" spans="1:4" x14ac:dyDescent="0.25">
      <c r="A19574" s="890" t="s">
        <v>18903</v>
      </c>
      <c r="B19574" s="890" t="s">
        <v>39245</v>
      </c>
      <c r="C19574" s="890" t="s">
        <v>1877</v>
      </c>
      <c r="D19574" s="890">
        <v>12.1</v>
      </c>
    </row>
    <row r="19575" spans="1:4" x14ac:dyDescent="0.25">
      <c r="A19575" s="890" t="s">
        <v>18904</v>
      </c>
      <c r="B19575" s="890" t="s">
        <v>39245</v>
      </c>
      <c r="C19575" s="890" t="s">
        <v>1877</v>
      </c>
      <c r="D19575" s="890">
        <v>1.22</v>
      </c>
    </row>
    <row r="19576" spans="1:4" x14ac:dyDescent="0.25">
      <c r="A19576" s="890" t="s">
        <v>18905</v>
      </c>
      <c r="B19576" s="890" t="s">
        <v>39246</v>
      </c>
      <c r="C19576" s="890" t="s">
        <v>1877</v>
      </c>
      <c r="D19576" s="890">
        <v>14.21</v>
      </c>
    </row>
    <row r="19577" spans="1:4" x14ac:dyDescent="0.25">
      <c r="A19577" s="890" t="s">
        <v>18906</v>
      </c>
      <c r="B19577" s="890" t="s">
        <v>39246</v>
      </c>
      <c r="C19577" s="890" t="s">
        <v>1877</v>
      </c>
      <c r="D19577" s="890">
        <v>5.8</v>
      </c>
    </row>
    <row r="19578" spans="1:4" x14ac:dyDescent="0.25">
      <c r="A19578" s="890" t="s">
        <v>18907</v>
      </c>
      <c r="B19578" s="890" t="s">
        <v>39246</v>
      </c>
      <c r="C19578" s="890" t="s">
        <v>1877</v>
      </c>
      <c r="D19578" s="890">
        <v>14.21</v>
      </c>
    </row>
    <row r="19579" spans="1:4" x14ac:dyDescent="0.25">
      <c r="A19579" s="890" t="s">
        <v>18908</v>
      </c>
      <c r="B19579" s="890" t="s">
        <v>39246</v>
      </c>
      <c r="C19579" s="890" t="s">
        <v>1877</v>
      </c>
      <c r="D19579" s="890">
        <v>5.8</v>
      </c>
    </row>
    <row r="19580" spans="1:4" x14ac:dyDescent="0.25">
      <c r="A19580" s="890" t="s">
        <v>18909</v>
      </c>
      <c r="B19580" s="890" t="s">
        <v>39247</v>
      </c>
      <c r="C19580" s="890" t="s">
        <v>1877</v>
      </c>
      <c r="D19580" s="890">
        <v>27.44</v>
      </c>
    </row>
    <row r="19581" spans="1:4" x14ac:dyDescent="0.25">
      <c r="A19581" s="890" t="s">
        <v>18910</v>
      </c>
      <c r="B19581" s="890" t="s">
        <v>39247</v>
      </c>
      <c r="C19581" s="890" t="s">
        <v>1877</v>
      </c>
      <c r="D19581" s="890">
        <v>5.62</v>
      </c>
    </row>
    <row r="19582" spans="1:4" x14ac:dyDescent="0.25">
      <c r="A19582" s="890" t="s">
        <v>18911</v>
      </c>
      <c r="B19582" s="890" t="s">
        <v>39247</v>
      </c>
      <c r="C19582" s="890" t="s">
        <v>1877</v>
      </c>
      <c r="D19582" s="890">
        <v>27.44</v>
      </c>
    </row>
    <row r="19583" spans="1:4" x14ac:dyDescent="0.25">
      <c r="A19583" s="890" t="s">
        <v>18912</v>
      </c>
      <c r="B19583" s="890" t="s">
        <v>39247</v>
      </c>
      <c r="C19583" s="890" t="s">
        <v>1877</v>
      </c>
      <c r="D19583" s="890">
        <v>5.62</v>
      </c>
    </row>
    <row r="19584" spans="1:4" x14ac:dyDescent="0.25">
      <c r="A19584" s="890" t="s">
        <v>18913</v>
      </c>
      <c r="B19584" s="890" t="s">
        <v>39248</v>
      </c>
      <c r="C19584" s="890" t="s">
        <v>1877</v>
      </c>
      <c r="D19584" s="890">
        <v>20.07</v>
      </c>
    </row>
    <row r="19585" spans="1:4" x14ac:dyDescent="0.25">
      <c r="A19585" s="890" t="s">
        <v>18914</v>
      </c>
      <c r="B19585" s="890" t="s">
        <v>39248</v>
      </c>
      <c r="C19585" s="890" t="s">
        <v>1877</v>
      </c>
      <c r="D19585" s="890">
        <v>7.68</v>
      </c>
    </row>
    <row r="19586" spans="1:4" x14ac:dyDescent="0.25">
      <c r="A19586" s="890" t="s">
        <v>18915</v>
      </c>
      <c r="B19586" s="890" t="s">
        <v>39248</v>
      </c>
      <c r="C19586" s="890" t="s">
        <v>1877</v>
      </c>
      <c r="D19586" s="890">
        <v>20.07</v>
      </c>
    </row>
    <row r="19587" spans="1:4" x14ac:dyDescent="0.25">
      <c r="A19587" s="890" t="s">
        <v>18916</v>
      </c>
      <c r="B19587" s="890" t="s">
        <v>39248</v>
      </c>
      <c r="C19587" s="890" t="s">
        <v>1877</v>
      </c>
      <c r="D19587" s="890">
        <v>7.68</v>
      </c>
    </row>
    <row r="19588" spans="1:4" x14ac:dyDescent="0.25">
      <c r="A19588" s="890" t="s">
        <v>18917</v>
      </c>
      <c r="B19588" s="890" t="s">
        <v>39249</v>
      </c>
      <c r="C19588" s="890" t="s">
        <v>1877</v>
      </c>
      <c r="D19588" s="890">
        <v>452.49</v>
      </c>
    </row>
    <row r="19589" spans="1:4" x14ac:dyDescent="0.25">
      <c r="A19589" s="890" t="s">
        <v>18918</v>
      </c>
      <c r="B19589" s="890" t="s">
        <v>39249</v>
      </c>
      <c r="C19589" s="890" t="s">
        <v>1877</v>
      </c>
      <c r="D19589" s="890">
        <v>350.77</v>
      </c>
    </row>
    <row r="19590" spans="1:4" x14ac:dyDescent="0.25">
      <c r="A19590" s="890" t="s">
        <v>18919</v>
      </c>
      <c r="B19590" s="890" t="s">
        <v>39249</v>
      </c>
      <c r="C19590" s="890" t="s">
        <v>1877</v>
      </c>
      <c r="D19590" s="890">
        <v>316.95</v>
      </c>
    </row>
    <row r="19591" spans="1:4" x14ac:dyDescent="0.25">
      <c r="A19591" s="890" t="s">
        <v>18920</v>
      </c>
      <c r="B19591" s="890" t="s">
        <v>39249</v>
      </c>
      <c r="C19591" s="890" t="s">
        <v>1877</v>
      </c>
      <c r="D19591" s="890">
        <v>429.61</v>
      </c>
    </row>
    <row r="19592" spans="1:4" x14ac:dyDescent="0.25">
      <c r="A19592" s="890" t="s">
        <v>18921</v>
      </c>
      <c r="B19592" s="890" t="s">
        <v>39249</v>
      </c>
      <c r="C19592" s="890" t="s">
        <v>1877</v>
      </c>
      <c r="D19592" s="890">
        <v>327.89</v>
      </c>
    </row>
    <row r="19593" spans="1:4" x14ac:dyDescent="0.25">
      <c r="A19593" s="890" t="s">
        <v>18922</v>
      </c>
      <c r="B19593" s="890" t="s">
        <v>39249</v>
      </c>
      <c r="C19593" s="890" t="s">
        <v>1877</v>
      </c>
      <c r="D19593" s="890">
        <v>294.07</v>
      </c>
    </row>
    <row r="19594" spans="1:4" x14ac:dyDescent="0.25">
      <c r="A19594" s="890" t="s">
        <v>18923</v>
      </c>
      <c r="B19594" s="890" t="s">
        <v>39250</v>
      </c>
      <c r="C19594" s="890" t="s">
        <v>1877</v>
      </c>
      <c r="D19594" s="890">
        <v>486.5</v>
      </c>
    </row>
    <row r="19595" spans="1:4" x14ac:dyDescent="0.25">
      <c r="A19595" s="890" t="s">
        <v>18924</v>
      </c>
      <c r="B19595" s="890" t="s">
        <v>39251</v>
      </c>
      <c r="C19595" s="890" t="s">
        <v>1877</v>
      </c>
      <c r="D19595" s="890">
        <v>383.93</v>
      </c>
    </row>
    <row r="19596" spans="1:4" x14ac:dyDescent="0.25">
      <c r="A19596" s="890" t="s">
        <v>18925</v>
      </c>
      <c r="B19596" s="890" t="s">
        <v>39250</v>
      </c>
      <c r="C19596" s="890" t="s">
        <v>1877</v>
      </c>
      <c r="D19596" s="890">
        <v>349.91</v>
      </c>
    </row>
    <row r="19597" spans="1:4" x14ac:dyDescent="0.25">
      <c r="A19597" s="890" t="s">
        <v>18926</v>
      </c>
      <c r="B19597" s="890" t="s">
        <v>39250</v>
      </c>
      <c r="C19597" s="890" t="s">
        <v>1877</v>
      </c>
      <c r="D19597" s="890">
        <v>460.48</v>
      </c>
    </row>
    <row r="19598" spans="1:4" x14ac:dyDescent="0.25">
      <c r="A19598" s="890" t="s">
        <v>18927</v>
      </c>
      <c r="B19598" s="890" t="s">
        <v>39251</v>
      </c>
      <c r="C19598" s="890" t="s">
        <v>1877</v>
      </c>
      <c r="D19598" s="890">
        <v>357.91</v>
      </c>
    </row>
    <row r="19599" spans="1:4" x14ac:dyDescent="0.25">
      <c r="A19599" s="890" t="s">
        <v>18928</v>
      </c>
      <c r="B19599" s="890" t="s">
        <v>39250</v>
      </c>
      <c r="C19599" s="890" t="s">
        <v>1877</v>
      </c>
      <c r="D19599" s="890">
        <v>323.89</v>
      </c>
    </row>
    <row r="19600" spans="1:4" x14ac:dyDescent="0.25">
      <c r="A19600" s="890" t="s">
        <v>18929</v>
      </c>
      <c r="B19600" s="890" t="s">
        <v>39252</v>
      </c>
      <c r="C19600" s="890" t="s">
        <v>1877</v>
      </c>
      <c r="D19600" s="890">
        <v>592.73</v>
      </c>
    </row>
    <row r="19601" spans="1:4" x14ac:dyDescent="0.25">
      <c r="A19601" s="890" t="s">
        <v>18930</v>
      </c>
      <c r="B19601" s="890" t="s">
        <v>39253</v>
      </c>
      <c r="C19601" s="890" t="s">
        <v>1877</v>
      </c>
      <c r="D19601" s="890">
        <v>470.99</v>
      </c>
    </row>
    <row r="19602" spans="1:4" x14ac:dyDescent="0.25">
      <c r="A19602" s="890" t="s">
        <v>18931</v>
      </c>
      <c r="B19602" s="890" t="s">
        <v>39252</v>
      </c>
      <c r="C19602" s="890" t="s">
        <v>1877</v>
      </c>
      <c r="D19602" s="890">
        <v>433.16</v>
      </c>
    </row>
    <row r="19603" spans="1:4" x14ac:dyDescent="0.25">
      <c r="A19603" s="890" t="s">
        <v>18932</v>
      </c>
      <c r="B19603" s="890" t="s">
        <v>39252</v>
      </c>
      <c r="C19603" s="890" t="s">
        <v>1877</v>
      </c>
      <c r="D19603" s="890">
        <v>560.65</v>
      </c>
    </row>
    <row r="19604" spans="1:4" x14ac:dyDescent="0.25">
      <c r="A19604" s="890" t="s">
        <v>18933</v>
      </c>
      <c r="B19604" s="890" t="s">
        <v>39253</v>
      </c>
      <c r="C19604" s="890" t="s">
        <v>1877</v>
      </c>
      <c r="D19604" s="890">
        <v>438.91</v>
      </c>
    </row>
    <row r="19605" spans="1:4" x14ac:dyDescent="0.25">
      <c r="A19605" s="890" t="s">
        <v>18934</v>
      </c>
      <c r="B19605" s="890" t="s">
        <v>39252</v>
      </c>
      <c r="C19605" s="890" t="s">
        <v>1877</v>
      </c>
      <c r="D19605" s="890">
        <v>401.08</v>
      </c>
    </row>
    <row r="19606" spans="1:4" x14ac:dyDescent="0.25">
      <c r="A19606" s="890" t="s">
        <v>18935</v>
      </c>
      <c r="B19606" s="890" t="s">
        <v>39254</v>
      </c>
      <c r="C19606" s="890" t="s">
        <v>1877</v>
      </c>
      <c r="D19606" s="890">
        <v>643.85</v>
      </c>
    </row>
    <row r="19607" spans="1:4" x14ac:dyDescent="0.25">
      <c r="A19607" s="890" t="s">
        <v>18936</v>
      </c>
      <c r="B19607" s="890" t="s">
        <v>39254</v>
      </c>
      <c r="C19607" s="890" t="s">
        <v>1877</v>
      </c>
      <c r="D19607" s="890">
        <v>509.33</v>
      </c>
    </row>
    <row r="19608" spans="1:4" x14ac:dyDescent="0.25">
      <c r="A19608" s="890" t="s">
        <v>18937</v>
      </c>
      <c r="B19608" s="890" t="s">
        <v>39255</v>
      </c>
      <c r="C19608" s="890" t="s">
        <v>1877</v>
      </c>
      <c r="D19608" s="890">
        <v>468.3</v>
      </c>
    </row>
    <row r="19609" spans="1:4" x14ac:dyDescent="0.25">
      <c r="A19609" s="890" t="s">
        <v>18938</v>
      </c>
      <c r="B19609" s="890" t="s">
        <v>39254</v>
      </c>
      <c r="C19609" s="890" t="s">
        <v>1877</v>
      </c>
      <c r="D19609" s="890">
        <v>610.65</v>
      </c>
    </row>
    <row r="19610" spans="1:4" x14ac:dyDescent="0.25">
      <c r="A19610" s="890" t="s">
        <v>18939</v>
      </c>
      <c r="B19610" s="890" t="s">
        <v>39254</v>
      </c>
      <c r="C19610" s="890" t="s">
        <v>1877</v>
      </c>
      <c r="D19610" s="890">
        <v>476.13</v>
      </c>
    </row>
    <row r="19611" spans="1:4" x14ac:dyDescent="0.25">
      <c r="A19611" s="890" t="s">
        <v>18940</v>
      </c>
      <c r="B19611" s="890" t="s">
        <v>39255</v>
      </c>
      <c r="C19611" s="890" t="s">
        <v>1877</v>
      </c>
      <c r="D19611" s="890">
        <v>435.1</v>
      </c>
    </row>
    <row r="19612" spans="1:4" x14ac:dyDescent="0.25">
      <c r="A19612" s="890" t="s">
        <v>50141</v>
      </c>
      <c r="B19612" s="890" t="s">
        <v>50142</v>
      </c>
      <c r="C19612" s="890" t="s">
        <v>1877</v>
      </c>
      <c r="D19612" s="890">
        <v>3.39</v>
      </c>
    </row>
    <row r="19613" spans="1:4" x14ac:dyDescent="0.25">
      <c r="A19613" s="890" t="s">
        <v>50143</v>
      </c>
      <c r="B19613" s="890" t="s">
        <v>50142</v>
      </c>
      <c r="C19613" s="890" t="s">
        <v>1877</v>
      </c>
      <c r="D19613" s="890">
        <v>0.84</v>
      </c>
    </row>
    <row r="19614" spans="1:4" x14ac:dyDescent="0.25">
      <c r="A19614" s="890" t="s">
        <v>50144</v>
      </c>
      <c r="B19614" s="890" t="s">
        <v>50142</v>
      </c>
      <c r="C19614" s="890" t="s">
        <v>1877</v>
      </c>
      <c r="D19614" s="890">
        <v>3.39</v>
      </c>
    </row>
    <row r="19615" spans="1:4" x14ac:dyDescent="0.25">
      <c r="A19615" s="890" t="s">
        <v>50145</v>
      </c>
      <c r="B19615" s="890" t="s">
        <v>50142</v>
      </c>
      <c r="C19615" s="890" t="s">
        <v>1877</v>
      </c>
      <c r="D19615" s="890">
        <v>0.84</v>
      </c>
    </row>
    <row r="19616" spans="1:4" x14ac:dyDescent="0.25">
      <c r="A19616" s="890" t="s">
        <v>18941</v>
      </c>
      <c r="B19616" s="890" t="s">
        <v>39256</v>
      </c>
      <c r="C19616" s="890" t="s">
        <v>1877</v>
      </c>
      <c r="D19616" s="890">
        <v>1.97</v>
      </c>
    </row>
    <row r="19617" spans="1:4" x14ac:dyDescent="0.25">
      <c r="A19617" s="890" t="s">
        <v>18942</v>
      </c>
      <c r="B19617" s="890" t="s">
        <v>39256</v>
      </c>
      <c r="C19617" s="890" t="s">
        <v>1877</v>
      </c>
      <c r="D19617" s="890">
        <v>0.6</v>
      </c>
    </row>
    <row r="19618" spans="1:4" x14ac:dyDescent="0.25">
      <c r="A19618" s="890" t="s">
        <v>18943</v>
      </c>
      <c r="B19618" s="890" t="s">
        <v>39256</v>
      </c>
      <c r="C19618" s="890" t="s">
        <v>1877</v>
      </c>
      <c r="D19618" s="890">
        <v>1.97</v>
      </c>
    </row>
    <row r="19619" spans="1:4" x14ac:dyDescent="0.25">
      <c r="A19619" s="890" t="s">
        <v>18944</v>
      </c>
      <c r="B19619" s="890" t="s">
        <v>39256</v>
      </c>
      <c r="C19619" s="890" t="s">
        <v>1877</v>
      </c>
      <c r="D19619" s="890">
        <v>0.6</v>
      </c>
    </row>
    <row r="19620" spans="1:4" x14ac:dyDescent="0.25">
      <c r="A19620" s="890" t="s">
        <v>18945</v>
      </c>
      <c r="B19620" s="890" t="s">
        <v>39257</v>
      </c>
      <c r="C19620" s="890" t="s">
        <v>1877</v>
      </c>
      <c r="D19620" s="890">
        <v>4.49</v>
      </c>
    </row>
    <row r="19621" spans="1:4" x14ac:dyDescent="0.25">
      <c r="A19621" s="890" t="s">
        <v>18946</v>
      </c>
      <c r="B19621" s="890" t="s">
        <v>39257</v>
      </c>
      <c r="C19621" s="890" t="s">
        <v>1877</v>
      </c>
      <c r="D19621" s="890">
        <v>0.5</v>
      </c>
    </row>
    <row r="19622" spans="1:4" x14ac:dyDescent="0.25">
      <c r="A19622" s="890" t="s">
        <v>18947</v>
      </c>
      <c r="B19622" s="890" t="s">
        <v>39257</v>
      </c>
      <c r="C19622" s="890" t="s">
        <v>1877</v>
      </c>
      <c r="D19622" s="890">
        <v>4.49</v>
      </c>
    </row>
    <row r="19623" spans="1:4" x14ac:dyDescent="0.25">
      <c r="A19623" s="890" t="s">
        <v>18948</v>
      </c>
      <c r="B19623" s="890" t="s">
        <v>39257</v>
      </c>
      <c r="C19623" s="890" t="s">
        <v>1877</v>
      </c>
      <c r="D19623" s="890">
        <v>0.5</v>
      </c>
    </row>
    <row r="19624" spans="1:4" x14ac:dyDescent="0.25">
      <c r="A19624" s="890" t="s">
        <v>18953</v>
      </c>
      <c r="B19624" s="890" t="s">
        <v>18954</v>
      </c>
      <c r="C19624" s="890" t="s">
        <v>1877</v>
      </c>
      <c r="D19624" s="890">
        <v>46.96</v>
      </c>
    </row>
    <row r="19625" spans="1:4" x14ac:dyDescent="0.25">
      <c r="A19625" s="890" t="s">
        <v>18955</v>
      </c>
      <c r="B19625" s="890" t="s">
        <v>18954</v>
      </c>
      <c r="C19625" s="890" t="s">
        <v>1877</v>
      </c>
      <c r="D19625" s="890">
        <v>19.02</v>
      </c>
    </row>
    <row r="19626" spans="1:4" x14ac:dyDescent="0.25">
      <c r="A19626" s="890" t="s">
        <v>18956</v>
      </c>
      <c r="B19626" s="890" t="s">
        <v>18954</v>
      </c>
      <c r="C19626" s="890" t="s">
        <v>1877</v>
      </c>
      <c r="D19626" s="890">
        <v>11.74</v>
      </c>
    </row>
    <row r="19627" spans="1:4" x14ac:dyDescent="0.25">
      <c r="A19627" s="890" t="s">
        <v>18957</v>
      </c>
      <c r="B19627" s="890" t="s">
        <v>18954</v>
      </c>
      <c r="C19627" s="890" t="s">
        <v>1877</v>
      </c>
      <c r="D19627" s="890">
        <v>46.96</v>
      </c>
    </row>
    <row r="19628" spans="1:4" x14ac:dyDescent="0.25">
      <c r="A19628" s="890" t="s">
        <v>18958</v>
      </c>
      <c r="B19628" s="890" t="s">
        <v>18954</v>
      </c>
      <c r="C19628" s="890" t="s">
        <v>1877</v>
      </c>
      <c r="D19628" s="890">
        <v>19.02</v>
      </c>
    </row>
    <row r="19629" spans="1:4" x14ac:dyDescent="0.25">
      <c r="A19629" s="890" t="s">
        <v>18959</v>
      </c>
      <c r="B19629" s="890" t="s">
        <v>18954</v>
      </c>
      <c r="C19629" s="890" t="s">
        <v>1877</v>
      </c>
      <c r="D19629" s="890">
        <v>11.74</v>
      </c>
    </row>
    <row r="19630" spans="1:4" x14ac:dyDescent="0.25">
      <c r="A19630" s="890" t="s">
        <v>18960</v>
      </c>
      <c r="B19630" s="890" t="s">
        <v>39259</v>
      </c>
      <c r="C19630" s="890" t="s">
        <v>1877</v>
      </c>
      <c r="D19630" s="890">
        <v>59.02</v>
      </c>
    </row>
    <row r="19631" spans="1:4" x14ac:dyDescent="0.25">
      <c r="A19631" s="890" t="s">
        <v>18961</v>
      </c>
      <c r="B19631" s="890" t="s">
        <v>39259</v>
      </c>
      <c r="C19631" s="890" t="s">
        <v>1877</v>
      </c>
      <c r="D19631" s="890">
        <v>38.130000000000003</v>
      </c>
    </row>
    <row r="19632" spans="1:4" x14ac:dyDescent="0.25">
      <c r="A19632" s="890" t="s">
        <v>18962</v>
      </c>
      <c r="B19632" s="890" t="s">
        <v>39259</v>
      </c>
      <c r="C19632" s="890" t="s">
        <v>1877</v>
      </c>
      <c r="D19632" s="890">
        <v>59.02</v>
      </c>
    </row>
    <row r="19633" spans="1:4" x14ac:dyDescent="0.25">
      <c r="A19633" s="890" t="s">
        <v>18963</v>
      </c>
      <c r="B19633" s="890" t="s">
        <v>39259</v>
      </c>
      <c r="C19633" s="890" t="s">
        <v>1877</v>
      </c>
      <c r="D19633" s="890">
        <v>38.130000000000003</v>
      </c>
    </row>
    <row r="19634" spans="1:4" x14ac:dyDescent="0.25">
      <c r="A19634" s="890" t="s">
        <v>25108</v>
      </c>
      <c r="B19634" s="890" t="s">
        <v>39260</v>
      </c>
      <c r="C19634" s="890" t="s">
        <v>1877</v>
      </c>
      <c r="D19634" s="890">
        <v>323.82</v>
      </c>
    </row>
    <row r="19635" spans="1:4" x14ac:dyDescent="0.25">
      <c r="A19635" s="890" t="s">
        <v>25109</v>
      </c>
      <c r="B19635" s="890" t="s">
        <v>39260</v>
      </c>
      <c r="C19635" s="890" t="s">
        <v>1877</v>
      </c>
      <c r="D19635" s="890">
        <v>150.59</v>
      </c>
    </row>
    <row r="19636" spans="1:4" x14ac:dyDescent="0.25">
      <c r="A19636" s="890" t="s">
        <v>25110</v>
      </c>
      <c r="B19636" s="890" t="s">
        <v>39260</v>
      </c>
      <c r="C19636" s="890" t="s">
        <v>1877</v>
      </c>
      <c r="D19636" s="890">
        <v>120.55</v>
      </c>
    </row>
    <row r="19637" spans="1:4" x14ac:dyDescent="0.25">
      <c r="A19637" s="890" t="s">
        <v>25111</v>
      </c>
      <c r="B19637" s="890" t="s">
        <v>39260</v>
      </c>
      <c r="C19637" s="890" t="s">
        <v>1877</v>
      </c>
      <c r="D19637" s="890">
        <v>320.68</v>
      </c>
    </row>
    <row r="19638" spans="1:4" x14ac:dyDescent="0.25">
      <c r="A19638" s="890" t="s">
        <v>25112</v>
      </c>
      <c r="B19638" s="890" t="s">
        <v>39260</v>
      </c>
      <c r="C19638" s="890" t="s">
        <v>1877</v>
      </c>
      <c r="D19638" s="890">
        <v>147.44999999999999</v>
      </c>
    </row>
    <row r="19639" spans="1:4" x14ac:dyDescent="0.25">
      <c r="A19639" s="890" t="s">
        <v>25113</v>
      </c>
      <c r="B19639" s="890" t="s">
        <v>39260</v>
      </c>
      <c r="C19639" s="890" t="s">
        <v>1877</v>
      </c>
      <c r="D19639" s="890">
        <v>117.41</v>
      </c>
    </row>
    <row r="19640" spans="1:4" x14ac:dyDescent="0.25">
      <c r="A19640" s="890" t="s">
        <v>25114</v>
      </c>
      <c r="B19640" s="890" t="s">
        <v>39261</v>
      </c>
      <c r="C19640" s="890" t="s">
        <v>1877</v>
      </c>
      <c r="D19640" s="890">
        <v>506.16</v>
      </c>
    </row>
    <row r="19641" spans="1:4" x14ac:dyDescent="0.25">
      <c r="A19641" s="890" t="s">
        <v>25115</v>
      </c>
      <c r="B19641" s="890" t="s">
        <v>39261</v>
      </c>
      <c r="C19641" s="890" t="s">
        <v>1877</v>
      </c>
      <c r="D19641" s="890">
        <v>287.08</v>
      </c>
    </row>
    <row r="19642" spans="1:4" x14ac:dyDescent="0.25">
      <c r="A19642" s="890" t="s">
        <v>25116</v>
      </c>
      <c r="B19642" s="890" t="s">
        <v>39261</v>
      </c>
      <c r="C19642" s="890" t="s">
        <v>1877</v>
      </c>
      <c r="D19642" s="890">
        <v>249.27</v>
      </c>
    </row>
    <row r="19643" spans="1:4" x14ac:dyDescent="0.25">
      <c r="A19643" s="890" t="s">
        <v>25117</v>
      </c>
      <c r="B19643" s="890" t="s">
        <v>39261</v>
      </c>
      <c r="C19643" s="890" t="s">
        <v>1877</v>
      </c>
      <c r="D19643" s="890">
        <v>503.02</v>
      </c>
    </row>
    <row r="19644" spans="1:4" x14ac:dyDescent="0.25">
      <c r="A19644" s="890" t="s">
        <v>25118</v>
      </c>
      <c r="B19644" s="890" t="s">
        <v>39261</v>
      </c>
      <c r="C19644" s="890" t="s">
        <v>1877</v>
      </c>
      <c r="D19644" s="890">
        <v>283.94</v>
      </c>
    </row>
    <row r="19645" spans="1:4" x14ac:dyDescent="0.25">
      <c r="A19645" s="890" t="s">
        <v>25119</v>
      </c>
      <c r="B19645" s="890" t="s">
        <v>39261</v>
      </c>
      <c r="C19645" s="890" t="s">
        <v>1877</v>
      </c>
      <c r="D19645" s="890">
        <v>246.13</v>
      </c>
    </row>
    <row r="19646" spans="1:4" x14ac:dyDescent="0.25">
      <c r="A19646" s="890" t="s">
        <v>18964</v>
      </c>
      <c r="B19646" s="890" t="s">
        <v>39262</v>
      </c>
      <c r="C19646" s="890" t="s">
        <v>1877</v>
      </c>
      <c r="D19646" s="890">
        <v>13</v>
      </c>
    </row>
    <row r="19647" spans="1:4" x14ac:dyDescent="0.25">
      <c r="A19647" s="890" t="s">
        <v>18965</v>
      </c>
      <c r="B19647" s="890" t="s">
        <v>39262</v>
      </c>
      <c r="C19647" s="890" t="s">
        <v>1877</v>
      </c>
      <c r="D19647" s="890">
        <v>0.17</v>
      </c>
    </row>
    <row r="19648" spans="1:4" x14ac:dyDescent="0.25">
      <c r="A19648" s="890" t="s">
        <v>18966</v>
      </c>
      <c r="B19648" s="890" t="s">
        <v>39262</v>
      </c>
      <c r="C19648" s="890" t="s">
        <v>1877</v>
      </c>
      <c r="D19648" s="890">
        <v>13</v>
      </c>
    </row>
    <row r="19649" spans="1:4" x14ac:dyDescent="0.25">
      <c r="A19649" s="890" t="s">
        <v>18967</v>
      </c>
      <c r="B19649" s="890" t="s">
        <v>39262</v>
      </c>
      <c r="C19649" s="890" t="s">
        <v>1877</v>
      </c>
      <c r="D19649" s="890">
        <v>0.17</v>
      </c>
    </row>
    <row r="19650" spans="1:4" x14ac:dyDescent="0.25">
      <c r="A19650" s="890" t="s">
        <v>18968</v>
      </c>
      <c r="B19650" s="890" t="s">
        <v>39263</v>
      </c>
      <c r="C19650" s="890" t="s">
        <v>1877</v>
      </c>
      <c r="D19650" s="890">
        <v>4.75</v>
      </c>
    </row>
    <row r="19651" spans="1:4" x14ac:dyDescent="0.25">
      <c r="A19651" s="890" t="s">
        <v>18969</v>
      </c>
      <c r="B19651" s="890" t="s">
        <v>39263</v>
      </c>
      <c r="C19651" s="890" t="s">
        <v>1877</v>
      </c>
      <c r="D19651" s="890">
        <v>0.55000000000000004</v>
      </c>
    </row>
    <row r="19652" spans="1:4" x14ac:dyDescent="0.25">
      <c r="A19652" s="890" t="s">
        <v>18970</v>
      </c>
      <c r="B19652" s="890" t="s">
        <v>39263</v>
      </c>
      <c r="C19652" s="890" t="s">
        <v>1877</v>
      </c>
      <c r="D19652" s="890">
        <v>4.75</v>
      </c>
    </row>
    <row r="19653" spans="1:4" x14ac:dyDescent="0.25">
      <c r="A19653" s="890" t="s">
        <v>18971</v>
      </c>
      <c r="B19653" s="890" t="s">
        <v>39263</v>
      </c>
      <c r="C19653" s="890" t="s">
        <v>1877</v>
      </c>
      <c r="D19653" s="890">
        <v>0.55000000000000004</v>
      </c>
    </row>
    <row r="19654" spans="1:4" x14ac:dyDescent="0.25">
      <c r="A19654" s="890" t="s">
        <v>18972</v>
      </c>
      <c r="B19654" s="890" t="s">
        <v>39264</v>
      </c>
      <c r="C19654" s="890" t="s">
        <v>1877</v>
      </c>
      <c r="D19654" s="890">
        <v>7.12</v>
      </c>
    </row>
    <row r="19655" spans="1:4" x14ac:dyDescent="0.25">
      <c r="A19655" s="890" t="s">
        <v>18973</v>
      </c>
      <c r="B19655" s="890" t="s">
        <v>39264</v>
      </c>
      <c r="C19655" s="890" t="s">
        <v>1877</v>
      </c>
      <c r="D19655" s="890">
        <v>1.33</v>
      </c>
    </row>
    <row r="19656" spans="1:4" x14ac:dyDescent="0.25">
      <c r="A19656" s="890" t="s">
        <v>18974</v>
      </c>
      <c r="B19656" s="890" t="s">
        <v>39264</v>
      </c>
      <c r="C19656" s="890" t="s">
        <v>1877</v>
      </c>
      <c r="D19656" s="890">
        <v>7.12</v>
      </c>
    </row>
    <row r="19657" spans="1:4" x14ac:dyDescent="0.25">
      <c r="A19657" s="890" t="s">
        <v>18975</v>
      </c>
      <c r="B19657" s="890" t="s">
        <v>39264</v>
      </c>
      <c r="C19657" s="890" t="s">
        <v>1877</v>
      </c>
      <c r="D19657" s="890">
        <v>1.33</v>
      </c>
    </row>
    <row r="19658" spans="1:4" x14ac:dyDescent="0.25">
      <c r="A19658" s="890" t="s">
        <v>18976</v>
      </c>
      <c r="B19658" s="890" t="s">
        <v>39265</v>
      </c>
      <c r="C19658" s="890" t="s">
        <v>1877</v>
      </c>
      <c r="D19658" s="890">
        <v>276.45999999999998</v>
      </c>
    </row>
    <row r="19659" spans="1:4" x14ac:dyDescent="0.25">
      <c r="A19659" s="890" t="s">
        <v>18977</v>
      </c>
      <c r="B19659" s="890" t="s">
        <v>39265</v>
      </c>
      <c r="C19659" s="890" t="s">
        <v>1877</v>
      </c>
      <c r="D19659" s="890">
        <v>155.31</v>
      </c>
    </row>
    <row r="19660" spans="1:4" x14ac:dyDescent="0.25">
      <c r="A19660" s="890" t="s">
        <v>18978</v>
      </c>
      <c r="B19660" s="890" t="s">
        <v>39265</v>
      </c>
      <c r="C19660" s="890" t="s">
        <v>1877</v>
      </c>
      <c r="D19660" s="890">
        <v>133.85</v>
      </c>
    </row>
    <row r="19661" spans="1:4" x14ac:dyDescent="0.25">
      <c r="A19661" s="890" t="s">
        <v>18979</v>
      </c>
      <c r="B19661" s="890" t="s">
        <v>39265</v>
      </c>
      <c r="C19661" s="890" t="s">
        <v>1877</v>
      </c>
      <c r="D19661" s="890">
        <v>271.3</v>
      </c>
    </row>
    <row r="19662" spans="1:4" x14ac:dyDescent="0.25">
      <c r="A19662" s="890" t="s">
        <v>18980</v>
      </c>
      <c r="B19662" s="890" t="s">
        <v>39265</v>
      </c>
      <c r="C19662" s="890" t="s">
        <v>1877</v>
      </c>
      <c r="D19662" s="890">
        <v>150.15</v>
      </c>
    </row>
    <row r="19663" spans="1:4" x14ac:dyDescent="0.25">
      <c r="A19663" s="890" t="s">
        <v>18981</v>
      </c>
      <c r="B19663" s="890" t="s">
        <v>39265</v>
      </c>
      <c r="C19663" s="890" t="s">
        <v>1877</v>
      </c>
      <c r="D19663" s="890">
        <v>128.69</v>
      </c>
    </row>
    <row r="19664" spans="1:4" x14ac:dyDescent="0.25">
      <c r="A19664" s="890" t="s">
        <v>18982</v>
      </c>
      <c r="B19664" s="890" t="s">
        <v>39266</v>
      </c>
      <c r="C19664" s="890" t="s">
        <v>1877</v>
      </c>
      <c r="D19664" s="890">
        <v>298.98</v>
      </c>
    </row>
    <row r="19665" spans="1:4" x14ac:dyDescent="0.25">
      <c r="A19665" s="890" t="s">
        <v>18983</v>
      </c>
      <c r="B19665" s="890" t="s">
        <v>39266</v>
      </c>
      <c r="C19665" s="890" t="s">
        <v>1877</v>
      </c>
      <c r="D19665" s="890">
        <v>157.56</v>
      </c>
    </row>
    <row r="19666" spans="1:4" x14ac:dyDescent="0.25">
      <c r="A19666" s="890" t="s">
        <v>18984</v>
      </c>
      <c r="B19666" s="890" t="s">
        <v>39266</v>
      </c>
      <c r="C19666" s="890" t="s">
        <v>1877</v>
      </c>
      <c r="D19666" s="890">
        <v>133.85</v>
      </c>
    </row>
    <row r="19667" spans="1:4" x14ac:dyDescent="0.25">
      <c r="A19667" s="890" t="s">
        <v>18985</v>
      </c>
      <c r="B19667" s="890" t="s">
        <v>39266</v>
      </c>
      <c r="C19667" s="890" t="s">
        <v>1877</v>
      </c>
      <c r="D19667" s="890">
        <v>293.82</v>
      </c>
    </row>
    <row r="19668" spans="1:4" x14ac:dyDescent="0.25">
      <c r="A19668" s="890" t="s">
        <v>18986</v>
      </c>
      <c r="B19668" s="890" t="s">
        <v>39266</v>
      </c>
      <c r="C19668" s="890" t="s">
        <v>1877</v>
      </c>
      <c r="D19668" s="890">
        <v>152.4</v>
      </c>
    </row>
    <row r="19669" spans="1:4" x14ac:dyDescent="0.25">
      <c r="A19669" s="890" t="s">
        <v>18987</v>
      </c>
      <c r="B19669" s="890" t="s">
        <v>39266</v>
      </c>
      <c r="C19669" s="890" t="s">
        <v>1877</v>
      </c>
      <c r="D19669" s="890">
        <v>128.69</v>
      </c>
    </row>
    <row r="19670" spans="1:4" x14ac:dyDescent="0.25">
      <c r="A19670" s="890" t="s">
        <v>18988</v>
      </c>
      <c r="B19670" s="890" t="s">
        <v>39267</v>
      </c>
      <c r="C19670" s="890" t="s">
        <v>1877</v>
      </c>
      <c r="D19670" s="890">
        <v>394.61</v>
      </c>
    </row>
    <row r="19671" spans="1:4" x14ac:dyDescent="0.25">
      <c r="A19671" s="890" t="s">
        <v>18989</v>
      </c>
      <c r="B19671" s="890" t="s">
        <v>39267</v>
      </c>
      <c r="C19671" s="890" t="s">
        <v>1877</v>
      </c>
      <c r="D19671" s="890">
        <v>188.79</v>
      </c>
    </row>
    <row r="19672" spans="1:4" x14ac:dyDescent="0.25">
      <c r="A19672" s="890" t="s">
        <v>18990</v>
      </c>
      <c r="B19672" s="890" t="s">
        <v>39267</v>
      </c>
      <c r="C19672" s="890" t="s">
        <v>1877</v>
      </c>
      <c r="D19672" s="890">
        <v>155.79</v>
      </c>
    </row>
    <row r="19673" spans="1:4" x14ac:dyDescent="0.25">
      <c r="A19673" s="890" t="s">
        <v>18991</v>
      </c>
      <c r="B19673" s="890" t="s">
        <v>39267</v>
      </c>
      <c r="C19673" s="890" t="s">
        <v>1877</v>
      </c>
      <c r="D19673" s="890">
        <v>389.45</v>
      </c>
    </row>
    <row r="19674" spans="1:4" x14ac:dyDescent="0.25">
      <c r="A19674" s="890" t="s">
        <v>18992</v>
      </c>
      <c r="B19674" s="890" t="s">
        <v>39267</v>
      </c>
      <c r="C19674" s="890" t="s">
        <v>1877</v>
      </c>
      <c r="D19674" s="890">
        <v>183.63</v>
      </c>
    </row>
    <row r="19675" spans="1:4" x14ac:dyDescent="0.25">
      <c r="A19675" s="890" t="s">
        <v>18993</v>
      </c>
      <c r="B19675" s="890" t="s">
        <v>39267</v>
      </c>
      <c r="C19675" s="890" t="s">
        <v>1877</v>
      </c>
      <c r="D19675" s="890">
        <v>150.63</v>
      </c>
    </row>
    <row r="19676" spans="1:4" x14ac:dyDescent="0.25">
      <c r="A19676" s="890" t="s">
        <v>18994</v>
      </c>
      <c r="B19676" s="890" t="s">
        <v>39268</v>
      </c>
      <c r="C19676" s="890" t="s">
        <v>1877</v>
      </c>
      <c r="D19676" s="890">
        <v>377.25</v>
      </c>
    </row>
    <row r="19677" spans="1:4" x14ac:dyDescent="0.25">
      <c r="A19677" s="890" t="s">
        <v>18995</v>
      </c>
      <c r="B19677" s="890" t="s">
        <v>39268</v>
      </c>
      <c r="C19677" s="890" t="s">
        <v>1877</v>
      </c>
      <c r="D19677" s="890">
        <v>162.13999999999999</v>
      </c>
    </row>
    <row r="19678" spans="1:4" x14ac:dyDescent="0.25">
      <c r="A19678" s="890" t="s">
        <v>18996</v>
      </c>
      <c r="B19678" s="890" t="s">
        <v>39269</v>
      </c>
      <c r="C19678" s="890" t="s">
        <v>1877</v>
      </c>
      <c r="D19678" s="890">
        <v>130.55000000000001</v>
      </c>
    </row>
    <row r="19679" spans="1:4" x14ac:dyDescent="0.25">
      <c r="A19679" s="890" t="s">
        <v>18997</v>
      </c>
      <c r="B19679" s="890" t="s">
        <v>39268</v>
      </c>
      <c r="C19679" s="890" t="s">
        <v>1877</v>
      </c>
      <c r="D19679" s="890">
        <v>372.09</v>
      </c>
    </row>
    <row r="19680" spans="1:4" x14ac:dyDescent="0.25">
      <c r="A19680" s="890" t="s">
        <v>18998</v>
      </c>
      <c r="B19680" s="890" t="s">
        <v>39268</v>
      </c>
      <c r="C19680" s="890" t="s">
        <v>1877</v>
      </c>
      <c r="D19680" s="890">
        <v>156.97999999999999</v>
      </c>
    </row>
    <row r="19681" spans="1:4" x14ac:dyDescent="0.25">
      <c r="A19681" s="890" t="s">
        <v>18999</v>
      </c>
      <c r="B19681" s="890" t="s">
        <v>39269</v>
      </c>
      <c r="C19681" s="890" t="s">
        <v>1877</v>
      </c>
      <c r="D19681" s="890">
        <v>125.39</v>
      </c>
    </row>
    <row r="19682" spans="1:4" x14ac:dyDescent="0.25">
      <c r="A19682" s="890" t="s">
        <v>19000</v>
      </c>
      <c r="B19682" s="890" t="s">
        <v>39270</v>
      </c>
      <c r="C19682" s="890" t="s">
        <v>1877</v>
      </c>
      <c r="D19682" s="890">
        <v>363.12</v>
      </c>
    </row>
    <row r="19683" spans="1:4" x14ac:dyDescent="0.25">
      <c r="A19683" s="890" t="s">
        <v>19001</v>
      </c>
      <c r="B19683" s="890" t="s">
        <v>39270</v>
      </c>
      <c r="C19683" s="890" t="s">
        <v>1877</v>
      </c>
      <c r="D19683" s="890">
        <v>354.14</v>
      </c>
    </row>
    <row r="19684" spans="1:4" x14ac:dyDescent="0.25">
      <c r="A19684" s="890" t="s">
        <v>19002</v>
      </c>
      <c r="B19684" s="890" t="s">
        <v>39271</v>
      </c>
      <c r="C19684" s="890" t="s">
        <v>1877</v>
      </c>
      <c r="D19684" s="890">
        <v>374.19</v>
      </c>
    </row>
    <row r="19685" spans="1:4" x14ac:dyDescent="0.25">
      <c r="A19685" s="890" t="s">
        <v>19003</v>
      </c>
      <c r="B19685" s="890" t="s">
        <v>39271</v>
      </c>
      <c r="C19685" s="890" t="s">
        <v>1877</v>
      </c>
      <c r="D19685" s="890">
        <v>365.2</v>
      </c>
    </row>
    <row r="19686" spans="1:4" x14ac:dyDescent="0.25">
      <c r="A19686" s="890" t="s">
        <v>19004</v>
      </c>
      <c r="B19686" s="890" t="s">
        <v>39272</v>
      </c>
      <c r="C19686" s="890" t="s">
        <v>1877</v>
      </c>
      <c r="D19686" s="890">
        <v>420.71</v>
      </c>
    </row>
    <row r="19687" spans="1:4" x14ac:dyDescent="0.25">
      <c r="A19687" s="890" t="s">
        <v>19005</v>
      </c>
      <c r="B19687" s="890" t="s">
        <v>39272</v>
      </c>
      <c r="C19687" s="890" t="s">
        <v>1877</v>
      </c>
      <c r="D19687" s="890">
        <v>411.73</v>
      </c>
    </row>
    <row r="19688" spans="1:4" x14ac:dyDescent="0.25">
      <c r="A19688" s="890" t="s">
        <v>24990</v>
      </c>
      <c r="B19688" s="890" t="s">
        <v>39273</v>
      </c>
      <c r="C19688" s="890" t="s">
        <v>1877</v>
      </c>
      <c r="D19688" s="890">
        <v>601.54999999999995</v>
      </c>
    </row>
    <row r="19689" spans="1:4" x14ac:dyDescent="0.25">
      <c r="A19689" s="890" t="s">
        <v>24991</v>
      </c>
      <c r="B19689" s="890" t="s">
        <v>39274</v>
      </c>
      <c r="C19689" s="890" t="s">
        <v>1877</v>
      </c>
      <c r="D19689" s="890">
        <v>286</v>
      </c>
    </row>
    <row r="19690" spans="1:4" x14ac:dyDescent="0.25">
      <c r="A19690" s="890" t="s">
        <v>24992</v>
      </c>
      <c r="B19690" s="890" t="s">
        <v>39275</v>
      </c>
      <c r="C19690" s="890" t="s">
        <v>1877</v>
      </c>
      <c r="D19690" s="890">
        <v>224.17</v>
      </c>
    </row>
    <row r="19691" spans="1:4" x14ac:dyDescent="0.25">
      <c r="A19691" s="890" t="s">
        <v>24993</v>
      </c>
      <c r="B19691" s="890" t="s">
        <v>39273</v>
      </c>
      <c r="C19691" s="890" t="s">
        <v>1877</v>
      </c>
      <c r="D19691" s="890">
        <v>598.41</v>
      </c>
    </row>
    <row r="19692" spans="1:4" x14ac:dyDescent="0.25">
      <c r="A19692" s="890" t="s">
        <v>24994</v>
      </c>
      <c r="B19692" s="890" t="s">
        <v>39274</v>
      </c>
      <c r="C19692" s="890" t="s">
        <v>1877</v>
      </c>
      <c r="D19692" s="890">
        <v>282.86</v>
      </c>
    </row>
    <row r="19693" spans="1:4" x14ac:dyDescent="0.25">
      <c r="A19693" s="890" t="s">
        <v>24995</v>
      </c>
      <c r="B19693" s="890" t="s">
        <v>39275</v>
      </c>
      <c r="C19693" s="890" t="s">
        <v>1877</v>
      </c>
      <c r="D19693" s="890">
        <v>221.03</v>
      </c>
    </row>
    <row r="19694" spans="1:4" x14ac:dyDescent="0.25">
      <c r="A19694" s="890" t="s">
        <v>19006</v>
      </c>
      <c r="B19694" s="890" t="s">
        <v>39276</v>
      </c>
      <c r="C19694" s="890" t="s">
        <v>1877</v>
      </c>
      <c r="D19694" s="890">
        <v>112.05</v>
      </c>
    </row>
    <row r="19695" spans="1:4" x14ac:dyDescent="0.25">
      <c r="A19695" s="890" t="s">
        <v>19007</v>
      </c>
      <c r="B19695" s="890" t="s">
        <v>39276</v>
      </c>
      <c r="C19695" s="890" t="s">
        <v>1877</v>
      </c>
      <c r="D19695" s="890">
        <v>21.02</v>
      </c>
    </row>
    <row r="19696" spans="1:4" x14ac:dyDescent="0.25">
      <c r="A19696" s="890" t="s">
        <v>19008</v>
      </c>
      <c r="B19696" s="890" t="s">
        <v>39276</v>
      </c>
      <c r="C19696" s="890" t="s">
        <v>1877</v>
      </c>
      <c r="D19696" s="890">
        <v>10.07</v>
      </c>
    </row>
    <row r="19697" spans="1:4" x14ac:dyDescent="0.25">
      <c r="A19697" s="890" t="s">
        <v>19009</v>
      </c>
      <c r="B19697" s="890" t="s">
        <v>39276</v>
      </c>
      <c r="C19697" s="890" t="s">
        <v>1877</v>
      </c>
      <c r="D19697" s="890">
        <v>112.05</v>
      </c>
    </row>
    <row r="19698" spans="1:4" x14ac:dyDescent="0.25">
      <c r="A19698" s="890" t="s">
        <v>19010</v>
      </c>
      <c r="B19698" s="890" t="s">
        <v>39276</v>
      </c>
      <c r="C19698" s="890" t="s">
        <v>1877</v>
      </c>
      <c r="D19698" s="890">
        <v>21.02</v>
      </c>
    </row>
    <row r="19699" spans="1:4" x14ac:dyDescent="0.25">
      <c r="A19699" s="890" t="s">
        <v>19011</v>
      </c>
      <c r="B19699" s="890" t="s">
        <v>39276</v>
      </c>
      <c r="C19699" s="890" t="s">
        <v>1877</v>
      </c>
      <c r="D19699" s="890">
        <v>10.07</v>
      </c>
    </row>
    <row r="19700" spans="1:4" x14ac:dyDescent="0.25">
      <c r="A19700" s="890" t="s">
        <v>19012</v>
      </c>
      <c r="B19700" s="890" t="s">
        <v>39277</v>
      </c>
      <c r="C19700" s="890" t="s">
        <v>1877</v>
      </c>
      <c r="D19700" s="890">
        <v>175.42</v>
      </c>
    </row>
    <row r="19701" spans="1:4" x14ac:dyDescent="0.25">
      <c r="A19701" s="890" t="s">
        <v>19013</v>
      </c>
      <c r="B19701" s="890" t="s">
        <v>39277</v>
      </c>
      <c r="C19701" s="890" t="s">
        <v>1877</v>
      </c>
      <c r="D19701" s="890">
        <v>37.97</v>
      </c>
    </row>
    <row r="19702" spans="1:4" x14ac:dyDescent="0.25">
      <c r="A19702" s="890" t="s">
        <v>19014</v>
      </c>
      <c r="B19702" s="890" t="s">
        <v>39277</v>
      </c>
      <c r="C19702" s="890" t="s">
        <v>1877</v>
      </c>
      <c r="D19702" s="890">
        <v>20.96</v>
      </c>
    </row>
    <row r="19703" spans="1:4" x14ac:dyDescent="0.25">
      <c r="A19703" s="890" t="s">
        <v>19015</v>
      </c>
      <c r="B19703" s="890" t="s">
        <v>39277</v>
      </c>
      <c r="C19703" s="890" t="s">
        <v>1877</v>
      </c>
      <c r="D19703" s="890">
        <v>175.42</v>
      </c>
    </row>
    <row r="19704" spans="1:4" x14ac:dyDescent="0.25">
      <c r="A19704" s="890" t="s">
        <v>19016</v>
      </c>
      <c r="B19704" s="890" t="s">
        <v>39277</v>
      </c>
      <c r="C19704" s="890" t="s">
        <v>1877</v>
      </c>
      <c r="D19704" s="890">
        <v>37.97</v>
      </c>
    </row>
    <row r="19705" spans="1:4" x14ac:dyDescent="0.25">
      <c r="A19705" s="890" t="s">
        <v>19017</v>
      </c>
      <c r="B19705" s="890" t="s">
        <v>39277</v>
      </c>
      <c r="C19705" s="890" t="s">
        <v>1877</v>
      </c>
      <c r="D19705" s="890">
        <v>20.96</v>
      </c>
    </row>
    <row r="19706" spans="1:4" x14ac:dyDescent="0.25">
      <c r="A19706" s="890" t="s">
        <v>19018</v>
      </c>
      <c r="B19706" s="890" t="s">
        <v>39278</v>
      </c>
      <c r="C19706" s="890" t="s">
        <v>1877</v>
      </c>
      <c r="D19706" s="890">
        <v>194.92</v>
      </c>
    </row>
    <row r="19707" spans="1:4" x14ac:dyDescent="0.25">
      <c r="A19707" s="890" t="s">
        <v>19019</v>
      </c>
      <c r="B19707" s="890" t="s">
        <v>39279</v>
      </c>
      <c r="C19707" s="890" t="s">
        <v>1877</v>
      </c>
      <c r="D19707" s="890">
        <v>43.6</v>
      </c>
    </row>
    <row r="19708" spans="1:4" x14ac:dyDescent="0.25">
      <c r="A19708" s="890" t="s">
        <v>19020</v>
      </c>
      <c r="B19708" s="890" t="s">
        <v>39278</v>
      </c>
      <c r="C19708" s="890" t="s">
        <v>1877</v>
      </c>
      <c r="D19708" s="890">
        <v>24.72</v>
      </c>
    </row>
    <row r="19709" spans="1:4" x14ac:dyDescent="0.25">
      <c r="A19709" s="890" t="s">
        <v>19021</v>
      </c>
      <c r="B19709" s="890" t="s">
        <v>39278</v>
      </c>
      <c r="C19709" s="890" t="s">
        <v>1877</v>
      </c>
      <c r="D19709" s="890">
        <v>194.92</v>
      </c>
    </row>
    <row r="19710" spans="1:4" x14ac:dyDescent="0.25">
      <c r="A19710" s="890" t="s">
        <v>19022</v>
      </c>
      <c r="B19710" s="890" t="s">
        <v>39279</v>
      </c>
      <c r="C19710" s="890" t="s">
        <v>1877</v>
      </c>
      <c r="D19710" s="890">
        <v>43.6</v>
      </c>
    </row>
    <row r="19711" spans="1:4" x14ac:dyDescent="0.25">
      <c r="A19711" s="890" t="s">
        <v>19023</v>
      </c>
      <c r="B19711" s="890" t="s">
        <v>39278</v>
      </c>
      <c r="C19711" s="890" t="s">
        <v>1877</v>
      </c>
      <c r="D19711" s="890">
        <v>24.72</v>
      </c>
    </row>
    <row r="19712" spans="1:4" x14ac:dyDescent="0.25">
      <c r="A19712" s="890" t="s">
        <v>19024</v>
      </c>
      <c r="B19712" s="890" t="s">
        <v>39280</v>
      </c>
      <c r="C19712" s="890" t="s">
        <v>1877</v>
      </c>
      <c r="D19712" s="890">
        <v>311.11</v>
      </c>
    </row>
    <row r="19713" spans="1:4" x14ac:dyDescent="0.25">
      <c r="A19713" s="890" t="s">
        <v>19025</v>
      </c>
      <c r="B19713" s="890" t="s">
        <v>39280</v>
      </c>
      <c r="C19713" s="890" t="s">
        <v>1877</v>
      </c>
      <c r="D19713" s="890">
        <v>78.45</v>
      </c>
    </row>
    <row r="19714" spans="1:4" x14ac:dyDescent="0.25">
      <c r="A19714" s="890" t="s">
        <v>19026</v>
      </c>
      <c r="B19714" s="890" t="s">
        <v>39280</v>
      </c>
      <c r="C19714" s="890" t="s">
        <v>1877</v>
      </c>
      <c r="D19714" s="890">
        <v>48.55</v>
      </c>
    </row>
    <row r="19715" spans="1:4" x14ac:dyDescent="0.25">
      <c r="A19715" s="890" t="s">
        <v>19027</v>
      </c>
      <c r="B19715" s="890" t="s">
        <v>39280</v>
      </c>
      <c r="C19715" s="890" t="s">
        <v>1877</v>
      </c>
      <c r="D19715" s="890">
        <v>311.11</v>
      </c>
    </row>
    <row r="19716" spans="1:4" x14ac:dyDescent="0.25">
      <c r="A19716" s="890" t="s">
        <v>19028</v>
      </c>
      <c r="B19716" s="890" t="s">
        <v>39280</v>
      </c>
      <c r="C19716" s="890" t="s">
        <v>1877</v>
      </c>
      <c r="D19716" s="890">
        <v>78.45</v>
      </c>
    </row>
    <row r="19717" spans="1:4" x14ac:dyDescent="0.25">
      <c r="A19717" s="890" t="s">
        <v>19029</v>
      </c>
      <c r="B19717" s="890" t="s">
        <v>39280</v>
      </c>
      <c r="C19717" s="890" t="s">
        <v>1877</v>
      </c>
      <c r="D19717" s="890">
        <v>48.55</v>
      </c>
    </row>
    <row r="19718" spans="1:4" x14ac:dyDescent="0.25">
      <c r="A19718" s="890" t="s">
        <v>19030</v>
      </c>
      <c r="B19718" s="890" t="s">
        <v>39281</v>
      </c>
      <c r="C19718" s="890" t="s">
        <v>1877</v>
      </c>
      <c r="D19718" s="890">
        <v>7.89</v>
      </c>
    </row>
    <row r="19719" spans="1:4" x14ac:dyDescent="0.25">
      <c r="A19719" s="890" t="s">
        <v>19031</v>
      </c>
      <c r="B19719" s="890" t="s">
        <v>39281</v>
      </c>
      <c r="C19719" s="890" t="s">
        <v>1877</v>
      </c>
      <c r="D19719" s="890">
        <v>0.88</v>
      </c>
    </row>
    <row r="19720" spans="1:4" x14ac:dyDescent="0.25">
      <c r="A19720" s="890" t="s">
        <v>19032</v>
      </c>
      <c r="B19720" s="890" t="s">
        <v>39281</v>
      </c>
      <c r="C19720" s="890" t="s">
        <v>1877</v>
      </c>
      <c r="D19720" s="890">
        <v>0.1</v>
      </c>
    </row>
    <row r="19721" spans="1:4" x14ac:dyDescent="0.25">
      <c r="A19721" s="890" t="s">
        <v>19033</v>
      </c>
      <c r="B19721" s="890" t="s">
        <v>39281</v>
      </c>
      <c r="C19721" s="890" t="s">
        <v>1877</v>
      </c>
      <c r="D19721" s="890">
        <v>7.89</v>
      </c>
    </row>
    <row r="19722" spans="1:4" x14ac:dyDescent="0.25">
      <c r="A19722" s="890" t="s">
        <v>19034</v>
      </c>
      <c r="B19722" s="890" t="s">
        <v>39281</v>
      </c>
      <c r="C19722" s="890" t="s">
        <v>1877</v>
      </c>
      <c r="D19722" s="890">
        <v>0.88</v>
      </c>
    </row>
    <row r="19723" spans="1:4" x14ac:dyDescent="0.25">
      <c r="A19723" s="890" t="s">
        <v>19035</v>
      </c>
      <c r="B19723" s="890" t="s">
        <v>39281</v>
      </c>
      <c r="C19723" s="890" t="s">
        <v>1877</v>
      </c>
      <c r="D19723" s="890">
        <v>0.1</v>
      </c>
    </row>
    <row r="19724" spans="1:4" x14ac:dyDescent="0.25">
      <c r="A19724" s="890" t="s">
        <v>19036</v>
      </c>
      <c r="B19724" s="890" t="s">
        <v>48846</v>
      </c>
      <c r="C19724" s="890" t="s">
        <v>1877</v>
      </c>
      <c r="D19724" s="890">
        <v>96.53</v>
      </c>
    </row>
    <row r="19725" spans="1:4" x14ac:dyDescent="0.25">
      <c r="A19725" s="890" t="s">
        <v>19037</v>
      </c>
      <c r="B19725" s="890" t="s">
        <v>48847</v>
      </c>
      <c r="C19725" s="890" t="s">
        <v>1877</v>
      </c>
      <c r="D19725" s="890">
        <v>14.68</v>
      </c>
    </row>
    <row r="19726" spans="1:4" x14ac:dyDescent="0.25">
      <c r="A19726" s="890" t="s">
        <v>19038</v>
      </c>
      <c r="B19726" s="890" t="s">
        <v>48846</v>
      </c>
      <c r="C19726" s="890" t="s">
        <v>1877</v>
      </c>
      <c r="D19726" s="890">
        <v>5.28</v>
      </c>
    </row>
    <row r="19727" spans="1:4" x14ac:dyDescent="0.25">
      <c r="A19727" s="890" t="s">
        <v>19039</v>
      </c>
      <c r="B19727" s="890" t="s">
        <v>48846</v>
      </c>
      <c r="C19727" s="890" t="s">
        <v>1877</v>
      </c>
      <c r="D19727" s="890">
        <v>96.53</v>
      </c>
    </row>
    <row r="19728" spans="1:4" x14ac:dyDescent="0.25">
      <c r="A19728" s="890" t="s">
        <v>19040</v>
      </c>
      <c r="B19728" s="890" t="s">
        <v>48847</v>
      </c>
      <c r="C19728" s="890" t="s">
        <v>1877</v>
      </c>
      <c r="D19728" s="890">
        <v>14.68</v>
      </c>
    </row>
    <row r="19729" spans="1:4" x14ac:dyDescent="0.25">
      <c r="A19729" s="890" t="s">
        <v>19041</v>
      </c>
      <c r="B19729" s="890" t="s">
        <v>48846</v>
      </c>
      <c r="C19729" s="890" t="s">
        <v>1877</v>
      </c>
      <c r="D19729" s="890">
        <v>5.28</v>
      </c>
    </row>
    <row r="19730" spans="1:4" x14ac:dyDescent="0.25">
      <c r="A19730" s="890" t="s">
        <v>19042</v>
      </c>
      <c r="B19730" s="890" t="s">
        <v>48848</v>
      </c>
      <c r="C19730" s="890" t="s">
        <v>1877</v>
      </c>
      <c r="D19730" s="890">
        <v>219.45</v>
      </c>
    </row>
    <row r="19731" spans="1:4" x14ac:dyDescent="0.25">
      <c r="A19731" s="890" t="s">
        <v>19043</v>
      </c>
      <c r="B19731" s="890" t="s">
        <v>48848</v>
      </c>
      <c r="C19731" s="890" t="s">
        <v>1877</v>
      </c>
      <c r="D19731" s="890">
        <v>28.76</v>
      </c>
    </row>
    <row r="19732" spans="1:4" x14ac:dyDescent="0.25">
      <c r="A19732" s="890" t="s">
        <v>19044</v>
      </c>
      <c r="B19732" s="890" t="s">
        <v>48848</v>
      </c>
      <c r="C19732" s="890" t="s">
        <v>1877</v>
      </c>
      <c r="D19732" s="890">
        <v>7.16</v>
      </c>
    </row>
    <row r="19733" spans="1:4" x14ac:dyDescent="0.25">
      <c r="A19733" s="890" t="s">
        <v>19045</v>
      </c>
      <c r="B19733" s="890" t="s">
        <v>48848</v>
      </c>
      <c r="C19733" s="890" t="s">
        <v>1877</v>
      </c>
      <c r="D19733" s="890">
        <v>219.45</v>
      </c>
    </row>
    <row r="19734" spans="1:4" x14ac:dyDescent="0.25">
      <c r="A19734" s="890" t="s">
        <v>19046</v>
      </c>
      <c r="B19734" s="890" t="s">
        <v>48848</v>
      </c>
      <c r="C19734" s="890" t="s">
        <v>1877</v>
      </c>
      <c r="D19734" s="890">
        <v>28.76</v>
      </c>
    </row>
    <row r="19735" spans="1:4" x14ac:dyDescent="0.25">
      <c r="A19735" s="890" t="s">
        <v>19047</v>
      </c>
      <c r="B19735" s="890" t="s">
        <v>48848</v>
      </c>
      <c r="C19735" s="890" t="s">
        <v>1877</v>
      </c>
      <c r="D19735" s="890">
        <v>7.16</v>
      </c>
    </row>
    <row r="19736" spans="1:4" x14ac:dyDescent="0.25">
      <c r="A19736" s="890" t="s">
        <v>19048</v>
      </c>
      <c r="B19736" s="890" t="s">
        <v>39285</v>
      </c>
      <c r="C19736" s="890" t="s">
        <v>1877</v>
      </c>
      <c r="D19736" s="890">
        <v>15.39</v>
      </c>
    </row>
    <row r="19737" spans="1:4" x14ac:dyDescent="0.25">
      <c r="A19737" s="890" t="s">
        <v>19049</v>
      </c>
      <c r="B19737" s="890" t="s">
        <v>39285</v>
      </c>
      <c r="C19737" s="890" t="s">
        <v>1877</v>
      </c>
      <c r="D19737" s="890">
        <v>1.98</v>
      </c>
    </row>
    <row r="19738" spans="1:4" x14ac:dyDescent="0.25">
      <c r="A19738" s="890" t="s">
        <v>19050</v>
      </c>
      <c r="B19738" s="890" t="s">
        <v>39285</v>
      </c>
      <c r="C19738" s="890" t="s">
        <v>1877</v>
      </c>
      <c r="D19738" s="890">
        <v>0.47</v>
      </c>
    </row>
    <row r="19739" spans="1:4" x14ac:dyDescent="0.25">
      <c r="A19739" s="890" t="s">
        <v>19051</v>
      </c>
      <c r="B19739" s="890" t="s">
        <v>39285</v>
      </c>
      <c r="C19739" s="890" t="s">
        <v>1877</v>
      </c>
      <c r="D19739" s="890">
        <v>15.39</v>
      </c>
    </row>
    <row r="19740" spans="1:4" x14ac:dyDescent="0.25">
      <c r="A19740" s="890" t="s">
        <v>19052</v>
      </c>
      <c r="B19740" s="890" t="s">
        <v>39285</v>
      </c>
      <c r="C19740" s="890" t="s">
        <v>1877</v>
      </c>
      <c r="D19740" s="890">
        <v>1.98</v>
      </c>
    </row>
    <row r="19741" spans="1:4" x14ac:dyDescent="0.25">
      <c r="A19741" s="890" t="s">
        <v>19053</v>
      </c>
      <c r="B19741" s="890" t="s">
        <v>39285</v>
      </c>
      <c r="C19741" s="890" t="s">
        <v>1877</v>
      </c>
      <c r="D19741" s="890">
        <v>0.47</v>
      </c>
    </row>
    <row r="19742" spans="1:4" x14ac:dyDescent="0.25">
      <c r="A19742" s="890" t="s">
        <v>19054</v>
      </c>
      <c r="B19742" s="890" t="s">
        <v>39286</v>
      </c>
      <c r="C19742" s="890" t="s">
        <v>1877</v>
      </c>
      <c r="D19742" s="890">
        <v>84.8</v>
      </c>
    </row>
    <row r="19743" spans="1:4" x14ac:dyDescent="0.25">
      <c r="A19743" s="890" t="s">
        <v>19055</v>
      </c>
      <c r="B19743" s="890" t="s">
        <v>39286</v>
      </c>
      <c r="C19743" s="890" t="s">
        <v>1877</v>
      </c>
      <c r="D19743" s="890">
        <v>20.190000000000001</v>
      </c>
    </row>
    <row r="19744" spans="1:4" x14ac:dyDescent="0.25">
      <c r="A19744" s="890" t="s">
        <v>19056</v>
      </c>
      <c r="B19744" s="890" t="s">
        <v>39286</v>
      </c>
      <c r="C19744" s="890" t="s">
        <v>1877</v>
      </c>
      <c r="D19744" s="890">
        <v>12.33</v>
      </c>
    </row>
    <row r="19745" spans="1:4" x14ac:dyDescent="0.25">
      <c r="A19745" s="890" t="s">
        <v>19057</v>
      </c>
      <c r="B19745" s="890" t="s">
        <v>39286</v>
      </c>
      <c r="C19745" s="890" t="s">
        <v>1877</v>
      </c>
      <c r="D19745" s="890">
        <v>84.8</v>
      </c>
    </row>
    <row r="19746" spans="1:4" x14ac:dyDescent="0.25">
      <c r="A19746" s="890" t="s">
        <v>19058</v>
      </c>
      <c r="B19746" s="890" t="s">
        <v>39286</v>
      </c>
      <c r="C19746" s="890" t="s">
        <v>1877</v>
      </c>
      <c r="D19746" s="890">
        <v>20.190000000000001</v>
      </c>
    </row>
    <row r="19747" spans="1:4" x14ac:dyDescent="0.25">
      <c r="A19747" s="890" t="s">
        <v>19059</v>
      </c>
      <c r="B19747" s="890" t="s">
        <v>39286</v>
      </c>
      <c r="C19747" s="890" t="s">
        <v>1877</v>
      </c>
      <c r="D19747" s="890">
        <v>12.33</v>
      </c>
    </row>
    <row r="19748" spans="1:4" x14ac:dyDescent="0.25">
      <c r="A19748" s="890" t="s">
        <v>19060</v>
      </c>
      <c r="B19748" s="890" t="s">
        <v>39287</v>
      </c>
      <c r="C19748" s="890" t="s">
        <v>1877</v>
      </c>
      <c r="D19748" s="890">
        <v>1234.74</v>
      </c>
    </row>
    <row r="19749" spans="1:4" x14ac:dyDescent="0.25">
      <c r="A19749" s="890" t="s">
        <v>19061</v>
      </c>
      <c r="B19749" s="890" t="s">
        <v>39287</v>
      </c>
      <c r="C19749" s="890" t="s">
        <v>1877</v>
      </c>
      <c r="D19749" s="890">
        <v>650.49</v>
      </c>
    </row>
    <row r="19750" spans="1:4" x14ac:dyDescent="0.25">
      <c r="A19750" s="890" t="s">
        <v>19062</v>
      </c>
      <c r="B19750" s="890" t="s">
        <v>39287</v>
      </c>
      <c r="C19750" s="890" t="s">
        <v>1877</v>
      </c>
      <c r="D19750" s="890">
        <v>530.49</v>
      </c>
    </row>
    <row r="19751" spans="1:4" x14ac:dyDescent="0.25">
      <c r="A19751" s="890" t="s">
        <v>19063</v>
      </c>
      <c r="B19751" s="890" t="s">
        <v>39287</v>
      </c>
      <c r="C19751" s="890" t="s">
        <v>1877</v>
      </c>
      <c r="D19751" s="890">
        <v>1231.5999999999999</v>
      </c>
    </row>
    <row r="19752" spans="1:4" x14ac:dyDescent="0.25">
      <c r="A19752" s="890" t="s">
        <v>19064</v>
      </c>
      <c r="B19752" s="890" t="s">
        <v>39287</v>
      </c>
      <c r="C19752" s="890" t="s">
        <v>1877</v>
      </c>
      <c r="D19752" s="890">
        <v>647.35</v>
      </c>
    </row>
    <row r="19753" spans="1:4" x14ac:dyDescent="0.25">
      <c r="A19753" s="890" t="s">
        <v>19065</v>
      </c>
      <c r="B19753" s="890" t="s">
        <v>39287</v>
      </c>
      <c r="C19753" s="890" t="s">
        <v>1877</v>
      </c>
      <c r="D19753" s="890">
        <v>527.35</v>
      </c>
    </row>
    <row r="19754" spans="1:4" x14ac:dyDescent="0.25">
      <c r="A19754" s="890" t="s">
        <v>19066</v>
      </c>
      <c r="B19754" s="890" t="s">
        <v>39288</v>
      </c>
      <c r="C19754" s="890" t="s">
        <v>1877</v>
      </c>
      <c r="D19754" s="890">
        <v>39</v>
      </c>
    </row>
    <row r="19755" spans="1:4" x14ac:dyDescent="0.25">
      <c r="A19755" s="890" t="s">
        <v>19067</v>
      </c>
      <c r="B19755" s="890" t="s">
        <v>39288</v>
      </c>
      <c r="C19755" s="890" t="s">
        <v>1877</v>
      </c>
      <c r="D19755" s="890">
        <v>32.5</v>
      </c>
    </row>
    <row r="19756" spans="1:4" x14ac:dyDescent="0.25">
      <c r="A19756" s="890" t="s">
        <v>19068</v>
      </c>
      <c r="B19756" s="890" t="s">
        <v>39288</v>
      </c>
      <c r="C19756" s="890" t="s">
        <v>1877</v>
      </c>
      <c r="D19756" s="890">
        <v>39</v>
      </c>
    </row>
    <row r="19757" spans="1:4" x14ac:dyDescent="0.25">
      <c r="A19757" s="890" t="s">
        <v>19069</v>
      </c>
      <c r="B19757" s="890" t="s">
        <v>39288</v>
      </c>
      <c r="C19757" s="890" t="s">
        <v>1877</v>
      </c>
      <c r="D19757" s="890">
        <v>32.5</v>
      </c>
    </row>
    <row r="19758" spans="1:4" x14ac:dyDescent="0.25">
      <c r="A19758" s="890" t="s">
        <v>19070</v>
      </c>
      <c r="B19758" s="890" t="s">
        <v>39289</v>
      </c>
      <c r="C19758" s="890" t="s">
        <v>1877</v>
      </c>
      <c r="D19758" s="890">
        <v>73.5</v>
      </c>
    </row>
    <row r="19759" spans="1:4" x14ac:dyDescent="0.25">
      <c r="A19759" s="890" t="s">
        <v>19071</v>
      </c>
      <c r="B19759" s="890" t="s">
        <v>39289</v>
      </c>
      <c r="C19759" s="890" t="s">
        <v>1877</v>
      </c>
      <c r="D19759" s="890">
        <v>61.25</v>
      </c>
    </row>
    <row r="19760" spans="1:4" x14ac:dyDescent="0.25">
      <c r="A19760" s="890" t="s">
        <v>19072</v>
      </c>
      <c r="B19760" s="890" t="s">
        <v>39289</v>
      </c>
      <c r="C19760" s="890" t="s">
        <v>1877</v>
      </c>
      <c r="D19760" s="890">
        <v>73.5</v>
      </c>
    </row>
    <row r="19761" spans="1:4" x14ac:dyDescent="0.25">
      <c r="A19761" s="890" t="s">
        <v>19073</v>
      </c>
      <c r="B19761" s="890" t="s">
        <v>39289</v>
      </c>
      <c r="C19761" s="890" t="s">
        <v>1877</v>
      </c>
      <c r="D19761" s="890">
        <v>61.25</v>
      </c>
    </row>
    <row r="19762" spans="1:4" x14ac:dyDescent="0.25">
      <c r="A19762" s="890" t="s">
        <v>19074</v>
      </c>
      <c r="B19762" s="890" t="s">
        <v>39290</v>
      </c>
      <c r="C19762" s="890" t="s">
        <v>1877</v>
      </c>
      <c r="D19762" s="890">
        <v>0.08</v>
      </c>
    </row>
    <row r="19763" spans="1:4" x14ac:dyDescent="0.25">
      <c r="A19763" s="890" t="s">
        <v>19075</v>
      </c>
      <c r="B19763" s="890" t="s">
        <v>39290</v>
      </c>
      <c r="C19763" s="890" t="s">
        <v>1877</v>
      </c>
      <c r="D19763" s="890">
        <v>0.08</v>
      </c>
    </row>
    <row r="19764" spans="1:4" x14ac:dyDescent="0.25">
      <c r="A19764" s="890" t="s">
        <v>19076</v>
      </c>
      <c r="B19764" s="890" t="s">
        <v>39290</v>
      </c>
      <c r="C19764" s="890" t="s">
        <v>1877</v>
      </c>
      <c r="D19764" s="890">
        <v>0.08</v>
      </c>
    </row>
    <row r="19765" spans="1:4" x14ac:dyDescent="0.25">
      <c r="A19765" s="890" t="s">
        <v>19077</v>
      </c>
      <c r="B19765" s="890" t="s">
        <v>39290</v>
      </c>
      <c r="C19765" s="890" t="s">
        <v>1877</v>
      </c>
      <c r="D19765" s="890">
        <v>0.08</v>
      </c>
    </row>
    <row r="19766" spans="1:4" x14ac:dyDescent="0.25">
      <c r="A19766" s="890" t="s">
        <v>19078</v>
      </c>
      <c r="B19766" s="890" t="s">
        <v>39291</v>
      </c>
      <c r="C19766" s="890" t="s">
        <v>1877</v>
      </c>
      <c r="D19766" s="890">
        <v>0.2</v>
      </c>
    </row>
    <row r="19767" spans="1:4" x14ac:dyDescent="0.25">
      <c r="A19767" s="890" t="s">
        <v>19079</v>
      </c>
      <c r="B19767" s="890" t="s">
        <v>39291</v>
      </c>
      <c r="C19767" s="890" t="s">
        <v>1877</v>
      </c>
      <c r="D19767" s="890">
        <v>0.2</v>
      </c>
    </row>
    <row r="19768" spans="1:4" x14ac:dyDescent="0.25">
      <c r="A19768" s="890" t="s">
        <v>19080</v>
      </c>
      <c r="B19768" s="890" t="s">
        <v>39291</v>
      </c>
      <c r="C19768" s="890" t="s">
        <v>1877</v>
      </c>
      <c r="D19768" s="890">
        <v>0.2</v>
      </c>
    </row>
    <row r="19769" spans="1:4" x14ac:dyDescent="0.25">
      <c r="A19769" s="890" t="s">
        <v>19081</v>
      </c>
      <c r="B19769" s="890" t="s">
        <v>39291</v>
      </c>
      <c r="C19769" s="890" t="s">
        <v>1877</v>
      </c>
      <c r="D19769" s="890">
        <v>0.2</v>
      </c>
    </row>
    <row r="19770" spans="1:4" x14ac:dyDescent="0.25">
      <c r="A19770" s="890" t="s">
        <v>19082</v>
      </c>
      <c r="B19770" s="890" t="s">
        <v>19083</v>
      </c>
      <c r="C19770" s="890" t="s">
        <v>1877</v>
      </c>
      <c r="D19770" s="890">
        <v>4.8099999999999996</v>
      </c>
    </row>
    <row r="19771" spans="1:4" x14ac:dyDescent="0.25">
      <c r="A19771" s="890" t="s">
        <v>19084</v>
      </c>
      <c r="B19771" s="890" t="s">
        <v>19083</v>
      </c>
      <c r="C19771" s="890" t="s">
        <v>1877</v>
      </c>
      <c r="D19771" s="890">
        <v>0.87</v>
      </c>
    </row>
    <row r="19772" spans="1:4" x14ac:dyDescent="0.25">
      <c r="A19772" s="890" t="s">
        <v>19085</v>
      </c>
      <c r="B19772" s="890" t="s">
        <v>19083</v>
      </c>
      <c r="C19772" s="890" t="s">
        <v>1877</v>
      </c>
      <c r="D19772" s="890">
        <v>0.38</v>
      </c>
    </row>
    <row r="19773" spans="1:4" x14ac:dyDescent="0.25">
      <c r="A19773" s="890" t="s">
        <v>19086</v>
      </c>
      <c r="B19773" s="890" t="s">
        <v>19083</v>
      </c>
      <c r="C19773" s="890" t="s">
        <v>1877</v>
      </c>
      <c r="D19773" s="890">
        <v>4.8099999999999996</v>
      </c>
    </row>
    <row r="19774" spans="1:4" x14ac:dyDescent="0.25">
      <c r="A19774" s="890" t="s">
        <v>19087</v>
      </c>
      <c r="B19774" s="890" t="s">
        <v>19083</v>
      </c>
      <c r="C19774" s="890" t="s">
        <v>1877</v>
      </c>
      <c r="D19774" s="890">
        <v>0.87</v>
      </c>
    </row>
    <row r="19775" spans="1:4" x14ac:dyDescent="0.25">
      <c r="A19775" s="890" t="s">
        <v>19088</v>
      </c>
      <c r="B19775" s="890" t="s">
        <v>19083</v>
      </c>
      <c r="C19775" s="890" t="s">
        <v>1877</v>
      </c>
      <c r="D19775" s="890">
        <v>0.38</v>
      </c>
    </row>
    <row r="19776" spans="1:4" x14ac:dyDescent="0.25">
      <c r="A19776" s="890" t="s">
        <v>19089</v>
      </c>
      <c r="B19776" s="890" t="s">
        <v>39292</v>
      </c>
      <c r="C19776" s="890" t="s">
        <v>1877</v>
      </c>
      <c r="D19776" s="890">
        <v>1.07</v>
      </c>
    </row>
    <row r="19777" spans="1:4" x14ac:dyDescent="0.25">
      <c r="A19777" s="890" t="s">
        <v>19090</v>
      </c>
      <c r="B19777" s="890" t="s">
        <v>39293</v>
      </c>
      <c r="C19777" s="890" t="s">
        <v>1877</v>
      </c>
      <c r="D19777" s="890">
        <v>0.73</v>
      </c>
    </row>
    <row r="19778" spans="1:4" x14ac:dyDescent="0.25">
      <c r="A19778" s="890" t="s">
        <v>19091</v>
      </c>
      <c r="B19778" s="890" t="s">
        <v>39292</v>
      </c>
      <c r="C19778" s="890" t="s">
        <v>1877</v>
      </c>
      <c r="D19778" s="890">
        <v>1.07</v>
      </c>
    </row>
    <row r="19779" spans="1:4" x14ac:dyDescent="0.25">
      <c r="A19779" s="890" t="s">
        <v>19092</v>
      </c>
      <c r="B19779" s="890" t="s">
        <v>39293</v>
      </c>
      <c r="C19779" s="890" t="s">
        <v>1877</v>
      </c>
      <c r="D19779" s="890">
        <v>0.73</v>
      </c>
    </row>
    <row r="19780" spans="1:4" x14ac:dyDescent="0.25">
      <c r="A19780" s="890" t="s">
        <v>24996</v>
      </c>
      <c r="B19780" s="890" t="s">
        <v>39294</v>
      </c>
      <c r="C19780" s="890" t="s">
        <v>1877</v>
      </c>
      <c r="D19780" s="890">
        <v>28.02</v>
      </c>
    </row>
    <row r="19781" spans="1:4" x14ac:dyDescent="0.25">
      <c r="A19781" s="890" t="s">
        <v>24997</v>
      </c>
      <c r="B19781" s="890" t="s">
        <v>39294</v>
      </c>
      <c r="C19781" s="890" t="s">
        <v>1877</v>
      </c>
      <c r="D19781" s="890">
        <v>18.68</v>
      </c>
    </row>
    <row r="19782" spans="1:4" x14ac:dyDescent="0.25">
      <c r="A19782" s="890" t="s">
        <v>24998</v>
      </c>
      <c r="B19782" s="890" t="s">
        <v>39294</v>
      </c>
      <c r="C19782" s="890" t="s">
        <v>1877</v>
      </c>
      <c r="D19782" s="890">
        <v>28.02</v>
      </c>
    </row>
    <row r="19783" spans="1:4" x14ac:dyDescent="0.25">
      <c r="A19783" s="890" t="s">
        <v>24999</v>
      </c>
      <c r="B19783" s="890" t="s">
        <v>39294</v>
      </c>
      <c r="C19783" s="890" t="s">
        <v>1877</v>
      </c>
      <c r="D19783" s="890">
        <v>18.68</v>
      </c>
    </row>
    <row r="19784" spans="1:4" x14ac:dyDescent="0.25">
      <c r="A19784" s="890" t="s">
        <v>19093</v>
      </c>
      <c r="B19784" s="890" t="s">
        <v>39295</v>
      </c>
      <c r="C19784" s="890" t="s">
        <v>1877</v>
      </c>
      <c r="D19784" s="890">
        <v>5.49</v>
      </c>
    </row>
    <row r="19785" spans="1:4" x14ac:dyDescent="0.25">
      <c r="A19785" s="890" t="s">
        <v>19094</v>
      </c>
      <c r="B19785" s="890" t="s">
        <v>39295</v>
      </c>
      <c r="C19785" s="890" t="s">
        <v>1877</v>
      </c>
      <c r="D19785" s="890">
        <v>0.1</v>
      </c>
    </row>
    <row r="19786" spans="1:4" x14ac:dyDescent="0.25">
      <c r="A19786" s="890" t="s">
        <v>19095</v>
      </c>
      <c r="B19786" s="890" t="s">
        <v>39295</v>
      </c>
      <c r="C19786" s="890" t="s">
        <v>1877</v>
      </c>
      <c r="D19786" s="890">
        <v>5.49</v>
      </c>
    </row>
    <row r="19787" spans="1:4" x14ac:dyDescent="0.25">
      <c r="A19787" s="890" t="s">
        <v>19096</v>
      </c>
      <c r="B19787" s="890" t="s">
        <v>39295</v>
      </c>
      <c r="C19787" s="890" t="s">
        <v>1877</v>
      </c>
      <c r="D19787" s="890">
        <v>0.1</v>
      </c>
    </row>
    <row r="19788" spans="1:4" x14ac:dyDescent="0.25">
      <c r="A19788" s="890" t="s">
        <v>19097</v>
      </c>
      <c r="B19788" s="890" t="s">
        <v>39296</v>
      </c>
      <c r="C19788" s="890" t="s">
        <v>1877</v>
      </c>
      <c r="D19788" s="890">
        <v>5.5</v>
      </c>
    </row>
    <row r="19789" spans="1:4" x14ac:dyDescent="0.25">
      <c r="A19789" s="890" t="s">
        <v>19098</v>
      </c>
      <c r="B19789" s="890" t="s">
        <v>39296</v>
      </c>
      <c r="C19789" s="890" t="s">
        <v>1877</v>
      </c>
      <c r="D19789" s="890">
        <v>0.11</v>
      </c>
    </row>
    <row r="19790" spans="1:4" x14ac:dyDescent="0.25">
      <c r="A19790" s="890" t="s">
        <v>19099</v>
      </c>
      <c r="B19790" s="890" t="s">
        <v>39296</v>
      </c>
      <c r="C19790" s="890" t="s">
        <v>1877</v>
      </c>
      <c r="D19790" s="890">
        <v>5.5</v>
      </c>
    </row>
    <row r="19791" spans="1:4" x14ac:dyDescent="0.25">
      <c r="A19791" s="890" t="s">
        <v>19100</v>
      </c>
      <c r="B19791" s="890" t="s">
        <v>39296</v>
      </c>
      <c r="C19791" s="890" t="s">
        <v>1877</v>
      </c>
      <c r="D19791" s="890">
        <v>0.11</v>
      </c>
    </row>
    <row r="19792" spans="1:4" x14ac:dyDescent="0.25">
      <c r="A19792" s="890" t="s">
        <v>19101</v>
      </c>
      <c r="B19792" s="890" t="s">
        <v>39297</v>
      </c>
      <c r="C19792" s="890" t="s">
        <v>1877</v>
      </c>
      <c r="D19792" s="890">
        <v>634.26</v>
      </c>
    </row>
    <row r="19793" spans="1:4" x14ac:dyDescent="0.25">
      <c r="A19793" s="890" t="s">
        <v>19102</v>
      </c>
      <c r="B19793" s="890" t="s">
        <v>39297</v>
      </c>
      <c r="C19793" s="890" t="s">
        <v>1877</v>
      </c>
      <c r="D19793" s="890">
        <v>370.98</v>
      </c>
    </row>
    <row r="19794" spans="1:4" x14ac:dyDescent="0.25">
      <c r="A19794" s="890" t="s">
        <v>19103</v>
      </c>
      <c r="B19794" s="890" t="s">
        <v>39297</v>
      </c>
      <c r="C19794" s="890" t="s">
        <v>1877</v>
      </c>
      <c r="D19794" s="890">
        <v>336.35</v>
      </c>
    </row>
    <row r="19795" spans="1:4" x14ac:dyDescent="0.25">
      <c r="A19795" s="890" t="s">
        <v>19104</v>
      </c>
      <c r="B19795" s="890" t="s">
        <v>39297</v>
      </c>
      <c r="C19795" s="890" t="s">
        <v>1877</v>
      </c>
      <c r="D19795" s="890">
        <v>622.34</v>
      </c>
    </row>
    <row r="19796" spans="1:4" x14ac:dyDescent="0.25">
      <c r="A19796" s="890" t="s">
        <v>19105</v>
      </c>
      <c r="B19796" s="890" t="s">
        <v>39297</v>
      </c>
      <c r="C19796" s="890" t="s">
        <v>1877</v>
      </c>
      <c r="D19796" s="890">
        <v>359.06</v>
      </c>
    </row>
    <row r="19797" spans="1:4" x14ac:dyDescent="0.25">
      <c r="A19797" s="890" t="s">
        <v>19106</v>
      </c>
      <c r="B19797" s="890" t="s">
        <v>39297</v>
      </c>
      <c r="C19797" s="890" t="s">
        <v>1877</v>
      </c>
      <c r="D19797" s="890">
        <v>324.43</v>
      </c>
    </row>
    <row r="19798" spans="1:4" x14ac:dyDescent="0.25">
      <c r="A19798" s="890" t="s">
        <v>19107</v>
      </c>
      <c r="B19798" s="890" t="s">
        <v>19108</v>
      </c>
      <c r="C19798" s="890" t="s">
        <v>1877</v>
      </c>
      <c r="D19798" s="890">
        <v>23.39</v>
      </c>
    </row>
    <row r="19799" spans="1:4" x14ac:dyDescent="0.25">
      <c r="A19799" s="890" t="s">
        <v>19109</v>
      </c>
      <c r="B19799" s="890" t="s">
        <v>19108</v>
      </c>
      <c r="C19799" s="890" t="s">
        <v>1877</v>
      </c>
      <c r="D19799" s="890">
        <v>0.31</v>
      </c>
    </row>
    <row r="19800" spans="1:4" x14ac:dyDescent="0.25">
      <c r="A19800" s="890" t="s">
        <v>19110</v>
      </c>
      <c r="B19800" s="890" t="s">
        <v>19108</v>
      </c>
      <c r="C19800" s="890" t="s">
        <v>1877</v>
      </c>
      <c r="D19800" s="890">
        <v>23.39</v>
      </c>
    </row>
    <row r="19801" spans="1:4" x14ac:dyDescent="0.25">
      <c r="A19801" s="890" t="s">
        <v>19111</v>
      </c>
      <c r="B19801" s="890" t="s">
        <v>19108</v>
      </c>
      <c r="C19801" s="890" t="s">
        <v>1877</v>
      </c>
      <c r="D19801" s="890">
        <v>0.31</v>
      </c>
    </row>
    <row r="19802" spans="1:4" x14ac:dyDescent="0.25">
      <c r="A19802" s="890" t="s">
        <v>19112</v>
      </c>
      <c r="B19802" s="890" t="s">
        <v>39298</v>
      </c>
      <c r="C19802" s="890" t="s">
        <v>1877</v>
      </c>
      <c r="D19802" s="890">
        <v>133.6</v>
      </c>
    </row>
    <row r="19803" spans="1:4" x14ac:dyDescent="0.25">
      <c r="A19803" s="890" t="s">
        <v>19113</v>
      </c>
      <c r="B19803" s="890" t="s">
        <v>39299</v>
      </c>
      <c r="C19803" s="890" t="s">
        <v>1877</v>
      </c>
      <c r="D19803" s="890">
        <v>60.9</v>
      </c>
    </row>
    <row r="19804" spans="1:4" x14ac:dyDescent="0.25">
      <c r="A19804" s="890" t="s">
        <v>19114</v>
      </c>
      <c r="B19804" s="890" t="s">
        <v>39298</v>
      </c>
      <c r="C19804" s="890" t="s">
        <v>1877</v>
      </c>
      <c r="D19804" s="890">
        <v>130.81</v>
      </c>
    </row>
    <row r="19805" spans="1:4" x14ac:dyDescent="0.25">
      <c r="A19805" s="890" t="s">
        <v>19115</v>
      </c>
      <c r="B19805" s="890" t="s">
        <v>39299</v>
      </c>
      <c r="C19805" s="890" t="s">
        <v>1877</v>
      </c>
      <c r="D19805" s="890">
        <v>58.11</v>
      </c>
    </row>
    <row r="19806" spans="1:4" x14ac:dyDescent="0.25">
      <c r="A19806" s="890" t="s">
        <v>25000</v>
      </c>
      <c r="B19806" s="890" t="s">
        <v>39300</v>
      </c>
      <c r="C19806" s="890" t="s">
        <v>1877</v>
      </c>
      <c r="D19806" s="890">
        <v>12.35</v>
      </c>
    </row>
    <row r="19807" spans="1:4" x14ac:dyDescent="0.25">
      <c r="A19807" s="890" t="s">
        <v>25001</v>
      </c>
      <c r="B19807" s="890" t="s">
        <v>39300</v>
      </c>
      <c r="C19807" s="890" t="s">
        <v>1877</v>
      </c>
      <c r="D19807" s="890">
        <v>8.57</v>
      </c>
    </row>
    <row r="19808" spans="1:4" x14ac:dyDescent="0.25">
      <c r="A19808" s="890" t="s">
        <v>25002</v>
      </c>
      <c r="B19808" s="890" t="s">
        <v>39300</v>
      </c>
      <c r="C19808" s="890" t="s">
        <v>1877</v>
      </c>
      <c r="D19808" s="890">
        <v>7.72</v>
      </c>
    </row>
    <row r="19809" spans="1:4" x14ac:dyDescent="0.25">
      <c r="A19809" s="890" t="s">
        <v>25003</v>
      </c>
      <c r="B19809" s="890" t="s">
        <v>39300</v>
      </c>
      <c r="C19809" s="890" t="s">
        <v>1877</v>
      </c>
      <c r="D19809" s="890">
        <v>12.35</v>
      </c>
    </row>
    <row r="19810" spans="1:4" x14ac:dyDescent="0.25">
      <c r="A19810" s="890" t="s">
        <v>25004</v>
      </c>
      <c r="B19810" s="890" t="s">
        <v>39300</v>
      </c>
      <c r="C19810" s="890" t="s">
        <v>1877</v>
      </c>
      <c r="D19810" s="890">
        <v>8.57</v>
      </c>
    </row>
    <row r="19811" spans="1:4" x14ac:dyDescent="0.25">
      <c r="A19811" s="890" t="s">
        <v>25005</v>
      </c>
      <c r="B19811" s="890" t="s">
        <v>39300</v>
      </c>
      <c r="C19811" s="890" t="s">
        <v>1877</v>
      </c>
      <c r="D19811" s="890">
        <v>7.72</v>
      </c>
    </row>
    <row r="19812" spans="1:4" x14ac:dyDescent="0.25">
      <c r="A19812" s="890" t="s">
        <v>25006</v>
      </c>
      <c r="B19812" s="890" t="s">
        <v>39301</v>
      </c>
      <c r="C19812" s="890" t="s">
        <v>1877</v>
      </c>
      <c r="D19812" s="890">
        <v>103.54</v>
      </c>
    </row>
    <row r="19813" spans="1:4" x14ac:dyDescent="0.25">
      <c r="A19813" s="890" t="s">
        <v>25007</v>
      </c>
      <c r="B19813" s="890" t="s">
        <v>39302</v>
      </c>
      <c r="C19813" s="890" t="s">
        <v>1877</v>
      </c>
      <c r="D19813" s="890">
        <v>74.84</v>
      </c>
    </row>
    <row r="19814" spans="1:4" x14ac:dyDescent="0.25">
      <c r="A19814" s="890" t="s">
        <v>25008</v>
      </c>
      <c r="B19814" s="890" t="s">
        <v>39302</v>
      </c>
      <c r="C19814" s="890" t="s">
        <v>1877</v>
      </c>
      <c r="D19814" s="890">
        <v>67.88</v>
      </c>
    </row>
    <row r="19815" spans="1:4" x14ac:dyDescent="0.25">
      <c r="A19815" s="890" t="s">
        <v>25009</v>
      </c>
      <c r="B19815" s="890" t="s">
        <v>39301</v>
      </c>
      <c r="C19815" s="890" t="s">
        <v>1877</v>
      </c>
      <c r="D19815" s="890">
        <v>103.54</v>
      </c>
    </row>
    <row r="19816" spans="1:4" x14ac:dyDescent="0.25">
      <c r="A19816" s="890" t="s">
        <v>25010</v>
      </c>
      <c r="B19816" s="890" t="s">
        <v>39302</v>
      </c>
      <c r="C19816" s="890" t="s">
        <v>1877</v>
      </c>
      <c r="D19816" s="890">
        <v>74.84</v>
      </c>
    </row>
    <row r="19817" spans="1:4" x14ac:dyDescent="0.25">
      <c r="A19817" s="890" t="s">
        <v>25011</v>
      </c>
      <c r="B19817" s="890" t="s">
        <v>39302</v>
      </c>
      <c r="C19817" s="890" t="s">
        <v>1877</v>
      </c>
      <c r="D19817" s="890">
        <v>67.88</v>
      </c>
    </row>
    <row r="19818" spans="1:4" x14ac:dyDescent="0.25">
      <c r="A19818" s="890" t="s">
        <v>19116</v>
      </c>
      <c r="B19818" s="890" t="s">
        <v>39303</v>
      </c>
      <c r="C19818" s="890" t="s">
        <v>20</v>
      </c>
      <c r="D19818" s="890">
        <v>1.07</v>
      </c>
    </row>
    <row r="19819" spans="1:4" x14ac:dyDescent="0.25">
      <c r="A19819" s="890" t="s">
        <v>19117</v>
      </c>
      <c r="B19819" s="890" t="s">
        <v>39303</v>
      </c>
      <c r="C19819" s="890" t="s">
        <v>20</v>
      </c>
      <c r="D19819" s="890">
        <v>1.06</v>
      </c>
    </row>
    <row r="19820" spans="1:4" x14ac:dyDescent="0.25">
      <c r="A19820" s="890" t="s">
        <v>19118</v>
      </c>
      <c r="B19820" s="890" t="s">
        <v>39304</v>
      </c>
      <c r="C19820" s="890" t="s">
        <v>20</v>
      </c>
      <c r="D19820" s="890">
        <v>0.88</v>
      </c>
    </row>
    <row r="19821" spans="1:4" x14ac:dyDescent="0.25">
      <c r="A19821" s="890" t="s">
        <v>19119</v>
      </c>
      <c r="B19821" s="890" t="s">
        <v>39304</v>
      </c>
      <c r="C19821" s="890" t="s">
        <v>20</v>
      </c>
      <c r="D19821" s="890">
        <v>0.87</v>
      </c>
    </row>
    <row r="19822" spans="1:4" x14ac:dyDescent="0.25">
      <c r="A19822" s="890" t="s">
        <v>19120</v>
      </c>
      <c r="B19822" s="890" t="s">
        <v>39305</v>
      </c>
      <c r="C19822" s="890" t="s">
        <v>3</v>
      </c>
      <c r="D19822" s="890">
        <v>1.56</v>
      </c>
    </row>
    <row r="19823" spans="1:4" x14ac:dyDescent="0.25">
      <c r="A19823" s="890" t="s">
        <v>19121</v>
      </c>
      <c r="B19823" s="890" t="s">
        <v>39305</v>
      </c>
      <c r="C19823" s="890" t="s">
        <v>3</v>
      </c>
      <c r="D19823" s="890">
        <v>1.52</v>
      </c>
    </row>
    <row r="19824" spans="1:4" x14ac:dyDescent="0.25">
      <c r="A19824" s="890" t="s">
        <v>19122</v>
      </c>
      <c r="B19824" s="890" t="s">
        <v>39306</v>
      </c>
      <c r="C19824" s="890" t="s">
        <v>20</v>
      </c>
      <c r="D19824" s="890">
        <v>7.69</v>
      </c>
    </row>
    <row r="19825" spans="1:4" x14ac:dyDescent="0.25">
      <c r="A19825" s="890" t="s">
        <v>19123</v>
      </c>
      <c r="B19825" s="890" t="s">
        <v>39306</v>
      </c>
      <c r="C19825" s="890" t="s">
        <v>20</v>
      </c>
      <c r="D19825" s="890">
        <v>7.5</v>
      </c>
    </row>
    <row r="19826" spans="1:4" x14ac:dyDescent="0.25">
      <c r="A19826" s="890" t="s">
        <v>19124</v>
      </c>
      <c r="B19826" s="890" t="s">
        <v>39307</v>
      </c>
      <c r="C19826" s="890" t="s">
        <v>4</v>
      </c>
      <c r="D19826" s="890">
        <v>16.920000000000002</v>
      </c>
    </row>
    <row r="19827" spans="1:4" x14ac:dyDescent="0.25">
      <c r="A19827" s="890" t="s">
        <v>19125</v>
      </c>
      <c r="B19827" s="890" t="s">
        <v>39307</v>
      </c>
      <c r="C19827" s="890" t="s">
        <v>4</v>
      </c>
      <c r="D19827" s="890">
        <v>16.670000000000002</v>
      </c>
    </row>
    <row r="19828" spans="1:4" x14ac:dyDescent="0.25">
      <c r="A19828" s="890" t="s">
        <v>19126</v>
      </c>
      <c r="B19828" s="890" t="s">
        <v>39308</v>
      </c>
      <c r="C19828" s="890" t="s">
        <v>20</v>
      </c>
      <c r="D19828" s="890">
        <v>8.32</v>
      </c>
    </row>
    <row r="19829" spans="1:4" x14ac:dyDescent="0.25">
      <c r="A19829" s="890" t="s">
        <v>19127</v>
      </c>
      <c r="B19829" s="890" t="s">
        <v>39308</v>
      </c>
      <c r="C19829" s="890" t="s">
        <v>20</v>
      </c>
      <c r="D19829" s="890">
        <v>8.19</v>
      </c>
    </row>
    <row r="19830" spans="1:4" x14ac:dyDescent="0.25">
      <c r="A19830" s="890" t="s">
        <v>19128</v>
      </c>
      <c r="B19830" s="890" t="s">
        <v>39309</v>
      </c>
      <c r="C19830" s="890" t="s">
        <v>20</v>
      </c>
      <c r="D19830" s="890">
        <v>35.89</v>
      </c>
    </row>
    <row r="19831" spans="1:4" x14ac:dyDescent="0.25">
      <c r="A19831" s="890" t="s">
        <v>19129</v>
      </c>
      <c r="B19831" s="890" t="s">
        <v>39309</v>
      </c>
      <c r="C19831" s="890" t="s">
        <v>20</v>
      </c>
      <c r="D19831" s="890">
        <v>32.93</v>
      </c>
    </row>
    <row r="19832" spans="1:4" x14ac:dyDescent="0.25">
      <c r="A19832" s="890" t="s">
        <v>19130</v>
      </c>
      <c r="B19832" s="890" t="s">
        <v>39310</v>
      </c>
      <c r="C19832" s="890" t="s">
        <v>20</v>
      </c>
      <c r="D19832" s="890">
        <v>17.02</v>
      </c>
    </row>
    <row r="19833" spans="1:4" x14ac:dyDescent="0.25">
      <c r="A19833" s="890" t="s">
        <v>19131</v>
      </c>
      <c r="B19833" s="890" t="s">
        <v>39310</v>
      </c>
      <c r="C19833" s="890" t="s">
        <v>20</v>
      </c>
      <c r="D19833" s="890">
        <v>16.260000000000002</v>
      </c>
    </row>
    <row r="19834" spans="1:4" x14ac:dyDescent="0.25">
      <c r="A19834" s="890" t="s">
        <v>19132</v>
      </c>
      <c r="B19834" s="890" t="s">
        <v>39311</v>
      </c>
      <c r="C19834" s="890" t="s">
        <v>20</v>
      </c>
      <c r="D19834" s="890">
        <v>3.28</v>
      </c>
    </row>
    <row r="19835" spans="1:4" x14ac:dyDescent="0.25">
      <c r="A19835" s="890" t="s">
        <v>19133</v>
      </c>
      <c r="B19835" s="890" t="s">
        <v>39311</v>
      </c>
      <c r="C19835" s="890" t="s">
        <v>20</v>
      </c>
      <c r="D19835" s="890">
        <v>3.21</v>
      </c>
    </row>
    <row r="19836" spans="1:4" x14ac:dyDescent="0.25">
      <c r="A19836" s="890" t="s">
        <v>19134</v>
      </c>
      <c r="B19836" s="890" t="s">
        <v>39312</v>
      </c>
      <c r="C19836" s="890" t="s">
        <v>20</v>
      </c>
      <c r="D19836" s="890">
        <v>67.87</v>
      </c>
    </row>
    <row r="19837" spans="1:4" x14ac:dyDescent="0.25">
      <c r="A19837" s="890" t="s">
        <v>19135</v>
      </c>
      <c r="B19837" s="890" t="s">
        <v>39312</v>
      </c>
      <c r="C19837" s="890" t="s">
        <v>20</v>
      </c>
      <c r="D19837" s="890">
        <v>62.66</v>
      </c>
    </row>
    <row r="19838" spans="1:4" x14ac:dyDescent="0.25">
      <c r="A19838" s="890" t="s">
        <v>19136</v>
      </c>
      <c r="B19838" s="890" t="s">
        <v>39313</v>
      </c>
      <c r="C19838" s="890" t="s">
        <v>3</v>
      </c>
      <c r="D19838" s="890">
        <v>7.91</v>
      </c>
    </row>
    <row r="19839" spans="1:4" x14ac:dyDescent="0.25">
      <c r="A19839" s="890" t="s">
        <v>19137</v>
      </c>
      <c r="B19839" s="890" t="s">
        <v>39313</v>
      </c>
      <c r="C19839" s="890" t="s">
        <v>3</v>
      </c>
      <c r="D19839" s="890">
        <v>7.46</v>
      </c>
    </row>
    <row r="19840" spans="1:4" x14ac:dyDescent="0.25">
      <c r="A19840" s="890" t="s">
        <v>19138</v>
      </c>
      <c r="B19840" s="890" t="s">
        <v>39314</v>
      </c>
      <c r="C19840" s="890" t="s">
        <v>20</v>
      </c>
      <c r="D19840" s="890">
        <v>379.89</v>
      </c>
    </row>
    <row r="19841" spans="1:4" x14ac:dyDescent="0.25">
      <c r="A19841" s="890" t="s">
        <v>19139</v>
      </c>
      <c r="B19841" s="890" t="s">
        <v>39314</v>
      </c>
      <c r="C19841" s="890" t="s">
        <v>20</v>
      </c>
      <c r="D19841" s="890">
        <v>362.11</v>
      </c>
    </row>
    <row r="19842" spans="1:4" x14ac:dyDescent="0.25">
      <c r="A19842" s="890" t="s">
        <v>19140</v>
      </c>
      <c r="B19842" s="890" t="s">
        <v>39315</v>
      </c>
      <c r="C19842" s="890" t="s">
        <v>20</v>
      </c>
      <c r="D19842" s="890">
        <v>437.95</v>
      </c>
    </row>
    <row r="19843" spans="1:4" x14ac:dyDescent="0.25">
      <c r="A19843" s="890" t="s">
        <v>19141</v>
      </c>
      <c r="B19843" s="890" t="s">
        <v>39315</v>
      </c>
      <c r="C19843" s="890" t="s">
        <v>20</v>
      </c>
      <c r="D19843" s="890">
        <v>396.99</v>
      </c>
    </row>
    <row r="19844" spans="1:4" x14ac:dyDescent="0.25">
      <c r="A19844" s="890" t="s">
        <v>19142</v>
      </c>
      <c r="B19844" s="890" t="s">
        <v>39316</v>
      </c>
      <c r="C19844" s="890" t="s">
        <v>20</v>
      </c>
      <c r="D19844" s="890">
        <v>13.74</v>
      </c>
    </row>
    <row r="19845" spans="1:4" x14ac:dyDescent="0.25">
      <c r="A19845" s="890" t="s">
        <v>19143</v>
      </c>
      <c r="B19845" s="890" t="s">
        <v>39316</v>
      </c>
      <c r="C19845" s="890" t="s">
        <v>20</v>
      </c>
      <c r="D19845" s="890">
        <v>13.39</v>
      </c>
    </row>
    <row r="19846" spans="1:4" x14ac:dyDescent="0.25">
      <c r="A19846" s="890" t="s">
        <v>19144</v>
      </c>
      <c r="B19846" s="890" t="s">
        <v>39317</v>
      </c>
      <c r="C19846" s="890" t="s">
        <v>20</v>
      </c>
      <c r="D19846" s="890">
        <v>3.38</v>
      </c>
    </row>
    <row r="19847" spans="1:4" x14ac:dyDescent="0.25">
      <c r="A19847" s="890" t="s">
        <v>19145</v>
      </c>
      <c r="B19847" s="890" t="s">
        <v>39317</v>
      </c>
      <c r="C19847" s="890" t="s">
        <v>20</v>
      </c>
      <c r="D19847" s="890">
        <v>3.33</v>
      </c>
    </row>
    <row r="19848" spans="1:4" x14ac:dyDescent="0.25">
      <c r="A19848" s="890" t="s">
        <v>19146</v>
      </c>
      <c r="B19848" s="890" t="s">
        <v>39318</v>
      </c>
      <c r="C19848" s="890" t="s">
        <v>20</v>
      </c>
      <c r="D19848" s="890">
        <v>853.9</v>
      </c>
    </row>
    <row r="19849" spans="1:4" x14ac:dyDescent="0.25">
      <c r="A19849" s="890" t="s">
        <v>19147</v>
      </c>
      <c r="B19849" s="890" t="s">
        <v>39318</v>
      </c>
      <c r="C19849" s="890" t="s">
        <v>20</v>
      </c>
      <c r="D19849" s="890">
        <v>852.1</v>
      </c>
    </row>
    <row r="19850" spans="1:4" x14ac:dyDescent="0.25">
      <c r="A19850" s="890" t="s">
        <v>19148</v>
      </c>
      <c r="B19850" s="890" t="s">
        <v>39319</v>
      </c>
      <c r="C19850" s="890" t="s">
        <v>20</v>
      </c>
      <c r="D19850" s="890">
        <v>895.2</v>
      </c>
    </row>
    <row r="19851" spans="1:4" x14ac:dyDescent="0.25">
      <c r="A19851" s="890" t="s">
        <v>19149</v>
      </c>
      <c r="B19851" s="890" t="s">
        <v>39319</v>
      </c>
      <c r="C19851" s="890" t="s">
        <v>20</v>
      </c>
      <c r="D19851" s="890">
        <v>893.4</v>
      </c>
    </row>
    <row r="19852" spans="1:4" x14ac:dyDescent="0.25">
      <c r="A19852" s="890" t="s">
        <v>19150</v>
      </c>
      <c r="B19852" s="890" t="s">
        <v>39320</v>
      </c>
      <c r="C19852" s="890" t="s">
        <v>20</v>
      </c>
      <c r="D19852" s="890">
        <v>539.12</v>
      </c>
    </row>
    <row r="19853" spans="1:4" x14ac:dyDescent="0.25">
      <c r="A19853" s="890" t="s">
        <v>19151</v>
      </c>
      <c r="B19853" s="890" t="s">
        <v>39320</v>
      </c>
      <c r="C19853" s="890" t="s">
        <v>20</v>
      </c>
      <c r="D19853" s="890">
        <v>538.01</v>
      </c>
    </row>
    <row r="19854" spans="1:4" x14ac:dyDescent="0.25">
      <c r="A19854" s="890" t="s">
        <v>19152</v>
      </c>
      <c r="B19854" s="890" t="s">
        <v>39321</v>
      </c>
      <c r="C19854" s="890" t="s">
        <v>20</v>
      </c>
      <c r="D19854" s="890">
        <v>87.38</v>
      </c>
    </row>
    <row r="19855" spans="1:4" x14ac:dyDescent="0.25">
      <c r="A19855" s="890" t="s">
        <v>19153</v>
      </c>
      <c r="B19855" s="890" t="s">
        <v>39321</v>
      </c>
      <c r="C19855" s="890" t="s">
        <v>20</v>
      </c>
      <c r="D19855" s="890">
        <v>86.61</v>
      </c>
    </row>
    <row r="19856" spans="1:4" x14ac:dyDescent="0.25">
      <c r="A19856" s="890" t="s">
        <v>19154</v>
      </c>
      <c r="B19856" s="890" t="s">
        <v>39322</v>
      </c>
      <c r="C19856" s="890" t="s">
        <v>20</v>
      </c>
      <c r="D19856" s="890">
        <v>193.5</v>
      </c>
    </row>
    <row r="19857" spans="1:4" x14ac:dyDescent="0.25">
      <c r="A19857" s="890" t="s">
        <v>19155</v>
      </c>
      <c r="B19857" s="890" t="s">
        <v>39322</v>
      </c>
      <c r="C19857" s="890" t="s">
        <v>20</v>
      </c>
      <c r="D19857" s="890">
        <v>186.8</v>
      </c>
    </row>
    <row r="19858" spans="1:4" x14ac:dyDescent="0.25">
      <c r="A19858" s="890" t="s">
        <v>19156</v>
      </c>
      <c r="B19858" s="890" t="s">
        <v>39323</v>
      </c>
      <c r="C19858" s="890" t="s">
        <v>3</v>
      </c>
      <c r="D19858" s="890">
        <v>167.77</v>
      </c>
    </row>
    <row r="19859" spans="1:4" x14ac:dyDescent="0.25">
      <c r="A19859" s="890" t="s">
        <v>19157</v>
      </c>
      <c r="B19859" s="890" t="s">
        <v>39323</v>
      </c>
      <c r="C19859" s="890" t="s">
        <v>3</v>
      </c>
      <c r="D19859" s="890">
        <v>159.54</v>
      </c>
    </row>
    <row r="19860" spans="1:4" x14ac:dyDescent="0.25">
      <c r="A19860" s="890" t="s">
        <v>19158</v>
      </c>
      <c r="B19860" s="890" t="s">
        <v>19159</v>
      </c>
      <c r="C19860" s="890" t="s">
        <v>3</v>
      </c>
      <c r="D19860" s="890">
        <v>0.92</v>
      </c>
    </row>
    <row r="19861" spans="1:4" x14ac:dyDescent="0.25">
      <c r="A19861" s="890" t="s">
        <v>19160</v>
      </c>
      <c r="B19861" s="890" t="s">
        <v>19159</v>
      </c>
      <c r="C19861" s="890" t="s">
        <v>3</v>
      </c>
      <c r="D19861" s="890">
        <v>0.9</v>
      </c>
    </row>
    <row r="19862" spans="1:4" x14ac:dyDescent="0.25">
      <c r="A19862" s="890" t="s">
        <v>19161</v>
      </c>
      <c r="B19862" s="890" t="s">
        <v>39324</v>
      </c>
      <c r="C19862" s="890" t="s">
        <v>20</v>
      </c>
      <c r="D19862" s="890">
        <v>3.08</v>
      </c>
    </row>
    <row r="19863" spans="1:4" x14ac:dyDescent="0.25">
      <c r="A19863" s="890" t="s">
        <v>19162</v>
      </c>
      <c r="B19863" s="890" t="s">
        <v>39324</v>
      </c>
      <c r="C19863" s="890" t="s">
        <v>20</v>
      </c>
      <c r="D19863" s="890">
        <v>3.03</v>
      </c>
    </row>
    <row r="19864" spans="1:4" x14ac:dyDescent="0.25">
      <c r="A19864" s="890" t="s">
        <v>19163</v>
      </c>
      <c r="B19864" s="890" t="s">
        <v>39325</v>
      </c>
      <c r="C19864" s="890" t="s">
        <v>20</v>
      </c>
      <c r="D19864" s="890">
        <v>2.0099999999999998</v>
      </c>
    </row>
    <row r="19865" spans="1:4" x14ac:dyDescent="0.25">
      <c r="A19865" s="890" t="s">
        <v>19164</v>
      </c>
      <c r="B19865" s="890" t="s">
        <v>39325</v>
      </c>
      <c r="C19865" s="890" t="s">
        <v>20</v>
      </c>
      <c r="D19865" s="890">
        <v>1.97</v>
      </c>
    </row>
    <row r="19866" spans="1:4" x14ac:dyDescent="0.25">
      <c r="A19866" s="890" t="s">
        <v>19165</v>
      </c>
      <c r="B19866" s="890" t="s">
        <v>19166</v>
      </c>
      <c r="C19866" s="890" t="s">
        <v>3</v>
      </c>
      <c r="D19866" s="890">
        <v>0.43</v>
      </c>
    </row>
    <row r="19867" spans="1:4" x14ac:dyDescent="0.25">
      <c r="A19867" s="890" t="s">
        <v>19167</v>
      </c>
      <c r="B19867" s="890" t="s">
        <v>19166</v>
      </c>
      <c r="C19867" s="890" t="s">
        <v>3</v>
      </c>
      <c r="D19867" s="890">
        <v>0.43</v>
      </c>
    </row>
    <row r="19868" spans="1:4" x14ac:dyDescent="0.25">
      <c r="A19868" s="890" t="s">
        <v>19168</v>
      </c>
      <c r="B19868" s="890" t="s">
        <v>19169</v>
      </c>
      <c r="C19868" s="890" t="s">
        <v>3</v>
      </c>
      <c r="D19868" s="890">
        <v>0.34</v>
      </c>
    </row>
    <row r="19869" spans="1:4" x14ac:dyDescent="0.25">
      <c r="A19869" s="890" t="s">
        <v>19170</v>
      </c>
      <c r="B19869" s="890" t="s">
        <v>19169</v>
      </c>
      <c r="C19869" s="890" t="s">
        <v>3</v>
      </c>
      <c r="D19869" s="890">
        <v>0.33</v>
      </c>
    </row>
    <row r="19870" spans="1:4" x14ac:dyDescent="0.25">
      <c r="A19870" s="890" t="s">
        <v>19171</v>
      </c>
      <c r="B19870" s="890" t="s">
        <v>19172</v>
      </c>
      <c r="C19870" s="890" t="s">
        <v>3</v>
      </c>
      <c r="D19870" s="890">
        <v>0.41</v>
      </c>
    </row>
    <row r="19871" spans="1:4" x14ac:dyDescent="0.25">
      <c r="A19871" s="890" t="s">
        <v>19173</v>
      </c>
      <c r="B19871" s="890" t="s">
        <v>19172</v>
      </c>
      <c r="C19871" s="890" t="s">
        <v>3</v>
      </c>
      <c r="D19871" s="890">
        <v>0.4</v>
      </c>
    </row>
    <row r="19872" spans="1:4" x14ac:dyDescent="0.25">
      <c r="A19872" s="890" t="s">
        <v>19174</v>
      </c>
      <c r="B19872" s="890" t="s">
        <v>39326</v>
      </c>
      <c r="C19872" s="890" t="s">
        <v>653</v>
      </c>
      <c r="D19872" s="890">
        <v>6.57</v>
      </c>
    </row>
    <row r="19873" spans="1:4" x14ac:dyDescent="0.25">
      <c r="A19873" s="890" t="s">
        <v>19175</v>
      </c>
      <c r="B19873" s="890" t="s">
        <v>39326</v>
      </c>
      <c r="C19873" s="890" t="s">
        <v>653</v>
      </c>
      <c r="D19873" s="890">
        <v>6.37</v>
      </c>
    </row>
    <row r="19874" spans="1:4" x14ac:dyDescent="0.25">
      <c r="A19874" s="890" t="s">
        <v>19176</v>
      </c>
      <c r="B19874" s="890" t="s">
        <v>39327</v>
      </c>
      <c r="C19874" s="890" t="s">
        <v>20</v>
      </c>
      <c r="D19874" s="890">
        <v>52.71</v>
      </c>
    </row>
    <row r="19875" spans="1:4" x14ac:dyDescent="0.25">
      <c r="A19875" s="890" t="s">
        <v>19177</v>
      </c>
      <c r="B19875" s="890" t="s">
        <v>39327</v>
      </c>
      <c r="C19875" s="890" t="s">
        <v>20</v>
      </c>
      <c r="D19875" s="890">
        <v>52.01</v>
      </c>
    </row>
    <row r="19876" spans="1:4" x14ac:dyDescent="0.25">
      <c r="A19876" s="890" t="s">
        <v>19178</v>
      </c>
      <c r="B19876" s="890" t="s">
        <v>19179</v>
      </c>
      <c r="C19876" s="890" t="s">
        <v>20</v>
      </c>
      <c r="D19876" s="890">
        <v>4.49</v>
      </c>
    </row>
    <row r="19877" spans="1:4" x14ac:dyDescent="0.25">
      <c r="A19877" s="890" t="s">
        <v>19180</v>
      </c>
      <c r="B19877" s="890" t="s">
        <v>19179</v>
      </c>
      <c r="C19877" s="890" t="s">
        <v>20</v>
      </c>
      <c r="D19877" s="890">
        <v>4.43</v>
      </c>
    </row>
    <row r="19878" spans="1:4" x14ac:dyDescent="0.25">
      <c r="A19878" s="890" t="s">
        <v>19181</v>
      </c>
      <c r="B19878" s="890" t="s">
        <v>19182</v>
      </c>
      <c r="C19878" s="890" t="s">
        <v>20</v>
      </c>
      <c r="D19878" s="890">
        <v>7.46</v>
      </c>
    </row>
    <row r="19879" spans="1:4" x14ac:dyDescent="0.25">
      <c r="A19879" s="890" t="s">
        <v>19183</v>
      </c>
      <c r="B19879" s="890" t="s">
        <v>19182</v>
      </c>
      <c r="C19879" s="890" t="s">
        <v>20</v>
      </c>
      <c r="D19879" s="890">
        <v>7.36</v>
      </c>
    </row>
    <row r="19880" spans="1:4" x14ac:dyDescent="0.25">
      <c r="A19880" s="890" t="s">
        <v>19184</v>
      </c>
      <c r="B19880" s="890" t="s">
        <v>39328</v>
      </c>
      <c r="C19880" s="890" t="s">
        <v>1009</v>
      </c>
      <c r="D19880" s="890">
        <v>21.98</v>
      </c>
    </row>
    <row r="19881" spans="1:4" x14ac:dyDescent="0.25">
      <c r="A19881" s="890" t="s">
        <v>19185</v>
      </c>
      <c r="B19881" s="890" t="s">
        <v>39328</v>
      </c>
      <c r="C19881" s="890" t="s">
        <v>1009</v>
      </c>
      <c r="D19881" s="890">
        <v>21.49</v>
      </c>
    </row>
    <row r="19882" spans="1:4" x14ac:dyDescent="0.25">
      <c r="A19882" s="890" t="s">
        <v>19186</v>
      </c>
      <c r="B19882" s="890" t="s">
        <v>39329</v>
      </c>
      <c r="C19882" s="890" t="s">
        <v>3</v>
      </c>
      <c r="D19882" s="890">
        <v>0.3</v>
      </c>
    </row>
    <row r="19883" spans="1:4" x14ac:dyDescent="0.25">
      <c r="A19883" s="890" t="s">
        <v>19187</v>
      </c>
      <c r="B19883" s="890" t="s">
        <v>39329</v>
      </c>
      <c r="C19883" s="890" t="s">
        <v>3</v>
      </c>
      <c r="D19883" s="890">
        <v>0.27</v>
      </c>
    </row>
    <row r="19884" spans="1:4" x14ac:dyDescent="0.25">
      <c r="A19884" s="890" t="s">
        <v>19188</v>
      </c>
      <c r="B19884" s="890" t="s">
        <v>19189</v>
      </c>
      <c r="C19884" s="890" t="s">
        <v>114</v>
      </c>
      <c r="D19884" s="890">
        <v>188.39</v>
      </c>
    </row>
    <row r="19885" spans="1:4" x14ac:dyDescent="0.25">
      <c r="A19885" s="890" t="s">
        <v>19190</v>
      </c>
      <c r="B19885" s="890" t="s">
        <v>19189</v>
      </c>
      <c r="C19885" s="890" t="s">
        <v>114</v>
      </c>
      <c r="D19885" s="890">
        <v>183.9</v>
      </c>
    </row>
    <row r="19886" spans="1:4" x14ac:dyDescent="0.25">
      <c r="A19886" s="890" t="s">
        <v>19191</v>
      </c>
      <c r="B19886" s="890" t="s">
        <v>19192</v>
      </c>
      <c r="C19886" s="890" t="s">
        <v>3</v>
      </c>
      <c r="D19886" s="890">
        <v>2.37</v>
      </c>
    </row>
    <row r="19887" spans="1:4" x14ac:dyDescent="0.25">
      <c r="A19887" s="890" t="s">
        <v>19193</v>
      </c>
      <c r="B19887" s="890" t="s">
        <v>19192</v>
      </c>
      <c r="C19887" s="890" t="s">
        <v>3</v>
      </c>
      <c r="D19887" s="890">
        <v>2.2799999999999998</v>
      </c>
    </row>
    <row r="19888" spans="1:4" x14ac:dyDescent="0.25">
      <c r="A19888" s="890" t="s">
        <v>19194</v>
      </c>
      <c r="B19888" s="890" t="s">
        <v>19195</v>
      </c>
      <c r="C19888" s="890" t="s">
        <v>3</v>
      </c>
      <c r="D19888" s="890">
        <v>1.05</v>
      </c>
    </row>
    <row r="19889" spans="1:4" x14ac:dyDescent="0.25">
      <c r="A19889" s="890" t="s">
        <v>19196</v>
      </c>
      <c r="B19889" s="890" t="s">
        <v>19195</v>
      </c>
      <c r="C19889" s="890" t="s">
        <v>3</v>
      </c>
      <c r="D19889" s="890">
        <v>1.03</v>
      </c>
    </row>
    <row r="19890" spans="1:4" x14ac:dyDescent="0.25">
      <c r="A19890" s="890" t="s">
        <v>19197</v>
      </c>
      <c r="B19890" s="890" t="s">
        <v>19198</v>
      </c>
      <c r="C19890" s="890" t="s">
        <v>3</v>
      </c>
      <c r="D19890" s="890">
        <v>3.38</v>
      </c>
    </row>
    <row r="19891" spans="1:4" x14ac:dyDescent="0.25">
      <c r="A19891" s="890" t="s">
        <v>19199</v>
      </c>
      <c r="B19891" s="890" t="s">
        <v>19198</v>
      </c>
      <c r="C19891" s="890" t="s">
        <v>3</v>
      </c>
      <c r="D19891" s="890">
        <v>3.18</v>
      </c>
    </row>
    <row r="19892" spans="1:4" x14ac:dyDescent="0.25">
      <c r="A19892" s="890" t="s">
        <v>19200</v>
      </c>
      <c r="B19892" s="890" t="s">
        <v>39330</v>
      </c>
      <c r="C19892" s="890" t="s">
        <v>3</v>
      </c>
      <c r="D19892" s="890">
        <v>0.54</v>
      </c>
    </row>
    <row r="19893" spans="1:4" x14ac:dyDescent="0.25">
      <c r="A19893" s="890" t="s">
        <v>19201</v>
      </c>
      <c r="B19893" s="890" t="s">
        <v>39330</v>
      </c>
      <c r="C19893" s="890" t="s">
        <v>3</v>
      </c>
      <c r="D19893" s="890">
        <v>0.52</v>
      </c>
    </row>
    <row r="19894" spans="1:4" x14ac:dyDescent="0.25">
      <c r="A19894" s="890" t="s">
        <v>19202</v>
      </c>
      <c r="B19894" s="890" t="s">
        <v>39331</v>
      </c>
      <c r="C19894" s="890" t="s">
        <v>3</v>
      </c>
      <c r="D19894" s="890">
        <v>0.65</v>
      </c>
    </row>
    <row r="19895" spans="1:4" x14ac:dyDescent="0.25">
      <c r="A19895" s="890" t="s">
        <v>19203</v>
      </c>
      <c r="B19895" s="890" t="s">
        <v>39331</v>
      </c>
      <c r="C19895" s="890" t="s">
        <v>3</v>
      </c>
      <c r="D19895" s="890">
        <v>0.64</v>
      </c>
    </row>
    <row r="19896" spans="1:4" x14ac:dyDescent="0.25">
      <c r="A19896" s="890" t="s">
        <v>19204</v>
      </c>
      <c r="B19896" s="890" t="s">
        <v>39332</v>
      </c>
      <c r="C19896" s="890" t="s">
        <v>20</v>
      </c>
      <c r="D19896" s="890">
        <v>15.66</v>
      </c>
    </row>
    <row r="19897" spans="1:4" x14ac:dyDescent="0.25">
      <c r="A19897" s="890" t="s">
        <v>19205</v>
      </c>
      <c r="B19897" s="890" t="s">
        <v>39332</v>
      </c>
      <c r="C19897" s="890" t="s">
        <v>20</v>
      </c>
      <c r="D19897" s="890">
        <v>15.12</v>
      </c>
    </row>
    <row r="19898" spans="1:4" x14ac:dyDescent="0.25">
      <c r="A19898" s="890" t="s">
        <v>19206</v>
      </c>
      <c r="B19898" s="890" t="s">
        <v>39333</v>
      </c>
      <c r="C19898" s="890" t="s">
        <v>20</v>
      </c>
      <c r="D19898" s="890">
        <v>17.399999999999999</v>
      </c>
    </row>
    <row r="19899" spans="1:4" x14ac:dyDescent="0.25">
      <c r="A19899" s="890" t="s">
        <v>19207</v>
      </c>
      <c r="B19899" s="890" t="s">
        <v>39333</v>
      </c>
      <c r="C19899" s="890" t="s">
        <v>20</v>
      </c>
      <c r="D19899" s="890">
        <v>16.8</v>
      </c>
    </row>
    <row r="19900" spans="1:4" x14ac:dyDescent="0.25">
      <c r="A19900" s="890" t="s">
        <v>19208</v>
      </c>
      <c r="B19900" s="890" t="s">
        <v>39334</v>
      </c>
      <c r="C19900" s="890" t="s">
        <v>20</v>
      </c>
      <c r="D19900" s="890">
        <v>19.11</v>
      </c>
    </row>
    <row r="19901" spans="1:4" x14ac:dyDescent="0.25">
      <c r="A19901" s="890" t="s">
        <v>19209</v>
      </c>
      <c r="B19901" s="890" t="s">
        <v>39334</v>
      </c>
      <c r="C19901" s="890" t="s">
        <v>20</v>
      </c>
      <c r="D19901" s="890">
        <v>18.440000000000001</v>
      </c>
    </row>
    <row r="19902" spans="1:4" x14ac:dyDescent="0.25">
      <c r="A19902" s="890" t="s">
        <v>19210</v>
      </c>
      <c r="B19902" s="890" t="s">
        <v>39335</v>
      </c>
      <c r="C19902" s="890" t="s">
        <v>20</v>
      </c>
      <c r="D19902" s="890">
        <v>18.97</v>
      </c>
    </row>
    <row r="19903" spans="1:4" x14ac:dyDescent="0.25">
      <c r="A19903" s="890" t="s">
        <v>19211</v>
      </c>
      <c r="B19903" s="890" t="s">
        <v>39335</v>
      </c>
      <c r="C19903" s="890" t="s">
        <v>20</v>
      </c>
      <c r="D19903" s="890">
        <v>18.309999999999999</v>
      </c>
    </row>
    <row r="19904" spans="1:4" x14ac:dyDescent="0.25">
      <c r="A19904" s="890" t="s">
        <v>19212</v>
      </c>
      <c r="B19904" s="890" t="s">
        <v>39336</v>
      </c>
      <c r="C19904" s="890" t="s">
        <v>20</v>
      </c>
      <c r="D19904" s="890">
        <v>21.06</v>
      </c>
    </row>
    <row r="19905" spans="1:4" x14ac:dyDescent="0.25">
      <c r="A19905" s="890" t="s">
        <v>19213</v>
      </c>
      <c r="B19905" s="890" t="s">
        <v>39336</v>
      </c>
      <c r="C19905" s="890" t="s">
        <v>20</v>
      </c>
      <c r="D19905" s="890">
        <v>20.329999999999998</v>
      </c>
    </row>
    <row r="19906" spans="1:4" x14ac:dyDescent="0.25">
      <c r="A19906" s="890" t="s">
        <v>19214</v>
      </c>
      <c r="B19906" s="890" t="s">
        <v>39337</v>
      </c>
      <c r="C19906" s="890" t="s">
        <v>20</v>
      </c>
      <c r="D19906" s="890">
        <v>23.12</v>
      </c>
    </row>
    <row r="19907" spans="1:4" x14ac:dyDescent="0.25">
      <c r="A19907" s="890" t="s">
        <v>19215</v>
      </c>
      <c r="B19907" s="890" t="s">
        <v>39337</v>
      </c>
      <c r="C19907" s="890" t="s">
        <v>20</v>
      </c>
      <c r="D19907" s="890">
        <v>22.31</v>
      </c>
    </row>
    <row r="19908" spans="1:4" x14ac:dyDescent="0.25">
      <c r="A19908" s="890" t="s">
        <v>19216</v>
      </c>
      <c r="B19908" s="890" t="s">
        <v>39338</v>
      </c>
      <c r="C19908" s="890" t="s">
        <v>20</v>
      </c>
      <c r="D19908" s="890">
        <v>18.09</v>
      </c>
    </row>
    <row r="19909" spans="1:4" x14ac:dyDescent="0.25">
      <c r="A19909" s="890" t="s">
        <v>19217</v>
      </c>
      <c r="B19909" s="890" t="s">
        <v>39338</v>
      </c>
      <c r="C19909" s="890" t="s">
        <v>20</v>
      </c>
      <c r="D19909" s="890">
        <v>17.690000000000001</v>
      </c>
    </row>
    <row r="19910" spans="1:4" x14ac:dyDescent="0.25">
      <c r="A19910" s="890" t="s">
        <v>19218</v>
      </c>
      <c r="B19910" s="890" t="s">
        <v>39339</v>
      </c>
      <c r="C19910" s="890" t="s">
        <v>20</v>
      </c>
      <c r="D19910" s="890">
        <v>21.33</v>
      </c>
    </row>
    <row r="19911" spans="1:4" x14ac:dyDescent="0.25">
      <c r="A19911" s="890" t="s">
        <v>19219</v>
      </c>
      <c r="B19911" s="890" t="s">
        <v>39339</v>
      </c>
      <c r="C19911" s="890" t="s">
        <v>20</v>
      </c>
      <c r="D19911" s="890">
        <v>20.85</v>
      </c>
    </row>
    <row r="19912" spans="1:4" x14ac:dyDescent="0.25">
      <c r="A19912" s="890" t="s">
        <v>19220</v>
      </c>
      <c r="B19912" s="890" t="s">
        <v>39340</v>
      </c>
      <c r="C19912" s="890" t="s">
        <v>20</v>
      </c>
      <c r="D19912" s="890">
        <v>40.35</v>
      </c>
    </row>
    <row r="19913" spans="1:4" x14ac:dyDescent="0.25">
      <c r="A19913" s="890" t="s">
        <v>19221</v>
      </c>
      <c r="B19913" s="890" t="s">
        <v>39340</v>
      </c>
      <c r="C19913" s="890" t="s">
        <v>20</v>
      </c>
      <c r="D19913" s="890">
        <v>39.369999999999997</v>
      </c>
    </row>
    <row r="19914" spans="1:4" x14ac:dyDescent="0.25">
      <c r="A19914" s="890" t="s">
        <v>19222</v>
      </c>
      <c r="B19914" s="890" t="s">
        <v>39341</v>
      </c>
      <c r="C19914" s="890" t="s">
        <v>20</v>
      </c>
      <c r="D19914" s="890">
        <v>32.200000000000003</v>
      </c>
    </row>
    <row r="19915" spans="1:4" x14ac:dyDescent="0.25">
      <c r="A19915" s="890" t="s">
        <v>19223</v>
      </c>
      <c r="B19915" s="890" t="s">
        <v>39341</v>
      </c>
      <c r="C19915" s="890" t="s">
        <v>20</v>
      </c>
      <c r="D19915" s="890">
        <v>31.36</v>
      </c>
    </row>
    <row r="19916" spans="1:4" x14ac:dyDescent="0.25">
      <c r="A19916" s="890" t="s">
        <v>19224</v>
      </c>
      <c r="B19916" s="890" t="s">
        <v>39342</v>
      </c>
      <c r="C19916" s="890" t="s">
        <v>20</v>
      </c>
      <c r="D19916" s="890">
        <v>12.19</v>
      </c>
    </row>
    <row r="19917" spans="1:4" x14ac:dyDescent="0.25">
      <c r="A19917" s="890" t="s">
        <v>19225</v>
      </c>
      <c r="B19917" s="890" t="s">
        <v>39342</v>
      </c>
      <c r="C19917" s="890" t="s">
        <v>20</v>
      </c>
      <c r="D19917" s="890">
        <v>11.78</v>
      </c>
    </row>
    <row r="19918" spans="1:4" x14ac:dyDescent="0.25">
      <c r="A19918" s="890" t="s">
        <v>19226</v>
      </c>
      <c r="B19918" s="890" t="s">
        <v>39343</v>
      </c>
      <c r="C19918" s="890" t="s">
        <v>20</v>
      </c>
      <c r="D19918" s="890">
        <v>22.04</v>
      </c>
    </row>
    <row r="19919" spans="1:4" x14ac:dyDescent="0.25">
      <c r="A19919" s="890" t="s">
        <v>19227</v>
      </c>
      <c r="B19919" s="890" t="s">
        <v>39343</v>
      </c>
      <c r="C19919" s="890" t="s">
        <v>20</v>
      </c>
      <c r="D19919" s="890">
        <v>21.54</v>
      </c>
    </row>
    <row r="19920" spans="1:4" x14ac:dyDescent="0.25">
      <c r="A19920" s="890" t="s">
        <v>19228</v>
      </c>
      <c r="B19920" s="890" t="s">
        <v>39344</v>
      </c>
      <c r="C19920" s="890" t="s">
        <v>20</v>
      </c>
      <c r="D19920" s="890">
        <v>13.16</v>
      </c>
    </row>
    <row r="19921" spans="1:4" x14ac:dyDescent="0.25">
      <c r="A19921" s="890" t="s">
        <v>19229</v>
      </c>
      <c r="B19921" s="890" t="s">
        <v>39344</v>
      </c>
      <c r="C19921" s="890" t="s">
        <v>20</v>
      </c>
      <c r="D19921" s="890">
        <v>12.75</v>
      </c>
    </row>
    <row r="19922" spans="1:4" x14ac:dyDescent="0.25">
      <c r="A19922" s="890" t="s">
        <v>19230</v>
      </c>
      <c r="B19922" s="890" t="s">
        <v>39345</v>
      </c>
      <c r="C19922" s="890" t="s">
        <v>20</v>
      </c>
      <c r="D19922" s="890">
        <v>255.72</v>
      </c>
    </row>
    <row r="19923" spans="1:4" x14ac:dyDescent="0.25">
      <c r="A19923" s="890" t="s">
        <v>19231</v>
      </c>
      <c r="B19923" s="890" t="s">
        <v>39345</v>
      </c>
      <c r="C19923" s="890" t="s">
        <v>20</v>
      </c>
      <c r="D19923" s="890">
        <v>248.68</v>
      </c>
    </row>
    <row r="19924" spans="1:4" x14ac:dyDescent="0.25">
      <c r="A19924" s="890" t="s">
        <v>19232</v>
      </c>
      <c r="B19924" s="890" t="s">
        <v>39346</v>
      </c>
      <c r="C19924" s="890" t="s">
        <v>20</v>
      </c>
      <c r="D19924" s="890">
        <v>26.81</v>
      </c>
    </row>
    <row r="19925" spans="1:4" x14ac:dyDescent="0.25">
      <c r="A19925" s="890" t="s">
        <v>19233</v>
      </c>
      <c r="B19925" s="890" t="s">
        <v>39346</v>
      </c>
      <c r="C19925" s="890" t="s">
        <v>20</v>
      </c>
      <c r="D19925" s="890">
        <v>26.19</v>
      </c>
    </row>
    <row r="19926" spans="1:4" x14ac:dyDescent="0.25">
      <c r="A19926" s="890" t="s">
        <v>19234</v>
      </c>
      <c r="B19926" s="890" t="s">
        <v>39347</v>
      </c>
      <c r="C19926" s="890" t="s">
        <v>20</v>
      </c>
      <c r="D19926" s="890">
        <v>16.75</v>
      </c>
    </row>
    <row r="19927" spans="1:4" x14ac:dyDescent="0.25">
      <c r="A19927" s="890" t="s">
        <v>19235</v>
      </c>
      <c r="B19927" s="890" t="s">
        <v>39347</v>
      </c>
      <c r="C19927" s="890" t="s">
        <v>20</v>
      </c>
      <c r="D19927" s="890">
        <v>16.23</v>
      </c>
    </row>
    <row r="19928" spans="1:4" x14ac:dyDescent="0.25">
      <c r="A19928" s="890" t="s">
        <v>19236</v>
      </c>
      <c r="B19928" s="890" t="s">
        <v>39348</v>
      </c>
      <c r="C19928" s="890" t="s">
        <v>20</v>
      </c>
      <c r="D19928" s="890">
        <v>17.73</v>
      </c>
    </row>
    <row r="19929" spans="1:4" x14ac:dyDescent="0.25">
      <c r="A19929" s="890" t="s">
        <v>19237</v>
      </c>
      <c r="B19929" s="890" t="s">
        <v>39348</v>
      </c>
      <c r="C19929" s="890" t="s">
        <v>20</v>
      </c>
      <c r="D19929" s="890">
        <v>17.2</v>
      </c>
    </row>
    <row r="19930" spans="1:4" x14ac:dyDescent="0.25">
      <c r="A19930" s="890" t="s">
        <v>19238</v>
      </c>
      <c r="B19930" s="890" t="s">
        <v>39349</v>
      </c>
      <c r="C19930" s="890" t="s">
        <v>20</v>
      </c>
      <c r="D19930" s="890">
        <v>15.98</v>
      </c>
    </row>
    <row r="19931" spans="1:4" x14ac:dyDescent="0.25">
      <c r="A19931" s="890" t="s">
        <v>19239</v>
      </c>
      <c r="B19931" s="890" t="s">
        <v>39349</v>
      </c>
      <c r="C19931" s="890" t="s">
        <v>20</v>
      </c>
      <c r="D19931" s="890">
        <v>15.45</v>
      </c>
    </row>
    <row r="19932" spans="1:4" x14ac:dyDescent="0.25">
      <c r="A19932" s="890" t="s">
        <v>19240</v>
      </c>
      <c r="B19932" s="890" t="s">
        <v>39350</v>
      </c>
      <c r="C19932" s="890" t="s">
        <v>20</v>
      </c>
      <c r="D19932" s="890">
        <v>11.44</v>
      </c>
    </row>
    <row r="19933" spans="1:4" x14ac:dyDescent="0.25">
      <c r="A19933" s="890" t="s">
        <v>19241</v>
      </c>
      <c r="B19933" s="890" t="s">
        <v>39350</v>
      </c>
      <c r="C19933" s="890" t="s">
        <v>20</v>
      </c>
      <c r="D19933" s="890">
        <v>11.08</v>
      </c>
    </row>
    <row r="19934" spans="1:4" x14ac:dyDescent="0.25">
      <c r="A19934" s="890" t="s">
        <v>19242</v>
      </c>
      <c r="B19934" s="890" t="s">
        <v>39351</v>
      </c>
      <c r="C19934" s="890" t="s">
        <v>20</v>
      </c>
      <c r="D19934" s="890">
        <v>11.49</v>
      </c>
    </row>
    <row r="19935" spans="1:4" x14ac:dyDescent="0.25">
      <c r="A19935" s="890" t="s">
        <v>19243</v>
      </c>
      <c r="B19935" s="890" t="s">
        <v>39351</v>
      </c>
      <c r="C19935" s="890" t="s">
        <v>20</v>
      </c>
      <c r="D19935" s="890">
        <v>11.16</v>
      </c>
    </row>
    <row r="19936" spans="1:4" x14ac:dyDescent="0.25">
      <c r="A19936" s="890" t="s">
        <v>19244</v>
      </c>
      <c r="B19936" s="890" t="s">
        <v>39352</v>
      </c>
      <c r="C19936" s="890" t="s">
        <v>20</v>
      </c>
      <c r="D19936" s="890">
        <v>17.73</v>
      </c>
    </row>
    <row r="19937" spans="1:4" x14ac:dyDescent="0.25">
      <c r="A19937" s="890" t="s">
        <v>19245</v>
      </c>
      <c r="B19937" s="890" t="s">
        <v>39352</v>
      </c>
      <c r="C19937" s="890" t="s">
        <v>20</v>
      </c>
      <c r="D19937" s="890">
        <v>17.2</v>
      </c>
    </row>
    <row r="19938" spans="1:4" x14ac:dyDescent="0.25">
      <c r="A19938" s="890" t="s">
        <v>19246</v>
      </c>
      <c r="B19938" s="890" t="s">
        <v>39353</v>
      </c>
      <c r="C19938" s="890" t="s">
        <v>20</v>
      </c>
      <c r="D19938" s="890">
        <v>15.98</v>
      </c>
    </row>
    <row r="19939" spans="1:4" x14ac:dyDescent="0.25">
      <c r="A19939" s="890" t="s">
        <v>19247</v>
      </c>
      <c r="B19939" s="890" t="s">
        <v>39353</v>
      </c>
      <c r="C19939" s="890" t="s">
        <v>20</v>
      </c>
      <c r="D19939" s="890">
        <v>15.45</v>
      </c>
    </row>
    <row r="19940" spans="1:4" x14ac:dyDescent="0.25">
      <c r="A19940" s="890" t="s">
        <v>28011</v>
      </c>
      <c r="B19940" s="890" t="s">
        <v>39354</v>
      </c>
      <c r="C19940" s="890" t="s">
        <v>20</v>
      </c>
      <c r="D19940" s="890">
        <v>27.43</v>
      </c>
    </row>
    <row r="19941" spans="1:4" x14ac:dyDescent="0.25">
      <c r="A19941" s="890" t="s">
        <v>28012</v>
      </c>
      <c r="B19941" s="890" t="s">
        <v>39354</v>
      </c>
      <c r="C19941" s="890" t="s">
        <v>20</v>
      </c>
      <c r="D19941" s="890">
        <v>26.78</v>
      </c>
    </row>
    <row r="19942" spans="1:4" x14ac:dyDescent="0.25">
      <c r="A19942" s="890" t="s">
        <v>19248</v>
      </c>
      <c r="B19942" s="890" t="s">
        <v>39355</v>
      </c>
      <c r="C19942" s="890" t="s">
        <v>3</v>
      </c>
      <c r="D19942" s="890">
        <v>0.61</v>
      </c>
    </row>
    <row r="19943" spans="1:4" x14ac:dyDescent="0.25">
      <c r="A19943" s="890" t="s">
        <v>19249</v>
      </c>
      <c r="B19943" s="890" t="s">
        <v>39355</v>
      </c>
      <c r="C19943" s="890" t="s">
        <v>3</v>
      </c>
      <c r="D19943" s="890">
        <v>0.59</v>
      </c>
    </row>
    <row r="19944" spans="1:4" x14ac:dyDescent="0.25">
      <c r="A19944" s="890" t="s">
        <v>19250</v>
      </c>
      <c r="B19944" s="890" t="s">
        <v>39356</v>
      </c>
      <c r="C19944" s="890" t="s">
        <v>3</v>
      </c>
      <c r="D19944" s="890">
        <v>0.4</v>
      </c>
    </row>
    <row r="19945" spans="1:4" x14ac:dyDescent="0.25">
      <c r="A19945" s="890" t="s">
        <v>19251</v>
      </c>
      <c r="B19945" s="890" t="s">
        <v>39356</v>
      </c>
      <c r="C19945" s="890" t="s">
        <v>3</v>
      </c>
      <c r="D19945" s="890">
        <v>0.39</v>
      </c>
    </row>
    <row r="19946" spans="1:4" x14ac:dyDescent="0.25">
      <c r="A19946" s="890" t="s">
        <v>19252</v>
      </c>
      <c r="B19946" s="890" t="s">
        <v>39357</v>
      </c>
      <c r="C19946" s="890" t="s">
        <v>20</v>
      </c>
      <c r="D19946" s="890">
        <v>62.22</v>
      </c>
    </row>
    <row r="19947" spans="1:4" x14ac:dyDescent="0.25">
      <c r="A19947" s="890" t="s">
        <v>19253</v>
      </c>
      <c r="B19947" s="890" t="s">
        <v>39357</v>
      </c>
      <c r="C19947" s="890" t="s">
        <v>20</v>
      </c>
      <c r="D19947" s="890">
        <v>60.32</v>
      </c>
    </row>
    <row r="19948" spans="1:4" x14ac:dyDescent="0.25">
      <c r="A19948" s="890" t="s">
        <v>19254</v>
      </c>
      <c r="B19948" s="890" t="s">
        <v>39358</v>
      </c>
      <c r="C19948" s="890" t="s">
        <v>20</v>
      </c>
      <c r="D19948" s="890">
        <v>108.24</v>
      </c>
    </row>
    <row r="19949" spans="1:4" x14ac:dyDescent="0.25">
      <c r="A19949" s="890" t="s">
        <v>19255</v>
      </c>
      <c r="B19949" s="890" t="s">
        <v>39358</v>
      </c>
      <c r="C19949" s="890" t="s">
        <v>20</v>
      </c>
      <c r="D19949" s="890">
        <v>104.43</v>
      </c>
    </row>
    <row r="19950" spans="1:4" x14ac:dyDescent="0.25">
      <c r="A19950" s="890" t="s">
        <v>19256</v>
      </c>
      <c r="B19950" s="890" t="s">
        <v>39359</v>
      </c>
      <c r="C19950" s="890" t="s">
        <v>20</v>
      </c>
      <c r="D19950" s="890">
        <v>52.2</v>
      </c>
    </row>
    <row r="19951" spans="1:4" x14ac:dyDescent="0.25">
      <c r="A19951" s="890" t="s">
        <v>19257</v>
      </c>
      <c r="B19951" s="890" t="s">
        <v>39359</v>
      </c>
      <c r="C19951" s="890" t="s">
        <v>20</v>
      </c>
      <c r="D19951" s="890">
        <v>49.84</v>
      </c>
    </row>
    <row r="19952" spans="1:4" x14ac:dyDescent="0.25">
      <c r="A19952" s="890" t="s">
        <v>19258</v>
      </c>
      <c r="B19952" s="890" t="s">
        <v>39360</v>
      </c>
      <c r="C19952" s="890" t="s">
        <v>20</v>
      </c>
      <c r="D19952" s="890">
        <v>56.03</v>
      </c>
    </row>
    <row r="19953" spans="1:4" x14ac:dyDescent="0.25">
      <c r="A19953" s="890" t="s">
        <v>19259</v>
      </c>
      <c r="B19953" s="890" t="s">
        <v>39360</v>
      </c>
      <c r="C19953" s="890" t="s">
        <v>20</v>
      </c>
      <c r="D19953" s="890">
        <v>54.59</v>
      </c>
    </row>
    <row r="19954" spans="1:4" x14ac:dyDescent="0.25">
      <c r="A19954" s="890" t="s">
        <v>19260</v>
      </c>
      <c r="B19954" s="890" t="s">
        <v>39361</v>
      </c>
      <c r="C19954" s="890" t="s">
        <v>20</v>
      </c>
      <c r="D19954" s="890">
        <v>322.13</v>
      </c>
    </row>
    <row r="19955" spans="1:4" x14ac:dyDescent="0.25">
      <c r="A19955" s="890" t="s">
        <v>19261</v>
      </c>
      <c r="B19955" s="890" t="s">
        <v>39361</v>
      </c>
      <c r="C19955" s="890" t="s">
        <v>20</v>
      </c>
      <c r="D19955" s="890">
        <v>315.91000000000003</v>
      </c>
    </row>
    <row r="19956" spans="1:4" x14ac:dyDescent="0.25">
      <c r="A19956" s="890" t="s">
        <v>19262</v>
      </c>
      <c r="B19956" s="890" t="s">
        <v>39362</v>
      </c>
      <c r="C19956" s="890" t="s">
        <v>20</v>
      </c>
      <c r="D19956" s="890">
        <v>125.94</v>
      </c>
    </row>
    <row r="19957" spans="1:4" x14ac:dyDescent="0.25">
      <c r="A19957" s="890" t="s">
        <v>19263</v>
      </c>
      <c r="B19957" s="890" t="s">
        <v>39362</v>
      </c>
      <c r="C19957" s="890" t="s">
        <v>20</v>
      </c>
      <c r="D19957" s="890">
        <v>121.81</v>
      </c>
    </row>
    <row r="19958" spans="1:4" x14ac:dyDescent="0.25">
      <c r="A19958" s="890" t="s">
        <v>19264</v>
      </c>
      <c r="B19958" s="890" t="s">
        <v>39363</v>
      </c>
      <c r="C19958" s="890" t="s">
        <v>20</v>
      </c>
      <c r="D19958" s="890">
        <v>444.27</v>
      </c>
    </row>
    <row r="19959" spans="1:4" x14ac:dyDescent="0.25">
      <c r="A19959" s="890" t="s">
        <v>19265</v>
      </c>
      <c r="B19959" s="890" t="s">
        <v>39363</v>
      </c>
      <c r="C19959" s="890" t="s">
        <v>20</v>
      </c>
      <c r="D19959" s="890">
        <v>435.4</v>
      </c>
    </row>
    <row r="19960" spans="1:4" x14ac:dyDescent="0.25">
      <c r="A19960" s="890" t="s">
        <v>19266</v>
      </c>
      <c r="B19960" s="890" t="s">
        <v>39364</v>
      </c>
      <c r="C19960" s="890" t="s">
        <v>3</v>
      </c>
      <c r="D19960" s="890">
        <v>1.05</v>
      </c>
    </row>
    <row r="19961" spans="1:4" x14ac:dyDescent="0.25">
      <c r="A19961" s="890" t="s">
        <v>19267</v>
      </c>
      <c r="B19961" s="890" t="s">
        <v>39364</v>
      </c>
      <c r="C19961" s="890" t="s">
        <v>3</v>
      </c>
      <c r="D19961" s="890">
        <v>1.03</v>
      </c>
    </row>
    <row r="19962" spans="1:4" x14ac:dyDescent="0.25">
      <c r="A19962" s="890" t="s">
        <v>19268</v>
      </c>
      <c r="B19962" s="890" t="s">
        <v>39365</v>
      </c>
      <c r="C19962" s="890" t="s">
        <v>3</v>
      </c>
      <c r="D19962" s="890">
        <v>3.85</v>
      </c>
    </row>
    <row r="19963" spans="1:4" x14ac:dyDescent="0.25">
      <c r="A19963" s="890" t="s">
        <v>19269</v>
      </c>
      <c r="B19963" s="890" t="s">
        <v>39365</v>
      </c>
      <c r="C19963" s="890" t="s">
        <v>3</v>
      </c>
      <c r="D19963" s="890">
        <v>3.76</v>
      </c>
    </row>
    <row r="19964" spans="1:4" x14ac:dyDescent="0.25">
      <c r="A19964" s="890" t="s">
        <v>19270</v>
      </c>
      <c r="B19964" s="890" t="s">
        <v>39366</v>
      </c>
      <c r="C19964" s="890" t="s">
        <v>3</v>
      </c>
      <c r="D19964" s="890">
        <v>6.24</v>
      </c>
    </row>
    <row r="19965" spans="1:4" x14ac:dyDescent="0.25">
      <c r="A19965" s="890" t="s">
        <v>19271</v>
      </c>
      <c r="B19965" s="890" t="s">
        <v>39366</v>
      </c>
      <c r="C19965" s="890" t="s">
        <v>3</v>
      </c>
      <c r="D19965" s="890">
        <v>6.07</v>
      </c>
    </row>
    <row r="19966" spans="1:4" x14ac:dyDescent="0.25">
      <c r="A19966" s="890" t="s">
        <v>25120</v>
      </c>
      <c r="B19966" s="890" t="s">
        <v>39367</v>
      </c>
      <c r="C19966" s="890" t="s">
        <v>20</v>
      </c>
      <c r="D19966" s="890">
        <v>237.73</v>
      </c>
    </row>
    <row r="19967" spans="1:4" x14ac:dyDescent="0.25">
      <c r="A19967" s="890" t="s">
        <v>25121</v>
      </c>
      <c r="B19967" s="890" t="s">
        <v>39367</v>
      </c>
      <c r="C19967" s="890" t="s">
        <v>20</v>
      </c>
      <c r="D19967" s="890">
        <v>232.68</v>
      </c>
    </row>
    <row r="19968" spans="1:4" x14ac:dyDescent="0.25">
      <c r="A19968" s="890" t="s">
        <v>25122</v>
      </c>
      <c r="B19968" s="890" t="s">
        <v>39368</v>
      </c>
      <c r="C19968" s="890" t="s">
        <v>20</v>
      </c>
      <c r="D19968" s="890">
        <v>192.71</v>
      </c>
    </row>
    <row r="19969" spans="1:4" x14ac:dyDescent="0.25">
      <c r="A19969" s="890" t="s">
        <v>25123</v>
      </c>
      <c r="B19969" s="890" t="s">
        <v>39368</v>
      </c>
      <c r="C19969" s="890" t="s">
        <v>20</v>
      </c>
      <c r="D19969" s="890">
        <v>189.42</v>
      </c>
    </row>
    <row r="19970" spans="1:4" x14ac:dyDescent="0.25">
      <c r="A19970" s="890" t="s">
        <v>25124</v>
      </c>
      <c r="B19970" s="890" t="s">
        <v>39369</v>
      </c>
      <c r="C19970" s="890" t="s">
        <v>20</v>
      </c>
      <c r="D19970" s="890">
        <v>45.02</v>
      </c>
    </row>
    <row r="19971" spans="1:4" x14ac:dyDescent="0.25">
      <c r="A19971" s="890" t="s">
        <v>25125</v>
      </c>
      <c r="B19971" s="890" t="s">
        <v>39369</v>
      </c>
      <c r="C19971" s="890" t="s">
        <v>20</v>
      </c>
      <c r="D19971" s="890">
        <v>43.26</v>
      </c>
    </row>
    <row r="19972" spans="1:4" x14ac:dyDescent="0.25">
      <c r="A19972" s="890" t="s">
        <v>19272</v>
      </c>
      <c r="B19972" s="890" t="s">
        <v>39370</v>
      </c>
      <c r="C19972" s="890" t="s">
        <v>20</v>
      </c>
      <c r="D19972" s="890">
        <v>154.88999999999999</v>
      </c>
    </row>
    <row r="19973" spans="1:4" x14ac:dyDescent="0.25">
      <c r="A19973" s="890" t="s">
        <v>19273</v>
      </c>
      <c r="B19973" s="890" t="s">
        <v>39370</v>
      </c>
      <c r="C19973" s="890" t="s">
        <v>20</v>
      </c>
      <c r="D19973" s="890">
        <v>140.82</v>
      </c>
    </row>
    <row r="19974" spans="1:4" x14ac:dyDescent="0.25">
      <c r="A19974" s="890" t="s">
        <v>19274</v>
      </c>
      <c r="B19974" s="890" t="s">
        <v>39371</v>
      </c>
      <c r="C19974" s="890" t="s">
        <v>20</v>
      </c>
      <c r="D19974" s="890">
        <v>334.75</v>
      </c>
    </row>
    <row r="19975" spans="1:4" x14ac:dyDescent="0.25">
      <c r="A19975" s="890" t="s">
        <v>19275</v>
      </c>
      <c r="B19975" s="890" t="s">
        <v>39371</v>
      </c>
      <c r="C19975" s="890" t="s">
        <v>20</v>
      </c>
      <c r="D19975" s="890">
        <v>327.17</v>
      </c>
    </row>
    <row r="19976" spans="1:4" x14ac:dyDescent="0.25">
      <c r="A19976" s="890" t="s">
        <v>19276</v>
      </c>
      <c r="B19976" s="890" t="s">
        <v>39372</v>
      </c>
      <c r="C19976" s="890" t="s">
        <v>3</v>
      </c>
      <c r="D19976" s="890">
        <v>1.81</v>
      </c>
    </row>
    <row r="19977" spans="1:4" x14ac:dyDescent="0.25">
      <c r="A19977" s="890" t="s">
        <v>19277</v>
      </c>
      <c r="B19977" s="890" t="s">
        <v>39372</v>
      </c>
      <c r="C19977" s="890" t="s">
        <v>3</v>
      </c>
      <c r="D19977" s="890">
        <v>1.76</v>
      </c>
    </row>
    <row r="19978" spans="1:4" x14ac:dyDescent="0.25">
      <c r="A19978" s="890" t="s">
        <v>19278</v>
      </c>
      <c r="B19978" s="890" t="s">
        <v>39373</v>
      </c>
      <c r="C19978" s="890" t="s">
        <v>3</v>
      </c>
      <c r="D19978" s="890">
        <v>3.42</v>
      </c>
    </row>
    <row r="19979" spans="1:4" x14ac:dyDescent="0.25">
      <c r="A19979" s="890" t="s">
        <v>19279</v>
      </c>
      <c r="B19979" s="890" t="s">
        <v>39373</v>
      </c>
      <c r="C19979" s="890" t="s">
        <v>3</v>
      </c>
      <c r="D19979" s="890">
        <v>3.33</v>
      </c>
    </row>
    <row r="19980" spans="1:4" x14ac:dyDescent="0.25">
      <c r="A19980" s="890" t="s">
        <v>19280</v>
      </c>
      <c r="B19980" s="890" t="s">
        <v>39374</v>
      </c>
      <c r="C19980" s="890" t="s">
        <v>3</v>
      </c>
      <c r="D19980" s="890">
        <v>4.3899999999999997</v>
      </c>
    </row>
    <row r="19981" spans="1:4" x14ac:dyDescent="0.25">
      <c r="A19981" s="890" t="s">
        <v>19281</v>
      </c>
      <c r="B19981" s="890" t="s">
        <v>39374</v>
      </c>
      <c r="C19981" s="890" t="s">
        <v>3</v>
      </c>
      <c r="D19981" s="890">
        <v>4.2699999999999996</v>
      </c>
    </row>
    <row r="19982" spans="1:4" x14ac:dyDescent="0.25">
      <c r="A19982" s="890" t="s">
        <v>19282</v>
      </c>
      <c r="B19982" s="890" t="s">
        <v>39375</v>
      </c>
      <c r="C19982" s="890" t="s">
        <v>3</v>
      </c>
      <c r="D19982" s="890">
        <v>5.55</v>
      </c>
    </row>
    <row r="19983" spans="1:4" x14ac:dyDescent="0.25">
      <c r="A19983" s="890" t="s">
        <v>19283</v>
      </c>
      <c r="B19983" s="890" t="s">
        <v>39375</v>
      </c>
      <c r="C19983" s="890" t="s">
        <v>3</v>
      </c>
      <c r="D19983" s="890">
        <v>5.39</v>
      </c>
    </row>
    <row r="19984" spans="1:4" x14ac:dyDescent="0.25">
      <c r="A19984" s="890" t="s">
        <v>19284</v>
      </c>
      <c r="B19984" s="890" t="s">
        <v>39376</v>
      </c>
      <c r="C19984" s="890" t="s">
        <v>20</v>
      </c>
      <c r="D19984" s="890">
        <v>61.72</v>
      </c>
    </row>
    <row r="19985" spans="1:4" x14ac:dyDescent="0.25">
      <c r="A19985" s="890" t="s">
        <v>19285</v>
      </c>
      <c r="B19985" s="890" t="s">
        <v>39376</v>
      </c>
      <c r="C19985" s="890" t="s">
        <v>20</v>
      </c>
      <c r="D19985" s="890">
        <v>58.1</v>
      </c>
    </row>
    <row r="19986" spans="1:4" x14ac:dyDescent="0.25">
      <c r="A19986" s="890" t="s">
        <v>19286</v>
      </c>
      <c r="B19986" s="890" t="s">
        <v>39377</v>
      </c>
      <c r="C19986" s="890" t="s">
        <v>20</v>
      </c>
      <c r="D19986" s="890">
        <v>50.44</v>
      </c>
    </row>
    <row r="19987" spans="1:4" x14ac:dyDescent="0.25">
      <c r="A19987" s="890" t="s">
        <v>19287</v>
      </c>
      <c r="B19987" s="890" t="s">
        <v>39377</v>
      </c>
      <c r="C19987" s="890" t="s">
        <v>20</v>
      </c>
      <c r="D19987" s="890">
        <v>47.57</v>
      </c>
    </row>
    <row r="19988" spans="1:4" x14ac:dyDescent="0.25">
      <c r="A19988" s="890" t="s">
        <v>19288</v>
      </c>
      <c r="B19988" s="890" t="s">
        <v>39378</v>
      </c>
      <c r="C19988" s="890" t="s">
        <v>20</v>
      </c>
      <c r="D19988" s="890">
        <v>719.24</v>
      </c>
    </row>
    <row r="19989" spans="1:4" x14ac:dyDescent="0.25">
      <c r="A19989" s="890" t="s">
        <v>19289</v>
      </c>
      <c r="B19989" s="890" t="s">
        <v>39378</v>
      </c>
      <c r="C19989" s="890" t="s">
        <v>20</v>
      </c>
      <c r="D19989" s="890">
        <v>663.43</v>
      </c>
    </row>
    <row r="19990" spans="1:4" x14ac:dyDescent="0.25">
      <c r="A19990" s="890" t="s">
        <v>19290</v>
      </c>
      <c r="B19990" s="890" t="s">
        <v>39379</v>
      </c>
      <c r="C19990" s="890" t="s">
        <v>4</v>
      </c>
      <c r="D19990" s="890">
        <v>2.64</v>
      </c>
    </row>
    <row r="19991" spans="1:4" x14ac:dyDescent="0.25">
      <c r="A19991" s="890" t="s">
        <v>19291</v>
      </c>
      <c r="B19991" s="890" t="s">
        <v>39379</v>
      </c>
      <c r="C19991" s="890" t="s">
        <v>4</v>
      </c>
      <c r="D19991" s="890">
        <v>2.4700000000000002</v>
      </c>
    </row>
    <row r="19992" spans="1:4" x14ac:dyDescent="0.25">
      <c r="A19992" s="890" t="s">
        <v>19292</v>
      </c>
      <c r="B19992" s="890" t="s">
        <v>39380</v>
      </c>
      <c r="C19992" s="890" t="s">
        <v>20</v>
      </c>
      <c r="D19992" s="890">
        <v>4.55</v>
      </c>
    </row>
    <row r="19993" spans="1:4" x14ac:dyDescent="0.25">
      <c r="A19993" s="890" t="s">
        <v>19293</v>
      </c>
      <c r="B19993" s="890" t="s">
        <v>39380</v>
      </c>
      <c r="C19993" s="890" t="s">
        <v>20</v>
      </c>
      <c r="D19993" s="890">
        <v>4.37</v>
      </c>
    </row>
    <row r="19994" spans="1:4" x14ac:dyDescent="0.25">
      <c r="A19994" s="890" t="s">
        <v>19294</v>
      </c>
      <c r="B19994" s="890" t="s">
        <v>39381</v>
      </c>
      <c r="C19994" s="890" t="s">
        <v>20</v>
      </c>
      <c r="D19994" s="890">
        <v>18.190000000000001</v>
      </c>
    </row>
    <row r="19995" spans="1:4" x14ac:dyDescent="0.25">
      <c r="A19995" s="890" t="s">
        <v>19295</v>
      </c>
      <c r="B19995" s="890" t="s">
        <v>39381</v>
      </c>
      <c r="C19995" s="890" t="s">
        <v>20</v>
      </c>
      <c r="D19995" s="890">
        <v>16.37</v>
      </c>
    </row>
    <row r="19996" spans="1:4" x14ac:dyDescent="0.25">
      <c r="A19996" s="890" t="s">
        <v>19296</v>
      </c>
      <c r="B19996" s="890" t="s">
        <v>19297</v>
      </c>
      <c r="C19996" s="890" t="s">
        <v>4</v>
      </c>
      <c r="D19996" s="890">
        <v>1.55</v>
      </c>
    </row>
    <row r="19997" spans="1:4" x14ac:dyDescent="0.25">
      <c r="A19997" s="890" t="s">
        <v>19298</v>
      </c>
      <c r="B19997" s="890" t="s">
        <v>19297</v>
      </c>
      <c r="C19997" s="890" t="s">
        <v>4</v>
      </c>
      <c r="D19997" s="890">
        <v>1.4</v>
      </c>
    </row>
    <row r="19998" spans="1:4" x14ac:dyDescent="0.25">
      <c r="A19998" s="890" t="s">
        <v>19299</v>
      </c>
      <c r="B19998" s="890" t="s">
        <v>19300</v>
      </c>
      <c r="C19998" s="890" t="s">
        <v>3</v>
      </c>
      <c r="D19998" s="890">
        <v>1.66</v>
      </c>
    </row>
    <row r="19999" spans="1:4" x14ac:dyDescent="0.25">
      <c r="A19999" s="890" t="s">
        <v>19301</v>
      </c>
      <c r="B19999" s="890" t="s">
        <v>19300</v>
      </c>
      <c r="C19999" s="890" t="s">
        <v>3</v>
      </c>
      <c r="D19999" s="890">
        <v>1.49</v>
      </c>
    </row>
    <row r="20000" spans="1:4" x14ac:dyDescent="0.25">
      <c r="A20000" s="890" t="s">
        <v>19302</v>
      </c>
      <c r="B20000" s="890" t="s">
        <v>19303</v>
      </c>
      <c r="C20000" s="890" t="s">
        <v>1009</v>
      </c>
      <c r="D20000" s="890">
        <v>415.91</v>
      </c>
    </row>
    <row r="20001" spans="1:4" x14ac:dyDescent="0.25">
      <c r="A20001" s="890" t="s">
        <v>19304</v>
      </c>
      <c r="B20001" s="890" t="s">
        <v>19303</v>
      </c>
      <c r="C20001" s="890" t="s">
        <v>1009</v>
      </c>
      <c r="D20001" s="890">
        <v>374.3</v>
      </c>
    </row>
    <row r="20002" spans="1:4" x14ac:dyDescent="0.25">
      <c r="A20002" s="890" t="s">
        <v>19305</v>
      </c>
      <c r="B20002" s="890" t="s">
        <v>39382</v>
      </c>
      <c r="C20002" s="890" t="s">
        <v>5</v>
      </c>
      <c r="D20002" s="890">
        <v>26.2</v>
      </c>
    </row>
    <row r="20003" spans="1:4" x14ac:dyDescent="0.25">
      <c r="A20003" s="890" t="s">
        <v>19306</v>
      </c>
      <c r="B20003" s="890" t="s">
        <v>39382</v>
      </c>
      <c r="C20003" s="890" t="s">
        <v>5</v>
      </c>
      <c r="D20003" s="890">
        <v>23.58</v>
      </c>
    </row>
    <row r="20004" spans="1:4" x14ac:dyDescent="0.25">
      <c r="A20004" s="890" t="s">
        <v>19307</v>
      </c>
      <c r="B20004" s="890" t="s">
        <v>19308</v>
      </c>
      <c r="C20004" s="890" t="s">
        <v>5</v>
      </c>
      <c r="D20004" s="890">
        <v>21.22</v>
      </c>
    </row>
    <row r="20005" spans="1:4" x14ac:dyDescent="0.25">
      <c r="A20005" s="890" t="s">
        <v>19309</v>
      </c>
      <c r="B20005" s="890" t="s">
        <v>19308</v>
      </c>
      <c r="C20005" s="890" t="s">
        <v>5</v>
      </c>
      <c r="D20005" s="890">
        <v>19.100000000000001</v>
      </c>
    </row>
    <row r="20006" spans="1:4" x14ac:dyDescent="0.25">
      <c r="A20006" s="890" t="s">
        <v>19310</v>
      </c>
      <c r="B20006" s="890" t="s">
        <v>39383</v>
      </c>
      <c r="C20006" s="890" t="s">
        <v>4</v>
      </c>
      <c r="D20006" s="890">
        <v>1.24</v>
      </c>
    </row>
    <row r="20007" spans="1:4" x14ac:dyDescent="0.25">
      <c r="A20007" s="890" t="s">
        <v>19311</v>
      </c>
      <c r="B20007" s="890" t="s">
        <v>39383</v>
      </c>
      <c r="C20007" s="890" t="s">
        <v>4</v>
      </c>
      <c r="D20007" s="890">
        <v>1.1200000000000001</v>
      </c>
    </row>
    <row r="20008" spans="1:4" x14ac:dyDescent="0.25">
      <c r="A20008" s="890" t="s">
        <v>19312</v>
      </c>
      <c r="B20008" s="890" t="s">
        <v>39384</v>
      </c>
      <c r="C20008" s="890" t="s">
        <v>20</v>
      </c>
      <c r="D20008" s="890">
        <v>22.66</v>
      </c>
    </row>
    <row r="20009" spans="1:4" x14ac:dyDescent="0.25">
      <c r="A20009" s="890" t="s">
        <v>19313</v>
      </c>
      <c r="B20009" s="890" t="s">
        <v>39384</v>
      </c>
      <c r="C20009" s="890" t="s">
        <v>20</v>
      </c>
      <c r="D20009" s="890">
        <v>20.39</v>
      </c>
    </row>
    <row r="20010" spans="1:4" x14ac:dyDescent="0.25">
      <c r="A20010" s="890" t="s">
        <v>19314</v>
      </c>
      <c r="B20010" s="890" t="s">
        <v>39385</v>
      </c>
      <c r="C20010" s="890" t="s">
        <v>20</v>
      </c>
      <c r="D20010" s="890">
        <v>34.700000000000003</v>
      </c>
    </row>
    <row r="20011" spans="1:4" x14ac:dyDescent="0.25">
      <c r="A20011" s="890" t="s">
        <v>19315</v>
      </c>
      <c r="B20011" s="890" t="s">
        <v>39385</v>
      </c>
      <c r="C20011" s="890" t="s">
        <v>20</v>
      </c>
      <c r="D20011" s="890">
        <v>32.18</v>
      </c>
    </row>
    <row r="20012" spans="1:4" x14ac:dyDescent="0.25">
      <c r="A20012" s="890" t="s">
        <v>19316</v>
      </c>
      <c r="B20012" s="890" t="s">
        <v>39386</v>
      </c>
      <c r="C20012" s="890" t="s">
        <v>20</v>
      </c>
      <c r="D20012" s="890">
        <v>102.65</v>
      </c>
    </row>
    <row r="20013" spans="1:4" x14ac:dyDescent="0.25">
      <c r="A20013" s="890" t="s">
        <v>19317</v>
      </c>
      <c r="B20013" s="890" t="s">
        <v>39386</v>
      </c>
      <c r="C20013" s="890" t="s">
        <v>20</v>
      </c>
      <c r="D20013" s="890">
        <v>92.67</v>
      </c>
    </row>
    <row r="20014" spans="1:4" x14ac:dyDescent="0.25">
      <c r="A20014" s="890" t="s">
        <v>19318</v>
      </c>
      <c r="B20014" s="890" t="s">
        <v>19319</v>
      </c>
      <c r="C20014" s="890" t="s">
        <v>5</v>
      </c>
      <c r="D20014" s="890">
        <v>11.22</v>
      </c>
    </row>
    <row r="20015" spans="1:4" x14ac:dyDescent="0.25">
      <c r="A20015" s="890" t="s">
        <v>19320</v>
      </c>
      <c r="B20015" s="890" t="s">
        <v>19319</v>
      </c>
      <c r="C20015" s="890" t="s">
        <v>5</v>
      </c>
      <c r="D20015" s="890">
        <v>10.1</v>
      </c>
    </row>
    <row r="20016" spans="1:4" x14ac:dyDescent="0.25">
      <c r="A20016" s="890" t="s">
        <v>19321</v>
      </c>
      <c r="B20016" s="890" t="s">
        <v>19322</v>
      </c>
      <c r="C20016" s="890" t="s">
        <v>4</v>
      </c>
      <c r="D20016" s="890">
        <v>15.59</v>
      </c>
    </row>
    <row r="20017" spans="1:4" x14ac:dyDescent="0.25">
      <c r="A20017" s="890" t="s">
        <v>19323</v>
      </c>
      <c r="B20017" s="890" t="s">
        <v>19322</v>
      </c>
      <c r="C20017" s="890" t="s">
        <v>4</v>
      </c>
      <c r="D20017" s="890">
        <v>14.03</v>
      </c>
    </row>
    <row r="20018" spans="1:4" x14ac:dyDescent="0.25">
      <c r="A20018" s="890" t="s">
        <v>19324</v>
      </c>
      <c r="B20018" s="890" t="s">
        <v>19325</v>
      </c>
      <c r="C20018" s="890" t="s">
        <v>4</v>
      </c>
      <c r="D20018" s="890">
        <v>4.6100000000000003</v>
      </c>
    </row>
    <row r="20019" spans="1:4" x14ac:dyDescent="0.25">
      <c r="A20019" s="890" t="s">
        <v>19326</v>
      </c>
      <c r="B20019" s="890" t="s">
        <v>19325</v>
      </c>
      <c r="C20019" s="890" t="s">
        <v>4</v>
      </c>
      <c r="D20019" s="890">
        <v>4.2300000000000004</v>
      </c>
    </row>
    <row r="20020" spans="1:4" x14ac:dyDescent="0.25">
      <c r="A20020" s="890" t="s">
        <v>19327</v>
      </c>
      <c r="B20020" s="890" t="s">
        <v>19328</v>
      </c>
      <c r="C20020" s="890" t="s">
        <v>5</v>
      </c>
      <c r="D20020" s="890">
        <v>12.47</v>
      </c>
    </row>
    <row r="20021" spans="1:4" x14ac:dyDescent="0.25">
      <c r="A20021" s="890" t="s">
        <v>19329</v>
      </c>
      <c r="B20021" s="890" t="s">
        <v>19328</v>
      </c>
      <c r="C20021" s="890" t="s">
        <v>5</v>
      </c>
      <c r="D20021" s="890">
        <v>11.22</v>
      </c>
    </row>
    <row r="20022" spans="1:4" x14ac:dyDescent="0.25">
      <c r="A20022" s="890" t="s">
        <v>19330</v>
      </c>
      <c r="B20022" s="890" t="s">
        <v>19331</v>
      </c>
      <c r="C20022" s="890" t="s">
        <v>4</v>
      </c>
      <c r="D20022" s="890">
        <v>15.59</v>
      </c>
    </row>
    <row r="20023" spans="1:4" x14ac:dyDescent="0.25">
      <c r="A20023" s="890" t="s">
        <v>19332</v>
      </c>
      <c r="B20023" s="890" t="s">
        <v>19331</v>
      </c>
      <c r="C20023" s="890" t="s">
        <v>4</v>
      </c>
      <c r="D20023" s="890">
        <v>14.03</v>
      </c>
    </row>
    <row r="20024" spans="1:4" x14ac:dyDescent="0.25">
      <c r="A20024" s="890" t="s">
        <v>19333</v>
      </c>
      <c r="B20024" s="890" t="s">
        <v>19334</v>
      </c>
      <c r="C20024" s="890" t="s">
        <v>4</v>
      </c>
      <c r="D20024" s="890">
        <v>24.95</v>
      </c>
    </row>
    <row r="20025" spans="1:4" x14ac:dyDescent="0.25">
      <c r="A20025" s="890" t="s">
        <v>19335</v>
      </c>
      <c r="B20025" s="890" t="s">
        <v>19334</v>
      </c>
      <c r="C20025" s="890" t="s">
        <v>4</v>
      </c>
      <c r="D20025" s="890">
        <v>22.45</v>
      </c>
    </row>
    <row r="20026" spans="1:4" x14ac:dyDescent="0.25">
      <c r="A20026" s="890" t="s">
        <v>19336</v>
      </c>
      <c r="B20026" s="890" t="s">
        <v>19337</v>
      </c>
      <c r="C20026" s="890" t="s">
        <v>4</v>
      </c>
      <c r="D20026" s="890">
        <v>18.71</v>
      </c>
    </row>
    <row r="20027" spans="1:4" x14ac:dyDescent="0.25">
      <c r="A20027" s="890" t="s">
        <v>19338</v>
      </c>
      <c r="B20027" s="890" t="s">
        <v>19337</v>
      </c>
      <c r="C20027" s="890" t="s">
        <v>4</v>
      </c>
      <c r="D20027" s="890">
        <v>16.84</v>
      </c>
    </row>
    <row r="20028" spans="1:4" x14ac:dyDescent="0.25">
      <c r="A20028" s="890" t="s">
        <v>19339</v>
      </c>
      <c r="B20028" s="890" t="s">
        <v>19340</v>
      </c>
      <c r="C20028" s="890" t="s">
        <v>5</v>
      </c>
      <c r="D20028" s="890">
        <v>6.23</v>
      </c>
    </row>
    <row r="20029" spans="1:4" x14ac:dyDescent="0.25">
      <c r="A20029" s="890" t="s">
        <v>19341</v>
      </c>
      <c r="B20029" s="890" t="s">
        <v>19340</v>
      </c>
      <c r="C20029" s="890" t="s">
        <v>5</v>
      </c>
      <c r="D20029" s="890">
        <v>5.61</v>
      </c>
    </row>
    <row r="20030" spans="1:4" x14ac:dyDescent="0.25">
      <c r="A20030" s="890" t="s">
        <v>19342</v>
      </c>
      <c r="B20030" s="890" t="s">
        <v>39387</v>
      </c>
      <c r="C20030" s="890" t="s">
        <v>20</v>
      </c>
      <c r="D20030" s="890">
        <v>7.15</v>
      </c>
    </row>
    <row r="20031" spans="1:4" x14ac:dyDescent="0.25">
      <c r="A20031" s="890" t="s">
        <v>19343</v>
      </c>
      <c r="B20031" s="890" t="s">
        <v>39387</v>
      </c>
      <c r="C20031" s="890" t="s">
        <v>20</v>
      </c>
      <c r="D20031" s="890">
        <v>6.93</v>
      </c>
    </row>
    <row r="20032" spans="1:4" x14ac:dyDescent="0.25">
      <c r="A20032" s="890" t="s">
        <v>19344</v>
      </c>
      <c r="B20032" s="890" t="s">
        <v>39388</v>
      </c>
      <c r="C20032" s="890" t="s">
        <v>20</v>
      </c>
      <c r="D20032" s="890">
        <v>43.71</v>
      </c>
    </row>
    <row r="20033" spans="1:4" x14ac:dyDescent="0.25">
      <c r="A20033" s="890" t="s">
        <v>19345</v>
      </c>
      <c r="B20033" s="890" t="s">
        <v>39388</v>
      </c>
      <c r="C20033" s="890" t="s">
        <v>20</v>
      </c>
      <c r="D20033" s="890">
        <v>42.45</v>
      </c>
    </row>
    <row r="20034" spans="1:4" x14ac:dyDescent="0.25">
      <c r="A20034" s="890" t="s">
        <v>19346</v>
      </c>
      <c r="B20034" s="890" t="s">
        <v>39389</v>
      </c>
      <c r="C20034" s="890" t="s">
        <v>4</v>
      </c>
      <c r="D20034" s="890">
        <v>8.43</v>
      </c>
    </row>
    <row r="20035" spans="1:4" x14ac:dyDescent="0.25">
      <c r="A20035" s="890" t="s">
        <v>19347</v>
      </c>
      <c r="B20035" s="890" t="s">
        <v>39389</v>
      </c>
      <c r="C20035" s="890" t="s">
        <v>4</v>
      </c>
      <c r="D20035" s="890">
        <v>8.09</v>
      </c>
    </row>
    <row r="20036" spans="1:4" x14ac:dyDescent="0.25">
      <c r="A20036" s="890" t="s">
        <v>19348</v>
      </c>
      <c r="B20036" s="890" t="s">
        <v>39390</v>
      </c>
      <c r="C20036" s="890" t="s">
        <v>4</v>
      </c>
      <c r="D20036" s="890">
        <v>19.59</v>
      </c>
    </row>
    <row r="20037" spans="1:4" x14ac:dyDescent="0.25">
      <c r="A20037" s="890" t="s">
        <v>19349</v>
      </c>
      <c r="B20037" s="890" t="s">
        <v>39390</v>
      </c>
      <c r="C20037" s="890" t="s">
        <v>4</v>
      </c>
      <c r="D20037" s="890">
        <v>18.32</v>
      </c>
    </row>
    <row r="20038" spans="1:4" x14ac:dyDescent="0.25">
      <c r="A20038" s="890" t="s">
        <v>19350</v>
      </c>
      <c r="B20038" s="890" t="s">
        <v>39391</v>
      </c>
      <c r="C20038" s="890" t="s">
        <v>4</v>
      </c>
      <c r="D20038" s="890">
        <v>10.39</v>
      </c>
    </row>
    <row r="20039" spans="1:4" x14ac:dyDescent="0.25">
      <c r="A20039" s="890" t="s">
        <v>19351</v>
      </c>
      <c r="B20039" s="890" t="s">
        <v>39391</v>
      </c>
      <c r="C20039" s="890" t="s">
        <v>4</v>
      </c>
      <c r="D20039" s="890">
        <v>9.35</v>
      </c>
    </row>
    <row r="20040" spans="1:4" x14ac:dyDescent="0.25">
      <c r="A20040" s="890" t="s">
        <v>19352</v>
      </c>
      <c r="B20040" s="890" t="s">
        <v>39392</v>
      </c>
      <c r="C20040" s="890" t="s">
        <v>4</v>
      </c>
      <c r="D20040" s="890">
        <v>53.03</v>
      </c>
    </row>
    <row r="20041" spans="1:4" x14ac:dyDescent="0.25">
      <c r="A20041" s="890" t="s">
        <v>19353</v>
      </c>
      <c r="B20041" s="890" t="s">
        <v>39392</v>
      </c>
      <c r="C20041" s="890" t="s">
        <v>4</v>
      </c>
      <c r="D20041" s="890">
        <v>50.58</v>
      </c>
    </row>
    <row r="20042" spans="1:4" x14ac:dyDescent="0.25">
      <c r="A20042" s="890" t="s">
        <v>19354</v>
      </c>
      <c r="B20042" s="890" t="s">
        <v>39393</v>
      </c>
      <c r="C20042" s="890" t="s">
        <v>4</v>
      </c>
      <c r="D20042" s="890">
        <v>56.34</v>
      </c>
    </row>
    <row r="20043" spans="1:4" x14ac:dyDescent="0.25">
      <c r="A20043" s="890" t="s">
        <v>19355</v>
      </c>
      <c r="B20043" s="890" t="s">
        <v>39393</v>
      </c>
      <c r="C20043" s="890" t="s">
        <v>4</v>
      </c>
      <c r="D20043" s="890">
        <v>54.05</v>
      </c>
    </row>
    <row r="20044" spans="1:4" x14ac:dyDescent="0.25">
      <c r="A20044" s="890" t="s">
        <v>19356</v>
      </c>
      <c r="B20044" s="890" t="s">
        <v>39394</v>
      </c>
      <c r="C20044" s="890" t="s">
        <v>4</v>
      </c>
      <c r="D20044" s="890">
        <v>68.239999999999995</v>
      </c>
    </row>
    <row r="20045" spans="1:4" x14ac:dyDescent="0.25">
      <c r="A20045" s="890" t="s">
        <v>19357</v>
      </c>
      <c r="B20045" s="890" t="s">
        <v>39394</v>
      </c>
      <c r="C20045" s="890" t="s">
        <v>4</v>
      </c>
      <c r="D20045" s="890">
        <v>65.47</v>
      </c>
    </row>
    <row r="20046" spans="1:4" x14ac:dyDescent="0.25">
      <c r="A20046" s="890" t="s">
        <v>19358</v>
      </c>
      <c r="B20046" s="890" t="s">
        <v>39395</v>
      </c>
      <c r="C20046" s="890" t="s">
        <v>4</v>
      </c>
      <c r="D20046" s="890">
        <v>69.44</v>
      </c>
    </row>
    <row r="20047" spans="1:4" x14ac:dyDescent="0.25">
      <c r="A20047" s="890" t="s">
        <v>19359</v>
      </c>
      <c r="B20047" s="890" t="s">
        <v>39395</v>
      </c>
      <c r="C20047" s="890" t="s">
        <v>4</v>
      </c>
      <c r="D20047" s="890">
        <v>65.55</v>
      </c>
    </row>
    <row r="20048" spans="1:4" x14ac:dyDescent="0.25">
      <c r="A20048" s="890" t="s">
        <v>19360</v>
      </c>
      <c r="B20048" s="890" t="s">
        <v>39396</v>
      </c>
      <c r="C20048" s="890" t="s">
        <v>4</v>
      </c>
      <c r="D20048" s="890">
        <v>96.32</v>
      </c>
    </row>
    <row r="20049" spans="1:4" x14ac:dyDescent="0.25">
      <c r="A20049" s="890" t="s">
        <v>19361</v>
      </c>
      <c r="B20049" s="890" t="s">
        <v>39396</v>
      </c>
      <c r="C20049" s="890" t="s">
        <v>4</v>
      </c>
      <c r="D20049" s="890">
        <v>90.59</v>
      </c>
    </row>
    <row r="20050" spans="1:4" x14ac:dyDescent="0.25">
      <c r="A20050" s="890" t="s">
        <v>19362</v>
      </c>
      <c r="B20050" s="890" t="s">
        <v>39397</v>
      </c>
      <c r="C20050" s="890" t="s">
        <v>4</v>
      </c>
      <c r="D20050" s="890">
        <v>30.15</v>
      </c>
    </row>
    <row r="20051" spans="1:4" x14ac:dyDescent="0.25">
      <c r="A20051" s="890" t="s">
        <v>19363</v>
      </c>
      <c r="B20051" s="890" t="s">
        <v>39397</v>
      </c>
      <c r="C20051" s="890" t="s">
        <v>4</v>
      </c>
      <c r="D20051" s="890">
        <v>27.13</v>
      </c>
    </row>
    <row r="20052" spans="1:4" x14ac:dyDescent="0.25">
      <c r="A20052" s="890" t="s">
        <v>19364</v>
      </c>
      <c r="B20052" s="890" t="s">
        <v>39398</v>
      </c>
      <c r="C20052" s="890" t="s">
        <v>4</v>
      </c>
      <c r="D20052" s="890">
        <v>105.16</v>
      </c>
    </row>
    <row r="20053" spans="1:4" x14ac:dyDescent="0.25">
      <c r="A20053" s="890" t="s">
        <v>19365</v>
      </c>
      <c r="B20053" s="890" t="s">
        <v>39398</v>
      </c>
      <c r="C20053" s="890" t="s">
        <v>4</v>
      </c>
      <c r="D20053" s="890">
        <v>96.77</v>
      </c>
    </row>
    <row r="20054" spans="1:4" x14ac:dyDescent="0.25">
      <c r="A20054" s="890" t="s">
        <v>19366</v>
      </c>
      <c r="B20054" s="890" t="s">
        <v>39399</v>
      </c>
      <c r="C20054" s="890" t="s">
        <v>4</v>
      </c>
      <c r="D20054" s="890">
        <v>98.02</v>
      </c>
    </row>
    <row r="20055" spans="1:4" x14ac:dyDescent="0.25">
      <c r="A20055" s="890" t="s">
        <v>19367</v>
      </c>
      <c r="B20055" s="890" t="s">
        <v>39399</v>
      </c>
      <c r="C20055" s="890" t="s">
        <v>4</v>
      </c>
      <c r="D20055" s="890">
        <v>93.85</v>
      </c>
    </row>
    <row r="20056" spans="1:4" x14ac:dyDescent="0.25">
      <c r="A20056" s="890" t="s">
        <v>19368</v>
      </c>
      <c r="B20056" s="890" t="s">
        <v>39400</v>
      </c>
      <c r="C20056" s="890" t="s">
        <v>4</v>
      </c>
      <c r="D20056" s="890">
        <v>117.1</v>
      </c>
    </row>
    <row r="20057" spans="1:4" x14ac:dyDescent="0.25">
      <c r="A20057" s="890" t="s">
        <v>19369</v>
      </c>
      <c r="B20057" s="890" t="s">
        <v>39400</v>
      </c>
      <c r="C20057" s="890" t="s">
        <v>4</v>
      </c>
      <c r="D20057" s="890">
        <v>112.03</v>
      </c>
    </row>
    <row r="20058" spans="1:4" x14ac:dyDescent="0.25">
      <c r="A20058" s="890" t="s">
        <v>19370</v>
      </c>
      <c r="B20058" s="890" t="s">
        <v>39401</v>
      </c>
      <c r="C20058" s="890" t="s">
        <v>4</v>
      </c>
      <c r="D20058" s="890">
        <v>144.81</v>
      </c>
    </row>
    <row r="20059" spans="1:4" x14ac:dyDescent="0.25">
      <c r="A20059" s="890" t="s">
        <v>19371</v>
      </c>
      <c r="B20059" s="890" t="s">
        <v>39401</v>
      </c>
      <c r="C20059" s="890" t="s">
        <v>4</v>
      </c>
      <c r="D20059" s="890">
        <v>138.4</v>
      </c>
    </row>
    <row r="20060" spans="1:4" x14ac:dyDescent="0.25">
      <c r="A20060" s="890" t="s">
        <v>19372</v>
      </c>
      <c r="B20060" s="890" t="s">
        <v>39402</v>
      </c>
      <c r="C20060" s="890" t="s">
        <v>4</v>
      </c>
      <c r="D20060" s="890">
        <v>321.35000000000002</v>
      </c>
    </row>
    <row r="20061" spans="1:4" x14ac:dyDescent="0.25">
      <c r="A20061" s="890" t="s">
        <v>19373</v>
      </c>
      <c r="B20061" s="890" t="s">
        <v>39402</v>
      </c>
      <c r="C20061" s="890" t="s">
        <v>4</v>
      </c>
      <c r="D20061" s="890">
        <v>303.91000000000003</v>
      </c>
    </row>
    <row r="20062" spans="1:4" x14ac:dyDescent="0.25">
      <c r="A20062" s="890" t="s">
        <v>19374</v>
      </c>
      <c r="B20062" s="890" t="s">
        <v>39403</v>
      </c>
      <c r="C20062" s="890" t="s">
        <v>4</v>
      </c>
      <c r="D20062" s="890">
        <v>334.42</v>
      </c>
    </row>
    <row r="20063" spans="1:4" x14ac:dyDescent="0.25">
      <c r="A20063" s="890" t="s">
        <v>19375</v>
      </c>
      <c r="B20063" s="890" t="s">
        <v>39403</v>
      </c>
      <c r="C20063" s="890" t="s">
        <v>4</v>
      </c>
      <c r="D20063" s="890">
        <v>316.58999999999997</v>
      </c>
    </row>
    <row r="20064" spans="1:4" x14ac:dyDescent="0.25">
      <c r="A20064" s="890" t="s">
        <v>19376</v>
      </c>
      <c r="B20064" s="890" t="s">
        <v>39404</v>
      </c>
      <c r="C20064" s="890" t="s">
        <v>4</v>
      </c>
      <c r="D20064" s="890">
        <v>80.3</v>
      </c>
    </row>
    <row r="20065" spans="1:4" x14ac:dyDescent="0.25">
      <c r="A20065" s="890" t="s">
        <v>19377</v>
      </c>
      <c r="B20065" s="890" t="s">
        <v>39404</v>
      </c>
      <c r="C20065" s="890" t="s">
        <v>4</v>
      </c>
      <c r="D20065" s="890">
        <v>75.900000000000006</v>
      </c>
    </row>
    <row r="20066" spans="1:4" x14ac:dyDescent="0.25">
      <c r="A20066" s="890" t="s">
        <v>19378</v>
      </c>
      <c r="B20066" s="890" t="s">
        <v>39405</v>
      </c>
      <c r="C20066" s="890" t="s">
        <v>4</v>
      </c>
      <c r="D20066" s="890">
        <v>199.96</v>
      </c>
    </row>
    <row r="20067" spans="1:4" x14ac:dyDescent="0.25">
      <c r="A20067" s="890" t="s">
        <v>19379</v>
      </c>
      <c r="B20067" s="890" t="s">
        <v>39405</v>
      </c>
      <c r="C20067" s="890" t="s">
        <v>4</v>
      </c>
      <c r="D20067" s="890">
        <v>189.15</v>
      </c>
    </row>
    <row r="20068" spans="1:4" x14ac:dyDescent="0.25">
      <c r="A20068" s="890" t="s">
        <v>19380</v>
      </c>
      <c r="B20068" s="890" t="s">
        <v>39406</v>
      </c>
      <c r="C20068" s="890" t="s">
        <v>4</v>
      </c>
      <c r="D20068" s="890">
        <v>69.25</v>
      </c>
    </row>
    <row r="20069" spans="1:4" x14ac:dyDescent="0.25">
      <c r="A20069" s="890" t="s">
        <v>19381</v>
      </c>
      <c r="B20069" s="890" t="s">
        <v>39406</v>
      </c>
      <c r="C20069" s="890" t="s">
        <v>4</v>
      </c>
      <c r="D20069" s="890">
        <v>66.17</v>
      </c>
    </row>
    <row r="20070" spans="1:4" x14ac:dyDescent="0.25">
      <c r="A20070" s="890" t="s">
        <v>19382</v>
      </c>
      <c r="B20070" s="890" t="s">
        <v>39407</v>
      </c>
      <c r="C20070" s="890" t="s">
        <v>4</v>
      </c>
      <c r="D20070" s="890">
        <v>551.27</v>
      </c>
    </row>
    <row r="20071" spans="1:4" x14ac:dyDescent="0.25">
      <c r="A20071" s="890" t="s">
        <v>19383</v>
      </c>
      <c r="B20071" s="890" t="s">
        <v>39407</v>
      </c>
      <c r="C20071" s="890" t="s">
        <v>4</v>
      </c>
      <c r="D20071" s="890">
        <v>521.66</v>
      </c>
    </row>
    <row r="20072" spans="1:4" x14ac:dyDescent="0.25">
      <c r="A20072" s="890" t="s">
        <v>19384</v>
      </c>
      <c r="B20072" s="890" t="s">
        <v>39408</v>
      </c>
      <c r="C20072" s="890" t="s">
        <v>4</v>
      </c>
      <c r="D20072" s="890">
        <v>401.9</v>
      </c>
    </row>
    <row r="20073" spans="1:4" x14ac:dyDescent="0.25">
      <c r="A20073" s="890" t="s">
        <v>19385</v>
      </c>
      <c r="B20073" s="890" t="s">
        <v>39408</v>
      </c>
      <c r="C20073" s="890" t="s">
        <v>4</v>
      </c>
      <c r="D20073" s="890">
        <v>380.63</v>
      </c>
    </row>
    <row r="20074" spans="1:4" x14ac:dyDescent="0.25">
      <c r="A20074" s="890" t="s">
        <v>19386</v>
      </c>
      <c r="B20074" s="890" t="s">
        <v>39409</v>
      </c>
      <c r="C20074" s="890" t="s">
        <v>4</v>
      </c>
      <c r="D20074" s="890">
        <v>415.59</v>
      </c>
    </row>
    <row r="20075" spans="1:4" x14ac:dyDescent="0.25">
      <c r="A20075" s="890" t="s">
        <v>19387</v>
      </c>
      <c r="B20075" s="890" t="s">
        <v>39409</v>
      </c>
      <c r="C20075" s="890" t="s">
        <v>4</v>
      </c>
      <c r="D20075" s="890">
        <v>393.83</v>
      </c>
    </row>
    <row r="20076" spans="1:4" x14ac:dyDescent="0.25">
      <c r="A20076" s="890" t="s">
        <v>19388</v>
      </c>
      <c r="B20076" s="890" t="s">
        <v>39410</v>
      </c>
      <c r="C20076" s="890" t="s">
        <v>4</v>
      </c>
      <c r="D20076" s="890">
        <v>429.29</v>
      </c>
    </row>
    <row r="20077" spans="1:4" x14ac:dyDescent="0.25">
      <c r="A20077" s="890" t="s">
        <v>19389</v>
      </c>
      <c r="B20077" s="890" t="s">
        <v>39410</v>
      </c>
      <c r="C20077" s="890" t="s">
        <v>4</v>
      </c>
      <c r="D20077" s="890">
        <v>407.03</v>
      </c>
    </row>
    <row r="20078" spans="1:4" x14ac:dyDescent="0.25">
      <c r="A20078" s="890" t="s">
        <v>19390</v>
      </c>
      <c r="B20078" s="890" t="s">
        <v>39411</v>
      </c>
      <c r="C20078" s="890" t="s">
        <v>4</v>
      </c>
      <c r="D20078" s="890">
        <v>530.63</v>
      </c>
    </row>
    <row r="20079" spans="1:4" x14ac:dyDescent="0.25">
      <c r="A20079" s="890" t="s">
        <v>19391</v>
      </c>
      <c r="B20079" s="890" t="s">
        <v>39411</v>
      </c>
      <c r="C20079" s="890" t="s">
        <v>4</v>
      </c>
      <c r="D20079" s="890">
        <v>502.95</v>
      </c>
    </row>
    <row r="20080" spans="1:4" x14ac:dyDescent="0.25">
      <c r="A20080" s="890" t="s">
        <v>19392</v>
      </c>
      <c r="B20080" s="890" t="s">
        <v>39412</v>
      </c>
      <c r="C20080" s="890" t="s">
        <v>4</v>
      </c>
      <c r="D20080" s="890">
        <v>814.19</v>
      </c>
    </row>
    <row r="20081" spans="1:4" x14ac:dyDescent="0.25">
      <c r="A20081" s="890" t="s">
        <v>19393</v>
      </c>
      <c r="B20081" s="890" t="s">
        <v>39412</v>
      </c>
      <c r="C20081" s="890" t="s">
        <v>4</v>
      </c>
      <c r="D20081" s="890">
        <v>771.26</v>
      </c>
    </row>
    <row r="20082" spans="1:4" x14ac:dyDescent="0.25">
      <c r="A20082" s="890" t="s">
        <v>19394</v>
      </c>
      <c r="B20082" s="890" t="s">
        <v>39413</v>
      </c>
      <c r="C20082" s="890" t="s">
        <v>4</v>
      </c>
      <c r="D20082" s="890">
        <v>337.69</v>
      </c>
    </row>
    <row r="20083" spans="1:4" x14ac:dyDescent="0.25">
      <c r="A20083" s="890" t="s">
        <v>19395</v>
      </c>
      <c r="B20083" s="890" t="s">
        <v>39413</v>
      </c>
      <c r="C20083" s="890" t="s">
        <v>4</v>
      </c>
      <c r="D20083" s="890">
        <v>319.67</v>
      </c>
    </row>
    <row r="20084" spans="1:4" x14ac:dyDescent="0.25">
      <c r="A20084" s="890" t="s">
        <v>19396</v>
      </c>
      <c r="B20084" s="890" t="s">
        <v>39414</v>
      </c>
      <c r="C20084" s="890" t="s">
        <v>4</v>
      </c>
      <c r="D20084" s="890">
        <v>443.36</v>
      </c>
    </row>
    <row r="20085" spans="1:4" x14ac:dyDescent="0.25">
      <c r="A20085" s="890" t="s">
        <v>19397</v>
      </c>
      <c r="B20085" s="890" t="s">
        <v>39414</v>
      </c>
      <c r="C20085" s="890" t="s">
        <v>4</v>
      </c>
      <c r="D20085" s="890">
        <v>419.33</v>
      </c>
    </row>
    <row r="20086" spans="1:4" x14ac:dyDescent="0.25">
      <c r="A20086" s="890" t="s">
        <v>19398</v>
      </c>
      <c r="B20086" s="890" t="s">
        <v>39415</v>
      </c>
      <c r="C20086" s="890" t="s">
        <v>4</v>
      </c>
      <c r="D20086" s="890">
        <v>550.07000000000005</v>
      </c>
    </row>
    <row r="20087" spans="1:4" x14ac:dyDescent="0.25">
      <c r="A20087" s="890" t="s">
        <v>19399</v>
      </c>
      <c r="B20087" s="890" t="s">
        <v>39415</v>
      </c>
      <c r="C20087" s="890" t="s">
        <v>4</v>
      </c>
      <c r="D20087" s="890">
        <v>519.63</v>
      </c>
    </row>
    <row r="20088" spans="1:4" x14ac:dyDescent="0.25">
      <c r="A20088" s="890" t="s">
        <v>19400</v>
      </c>
      <c r="B20088" s="890" t="s">
        <v>39416</v>
      </c>
      <c r="C20088" s="890" t="s">
        <v>4</v>
      </c>
      <c r="D20088" s="890">
        <v>491.41</v>
      </c>
    </row>
    <row r="20089" spans="1:4" x14ac:dyDescent="0.25">
      <c r="A20089" s="890" t="s">
        <v>19401</v>
      </c>
      <c r="B20089" s="890" t="s">
        <v>39416</v>
      </c>
      <c r="C20089" s="890" t="s">
        <v>4</v>
      </c>
      <c r="D20089" s="890">
        <v>465.92</v>
      </c>
    </row>
    <row r="20090" spans="1:4" x14ac:dyDescent="0.25">
      <c r="A20090" s="890" t="s">
        <v>19402</v>
      </c>
      <c r="B20090" s="890" t="s">
        <v>39417</v>
      </c>
      <c r="C20090" s="890" t="s">
        <v>4</v>
      </c>
      <c r="D20090" s="890">
        <v>651.08000000000004</v>
      </c>
    </row>
    <row r="20091" spans="1:4" x14ac:dyDescent="0.25">
      <c r="A20091" s="890" t="s">
        <v>19403</v>
      </c>
      <c r="B20091" s="890" t="s">
        <v>39417</v>
      </c>
      <c r="C20091" s="890" t="s">
        <v>4</v>
      </c>
      <c r="D20091" s="890">
        <v>617.66</v>
      </c>
    </row>
    <row r="20092" spans="1:4" x14ac:dyDescent="0.25">
      <c r="A20092" s="890" t="s">
        <v>19404</v>
      </c>
      <c r="B20092" s="890" t="s">
        <v>39418</v>
      </c>
      <c r="C20092" s="890" t="s">
        <v>4</v>
      </c>
      <c r="D20092" s="890">
        <v>800.85</v>
      </c>
    </row>
    <row r="20093" spans="1:4" x14ac:dyDescent="0.25">
      <c r="A20093" s="890" t="s">
        <v>19405</v>
      </c>
      <c r="B20093" s="890" t="s">
        <v>39418</v>
      </c>
      <c r="C20093" s="890" t="s">
        <v>4</v>
      </c>
      <c r="D20093" s="890">
        <v>759.73</v>
      </c>
    </row>
    <row r="20094" spans="1:4" x14ac:dyDescent="0.25">
      <c r="A20094" s="890" t="s">
        <v>19406</v>
      </c>
      <c r="B20094" s="890" t="s">
        <v>39419</v>
      </c>
      <c r="C20094" s="890" t="s">
        <v>4</v>
      </c>
      <c r="D20094" s="890">
        <v>691.73</v>
      </c>
    </row>
    <row r="20095" spans="1:4" x14ac:dyDescent="0.25">
      <c r="A20095" s="890" t="s">
        <v>19407</v>
      </c>
      <c r="B20095" s="890" t="s">
        <v>39419</v>
      </c>
      <c r="C20095" s="890" t="s">
        <v>4</v>
      </c>
      <c r="D20095" s="890">
        <v>655.78</v>
      </c>
    </row>
    <row r="20096" spans="1:4" x14ac:dyDescent="0.25">
      <c r="A20096" s="890" t="s">
        <v>19408</v>
      </c>
      <c r="B20096" s="890" t="s">
        <v>39420</v>
      </c>
      <c r="C20096" s="890" t="s">
        <v>4</v>
      </c>
      <c r="D20096" s="890">
        <v>850.25</v>
      </c>
    </row>
    <row r="20097" spans="1:4" x14ac:dyDescent="0.25">
      <c r="A20097" s="890" t="s">
        <v>19409</v>
      </c>
      <c r="B20097" s="890" t="s">
        <v>39420</v>
      </c>
      <c r="C20097" s="890" t="s">
        <v>4</v>
      </c>
      <c r="D20097" s="890">
        <v>805.42</v>
      </c>
    </row>
    <row r="20098" spans="1:4" x14ac:dyDescent="0.25">
      <c r="A20098" s="890" t="s">
        <v>19410</v>
      </c>
      <c r="B20098" s="890" t="s">
        <v>39421</v>
      </c>
      <c r="C20098" s="890" t="s">
        <v>4</v>
      </c>
      <c r="D20098" s="890">
        <v>1087.93</v>
      </c>
    </row>
    <row r="20099" spans="1:4" x14ac:dyDescent="0.25">
      <c r="A20099" s="890" t="s">
        <v>19411</v>
      </c>
      <c r="B20099" s="890" t="s">
        <v>39421</v>
      </c>
      <c r="C20099" s="890" t="s">
        <v>4</v>
      </c>
      <c r="D20099" s="890">
        <v>1030.8800000000001</v>
      </c>
    </row>
    <row r="20100" spans="1:4" x14ac:dyDescent="0.25">
      <c r="A20100" s="890" t="s">
        <v>19412</v>
      </c>
      <c r="B20100" s="890" t="s">
        <v>39422</v>
      </c>
      <c r="C20100" s="890" t="s">
        <v>5</v>
      </c>
      <c r="D20100" s="890">
        <v>626.72</v>
      </c>
    </row>
    <row r="20101" spans="1:4" x14ac:dyDescent="0.25">
      <c r="A20101" s="890" t="s">
        <v>19413</v>
      </c>
      <c r="B20101" s="890" t="s">
        <v>39422</v>
      </c>
      <c r="C20101" s="890" t="s">
        <v>5</v>
      </c>
      <c r="D20101" s="890">
        <v>591.35</v>
      </c>
    </row>
    <row r="20102" spans="1:4" x14ac:dyDescent="0.25">
      <c r="A20102" s="890" t="s">
        <v>19414</v>
      </c>
      <c r="B20102" s="890" t="s">
        <v>39423</v>
      </c>
      <c r="C20102" s="890" t="s">
        <v>5</v>
      </c>
      <c r="D20102" s="890">
        <v>925.86</v>
      </c>
    </row>
    <row r="20103" spans="1:4" x14ac:dyDescent="0.25">
      <c r="A20103" s="890" t="s">
        <v>19415</v>
      </c>
      <c r="B20103" s="890" t="s">
        <v>39423</v>
      </c>
      <c r="C20103" s="890" t="s">
        <v>5</v>
      </c>
      <c r="D20103" s="890">
        <v>873.65</v>
      </c>
    </row>
    <row r="20104" spans="1:4" x14ac:dyDescent="0.25">
      <c r="A20104" s="890" t="s">
        <v>19416</v>
      </c>
      <c r="B20104" s="890" t="s">
        <v>39424</v>
      </c>
      <c r="C20104" s="890" t="s">
        <v>5</v>
      </c>
      <c r="D20104" s="890">
        <v>1060.8499999999999</v>
      </c>
    </row>
    <row r="20105" spans="1:4" x14ac:dyDescent="0.25">
      <c r="A20105" s="890" t="s">
        <v>19417</v>
      </c>
      <c r="B20105" s="890" t="s">
        <v>39424</v>
      </c>
      <c r="C20105" s="890" t="s">
        <v>5</v>
      </c>
      <c r="D20105" s="890">
        <v>998.56</v>
      </c>
    </row>
    <row r="20106" spans="1:4" x14ac:dyDescent="0.25">
      <c r="A20106" s="890" t="s">
        <v>19418</v>
      </c>
      <c r="B20106" s="890" t="s">
        <v>39425</v>
      </c>
      <c r="C20106" s="890" t="s">
        <v>5</v>
      </c>
      <c r="D20106" s="890">
        <v>890.93</v>
      </c>
    </row>
    <row r="20107" spans="1:4" x14ac:dyDescent="0.25">
      <c r="A20107" s="890" t="s">
        <v>19419</v>
      </c>
      <c r="B20107" s="890" t="s">
        <v>39425</v>
      </c>
      <c r="C20107" s="890" t="s">
        <v>5</v>
      </c>
      <c r="D20107" s="890">
        <v>842.77</v>
      </c>
    </row>
    <row r="20108" spans="1:4" x14ac:dyDescent="0.25">
      <c r="A20108" s="890" t="s">
        <v>19420</v>
      </c>
      <c r="B20108" s="890" t="s">
        <v>39426</v>
      </c>
      <c r="C20108" s="890" t="s">
        <v>5</v>
      </c>
      <c r="D20108" s="890">
        <v>1111.79</v>
      </c>
    </row>
    <row r="20109" spans="1:4" x14ac:dyDescent="0.25">
      <c r="A20109" s="890" t="s">
        <v>19421</v>
      </c>
      <c r="B20109" s="890" t="s">
        <v>39426</v>
      </c>
      <c r="C20109" s="890" t="s">
        <v>5</v>
      </c>
      <c r="D20109" s="890">
        <v>1050.22</v>
      </c>
    </row>
    <row r="20110" spans="1:4" x14ac:dyDescent="0.25">
      <c r="A20110" s="890" t="s">
        <v>19422</v>
      </c>
      <c r="B20110" s="890" t="s">
        <v>39427</v>
      </c>
      <c r="C20110" s="890" t="s">
        <v>5</v>
      </c>
      <c r="D20110" s="890">
        <v>1295.25</v>
      </c>
    </row>
    <row r="20111" spans="1:4" x14ac:dyDescent="0.25">
      <c r="A20111" s="890" t="s">
        <v>19423</v>
      </c>
      <c r="B20111" s="890" t="s">
        <v>39427</v>
      </c>
      <c r="C20111" s="890" t="s">
        <v>5</v>
      </c>
      <c r="D20111" s="890">
        <v>1222.58</v>
      </c>
    </row>
    <row r="20112" spans="1:4" x14ac:dyDescent="0.25">
      <c r="A20112" s="890" t="s">
        <v>19424</v>
      </c>
      <c r="B20112" s="890" t="s">
        <v>39428</v>
      </c>
      <c r="C20112" s="890" t="s">
        <v>5</v>
      </c>
      <c r="D20112" s="890">
        <v>6274.32</v>
      </c>
    </row>
    <row r="20113" spans="1:4" x14ac:dyDescent="0.25">
      <c r="A20113" s="890" t="s">
        <v>19425</v>
      </c>
      <c r="B20113" s="890" t="s">
        <v>39428</v>
      </c>
      <c r="C20113" s="890" t="s">
        <v>5</v>
      </c>
      <c r="D20113" s="890">
        <v>5864.4</v>
      </c>
    </row>
    <row r="20114" spans="1:4" x14ac:dyDescent="0.25">
      <c r="A20114" s="890" t="s">
        <v>19426</v>
      </c>
      <c r="B20114" s="890" t="s">
        <v>39429</v>
      </c>
      <c r="C20114" s="890" t="s">
        <v>5</v>
      </c>
      <c r="D20114" s="890">
        <v>6851.96</v>
      </c>
    </row>
    <row r="20115" spans="1:4" x14ac:dyDescent="0.25">
      <c r="A20115" s="890" t="s">
        <v>19427</v>
      </c>
      <c r="B20115" s="890" t="s">
        <v>39429</v>
      </c>
      <c r="C20115" s="890" t="s">
        <v>5</v>
      </c>
      <c r="D20115" s="890">
        <v>6399.82</v>
      </c>
    </row>
    <row r="20116" spans="1:4" x14ac:dyDescent="0.25">
      <c r="A20116" s="890" t="s">
        <v>19428</v>
      </c>
      <c r="B20116" s="890" t="s">
        <v>39430</v>
      </c>
      <c r="C20116" s="890" t="s">
        <v>5</v>
      </c>
      <c r="D20116" s="890">
        <v>7659.57</v>
      </c>
    </row>
    <row r="20117" spans="1:4" x14ac:dyDescent="0.25">
      <c r="A20117" s="890" t="s">
        <v>19429</v>
      </c>
      <c r="B20117" s="890" t="s">
        <v>39430</v>
      </c>
      <c r="C20117" s="890" t="s">
        <v>5</v>
      </c>
      <c r="D20117" s="890">
        <v>7142.22</v>
      </c>
    </row>
    <row r="20118" spans="1:4" x14ac:dyDescent="0.25">
      <c r="A20118" s="890" t="s">
        <v>19430</v>
      </c>
      <c r="B20118" s="890" t="s">
        <v>39431</v>
      </c>
      <c r="C20118" s="890" t="s">
        <v>5</v>
      </c>
      <c r="D20118" s="890">
        <v>8536.6299999999992</v>
      </c>
    </row>
    <row r="20119" spans="1:4" x14ac:dyDescent="0.25">
      <c r="A20119" s="890" t="s">
        <v>19431</v>
      </c>
      <c r="B20119" s="890" t="s">
        <v>39431</v>
      </c>
      <c r="C20119" s="890" t="s">
        <v>5</v>
      </c>
      <c r="D20119" s="890">
        <v>7947.1</v>
      </c>
    </row>
    <row r="20120" spans="1:4" x14ac:dyDescent="0.25">
      <c r="A20120" s="890" t="s">
        <v>19432</v>
      </c>
      <c r="B20120" s="890" t="s">
        <v>39432</v>
      </c>
      <c r="C20120" s="890" t="s">
        <v>5</v>
      </c>
      <c r="D20120" s="890">
        <v>9477.0300000000007</v>
      </c>
    </row>
    <row r="20121" spans="1:4" x14ac:dyDescent="0.25">
      <c r="A20121" s="890" t="s">
        <v>19433</v>
      </c>
      <c r="B20121" s="890" t="s">
        <v>39432</v>
      </c>
      <c r="C20121" s="890" t="s">
        <v>5</v>
      </c>
      <c r="D20121" s="890">
        <v>8808.99</v>
      </c>
    </row>
    <row r="20122" spans="1:4" x14ac:dyDescent="0.25">
      <c r="A20122" s="890" t="s">
        <v>19434</v>
      </c>
      <c r="B20122" s="890" t="s">
        <v>39433</v>
      </c>
      <c r="C20122" s="890" t="s">
        <v>5</v>
      </c>
      <c r="D20122" s="890">
        <v>10408.86</v>
      </c>
    </row>
    <row r="20123" spans="1:4" x14ac:dyDescent="0.25">
      <c r="A20123" s="890" t="s">
        <v>19435</v>
      </c>
      <c r="B20123" s="890" t="s">
        <v>39433</v>
      </c>
      <c r="C20123" s="890" t="s">
        <v>5</v>
      </c>
      <c r="D20123" s="890">
        <v>9663.23</v>
      </c>
    </row>
    <row r="20124" spans="1:4" x14ac:dyDescent="0.25">
      <c r="A20124" s="890" t="s">
        <v>19436</v>
      </c>
      <c r="B20124" s="890" t="s">
        <v>39434</v>
      </c>
      <c r="C20124" s="890" t="s">
        <v>5</v>
      </c>
      <c r="D20124" s="890">
        <v>1606.03</v>
      </c>
    </row>
    <row r="20125" spans="1:4" x14ac:dyDescent="0.25">
      <c r="A20125" s="890" t="s">
        <v>19437</v>
      </c>
      <c r="B20125" s="890" t="s">
        <v>39434</v>
      </c>
      <c r="C20125" s="890" t="s">
        <v>5</v>
      </c>
      <c r="D20125" s="890">
        <v>1490.11</v>
      </c>
    </row>
    <row r="20126" spans="1:4" x14ac:dyDescent="0.25">
      <c r="A20126" s="890" t="s">
        <v>19438</v>
      </c>
      <c r="B20126" s="890" t="s">
        <v>39435</v>
      </c>
      <c r="C20126" s="890" t="s">
        <v>5</v>
      </c>
      <c r="D20126" s="890">
        <v>1189.98</v>
      </c>
    </row>
    <row r="20127" spans="1:4" x14ac:dyDescent="0.25">
      <c r="A20127" s="890" t="s">
        <v>19439</v>
      </c>
      <c r="B20127" s="890" t="s">
        <v>39435</v>
      </c>
      <c r="C20127" s="890" t="s">
        <v>5</v>
      </c>
      <c r="D20127" s="890">
        <v>1118.27</v>
      </c>
    </row>
    <row r="20128" spans="1:4" x14ac:dyDescent="0.25">
      <c r="A20128" s="890" t="s">
        <v>19440</v>
      </c>
      <c r="B20128" s="890" t="s">
        <v>39436</v>
      </c>
      <c r="C20128" s="890" t="s">
        <v>5</v>
      </c>
      <c r="D20128" s="890">
        <v>2045.7</v>
      </c>
    </row>
    <row r="20129" spans="1:4" x14ac:dyDescent="0.25">
      <c r="A20129" s="890" t="s">
        <v>19441</v>
      </c>
      <c r="B20129" s="890" t="s">
        <v>39436</v>
      </c>
      <c r="C20129" s="890" t="s">
        <v>5</v>
      </c>
      <c r="D20129" s="890">
        <v>1940.4</v>
      </c>
    </row>
    <row r="20130" spans="1:4" x14ac:dyDescent="0.25">
      <c r="A20130" s="890" t="s">
        <v>19442</v>
      </c>
      <c r="B20130" s="890" t="s">
        <v>39437</v>
      </c>
      <c r="C20130" s="890" t="s">
        <v>5</v>
      </c>
      <c r="D20130" s="890">
        <v>2186.98</v>
      </c>
    </row>
    <row r="20131" spans="1:4" x14ac:dyDescent="0.25">
      <c r="A20131" s="890" t="s">
        <v>19443</v>
      </c>
      <c r="B20131" s="890" t="s">
        <v>39437</v>
      </c>
      <c r="C20131" s="890" t="s">
        <v>5</v>
      </c>
      <c r="D20131" s="890">
        <v>2075.38</v>
      </c>
    </row>
    <row r="20132" spans="1:4" x14ac:dyDescent="0.25">
      <c r="A20132" s="890" t="s">
        <v>19444</v>
      </c>
      <c r="B20132" s="890" t="s">
        <v>39438</v>
      </c>
      <c r="C20132" s="890" t="s">
        <v>5</v>
      </c>
      <c r="D20132" s="890">
        <v>2355.77</v>
      </c>
    </row>
    <row r="20133" spans="1:4" x14ac:dyDescent="0.25">
      <c r="A20133" s="890" t="s">
        <v>19445</v>
      </c>
      <c r="B20133" s="890" t="s">
        <v>39438</v>
      </c>
      <c r="C20133" s="890" t="s">
        <v>5</v>
      </c>
      <c r="D20133" s="890">
        <v>2235.46</v>
      </c>
    </row>
    <row r="20134" spans="1:4" x14ac:dyDescent="0.25">
      <c r="A20134" s="890" t="s">
        <v>19446</v>
      </c>
      <c r="B20134" s="890" t="s">
        <v>39439</v>
      </c>
      <c r="C20134" s="890" t="s">
        <v>3</v>
      </c>
      <c r="D20134" s="890">
        <v>209.75</v>
      </c>
    </row>
    <row r="20135" spans="1:4" x14ac:dyDescent="0.25">
      <c r="A20135" s="890" t="s">
        <v>19447</v>
      </c>
      <c r="B20135" s="890" t="s">
        <v>39439</v>
      </c>
      <c r="C20135" s="890" t="s">
        <v>3</v>
      </c>
      <c r="D20135" s="890">
        <v>197.77</v>
      </c>
    </row>
    <row r="20136" spans="1:4" x14ac:dyDescent="0.25">
      <c r="A20136" s="890" t="s">
        <v>19448</v>
      </c>
      <c r="B20136" s="890" t="s">
        <v>39440</v>
      </c>
      <c r="C20136" s="890" t="s">
        <v>20</v>
      </c>
      <c r="D20136" s="890">
        <v>733.46</v>
      </c>
    </row>
    <row r="20137" spans="1:4" x14ac:dyDescent="0.25">
      <c r="A20137" s="890" t="s">
        <v>19449</v>
      </c>
      <c r="B20137" s="890" t="s">
        <v>39440</v>
      </c>
      <c r="C20137" s="890" t="s">
        <v>20</v>
      </c>
      <c r="D20137" s="890">
        <v>682.64</v>
      </c>
    </row>
    <row r="20138" spans="1:4" x14ac:dyDescent="0.25">
      <c r="A20138" s="890" t="s">
        <v>19450</v>
      </c>
      <c r="B20138" s="890" t="s">
        <v>39441</v>
      </c>
      <c r="C20138" s="890" t="s">
        <v>4</v>
      </c>
      <c r="D20138" s="890">
        <v>303.77</v>
      </c>
    </row>
    <row r="20139" spans="1:4" x14ac:dyDescent="0.25">
      <c r="A20139" s="890" t="s">
        <v>19451</v>
      </c>
      <c r="B20139" s="890" t="s">
        <v>39441</v>
      </c>
      <c r="C20139" s="890" t="s">
        <v>4</v>
      </c>
      <c r="D20139" s="890">
        <v>293.57</v>
      </c>
    </row>
    <row r="20140" spans="1:4" x14ac:dyDescent="0.25">
      <c r="A20140" s="890" t="s">
        <v>19452</v>
      </c>
      <c r="B20140" s="890" t="s">
        <v>39442</v>
      </c>
      <c r="C20140" s="890" t="s">
        <v>4</v>
      </c>
      <c r="D20140" s="890">
        <v>320.62</v>
      </c>
    </row>
    <row r="20141" spans="1:4" x14ac:dyDescent="0.25">
      <c r="A20141" s="890" t="s">
        <v>19453</v>
      </c>
      <c r="B20141" s="890" t="s">
        <v>39442</v>
      </c>
      <c r="C20141" s="890" t="s">
        <v>4</v>
      </c>
      <c r="D20141" s="890">
        <v>309.44</v>
      </c>
    </row>
    <row r="20142" spans="1:4" x14ac:dyDescent="0.25">
      <c r="A20142" s="890" t="s">
        <v>19454</v>
      </c>
      <c r="B20142" s="890" t="s">
        <v>39443</v>
      </c>
      <c r="C20142" s="890" t="s">
        <v>4</v>
      </c>
      <c r="D20142" s="890">
        <v>378.55</v>
      </c>
    </row>
    <row r="20143" spans="1:4" x14ac:dyDescent="0.25">
      <c r="A20143" s="890" t="s">
        <v>19455</v>
      </c>
      <c r="B20143" s="890" t="s">
        <v>39443</v>
      </c>
      <c r="C20143" s="890" t="s">
        <v>4</v>
      </c>
      <c r="D20143" s="890">
        <v>366.41</v>
      </c>
    </row>
    <row r="20144" spans="1:4" x14ac:dyDescent="0.25">
      <c r="A20144" s="890" t="s">
        <v>19456</v>
      </c>
      <c r="B20144" s="890" t="s">
        <v>39444</v>
      </c>
      <c r="C20144" s="890" t="s">
        <v>4</v>
      </c>
      <c r="D20144" s="890">
        <v>213.77</v>
      </c>
    </row>
    <row r="20145" spans="1:4" x14ac:dyDescent="0.25">
      <c r="A20145" s="890" t="s">
        <v>19457</v>
      </c>
      <c r="B20145" s="890" t="s">
        <v>39444</v>
      </c>
      <c r="C20145" s="890" t="s">
        <v>4</v>
      </c>
      <c r="D20145" s="890">
        <v>203.57</v>
      </c>
    </row>
    <row r="20146" spans="1:4" x14ac:dyDescent="0.25">
      <c r="A20146" s="890" t="s">
        <v>19458</v>
      </c>
      <c r="B20146" s="890" t="s">
        <v>39445</v>
      </c>
      <c r="C20146" s="890" t="s">
        <v>4</v>
      </c>
      <c r="D20146" s="890">
        <v>227.92</v>
      </c>
    </row>
    <row r="20147" spans="1:4" x14ac:dyDescent="0.25">
      <c r="A20147" s="890" t="s">
        <v>19459</v>
      </c>
      <c r="B20147" s="890" t="s">
        <v>39445</v>
      </c>
      <c r="C20147" s="890" t="s">
        <v>4</v>
      </c>
      <c r="D20147" s="890">
        <v>216.74</v>
      </c>
    </row>
    <row r="20148" spans="1:4" x14ac:dyDescent="0.25">
      <c r="A20148" s="890" t="s">
        <v>19460</v>
      </c>
      <c r="B20148" s="890" t="s">
        <v>39446</v>
      </c>
      <c r="C20148" s="890" t="s">
        <v>4</v>
      </c>
      <c r="D20148" s="890">
        <v>240.2</v>
      </c>
    </row>
    <row r="20149" spans="1:4" x14ac:dyDescent="0.25">
      <c r="A20149" s="890" t="s">
        <v>19461</v>
      </c>
      <c r="B20149" s="890" t="s">
        <v>39446</v>
      </c>
      <c r="C20149" s="890" t="s">
        <v>4</v>
      </c>
      <c r="D20149" s="890">
        <v>228.06</v>
      </c>
    </row>
    <row r="20150" spans="1:4" x14ac:dyDescent="0.25">
      <c r="A20150" s="890" t="s">
        <v>19462</v>
      </c>
      <c r="B20150" s="890" t="s">
        <v>39447</v>
      </c>
      <c r="C20150" s="890" t="s">
        <v>4</v>
      </c>
      <c r="D20150" s="890">
        <v>286.99</v>
      </c>
    </row>
    <row r="20151" spans="1:4" x14ac:dyDescent="0.25">
      <c r="A20151" s="890" t="s">
        <v>19463</v>
      </c>
      <c r="B20151" s="890" t="s">
        <v>39447</v>
      </c>
      <c r="C20151" s="890" t="s">
        <v>4</v>
      </c>
      <c r="D20151" s="890">
        <v>277.01</v>
      </c>
    </row>
    <row r="20152" spans="1:4" x14ac:dyDescent="0.25">
      <c r="A20152" s="890" t="s">
        <v>19464</v>
      </c>
      <c r="B20152" s="890" t="s">
        <v>39448</v>
      </c>
      <c r="C20152" s="890" t="s">
        <v>4</v>
      </c>
      <c r="D20152" s="890">
        <v>340.97</v>
      </c>
    </row>
    <row r="20153" spans="1:4" x14ac:dyDescent="0.25">
      <c r="A20153" s="890" t="s">
        <v>19465</v>
      </c>
      <c r="B20153" s="890" t="s">
        <v>39448</v>
      </c>
      <c r="C20153" s="890" t="s">
        <v>4</v>
      </c>
      <c r="D20153" s="890">
        <v>328.18</v>
      </c>
    </row>
    <row r="20154" spans="1:4" x14ac:dyDescent="0.25">
      <c r="A20154" s="890" t="s">
        <v>19466</v>
      </c>
      <c r="B20154" s="890" t="s">
        <v>39449</v>
      </c>
      <c r="C20154" s="890" t="s">
        <v>4</v>
      </c>
      <c r="D20154" s="890">
        <v>432.8</v>
      </c>
    </row>
    <row r="20155" spans="1:4" x14ac:dyDescent="0.25">
      <c r="A20155" s="890" t="s">
        <v>19467</v>
      </c>
      <c r="B20155" s="890" t="s">
        <v>39449</v>
      </c>
      <c r="C20155" s="890" t="s">
        <v>4</v>
      </c>
      <c r="D20155" s="890">
        <v>417.5</v>
      </c>
    </row>
    <row r="20156" spans="1:4" x14ac:dyDescent="0.25">
      <c r="A20156" s="890" t="s">
        <v>19468</v>
      </c>
      <c r="B20156" s="890" t="s">
        <v>39450</v>
      </c>
      <c r="C20156" s="890" t="s">
        <v>4</v>
      </c>
      <c r="D20156" s="890">
        <v>196.99</v>
      </c>
    </row>
    <row r="20157" spans="1:4" x14ac:dyDescent="0.25">
      <c r="A20157" s="890" t="s">
        <v>19469</v>
      </c>
      <c r="B20157" s="890" t="s">
        <v>39450</v>
      </c>
      <c r="C20157" s="890" t="s">
        <v>4</v>
      </c>
      <c r="D20157" s="890">
        <v>187.01</v>
      </c>
    </row>
    <row r="20158" spans="1:4" x14ac:dyDescent="0.25">
      <c r="A20158" s="890" t="s">
        <v>19470</v>
      </c>
      <c r="B20158" s="890" t="s">
        <v>39451</v>
      </c>
      <c r="C20158" s="890" t="s">
        <v>4</v>
      </c>
      <c r="D20158" s="890">
        <v>248.27</v>
      </c>
    </row>
    <row r="20159" spans="1:4" x14ac:dyDescent="0.25">
      <c r="A20159" s="890" t="s">
        <v>19471</v>
      </c>
      <c r="B20159" s="890" t="s">
        <v>39451</v>
      </c>
      <c r="C20159" s="890" t="s">
        <v>4</v>
      </c>
      <c r="D20159" s="890">
        <v>235.48</v>
      </c>
    </row>
    <row r="20160" spans="1:4" x14ac:dyDescent="0.25">
      <c r="A20160" s="890" t="s">
        <v>19472</v>
      </c>
      <c r="B20160" s="890" t="s">
        <v>39452</v>
      </c>
      <c r="C20160" s="890" t="s">
        <v>4</v>
      </c>
      <c r="D20160" s="890">
        <v>294.45</v>
      </c>
    </row>
    <row r="20161" spans="1:4" x14ac:dyDescent="0.25">
      <c r="A20161" s="890" t="s">
        <v>19473</v>
      </c>
      <c r="B20161" s="890" t="s">
        <v>39452</v>
      </c>
      <c r="C20161" s="890" t="s">
        <v>4</v>
      </c>
      <c r="D20161" s="890">
        <v>279.14999999999998</v>
      </c>
    </row>
    <row r="20162" spans="1:4" x14ac:dyDescent="0.25">
      <c r="A20162" s="890" t="s">
        <v>19474</v>
      </c>
      <c r="B20162" s="890" t="s">
        <v>39453</v>
      </c>
      <c r="C20162" s="890" t="s">
        <v>4</v>
      </c>
      <c r="D20162" s="890">
        <v>349.84</v>
      </c>
    </row>
    <row r="20163" spans="1:4" x14ac:dyDescent="0.25">
      <c r="A20163" s="890" t="s">
        <v>19475</v>
      </c>
      <c r="B20163" s="890" t="s">
        <v>39453</v>
      </c>
      <c r="C20163" s="890" t="s">
        <v>4</v>
      </c>
      <c r="D20163" s="890">
        <v>339.35</v>
      </c>
    </row>
    <row r="20164" spans="1:4" x14ac:dyDescent="0.25">
      <c r="A20164" s="890" t="s">
        <v>19476</v>
      </c>
      <c r="B20164" s="890" t="s">
        <v>39454</v>
      </c>
      <c r="C20164" s="890" t="s">
        <v>4</v>
      </c>
      <c r="D20164" s="890">
        <v>369.88</v>
      </c>
    </row>
    <row r="20165" spans="1:4" x14ac:dyDescent="0.25">
      <c r="A20165" s="890" t="s">
        <v>19477</v>
      </c>
      <c r="B20165" s="890" t="s">
        <v>39454</v>
      </c>
      <c r="C20165" s="890" t="s">
        <v>4</v>
      </c>
      <c r="D20165" s="890">
        <v>358.23</v>
      </c>
    </row>
    <row r="20166" spans="1:4" x14ac:dyDescent="0.25">
      <c r="A20166" s="890" t="s">
        <v>19478</v>
      </c>
      <c r="B20166" s="890" t="s">
        <v>39455</v>
      </c>
      <c r="C20166" s="890" t="s">
        <v>4</v>
      </c>
      <c r="D20166" s="890">
        <v>432.21</v>
      </c>
    </row>
    <row r="20167" spans="1:4" x14ac:dyDescent="0.25">
      <c r="A20167" s="890" t="s">
        <v>19479</v>
      </c>
      <c r="B20167" s="890" t="s">
        <v>39455</v>
      </c>
      <c r="C20167" s="890" t="s">
        <v>4</v>
      </c>
      <c r="D20167" s="890">
        <v>419.47</v>
      </c>
    </row>
    <row r="20168" spans="1:4" x14ac:dyDescent="0.25">
      <c r="A20168" s="890" t="s">
        <v>19480</v>
      </c>
      <c r="B20168" s="890" t="s">
        <v>39456</v>
      </c>
      <c r="C20168" s="890" t="s">
        <v>4</v>
      </c>
      <c r="D20168" s="890">
        <v>259.83999999999997</v>
      </c>
    </row>
    <row r="20169" spans="1:4" x14ac:dyDescent="0.25">
      <c r="A20169" s="890" t="s">
        <v>19481</v>
      </c>
      <c r="B20169" s="890" t="s">
        <v>39456</v>
      </c>
      <c r="C20169" s="890" t="s">
        <v>4</v>
      </c>
      <c r="D20169" s="890">
        <v>249.35</v>
      </c>
    </row>
    <row r="20170" spans="1:4" x14ac:dyDescent="0.25">
      <c r="A20170" s="890" t="s">
        <v>19482</v>
      </c>
      <c r="B20170" s="890" t="s">
        <v>39457</v>
      </c>
      <c r="C20170" s="890" t="s">
        <v>4</v>
      </c>
      <c r="D20170" s="890">
        <v>277.18</v>
      </c>
    </row>
    <row r="20171" spans="1:4" x14ac:dyDescent="0.25">
      <c r="A20171" s="890" t="s">
        <v>19483</v>
      </c>
      <c r="B20171" s="890" t="s">
        <v>39457</v>
      </c>
      <c r="C20171" s="890" t="s">
        <v>4</v>
      </c>
      <c r="D20171" s="890">
        <v>265.52999999999997</v>
      </c>
    </row>
    <row r="20172" spans="1:4" x14ac:dyDescent="0.25">
      <c r="A20172" s="890" t="s">
        <v>19484</v>
      </c>
      <c r="B20172" s="890" t="s">
        <v>39458</v>
      </c>
      <c r="C20172" s="890" t="s">
        <v>4</v>
      </c>
      <c r="D20172" s="890">
        <v>293.86</v>
      </c>
    </row>
    <row r="20173" spans="1:4" x14ac:dyDescent="0.25">
      <c r="A20173" s="890" t="s">
        <v>19485</v>
      </c>
      <c r="B20173" s="890" t="s">
        <v>39458</v>
      </c>
      <c r="C20173" s="890" t="s">
        <v>4</v>
      </c>
      <c r="D20173" s="890">
        <v>281.12</v>
      </c>
    </row>
    <row r="20174" spans="1:4" x14ac:dyDescent="0.25">
      <c r="A20174" s="890" t="s">
        <v>19486</v>
      </c>
      <c r="B20174" s="890" t="s">
        <v>39459</v>
      </c>
      <c r="C20174" s="890" t="s">
        <v>4</v>
      </c>
      <c r="D20174" s="890">
        <v>310.64</v>
      </c>
    </row>
    <row r="20175" spans="1:4" x14ac:dyDescent="0.25">
      <c r="A20175" s="890" t="s">
        <v>19487</v>
      </c>
      <c r="B20175" s="890" t="s">
        <v>39459</v>
      </c>
      <c r="C20175" s="890" t="s">
        <v>4</v>
      </c>
      <c r="D20175" s="890">
        <v>300.54000000000002</v>
      </c>
    </row>
    <row r="20176" spans="1:4" x14ac:dyDescent="0.25">
      <c r="A20176" s="890" t="s">
        <v>19488</v>
      </c>
      <c r="B20176" s="890" t="s">
        <v>39460</v>
      </c>
      <c r="C20176" s="890" t="s">
        <v>4</v>
      </c>
      <c r="D20176" s="890">
        <v>367.69</v>
      </c>
    </row>
    <row r="20177" spans="1:4" x14ac:dyDescent="0.25">
      <c r="A20177" s="890" t="s">
        <v>19489</v>
      </c>
      <c r="B20177" s="890" t="s">
        <v>39460</v>
      </c>
      <c r="C20177" s="890" t="s">
        <v>4</v>
      </c>
      <c r="D20177" s="890">
        <v>354.69</v>
      </c>
    </row>
    <row r="20178" spans="1:4" x14ac:dyDescent="0.25">
      <c r="A20178" s="890" t="s">
        <v>19490</v>
      </c>
      <c r="B20178" s="890" t="s">
        <v>39461</v>
      </c>
      <c r="C20178" s="890" t="s">
        <v>4</v>
      </c>
      <c r="D20178" s="890">
        <v>462.48</v>
      </c>
    </row>
    <row r="20179" spans="1:4" x14ac:dyDescent="0.25">
      <c r="A20179" s="890" t="s">
        <v>19491</v>
      </c>
      <c r="B20179" s="890" t="s">
        <v>39461</v>
      </c>
      <c r="C20179" s="890" t="s">
        <v>4</v>
      </c>
      <c r="D20179" s="890">
        <v>446.87</v>
      </c>
    </row>
    <row r="20180" spans="1:4" x14ac:dyDescent="0.25">
      <c r="A20180" s="890" t="s">
        <v>19492</v>
      </c>
      <c r="B20180" s="890" t="s">
        <v>39462</v>
      </c>
      <c r="C20180" s="890" t="s">
        <v>4</v>
      </c>
      <c r="D20180" s="890">
        <v>221.11</v>
      </c>
    </row>
    <row r="20181" spans="1:4" x14ac:dyDescent="0.25">
      <c r="A20181" s="890" t="s">
        <v>19493</v>
      </c>
      <c r="B20181" s="890" t="s">
        <v>39462</v>
      </c>
      <c r="C20181" s="890" t="s">
        <v>4</v>
      </c>
      <c r="D20181" s="890">
        <v>211.01</v>
      </c>
    </row>
    <row r="20182" spans="1:4" x14ac:dyDescent="0.25">
      <c r="A20182" s="890" t="s">
        <v>19494</v>
      </c>
      <c r="B20182" s="890" t="s">
        <v>39463</v>
      </c>
      <c r="C20182" s="890" t="s">
        <v>4</v>
      </c>
      <c r="D20182" s="890">
        <v>274.41000000000003</v>
      </c>
    </row>
    <row r="20183" spans="1:4" x14ac:dyDescent="0.25">
      <c r="A20183" s="890" t="s">
        <v>19495</v>
      </c>
      <c r="B20183" s="890" t="s">
        <v>39463</v>
      </c>
      <c r="C20183" s="890" t="s">
        <v>4</v>
      </c>
      <c r="D20183" s="890">
        <v>261.47000000000003</v>
      </c>
    </row>
    <row r="20184" spans="1:4" x14ac:dyDescent="0.25">
      <c r="A20184" s="890" t="s">
        <v>19496</v>
      </c>
      <c r="B20184" s="890" t="s">
        <v>39464</v>
      </c>
      <c r="C20184" s="890" t="s">
        <v>4</v>
      </c>
      <c r="D20184" s="890">
        <v>324.13</v>
      </c>
    </row>
    <row r="20185" spans="1:4" x14ac:dyDescent="0.25">
      <c r="A20185" s="890" t="s">
        <v>19497</v>
      </c>
      <c r="B20185" s="890" t="s">
        <v>39464</v>
      </c>
      <c r="C20185" s="890" t="s">
        <v>4</v>
      </c>
      <c r="D20185" s="890">
        <v>308.52</v>
      </c>
    </row>
    <row r="20186" spans="1:4" x14ac:dyDescent="0.25">
      <c r="A20186" s="890" t="s">
        <v>19498</v>
      </c>
      <c r="B20186" s="890" t="s">
        <v>39465</v>
      </c>
      <c r="C20186" s="890" t="s">
        <v>4</v>
      </c>
      <c r="D20186" s="890">
        <v>105.77</v>
      </c>
    </row>
    <row r="20187" spans="1:4" x14ac:dyDescent="0.25">
      <c r="A20187" s="890" t="s">
        <v>19499</v>
      </c>
      <c r="B20187" s="890" t="s">
        <v>39465</v>
      </c>
      <c r="C20187" s="890" t="s">
        <v>4</v>
      </c>
      <c r="D20187" s="890">
        <v>102.98</v>
      </c>
    </row>
    <row r="20188" spans="1:4" x14ac:dyDescent="0.25">
      <c r="A20188" s="890" t="s">
        <v>19500</v>
      </c>
      <c r="B20188" s="890" t="s">
        <v>39466</v>
      </c>
      <c r="C20188" s="890" t="s">
        <v>4</v>
      </c>
      <c r="D20188" s="890">
        <v>74.28</v>
      </c>
    </row>
    <row r="20189" spans="1:4" x14ac:dyDescent="0.25">
      <c r="A20189" s="890" t="s">
        <v>19501</v>
      </c>
      <c r="B20189" s="890" t="s">
        <v>39466</v>
      </c>
      <c r="C20189" s="890" t="s">
        <v>4</v>
      </c>
      <c r="D20189" s="890">
        <v>71.89</v>
      </c>
    </row>
    <row r="20190" spans="1:4" x14ac:dyDescent="0.25">
      <c r="A20190" s="890" t="s">
        <v>19502</v>
      </c>
      <c r="B20190" s="890" t="s">
        <v>39467</v>
      </c>
      <c r="C20190" s="890" t="s">
        <v>4</v>
      </c>
      <c r="D20190" s="890">
        <v>34.44</v>
      </c>
    </row>
    <row r="20191" spans="1:4" x14ac:dyDescent="0.25">
      <c r="A20191" s="890" t="s">
        <v>19503</v>
      </c>
      <c r="B20191" s="890" t="s">
        <v>39467</v>
      </c>
      <c r="C20191" s="890" t="s">
        <v>4</v>
      </c>
      <c r="D20191" s="890">
        <v>33.75</v>
      </c>
    </row>
    <row r="20192" spans="1:4" x14ac:dyDescent="0.25">
      <c r="A20192" s="890" t="s">
        <v>19504</v>
      </c>
      <c r="B20192" s="890" t="s">
        <v>39468</v>
      </c>
      <c r="C20192" s="890" t="s">
        <v>4</v>
      </c>
      <c r="D20192" s="890">
        <v>50.72</v>
      </c>
    </row>
    <row r="20193" spans="1:4" x14ac:dyDescent="0.25">
      <c r="A20193" s="890" t="s">
        <v>19505</v>
      </c>
      <c r="B20193" s="890" t="s">
        <v>39468</v>
      </c>
      <c r="C20193" s="890" t="s">
        <v>4</v>
      </c>
      <c r="D20193" s="890">
        <v>49.73</v>
      </c>
    </row>
    <row r="20194" spans="1:4" x14ac:dyDescent="0.25">
      <c r="A20194" s="890" t="s">
        <v>19506</v>
      </c>
      <c r="B20194" s="890" t="s">
        <v>39469</v>
      </c>
      <c r="C20194" s="890" t="s">
        <v>4</v>
      </c>
      <c r="D20194" s="890">
        <v>41.31</v>
      </c>
    </row>
    <row r="20195" spans="1:4" x14ac:dyDescent="0.25">
      <c r="A20195" s="890" t="s">
        <v>19507</v>
      </c>
      <c r="B20195" s="890" t="s">
        <v>39469</v>
      </c>
      <c r="C20195" s="890" t="s">
        <v>4</v>
      </c>
      <c r="D20195" s="890">
        <v>40.49</v>
      </c>
    </row>
    <row r="20196" spans="1:4" x14ac:dyDescent="0.25">
      <c r="A20196" s="890" t="s">
        <v>19508</v>
      </c>
      <c r="B20196" s="890" t="s">
        <v>39470</v>
      </c>
      <c r="C20196" s="890" t="s">
        <v>4</v>
      </c>
      <c r="D20196" s="890">
        <v>68.86</v>
      </c>
    </row>
    <row r="20197" spans="1:4" x14ac:dyDescent="0.25">
      <c r="A20197" s="890" t="s">
        <v>19509</v>
      </c>
      <c r="B20197" s="890" t="s">
        <v>39470</v>
      </c>
      <c r="C20197" s="890" t="s">
        <v>4</v>
      </c>
      <c r="D20197" s="890">
        <v>67.489999999999995</v>
      </c>
    </row>
    <row r="20198" spans="1:4" x14ac:dyDescent="0.25">
      <c r="A20198" s="890" t="s">
        <v>19510</v>
      </c>
      <c r="B20198" s="890" t="s">
        <v>39471</v>
      </c>
      <c r="C20198" s="890" t="s">
        <v>4</v>
      </c>
      <c r="D20198" s="890">
        <v>573</v>
      </c>
    </row>
    <row r="20199" spans="1:4" x14ac:dyDescent="0.25">
      <c r="A20199" s="890" t="s">
        <v>19511</v>
      </c>
      <c r="B20199" s="890" t="s">
        <v>39471</v>
      </c>
      <c r="C20199" s="890" t="s">
        <v>4</v>
      </c>
      <c r="D20199" s="890">
        <v>573</v>
      </c>
    </row>
    <row r="20200" spans="1:4" x14ac:dyDescent="0.25">
      <c r="A20200" s="890" t="s">
        <v>19512</v>
      </c>
      <c r="B20200" s="890" t="s">
        <v>39472</v>
      </c>
      <c r="C20200" s="890" t="s">
        <v>4</v>
      </c>
      <c r="D20200" s="890">
        <v>983</v>
      </c>
    </row>
    <row r="20201" spans="1:4" x14ac:dyDescent="0.25">
      <c r="A20201" s="890" t="s">
        <v>19513</v>
      </c>
      <c r="B20201" s="890" t="s">
        <v>39472</v>
      </c>
      <c r="C20201" s="890" t="s">
        <v>4</v>
      </c>
      <c r="D20201" s="890">
        <v>983</v>
      </c>
    </row>
    <row r="20202" spans="1:4" x14ac:dyDescent="0.25">
      <c r="A20202" s="890" t="s">
        <v>19514</v>
      </c>
      <c r="B20202" s="890" t="s">
        <v>39473</v>
      </c>
      <c r="C20202" s="890" t="s">
        <v>4</v>
      </c>
      <c r="D20202" s="890">
        <v>916</v>
      </c>
    </row>
    <row r="20203" spans="1:4" x14ac:dyDescent="0.25">
      <c r="A20203" s="890" t="s">
        <v>19515</v>
      </c>
      <c r="B20203" s="890" t="s">
        <v>39473</v>
      </c>
      <c r="C20203" s="890" t="s">
        <v>4</v>
      </c>
      <c r="D20203" s="890">
        <v>916</v>
      </c>
    </row>
    <row r="20204" spans="1:4" x14ac:dyDescent="0.25">
      <c r="A20204" s="890" t="s">
        <v>19516</v>
      </c>
      <c r="B20204" s="890" t="s">
        <v>39474</v>
      </c>
      <c r="C20204" s="890" t="s">
        <v>4</v>
      </c>
      <c r="D20204" s="890">
        <v>1140</v>
      </c>
    </row>
    <row r="20205" spans="1:4" x14ac:dyDescent="0.25">
      <c r="A20205" s="890" t="s">
        <v>19517</v>
      </c>
      <c r="B20205" s="890" t="s">
        <v>39474</v>
      </c>
      <c r="C20205" s="890" t="s">
        <v>4</v>
      </c>
      <c r="D20205" s="890">
        <v>1140</v>
      </c>
    </row>
    <row r="20206" spans="1:4" x14ac:dyDescent="0.25">
      <c r="A20206" s="890" t="s">
        <v>19518</v>
      </c>
      <c r="B20206" s="890" t="s">
        <v>39475</v>
      </c>
      <c r="C20206" s="890" t="s">
        <v>5</v>
      </c>
      <c r="D20206" s="890">
        <v>7544.69</v>
      </c>
    </row>
    <row r="20207" spans="1:4" x14ac:dyDescent="0.25">
      <c r="A20207" s="890" t="s">
        <v>19519</v>
      </c>
      <c r="B20207" s="890" t="s">
        <v>39475</v>
      </c>
      <c r="C20207" s="890" t="s">
        <v>5</v>
      </c>
      <c r="D20207" s="890">
        <v>7153.03</v>
      </c>
    </row>
    <row r="20208" spans="1:4" x14ac:dyDescent="0.25">
      <c r="A20208" s="890" t="s">
        <v>19520</v>
      </c>
      <c r="B20208" s="890" t="s">
        <v>39476</v>
      </c>
      <c r="C20208" s="890" t="s">
        <v>5</v>
      </c>
      <c r="D20208" s="890">
        <v>14130.41</v>
      </c>
    </row>
    <row r="20209" spans="1:4" x14ac:dyDescent="0.25">
      <c r="A20209" s="890" t="s">
        <v>19521</v>
      </c>
      <c r="B20209" s="890" t="s">
        <v>39476</v>
      </c>
      <c r="C20209" s="890" t="s">
        <v>5</v>
      </c>
      <c r="D20209" s="890">
        <v>13430.81</v>
      </c>
    </row>
    <row r="20210" spans="1:4" x14ac:dyDescent="0.25">
      <c r="A20210" s="890" t="s">
        <v>19522</v>
      </c>
      <c r="B20210" s="890" t="s">
        <v>39477</v>
      </c>
      <c r="C20210" s="890" t="s">
        <v>5</v>
      </c>
      <c r="D20210" s="890">
        <v>21781.85</v>
      </c>
    </row>
    <row r="20211" spans="1:4" x14ac:dyDescent="0.25">
      <c r="A20211" s="890" t="s">
        <v>19523</v>
      </c>
      <c r="B20211" s="890" t="s">
        <v>39477</v>
      </c>
      <c r="C20211" s="890" t="s">
        <v>5</v>
      </c>
      <c r="D20211" s="890">
        <v>20707.75</v>
      </c>
    </row>
    <row r="20212" spans="1:4" x14ac:dyDescent="0.25">
      <c r="A20212" s="890" t="s">
        <v>19524</v>
      </c>
      <c r="B20212" s="890" t="s">
        <v>39478</v>
      </c>
      <c r="C20212" s="890" t="s">
        <v>5</v>
      </c>
      <c r="D20212" s="890">
        <v>9813.83</v>
      </c>
    </row>
    <row r="20213" spans="1:4" x14ac:dyDescent="0.25">
      <c r="A20213" s="890" t="s">
        <v>19525</v>
      </c>
      <c r="B20213" s="890" t="s">
        <v>39478</v>
      </c>
      <c r="C20213" s="890" t="s">
        <v>5</v>
      </c>
      <c r="D20213" s="890">
        <v>9306.32</v>
      </c>
    </row>
    <row r="20214" spans="1:4" x14ac:dyDescent="0.25">
      <c r="A20214" s="890" t="s">
        <v>19526</v>
      </c>
      <c r="B20214" s="890" t="s">
        <v>39479</v>
      </c>
      <c r="C20214" s="890" t="s">
        <v>5</v>
      </c>
      <c r="D20214" s="890">
        <v>18623.54</v>
      </c>
    </row>
    <row r="20215" spans="1:4" x14ac:dyDescent="0.25">
      <c r="A20215" s="890" t="s">
        <v>19527</v>
      </c>
      <c r="B20215" s="890" t="s">
        <v>39479</v>
      </c>
      <c r="C20215" s="890" t="s">
        <v>5</v>
      </c>
      <c r="D20215" s="890">
        <v>17698.650000000001</v>
      </c>
    </row>
    <row r="20216" spans="1:4" x14ac:dyDescent="0.25">
      <c r="A20216" s="890" t="s">
        <v>19528</v>
      </c>
      <c r="B20216" s="890" t="s">
        <v>39480</v>
      </c>
      <c r="C20216" s="890" t="s">
        <v>5</v>
      </c>
      <c r="D20216" s="890">
        <v>28113.64</v>
      </c>
    </row>
    <row r="20217" spans="1:4" x14ac:dyDescent="0.25">
      <c r="A20217" s="890" t="s">
        <v>19529</v>
      </c>
      <c r="B20217" s="890" t="s">
        <v>39480</v>
      </c>
      <c r="C20217" s="890" t="s">
        <v>5</v>
      </c>
      <c r="D20217" s="890">
        <v>26732.37</v>
      </c>
    </row>
    <row r="20218" spans="1:4" x14ac:dyDescent="0.25">
      <c r="A20218" s="890" t="s">
        <v>19530</v>
      </c>
      <c r="B20218" s="890" t="s">
        <v>39481</v>
      </c>
      <c r="C20218" s="890" t="s">
        <v>5</v>
      </c>
      <c r="D20218" s="890">
        <v>13737.31</v>
      </c>
    </row>
    <row r="20219" spans="1:4" x14ac:dyDescent="0.25">
      <c r="A20219" s="890" t="s">
        <v>19531</v>
      </c>
      <c r="B20219" s="890" t="s">
        <v>39481</v>
      </c>
      <c r="C20219" s="890" t="s">
        <v>5</v>
      </c>
      <c r="D20219" s="890">
        <v>13053.13</v>
      </c>
    </row>
    <row r="20220" spans="1:4" x14ac:dyDescent="0.25">
      <c r="A20220" s="890" t="s">
        <v>19532</v>
      </c>
      <c r="B20220" s="890" t="s">
        <v>39482</v>
      </c>
      <c r="C20220" s="890" t="s">
        <v>5</v>
      </c>
      <c r="D20220" s="890">
        <v>21562.33</v>
      </c>
    </row>
    <row r="20221" spans="1:4" x14ac:dyDescent="0.25">
      <c r="A20221" s="890" t="s">
        <v>19533</v>
      </c>
      <c r="B20221" s="890" t="s">
        <v>39482</v>
      </c>
      <c r="C20221" s="890" t="s">
        <v>5</v>
      </c>
      <c r="D20221" s="890">
        <v>20468.84</v>
      </c>
    </row>
    <row r="20222" spans="1:4" x14ac:dyDescent="0.25">
      <c r="A20222" s="890" t="s">
        <v>19534</v>
      </c>
      <c r="B20222" s="890" t="s">
        <v>39483</v>
      </c>
      <c r="C20222" s="890" t="s">
        <v>5</v>
      </c>
      <c r="D20222" s="890">
        <v>39182.160000000003</v>
      </c>
    </row>
    <row r="20223" spans="1:4" x14ac:dyDescent="0.25">
      <c r="A20223" s="890" t="s">
        <v>19535</v>
      </c>
      <c r="B20223" s="890" t="s">
        <v>39483</v>
      </c>
      <c r="C20223" s="890" t="s">
        <v>5</v>
      </c>
      <c r="D20223" s="890">
        <v>37307.81</v>
      </c>
    </row>
    <row r="20224" spans="1:4" x14ac:dyDescent="0.25">
      <c r="A20224" s="890" t="s">
        <v>19536</v>
      </c>
      <c r="B20224" s="890" t="s">
        <v>39484</v>
      </c>
      <c r="C20224" s="890" t="s">
        <v>5</v>
      </c>
      <c r="D20224" s="890">
        <v>17616.900000000001</v>
      </c>
    </row>
    <row r="20225" spans="1:4" x14ac:dyDescent="0.25">
      <c r="A20225" s="890" t="s">
        <v>19537</v>
      </c>
      <c r="B20225" s="890" t="s">
        <v>39484</v>
      </c>
      <c r="C20225" s="890" t="s">
        <v>5</v>
      </c>
      <c r="D20225" s="890">
        <v>16742.18</v>
      </c>
    </row>
    <row r="20226" spans="1:4" x14ac:dyDescent="0.25">
      <c r="A20226" s="890" t="s">
        <v>19538</v>
      </c>
      <c r="B20226" s="890" t="s">
        <v>39485</v>
      </c>
      <c r="C20226" s="890" t="s">
        <v>5</v>
      </c>
      <c r="D20226" s="890">
        <v>24437.64</v>
      </c>
    </row>
    <row r="20227" spans="1:4" x14ac:dyDescent="0.25">
      <c r="A20227" s="890" t="s">
        <v>19539</v>
      </c>
      <c r="B20227" s="890" t="s">
        <v>39485</v>
      </c>
      <c r="C20227" s="890" t="s">
        <v>5</v>
      </c>
      <c r="D20227" s="890">
        <v>23177.48</v>
      </c>
    </row>
    <row r="20228" spans="1:4" x14ac:dyDescent="0.25">
      <c r="A20228" s="890" t="s">
        <v>19540</v>
      </c>
      <c r="B20228" s="890" t="s">
        <v>39486</v>
      </c>
      <c r="C20228" s="890" t="s">
        <v>5</v>
      </c>
      <c r="D20228" s="890">
        <v>47217.72</v>
      </c>
    </row>
    <row r="20229" spans="1:4" x14ac:dyDescent="0.25">
      <c r="A20229" s="890" t="s">
        <v>19541</v>
      </c>
      <c r="B20229" s="890" t="s">
        <v>39486</v>
      </c>
      <c r="C20229" s="890" t="s">
        <v>5</v>
      </c>
      <c r="D20229" s="890">
        <v>44973.89</v>
      </c>
    </row>
    <row r="20230" spans="1:4" x14ac:dyDescent="0.25">
      <c r="A20230" s="890" t="s">
        <v>19542</v>
      </c>
      <c r="B20230" s="890" t="s">
        <v>39487</v>
      </c>
      <c r="C20230" s="890" t="s">
        <v>5</v>
      </c>
      <c r="D20230" s="890">
        <v>5276.31</v>
      </c>
    </row>
    <row r="20231" spans="1:4" x14ac:dyDescent="0.25">
      <c r="A20231" s="890" t="s">
        <v>19543</v>
      </c>
      <c r="B20231" s="890" t="s">
        <v>39487</v>
      </c>
      <c r="C20231" s="890" t="s">
        <v>5</v>
      </c>
      <c r="D20231" s="890">
        <v>5001.3999999999996</v>
      </c>
    </row>
    <row r="20232" spans="1:4" x14ac:dyDescent="0.25">
      <c r="A20232" s="890" t="s">
        <v>19544</v>
      </c>
      <c r="B20232" s="890" t="s">
        <v>39488</v>
      </c>
      <c r="C20232" s="890" t="s">
        <v>5</v>
      </c>
      <c r="D20232" s="890">
        <v>12529.48</v>
      </c>
    </row>
    <row r="20233" spans="1:4" x14ac:dyDescent="0.25">
      <c r="A20233" s="890" t="s">
        <v>19545</v>
      </c>
      <c r="B20233" s="890" t="s">
        <v>39488</v>
      </c>
      <c r="C20233" s="890" t="s">
        <v>5</v>
      </c>
      <c r="D20233" s="890">
        <v>11905.59</v>
      </c>
    </row>
    <row r="20234" spans="1:4" x14ac:dyDescent="0.25">
      <c r="A20234" s="890" t="s">
        <v>19546</v>
      </c>
      <c r="B20234" s="890" t="s">
        <v>39489</v>
      </c>
      <c r="C20234" s="890" t="s">
        <v>5</v>
      </c>
      <c r="D20234" s="890">
        <v>19986.82</v>
      </c>
    </row>
    <row r="20235" spans="1:4" x14ac:dyDescent="0.25">
      <c r="A20235" s="890" t="s">
        <v>19547</v>
      </c>
      <c r="B20235" s="890" t="s">
        <v>39489</v>
      </c>
      <c r="C20235" s="890" t="s">
        <v>5</v>
      </c>
      <c r="D20235" s="890">
        <v>19024.22</v>
      </c>
    </row>
    <row r="20236" spans="1:4" x14ac:dyDescent="0.25">
      <c r="A20236" s="890" t="s">
        <v>19548</v>
      </c>
      <c r="B20236" s="890" t="s">
        <v>39490</v>
      </c>
      <c r="C20236" s="890" t="s">
        <v>5</v>
      </c>
      <c r="D20236" s="890">
        <v>7732.52</v>
      </c>
    </row>
    <row r="20237" spans="1:4" x14ac:dyDescent="0.25">
      <c r="A20237" s="890" t="s">
        <v>19549</v>
      </c>
      <c r="B20237" s="890" t="s">
        <v>39490</v>
      </c>
      <c r="C20237" s="890" t="s">
        <v>5</v>
      </c>
      <c r="D20237" s="890">
        <v>7338.34</v>
      </c>
    </row>
    <row r="20238" spans="1:4" x14ac:dyDescent="0.25">
      <c r="A20238" s="890" t="s">
        <v>19550</v>
      </c>
      <c r="B20238" s="890" t="s">
        <v>39491</v>
      </c>
      <c r="C20238" s="890" t="s">
        <v>5</v>
      </c>
      <c r="D20238" s="890">
        <v>15908.88</v>
      </c>
    </row>
    <row r="20239" spans="1:4" x14ac:dyDescent="0.25">
      <c r="A20239" s="890" t="s">
        <v>19551</v>
      </c>
      <c r="B20239" s="890" t="s">
        <v>39491</v>
      </c>
      <c r="C20239" s="890" t="s">
        <v>5</v>
      </c>
      <c r="D20239" s="890">
        <v>15112.92</v>
      </c>
    </row>
    <row r="20240" spans="1:4" x14ac:dyDescent="0.25">
      <c r="A20240" s="890" t="s">
        <v>19552</v>
      </c>
      <c r="B20240" s="890" t="s">
        <v>39492</v>
      </c>
      <c r="C20240" s="890" t="s">
        <v>5</v>
      </c>
      <c r="D20240" s="890">
        <v>23919.09</v>
      </c>
    </row>
    <row r="20241" spans="1:4" x14ac:dyDescent="0.25">
      <c r="A20241" s="890" t="s">
        <v>19553</v>
      </c>
      <c r="B20241" s="890" t="s">
        <v>39492</v>
      </c>
      <c r="C20241" s="890" t="s">
        <v>5</v>
      </c>
      <c r="D20241" s="890">
        <v>22791.73</v>
      </c>
    </row>
    <row r="20242" spans="1:4" x14ac:dyDescent="0.25">
      <c r="A20242" s="890" t="s">
        <v>19554</v>
      </c>
      <c r="B20242" s="890" t="s">
        <v>39493</v>
      </c>
      <c r="C20242" s="890" t="s">
        <v>5</v>
      </c>
      <c r="D20242" s="890">
        <v>9828.41</v>
      </c>
    </row>
    <row r="20243" spans="1:4" x14ac:dyDescent="0.25">
      <c r="A20243" s="890" t="s">
        <v>19555</v>
      </c>
      <c r="B20243" s="890" t="s">
        <v>39493</v>
      </c>
      <c r="C20243" s="890" t="s">
        <v>5</v>
      </c>
      <c r="D20243" s="890">
        <v>9336.41</v>
      </c>
    </row>
    <row r="20244" spans="1:4" x14ac:dyDescent="0.25">
      <c r="A20244" s="890" t="s">
        <v>19556</v>
      </c>
      <c r="B20244" s="890" t="s">
        <v>39494</v>
      </c>
      <c r="C20244" s="890" t="s">
        <v>5</v>
      </c>
      <c r="D20244" s="890">
        <v>19437.189999999999</v>
      </c>
    </row>
    <row r="20245" spans="1:4" x14ac:dyDescent="0.25">
      <c r="A20245" s="890" t="s">
        <v>19557</v>
      </c>
      <c r="B20245" s="890" t="s">
        <v>39494</v>
      </c>
      <c r="C20245" s="890" t="s">
        <v>5</v>
      </c>
      <c r="D20245" s="890">
        <v>18464.849999999999</v>
      </c>
    </row>
    <row r="20246" spans="1:4" x14ac:dyDescent="0.25">
      <c r="A20246" s="890" t="s">
        <v>19558</v>
      </c>
      <c r="B20246" s="890" t="s">
        <v>39495</v>
      </c>
      <c r="C20246" s="890" t="s">
        <v>5</v>
      </c>
      <c r="D20246" s="890">
        <v>30541.68</v>
      </c>
    </row>
    <row r="20247" spans="1:4" x14ac:dyDescent="0.25">
      <c r="A20247" s="890" t="s">
        <v>19559</v>
      </c>
      <c r="B20247" s="890" t="s">
        <v>39495</v>
      </c>
      <c r="C20247" s="890" t="s">
        <v>5</v>
      </c>
      <c r="D20247" s="890">
        <v>29080.78</v>
      </c>
    </row>
    <row r="20248" spans="1:4" x14ac:dyDescent="0.25">
      <c r="A20248" s="890" t="s">
        <v>19560</v>
      </c>
      <c r="B20248" s="890" t="s">
        <v>39496</v>
      </c>
      <c r="C20248" s="890" t="s">
        <v>5</v>
      </c>
      <c r="D20248" s="890">
        <v>623.26</v>
      </c>
    </row>
    <row r="20249" spans="1:4" x14ac:dyDescent="0.25">
      <c r="A20249" s="890" t="s">
        <v>19561</v>
      </c>
      <c r="B20249" s="890" t="s">
        <v>39496</v>
      </c>
      <c r="C20249" s="890" t="s">
        <v>5</v>
      </c>
      <c r="D20249" s="890">
        <v>586.4</v>
      </c>
    </row>
    <row r="20250" spans="1:4" x14ac:dyDescent="0.25">
      <c r="A20250" s="890" t="s">
        <v>19562</v>
      </c>
      <c r="B20250" s="890" t="s">
        <v>39497</v>
      </c>
      <c r="C20250" s="890" t="s">
        <v>5</v>
      </c>
      <c r="D20250" s="890">
        <v>1038.5899999999999</v>
      </c>
    </row>
    <row r="20251" spans="1:4" x14ac:dyDescent="0.25">
      <c r="A20251" s="890" t="s">
        <v>19563</v>
      </c>
      <c r="B20251" s="890" t="s">
        <v>39497</v>
      </c>
      <c r="C20251" s="890" t="s">
        <v>5</v>
      </c>
      <c r="D20251" s="890">
        <v>978.55</v>
      </c>
    </row>
    <row r="20252" spans="1:4" x14ac:dyDescent="0.25">
      <c r="A20252" s="890" t="s">
        <v>19564</v>
      </c>
      <c r="B20252" s="890" t="s">
        <v>39498</v>
      </c>
      <c r="C20252" s="890" t="s">
        <v>5</v>
      </c>
      <c r="D20252" s="890">
        <v>1576.75</v>
      </c>
    </row>
    <row r="20253" spans="1:4" x14ac:dyDescent="0.25">
      <c r="A20253" s="890" t="s">
        <v>19565</v>
      </c>
      <c r="B20253" s="890" t="s">
        <v>39498</v>
      </c>
      <c r="C20253" s="890" t="s">
        <v>5</v>
      </c>
      <c r="D20253" s="890">
        <v>1487.26</v>
      </c>
    </row>
    <row r="20254" spans="1:4" x14ac:dyDescent="0.25">
      <c r="A20254" s="890" t="s">
        <v>19566</v>
      </c>
      <c r="B20254" s="890" t="s">
        <v>39499</v>
      </c>
      <c r="C20254" s="890" t="s">
        <v>5</v>
      </c>
      <c r="D20254" s="890">
        <v>2247.64</v>
      </c>
    </row>
    <row r="20255" spans="1:4" x14ac:dyDescent="0.25">
      <c r="A20255" s="890" t="s">
        <v>19567</v>
      </c>
      <c r="B20255" s="890" t="s">
        <v>39499</v>
      </c>
      <c r="C20255" s="890" t="s">
        <v>5</v>
      </c>
      <c r="D20255" s="890">
        <v>2122.06</v>
      </c>
    </row>
    <row r="20256" spans="1:4" x14ac:dyDescent="0.25">
      <c r="A20256" s="890" t="s">
        <v>19568</v>
      </c>
      <c r="B20256" s="890" t="s">
        <v>39500</v>
      </c>
      <c r="C20256" s="890" t="s">
        <v>5</v>
      </c>
      <c r="D20256" s="890">
        <v>3058.94</v>
      </c>
    </row>
    <row r="20257" spans="1:4" x14ac:dyDescent="0.25">
      <c r="A20257" s="890" t="s">
        <v>19569</v>
      </c>
      <c r="B20257" s="890" t="s">
        <v>39500</v>
      </c>
      <c r="C20257" s="890" t="s">
        <v>5</v>
      </c>
      <c r="D20257" s="890">
        <v>2890.34</v>
      </c>
    </row>
    <row r="20258" spans="1:4" x14ac:dyDescent="0.25">
      <c r="A20258" s="890" t="s">
        <v>19570</v>
      </c>
      <c r="B20258" s="890" t="s">
        <v>39501</v>
      </c>
      <c r="C20258" s="890" t="s">
        <v>5</v>
      </c>
      <c r="D20258" s="890">
        <v>5002.01</v>
      </c>
    </row>
    <row r="20259" spans="1:4" x14ac:dyDescent="0.25">
      <c r="A20259" s="890" t="s">
        <v>19571</v>
      </c>
      <c r="B20259" s="890" t="s">
        <v>39501</v>
      </c>
      <c r="C20259" s="890" t="s">
        <v>5</v>
      </c>
      <c r="D20259" s="890">
        <v>4740.74</v>
      </c>
    </row>
    <row r="20260" spans="1:4" x14ac:dyDescent="0.25">
      <c r="A20260" s="890" t="s">
        <v>19572</v>
      </c>
      <c r="B20260" s="890" t="s">
        <v>39502</v>
      </c>
      <c r="C20260" s="890" t="s">
        <v>5</v>
      </c>
      <c r="D20260" s="890">
        <v>6155.81</v>
      </c>
    </row>
    <row r="20261" spans="1:4" x14ac:dyDescent="0.25">
      <c r="A20261" s="890" t="s">
        <v>19573</v>
      </c>
      <c r="B20261" s="890" t="s">
        <v>39502</v>
      </c>
      <c r="C20261" s="890" t="s">
        <v>5</v>
      </c>
      <c r="D20261" s="890">
        <v>5816.63</v>
      </c>
    </row>
    <row r="20262" spans="1:4" x14ac:dyDescent="0.25">
      <c r="A20262" s="890" t="s">
        <v>19574</v>
      </c>
      <c r="B20262" s="890" t="s">
        <v>39503</v>
      </c>
      <c r="C20262" s="890" t="s">
        <v>5</v>
      </c>
      <c r="D20262" s="890">
        <v>889.41</v>
      </c>
    </row>
    <row r="20263" spans="1:4" x14ac:dyDescent="0.25">
      <c r="A20263" s="890" t="s">
        <v>19575</v>
      </c>
      <c r="B20263" s="890" t="s">
        <v>39503</v>
      </c>
      <c r="C20263" s="890" t="s">
        <v>5</v>
      </c>
      <c r="D20263" s="890">
        <v>837.52</v>
      </c>
    </row>
    <row r="20264" spans="1:4" x14ac:dyDescent="0.25">
      <c r="A20264" s="890" t="s">
        <v>19576</v>
      </c>
      <c r="B20264" s="890" t="s">
        <v>39504</v>
      </c>
      <c r="C20264" s="890" t="s">
        <v>5</v>
      </c>
      <c r="D20264" s="890">
        <v>1488.7</v>
      </c>
    </row>
    <row r="20265" spans="1:4" x14ac:dyDescent="0.25">
      <c r="A20265" s="890" t="s">
        <v>19577</v>
      </c>
      <c r="B20265" s="890" t="s">
        <v>39504</v>
      </c>
      <c r="C20265" s="890" t="s">
        <v>5</v>
      </c>
      <c r="D20265" s="890">
        <v>1403.61</v>
      </c>
    </row>
    <row r="20266" spans="1:4" x14ac:dyDescent="0.25">
      <c r="A20266" s="890" t="s">
        <v>19578</v>
      </c>
      <c r="B20266" s="890" t="s">
        <v>39505</v>
      </c>
      <c r="C20266" s="890" t="s">
        <v>5</v>
      </c>
      <c r="D20266" s="890">
        <v>2261.19</v>
      </c>
    </row>
    <row r="20267" spans="1:4" x14ac:dyDescent="0.25">
      <c r="A20267" s="890" t="s">
        <v>19579</v>
      </c>
      <c r="B20267" s="890" t="s">
        <v>39505</v>
      </c>
      <c r="C20267" s="890" t="s">
        <v>5</v>
      </c>
      <c r="D20267" s="890">
        <v>2134.0300000000002</v>
      </c>
    </row>
    <row r="20268" spans="1:4" x14ac:dyDescent="0.25">
      <c r="A20268" s="890" t="s">
        <v>19580</v>
      </c>
      <c r="B20268" s="890" t="s">
        <v>39506</v>
      </c>
      <c r="C20268" s="890" t="s">
        <v>5</v>
      </c>
      <c r="D20268" s="890">
        <v>3217.32</v>
      </c>
    </row>
    <row r="20269" spans="1:4" x14ac:dyDescent="0.25">
      <c r="A20269" s="890" t="s">
        <v>19581</v>
      </c>
      <c r="B20269" s="890" t="s">
        <v>39506</v>
      </c>
      <c r="C20269" s="890" t="s">
        <v>5</v>
      </c>
      <c r="D20269" s="890">
        <v>3038.82</v>
      </c>
    </row>
    <row r="20270" spans="1:4" x14ac:dyDescent="0.25">
      <c r="A20270" s="890" t="s">
        <v>19582</v>
      </c>
      <c r="B20270" s="890" t="s">
        <v>39507</v>
      </c>
      <c r="C20270" s="890" t="s">
        <v>5</v>
      </c>
      <c r="D20270" s="890">
        <v>4368.07</v>
      </c>
    </row>
    <row r="20271" spans="1:4" x14ac:dyDescent="0.25">
      <c r="A20271" s="890" t="s">
        <v>19583</v>
      </c>
      <c r="B20271" s="890" t="s">
        <v>39507</v>
      </c>
      <c r="C20271" s="890" t="s">
        <v>5</v>
      </c>
      <c r="D20271" s="890">
        <v>4128.5600000000004</v>
      </c>
    </row>
    <row r="20272" spans="1:4" x14ac:dyDescent="0.25">
      <c r="A20272" s="890" t="s">
        <v>19584</v>
      </c>
      <c r="B20272" s="890" t="s">
        <v>39508</v>
      </c>
      <c r="C20272" s="890" t="s">
        <v>5</v>
      </c>
      <c r="D20272" s="890">
        <v>5699.35</v>
      </c>
    </row>
    <row r="20273" spans="1:4" x14ac:dyDescent="0.25">
      <c r="A20273" s="890" t="s">
        <v>19585</v>
      </c>
      <c r="B20273" s="890" t="s">
        <v>39508</v>
      </c>
      <c r="C20273" s="890" t="s">
        <v>5</v>
      </c>
      <c r="D20273" s="890">
        <v>5388.82</v>
      </c>
    </row>
    <row r="20274" spans="1:4" x14ac:dyDescent="0.25">
      <c r="A20274" s="890" t="s">
        <v>19586</v>
      </c>
      <c r="B20274" s="890" t="s">
        <v>39509</v>
      </c>
      <c r="C20274" s="890" t="s">
        <v>5</v>
      </c>
      <c r="D20274" s="890">
        <v>7474.77</v>
      </c>
    </row>
    <row r="20275" spans="1:4" x14ac:dyDescent="0.25">
      <c r="A20275" s="890" t="s">
        <v>19587</v>
      </c>
      <c r="B20275" s="890" t="s">
        <v>39509</v>
      </c>
      <c r="C20275" s="890" t="s">
        <v>5</v>
      </c>
      <c r="D20275" s="890">
        <v>7070.92</v>
      </c>
    </row>
    <row r="20276" spans="1:4" x14ac:dyDescent="0.25">
      <c r="A20276" s="890" t="s">
        <v>19588</v>
      </c>
      <c r="B20276" s="890" t="s">
        <v>39510</v>
      </c>
      <c r="C20276" s="890" t="s">
        <v>5</v>
      </c>
      <c r="D20276" s="890">
        <v>1155.01</v>
      </c>
    </row>
    <row r="20277" spans="1:4" x14ac:dyDescent="0.25">
      <c r="A20277" s="890" t="s">
        <v>19589</v>
      </c>
      <c r="B20277" s="890" t="s">
        <v>39510</v>
      </c>
      <c r="C20277" s="890" t="s">
        <v>5</v>
      </c>
      <c r="D20277" s="890">
        <v>1088.1199999999999</v>
      </c>
    </row>
    <row r="20278" spans="1:4" x14ac:dyDescent="0.25">
      <c r="A20278" s="890" t="s">
        <v>19590</v>
      </c>
      <c r="B20278" s="890" t="s">
        <v>39511</v>
      </c>
      <c r="C20278" s="890" t="s">
        <v>5</v>
      </c>
      <c r="D20278" s="890">
        <v>1938.26</v>
      </c>
    </row>
    <row r="20279" spans="1:4" x14ac:dyDescent="0.25">
      <c r="A20279" s="890" t="s">
        <v>19591</v>
      </c>
      <c r="B20279" s="890" t="s">
        <v>39511</v>
      </c>
      <c r="C20279" s="890" t="s">
        <v>5</v>
      </c>
      <c r="D20279" s="890">
        <v>1828.15</v>
      </c>
    </row>
    <row r="20280" spans="1:4" x14ac:dyDescent="0.25">
      <c r="A20280" s="890" t="s">
        <v>19592</v>
      </c>
      <c r="B20280" s="890" t="s">
        <v>39512</v>
      </c>
      <c r="C20280" s="890" t="s">
        <v>5</v>
      </c>
      <c r="D20280" s="890">
        <v>2945.08</v>
      </c>
    </row>
    <row r="20281" spans="1:4" x14ac:dyDescent="0.25">
      <c r="A20281" s="890" t="s">
        <v>19593</v>
      </c>
      <c r="B20281" s="890" t="s">
        <v>39512</v>
      </c>
      <c r="C20281" s="890" t="s">
        <v>5</v>
      </c>
      <c r="D20281" s="890">
        <v>2780.27</v>
      </c>
    </row>
    <row r="20282" spans="1:4" x14ac:dyDescent="0.25">
      <c r="A20282" s="890" t="s">
        <v>19594</v>
      </c>
      <c r="B20282" s="890" t="s">
        <v>39513</v>
      </c>
      <c r="C20282" s="890" t="s">
        <v>5</v>
      </c>
      <c r="D20282" s="890">
        <v>4187.5600000000004</v>
      </c>
    </row>
    <row r="20283" spans="1:4" x14ac:dyDescent="0.25">
      <c r="A20283" s="890" t="s">
        <v>19595</v>
      </c>
      <c r="B20283" s="890" t="s">
        <v>39513</v>
      </c>
      <c r="C20283" s="890" t="s">
        <v>5</v>
      </c>
      <c r="D20283" s="890">
        <v>3956.11</v>
      </c>
    </row>
    <row r="20284" spans="1:4" x14ac:dyDescent="0.25">
      <c r="A20284" s="890" t="s">
        <v>19596</v>
      </c>
      <c r="B20284" s="890" t="s">
        <v>39514</v>
      </c>
      <c r="C20284" s="890" t="s">
        <v>5</v>
      </c>
      <c r="D20284" s="890">
        <v>5677.21</v>
      </c>
    </row>
    <row r="20285" spans="1:4" x14ac:dyDescent="0.25">
      <c r="A20285" s="890" t="s">
        <v>19597</v>
      </c>
      <c r="B20285" s="890" t="s">
        <v>39514</v>
      </c>
      <c r="C20285" s="890" t="s">
        <v>5</v>
      </c>
      <c r="D20285" s="890">
        <v>5366.77</v>
      </c>
    </row>
    <row r="20286" spans="1:4" x14ac:dyDescent="0.25">
      <c r="A20286" s="890" t="s">
        <v>19598</v>
      </c>
      <c r="B20286" s="890" t="s">
        <v>39515</v>
      </c>
      <c r="C20286" s="890" t="s">
        <v>5</v>
      </c>
      <c r="D20286" s="890">
        <v>7705.8</v>
      </c>
    </row>
    <row r="20287" spans="1:4" x14ac:dyDescent="0.25">
      <c r="A20287" s="890" t="s">
        <v>19599</v>
      </c>
      <c r="B20287" s="890" t="s">
        <v>39515</v>
      </c>
      <c r="C20287" s="890" t="s">
        <v>5</v>
      </c>
      <c r="D20287" s="890">
        <v>7286.75</v>
      </c>
    </row>
    <row r="20288" spans="1:4" x14ac:dyDescent="0.25">
      <c r="A20288" s="890" t="s">
        <v>19600</v>
      </c>
      <c r="B20288" s="890" t="s">
        <v>39516</v>
      </c>
      <c r="C20288" s="890" t="s">
        <v>5</v>
      </c>
      <c r="D20288" s="890">
        <v>10135.18</v>
      </c>
    </row>
    <row r="20289" spans="1:4" x14ac:dyDescent="0.25">
      <c r="A20289" s="890" t="s">
        <v>19601</v>
      </c>
      <c r="B20289" s="890" t="s">
        <v>39516</v>
      </c>
      <c r="C20289" s="890" t="s">
        <v>5</v>
      </c>
      <c r="D20289" s="890">
        <v>9585.67</v>
      </c>
    </row>
    <row r="20290" spans="1:4" x14ac:dyDescent="0.25">
      <c r="A20290" s="890" t="s">
        <v>19602</v>
      </c>
      <c r="B20290" s="890" t="s">
        <v>39517</v>
      </c>
      <c r="C20290" s="890" t="s">
        <v>4</v>
      </c>
      <c r="D20290" s="890">
        <v>397.79</v>
      </c>
    </row>
    <row r="20291" spans="1:4" x14ac:dyDescent="0.25">
      <c r="A20291" s="890" t="s">
        <v>19603</v>
      </c>
      <c r="B20291" s="890" t="s">
        <v>39517</v>
      </c>
      <c r="C20291" s="890" t="s">
        <v>4</v>
      </c>
      <c r="D20291" s="890">
        <v>384.54</v>
      </c>
    </row>
    <row r="20292" spans="1:4" x14ac:dyDescent="0.25">
      <c r="A20292" s="890" t="s">
        <v>19604</v>
      </c>
      <c r="B20292" s="890" t="s">
        <v>39518</v>
      </c>
      <c r="C20292" s="890" t="s">
        <v>4</v>
      </c>
      <c r="D20292" s="890">
        <v>494.82</v>
      </c>
    </row>
    <row r="20293" spans="1:4" x14ac:dyDescent="0.25">
      <c r="A20293" s="890" t="s">
        <v>19605</v>
      </c>
      <c r="B20293" s="890" t="s">
        <v>39518</v>
      </c>
      <c r="C20293" s="890" t="s">
        <v>4</v>
      </c>
      <c r="D20293" s="890">
        <v>479.1</v>
      </c>
    </row>
    <row r="20294" spans="1:4" x14ac:dyDescent="0.25">
      <c r="A20294" s="890" t="s">
        <v>19606</v>
      </c>
      <c r="B20294" s="890" t="s">
        <v>39519</v>
      </c>
      <c r="C20294" s="890" t="s">
        <v>4</v>
      </c>
      <c r="D20294" s="890">
        <v>848.41</v>
      </c>
    </row>
    <row r="20295" spans="1:4" x14ac:dyDescent="0.25">
      <c r="A20295" s="890" t="s">
        <v>19607</v>
      </c>
      <c r="B20295" s="890" t="s">
        <v>39519</v>
      </c>
      <c r="C20295" s="890" t="s">
        <v>4</v>
      </c>
      <c r="D20295" s="890">
        <v>824.22</v>
      </c>
    </row>
    <row r="20296" spans="1:4" x14ac:dyDescent="0.25">
      <c r="A20296" s="890" t="s">
        <v>19608</v>
      </c>
      <c r="B20296" s="890" t="s">
        <v>39520</v>
      </c>
      <c r="C20296" s="890" t="s">
        <v>4</v>
      </c>
      <c r="D20296" s="890">
        <v>1154.49</v>
      </c>
    </row>
    <row r="20297" spans="1:4" x14ac:dyDescent="0.25">
      <c r="A20297" s="890" t="s">
        <v>19609</v>
      </c>
      <c r="B20297" s="890" t="s">
        <v>39520</v>
      </c>
      <c r="C20297" s="890" t="s">
        <v>4</v>
      </c>
      <c r="D20297" s="890">
        <v>1123.3399999999999</v>
      </c>
    </row>
    <row r="20298" spans="1:4" x14ac:dyDescent="0.25">
      <c r="A20298" s="890" t="s">
        <v>19610</v>
      </c>
      <c r="B20298" s="890" t="s">
        <v>39521</v>
      </c>
      <c r="C20298" s="890" t="s">
        <v>4</v>
      </c>
      <c r="D20298" s="890">
        <v>697.84</v>
      </c>
    </row>
    <row r="20299" spans="1:4" x14ac:dyDescent="0.25">
      <c r="A20299" s="890" t="s">
        <v>19611</v>
      </c>
      <c r="B20299" s="890" t="s">
        <v>39521</v>
      </c>
      <c r="C20299" s="890" t="s">
        <v>4</v>
      </c>
      <c r="D20299" s="890">
        <v>675</v>
      </c>
    </row>
    <row r="20300" spans="1:4" x14ac:dyDescent="0.25">
      <c r="A20300" s="890" t="s">
        <v>19612</v>
      </c>
      <c r="B20300" s="890" t="s">
        <v>39522</v>
      </c>
      <c r="C20300" s="890" t="s">
        <v>4</v>
      </c>
      <c r="D20300" s="890">
        <v>823.16</v>
      </c>
    </row>
    <row r="20301" spans="1:4" x14ac:dyDescent="0.25">
      <c r="A20301" s="890" t="s">
        <v>19613</v>
      </c>
      <c r="B20301" s="890" t="s">
        <v>39522</v>
      </c>
      <c r="C20301" s="890" t="s">
        <v>4</v>
      </c>
      <c r="D20301" s="890">
        <v>797.22</v>
      </c>
    </row>
    <row r="20302" spans="1:4" x14ac:dyDescent="0.25">
      <c r="A20302" s="890" t="s">
        <v>19614</v>
      </c>
      <c r="B20302" s="890" t="s">
        <v>39523</v>
      </c>
      <c r="C20302" s="890" t="s">
        <v>4</v>
      </c>
      <c r="D20302" s="890">
        <v>1204.6500000000001</v>
      </c>
    </row>
    <row r="20303" spans="1:4" x14ac:dyDescent="0.25">
      <c r="A20303" s="890" t="s">
        <v>19615</v>
      </c>
      <c r="B20303" s="890" t="s">
        <v>39523</v>
      </c>
      <c r="C20303" s="890" t="s">
        <v>4</v>
      </c>
      <c r="D20303" s="890">
        <v>1169.57</v>
      </c>
    </row>
    <row r="20304" spans="1:4" x14ac:dyDescent="0.25">
      <c r="A20304" s="890" t="s">
        <v>19616</v>
      </c>
      <c r="B20304" s="890" t="s">
        <v>39524</v>
      </c>
      <c r="C20304" s="890" t="s">
        <v>4</v>
      </c>
      <c r="D20304" s="890">
        <v>1533.68</v>
      </c>
    </row>
    <row r="20305" spans="1:4" x14ac:dyDescent="0.25">
      <c r="A20305" s="890" t="s">
        <v>19617</v>
      </c>
      <c r="B20305" s="890" t="s">
        <v>39524</v>
      </c>
      <c r="C20305" s="890" t="s">
        <v>4</v>
      </c>
      <c r="D20305" s="890">
        <v>1491.21</v>
      </c>
    </row>
    <row r="20306" spans="1:4" x14ac:dyDescent="0.25">
      <c r="A20306" s="890" t="s">
        <v>19618</v>
      </c>
      <c r="B20306" s="890" t="s">
        <v>39525</v>
      </c>
      <c r="C20306" s="890" t="s">
        <v>4</v>
      </c>
      <c r="D20306" s="890">
        <v>1013.99</v>
      </c>
    </row>
    <row r="20307" spans="1:4" x14ac:dyDescent="0.25">
      <c r="A20307" s="890" t="s">
        <v>19619</v>
      </c>
      <c r="B20307" s="890" t="s">
        <v>39525</v>
      </c>
      <c r="C20307" s="890" t="s">
        <v>4</v>
      </c>
      <c r="D20307" s="890">
        <v>981.01</v>
      </c>
    </row>
    <row r="20308" spans="1:4" x14ac:dyDescent="0.25">
      <c r="A20308" s="890" t="s">
        <v>19620</v>
      </c>
      <c r="B20308" s="890" t="s">
        <v>39526</v>
      </c>
      <c r="C20308" s="890" t="s">
        <v>4</v>
      </c>
      <c r="D20308" s="890">
        <v>1160.9100000000001</v>
      </c>
    </row>
    <row r="20309" spans="1:4" x14ac:dyDescent="0.25">
      <c r="A20309" s="890" t="s">
        <v>19621</v>
      </c>
      <c r="B20309" s="890" t="s">
        <v>39526</v>
      </c>
      <c r="C20309" s="890" t="s">
        <v>4</v>
      </c>
      <c r="D20309" s="890">
        <v>1124.3</v>
      </c>
    </row>
    <row r="20310" spans="1:4" x14ac:dyDescent="0.25">
      <c r="A20310" s="890" t="s">
        <v>19622</v>
      </c>
      <c r="B20310" s="890" t="s">
        <v>39527</v>
      </c>
      <c r="C20310" s="890" t="s">
        <v>4</v>
      </c>
      <c r="D20310" s="890">
        <v>1585.2</v>
      </c>
    </row>
    <row r="20311" spans="1:4" x14ac:dyDescent="0.25">
      <c r="A20311" s="890" t="s">
        <v>19623</v>
      </c>
      <c r="B20311" s="890" t="s">
        <v>39527</v>
      </c>
      <c r="C20311" s="890" t="s">
        <v>4</v>
      </c>
      <c r="D20311" s="890">
        <v>1538.49</v>
      </c>
    </row>
    <row r="20312" spans="1:4" x14ac:dyDescent="0.25">
      <c r="A20312" s="890" t="s">
        <v>19624</v>
      </c>
      <c r="B20312" s="890" t="s">
        <v>39528</v>
      </c>
      <c r="C20312" s="890" t="s">
        <v>4</v>
      </c>
      <c r="D20312" s="890">
        <v>1940.5</v>
      </c>
    </row>
    <row r="20313" spans="1:4" x14ac:dyDescent="0.25">
      <c r="A20313" s="890" t="s">
        <v>19625</v>
      </c>
      <c r="B20313" s="890" t="s">
        <v>39528</v>
      </c>
      <c r="C20313" s="890" t="s">
        <v>4</v>
      </c>
      <c r="D20313" s="890">
        <v>1885.91</v>
      </c>
    </row>
    <row r="20314" spans="1:4" x14ac:dyDescent="0.25">
      <c r="A20314" s="890" t="s">
        <v>19626</v>
      </c>
      <c r="B20314" s="890" t="s">
        <v>39529</v>
      </c>
      <c r="C20314" s="890" t="s">
        <v>4</v>
      </c>
      <c r="D20314" s="890">
        <v>677.87</v>
      </c>
    </row>
    <row r="20315" spans="1:4" x14ac:dyDescent="0.25">
      <c r="A20315" s="890" t="s">
        <v>19627</v>
      </c>
      <c r="B20315" s="890" t="s">
        <v>39529</v>
      </c>
      <c r="C20315" s="890" t="s">
        <v>4</v>
      </c>
      <c r="D20315" s="890">
        <v>657.31</v>
      </c>
    </row>
    <row r="20316" spans="1:4" x14ac:dyDescent="0.25">
      <c r="A20316" s="890" t="s">
        <v>19628</v>
      </c>
      <c r="B20316" s="890" t="s">
        <v>39530</v>
      </c>
      <c r="C20316" s="890" t="s">
        <v>4</v>
      </c>
      <c r="D20316" s="890">
        <v>807.12</v>
      </c>
    </row>
    <row r="20317" spans="1:4" x14ac:dyDescent="0.25">
      <c r="A20317" s="890" t="s">
        <v>19629</v>
      </c>
      <c r="B20317" s="890" t="s">
        <v>39530</v>
      </c>
      <c r="C20317" s="890" t="s">
        <v>4</v>
      </c>
      <c r="D20317" s="890">
        <v>783.37</v>
      </c>
    </row>
    <row r="20318" spans="1:4" x14ac:dyDescent="0.25">
      <c r="A20318" s="890" t="s">
        <v>19630</v>
      </c>
      <c r="B20318" s="890" t="s">
        <v>39531</v>
      </c>
      <c r="C20318" s="890" t="s">
        <v>4</v>
      </c>
      <c r="D20318" s="890">
        <v>1192.78</v>
      </c>
    </row>
    <row r="20319" spans="1:4" x14ac:dyDescent="0.25">
      <c r="A20319" s="890" t="s">
        <v>19631</v>
      </c>
      <c r="B20319" s="890" t="s">
        <v>39531</v>
      </c>
      <c r="C20319" s="890" t="s">
        <v>4</v>
      </c>
      <c r="D20319" s="890">
        <v>1159.8699999999999</v>
      </c>
    </row>
    <row r="20320" spans="1:4" x14ac:dyDescent="0.25">
      <c r="A20320" s="890" t="s">
        <v>19632</v>
      </c>
      <c r="B20320" s="890" t="s">
        <v>39532</v>
      </c>
      <c r="C20320" s="890" t="s">
        <v>4</v>
      </c>
      <c r="D20320" s="890">
        <v>1529.09</v>
      </c>
    </row>
    <row r="20321" spans="1:4" x14ac:dyDescent="0.25">
      <c r="A20321" s="890" t="s">
        <v>19633</v>
      </c>
      <c r="B20321" s="890" t="s">
        <v>39532</v>
      </c>
      <c r="C20321" s="890" t="s">
        <v>4</v>
      </c>
      <c r="D20321" s="890">
        <v>1488.67</v>
      </c>
    </row>
    <row r="20322" spans="1:4" x14ac:dyDescent="0.25">
      <c r="A20322" s="890" t="s">
        <v>19634</v>
      </c>
      <c r="B20322" s="890" t="s">
        <v>39533</v>
      </c>
      <c r="C20322" s="890" t="s">
        <v>4</v>
      </c>
      <c r="D20322" s="890">
        <v>1226.8800000000001</v>
      </c>
    </row>
    <row r="20323" spans="1:4" x14ac:dyDescent="0.25">
      <c r="A20323" s="890" t="s">
        <v>19635</v>
      </c>
      <c r="B20323" s="890" t="s">
        <v>39533</v>
      </c>
      <c r="C20323" s="890" t="s">
        <v>4</v>
      </c>
      <c r="D20323" s="890">
        <v>1190.7</v>
      </c>
    </row>
    <row r="20324" spans="1:4" x14ac:dyDescent="0.25">
      <c r="A20324" s="890" t="s">
        <v>19636</v>
      </c>
      <c r="B20324" s="890" t="s">
        <v>39534</v>
      </c>
      <c r="C20324" s="890" t="s">
        <v>4</v>
      </c>
      <c r="D20324" s="890">
        <v>1384</v>
      </c>
    </row>
    <row r="20325" spans="1:4" x14ac:dyDescent="0.25">
      <c r="A20325" s="890" t="s">
        <v>19637</v>
      </c>
      <c r="B20325" s="890" t="s">
        <v>39534</v>
      </c>
      <c r="C20325" s="890" t="s">
        <v>4</v>
      </c>
      <c r="D20325" s="890">
        <v>1343.93</v>
      </c>
    </row>
    <row r="20326" spans="1:4" x14ac:dyDescent="0.25">
      <c r="A20326" s="890" t="s">
        <v>19638</v>
      </c>
      <c r="B20326" s="890" t="s">
        <v>39535</v>
      </c>
      <c r="C20326" s="890" t="s">
        <v>4</v>
      </c>
      <c r="D20326" s="890">
        <v>1822.02</v>
      </c>
    </row>
    <row r="20327" spans="1:4" x14ac:dyDescent="0.25">
      <c r="A20327" s="890" t="s">
        <v>19639</v>
      </c>
      <c r="B20327" s="890" t="s">
        <v>39535</v>
      </c>
      <c r="C20327" s="890" t="s">
        <v>4</v>
      </c>
      <c r="D20327" s="890">
        <v>1771.69</v>
      </c>
    </row>
    <row r="20328" spans="1:4" x14ac:dyDescent="0.25">
      <c r="A20328" s="890" t="s">
        <v>19640</v>
      </c>
      <c r="B20328" s="890" t="s">
        <v>39536</v>
      </c>
      <c r="C20328" s="890" t="s">
        <v>4</v>
      </c>
      <c r="D20328" s="890">
        <v>2193.63</v>
      </c>
    </row>
    <row r="20329" spans="1:4" x14ac:dyDescent="0.25">
      <c r="A20329" s="890" t="s">
        <v>19641</v>
      </c>
      <c r="B20329" s="890" t="s">
        <v>39536</v>
      </c>
      <c r="C20329" s="890" t="s">
        <v>4</v>
      </c>
      <c r="D20329" s="890">
        <v>2135.13</v>
      </c>
    </row>
    <row r="20330" spans="1:4" x14ac:dyDescent="0.25">
      <c r="A20330" s="890" t="s">
        <v>19642</v>
      </c>
      <c r="B20330" s="890" t="s">
        <v>39537</v>
      </c>
      <c r="C20330" s="890" t="s">
        <v>4</v>
      </c>
      <c r="D20330" s="890">
        <v>1809.35</v>
      </c>
    </row>
    <row r="20331" spans="1:4" x14ac:dyDescent="0.25">
      <c r="A20331" s="890" t="s">
        <v>19643</v>
      </c>
      <c r="B20331" s="890" t="s">
        <v>39537</v>
      </c>
      <c r="C20331" s="890" t="s">
        <v>4</v>
      </c>
      <c r="D20331" s="890">
        <v>1756.4</v>
      </c>
    </row>
    <row r="20332" spans="1:4" x14ac:dyDescent="0.25">
      <c r="A20332" s="890" t="s">
        <v>19644</v>
      </c>
      <c r="B20332" s="890" t="s">
        <v>39538</v>
      </c>
      <c r="C20332" s="890" t="s">
        <v>4</v>
      </c>
      <c r="D20332" s="890">
        <v>1998.3</v>
      </c>
    </row>
    <row r="20333" spans="1:4" x14ac:dyDescent="0.25">
      <c r="A20333" s="890" t="s">
        <v>19645</v>
      </c>
      <c r="B20333" s="890" t="s">
        <v>39538</v>
      </c>
      <c r="C20333" s="890" t="s">
        <v>4</v>
      </c>
      <c r="D20333" s="890">
        <v>1940.68</v>
      </c>
    </row>
    <row r="20334" spans="1:4" x14ac:dyDescent="0.25">
      <c r="A20334" s="890" t="s">
        <v>19646</v>
      </c>
      <c r="B20334" s="890" t="s">
        <v>39539</v>
      </c>
      <c r="C20334" s="890" t="s">
        <v>4</v>
      </c>
      <c r="D20334" s="890">
        <v>2496.31</v>
      </c>
    </row>
    <row r="20335" spans="1:4" x14ac:dyDescent="0.25">
      <c r="A20335" s="890" t="s">
        <v>19647</v>
      </c>
      <c r="B20335" s="890" t="s">
        <v>39539</v>
      </c>
      <c r="C20335" s="890" t="s">
        <v>4</v>
      </c>
      <c r="D20335" s="890">
        <v>2427.16</v>
      </c>
    </row>
    <row r="20336" spans="1:4" x14ac:dyDescent="0.25">
      <c r="A20336" s="890" t="s">
        <v>19648</v>
      </c>
      <c r="B20336" s="890" t="s">
        <v>39540</v>
      </c>
      <c r="C20336" s="890" t="s">
        <v>4</v>
      </c>
      <c r="D20336" s="890">
        <v>2908.81</v>
      </c>
    </row>
    <row r="20337" spans="1:4" x14ac:dyDescent="0.25">
      <c r="A20337" s="890" t="s">
        <v>19649</v>
      </c>
      <c r="B20337" s="890" t="s">
        <v>39540</v>
      </c>
      <c r="C20337" s="890" t="s">
        <v>4</v>
      </c>
      <c r="D20337" s="890">
        <v>2830.73</v>
      </c>
    </row>
    <row r="20338" spans="1:4" x14ac:dyDescent="0.25">
      <c r="A20338" s="890" t="s">
        <v>19650</v>
      </c>
      <c r="B20338" s="890" t="s">
        <v>39541</v>
      </c>
      <c r="C20338" s="890" t="s">
        <v>4</v>
      </c>
      <c r="D20338" s="890">
        <v>12370.71</v>
      </c>
    </row>
    <row r="20339" spans="1:4" x14ac:dyDescent="0.25">
      <c r="A20339" s="890" t="s">
        <v>19651</v>
      </c>
      <c r="B20339" s="890" t="s">
        <v>39541</v>
      </c>
      <c r="C20339" s="890" t="s">
        <v>4</v>
      </c>
      <c r="D20339" s="890">
        <v>12370.71</v>
      </c>
    </row>
    <row r="20340" spans="1:4" x14ac:dyDescent="0.25">
      <c r="A20340" s="890" t="s">
        <v>19652</v>
      </c>
      <c r="B20340" s="890" t="s">
        <v>39542</v>
      </c>
      <c r="C20340" s="890" t="s">
        <v>4</v>
      </c>
      <c r="D20340" s="890">
        <v>12495</v>
      </c>
    </row>
    <row r="20341" spans="1:4" x14ac:dyDescent="0.25">
      <c r="A20341" s="890" t="s">
        <v>19653</v>
      </c>
      <c r="B20341" s="890" t="s">
        <v>39542</v>
      </c>
      <c r="C20341" s="890" t="s">
        <v>4</v>
      </c>
      <c r="D20341" s="890">
        <v>12495</v>
      </c>
    </row>
    <row r="20342" spans="1:4" x14ac:dyDescent="0.25">
      <c r="A20342" s="890" t="s">
        <v>19654</v>
      </c>
      <c r="B20342" s="890" t="s">
        <v>39543</v>
      </c>
      <c r="C20342" s="890" t="s">
        <v>4</v>
      </c>
      <c r="D20342" s="890">
        <v>15718.08</v>
      </c>
    </row>
    <row r="20343" spans="1:4" x14ac:dyDescent="0.25">
      <c r="A20343" s="890" t="s">
        <v>19655</v>
      </c>
      <c r="B20343" s="890" t="s">
        <v>39543</v>
      </c>
      <c r="C20343" s="890" t="s">
        <v>4</v>
      </c>
      <c r="D20343" s="890">
        <v>15718.08</v>
      </c>
    </row>
    <row r="20344" spans="1:4" x14ac:dyDescent="0.25">
      <c r="A20344" s="890" t="s">
        <v>19656</v>
      </c>
      <c r="B20344" s="890" t="s">
        <v>39544</v>
      </c>
      <c r="C20344" s="890" t="s">
        <v>4</v>
      </c>
      <c r="D20344" s="890">
        <v>15876</v>
      </c>
    </row>
    <row r="20345" spans="1:4" x14ac:dyDescent="0.25">
      <c r="A20345" s="890" t="s">
        <v>19657</v>
      </c>
      <c r="B20345" s="890" t="s">
        <v>39544</v>
      </c>
      <c r="C20345" s="890" t="s">
        <v>4</v>
      </c>
      <c r="D20345" s="890">
        <v>15876</v>
      </c>
    </row>
    <row r="20346" spans="1:4" x14ac:dyDescent="0.25">
      <c r="A20346" s="890" t="s">
        <v>19658</v>
      </c>
      <c r="B20346" s="890" t="s">
        <v>39545</v>
      </c>
      <c r="C20346" s="890" t="s">
        <v>4</v>
      </c>
      <c r="D20346" s="890">
        <v>18337.759999999998</v>
      </c>
    </row>
    <row r="20347" spans="1:4" x14ac:dyDescent="0.25">
      <c r="A20347" s="890" t="s">
        <v>19659</v>
      </c>
      <c r="B20347" s="890" t="s">
        <v>39545</v>
      </c>
      <c r="C20347" s="890" t="s">
        <v>4</v>
      </c>
      <c r="D20347" s="890">
        <v>18337.759999999998</v>
      </c>
    </row>
    <row r="20348" spans="1:4" x14ac:dyDescent="0.25">
      <c r="A20348" s="890" t="s">
        <v>19660</v>
      </c>
      <c r="B20348" s="890" t="s">
        <v>39546</v>
      </c>
      <c r="C20348" s="890" t="s">
        <v>4</v>
      </c>
      <c r="D20348" s="890">
        <v>18522</v>
      </c>
    </row>
    <row r="20349" spans="1:4" x14ac:dyDescent="0.25">
      <c r="A20349" s="890" t="s">
        <v>19661</v>
      </c>
      <c r="B20349" s="890" t="s">
        <v>39546</v>
      </c>
      <c r="C20349" s="890" t="s">
        <v>4</v>
      </c>
      <c r="D20349" s="890">
        <v>18522</v>
      </c>
    </row>
    <row r="20350" spans="1:4" x14ac:dyDescent="0.25">
      <c r="A20350" s="890" t="s">
        <v>19662</v>
      </c>
      <c r="B20350" s="890" t="s">
        <v>39547</v>
      </c>
      <c r="C20350" s="890" t="s">
        <v>4</v>
      </c>
      <c r="D20350" s="890">
        <v>20908.93</v>
      </c>
    </row>
    <row r="20351" spans="1:4" x14ac:dyDescent="0.25">
      <c r="A20351" s="890" t="s">
        <v>19663</v>
      </c>
      <c r="B20351" s="890" t="s">
        <v>39547</v>
      </c>
      <c r="C20351" s="890" t="s">
        <v>4</v>
      </c>
      <c r="D20351" s="890">
        <v>20908.93</v>
      </c>
    </row>
    <row r="20352" spans="1:4" x14ac:dyDescent="0.25">
      <c r="A20352" s="890" t="s">
        <v>19664</v>
      </c>
      <c r="B20352" s="890" t="s">
        <v>39548</v>
      </c>
      <c r="C20352" s="890" t="s">
        <v>4</v>
      </c>
      <c r="D20352" s="890">
        <v>21119</v>
      </c>
    </row>
    <row r="20353" spans="1:4" x14ac:dyDescent="0.25">
      <c r="A20353" s="890" t="s">
        <v>19665</v>
      </c>
      <c r="B20353" s="890" t="s">
        <v>39548</v>
      </c>
      <c r="C20353" s="890" t="s">
        <v>4</v>
      </c>
      <c r="D20353" s="890">
        <v>21119</v>
      </c>
    </row>
    <row r="20354" spans="1:4" x14ac:dyDescent="0.25">
      <c r="A20354" s="890" t="s">
        <v>19666</v>
      </c>
      <c r="B20354" s="890" t="s">
        <v>39549</v>
      </c>
      <c r="C20354" s="890" t="s">
        <v>4</v>
      </c>
      <c r="D20354" s="890">
        <v>24547.37</v>
      </c>
    </row>
    <row r="20355" spans="1:4" x14ac:dyDescent="0.25">
      <c r="A20355" s="890" t="s">
        <v>19667</v>
      </c>
      <c r="B20355" s="890" t="s">
        <v>39549</v>
      </c>
      <c r="C20355" s="890" t="s">
        <v>4</v>
      </c>
      <c r="D20355" s="890">
        <v>24547.37</v>
      </c>
    </row>
    <row r="20356" spans="1:4" x14ac:dyDescent="0.25">
      <c r="A20356" s="890" t="s">
        <v>19668</v>
      </c>
      <c r="B20356" s="890" t="s">
        <v>39550</v>
      </c>
      <c r="C20356" s="890" t="s">
        <v>4</v>
      </c>
      <c r="D20356" s="890">
        <v>24794</v>
      </c>
    </row>
    <row r="20357" spans="1:4" x14ac:dyDescent="0.25">
      <c r="A20357" s="890" t="s">
        <v>19669</v>
      </c>
      <c r="B20357" s="890" t="s">
        <v>39550</v>
      </c>
      <c r="C20357" s="890" t="s">
        <v>4</v>
      </c>
      <c r="D20357" s="890">
        <v>24794</v>
      </c>
    </row>
    <row r="20358" spans="1:4" x14ac:dyDescent="0.25">
      <c r="A20358" s="890" t="s">
        <v>19670</v>
      </c>
      <c r="B20358" s="890" t="s">
        <v>39551</v>
      </c>
      <c r="C20358" s="890" t="s">
        <v>4</v>
      </c>
      <c r="D20358" s="890">
        <v>30325.919999999998</v>
      </c>
    </row>
    <row r="20359" spans="1:4" x14ac:dyDescent="0.25">
      <c r="A20359" s="890" t="s">
        <v>19671</v>
      </c>
      <c r="B20359" s="890" t="s">
        <v>39551</v>
      </c>
      <c r="C20359" s="890" t="s">
        <v>4</v>
      </c>
      <c r="D20359" s="890">
        <v>30325.919999999998</v>
      </c>
    </row>
    <row r="20360" spans="1:4" x14ac:dyDescent="0.25">
      <c r="A20360" s="890" t="s">
        <v>19672</v>
      </c>
      <c r="B20360" s="890" t="s">
        <v>39552</v>
      </c>
      <c r="C20360" s="890" t="s">
        <v>4</v>
      </c>
      <c r="D20360" s="890">
        <v>30797.200000000001</v>
      </c>
    </row>
    <row r="20361" spans="1:4" x14ac:dyDescent="0.25">
      <c r="A20361" s="890" t="s">
        <v>19673</v>
      </c>
      <c r="B20361" s="890" t="s">
        <v>39552</v>
      </c>
      <c r="C20361" s="890" t="s">
        <v>4</v>
      </c>
      <c r="D20361" s="890">
        <v>30797.200000000001</v>
      </c>
    </row>
    <row r="20362" spans="1:4" x14ac:dyDescent="0.25">
      <c r="A20362" s="890" t="s">
        <v>19674</v>
      </c>
      <c r="B20362" s="890" t="s">
        <v>39553</v>
      </c>
      <c r="C20362" s="890" t="s">
        <v>4</v>
      </c>
      <c r="D20362" s="890">
        <v>44146.5</v>
      </c>
    </row>
    <row r="20363" spans="1:4" x14ac:dyDescent="0.25">
      <c r="A20363" s="890" t="s">
        <v>19675</v>
      </c>
      <c r="B20363" s="890" t="s">
        <v>39553</v>
      </c>
      <c r="C20363" s="890" t="s">
        <v>4</v>
      </c>
      <c r="D20363" s="890">
        <v>44146.5</v>
      </c>
    </row>
    <row r="20364" spans="1:4" x14ac:dyDescent="0.25">
      <c r="A20364" s="890" t="s">
        <v>19676</v>
      </c>
      <c r="B20364" s="890" t="s">
        <v>39554</v>
      </c>
      <c r="C20364" s="890" t="s">
        <v>4</v>
      </c>
      <c r="D20364" s="890">
        <v>45945.9</v>
      </c>
    </row>
    <row r="20365" spans="1:4" x14ac:dyDescent="0.25">
      <c r="A20365" s="890" t="s">
        <v>19677</v>
      </c>
      <c r="B20365" s="890" t="s">
        <v>39554</v>
      </c>
      <c r="C20365" s="890" t="s">
        <v>4</v>
      </c>
      <c r="D20365" s="890">
        <v>45945.9</v>
      </c>
    </row>
    <row r="20366" spans="1:4" x14ac:dyDescent="0.25">
      <c r="A20366" s="890" t="s">
        <v>19678</v>
      </c>
      <c r="B20366" s="890" t="s">
        <v>39555</v>
      </c>
      <c r="C20366" s="890" t="s">
        <v>4</v>
      </c>
      <c r="D20366" s="890">
        <v>1809.22</v>
      </c>
    </row>
    <row r="20367" spans="1:4" x14ac:dyDescent="0.25">
      <c r="A20367" s="890" t="s">
        <v>19679</v>
      </c>
      <c r="B20367" s="890" t="s">
        <v>39555</v>
      </c>
      <c r="C20367" s="890" t="s">
        <v>4</v>
      </c>
      <c r="D20367" s="890">
        <v>1809.22</v>
      </c>
    </row>
    <row r="20368" spans="1:4" x14ac:dyDescent="0.25">
      <c r="A20368" s="890" t="s">
        <v>19680</v>
      </c>
      <c r="B20368" s="890" t="s">
        <v>39556</v>
      </c>
      <c r="C20368" s="890" t="s">
        <v>4</v>
      </c>
      <c r="D20368" s="890">
        <v>1877.4</v>
      </c>
    </row>
    <row r="20369" spans="1:4" x14ac:dyDescent="0.25">
      <c r="A20369" s="890" t="s">
        <v>19681</v>
      </c>
      <c r="B20369" s="890" t="s">
        <v>39556</v>
      </c>
      <c r="C20369" s="890" t="s">
        <v>4</v>
      </c>
      <c r="D20369" s="890">
        <v>1877.4</v>
      </c>
    </row>
    <row r="20370" spans="1:4" x14ac:dyDescent="0.25">
      <c r="A20370" s="890" t="s">
        <v>19682</v>
      </c>
      <c r="B20370" s="890" t="s">
        <v>39557</v>
      </c>
      <c r="C20370" s="890" t="s">
        <v>4</v>
      </c>
      <c r="D20370" s="890">
        <v>2326.14</v>
      </c>
    </row>
    <row r="20371" spans="1:4" x14ac:dyDescent="0.25">
      <c r="A20371" s="890" t="s">
        <v>19683</v>
      </c>
      <c r="B20371" s="890" t="s">
        <v>39557</v>
      </c>
      <c r="C20371" s="890" t="s">
        <v>4</v>
      </c>
      <c r="D20371" s="890">
        <v>2326.14</v>
      </c>
    </row>
    <row r="20372" spans="1:4" x14ac:dyDescent="0.25">
      <c r="A20372" s="890" t="s">
        <v>19684</v>
      </c>
      <c r="B20372" s="890" t="s">
        <v>39558</v>
      </c>
      <c r="C20372" s="890" t="s">
        <v>4</v>
      </c>
      <c r="D20372" s="890">
        <v>2413.8000000000002</v>
      </c>
    </row>
    <row r="20373" spans="1:4" x14ac:dyDescent="0.25">
      <c r="A20373" s="890" t="s">
        <v>19685</v>
      </c>
      <c r="B20373" s="890" t="s">
        <v>39558</v>
      </c>
      <c r="C20373" s="890" t="s">
        <v>4</v>
      </c>
      <c r="D20373" s="890">
        <v>2413.8000000000002</v>
      </c>
    </row>
    <row r="20374" spans="1:4" x14ac:dyDescent="0.25">
      <c r="A20374" s="890" t="s">
        <v>19686</v>
      </c>
      <c r="B20374" s="890" t="s">
        <v>39559</v>
      </c>
      <c r="C20374" s="890" t="s">
        <v>4</v>
      </c>
      <c r="D20374" s="890">
        <v>2886.13</v>
      </c>
    </row>
    <row r="20375" spans="1:4" x14ac:dyDescent="0.25">
      <c r="A20375" s="890" t="s">
        <v>19687</v>
      </c>
      <c r="B20375" s="890" t="s">
        <v>39559</v>
      </c>
      <c r="C20375" s="890" t="s">
        <v>4</v>
      </c>
      <c r="D20375" s="890">
        <v>2886.13</v>
      </c>
    </row>
    <row r="20376" spans="1:4" x14ac:dyDescent="0.25">
      <c r="A20376" s="890" t="s">
        <v>19688</v>
      </c>
      <c r="B20376" s="890" t="s">
        <v>39560</v>
      </c>
      <c r="C20376" s="890" t="s">
        <v>4</v>
      </c>
      <c r="D20376" s="890">
        <v>2994.9</v>
      </c>
    </row>
    <row r="20377" spans="1:4" x14ac:dyDescent="0.25">
      <c r="A20377" s="890" t="s">
        <v>19689</v>
      </c>
      <c r="B20377" s="890" t="s">
        <v>39560</v>
      </c>
      <c r="C20377" s="890" t="s">
        <v>4</v>
      </c>
      <c r="D20377" s="890">
        <v>2994.9</v>
      </c>
    </row>
    <row r="20378" spans="1:4" x14ac:dyDescent="0.25">
      <c r="A20378" s="890" t="s">
        <v>19690</v>
      </c>
      <c r="B20378" s="890" t="s">
        <v>39561</v>
      </c>
      <c r="C20378" s="890" t="s">
        <v>4</v>
      </c>
      <c r="D20378" s="890">
        <v>3359.98</v>
      </c>
    </row>
    <row r="20379" spans="1:4" x14ac:dyDescent="0.25">
      <c r="A20379" s="890" t="s">
        <v>19691</v>
      </c>
      <c r="B20379" s="890" t="s">
        <v>39561</v>
      </c>
      <c r="C20379" s="890" t="s">
        <v>4</v>
      </c>
      <c r="D20379" s="890">
        <v>3359.98</v>
      </c>
    </row>
    <row r="20380" spans="1:4" x14ac:dyDescent="0.25">
      <c r="A20380" s="890" t="s">
        <v>19692</v>
      </c>
      <c r="B20380" s="890" t="s">
        <v>39562</v>
      </c>
      <c r="C20380" s="890" t="s">
        <v>4</v>
      </c>
      <c r="D20380" s="890">
        <v>3486.6</v>
      </c>
    </row>
    <row r="20381" spans="1:4" x14ac:dyDescent="0.25">
      <c r="A20381" s="890" t="s">
        <v>19693</v>
      </c>
      <c r="B20381" s="890" t="s">
        <v>39562</v>
      </c>
      <c r="C20381" s="890" t="s">
        <v>4</v>
      </c>
      <c r="D20381" s="890">
        <v>3486.6</v>
      </c>
    </row>
    <row r="20382" spans="1:4" x14ac:dyDescent="0.25">
      <c r="A20382" s="890" t="s">
        <v>19694</v>
      </c>
      <c r="B20382" s="890" t="s">
        <v>39563</v>
      </c>
      <c r="C20382" s="890" t="s">
        <v>4</v>
      </c>
      <c r="D20382" s="890">
        <v>4135.3599999999997</v>
      </c>
    </row>
    <row r="20383" spans="1:4" x14ac:dyDescent="0.25">
      <c r="A20383" s="890" t="s">
        <v>19695</v>
      </c>
      <c r="B20383" s="890" t="s">
        <v>39563</v>
      </c>
      <c r="C20383" s="890" t="s">
        <v>4</v>
      </c>
      <c r="D20383" s="890">
        <v>4135.3599999999997</v>
      </c>
    </row>
    <row r="20384" spans="1:4" x14ac:dyDescent="0.25">
      <c r="A20384" s="890" t="s">
        <v>19696</v>
      </c>
      <c r="B20384" s="890" t="s">
        <v>39564</v>
      </c>
      <c r="C20384" s="890" t="s">
        <v>4</v>
      </c>
      <c r="D20384" s="890">
        <v>4291.2</v>
      </c>
    </row>
    <row r="20385" spans="1:4" x14ac:dyDescent="0.25">
      <c r="A20385" s="890" t="s">
        <v>19697</v>
      </c>
      <c r="B20385" s="890" t="s">
        <v>39564</v>
      </c>
      <c r="C20385" s="890" t="s">
        <v>4</v>
      </c>
      <c r="D20385" s="890">
        <v>4291.2</v>
      </c>
    </row>
    <row r="20386" spans="1:4" x14ac:dyDescent="0.25">
      <c r="A20386" s="890" t="s">
        <v>19698</v>
      </c>
      <c r="B20386" s="890" t="s">
        <v>39565</v>
      </c>
      <c r="C20386" s="890" t="s">
        <v>4</v>
      </c>
      <c r="D20386" s="890">
        <v>5039.97</v>
      </c>
    </row>
    <row r="20387" spans="1:4" x14ac:dyDescent="0.25">
      <c r="A20387" s="890" t="s">
        <v>19699</v>
      </c>
      <c r="B20387" s="890" t="s">
        <v>39565</v>
      </c>
      <c r="C20387" s="890" t="s">
        <v>4</v>
      </c>
      <c r="D20387" s="890">
        <v>5039.97</v>
      </c>
    </row>
    <row r="20388" spans="1:4" x14ac:dyDescent="0.25">
      <c r="A20388" s="890" t="s">
        <v>19700</v>
      </c>
      <c r="B20388" s="890" t="s">
        <v>39566</v>
      </c>
      <c r="C20388" s="890" t="s">
        <v>4</v>
      </c>
      <c r="D20388" s="890">
        <v>5229.8999999999996</v>
      </c>
    </row>
    <row r="20389" spans="1:4" x14ac:dyDescent="0.25">
      <c r="A20389" s="890" t="s">
        <v>19701</v>
      </c>
      <c r="B20389" s="890" t="s">
        <v>39566</v>
      </c>
      <c r="C20389" s="890" t="s">
        <v>4</v>
      </c>
      <c r="D20389" s="890">
        <v>5229.8999999999996</v>
      </c>
    </row>
    <row r="20390" spans="1:4" x14ac:dyDescent="0.25">
      <c r="A20390" s="890" t="s">
        <v>19702</v>
      </c>
      <c r="B20390" s="890" t="s">
        <v>39567</v>
      </c>
      <c r="C20390" s="890" t="s">
        <v>4</v>
      </c>
      <c r="D20390" s="890">
        <v>5556.89</v>
      </c>
    </row>
    <row r="20391" spans="1:4" x14ac:dyDescent="0.25">
      <c r="A20391" s="890" t="s">
        <v>19703</v>
      </c>
      <c r="B20391" s="890" t="s">
        <v>39567</v>
      </c>
      <c r="C20391" s="890" t="s">
        <v>4</v>
      </c>
      <c r="D20391" s="890">
        <v>5556.89</v>
      </c>
    </row>
    <row r="20392" spans="1:4" x14ac:dyDescent="0.25">
      <c r="A20392" s="890" t="s">
        <v>19704</v>
      </c>
      <c r="B20392" s="890" t="s">
        <v>39568</v>
      </c>
      <c r="C20392" s="890" t="s">
        <v>4</v>
      </c>
      <c r="D20392" s="890">
        <v>5766.3</v>
      </c>
    </row>
    <row r="20393" spans="1:4" x14ac:dyDescent="0.25">
      <c r="A20393" s="890" t="s">
        <v>19705</v>
      </c>
      <c r="B20393" s="890" t="s">
        <v>39568</v>
      </c>
      <c r="C20393" s="890" t="s">
        <v>4</v>
      </c>
      <c r="D20393" s="890">
        <v>5766.3</v>
      </c>
    </row>
    <row r="20394" spans="1:4" x14ac:dyDescent="0.25">
      <c r="A20394" s="890" t="s">
        <v>19706</v>
      </c>
      <c r="B20394" s="890" t="s">
        <v>39569</v>
      </c>
      <c r="C20394" s="890" t="s">
        <v>4</v>
      </c>
      <c r="D20394" s="890">
        <v>7413.82</v>
      </c>
    </row>
    <row r="20395" spans="1:4" x14ac:dyDescent="0.25">
      <c r="A20395" s="890" t="s">
        <v>19707</v>
      </c>
      <c r="B20395" s="890" t="s">
        <v>39569</v>
      </c>
      <c r="C20395" s="890" t="s">
        <v>4</v>
      </c>
      <c r="D20395" s="890">
        <v>7413.82</v>
      </c>
    </row>
    <row r="20396" spans="1:4" x14ac:dyDescent="0.25">
      <c r="A20396" s="890" t="s">
        <v>19708</v>
      </c>
      <c r="B20396" s="890" t="s">
        <v>39570</v>
      </c>
      <c r="C20396" s="890" t="s">
        <v>4</v>
      </c>
      <c r="D20396" s="890">
        <v>7869</v>
      </c>
    </row>
    <row r="20397" spans="1:4" x14ac:dyDescent="0.25">
      <c r="A20397" s="890" t="s">
        <v>19709</v>
      </c>
      <c r="B20397" s="890" t="s">
        <v>39570</v>
      </c>
      <c r="C20397" s="890" t="s">
        <v>4</v>
      </c>
      <c r="D20397" s="890">
        <v>7869</v>
      </c>
    </row>
    <row r="20398" spans="1:4" x14ac:dyDescent="0.25">
      <c r="A20398" s="890" t="s">
        <v>19710</v>
      </c>
      <c r="B20398" s="890" t="s">
        <v>39571</v>
      </c>
      <c r="C20398" s="890" t="s">
        <v>4</v>
      </c>
      <c r="D20398" s="890">
        <v>8062.02</v>
      </c>
    </row>
    <row r="20399" spans="1:4" x14ac:dyDescent="0.25">
      <c r="A20399" s="890" t="s">
        <v>19711</v>
      </c>
      <c r="B20399" s="890" t="s">
        <v>39571</v>
      </c>
      <c r="C20399" s="890" t="s">
        <v>4</v>
      </c>
      <c r="D20399" s="890">
        <v>8062.02</v>
      </c>
    </row>
    <row r="20400" spans="1:4" x14ac:dyDescent="0.25">
      <c r="A20400" s="890" t="s">
        <v>19712</v>
      </c>
      <c r="B20400" s="890" t="s">
        <v>39572</v>
      </c>
      <c r="C20400" s="890" t="s">
        <v>4</v>
      </c>
      <c r="D20400" s="890">
        <v>8557</v>
      </c>
    </row>
    <row r="20401" spans="1:4" x14ac:dyDescent="0.25">
      <c r="A20401" s="890" t="s">
        <v>19713</v>
      </c>
      <c r="B20401" s="890" t="s">
        <v>39572</v>
      </c>
      <c r="C20401" s="890" t="s">
        <v>4</v>
      </c>
      <c r="D20401" s="890">
        <v>8557</v>
      </c>
    </row>
    <row r="20402" spans="1:4" x14ac:dyDescent="0.25">
      <c r="A20402" s="890" t="s">
        <v>19714</v>
      </c>
      <c r="B20402" s="890" t="s">
        <v>39573</v>
      </c>
      <c r="C20402" s="890" t="s">
        <v>4</v>
      </c>
      <c r="D20402" s="890">
        <v>10527.54</v>
      </c>
    </row>
    <row r="20403" spans="1:4" x14ac:dyDescent="0.25">
      <c r="A20403" s="890" t="s">
        <v>19715</v>
      </c>
      <c r="B20403" s="890" t="s">
        <v>39573</v>
      </c>
      <c r="C20403" s="890" t="s">
        <v>4</v>
      </c>
      <c r="D20403" s="890">
        <v>10527.54</v>
      </c>
    </row>
    <row r="20404" spans="1:4" x14ac:dyDescent="0.25">
      <c r="A20404" s="890" t="s">
        <v>19716</v>
      </c>
      <c r="B20404" s="890" t="s">
        <v>39574</v>
      </c>
      <c r="C20404" s="890" t="s">
        <v>4</v>
      </c>
      <c r="D20404" s="890">
        <v>11175.6</v>
      </c>
    </row>
    <row r="20405" spans="1:4" x14ac:dyDescent="0.25">
      <c r="A20405" s="890" t="s">
        <v>19717</v>
      </c>
      <c r="B20405" s="890" t="s">
        <v>39574</v>
      </c>
      <c r="C20405" s="890" t="s">
        <v>4</v>
      </c>
      <c r="D20405" s="890">
        <v>11175.6</v>
      </c>
    </row>
    <row r="20406" spans="1:4" x14ac:dyDescent="0.25">
      <c r="A20406" s="890" t="s">
        <v>19718</v>
      </c>
      <c r="B20406" s="890" t="s">
        <v>39575</v>
      </c>
      <c r="C20406" s="890" t="s">
        <v>4</v>
      </c>
      <c r="D20406" s="890">
        <v>11470.31</v>
      </c>
    </row>
    <row r="20407" spans="1:4" x14ac:dyDescent="0.25">
      <c r="A20407" s="890" t="s">
        <v>19719</v>
      </c>
      <c r="B20407" s="890" t="s">
        <v>39575</v>
      </c>
      <c r="C20407" s="890" t="s">
        <v>4</v>
      </c>
      <c r="D20407" s="890">
        <v>11470.31</v>
      </c>
    </row>
    <row r="20408" spans="1:4" x14ac:dyDescent="0.25">
      <c r="A20408" s="890" t="s">
        <v>19720</v>
      </c>
      <c r="B20408" s="890" t="s">
        <v>39576</v>
      </c>
      <c r="C20408" s="890" t="s">
        <v>4</v>
      </c>
      <c r="D20408" s="890">
        <v>12176.4</v>
      </c>
    </row>
    <row r="20409" spans="1:4" x14ac:dyDescent="0.25">
      <c r="A20409" s="890" t="s">
        <v>19721</v>
      </c>
      <c r="B20409" s="890" t="s">
        <v>39576</v>
      </c>
      <c r="C20409" s="890" t="s">
        <v>4</v>
      </c>
      <c r="D20409" s="890">
        <v>12176.4</v>
      </c>
    </row>
    <row r="20410" spans="1:4" x14ac:dyDescent="0.25">
      <c r="A20410" s="890" t="s">
        <v>19722</v>
      </c>
      <c r="B20410" s="890" t="s">
        <v>39577</v>
      </c>
      <c r="C20410" s="890" t="s">
        <v>4</v>
      </c>
      <c r="D20410" s="890">
        <v>15205.77</v>
      </c>
    </row>
    <row r="20411" spans="1:4" x14ac:dyDescent="0.25">
      <c r="A20411" s="890" t="s">
        <v>19723</v>
      </c>
      <c r="B20411" s="890" t="s">
        <v>39577</v>
      </c>
      <c r="C20411" s="890" t="s">
        <v>4</v>
      </c>
      <c r="D20411" s="890">
        <v>15205.77</v>
      </c>
    </row>
    <row r="20412" spans="1:4" x14ac:dyDescent="0.25">
      <c r="A20412" s="890" t="s">
        <v>19724</v>
      </c>
      <c r="B20412" s="890" t="s">
        <v>39578</v>
      </c>
      <c r="C20412" s="890" t="s">
        <v>4</v>
      </c>
      <c r="D20412" s="890">
        <v>15181</v>
      </c>
    </row>
    <row r="20413" spans="1:4" x14ac:dyDescent="0.25">
      <c r="A20413" s="890" t="s">
        <v>19725</v>
      </c>
      <c r="B20413" s="890" t="s">
        <v>39578</v>
      </c>
      <c r="C20413" s="890" t="s">
        <v>4</v>
      </c>
      <c r="D20413" s="890">
        <v>15181</v>
      </c>
    </row>
    <row r="20414" spans="1:4" x14ac:dyDescent="0.25">
      <c r="A20414" s="890" t="s">
        <v>19726</v>
      </c>
      <c r="B20414" s="890" t="s">
        <v>39579</v>
      </c>
      <c r="C20414" s="890" t="s">
        <v>4</v>
      </c>
      <c r="D20414" s="890">
        <v>17088.84</v>
      </c>
    </row>
    <row r="20415" spans="1:4" x14ac:dyDescent="0.25">
      <c r="A20415" s="890" t="s">
        <v>19727</v>
      </c>
      <c r="B20415" s="890" t="s">
        <v>39579</v>
      </c>
      <c r="C20415" s="890" t="s">
        <v>4</v>
      </c>
      <c r="D20415" s="890">
        <v>17088.84</v>
      </c>
    </row>
    <row r="20416" spans="1:4" x14ac:dyDescent="0.25">
      <c r="A20416" s="890" t="s">
        <v>19728</v>
      </c>
      <c r="B20416" s="890" t="s">
        <v>39580</v>
      </c>
      <c r="C20416" s="890" t="s">
        <v>4</v>
      </c>
      <c r="D20416" s="890">
        <v>17061</v>
      </c>
    </row>
    <row r="20417" spans="1:4" x14ac:dyDescent="0.25">
      <c r="A20417" s="890" t="s">
        <v>19729</v>
      </c>
      <c r="B20417" s="890" t="s">
        <v>39580</v>
      </c>
      <c r="C20417" s="890" t="s">
        <v>4</v>
      </c>
      <c r="D20417" s="890">
        <v>17061</v>
      </c>
    </row>
    <row r="20418" spans="1:4" x14ac:dyDescent="0.25">
      <c r="A20418" s="890" t="s">
        <v>19730</v>
      </c>
      <c r="B20418" s="890" t="s">
        <v>39581</v>
      </c>
      <c r="C20418" s="890" t="s">
        <v>4</v>
      </c>
      <c r="D20418" s="890">
        <v>19018.98</v>
      </c>
    </row>
    <row r="20419" spans="1:4" x14ac:dyDescent="0.25">
      <c r="A20419" s="890" t="s">
        <v>19731</v>
      </c>
      <c r="B20419" s="890" t="s">
        <v>39581</v>
      </c>
      <c r="C20419" s="890" t="s">
        <v>4</v>
      </c>
      <c r="D20419" s="890">
        <v>19018.98</v>
      </c>
    </row>
    <row r="20420" spans="1:4" x14ac:dyDescent="0.25">
      <c r="A20420" s="890" t="s">
        <v>19732</v>
      </c>
      <c r="B20420" s="890" t="s">
        <v>39582</v>
      </c>
      <c r="C20420" s="890" t="s">
        <v>4</v>
      </c>
      <c r="D20420" s="890">
        <v>18988</v>
      </c>
    </row>
    <row r="20421" spans="1:4" x14ac:dyDescent="0.25">
      <c r="A20421" s="890" t="s">
        <v>19733</v>
      </c>
      <c r="B20421" s="890" t="s">
        <v>39582</v>
      </c>
      <c r="C20421" s="890" t="s">
        <v>4</v>
      </c>
      <c r="D20421" s="890">
        <v>18988</v>
      </c>
    </row>
    <row r="20422" spans="1:4" x14ac:dyDescent="0.25">
      <c r="A20422" s="890" t="s">
        <v>19734</v>
      </c>
      <c r="B20422" s="890" t="s">
        <v>39583</v>
      </c>
      <c r="C20422" s="890" t="s">
        <v>4</v>
      </c>
      <c r="D20422" s="890">
        <v>20902.05</v>
      </c>
    </row>
    <row r="20423" spans="1:4" x14ac:dyDescent="0.25">
      <c r="A20423" s="890" t="s">
        <v>19735</v>
      </c>
      <c r="B20423" s="890" t="s">
        <v>39583</v>
      </c>
      <c r="C20423" s="890" t="s">
        <v>4</v>
      </c>
      <c r="D20423" s="890">
        <v>20902.05</v>
      </c>
    </row>
    <row r="20424" spans="1:4" x14ac:dyDescent="0.25">
      <c r="A20424" s="890" t="s">
        <v>19736</v>
      </c>
      <c r="B20424" s="890" t="s">
        <v>39584</v>
      </c>
      <c r="C20424" s="890" t="s">
        <v>4</v>
      </c>
      <c r="D20424" s="890">
        <v>20868</v>
      </c>
    </row>
    <row r="20425" spans="1:4" x14ac:dyDescent="0.25">
      <c r="A20425" s="890" t="s">
        <v>19737</v>
      </c>
      <c r="B20425" s="890" t="s">
        <v>39584</v>
      </c>
      <c r="C20425" s="890" t="s">
        <v>4</v>
      </c>
      <c r="D20425" s="890">
        <v>20868</v>
      </c>
    </row>
    <row r="20426" spans="1:4" x14ac:dyDescent="0.25">
      <c r="A20426" s="890" t="s">
        <v>19738</v>
      </c>
      <c r="B20426" s="890" t="s">
        <v>39585</v>
      </c>
      <c r="C20426" s="890" t="s">
        <v>4</v>
      </c>
      <c r="D20426" s="890">
        <v>22832.19</v>
      </c>
    </row>
    <row r="20427" spans="1:4" x14ac:dyDescent="0.25">
      <c r="A20427" s="890" t="s">
        <v>19739</v>
      </c>
      <c r="B20427" s="890" t="s">
        <v>39585</v>
      </c>
      <c r="C20427" s="890" t="s">
        <v>4</v>
      </c>
      <c r="D20427" s="890">
        <v>22832.19</v>
      </c>
    </row>
    <row r="20428" spans="1:4" x14ac:dyDescent="0.25">
      <c r="A20428" s="890" t="s">
        <v>19740</v>
      </c>
      <c r="B20428" s="890" t="s">
        <v>39586</v>
      </c>
      <c r="C20428" s="890" t="s">
        <v>4</v>
      </c>
      <c r="D20428" s="890">
        <v>22795</v>
      </c>
    </row>
    <row r="20429" spans="1:4" x14ac:dyDescent="0.25">
      <c r="A20429" s="890" t="s">
        <v>19741</v>
      </c>
      <c r="B20429" s="890" t="s">
        <v>39586</v>
      </c>
      <c r="C20429" s="890" t="s">
        <v>4</v>
      </c>
      <c r="D20429" s="890">
        <v>22795</v>
      </c>
    </row>
    <row r="20430" spans="1:4" x14ac:dyDescent="0.25">
      <c r="A20430" s="890" t="s">
        <v>19742</v>
      </c>
      <c r="B20430" s="890" t="s">
        <v>39587</v>
      </c>
      <c r="C20430" s="890" t="s">
        <v>4</v>
      </c>
      <c r="D20430" s="890">
        <v>2849.52</v>
      </c>
    </row>
    <row r="20431" spans="1:4" x14ac:dyDescent="0.25">
      <c r="A20431" s="890" t="s">
        <v>19743</v>
      </c>
      <c r="B20431" s="890" t="s">
        <v>39587</v>
      </c>
      <c r="C20431" s="890" t="s">
        <v>4</v>
      </c>
      <c r="D20431" s="890">
        <v>2849.52</v>
      </c>
    </row>
    <row r="20432" spans="1:4" x14ac:dyDescent="0.25">
      <c r="A20432" s="890" t="s">
        <v>19744</v>
      </c>
      <c r="B20432" s="890" t="s">
        <v>39588</v>
      </c>
      <c r="C20432" s="890" t="s">
        <v>4</v>
      </c>
      <c r="D20432" s="890">
        <v>2954.7</v>
      </c>
    </row>
    <row r="20433" spans="1:4" x14ac:dyDescent="0.25">
      <c r="A20433" s="890" t="s">
        <v>19745</v>
      </c>
      <c r="B20433" s="890" t="s">
        <v>39588</v>
      </c>
      <c r="C20433" s="890" t="s">
        <v>4</v>
      </c>
      <c r="D20433" s="890">
        <v>2954.7</v>
      </c>
    </row>
    <row r="20434" spans="1:4" x14ac:dyDescent="0.25">
      <c r="A20434" s="890" t="s">
        <v>19746</v>
      </c>
      <c r="B20434" s="890" t="s">
        <v>39589</v>
      </c>
      <c r="C20434" s="890" t="s">
        <v>4</v>
      </c>
      <c r="D20434" s="890">
        <v>3573.21</v>
      </c>
    </row>
    <row r="20435" spans="1:4" x14ac:dyDescent="0.25">
      <c r="A20435" s="890" t="s">
        <v>19747</v>
      </c>
      <c r="B20435" s="890" t="s">
        <v>39589</v>
      </c>
      <c r="C20435" s="890" t="s">
        <v>4</v>
      </c>
      <c r="D20435" s="890">
        <v>3573.21</v>
      </c>
    </row>
    <row r="20436" spans="1:4" x14ac:dyDescent="0.25">
      <c r="A20436" s="890" t="s">
        <v>19748</v>
      </c>
      <c r="B20436" s="890" t="s">
        <v>39590</v>
      </c>
      <c r="C20436" s="890" t="s">
        <v>4</v>
      </c>
      <c r="D20436" s="890">
        <v>3705.1</v>
      </c>
    </row>
    <row r="20437" spans="1:4" x14ac:dyDescent="0.25">
      <c r="A20437" s="890" t="s">
        <v>19749</v>
      </c>
      <c r="B20437" s="890" t="s">
        <v>39590</v>
      </c>
      <c r="C20437" s="890" t="s">
        <v>4</v>
      </c>
      <c r="D20437" s="890">
        <v>3705.1</v>
      </c>
    </row>
    <row r="20438" spans="1:4" x14ac:dyDescent="0.25">
      <c r="A20438" s="890" t="s">
        <v>19750</v>
      </c>
      <c r="B20438" s="890" t="s">
        <v>39591</v>
      </c>
      <c r="C20438" s="890" t="s">
        <v>4</v>
      </c>
      <c r="D20438" s="890">
        <v>4251.67</v>
      </c>
    </row>
    <row r="20439" spans="1:4" x14ac:dyDescent="0.25">
      <c r="A20439" s="890" t="s">
        <v>19751</v>
      </c>
      <c r="B20439" s="890" t="s">
        <v>39591</v>
      </c>
      <c r="C20439" s="890" t="s">
        <v>4</v>
      </c>
      <c r="D20439" s="890">
        <v>4251.67</v>
      </c>
    </row>
    <row r="20440" spans="1:4" x14ac:dyDescent="0.25">
      <c r="A20440" s="890" t="s">
        <v>19752</v>
      </c>
      <c r="B20440" s="890" t="s">
        <v>39592</v>
      </c>
      <c r="C20440" s="890" t="s">
        <v>4</v>
      </c>
      <c r="D20440" s="890">
        <v>4408.6000000000004</v>
      </c>
    </row>
    <row r="20441" spans="1:4" x14ac:dyDescent="0.25">
      <c r="A20441" s="890" t="s">
        <v>19753</v>
      </c>
      <c r="B20441" s="890" t="s">
        <v>39592</v>
      </c>
      <c r="C20441" s="890" t="s">
        <v>4</v>
      </c>
      <c r="D20441" s="890">
        <v>4408.6000000000004</v>
      </c>
    </row>
    <row r="20442" spans="1:4" x14ac:dyDescent="0.25">
      <c r="A20442" s="890" t="s">
        <v>19754</v>
      </c>
      <c r="B20442" s="890" t="s">
        <v>39593</v>
      </c>
      <c r="C20442" s="890" t="s">
        <v>4</v>
      </c>
      <c r="D20442" s="890">
        <v>5111.05</v>
      </c>
    </row>
    <row r="20443" spans="1:4" x14ac:dyDescent="0.25">
      <c r="A20443" s="890" t="s">
        <v>19755</v>
      </c>
      <c r="B20443" s="890" t="s">
        <v>39593</v>
      </c>
      <c r="C20443" s="890" t="s">
        <v>4</v>
      </c>
      <c r="D20443" s="890">
        <v>5111.05</v>
      </c>
    </row>
    <row r="20444" spans="1:4" x14ac:dyDescent="0.25">
      <c r="A20444" s="890" t="s">
        <v>19756</v>
      </c>
      <c r="B20444" s="890" t="s">
        <v>39594</v>
      </c>
      <c r="C20444" s="890" t="s">
        <v>4</v>
      </c>
      <c r="D20444" s="890">
        <v>5299.7</v>
      </c>
    </row>
    <row r="20445" spans="1:4" x14ac:dyDescent="0.25">
      <c r="A20445" s="890" t="s">
        <v>19757</v>
      </c>
      <c r="B20445" s="890" t="s">
        <v>39594</v>
      </c>
      <c r="C20445" s="890" t="s">
        <v>4</v>
      </c>
      <c r="D20445" s="890">
        <v>5299.7</v>
      </c>
    </row>
    <row r="20446" spans="1:4" x14ac:dyDescent="0.25">
      <c r="A20446" s="890" t="s">
        <v>19758</v>
      </c>
      <c r="B20446" s="890" t="s">
        <v>39595</v>
      </c>
      <c r="C20446" s="890" t="s">
        <v>4</v>
      </c>
      <c r="D20446" s="890">
        <v>5699.05</v>
      </c>
    </row>
    <row r="20447" spans="1:4" x14ac:dyDescent="0.25">
      <c r="A20447" s="890" t="s">
        <v>19759</v>
      </c>
      <c r="B20447" s="890" t="s">
        <v>39595</v>
      </c>
      <c r="C20447" s="890" t="s">
        <v>4</v>
      </c>
      <c r="D20447" s="890">
        <v>5699.05</v>
      </c>
    </row>
    <row r="20448" spans="1:4" x14ac:dyDescent="0.25">
      <c r="A20448" s="890" t="s">
        <v>19760</v>
      </c>
      <c r="B20448" s="890" t="s">
        <v>39596</v>
      </c>
      <c r="C20448" s="890" t="s">
        <v>4</v>
      </c>
      <c r="D20448" s="890">
        <v>5909.4</v>
      </c>
    </row>
    <row r="20449" spans="1:4" x14ac:dyDescent="0.25">
      <c r="A20449" s="890" t="s">
        <v>19761</v>
      </c>
      <c r="B20449" s="890" t="s">
        <v>39596</v>
      </c>
      <c r="C20449" s="890" t="s">
        <v>4</v>
      </c>
      <c r="D20449" s="890">
        <v>5909.4</v>
      </c>
    </row>
    <row r="20450" spans="1:4" x14ac:dyDescent="0.25">
      <c r="A20450" s="890" t="s">
        <v>19762</v>
      </c>
      <c r="B20450" s="890" t="s">
        <v>39597</v>
      </c>
      <c r="C20450" s="890" t="s">
        <v>4</v>
      </c>
      <c r="D20450" s="890">
        <v>5970.43</v>
      </c>
    </row>
    <row r="20451" spans="1:4" x14ac:dyDescent="0.25">
      <c r="A20451" s="890" t="s">
        <v>19763</v>
      </c>
      <c r="B20451" s="890" t="s">
        <v>39597</v>
      </c>
      <c r="C20451" s="890" t="s">
        <v>4</v>
      </c>
      <c r="D20451" s="890">
        <v>5970.43</v>
      </c>
    </row>
    <row r="20452" spans="1:4" x14ac:dyDescent="0.25">
      <c r="A20452" s="890" t="s">
        <v>19764</v>
      </c>
      <c r="B20452" s="890" t="s">
        <v>39598</v>
      </c>
      <c r="C20452" s="890" t="s">
        <v>4</v>
      </c>
      <c r="D20452" s="890">
        <v>6190.8</v>
      </c>
    </row>
    <row r="20453" spans="1:4" x14ac:dyDescent="0.25">
      <c r="A20453" s="890" t="s">
        <v>19765</v>
      </c>
      <c r="B20453" s="890" t="s">
        <v>39598</v>
      </c>
      <c r="C20453" s="890" t="s">
        <v>4</v>
      </c>
      <c r="D20453" s="890">
        <v>6190.8</v>
      </c>
    </row>
    <row r="20454" spans="1:4" x14ac:dyDescent="0.25">
      <c r="A20454" s="890" t="s">
        <v>19766</v>
      </c>
      <c r="B20454" s="890" t="s">
        <v>39599</v>
      </c>
      <c r="C20454" s="890" t="s">
        <v>4</v>
      </c>
      <c r="D20454" s="890">
        <v>7146.43</v>
      </c>
    </row>
    <row r="20455" spans="1:4" x14ac:dyDescent="0.25">
      <c r="A20455" s="890" t="s">
        <v>19767</v>
      </c>
      <c r="B20455" s="890" t="s">
        <v>39599</v>
      </c>
      <c r="C20455" s="890" t="s">
        <v>4</v>
      </c>
      <c r="D20455" s="890">
        <v>7146.43</v>
      </c>
    </row>
    <row r="20456" spans="1:4" x14ac:dyDescent="0.25">
      <c r="A20456" s="890" t="s">
        <v>19768</v>
      </c>
      <c r="B20456" s="890" t="s">
        <v>39600</v>
      </c>
      <c r="C20456" s="890" t="s">
        <v>4</v>
      </c>
      <c r="D20456" s="890">
        <v>7410.2</v>
      </c>
    </row>
    <row r="20457" spans="1:4" x14ac:dyDescent="0.25">
      <c r="A20457" s="890" t="s">
        <v>19769</v>
      </c>
      <c r="B20457" s="890" t="s">
        <v>39600</v>
      </c>
      <c r="C20457" s="890" t="s">
        <v>4</v>
      </c>
      <c r="D20457" s="890">
        <v>7410.2</v>
      </c>
    </row>
    <row r="20458" spans="1:4" x14ac:dyDescent="0.25">
      <c r="A20458" s="890" t="s">
        <v>19770</v>
      </c>
      <c r="B20458" s="890" t="s">
        <v>39601</v>
      </c>
      <c r="C20458" s="890" t="s">
        <v>4</v>
      </c>
      <c r="D20458" s="890">
        <v>9449.18</v>
      </c>
    </row>
    <row r="20459" spans="1:4" x14ac:dyDescent="0.25">
      <c r="A20459" s="890" t="s">
        <v>19771</v>
      </c>
      <c r="B20459" s="890" t="s">
        <v>39601</v>
      </c>
      <c r="C20459" s="890" t="s">
        <v>4</v>
      </c>
      <c r="D20459" s="890">
        <v>9449.18</v>
      </c>
    </row>
    <row r="20460" spans="1:4" x14ac:dyDescent="0.25">
      <c r="A20460" s="890" t="s">
        <v>19772</v>
      </c>
      <c r="B20460" s="890" t="s">
        <v>39602</v>
      </c>
      <c r="C20460" s="890" t="s">
        <v>4</v>
      </c>
      <c r="D20460" s="890">
        <v>10034.4</v>
      </c>
    </row>
    <row r="20461" spans="1:4" x14ac:dyDescent="0.25">
      <c r="A20461" s="890" t="s">
        <v>19773</v>
      </c>
      <c r="B20461" s="890" t="s">
        <v>39602</v>
      </c>
      <c r="C20461" s="890" t="s">
        <v>4</v>
      </c>
      <c r="D20461" s="890">
        <v>10034.4</v>
      </c>
    </row>
    <row r="20462" spans="1:4" x14ac:dyDescent="0.25">
      <c r="A20462" s="890" t="s">
        <v>19774</v>
      </c>
      <c r="B20462" s="890" t="s">
        <v>39603</v>
      </c>
      <c r="C20462" s="890" t="s">
        <v>4</v>
      </c>
      <c r="D20462" s="890">
        <v>17998.169999999998</v>
      </c>
    </row>
    <row r="20463" spans="1:4" x14ac:dyDescent="0.25">
      <c r="A20463" s="890" t="s">
        <v>19775</v>
      </c>
      <c r="B20463" s="890" t="s">
        <v>39603</v>
      </c>
      <c r="C20463" s="890" t="s">
        <v>4</v>
      </c>
      <c r="D20463" s="890">
        <v>17998.169999999998</v>
      </c>
    </row>
    <row r="20464" spans="1:4" x14ac:dyDescent="0.25">
      <c r="A20464" s="890" t="s">
        <v>19776</v>
      </c>
      <c r="B20464" s="890" t="s">
        <v>39604</v>
      </c>
      <c r="C20464" s="890" t="s">
        <v>4</v>
      </c>
      <c r="D20464" s="890">
        <v>18179</v>
      </c>
    </row>
    <row r="20465" spans="1:4" x14ac:dyDescent="0.25">
      <c r="A20465" s="890" t="s">
        <v>19777</v>
      </c>
      <c r="B20465" s="890" t="s">
        <v>39604</v>
      </c>
      <c r="C20465" s="890" t="s">
        <v>4</v>
      </c>
      <c r="D20465" s="890">
        <v>18179</v>
      </c>
    </row>
    <row r="20466" spans="1:4" x14ac:dyDescent="0.25">
      <c r="A20466" s="890" t="s">
        <v>19778</v>
      </c>
      <c r="B20466" s="890" t="s">
        <v>39605</v>
      </c>
      <c r="C20466" s="890" t="s">
        <v>4</v>
      </c>
      <c r="D20466" s="890">
        <v>24138.87</v>
      </c>
    </row>
    <row r="20467" spans="1:4" x14ac:dyDescent="0.25">
      <c r="A20467" s="890" t="s">
        <v>19779</v>
      </c>
      <c r="B20467" s="890" t="s">
        <v>39605</v>
      </c>
      <c r="C20467" s="890" t="s">
        <v>4</v>
      </c>
      <c r="D20467" s="890">
        <v>24138.87</v>
      </c>
    </row>
    <row r="20468" spans="1:4" x14ac:dyDescent="0.25">
      <c r="A20468" s="890" t="s">
        <v>19780</v>
      </c>
      <c r="B20468" s="890" t="s">
        <v>39606</v>
      </c>
      <c r="C20468" s="890" t="s">
        <v>4</v>
      </c>
      <c r="D20468" s="890">
        <v>24514</v>
      </c>
    </row>
    <row r="20469" spans="1:4" x14ac:dyDescent="0.25">
      <c r="A20469" s="890" t="s">
        <v>19781</v>
      </c>
      <c r="B20469" s="890" t="s">
        <v>39606</v>
      </c>
      <c r="C20469" s="890" t="s">
        <v>4</v>
      </c>
      <c r="D20469" s="890">
        <v>24514</v>
      </c>
    </row>
    <row r="20470" spans="1:4" x14ac:dyDescent="0.25">
      <c r="A20470" s="890" t="s">
        <v>19782</v>
      </c>
      <c r="B20470" s="890" t="s">
        <v>39607</v>
      </c>
      <c r="C20470" s="890" t="s">
        <v>4</v>
      </c>
      <c r="D20470" s="890">
        <v>27185.52</v>
      </c>
    </row>
    <row r="20471" spans="1:4" x14ac:dyDescent="0.25">
      <c r="A20471" s="890" t="s">
        <v>19783</v>
      </c>
      <c r="B20471" s="890" t="s">
        <v>39607</v>
      </c>
      <c r="C20471" s="890" t="s">
        <v>4</v>
      </c>
      <c r="D20471" s="890">
        <v>27185.52</v>
      </c>
    </row>
    <row r="20472" spans="1:4" x14ac:dyDescent="0.25">
      <c r="A20472" s="890" t="s">
        <v>19784</v>
      </c>
      <c r="B20472" s="890" t="s">
        <v>39608</v>
      </c>
      <c r="C20472" s="890" t="s">
        <v>4</v>
      </c>
      <c r="D20472" s="890">
        <v>27608</v>
      </c>
    </row>
    <row r="20473" spans="1:4" x14ac:dyDescent="0.25">
      <c r="A20473" s="890" t="s">
        <v>19785</v>
      </c>
      <c r="B20473" s="890" t="s">
        <v>39608</v>
      </c>
      <c r="C20473" s="890" t="s">
        <v>4</v>
      </c>
      <c r="D20473" s="890">
        <v>27608</v>
      </c>
    </row>
    <row r="20474" spans="1:4" x14ac:dyDescent="0.25">
      <c r="A20474" s="890" t="s">
        <v>19786</v>
      </c>
      <c r="B20474" s="890" t="s">
        <v>39609</v>
      </c>
      <c r="C20474" s="890" t="s">
        <v>4</v>
      </c>
      <c r="D20474" s="890">
        <v>32247.66</v>
      </c>
    </row>
    <row r="20475" spans="1:4" x14ac:dyDescent="0.25">
      <c r="A20475" s="890" t="s">
        <v>19787</v>
      </c>
      <c r="B20475" s="890" t="s">
        <v>39609</v>
      </c>
      <c r="C20475" s="890" t="s">
        <v>4</v>
      </c>
      <c r="D20475" s="890">
        <v>32247.66</v>
      </c>
    </row>
    <row r="20476" spans="1:4" x14ac:dyDescent="0.25">
      <c r="A20476" s="890" t="s">
        <v>19788</v>
      </c>
      <c r="B20476" s="890" t="s">
        <v>39610</v>
      </c>
      <c r="C20476" s="890" t="s">
        <v>4</v>
      </c>
      <c r="D20476" s="890">
        <v>32748.799999999999</v>
      </c>
    </row>
    <row r="20477" spans="1:4" x14ac:dyDescent="0.25">
      <c r="A20477" s="890" t="s">
        <v>19789</v>
      </c>
      <c r="B20477" s="890" t="s">
        <v>39610</v>
      </c>
      <c r="C20477" s="890" t="s">
        <v>4</v>
      </c>
      <c r="D20477" s="890">
        <v>32748.799999999999</v>
      </c>
    </row>
    <row r="20478" spans="1:4" x14ac:dyDescent="0.25">
      <c r="A20478" s="890" t="s">
        <v>19790</v>
      </c>
      <c r="B20478" s="890" t="s">
        <v>39611</v>
      </c>
      <c r="C20478" s="890" t="s">
        <v>4</v>
      </c>
      <c r="D20478" s="890">
        <v>19496.52</v>
      </c>
    </row>
    <row r="20479" spans="1:4" x14ac:dyDescent="0.25">
      <c r="A20479" s="890" t="s">
        <v>19791</v>
      </c>
      <c r="B20479" s="890" t="s">
        <v>39611</v>
      </c>
      <c r="C20479" s="890" t="s">
        <v>4</v>
      </c>
      <c r="D20479" s="890">
        <v>19496.52</v>
      </c>
    </row>
    <row r="20480" spans="1:4" x14ac:dyDescent="0.25">
      <c r="A20480" s="890" t="s">
        <v>19792</v>
      </c>
      <c r="B20480" s="890" t="s">
        <v>39612</v>
      </c>
      <c r="C20480" s="890" t="s">
        <v>4</v>
      </c>
      <c r="D20480" s="890">
        <v>19790.400000000001</v>
      </c>
    </row>
    <row r="20481" spans="1:4" x14ac:dyDescent="0.25">
      <c r="A20481" s="890" t="s">
        <v>19793</v>
      </c>
      <c r="B20481" s="890" t="s">
        <v>39612</v>
      </c>
      <c r="C20481" s="890" t="s">
        <v>4</v>
      </c>
      <c r="D20481" s="890">
        <v>19790.400000000001</v>
      </c>
    </row>
    <row r="20482" spans="1:4" x14ac:dyDescent="0.25">
      <c r="A20482" s="890" t="s">
        <v>19794</v>
      </c>
      <c r="B20482" s="890" t="s">
        <v>39613</v>
      </c>
      <c r="C20482" s="890" t="s">
        <v>4</v>
      </c>
      <c r="D20482" s="890">
        <v>22903.17</v>
      </c>
    </row>
    <row r="20483" spans="1:4" x14ac:dyDescent="0.25">
      <c r="A20483" s="890" t="s">
        <v>19795</v>
      </c>
      <c r="B20483" s="890" t="s">
        <v>39613</v>
      </c>
      <c r="C20483" s="890" t="s">
        <v>4</v>
      </c>
      <c r="D20483" s="890">
        <v>22903.17</v>
      </c>
    </row>
    <row r="20484" spans="1:4" x14ac:dyDescent="0.25">
      <c r="A20484" s="890" t="s">
        <v>19796</v>
      </c>
      <c r="B20484" s="890" t="s">
        <v>39614</v>
      </c>
      <c r="C20484" s="890" t="s">
        <v>4</v>
      </c>
      <c r="D20484" s="890">
        <v>23248.400000000001</v>
      </c>
    </row>
    <row r="20485" spans="1:4" x14ac:dyDescent="0.25">
      <c r="A20485" s="890" t="s">
        <v>19797</v>
      </c>
      <c r="B20485" s="890" t="s">
        <v>39614</v>
      </c>
      <c r="C20485" s="890" t="s">
        <v>4</v>
      </c>
      <c r="D20485" s="890">
        <v>23248.400000000001</v>
      </c>
    </row>
    <row r="20486" spans="1:4" x14ac:dyDescent="0.25">
      <c r="A20486" s="890" t="s">
        <v>19798</v>
      </c>
      <c r="B20486" s="890" t="s">
        <v>39615</v>
      </c>
      <c r="C20486" s="890" t="s">
        <v>4</v>
      </c>
      <c r="D20486" s="890">
        <v>22012.2</v>
      </c>
    </row>
    <row r="20487" spans="1:4" x14ac:dyDescent="0.25">
      <c r="A20487" s="890" t="s">
        <v>19799</v>
      </c>
      <c r="B20487" s="890" t="s">
        <v>39615</v>
      </c>
      <c r="C20487" s="890" t="s">
        <v>4</v>
      </c>
      <c r="D20487" s="890">
        <v>22012.2</v>
      </c>
    </row>
    <row r="20488" spans="1:4" x14ac:dyDescent="0.25">
      <c r="A20488" s="890" t="s">
        <v>19800</v>
      </c>
      <c r="B20488" s="890" t="s">
        <v>39616</v>
      </c>
      <c r="C20488" s="890" t="s">
        <v>4</v>
      </c>
      <c r="D20488" s="890">
        <v>22344</v>
      </c>
    </row>
    <row r="20489" spans="1:4" x14ac:dyDescent="0.25">
      <c r="A20489" s="890" t="s">
        <v>19801</v>
      </c>
      <c r="B20489" s="890" t="s">
        <v>39616</v>
      </c>
      <c r="C20489" s="890" t="s">
        <v>4</v>
      </c>
      <c r="D20489" s="890">
        <v>22344</v>
      </c>
    </row>
    <row r="20490" spans="1:4" x14ac:dyDescent="0.25">
      <c r="A20490" s="890" t="s">
        <v>19802</v>
      </c>
      <c r="B20490" s="890" t="s">
        <v>39617</v>
      </c>
      <c r="C20490" s="890" t="s">
        <v>4</v>
      </c>
      <c r="D20490" s="890">
        <v>30921.9</v>
      </c>
    </row>
    <row r="20491" spans="1:4" x14ac:dyDescent="0.25">
      <c r="A20491" s="890" t="s">
        <v>19803</v>
      </c>
      <c r="B20491" s="890" t="s">
        <v>39617</v>
      </c>
      <c r="C20491" s="890" t="s">
        <v>4</v>
      </c>
      <c r="D20491" s="890">
        <v>30921.9</v>
      </c>
    </row>
    <row r="20492" spans="1:4" x14ac:dyDescent="0.25">
      <c r="A20492" s="890" t="s">
        <v>19804</v>
      </c>
      <c r="B20492" s="890" t="s">
        <v>39618</v>
      </c>
      <c r="C20492" s="890" t="s">
        <v>4</v>
      </c>
      <c r="D20492" s="890">
        <v>31388</v>
      </c>
    </row>
    <row r="20493" spans="1:4" x14ac:dyDescent="0.25">
      <c r="A20493" s="890" t="s">
        <v>19805</v>
      </c>
      <c r="B20493" s="890" t="s">
        <v>39618</v>
      </c>
      <c r="C20493" s="890" t="s">
        <v>4</v>
      </c>
      <c r="D20493" s="890">
        <v>31388</v>
      </c>
    </row>
    <row r="20494" spans="1:4" x14ac:dyDescent="0.25">
      <c r="A20494" s="890" t="s">
        <v>19806</v>
      </c>
      <c r="B20494" s="890" t="s">
        <v>39619</v>
      </c>
      <c r="C20494" s="890" t="s">
        <v>4</v>
      </c>
      <c r="D20494" s="890">
        <v>24108.6</v>
      </c>
    </row>
    <row r="20495" spans="1:4" x14ac:dyDescent="0.25">
      <c r="A20495" s="890" t="s">
        <v>19807</v>
      </c>
      <c r="B20495" s="890" t="s">
        <v>39619</v>
      </c>
      <c r="C20495" s="890" t="s">
        <v>4</v>
      </c>
      <c r="D20495" s="890">
        <v>24108.6</v>
      </c>
    </row>
    <row r="20496" spans="1:4" x14ac:dyDescent="0.25">
      <c r="A20496" s="890" t="s">
        <v>19808</v>
      </c>
      <c r="B20496" s="890" t="s">
        <v>39620</v>
      </c>
      <c r="C20496" s="890" t="s">
        <v>4</v>
      </c>
      <c r="D20496" s="890">
        <v>24472</v>
      </c>
    </row>
    <row r="20497" spans="1:4" x14ac:dyDescent="0.25">
      <c r="A20497" s="890" t="s">
        <v>19809</v>
      </c>
      <c r="B20497" s="890" t="s">
        <v>39620</v>
      </c>
      <c r="C20497" s="890" t="s">
        <v>4</v>
      </c>
      <c r="D20497" s="890">
        <v>24472</v>
      </c>
    </row>
    <row r="20498" spans="1:4" x14ac:dyDescent="0.25">
      <c r="A20498" s="890" t="s">
        <v>19810</v>
      </c>
      <c r="B20498" s="890" t="s">
        <v>39621</v>
      </c>
      <c r="C20498" s="890" t="s">
        <v>4</v>
      </c>
      <c r="D20498" s="890">
        <v>32913.480000000003</v>
      </c>
    </row>
    <row r="20499" spans="1:4" x14ac:dyDescent="0.25">
      <c r="A20499" s="890" t="s">
        <v>19811</v>
      </c>
      <c r="B20499" s="890" t="s">
        <v>39621</v>
      </c>
      <c r="C20499" s="890" t="s">
        <v>4</v>
      </c>
      <c r="D20499" s="890">
        <v>32913.480000000003</v>
      </c>
    </row>
    <row r="20500" spans="1:4" x14ac:dyDescent="0.25">
      <c r="A20500" s="890" t="s">
        <v>19812</v>
      </c>
      <c r="B20500" s="890" t="s">
        <v>39622</v>
      </c>
      <c r="C20500" s="890" t="s">
        <v>4</v>
      </c>
      <c r="D20500" s="890">
        <v>33409.599999999999</v>
      </c>
    </row>
    <row r="20501" spans="1:4" x14ac:dyDescent="0.25">
      <c r="A20501" s="890" t="s">
        <v>19813</v>
      </c>
      <c r="B20501" s="890" t="s">
        <v>39622</v>
      </c>
      <c r="C20501" s="890" t="s">
        <v>4</v>
      </c>
      <c r="D20501" s="890">
        <v>33409.599999999999</v>
      </c>
    </row>
    <row r="20502" spans="1:4" x14ac:dyDescent="0.25">
      <c r="A20502" s="890" t="s">
        <v>19814</v>
      </c>
      <c r="B20502" s="890" t="s">
        <v>39623</v>
      </c>
      <c r="C20502" s="890" t="s">
        <v>4</v>
      </c>
      <c r="D20502" s="890">
        <v>27095.97</v>
      </c>
    </row>
    <row r="20503" spans="1:4" x14ac:dyDescent="0.25">
      <c r="A20503" s="890" t="s">
        <v>19815</v>
      </c>
      <c r="B20503" s="890" t="s">
        <v>39623</v>
      </c>
      <c r="C20503" s="890" t="s">
        <v>4</v>
      </c>
      <c r="D20503" s="890">
        <v>27095.97</v>
      </c>
    </row>
    <row r="20504" spans="1:4" x14ac:dyDescent="0.25">
      <c r="A20504" s="890" t="s">
        <v>19816</v>
      </c>
      <c r="B20504" s="890" t="s">
        <v>39624</v>
      </c>
      <c r="C20504" s="890" t="s">
        <v>4</v>
      </c>
      <c r="D20504" s="890">
        <v>27504.400000000001</v>
      </c>
    </row>
    <row r="20505" spans="1:4" x14ac:dyDescent="0.25">
      <c r="A20505" s="890" t="s">
        <v>19817</v>
      </c>
      <c r="B20505" s="890" t="s">
        <v>39624</v>
      </c>
      <c r="C20505" s="890" t="s">
        <v>4</v>
      </c>
      <c r="D20505" s="890">
        <v>27504.400000000001</v>
      </c>
    </row>
    <row r="20506" spans="1:4" x14ac:dyDescent="0.25">
      <c r="A20506" s="890" t="s">
        <v>19818</v>
      </c>
      <c r="B20506" s="890" t="s">
        <v>39625</v>
      </c>
      <c r="C20506" s="890" t="s">
        <v>4</v>
      </c>
      <c r="D20506" s="890">
        <v>36529.769999999997</v>
      </c>
    </row>
    <row r="20507" spans="1:4" x14ac:dyDescent="0.25">
      <c r="A20507" s="890" t="s">
        <v>19819</v>
      </c>
      <c r="B20507" s="890" t="s">
        <v>39625</v>
      </c>
      <c r="C20507" s="890" t="s">
        <v>4</v>
      </c>
      <c r="D20507" s="890">
        <v>36529.769999999997</v>
      </c>
    </row>
    <row r="20508" spans="1:4" x14ac:dyDescent="0.25">
      <c r="A20508" s="890" t="s">
        <v>19820</v>
      </c>
      <c r="B20508" s="890" t="s">
        <v>39626</v>
      </c>
      <c r="C20508" s="890" t="s">
        <v>4</v>
      </c>
      <c r="D20508" s="890">
        <v>37080.400000000001</v>
      </c>
    </row>
    <row r="20509" spans="1:4" x14ac:dyDescent="0.25">
      <c r="A20509" s="890" t="s">
        <v>19821</v>
      </c>
      <c r="B20509" s="890" t="s">
        <v>39626</v>
      </c>
      <c r="C20509" s="890" t="s">
        <v>4</v>
      </c>
      <c r="D20509" s="890">
        <v>37080.400000000001</v>
      </c>
    </row>
    <row r="20510" spans="1:4" x14ac:dyDescent="0.25">
      <c r="A20510" s="890" t="s">
        <v>19822</v>
      </c>
      <c r="B20510" s="890" t="s">
        <v>39627</v>
      </c>
      <c r="C20510" s="890" t="s">
        <v>4</v>
      </c>
      <c r="D20510" s="890">
        <v>36381.410000000003</v>
      </c>
    </row>
    <row r="20511" spans="1:4" x14ac:dyDescent="0.25">
      <c r="A20511" s="890" t="s">
        <v>19823</v>
      </c>
      <c r="B20511" s="890" t="s">
        <v>39627</v>
      </c>
      <c r="C20511" s="890" t="s">
        <v>4</v>
      </c>
      <c r="D20511" s="890">
        <v>36381.410000000003</v>
      </c>
    </row>
    <row r="20512" spans="1:4" x14ac:dyDescent="0.25">
      <c r="A20512" s="890" t="s">
        <v>19824</v>
      </c>
      <c r="B20512" s="890" t="s">
        <v>39628</v>
      </c>
      <c r="C20512" s="890" t="s">
        <v>4</v>
      </c>
      <c r="D20512" s="890">
        <v>37836.800000000003</v>
      </c>
    </row>
    <row r="20513" spans="1:4" x14ac:dyDescent="0.25">
      <c r="A20513" s="890" t="s">
        <v>19825</v>
      </c>
      <c r="B20513" s="890" t="s">
        <v>39628</v>
      </c>
      <c r="C20513" s="890" t="s">
        <v>4</v>
      </c>
      <c r="D20513" s="890">
        <v>37836.800000000003</v>
      </c>
    </row>
    <row r="20514" spans="1:4" x14ac:dyDescent="0.25">
      <c r="A20514" s="890" t="s">
        <v>19826</v>
      </c>
      <c r="B20514" s="890" t="s">
        <v>39629</v>
      </c>
      <c r="C20514" s="890" t="s">
        <v>4</v>
      </c>
      <c r="D20514" s="890">
        <v>54399.81</v>
      </c>
    </row>
    <row r="20515" spans="1:4" x14ac:dyDescent="0.25">
      <c r="A20515" s="890" t="s">
        <v>19827</v>
      </c>
      <c r="B20515" s="890" t="s">
        <v>39629</v>
      </c>
      <c r="C20515" s="890" t="s">
        <v>4</v>
      </c>
      <c r="D20515" s="890">
        <v>54399.81</v>
      </c>
    </row>
    <row r="20516" spans="1:4" x14ac:dyDescent="0.25">
      <c r="A20516" s="890" t="s">
        <v>19828</v>
      </c>
      <c r="B20516" s="890" t="s">
        <v>39630</v>
      </c>
      <c r="C20516" s="890" t="s">
        <v>4</v>
      </c>
      <c r="D20516" s="890">
        <v>56576</v>
      </c>
    </row>
    <row r="20517" spans="1:4" x14ac:dyDescent="0.25">
      <c r="A20517" s="890" t="s">
        <v>19829</v>
      </c>
      <c r="B20517" s="890" t="s">
        <v>39630</v>
      </c>
      <c r="C20517" s="890" t="s">
        <v>4</v>
      </c>
      <c r="D20517" s="890">
        <v>56576</v>
      </c>
    </row>
    <row r="20518" spans="1:4" x14ac:dyDescent="0.25">
      <c r="A20518" s="890" t="s">
        <v>19830</v>
      </c>
      <c r="B20518" s="890" t="s">
        <v>39631</v>
      </c>
      <c r="C20518" s="890" t="s">
        <v>4</v>
      </c>
      <c r="D20518" s="890">
        <v>52574.17</v>
      </c>
    </row>
    <row r="20519" spans="1:4" x14ac:dyDescent="0.25">
      <c r="A20519" s="890" t="s">
        <v>19831</v>
      </c>
      <c r="B20519" s="890" t="s">
        <v>39631</v>
      </c>
      <c r="C20519" s="890" t="s">
        <v>4</v>
      </c>
      <c r="D20519" s="890">
        <v>52574.17</v>
      </c>
    </row>
    <row r="20520" spans="1:4" x14ac:dyDescent="0.25">
      <c r="A20520" s="890" t="s">
        <v>19832</v>
      </c>
      <c r="B20520" s="890" t="s">
        <v>39632</v>
      </c>
      <c r="C20520" s="890" t="s">
        <v>4</v>
      </c>
      <c r="D20520" s="890">
        <v>54890</v>
      </c>
    </row>
    <row r="20521" spans="1:4" x14ac:dyDescent="0.25">
      <c r="A20521" s="890" t="s">
        <v>19833</v>
      </c>
      <c r="B20521" s="890" t="s">
        <v>39632</v>
      </c>
      <c r="C20521" s="890" t="s">
        <v>4</v>
      </c>
      <c r="D20521" s="890">
        <v>54890</v>
      </c>
    </row>
    <row r="20522" spans="1:4" x14ac:dyDescent="0.25">
      <c r="A20522" s="890" t="s">
        <v>19834</v>
      </c>
      <c r="B20522" s="890" t="s">
        <v>39633</v>
      </c>
      <c r="C20522" s="890" t="s">
        <v>4</v>
      </c>
      <c r="D20522" s="890">
        <v>74655.320000000007</v>
      </c>
    </row>
    <row r="20523" spans="1:4" x14ac:dyDescent="0.25">
      <c r="A20523" s="890" t="s">
        <v>19835</v>
      </c>
      <c r="B20523" s="890" t="s">
        <v>39633</v>
      </c>
      <c r="C20523" s="890" t="s">
        <v>4</v>
      </c>
      <c r="D20523" s="890">
        <v>74655.320000000007</v>
      </c>
    </row>
    <row r="20524" spans="1:4" x14ac:dyDescent="0.25">
      <c r="A20524" s="890" t="s">
        <v>19836</v>
      </c>
      <c r="B20524" s="890" t="s">
        <v>39634</v>
      </c>
      <c r="C20524" s="890" t="s">
        <v>4</v>
      </c>
      <c r="D20524" s="890">
        <v>77943.8</v>
      </c>
    </row>
    <row r="20525" spans="1:4" x14ac:dyDescent="0.25">
      <c r="A20525" s="890" t="s">
        <v>19837</v>
      </c>
      <c r="B20525" s="890" t="s">
        <v>39634</v>
      </c>
      <c r="C20525" s="890" t="s">
        <v>4</v>
      </c>
      <c r="D20525" s="890">
        <v>77943.8</v>
      </c>
    </row>
    <row r="20526" spans="1:4" x14ac:dyDescent="0.25">
      <c r="A20526" s="890" t="s">
        <v>19838</v>
      </c>
      <c r="B20526" s="890" t="s">
        <v>39635</v>
      </c>
      <c r="C20526" s="890" t="s">
        <v>4</v>
      </c>
      <c r="D20526" s="890">
        <v>79291.399999999994</v>
      </c>
    </row>
    <row r="20527" spans="1:4" x14ac:dyDescent="0.25">
      <c r="A20527" s="890" t="s">
        <v>19839</v>
      </c>
      <c r="B20527" s="890" t="s">
        <v>39635</v>
      </c>
      <c r="C20527" s="890" t="s">
        <v>4</v>
      </c>
      <c r="D20527" s="890">
        <v>79291.399999999994</v>
      </c>
    </row>
    <row r="20528" spans="1:4" x14ac:dyDescent="0.25">
      <c r="A20528" s="890" t="s">
        <v>19840</v>
      </c>
      <c r="B20528" s="890" t="s">
        <v>39636</v>
      </c>
      <c r="C20528" s="890" t="s">
        <v>4</v>
      </c>
      <c r="D20528" s="890">
        <v>82784.100000000006</v>
      </c>
    </row>
    <row r="20529" spans="1:4" x14ac:dyDescent="0.25">
      <c r="A20529" s="890" t="s">
        <v>19841</v>
      </c>
      <c r="B20529" s="890" t="s">
        <v>39636</v>
      </c>
      <c r="C20529" s="890" t="s">
        <v>4</v>
      </c>
      <c r="D20529" s="890">
        <v>82784.100000000006</v>
      </c>
    </row>
    <row r="20530" spans="1:4" x14ac:dyDescent="0.25">
      <c r="A20530" s="890" t="s">
        <v>19842</v>
      </c>
      <c r="B20530" s="890" t="s">
        <v>39637</v>
      </c>
      <c r="C20530" s="890" t="s">
        <v>4</v>
      </c>
      <c r="D20530" s="890">
        <v>61846.34</v>
      </c>
    </row>
    <row r="20531" spans="1:4" x14ac:dyDescent="0.25">
      <c r="A20531" s="890" t="s">
        <v>19843</v>
      </c>
      <c r="B20531" s="890" t="s">
        <v>39637</v>
      </c>
      <c r="C20531" s="890" t="s">
        <v>4</v>
      </c>
      <c r="D20531" s="890">
        <v>61846.34</v>
      </c>
    </row>
    <row r="20532" spans="1:4" x14ac:dyDescent="0.25">
      <c r="A20532" s="890" t="s">
        <v>19844</v>
      </c>
      <c r="B20532" s="890" t="s">
        <v>39638</v>
      </c>
      <c r="C20532" s="890" t="s">
        <v>4</v>
      </c>
      <c r="D20532" s="890">
        <v>64570.6</v>
      </c>
    </row>
    <row r="20533" spans="1:4" x14ac:dyDescent="0.25">
      <c r="A20533" s="890" t="s">
        <v>19845</v>
      </c>
      <c r="B20533" s="890" t="s">
        <v>39638</v>
      </c>
      <c r="C20533" s="890" t="s">
        <v>4</v>
      </c>
      <c r="D20533" s="890">
        <v>64570.6</v>
      </c>
    </row>
    <row r="20534" spans="1:4" x14ac:dyDescent="0.25">
      <c r="A20534" s="890" t="s">
        <v>19846</v>
      </c>
      <c r="B20534" s="890" t="s">
        <v>39639</v>
      </c>
      <c r="C20534" s="890" t="s">
        <v>4</v>
      </c>
      <c r="D20534" s="890">
        <v>5355.45</v>
      </c>
    </row>
    <row r="20535" spans="1:4" x14ac:dyDescent="0.25">
      <c r="A20535" s="890" t="s">
        <v>19847</v>
      </c>
      <c r="B20535" s="890" t="s">
        <v>39639</v>
      </c>
      <c r="C20535" s="890" t="s">
        <v>4</v>
      </c>
      <c r="D20535" s="890">
        <v>5355.45</v>
      </c>
    </row>
    <row r="20536" spans="1:4" x14ac:dyDescent="0.25">
      <c r="A20536" s="890" t="s">
        <v>19848</v>
      </c>
      <c r="B20536" s="890" t="s">
        <v>39640</v>
      </c>
      <c r="C20536" s="890" t="s">
        <v>4</v>
      </c>
      <c r="D20536" s="890">
        <v>5477.8</v>
      </c>
    </row>
    <row r="20537" spans="1:4" x14ac:dyDescent="0.25">
      <c r="A20537" s="890" t="s">
        <v>19849</v>
      </c>
      <c r="B20537" s="890" t="s">
        <v>39640</v>
      </c>
      <c r="C20537" s="890" t="s">
        <v>4</v>
      </c>
      <c r="D20537" s="890">
        <v>5477.8</v>
      </c>
    </row>
    <row r="20538" spans="1:4" x14ac:dyDescent="0.25">
      <c r="A20538" s="890" t="s">
        <v>19850</v>
      </c>
      <c r="B20538" s="890" t="s">
        <v>39641</v>
      </c>
      <c r="C20538" s="890" t="s">
        <v>4</v>
      </c>
      <c r="D20538" s="890">
        <v>7111.34</v>
      </c>
    </row>
    <row r="20539" spans="1:4" x14ac:dyDescent="0.25">
      <c r="A20539" s="890" t="s">
        <v>19851</v>
      </c>
      <c r="B20539" s="890" t="s">
        <v>39641</v>
      </c>
      <c r="C20539" s="890" t="s">
        <v>4</v>
      </c>
      <c r="D20539" s="890">
        <v>7111.34</v>
      </c>
    </row>
    <row r="20540" spans="1:4" x14ac:dyDescent="0.25">
      <c r="A20540" s="890" t="s">
        <v>19852</v>
      </c>
      <c r="B20540" s="890" t="s">
        <v>39642</v>
      </c>
      <c r="C20540" s="890" t="s">
        <v>4</v>
      </c>
      <c r="D20540" s="890">
        <v>7273.8</v>
      </c>
    </row>
    <row r="20541" spans="1:4" x14ac:dyDescent="0.25">
      <c r="A20541" s="890" t="s">
        <v>19853</v>
      </c>
      <c r="B20541" s="890" t="s">
        <v>39642</v>
      </c>
      <c r="C20541" s="890" t="s">
        <v>4</v>
      </c>
      <c r="D20541" s="890">
        <v>7273.8</v>
      </c>
    </row>
    <row r="20542" spans="1:4" x14ac:dyDescent="0.25">
      <c r="A20542" s="890" t="s">
        <v>19854</v>
      </c>
      <c r="B20542" s="890" t="s">
        <v>39643</v>
      </c>
      <c r="C20542" s="890" t="s">
        <v>4</v>
      </c>
      <c r="D20542" s="890">
        <v>8911.1299999999992</v>
      </c>
    </row>
    <row r="20543" spans="1:4" x14ac:dyDescent="0.25">
      <c r="A20543" s="890" t="s">
        <v>19855</v>
      </c>
      <c r="B20543" s="890" t="s">
        <v>39643</v>
      </c>
      <c r="C20543" s="890" t="s">
        <v>4</v>
      </c>
      <c r="D20543" s="890">
        <v>8911.1299999999992</v>
      </c>
    </row>
    <row r="20544" spans="1:4" x14ac:dyDescent="0.25">
      <c r="A20544" s="890" t="s">
        <v>19856</v>
      </c>
      <c r="B20544" s="890" t="s">
        <v>39644</v>
      </c>
      <c r="C20544" s="890" t="s">
        <v>4</v>
      </c>
      <c r="D20544" s="890">
        <v>9114.7000000000007</v>
      </c>
    </row>
    <row r="20545" spans="1:4" x14ac:dyDescent="0.25">
      <c r="A20545" s="890" t="s">
        <v>19857</v>
      </c>
      <c r="B20545" s="890" t="s">
        <v>39644</v>
      </c>
      <c r="C20545" s="890" t="s">
        <v>4</v>
      </c>
      <c r="D20545" s="890">
        <v>9114.7000000000007</v>
      </c>
    </row>
    <row r="20546" spans="1:4" x14ac:dyDescent="0.25">
      <c r="A20546" s="890" t="s">
        <v>19858</v>
      </c>
      <c r="B20546" s="890" t="s">
        <v>39645</v>
      </c>
      <c r="C20546" s="890" t="s">
        <v>4</v>
      </c>
      <c r="D20546" s="890">
        <v>10710.91</v>
      </c>
    </row>
    <row r="20547" spans="1:4" x14ac:dyDescent="0.25">
      <c r="A20547" s="890" t="s">
        <v>19859</v>
      </c>
      <c r="B20547" s="890" t="s">
        <v>39645</v>
      </c>
      <c r="C20547" s="890" t="s">
        <v>4</v>
      </c>
      <c r="D20547" s="890">
        <v>10710.91</v>
      </c>
    </row>
    <row r="20548" spans="1:4" x14ac:dyDescent="0.25">
      <c r="A20548" s="890" t="s">
        <v>19860</v>
      </c>
      <c r="B20548" s="890" t="s">
        <v>39646</v>
      </c>
      <c r="C20548" s="890" t="s">
        <v>4</v>
      </c>
      <c r="D20548" s="890">
        <v>10955.6</v>
      </c>
    </row>
    <row r="20549" spans="1:4" x14ac:dyDescent="0.25">
      <c r="A20549" s="890" t="s">
        <v>19861</v>
      </c>
      <c r="B20549" s="890" t="s">
        <v>39646</v>
      </c>
      <c r="C20549" s="890" t="s">
        <v>4</v>
      </c>
      <c r="D20549" s="890">
        <v>10955.6</v>
      </c>
    </row>
    <row r="20550" spans="1:4" x14ac:dyDescent="0.25">
      <c r="A20550" s="890" t="s">
        <v>19862</v>
      </c>
      <c r="B20550" s="890" t="s">
        <v>39647</v>
      </c>
      <c r="C20550" s="890" t="s">
        <v>4</v>
      </c>
      <c r="D20550" s="890">
        <v>12466.8</v>
      </c>
    </row>
    <row r="20551" spans="1:4" x14ac:dyDescent="0.25">
      <c r="A20551" s="890" t="s">
        <v>19863</v>
      </c>
      <c r="B20551" s="890" t="s">
        <v>39647</v>
      </c>
      <c r="C20551" s="890" t="s">
        <v>4</v>
      </c>
      <c r="D20551" s="890">
        <v>12466.8</v>
      </c>
    </row>
    <row r="20552" spans="1:4" x14ac:dyDescent="0.25">
      <c r="A20552" s="890" t="s">
        <v>19864</v>
      </c>
      <c r="B20552" s="890" t="s">
        <v>39648</v>
      </c>
      <c r="C20552" s="890" t="s">
        <v>4</v>
      </c>
      <c r="D20552" s="890">
        <v>12751.6</v>
      </c>
    </row>
    <row r="20553" spans="1:4" x14ac:dyDescent="0.25">
      <c r="A20553" s="890" t="s">
        <v>19865</v>
      </c>
      <c r="B20553" s="890" t="s">
        <v>39648</v>
      </c>
      <c r="C20553" s="890" t="s">
        <v>4</v>
      </c>
      <c r="D20553" s="890">
        <v>12751.6</v>
      </c>
    </row>
    <row r="20554" spans="1:4" x14ac:dyDescent="0.25">
      <c r="A20554" s="890" t="s">
        <v>19866</v>
      </c>
      <c r="B20554" s="890" t="s">
        <v>39649</v>
      </c>
      <c r="C20554" s="890" t="s">
        <v>4</v>
      </c>
      <c r="D20554" s="890">
        <v>14266.59</v>
      </c>
    </row>
    <row r="20555" spans="1:4" x14ac:dyDescent="0.25">
      <c r="A20555" s="890" t="s">
        <v>19867</v>
      </c>
      <c r="B20555" s="890" t="s">
        <v>39649</v>
      </c>
      <c r="C20555" s="890" t="s">
        <v>4</v>
      </c>
      <c r="D20555" s="890">
        <v>14266.59</v>
      </c>
    </row>
    <row r="20556" spans="1:4" x14ac:dyDescent="0.25">
      <c r="A20556" s="890" t="s">
        <v>19868</v>
      </c>
      <c r="B20556" s="890" t="s">
        <v>39650</v>
      </c>
      <c r="C20556" s="890" t="s">
        <v>4</v>
      </c>
      <c r="D20556" s="890">
        <v>14592.5</v>
      </c>
    </row>
    <row r="20557" spans="1:4" x14ac:dyDescent="0.25">
      <c r="A20557" s="890" t="s">
        <v>19869</v>
      </c>
      <c r="B20557" s="890" t="s">
        <v>39650</v>
      </c>
      <c r="C20557" s="890" t="s">
        <v>4</v>
      </c>
      <c r="D20557" s="890">
        <v>14592.5</v>
      </c>
    </row>
    <row r="20558" spans="1:4" x14ac:dyDescent="0.25">
      <c r="A20558" s="890" t="s">
        <v>19870</v>
      </c>
      <c r="B20558" s="890" t="s">
        <v>39651</v>
      </c>
      <c r="C20558" s="890" t="s">
        <v>4</v>
      </c>
      <c r="D20558" s="890">
        <v>16022.47</v>
      </c>
    </row>
    <row r="20559" spans="1:4" x14ac:dyDescent="0.25">
      <c r="A20559" s="890" t="s">
        <v>19871</v>
      </c>
      <c r="B20559" s="890" t="s">
        <v>39651</v>
      </c>
      <c r="C20559" s="890" t="s">
        <v>4</v>
      </c>
      <c r="D20559" s="890">
        <v>16022.47</v>
      </c>
    </row>
    <row r="20560" spans="1:4" x14ac:dyDescent="0.25">
      <c r="A20560" s="890" t="s">
        <v>19872</v>
      </c>
      <c r="B20560" s="890" t="s">
        <v>39652</v>
      </c>
      <c r="C20560" s="890" t="s">
        <v>4</v>
      </c>
      <c r="D20560" s="890">
        <v>16388.5</v>
      </c>
    </row>
    <row r="20561" spans="1:4" x14ac:dyDescent="0.25">
      <c r="A20561" s="890" t="s">
        <v>19873</v>
      </c>
      <c r="B20561" s="890" t="s">
        <v>39652</v>
      </c>
      <c r="C20561" s="890" t="s">
        <v>4</v>
      </c>
      <c r="D20561" s="890">
        <v>16388.5</v>
      </c>
    </row>
    <row r="20562" spans="1:4" x14ac:dyDescent="0.25">
      <c r="A20562" s="890" t="s">
        <v>19874</v>
      </c>
      <c r="B20562" s="890" t="s">
        <v>39653</v>
      </c>
      <c r="C20562" s="890" t="s">
        <v>4</v>
      </c>
      <c r="D20562" s="890">
        <v>20871.7</v>
      </c>
    </row>
    <row r="20563" spans="1:4" x14ac:dyDescent="0.25">
      <c r="A20563" s="890" t="s">
        <v>19875</v>
      </c>
      <c r="B20563" s="890" t="s">
        <v>39653</v>
      </c>
      <c r="C20563" s="890" t="s">
        <v>4</v>
      </c>
      <c r="D20563" s="890">
        <v>20871.7</v>
      </c>
    </row>
    <row r="20564" spans="1:4" x14ac:dyDescent="0.25">
      <c r="A20564" s="890" t="s">
        <v>19876</v>
      </c>
      <c r="B20564" s="890" t="s">
        <v>39654</v>
      </c>
      <c r="C20564" s="890" t="s">
        <v>4</v>
      </c>
      <c r="D20564" s="890">
        <v>22000</v>
      </c>
    </row>
    <row r="20565" spans="1:4" x14ac:dyDescent="0.25">
      <c r="A20565" s="890" t="s">
        <v>19877</v>
      </c>
      <c r="B20565" s="890" t="s">
        <v>39654</v>
      </c>
      <c r="C20565" s="890" t="s">
        <v>4</v>
      </c>
      <c r="D20565" s="890">
        <v>22000</v>
      </c>
    </row>
    <row r="20566" spans="1:4" x14ac:dyDescent="0.25">
      <c r="A20566" s="890" t="s">
        <v>19878</v>
      </c>
      <c r="B20566" s="890" t="s">
        <v>39655</v>
      </c>
      <c r="C20566" s="890" t="s">
        <v>4</v>
      </c>
      <c r="D20566" s="890">
        <v>29967.53</v>
      </c>
    </row>
    <row r="20567" spans="1:4" x14ac:dyDescent="0.25">
      <c r="A20567" s="890" t="s">
        <v>19879</v>
      </c>
      <c r="B20567" s="890" t="s">
        <v>39655</v>
      </c>
      <c r="C20567" s="890" t="s">
        <v>4</v>
      </c>
      <c r="D20567" s="890">
        <v>29967.53</v>
      </c>
    </row>
    <row r="20568" spans="1:4" x14ac:dyDescent="0.25">
      <c r="A20568" s="890" t="s">
        <v>19880</v>
      </c>
      <c r="B20568" s="890" t="s">
        <v>39656</v>
      </c>
      <c r="C20568" s="890" t="s">
        <v>4</v>
      </c>
      <c r="D20568" s="890">
        <v>31785.5</v>
      </c>
    </row>
    <row r="20569" spans="1:4" x14ac:dyDescent="0.25">
      <c r="A20569" s="890" t="s">
        <v>19881</v>
      </c>
      <c r="B20569" s="890" t="s">
        <v>39656</v>
      </c>
      <c r="C20569" s="890" t="s">
        <v>4</v>
      </c>
      <c r="D20569" s="890">
        <v>31785.5</v>
      </c>
    </row>
    <row r="20570" spans="1:4" x14ac:dyDescent="0.25">
      <c r="A20570" s="890" t="s">
        <v>19882</v>
      </c>
      <c r="B20570" s="890" t="s">
        <v>39657</v>
      </c>
      <c r="C20570" s="890" t="s">
        <v>4</v>
      </c>
      <c r="D20570" s="890">
        <v>40790.769999999997</v>
      </c>
    </row>
    <row r="20571" spans="1:4" x14ac:dyDescent="0.25">
      <c r="A20571" s="890" t="s">
        <v>19883</v>
      </c>
      <c r="B20571" s="890" t="s">
        <v>39657</v>
      </c>
      <c r="C20571" s="890" t="s">
        <v>4</v>
      </c>
      <c r="D20571" s="890">
        <v>40790.769999999997</v>
      </c>
    </row>
    <row r="20572" spans="1:4" x14ac:dyDescent="0.25">
      <c r="A20572" s="890" t="s">
        <v>19884</v>
      </c>
      <c r="B20572" s="890" t="s">
        <v>39658</v>
      </c>
      <c r="C20572" s="890" t="s">
        <v>4</v>
      </c>
      <c r="D20572" s="890">
        <v>43416</v>
      </c>
    </row>
    <row r="20573" spans="1:4" x14ac:dyDescent="0.25">
      <c r="A20573" s="890" t="s">
        <v>19885</v>
      </c>
      <c r="B20573" s="890" t="s">
        <v>39658</v>
      </c>
      <c r="C20573" s="890" t="s">
        <v>4</v>
      </c>
      <c r="D20573" s="890">
        <v>43416</v>
      </c>
    </row>
    <row r="20574" spans="1:4" x14ac:dyDescent="0.25">
      <c r="A20574" s="890" t="s">
        <v>19886</v>
      </c>
      <c r="B20574" s="890" t="s">
        <v>39659</v>
      </c>
      <c r="C20574" s="890" t="s">
        <v>4</v>
      </c>
      <c r="D20574" s="890">
        <v>126.87</v>
      </c>
    </row>
    <row r="20575" spans="1:4" x14ac:dyDescent="0.25">
      <c r="A20575" s="890" t="s">
        <v>19887</v>
      </c>
      <c r="B20575" s="890" t="s">
        <v>39659</v>
      </c>
      <c r="C20575" s="890" t="s">
        <v>4</v>
      </c>
      <c r="D20575" s="890">
        <v>117.85</v>
      </c>
    </row>
    <row r="20576" spans="1:4" x14ac:dyDescent="0.25">
      <c r="A20576" s="890" t="s">
        <v>19888</v>
      </c>
      <c r="B20576" s="890" t="s">
        <v>39660</v>
      </c>
      <c r="C20576" s="890" t="s">
        <v>4</v>
      </c>
      <c r="D20576" s="890">
        <v>362.07</v>
      </c>
    </row>
    <row r="20577" spans="1:4" x14ac:dyDescent="0.25">
      <c r="A20577" s="890" t="s">
        <v>19889</v>
      </c>
      <c r="B20577" s="890" t="s">
        <v>39660</v>
      </c>
      <c r="C20577" s="890" t="s">
        <v>4</v>
      </c>
      <c r="D20577" s="890">
        <v>334.72</v>
      </c>
    </row>
    <row r="20578" spans="1:4" x14ac:dyDescent="0.25">
      <c r="A20578" s="890" t="s">
        <v>19890</v>
      </c>
      <c r="B20578" s="890" t="s">
        <v>39661</v>
      </c>
      <c r="C20578" s="890" t="s">
        <v>4</v>
      </c>
      <c r="D20578" s="890">
        <v>213.21</v>
      </c>
    </row>
    <row r="20579" spans="1:4" x14ac:dyDescent="0.25">
      <c r="A20579" s="890" t="s">
        <v>19891</v>
      </c>
      <c r="B20579" s="890" t="s">
        <v>39661</v>
      </c>
      <c r="C20579" s="890" t="s">
        <v>4</v>
      </c>
      <c r="D20579" s="890">
        <v>203.4</v>
      </c>
    </row>
    <row r="20580" spans="1:4" x14ac:dyDescent="0.25">
      <c r="A20580" s="890" t="s">
        <v>19892</v>
      </c>
      <c r="B20580" s="890" t="s">
        <v>39662</v>
      </c>
      <c r="C20580" s="890" t="s">
        <v>4</v>
      </c>
      <c r="D20580" s="890">
        <v>887.58</v>
      </c>
    </row>
    <row r="20581" spans="1:4" x14ac:dyDescent="0.25">
      <c r="A20581" s="890" t="s">
        <v>19893</v>
      </c>
      <c r="B20581" s="890" t="s">
        <v>39662</v>
      </c>
      <c r="C20581" s="890" t="s">
        <v>4</v>
      </c>
      <c r="D20581" s="890">
        <v>843.41</v>
      </c>
    </row>
    <row r="20582" spans="1:4" x14ac:dyDescent="0.25">
      <c r="A20582" s="890" t="s">
        <v>19894</v>
      </c>
      <c r="B20582" s="890" t="s">
        <v>39663</v>
      </c>
      <c r="C20582" s="890" t="s">
        <v>4</v>
      </c>
      <c r="D20582" s="890">
        <v>1014.38</v>
      </c>
    </row>
    <row r="20583" spans="1:4" x14ac:dyDescent="0.25">
      <c r="A20583" s="890" t="s">
        <v>19895</v>
      </c>
      <c r="B20583" s="890" t="s">
        <v>39663</v>
      </c>
      <c r="C20583" s="890" t="s">
        <v>4</v>
      </c>
      <c r="D20583" s="890">
        <v>963.9</v>
      </c>
    </row>
    <row r="20584" spans="1:4" x14ac:dyDescent="0.25">
      <c r="A20584" s="890" t="s">
        <v>19896</v>
      </c>
      <c r="B20584" s="890" t="s">
        <v>39664</v>
      </c>
      <c r="C20584" s="890" t="s">
        <v>4</v>
      </c>
      <c r="D20584" s="890">
        <v>1183.45</v>
      </c>
    </row>
    <row r="20585" spans="1:4" x14ac:dyDescent="0.25">
      <c r="A20585" s="890" t="s">
        <v>19897</v>
      </c>
      <c r="B20585" s="890" t="s">
        <v>39664</v>
      </c>
      <c r="C20585" s="890" t="s">
        <v>4</v>
      </c>
      <c r="D20585" s="890">
        <v>1124.55</v>
      </c>
    </row>
    <row r="20586" spans="1:4" x14ac:dyDescent="0.25">
      <c r="A20586" s="890" t="s">
        <v>19898</v>
      </c>
      <c r="B20586" s="890" t="s">
        <v>39665</v>
      </c>
      <c r="C20586" s="890" t="s">
        <v>4</v>
      </c>
      <c r="D20586" s="890">
        <v>1420.14</v>
      </c>
    </row>
    <row r="20587" spans="1:4" x14ac:dyDescent="0.25">
      <c r="A20587" s="890" t="s">
        <v>19899</v>
      </c>
      <c r="B20587" s="890" t="s">
        <v>39665</v>
      </c>
      <c r="C20587" s="890" t="s">
        <v>4</v>
      </c>
      <c r="D20587" s="890">
        <v>1349.46</v>
      </c>
    </row>
    <row r="20588" spans="1:4" x14ac:dyDescent="0.25">
      <c r="A20588" s="890" t="s">
        <v>19900</v>
      </c>
      <c r="B20588" s="890" t="s">
        <v>39666</v>
      </c>
      <c r="C20588" s="890" t="s">
        <v>4</v>
      </c>
      <c r="D20588" s="890">
        <v>36.79</v>
      </c>
    </row>
    <row r="20589" spans="1:4" x14ac:dyDescent="0.25">
      <c r="A20589" s="890" t="s">
        <v>19901</v>
      </c>
      <c r="B20589" s="890" t="s">
        <v>39666</v>
      </c>
      <c r="C20589" s="890" t="s">
        <v>4</v>
      </c>
      <c r="D20589" s="890">
        <v>34.17</v>
      </c>
    </row>
    <row r="20590" spans="1:4" x14ac:dyDescent="0.25">
      <c r="A20590" s="890" t="s">
        <v>19902</v>
      </c>
      <c r="B20590" s="890" t="s">
        <v>39667</v>
      </c>
      <c r="C20590" s="890" t="s">
        <v>4</v>
      </c>
      <c r="D20590" s="890">
        <v>49.05</v>
      </c>
    </row>
    <row r="20591" spans="1:4" x14ac:dyDescent="0.25">
      <c r="A20591" s="890" t="s">
        <v>19903</v>
      </c>
      <c r="B20591" s="890" t="s">
        <v>39667</v>
      </c>
      <c r="C20591" s="890" t="s">
        <v>4</v>
      </c>
      <c r="D20591" s="890">
        <v>45.56</v>
      </c>
    </row>
    <row r="20592" spans="1:4" x14ac:dyDescent="0.25">
      <c r="A20592" s="890" t="s">
        <v>19904</v>
      </c>
      <c r="B20592" s="890" t="s">
        <v>39668</v>
      </c>
      <c r="C20592" s="890" t="s">
        <v>4</v>
      </c>
      <c r="D20592" s="890">
        <v>61.32</v>
      </c>
    </row>
    <row r="20593" spans="1:4" x14ac:dyDescent="0.25">
      <c r="A20593" s="890" t="s">
        <v>19905</v>
      </c>
      <c r="B20593" s="890" t="s">
        <v>39668</v>
      </c>
      <c r="C20593" s="890" t="s">
        <v>4</v>
      </c>
      <c r="D20593" s="890">
        <v>56.96</v>
      </c>
    </row>
    <row r="20594" spans="1:4" x14ac:dyDescent="0.25">
      <c r="A20594" s="890" t="s">
        <v>19906</v>
      </c>
      <c r="B20594" s="890" t="s">
        <v>39669</v>
      </c>
      <c r="C20594" s="890" t="s">
        <v>4</v>
      </c>
      <c r="D20594" s="890">
        <v>73.58</v>
      </c>
    </row>
    <row r="20595" spans="1:4" x14ac:dyDescent="0.25">
      <c r="A20595" s="890" t="s">
        <v>19907</v>
      </c>
      <c r="B20595" s="890" t="s">
        <v>39669</v>
      </c>
      <c r="C20595" s="890" t="s">
        <v>4</v>
      </c>
      <c r="D20595" s="890">
        <v>68.349999999999994</v>
      </c>
    </row>
    <row r="20596" spans="1:4" x14ac:dyDescent="0.25">
      <c r="A20596" s="890" t="s">
        <v>19908</v>
      </c>
      <c r="B20596" s="890" t="s">
        <v>39670</v>
      </c>
      <c r="C20596" s="890" t="s">
        <v>4</v>
      </c>
      <c r="D20596" s="890">
        <v>91.98</v>
      </c>
    </row>
    <row r="20597" spans="1:4" x14ac:dyDescent="0.25">
      <c r="A20597" s="890" t="s">
        <v>19909</v>
      </c>
      <c r="B20597" s="890" t="s">
        <v>39670</v>
      </c>
      <c r="C20597" s="890" t="s">
        <v>4</v>
      </c>
      <c r="D20597" s="890">
        <v>85.44</v>
      </c>
    </row>
    <row r="20598" spans="1:4" x14ac:dyDescent="0.25">
      <c r="A20598" s="890" t="s">
        <v>19910</v>
      </c>
      <c r="B20598" s="890" t="s">
        <v>39671</v>
      </c>
      <c r="C20598" s="890" t="s">
        <v>4</v>
      </c>
      <c r="D20598" s="890">
        <v>108.21</v>
      </c>
    </row>
    <row r="20599" spans="1:4" x14ac:dyDescent="0.25">
      <c r="A20599" s="890" t="s">
        <v>19911</v>
      </c>
      <c r="B20599" s="890" t="s">
        <v>39671</v>
      </c>
      <c r="C20599" s="890" t="s">
        <v>4</v>
      </c>
      <c r="D20599" s="890">
        <v>100.52</v>
      </c>
    </row>
    <row r="20600" spans="1:4" x14ac:dyDescent="0.25">
      <c r="A20600" s="890" t="s">
        <v>19912</v>
      </c>
      <c r="B20600" s="890" t="s">
        <v>39672</v>
      </c>
      <c r="C20600" s="890" t="s">
        <v>4</v>
      </c>
      <c r="D20600" s="890">
        <v>114.98</v>
      </c>
    </row>
    <row r="20601" spans="1:4" x14ac:dyDescent="0.25">
      <c r="A20601" s="890" t="s">
        <v>19913</v>
      </c>
      <c r="B20601" s="890" t="s">
        <v>39672</v>
      </c>
      <c r="C20601" s="890" t="s">
        <v>4</v>
      </c>
      <c r="D20601" s="890">
        <v>106.8</v>
      </c>
    </row>
    <row r="20602" spans="1:4" x14ac:dyDescent="0.25">
      <c r="A20602" s="890" t="s">
        <v>19914</v>
      </c>
      <c r="B20602" s="890" t="s">
        <v>39673</v>
      </c>
      <c r="C20602" s="890" t="s">
        <v>4</v>
      </c>
      <c r="D20602" s="890">
        <v>126.87</v>
      </c>
    </row>
    <row r="20603" spans="1:4" x14ac:dyDescent="0.25">
      <c r="A20603" s="890" t="s">
        <v>19915</v>
      </c>
      <c r="B20603" s="890" t="s">
        <v>39673</v>
      </c>
      <c r="C20603" s="890" t="s">
        <v>4</v>
      </c>
      <c r="D20603" s="890">
        <v>117.85</v>
      </c>
    </row>
    <row r="20604" spans="1:4" x14ac:dyDescent="0.25">
      <c r="A20604" s="890" t="s">
        <v>19916</v>
      </c>
      <c r="B20604" s="890" t="s">
        <v>39674</v>
      </c>
      <c r="C20604" s="890" t="s">
        <v>4</v>
      </c>
      <c r="D20604" s="890">
        <v>160.91999999999999</v>
      </c>
    </row>
    <row r="20605" spans="1:4" x14ac:dyDescent="0.25">
      <c r="A20605" s="890" t="s">
        <v>19917</v>
      </c>
      <c r="B20605" s="890" t="s">
        <v>39674</v>
      </c>
      <c r="C20605" s="890" t="s">
        <v>4</v>
      </c>
      <c r="D20605" s="890">
        <v>148.76</v>
      </c>
    </row>
    <row r="20606" spans="1:4" x14ac:dyDescent="0.25">
      <c r="A20606" s="890" t="s">
        <v>19918</v>
      </c>
      <c r="B20606" s="890" t="s">
        <v>39675</v>
      </c>
      <c r="C20606" s="890" t="s">
        <v>4</v>
      </c>
      <c r="D20606" s="890">
        <v>173.79</v>
      </c>
    </row>
    <row r="20607" spans="1:4" x14ac:dyDescent="0.25">
      <c r="A20607" s="890" t="s">
        <v>19919</v>
      </c>
      <c r="B20607" s="890" t="s">
        <v>39675</v>
      </c>
      <c r="C20607" s="890" t="s">
        <v>4</v>
      </c>
      <c r="D20607" s="890">
        <v>160.66</v>
      </c>
    </row>
    <row r="20608" spans="1:4" x14ac:dyDescent="0.25">
      <c r="A20608" s="890" t="s">
        <v>19920</v>
      </c>
      <c r="B20608" s="890" t="s">
        <v>39676</v>
      </c>
      <c r="C20608" s="890" t="s">
        <v>4</v>
      </c>
      <c r="D20608" s="890">
        <v>188.75</v>
      </c>
    </row>
    <row r="20609" spans="1:4" x14ac:dyDescent="0.25">
      <c r="A20609" s="890" t="s">
        <v>19921</v>
      </c>
      <c r="B20609" s="890" t="s">
        <v>39676</v>
      </c>
      <c r="C20609" s="890" t="s">
        <v>4</v>
      </c>
      <c r="D20609" s="890">
        <v>174.5</v>
      </c>
    </row>
    <row r="20610" spans="1:4" x14ac:dyDescent="0.25">
      <c r="A20610" s="890" t="s">
        <v>19922</v>
      </c>
      <c r="B20610" s="890" t="s">
        <v>39677</v>
      </c>
      <c r="C20610" s="890" t="s">
        <v>4</v>
      </c>
      <c r="D20610" s="890">
        <v>394.99</v>
      </c>
    </row>
    <row r="20611" spans="1:4" x14ac:dyDescent="0.25">
      <c r="A20611" s="890" t="s">
        <v>19923</v>
      </c>
      <c r="B20611" s="890" t="s">
        <v>39677</v>
      </c>
      <c r="C20611" s="890" t="s">
        <v>4</v>
      </c>
      <c r="D20611" s="890">
        <v>365.14</v>
      </c>
    </row>
    <row r="20612" spans="1:4" x14ac:dyDescent="0.25">
      <c r="A20612" s="890" t="s">
        <v>19924</v>
      </c>
      <c r="B20612" s="890" t="s">
        <v>39678</v>
      </c>
      <c r="C20612" s="890" t="s">
        <v>4</v>
      </c>
      <c r="D20612" s="890">
        <v>482.76</v>
      </c>
    </row>
    <row r="20613" spans="1:4" x14ac:dyDescent="0.25">
      <c r="A20613" s="890" t="s">
        <v>19925</v>
      </c>
      <c r="B20613" s="890" t="s">
        <v>39678</v>
      </c>
      <c r="C20613" s="890" t="s">
        <v>4</v>
      </c>
      <c r="D20613" s="890">
        <v>446.29</v>
      </c>
    </row>
    <row r="20614" spans="1:4" x14ac:dyDescent="0.25">
      <c r="A20614" s="890" t="s">
        <v>19926</v>
      </c>
      <c r="B20614" s="890" t="s">
        <v>39679</v>
      </c>
      <c r="C20614" s="890" t="s">
        <v>4</v>
      </c>
      <c r="D20614" s="890">
        <v>482.76</v>
      </c>
    </row>
    <row r="20615" spans="1:4" x14ac:dyDescent="0.25">
      <c r="A20615" s="890" t="s">
        <v>19927</v>
      </c>
      <c r="B20615" s="890" t="s">
        <v>39679</v>
      </c>
      <c r="C20615" s="890" t="s">
        <v>4</v>
      </c>
      <c r="D20615" s="890">
        <v>446.29</v>
      </c>
    </row>
    <row r="20616" spans="1:4" x14ac:dyDescent="0.25">
      <c r="A20616" s="890" t="s">
        <v>19928</v>
      </c>
      <c r="B20616" s="890" t="s">
        <v>39680</v>
      </c>
      <c r="C20616" s="890" t="s">
        <v>4</v>
      </c>
      <c r="D20616" s="890">
        <v>887.58</v>
      </c>
    </row>
    <row r="20617" spans="1:4" x14ac:dyDescent="0.25">
      <c r="A20617" s="890" t="s">
        <v>19929</v>
      </c>
      <c r="B20617" s="890" t="s">
        <v>39680</v>
      </c>
      <c r="C20617" s="890" t="s">
        <v>4</v>
      </c>
      <c r="D20617" s="890">
        <v>843.41</v>
      </c>
    </row>
    <row r="20618" spans="1:4" x14ac:dyDescent="0.25">
      <c r="A20618" s="890" t="s">
        <v>19930</v>
      </c>
      <c r="B20618" s="890" t="s">
        <v>39681</v>
      </c>
      <c r="C20618" s="890" t="s">
        <v>4</v>
      </c>
      <c r="D20618" s="890">
        <v>1014.38</v>
      </c>
    </row>
    <row r="20619" spans="1:4" x14ac:dyDescent="0.25">
      <c r="A20619" s="890" t="s">
        <v>19931</v>
      </c>
      <c r="B20619" s="890" t="s">
        <v>39681</v>
      </c>
      <c r="C20619" s="890" t="s">
        <v>4</v>
      </c>
      <c r="D20619" s="890">
        <v>963.9</v>
      </c>
    </row>
    <row r="20620" spans="1:4" x14ac:dyDescent="0.25">
      <c r="A20620" s="890" t="s">
        <v>19932</v>
      </c>
      <c r="B20620" s="890" t="s">
        <v>39682</v>
      </c>
      <c r="C20620" s="890" t="s">
        <v>4</v>
      </c>
      <c r="D20620" s="890">
        <v>61.32</v>
      </c>
    </row>
    <row r="20621" spans="1:4" x14ac:dyDescent="0.25">
      <c r="A20621" s="890" t="s">
        <v>19933</v>
      </c>
      <c r="B20621" s="890" t="s">
        <v>39682</v>
      </c>
      <c r="C20621" s="890" t="s">
        <v>4</v>
      </c>
      <c r="D20621" s="890">
        <v>56.96</v>
      </c>
    </row>
    <row r="20622" spans="1:4" x14ac:dyDescent="0.25">
      <c r="A20622" s="890" t="s">
        <v>19934</v>
      </c>
      <c r="B20622" s="890" t="s">
        <v>39683</v>
      </c>
      <c r="C20622" s="890" t="s">
        <v>4</v>
      </c>
      <c r="D20622" s="890">
        <v>73.58</v>
      </c>
    </row>
    <row r="20623" spans="1:4" x14ac:dyDescent="0.25">
      <c r="A20623" s="890" t="s">
        <v>19935</v>
      </c>
      <c r="B20623" s="890" t="s">
        <v>39683</v>
      </c>
      <c r="C20623" s="890" t="s">
        <v>4</v>
      </c>
      <c r="D20623" s="890">
        <v>68.349999999999994</v>
      </c>
    </row>
    <row r="20624" spans="1:4" x14ac:dyDescent="0.25">
      <c r="A20624" s="890" t="s">
        <v>19936</v>
      </c>
      <c r="B20624" s="890" t="s">
        <v>39684</v>
      </c>
      <c r="C20624" s="890" t="s">
        <v>4</v>
      </c>
      <c r="D20624" s="890">
        <v>85.56</v>
      </c>
    </row>
    <row r="20625" spans="1:4" x14ac:dyDescent="0.25">
      <c r="A20625" s="890" t="s">
        <v>19937</v>
      </c>
      <c r="B20625" s="890" t="s">
        <v>39684</v>
      </c>
      <c r="C20625" s="890" t="s">
        <v>4</v>
      </c>
      <c r="D20625" s="890">
        <v>79.48</v>
      </c>
    </row>
    <row r="20626" spans="1:4" x14ac:dyDescent="0.25">
      <c r="A20626" s="890" t="s">
        <v>19938</v>
      </c>
      <c r="B20626" s="890" t="s">
        <v>39685</v>
      </c>
      <c r="C20626" s="890" t="s">
        <v>4</v>
      </c>
      <c r="D20626" s="890">
        <v>108.21</v>
      </c>
    </row>
    <row r="20627" spans="1:4" x14ac:dyDescent="0.25">
      <c r="A20627" s="890" t="s">
        <v>19939</v>
      </c>
      <c r="B20627" s="890" t="s">
        <v>39685</v>
      </c>
      <c r="C20627" s="890" t="s">
        <v>4</v>
      </c>
      <c r="D20627" s="890">
        <v>100.52</v>
      </c>
    </row>
    <row r="20628" spans="1:4" x14ac:dyDescent="0.25">
      <c r="A20628" s="890" t="s">
        <v>19940</v>
      </c>
      <c r="B20628" s="890" t="s">
        <v>39686</v>
      </c>
      <c r="C20628" s="890" t="s">
        <v>4</v>
      </c>
      <c r="D20628" s="890">
        <v>122.64</v>
      </c>
    </row>
    <row r="20629" spans="1:4" x14ac:dyDescent="0.25">
      <c r="A20629" s="890" t="s">
        <v>19941</v>
      </c>
      <c r="B20629" s="890" t="s">
        <v>39686</v>
      </c>
      <c r="C20629" s="890" t="s">
        <v>4</v>
      </c>
      <c r="D20629" s="890">
        <v>113.92</v>
      </c>
    </row>
    <row r="20630" spans="1:4" x14ac:dyDescent="0.25">
      <c r="A20630" s="890" t="s">
        <v>19942</v>
      </c>
      <c r="B20630" s="890" t="s">
        <v>39687</v>
      </c>
      <c r="C20630" s="890" t="s">
        <v>4</v>
      </c>
      <c r="D20630" s="890">
        <v>131.4</v>
      </c>
    </row>
    <row r="20631" spans="1:4" x14ac:dyDescent="0.25">
      <c r="A20631" s="890" t="s">
        <v>19943</v>
      </c>
      <c r="B20631" s="890" t="s">
        <v>39687</v>
      </c>
      <c r="C20631" s="890" t="s">
        <v>4</v>
      </c>
      <c r="D20631" s="890">
        <v>122.06</v>
      </c>
    </row>
    <row r="20632" spans="1:4" x14ac:dyDescent="0.25">
      <c r="A20632" s="890" t="s">
        <v>19944</v>
      </c>
      <c r="B20632" s="890" t="s">
        <v>39688</v>
      </c>
      <c r="C20632" s="890" t="s">
        <v>4</v>
      </c>
      <c r="D20632" s="890">
        <v>141.51</v>
      </c>
    </row>
    <row r="20633" spans="1:4" x14ac:dyDescent="0.25">
      <c r="A20633" s="890" t="s">
        <v>19945</v>
      </c>
      <c r="B20633" s="890" t="s">
        <v>39688</v>
      </c>
      <c r="C20633" s="890" t="s">
        <v>4</v>
      </c>
      <c r="D20633" s="890">
        <v>131.44999999999999</v>
      </c>
    </row>
    <row r="20634" spans="1:4" x14ac:dyDescent="0.25">
      <c r="A20634" s="890" t="s">
        <v>19946</v>
      </c>
      <c r="B20634" s="890" t="s">
        <v>39689</v>
      </c>
      <c r="C20634" s="890" t="s">
        <v>4</v>
      </c>
      <c r="D20634" s="890">
        <v>434.49</v>
      </c>
    </row>
    <row r="20635" spans="1:4" x14ac:dyDescent="0.25">
      <c r="A20635" s="890" t="s">
        <v>19947</v>
      </c>
      <c r="B20635" s="890" t="s">
        <v>39689</v>
      </c>
      <c r="C20635" s="890" t="s">
        <v>4</v>
      </c>
      <c r="D20635" s="890">
        <v>401.66</v>
      </c>
    </row>
    <row r="20636" spans="1:4" x14ac:dyDescent="0.25">
      <c r="A20636" s="890" t="s">
        <v>19948</v>
      </c>
      <c r="B20636" s="890" t="s">
        <v>39690</v>
      </c>
      <c r="C20636" s="890" t="s">
        <v>4</v>
      </c>
      <c r="D20636" s="890">
        <v>620.70000000000005</v>
      </c>
    </row>
    <row r="20637" spans="1:4" x14ac:dyDescent="0.25">
      <c r="A20637" s="890" t="s">
        <v>19949</v>
      </c>
      <c r="B20637" s="890" t="s">
        <v>39690</v>
      </c>
      <c r="C20637" s="890" t="s">
        <v>4</v>
      </c>
      <c r="D20637" s="890">
        <v>573.79999999999995</v>
      </c>
    </row>
    <row r="20638" spans="1:4" x14ac:dyDescent="0.25">
      <c r="A20638" s="890" t="s">
        <v>19950</v>
      </c>
      <c r="B20638" s="890" t="s">
        <v>39691</v>
      </c>
      <c r="C20638" s="890" t="s">
        <v>4</v>
      </c>
      <c r="D20638" s="890">
        <v>1014.38</v>
      </c>
    </row>
    <row r="20639" spans="1:4" x14ac:dyDescent="0.25">
      <c r="A20639" s="890" t="s">
        <v>19951</v>
      </c>
      <c r="B20639" s="890" t="s">
        <v>39691</v>
      </c>
      <c r="C20639" s="890" t="s">
        <v>4</v>
      </c>
      <c r="D20639" s="890">
        <v>963.9</v>
      </c>
    </row>
    <row r="20640" spans="1:4" x14ac:dyDescent="0.25">
      <c r="A20640" s="890" t="s">
        <v>19952</v>
      </c>
      <c r="B20640" s="890" t="s">
        <v>39692</v>
      </c>
      <c r="C20640" s="890" t="s">
        <v>4</v>
      </c>
      <c r="D20640" s="890">
        <v>1183.45</v>
      </c>
    </row>
    <row r="20641" spans="1:4" x14ac:dyDescent="0.25">
      <c r="A20641" s="890" t="s">
        <v>19953</v>
      </c>
      <c r="B20641" s="890" t="s">
        <v>39692</v>
      </c>
      <c r="C20641" s="890" t="s">
        <v>4</v>
      </c>
      <c r="D20641" s="890">
        <v>1124.55</v>
      </c>
    </row>
    <row r="20642" spans="1:4" x14ac:dyDescent="0.25">
      <c r="A20642" s="890" t="s">
        <v>19954</v>
      </c>
      <c r="B20642" s="890" t="s">
        <v>39693</v>
      </c>
      <c r="C20642" s="890" t="s">
        <v>4</v>
      </c>
      <c r="D20642" s="890">
        <v>1420.14</v>
      </c>
    </row>
    <row r="20643" spans="1:4" x14ac:dyDescent="0.25">
      <c r="A20643" s="890" t="s">
        <v>19955</v>
      </c>
      <c r="B20643" s="890" t="s">
        <v>39693</v>
      </c>
      <c r="C20643" s="890" t="s">
        <v>4</v>
      </c>
      <c r="D20643" s="890">
        <v>1349.46</v>
      </c>
    </row>
    <row r="20644" spans="1:4" x14ac:dyDescent="0.25">
      <c r="A20644" s="890" t="s">
        <v>19956</v>
      </c>
      <c r="B20644" s="890" t="s">
        <v>39694</v>
      </c>
      <c r="C20644" s="890" t="s">
        <v>4</v>
      </c>
      <c r="D20644" s="890">
        <v>1613.79</v>
      </c>
    </row>
    <row r="20645" spans="1:4" x14ac:dyDescent="0.25">
      <c r="A20645" s="890" t="s">
        <v>19957</v>
      </c>
      <c r="B20645" s="890" t="s">
        <v>39694</v>
      </c>
      <c r="C20645" s="890" t="s">
        <v>4</v>
      </c>
      <c r="D20645" s="890">
        <v>1533.48</v>
      </c>
    </row>
    <row r="20646" spans="1:4" x14ac:dyDescent="0.25">
      <c r="A20646" s="890" t="s">
        <v>19958</v>
      </c>
      <c r="B20646" s="890" t="s">
        <v>39695</v>
      </c>
      <c r="C20646" s="890" t="s">
        <v>4</v>
      </c>
      <c r="D20646" s="890">
        <v>2088.44</v>
      </c>
    </row>
    <row r="20647" spans="1:4" x14ac:dyDescent="0.25">
      <c r="A20647" s="890" t="s">
        <v>19959</v>
      </c>
      <c r="B20647" s="890" t="s">
        <v>39695</v>
      </c>
      <c r="C20647" s="890" t="s">
        <v>4</v>
      </c>
      <c r="D20647" s="890">
        <v>1984.5</v>
      </c>
    </row>
    <row r="20648" spans="1:4" x14ac:dyDescent="0.25">
      <c r="A20648" s="890" t="s">
        <v>19960</v>
      </c>
      <c r="B20648" s="890" t="s">
        <v>39696</v>
      </c>
      <c r="C20648" s="890" t="s">
        <v>4</v>
      </c>
      <c r="D20648" s="890">
        <v>1613.8</v>
      </c>
    </row>
    <row r="20649" spans="1:4" x14ac:dyDescent="0.25">
      <c r="A20649" s="890" t="s">
        <v>19961</v>
      </c>
      <c r="B20649" s="890" t="s">
        <v>39696</v>
      </c>
      <c r="C20649" s="890" t="s">
        <v>4</v>
      </c>
      <c r="D20649" s="890">
        <v>1533.48</v>
      </c>
    </row>
    <row r="20650" spans="1:4" x14ac:dyDescent="0.25">
      <c r="A20650" s="890" t="s">
        <v>19962</v>
      </c>
      <c r="B20650" s="890" t="s">
        <v>39697</v>
      </c>
      <c r="C20650" s="890" t="s">
        <v>4</v>
      </c>
      <c r="D20650" s="890">
        <v>2088.44</v>
      </c>
    </row>
    <row r="20651" spans="1:4" x14ac:dyDescent="0.25">
      <c r="A20651" s="890" t="s">
        <v>19963</v>
      </c>
      <c r="B20651" s="890" t="s">
        <v>39697</v>
      </c>
      <c r="C20651" s="890" t="s">
        <v>4</v>
      </c>
      <c r="D20651" s="890">
        <v>1984.5</v>
      </c>
    </row>
    <row r="20652" spans="1:4" x14ac:dyDescent="0.25">
      <c r="A20652" s="890" t="s">
        <v>19964</v>
      </c>
      <c r="B20652" s="890" t="s">
        <v>39698</v>
      </c>
      <c r="C20652" s="890" t="s">
        <v>4</v>
      </c>
      <c r="D20652" s="890">
        <v>1868.61</v>
      </c>
    </row>
    <row r="20653" spans="1:4" x14ac:dyDescent="0.25">
      <c r="A20653" s="890" t="s">
        <v>19965</v>
      </c>
      <c r="B20653" s="890" t="s">
        <v>39698</v>
      </c>
      <c r="C20653" s="890" t="s">
        <v>4</v>
      </c>
      <c r="D20653" s="890">
        <v>1775.61</v>
      </c>
    </row>
    <row r="20654" spans="1:4" x14ac:dyDescent="0.25">
      <c r="A20654" s="890" t="s">
        <v>19966</v>
      </c>
      <c r="B20654" s="890" t="s">
        <v>39699</v>
      </c>
      <c r="C20654" s="890" t="s">
        <v>4</v>
      </c>
      <c r="D20654" s="890">
        <v>2290.5500000000002</v>
      </c>
    </row>
    <row r="20655" spans="1:4" x14ac:dyDescent="0.25">
      <c r="A20655" s="890" t="s">
        <v>19967</v>
      </c>
      <c r="B20655" s="890" t="s">
        <v>39699</v>
      </c>
      <c r="C20655" s="890" t="s">
        <v>4</v>
      </c>
      <c r="D20655" s="890">
        <v>2176.5500000000002</v>
      </c>
    </row>
    <row r="20656" spans="1:4" x14ac:dyDescent="0.25">
      <c r="A20656" s="890" t="s">
        <v>19968</v>
      </c>
      <c r="B20656" s="890" t="s">
        <v>39700</v>
      </c>
      <c r="C20656" s="890" t="s">
        <v>4</v>
      </c>
      <c r="D20656" s="890">
        <v>1868.61</v>
      </c>
    </row>
    <row r="20657" spans="1:4" x14ac:dyDescent="0.25">
      <c r="A20657" s="890" t="s">
        <v>19969</v>
      </c>
      <c r="B20657" s="890" t="s">
        <v>39700</v>
      </c>
      <c r="C20657" s="890" t="s">
        <v>4</v>
      </c>
      <c r="D20657" s="890">
        <v>1775.61</v>
      </c>
    </row>
    <row r="20658" spans="1:4" x14ac:dyDescent="0.25">
      <c r="A20658" s="890" t="s">
        <v>19970</v>
      </c>
      <c r="B20658" s="890" t="s">
        <v>39701</v>
      </c>
      <c r="C20658" s="890" t="s">
        <v>4</v>
      </c>
      <c r="D20658" s="890">
        <v>2535.9699999999998</v>
      </c>
    </row>
    <row r="20659" spans="1:4" x14ac:dyDescent="0.25">
      <c r="A20659" s="890" t="s">
        <v>19971</v>
      </c>
      <c r="B20659" s="890" t="s">
        <v>39701</v>
      </c>
      <c r="C20659" s="890" t="s">
        <v>4</v>
      </c>
      <c r="D20659" s="890">
        <v>2409.7600000000002</v>
      </c>
    </row>
    <row r="20660" spans="1:4" x14ac:dyDescent="0.25">
      <c r="A20660" s="890" t="s">
        <v>19972</v>
      </c>
      <c r="B20660" s="890" t="s">
        <v>39702</v>
      </c>
      <c r="C20660" s="890" t="s">
        <v>4</v>
      </c>
      <c r="D20660" s="890">
        <v>2088.44</v>
      </c>
    </row>
    <row r="20661" spans="1:4" x14ac:dyDescent="0.25">
      <c r="A20661" s="890" t="s">
        <v>19973</v>
      </c>
      <c r="B20661" s="890" t="s">
        <v>39702</v>
      </c>
      <c r="C20661" s="890" t="s">
        <v>4</v>
      </c>
      <c r="D20661" s="890">
        <v>1984.5</v>
      </c>
    </row>
    <row r="20662" spans="1:4" x14ac:dyDescent="0.25">
      <c r="A20662" s="890" t="s">
        <v>19974</v>
      </c>
      <c r="B20662" s="890" t="s">
        <v>39703</v>
      </c>
      <c r="C20662" s="890" t="s">
        <v>4</v>
      </c>
      <c r="D20662" s="890">
        <v>3227.6</v>
      </c>
    </row>
    <row r="20663" spans="1:4" x14ac:dyDescent="0.25">
      <c r="A20663" s="890" t="s">
        <v>19975</v>
      </c>
      <c r="B20663" s="890" t="s">
        <v>39703</v>
      </c>
      <c r="C20663" s="890" t="s">
        <v>4</v>
      </c>
      <c r="D20663" s="890">
        <v>3066.96</v>
      </c>
    </row>
    <row r="20664" spans="1:4" x14ac:dyDescent="0.25">
      <c r="A20664" s="890" t="s">
        <v>19976</v>
      </c>
      <c r="B20664" s="890" t="s">
        <v>39704</v>
      </c>
      <c r="C20664" s="890" t="s">
        <v>4</v>
      </c>
      <c r="D20664" s="890">
        <v>2535.9699999999998</v>
      </c>
    </row>
    <row r="20665" spans="1:4" x14ac:dyDescent="0.25">
      <c r="A20665" s="890" t="s">
        <v>19977</v>
      </c>
      <c r="B20665" s="890" t="s">
        <v>39704</v>
      </c>
      <c r="C20665" s="890" t="s">
        <v>4</v>
      </c>
      <c r="D20665" s="890">
        <v>2409.7600000000002</v>
      </c>
    </row>
    <row r="20666" spans="1:4" x14ac:dyDescent="0.25">
      <c r="A20666" s="890" t="s">
        <v>19978</v>
      </c>
      <c r="B20666" s="890" t="s">
        <v>39705</v>
      </c>
      <c r="C20666" s="890" t="s">
        <v>4</v>
      </c>
      <c r="D20666" s="890">
        <v>3944.84</v>
      </c>
    </row>
    <row r="20667" spans="1:4" x14ac:dyDescent="0.25">
      <c r="A20667" s="890" t="s">
        <v>19979</v>
      </c>
      <c r="B20667" s="890" t="s">
        <v>39705</v>
      </c>
      <c r="C20667" s="890" t="s">
        <v>4</v>
      </c>
      <c r="D20667" s="890">
        <v>3748.51</v>
      </c>
    </row>
    <row r="20668" spans="1:4" x14ac:dyDescent="0.25">
      <c r="A20668" s="890" t="s">
        <v>19980</v>
      </c>
      <c r="B20668" s="890" t="s">
        <v>39706</v>
      </c>
      <c r="C20668" s="890" t="s">
        <v>4</v>
      </c>
      <c r="D20668" s="890">
        <v>2958.63</v>
      </c>
    </row>
    <row r="20669" spans="1:4" x14ac:dyDescent="0.25">
      <c r="A20669" s="890" t="s">
        <v>19981</v>
      </c>
      <c r="B20669" s="890" t="s">
        <v>39706</v>
      </c>
      <c r="C20669" s="890" t="s">
        <v>4</v>
      </c>
      <c r="D20669" s="890">
        <v>2811.38</v>
      </c>
    </row>
    <row r="20670" spans="1:4" x14ac:dyDescent="0.25">
      <c r="A20670" s="890" t="s">
        <v>19982</v>
      </c>
      <c r="B20670" s="890" t="s">
        <v>39707</v>
      </c>
      <c r="C20670" s="890" t="s">
        <v>4</v>
      </c>
      <c r="D20670" s="890">
        <v>4437.95</v>
      </c>
    </row>
    <row r="20671" spans="1:4" x14ac:dyDescent="0.25">
      <c r="A20671" s="890" t="s">
        <v>19983</v>
      </c>
      <c r="B20671" s="890" t="s">
        <v>39707</v>
      </c>
      <c r="C20671" s="890" t="s">
        <v>4</v>
      </c>
      <c r="D20671" s="890">
        <v>4217.08</v>
      </c>
    </row>
    <row r="20672" spans="1:4" x14ac:dyDescent="0.25">
      <c r="A20672" s="890" t="s">
        <v>19984</v>
      </c>
      <c r="B20672" s="890" t="s">
        <v>39708</v>
      </c>
      <c r="C20672" s="890" t="s">
        <v>4</v>
      </c>
      <c r="D20672" s="890">
        <v>3228.77</v>
      </c>
    </row>
    <row r="20673" spans="1:4" x14ac:dyDescent="0.25">
      <c r="A20673" s="890" t="s">
        <v>19985</v>
      </c>
      <c r="B20673" s="890" t="s">
        <v>39708</v>
      </c>
      <c r="C20673" s="890" t="s">
        <v>4</v>
      </c>
      <c r="D20673" s="890">
        <v>2993.02</v>
      </c>
    </row>
    <row r="20674" spans="1:4" x14ac:dyDescent="0.25">
      <c r="A20674" s="890" t="s">
        <v>19986</v>
      </c>
      <c r="B20674" s="890" t="s">
        <v>39709</v>
      </c>
      <c r="C20674" s="890" t="s">
        <v>4</v>
      </c>
      <c r="D20674" s="890">
        <v>2511.27</v>
      </c>
    </row>
    <row r="20675" spans="1:4" x14ac:dyDescent="0.25">
      <c r="A20675" s="890" t="s">
        <v>19987</v>
      </c>
      <c r="B20675" s="890" t="s">
        <v>39709</v>
      </c>
      <c r="C20675" s="890" t="s">
        <v>4</v>
      </c>
      <c r="D20675" s="890">
        <v>2327.9</v>
      </c>
    </row>
    <row r="20676" spans="1:4" x14ac:dyDescent="0.25">
      <c r="A20676" s="890" t="s">
        <v>19988</v>
      </c>
      <c r="B20676" s="890" t="s">
        <v>39710</v>
      </c>
      <c r="C20676" s="890" t="s">
        <v>4</v>
      </c>
      <c r="D20676" s="890">
        <v>1965.34</v>
      </c>
    </row>
    <row r="20677" spans="1:4" x14ac:dyDescent="0.25">
      <c r="A20677" s="890" t="s">
        <v>19989</v>
      </c>
      <c r="B20677" s="890" t="s">
        <v>39710</v>
      </c>
      <c r="C20677" s="890" t="s">
        <v>4</v>
      </c>
      <c r="D20677" s="890">
        <v>1821.84</v>
      </c>
    </row>
    <row r="20678" spans="1:4" x14ac:dyDescent="0.25">
      <c r="A20678" s="890" t="s">
        <v>19990</v>
      </c>
      <c r="B20678" s="890" t="s">
        <v>39711</v>
      </c>
      <c r="C20678" s="890" t="s">
        <v>4</v>
      </c>
      <c r="D20678" s="890">
        <v>2511.27</v>
      </c>
    </row>
    <row r="20679" spans="1:4" x14ac:dyDescent="0.25">
      <c r="A20679" s="890" t="s">
        <v>19991</v>
      </c>
      <c r="B20679" s="890" t="s">
        <v>39711</v>
      </c>
      <c r="C20679" s="890" t="s">
        <v>4</v>
      </c>
      <c r="D20679" s="890">
        <v>2327.9</v>
      </c>
    </row>
    <row r="20680" spans="1:4" x14ac:dyDescent="0.25">
      <c r="A20680" s="890" t="s">
        <v>19992</v>
      </c>
      <c r="B20680" s="890" t="s">
        <v>39712</v>
      </c>
      <c r="C20680" s="890" t="s">
        <v>4</v>
      </c>
      <c r="D20680" s="890">
        <v>2511.27</v>
      </c>
    </row>
    <row r="20681" spans="1:4" x14ac:dyDescent="0.25">
      <c r="A20681" s="890" t="s">
        <v>19993</v>
      </c>
      <c r="B20681" s="890" t="s">
        <v>39712</v>
      </c>
      <c r="C20681" s="890" t="s">
        <v>4</v>
      </c>
      <c r="D20681" s="890">
        <v>2327.9</v>
      </c>
    </row>
    <row r="20682" spans="1:4" x14ac:dyDescent="0.25">
      <c r="A20682" s="890" t="s">
        <v>19994</v>
      </c>
      <c r="B20682" s="890" t="s">
        <v>39713</v>
      </c>
      <c r="C20682" s="890" t="s">
        <v>4</v>
      </c>
      <c r="D20682" s="890">
        <v>3228.77</v>
      </c>
    </row>
    <row r="20683" spans="1:4" x14ac:dyDescent="0.25">
      <c r="A20683" s="890" t="s">
        <v>19995</v>
      </c>
      <c r="B20683" s="890" t="s">
        <v>39713</v>
      </c>
      <c r="C20683" s="890" t="s">
        <v>4</v>
      </c>
      <c r="D20683" s="890">
        <v>2993.02</v>
      </c>
    </row>
    <row r="20684" spans="1:4" x14ac:dyDescent="0.25">
      <c r="A20684" s="890" t="s">
        <v>19996</v>
      </c>
      <c r="B20684" s="890" t="s">
        <v>39714</v>
      </c>
      <c r="C20684" s="890" t="s">
        <v>4</v>
      </c>
      <c r="D20684" s="890">
        <v>5022.54</v>
      </c>
    </row>
    <row r="20685" spans="1:4" x14ac:dyDescent="0.25">
      <c r="A20685" s="890" t="s">
        <v>19997</v>
      </c>
      <c r="B20685" s="890" t="s">
        <v>39714</v>
      </c>
      <c r="C20685" s="890" t="s">
        <v>4</v>
      </c>
      <c r="D20685" s="890">
        <v>4655.8100000000004</v>
      </c>
    </row>
    <row r="20686" spans="1:4" x14ac:dyDescent="0.25">
      <c r="A20686" s="890" t="s">
        <v>19998</v>
      </c>
      <c r="B20686" s="890" t="s">
        <v>39715</v>
      </c>
      <c r="C20686" s="890" t="s">
        <v>4</v>
      </c>
      <c r="D20686" s="890">
        <v>5022.54</v>
      </c>
    </row>
    <row r="20687" spans="1:4" x14ac:dyDescent="0.25">
      <c r="A20687" s="890" t="s">
        <v>19999</v>
      </c>
      <c r="B20687" s="890" t="s">
        <v>39715</v>
      </c>
      <c r="C20687" s="890" t="s">
        <v>4</v>
      </c>
      <c r="D20687" s="890">
        <v>4655.8100000000004</v>
      </c>
    </row>
    <row r="20688" spans="1:4" x14ac:dyDescent="0.25">
      <c r="A20688" s="890" t="s">
        <v>20000</v>
      </c>
      <c r="B20688" s="890" t="s">
        <v>39716</v>
      </c>
      <c r="C20688" s="890" t="s">
        <v>4</v>
      </c>
      <c r="D20688" s="890">
        <v>10881.24</v>
      </c>
    </row>
    <row r="20689" spans="1:4" x14ac:dyDescent="0.25">
      <c r="A20689" s="890" t="s">
        <v>20001</v>
      </c>
      <c r="B20689" s="890" t="s">
        <v>39716</v>
      </c>
      <c r="C20689" s="890" t="s">
        <v>4</v>
      </c>
      <c r="D20689" s="890">
        <v>10086.23</v>
      </c>
    </row>
    <row r="20690" spans="1:4" x14ac:dyDescent="0.25">
      <c r="A20690" s="890" t="s">
        <v>20002</v>
      </c>
      <c r="B20690" s="890" t="s">
        <v>39717</v>
      </c>
      <c r="C20690" s="890" t="s">
        <v>4</v>
      </c>
      <c r="D20690" s="890">
        <v>11300.72</v>
      </c>
    </row>
    <row r="20691" spans="1:4" x14ac:dyDescent="0.25">
      <c r="A20691" s="890" t="s">
        <v>20003</v>
      </c>
      <c r="B20691" s="890" t="s">
        <v>39717</v>
      </c>
      <c r="C20691" s="890" t="s">
        <v>4</v>
      </c>
      <c r="D20691" s="890">
        <v>10475.58</v>
      </c>
    </row>
    <row r="20692" spans="1:4" x14ac:dyDescent="0.25">
      <c r="A20692" s="890" t="s">
        <v>20004</v>
      </c>
      <c r="B20692" s="890" t="s">
        <v>39718</v>
      </c>
      <c r="C20692" s="890" t="s">
        <v>20</v>
      </c>
      <c r="D20692" s="890">
        <v>93.42</v>
      </c>
    </row>
    <row r="20693" spans="1:4" x14ac:dyDescent="0.25">
      <c r="A20693" s="890" t="s">
        <v>20005</v>
      </c>
      <c r="B20693" s="890" t="s">
        <v>39718</v>
      </c>
      <c r="C20693" s="890" t="s">
        <v>20</v>
      </c>
      <c r="D20693" s="890">
        <v>91.81</v>
      </c>
    </row>
    <row r="20694" spans="1:4" x14ac:dyDescent="0.25">
      <c r="A20694" s="890" t="s">
        <v>20006</v>
      </c>
      <c r="B20694" s="890" t="s">
        <v>39719</v>
      </c>
      <c r="C20694" s="890" t="s">
        <v>20</v>
      </c>
      <c r="D20694" s="890">
        <v>36.86</v>
      </c>
    </row>
    <row r="20695" spans="1:4" x14ac:dyDescent="0.25">
      <c r="A20695" s="890" t="s">
        <v>20007</v>
      </c>
      <c r="B20695" s="890" t="s">
        <v>39719</v>
      </c>
      <c r="C20695" s="890" t="s">
        <v>20</v>
      </c>
      <c r="D20695" s="890">
        <v>35.28</v>
      </c>
    </row>
    <row r="20696" spans="1:4" x14ac:dyDescent="0.25">
      <c r="A20696" s="890" t="s">
        <v>20008</v>
      </c>
      <c r="B20696" s="890" t="s">
        <v>39720</v>
      </c>
      <c r="C20696" s="890" t="s">
        <v>20</v>
      </c>
      <c r="D20696" s="890">
        <v>94.57</v>
      </c>
    </row>
    <row r="20697" spans="1:4" x14ac:dyDescent="0.25">
      <c r="A20697" s="890" t="s">
        <v>20009</v>
      </c>
      <c r="B20697" s="890" t="s">
        <v>39720</v>
      </c>
      <c r="C20697" s="890" t="s">
        <v>20</v>
      </c>
      <c r="D20697" s="890">
        <v>92.19</v>
      </c>
    </row>
    <row r="20698" spans="1:4" x14ac:dyDescent="0.25">
      <c r="A20698" s="890" t="s">
        <v>20010</v>
      </c>
      <c r="B20698" s="890" t="s">
        <v>39721</v>
      </c>
      <c r="C20698" s="890" t="s">
        <v>20</v>
      </c>
      <c r="D20698" s="890">
        <v>9.64</v>
      </c>
    </row>
    <row r="20699" spans="1:4" x14ac:dyDescent="0.25">
      <c r="A20699" s="890" t="s">
        <v>20011</v>
      </c>
      <c r="B20699" s="890" t="s">
        <v>39721</v>
      </c>
      <c r="C20699" s="890" t="s">
        <v>20</v>
      </c>
      <c r="D20699" s="890">
        <v>9.39</v>
      </c>
    </row>
    <row r="20700" spans="1:4" x14ac:dyDescent="0.25">
      <c r="A20700" s="890" t="s">
        <v>20012</v>
      </c>
      <c r="B20700" s="890" t="s">
        <v>39722</v>
      </c>
      <c r="C20700" s="890" t="s">
        <v>20</v>
      </c>
      <c r="D20700" s="890">
        <v>118.5</v>
      </c>
    </row>
    <row r="20701" spans="1:4" x14ac:dyDescent="0.25">
      <c r="A20701" s="890" t="s">
        <v>20013</v>
      </c>
      <c r="B20701" s="890" t="s">
        <v>39722</v>
      </c>
      <c r="C20701" s="890" t="s">
        <v>20</v>
      </c>
      <c r="D20701" s="890">
        <v>118.5</v>
      </c>
    </row>
    <row r="20702" spans="1:4" x14ac:dyDescent="0.25">
      <c r="A20702" s="890" t="s">
        <v>20014</v>
      </c>
      <c r="B20702" s="890" t="s">
        <v>21765</v>
      </c>
      <c r="C20702" s="890" t="s">
        <v>113</v>
      </c>
      <c r="D20702" s="890">
        <v>0.59</v>
      </c>
    </row>
    <row r="20703" spans="1:4" x14ac:dyDescent="0.25">
      <c r="A20703" s="890" t="s">
        <v>20015</v>
      </c>
      <c r="B20703" s="890" t="s">
        <v>21765</v>
      </c>
      <c r="C20703" s="890" t="s">
        <v>113</v>
      </c>
      <c r="D20703" s="890">
        <v>0.59</v>
      </c>
    </row>
    <row r="20704" spans="1:4" x14ac:dyDescent="0.25">
      <c r="A20704" s="890" t="s">
        <v>20016</v>
      </c>
      <c r="B20704" s="890" t="s">
        <v>39723</v>
      </c>
      <c r="C20704" s="890" t="s">
        <v>20</v>
      </c>
      <c r="D20704" s="890">
        <v>149.1</v>
      </c>
    </row>
    <row r="20705" spans="1:4" x14ac:dyDescent="0.25">
      <c r="A20705" s="890" t="s">
        <v>20017</v>
      </c>
      <c r="B20705" s="890" t="s">
        <v>39723</v>
      </c>
      <c r="C20705" s="890" t="s">
        <v>20</v>
      </c>
      <c r="D20705" s="890">
        <v>149.1</v>
      </c>
    </row>
    <row r="20706" spans="1:4" x14ac:dyDescent="0.25">
      <c r="A20706" s="890" t="s">
        <v>20018</v>
      </c>
      <c r="B20706" s="890" t="s">
        <v>39724</v>
      </c>
      <c r="C20706" s="890" t="s">
        <v>20</v>
      </c>
      <c r="D20706" s="890">
        <v>138.91</v>
      </c>
    </row>
    <row r="20707" spans="1:4" x14ac:dyDescent="0.25">
      <c r="A20707" s="890" t="s">
        <v>20019</v>
      </c>
      <c r="B20707" s="890" t="s">
        <v>39724</v>
      </c>
      <c r="C20707" s="890" t="s">
        <v>20</v>
      </c>
      <c r="D20707" s="890">
        <v>138.91</v>
      </c>
    </row>
    <row r="20708" spans="1:4" x14ac:dyDescent="0.25">
      <c r="A20708" s="890" t="s">
        <v>20020</v>
      </c>
      <c r="B20708" s="890" t="s">
        <v>39725</v>
      </c>
      <c r="C20708" s="890" t="s">
        <v>20</v>
      </c>
      <c r="D20708" s="890">
        <v>138.91</v>
      </c>
    </row>
    <row r="20709" spans="1:4" x14ac:dyDescent="0.25">
      <c r="A20709" s="890" t="s">
        <v>20021</v>
      </c>
      <c r="B20709" s="890" t="s">
        <v>39725</v>
      </c>
      <c r="C20709" s="890" t="s">
        <v>20</v>
      </c>
      <c r="D20709" s="890">
        <v>138.91</v>
      </c>
    </row>
    <row r="20710" spans="1:4" x14ac:dyDescent="0.25">
      <c r="A20710" s="890" t="s">
        <v>20022</v>
      </c>
      <c r="B20710" s="890" t="s">
        <v>39726</v>
      </c>
      <c r="C20710" s="890" t="s">
        <v>20</v>
      </c>
      <c r="D20710" s="890">
        <v>139.19999999999999</v>
      </c>
    </row>
    <row r="20711" spans="1:4" x14ac:dyDescent="0.25">
      <c r="A20711" s="890" t="s">
        <v>20023</v>
      </c>
      <c r="B20711" s="890" t="s">
        <v>39726</v>
      </c>
      <c r="C20711" s="890" t="s">
        <v>20</v>
      </c>
      <c r="D20711" s="890">
        <v>139.19999999999999</v>
      </c>
    </row>
    <row r="20712" spans="1:4" x14ac:dyDescent="0.25">
      <c r="A20712" s="890" t="s">
        <v>20024</v>
      </c>
      <c r="B20712" s="890" t="s">
        <v>39727</v>
      </c>
      <c r="C20712" s="890" t="s">
        <v>20</v>
      </c>
      <c r="D20712" s="890">
        <v>123.2</v>
      </c>
    </row>
    <row r="20713" spans="1:4" x14ac:dyDescent="0.25">
      <c r="A20713" s="890" t="s">
        <v>20025</v>
      </c>
      <c r="B20713" s="890" t="s">
        <v>39727</v>
      </c>
      <c r="C20713" s="890" t="s">
        <v>20</v>
      </c>
      <c r="D20713" s="890">
        <v>123.2</v>
      </c>
    </row>
    <row r="20714" spans="1:4" x14ac:dyDescent="0.25">
      <c r="A20714" s="890" t="s">
        <v>20026</v>
      </c>
      <c r="B20714" s="890" t="s">
        <v>39728</v>
      </c>
      <c r="C20714" s="890" t="s">
        <v>20</v>
      </c>
      <c r="D20714" s="890">
        <v>127.92</v>
      </c>
    </row>
    <row r="20715" spans="1:4" x14ac:dyDescent="0.25">
      <c r="A20715" s="890" t="s">
        <v>20027</v>
      </c>
      <c r="B20715" s="890" t="s">
        <v>39728</v>
      </c>
      <c r="C20715" s="890" t="s">
        <v>20</v>
      </c>
      <c r="D20715" s="890">
        <v>127.92</v>
      </c>
    </row>
    <row r="20716" spans="1:4" x14ac:dyDescent="0.25">
      <c r="A20716" s="890" t="s">
        <v>20028</v>
      </c>
      <c r="B20716" s="890" t="s">
        <v>39729</v>
      </c>
      <c r="C20716" s="890" t="s">
        <v>20</v>
      </c>
      <c r="D20716" s="890">
        <v>138.91</v>
      </c>
    </row>
    <row r="20717" spans="1:4" x14ac:dyDescent="0.25">
      <c r="A20717" s="890" t="s">
        <v>20029</v>
      </c>
      <c r="B20717" s="890" t="s">
        <v>39729</v>
      </c>
      <c r="C20717" s="890" t="s">
        <v>20</v>
      </c>
      <c r="D20717" s="890">
        <v>138.91</v>
      </c>
    </row>
    <row r="20718" spans="1:4" x14ac:dyDescent="0.25">
      <c r="A20718" s="890" t="s">
        <v>20030</v>
      </c>
      <c r="B20718" s="890" t="s">
        <v>39730</v>
      </c>
      <c r="C20718" s="890" t="s">
        <v>20</v>
      </c>
      <c r="D20718" s="890">
        <v>151.65</v>
      </c>
    </row>
    <row r="20719" spans="1:4" x14ac:dyDescent="0.25">
      <c r="A20719" s="890" t="s">
        <v>20031</v>
      </c>
      <c r="B20719" s="890" t="s">
        <v>39730</v>
      </c>
      <c r="C20719" s="890" t="s">
        <v>20</v>
      </c>
      <c r="D20719" s="890">
        <v>151.65</v>
      </c>
    </row>
    <row r="20720" spans="1:4" x14ac:dyDescent="0.25">
      <c r="A20720" s="890" t="s">
        <v>28013</v>
      </c>
      <c r="B20720" s="890" t="s">
        <v>39731</v>
      </c>
      <c r="C20720" s="890" t="s">
        <v>653</v>
      </c>
      <c r="D20720" s="890">
        <v>99</v>
      </c>
    </row>
    <row r="20721" spans="1:4" x14ac:dyDescent="0.25">
      <c r="A20721" s="890" t="s">
        <v>28014</v>
      </c>
      <c r="B20721" s="890" t="s">
        <v>39731</v>
      </c>
      <c r="C20721" s="890" t="s">
        <v>653</v>
      </c>
      <c r="D20721" s="890">
        <v>99</v>
      </c>
    </row>
    <row r="20722" spans="1:4" x14ac:dyDescent="0.25">
      <c r="A20722" s="890" t="s">
        <v>28015</v>
      </c>
      <c r="B20722" s="890" t="s">
        <v>39732</v>
      </c>
      <c r="C20722" s="890" t="s">
        <v>653</v>
      </c>
      <c r="D20722" s="890">
        <v>112</v>
      </c>
    </row>
    <row r="20723" spans="1:4" x14ac:dyDescent="0.25">
      <c r="A20723" s="890" t="s">
        <v>28016</v>
      </c>
      <c r="B20723" s="890" t="s">
        <v>39732</v>
      </c>
      <c r="C20723" s="890" t="s">
        <v>653</v>
      </c>
      <c r="D20723" s="890">
        <v>112</v>
      </c>
    </row>
    <row r="20724" spans="1:4" x14ac:dyDescent="0.25">
      <c r="A20724" s="890" t="s">
        <v>20032</v>
      </c>
      <c r="B20724" s="890" t="s">
        <v>39733</v>
      </c>
      <c r="C20724" s="890" t="s">
        <v>20</v>
      </c>
      <c r="D20724" s="890">
        <v>159.6</v>
      </c>
    </row>
    <row r="20725" spans="1:4" x14ac:dyDescent="0.25">
      <c r="A20725" s="890" t="s">
        <v>20033</v>
      </c>
      <c r="B20725" s="890" t="s">
        <v>39733</v>
      </c>
      <c r="C20725" s="890" t="s">
        <v>20</v>
      </c>
      <c r="D20725" s="890">
        <v>159.6</v>
      </c>
    </row>
    <row r="20726" spans="1:4" x14ac:dyDescent="0.25">
      <c r="A20726" s="890" t="s">
        <v>20034</v>
      </c>
      <c r="B20726" s="890" t="s">
        <v>39734</v>
      </c>
      <c r="C20726" s="890" t="s">
        <v>20</v>
      </c>
      <c r="D20726" s="890">
        <v>93.6</v>
      </c>
    </row>
    <row r="20727" spans="1:4" x14ac:dyDescent="0.25">
      <c r="A20727" s="890" t="s">
        <v>20035</v>
      </c>
      <c r="B20727" s="890" t="s">
        <v>39734</v>
      </c>
      <c r="C20727" s="890" t="s">
        <v>20</v>
      </c>
      <c r="D20727" s="890">
        <v>93.6</v>
      </c>
    </row>
    <row r="20728" spans="1:4" x14ac:dyDescent="0.25">
      <c r="A20728" s="890" t="s">
        <v>20036</v>
      </c>
      <c r="B20728" s="890" t="s">
        <v>21766</v>
      </c>
      <c r="C20728" s="890" t="s">
        <v>20</v>
      </c>
      <c r="D20728" s="890">
        <v>1131.05</v>
      </c>
    </row>
    <row r="20729" spans="1:4" x14ac:dyDescent="0.25">
      <c r="A20729" s="890" t="s">
        <v>20037</v>
      </c>
      <c r="B20729" s="890" t="s">
        <v>21766</v>
      </c>
      <c r="C20729" s="890" t="s">
        <v>20</v>
      </c>
      <c r="D20729" s="890">
        <v>1124.7</v>
      </c>
    </row>
    <row r="20730" spans="1:4" x14ac:dyDescent="0.25">
      <c r="A20730" s="890" t="s">
        <v>20038</v>
      </c>
      <c r="B20730" s="890" t="s">
        <v>39735</v>
      </c>
      <c r="C20730" s="890" t="s">
        <v>20</v>
      </c>
      <c r="D20730" s="890">
        <v>538.07000000000005</v>
      </c>
    </row>
    <row r="20731" spans="1:4" x14ac:dyDescent="0.25">
      <c r="A20731" s="890" t="s">
        <v>20039</v>
      </c>
      <c r="B20731" s="890" t="s">
        <v>39735</v>
      </c>
      <c r="C20731" s="890" t="s">
        <v>20</v>
      </c>
      <c r="D20731" s="890">
        <v>531.72</v>
      </c>
    </row>
    <row r="20732" spans="1:4" x14ac:dyDescent="0.25">
      <c r="A20732" s="890" t="s">
        <v>20040</v>
      </c>
      <c r="B20732" s="890" t="s">
        <v>39736</v>
      </c>
      <c r="C20732" s="890" t="s">
        <v>20</v>
      </c>
      <c r="D20732" s="890">
        <v>828.65</v>
      </c>
    </row>
    <row r="20733" spans="1:4" x14ac:dyDescent="0.25">
      <c r="A20733" s="890" t="s">
        <v>20041</v>
      </c>
      <c r="B20733" s="890" t="s">
        <v>39736</v>
      </c>
      <c r="C20733" s="890" t="s">
        <v>20</v>
      </c>
      <c r="D20733" s="890">
        <v>828.65</v>
      </c>
    </row>
    <row r="20734" spans="1:4" x14ac:dyDescent="0.25">
      <c r="A20734" s="890" t="s">
        <v>20042</v>
      </c>
      <c r="B20734" s="890" t="s">
        <v>39737</v>
      </c>
      <c r="C20734" s="890" t="s">
        <v>20</v>
      </c>
      <c r="D20734" s="890">
        <v>1128.02</v>
      </c>
    </row>
    <row r="20735" spans="1:4" x14ac:dyDescent="0.25">
      <c r="A20735" s="890" t="s">
        <v>20043</v>
      </c>
      <c r="B20735" s="890" t="s">
        <v>39737</v>
      </c>
      <c r="C20735" s="890" t="s">
        <v>20</v>
      </c>
      <c r="D20735" s="890">
        <v>1121.68</v>
      </c>
    </row>
    <row r="20736" spans="1:4" x14ac:dyDescent="0.25">
      <c r="A20736" s="890" t="s">
        <v>20044</v>
      </c>
      <c r="B20736" s="890" t="s">
        <v>39738</v>
      </c>
      <c r="C20736" s="890" t="s">
        <v>20</v>
      </c>
      <c r="D20736" s="890">
        <v>828.29</v>
      </c>
    </row>
    <row r="20737" spans="1:4" x14ac:dyDescent="0.25">
      <c r="A20737" s="890" t="s">
        <v>20045</v>
      </c>
      <c r="B20737" s="890" t="s">
        <v>39738</v>
      </c>
      <c r="C20737" s="890" t="s">
        <v>20</v>
      </c>
      <c r="D20737" s="890">
        <v>828.29</v>
      </c>
    </row>
    <row r="20738" spans="1:4" x14ac:dyDescent="0.25">
      <c r="A20738" s="890" t="s">
        <v>20046</v>
      </c>
      <c r="B20738" s="890" t="s">
        <v>39739</v>
      </c>
      <c r="C20738" s="890" t="s">
        <v>3</v>
      </c>
      <c r="D20738" s="890">
        <v>3.18</v>
      </c>
    </row>
    <row r="20739" spans="1:4" x14ac:dyDescent="0.25">
      <c r="A20739" s="890" t="s">
        <v>20047</v>
      </c>
      <c r="B20739" s="890" t="s">
        <v>39739</v>
      </c>
      <c r="C20739" s="890" t="s">
        <v>3</v>
      </c>
      <c r="D20739" s="890">
        <v>3.18</v>
      </c>
    </row>
    <row r="20740" spans="1:4" x14ac:dyDescent="0.25">
      <c r="A20740" s="890" t="s">
        <v>20048</v>
      </c>
      <c r="B20740" s="890" t="s">
        <v>39740</v>
      </c>
      <c r="C20740" s="890" t="s">
        <v>3</v>
      </c>
      <c r="D20740" s="890">
        <v>7.74</v>
      </c>
    </row>
    <row r="20741" spans="1:4" x14ac:dyDescent="0.25">
      <c r="A20741" s="890" t="s">
        <v>20049</v>
      </c>
      <c r="B20741" s="890" t="s">
        <v>39740</v>
      </c>
      <c r="C20741" s="890" t="s">
        <v>3</v>
      </c>
      <c r="D20741" s="890">
        <v>7.74</v>
      </c>
    </row>
    <row r="20742" spans="1:4" x14ac:dyDescent="0.25">
      <c r="A20742" s="890" t="s">
        <v>20050</v>
      </c>
      <c r="B20742" s="890" t="s">
        <v>39741</v>
      </c>
      <c r="C20742" s="890" t="s">
        <v>20</v>
      </c>
      <c r="D20742" s="890">
        <v>926.02</v>
      </c>
    </row>
    <row r="20743" spans="1:4" x14ac:dyDescent="0.25">
      <c r="A20743" s="890" t="s">
        <v>20051</v>
      </c>
      <c r="B20743" s="890" t="s">
        <v>39741</v>
      </c>
      <c r="C20743" s="890" t="s">
        <v>20</v>
      </c>
      <c r="D20743" s="890">
        <v>926.02</v>
      </c>
    </row>
    <row r="20744" spans="1:4" x14ac:dyDescent="0.25">
      <c r="A20744" s="890" t="s">
        <v>20052</v>
      </c>
      <c r="B20744" s="890" t="s">
        <v>39742</v>
      </c>
      <c r="C20744" s="890" t="s">
        <v>20</v>
      </c>
      <c r="D20744" s="890">
        <v>772.84</v>
      </c>
    </row>
    <row r="20745" spans="1:4" x14ac:dyDescent="0.25">
      <c r="A20745" s="890" t="s">
        <v>20053</v>
      </c>
      <c r="B20745" s="890" t="s">
        <v>39742</v>
      </c>
      <c r="C20745" s="890" t="s">
        <v>20</v>
      </c>
      <c r="D20745" s="890">
        <v>772.84</v>
      </c>
    </row>
    <row r="20746" spans="1:4" x14ac:dyDescent="0.25">
      <c r="A20746" s="890" t="s">
        <v>20054</v>
      </c>
      <c r="B20746" s="890" t="s">
        <v>39743</v>
      </c>
      <c r="C20746" s="890" t="s">
        <v>3</v>
      </c>
      <c r="D20746" s="890">
        <v>7.35</v>
      </c>
    </row>
    <row r="20747" spans="1:4" x14ac:dyDescent="0.25">
      <c r="A20747" s="890" t="s">
        <v>20055</v>
      </c>
      <c r="B20747" s="890" t="s">
        <v>39743</v>
      </c>
      <c r="C20747" s="890" t="s">
        <v>3</v>
      </c>
      <c r="D20747" s="890">
        <v>7.35</v>
      </c>
    </row>
    <row r="20748" spans="1:4" x14ac:dyDescent="0.25">
      <c r="A20748" s="890" t="s">
        <v>20056</v>
      </c>
      <c r="B20748" s="890" t="s">
        <v>39744</v>
      </c>
      <c r="C20748" s="890" t="s">
        <v>3</v>
      </c>
      <c r="D20748" s="890">
        <v>1.96</v>
      </c>
    </row>
    <row r="20749" spans="1:4" x14ac:dyDescent="0.25">
      <c r="A20749" s="890" t="s">
        <v>20057</v>
      </c>
      <c r="B20749" s="890" t="s">
        <v>39744</v>
      </c>
      <c r="C20749" s="890" t="s">
        <v>3</v>
      </c>
      <c r="D20749" s="890">
        <v>1.96</v>
      </c>
    </row>
    <row r="20750" spans="1:4" x14ac:dyDescent="0.25">
      <c r="A20750" s="890" t="s">
        <v>20058</v>
      </c>
      <c r="B20750" s="890" t="s">
        <v>21767</v>
      </c>
      <c r="C20750" s="890" t="s">
        <v>20</v>
      </c>
      <c r="D20750" s="890">
        <v>752.21</v>
      </c>
    </row>
    <row r="20751" spans="1:4" x14ac:dyDescent="0.25">
      <c r="A20751" s="890" t="s">
        <v>20059</v>
      </c>
      <c r="B20751" s="890" t="s">
        <v>21767</v>
      </c>
      <c r="C20751" s="890" t="s">
        <v>20</v>
      </c>
      <c r="D20751" s="890">
        <v>750.37</v>
      </c>
    </row>
    <row r="20752" spans="1:4" x14ac:dyDescent="0.25">
      <c r="A20752" s="890" t="s">
        <v>20060</v>
      </c>
      <c r="B20752" s="890" t="s">
        <v>39745</v>
      </c>
      <c r="C20752" s="890" t="s">
        <v>3</v>
      </c>
      <c r="D20752" s="890">
        <v>5.27</v>
      </c>
    </row>
    <row r="20753" spans="1:4" x14ac:dyDescent="0.25">
      <c r="A20753" s="890" t="s">
        <v>20061</v>
      </c>
      <c r="B20753" s="890" t="s">
        <v>39745</v>
      </c>
      <c r="C20753" s="890" t="s">
        <v>3</v>
      </c>
      <c r="D20753" s="890">
        <v>5.27</v>
      </c>
    </row>
    <row r="20754" spans="1:4" x14ac:dyDescent="0.25">
      <c r="A20754" s="890" t="s">
        <v>20062</v>
      </c>
      <c r="B20754" s="890" t="s">
        <v>39746</v>
      </c>
      <c r="C20754" s="890" t="s">
        <v>3</v>
      </c>
      <c r="D20754" s="890">
        <v>14.54</v>
      </c>
    </row>
    <row r="20755" spans="1:4" x14ac:dyDescent="0.25">
      <c r="A20755" s="890" t="s">
        <v>20063</v>
      </c>
      <c r="B20755" s="890" t="s">
        <v>39746</v>
      </c>
      <c r="C20755" s="890" t="s">
        <v>3</v>
      </c>
      <c r="D20755" s="890">
        <v>14.54</v>
      </c>
    </row>
    <row r="20756" spans="1:4" x14ac:dyDescent="0.25">
      <c r="A20756" s="890" t="s">
        <v>20064</v>
      </c>
      <c r="B20756" s="890" t="s">
        <v>39747</v>
      </c>
      <c r="C20756" s="890" t="s">
        <v>3</v>
      </c>
      <c r="D20756" s="890">
        <v>19.010000000000002</v>
      </c>
    </row>
    <row r="20757" spans="1:4" x14ac:dyDescent="0.25">
      <c r="A20757" s="890" t="s">
        <v>20065</v>
      </c>
      <c r="B20757" s="890" t="s">
        <v>39747</v>
      </c>
      <c r="C20757" s="890" t="s">
        <v>3</v>
      </c>
      <c r="D20757" s="890">
        <v>19.010000000000002</v>
      </c>
    </row>
    <row r="20758" spans="1:4" x14ac:dyDescent="0.25">
      <c r="A20758" s="890" t="s">
        <v>20066</v>
      </c>
      <c r="B20758" s="890" t="s">
        <v>39748</v>
      </c>
      <c r="C20758" s="890" t="s">
        <v>653</v>
      </c>
      <c r="D20758" s="890">
        <v>3923.8</v>
      </c>
    </row>
    <row r="20759" spans="1:4" x14ac:dyDescent="0.25">
      <c r="A20759" s="890" t="s">
        <v>20067</v>
      </c>
      <c r="B20759" s="890" t="s">
        <v>39748</v>
      </c>
      <c r="C20759" s="890" t="s">
        <v>653</v>
      </c>
      <c r="D20759" s="890">
        <v>3923.8</v>
      </c>
    </row>
    <row r="20760" spans="1:4" x14ac:dyDescent="0.25">
      <c r="A20760" s="890" t="s">
        <v>20068</v>
      </c>
      <c r="B20760" s="890" t="s">
        <v>39749</v>
      </c>
      <c r="C20760" s="890" t="s">
        <v>653</v>
      </c>
      <c r="D20760" s="890">
        <v>3595.7</v>
      </c>
    </row>
    <row r="20761" spans="1:4" x14ac:dyDescent="0.25">
      <c r="A20761" s="890" t="s">
        <v>20069</v>
      </c>
      <c r="B20761" s="890" t="s">
        <v>39749</v>
      </c>
      <c r="C20761" s="890" t="s">
        <v>653</v>
      </c>
      <c r="D20761" s="890">
        <v>3595.7</v>
      </c>
    </row>
    <row r="20762" spans="1:4" x14ac:dyDescent="0.25">
      <c r="A20762" s="890" t="s">
        <v>20070</v>
      </c>
      <c r="B20762" s="890" t="s">
        <v>39750</v>
      </c>
      <c r="C20762" s="890" t="s">
        <v>653</v>
      </c>
      <c r="D20762" s="890">
        <v>3475.4</v>
      </c>
    </row>
    <row r="20763" spans="1:4" x14ac:dyDescent="0.25">
      <c r="A20763" s="890" t="s">
        <v>20071</v>
      </c>
      <c r="B20763" s="890" t="s">
        <v>39750</v>
      </c>
      <c r="C20763" s="890" t="s">
        <v>653</v>
      </c>
      <c r="D20763" s="890">
        <v>3475.4</v>
      </c>
    </row>
    <row r="20764" spans="1:4" x14ac:dyDescent="0.25">
      <c r="A20764" s="890" t="s">
        <v>20072</v>
      </c>
      <c r="B20764" s="890" t="s">
        <v>39751</v>
      </c>
      <c r="C20764" s="890" t="s">
        <v>653</v>
      </c>
      <c r="D20764" s="890">
        <v>3769.4</v>
      </c>
    </row>
    <row r="20765" spans="1:4" x14ac:dyDescent="0.25">
      <c r="A20765" s="890" t="s">
        <v>20073</v>
      </c>
      <c r="B20765" s="890" t="s">
        <v>39751</v>
      </c>
      <c r="C20765" s="890" t="s">
        <v>653</v>
      </c>
      <c r="D20765" s="890">
        <v>3769.4</v>
      </c>
    </row>
    <row r="20766" spans="1:4" x14ac:dyDescent="0.25">
      <c r="A20766" s="890" t="s">
        <v>20074</v>
      </c>
      <c r="B20766" s="890" t="s">
        <v>39752</v>
      </c>
      <c r="C20766" s="890" t="s">
        <v>653</v>
      </c>
      <c r="D20766" s="890">
        <v>7355.1</v>
      </c>
    </row>
    <row r="20767" spans="1:4" x14ac:dyDescent="0.25">
      <c r="A20767" s="890" t="s">
        <v>20075</v>
      </c>
      <c r="B20767" s="890" t="s">
        <v>39752</v>
      </c>
      <c r="C20767" s="890" t="s">
        <v>653</v>
      </c>
      <c r="D20767" s="890">
        <v>7355.1</v>
      </c>
    </row>
    <row r="20768" spans="1:4" x14ac:dyDescent="0.25">
      <c r="A20768" s="890" t="s">
        <v>20076</v>
      </c>
      <c r="B20768" s="890" t="s">
        <v>39753</v>
      </c>
      <c r="C20768" s="890" t="s">
        <v>653</v>
      </c>
      <c r="D20768" s="890">
        <v>4811.3999999999996</v>
      </c>
    </row>
    <row r="20769" spans="1:4" x14ac:dyDescent="0.25">
      <c r="A20769" s="890" t="s">
        <v>20077</v>
      </c>
      <c r="B20769" s="890" t="s">
        <v>39753</v>
      </c>
      <c r="C20769" s="890" t="s">
        <v>653</v>
      </c>
      <c r="D20769" s="890">
        <v>4811.3999999999996</v>
      </c>
    </row>
    <row r="20770" spans="1:4" x14ac:dyDescent="0.25">
      <c r="A20770" s="890" t="s">
        <v>20078</v>
      </c>
      <c r="B20770" s="890" t="s">
        <v>39754</v>
      </c>
      <c r="C20770" s="890" t="s">
        <v>653</v>
      </c>
      <c r="D20770" s="890">
        <v>4706.2</v>
      </c>
    </row>
    <row r="20771" spans="1:4" x14ac:dyDescent="0.25">
      <c r="A20771" s="890" t="s">
        <v>20079</v>
      </c>
      <c r="B20771" s="890" t="s">
        <v>39754</v>
      </c>
      <c r="C20771" s="890" t="s">
        <v>653</v>
      </c>
      <c r="D20771" s="890">
        <v>4706.2</v>
      </c>
    </row>
    <row r="20772" spans="1:4" x14ac:dyDescent="0.25">
      <c r="A20772" s="890" t="s">
        <v>20080</v>
      </c>
      <c r="B20772" s="890" t="s">
        <v>21768</v>
      </c>
      <c r="C20772" s="890" t="s">
        <v>20</v>
      </c>
      <c r="D20772" s="890">
        <v>120</v>
      </c>
    </row>
    <row r="20773" spans="1:4" x14ac:dyDescent="0.25">
      <c r="A20773" s="890" t="s">
        <v>140</v>
      </c>
      <c r="B20773" s="890" t="s">
        <v>21768</v>
      </c>
      <c r="C20773" s="890" t="s">
        <v>20</v>
      </c>
      <c r="D20773" s="890">
        <v>120</v>
      </c>
    </row>
    <row r="20774" spans="1:4" x14ac:dyDescent="0.25">
      <c r="A20774" s="890" t="s">
        <v>20081</v>
      </c>
      <c r="B20774" s="890" t="s">
        <v>20082</v>
      </c>
      <c r="C20774" s="890" t="s">
        <v>20</v>
      </c>
      <c r="D20774" s="890">
        <v>73</v>
      </c>
    </row>
    <row r="20775" spans="1:4" x14ac:dyDescent="0.25">
      <c r="A20775" s="890" t="s">
        <v>20083</v>
      </c>
      <c r="B20775" s="890" t="s">
        <v>20082</v>
      </c>
      <c r="C20775" s="890" t="s">
        <v>20</v>
      </c>
      <c r="D20775" s="890">
        <v>73</v>
      </c>
    </row>
    <row r="20776" spans="1:4" x14ac:dyDescent="0.25">
      <c r="A20776" s="890" t="s">
        <v>20084</v>
      </c>
      <c r="B20776" s="890" t="s">
        <v>39755</v>
      </c>
      <c r="C20776" s="890" t="s">
        <v>3</v>
      </c>
      <c r="D20776" s="890">
        <v>6.94</v>
      </c>
    </row>
    <row r="20777" spans="1:4" x14ac:dyDescent="0.25">
      <c r="A20777" s="890" t="s">
        <v>20085</v>
      </c>
      <c r="B20777" s="890" t="s">
        <v>39755</v>
      </c>
      <c r="C20777" s="890" t="s">
        <v>3</v>
      </c>
      <c r="D20777" s="890">
        <v>6.32</v>
      </c>
    </row>
    <row r="20778" spans="1:4" x14ac:dyDescent="0.25">
      <c r="A20778" s="890" t="s">
        <v>20086</v>
      </c>
      <c r="B20778" s="890" t="s">
        <v>39756</v>
      </c>
      <c r="C20778" s="890" t="s">
        <v>653</v>
      </c>
      <c r="D20778" s="890">
        <v>4120</v>
      </c>
    </row>
    <row r="20779" spans="1:4" x14ac:dyDescent="0.25">
      <c r="A20779" s="890" t="s">
        <v>20087</v>
      </c>
      <c r="B20779" s="890" t="s">
        <v>39756</v>
      </c>
      <c r="C20779" s="890" t="s">
        <v>653</v>
      </c>
      <c r="D20779" s="890">
        <v>4120</v>
      </c>
    </row>
    <row r="20780" spans="1:4" x14ac:dyDescent="0.25">
      <c r="A20780" s="890" t="s">
        <v>20088</v>
      </c>
      <c r="B20780" s="890" t="s">
        <v>20089</v>
      </c>
      <c r="C20780" s="890" t="s">
        <v>4</v>
      </c>
      <c r="D20780" s="890">
        <v>0.71</v>
      </c>
    </row>
    <row r="20781" spans="1:4" x14ac:dyDescent="0.25">
      <c r="A20781" s="890" t="s">
        <v>20090</v>
      </c>
      <c r="B20781" s="890" t="s">
        <v>20089</v>
      </c>
      <c r="C20781" s="890" t="s">
        <v>4</v>
      </c>
      <c r="D20781" s="890">
        <v>0.65</v>
      </c>
    </row>
    <row r="20782" spans="1:4" x14ac:dyDescent="0.25">
      <c r="A20782" s="890" t="s">
        <v>20091</v>
      </c>
      <c r="B20782" s="890" t="s">
        <v>39757</v>
      </c>
      <c r="C20782" s="890" t="s">
        <v>3</v>
      </c>
      <c r="D20782" s="890">
        <v>9.42</v>
      </c>
    </row>
    <row r="20783" spans="1:4" x14ac:dyDescent="0.25">
      <c r="A20783" s="890" t="s">
        <v>20092</v>
      </c>
      <c r="B20783" s="890" t="s">
        <v>39757</v>
      </c>
      <c r="C20783" s="890" t="s">
        <v>3</v>
      </c>
      <c r="D20783" s="890">
        <v>8.59</v>
      </c>
    </row>
    <row r="20784" spans="1:4" x14ac:dyDescent="0.25">
      <c r="A20784" s="890" t="s">
        <v>20093</v>
      </c>
      <c r="B20784" s="890" t="s">
        <v>39758</v>
      </c>
      <c r="C20784" s="890" t="s">
        <v>4</v>
      </c>
      <c r="D20784" s="890">
        <v>103.33</v>
      </c>
    </row>
    <row r="20785" spans="1:4" x14ac:dyDescent="0.25">
      <c r="A20785" s="890" t="s">
        <v>20094</v>
      </c>
      <c r="B20785" s="890" t="s">
        <v>39758</v>
      </c>
      <c r="C20785" s="890" t="s">
        <v>4</v>
      </c>
      <c r="D20785" s="890">
        <v>93.08</v>
      </c>
    </row>
    <row r="20786" spans="1:4" x14ac:dyDescent="0.25">
      <c r="A20786" s="890" t="s">
        <v>20095</v>
      </c>
      <c r="B20786" s="890" t="s">
        <v>39759</v>
      </c>
      <c r="C20786" s="890" t="s">
        <v>653</v>
      </c>
      <c r="D20786" s="890">
        <v>3736.9</v>
      </c>
    </row>
    <row r="20787" spans="1:4" x14ac:dyDescent="0.25">
      <c r="A20787" s="890" t="s">
        <v>20096</v>
      </c>
      <c r="B20787" s="890" t="s">
        <v>39759</v>
      </c>
      <c r="C20787" s="890" t="s">
        <v>653</v>
      </c>
      <c r="D20787" s="890">
        <v>3736.9</v>
      </c>
    </row>
    <row r="20788" spans="1:4" x14ac:dyDescent="0.25">
      <c r="A20788" s="890" t="s">
        <v>20097</v>
      </c>
      <c r="B20788" s="890" t="s">
        <v>39760</v>
      </c>
      <c r="C20788" s="890" t="s">
        <v>653</v>
      </c>
      <c r="D20788" s="890">
        <v>3424.5</v>
      </c>
    </row>
    <row r="20789" spans="1:4" x14ac:dyDescent="0.25">
      <c r="A20789" s="890" t="s">
        <v>20098</v>
      </c>
      <c r="B20789" s="890" t="s">
        <v>39760</v>
      </c>
      <c r="C20789" s="890" t="s">
        <v>653</v>
      </c>
      <c r="D20789" s="890">
        <v>3424.5</v>
      </c>
    </row>
    <row r="20790" spans="1:4" x14ac:dyDescent="0.25">
      <c r="A20790" s="890" t="s">
        <v>20099</v>
      </c>
      <c r="B20790" s="890" t="s">
        <v>39761</v>
      </c>
      <c r="C20790" s="890" t="s">
        <v>653</v>
      </c>
      <c r="D20790" s="890">
        <v>3309.9</v>
      </c>
    </row>
    <row r="20791" spans="1:4" x14ac:dyDescent="0.25">
      <c r="A20791" s="890" t="s">
        <v>20100</v>
      </c>
      <c r="B20791" s="890" t="s">
        <v>39761</v>
      </c>
      <c r="C20791" s="890" t="s">
        <v>653</v>
      </c>
      <c r="D20791" s="890">
        <v>3309.9</v>
      </c>
    </row>
    <row r="20792" spans="1:4" x14ac:dyDescent="0.25">
      <c r="A20792" s="890" t="s">
        <v>20101</v>
      </c>
      <c r="B20792" s="890" t="s">
        <v>39762</v>
      </c>
      <c r="C20792" s="890" t="s">
        <v>653</v>
      </c>
      <c r="D20792" s="890">
        <v>3589.9</v>
      </c>
    </row>
    <row r="20793" spans="1:4" x14ac:dyDescent="0.25">
      <c r="A20793" s="890" t="s">
        <v>20102</v>
      </c>
      <c r="B20793" s="890" t="s">
        <v>39762</v>
      </c>
      <c r="C20793" s="890" t="s">
        <v>653</v>
      </c>
      <c r="D20793" s="890">
        <v>3589.9</v>
      </c>
    </row>
    <row r="20794" spans="1:4" x14ac:dyDescent="0.25">
      <c r="A20794" s="890" t="s">
        <v>20103</v>
      </c>
      <c r="B20794" s="890" t="s">
        <v>39763</v>
      </c>
      <c r="C20794" s="890" t="s">
        <v>653</v>
      </c>
      <c r="D20794" s="890">
        <v>7004.8</v>
      </c>
    </row>
    <row r="20795" spans="1:4" x14ac:dyDescent="0.25">
      <c r="A20795" s="890" t="s">
        <v>20104</v>
      </c>
      <c r="B20795" s="890" t="s">
        <v>39763</v>
      </c>
      <c r="C20795" s="890" t="s">
        <v>653</v>
      </c>
      <c r="D20795" s="890">
        <v>7004.8</v>
      </c>
    </row>
    <row r="20796" spans="1:4" x14ac:dyDescent="0.25">
      <c r="A20796" s="890" t="s">
        <v>20105</v>
      </c>
      <c r="B20796" s="890" t="s">
        <v>39764</v>
      </c>
      <c r="C20796" s="890" t="s">
        <v>653</v>
      </c>
      <c r="D20796" s="890">
        <v>4582.3</v>
      </c>
    </row>
    <row r="20797" spans="1:4" x14ac:dyDescent="0.25">
      <c r="A20797" s="890" t="s">
        <v>20106</v>
      </c>
      <c r="B20797" s="890" t="s">
        <v>39764</v>
      </c>
      <c r="C20797" s="890" t="s">
        <v>653</v>
      </c>
      <c r="D20797" s="890">
        <v>4582.3</v>
      </c>
    </row>
    <row r="20798" spans="1:4" x14ac:dyDescent="0.25">
      <c r="A20798" s="890" t="s">
        <v>20107</v>
      </c>
      <c r="B20798" s="890" t="s">
        <v>39765</v>
      </c>
      <c r="C20798" s="890" t="s">
        <v>653</v>
      </c>
      <c r="D20798" s="890">
        <v>4482.1000000000004</v>
      </c>
    </row>
    <row r="20799" spans="1:4" x14ac:dyDescent="0.25">
      <c r="A20799" s="890" t="s">
        <v>20108</v>
      </c>
      <c r="B20799" s="890" t="s">
        <v>39765</v>
      </c>
      <c r="C20799" s="890" t="s">
        <v>653</v>
      </c>
      <c r="D20799" s="890">
        <v>4482.1000000000004</v>
      </c>
    </row>
    <row r="20800" spans="1:4" x14ac:dyDescent="0.25">
      <c r="A20800" s="890" t="s">
        <v>20109</v>
      </c>
      <c r="B20800" s="890" t="s">
        <v>39766</v>
      </c>
      <c r="C20800" s="890" t="s">
        <v>20</v>
      </c>
      <c r="D20800" s="890">
        <v>106.05</v>
      </c>
    </row>
    <row r="20801" spans="1:4" x14ac:dyDescent="0.25">
      <c r="A20801" s="890" t="s">
        <v>20110</v>
      </c>
      <c r="B20801" s="890" t="s">
        <v>39766</v>
      </c>
      <c r="C20801" s="890" t="s">
        <v>20</v>
      </c>
      <c r="D20801" s="890">
        <v>106.05</v>
      </c>
    </row>
    <row r="20802" spans="1:4" x14ac:dyDescent="0.25">
      <c r="A20802" s="890" t="s">
        <v>20111</v>
      </c>
      <c r="B20802" s="890" t="s">
        <v>39767</v>
      </c>
      <c r="C20802" s="890" t="s">
        <v>20</v>
      </c>
      <c r="D20802" s="890">
        <v>98.65</v>
      </c>
    </row>
    <row r="20803" spans="1:4" x14ac:dyDescent="0.25">
      <c r="A20803" s="890" t="s">
        <v>20112</v>
      </c>
      <c r="B20803" s="890" t="s">
        <v>39767</v>
      </c>
      <c r="C20803" s="890" t="s">
        <v>20</v>
      </c>
      <c r="D20803" s="890">
        <v>98.65</v>
      </c>
    </row>
    <row r="20804" spans="1:4" x14ac:dyDescent="0.25">
      <c r="A20804" s="890" t="s">
        <v>20113</v>
      </c>
      <c r="B20804" s="890" t="s">
        <v>39768</v>
      </c>
      <c r="C20804" s="890" t="s">
        <v>20</v>
      </c>
      <c r="D20804" s="890">
        <v>88.77</v>
      </c>
    </row>
    <row r="20805" spans="1:4" x14ac:dyDescent="0.25">
      <c r="A20805" s="890" t="s">
        <v>20114</v>
      </c>
      <c r="B20805" s="890" t="s">
        <v>39768</v>
      </c>
      <c r="C20805" s="890" t="s">
        <v>20</v>
      </c>
      <c r="D20805" s="890">
        <v>88.77</v>
      </c>
    </row>
    <row r="20806" spans="1:4" x14ac:dyDescent="0.25">
      <c r="A20806" s="890" t="s">
        <v>20115</v>
      </c>
      <c r="B20806" s="890" t="s">
        <v>39769</v>
      </c>
      <c r="C20806" s="890" t="s">
        <v>20</v>
      </c>
      <c r="D20806" s="890">
        <v>63.55</v>
      </c>
    </row>
    <row r="20807" spans="1:4" x14ac:dyDescent="0.25">
      <c r="A20807" s="890" t="s">
        <v>20116</v>
      </c>
      <c r="B20807" s="890" t="s">
        <v>39769</v>
      </c>
      <c r="C20807" s="890" t="s">
        <v>20</v>
      </c>
      <c r="D20807" s="890">
        <v>63.55</v>
      </c>
    </row>
    <row r="20808" spans="1:4" x14ac:dyDescent="0.25">
      <c r="A20808" s="890" t="s">
        <v>20117</v>
      </c>
      <c r="B20808" s="890" t="s">
        <v>39770</v>
      </c>
      <c r="C20808" s="890" t="s">
        <v>20</v>
      </c>
      <c r="D20808" s="890">
        <v>114.07</v>
      </c>
    </row>
    <row r="20809" spans="1:4" x14ac:dyDescent="0.25">
      <c r="A20809" s="890" t="s">
        <v>20118</v>
      </c>
      <c r="B20809" s="890" t="s">
        <v>39770</v>
      </c>
      <c r="C20809" s="890" t="s">
        <v>20</v>
      </c>
      <c r="D20809" s="890">
        <v>114.07</v>
      </c>
    </row>
    <row r="20810" spans="1:4" x14ac:dyDescent="0.25">
      <c r="A20810" s="890" t="s">
        <v>20119</v>
      </c>
      <c r="B20810" s="890" t="s">
        <v>39771</v>
      </c>
      <c r="C20810" s="890" t="s">
        <v>20</v>
      </c>
      <c r="D20810" s="890">
        <v>18</v>
      </c>
    </row>
    <row r="20811" spans="1:4" x14ac:dyDescent="0.25">
      <c r="A20811" s="890" t="s">
        <v>20120</v>
      </c>
      <c r="B20811" s="890" t="s">
        <v>39771</v>
      </c>
      <c r="C20811" s="890" t="s">
        <v>20</v>
      </c>
      <c r="D20811" s="890">
        <v>18</v>
      </c>
    </row>
    <row r="20812" spans="1:4" x14ac:dyDescent="0.25">
      <c r="A20812" s="890" t="s">
        <v>20121</v>
      </c>
      <c r="B20812" s="890" t="s">
        <v>39772</v>
      </c>
      <c r="C20812" s="890" t="s">
        <v>20</v>
      </c>
      <c r="D20812" s="890">
        <v>119.28</v>
      </c>
    </row>
    <row r="20813" spans="1:4" x14ac:dyDescent="0.25">
      <c r="A20813" s="890" t="s">
        <v>20122</v>
      </c>
      <c r="B20813" s="890" t="s">
        <v>39772</v>
      </c>
      <c r="C20813" s="890" t="s">
        <v>20</v>
      </c>
      <c r="D20813" s="890">
        <v>119.28</v>
      </c>
    </row>
    <row r="20814" spans="1:4" x14ac:dyDescent="0.25">
      <c r="A20814" s="890" t="s">
        <v>20123</v>
      </c>
      <c r="B20814" s="890" t="s">
        <v>39773</v>
      </c>
      <c r="C20814" s="890" t="s">
        <v>20</v>
      </c>
      <c r="D20814" s="890">
        <v>108.75</v>
      </c>
    </row>
    <row r="20815" spans="1:4" x14ac:dyDescent="0.25">
      <c r="A20815" s="890" t="s">
        <v>20124</v>
      </c>
      <c r="B20815" s="890" t="s">
        <v>39773</v>
      </c>
      <c r="C20815" s="890" t="s">
        <v>20</v>
      </c>
      <c r="D20815" s="890">
        <v>108.75</v>
      </c>
    </row>
    <row r="20816" spans="1:4" x14ac:dyDescent="0.25">
      <c r="A20816" s="890" t="s">
        <v>20125</v>
      </c>
      <c r="B20816" s="890" t="s">
        <v>39774</v>
      </c>
      <c r="C20816" s="890" t="s">
        <v>20</v>
      </c>
      <c r="D20816" s="890">
        <v>92.04</v>
      </c>
    </row>
    <row r="20817" spans="1:4" x14ac:dyDescent="0.25">
      <c r="A20817" s="890" t="s">
        <v>20126</v>
      </c>
      <c r="B20817" s="890" t="s">
        <v>39774</v>
      </c>
      <c r="C20817" s="890" t="s">
        <v>20</v>
      </c>
      <c r="D20817" s="890">
        <v>92.04</v>
      </c>
    </row>
    <row r="20818" spans="1:4" x14ac:dyDescent="0.25">
      <c r="A20818" s="890" t="s">
        <v>20127</v>
      </c>
      <c r="B20818" s="890" t="s">
        <v>39775</v>
      </c>
      <c r="C20818" s="890" t="s">
        <v>20</v>
      </c>
      <c r="D20818" s="890">
        <v>126</v>
      </c>
    </row>
    <row r="20819" spans="1:4" x14ac:dyDescent="0.25">
      <c r="A20819" s="890" t="s">
        <v>20128</v>
      </c>
      <c r="B20819" s="890" t="s">
        <v>39775</v>
      </c>
      <c r="C20819" s="890" t="s">
        <v>20</v>
      </c>
      <c r="D20819" s="890">
        <v>126</v>
      </c>
    </row>
    <row r="20820" spans="1:4" x14ac:dyDescent="0.25">
      <c r="A20820" s="890" t="s">
        <v>20129</v>
      </c>
      <c r="B20820" s="890" t="s">
        <v>39776</v>
      </c>
      <c r="C20820" s="890" t="s">
        <v>20</v>
      </c>
      <c r="D20820" s="890">
        <v>100</v>
      </c>
    </row>
    <row r="20821" spans="1:4" x14ac:dyDescent="0.25">
      <c r="A20821" s="890" t="s">
        <v>20130</v>
      </c>
      <c r="B20821" s="890" t="s">
        <v>39776</v>
      </c>
      <c r="C20821" s="890" t="s">
        <v>20</v>
      </c>
      <c r="D20821" s="890">
        <v>100</v>
      </c>
    </row>
    <row r="20822" spans="1:4" x14ac:dyDescent="0.25">
      <c r="A20822" s="890" t="s">
        <v>20131</v>
      </c>
      <c r="B20822" s="890" t="s">
        <v>39777</v>
      </c>
      <c r="C20822" s="890" t="s">
        <v>20</v>
      </c>
      <c r="D20822" s="890">
        <v>106.5</v>
      </c>
    </row>
    <row r="20823" spans="1:4" x14ac:dyDescent="0.25">
      <c r="A20823" s="890" t="s">
        <v>20132</v>
      </c>
      <c r="B20823" s="890" t="s">
        <v>39777</v>
      </c>
      <c r="C20823" s="890" t="s">
        <v>20</v>
      </c>
      <c r="D20823" s="890">
        <v>106.5</v>
      </c>
    </row>
    <row r="20824" spans="1:4" x14ac:dyDescent="0.25">
      <c r="A20824" s="890" t="s">
        <v>20133</v>
      </c>
      <c r="B20824" s="890" t="s">
        <v>39778</v>
      </c>
      <c r="C20824" s="890" t="s">
        <v>20</v>
      </c>
      <c r="D20824" s="890">
        <v>94.25</v>
      </c>
    </row>
    <row r="20825" spans="1:4" x14ac:dyDescent="0.25">
      <c r="A20825" s="890" t="s">
        <v>20134</v>
      </c>
      <c r="B20825" s="890" t="s">
        <v>39778</v>
      </c>
      <c r="C20825" s="890" t="s">
        <v>20</v>
      </c>
      <c r="D20825" s="890">
        <v>94.25</v>
      </c>
    </row>
    <row r="20826" spans="1:4" x14ac:dyDescent="0.25">
      <c r="A20826" s="890" t="s">
        <v>20135</v>
      </c>
      <c r="B20826" s="890" t="s">
        <v>39779</v>
      </c>
      <c r="C20826" s="890" t="s">
        <v>20</v>
      </c>
      <c r="D20826" s="890">
        <v>114.4</v>
      </c>
    </row>
    <row r="20827" spans="1:4" x14ac:dyDescent="0.25">
      <c r="A20827" s="890" t="s">
        <v>20136</v>
      </c>
      <c r="B20827" s="890" t="s">
        <v>39779</v>
      </c>
      <c r="C20827" s="890" t="s">
        <v>20</v>
      </c>
      <c r="D20827" s="890">
        <v>114.4</v>
      </c>
    </row>
    <row r="20828" spans="1:4" x14ac:dyDescent="0.25">
      <c r="A20828" s="890" t="s">
        <v>20137</v>
      </c>
      <c r="B20828" s="890" t="s">
        <v>39780</v>
      </c>
      <c r="C20828" s="890" t="s">
        <v>20</v>
      </c>
      <c r="D20828" s="890">
        <v>101.4</v>
      </c>
    </row>
    <row r="20829" spans="1:4" x14ac:dyDescent="0.25">
      <c r="A20829" s="890" t="s">
        <v>20138</v>
      </c>
      <c r="B20829" s="890" t="s">
        <v>39780</v>
      </c>
      <c r="C20829" s="890" t="s">
        <v>20</v>
      </c>
      <c r="D20829" s="890">
        <v>101.4</v>
      </c>
    </row>
    <row r="20830" spans="1:4" x14ac:dyDescent="0.25">
      <c r="A20830" s="890" t="s">
        <v>20139</v>
      </c>
      <c r="B20830" s="890" t="s">
        <v>39781</v>
      </c>
      <c r="C20830" s="890" t="s">
        <v>20</v>
      </c>
      <c r="D20830" s="890">
        <v>109.2</v>
      </c>
    </row>
    <row r="20831" spans="1:4" x14ac:dyDescent="0.25">
      <c r="A20831" s="890" t="s">
        <v>20140</v>
      </c>
      <c r="B20831" s="890" t="s">
        <v>39781</v>
      </c>
      <c r="C20831" s="890" t="s">
        <v>20</v>
      </c>
      <c r="D20831" s="890">
        <v>109.2</v>
      </c>
    </row>
    <row r="20832" spans="1:4" x14ac:dyDescent="0.25">
      <c r="A20832" s="890" t="s">
        <v>20141</v>
      </c>
      <c r="B20832" s="890" t="s">
        <v>39782</v>
      </c>
      <c r="C20832" s="890" t="s">
        <v>20</v>
      </c>
      <c r="D20832" s="890">
        <v>45</v>
      </c>
    </row>
    <row r="20833" spans="1:4" x14ac:dyDescent="0.25">
      <c r="A20833" s="890" t="s">
        <v>20142</v>
      </c>
      <c r="B20833" s="890" t="s">
        <v>39782</v>
      </c>
      <c r="C20833" s="890" t="s">
        <v>20</v>
      </c>
      <c r="D20833" s="890">
        <v>45</v>
      </c>
    </row>
    <row r="20834" spans="1:4" x14ac:dyDescent="0.25">
      <c r="A20834" s="890" t="s">
        <v>20143</v>
      </c>
      <c r="B20834" s="890" t="s">
        <v>39783</v>
      </c>
      <c r="C20834" s="890" t="s">
        <v>20</v>
      </c>
      <c r="D20834" s="890">
        <v>162.29</v>
      </c>
    </row>
    <row r="20835" spans="1:4" x14ac:dyDescent="0.25">
      <c r="A20835" s="890" t="s">
        <v>20144</v>
      </c>
      <c r="B20835" s="890" t="s">
        <v>39783</v>
      </c>
      <c r="C20835" s="890" t="s">
        <v>20</v>
      </c>
      <c r="D20835" s="890">
        <v>162.29</v>
      </c>
    </row>
    <row r="20836" spans="1:4" x14ac:dyDescent="0.25">
      <c r="A20836" s="890" t="s">
        <v>20145</v>
      </c>
      <c r="B20836" s="890" t="s">
        <v>39784</v>
      </c>
      <c r="C20836" s="890" t="s">
        <v>20</v>
      </c>
      <c r="D20836" s="890">
        <v>161.68</v>
      </c>
    </row>
    <row r="20837" spans="1:4" x14ac:dyDescent="0.25">
      <c r="A20837" s="890" t="s">
        <v>20146</v>
      </c>
      <c r="B20837" s="890" t="s">
        <v>39784</v>
      </c>
      <c r="C20837" s="890" t="s">
        <v>20</v>
      </c>
      <c r="D20837" s="890">
        <v>161.68</v>
      </c>
    </row>
    <row r="20838" spans="1:4" x14ac:dyDescent="0.25">
      <c r="A20838" s="890" t="s">
        <v>20147</v>
      </c>
      <c r="B20838" s="890" t="s">
        <v>39785</v>
      </c>
      <c r="C20838" s="890" t="s">
        <v>20</v>
      </c>
      <c r="D20838" s="890">
        <v>149.33000000000001</v>
      </c>
    </row>
    <row r="20839" spans="1:4" x14ac:dyDescent="0.25">
      <c r="A20839" s="890" t="s">
        <v>20148</v>
      </c>
      <c r="B20839" s="890" t="s">
        <v>39785</v>
      </c>
      <c r="C20839" s="890" t="s">
        <v>20</v>
      </c>
      <c r="D20839" s="890">
        <v>149.33000000000001</v>
      </c>
    </row>
    <row r="20840" spans="1:4" x14ac:dyDescent="0.25">
      <c r="A20840" s="890" t="s">
        <v>20149</v>
      </c>
      <c r="B20840" s="890" t="s">
        <v>39786</v>
      </c>
      <c r="C20840" s="890" t="s">
        <v>20</v>
      </c>
      <c r="D20840" s="890">
        <v>145.59</v>
      </c>
    </row>
    <row r="20841" spans="1:4" x14ac:dyDescent="0.25">
      <c r="A20841" s="890" t="s">
        <v>20150</v>
      </c>
      <c r="B20841" s="890" t="s">
        <v>39786</v>
      </c>
      <c r="C20841" s="890" t="s">
        <v>20</v>
      </c>
      <c r="D20841" s="890">
        <v>145.59</v>
      </c>
    </row>
    <row r="20842" spans="1:4" x14ac:dyDescent="0.25">
      <c r="A20842" s="890" t="s">
        <v>20151</v>
      </c>
      <c r="B20842" s="890" t="s">
        <v>39787</v>
      </c>
      <c r="C20842" s="890" t="s">
        <v>20</v>
      </c>
      <c r="D20842" s="890">
        <v>162.9</v>
      </c>
    </row>
    <row r="20843" spans="1:4" x14ac:dyDescent="0.25">
      <c r="A20843" s="890" t="s">
        <v>20152</v>
      </c>
      <c r="B20843" s="890" t="s">
        <v>39787</v>
      </c>
      <c r="C20843" s="890" t="s">
        <v>20</v>
      </c>
      <c r="D20843" s="890">
        <v>162.9</v>
      </c>
    </row>
    <row r="20844" spans="1:4" x14ac:dyDescent="0.25">
      <c r="A20844" s="890" t="s">
        <v>20153</v>
      </c>
      <c r="B20844" s="890" t="s">
        <v>39788</v>
      </c>
      <c r="C20844" s="890" t="s">
        <v>20</v>
      </c>
      <c r="D20844" s="890">
        <v>110</v>
      </c>
    </row>
    <row r="20845" spans="1:4" x14ac:dyDescent="0.25">
      <c r="A20845" s="890" t="s">
        <v>20154</v>
      </c>
      <c r="B20845" s="890" t="s">
        <v>39788</v>
      </c>
      <c r="C20845" s="890" t="s">
        <v>20</v>
      </c>
      <c r="D20845" s="890">
        <v>110</v>
      </c>
    </row>
    <row r="20846" spans="1:4" x14ac:dyDescent="0.25">
      <c r="A20846" s="890" t="s">
        <v>20155</v>
      </c>
      <c r="B20846" s="890" t="s">
        <v>39789</v>
      </c>
      <c r="C20846" s="890" t="s">
        <v>20</v>
      </c>
      <c r="D20846" s="890">
        <v>113.6</v>
      </c>
    </row>
    <row r="20847" spans="1:4" x14ac:dyDescent="0.25">
      <c r="A20847" s="890" t="s">
        <v>20156</v>
      </c>
      <c r="B20847" s="890" t="s">
        <v>39789</v>
      </c>
      <c r="C20847" s="890" t="s">
        <v>20</v>
      </c>
      <c r="D20847" s="890">
        <v>113.6</v>
      </c>
    </row>
    <row r="20848" spans="1:4" x14ac:dyDescent="0.25">
      <c r="A20848" s="890" t="s">
        <v>20157</v>
      </c>
      <c r="B20848" s="890" t="s">
        <v>39790</v>
      </c>
      <c r="C20848" s="890" t="s">
        <v>20</v>
      </c>
      <c r="D20848" s="890">
        <v>109.45</v>
      </c>
    </row>
    <row r="20849" spans="1:4" x14ac:dyDescent="0.25">
      <c r="A20849" s="890" t="s">
        <v>20158</v>
      </c>
      <c r="B20849" s="890" t="s">
        <v>39790</v>
      </c>
      <c r="C20849" s="890" t="s">
        <v>20</v>
      </c>
      <c r="D20849" s="890">
        <v>109.45</v>
      </c>
    </row>
    <row r="20850" spans="1:4" x14ac:dyDescent="0.25">
      <c r="A20850" s="890" t="s">
        <v>20159</v>
      </c>
      <c r="B20850" s="890" t="s">
        <v>39791</v>
      </c>
      <c r="C20850" s="890" t="s">
        <v>20</v>
      </c>
      <c r="D20850" s="890">
        <v>79.2</v>
      </c>
    </row>
    <row r="20851" spans="1:4" x14ac:dyDescent="0.25">
      <c r="A20851" s="890" t="s">
        <v>20160</v>
      </c>
      <c r="B20851" s="890" t="s">
        <v>39791</v>
      </c>
      <c r="C20851" s="890" t="s">
        <v>20</v>
      </c>
      <c r="D20851" s="890">
        <v>79.2</v>
      </c>
    </row>
    <row r="20852" spans="1:4" x14ac:dyDescent="0.25">
      <c r="A20852" s="890" t="s">
        <v>20161</v>
      </c>
      <c r="B20852" s="890" t="s">
        <v>39792</v>
      </c>
      <c r="C20852" s="890" t="s">
        <v>20</v>
      </c>
      <c r="D20852" s="890">
        <v>85.8</v>
      </c>
    </row>
    <row r="20853" spans="1:4" x14ac:dyDescent="0.25">
      <c r="A20853" s="890" t="s">
        <v>20162</v>
      </c>
      <c r="B20853" s="890" t="s">
        <v>39792</v>
      </c>
      <c r="C20853" s="890" t="s">
        <v>20</v>
      </c>
      <c r="D20853" s="890">
        <v>85.8</v>
      </c>
    </row>
    <row r="20854" spans="1:4" x14ac:dyDescent="0.25">
      <c r="A20854" s="890" t="s">
        <v>20163</v>
      </c>
      <c r="B20854" s="890" t="s">
        <v>39793</v>
      </c>
      <c r="C20854" s="890" t="s">
        <v>20</v>
      </c>
      <c r="D20854" s="890">
        <v>122.64</v>
      </c>
    </row>
    <row r="20855" spans="1:4" x14ac:dyDescent="0.25">
      <c r="A20855" s="890" t="s">
        <v>20164</v>
      </c>
      <c r="B20855" s="890" t="s">
        <v>39793</v>
      </c>
      <c r="C20855" s="890" t="s">
        <v>20</v>
      </c>
      <c r="D20855" s="890">
        <v>122.64</v>
      </c>
    </row>
    <row r="20856" spans="1:4" x14ac:dyDescent="0.25">
      <c r="A20856" s="890" t="s">
        <v>20165</v>
      </c>
      <c r="B20856" s="890" t="s">
        <v>39794</v>
      </c>
      <c r="C20856" s="890" t="s">
        <v>20</v>
      </c>
      <c r="D20856" s="890">
        <v>85</v>
      </c>
    </row>
    <row r="20857" spans="1:4" x14ac:dyDescent="0.25">
      <c r="A20857" s="890" t="s">
        <v>20166</v>
      </c>
      <c r="B20857" s="890" t="s">
        <v>39794</v>
      </c>
      <c r="C20857" s="890" t="s">
        <v>20</v>
      </c>
      <c r="D20857" s="890">
        <v>85</v>
      </c>
    </row>
    <row r="20858" spans="1:4" x14ac:dyDescent="0.25">
      <c r="A20858" s="890" t="s">
        <v>20167</v>
      </c>
      <c r="B20858" s="890" t="s">
        <v>39795</v>
      </c>
      <c r="C20858" s="890" t="s">
        <v>20</v>
      </c>
      <c r="D20858" s="890">
        <v>104.4</v>
      </c>
    </row>
    <row r="20859" spans="1:4" x14ac:dyDescent="0.25">
      <c r="A20859" s="890" t="s">
        <v>20168</v>
      </c>
      <c r="B20859" s="890" t="s">
        <v>39795</v>
      </c>
      <c r="C20859" s="890" t="s">
        <v>20</v>
      </c>
      <c r="D20859" s="890">
        <v>104.4</v>
      </c>
    </row>
    <row r="20860" spans="1:4" x14ac:dyDescent="0.25">
      <c r="A20860" s="890" t="s">
        <v>20169</v>
      </c>
      <c r="B20860" s="890" t="s">
        <v>39796</v>
      </c>
      <c r="C20860" s="890" t="s">
        <v>20</v>
      </c>
      <c r="D20860" s="890">
        <v>104.4</v>
      </c>
    </row>
    <row r="20861" spans="1:4" x14ac:dyDescent="0.25">
      <c r="A20861" s="890" t="s">
        <v>20170</v>
      </c>
      <c r="B20861" s="890" t="s">
        <v>39796</v>
      </c>
      <c r="C20861" s="890" t="s">
        <v>20</v>
      </c>
      <c r="D20861" s="890">
        <v>104.4</v>
      </c>
    </row>
    <row r="20862" spans="1:4" x14ac:dyDescent="0.25">
      <c r="A20862" s="890" t="s">
        <v>20171</v>
      </c>
      <c r="B20862" s="890" t="s">
        <v>39797</v>
      </c>
      <c r="C20862" s="890" t="s">
        <v>20</v>
      </c>
      <c r="D20862" s="890">
        <v>104.4</v>
      </c>
    </row>
    <row r="20863" spans="1:4" x14ac:dyDescent="0.25">
      <c r="A20863" s="890" t="s">
        <v>20172</v>
      </c>
      <c r="B20863" s="890" t="s">
        <v>39797</v>
      </c>
      <c r="C20863" s="890" t="s">
        <v>20</v>
      </c>
      <c r="D20863" s="890">
        <v>104.4</v>
      </c>
    </row>
    <row r="20864" spans="1:4" x14ac:dyDescent="0.25">
      <c r="A20864" s="890" t="s">
        <v>20173</v>
      </c>
      <c r="B20864" s="890" t="s">
        <v>39798</v>
      </c>
      <c r="C20864" s="890" t="s">
        <v>20</v>
      </c>
      <c r="D20864" s="890">
        <v>113.6</v>
      </c>
    </row>
    <row r="20865" spans="1:4" x14ac:dyDescent="0.25">
      <c r="A20865" s="890" t="s">
        <v>20174</v>
      </c>
      <c r="B20865" s="890" t="s">
        <v>39798</v>
      </c>
      <c r="C20865" s="890" t="s">
        <v>20</v>
      </c>
      <c r="D20865" s="890">
        <v>113.6</v>
      </c>
    </row>
    <row r="20866" spans="1:4" x14ac:dyDescent="0.25">
      <c r="A20866" s="890" t="s">
        <v>20175</v>
      </c>
      <c r="B20866" s="890" t="s">
        <v>39799</v>
      </c>
      <c r="C20866" s="890" t="s">
        <v>20</v>
      </c>
      <c r="D20866" s="890">
        <v>86.85</v>
      </c>
    </row>
    <row r="20867" spans="1:4" x14ac:dyDescent="0.25">
      <c r="A20867" s="890" t="s">
        <v>20176</v>
      </c>
      <c r="B20867" s="890" t="s">
        <v>39799</v>
      </c>
      <c r="C20867" s="890" t="s">
        <v>20</v>
      </c>
      <c r="D20867" s="890">
        <v>86.85</v>
      </c>
    </row>
    <row r="20868" spans="1:4" x14ac:dyDescent="0.25">
      <c r="A20868" s="890" t="s">
        <v>20177</v>
      </c>
      <c r="B20868" s="890" t="s">
        <v>39800</v>
      </c>
      <c r="C20868" s="890" t="s">
        <v>20</v>
      </c>
      <c r="D20868" s="890">
        <v>117.6</v>
      </c>
    </row>
    <row r="20869" spans="1:4" x14ac:dyDescent="0.25">
      <c r="A20869" s="890" t="s">
        <v>20178</v>
      </c>
      <c r="B20869" s="890" t="s">
        <v>39800</v>
      </c>
      <c r="C20869" s="890" t="s">
        <v>20</v>
      </c>
      <c r="D20869" s="890">
        <v>117.6</v>
      </c>
    </row>
    <row r="20870" spans="1:4" x14ac:dyDescent="0.25">
      <c r="A20870" s="890" t="s">
        <v>20179</v>
      </c>
      <c r="B20870" s="890" t="s">
        <v>39801</v>
      </c>
      <c r="C20870" s="890" t="s">
        <v>20</v>
      </c>
      <c r="D20870" s="890">
        <v>60</v>
      </c>
    </row>
    <row r="20871" spans="1:4" x14ac:dyDescent="0.25">
      <c r="A20871" s="890" t="s">
        <v>20180</v>
      </c>
      <c r="B20871" s="890" t="s">
        <v>39801</v>
      </c>
      <c r="C20871" s="890" t="s">
        <v>20</v>
      </c>
      <c r="D20871" s="890">
        <v>60</v>
      </c>
    </row>
    <row r="20872" spans="1:4" x14ac:dyDescent="0.25">
      <c r="A20872" s="890" t="s">
        <v>20181</v>
      </c>
      <c r="B20872" s="890" t="s">
        <v>39802</v>
      </c>
      <c r="C20872" s="890" t="s">
        <v>20</v>
      </c>
      <c r="D20872" s="890">
        <v>93.6</v>
      </c>
    </row>
    <row r="20873" spans="1:4" x14ac:dyDescent="0.25">
      <c r="A20873" s="890" t="s">
        <v>20182</v>
      </c>
      <c r="B20873" s="890" t="s">
        <v>39802</v>
      </c>
      <c r="C20873" s="890" t="s">
        <v>20</v>
      </c>
      <c r="D20873" s="890">
        <v>93.6</v>
      </c>
    </row>
    <row r="20874" spans="1:4" x14ac:dyDescent="0.25">
      <c r="A20874" s="890" t="s">
        <v>28017</v>
      </c>
      <c r="B20874" s="890" t="s">
        <v>39803</v>
      </c>
      <c r="C20874" s="890" t="s">
        <v>653</v>
      </c>
      <c r="D20874" s="890">
        <v>74</v>
      </c>
    </row>
    <row r="20875" spans="1:4" x14ac:dyDescent="0.25">
      <c r="A20875" s="890" t="s">
        <v>28018</v>
      </c>
      <c r="B20875" s="890" t="s">
        <v>39803</v>
      </c>
      <c r="C20875" s="890" t="s">
        <v>653</v>
      </c>
      <c r="D20875" s="890">
        <v>74</v>
      </c>
    </row>
    <row r="20876" spans="1:4" x14ac:dyDescent="0.25">
      <c r="A20876" s="890" t="s">
        <v>28019</v>
      </c>
      <c r="B20876" s="890" t="s">
        <v>39804</v>
      </c>
      <c r="C20876" s="890" t="s">
        <v>653</v>
      </c>
      <c r="D20876" s="890">
        <v>87</v>
      </c>
    </row>
    <row r="20877" spans="1:4" x14ac:dyDescent="0.25">
      <c r="A20877" s="890" t="s">
        <v>28020</v>
      </c>
      <c r="B20877" s="890" t="s">
        <v>39804</v>
      </c>
      <c r="C20877" s="890" t="s">
        <v>653</v>
      </c>
      <c r="D20877" s="890">
        <v>87</v>
      </c>
    </row>
    <row r="20878" spans="1:4" x14ac:dyDescent="0.25">
      <c r="A20878" s="890" t="s">
        <v>20183</v>
      </c>
      <c r="B20878" s="890" t="s">
        <v>39805</v>
      </c>
      <c r="C20878" s="890" t="s">
        <v>4</v>
      </c>
      <c r="D20878" s="890">
        <v>225.85</v>
      </c>
    </row>
    <row r="20879" spans="1:4" x14ac:dyDescent="0.25">
      <c r="A20879" s="890" t="s">
        <v>20184</v>
      </c>
      <c r="B20879" s="890" t="s">
        <v>39805</v>
      </c>
      <c r="C20879" s="890" t="s">
        <v>4</v>
      </c>
      <c r="D20879" s="890">
        <v>210.29</v>
      </c>
    </row>
    <row r="20880" spans="1:4" x14ac:dyDescent="0.25">
      <c r="A20880" s="890" t="s">
        <v>20185</v>
      </c>
      <c r="B20880" s="890" t="s">
        <v>39806</v>
      </c>
      <c r="C20880" s="890" t="s">
        <v>5</v>
      </c>
      <c r="D20880" s="890">
        <v>8865.9599999999991</v>
      </c>
    </row>
    <row r="20881" spans="1:4" x14ac:dyDescent="0.25">
      <c r="A20881" s="890" t="s">
        <v>20186</v>
      </c>
      <c r="B20881" s="890" t="s">
        <v>39806</v>
      </c>
      <c r="C20881" s="890" t="s">
        <v>5</v>
      </c>
      <c r="D20881" s="890">
        <v>8463.24</v>
      </c>
    </row>
    <row r="20882" spans="1:4" x14ac:dyDescent="0.25">
      <c r="A20882" s="890" t="s">
        <v>20187</v>
      </c>
      <c r="B20882" s="890" t="s">
        <v>39807</v>
      </c>
      <c r="C20882" s="890" t="s">
        <v>5</v>
      </c>
      <c r="D20882" s="890">
        <v>2479.4499999999998</v>
      </c>
    </row>
    <row r="20883" spans="1:4" x14ac:dyDescent="0.25">
      <c r="A20883" s="890" t="s">
        <v>20188</v>
      </c>
      <c r="B20883" s="890" t="s">
        <v>39807</v>
      </c>
      <c r="C20883" s="890" t="s">
        <v>5</v>
      </c>
      <c r="D20883" s="890">
        <v>2385.5</v>
      </c>
    </row>
    <row r="20884" spans="1:4" x14ac:dyDescent="0.25">
      <c r="A20884" s="890" t="s">
        <v>20189</v>
      </c>
      <c r="B20884" s="890" t="s">
        <v>39808</v>
      </c>
      <c r="C20884" s="890" t="s">
        <v>5</v>
      </c>
      <c r="D20884" s="890">
        <v>6061.18</v>
      </c>
    </row>
    <row r="20885" spans="1:4" x14ac:dyDescent="0.25">
      <c r="A20885" s="890" t="s">
        <v>20190</v>
      </c>
      <c r="B20885" s="890" t="s">
        <v>39808</v>
      </c>
      <c r="C20885" s="890" t="s">
        <v>5</v>
      </c>
      <c r="D20885" s="890">
        <v>5773.83</v>
      </c>
    </row>
    <row r="20886" spans="1:4" x14ac:dyDescent="0.25">
      <c r="A20886" s="890" t="s">
        <v>20191</v>
      </c>
      <c r="B20886" s="890" t="s">
        <v>39809</v>
      </c>
      <c r="C20886" s="890" t="s">
        <v>4</v>
      </c>
      <c r="D20886" s="890">
        <v>612.58000000000004</v>
      </c>
    </row>
    <row r="20887" spans="1:4" x14ac:dyDescent="0.25">
      <c r="A20887" s="890" t="s">
        <v>20192</v>
      </c>
      <c r="B20887" s="890" t="s">
        <v>39809</v>
      </c>
      <c r="C20887" s="890" t="s">
        <v>4</v>
      </c>
      <c r="D20887" s="890">
        <v>581.11</v>
      </c>
    </row>
    <row r="20888" spans="1:4" x14ac:dyDescent="0.25">
      <c r="A20888" s="890" t="s">
        <v>20193</v>
      </c>
      <c r="B20888" s="890" t="s">
        <v>39810</v>
      </c>
      <c r="C20888" s="890" t="s">
        <v>4</v>
      </c>
      <c r="D20888" s="890">
        <v>792.49</v>
      </c>
    </row>
    <row r="20889" spans="1:4" x14ac:dyDescent="0.25">
      <c r="A20889" s="890" t="s">
        <v>20194</v>
      </c>
      <c r="B20889" s="890" t="s">
        <v>39810</v>
      </c>
      <c r="C20889" s="890" t="s">
        <v>4</v>
      </c>
      <c r="D20889" s="890">
        <v>753.21</v>
      </c>
    </row>
    <row r="20890" spans="1:4" x14ac:dyDescent="0.25">
      <c r="A20890" s="890" t="s">
        <v>20195</v>
      </c>
      <c r="B20890" s="890" t="s">
        <v>39811</v>
      </c>
      <c r="C20890" s="890" t="s">
        <v>4</v>
      </c>
      <c r="D20890" s="890">
        <v>684.52</v>
      </c>
    </row>
    <row r="20891" spans="1:4" x14ac:dyDescent="0.25">
      <c r="A20891" s="890" t="s">
        <v>20196</v>
      </c>
      <c r="B20891" s="890" t="s">
        <v>39811</v>
      </c>
      <c r="C20891" s="890" t="s">
        <v>4</v>
      </c>
      <c r="D20891" s="890">
        <v>649.79</v>
      </c>
    </row>
    <row r="20892" spans="1:4" x14ac:dyDescent="0.25">
      <c r="A20892" s="890" t="s">
        <v>20197</v>
      </c>
      <c r="B20892" s="890" t="s">
        <v>39812</v>
      </c>
      <c r="C20892" s="890" t="s">
        <v>4</v>
      </c>
      <c r="D20892" s="890">
        <v>1881.76</v>
      </c>
    </row>
    <row r="20893" spans="1:4" x14ac:dyDescent="0.25">
      <c r="A20893" s="890" t="s">
        <v>20198</v>
      </c>
      <c r="B20893" s="890" t="s">
        <v>39812</v>
      </c>
      <c r="C20893" s="890" t="s">
        <v>4</v>
      </c>
      <c r="D20893" s="890">
        <v>1797.35</v>
      </c>
    </row>
    <row r="20894" spans="1:4" x14ac:dyDescent="0.25">
      <c r="A20894" s="890" t="s">
        <v>20199</v>
      </c>
      <c r="B20894" s="890" t="s">
        <v>39813</v>
      </c>
      <c r="C20894" s="890" t="s">
        <v>4</v>
      </c>
      <c r="D20894" s="890">
        <v>2005.09</v>
      </c>
    </row>
    <row r="20895" spans="1:4" x14ac:dyDescent="0.25">
      <c r="A20895" s="890" t="s">
        <v>20200</v>
      </c>
      <c r="B20895" s="890" t="s">
        <v>39813</v>
      </c>
      <c r="C20895" s="890" t="s">
        <v>4</v>
      </c>
      <c r="D20895" s="890">
        <v>1910.55</v>
      </c>
    </row>
    <row r="20896" spans="1:4" x14ac:dyDescent="0.25">
      <c r="A20896" s="890" t="s">
        <v>20201</v>
      </c>
      <c r="B20896" s="890" t="s">
        <v>39814</v>
      </c>
      <c r="C20896" s="890" t="s">
        <v>4</v>
      </c>
      <c r="D20896" s="890">
        <v>1796.54</v>
      </c>
    </row>
    <row r="20897" spans="1:4" x14ac:dyDescent="0.25">
      <c r="A20897" s="890" t="s">
        <v>20202</v>
      </c>
      <c r="B20897" s="890" t="s">
        <v>39814</v>
      </c>
      <c r="C20897" s="890" t="s">
        <v>4</v>
      </c>
      <c r="D20897" s="890">
        <v>1715.01</v>
      </c>
    </row>
    <row r="20898" spans="1:4" x14ac:dyDescent="0.25">
      <c r="A20898" s="890" t="s">
        <v>20203</v>
      </c>
      <c r="B20898" s="890" t="s">
        <v>39815</v>
      </c>
      <c r="C20898" s="890" t="s">
        <v>4</v>
      </c>
      <c r="D20898" s="890">
        <v>215.24</v>
      </c>
    </row>
    <row r="20899" spans="1:4" x14ac:dyDescent="0.25">
      <c r="A20899" s="890" t="s">
        <v>20204</v>
      </c>
      <c r="B20899" s="890" t="s">
        <v>39815</v>
      </c>
      <c r="C20899" s="890" t="s">
        <v>4</v>
      </c>
      <c r="D20899" s="890">
        <v>204.03</v>
      </c>
    </row>
    <row r="20900" spans="1:4" x14ac:dyDescent="0.25">
      <c r="A20900" s="890" t="s">
        <v>20205</v>
      </c>
      <c r="B20900" s="890" t="s">
        <v>39816</v>
      </c>
      <c r="C20900" s="890" t="s">
        <v>4</v>
      </c>
      <c r="D20900" s="890">
        <v>749.43</v>
      </c>
    </row>
    <row r="20901" spans="1:4" x14ac:dyDescent="0.25">
      <c r="A20901" s="890" t="s">
        <v>20206</v>
      </c>
      <c r="B20901" s="890" t="s">
        <v>39816</v>
      </c>
      <c r="C20901" s="890" t="s">
        <v>4</v>
      </c>
      <c r="D20901" s="890">
        <v>703.67</v>
      </c>
    </row>
    <row r="20902" spans="1:4" x14ac:dyDescent="0.25">
      <c r="A20902" s="890" t="s">
        <v>20207</v>
      </c>
      <c r="B20902" s="890" t="s">
        <v>39817</v>
      </c>
      <c r="C20902" s="890" t="s">
        <v>4</v>
      </c>
      <c r="D20902" s="890">
        <v>219.55</v>
      </c>
    </row>
    <row r="20903" spans="1:4" x14ac:dyDescent="0.25">
      <c r="A20903" s="890" t="s">
        <v>20208</v>
      </c>
      <c r="B20903" s="890" t="s">
        <v>39817</v>
      </c>
      <c r="C20903" s="890" t="s">
        <v>4</v>
      </c>
      <c r="D20903" s="890">
        <v>207.56</v>
      </c>
    </row>
    <row r="20904" spans="1:4" x14ac:dyDescent="0.25">
      <c r="A20904" s="890" t="s">
        <v>20209</v>
      </c>
      <c r="B20904" s="890" t="s">
        <v>39818</v>
      </c>
      <c r="C20904" s="890" t="s">
        <v>4</v>
      </c>
      <c r="D20904" s="890">
        <v>623.12</v>
      </c>
    </row>
    <row r="20905" spans="1:4" x14ac:dyDescent="0.25">
      <c r="A20905" s="890" t="s">
        <v>20210</v>
      </c>
      <c r="B20905" s="890" t="s">
        <v>39818</v>
      </c>
      <c r="C20905" s="890" t="s">
        <v>4</v>
      </c>
      <c r="D20905" s="890">
        <v>587</v>
      </c>
    </row>
    <row r="20906" spans="1:4" x14ac:dyDescent="0.25">
      <c r="A20906" s="890" t="s">
        <v>20211</v>
      </c>
      <c r="B20906" s="890" t="s">
        <v>39819</v>
      </c>
      <c r="C20906" s="890" t="s">
        <v>4</v>
      </c>
      <c r="D20906" s="890">
        <v>324.41000000000003</v>
      </c>
    </row>
    <row r="20907" spans="1:4" x14ac:dyDescent="0.25">
      <c r="A20907" s="890" t="s">
        <v>20212</v>
      </c>
      <c r="B20907" s="890" t="s">
        <v>39819</v>
      </c>
      <c r="C20907" s="890" t="s">
        <v>4</v>
      </c>
      <c r="D20907" s="890">
        <v>312.45999999999998</v>
      </c>
    </row>
    <row r="20908" spans="1:4" x14ac:dyDescent="0.25">
      <c r="A20908" s="890" t="s">
        <v>20213</v>
      </c>
      <c r="B20908" s="890" t="s">
        <v>39820</v>
      </c>
      <c r="C20908" s="890" t="s">
        <v>4</v>
      </c>
      <c r="D20908" s="890">
        <v>120.63</v>
      </c>
    </row>
    <row r="20909" spans="1:4" x14ac:dyDescent="0.25">
      <c r="A20909" s="890" t="s">
        <v>20214</v>
      </c>
      <c r="B20909" s="890" t="s">
        <v>39820</v>
      </c>
      <c r="C20909" s="890" t="s">
        <v>4</v>
      </c>
      <c r="D20909" s="890">
        <v>116.97</v>
      </c>
    </row>
    <row r="20910" spans="1:4" x14ac:dyDescent="0.25">
      <c r="A20910" s="890" t="s">
        <v>20215</v>
      </c>
      <c r="B20910" s="890" t="s">
        <v>39821</v>
      </c>
      <c r="C20910" s="890" t="s">
        <v>5</v>
      </c>
      <c r="D20910" s="890">
        <v>9758.82</v>
      </c>
    </row>
    <row r="20911" spans="1:4" x14ac:dyDescent="0.25">
      <c r="A20911" s="890" t="s">
        <v>20216</v>
      </c>
      <c r="B20911" s="890" t="s">
        <v>39821</v>
      </c>
      <c r="C20911" s="890" t="s">
        <v>5</v>
      </c>
      <c r="D20911" s="890">
        <v>9182.39</v>
      </c>
    </row>
    <row r="20912" spans="1:4" x14ac:dyDescent="0.25">
      <c r="A20912" s="890" t="s">
        <v>20217</v>
      </c>
      <c r="B20912" s="890" t="s">
        <v>39822</v>
      </c>
      <c r="C20912" s="890" t="s">
        <v>5</v>
      </c>
      <c r="D20912" s="890">
        <v>12641.54</v>
      </c>
    </row>
    <row r="20913" spans="1:4" x14ac:dyDescent="0.25">
      <c r="A20913" s="890" t="s">
        <v>20218</v>
      </c>
      <c r="B20913" s="890" t="s">
        <v>39822</v>
      </c>
      <c r="C20913" s="890" t="s">
        <v>5</v>
      </c>
      <c r="D20913" s="890">
        <v>11911.49</v>
      </c>
    </row>
    <row r="20914" spans="1:4" x14ac:dyDescent="0.25">
      <c r="A20914" s="890" t="s">
        <v>20219</v>
      </c>
      <c r="B20914" s="890" t="s">
        <v>39823</v>
      </c>
      <c r="C20914" s="890" t="s">
        <v>3</v>
      </c>
      <c r="D20914" s="890">
        <v>33.99</v>
      </c>
    </row>
    <row r="20915" spans="1:4" x14ac:dyDescent="0.25">
      <c r="A20915" s="890" t="s">
        <v>20220</v>
      </c>
      <c r="B20915" s="890" t="s">
        <v>39823</v>
      </c>
      <c r="C20915" s="890" t="s">
        <v>3</v>
      </c>
      <c r="D20915" s="890">
        <v>32.43</v>
      </c>
    </row>
    <row r="20916" spans="1:4" x14ac:dyDescent="0.25">
      <c r="A20916" s="890" t="s">
        <v>20221</v>
      </c>
      <c r="B20916" s="890" t="s">
        <v>50027</v>
      </c>
      <c r="C20916" s="890" t="s">
        <v>3</v>
      </c>
      <c r="D20916" s="890">
        <v>2153.88</v>
      </c>
    </row>
    <row r="20917" spans="1:4" x14ac:dyDescent="0.25">
      <c r="A20917" s="890" t="s">
        <v>20222</v>
      </c>
      <c r="B20917" s="890" t="s">
        <v>50027</v>
      </c>
      <c r="C20917" s="890" t="s">
        <v>3</v>
      </c>
      <c r="D20917" s="890">
        <v>2105.33</v>
      </c>
    </row>
    <row r="20918" spans="1:4" x14ac:dyDescent="0.25">
      <c r="A20918" s="890" t="s">
        <v>20223</v>
      </c>
      <c r="B20918" s="890" t="s">
        <v>39825</v>
      </c>
      <c r="C20918" s="890" t="s">
        <v>5</v>
      </c>
      <c r="D20918" s="890">
        <v>405.19</v>
      </c>
    </row>
    <row r="20919" spans="1:4" x14ac:dyDescent="0.25">
      <c r="A20919" s="890" t="s">
        <v>20224</v>
      </c>
      <c r="B20919" s="890" t="s">
        <v>39825</v>
      </c>
      <c r="C20919" s="890" t="s">
        <v>5</v>
      </c>
      <c r="D20919" s="890">
        <v>369.35</v>
      </c>
    </row>
    <row r="20920" spans="1:4" x14ac:dyDescent="0.25">
      <c r="A20920" s="890" t="s">
        <v>20225</v>
      </c>
      <c r="B20920" s="890" t="s">
        <v>39826</v>
      </c>
      <c r="C20920" s="890" t="s">
        <v>5</v>
      </c>
      <c r="D20920" s="890">
        <v>441.01</v>
      </c>
    </row>
    <row r="20921" spans="1:4" x14ac:dyDescent="0.25">
      <c r="A20921" s="890" t="s">
        <v>20226</v>
      </c>
      <c r="B20921" s="890" t="s">
        <v>39826</v>
      </c>
      <c r="C20921" s="890" t="s">
        <v>5</v>
      </c>
      <c r="D20921" s="890">
        <v>401.59</v>
      </c>
    </row>
    <row r="20922" spans="1:4" x14ac:dyDescent="0.25">
      <c r="A20922" s="890" t="s">
        <v>20227</v>
      </c>
      <c r="B20922" s="890" t="s">
        <v>39827</v>
      </c>
      <c r="C20922" s="890" t="s">
        <v>5</v>
      </c>
      <c r="D20922" s="890">
        <v>507.57</v>
      </c>
    </row>
    <row r="20923" spans="1:4" x14ac:dyDescent="0.25">
      <c r="A20923" s="890" t="s">
        <v>20228</v>
      </c>
      <c r="B20923" s="890" t="s">
        <v>39827</v>
      </c>
      <c r="C20923" s="890" t="s">
        <v>5</v>
      </c>
      <c r="D20923" s="890">
        <v>464.55</v>
      </c>
    </row>
    <row r="20924" spans="1:4" x14ac:dyDescent="0.25">
      <c r="A20924" s="890" t="s">
        <v>20229</v>
      </c>
      <c r="B20924" s="890" t="s">
        <v>39828</v>
      </c>
      <c r="C20924" s="890" t="s">
        <v>5</v>
      </c>
      <c r="D20924" s="890">
        <v>621.34</v>
      </c>
    </row>
    <row r="20925" spans="1:4" x14ac:dyDescent="0.25">
      <c r="A20925" s="890" t="s">
        <v>20230</v>
      </c>
      <c r="B20925" s="890" t="s">
        <v>39828</v>
      </c>
      <c r="C20925" s="890" t="s">
        <v>5</v>
      </c>
      <c r="D20925" s="890">
        <v>567.57000000000005</v>
      </c>
    </row>
    <row r="20926" spans="1:4" x14ac:dyDescent="0.25">
      <c r="A20926" s="890" t="s">
        <v>20231</v>
      </c>
      <c r="B20926" s="890" t="s">
        <v>39829</v>
      </c>
      <c r="C20926" s="890" t="s">
        <v>5</v>
      </c>
      <c r="D20926" s="890">
        <v>825.14</v>
      </c>
    </row>
    <row r="20927" spans="1:4" x14ac:dyDescent="0.25">
      <c r="A20927" s="890" t="s">
        <v>20232</v>
      </c>
      <c r="B20927" s="890" t="s">
        <v>39829</v>
      </c>
      <c r="C20927" s="890" t="s">
        <v>5</v>
      </c>
      <c r="D20927" s="890">
        <v>753.45</v>
      </c>
    </row>
    <row r="20928" spans="1:4" x14ac:dyDescent="0.25">
      <c r="A20928" s="890" t="s">
        <v>20233</v>
      </c>
      <c r="B20928" s="890" t="s">
        <v>39830</v>
      </c>
      <c r="C20928" s="890" t="s">
        <v>5</v>
      </c>
      <c r="D20928" s="890">
        <v>192.74</v>
      </c>
    </row>
    <row r="20929" spans="1:4" x14ac:dyDescent="0.25">
      <c r="A20929" s="890" t="s">
        <v>20234</v>
      </c>
      <c r="B20929" s="890" t="s">
        <v>39830</v>
      </c>
      <c r="C20929" s="890" t="s">
        <v>5</v>
      </c>
      <c r="D20929" s="890">
        <v>174.82</v>
      </c>
    </row>
    <row r="20930" spans="1:4" x14ac:dyDescent="0.25">
      <c r="A20930" s="890" t="s">
        <v>20235</v>
      </c>
      <c r="B20930" s="890" t="s">
        <v>39831</v>
      </c>
      <c r="C20930" s="890" t="s">
        <v>5</v>
      </c>
      <c r="D20930" s="890">
        <v>388.44</v>
      </c>
    </row>
    <row r="20931" spans="1:4" x14ac:dyDescent="0.25">
      <c r="A20931" s="890" t="s">
        <v>20236</v>
      </c>
      <c r="B20931" s="890" t="s">
        <v>39831</v>
      </c>
      <c r="C20931" s="890" t="s">
        <v>5</v>
      </c>
      <c r="D20931" s="890">
        <v>352.6</v>
      </c>
    </row>
    <row r="20932" spans="1:4" x14ac:dyDescent="0.25">
      <c r="A20932" s="890" t="s">
        <v>20237</v>
      </c>
      <c r="B20932" s="890" t="s">
        <v>39832</v>
      </c>
      <c r="C20932" s="890" t="s">
        <v>5</v>
      </c>
      <c r="D20932" s="890">
        <v>778.18</v>
      </c>
    </row>
    <row r="20933" spans="1:4" x14ac:dyDescent="0.25">
      <c r="A20933" s="890" t="s">
        <v>20238</v>
      </c>
      <c r="B20933" s="890" t="s">
        <v>39832</v>
      </c>
      <c r="C20933" s="890" t="s">
        <v>5</v>
      </c>
      <c r="D20933" s="890">
        <v>706.49</v>
      </c>
    </row>
    <row r="20934" spans="1:4" x14ac:dyDescent="0.25">
      <c r="A20934" s="890" t="s">
        <v>20239</v>
      </c>
      <c r="B20934" s="890" t="s">
        <v>39833</v>
      </c>
      <c r="C20934" s="890" t="s">
        <v>5</v>
      </c>
      <c r="D20934" s="890">
        <v>388.44</v>
      </c>
    </row>
    <row r="20935" spans="1:4" x14ac:dyDescent="0.25">
      <c r="A20935" s="890" t="s">
        <v>20240</v>
      </c>
      <c r="B20935" s="890" t="s">
        <v>39833</v>
      </c>
      <c r="C20935" s="890" t="s">
        <v>5</v>
      </c>
      <c r="D20935" s="890">
        <v>352.6</v>
      </c>
    </row>
    <row r="20936" spans="1:4" x14ac:dyDescent="0.25">
      <c r="A20936" s="890" t="s">
        <v>20241</v>
      </c>
      <c r="B20936" s="890" t="s">
        <v>39834</v>
      </c>
      <c r="C20936" s="890" t="s">
        <v>5</v>
      </c>
      <c r="D20936" s="890">
        <v>460.09</v>
      </c>
    </row>
    <row r="20937" spans="1:4" x14ac:dyDescent="0.25">
      <c r="A20937" s="890" t="s">
        <v>20242</v>
      </c>
      <c r="B20937" s="890" t="s">
        <v>39834</v>
      </c>
      <c r="C20937" s="890" t="s">
        <v>5</v>
      </c>
      <c r="D20937" s="890">
        <v>417.08</v>
      </c>
    </row>
    <row r="20938" spans="1:4" x14ac:dyDescent="0.25">
      <c r="A20938" s="890" t="s">
        <v>20243</v>
      </c>
      <c r="B20938" s="890" t="s">
        <v>39835</v>
      </c>
      <c r="C20938" s="890" t="s">
        <v>5</v>
      </c>
      <c r="D20938" s="890">
        <v>388.44</v>
      </c>
    </row>
    <row r="20939" spans="1:4" x14ac:dyDescent="0.25">
      <c r="A20939" s="890" t="s">
        <v>20244</v>
      </c>
      <c r="B20939" s="890" t="s">
        <v>39835</v>
      </c>
      <c r="C20939" s="890" t="s">
        <v>5</v>
      </c>
      <c r="D20939" s="890">
        <v>352.6</v>
      </c>
    </row>
    <row r="20940" spans="1:4" x14ac:dyDescent="0.25">
      <c r="A20940" s="890" t="s">
        <v>20245</v>
      </c>
      <c r="B20940" s="890" t="s">
        <v>39836</v>
      </c>
      <c r="C20940" s="890" t="s">
        <v>5</v>
      </c>
      <c r="D20940" s="890">
        <v>460.09</v>
      </c>
    </row>
    <row r="20941" spans="1:4" x14ac:dyDescent="0.25">
      <c r="A20941" s="890" t="s">
        <v>20246</v>
      </c>
      <c r="B20941" s="890" t="s">
        <v>39836</v>
      </c>
      <c r="C20941" s="890" t="s">
        <v>5</v>
      </c>
      <c r="D20941" s="890">
        <v>417.08</v>
      </c>
    </row>
    <row r="20942" spans="1:4" x14ac:dyDescent="0.25">
      <c r="A20942" s="890" t="s">
        <v>20247</v>
      </c>
      <c r="B20942" s="890" t="s">
        <v>39837</v>
      </c>
      <c r="C20942" s="890" t="s">
        <v>5</v>
      </c>
      <c r="D20942" s="890">
        <v>315.63</v>
      </c>
    </row>
    <row r="20943" spans="1:4" x14ac:dyDescent="0.25">
      <c r="A20943" s="890" t="s">
        <v>20248</v>
      </c>
      <c r="B20943" s="890" t="s">
        <v>39837</v>
      </c>
      <c r="C20943" s="890" t="s">
        <v>5</v>
      </c>
      <c r="D20943" s="890">
        <v>288.75</v>
      </c>
    </row>
    <row r="20944" spans="1:4" x14ac:dyDescent="0.25">
      <c r="A20944" s="890" t="s">
        <v>20249</v>
      </c>
      <c r="B20944" s="890" t="s">
        <v>39838</v>
      </c>
      <c r="C20944" s="890" t="s">
        <v>5</v>
      </c>
      <c r="D20944" s="890">
        <v>716.46</v>
      </c>
    </row>
    <row r="20945" spans="1:4" x14ac:dyDescent="0.25">
      <c r="A20945" s="890" t="s">
        <v>20250</v>
      </c>
      <c r="B20945" s="890" t="s">
        <v>39838</v>
      </c>
      <c r="C20945" s="890" t="s">
        <v>5</v>
      </c>
      <c r="D20945" s="890">
        <v>644.78</v>
      </c>
    </row>
    <row r="20946" spans="1:4" x14ac:dyDescent="0.25">
      <c r="A20946" s="890" t="s">
        <v>20251</v>
      </c>
      <c r="B20946" s="890" t="s">
        <v>39839</v>
      </c>
      <c r="C20946" s="890" t="s">
        <v>5</v>
      </c>
      <c r="D20946" s="890">
        <v>2149.4</v>
      </c>
    </row>
    <row r="20947" spans="1:4" x14ac:dyDescent="0.25">
      <c r="A20947" s="890" t="s">
        <v>20252</v>
      </c>
      <c r="B20947" s="890" t="s">
        <v>39839</v>
      </c>
      <c r="C20947" s="890" t="s">
        <v>5</v>
      </c>
      <c r="D20947" s="890">
        <v>1934.34</v>
      </c>
    </row>
    <row r="20948" spans="1:4" x14ac:dyDescent="0.25">
      <c r="A20948" s="890" t="s">
        <v>20253</v>
      </c>
      <c r="B20948" s="890" t="s">
        <v>39840</v>
      </c>
      <c r="C20948" s="890" t="s">
        <v>5</v>
      </c>
      <c r="D20948" s="890">
        <v>179.11</v>
      </c>
    </row>
    <row r="20949" spans="1:4" x14ac:dyDescent="0.25">
      <c r="A20949" s="890" t="s">
        <v>20254</v>
      </c>
      <c r="B20949" s="890" t="s">
        <v>39840</v>
      </c>
      <c r="C20949" s="890" t="s">
        <v>5</v>
      </c>
      <c r="D20949" s="890">
        <v>161.19</v>
      </c>
    </row>
    <row r="20950" spans="1:4" x14ac:dyDescent="0.25">
      <c r="A20950" s="890" t="s">
        <v>20255</v>
      </c>
      <c r="B20950" s="890" t="s">
        <v>39841</v>
      </c>
      <c r="C20950" s="890" t="s">
        <v>5</v>
      </c>
      <c r="D20950" s="890">
        <v>268.67</v>
      </c>
    </row>
    <row r="20951" spans="1:4" x14ac:dyDescent="0.25">
      <c r="A20951" s="890" t="s">
        <v>20256</v>
      </c>
      <c r="B20951" s="890" t="s">
        <v>39841</v>
      </c>
      <c r="C20951" s="890" t="s">
        <v>5</v>
      </c>
      <c r="D20951" s="890">
        <v>241.79</v>
      </c>
    </row>
    <row r="20952" spans="1:4" x14ac:dyDescent="0.25">
      <c r="A20952" s="890" t="s">
        <v>20257</v>
      </c>
      <c r="B20952" s="890" t="s">
        <v>39842</v>
      </c>
      <c r="C20952" s="890" t="s">
        <v>5</v>
      </c>
      <c r="D20952" s="890">
        <v>358.23</v>
      </c>
    </row>
    <row r="20953" spans="1:4" x14ac:dyDescent="0.25">
      <c r="A20953" s="890" t="s">
        <v>20258</v>
      </c>
      <c r="B20953" s="890" t="s">
        <v>39842</v>
      </c>
      <c r="C20953" s="890" t="s">
        <v>5</v>
      </c>
      <c r="D20953" s="890">
        <v>322.39</v>
      </c>
    </row>
    <row r="20954" spans="1:4" x14ac:dyDescent="0.25">
      <c r="A20954" s="890" t="s">
        <v>20259</v>
      </c>
      <c r="B20954" s="890" t="s">
        <v>39843</v>
      </c>
      <c r="C20954" s="890" t="s">
        <v>5</v>
      </c>
      <c r="D20954" s="890">
        <v>179.11</v>
      </c>
    </row>
    <row r="20955" spans="1:4" x14ac:dyDescent="0.25">
      <c r="A20955" s="890" t="s">
        <v>20260</v>
      </c>
      <c r="B20955" s="890" t="s">
        <v>39843</v>
      </c>
      <c r="C20955" s="890" t="s">
        <v>5</v>
      </c>
      <c r="D20955" s="890">
        <v>161.19</v>
      </c>
    </row>
    <row r="20956" spans="1:4" x14ac:dyDescent="0.25">
      <c r="A20956" s="890" t="s">
        <v>20261</v>
      </c>
      <c r="B20956" s="890" t="s">
        <v>39844</v>
      </c>
      <c r="C20956" s="890" t="s">
        <v>5</v>
      </c>
      <c r="D20956" s="890">
        <v>286.58</v>
      </c>
    </row>
    <row r="20957" spans="1:4" x14ac:dyDescent="0.25">
      <c r="A20957" s="890" t="s">
        <v>20262</v>
      </c>
      <c r="B20957" s="890" t="s">
        <v>39844</v>
      </c>
      <c r="C20957" s="890" t="s">
        <v>5</v>
      </c>
      <c r="D20957" s="890">
        <v>257.91000000000003</v>
      </c>
    </row>
    <row r="20958" spans="1:4" x14ac:dyDescent="0.25">
      <c r="A20958" s="890" t="s">
        <v>20263</v>
      </c>
      <c r="B20958" s="890" t="s">
        <v>39845</v>
      </c>
      <c r="C20958" s="890" t="s">
        <v>5</v>
      </c>
      <c r="D20958" s="890">
        <v>214.94</v>
      </c>
    </row>
    <row r="20959" spans="1:4" x14ac:dyDescent="0.25">
      <c r="A20959" s="890" t="s">
        <v>20264</v>
      </c>
      <c r="B20959" s="890" t="s">
        <v>39845</v>
      </c>
      <c r="C20959" s="890" t="s">
        <v>5</v>
      </c>
      <c r="D20959" s="890">
        <v>193.43</v>
      </c>
    </row>
    <row r="20960" spans="1:4" x14ac:dyDescent="0.25">
      <c r="A20960" s="890" t="s">
        <v>20265</v>
      </c>
      <c r="B20960" s="890" t="s">
        <v>39846</v>
      </c>
      <c r="C20960" s="890" t="s">
        <v>5</v>
      </c>
      <c r="D20960" s="890">
        <v>358.23</v>
      </c>
    </row>
    <row r="20961" spans="1:4" x14ac:dyDescent="0.25">
      <c r="A20961" s="890" t="s">
        <v>20266</v>
      </c>
      <c r="B20961" s="890" t="s">
        <v>39846</v>
      </c>
      <c r="C20961" s="890" t="s">
        <v>5</v>
      </c>
      <c r="D20961" s="890">
        <v>322.39</v>
      </c>
    </row>
    <row r="20962" spans="1:4" x14ac:dyDescent="0.25">
      <c r="A20962" s="890" t="s">
        <v>20267</v>
      </c>
      <c r="B20962" s="890" t="s">
        <v>39847</v>
      </c>
      <c r="C20962" s="890" t="s">
        <v>5</v>
      </c>
      <c r="D20962" s="890">
        <v>1365</v>
      </c>
    </row>
    <row r="20963" spans="1:4" x14ac:dyDescent="0.25">
      <c r="A20963" s="890" t="s">
        <v>20268</v>
      </c>
      <c r="B20963" s="890" t="s">
        <v>39847</v>
      </c>
      <c r="C20963" s="890" t="s">
        <v>5</v>
      </c>
      <c r="D20963" s="890">
        <v>1365</v>
      </c>
    </row>
    <row r="20964" spans="1:4" x14ac:dyDescent="0.25">
      <c r="A20964" s="890" t="s">
        <v>20269</v>
      </c>
      <c r="B20964" s="890" t="s">
        <v>39848</v>
      </c>
      <c r="C20964" s="890" t="s">
        <v>5</v>
      </c>
      <c r="D20964" s="890">
        <v>1675</v>
      </c>
    </row>
    <row r="20965" spans="1:4" x14ac:dyDescent="0.25">
      <c r="A20965" s="890" t="s">
        <v>20270</v>
      </c>
      <c r="B20965" s="890" t="s">
        <v>39848</v>
      </c>
      <c r="C20965" s="890" t="s">
        <v>5</v>
      </c>
      <c r="D20965" s="890">
        <v>1675</v>
      </c>
    </row>
    <row r="20966" spans="1:4" x14ac:dyDescent="0.25">
      <c r="A20966" s="890" t="s">
        <v>20271</v>
      </c>
      <c r="B20966" s="890" t="s">
        <v>39849</v>
      </c>
      <c r="C20966" s="890" t="s">
        <v>5</v>
      </c>
      <c r="D20966" s="890">
        <v>2557</v>
      </c>
    </row>
    <row r="20967" spans="1:4" x14ac:dyDescent="0.25">
      <c r="A20967" s="890" t="s">
        <v>20272</v>
      </c>
      <c r="B20967" s="890" t="s">
        <v>39849</v>
      </c>
      <c r="C20967" s="890" t="s">
        <v>5</v>
      </c>
      <c r="D20967" s="890">
        <v>2557</v>
      </c>
    </row>
    <row r="20968" spans="1:4" x14ac:dyDescent="0.25">
      <c r="A20968" s="890" t="s">
        <v>20273</v>
      </c>
      <c r="B20968" s="890" t="s">
        <v>39850</v>
      </c>
      <c r="C20968" s="890" t="s">
        <v>5</v>
      </c>
      <c r="D20968" s="890">
        <v>2745</v>
      </c>
    </row>
    <row r="20969" spans="1:4" x14ac:dyDescent="0.25">
      <c r="A20969" s="890" t="s">
        <v>20274</v>
      </c>
      <c r="B20969" s="890" t="s">
        <v>39850</v>
      </c>
      <c r="C20969" s="890" t="s">
        <v>5</v>
      </c>
      <c r="D20969" s="890">
        <v>2745</v>
      </c>
    </row>
    <row r="20970" spans="1:4" x14ac:dyDescent="0.25">
      <c r="A20970" s="890" t="s">
        <v>20275</v>
      </c>
      <c r="B20970" s="890" t="s">
        <v>39851</v>
      </c>
      <c r="C20970" s="890" t="s">
        <v>5</v>
      </c>
      <c r="D20970" s="890">
        <v>3509</v>
      </c>
    </row>
    <row r="20971" spans="1:4" x14ac:dyDescent="0.25">
      <c r="A20971" s="890" t="s">
        <v>20276</v>
      </c>
      <c r="B20971" s="890" t="s">
        <v>39851</v>
      </c>
      <c r="C20971" s="890" t="s">
        <v>5</v>
      </c>
      <c r="D20971" s="890">
        <v>3509</v>
      </c>
    </row>
    <row r="20972" spans="1:4" x14ac:dyDescent="0.25">
      <c r="A20972" s="890" t="s">
        <v>20277</v>
      </c>
      <c r="B20972" s="890" t="s">
        <v>39852</v>
      </c>
      <c r="C20972" s="890" t="s">
        <v>5</v>
      </c>
      <c r="D20972" s="890">
        <v>5152.09</v>
      </c>
    </row>
    <row r="20973" spans="1:4" x14ac:dyDescent="0.25">
      <c r="A20973" s="890" t="s">
        <v>20278</v>
      </c>
      <c r="B20973" s="890" t="s">
        <v>39852</v>
      </c>
      <c r="C20973" s="890" t="s">
        <v>5</v>
      </c>
      <c r="D20973" s="890">
        <v>5152.09</v>
      </c>
    </row>
    <row r="20974" spans="1:4" x14ac:dyDescent="0.25">
      <c r="A20974" s="890" t="s">
        <v>20279</v>
      </c>
      <c r="B20974" s="890" t="s">
        <v>39853</v>
      </c>
      <c r="C20974" s="890" t="s">
        <v>5</v>
      </c>
      <c r="D20974" s="890">
        <v>6822</v>
      </c>
    </row>
    <row r="20975" spans="1:4" x14ac:dyDescent="0.25">
      <c r="A20975" s="890" t="s">
        <v>20280</v>
      </c>
      <c r="B20975" s="890" t="s">
        <v>39853</v>
      </c>
      <c r="C20975" s="890" t="s">
        <v>5</v>
      </c>
      <c r="D20975" s="890">
        <v>6822</v>
      </c>
    </row>
    <row r="20976" spans="1:4" x14ac:dyDescent="0.25">
      <c r="A20976" s="890" t="s">
        <v>20281</v>
      </c>
      <c r="B20976" s="890" t="s">
        <v>39854</v>
      </c>
      <c r="C20976" s="890" t="s">
        <v>5</v>
      </c>
      <c r="D20976" s="890">
        <v>12017.5</v>
      </c>
    </row>
    <row r="20977" spans="1:4" x14ac:dyDescent="0.25">
      <c r="A20977" s="890" t="s">
        <v>20282</v>
      </c>
      <c r="B20977" s="890" t="s">
        <v>39854</v>
      </c>
      <c r="C20977" s="890" t="s">
        <v>5</v>
      </c>
      <c r="D20977" s="890">
        <v>12017.5</v>
      </c>
    </row>
    <row r="20978" spans="1:4" x14ac:dyDescent="0.25">
      <c r="A20978" s="890" t="s">
        <v>20283</v>
      </c>
      <c r="B20978" s="890" t="s">
        <v>39855</v>
      </c>
      <c r="C20978" s="890" t="s">
        <v>5</v>
      </c>
      <c r="D20978" s="890">
        <v>1101.73</v>
      </c>
    </row>
    <row r="20979" spans="1:4" x14ac:dyDescent="0.25">
      <c r="A20979" s="890" t="s">
        <v>20284</v>
      </c>
      <c r="B20979" s="890" t="s">
        <v>39855</v>
      </c>
      <c r="C20979" s="890" t="s">
        <v>5</v>
      </c>
      <c r="D20979" s="890">
        <v>1101.73</v>
      </c>
    </row>
    <row r="20980" spans="1:4" x14ac:dyDescent="0.25">
      <c r="A20980" s="890" t="s">
        <v>20285</v>
      </c>
      <c r="B20980" s="890" t="s">
        <v>39856</v>
      </c>
      <c r="C20980" s="890" t="s">
        <v>5</v>
      </c>
      <c r="D20980" s="890">
        <v>1980</v>
      </c>
    </row>
    <row r="20981" spans="1:4" x14ac:dyDescent="0.25">
      <c r="A20981" s="890" t="s">
        <v>20286</v>
      </c>
      <c r="B20981" s="890" t="s">
        <v>39856</v>
      </c>
      <c r="C20981" s="890" t="s">
        <v>5</v>
      </c>
      <c r="D20981" s="890">
        <v>1980</v>
      </c>
    </row>
    <row r="20982" spans="1:4" x14ac:dyDescent="0.25">
      <c r="A20982" s="890" t="s">
        <v>20287</v>
      </c>
      <c r="B20982" s="890" t="s">
        <v>39857</v>
      </c>
      <c r="C20982" s="890" t="s">
        <v>5</v>
      </c>
      <c r="D20982" s="890">
        <v>1440</v>
      </c>
    </row>
    <row r="20983" spans="1:4" x14ac:dyDescent="0.25">
      <c r="A20983" s="890" t="s">
        <v>20288</v>
      </c>
      <c r="B20983" s="890" t="s">
        <v>39857</v>
      </c>
      <c r="C20983" s="890" t="s">
        <v>5</v>
      </c>
      <c r="D20983" s="890">
        <v>1440</v>
      </c>
    </row>
    <row r="20984" spans="1:4" x14ac:dyDescent="0.25">
      <c r="A20984" s="890" t="s">
        <v>20289</v>
      </c>
      <c r="B20984" s="890" t="s">
        <v>39858</v>
      </c>
      <c r="C20984" s="890" t="s">
        <v>5</v>
      </c>
      <c r="D20984" s="890">
        <v>2173.96</v>
      </c>
    </row>
    <row r="20985" spans="1:4" x14ac:dyDescent="0.25">
      <c r="A20985" s="890" t="s">
        <v>20290</v>
      </c>
      <c r="B20985" s="890" t="s">
        <v>39858</v>
      </c>
      <c r="C20985" s="890" t="s">
        <v>5</v>
      </c>
      <c r="D20985" s="890">
        <v>2173.96</v>
      </c>
    </row>
    <row r="20986" spans="1:4" x14ac:dyDescent="0.25">
      <c r="A20986" s="890" t="s">
        <v>20291</v>
      </c>
      <c r="B20986" s="890" t="s">
        <v>39859</v>
      </c>
      <c r="C20986" s="890" t="s">
        <v>5</v>
      </c>
      <c r="D20986" s="890">
        <v>3521.63</v>
      </c>
    </row>
    <row r="20987" spans="1:4" x14ac:dyDescent="0.25">
      <c r="A20987" s="890" t="s">
        <v>20292</v>
      </c>
      <c r="B20987" s="890" t="s">
        <v>39859</v>
      </c>
      <c r="C20987" s="890" t="s">
        <v>5</v>
      </c>
      <c r="D20987" s="890">
        <v>3521.63</v>
      </c>
    </row>
    <row r="20988" spans="1:4" x14ac:dyDescent="0.25">
      <c r="A20988" s="890" t="s">
        <v>20293</v>
      </c>
      <c r="B20988" s="890" t="s">
        <v>39860</v>
      </c>
      <c r="C20988" s="890" t="s">
        <v>5</v>
      </c>
      <c r="D20988" s="890">
        <v>4250</v>
      </c>
    </row>
    <row r="20989" spans="1:4" x14ac:dyDescent="0.25">
      <c r="A20989" s="890" t="s">
        <v>20294</v>
      </c>
      <c r="B20989" s="890" t="s">
        <v>39860</v>
      </c>
      <c r="C20989" s="890" t="s">
        <v>5</v>
      </c>
      <c r="D20989" s="890">
        <v>4250</v>
      </c>
    </row>
    <row r="20990" spans="1:4" x14ac:dyDescent="0.25">
      <c r="A20990" s="890" t="s">
        <v>20295</v>
      </c>
      <c r="B20990" s="890" t="s">
        <v>39861</v>
      </c>
      <c r="C20990" s="890" t="s">
        <v>5</v>
      </c>
      <c r="D20990" s="890">
        <v>16740</v>
      </c>
    </row>
    <row r="20991" spans="1:4" x14ac:dyDescent="0.25">
      <c r="A20991" s="890" t="s">
        <v>20296</v>
      </c>
      <c r="B20991" s="890" t="s">
        <v>39861</v>
      </c>
      <c r="C20991" s="890" t="s">
        <v>5</v>
      </c>
      <c r="D20991" s="890">
        <v>16740</v>
      </c>
    </row>
    <row r="20992" spans="1:4" x14ac:dyDescent="0.25">
      <c r="A20992" s="890" t="s">
        <v>20297</v>
      </c>
      <c r="B20992" s="890" t="s">
        <v>39862</v>
      </c>
      <c r="C20992" s="890" t="s">
        <v>5</v>
      </c>
      <c r="D20992" s="890">
        <v>4450</v>
      </c>
    </row>
    <row r="20993" spans="1:4" x14ac:dyDescent="0.25">
      <c r="A20993" s="890" t="s">
        <v>20298</v>
      </c>
      <c r="B20993" s="890" t="s">
        <v>39862</v>
      </c>
      <c r="C20993" s="890" t="s">
        <v>5</v>
      </c>
      <c r="D20993" s="890">
        <v>4450</v>
      </c>
    </row>
    <row r="20994" spans="1:4" x14ac:dyDescent="0.25">
      <c r="A20994" s="890" t="s">
        <v>20299</v>
      </c>
      <c r="B20994" s="890" t="s">
        <v>39863</v>
      </c>
      <c r="C20994" s="890" t="s">
        <v>5</v>
      </c>
      <c r="D20994" s="890">
        <v>4880</v>
      </c>
    </row>
    <row r="20995" spans="1:4" x14ac:dyDescent="0.25">
      <c r="A20995" s="890" t="s">
        <v>20300</v>
      </c>
      <c r="B20995" s="890" t="s">
        <v>39863</v>
      </c>
      <c r="C20995" s="890" t="s">
        <v>5</v>
      </c>
      <c r="D20995" s="890">
        <v>4880</v>
      </c>
    </row>
    <row r="20996" spans="1:4" x14ac:dyDescent="0.25">
      <c r="A20996" s="890" t="s">
        <v>20301</v>
      </c>
      <c r="B20996" s="890" t="s">
        <v>39864</v>
      </c>
      <c r="C20996" s="890" t="s">
        <v>5</v>
      </c>
      <c r="D20996" s="890">
        <v>5899</v>
      </c>
    </row>
    <row r="20997" spans="1:4" x14ac:dyDescent="0.25">
      <c r="A20997" s="890" t="s">
        <v>20302</v>
      </c>
      <c r="B20997" s="890" t="s">
        <v>39864</v>
      </c>
      <c r="C20997" s="890" t="s">
        <v>5</v>
      </c>
      <c r="D20997" s="890">
        <v>5899</v>
      </c>
    </row>
    <row r="20998" spans="1:4" x14ac:dyDescent="0.25">
      <c r="A20998" s="890" t="s">
        <v>20303</v>
      </c>
      <c r="B20998" s="890" t="s">
        <v>39865</v>
      </c>
      <c r="C20998" s="890" t="s">
        <v>5</v>
      </c>
      <c r="D20998" s="890">
        <v>3620</v>
      </c>
    </row>
    <row r="20999" spans="1:4" x14ac:dyDescent="0.25">
      <c r="A20999" s="890" t="s">
        <v>20304</v>
      </c>
      <c r="B20999" s="890" t="s">
        <v>39865</v>
      </c>
      <c r="C20999" s="890" t="s">
        <v>5</v>
      </c>
      <c r="D20999" s="890">
        <v>3620</v>
      </c>
    </row>
    <row r="21000" spans="1:4" x14ac:dyDescent="0.25">
      <c r="A21000" s="890" t="s">
        <v>20305</v>
      </c>
      <c r="B21000" s="890" t="s">
        <v>39866</v>
      </c>
      <c r="C21000" s="890" t="s">
        <v>5</v>
      </c>
      <c r="D21000" s="890">
        <v>2410</v>
      </c>
    </row>
    <row r="21001" spans="1:4" x14ac:dyDescent="0.25">
      <c r="A21001" s="890" t="s">
        <v>20306</v>
      </c>
      <c r="B21001" s="890" t="s">
        <v>39866</v>
      </c>
      <c r="C21001" s="890" t="s">
        <v>5</v>
      </c>
      <c r="D21001" s="890">
        <v>2410</v>
      </c>
    </row>
    <row r="21002" spans="1:4" x14ac:dyDescent="0.25">
      <c r="A21002" s="890" t="s">
        <v>20307</v>
      </c>
      <c r="B21002" s="890" t="s">
        <v>20308</v>
      </c>
      <c r="C21002" s="890" t="s">
        <v>5</v>
      </c>
      <c r="D21002" s="890">
        <v>143.29</v>
      </c>
    </row>
    <row r="21003" spans="1:4" x14ac:dyDescent="0.25">
      <c r="A21003" s="890" t="s">
        <v>20309</v>
      </c>
      <c r="B21003" s="890" t="s">
        <v>20308</v>
      </c>
      <c r="C21003" s="890" t="s">
        <v>5</v>
      </c>
      <c r="D21003" s="890">
        <v>128.94999999999999</v>
      </c>
    </row>
    <row r="21004" spans="1:4" x14ac:dyDescent="0.25">
      <c r="A21004" s="890" t="s">
        <v>20310</v>
      </c>
      <c r="B21004" s="890" t="s">
        <v>20311</v>
      </c>
      <c r="C21004" s="890" t="s">
        <v>5</v>
      </c>
      <c r="D21004" s="890">
        <v>179.11</v>
      </c>
    </row>
    <row r="21005" spans="1:4" x14ac:dyDescent="0.25">
      <c r="A21005" s="890" t="s">
        <v>20312</v>
      </c>
      <c r="B21005" s="890" t="s">
        <v>20311</v>
      </c>
      <c r="C21005" s="890" t="s">
        <v>5</v>
      </c>
      <c r="D21005" s="890">
        <v>161.19</v>
      </c>
    </row>
    <row r="21006" spans="1:4" x14ac:dyDescent="0.25">
      <c r="A21006" s="890" t="s">
        <v>20313</v>
      </c>
      <c r="B21006" s="890" t="s">
        <v>20314</v>
      </c>
      <c r="C21006" s="890" t="s">
        <v>5</v>
      </c>
      <c r="D21006" s="890">
        <v>358.23</v>
      </c>
    </row>
    <row r="21007" spans="1:4" x14ac:dyDescent="0.25">
      <c r="A21007" s="890" t="s">
        <v>20315</v>
      </c>
      <c r="B21007" s="890" t="s">
        <v>20314</v>
      </c>
      <c r="C21007" s="890" t="s">
        <v>5</v>
      </c>
      <c r="D21007" s="890">
        <v>322.39</v>
      </c>
    </row>
    <row r="21008" spans="1:4" x14ac:dyDescent="0.25">
      <c r="A21008" s="890" t="s">
        <v>20316</v>
      </c>
      <c r="B21008" s="890" t="s">
        <v>20317</v>
      </c>
      <c r="C21008" s="890" t="s">
        <v>5</v>
      </c>
      <c r="D21008" s="890">
        <v>447.79</v>
      </c>
    </row>
    <row r="21009" spans="1:4" x14ac:dyDescent="0.25">
      <c r="A21009" s="890" t="s">
        <v>20318</v>
      </c>
      <c r="B21009" s="890" t="s">
        <v>20317</v>
      </c>
      <c r="C21009" s="890" t="s">
        <v>5</v>
      </c>
      <c r="D21009" s="890">
        <v>402.98</v>
      </c>
    </row>
    <row r="21010" spans="1:4" x14ac:dyDescent="0.25">
      <c r="A21010" s="890" t="s">
        <v>20319</v>
      </c>
      <c r="B21010" s="890" t="s">
        <v>39867</v>
      </c>
      <c r="C21010" s="890" t="s">
        <v>5</v>
      </c>
      <c r="D21010" s="890">
        <v>35.82</v>
      </c>
    </row>
    <row r="21011" spans="1:4" x14ac:dyDescent="0.25">
      <c r="A21011" s="890" t="s">
        <v>20320</v>
      </c>
      <c r="B21011" s="890" t="s">
        <v>39867</v>
      </c>
      <c r="C21011" s="890" t="s">
        <v>5</v>
      </c>
      <c r="D21011" s="890">
        <v>32.229999999999997</v>
      </c>
    </row>
    <row r="21012" spans="1:4" x14ac:dyDescent="0.25">
      <c r="A21012" s="890" t="s">
        <v>20321</v>
      </c>
      <c r="B21012" s="890" t="s">
        <v>20322</v>
      </c>
      <c r="C21012" s="890" t="s">
        <v>5</v>
      </c>
      <c r="D21012" s="890">
        <v>35.82</v>
      </c>
    </row>
    <row r="21013" spans="1:4" x14ac:dyDescent="0.25">
      <c r="A21013" s="890" t="s">
        <v>20323</v>
      </c>
      <c r="B21013" s="890" t="s">
        <v>20322</v>
      </c>
      <c r="C21013" s="890" t="s">
        <v>5</v>
      </c>
      <c r="D21013" s="890">
        <v>32.229999999999997</v>
      </c>
    </row>
    <row r="21014" spans="1:4" x14ac:dyDescent="0.25">
      <c r="A21014" s="890" t="s">
        <v>20324</v>
      </c>
      <c r="B21014" s="890" t="s">
        <v>21769</v>
      </c>
      <c r="C21014" s="890" t="s">
        <v>5</v>
      </c>
      <c r="D21014" s="890">
        <v>8.9499999999999993</v>
      </c>
    </row>
    <row r="21015" spans="1:4" x14ac:dyDescent="0.25">
      <c r="A21015" s="890" t="s">
        <v>20325</v>
      </c>
      <c r="B21015" s="890" t="s">
        <v>21769</v>
      </c>
      <c r="C21015" s="890" t="s">
        <v>5</v>
      </c>
      <c r="D21015" s="890">
        <v>8.0500000000000007</v>
      </c>
    </row>
    <row r="21016" spans="1:4" x14ac:dyDescent="0.25">
      <c r="A21016" s="890" t="s">
        <v>20326</v>
      </c>
      <c r="B21016" s="890" t="s">
        <v>20327</v>
      </c>
      <c r="C21016" s="890" t="s">
        <v>5</v>
      </c>
      <c r="D21016" s="890">
        <v>143.29</v>
      </c>
    </row>
    <row r="21017" spans="1:4" x14ac:dyDescent="0.25">
      <c r="A21017" s="890" t="s">
        <v>20328</v>
      </c>
      <c r="B21017" s="890" t="s">
        <v>20327</v>
      </c>
      <c r="C21017" s="890" t="s">
        <v>5</v>
      </c>
      <c r="D21017" s="890">
        <v>128.94999999999999</v>
      </c>
    </row>
    <row r="21018" spans="1:4" x14ac:dyDescent="0.25">
      <c r="A21018" s="890" t="s">
        <v>20329</v>
      </c>
      <c r="B21018" s="890" t="s">
        <v>20330</v>
      </c>
      <c r="C21018" s="890" t="s">
        <v>5</v>
      </c>
      <c r="D21018" s="890">
        <v>8.9499999999999993</v>
      </c>
    </row>
    <row r="21019" spans="1:4" x14ac:dyDescent="0.25">
      <c r="A21019" s="890" t="s">
        <v>20331</v>
      </c>
      <c r="B21019" s="890" t="s">
        <v>20330</v>
      </c>
      <c r="C21019" s="890" t="s">
        <v>5</v>
      </c>
      <c r="D21019" s="890">
        <v>8.0500000000000007</v>
      </c>
    </row>
    <row r="21020" spans="1:4" x14ac:dyDescent="0.25">
      <c r="A21020" s="890" t="s">
        <v>20332</v>
      </c>
      <c r="B21020" s="890" t="s">
        <v>20333</v>
      </c>
      <c r="C21020" s="890" t="s">
        <v>5</v>
      </c>
      <c r="D21020" s="890">
        <v>71.64</v>
      </c>
    </row>
    <row r="21021" spans="1:4" x14ac:dyDescent="0.25">
      <c r="A21021" s="890" t="s">
        <v>20334</v>
      </c>
      <c r="B21021" s="890" t="s">
        <v>20333</v>
      </c>
      <c r="C21021" s="890" t="s">
        <v>5</v>
      </c>
      <c r="D21021" s="890">
        <v>64.47</v>
      </c>
    </row>
    <row r="21022" spans="1:4" x14ac:dyDescent="0.25">
      <c r="A21022" s="890" t="s">
        <v>20335</v>
      </c>
      <c r="B21022" s="890" t="s">
        <v>21770</v>
      </c>
      <c r="C21022" s="890" t="s">
        <v>5</v>
      </c>
      <c r="D21022" s="890">
        <v>26.86</v>
      </c>
    </row>
    <row r="21023" spans="1:4" x14ac:dyDescent="0.25">
      <c r="A21023" s="890" t="s">
        <v>20336</v>
      </c>
      <c r="B21023" s="890" t="s">
        <v>21770</v>
      </c>
      <c r="C21023" s="890" t="s">
        <v>5</v>
      </c>
      <c r="D21023" s="890">
        <v>24.17</v>
      </c>
    </row>
    <row r="21024" spans="1:4" x14ac:dyDescent="0.25">
      <c r="A21024" s="890" t="s">
        <v>20337</v>
      </c>
      <c r="B21024" s="890" t="s">
        <v>20338</v>
      </c>
      <c r="C21024" s="890" t="s">
        <v>5</v>
      </c>
      <c r="D21024" s="890">
        <v>8.9499999999999993</v>
      </c>
    </row>
    <row r="21025" spans="1:4" x14ac:dyDescent="0.25">
      <c r="A21025" s="890" t="s">
        <v>20339</v>
      </c>
      <c r="B21025" s="890" t="s">
        <v>20338</v>
      </c>
      <c r="C21025" s="890" t="s">
        <v>5</v>
      </c>
      <c r="D21025" s="890">
        <v>8.0500000000000007</v>
      </c>
    </row>
    <row r="21026" spans="1:4" x14ac:dyDescent="0.25">
      <c r="A21026" s="890" t="s">
        <v>20340</v>
      </c>
      <c r="B21026" s="890" t="s">
        <v>20341</v>
      </c>
      <c r="C21026" s="890" t="s">
        <v>5</v>
      </c>
      <c r="D21026" s="890">
        <v>26.86</v>
      </c>
    </row>
    <row r="21027" spans="1:4" x14ac:dyDescent="0.25">
      <c r="A21027" s="890" t="s">
        <v>20342</v>
      </c>
      <c r="B21027" s="890" t="s">
        <v>20341</v>
      </c>
      <c r="C21027" s="890" t="s">
        <v>5</v>
      </c>
      <c r="D21027" s="890">
        <v>24.17</v>
      </c>
    </row>
    <row r="21028" spans="1:4" x14ac:dyDescent="0.25">
      <c r="A21028" s="890" t="s">
        <v>20343</v>
      </c>
      <c r="B21028" s="890" t="s">
        <v>20344</v>
      </c>
      <c r="C21028" s="890" t="s">
        <v>5</v>
      </c>
      <c r="D21028" s="890">
        <v>35.82</v>
      </c>
    </row>
    <row r="21029" spans="1:4" x14ac:dyDescent="0.25">
      <c r="A21029" s="890" t="s">
        <v>20345</v>
      </c>
      <c r="B21029" s="890" t="s">
        <v>20344</v>
      </c>
      <c r="C21029" s="890" t="s">
        <v>5</v>
      </c>
      <c r="D21029" s="890">
        <v>32.229999999999997</v>
      </c>
    </row>
    <row r="21030" spans="1:4" x14ac:dyDescent="0.25">
      <c r="A21030" s="890" t="s">
        <v>20346</v>
      </c>
      <c r="B21030" s="890" t="s">
        <v>20347</v>
      </c>
      <c r="C21030" s="890" t="s">
        <v>5</v>
      </c>
      <c r="D21030" s="890">
        <v>53.73</v>
      </c>
    </row>
    <row r="21031" spans="1:4" x14ac:dyDescent="0.25">
      <c r="A21031" s="890" t="s">
        <v>20348</v>
      </c>
      <c r="B21031" s="890" t="s">
        <v>20347</v>
      </c>
      <c r="C21031" s="890" t="s">
        <v>5</v>
      </c>
      <c r="D21031" s="890">
        <v>48.35</v>
      </c>
    </row>
    <row r="21032" spans="1:4" x14ac:dyDescent="0.25">
      <c r="A21032" s="890" t="s">
        <v>20349</v>
      </c>
      <c r="B21032" s="890" t="s">
        <v>20350</v>
      </c>
      <c r="C21032" s="890" t="s">
        <v>5</v>
      </c>
      <c r="D21032" s="890">
        <v>107.47</v>
      </c>
    </row>
    <row r="21033" spans="1:4" x14ac:dyDescent="0.25">
      <c r="A21033" s="890" t="s">
        <v>20351</v>
      </c>
      <c r="B21033" s="890" t="s">
        <v>20350</v>
      </c>
      <c r="C21033" s="890" t="s">
        <v>5</v>
      </c>
      <c r="D21033" s="890">
        <v>96.71</v>
      </c>
    </row>
    <row r="21034" spans="1:4" x14ac:dyDescent="0.25">
      <c r="A21034" s="890" t="s">
        <v>20352</v>
      </c>
      <c r="B21034" s="890" t="s">
        <v>20353</v>
      </c>
      <c r="C21034" s="890" t="s">
        <v>5</v>
      </c>
      <c r="D21034" s="890">
        <v>35.82</v>
      </c>
    </row>
    <row r="21035" spans="1:4" x14ac:dyDescent="0.25">
      <c r="A21035" s="890" t="s">
        <v>20354</v>
      </c>
      <c r="B21035" s="890" t="s">
        <v>20353</v>
      </c>
      <c r="C21035" s="890" t="s">
        <v>5</v>
      </c>
      <c r="D21035" s="890">
        <v>32.229999999999997</v>
      </c>
    </row>
    <row r="21036" spans="1:4" x14ac:dyDescent="0.25">
      <c r="A21036" s="890" t="s">
        <v>20355</v>
      </c>
      <c r="B21036" s="890" t="s">
        <v>20356</v>
      </c>
      <c r="C21036" s="890" t="s">
        <v>5</v>
      </c>
      <c r="D21036" s="890">
        <v>17.91</v>
      </c>
    </row>
    <row r="21037" spans="1:4" x14ac:dyDescent="0.25">
      <c r="A21037" s="890" t="s">
        <v>20357</v>
      </c>
      <c r="B21037" s="890" t="s">
        <v>20356</v>
      </c>
      <c r="C21037" s="890" t="s">
        <v>5</v>
      </c>
      <c r="D21037" s="890">
        <v>16.11</v>
      </c>
    </row>
    <row r="21038" spans="1:4" x14ac:dyDescent="0.25">
      <c r="A21038" s="890" t="s">
        <v>20358</v>
      </c>
      <c r="B21038" s="890" t="s">
        <v>20359</v>
      </c>
      <c r="C21038" s="890" t="s">
        <v>5</v>
      </c>
      <c r="D21038" s="890">
        <v>17.91</v>
      </c>
    </row>
    <row r="21039" spans="1:4" x14ac:dyDescent="0.25">
      <c r="A21039" s="890" t="s">
        <v>20360</v>
      </c>
      <c r="B21039" s="890" t="s">
        <v>20359</v>
      </c>
      <c r="C21039" s="890" t="s">
        <v>5</v>
      </c>
      <c r="D21039" s="890">
        <v>16.11</v>
      </c>
    </row>
    <row r="21040" spans="1:4" x14ac:dyDescent="0.25">
      <c r="A21040" s="890" t="s">
        <v>20361</v>
      </c>
      <c r="B21040" s="890" t="s">
        <v>39868</v>
      </c>
      <c r="C21040" s="890" t="s">
        <v>5</v>
      </c>
      <c r="D21040" s="890">
        <v>8.9499999999999993</v>
      </c>
    </row>
    <row r="21041" spans="1:4" x14ac:dyDescent="0.25">
      <c r="A21041" s="890" t="s">
        <v>20362</v>
      </c>
      <c r="B21041" s="890" t="s">
        <v>39868</v>
      </c>
      <c r="C21041" s="890" t="s">
        <v>5</v>
      </c>
      <c r="D21041" s="890">
        <v>8.0500000000000007</v>
      </c>
    </row>
    <row r="21042" spans="1:4" x14ac:dyDescent="0.25">
      <c r="A21042" s="890" t="s">
        <v>20363</v>
      </c>
      <c r="B21042" s="890" t="s">
        <v>39869</v>
      </c>
      <c r="C21042" s="890" t="s">
        <v>5</v>
      </c>
      <c r="D21042" s="890">
        <v>17.91</v>
      </c>
    </row>
    <row r="21043" spans="1:4" x14ac:dyDescent="0.25">
      <c r="A21043" s="890" t="s">
        <v>20364</v>
      </c>
      <c r="B21043" s="890" t="s">
        <v>39869</v>
      </c>
      <c r="C21043" s="890" t="s">
        <v>5</v>
      </c>
      <c r="D21043" s="890">
        <v>16.11</v>
      </c>
    </row>
    <row r="21044" spans="1:4" x14ac:dyDescent="0.25">
      <c r="A21044" s="890" t="s">
        <v>20365</v>
      </c>
      <c r="B21044" s="890" t="s">
        <v>39870</v>
      </c>
      <c r="C21044" s="890" t="s">
        <v>5</v>
      </c>
      <c r="D21044" s="890">
        <v>8.9499999999999993</v>
      </c>
    </row>
    <row r="21045" spans="1:4" x14ac:dyDescent="0.25">
      <c r="A21045" s="890" t="s">
        <v>20366</v>
      </c>
      <c r="B21045" s="890" t="s">
        <v>39870</v>
      </c>
      <c r="C21045" s="890" t="s">
        <v>5</v>
      </c>
      <c r="D21045" s="890">
        <v>8.0500000000000007</v>
      </c>
    </row>
    <row r="21046" spans="1:4" x14ac:dyDescent="0.25">
      <c r="A21046" s="890" t="s">
        <v>20367</v>
      </c>
      <c r="B21046" s="890" t="s">
        <v>39871</v>
      </c>
      <c r="C21046" s="890" t="s">
        <v>5</v>
      </c>
      <c r="D21046" s="890">
        <v>8.9499999999999993</v>
      </c>
    </row>
    <row r="21047" spans="1:4" x14ac:dyDescent="0.25">
      <c r="A21047" s="890" t="s">
        <v>20368</v>
      </c>
      <c r="B21047" s="890" t="s">
        <v>39871</v>
      </c>
      <c r="C21047" s="890" t="s">
        <v>5</v>
      </c>
      <c r="D21047" s="890">
        <v>8.0500000000000007</v>
      </c>
    </row>
    <row r="21048" spans="1:4" x14ac:dyDescent="0.25">
      <c r="A21048" s="890" t="s">
        <v>20369</v>
      </c>
      <c r="B21048" s="890" t="s">
        <v>39872</v>
      </c>
      <c r="C21048" s="890" t="s">
        <v>5</v>
      </c>
      <c r="D21048" s="890">
        <v>8.9499999999999993</v>
      </c>
    </row>
    <row r="21049" spans="1:4" x14ac:dyDescent="0.25">
      <c r="A21049" s="890" t="s">
        <v>20370</v>
      </c>
      <c r="B21049" s="890" t="s">
        <v>39872</v>
      </c>
      <c r="C21049" s="890" t="s">
        <v>5</v>
      </c>
      <c r="D21049" s="890">
        <v>8.0500000000000007</v>
      </c>
    </row>
    <row r="21050" spans="1:4" x14ac:dyDescent="0.25">
      <c r="A21050" s="890" t="s">
        <v>20371</v>
      </c>
      <c r="B21050" s="890" t="s">
        <v>20372</v>
      </c>
      <c r="C21050" s="890" t="s">
        <v>5</v>
      </c>
      <c r="D21050" s="890">
        <v>26.86</v>
      </c>
    </row>
    <row r="21051" spans="1:4" x14ac:dyDescent="0.25">
      <c r="A21051" s="890" t="s">
        <v>20373</v>
      </c>
      <c r="B21051" s="890" t="s">
        <v>20372</v>
      </c>
      <c r="C21051" s="890" t="s">
        <v>5</v>
      </c>
      <c r="D21051" s="890">
        <v>24.17</v>
      </c>
    </row>
    <row r="21052" spans="1:4" x14ac:dyDescent="0.25">
      <c r="A21052" s="890" t="s">
        <v>20374</v>
      </c>
      <c r="B21052" s="890" t="s">
        <v>39873</v>
      </c>
      <c r="C21052" s="890" t="s">
        <v>4</v>
      </c>
      <c r="D21052" s="890">
        <v>3.58</v>
      </c>
    </row>
    <row r="21053" spans="1:4" x14ac:dyDescent="0.25">
      <c r="A21053" s="890" t="s">
        <v>20375</v>
      </c>
      <c r="B21053" s="890" t="s">
        <v>39873</v>
      </c>
      <c r="C21053" s="890" t="s">
        <v>4</v>
      </c>
      <c r="D21053" s="890">
        <v>3.22</v>
      </c>
    </row>
    <row r="21054" spans="1:4" x14ac:dyDescent="0.25">
      <c r="A21054" s="890" t="s">
        <v>20376</v>
      </c>
      <c r="B21054" s="890" t="s">
        <v>39874</v>
      </c>
      <c r="C21054" s="890" t="s">
        <v>5</v>
      </c>
      <c r="D21054" s="890">
        <v>53.73</v>
      </c>
    </row>
    <row r="21055" spans="1:4" x14ac:dyDescent="0.25">
      <c r="A21055" s="890" t="s">
        <v>20377</v>
      </c>
      <c r="B21055" s="890" t="s">
        <v>39874</v>
      </c>
      <c r="C21055" s="890" t="s">
        <v>5</v>
      </c>
      <c r="D21055" s="890">
        <v>48.35</v>
      </c>
    </row>
    <row r="21056" spans="1:4" x14ac:dyDescent="0.25">
      <c r="A21056" s="890" t="s">
        <v>20378</v>
      </c>
      <c r="B21056" s="890" t="s">
        <v>39875</v>
      </c>
      <c r="C21056" s="890" t="s">
        <v>5</v>
      </c>
      <c r="D21056" s="890">
        <v>71.64</v>
      </c>
    </row>
    <row r="21057" spans="1:4" x14ac:dyDescent="0.25">
      <c r="A21057" s="890" t="s">
        <v>20379</v>
      </c>
      <c r="B21057" s="890" t="s">
        <v>39875</v>
      </c>
      <c r="C21057" s="890" t="s">
        <v>5</v>
      </c>
      <c r="D21057" s="890">
        <v>64.47</v>
      </c>
    </row>
    <row r="21058" spans="1:4" x14ac:dyDescent="0.25">
      <c r="A21058" s="890" t="s">
        <v>20380</v>
      </c>
      <c r="B21058" s="890" t="s">
        <v>39876</v>
      </c>
      <c r="C21058" s="890" t="s">
        <v>5</v>
      </c>
      <c r="D21058" s="890">
        <v>107.47</v>
      </c>
    </row>
    <row r="21059" spans="1:4" x14ac:dyDescent="0.25">
      <c r="A21059" s="890" t="s">
        <v>20381</v>
      </c>
      <c r="B21059" s="890" t="s">
        <v>39876</v>
      </c>
      <c r="C21059" s="890" t="s">
        <v>5</v>
      </c>
      <c r="D21059" s="890">
        <v>96.71</v>
      </c>
    </row>
    <row r="21060" spans="1:4" x14ac:dyDescent="0.25">
      <c r="A21060" s="890" t="s">
        <v>20382</v>
      </c>
      <c r="B21060" s="890" t="s">
        <v>39877</v>
      </c>
      <c r="C21060" s="890" t="s">
        <v>5</v>
      </c>
      <c r="D21060" s="890">
        <v>8.9499999999999993</v>
      </c>
    </row>
    <row r="21061" spans="1:4" x14ac:dyDescent="0.25">
      <c r="A21061" s="890" t="s">
        <v>20383</v>
      </c>
      <c r="B21061" s="890" t="s">
        <v>39877</v>
      </c>
      <c r="C21061" s="890" t="s">
        <v>5</v>
      </c>
      <c r="D21061" s="890">
        <v>8.0500000000000007</v>
      </c>
    </row>
    <row r="21062" spans="1:4" x14ac:dyDescent="0.25">
      <c r="A21062" s="890" t="s">
        <v>20384</v>
      </c>
      <c r="B21062" s="890" t="s">
        <v>20385</v>
      </c>
      <c r="C21062" s="890" t="s">
        <v>5</v>
      </c>
      <c r="D21062" s="890">
        <v>156.30000000000001</v>
      </c>
    </row>
    <row r="21063" spans="1:4" x14ac:dyDescent="0.25">
      <c r="A21063" s="890" t="s">
        <v>20386</v>
      </c>
      <c r="B21063" s="890" t="s">
        <v>20385</v>
      </c>
      <c r="C21063" s="890" t="s">
        <v>5</v>
      </c>
      <c r="D21063" s="890">
        <v>141.96</v>
      </c>
    </row>
    <row r="21064" spans="1:4" x14ac:dyDescent="0.25">
      <c r="A21064" s="890" t="s">
        <v>20387</v>
      </c>
      <c r="B21064" s="890" t="s">
        <v>39878</v>
      </c>
      <c r="C21064" s="890" t="s">
        <v>5</v>
      </c>
      <c r="D21064" s="890">
        <v>3189.22</v>
      </c>
    </row>
    <row r="21065" spans="1:4" x14ac:dyDescent="0.25">
      <c r="A21065" s="890" t="s">
        <v>20388</v>
      </c>
      <c r="B21065" s="890" t="s">
        <v>39878</v>
      </c>
      <c r="C21065" s="890" t="s">
        <v>5</v>
      </c>
      <c r="D21065" s="890">
        <v>3171.3</v>
      </c>
    </row>
    <row r="21066" spans="1:4" x14ac:dyDescent="0.25">
      <c r="A21066" s="890" t="s">
        <v>20389</v>
      </c>
      <c r="B21066" s="890" t="s">
        <v>39879</v>
      </c>
      <c r="C21066" s="890" t="s">
        <v>5</v>
      </c>
      <c r="D21066" s="890">
        <v>3474.49</v>
      </c>
    </row>
    <row r="21067" spans="1:4" x14ac:dyDescent="0.25">
      <c r="A21067" s="890" t="s">
        <v>20390</v>
      </c>
      <c r="B21067" s="890" t="s">
        <v>39879</v>
      </c>
      <c r="C21067" s="890" t="s">
        <v>5</v>
      </c>
      <c r="D21067" s="890">
        <v>3456.57</v>
      </c>
    </row>
    <row r="21068" spans="1:4" x14ac:dyDescent="0.25">
      <c r="A21068" s="890" t="s">
        <v>20391</v>
      </c>
      <c r="B21068" s="890" t="s">
        <v>39880</v>
      </c>
      <c r="C21068" s="890" t="s">
        <v>5</v>
      </c>
      <c r="D21068" s="890">
        <v>3799.11</v>
      </c>
    </row>
    <row r="21069" spans="1:4" x14ac:dyDescent="0.25">
      <c r="A21069" s="890" t="s">
        <v>20392</v>
      </c>
      <c r="B21069" s="890" t="s">
        <v>39880</v>
      </c>
      <c r="C21069" s="890" t="s">
        <v>5</v>
      </c>
      <c r="D21069" s="890">
        <v>3781.19</v>
      </c>
    </row>
    <row r="21070" spans="1:4" x14ac:dyDescent="0.25">
      <c r="A21070" s="890" t="s">
        <v>20393</v>
      </c>
      <c r="B21070" s="890" t="s">
        <v>39881</v>
      </c>
      <c r="C21070" s="890" t="s">
        <v>5</v>
      </c>
      <c r="D21070" s="890">
        <v>4064.71</v>
      </c>
    </row>
    <row r="21071" spans="1:4" x14ac:dyDescent="0.25">
      <c r="A21071" s="890" t="s">
        <v>20394</v>
      </c>
      <c r="B21071" s="890" t="s">
        <v>39881</v>
      </c>
      <c r="C21071" s="890" t="s">
        <v>5</v>
      </c>
      <c r="D21071" s="890">
        <v>4046.79</v>
      </c>
    </row>
    <row r="21072" spans="1:4" x14ac:dyDescent="0.25">
      <c r="A21072" s="890" t="s">
        <v>20395</v>
      </c>
      <c r="B21072" s="890" t="s">
        <v>39882</v>
      </c>
      <c r="C21072" s="890" t="s">
        <v>5</v>
      </c>
      <c r="D21072" s="890">
        <v>3464.66</v>
      </c>
    </row>
    <row r="21073" spans="1:4" x14ac:dyDescent="0.25">
      <c r="A21073" s="890" t="s">
        <v>20396</v>
      </c>
      <c r="B21073" s="890" t="s">
        <v>39882</v>
      </c>
      <c r="C21073" s="890" t="s">
        <v>5</v>
      </c>
      <c r="D21073" s="890">
        <v>3446.73</v>
      </c>
    </row>
    <row r="21074" spans="1:4" x14ac:dyDescent="0.25">
      <c r="A21074" s="890" t="s">
        <v>20397</v>
      </c>
      <c r="B21074" s="890" t="s">
        <v>39883</v>
      </c>
      <c r="C21074" s="890" t="s">
        <v>5</v>
      </c>
      <c r="D21074" s="890">
        <v>2808.33</v>
      </c>
    </row>
    <row r="21075" spans="1:4" x14ac:dyDescent="0.25">
      <c r="A21075" s="890" t="s">
        <v>20398</v>
      </c>
      <c r="B21075" s="890" t="s">
        <v>39883</v>
      </c>
      <c r="C21075" s="890" t="s">
        <v>5</v>
      </c>
      <c r="D21075" s="890">
        <v>2772.49</v>
      </c>
    </row>
    <row r="21076" spans="1:4" x14ac:dyDescent="0.25">
      <c r="A21076" s="890" t="s">
        <v>20403</v>
      </c>
      <c r="B21076" s="890" t="s">
        <v>39886</v>
      </c>
      <c r="C21076" s="890" t="s">
        <v>5</v>
      </c>
      <c r="D21076" s="890">
        <v>46.27</v>
      </c>
    </row>
    <row r="21077" spans="1:4" x14ac:dyDescent="0.25">
      <c r="A21077" s="890" t="s">
        <v>20404</v>
      </c>
      <c r="B21077" s="890" t="s">
        <v>39886</v>
      </c>
      <c r="C21077" s="890" t="s">
        <v>5</v>
      </c>
      <c r="D21077" s="890">
        <v>43.59</v>
      </c>
    </row>
    <row r="21078" spans="1:4" x14ac:dyDescent="0.25">
      <c r="A21078" s="890" t="s">
        <v>20405</v>
      </c>
      <c r="B21078" s="890" t="s">
        <v>39887</v>
      </c>
      <c r="C21078" s="890" t="s">
        <v>5</v>
      </c>
      <c r="D21078" s="890">
        <v>92.55</v>
      </c>
    </row>
    <row r="21079" spans="1:4" x14ac:dyDescent="0.25">
      <c r="A21079" s="890" t="s">
        <v>20406</v>
      </c>
      <c r="B21079" s="890" t="s">
        <v>39887</v>
      </c>
      <c r="C21079" s="890" t="s">
        <v>5</v>
      </c>
      <c r="D21079" s="890">
        <v>87.18</v>
      </c>
    </row>
    <row r="21080" spans="1:4" x14ac:dyDescent="0.25">
      <c r="A21080" s="890" t="s">
        <v>20407</v>
      </c>
      <c r="B21080" s="890" t="s">
        <v>39888</v>
      </c>
      <c r="C21080" s="890" t="s">
        <v>5</v>
      </c>
      <c r="D21080" s="890">
        <v>167.2</v>
      </c>
    </row>
    <row r="21081" spans="1:4" x14ac:dyDescent="0.25">
      <c r="A21081" s="890" t="s">
        <v>20408</v>
      </c>
      <c r="B21081" s="890" t="s">
        <v>39888</v>
      </c>
      <c r="C21081" s="890" t="s">
        <v>5</v>
      </c>
      <c r="D21081" s="890">
        <v>158.24</v>
      </c>
    </row>
    <row r="21082" spans="1:4" x14ac:dyDescent="0.25">
      <c r="A21082" s="890" t="s">
        <v>20409</v>
      </c>
      <c r="B21082" s="890" t="s">
        <v>39889</v>
      </c>
      <c r="C21082" s="890" t="s">
        <v>5</v>
      </c>
      <c r="D21082" s="890">
        <v>259.75</v>
      </c>
    </row>
    <row r="21083" spans="1:4" x14ac:dyDescent="0.25">
      <c r="A21083" s="890" t="s">
        <v>20410</v>
      </c>
      <c r="B21083" s="890" t="s">
        <v>39889</v>
      </c>
      <c r="C21083" s="890" t="s">
        <v>5</v>
      </c>
      <c r="D21083" s="890">
        <v>245.42</v>
      </c>
    </row>
    <row r="21084" spans="1:4" x14ac:dyDescent="0.25">
      <c r="A21084" s="890" t="s">
        <v>20411</v>
      </c>
      <c r="B21084" s="890" t="s">
        <v>39890</v>
      </c>
      <c r="C21084" s="890" t="s">
        <v>5</v>
      </c>
      <c r="D21084" s="890">
        <v>154.72999999999999</v>
      </c>
    </row>
    <row r="21085" spans="1:4" x14ac:dyDescent="0.25">
      <c r="A21085" s="890" t="s">
        <v>20412</v>
      </c>
      <c r="B21085" s="890" t="s">
        <v>39890</v>
      </c>
      <c r="C21085" s="890" t="s">
        <v>5</v>
      </c>
      <c r="D21085" s="890">
        <v>145.77000000000001</v>
      </c>
    </row>
    <row r="21086" spans="1:4" x14ac:dyDescent="0.25">
      <c r="A21086" s="890" t="s">
        <v>20413</v>
      </c>
      <c r="B21086" s="890" t="s">
        <v>39891</v>
      </c>
      <c r="C21086" s="890" t="s">
        <v>5</v>
      </c>
      <c r="D21086" s="890">
        <v>214.13</v>
      </c>
    </row>
    <row r="21087" spans="1:4" x14ac:dyDescent="0.25">
      <c r="A21087" s="890" t="s">
        <v>20414</v>
      </c>
      <c r="B21087" s="890" t="s">
        <v>39891</v>
      </c>
      <c r="C21087" s="890" t="s">
        <v>5</v>
      </c>
      <c r="D21087" s="890">
        <v>201.59</v>
      </c>
    </row>
    <row r="21088" spans="1:4" x14ac:dyDescent="0.25">
      <c r="A21088" s="890" t="s">
        <v>20415</v>
      </c>
      <c r="B21088" s="890" t="s">
        <v>39892</v>
      </c>
      <c r="C21088" s="890" t="s">
        <v>5</v>
      </c>
      <c r="D21088" s="890">
        <v>203.73</v>
      </c>
    </row>
    <row r="21089" spans="1:4" x14ac:dyDescent="0.25">
      <c r="A21089" s="890" t="s">
        <v>20416</v>
      </c>
      <c r="B21089" s="890" t="s">
        <v>39892</v>
      </c>
      <c r="C21089" s="890" t="s">
        <v>5</v>
      </c>
      <c r="D21089" s="890">
        <v>191.19</v>
      </c>
    </row>
    <row r="21090" spans="1:4" x14ac:dyDescent="0.25">
      <c r="A21090" s="890" t="s">
        <v>20417</v>
      </c>
      <c r="B21090" s="890" t="s">
        <v>39893</v>
      </c>
      <c r="C21090" s="890" t="s">
        <v>5</v>
      </c>
      <c r="D21090" s="890">
        <v>265.91000000000003</v>
      </c>
    </row>
    <row r="21091" spans="1:4" x14ac:dyDescent="0.25">
      <c r="A21091" s="890" t="s">
        <v>20418</v>
      </c>
      <c r="B21091" s="890" t="s">
        <v>39893</v>
      </c>
      <c r="C21091" s="890" t="s">
        <v>5</v>
      </c>
      <c r="D21091" s="890">
        <v>249.78</v>
      </c>
    </row>
    <row r="21092" spans="1:4" x14ac:dyDescent="0.25">
      <c r="A21092" s="890" t="s">
        <v>20419</v>
      </c>
      <c r="B21092" s="890" t="s">
        <v>39894</v>
      </c>
      <c r="C21092" s="890" t="s">
        <v>5</v>
      </c>
      <c r="D21092" s="890">
        <v>125.8</v>
      </c>
    </row>
    <row r="21093" spans="1:4" x14ac:dyDescent="0.25">
      <c r="A21093" s="890" t="s">
        <v>20420</v>
      </c>
      <c r="B21093" s="890" t="s">
        <v>39894</v>
      </c>
      <c r="C21093" s="890" t="s">
        <v>5</v>
      </c>
      <c r="D21093" s="890">
        <v>118.63</v>
      </c>
    </row>
    <row r="21094" spans="1:4" x14ac:dyDescent="0.25">
      <c r="A21094" s="890" t="s">
        <v>20421</v>
      </c>
      <c r="B21094" s="890" t="s">
        <v>39895</v>
      </c>
      <c r="C21094" s="890" t="s">
        <v>5</v>
      </c>
      <c r="D21094" s="890">
        <v>106.01</v>
      </c>
    </row>
    <row r="21095" spans="1:4" x14ac:dyDescent="0.25">
      <c r="A21095" s="890" t="s">
        <v>20422</v>
      </c>
      <c r="B21095" s="890" t="s">
        <v>39895</v>
      </c>
      <c r="C21095" s="890" t="s">
        <v>5</v>
      </c>
      <c r="D21095" s="890">
        <v>99.74</v>
      </c>
    </row>
    <row r="21096" spans="1:4" x14ac:dyDescent="0.25">
      <c r="A21096" s="890" t="s">
        <v>20423</v>
      </c>
      <c r="B21096" s="890" t="s">
        <v>39896</v>
      </c>
      <c r="C21096" s="890" t="s">
        <v>5</v>
      </c>
      <c r="D21096" s="890">
        <v>22.64</v>
      </c>
    </row>
    <row r="21097" spans="1:4" x14ac:dyDescent="0.25">
      <c r="A21097" s="890" t="s">
        <v>20424</v>
      </c>
      <c r="B21097" s="890" t="s">
        <v>39896</v>
      </c>
      <c r="C21097" s="890" t="s">
        <v>5</v>
      </c>
      <c r="D21097" s="890">
        <v>21.24</v>
      </c>
    </row>
    <row r="21098" spans="1:4" x14ac:dyDescent="0.25">
      <c r="A21098" s="890" t="s">
        <v>20425</v>
      </c>
      <c r="B21098" s="890" t="s">
        <v>39897</v>
      </c>
      <c r="C21098" s="890" t="s">
        <v>5</v>
      </c>
      <c r="D21098" s="890">
        <v>43.43</v>
      </c>
    </row>
    <row r="21099" spans="1:4" x14ac:dyDescent="0.25">
      <c r="A21099" s="890" t="s">
        <v>20426</v>
      </c>
      <c r="B21099" s="890" t="s">
        <v>39897</v>
      </c>
      <c r="C21099" s="890" t="s">
        <v>5</v>
      </c>
      <c r="D21099" s="890">
        <v>40.630000000000003</v>
      </c>
    </row>
    <row r="21100" spans="1:4" x14ac:dyDescent="0.25">
      <c r="A21100" s="890" t="s">
        <v>20427</v>
      </c>
      <c r="B21100" s="890" t="s">
        <v>39898</v>
      </c>
      <c r="C21100" s="890" t="s">
        <v>5</v>
      </c>
      <c r="D21100" s="890">
        <v>105.87</v>
      </c>
    </row>
    <row r="21101" spans="1:4" x14ac:dyDescent="0.25">
      <c r="A21101" s="890" t="s">
        <v>20428</v>
      </c>
      <c r="B21101" s="890" t="s">
        <v>39898</v>
      </c>
      <c r="C21101" s="890" t="s">
        <v>5</v>
      </c>
      <c r="D21101" s="890">
        <v>99.13</v>
      </c>
    </row>
    <row r="21102" spans="1:4" x14ac:dyDescent="0.25">
      <c r="A21102" s="890" t="s">
        <v>20429</v>
      </c>
      <c r="B21102" s="890" t="s">
        <v>39899</v>
      </c>
      <c r="C21102" s="890" t="s">
        <v>5</v>
      </c>
      <c r="D21102" s="890">
        <v>183.09</v>
      </c>
    </row>
    <row r="21103" spans="1:4" x14ac:dyDescent="0.25">
      <c r="A21103" s="890" t="s">
        <v>20430</v>
      </c>
      <c r="B21103" s="890" t="s">
        <v>39899</v>
      </c>
      <c r="C21103" s="890" t="s">
        <v>5</v>
      </c>
      <c r="D21103" s="890">
        <v>171.43</v>
      </c>
    </row>
    <row r="21104" spans="1:4" x14ac:dyDescent="0.25">
      <c r="A21104" s="890" t="s">
        <v>20431</v>
      </c>
      <c r="B21104" s="890" t="s">
        <v>39900</v>
      </c>
      <c r="C21104" s="890" t="s">
        <v>5</v>
      </c>
      <c r="D21104" s="890">
        <v>50.08</v>
      </c>
    </row>
    <row r="21105" spans="1:4" x14ac:dyDescent="0.25">
      <c r="A21105" s="890" t="s">
        <v>20432</v>
      </c>
      <c r="B21105" s="890" t="s">
        <v>39900</v>
      </c>
      <c r="C21105" s="890" t="s">
        <v>5</v>
      </c>
      <c r="D21105" s="890">
        <v>46.81</v>
      </c>
    </row>
    <row r="21106" spans="1:4" x14ac:dyDescent="0.25">
      <c r="A21106" s="890" t="s">
        <v>20433</v>
      </c>
      <c r="B21106" s="890" t="s">
        <v>39901</v>
      </c>
      <c r="C21106" s="890" t="s">
        <v>5</v>
      </c>
      <c r="D21106" s="890">
        <v>59.43</v>
      </c>
    </row>
    <row r="21107" spans="1:4" x14ac:dyDescent="0.25">
      <c r="A21107" s="890" t="s">
        <v>20434</v>
      </c>
      <c r="B21107" s="890" t="s">
        <v>39901</v>
      </c>
      <c r="C21107" s="890" t="s">
        <v>5</v>
      </c>
      <c r="D21107" s="890">
        <v>55.62</v>
      </c>
    </row>
    <row r="21108" spans="1:4" x14ac:dyDescent="0.25">
      <c r="A21108" s="890" t="s">
        <v>20435</v>
      </c>
      <c r="B21108" s="890" t="s">
        <v>39902</v>
      </c>
      <c r="C21108" s="890" t="s">
        <v>5</v>
      </c>
      <c r="D21108" s="890">
        <v>23.44</v>
      </c>
    </row>
    <row r="21109" spans="1:4" x14ac:dyDescent="0.25">
      <c r="A21109" s="890" t="s">
        <v>20436</v>
      </c>
      <c r="B21109" s="890" t="s">
        <v>39902</v>
      </c>
      <c r="C21109" s="890" t="s">
        <v>5</v>
      </c>
      <c r="D21109" s="890">
        <v>21.46</v>
      </c>
    </row>
    <row r="21110" spans="1:4" x14ac:dyDescent="0.25">
      <c r="A21110" s="890" t="s">
        <v>20437</v>
      </c>
      <c r="B21110" s="890" t="s">
        <v>39903</v>
      </c>
      <c r="C21110" s="890" t="s">
        <v>5</v>
      </c>
      <c r="D21110" s="890">
        <v>13.07</v>
      </c>
    </row>
    <row r="21111" spans="1:4" x14ac:dyDescent="0.25">
      <c r="A21111" s="890" t="s">
        <v>20438</v>
      </c>
      <c r="B21111" s="890" t="s">
        <v>39903</v>
      </c>
      <c r="C21111" s="890" t="s">
        <v>5</v>
      </c>
      <c r="D21111" s="890">
        <v>11.99</v>
      </c>
    </row>
    <row r="21112" spans="1:4" x14ac:dyDescent="0.25">
      <c r="A21112" s="890" t="s">
        <v>20439</v>
      </c>
      <c r="B21112" s="890" t="s">
        <v>39904</v>
      </c>
      <c r="C21112" s="890" t="s">
        <v>5</v>
      </c>
      <c r="D21112" s="890">
        <v>13.45</v>
      </c>
    </row>
    <row r="21113" spans="1:4" x14ac:dyDescent="0.25">
      <c r="A21113" s="890" t="s">
        <v>20440</v>
      </c>
      <c r="B21113" s="890" t="s">
        <v>39904</v>
      </c>
      <c r="C21113" s="890" t="s">
        <v>5</v>
      </c>
      <c r="D21113" s="890">
        <v>12.31</v>
      </c>
    </row>
    <row r="21114" spans="1:4" x14ac:dyDescent="0.25">
      <c r="A21114" s="890" t="s">
        <v>20441</v>
      </c>
      <c r="B21114" s="890" t="s">
        <v>39905</v>
      </c>
      <c r="C21114" s="890" t="s">
        <v>5</v>
      </c>
      <c r="D21114" s="890">
        <v>14.22</v>
      </c>
    </row>
    <row r="21115" spans="1:4" x14ac:dyDescent="0.25">
      <c r="A21115" s="890" t="s">
        <v>20442</v>
      </c>
      <c r="B21115" s="890" t="s">
        <v>39905</v>
      </c>
      <c r="C21115" s="890" t="s">
        <v>5</v>
      </c>
      <c r="D21115" s="890">
        <v>13.03</v>
      </c>
    </row>
    <row r="21116" spans="1:4" x14ac:dyDescent="0.25">
      <c r="A21116" s="890" t="s">
        <v>20443</v>
      </c>
      <c r="B21116" s="890" t="s">
        <v>39906</v>
      </c>
      <c r="C21116" s="890" t="s">
        <v>5</v>
      </c>
      <c r="D21116" s="890">
        <v>14.61</v>
      </c>
    </row>
    <row r="21117" spans="1:4" x14ac:dyDescent="0.25">
      <c r="A21117" s="890" t="s">
        <v>20444</v>
      </c>
      <c r="B21117" s="890" t="s">
        <v>39906</v>
      </c>
      <c r="C21117" s="890" t="s">
        <v>5</v>
      </c>
      <c r="D21117" s="890">
        <v>13.39</v>
      </c>
    </row>
    <row r="21118" spans="1:4" x14ac:dyDescent="0.25">
      <c r="A21118" s="890" t="s">
        <v>20445</v>
      </c>
      <c r="B21118" s="890" t="s">
        <v>39907</v>
      </c>
      <c r="C21118" s="890" t="s">
        <v>5</v>
      </c>
      <c r="D21118" s="890">
        <v>15.09</v>
      </c>
    </row>
    <row r="21119" spans="1:4" x14ac:dyDescent="0.25">
      <c r="A21119" s="890" t="s">
        <v>20446</v>
      </c>
      <c r="B21119" s="890" t="s">
        <v>39907</v>
      </c>
      <c r="C21119" s="890" t="s">
        <v>5</v>
      </c>
      <c r="D21119" s="890">
        <v>13.84</v>
      </c>
    </row>
    <row r="21120" spans="1:4" x14ac:dyDescent="0.25">
      <c r="A21120" s="890" t="s">
        <v>20447</v>
      </c>
      <c r="B21120" s="890" t="s">
        <v>39908</v>
      </c>
      <c r="C21120" s="890" t="s">
        <v>5</v>
      </c>
      <c r="D21120" s="890">
        <v>71.73</v>
      </c>
    </row>
    <row r="21121" spans="1:4" x14ac:dyDescent="0.25">
      <c r="A21121" s="890" t="s">
        <v>20448</v>
      </c>
      <c r="B21121" s="890" t="s">
        <v>39908</v>
      </c>
      <c r="C21121" s="890" t="s">
        <v>5</v>
      </c>
      <c r="D21121" s="890">
        <v>66.88</v>
      </c>
    </row>
    <row r="21122" spans="1:4" x14ac:dyDescent="0.25">
      <c r="A21122" s="890" t="s">
        <v>20449</v>
      </c>
      <c r="B21122" s="890" t="s">
        <v>39909</v>
      </c>
      <c r="C21122" s="890" t="s">
        <v>5</v>
      </c>
      <c r="D21122" s="890">
        <v>23.44</v>
      </c>
    </row>
    <row r="21123" spans="1:4" x14ac:dyDescent="0.25">
      <c r="A21123" s="890" t="s">
        <v>20450</v>
      </c>
      <c r="B21123" s="890" t="s">
        <v>39909</v>
      </c>
      <c r="C21123" s="890" t="s">
        <v>5</v>
      </c>
      <c r="D21123" s="890">
        <v>21.46</v>
      </c>
    </row>
    <row r="21124" spans="1:4" x14ac:dyDescent="0.25">
      <c r="A21124" s="890" t="s">
        <v>20451</v>
      </c>
      <c r="B21124" s="890" t="s">
        <v>39910</v>
      </c>
      <c r="C21124" s="890" t="s">
        <v>5</v>
      </c>
      <c r="D21124" s="890">
        <v>15.89</v>
      </c>
    </row>
    <row r="21125" spans="1:4" x14ac:dyDescent="0.25">
      <c r="A21125" s="890" t="s">
        <v>20452</v>
      </c>
      <c r="B21125" s="890" t="s">
        <v>39910</v>
      </c>
      <c r="C21125" s="890" t="s">
        <v>5</v>
      </c>
      <c r="D21125" s="890">
        <v>14.67</v>
      </c>
    </row>
    <row r="21126" spans="1:4" x14ac:dyDescent="0.25">
      <c r="A21126" s="890" t="s">
        <v>20453</v>
      </c>
      <c r="B21126" s="890" t="s">
        <v>39911</v>
      </c>
      <c r="C21126" s="890" t="s">
        <v>5</v>
      </c>
      <c r="D21126" s="890">
        <v>56.07</v>
      </c>
    </row>
    <row r="21127" spans="1:4" x14ac:dyDescent="0.25">
      <c r="A21127" s="890" t="s">
        <v>20454</v>
      </c>
      <c r="B21127" s="890" t="s">
        <v>39911</v>
      </c>
      <c r="C21127" s="890" t="s">
        <v>5</v>
      </c>
      <c r="D21127" s="890">
        <v>52.66</v>
      </c>
    </row>
    <row r="21128" spans="1:4" x14ac:dyDescent="0.25">
      <c r="A21128" s="890" t="s">
        <v>20455</v>
      </c>
      <c r="B21128" s="890" t="s">
        <v>39912</v>
      </c>
      <c r="C21128" s="890" t="s">
        <v>5</v>
      </c>
      <c r="D21128" s="890">
        <v>95.87</v>
      </c>
    </row>
    <row r="21129" spans="1:4" x14ac:dyDescent="0.25">
      <c r="A21129" s="890" t="s">
        <v>20456</v>
      </c>
      <c r="B21129" s="890" t="s">
        <v>39912</v>
      </c>
      <c r="C21129" s="890" t="s">
        <v>5</v>
      </c>
      <c r="D21129" s="890">
        <v>89.91</v>
      </c>
    </row>
    <row r="21130" spans="1:4" x14ac:dyDescent="0.25">
      <c r="A21130" s="890" t="s">
        <v>20457</v>
      </c>
      <c r="B21130" s="890" t="s">
        <v>39913</v>
      </c>
      <c r="C21130" s="890" t="s">
        <v>5</v>
      </c>
      <c r="D21130" s="890">
        <v>243.34</v>
      </c>
    </row>
    <row r="21131" spans="1:4" x14ac:dyDescent="0.25">
      <c r="A21131" s="890" t="s">
        <v>20458</v>
      </c>
      <c r="B21131" s="890" t="s">
        <v>39913</v>
      </c>
      <c r="C21131" s="890" t="s">
        <v>5</v>
      </c>
      <c r="D21131" s="890">
        <v>228.19</v>
      </c>
    </row>
    <row r="21132" spans="1:4" x14ac:dyDescent="0.25">
      <c r="A21132" s="890" t="s">
        <v>20459</v>
      </c>
      <c r="B21132" s="890" t="s">
        <v>39914</v>
      </c>
      <c r="C21132" s="890" t="s">
        <v>5</v>
      </c>
      <c r="D21132" s="890">
        <v>412.55</v>
      </c>
    </row>
    <row r="21133" spans="1:4" x14ac:dyDescent="0.25">
      <c r="A21133" s="890" t="s">
        <v>20460</v>
      </c>
      <c r="B21133" s="890" t="s">
        <v>39914</v>
      </c>
      <c r="C21133" s="890" t="s">
        <v>5</v>
      </c>
      <c r="D21133" s="890">
        <v>386.23</v>
      </c>
    </row>
    <row r="21134" spans="1:4" x14ac:dyDescent="0.25">
      <c r="A21134" s="890" t="s">
        <v>20461</v>
      </c>
      <c r="B21134" s="890" t="s">
        <v>39915</v>
      </c>
      <c r="C21134" s="890" t="s">
        <v>5</v>
      </c>
      <c r="D21134" s="890">
        <v>110.18</v>
      </c>
    </row>
    <row r="21135" spans="1:4" x14ac:dyDescent="0.25">
      <c r="A21135" s="890" t="s">
        <v>20462</v>
      </c>
      <c r="B21135" s="890" t="s">
        <v>39915</v>
      </c>
      <c r="C21135" s="890" t="s">
        <v>5</v>
      </c>
      <c r="D21135" s="890">
        <v>103.18</v>
      </c>
    </row>
    <row r="21136" spans="1:4" x14ac:dyDescent="0.25">
      <c r="A21136" s="890" t="s">
        <v>20463</v>
      </c>
      <c r="B21136" s="890" t="s">
        <v>39916</v>
      </c>
      <c r="C21136" s="890" t="s">
        <v>5</v>
      </c>
      <c r="D21136" s="890">
        <v>134.69999999999999</v>
      </c>
    </row>
    <row r="21137" spans="1:4" x14ac:dyDescent="0.25">
      <c r="A21137" s="890" t="s">
        <v>20464</v>
      </c>
      <c r="B21137" s="890" t="s">
        <v>39916</v>
      </c>
      <c r="C21137" s="890" t="s">
        <v>5</v>
      </c>
      <c r="D21137" s="890">
        <v>126.09</v>
      </c>
    </row>
    <row r="21138" spans="1:4" x14ac:dyDescent="0.25">
      <c r="A21138" s="890" t="s">
        <v>20465</v>
      </c>
      <c r="B21138" s="890" t="s">
        <v>39917</v>
      </c>
      <c r="C21138" s="890" t="s">
        <v>5</v>
      </c>
      <c r="D21138" s="890">
        <v>163.86</v>
      </c>
    </row>
    <row r="21139" spans="1:4" x14ac:dyDescent="0.25">
      <c r="A21139" s="890" t="s">
        <v>20466</v>
      </c>
      <c r="B21139" s="890" t="s">
        <v>39917</v>
      </c>
      <c r="C21139" s="890" t="s">
        <v>5</v>
      </c>
      <c r="D21139" s="890">
        <v>153.44</v>
      </c>
    </row>
    <row r="21140" spans="1:4" x14ac:dyDescent="0.25">
      <c r="A21140" s="890" t="s">
        <v>20467</v>
      </c>
      <c r="B21140" s="890" t="s">
        <v>39918</v>
      </c>
      <c r="C21140" s="890" t="s">
        <v>5</v>
      </c>
      <c r="D21140" s="890">
        <v>182.86</v>
      </c>
    </row>
    <row r="21141" spans="1:4" x14ac:dyDescent="0.25">
      <c r="A21141" s="890" t="s">
        <v>20468</v>
      </c>
      <c r="B21141" s="890" t="s">
        <v>39918</v>
      </c>
      <c r="C21141" s="890" t="s">
        <v>5</v>
      </c>
      <c r="D21141" s="890">
        <v>171.3</v>
      </c>
    </row>
    <row r="21142" spans="1:4" x14ac:dyDescent="0.25">
      <c r="A21142" s="890" t="s">
        <v>20469</v>
      </c>
      <c r="B21142" s="890" t="s">
        <v>21771</v>
      </c>
      <c r="C21142" s="890" t="s">
        <v>5</v>
      </c>
      <c r="D21142" s="890">
        <v>65.510000000000005</v>
      </c>
    </row>
    <row r="21143" spans="1:4" x14ac:dyDescent="0.25">
      <c r="A21143" s="890" t="s">
        <v>20470</v>
      </c>
      <c r="B21143" s="890" t="s">
        <v>21771</v>
      </c>
      <c r="C21143" s="890" t="s">
        <v>5</v>
      </c>
      <c r="D21143" s="890">
        <v>60.84</v>
      </c>
    </row>
    <row r="21144" spans="1:4" x14ac:dyDescent="0.25">
      <c r="A21144" s="890" t="s">
        <v>20471</v>
      </c>
      <c r="B21144" s="890" t="s">
        <v>39919</v>
      </c>
      <c r="C21144" s="890" t="s">
        <v>5</v>
      </c>
      <c r="D21144" s="890">
        <v>220.55</v>
      </c>
    </row>
    <row r="21145" spans="1:4" x14ac:dyDescent="0.25">
      <c r="A21145" s="890" t="s">
        <v>20472</v>
      </c>
      <c r="B21145" s="890" t="s">
        <v>39919</v>
      </c>
      <c r="C21145" s="890" t="s">
        <v>5</v>
      </c>
      <c r="D21145" s="890">
        <v>202.63</v>
      </c>
    </row>
    <row r="21146" spans="1:4" x14ac:dyDescent="0.25">
      <c r="A21146" s="890" t="s">
        <v>20473</v>
      </c>
      <c r="B21146" s="890" t="s">
        <v>39920</v>
      </c>
      <c r="C21146" s="890" t="s">
        <v>5</v>
      </c>
      <c r="D21146" s="890">
        <v>262.06</v>
      </c>
    </row>
    <row r="21147" spans="1:4" x14ac:dyDescent="0.25">
      <c r="A21147" s="890" t="s">
        <v>20474</v>
      </c>
      <c r="B21147" s="890" t="s">
        <v>39920</v>
      </c>
      <c r="C21147" s="890" t="s">
        <v>5</v>
      </c>
      <c r="D21147" s="890">
        <v>244.14</v>
      </c>
    </row>
    <row r="21148" spans="1:4" x14ac:dyDescent="0.25">
      <c r="A21148" s="890" t="s">
        <v>20475</v>
      </c>
      <c r="B21148" s="890" t="s">
        <v>39921</v>
      </c>
      <c r="C21148" s="890" t="s">
        <v>5</v>
      </c>
      <c r="D21148" s="890">
        <v>653.15</v>
      </c>
    </row>
    <row r="21149" spans="1:4" x14ac:dyDescent="0.25">
      <c r="A21149" s="890" t="s">
        <v>20476</v>
      </c>
      <c r="B21149" s="890" t="s">
        <v>39921</v>
      </c>
      <c r="C21149" s="890" t="s">
        <v>5</v>
      </c>
      <c r="D21149" s="890">
        <v>617.29999999999995</v>
      </c>
    </row>
    <row r="21150" spans="1:4" x14ac:dyDescent="0.25">
      <c r="A21150" s="890" t="s">
        <v>20477</v>
      </c>
      <c r="B21150" s="890" t="s">
        <v>39922</v>
      </c>
      <c r="C21150" s="890" t="s">
        <v>5</v>
      </c>
      <c r="D21150" s="890">
        <v>1287.48</v>
      </c>
    </row>
    <row r="21151" spans="1:4" x14ac:dyDescent="0.25">
      <c r="A21151" s="890" t="s">
        <v>20478</v>
      </c>
      <c r="B21151" s="890" t="s">
        <v>39922</v>
      </c>
      <c r="C21151" s="890" t="s">
        <v>5</v>
      </c>
      <c r="D21151" s="890">
        <v>1215.79</v>
      </c>
    </row>
    <row r="21152" spans="1:4" x14ac:dyDescent="0.25">
      <c r="A21152" s="890" t="s">
        <v>20479</v>
      </c>
      <c r="B21152" s="890" t="s">
        <v>39923</v>
      </c>
      <c r="C21152" s="890" t="s">
        <v>5</v>
      </c>
      <c r="D21152" s="890">
        <v>262.06</v>
      </c>
    </row>
    <row r="21153" spans="1:4" x14ac:dyDescent="0.25">
      <c r="A21153" s="890" t="s">
        <v>20480</v>
      </c>
      <c r="B21153" s="890" t="s">
        <v>39923</v>
      </c>
      <c r="C21153" s="890" t="s">
        <v>5</v>
      </c>
      <c r="D21153" s="890">
        <v>244.14</v>
      </c>
    </row>
    <row r="21154" spans="1:4" x14ac:dyDescent="0.25">
      <c r="A21154" s="890" t="s">
        <v>20481</v>
      </c>
      <c r="B21154" s="890" t="s">
        <v>39924</v>
      </c>
      <c r="C21154" s="890" t="s">
        <v>5</v>
      </c>
      <c r="D21154" s="890">
        <v>507.77</v>
      </c>
    </row>
    <row r="21155" spans="1:4" x14ac:dyDescent="0.25">
      <c r="A21155" s="890" t="s">
        <v>20482</v>
      </c>
      <c r="B21155" s="890" t="s">
        <v>39924</v>
      </c>
      <c r="C21155" s="890" t="s">
        <v>5</v>
      </c>
      <c r="D21155" s="890">
        <v>479.09</v>
      </c>
    </row>
    <row r="21156" spans="1:4" x14ac:dyDescent="0.25">
      <c r="A21156" s="890" t="s">
        <v>20483</v>
      </c>
      <c r="B21156" s="890" t="s">
        <v>39925</v>
      </c>
      <c r="C21156" s="890" t="s">
        <v>5</v>
      </c>
      <c r="D21156" s="890">
        <v>262.06</v>
      </c>
    </row>
    <row r="21157" spans="1:4" x14ac:dyDescent="0.25">
      <c r="A21157" s="890" t="s">
        <v>20484</v>
      </c>
      <c r="B21157" s="890" t="s">
        <v>39925</v>
      </c>
      <c r="C21157" s="890" t="s">
        <v>5</v>
      </c>
      <c r="D21157" s="890">
        <v>244.14</v>
      </c>
    </row>
    <row r="21158" spans="1:4" x14ac:dyDescent="0.25">
      <c r="A21158" s="890" t="s">
        <v>20485</v>
      </c>
      <c r="B21158" s="890" t="s">
        <v>39926</v>
      </c>
      <c r="C21158" s="890" t="s">
        <v>5</v>
      </c>
      <c r="D21158" s="890">
        <v>507.77</v>
      </c>
    </row>
    <row r="21159" spans="1:4" x14ac:dyDescent="0.25">
      <c r="A21159" s="890" t="s">
        <v>20486</v>
      </c>
      <c r="B21159" s="890" t="s">
        <v>39926</v>
      </c>
      <c r="C21159" s="890" t="s">
        <v>5</v>
      </c>
      <c r="D21159" s="890">
        <v>479.09</v>
      </c>
    </row>
    <row r="21160" spans="1:4" x14ac:dyDescent="0.25">
      <c r="A21160" s="890" t="s">
        <v>20487</v>
      </c>
      <c r="B21160" s="890" t="s">
        <v>39927</v>
      </c>
      <c r="C21160" s="890" t="s">
        <v>5</v>
      </c>
      <c r="D21160" s="890">
        <v>1232.55</v>
      </c>
    </row>
    <row r="21161" spans="1:4" x14ac:dyDescent="0.25">
      <c r="A21161" s="890" t="s">
        <v>20488</v>
      </c>
      <c r="B21161" s="890" t="s">
        <v>39927</v>
      </c>
      <c r="C21161" s="890" t="s">
        <v>5</v>
      </c>
      <c r="D21161" s="890">
        <v>1178.78</v>
      </c>
    </row>
    <row r="21162" spans="1:4" x14ac:dyDescent="0.25">
      <c r="A21162" s="890" t="s">
        <v>20489</v>
      </c>
      <c r="B21162" s="890" t="s">
        <v>39928</v>
      </c>
      <c r="C21162" s="890" t="s">
        <v>5</v>
      </c>
      <c r="D21162" s="890">
        <v>2623.53</v>
      </c>
    </row>
    <row r="21163" spans="1:4" x14ac:dyDescent="0.25">
      <c r="A21163" s="890" t="s">
        <v>20490</v>
      </c>
      <c r="B21163" s="890" t="s">
        <v>39928</v>
      </c>
      <c r="C21163" s="890" t="s">
        <v>5</v>
      </c>
      <c r="D21163" s="890">
        <v>2551.84</v>
      </c>
    </row>
    <row r="21164" spans="1:4" x14ac:dyDescent="0.25">
      <c r="A21164" s="890" t="s">
        <v>20491</v>
      </c>
      <c r="B21164" s="890" t="s">
        <v>39929</v>
      </c>
      <c r="C21164" s="890" t="s">
        <v>5</v>
      </c>
      <c r="D21164" s="890">
        <v>3253.18</v>
      </c>
    </row>
    <row r="21165" spans="1:4" x14ac:dyDescent="0.25">
      <c r="A21165" s="890" t="s">
        <v>20492</v>
      </c>
      <c r="B21165" s="890" t="s">
        <v>39929</v>
      </c>
      <c r="C21165" s="890" t="s">
        <v>5</v>
      </c>
      <c r="D21165" s="890">
        <v>3145.65</v>
      </c>
    </row>
    <row r="21166" spans="1:4" x14ac:dyDescent="0.25">
      <c r="A21166" s="890" t="s">
        <v>20493</v>
      </c>
      <c r="B21166" s="890" t="s">
        <v>39930</v>
      </c>
      <c r="C21166" s="890" t="s">
        <v>5</v>
      </c>
      <c r="D21166" s="890">
        <v>3715.57</v>
      </c>
    </row>
    <row r="21167" spans="1:4" x14ac:dyDescent="0.25">
      <c r="A21167" s="890" t="s">
        <v>20494</v>
      </c>
      <c r="B21167" s="890" t="s">
        <v>39930</v>
      </c>
      <c r="C21167" s="890" t="s">
        <v>5</v>
      </c>
      <c r="D21167" s="890">
        <v>3590.11</v>
      </c>
    </row>
    <row r="21168" spans="1:4" x14ac:dyDescent="0.25">
      <c r="A21168" s="890" t="s">
        <v>20495</v>
      </c>
      <c r="B21168" s="890" t="s">
        <v>39931</v>
      </c>
      <c r="C21168" s="890" t="s">
        <v>5</v>
      </c>
      <c r="D21168" s="890">
        <v>5153.99</v>
      </c>
    </row>
    <row r="21169" spans="1:4" x14ac:dyDescent="0.25">
      <c r="A21169" s="890" t="s">
        <v>20496</v>
      </c>
      <c r="B21169" s="890" t="s">
        <v>39931</v>
      </c>
      <c r="C21169" s="890" t="s">
        <v>5</v>
      </c>
      <c r="D21169" s="890">
        <v>4938.93</v>
      </c>
    </row>
    <row r="21170" spans="1:4" x14ac:dyDescent="0.25">
      <c r="A21170" s="890" t="s">
        <v>20497</v>
      </c>
      <c r="B21170" s="890" t="s">
        <v>39932</v>
      </c>
      <c r="C21170" s="890" t="s">
        <v>5</v>
      </c>
      <c r="D21170" s="890">
        <v>3515.9</v>
      </c>
    </row>
    <row r="21171" spans="1:4" x14ac:dyDescent="0.25">
      <c r="A21171" s="890" t="s">
        <v>20498</v>
      </c>
      <c r="B21171" s="890" t="s">
        <v>39932</v>
      </c>
      <c r="C21171" s="890" t="s">
        <v>5</v>
      </c>
      <c r="D21171" s="890">
        <v>3444.22</v>
      </c>
    </row>
    <row r="21172" spans="1:4" x14ac:dyDescent="0.25">
      <c r="A21172" s="890" t="s">
        <v>20499</v>
      </c>
      <c r="B21172" s="890" t="s">
        <v>39933</v>
      </c>
      <c r="C21172" s="890" t="s">
        <v>5</v>
      </c>
      <c r="D21172" s="890">
        <v>874.41</v>
      </c>
    </row>
    <row r="21173" spans="1:4" x14ac:dyDescent="0.25">
      <c r="A21173" s="890" t="s">
        <v>20500</v>
      </c>
      <c r="B21173" s="890" t="s">
        <v>39933</v>
      </c>
      <c r="C21173" s="890" t="s">
        <v>5</v>
      </c>
      <c r="D21173" s="890">
        <v>838.57</v>
      </c>
    </row>
    <row r="21174" spans="1:4" x14ac:dyDescent="0.25">
      <c r="A21174" s="890" t="s">
        <v>20501</v>
      </c>
      <c r="B21174" s="890" t="s">
        <v>39934</v>
      </c>
      <c r="C21174" s="890" t="s">
        <v>5</v>
      </c>
      <c r="D21174" s="890">
        <v>1263.1400000000001</v>
      </c>
    </row>
    <row r="21175" spans="1:4" x14ac:dyDescent="0.25">
      <c r="A21175" s="890" t="s">
        <v>20502</v>
      </c>
      <c r="B21175" s="890" t="s">
        <v>39934</v>
      </c>
      <c r="C21175" s="890" t="s">
        <v>5</v>
      </c>
      <c r="D21175" s="890">
        <v>1209.3800000000001</v>
      </c>
    </row>
    <row r="21176" spans="1:4" x14ac:dyDescent="0.25">
      <c r="A21176" s="890" t="s">
        <v>20503</v>
      </c>
      <c r="B21176" s="890" t="s">
        <v>39935</v>
      </c>
      <c r="C21176" s="890" t="s">
        <v>5</v>
      </c>
      <c r="D21176" s="890">
        <v>2726.35</v>
      </c>
    </row>
    <row r="21177" spans="1:4" x14ac:dyDescent="0.25">
      <c r="A21177" s="890" t="s">
        <v>20504</v>
      </c>
      <c r="B21177" s="890" t="s">
        <v>39935</v>
      </c>
      <c r="C21177" s="890" t="s">
        <v>5</v>
      </c>
      <c r="D21177" s="890">
        <v>2654.66</v>
      </c>
    </row>
    <row r="21178" spans="1:4" x14ac:dyDescent="0.25">
      <c r="A21178" s="890" t="s">
        <v>20505</v>
      </c>
      <c r="B21178" s="890" t="s">
        <v>39936</v>
      </c>
      <c r="C21178" s="890" t="s">
        <v>5</v>
      </c>
      <c r="D21178" s="890">
        <v>1478.08</v>
      </c>
    </row>
    <row r="21179" spans="1:4" x14ac:dyDescent="0.25">
      <c r="A21179" s="890" t="s">
        <v>20506</v>
      </c>
      <c r="B21179" s="890" t="s">
        <v>39936</v>
      </c>
      <c r="C21179" s="890" t="s">
        <v>5</v>
      </c>
      <c r="D21179" s="890">
        <v>1402.81</v>
      </c>
    </row>
    <row r="21180" spans="1:4" x14ac:dyDescent="0.25">
      <c r="A21180" s="890" t="s">
        <v>20507</v>
      </c>
      <c r="B21180" s="890" t="s">
        <v>39937</v>
      </c>
      <c r="C21180" s="890" t="s">
        <v>5</v>
      </c>
      <c r="D21180" s="890">
        <v>2708.44</v>
      </c>
    </row>
    <row r="21181" spans="1:4" x14ac:dyDescent="0.25">
      <c r="A21181" s="890" t="s">
        <v>20508</v>
      </c>
      <c r="B21181" s="890" t="s">
        <v>39937</v>
      </c>
      <c r="C21181" s="890" t="s">
        <v>5</v>
      </c>
      <c r="D21181" s="890">
        <v>2638.54</v>
      </c>
    </row>
    <row r="21182" spans="1:4" x14ac:dyDescent="0.25">
      <c r="A21182" s="890" t="s">
        <v>20509</v>
      </c>
      <c r="B21182" s="890" t="s">
        <v>39938</v>
      </c>
      <c r="C21182" s="890" t="s">
        <v>5</v>
      </c>
      <c r="D21182" s="890">
        <v>2726.35</v>
      </c>
    </row>
    <row r="21183" spans="1:4" x14ac:dyDescent="0.25">
      <c r="A21183" s="890" t="s">
        <v>20510</v>
      </c>
      <c r="B21183" s="890" t="s">
        <v>39938</v>
      </c>
      <c r="C21183" s="890" t="s">
        <v>5</v>
      </c>
      <c r="D21183" s="890">
        <v>2654.66</v>
      </c>
    </row>
    <row r="21184" spans="1:4" x14ac:dyDescent="0.25">
      <c r="A21184" s="890" t="s">
        <v>20511</v>
      </c>
      <c r="B21184" s="890" t="s">
        <v>39939</v>
      </c>
      <c r="C21184" s="890" t="s">
        <v>5</v>
      </c>
      <c r="D21184" s="890">
        <v>1343.29</v>
      </c>
    </row>
    <row r="21185" spans="1:4" x14ac:dyDescent="0.25">
      <c r="A21185" s="890" t="s">
        <v>20512</v>
      </c>
      <c r="B21185" s="890" t="s">
        <v>39939</v>
      </c>
      <c r="C21185" s="890" t="s">
        <v>5</v>
      </c>
      <c r="D21185" s="890">
        <v>1328.95</v>
      </c>
    </row>
    <row r="21186" spans="1:4" x14ac:dyDescent="0.25">
      <c r="A21186" s="890" t="s">
        <v>20513</v>
      </c>
      <c r="B21186" s="890" t="s">
        <v>39940</v>
      </c>
      <c r="C21186" s="890" t="s">
        <v>5</v>
      </c>
      <c r="D21186" s="890">
        <v>17.91</v>
      </c>
    </row>
    <row r="21187" spans="1:4" x14ac:dyDescent="0.25">
      <c r="A21187" s="890" t="s">
        <v>20514</v>
      </c>
      <c r="B21187" s="890" t="s">
        <v>39940</v>
      </c>
      <c r="C21187" s="890" t="s">
        <v>5</v>
      </c>
      <c r="D21187" s="890">
        <v>16.11</v>
      </c>
    </row>
    <row r="21188" spans="1:4" x14ac:dyDescent="0.25">
      <c r="A21188" s="890" t="s">
        <v>20515</v>
      </c>
      <c r="B21188" s="890" t="s">
        <v>39941</v>
      </c>
      <c r="C21188" s="890" t="s">
        <v>5</v>
      </c>
      <c r="D21188" s="890">
        <v>103.09</v>
      </c>
    </row>
    <row r="21189" spans="1:4" x14ac:dyDescent="0.25">
      <c r="A21189" s="890" t="s">
        <v>20516</v>
      </c>
      <c r="B21189" s="890" t="s">
        <v>39941</v>
      </c>
      <c r="C21189" s="890" t="s">
        <v>5</v>
      </c>
      <c r="D21189" s="890">
        <v>101.29</v>
      </c>
    </row>
    <row r="21190" spans="1:4" x14ac:dyDescent="0.25">
      <c r="A21190" s="890" t="s">
        <v>20517</v>
      </c>
      <c r="B21190" s="890" t="s">
        <v>39942</v>
      </c>
      <c r="C21190" s="890" t="s">
        <v>5</v>
      </c>
      <c r="D21190" s="890">
        <v>76.900000000000006</v>
      </c>
    </row>
    <row r="21191" spans="1:4" x14ac:dyDescent="0.25">
      <c r="A21191" s="890" t="s">
        <v>20518</v>
      </c>
      <c r="B21191" s="890" t="s">
        <v>39942</v>
      </c>
      <c r="C21191" s="890" t="s">
        <v>5</v>
      </c>
      <c r="D21191" s="890">
        <v>75.099999999999994</v>
      </c>
    </row>
    <row r="21192" spans="1:4" x14ac:dyDescent="0.25">
      <c r="A21192" s="890" t="s">
        <v>20519</v>
      </c>
      <c r="B21192" s="890" t="s">
        <v>39943</v>
      </c>
      <c r="C21192" s="890" t="s">
        <v>5</v>
      </c>
      <c r="D21192" s="890">
        <v>143.29</v>
      </c>
    </row>
    <row r="21193" spans="1:4" x14ac:dyDescent="0.25">
      <c r="A21193" s="890" t="s">
        <v>20520</v>
      </c>
      <c r="B21193" s="890" t="s">
        <v>39943</v>
      </c>
      <c r="C21193" s="890" t="s">
        <v>5</v>
      </c>
      <c r="D21193" s="890">
        <v>128.94999999999999</v>
      </c>
    </row>
    <row r="21194" spans="1:4" x14ac:dyDescent="0.25">
      <c r="A21194" s="890" t="s">
        <v>20521</v>
      </c>
      <c r="B21194" s="890" t="s">
        <v>39944</v>
      </c>
      <c r="C21194" s="890" t="s">
        <v>5</v>
      </c>
      <c r="D21194" s="890">
        <v>71.64</v>
      </c>
    </row>
    <row r="21195" spans="1:4" x14ac:dyDescent="0.25">
      <c r="A21195" s="890" t="s">
        <v>20522</v>
      </c>
      <c r="B21195" s="890" t="s">
        <v>39944</v>
      </c>
      <c r="C21195" s="890" t="s">
        <v>5</v>
      </c>
      <c r="D21195" s="890">
        <v>64.47</v>
      </c>
    </row>
    <row r="21196" spans="1:4" x14ac:dyDescent="0.25">
      <c r="A21196" s="890" t="s">
        <v>20523</v>
      </c>
      <c r="B21196" s="890" t="s">
        <v>39945</v>
      </c>
      <c r="C21196" s="890" t="s">
        <v>5</v>
      </c>
      <c r="D21196" s="890">
        <v>1073.03</v>
      </c>
    </row>
    <row r="21197" spans="1:4" x14ac:dyDescent="0.25">
      <c r="A21197" s="890" t="s">
        <v>20524</v>
      </c>
      <c r="B21197" s="890" t="s">
        <v>39945</v>
      </c>
      <c r="C21197" s="890" t="s">
        <v>5</v>
      </c>
      <c r="D21197" s="890">
        <v>1065.8699999999999</v>
      </c>
    </row>
    <row r="21198" spans="1:4" x14ac:dyDescent="0.25">
      <c r="A21198" s="890" t="s">
        <v>20525</v>
      </c>
      <c r="B21198" s="890" t="s">
        <v>39946</v>
      </c>
      <c r="C21198" s="890" t="s">
        <v>5</v>
      </c>
      <c r="D21198" s="890">
        <v>1475.94</v>
      </c>
    </row>
    <row r="21199" spans="1:4" x14ac:dyDescent="0.25">
      <c r="A21199" s="890" t="s">
        <v>20526</v>
      </c>
      <c r="B21199" s="890" t="s">
        <v>39946</v>
      </c>
      <c r="C21199" s="890" t="s">
        <v>5</v>
      </c>
      <c r="D21199" s="890">
        <v>1468.77</v>
      </c>
    </row>
    <row r="21200" spans="1:4" x14ac:dyDescent="0.25">
      <c r="A21200" s="890" t="s">
        <v>20527</v>
      </c>
      <c r="B21200" s="890" t="s">
        <v>39947</v>
      </c>
      <c r="C21200" s="890" t="s">
        <v>5</v>
      </c>
      <c r="D21200" s="890">
        <v>125.38</v>
      </c>
    </row>
    <row r="21201" spans="1:4" x14ac:dyDescent="0.25">
      <c r="A21201" s="890" t="s">
        <v>20528</v>
      </c>
      <c r="B21201" s="890" t="s">
        <v>39947</v>
      </c>
      <c r="C21201" s="890" t="s">
        <v>5</v>
      </c>
      <c r="D21201" s="890">
        <v>112.83</v>
      </c>
    </row>
    <row r="21202" spans="1:4" x14ac:dyDescent="0.25">
      <c r="A21202" s="890" t="s">
        <v>20529</v>
      </c>
      <c r="B21202" s="890" t="s">
        <v>39948</v>
      </c>
      <c r="C21202" s="890" t="s">
        <v>5</v>
      </c>
      <c r="D21202" s="890">
        <v>143.29</v>
      </c>
    </row>
    <row r="21203" spans="1:4" x14ac:dyDescent="0.25">
      <c r="A21203" s="890" t="s">
        <v>20530</v>
      </c>
      <c r="B21203" s="890" t="s">
        <v>39948</v>
      </c>
      <c r="C21203" s="890" t="s">
        <v>5</v>
      </c>
      <c r="D21203" s="890">
        <v>128.94999999999999</v>
      </c>
    </row>
    <row r="21204" spans="1:4" x14ac:dyDescent="0.25">
      <c r="A21204" s="890" t="s">
        <v>20531</v>
      </c>
      <c r="B21204" s="890" t="s">
        <v>39949</v>
      </c>
      <c r="C21204" s="890" t="s">
        <v>5</v>
      </c>
      <c r="D21204" s="890">
        <v>2576.87</v>
      </c>
    </row>
    <row r="21205" spans="1:4" x14ac:dyDescent="0.25">
      <c r="A21205" s="890" t="s">
        <v>20532</v>
      </c>
      <c r="B21205" s="890" t="s">
        <v>39949</v>
      </c>
      <c r="C21205" s="890" t="s">
        <v>5</v>
      </c>
      <c r="D21205" s="890">
        <v>2562.5300000000002</v>
      </c>
    </row>
    <row r="21206" spans="1:4" x14ac:dyDescent="0.25">
      <c r="A21206" s="890" t="s">
        <v>20533</v>
      </c>
      <c r="B21206" s="890" t="s">
        <v>39950</v>
      </c>
      <c r="C21206" s="890" t="s">
        <v>5</v>
      </c>
      <c r="D21206" s="890">
        <v>143.29</v>
      </c>
    </row>
    <row r="21207" spans="1:4" x14ac:dyDescent="0.25">
      <c r="A21207" s="890" t="s">
        <v>20534</v>
      </c>
      <c r="B21207" s="890" t="s">
        <v>39950</v>
      </c>
      <c r="C21207" s="890" t="s">
        <v>5</v>
      </c>
      <c r="D21207" s="890">
        <v>128.94999999999999</v>
      </c>
    </row>
    <row r="21208" spans="1:4" x14ac:dyDescent="0.25">
      <c r="A21208" s="890" t="s">
        <v>20535</v>
      </c>
      <c r="B21208" s="890" t="s">
        <v>39951</v>
      </c>
      <c r="C21208" s="890" t="s">
        <v>5</v>
      </c>
      <c r="D21208" s="890">
        <v>286.58</v>
      </c>
    </row>
    <row r="21209" spans="1:4" x14ac:dyDescent="0.25">
      <c r="A21209" s="890" t="s">
        <v>20536</v>
      </c>
      <c r="B21209" s="890" t="s">
        <v>39951</v>
      </c>
      <c r="C21209" s="890" t="s">
        <v>5</v>
      </c>
      <c r="D21209" s="890">
        <v>257.91000000000003</v>
      </c>
    </row>
    <row r="21210" spans="1:4" x14ac:dyDescent="0.25">
      <c r="A21210" s="890" t="s">
        <v>20537</v>
      </c>
      <c r="B21210" s="890" t="s">
        <v>21772</v>
      </c>
      <c r="C21210" s="890" t="s">
        <v>5</v>
      </c>
      <c r="D21210" s="890">
        <v>184.5</v>
      </c>
    </row>
    <row r="21211" spans="1:4" x14ac:dyDescent="0.25">
      <c r="A21211" s="890" t="s">
        <v>20538</v>
      </c>
      <c r="B21211" s="890" t="s">
        <v>21772</v>
      </c>
      <c r="C21211" s="890" t="s">
        <v>5</v>
      </c>
      <c r="D21211" s="890">
        <v>184.5</v>
      </c>
    </row>
    <row r="21212" spans="1:4" x14ac:dyDescent="0.25">
      <c r="A21212" s="890" t="s">
        <v>20539</v>
      </c>
      <c r="B21212" s="890" t="s">
        <v>20540</v>
      </c>
      <c r="C21212" s="890" t="s">
        <v>5</v>
      </c>
      <c r="D21212" s="890">
        <v>48.72</v>
      </c>
    </row>
    <row r="21213" spans="1:4" x14ac:dyDescent="0.25">
      <c r="A21213" s="890" t="s">
        <v>20541</v>
      </c>
      <c r="B21213" s="890" t="s">
        <v>20540</v>
      </c>
      <c r="C21213" s="890" t="s">
        <v>5</v>
      </c>
      <c r="D21213" s="890">
        <v>46.92</v>
      </c>
    </row>
    <row r="21214" spans="1:4" x14ac:dyDescent="0.25">
      <c r="A21214" s="890" t="s">
        <v>20542</v>
      </c>
      <c r="B21214" s="890" t="s">
        <v>39952</v>
      </c>
      <c r="C21214" s="890" t="s">
        <v>5</v>
      </c>
      <c r="D21214" s="890">
        <v>106.04</v>
      </c>
    </row>
    <row r="21215" spans="1:4" x14ac:dyDescent="0.25">
      <c r="A21215" s="890" t="s">
        <v>20543</v>
      </c>
      <c r="B21215" s="890" t="s">
        <v>39952</v>
      </c>
      <c r="C21215" s="890" t="s">
        <v>5</v>
      </c>
      <c r="D21215" s="890">
        <v>105.15</v>
      </c>
    </row>
    <row r="21216" spans="1:4" x14ac:dyDescent="0.25">
      <c r="A21216" s="890" t="s">
        <v>20544</v>
      </c>
      <c r="B21216" s="890" t="s">
        <v>20545</v>
      </c>
      <c r="C21216" s="890" t="s">
        <v>5</v>
      </c>
      <c r="D21216" s="890">
        <v>139.03</v>
      </c>
    </row>
    <row r="21217" spans="1:4" x14ac:dyDescent="0.25">
      <c r="A21217" s="890" t="s">
        <v>20546</v>
      </c>
      <c r="B21217" s="890" t="s">
        <v>20545</v>
      </c>
      <c r="C21217" s="890" t="s">
        <v>5</v>
      </c>
      <c r="D21217" s="890">
        <v>138.13</v>
      </c>
    </row>
    <row r="21218" spans="1:4" x14ac:dyDescent="0.25">
      <c r="A21218" s="890" t="s">
        <v>20547</v>
      </c>
      <c r="B21218" s="890" t="s">
        <v>39953</v>
      </c>
      <c r="C21218" s="890" t="s">
        <v>5</v>
      </c>
      <c r="D21218" s="890">
        <v>875.14</v>
      </c>
    </row>
    <row r="21219" spans="1:4" x14ac:dyDescent="0.25">
      <c r="A21219" s="890" t="s">
        <v>20548</v>
      </c>
      <c r="B21219" s="890" t="s">
        <v>39953</v>
      </c>
      <c r="C21219" s="890" t="s">
        <v>5</v>
      </c>
      <c r="D21219" s="890">
        <v>859.01</v>
      </c>
    </row>
    <row r="21220" spans="1:4" x14ac:dyDescent="0.25">
      <c r="A21220" s="890" t="s">
        <v>20549</v>
      </c>
      <c r="B21220" s="890" t="s">
        <v>39954</v>
      </c>
      <c r="C21220" s="890" t="s">
        <v>5</v>
      </c>
      <c r="D21220" s="890">
        <v>634.28</v>
      </c>
    </row>
    <row r="21221" spans="1:4" x14ac:dyDescent="0.25">
      <c r="A21221" s="890" t="s">
        <v>20550</v>
      </c>
      <c r="B21221" s="890" t="s">
        <v>39954</v>
      </c>
      <c r="C21221" s="890" t="s">
        <v>5</v>
      </c>
      <c r="D21221" s="890">
        <v>623.53</v>
      </c>
    </row>
    <row r="21222" spans="1:4" x14ac:dyDescent="0.25">
      <c r="A21222" s="890" t="s">
        <v>20551</v>
      </c>
      <c r="B21222" s="890" t="s">
        <v>39955</v>
      </c>
      <c r="C21222" s="890" t="s">
        <v>5</v>
      </c>
      <c r="D21222" s="890">
        <v>42.63</v>
      </c>
    </row>
    <row r="21223" spans="1:4" x14ac:dyDescent="0.25">
      <c r="A21223" s="890" t="s">
        <v>20552</v>
      </c>
      <c r="B21223" s="890" t="s">
        <v>39955</v>
      </c>
      <c r="C21223" s="890" t="s">
        <v>5</v>
      </c>
      <c r="D21223" s="890">
        <v>42.63</v>
      </c>
    </row>
    <row r="21224" spans="1:4" x14ac:dyDescent="0.25">
      <c r="A21224" s="890" t="s">
        <v>23729</v>
      </c>
      <c r="B21224" s="890" t="s">
        <v>39956</v>
      </c>
      <c r="C21224" s="890" t="s">
        <v>5</v>
      </c>
      <c r="D21224" s="890">
        <v>49.48</v>
      </c>
    </row>
    <row r="21225" spans="1:4" x14ac:dyDescent="0.25">
      <c r="A21225" s="890" t="s">
        <v>23730</v>
      </c>
      <c r="B21225" s="890" t="s">
        <v>39956</v>
      </c>
      <c r="C21225" s="890" t="s">
        <v>5</v>
      </c>
      <c r="D21225" s="890">
        <v>49.48</v>
      </c>
    </row>
    <row r="21226" spans="1:4" x14ac:dyDescent="0.25">
      <c r="A21226" s="890" t="s">
        <v>23731</v>
      </c>
      <c r="B21226" s="890" t="s">
        <v>39957</v>
      </c>
      <c r="C21226" s="890" t="s">
        <v>5</v>
      </c>
      <c r="D21226" s="890">
        <v>89.05</v>
      </c>
    </row>
    <row r="21227" spans="1:4" x14ac:dyDescent="0.25">
      <c r="A21227" s="890" t="s">
        <v>23732</v>
      </c>
      <c r="B21227" s="890" t="s">
        <v>39957</v>
      </c>
      <c r="C21227" s="890" t="s">
        <v>5</v>
      </c>
      <c r="D21227" s="890">
        <v>89.05</v>
      </c>
    </row>
    <row r="21228" spans="1:4" x14ac:dyDescent="0.25">
      <c r="A21228" s="890" t="s">
        <v>23733</v>
      </c>
      <c r="B21228" s="890" t="s">
        <v>39958</v>
      </c>
      <c r="C21228" s="890" t="s">
        <v>5</v>
      </c>
      <c r="D21228" s="890">
        <v>84.24</v>
      </c>
    </row>
    <row r="21229" spans="1:4" x14ac:dyDescent="0.25">
      <c r="A21229" s="890" t="s">
        <v>23734</v>
      </c>
      <c r="B21229" s="890" t="s">
        <v>39958</v>
      </c>
      <c r="C21229" s="890" t="s">
        <v>5</v>
      </c>
      <c r="D21229" s="890">
        <v>84.24</v>
      </c>
    </row>
    <row r="21230" spans="1:4" x14ac:dyDescent="0.25">
      <c r="A21230" s="890" t="s">
        <v>20553</v>
      </c>
      <c r="B21230" s="890" t="s">
        <v>39959</v>
      </c>
      <c r="C21230" s="890" t="s">
        <v>5</v>
      </c>
      <c r="D21230" s="890">
        <v>5.01</v>
      </c>
    </row>
    <row r="21231" spans="1:4" x14ac:dyDescent="0.25">
      <c r="A21231" s="890" t="s">
        <v>20554</v>
      </c>
      <c r="B21231" s="890" t="s">
        <v>39959</v>
      </c>
      <c r="C21231" s="890" t="s">
        <v>5</v>
      </c>
      <c r="D21231" s="890">
        <v>4.51</v>
      </c>
    </row>
    <row r="21232" spans="1:4" x14ac:dyDescent="0.25">
      <c r="A21232" s="890" t="s">
        <v>20555</v>
      </c>
      <c r="B21232" s="890" t="s">
        <v>39960</v>
      </c>
      <c r="C21232" s="890" t="s">
        <v>5</v>
      </c>
      <c r="D21232" s="890">
        <v>125.38</v>
      </c>
    </row>
    <row r="21233" spans="1:4" x14ac:dyDescent="0.25">
      <c r="A21233" s="890" t="s">
        <v>20556</v>
      </c>
      <c r="B21233" s="890" t="s">
        <v>39960</v>
      </c>
      <c r="C21233" s="890" t="s">
        <v>5</v>
      </c>
      <c r="D21233" s="890">
        <v>112.83</v>
      </c>
    </row>
    <row r="21234" spans="1:4" x14ac:dyDescent="0.25">
      <c r="A21234" s="890" t="s">
        <v>20557</v>
      </c>
      <c r="B21234" s="890" t="s">
        <v>39961</v>
      </c>
      <c r="C21234" s="890" t="s">
        <v>5</v>
      </c>
      <c r="D21234" s="890">
        <v>179.11</v>
      </c>
    </row>
    <row r="21235" spans="1:4" x14ac:dyDescent="0.25">
      <c r="A21235" s="890" t="s">
        <v>20558</v>
      </c>
      <c r="B21235" s="890" t="s">
        <v>39961</v>
      </c>
      <c r="C21235" s="890" t="s">
        <v>5</v>
      </c>
      <c r="D21235" s="890">
        <v>161.19</v>
      </c>
    </row>
    <row r="21236" spans="1:4" x14ac:dyDescent="0.25">
      <c r="A21236" s="890" t="s">
        <v>20559</v>
      </c>
      <c r="B21236" s="890" t="s">
        <v>39962</v>
      </c>
      <c r="C21236" s="890" t="s">
        <v>5</v>
      </c>
      <c r="D21236" s="890">
        <v>143.29</v>
      </c>
    </row>
    <row r="21237" spans="1:4" x14ac:dyDescent="0.25">
      <c r="A21237" s="890" t="s">
        <v>20560</v>
      </c>
      <c r="B21237" s="890" t="s">
        <v>39962</v>
      </c>
      <c r="C21237" s="890" t="s">
        <v>5</v>
      </c>
      <c r="D21237" s="890">
        <v>128.94999999999999</v>
      </c>
    </row>
    <row r="21238" spans="1:4" x14ac:dyDescent="0.25">
      <c r="A21238" s="890" t="s">
        <v>20561</v>
      </c>
      <c r="B21238" s="890" t="s">
        <v>39963</v>
      </c>
      <c r="C21238" s="890" t="s">
        <v>5</v>
      </c>
      <c r="D21238" s="890">
        <v>214.94</v>
      </c>
    </row>
    <row r="21239" spans="1:4" x14ac:dyDescent="0.25">
      <c r="A21239" s="890" t="s">
        <v>20562</v>
      </c>
      <c r="B21239" s="890" t="s">
        <v>39963</v>
      </c>
      <c r="C21239" s="890" t="s">
        <v>5</v>
      </c>
      <c r="D21239" s="890">
        <v>193.43</v>
      </c>
    </row>
    <row r="21240" spans="1:4" x14ac:dyDescent="0.25">
      <c r="A21240" s="890" t="s">
        <v>20563</v>
      </c>
      <c r="B21240" s="890" t="s">
        <v>39964</v>
      </c>
      <c r="C21240" s="890" t="s">
        <v>5</v>
      </c>
      <c r="D21240" s="890">
        <v>35.82</v>
      </c>
    </row>
    <row r="21241" spans="1:4" x14ac:dyDescent="0.25">
      <c r="A21241" s="890" t="s">
        <v>20564</v>
      </c>
      <c r="B21241" s="890" t="s">
        <v>39964</v>
      </c>
      <c r="C21241" s="890" t="s">
        <v>5</v>
      </c>
      <c r="D21241" s="890">
        <v>32.229999999999997</v>
      </c>
    </row>
    <row r="21242" spans="1:4" x14ac:dyDescent="0.25">
      <c r="A21242" s="890" t="s">
        <v>20565</v>
      </c>
      <c r="B21242" s="890" t="s">
        <v>39965</v>
      </c>
      <c r="C21242" s="890" t="s">
        <v>5</v>
      </c>
      <c r="D21242" s="890">
        <v>71.64</v>
      </c>
    </row>
    <row r="21243" spans="1:4" x14ac:dyDescent="0.25">
      <c r="A21243" s="890" t="s">
        <v>20566</v>
      </c>
      <c r="B21243" s="890" t="s">
        <v>39965</v>
      </c>
      <c r="C21243" s="890" t="s">
        <v>5</v>
      </c>
      <c r="D21243" s="890">
        <v>64.47</v>
      </c>
    </row>
    <row r="21244" spans="1:4" x14ac:dyDescent="0.25">
      <c r="A21244" s="890" t="s">
        <v>20567</v>
      </c>
      <c r="B21244" s="890" t="s">
        <v>39966</v>
      </c>
      <c r="C21244" s="890" t="s">
        <v>5</v>
      </c>
      <c r="D21244" s="890">
        <v>107.47</v>
      </c>
    </row>
    <row r="21245" spans="1:4" x14ac:dyDescent="0.25">
      <c r="A21245" s="890" t="s">
        <v>20568</v>
      </c>
      <c r="B21245" s="890" t="s">
        <v>39966</v>
      </c>
      <c r="C21245" s="890" t="s">
        <v>5</v>
      </c>
      <c r="D21245" s="890">
        <v>96.71</v>
      </c>
    </row>
    <row r="21246" spans="1:4" x14ac:dyDescent="0.25">
      <c r="A21246" s="890" t="s">
        <v>20569</v>
      </c>
      <c r="B21246" s="890" t="s">
        <v>39967</v>
      </c>
      <c r="C21246" s="890" t="s">
        <v>5</v>
      </c>
      <c r="D21246" s="890">
        <v>143.29</v>
      </c>
    </row>
    <row r="21247" spans="1:4" x14ac:dyDescent="0.25">
      <c r="A21247" s="890" t="s">
        <v>20570</v>
      </c>
      <c r="B21247" s="890" t="s">
        <v>39967</v>
      </c>
      <c r="C21247" s="890" t="s">
        <v>5</v>
      </c>
      <c r="D21247" s="890">
        <v>128.94999999999999</v>
      </c>
    </row>
    <row r="21248" spans="1:4" x14ac:dyDescent="0.25">
      <c r="A21248" s="890" t="s">
        <v>20571</v>
      </c>
      <c r="B21248" s="890" t="s">
        <v>39968</v>
      </c>
      <c r="C21248" s="890" t="s">
        <v>5</v>
      </c>
      <c r="D21248" s="890">
        <v>116.42</v>
      </c>
    </row>
    <row r="21249" spans="1:4" x14ac:dyDescent="0.25">
      <c r="A21249" s="890" t="s">
        <v>20572</v>
      </c>
      <c r="B21249" s="890" t="s">
        <v>39968</v>
      </c>
      <c r="C21249" s="890" t="s">
        <v>5</v>
      </c>
      <c r="D21249" s="890">
        <v>104.77</v>
      </c>
    </row>
    <row r="21250" spans="1:4" x14ac:dyDescent="0.25">
      <c r="A21250" s="890" t="s">
        <v>20573</v>
      </c>
      <c r="B21250" s="890" t="s">
        <v>39969</v>
      </c>
      <c r="C21250" s="890" t="s">
        <v>5</v>
      </c>
      <c r="D21250" s="890">
        <v>179.11</v>
      </c>
    </row>
    <row r="21251" spans="1:4" x14ac:dyDescent="0.25">
      <c r="A21251" s="890" t="s">
        <v>20574</v>
      </c>
      <c r="B21251" s="890" t="s">
        <v>39969</v>
      </c>
      <c r="C21251" s="890" t="s">
        <v>5</v>
      </c>
      <c r="D21251" s="890">
        <v>161.19</v>
      </c>
    </row>
    <row r="21252" spans="1:4" x14ac:dyDescent="0.25">
      <c r="A21252" s="890" t="s">
        <v>20575</v>
      </c>
      <c r="B21252" s="890" t="s">
        <v>39970</v>
      </c>
      <c r="C21252" s="890" t="s">
        <v>5</v>
      </c>
      <c r="D21252" s="890">
        <v>53.73</v>
      </c>
    </row>
    <row r="21253" spans="1:4" x14ac:dyDescent="0.25">
      <c r="A21253" s="890" t="s">
        <v>20576</v>
      </c>
      <c r="B21253" s="890" t="s">
        <v>39970</v>
      </c>
      <c r="C21253" s="890" t="s">
        <v>5</v>
      </c>
      <c r="D21253" s="890">
        <v>48.35</v>
      </c>
    </row>
    <row r="21254" spans="1:4" x14ac:dyDescent="0.25">
      <c r="A21254" s="890" t="s">
        <v>20577</v>
      </c>
      <c r="B21254" s="890" t="s">
        <v>39971</v>
      </c>
      <c r="C21254" s="890" t="s">
        <v>5</v>
      </c>
      <c r="D21254" s="890">
        <v>89.55</v>
      </c>
    </row>
    <row r="21255" spans="1:4" x14ac:dyDescent="0.25">
      <c r="A21255" s="890" t="s">
        <v>20578</v>
      </c>
      <c r="B21255" s="890" t="s">
        <v>39971</v>
      </c>
      <c r="C21255" s="890" t="s">
        <v>5</v>
      </c>
      <c r="D21255" s="890">
        <v>80.59</v>
      </c>
    </row>
    <row r="21256" spans="1:4" x14ac:dyDescent="0.25">
      <c r="A21256" s="890" t="s">
        <v>20579</v>
      </c>
      <c r="B21256" s="890" t="s">
        <v>39972</v>
      </c>
      <c r="C21256" s="890" t="s">
        <v>5</v>
      </c>
      <c r="D21256" s="890">
        <v>10.38</v>
      </c>
    </row>
    <row r="21257" spans="1:4" x14ac:dyDescent="0.25">
      <c r="A21257" s="890" t="s">
        <v>20580</v>
      </c>
      <c r="B21257" s="890" t="s">
        <v>39972</v>
      </c>
      <c r="C21257" s="890" t="s">
        <v>5</v>
      </c>
      <c r="D21257" s="890">
        <v>9.34</v>
      </c>
    </row>
    <row r="21258" spans="1:4" x14ac:dyDescent="0.25">
      <c r="A21258" s="890" t="s">
        <v>20581</v>
      </c>
      <c r="B21258" s="890" t="s">
        <v>39973</v>
      </c>
      <c r="C21258" s="890" t="s">
        <v>5</v>
      </c>
      <c r="D21258" s="890">
        <v>6.62</v>
      </c>
    </row>
    <row r="21259" spans="1:4" x14ac:dyDescent="0.25">
      <c r="A21259" s="890" t="s">
        <v>20582</v>
      </c>
      <c r="B21259" s="890" t="s">
        <v>39973</v>
      </c>
      <c r="C21259" s="890" t="s">
        <v>5</v>
      </c>
      <c r="D21259" s="890">
        <v>6.62</v>
      </c>
    </row>
    <row r="21260" spans="1:4" x14ac:dyDescent="0.25">
      <c r="A21260" s="890" t="s">
        <v>20583</v>
      </c>
      <c r="B21260" s="890" t="s">
        <v>21773</v>
      </c>
      <c r="C21260" s="890" t="s">
        <v>5</v>
      </c>
      <c r="D21260" s="890">
        <v>27.2</v>
      </c>
    </row>
    <row r="21261" spans="1:4" x14ac:dyDescent="0.25">
      <c r="A21261" s="890" t="s">
        <v>20584</v>
      </c>
      <c r="B21261" s="890" t="s">
        <v>21773</v>
      </c>
      <c r="C21261" s="890" t="s">
        <v>5</v>
      </c>
      <c r="D21261" s="890">
        <v>27.2</v>
      </c>
    </row>
    <row r="21262" spans="1:4" x14ac:dyDescent="0.25">
      <c r="A21262" s="890" t="s">
        <v>20585</v>
      </c>
      <c r="B21262" s="890" t="s">
        <v>23735</v>
      </c>
      <c r="C21262" s="890" t="s">
        <v>5</v>
      </c>
      <c r="D21262" s="890">
        <v>310.58</v>
      </c>
    </row>
    <row r="21263" spans="1:4" x14ac:dyDescent="0.25">
      <c r="A21263" s="890" t="s">
        <v>20586</v>
      </c>
      <c r="B21263" s="890" t="s">
        <v>23735</v>
      </c>
      <c r="C21263" s="890" t="s">
        <v>5</v>
      </c>
      <c r="D21263" s="890">
        <v>310.58</v>
      </c>
    </row>
    <row r="21264" spans="1:4" x14ac:dyDescent="0.25">
      <c r="A21264" s="890" t="s">
        <v>28021</v>
      </c>
      <c r="B21264" s="890" t="s">
        <v>39974</v>
      </c>
      <c r="C21264" s="890" t="s">
        <v>5</v>
      </c>
      <c r="D21264" s="890">
        <v>542.63</v>
      </c>
    </row>
    <row r="21265" spans="1:4" x14ac:dyDescent="0.25">
      <c r="A21265" s="890" t="s">
        <v>28022</v>
      </c>
      <c r="B21265" s="890" t="s">
        <v>39974</v>
      </c>
      <c r="C21265" s="890" t="s">
        <v>5</v>
      </c>
      <c r="D21265" s="890">
        <v>542.63</v>
      </c>
    </row>
    <row r="21266" spans="1:4" x14ac:dyDescent="0.25">
      <c r="A21266" s="890" t="s">
        <v>28023</v>
      </c>
      <c r="B21266" s="890" t="s">
        <v>39975</v>
      </c>
      <c r="C21266" s="890" t="s">
        <v>5</v>
      </c>
      <c r="D21266" s="890">
        <v>630.70000000000005</v>
      </c>
    </row>
    <row r="21267" spans="1:4" x14ac:dyDescent="0.25">
      <c r="A21267" s="890" t="s">
        <v>28024</v>
      </c>
      <c r="B21267" s="890" t="s">
        <v>39975</v>
      </c>
      <c r="C21267" s="890" t="s">
        <v>5</v>
      </c>
      <c r="D21267" s="890">
        <v>630.70000000000005</v>
      </c>
    </row>
    <row r="21268" spans="1:4" x14ac:dyDescent="0.25">
      <c r="A21268" s="890" t="s">
        <v>28025</v>
      </c>
      <c r="B21268" s="890" t="s">
        <v>39976</v>
      </c>
      <c r="C21268" s="890" t="s">
        <v>5</v>
      </c>
      <c r="D21268" s="890">
        <v>896.63</v>
      </c>
    </row>
    <row r="21269" spans="1:4" x14ac:dyDescent="0.25">
      <c r="A21269" s="890" t="s">
        <v>28026</v>
      </c>
      <c r="B21269" s="890" t="s">
        <v>39976</v>
      </c>
      <c r="C21269" s="890" t="s">
        <v>5</v>
      </c>
      <c r="D21269" s="890">
        <v>896.63</v>
      </c>
    </row>
    <row r="21270" spans="1:4" x14ac:dyDescent="0.25">
      <c r="A21270" s="890" t="s">
        <v>28027</v>
      </c>
      <c r="B21270" s="890" t="s">
        <v>39977</v>
      </c>
      <c r="C21270" s="890" t="s">
        <v>5</v>
      </c>
      <c r="D21270" s="890">
        <v>883.75</v>
      </c>
    </row>
    <row r="21271" spans="1:4" x14ac:dyDescent="0.25">
      <c r="A21271" s="890" t="s">
        <v>28028</v>
      </c>
      <c r="B21271" s="890" t="s">
        <v>39977</v>
      </c>
      <c r="C21271" s="890" t="s">
        <v>5</v>
      </c>
      <c r="D21271" s="890">
        <v>883.75</v>
      </c>
    </row>
    <row r="21272" spans="1:4" x14ac:dyDescent="0.25">
      <c r="A21272" s="890" t="s">
        <v>28029</v>
      </c>
      <c r="B21272" s="890" t="s">
        <v>39978</v>
      </c>
      <c r="C21272" s="890" t="s">
        <v>5</v>
      </c>
      <c r="D21272" s="890">
        <v>1124.45</v>
      </c>
    </row>
    <row r="21273" spans="1:4" x14ac:dyDescent="0.25">
      <c r="A21273" s="890" t="s">
        <v>28030</v>
      </c>
      <c r="B21273" s="890" t="s">
        <v>39978</v>
      </c>
      <c r="C21273" s="890" t="s">
        <v>5</v>
      </c>
      <c r="D21273" s="890">
        <v>1124.45</v>
      </c>
    </row>
    <row r="21274" spans="1:4" x14ac:dyDescent="0.25">
      <c r="A21274" s="890" t="s">
        <v>28031</v>
      </c>
      <c r="B21274" s="890" t="s">
        <v>39979</v>
      </c>
      <c r="C21274" s="890" t="s">
        <v>5</v>
      </c>
      <c r="D21274" s="890">
        <v>1273.6500000000001</v>
      </c>
    </row>
    <row r="21275" spans="1:4" x14ac:dyDescent="0.25">
      <c r="A21275" s="890" t="s">
        <v>28032</v>
      </c>
      <c r="B21275" s="890" t="s">
        <v>39979</v>
      </c>
      <c r="C21275" s="890" t="s">
        <v>5</v>
      </c>
      <c r="D21275" s="890">
        <v>1273.6500000000001</v>
      </c>
    </row>
    <row r="21276" spans="1:4" x14ac:dyDescent="0.25">
      <c r="A21276" s="890" t="s">
        <v>28033</v>
      </c>
      <c r="B21276" s="890" t="s">
        <v>39980</v>
      </c>
      <c r="C21276" s="890" t="s">
        <v>5</v>
      </c>
      <c r="D21276" s="890">
        <v>1744.32</v>
      </c>
    </row>
    <row r="21277" spans="1:4" x14ac:dyDescent="0.25">
      <c r="A21277" s="890" t="s">
        <v>28034</v>
      </c>
      <c r="B21277" s="890" t="s">
        <v>39980</v>
      </c>
      <c r="C21277" s="890" t="s">
        <v>5</v>
      </c>
      <c r="D21277" s="890">
        <v>1744.32</v>
      </c>
    </row>
    <row r="21278" spans="1:4" x14ac:dyDescent="0.25">
      <c r="A21278" s="890" t="s">
        <v>20587</v>
      </c>
      <c r="B21278" s="890" t="s">
        <v>39981</v>
      </c>
      <c r="C21278" s="890" t="s">
        <v>5</v>
      </c>
      <c r="D21278" s="890">
        <v>134.41999999999999</v>
      </c>
    </row>
    <row r="21279" spans="1:4" x14ac:dyDescent="0.25">
      <c r="A21279" s="890" t="s">
        <v>20588</v>
      </c>
      <c r="B21279" s="890" t="s">
        <v>39981</v>
      </c>
      <c r="C21279" s="890" t="s">
        <v>5</v>
      </c>
      <c r="D21279" s="890">
        <v>132.62</v>
      </c>
    </row>
    <row r="21280" spans="1:4" x14ac:dyDescent="0.25">
      <c r="A21280" s="890" t="s">
        <v>20589</v>
      </c>
      <c r="B21280" s="890" t="s">
        <v>39982</v>
      </c>
      <c r="C21280" s="890" t="s">
        <v>5</v>
      </c>
      <c r="D21280" s="890">
        <v>273.77</v>
      </c>
    </row>
    <row r="21281" spans="1:4" x14ac:dyDescent="0.25">
      <c r="A21281" s="890" t="s">
        <v>20590</v>
      </c>
      <c r="B21281" s="890" t="s">
        <v>39982</v>
      </c>
      <c r="C21281" s="890" t="s">
        <v>5</v>
      </c>
      <c r="D21281" s="890">
        <v>270.19</v>
      </c>
    </row>
    <row r="21282" spans="1:4" x14ac:dyDescent="0.25">
      <c r="A21282" s="890" t="s">
        <v>20591</v>
      </c>
      <c r="B21282" s="890" t="s">
        <v>39983</v>
      </c>
      <c r="C21282" s="890" t="s">
        <v>5</v>
      </c>
      <c r="D21282" s="890">
        <v>309.60000000000002</v>
      </c>
    </row>
    <row r="21283" spans="1:4" x14ac:dyDescent="0.25">
      <c r="A21283" s="890" t="s">
        <v>20592</v>
      </c>
      <c r="B21283" s="890" t="s">
        <v>39983</v>
      </c>
      <c r="C21283" s="890" t="s">
        <v>5</v>
      </c>
      <c r="D21283" s="890">
        <v>302.43</v>
      </c>
    </row>
    <row r="21284" spans="1:4" x14ac:dyDescent="0.25">
      <c r="A21284" s="890" t="s">
        <v>20593</v>
      </c>
      <c r="B21284" s="890" t="s">
        <v>39984</v>
      </c>
      <c r="C21284" s="890" t="s">
        <v>5</v>
      </c>
      <c r="D21284" s="890">
        <v>17.91</v>
      </c>
    </row>
    <row r="21285" spans="1:4" x14ac:dyDescent="0.25">
      <c r="A21285" s="890" t="s">
        <v>20594</v>
      </c>
      <c r="B21285" s="890" t="s">
        <v>39984</v>
      </c>
      <c r="C21285" s="890" t="s">
        <v>5</v>
      </c>
      <c r="D21285" s="890">
        <v>16.11</v>
      </c>
    </row>
    <row r="21286" spans="1:4" x14ac:dyDescent="0.25">
      <c r="A21286" s="890" t="s">
        <v>20595</v>
      </c>
      <c r="B21286" s="890" t="s">
        <v>39985</v>
      </c>
      <c r="C21286" s="890" t="s">
        <v>5</v>
      </c>
      <c r="D21286" s="890">
        <v>17.91</v>
      </c>
    </row>
    <row r="21287" spans="1:4" x14ac:dyDescent="0.25">
      <c r="A21287" s="890" t="s">
        <v>20596</v>
      </c>
      <c r="B21287" s="890" t="s">
        <v>39985</v>
      </c>
      <c r="C21287" s="890" t="s">
        <v>5</v>
      </c>
      <c r="D21287" s="890">
        <v>16.11</v>
      </c>
    </row>
    <row r="21288" spans="1:4" x14ac:dyDescent="0.25">
      <c r="A21288" s="890" t="s">
        <v>20597</v>
      </c>
      <c r="B21288" s="890" t="s">
        <v>39986</v>
      </c>
      <c r="C21288" s="890" t="s">
        <v>5</v>
      </c>
      <c r="D21288" s="890">
        <v>35.82</v>
      </c>
    </row>
    <row r="21289" spans="1:4" x14ac:dyDescent="0.25">
      <c r="A21289" s="890" t="s">
        <v>20598</v>
      </c>
      <c r="B21289" s="890" t="s">
        <v>39986</v>
      </c>
      <c r="C21289" s="890" t="s">
        <v>5</v>
      </c>
      <c r="D21289" s="890">
        <v>32.229999999999997</v>
      </c>
    </row>
    <row r="21290" spans="1:4" x14ac:dyDescent="0.25">
      <c r="A21290" s="890" t="s">
        <v>20599</v>
      </c>
      <c r="B21290" s="890" t="s">
        <v>39987</v>
      </c>
      <c r="C21290" s="890" t="s">
        <v>5</v>
      </c>
      <c r="D21290" s="890">
        <v>26.86</v>
      </c>
    </row>
    <row r="21291" spans="1:4" x14ac:dyDescent="0.25">
      <c r="A21291" s="890" t="s">
        <v>20600</v>
      </c>
      <c r="B21291" s="890" t="s">
        <v>39987</v>
      </c>
      <c r="C21291" s="890" t="s">
        <v>5</v>
      </c>
      <c r="D21291" s="890">
        <v>24.17</v>
      </c>
    </row>
    <row r="21292" spans="1:4" x14ac:dyDescent="0.25">
      <c r="A21292" s="890" t="s">
        <v>20601</v>
      </c>
      <c r="B21292" s="890" t="s">
        <v>39988</v>
      </c>
      <c r="C21292" s="890" t="s">
        <v>5</v>
      </c>
      <c r="D21292" s="890">
        <v>89.55</v>
      </c>
    </row>
    <row r="21293" spans="1:4" x14ac:dyDescent="0.25">
      <c r="A21293" s="890" t="s">
        <v>20602</v>
      </c>
      <c r="B21293" s="890" t="s">
        <v>39988</v>
      </c>
      <c r="C21293" s="890" t="s">
        <v>5</v>
      </c>
      <c r="D21293" s="890">
        <v>80.59</v>
      </c>
    </row>
    <row r="21294" spans="1:4" x14ac:dyDescent="0.25">
      <c r="A21294" s="890" t="s">
        <v>20603</v>
      </c>
      <c r="B21294" s="890" t="s">
        <v>39989</v>
      </c>
      <c r="C21294" s="890" t="s">
        <v>5</v>
      </c>
      <c r="D21294" s="890">
        <v>53.73</v>
      </c>
    </row>
    <row r="21295" spans="1:4" x14ac:dyDescent="0.25">
      <c r="A21295" s="890" t="s">
        <v>20604</v>
      </c>
      <c r="B21295" s="890" t="s">
        <v>39989</v>
      </c>
      <c r="C21295" s="890" t="s">
        <v>5</v>
      </c>
      <c r="D21295" s="890">
        <v>48.35</v>
      </c>
    </row>
    <row r="21296" spans="1:4" x14ac:dyDescent="0.25">
      <c r="A21296" s="890" t="s">
        <v>20605</v>
      </c>
      <c r="B21296" s="890" t="s">
        <v>39990</v>
      </c>
      <c r="C21296" s="890" t="s">
        <v>5</v>
      </c>
      <c r="D21296" s="890">
        <v>35.82</v>
      </c>
    </row>
    <row r="21297" spans="1:4" x14ac:dyDescent="0.25">
      <c r="A21297" s="890" t="s">
        <v>20606</v>
      </c>
      <c r="B21297" s="890" t="s">
        <v>39990</v>
      </c>
      <c r="C21297" s="890" t="s">
        <v>5</v>
      </c>
      <c r="D21297" s="890">
        <v>32.229999999999997</v>
      </c>
    </row>
    <row r="21298" spans="1:4" x14ac:dyDescent="0.25">
      <c r="A21298" s="890" t="s">
        <v>20607</v>
      </c>
      <c r="B21298" s="890" t="s">
        <v>39991</v>
      </c>
      <c r="C21298" s="890" t="s">
        <v>5</v>
      </c>
      <c r="D21298" s="890">
        <v>125.38</v>
      </c>
    </row>
    <row r="21299" spans="1:4" x14ac:dyDescent="0.25">
      <c r="A21299" s="890" t="s">
        <v>20608</v>
      </c>
      <c r="B21299" s="890" t="s">
        <v>39991</v>
      </c>
      <c r="C21299" s="890" t="s">
        <v>5</v>
      </c>
      <c r="D21299" s="890">
        <v>112.83</v>
      </c>
    </row>
    <row r="21300" spans="1:4" x14ac:dyDescent="0.25">
      <c r="A21300" s="890" t="s">
        <v>20609</v>
      </c>
      <c r="B21300" s="890" t="s">
        <v>39992</v>
      </c>
      <c r="C21300" s="890" t="s">
        <v>4</v>
      </c>
      <c r="D21300" s="890">
        <v>40.98</v>
      </c>
    </row>
    <row r="21301" spans="1:4" x14ac:dyDescent="0.25">
      <c r="A21301" s="890" t="s">
        <v>20610</v>
      </c>
      <c r="B21301" s="890" t="s">
        <v>39992</v>
      </c>
      <c r="C21301" s="890" t="s">
        <v>4</v>
      </c>
      <c r="D21301" s="890">
        <v>40.799999999999997</v>
      </c>
    </row>
    <row r="21302" spans="1:4" x14ac:dyDescent="0.25">
      <c r="A21302" s="890" t="s">
        <v>20611</v>
      </c>
      <c r="B21302" s="890" t="s">
        <v>39993</v>
      </c>
      <c r="C21302" s="890" t="s">
        <v>5</v>
      </c>
      <c r="D21302" s="890">
        <v>1260</v>
      </c>
    </row>
    <row r="21303" spans="1:4" x14ac:dyDescent="0.25">
      <c r="A21303" s="890" t="s">
        <v>20612</v>
      </c>
      <c r="B21303" s="890" t="s">
        <v>39993</v>
      </c>
      <c r="C21303" s="890" t="s">
        <v>5</v>
      </c>
      <c r="D21303" s="890">
        <v>1260</v>
      </c>
    </row>
    <row r="21304" spans="1:4" x14ac:dyDescent="0.25">
      <c r="A21304" s="890" t="s">
        <v>20613</v>
      </c>
      <c r="B21304" s="890" t="s">
        <v>39994</v>
      </c>
      <c r="C21304" s="890" t="s">
        <v>5</v>
      </c>
      <c r="D21304" s="890">
        <v>2640</v>
      </c>
    </row>
    <row r="21305" spans="1:4" x14ac:dyDescent="0.25">
      <c r="A21305" s="890" t="s">
        <v>20614</v>
      </c>
      <c r="B21305" s="890" t="s">
        <v>39994</v>
      </c>
      <c r="C21305" s="890" t="s">
        <v>5</v>
      </c>
      <c r="D21305" s="890">
        <v>2640</v>
      </c>
    </row>
    <row r="21306" spans="1:4" x14ac:dyDescent="0.25">
      <c r="A21306" s="890" t="s">
        <v>20615</v>
      </c>
      <c r="B21306" s="890" t="s">
        <v>39995</v>
      </c>
      <c r="C21306" s="890" t="s">
        <v>4</v>
      </c>
      <c r="D21306" s="890">
        <v>3.58</v>
      </c>
    </row>
    <row r="21307" spans="1:4" x14ac:dyDescent="0.25">
      <c r="A21307" s="890" t="s">
        <v>20616</v>
      </c>
      <c r="B21307" s="890" t="s">
        <v>39995</v>
      </c>
      <c r="C21307" s="890" t="s">
        <v>4</v>
      </c>
      <c r="D21307" s="890">
        <v>3.22</v>
      </c>
    </row>
    <row r="21308" spans="1:4" x14ac:dyDescent="0.25">
      <c r="A21308" s="890" t="s">
        <v>20617</v>
      </c>
      <c r="B21308" s="890" t="s">
        <v>39996</v>
      </c>
      <c r="C21308" s="890" t="s">
        <v>4</v>
      </c>
      <c r="D21308" s="890">
        <v>4.47</v>
      </c>
    </row>
    <row r="21309" spans="1:4" x14ac:dyDescent="0.25">
      <c r="A21309" s="890" t="s">
        <v>20618</v>
      </c>
      <c r="B21309" s="890" t="s">
        <v>39996</v>
      </c>
      <c r="C21309" s="890" t="s">
        <v>4</v>
      </c>
      <c r="D21309" s="890">
        <v>4.0199999999999996</v>
      </c>
    </row>
    <row r="21310" spans="1:4" x14ac:dyDescent="0.25">
      <c r="A21310" s="890" t="s">
        <v>20619</v>
      </c>
      <c r="B21310" s="890" t="s">
        <v>39997</v>
      </c>
      <c r="C21310" s="890" t="s">
        <v>4</v>
      </c>
      <c r="D21310" s="890">
        <v>5.37</v>
      </c>
    </row>
    <row r="21311" spans="1:4" x14ac:dyDescent="0.25">
      <c r="A21311" s="890" t="s">
        <v>20620</v>
      </c>
      <c r="B21311" s="890" t="s">
        <v>39997</v>
      </c>
      <c r="C21311" s="890" t="s">
        <v>4</v>
      </c>
      <c r="D21311" s="890">
        <v>4.83</v>
      </c>
    </row>
    <row r="21312" spans="1:4" x14ac:dyDescent="0.25">
      <c r="A21312" s="890" t="s">
        <v>20621</v>
      </c>
      <c r="B21312" s="890" t="s">
        <v>39998</v>
      </c>
      <c r="C21312" s="890" t="s">
        <v>4</v>
      </c>
      <c r="D21312" s="890">
        <v>7.16</v>
      </c>
    </row>
    <row r="21313" spans="1:4" x14ac:dyDescent="0.25">
      <c r="A21313" s="890" t="s">
        <v>20622</v>
      </c>
      <c r="B21313" s="890" t="s">
        <v>39998</v>
      </c>
      <c r="C21313" s="890" t="s">
        <v>4</v>
      </c>
      <c r="D21313" s="890">
        <v>6.44</v>
      </c>
    </row>
    <row r="21314" spans="1:4" x14ac:dyDescent="0.25">
      <c r="A21314" s="890" t="s">
        <v>20623</v>
      </c>
      <c r="B21314" s="890" t="s">
        <v>39999</v>
      </c>
      <c r="C21314" s="890" t="s">
        <v>4</v>
      </c>
      <c r="D21314" s="890">
        <v>5.37</v>
      </c>
    </row>
    <row r="21315" spans="1:4" x14ac:dyDescent="0.25">
      <c r="A21315" s="890" t="s">
        <v>20624</v>
      </c>
      <c r="B21315" s="890" t="s">
        <v>39999</v>
      </c>
      <c r="C21315" s="890" t="s">
        <v>4</v>
      </c>
      <c r="D21315" s="890">
        <v>4.83</v>
      </c>
    </row>
    <row r="21316" spans="1:4" x14ac:dyDescent="0.25">
      <c r="A21316" s="890" t="s">
        <v>20625</v>
      </c>
      <c r="B21316" s="890" t="s">
        <v>40000</v>
      </c>
      <c r="C21316" s="890" t="s">
        <v>4</v>
      </c>
      <c r="D21316" s="890">
        <v>5.37</v>
      </c>
    </row>
    <row r="21317" spans="1:4" x14ac:dyDescent="0.25">
      <c r="A21317" s="890" t="s">
        <v>20626</v>
      </c>
      <c r="B21317" s="890" t="s">
        <v>40000</v>
      </c>
      <c r="C21317" s="890" t="s">
        <v>4</v>
      </c>
      <c r="D21317" s="890">
        <v>4.83</v>
      </c>
    </row>
    <row r="21318" spans="1:4" x14ac:dyDescent="0.25">
      <c r="A21318" s="890" t="s">
        <v>20627</v>
      </c>
      <c r="B21318" s="890" t="s">
        <v>40001</v>
      </c>
      <c r="C21318" s="890" t="s">
        <v>4</v>
      </c>
      <c r="D21318" s="890">
        <v>2.36</v>
      </c>
    </row>
    <row r="21319" spans="1:4" x14ac:dyDescent="0.25">
      <c r="A21319" s="890" t="s">
        <v>20628</v>
      </c>
      <c r="B21319" s="890" t="s">
        <v>40001</v>
      </c>
      <c r="C21319" s="890" t="s">
        <v>4</v>
      </c>
      <c r="D21319" s="890">
        <v>2.1800000000000002</v>
      </c>
    </row>
    <row r="21320" spans="1:4" x14ac:dyDescent="0.25">
      <c r="A21320" s="890" t="s">
        <v>20629</v>
      </c>
      <c r="B21320" s="890" t="s">
        <v>40002</v>
      </c>
      <c r="C21320" s="890" t="s">
        <v>5</v>
      </c>
      <c r="D21320" s="890">
        <v>0.12</v>
      </c>
    </row>
    <row r="21321" spans="1:4" x14ac:dyDescent="0.25">
      <c r="A21321" s="890" t="s">
        <v>20630</v>
      </c>
      <c r="B21321" s="890" t="s">
        <v>40002</v>
      </c>
      <c r="C21321" s="890" t="s">
        <v>5</v>
      </c>
      <c r="D21321" s="890">
        <v>0.12</v>
      </c>
    </row>
    <row r="21322" spans="1:4" x14ac:dyDescent="0.25">
      <c r="A21322" s="890" t="s">
        <v>20631</v>
      </c>
      <c r="B21322" s="890" t="s">
        <v>40003</v>
      </c>
      <c r="C21322" s="890" t="s">
        <v>5</v>
      </c>
      <c r="D21322" s="890">
        <v>0.17</v>
      </c>
    </row>
    <row r="21323" spans="1:4" x14ac:dyDescent="0.25">
      <c r="A21323" s="890" t="s">
        <v>20632</v>
      </c>
      <c r="B21323" s="890" t="s">
        <v>40003</v>
      </c>
      <c r="C21323" s="890" t="s">
        <v>5</v>
      </c>
      <c r="D21323" s="890">
        <v>0.17</v>
      </c>
    </row>
    <row r="21324" spans="1:4" x14ac:dyDescent="0.25">
      <c r="A21324" s="890" t="s">
        <v>20633</v>
      </c>
      <c r="B21324" s="890" t="s">
        <v>40004</v>
      </c>
      <c r="C21324" s="890" t="s">
        <v>4</v>
      </c>
      <c r="D21324" s="890">
        <v>1.21</v>
      </c>
    </row>
    <row r="21325" spans="1:4" x14ac:dyDescent="0.25">
      <c r="A21325" s="890" t="s">
        <v>20634</v>
      </c>
      <c r="B21325" s="890" t="s">
        <v>40004</v>
      </c>
      <c r="C21325" s="890" t="s">
        <v>4</v>
      </c>
      <c r="D21325" s="890">
        <v>1.21</v>
      </c>
    </row>
    <row r="21326" spans="1:4" x14ac:dyDescent="0.25">
      <c r="A21326" s="890" t="s">
        <v>20635</v>
      </c>
      <c r="B21326" s="890" t="s">
        <v>40005</v>
      </c>
      <c r="C21326" s="890" t="s">
        <v>4</v>
      </c>
      <c r="D21326" s="890">
        <v>3.35</v>
      </c>
    </row>
    <row r="21327" spans="1:4" x14ac:dyDescent="0.25">
      <c r="A21327" s="890" t="s">
        <v>20636</v>
      </c>
      <c r="B21327" s="890" t="s">
        <v>40005</v>
      </c>
      <c r="C21327" s="890" t="s">
        <v>4</v>
      </c>
      <c r="D21327" s="890">
        <v>3.35</v>
      </c>
    </row>
    <row r="21328" spans="1:4" x14ac:dyDescent="0.25">
      <c r="A21328" s="890" t="s">
        <v>20637</v>
      </c>
      <c r="B21328" s="890" t="s">
        <v>40006</v>
      </c>
      <c r="C21328" s="890" t="s">
        <v>4</v>
      </c>
      <c r="D21328" s="890">
        <v>4.82</v>
      </c>
    </row>
    <row r="21329" spans="1:4" x14ac:dyDescent="0.25">
      <c r="A21329" s="890" t="s">
        <v>20638</v>
      </c>
      <c r="B21329" s="890" t="s">
        <v>40006</v>
      </c>
      <c r="C21329" s="890" t="s">
        <v>4</v>
      </c>
      <c r="D21329" s="890">
        <v>4.82</v>
      </c>
    </row>
    <row r="21330" spans="1:4" x14ac:dyDescent="0.25">
      <c r="A21330" s="890" t="s">
        <v>20639</v>
      </c>
      <c r="B21330" s="890" t="s">
        <v>40007</v>
      </c>
      <c r="C21330" s="890" t="s">
        <v>4</v>
      </c>
      <c r="D21330" s="890">
        <v>7.49</v>
      </c>
    </row>
    <row r="21331" spans="1:4" x14ac:dyDescent="0.25">
      <c r="A21331" s="890" t="s">
        <v>20640</v>
      </c>
      <c r="B21331" s="890" t="s">
        <v>40007</v>
      </c>
      <c r="C21331" s="890" t="s">
        <v>4</v>
      </c>
      <c r="D21331" s="890">
        <v>7.49</v>
      </c>
    </row>
    <row r="21332" spans="1:4" x14ac:dyDescent="0.25">
      <c r="A21332" s="890" t="s">
        <v>20641</v>
      </c>
      <c r="B21332" s="890" t="s">
        <v>40008</v>
      </c>
      <c r="C21332" s="890" t="s">
        <v>4</v>
      </c>
      <c r="D21332" s="890">
        <v>8.39</v>
      </c>
    </row>
    <row r="21333" spans="1:4" x14ac:dyDescent="0.25">
      <c r="A21333" s="890" t="s">
        <v>20642</v>
      </c>
      <c r="B21333" s="890" t="s">
        <v>40008</v>
      </c>
      <c r="C21333" s="890" t="s">
        <v>4</v>
      </c>
      <c r="D21333" s="890">
        <v>8.39</v>
      </c>
    </row>
    <row r="21334" spans="1:4" x14ac:dyDescent="0.25">
      <c r="A21334" s="890" t="s">
        <v>20643</v>
      </c>
      <c r="B21334" s="890" t="s">
        <v>40009</v>
      </c>
      <c r="C21334" s="890" t="s">
        <v>4</v>
      </c>
      <c r="D21334" s="890">
        <v>14.84</v>
      </c>
    </row>
    <row r="21335" spans="1:4" x14ac:dyDescent="0.25">
      <c r="A21335" s="890" t="s">
        <v>20644</v>
      </c>
      <c r="B21335" s="890" t="s">
        <v>40009</v>
      </c>
      <c r="C21335" s="890" t="s">
        <v>4</v>
      </c>
      <c r="D21335" s="890">
        <v>14.84</v>
      </c>
    </row>
    <row r="21336" spans="1:4" x14ac:dyDescent="0.25">
      <c r="A21336" s="890" t="s">
        <v>20645</v>
      </c>
      <c r="B21336" s="890" t="s">
        <v>40010</v>
      </c>
      <c r="C21336" s="890" t="s">
        <v>4</v>
      </c>
      <c r="D21336" s="890">
        <v>11.99</v>
      </c>
    </row>
    <row r="21337" spans="1:4" x14ac:dyDescent="0.25">
      <c r="A21337" s="890" t="s">
        <v>20646</v>
      </c>
      <c r="B21337" s="890" t="s">
        <v>40010</v>
      </c>
      <c r="C21337" s="890" t="s">
        <v>4</v>
      </c>
      <c r="D21337" s="890">
        <v>11.99</v>
      </c>
    </row>
    <row r="21338" spans="1:4" x14ac:dyDescent="0.25">
      <c r="A21338" s="890" t="s">
        <v>20647</v>
      </c>
      <c r="B21338" s="890" t="s">
        <v>40011</v>
      </c>
      <c r="C21338" s="890" t="s">
        <v>4</v>
      </c>
      <c r="D21338" s="890">
        <v>16.09</v>
      </c>
    </row>
    <row r="21339" spans="1:4" x14ac:dyDescent="0.25">
      <c r="A21339" s="890" t="s">
        <v>20648</v>
      </c>
      <c r="B21339" s="890" t="s">
        <v>40011</v>
      </c>
      <c r="C21339" s="890" t="s">
        <v>4</v>
      </c>
      <c r="D21339" s="890">
        <v>16.09</v>
      </c>
    </row>
    <row r="21340" spans="1:4" x14ac:dyDescent="0.25">
      <c r="A21340" s="890" t="s">
        <v>20649</v>
      </c>
      <c r="B21340" s="890" t="s">
        <v>40012</v>
      </c>
      <c r="C21340" s="890" t="s">
        <v>4</v>
      </c>
      <c r="D21340" s="890">
        <v>17.82</v>
      </c>
    </row>
    <row r="21341" spans="1:4" x14ac:dyDescent="0.25">
      <c r="A21341" s="890" t="s">
        <v>20650</v>
      </c>
      <c r="B21341" s="890" t="s">
        <v>40012</v>
      </c>
      <c r="C21341" s="890" t="s">
        <v>4</v>
      </c>
      <c r="D21341" s="890">
        <v>17.82</v>
      </c>
    </row>
    <row r="21342" spans="1:4" x14ac:dyDescent="0.25">
      <c r="A21342" s="890" t="s">
        <v>20651</v>
      </c>
      <c r="B21342" s="890" t="s">
        <v>40013</v>
      </c>
      <c r="C21342" s="890" t="s">
        <v>4</v>
      </c>
      <c r="D21342" s="890">
        <v>27.79</v>
      </c>
    </row>
    <row r="21343" spans="1:4" x14ac:dyDescent="0.25">
      <c r="A21343" s="890" t="s">
        <v>20652</v>
      </c>
      <c r="B21343" s="890" t="s">
        <v>40013</v>
      </c>
      <c r="C21343" s="890" t="s">
        <v>4</v>
      </c>
      <c r="D21343" s="890">
        <v>27.79</v>
      </c>
    </row>
    <row r="21344" spans="1:4" x14ac:dyDescent="0.25">
      <c r="A21344" s="890" t="s">
        <v>20653</v>
      </c>
      <c r="B21344" s="890" t="s">
        <v>40014</v>
      </c>
      <c r="C21344" s="890" t="s">
        <v>4</v>
      </c>
      <c r="D21344" s="890">
        <v>43.99</v>
      </c>
    </row>
    <row r="21345" spans="1:4" x14ac:dyDescent="0.25">
      <c r="A21345" s="890" t="s">
        <v>20654</v>
      </c>
      <c r="B21345" s="890" t="s">
        <v>40014</v>
      </c>
      <c r="C21345" s="890" t="s">
        <v>4</v>
      </c>
      <c r="D21345" s="890">
        <v>43.99</v>
      </c>
    </row>
    <row r="21346" spans="1:4" x14ac:dyDescent="0.25">
      <c r="A21346" s="890" t="s">
        <v>20655</v>
      </c>
      <c r="B21346" s="890" t="s">
        <v>40015</v>
      </c>
      <c r="C21346" s="890" t="s">
        <v>4</v>
      </c>
      <c r="D21346" s="890">
        <v>12.6</v>
      </c>
    </row>
    <row r="21347" spans="1:4" x14ac:dyDescent="0.25">
      <c r="A21347" s="890" t="s">
        <v>20656</v>
      </c>
      <c r="B21347" s="890" t="s">
        <v>40015</v>
      </c>
      <c r="C21347" s="890" t="s">
        <v>4</v>
      </c>
      <c r="D21347" s="890">
        <v>12.6</v>
      </c>
    </row>
    <row r="21348" spans="1:4" x14ac:dyDescent="0.25">
      <c r="A21348" s="890" t="s">
        <v>20657</v>
      </c>
      <c r="B21348" s="890" t="s">
        <v>40016</v>
      </c>
      <c r="C21348" s="890" t="s">
        <v>4</v>
      </c>
      <c r="D21348" s="890">
        <v>5.85</v>
      </c>
    </row>
    <row r="21349" spans="1:4" x14ac:dyDescent="0.25">
      <c r="A21349" s="890" t="s">
        <v>20658</v>
      </c>
      <c r="B21349" s="890" t="s">
        <v>40016</v>
      </c>
      <c r="C21349" s="890" t="s">
        <v>4</v>
      </c>
      <c r="D21349" s="890">
        <v>5.85</v>
      </c>
    </row>
    <row r="21350" spans="1:4" x14ac:dyDescent="0.25">
      <c r="A21350" s="890" t="s">
        <v>20659</v>
      </c>
      <c r="B21350" s="890" t="s">
        <v>40017</v>
      </c>
      <c r="C21350" s="890" t="s">
        <v>4</v>
      </c>
      <c r="D21350" s="890">
        <v>13.91</v>
      </c>
    </row>
    <row r="21351" spans="1:4" x14ac:dyDescent="0.25">
      <c r="A21351" s="890" t="s">
        <v>20660</v>
      </c>
      <c r="B21351" s="890" t="s">
        <v>40017</v>
      </c>
      <c r="C21351" s="890" t="s">
        <v>4</v>
      </c>
      <c r="D21351" s="890">
        <v>13.91</v>
      </c>
    </row>
    <row r="21352" spans="1:4" x14ac:dyDescent="0.25">
      <c r="A21352" s="890" t="s">
        <v>20661</v>
      </c>
      <c r="B21352" s="890" t="s">
        <v>40018</v>
      </c>
      <c r="C21352" s="890" t="s">
        <v>4</v>
      </c>
      <c r="D21352" s="890">
        <v>22.11</v>
      </c>
    </row>
    <row r="21353" spans="1:4" x14ac:dyDescent="0.25">
      <c r="A21353" s="890" t="s">
        <v>20662</v>
      </c>
      <c r="B21353" s="890" t="s">
        <v>40018</v>
      </c>
      <c r="C21353" s="890" t="s">
        <v>4</v>
      </c>
      <c r="D21353" s="890">
        <v>22.11</v>
      </c>
    </row>
    <row r="21354" spans="1:4" x14ac:dyDescent="0.25">
      <c r="A21354" s="890" t="s">
        <v>20663</v>
      </c>
      <c r="B21354" s="890" t="s">
        <v>40019</v>
      </c>
      <c r="C21354" s="890" t="s">
        <v>4</v>
      </c>
      <c r="D21354" s="890">
        <v>30.69</v>
      </c>
    </row>
    <row r="21355" spans="1:4" x14ac:dyDescent="0.25">
      <c r="A21355" s="890" t="s">
        <v>20664</v>
      </c>
      <c r="B21355" s="890" t="s">
        <v>40019</v>
      </c>
      <c r="C21355" s="890" t="s">
        <v>4</v>
      </c>
      <c r="D21355" s="890">
        <v>30.69</v>
      </c>
    </row>
    <row r="21356" spans="1:4" x14ac:dyDescent="0.25">
      <c r="A21356" s="890" t="s">
        <v>20665</v>
      </c>
      <c r="B21356" s="890" t="s">
        <v>40020</v>
      </c>
      <c r="C21356" s="890" t="s">
        <v>4</v>
      </c>
      <c r="D21356" s="890">
        <v>42.52</v>
      </c>
    </row>
    <row r="21357" spans="1:4" x14ac:dyDescent="0.25">
      <c r="A21357" s="890" t="s">
        <v>20666</v>
      </c>
      <c r="B21357" s="890" t="s">
        <v>40020</v>
      </c>
      <c r="C21357" s="890" t="s">
        <v>4</v>
      </c>
      <c r="D21357" s="890">
        <v>42.52</v>
      </c>
    </row>
    <row r="21358" spans="1:4" x14ac:dyDescent="0.25">
      <c r="A21358" s="890" t="s">
        <v>20667</v>
      </c>
      <c r="B21358" s="890" t="s">
        <v>40021</v>
      </c>
      <c r="C21358" s="890" t="s">
        <v>4</v>
      </c>
      <c r="D21358" s="890">
        <v>9.07</v>
      </c>
    </row>
    <row r="21359" spans="1:4" x14ac:dyDescent="0.25">
      <c r="A21359" s="890" t="s">
        <v>20668</v>
      </c>
      <c r="B21359" s="890" t="s">
        <v>40021</v>
      </c>
      <c r="C21359" s="890" t="s">
        <v>4</v>
      </c>
      <c r="D21359" s="890">
        <v>9.07</v>
      </c>
    </row>
    <row r="21360" spans="1:4" x14ac:dyDescent="0.25">
      <c r="A21360" s="890" t="s">
        <v>20669</v>
      </c>
      <c r="B21360" s="890" t="s">
        <v>40022</v>
      </c>
      <c r="C21360" s="890" t="s">
        <v>4</v>
      </c>
      <c r="D21360" s="890">
        <v>22.95</v>
      </c>
    </row>
    <row r="21361" spans="1:4" x14ac:dyDescent="0.25">
      <c r="A21361" s="890" t="s">
        <v>20670</v>
      </c>
      <c r="B21361" s="890" t="s">
        <v>40022</v>
      </c>
      <c r="C21361" s="890" t="s">
        <v>4</v>
      </c>
      <c r="D21361" s="890">
        <v>22.95</v>
      </c>
    </row>
    <row r="21362" spans="1:4" x14ac:dyDescent="0.25">
      <c r="A21362" s="890" t="s">
        <v>20671</v>
      </c>
      <c r="B21362" s="890" t="s">
        <v>40023</v>
      </c>
      <c r="C21362" s="890" t="s">
        <v>4</v>
      </c>
      <c r="D21362" s="890">
        <v>42.52</v>
      </c>
    </row>
    <row r="21363" spans="1:4" x14ac:dyDescent="0.25">
      <c r="A21363" s="890" t="s">
        <v>20672</v>
      </c>
      <c r="B21363" s="890" t="s">
        <v>40023</v>
      </c>
      <c r="C21363" s="890" t="s">
        <v>4</v>
      </c>
      <c r="D21363" s="890">
        <v>42.52</v>
      </c>
    </row>
    <row r="21364" spans="1:4" x14ac:dyDescent="0.25">
      <c r="A21364" s="890" t="s">
        <v>20673</v>
      </c>
      <c r="B21364" s="890" t="s">
        <v>40024</v>
      </c>
      <c r="C21364" s="890" t="s">
        <v>4</v>
      </c>
      <c r="D21364" s="890">
        <v>59.94</v>
      </c>
    </row>
    <row r="21365" spans="1:4" x14ac:dyDescent="0.25">
      <c r="A21365" s="890" t="s">
        <v>20674</v>
      </c>
      <c r="B21365" s="890" t="s">
        <v>40024</v>
      </c>
      <c r="C21365" s="890" t="s">
        <v>4</v>
      </c>
      <c r="D21365" s="890">
        <v>59.94</v>
      </c>
    </row>
    <row r="21366" spans="1:4" x14ac:dyDescent="0.25">
      <c r="A21366" s="890" t="s">
        <v>23617</v>
      </c>
      <c r="B21366" s="890" t="s">
        <v>40025</v>
      </c>
      <c r="C21366" s="890" t="s">
        <v>4</v>
      </c>
      <c r="D21366" s="890">
        <v>60.41</v>
      </c>
    </row>
    <row r="21367" spans="1:4" x14ac:dyDescent="0.25">
      <c r="A21367" s="890" t="s">
        <v>23618</v>
      </c>
      <c r="B21367" s="890" t="s">
        <v>40025</v>
      </c>
      <c r="C21367" s="890" t="s">
        <v>4</v>
      </c>
      <c r="D21367" s="890">
        <v>60.41</v>
      </c>
    </row>
    <row r="21368" spans="1:4" x14ac:dyDescent="0.25">
      <c r="A21368" s="890" t="s">
        <v>23619</v>
      </c>
      <c r="B21368" s="890" t="s">
        <v>40026</v>
      </c>
      <c r="C21368" s="890" t="s">
        <v>4</v>
      </c>
      <c r="D21368" s="890">
        <v>135.79</v>
      </c>
    </row>
    <row r="21369" spans="1:4" x14ac:dyDescent="0.25">
      <c r="A21369" s="890" t="s">
        <v>23620</v>
      </c>
      <c r="B21369" s="890" t="s">
        <v>40026</v>
      </c>
      <c r="C21369" s="890" t="s">
        <v>4</v>
      </c>
      <c r="D21369" s="890">
        <v>135.79</v>
      </c>
    </row>
    <row r="21370" spans="1:4" x14ac:dyDescent="0.25">
      <c r="A21370" s="890" t="s">
        <v>20675</v>
      </c>
      <c r="B21370" s="890" t="s">
        <v>40027</v>
      </c>
      <c r="C21370" s="890" t="s">
        <v>4</v>
      </c>
      <c r="D21370" s="890">
        <v>4.1900000000000004</v>
      </c>
    </row>
    <row r="21371" spans="1:4" x14ac:dyDescent="0.25">
      <c r="A21371" s="890" t="s">
        <v>20676</v>
      </c>
      <c r="B21371" s="890" t="s">
        <v>40027</v>
      </c>
      <c r="C21371" s="890" t="s">
        <v>4</v>
      </c>
      <c r="D21371" s="890">
        <v>4.1900000000000004</v>
      </c>
    </row>
    <row r="21372" spans="1:4" x14ac:dyDescent="0.25">
      <c r="A21372" s="890" t="s">
        <v>20677</v>
      </c>
      <c r="B21372" s="890" t="s">
        <v>40028</v>
      </c>
      <c r="C21372" s="890" t="s">
        <v>4</v>
      </c>
      <c r="D21372" s="890">
        <v>11.17</v>
      </c>
    </row>
    <row r="21373" spans="1:4" x14ac:dyDescent="0.25">
      <c r="A21373" s="890" t="s">
        <v>20678</v>
      </c>
      <c r="B21373" s="890" t="s">
        <v>40028</v>
      </c>
      <c r="C21373" s="890" t="s">
        <v>4</v>
      </c>
      <c r="D21373" s="890">
        <v>11.17</v>
      </c>
    </row>
    <row r="21374" spans="1:4" x14ac:dyDescent="0.25">
      <c r="A21374" s="890" t="s">
        <v>20679</v>
      </c>
      <c r="B21374" s="890" t="s">
        <v>40029</v>
      </c>
      <c r="C21374" s="890" t="s">
        <v>4</v>
      </c>
      <c r="D21374" s="890">
        <v>8.7899999999999991</v>
      </c>
    </row>
    <row r="21375" spans="1:4" x14ac:dyDescent="0.25">
      <c r="A21375" s="890" t="s">
        <v>20680</v>
      </c>
      <c r="B21375" s="890" t="s">
        <v>40029</v>
      </c>
      <c r="C21375" s="890" t="s">
        <v>4</v>
      </c>
      <c r="D21375" s="890">
        <v>8.7899999999999991</v>
      </c>
    </row>
    <row r="21376" spans="1:4" x14ac:dyDescent="0.25">
      <c r="A21376" s="890" t="s">
        <v>20681</v>
      </c>
      <c r="B21376" s="890" t="s">
        <v>40030</v>
      </c>
      <c r="C21376" s="890" t="s">
        <v>4</v>
      </c>
      <c r="D21376" s="890">
        <v>2.36</v>
      </c>
    </row>
    <row r="21377" spans="1:4" x14ac:dyDescent="0.25">
      <c r="A21377" s="890" t="s">
        <v>20682</v>
      </c>
      <c r="B21377" s="890" t="s">
        <v>40030</v>
      </c>
      <c r="C21377" s="890" t="s">
        <v>4</v>
      </c>
      <c r="D21377" s="890">
        <v>2.36</v>
      </c>
    </row>
    <row r="21378" spans="1:4" x14ac:dyDescent="0.25">
      <c r="A21378" s="890" t="s">
        <v>20683</v>
      </c>
      <c r="B21378" s="890" t="s">
        <v>40031</v>
      </c>
      <c r="C21378" s="890" t="s">
        <v>4</v>
      </c>
      <c r="D21378" s="890">
        <v>6.48</v>
      </c>
    </row>
    <row r="21379" spans="1:4" x14ac:dyDescent="0.25">
      <c r="A21379" s="890" t="s">
        <v>20684</v>
      </c>
      <c r="B21379" s="890" t="s">
        <v>40031</v>
      </c>
      <c r="C21379" s="890" t="s">
        <v>4</v>
      </c>
      <c r="D21379" s="890">
        <v>6.48</v>
      </c>
    </row>
    <row r="21380" spans="1:4" x14ac:dyDescent="0.25">
      <c r="A21380" s="890" t="s">
        <v>20685</v>
      </c>
      <c r="B21380" s="890" t="s">
        <v>21774</v>
      </c>
      <c r="C21380" s="890" t="s">
        <v>5</v>
      </c>
      <c r="D21380" s="890">
        <v>10.92</v>
      </c>
    </row>
    <row r="21381" spans="1:4" x14ac:dyDescent="0.25">
      <c r="A21381" s="890" t="s">
        <v>20686</v>
      </c>
      <c r="B21381" s="890" t="s">
        <v>21774</v>
      </c>
      <c r="C21381" s="890" t="s">
        <v>5</v>
      </c>
      <c r="D21381" s="890">
        <v>10.56</v>
      </c>
    </row>
    <row r="21382" spans="1:4" x14ac:dyDescent="0.25">
      <c r="A21382" s="890" t="s">
        <v>20687</v>
      </c>
      <c r="B21382" s="890" t="s">
        <v>40032</v>
      </c>
      <c r="C21382" s="890" t="s">
        <v>5</v>
      </c>
      <c r="D21382" s="890">
        <v>28.2</v>
      </c>
    </row>
    <row r="21383" spans="1:4" x14ac:dyDescent="0.25">
      <c r="A21383" s="890" t="s">
        <v>20688</v>
      </c>
      <c r="B21383" s="890" t="s">
        <v>40032</v>
      </c>
      <c r="C21383" s="890" t="s">
        <v>5</v>
      </c>
      <c r="D21383" s="890">
        <v>27.66</v>
      </c>
    </row>
    <row r="21384" spans="1:4" x14ac:dyDescent="0.25">
      <c r="A21384" s="890" t="s">
        <v>20689</v>
      </c>
      <c r="B21384" s="890" t="s">
        <v>40033</v>
      </c>
      <c r="C21384" s="890" t="s">
        <v>5</v>
      </c>
      <c r="D21384" s="890">
        <v>5.36</v>
      </c>
    </row>
    <row r="21385" spans="1:4" x14ac:dyDescent="0.25">
      <c r="A21385" s="890" t="s">
        <v>20690</v>
      </c>
      <c r="B21385" s="890" t="s">
        <v>40033</v>
      </c>
      <c r="C21385" s="890" t="s">
        <v>5</v>
      </c>
      <c r="D21385" s="890">
        <v>5.36</v>
      </c>
    </row>
    <row r="21386" spans="1:4" x14ac:dyDescent="0.25">
      <c r="A21386" s="890" t="s">
        <v>20691</v>
      </c>
      <c r="B21386" s="890" t="s">
        <v>40034</v>
      </c>
      <c r="C21386" s="890" t="s">
        <v>5</v>
      </c>
      <c r="D21386" s="890">
        <v>63.7</v>
      </c>
    </row>
    <row r="21387" spans="1:4" x14ac:dyDescent="0.25">
      <c r="A21387" s="890" t="s">
        <v>20692</v>
      </c>
      <c r="B21387" s="890" t="s">
        <v>40034</v>
      </c>
      <c r="C21387" s="890" t="s">
        <v>5</v>
      </c>
      <c r="D21387" s="890">
        <v>63.7</v>
      </c>
    </row>
    <row r="21388" spans="1:4" x14ac:dyDescent="0.25">
      <c r="A21388" s="890" t="s">
        <v>20693</v>
      </c>
      <c r="B21388" s="890" t="s">
        <v>40035</v>
      </c>
      <c r="C21388" s="890" t="s">
        <v>5</v>
      </c>
      <c r="D21388" s="890">
        <v>15.98</v>
      </c>
    </row>
    <row r="21389" spans="1:4" x14ac:dyDescent="0.25">
      <c r="A21389" s="890" t="s">
        <v>20694</v>
      </c>
      <c r="B21389" s="890" t="s">
        <v>40035</v>
      </c>
      <c r="C21389" s="890" t="s">
        <v>5</v>
      </c>
      <c r="D21389" s="890">
        <v>15.44</v>
      </c>
    </row>
    <row r="21390" spans="1:4" x14ac:dyDescent="0.25">
      <c r="A21390" s="890" t="s">
        <v>20695</v>
      </c>
      <c r="B21390" s="890" t="s">
        <v>40036</v>
      </c>
      <c r="C21390" s="890" t="s">
        <v>5</v>
      </c>
      <c r="D21390" s="890">
        <v>16.190000000000001</v>
      </c>
    </row>
    <row r="21391" spans="1:4" x14ac:dyDescent="0.25">
      <c r="A21391" s="890" t="s">
        <v>20696</v>
      </c>
      <c r="B21391" s="890" t="s">
        <v>40036</v>
      </c>
      <c r="C21391" s="890" t="s">
        <v>5</v>
      </c>
      <c r="D21391" s="890">
        <v>15.65</v>
      </c>
    </row>
    <row r="21392" spans="1:4" x14ac:dyDescent="0.25">
      <c r="A21392" s="890" t="s">
        <v>20697</v>
      </c>
      <c r="B21392" s="890" t="s">
        <v>40037</v>
      </c>
      <c r="C21392" s="890" t="s">
        <v>5</v>
      </c>
      <c r="D21392" s="890">
        <v>15.85</v>
      </c>
    </row>
    <row r="21393" spans="1:4" x14ac:dyDescent="0.25">
      <c r="A21393" s="890" t="s">
        <v>20698</v>
      </c>
      <c r="B21393" s="890" t="s">
        <v>40037</v>
      </c>
      <c r="C21393" s="890" t="s">
        <v>5</v>
      </c>
      <c r="D21393" s="890">
        <v>15.31</v>
      </c>
    </row>
    <row r="21394" spans="1:4" x14ac:dyDescent="0.25">
      <c r="A21394" s="890" t="s">
        <v>20699</v>
      </c>
      <c r="B21394" s="890" t="s">
        <v>40038</v>
      </c>
      <c r="C21394" s="890" t="s">
        <v>5</v>
      </c>
      <c r="D21394" s="890">
        <v>8.98</v>
      </c>
    </row>
    <row r="21395" spans="1:4" x14ac:dyDescent="0.25">
      <c r="A21395" s="890" t="s">
        <v>20700</v>
      </c>
      <c r="B21395" s="890" t="s">
        <v>40038</v>
      </c>
      <c r="C21395" s="890" t="s">
        <v>5</v>
      </c>
      <c r="D21395" s="890">
        <v>8.44</v>
      </c>
    </row>
    <row r="21396" spans="1:4" x14ac:dyDescent="0.25">
      <c r="A21396" s="890" t="s">
        <v>20701</v>
      </c>
      <c r="B21396" s="890" t="s">
        <v>40039</v>
      </c>
      <c r="C21396" s="890" t="s">
        <v>5</v>
      </c>
      <c r="D21396" s="890">
        <v>9</v>
      </c>
    </row>
    <row r="21397" spans="1:4" x14ac:dyDescent="0.25">
      <c r="A21397" s="890" t="s">
        <v>20702</v>
      </c>
      <c r="B21397" s="890" t="s">
        <v>40039</v>
      </c>
      <c r="C21397" s="890" t="s">
        <v>5</v>
      </c>
      <c r="D21397" s="890">
        <v>8.4600000000000009</v>
      </c>
    </row>
    <row r="21398" spans="1:4" x14ac:dyDescent="0.25">
      <c r="A21398" s="890" t="s">
        <v>20703</v>
      </c>
      <c r="B21398" s="890" t="s">
        <v>40040</v>
      </c>
      <c r="C21398" s="890" t="s">
        <v>5</v>
      </c>
      <c r="D21398" s="890">
        <v>14.57</v>
      </c>
    </row>
    <row r="21399" spans="1:4" x14ac:dyDescent="0.25">
      <c r="A21399" s="890" t="s">
        <v>20704</v>
      </c>
      <c r="B21399" s="890" t="s">
        <v>40040</v>
      </c>
      <c r="C21399" s="890" t="s">
        <v>5</v>
      </c>
      <c r="D21399" s="890">
        <v>14.03</v>
      </c>
    </row>
    <row r="21400" spans="1:4" x14ac:dyDescent="0.25">
      <c r="A21400" s="890" t="s">
        <v>20705</v>
      </c>
      <c r="B21400" s="890" t="s">
        <v>40041</v>
      </c>
      <c r="C21400" s="890" t="s">
        <v>5</v>
      </c>
      <c r="D21400" s="890">
        <v>14.55</v>
      </c>
    </row>
    <row r="21401" spans="1:4" x14ac:dyDescent="0.25">
      <c r="A21401" s="890" t="s">
        <v>20706</v>
      </c>
      <c r="B21401" s="890" t="s">
        <v>40041</v>
      </c>
      <c r="C21401" s="890" t="s">
        <v>5</v>
      </c>
      <c r="D21401" s="890">
        <v>14.01</v>
      </c>
    </row>
    <row r="21402" spans="1:4" x14ac:dyDescent="0.25">
      <c r="A21402" s="890" t="s">
        <v>20707</v>
      </c>
      <c r="B21402" s="890" t="s">
        <v>40042</v>
      </c>
      <c r="C21402" s="890" t="s">
        <v>5</v>
      </c>
      <c r="D21402" s="890">
        <v>15.16</v>
      </c>
    </row>
    <row r="21403" spans="1:4" x14ac:dyDescent="0.25">
      <c r="A21403" s="890" t="s">
        <v>20708</v>
      </c>
      <c r="B21403" s="890" t="s">
        <v>40042</v>
      </c>
      <c r="C21403" s="890" t="s">
        <v>5</v>
      </c>
      <c r="D21403" s="890">
        <v>14.62</v>
      </c>
    </row>
    <row r="21404" spans="1:4" x14ac:dyDescent="0.25">
      <c r="A21404" s="890" t="s">
        <v>20709</v>
      </c>
      <c r="B21404" s="890" t="s">
        <v>40043</v>
      </c>
      <c r="C21404" s="890" t="s">
        <v>5</v>
      </c>
      <c r="D21404" s="890">
        <v>14.73</v>
      </c>
    </row>
    <row r="21405" spans="1:4" x14ac:dyDescent="0.25">
      <c r="A21405" s="890" t="s">
        <v>20710</v>
      </c>
      <c r="B21405" s="890" t="s">
        <v>40043</v>
      </c>
      <c r="C21405" s="890" t="s">
        <v>5</v>
      </c>
      <c r="D21405" s="890">
        <v>14.19</v>
      </c>
    </row>
    <row r="21406" spans="1:4" x14ac:dyDescent="0.25">
      <c r="A21406" s="890" t="s">
        <v>20711</v>
      </c>
      <c r="B21406" s="890" t="s">
        <v>40044</v>
      </c>
      <c r="C21406" s="890" t="s">
        <v>5</v>
      </c>
      <c r="D21406" s="890">
        <v>14.14</v>
      </c>
    </row>
    <row r="21407" spans="1:4" x14ac:dyDescent="0.25">
      <c r="A21407" s="890" t="s">
        <v>20712</v>
      </c>
      <c r="B21407" s="890" t="s">
        <v>40044</v>
      </c>
      <c r="C21407" s="890" t="s">
        <v>5</v>
      </c>
      <c r="D21407" s="890">
        <v>13.6</v>
      </c>
    </row>
    <row r="21408" spans="1:4" x14ac:dyDescent="0.25">
      <c r="A21408" s="890" t="s">
        <v>20713</v>
      </c>
      <c r="B21408" s="890" t="s">
        <v>40045</v>
      </c>
      <c r="C21408" s="890" t="s">
        <v>5</v>
      </c>
      <c r="D21408" s="890">
        <v>15.23</v>
      </c>
    </row>
    <row r="21409" spans="1:4" x14ac:dyDescent="0.25">
      <c r="A21409" s="890" t="s">
        <v>20714</v>
      </c>
      <c r="B21409" s="890" t="s">
        <v>40045</v>
      </c>
      <c r="C21409" s="890" t="s">
        <v>5</v>
      </c>
      <c r="D21409" s="890">
        <v>14.69</v>
      </c>
    </row>
    <row r="21410" spans="1:4" x14ac:dyDescent="0.25">
      <c r="A21410" s="890" t="s">
        <v>20715</v>
      </c>
      <c r="B21410" s="890" t="s">
        <v>40046</v>
      </c>
      <c r="C21410" s="890" t="s">
        <v>5</v>
      </c>
      <c r="D21410" s="890">
        <v>16.82</v>
      </c>
    </row>
    <row r="21411" spans="1:4" x14ac:dyDescent="0.25">
      <c r="A21411" s="890" t="s">
        <v>20716</v>
      </c>
      <c r="B21411" s="890" t="s">
        <v>40046</v>
      </c>
      <c r="C21411" s="890" t="s">
        <v>5</v>
      </c>
      <c r="D21411" s="890">
        <v>16.28</v>
      </c>
    </row>
    <row r="21412" spans="1:4" x14ac:dyDescent="0.25">
      <c r="A21412" s="890" t="s">
        <v>20717</v>
      </c>
      <c r="B21412" s="890" t="s">
        <v>40047</v>
      </c>
      <c r="C21412" s="890" t="s">
        <v>5</v>
      </c>
      <c r="D21412" s="890">
        <v>24.68</v>
      </c>
    </row>
    <row r="21413" spans="1:4" x14ac:dyDescent="0.25">
      <c r="A21413" s="890" t="s">
        <v>20718</v>
      </c>
      <c r="B21413" s="890" t="s">
        <v>40047</v>
      </c>
      <c r="C21413" s="890" t="s">
        <v>5</v>
      </c>
      <c r="D21413" s="890">
        <v>24.14</v>
      </c>
    </row>
    <row r="21414" spans="1:4" x14ac:dyDescent="0.25">
      <c r="A21414" s="890" t="s">
        <v>20719</v>
      </c>
      <c r="B21414" s="890" t="s">
        <v>40048</v>
      </c>
      <c r="C21414" s="890" t="s">
        <v>5</v>
      </c>
      <c r="D21414" s="890">
        <v>17.559999999999999</v>
      </c>
    </row>
    <row r="21415" spans="1:4" x14ac:dyDescent="0.25">
      <c r="A21415" s="890" t="s">
        <v>20720</v>
      </c>
      <c r="B21415" s="890" t="s">
        <v>40048</v>
      </c>
      <c r="C21415" s="890" t="s">
        <v>5</v>
      </c>
      <c r="D21415" s="890">
        <v>17.02</v>
      </c>
    </row>
    <row r="21416" spans="1:4" x14ac:dyDescent="0.25">
      <c r="A21416" s="890" t="s">
        <v>20721</v>
      </c>
      <c r="B21416" s="890" t="s">
        <v>40049</v>
      </c>
      <c r="C21416" s="890" t="s">
        <v>5</v>
      </c>
      <c r="D21416" s="890">
        <v>6.94</v>
      </c>
    </row>
    <row r="21417" spans="1:4" x14ac:dyDescent="0.25">
      <c r="A21417" s="890" t="s">
        <v>20722</v>
      </c>
      <c r="B21417" s="890" t="s">
        <v>40049</v>
      </c>
      <c r="C21417" s="890" t="s">
        <v>5</v>
      </c>
      <c r="D21417" s="890">
        <v>6.94</v>
      </c>
    </row>
    <row r="21418" spans="1:4" x14ac:dyDescent="0.25">
      <c r="A21418" s="890" t="s">
        <v>20723</v>
      </c>
      <c r="B21418" s="890" t="s">
        <v>40050</v>
      </c>
      <c r="C21418" s="890" t="s">
        <v>5</v>
      </c>
      <c r="D21418" s="890">
        <v>15.15</v>
      </c>
    </row>
    <row r="21419" spans="1:4" x14ac:dyDescent="0.25">
      <c r="A21419" s="890" t="s">
        <v>20724</v>
      </c>
      <c r="B21419" s="890" t="s">
        <v>40050</v>
      </c>
      <c r="C21419" s="890" t="s">
        <v>5</v>
      </c>
      <c r="D21419" s="890">
        <v>15.15</v>
      </c>
    </row>
    <row r="21420" spans="1:4" x14ac:dyDescent="0.25">
      <c r="A21420" s="890" t="s">
        <v>20725</v>
      </c>
      <c r="B21420" s="890" t="s">
        <v>40051</v>
      </c>
      <c r="C21420" s="890" t="s">
        <v>5</v>
      </c>
      <c r="D21420" s="890">
        <v>53.84</v>
      </c>
    </row>
    <row r="21421" spans="1:4" x14ac:dyDescent="0.25">
      <c r="A21421" s="890" t="s">
        <v>20726</v>
      </c>
      <c r="B21421" s="890" t="s">
        <v>40051</v>
      </c>
      <c r="C21421" s="890" t="s">
        <v>5</v>
      </c>
      <c r="D21421" s="890">
        <v>53.84</v>
      </c>
    </row>
    <row r="21422" spans="1:4" x14ac:dyDescent="0.25">
      <c r="A21422" s="890" t="s">
        <v>20727</v>
      </c>
      <c r="B21422" s="890" t="s">
        <v>40052</v>
      </c>
      <c r="C21422" s="890" t="s">
        <v>5</v>
      </c>
      <c r="D21422" s="890">
        <v>370.8</v>
      </c>
    </row>
    <row r="21423" spans="1:4" x14ac:dyDescent="0.25">
      <c r="A21423" s="890" t="s">
        <v>20728</v>
      </c>
      <c r="B21423" s="890" t="s">
        <v>40052</v>
      </c>
      <c r="C21423" s="890" t="s">
        <v>5</v>
      </c>
      <c r="D21423" s="890">
        <v>370.8</v>
      </c>
    </row>
    <row r="21424" spans="1:4" x14ac:dyDescent="0.25">
      <c r="A21424" s="890" t="s">
        <v>20729</v>
      </c>
      <c r="B21424" s="890" t="s">
        <v>23736</v>
      </c>
      <c r="C21424" s="890" t="s">
        <v>5</v>
      </c>
      <c r="D21424" s="890">
        <v>14.94</v>
      </c>
    </row>
    <row r="21425" spans="1:4" x14ac:dyDescent="0.25">
      <c r="A21425" s="890" t="s">
        <v>20730</v>
      </c>
      <c r="B21425" s="890" t="s">
        <v>23736</v>
      </c>
      <c r="C21425" s="890" t="s">
        <v>5</v>
      </c>
      <c r="D21425" s="890">
        <v>14.94</v>
      </c>
    </row>
    <row r="21426" spans="1:4" x14ac:dyDescent="0.25">
      <c r="A21426" s="890" t="s">
        <v>20731</v>
      </c>
      <c r="B21426" s="890" t="s">
        <v>23737</v>
      </c>
      <c r="C21426" s="890" t="s">
        <v>5</v>
      </c>
      <c r="D21426" s="890">
        <v>61.94</v>
      </c>
    </row>
    <row r="21427" spans="1:4" x14ac:dyDescent="0.25">
      <c r="A21427" s="890" t="s">
        <v>20732</v>
      </c>
      <c r="B21427" s="890" t="s">
        <v>23737</v>
      </c>
      <c r="C21427" s="890" t="s">
        <v>5</v>
      </c>
      <c r="D21427" s="890">
        <v>61.94</v>
      </c>
    </row>
    <row r="21428" spans="1:4" x14ac:dyDescent="0.25">
      <c r="A21428" s="890" t="s">
        <v>20733</v>
      </c>
      <c r="B21428" s="890" t="s">
        <v>23738</v>
      </c>
      <c r="C21428" s="890" t="s">
        <v>5</v>
      </c>
      <c r="D21428" s="890">
        <v>151.86000000000001</v>
      </c>
    </row>
    <row r="21429" spans="1:4" x14ac:dyDescent="0.25">
      <c r="A21429" s="890" t="s">
        <v>20734</v>
      </c>
      <c r="B21429" s="890" t="s">
        <v>23738</v>
      </c>
      <c r="C21429" s="890" t="s">
        <v>5</v>
      </c>
      <c r="D21429" s="890">
        <v>151.86000000000001</v>
      </c>
    </row>
    <row r="21430" spans="1:4" x14ac:dyDescent="0.25">
      <c r="A21430" s="890" t="s">
        <v>20735</v>
      </c>
      <c r="B21430" s="890" t="s">
        <v>21775</v>
      </c>
      <c r="C21430" s="890" t="s">
        <v>5</v>
      </c>
      <c r="D21430" s="890">
        <v>15.41</v>
      </c>
    </row>
    <row r="21431" spans="1:4" x14ac:dyDescent="0.25">
      <c r="A21431" s="890" t="s">
        <v>20736</v>
      </c>
      <c r="B21431" s="890" t="s">
        <v>21775</v>
      </c>
      <c r="C21431" s="890" t="s">
        <v>5</v>
      </c>
      <c r="D21431" s="890">
        <v>15.41</v>
      </c>
    </row>
    <row r="21432" spans="1:4" x14ac:dyDescent="0.25">
      <c r="A21432" s="890" t="s">
        <v>20737</v>
      </c>
      <c r="B21432" s="890" t="s">
        <v>21776</v>
      </c>
      <c r="C21432" s="890" t="s">
        <v>5</v>
      </c>
      <c r="D21432" s="890">
        <v>18.100000000000001</v>
      </c>
    </row>
    <row r="21433" spans="1:4" x14ac:dyDescent="0.25">
      <c r="A21433" s="890" t="s">
        <v>20738</v>
      </c>
      <c r="B21433" s="890" t="s">
        <v>21776</v>
      </c>
      <c r="C21433" s="890" t="s">
        <v>5</v>
      </c>
      <c r="D21433" s="890">
        <v>18.100000000000001</v>
      </c>
    </row>
    <row r="21434" spans="1:4" x14ac:dyDescent="0.25">
      <c r="A21434" s="890" t="s">
        <v>20739</v>
      </c>
      <c r="B21434" s="890" t="s">
        <v>21777</v>
      </c>
      <c r="C21434" s="890" t="s">
        <v>5</v>
      </c>
      <c r="D21434" s="890">
        <v>18.100000000000001</v>
      </c>
    </row>
    <row r="21435" spans="1:4" x14ac:dyDescent="0.25">
      <c r="A21435" s="890" t="s">
        <v>20740</v>
      </c>
      <c r="B21435" s="890" t="s">
        <v>21777</v>
      </c>
      <c r="C21435" s="890" t="s">
        <v>5</v>
      </c>
      <c r="D21435" s="890">
        <v>18.100000000000001</v>
      </c>
    </row>
    <row r="21436" spans="1:4" x14ac:dyDescent="0.25">
      <c r="A21436" s="890" t="s">
        <v>20741</v>
      </c>
      <c r="B21436" s="890" t="s">
        <v>21778</v>
      </c>
      <c r="C21436" s="890" t="s">
        <v>5</v>
      </c>
      <c r="D21436" s="890">
        <v>27.61</v>
      </c>
    </row>
    <row r="21437" spans="1:4" x14ac:dyDescent="0.25">
      <c r="A21437" s="890" t="s">
        <v>20742</v>
      </c>
      <c r="B21437" s="890" t="s">
        <v>21778</v>
      </c>
      <c r="C21437" s="890" t="s">
        <v>5</v>
      </c>
      <c r="D21437" s="890">
        <v>27.61</v>
      </c>
    </row>
    <row r="21438" spans="1:4" x14ac:dyDescent="0.25">
      <c r="A21438" s="890" t="s">
        <v>20743</v>
      </c>
      <c r="B21438" s="890" t="s">
        <v>21779</v>
      </c>
      <c r="C21438" s="890" t="s">
        <v>5</v>
      </c>
      <c r="D21438" s="890">
        <v>38.19</v>
      </c>
    </row>
    <row r="21439" spans="1:4" x14ac:dyDescent="0.25">
      <c r="A21439" s="890" t="s">
        <v>20744</v>
      </c>
      <c r="B21439" s="890" t="s">
        <v>21779</v>
      </c>
      <c r="C21439" s="890" t="s">
        <v>5</v>
      </c>
      <c r="D21439" s="890">
        <v>38.19</v>
      </c>
    </row>
    <row r="21440" spans="1:4" x14ac:dyDescent="0.25">
      <c r="A21440" s="890" t="s">
        <v>20745</v>
      </c>
      <c r="B21440" s="890" t="s">
        <v>21780</v>
      </c>
      <c r="C21440" s="890" t="s">
        <v>5</v>
      </c>
      <c r="D21440" s="890">
        <v>120.51</v>
      </c>
    </row>
    <row r="21441" spans="1:4" x14ac:dyDescent="0.25">
      <c r="A21441" s="890" t="s">
        <v>20746</v>
      </c>
      <c r="B21441" s="890" t="s">
        <v>21780</v>
      </c>
      <c r="C21441" s="890" t="s">
        <v>5</v>
      </c>
      <c r="D21441" s="890">
        <v>120.51</v>
      </c>
    </row>
    <row r="21442" spans="1:4" x14ac:dyDescent="0.25">
      <c r="A21442" s="890" t="s">
        <v>20747</v>
      </c>
      <c r="B21442" s="890" t="s">
        <v>21781</v>
      </c>
      <c r="C21442" s="890" t="s">
        <v>5</v>
      </c>
      <c r="D21442" s="890">
        <v>10.02</v>
      </c>
    </row>
    <row r="21443" spans="1:4" x14ac:dyDescent="0.25">
      <c r="A21443" s="890" t="s">
        <v>20748</v>
      </c>
      <c r="B21443" s="890" t="s">
        <v>21781</v>
      </c>
      <c r="C21443" s="890" t="s">
        <v>5</v>
      </c>
      <c r="D21443" s="890">
        <v>10.02</v>
      </c>
    </row>
    <row r="21444" spans="1:4" x14ac:dyDescent="0.25">
      <c r="A21444" s="890" t="s">
        <v>20749</v>
      </c>
      <c r="B21444" s="890" t="s">
        <v>40053</v>
      </c>
      <c r="C21444" s="890" t="s">
        <v>5</v>
      </c>
      <c r="D21444" s="890">
        <v>23.74</v>
      </c>
    </row>
    <row r="21445" spans="1:4" x14ac:dyDescent="0.25">
      <c r="A21445" s="890" t="s">
        <v>20750</v>
      </c>
      <c r="B21445" s="890" t="s">
        <v>40053</v>
      </c>
      <c r="C21445" s="890" t="s">
        <v>5</v>
      </c>
      <c r="D21445" s="890">
        <v>23.74</v>
      </c>
    </row>
    <row r="21446" spans="1:4" x14ac:dyDescent="0.25">
      <c r="A21446" s="890" t="s">
        <v>20751</v>
      </c>
      <c r="B21446" s="890" t="s">
        <v>21782</v>
      </c>
      <c r="C21446" s="890" t="s">
        <v>5</v>
      </c>
      <c r="D21446" s="890">
        <v>507.21</v>
      </c>
    </row>
    <row r="21447" spans="1:4" x14ac:dyDescent="0.25">
      <c r="A21447" s="890" t="s">
        <v>20752</v>
      </c>
      <c r="B21447" s="890" t="s">
        <v>21782</v>
      </c>
      <c r="C21447" s="890" t="s">
        <v>5</v>
      </c>
      <c r="D21447" s="890">
        <v>507.21</v>
      </c>
    </row>
    <row r="21448" spans="1:4" x14ac:dyDescent="0.25">
      <c r="A21448" s="890" t="s">
        <v>20753</v>
      </c>
      <c r="B21448" s="890" t="s">
        <v>21783</v>
      </c>
      <c r="C21448" s="890" t="s">
        <v>5</v>
      </c>
      <c r="D21448" s="890">
        <v>42.13</v>
      </c>
    </row>
    <row r="21449" spans="1:4" x14ac:dyDescent="0.25">
      <c r="A21449" s="890" t="s">
        <v>20754</v>
      </c>
      <c r="B21449" s="890" t="s">
        <v>21783</v>
      </c>
      <c r="C21449" s="890" t="s">
        <v>5</v>
      </c>
      <c r="D21449" s="890">
        <v>42.13</v>
      </c>
    </row>
    <row r="21450" spans="1:4" x14ac:dyDescent="0.25">
      <c r="A21450" s="890" t="s">
        <v>20755</v>
      </c>
      <c r="B21450" s="890" t="s">
        <v>40054</v>
      </c>
      <c r="C21450" s="890" t="s">
        <v>5</v>
      </c>
      <c r="D21450" s="890">
        <v>26.86</v>
      </c>
    </row>
    <row r="21451" spans="1:4" x14ac:dyDescent="0.25">
      <c r="A21451" s="890" t="s">
        <v>20756</v>
      </c>
      <c r="B21451" s="890" t="s">
        <v>40054</v>
      </c>
      <c r="C21451" s="890" t="s">
        <v>5</v>
      </c>
      <c r="D21451" s="890">
        <v>24.17</v>
      </c>
    </row>
    <row r="21452" spans="1:4" x14ac:dyDescent="0.25">
      <c r="A21452" s="890" t="s">
        <v>20757</v>
      </c>
      <c r="B21452" s="890" t="s">
        <v>40055</v>
      </c>
      <c r="C21452" s="890" t="s">
        <v>5</v>
      </c>
      <c r="D21452" s="890">
        <v>107.07</v>
      </c>
    </row>
    <row r="21453" spans="1:4" x14ac:dyDescent="0.25">
      <c r="A21453" s="890" t="s">
        <v>20758</v>
      </c>
      <c r="B21453" s="890" t="s">
        <v>40055</v>
      </c>
      <c r="C21453" s="890" t="s">
        <v>5</v>
      </c>
      <c r="D21453" s="890">
        <v>104.38</v>
      </c>
    </row>
    <row r="21454" spans="1:4" x14ac:dyDescent="0.25">
      <c r="A21454" s="890" t="s">
        <v>20759</v>
      </c>
      <c r="B21454" s="890" t="s">
        <v>40056</v>
      </c>
      <c r="C21454" s="890" t="s">
        <v>5</v>
      </c>
      <c r="D21454" s="890">
        <v>26.86</v>
      </c>
    </row>
    <row r="21455" spans="1:4" x14ac:dyDescent="0.25">
      <c r="A21455" s="890" t="s">
        <v>20760</v>
      </c>
      <c r="B21455" s="890" t="s">
        <v>40056</v>
      </c>
      <c r="C21455" s="890" t="s">
        <v>5</v>
      </c>
      <c r="D21455" s="890">
        <v>24.17</v>
      </c>
    </row>
    <row r="21456" spans="1:4" x14ac:dyDescent="0.25">
      <c r="A21456" s="890" t="s">
        <v>20761</v>
      </c>
      <c r="B21456" s="890" t="s">
        <v>40057</v>
      </c>
      <c r="C21456" s="890" t="s">
        <v>5</v>
      </c>
      <c r="D21456" s="890">
        <v>305.89999999999998</v>
      </c>
    </row>
    <row r="21457" spans="1:4" x14ac:dyDescent="0.25">
      <c r="A21457" s="890" t="s">
        <v>20762</v>
      </c>
      <c r="B21457" s="890" t="s">
        <v>40057</v>
      </c>
      <c r="C21457" s="890" t="s">
        <v>5</v>
      </c>
      <c r="D21457" s="890">
        <v>291.22000000000003</v>
      </c>
    </row>
    <row r="21458" spans="1:4" x14ac:dyDescent="0.25">
      <c r="A21458" s="890" t="s">
        <v>20763</v>
      </c>
      <c r="B21458" s="890" t="s">
        <v>40058</v>
      </c>
      <c r="C21458" s="890" t="s">
        <v>5</v>
      </c>
      <c r="D21458" s="890">
        <v>396.07</v>
      </c>
    </row>
    <row r="21459" spans="1:4" x14ac:dyDescent="0.25">
      <c r="A21459" s="890" t="s">
        <v>20764</v>
      </c>
      <c r="B21459" s="890" t="s">
        <v>40058</v>
      </c>
      <c r="C21459" s="890" t="s">
        <v>5</v>
      </c>
      <c r="D21459" s="890">
        <v>377.63</v>
      </c>
    </row>
    <row r="21460" spans="1:4" x14ac:dyDescent="0.25">
      <c r="A21460" s="890" t="s">
        <v>20765</v>
      </c>
      <c r="B21460" s="890" t="s">
        <v>40059</v>
      </c>
      <c r="C21460" s="890" t="s">
        <v>5</v>
      </c>
      <c r="D21460" s="890">
        <v>261.52</v>
      </c>
    </row>
    <row r="21461" spans="1:4" x14ac:dyDescent="0.25">
      <c r="A21461" s="890" t="s">
        <v>20766</v>
      </c>
      <c r="B21461" s="890" t="s">
        <v>40059</v>
      </c>
      <c r="C21461" s="890" t="s">
        <v>5</v>
      </c>
      <c r="D21461" s="890">
        <v>250.76</v>
      </c>
    </row>
    <row r="21462" spans="1:4" x14ac:dyDescent="0.25">
      <c r="A21462" s="890" t="s">
        <v>20767</v>
      </c>
      <c r="B21462" s="890" t="s">
        <v>40060</v>
      </c>
      <c r="C21462" s="890" t="s">
        <v>5</v>
      </c>
      <c r="D21462" s="890">
        <v>398.34</v>
      </c>
    </row>
    <row r="21463" spans="1:4" x14ac:dyDescent="0.25">
      <c r="A21463" s="890" t="s">
        <v>20768</v>
      </c>
      <c r="B21463" s="890" t="s">
        <v>40060</v>
      </c>
      <c r="C21463" s="890" t="s">
        <v>5</v>
      </c>
      <c r="D21463" s="890">
        <v>384</v>
      </c>
    </row>
    <row r="21464" spans="1:4" x14ac:dyDescent="0.25">
      <c r="A21464" s="890" t="s">
        <v>20769</v>
      </c>
      <c r="B21464" s="890" t="s">
        <v>40061</v>
      </c>
      <c r="C21464" s="890" t="s">
        <v>5</v>
      </c>
      <c r="D21464" s="890">
        <v>535.16</v>
      </c>
    </row>
    <row r="21465" spans="1:4" x14ac:dyDescent="0.25">
      <c r="A21465" s="890" t="s">
        <v>20770</v>
      </c>
      <c r="B21465" s="890" t="s">
        <v>40061</v>
      </c>
      <c r="C21465" s="890" t="s">
        <v>5</v>
      </c>
      <c r="D21465" s="890">
        <v>517.24</v>
      </c>
    </row>
    <row r="21466" spans="1:4" x14ac:dyDescent="0.25">
      <c r="A21466" s="890" t="s">
        <v>20771</v>
      </c>
      <c r="B21466" s="890" t="s">
        <v>40062</v>
      </c>
      <c r="C21466" s="890" t="s">
        <v>5</v>
      </c>
      <c r="D21466" s="890">
        <v>194.69</v>
      </c>
    </row>
    <row r="21467" spans="1:4" x14ac:dyDescent="0.25">
      <c r="A21467" s="890" t="s">
        <v>20772</v>
      </c>
      <c r="B21467" s="890" t="s">
        <v>40062</v>
      </c>
      <c r="C21467" s="890" t="s">
        <v>5</v>
      </c>
      <c r="D21467" s="890">
        <v>187.53</v>
      </c>
    </row>
    <row r="21468" spans="1:4" x14ac:dyDescent="0.25">
      <c r="A21468" s="890" t="s">
        <v>20773</v>
      </c>
      <c r="B21468" s="890" t="s">
        <v>40063</v>
      </c>
      <c r="C21468" s="890" t="s">
        <v>5</v>
      </c>
      <c r="D21468" s="890">
        <v>418.89</v>
      </c>
    </row>
    <row r="21469" spans="1:4" x14ac:dyDescent="0.25">
      <c r="A21469" s="890" t="s">
        <v>20774</v>
      </c>
      <c r="B21469" s="890" t="s">
        <v>40063</v>
      </c>
      <c r="C21469" s="890" t="s">
        <v>5</v>
      </c>
      <c r="D21469" s="890">
        <v>411.72</v>
      </c>
    </row>
    <row r="21470" spans="1:4" x14ac:dyDescent="0.25">
      <c r="A21470" s="890" t="s">
        <v>20775</v>
      </c>
      <c r="B21470" s="890" t="s">
        <v>40064</v>
      </c>
      <c r="C21470" s="890" t="s">
        <v>5</v>
      </c>
      <c r="D21470" s="890">
        <v>585.29999999999995</v>
      </c>
    </row>
    <row r="21471" spans="1:4" x14ac:dyDescent="0.25">
      <c r="A21471" s="890" t="s">
        <v>20776</v>
      </c>
      <c r="B21471" s="890" t="s">
        <v>40064</v>
      </c>
      <c r="C21471" s="890" t="s">
        <v>5</v>
      </c>
      <c r="D21471" s="890">
        <v>578.13</v>
      </c>
    </row>
    <row r="21472" spans="1:4" x14ac:dyDescent="0.25">
      <c r="A21472" s="890" t="s">
        <v>20777</v>
      </c>
      <c r="B21472" s="890" t="s">
        <v>40065</v>
      </c>
      <c r="C21472" s="890" t="s">
        <v>5</v>
      </c>
      <c r="D21472" s="890">
        <v>687.7</v>
      </c>
    </row>
    <row r="21473" spans="1:4" x14ac:dyDescent="0.25">
      <c r="A21473" s="890" t="s">
        <v>20778</v>
      </c>
      <c r="B21473" s="890" t="s">
        <v>40065</v>
      </c>
      <c r="C21473" s="890" t="s">
        <v>5</v>
      </c>
      <c r="D21473" s="890">
        <v>673.36</v>
      </c>
    </row>
    <row r="21474" spans="1:4" x14ac:dyDescent="0.25">
      <c r="A21474" s="890" t="s">
        <v>20779</v>
      </c>
      <c r="B21474" s="890" t="s">
        <v>40066</v>
      </c>
      <c r="C21474" s="890" t="s">
        <v>5</v>
      </c>
      <c r="D21474" s="890">
        <v>943.37</v>
      </c>
    </row>
    <row r="21475" spans="1:4" x14ac:dyDescent="0.25">
      <c r="A21475" s="890" t="s">
        <v>20780</v>
      </c>
      <c r="B21475" s="890" t="s">
        <v>40066</v>
      </c>
      <c r="C21475" s="890" t="s">
        <v>5</v>
      </c>
      <c r="D21475" s="890">
        <v>929.03</v>
      </c>
    </row>
    <row r="21476" spans="1:4" x14ac:dyDescent="0.25">
      <c r="A21476" s="890" t="s">
        <v>20781</v>
      </c>
      <c r="B21476" s="890" t="s">
        <v>40067</v>
      </c>
      <c r="C21476" s="890" t="s">
        <v>5</v>
      </c>
      <c r="D21476" s="890">
        <v>107.47</v>
      </c>
    </row>
    <row r="21477" spans="1:4" x14ac:dyDescent="0.25">
      <c r="A21477" s="890" t="s">
        <v>20782</v>
      </c>
      <c r="B21477" s="890" t="s">
        <v>40067</v>
      </c>
      <c r="C21477" s="890" t="s">
        <v>5</v>
      </c>
      <c r="D21477" s="890">
        <v>96.71</v>
      </c>
    </row>
    <row r="21478" spans="1:4" x14ac:dyDescent="0.25">
      <c r="A21478" s="890" t="s">
        <v>20783</v>
      </c>
      <c r="B21478" s="890" t="s">
        <v>21784</v>
      </c>
      <c r="C21478" s="890" t="s">
        <v>5</v>
      </c>
      <c r="D21478" s="890">
        <v>17.91</v>
      </c>
    </row>
    <row r="21479" spans="1:4" x14ac:dyDescent="0.25">
      <c r="A21479" s="890" t="s">
        <v>20784</v>
      </c>
      <c r="B21479" s="890" t="s">
        <v>21784</v>
      </c>
      <c r="C21479" s="890" t="s">
        <v>5</v>
      </c>
      <c r="D21479" s="890">
        <v>16.11</v>
      </c>
    </row>
    <row r="21480" spans="1:4" x14ac:dyDescent="0.25">
      <c r="A21480" s="890" t="s">
        <v>20785</v>
      </c>
      <c r="B21480" s="890" t="s">
        <v>40068</v>
      </c>
      <c r="C21480" s="890" t="s">
        <v>5</v>
      </c>
      <c r="D21480" s="890">
        <v>684.55</v>
      </c>
    </row>
    <row r="21481" spans="1:4" x14ac:dyDescent="0.25">
      <c r="A21481" s="890" t="s">
        <v>20786</v>
      </c>
      <c r="B21481" s="890" t="s">
        <v>40068</v>
      </c>
      <c r="C21481" s="890" t="s">
        <v>5</v>
      </c>
      <c r="D21481" s="890">
        <v>684.55</v>
      </c>
    </row>
    <row r="21482" spans="1:4" x14ac:dyDescent="0.25">
      <c r="A21482" s="890" t="s">
        <v>20787</v>
      </c>
      <c r="B21482" s="890" t="s">
        <v>40069</v>
      </c>
      <c r="C21482" s="890" t="s">
        <v>5</v>
      </c>
      <c r="D21482" s="890">
        <v>129.91999999999999</v>
      </c>
    </row>
    <row r="21483" spans="1:4" x14ac:dyDescent="0.25">
      <c r="A21483" s="890" t="s">
        <v>20788</v>
      </c>
      <c r="B21483" s="890" t="s">
        <v>40069</v>
      </c>
      <c r="C21483" s="890" t="s">
        <v>5</v>
      </c>
      <c r="D21483" s="890">
        <v>129.91999999999999</v>
      </c>
    </row>
    <row r="21484" spans="1:4" x14ac:dyDescent="0.25">
      <c r="A21484" s="890" t="s">
        <v>20789</v>
      </c>
      <c r="B21484" s="890" t="s">
        <v>40070</v>
      </c>
      <c r="C21484" s="890" t="s">
        <v>5</v>
      </c>
      <c r="D21484" s="890">
        <v>272.77999999999997</v>
      </c>
    </row>
    <row r="21485" spans="1:4" x14ac:dyDescent="0.25">
      <c r="A21485" s="890" t="s">
        <v>20790</v>
      </c>
      <c r="B21485" s="890" t="s">
        <v>40070</v>
      </c>
      <c r="C21485" s="890" t="s">
        <v>5</v>
      </c>
      <c r="D21485" s="890">
        <v>272.77999999999997</v>
      </c>
    </row>
    <row r="21486" spans="1:4" x14ac:dyDescent="0.25">
      <c r="A21486" s="890" t="s">
        <v>20791</v>
      </c>
      <c r="B21486" s="890" t="s">
        <v>40071</v>
      </c>
      <c r="C21486" s="890" t="s">
        <v>5</v>
      </c>
      <c r="D21486" s="890">
        <v>509.7</v>
      </c>
    </row>
    <row r="21487" spans="1:4" x14ac:dyDescent="0.25">
      <c r="A21487" s="890" t="s">
        <v>20792</v>
      </c>
      <c r="B21487" s="890" t="s">
        <v>40071</v>
      </c>
      <c r="C21487" s="890" t="s">
        <v>5</v>
      </c>
      <c r="D21487" s="890">
        <v>509.7</v>
      </c>
    </row>
    <row r="21488" spans="1:4" x14ac:dyDescent="0.25">
      <c r="A21488" s="890" t="s">
        <v>20793</v>
      </c>
      <c r="B21488" s="890" t="s">
        <v>40072</v>
      </c>
      <c r="C21488" s="890" t="s">
        <v>5</v>
      </c>
      <c r="D21488" s="890">
        <v>22.4</v>
      </c>
    </row>
    <row r="21489" spans="1:4" x14ac:dyDescent="0.25">
      <c r="A21489" s="890" t="s">
        <v>20794</v>
      </c>
      <c r="B21489" s="890" t="s">
        <v>40072</v>
      </c>
      <c r="C21489" s="890" t="s">
        <v>5</v>
      </c>
      <c r="D21489" s="890">
        <v>22.4</v>
      </c>
    </row>
    <row r="21490" spans="1:4" x14ac:dyDescent="0.25">
      <c r="A21490" s="890" t="s">
        <v>20795</v>
      </c>
      <c r="B21490" s="890" t="s">
        <v>40073</v>
      </c>
      <c r="C21490" s="890" t="s">
        <v>4</v>
      </c>
      <c r="D21490" s="890">
        <v>41.32</v>
      </c>
    </row>
    <row r="21491" spans="1:4" x14ac:dyDescent="0.25">
      <c r="A21491" s="890" t="s">
        <v>20796</v>
      </c>
      <c r="B21491" s="890" t="s">
        <v>40073</v>
      </c>
      <c r="C21491" s="890" t="s">
        <v>4</v>
      </c>
      <c r="D21491" s="890">
        <v>41.32</v>
      </c>
    </row>
    <row r="21492" spans="1:4" x14ac:dyDescent="0.25">
      <c r="A21492" s="890" t="s">
        <v>20797</v>
      </c>
      <c r="B21492" s="890" t="s">
        <v>40074</v>
      </c>
      <c r="C21492" s="890" t="s">
        <v>4</v>
      </c>
      <c r="D21492" s="890">
        <v>74.459999999999994</v>
      </c>
    </row>
    <row r="21493" spans="1:4" x14ac:dyDescent="0.25">
      <c r="A21493" s="890" t="s">
        <v>20798</v>
      </c>
      <c r="B21493" s="890" t="s">
        <v>40074</v>
      </c>
      <c r="C21493" s="890" t="s">
        <v>4</v>
      </c>
      <c r="D21493" s="890">
        <v>74.459999999999994</v>
      </c>
    </row>
    <row r="21494" spans="1:4" x14ac:dyDescent="0.25">
      <c r="A21494" s="890" t="s">
        <v>20799</v>
      </c>
      <c r="B21494" s="890" t="s">
        <v>40075</v>
      </c>
      <c r="C21494" s="890" t="s">
        <v>4</v>
      </c>
      <c r="D21494" s="890">
        <v>89.99</v>
      </c>
    </row>
    <row r="21495" spans="1:4" x14ac:dyDescent="0.25">
      <c r="A21495" s="890" t="s">
        <v>20800</v>
      </c>
      <c r="B21495" s="890" t="s">
        <v>40075</v>
      </c>
      <c r="C21495" s="890" t="s">
        <v>4</v>
      </c>
      <c r="D21495" s="890">
        <v>89.99</v>
      </c>
    </row>
    <row r="21496" spans="1:4" x14ac:dyDescent="0.25">
      <c r="A21496" s="890" t="s">
        <v>20801</v>
      </c>
      <c r="B21496" s="890" t="s">
        <v>40076</v>
      </c>
      <c r="C21496" s="890" t="s">
        <v>4</v>
      </c>
      <c r="D21496" s="890">
        <v>131.06</v>
      </c>
    </row>
    <row r="21497" spans="1:4" x14ac:dyDescent="0.25">
      <c r="A21497" s="890" t="s">
        <v>20802</v>
      </c>
      <c r="B21497" s="890" t="s">
        <v>40076</v>
      </c>
      <c r="C21497" s="890" t="s">
        <v>4</v>
      </c>
      <c r="D21497" s="890">
        <v>131.06</v>
      </c>
    </row>
    <row r="21498" spans="1:4" x14ac:dyDescent="0.25">
      <c r="A21498" s="890" t="s">
        <v>20803</v>
      </c>
      <c r="B21498" s="890" t="s">
        <v>40077</v>
      </c>
      <c r="C21498" s="890" t="s">
        <v>5</v>
      </c>
      <c r="D21498" s="890">
        <v>4.37</v>
      </c>
    </row>
    <row r="21499" spans="1:4" x14ac:dyDescent="0.25">
      <c r="A21499" s="890" t="s">
        <v>20804</v>
      </c>
      <c r="B21499" s="890" t="s">
        <v>40077</v>
      </c>
      <c r="C21499" s="890" t="s">
        <v>5</v>
      </c>
      <c r="D21499" s="890">
        <v>4.37</v>
      </c>
    </row>
    <row r="21500" spans="1:4" x14ac:dyDescent="0.25">
      <c r="A21500" s="890" t="s">
        <v>20805</v>
      </c>
      <c r="B21500" s="890" t="s">
        <v>40078</v>
      </c>
      <c r="C21500" s="890" t="s">
        <v>5</v>
      </c>
      <c r="D21500" s="890">
        <v>26.55</v>
      </c>
    </row>
    <row r="21501" spans="1:4" x14ac:dyDescent="0.25">
      <c r="A21501" s="890" t="s">
        <v>20806</v>
      </c>
      <c r="B21501" s="890" t="s">
        <v>40078</v>
      </c>
      <c r="C21501" s="890" t="s">
        <v>5</v>
      </c>
      <c r="D21501" s="890">
        <v>26.55</v>
      </c>
    </row>
    <row r="21502" spans="1:4" x14ac:dyDescent="0.25">
      <c r="A21502" s="890" t="s">
        <v>20807</v>
      </c>
      <c r="B21502" s="890" t="s">
        <v>40079</v>
      </c>
      <c r="C21502" s="890" t="s">
        <v>5</v>
      </c>
      <c r="D21502" s="890">
        <v>82.89</v>
      </c>
    </row>
    <row r="21503" spans="1:4" x14ac:dyDescent="0.25">
      <c r="A21503" s="890" t="s">
        <v>20808</v>
      </c>
      <c r="B21503" s="890" t="s">
        <v>40079</v>
      </c>
      <c r="C21503" s="890" t="s">
        <v>5</v>
      </c>
      <c r="D21503" s="890">
        <v>82.89</v>
      </c>
    </row>
    <row r="21504" spans="1:4" x14ac:dyDescent="0.25">
      <c r="A21504" s="890" t="s">
        <v>20809</v>
      </c>
      <c r="B21504" s="890" t="s">
        <v>40080</v>
      </c>
      <c r="C21504" s="890" t="s">
        <v>5</v>
      </c>
      <c r="D21504" s="890">
        <v>2.16</v>
      </c>
    </row>
    <row r="21505" spans="1:4" x14ac:dyDescent="0.25">
      <c r="A21505" s="890" t="s">
        <v>20810</v>
      </c>
      <c r="B21505" s="890" t="s">
        <v>40080</v>
      </c>
      <c r="C21505" s="890" t="s">
        <v>5</v>
      </c>
      <c r="D21505" s="890">
        <v>2.16</v>
      </c>
    </row>
    <row r="21506" spans="1:4" x14ac:dyDescent="0.25">
      <c r="A21506" s="890" t="s">
        <v>20811</v>
      </c>
      <c r="B21506" s="890" t="s">
        <v>40081</v>
      </c>
      <c r="C21506" s="890" t="s">
        <v>5</v>
      </c>
      <c r="D21506" s="890">
        <v>4.38</v>
      </c>
    </row>
    <row r="21507" spans="1:4" x14ac:dyDescent="0.25">
      <c r="A21507" s="890" t="s">
        <v>20812</v>
      </c>
      <c r="B21507" s="890" t="s">
        <v>40081</v>
      </c>
      <c r="C21507" s="890" t="s">
        <v>5</v>
      </c>
      <c r="D21507" s="890">
        <v>4.38</v>
      </c>
    </row>
    <row r="21508" spans="1:4" x14ac:dyDescent="0.25">
      <c r="A21508" s="890" t="s">
        <v>20813</v>
      </c>
      <c r="B21508" s="890" t="s">
        <v>40082</v>
      </c>
      <c r="C21508" s="890" t="s">
        <v>5</v>
      </c>
      <c r="D21508" s="890">
        <v>6.98</v>
      </c>
    </row>
    <row r="21509" spans="1:4" x14ac:dyDescent="0.25">
      <c r="A21509" s="890" t="s">
        <v>20814</v>
      </c>
      <c r="B21509" s="890" t="s">
        <v>40082</v>
      </c>
      <c r="C21509" s="890" t="s">
        <v>5</v>
      </c>
      <c r="D21509" s="890">
        <v>6.98</v>
      </c>
    </row>
    <row r="21510" spans="1:4" x14ac:dyDescent="0.25">
      <c r="A21510" s="890" t="s">
        <v>20815</v>
      </c>
      <c r="B21510" s="890" t="s">
        <v>40083</v>
      </c>
      <c r="C21510" s="890" t="s">
        <v>5</v>
      </c>
      <c r="D21510" s="890">
        <v>17.52</v>
      </c>
    </row>
    <row r="21511" spans="1:4" x14ac:dyDescent="0.25">
      <c r="A21511" s="890" t="s">
        <v>20816</v>
      </c>
      <c r="B21511" s="890" t="s">
        <v>40083</v>
      </c>
      <c r="C21511" s="890" t="s">
        <v>5</v>
      </c>
      <c r="D21511" s="890">
        <v>17.52</v>
      </c>
    </row>
    <row r="21512" spans="1:4" x14ac:dyDescent="0.25">
      <c r="A21512" s="890" t="s">
        <v>20817</v>
      </c>
      <c r="B21512" s="890" t="s">
        <v>40084</v>
      </c>
      <c r="C21512" s="890" t="s">
        <v>4</v>
      </c>
      <c r="D21512" s="890">
        <v>2.2400000000000002</v>
      </c>
    </row>
    <row r="21513" spans="1:4" x14ac:dyDescent="0.25">
      <c r="A21513" s="890" t="s">
        <v>20818</v>
      </c>
      <c r="B21513" s="890" t="s">
        <v>40084</v>
      </c>
      <c r="C21513" s="890" t="s">
        <v>4</v>
      </c>
      <c r="D21513" s="890">
        <v>2.2400000000000002</v>
      </c>
    </row>
    <row r="21514" spans="1:4" x14ac:dyDescent="0.25">
      <c r="A21514" s="890" t="s">
        <v>20819</v>
      </c>
      <c r="B21514" s="890" t="s">
        <v>40085</v>
      </c>
      <c r="C21514" s="890" t="s">
        <v>4</v>
      </c>
      <c r="D21514" s="890">
        <v>4.54</v>
      </c>
    </row>
    <row r="21515" spans="1:4" x14ac:dyDescent="0.25">
      <c r="A21515" s="890" t="s">
        <v>20820</v>
      </c>
      <c r="B21515" s="890" t="s">
        <v>40085</v>
      </c>
      <c r="C21515" s="890" t="s">
        <v>4</v>
      </c>
      <c r="D21515" s="890">
        <v>4.54</v>
      </c>
    </row>
    <row r="21516" spans="1:4" x14ac:dyDescent="0.25">
      <c r="A21516" s="890" t="s">
        <v>20821</v>
      </c>
      <c r="B21516" s="890" t="s">
        <v>21785</v>
      </c>
      <c r="C21516" s="890" t="s">
        <v>4</v>
      </c>
      <c r="D21516" s="890">
        <v>15.09</v>
      </c>
    </row>
    <row r="21517" spans="1:4" x14ac:dyDescent="0.25">
      <c r="A21517" s="890" t="s">
        <v>20822</v>
      </c>
      <c r="B21517" s="890" t="s">
        <v>21785</v>
      </c>
      <c r="C21517" s="890" t="s">
        <v>4</v>
      </c>
      <c r="D21517" s="890">
        <v>15.09</v>
      </c>
    </row>
    <row r="21518" spans="1:4" x14ac:dyDescent="0.25">
      <c r="A21518" s="890" t="s">
        <v>20823</v>
      </c>
      <c r="B21518" s="890" t="s">
        <v>40086</v>
      </c>
      <c r="C21518" s="890" t="s">
        <v>5</v>
      </c>
      <c r="D21518" s="890">
        <v>2.12</v>
      </c>
    </row>
    <row r="21519" spans="1:4" x14ac:dyDescent="0.25">
      <c r="A21519" s="890" t="s">
        <v>20824</v>
      </c>
      <c r="B21519" s="890" t="s">
        <v>40086</v>
      </c>
      <c r="C21519" s="890" t="s">
        <v>5</v>
      </c>
      <c r="D21519" s="890">
        <v>2.12</v>
      </c>
    </row>
    <row r="21520" spans="1:4" x14ac:dyDescent="0.25">
      <c r="A21520" s="890" t="s">
        <v>20825</v>
      </c>
      <c r="B21520" s="890" t="s">
        <v>40087</v>
      </c>
      <c r="C21520" s="890" t="s">
        <v>5</v>
      </c>
      <c r="D21520" s="890">
        <v>4.22</v>
      </c>
    </row>
    <row r="21521" spans="1:4" x14ac:dyDescent="0.25">
      <c r="A21521" s="890" t="s">
        <v>20826</v>
      </c>
      <c r="B21521" s="890" t="s">
        <v>40087</v>
      </c>
      <c r="C21521" s="890" t="s">
        <v>5</v>
      </c>
      <c r="D21521" s="890">
        <v>4.22</v>
      </c>
    </row>
    <row r="21522" spans="1:4" x14ac:dyDescent="0.25">
      <c r="A21522" s="890" t="s">
        <v>20827</v>
      </c>
      <c r="B21522" s="890" t="s">
        <v>40088</v>
      </c>
      <c r="C21522" s="890" t="s">
        <v>5</v>
      </c>
      <c r="D21522" s="890">
        <v>9.27</v>
      </c>
    </row>
    <row r="21523" spans="1:4" x14ac:dyDescent="0.25">
      <c r="A21523" s="890" t="s">
        <v>20828</v>
      </c>
      <c r="B21523" s="890" t="s">
        <v>40088</v>
      </c>
      <c r="C21523" s="890" t="s">
        <v>5</v>
      </c>
      <c r="D21523" s="890">
        <v>9.27</v>
      </c>
    </row>
    <row r="21524" spans="1:4" x14ac:dyDescent="0.25">
      <c r="A21524" s="890" t="s">
        <v>20829</v>
      </c>
      <c r="B21524" s="890" t="s">
        <v>40089</v>
      </c>
      <c r="C21524" s="890" t="s">
        <v>5</v>
      </c>
      <c r="D21524" s="890">
        <v>18.03</v>
      </c>
    </row>
    <row r="21525" spans="1:4" x14ac:dyDescent="0.25">
      <c r="A21525" s="890" t="s">
        <v>20830</v>
      </c>
      <c r="B21525" s="890" t="s">
        <v>40089</v>
      </c>
      <c r="C21525" s="890" t="s">
        <v>5</v>
      </c>
      <c r="D21525" s="890">
        <v>18.03</v>
      </c>
    </row>
    <row r="21526" spans="1:4" x14ac:dyDescent="0.25">
      <c r="A21526" s="890" t="s">
        <v>20831</v>
      </c>
      <c r="B21526" s="890" t="s">
        <v>40090</v>
      </c>
      <c r="C21526" s="890" t="s">
        <v>5</v>
      </c>
      <c r="D21526" s="890">
        <v>0.83</v>
      </c>
    </row>
    <row r="21527" spans="1:4" x14ac:dyDescent="0.25">
      <c r="A21527" s="890" t="s">
        <v>20832</v>
      </c>
      <c r="B21527" s="890" t="s">
        <v>40090</v>
      </c>
      <c r="C21527" s="890" t="s">
        <v>5</v>
      </c>
      <c r="D21527" s="890">
        <v>0.83</v>
      </c>
    </row>
    <row r="21528" spans="1:4" x14ac:dyDescent="0.25">
      <c r="A21528" s="890" t="s">
        <v>20833</v>
      </c>
      <c r="B21528" s="890" t="s">
        <v>40091</v>
      </c>
      <c r="C21528" s="890" t="s">
        <v>5</v>
      </c>
      <c r="D21528" s="890">
        <v>1.44</v>
      </c>
    </row>
    <row r="21529" spans="1:4" x14ac:dyDescent="0.25">
      <c r="A21529" s="890" t="s">
        <v>20834</v>
      </c>
      <c r="B21529" s="890" t="s">
        <v>40091</v>
      </c>
      <c r="C21529" s="890" t="s">
        <v>5</v>
      </c>
      <c r="D21529" s="890">
        <v>1.44</v>
      </c>
    </row>
    <row r="21530" spans="1:4" x14ac:dyDescent="0.25">
      <c r="A21530" s="890" t="s">
        <v>20835</v>
      </c>
      <c r="B21530" s="890" t="s">
        <v>40092</v>
      </c>
      <c r="C21530" s="890" t="s">
        <v>5</v>
      </c>
      <c r="D21530" s="890">
        <v>2.2200000000000002</v>
      </c>
    </row>
    <row r="21531" spans="1:4" x14ac:dyDescent="0.25">
      <c r="A21531" s="890" t="s">
        <v>20836</v>
      </c>
      <c r="B21531" s="890" t="s">
        <v>40092</v>
      </c>
      <c r="C21531" s="890" t="s">
        <v>5</v>
      </c>
      <c r="D21531" s="890">
        <v>2.2200000000000002</v>
      </c>
    </row>
    <row r="21532" spans="1:4" x14ac:dyDescent="0.25">
      <c r="A21532" s="890" t="s">
        <v>20837</v>
      </c>
      <c r="B21532" s="890" t="s">
        <v>40093</v>
      </c>
      <c r="C21532" s="890" t="s">
        <v>5</v>
      </c>
      <c r="D21532" s="890">
        <v>11</v>
      </c>
    </row>
    <row r="21533" spans="1:4" x14ac:dyDescent="0.25">
      <c r="A21533" s="890" t="s">
        <v>20838</v>
      </c>
      <c r="B21533" s="890" t="s">
        <v>40093</v>
      </c>
      <c r="C21533" s="890" t="s">
        <v>5</v>
      </c>
      <c r="D21533" s="890">
        <v>11</v>
      </c>
    </row>
    <row r="21534" spans="1:4" x14ac:dyDescent="0.25">
      <c r="A21534" s="890" t="s">
        <v>20839</v>
      </c>
      <c r="B21534" s="890" t="s">
        <v>40094</v>
      </c>
      <c r="C21534" s="890" t="s">
        <v>4</v>
      </c>
      <c r="D21534" s="890">
        <v>17.079999999999998</v>
      </c>
    </row>
    <row r="21535" spans="1:4" x14ac:dyDescent="0.25">
      <c r="A21535" s="890" t="s">
        <v>20840</v>
      </c>
      <c r="B21535" s="890" t="s">
        <v>40094</v>
      </c>
      <c r="C21535" s="890" t="s">
        <v>4</v>
      </c>
      <c r="D21535" s="890">
        <v>16.18</v>
      </c>
    </row>
    <row r="21536" spans="1:4" x14ac:dyDescent="0.25">
      <c r="A21536" s="890" t="s">
        <v>20841</v>
      </c>
      <c r="B21536" s="890" t="s">
        <v>21786</v>
      </c>
      <c r="C21536" s="890" t="s">
        <v>5</v>
      </c>
      <c r="D21536" s="890">
        <v>24.92</v>
      </c>
    </row>
    <row r="21537" spans="1:4" x14ac:dyDescent="0.25">
      <c r="A21537" s="890" t="s">
        <v>20842</v>
      </c>
      <c r="B21537" s="890" t="s">
        <v>21786</v>
      </c>
      <c r="C21537" s="890" t="s">
        <v>5</v>
      </c>
      <c r="D21537" s="890">
        <v>24.92</v>
      </c>
    </row>
    <row r="21538" spans="1:4" x14ac:dyDescent="0.25">
      <c r="A21538" s="890" t="s">
        <v>20843</v>
      </c>
      <c r="B21538" s="890" t="s">
        <v>40095</v>
      </c>
      <c r="C21538" s="890" t="s">
        <v>5</v>
      </c>
      <c r="D21538" s="890">
        <v>44.59</v>
      </c>
    </row>
    <row r="21539" spans="1:4" x14ac:dyDescent="0.25">
      <c r="A21539" s="890" t="s">
        <v>20844</v>
      </c>
      <c r="B21539" s="890" t="s">
        <v>40095</v>
      </c>
      <c r="C21539" s="890" t="s">
        <v>5</v>
      </c>
      <c r="D21539" s="890">
        <v>44.59</v>
      </c>
    </row>
    <row r="21540" spans="1:4" x14ac:dyDescent="0.25">
      <c r="A21540" s="890" t="s">
        <v>20845</v>
      </c>
      <c r="B21540" s="890" t="s">
        <v>40096</v>
      </c>
      <c r="C21540" s="890" t="s">
        <v>5</v>
      </c>
      <c r="D21540" s="890">
        <v>244.1</v>
      </c>
    </row>
    <row r="21541" spans="1:4" x14ac:dyDescent="0.25">
      <c r="A21541" s="890" t="s">
        <v>20846</v>
      </c>
      <c r="B21541" s="890" t="s">
        <v>40096</v>
      </c>
      <c r="C21541" s="890" t="s">
        <v>5</v>
      </c>
      <c r="D21541" s="890">
        <v>244.1</v>
      </c>
    </row>
    <row r="21542" spans="1:4" x14ac:dyDescent="0.25">
      <c r="A21542" s="890" t="s">
        <v>20847</v>
      </c>
      <c r="B21542" s="890" t="s">
        <v>21787</v>
      </c>
      <c r="C21542" s="890" t="s">
        <v>113</v>
      </c>
      <c r="D21542" s="890">
        <v>15.02</v>
      </c>
    </row>
    <row r="21543" spans="1:4" x14ac:dyDescent="0.25">
      <c r="A21543" s="890" t="s">
        <v>20848</v>
      </c>
      <c r="B21543" s="890" t="s">
        <v>21787</v>
      </c>
      <c r="C21543" s="890" t="s">
        <v>113</v>
      </c>
      <c r="D21543" s="890">
        <v>15.02</v>
      </c>
    </row>
    <row r="21544" spans="1:4" x14ac:dyDescent="0.25">
      <c r="A21544" s="890" t="s">
        <v>20849</v>
      </c>
      <c r="B21544" s="890" t="s">
        <v>40097</v>
      </c>
      <c r="C21544" s="890" t="s">
        <v>5</v>
      </c>
      <c r="D21544" s="890">
        <v>125.38</v>
      </c>
    </row>
    <row r="21545" spans="1:4" x14ac:dyDescent="0.25">
      <c r="A21545" s="890" t="s">
        <v>20850</v>
      </c>
      <c r="B21545" s="890" t="s">
        <v>40097</v>
      </c>
      <c r="C21545" s="890" t="s">
        <v>5</v>
      </c>
      <c r="D21545" s="890">
        <v>112.83</v>
      </c>
    </row>
    <row r="21546" spans="1:4" x14ac:dyDescent="0.25">
      <c r="A21546" s="890" t="s">
        <v>20851</v>
      </c>
      <c r="B21546" s="890" t="s">
        <v>40098</v>
      </c>
      <c r="C21546" s="890" t="s">
        <v>5</v>
      </c>
      <c r="D21546" s="890">
        <v>2900</v>
      </c>
    </row>
    <row r="21547" spans="1:4" x14ac:dyDescent="0.25">
      <c r="A21547" s="890" t="s">
        <v>20852</v>
      </c>
      <c r="B21547" s="890" t="s">
        <v>40098</v>
      </c>
      <c r="C21547" s="890" t="s">
        <v>5</v>
      </c>
      <c r="D21547" s="890">
        <v>2900</v>
      </c>
    </row>
    <row r="21548" spans="1:4" x14ac:dyDescent="0.25">
      <c r="A21548" s="890" t="s">
        <v>20853</v>
      </c>
      <c r="B21548" s="890" t="s">
        <v>40099</v>
      </c>
      <c r="C21548" s="890" t="s">
        <v>5</v>
      </c>
      <c r="D21548" s="890">
        <v>2233.38</v>
      </c>
    </row>
    <row r="21549" spans="1:4" x14ac:dyDescent="0.25">
      <c r="A21549" s="890" t="s">
        <v>20854</v>
      </c>
      <c r="B21549" s="890" t="s">
        <v>40099</v>
      </c>
      <c r="C21549" s="890" t="s">
        <v>5</v>
      </c>
      <c r="D21549" s="890">
        <v>2233.38</v>
      </c>
    </row>
    <row r="21550" spans="1:4" x14ac:dyDescent="0.25">
      <c r="A21550" s="890" t="s">
        <v>20855</v>
      </c>
      <c r="B21550" s="890" t="s">
        <v>23739</v>
      </c>
      <c r="C21550" s="890" t="s">
        <v>5</v>
      </c>
      <c r="D21550" s="890">
        <v>92.6</v>
      </c>
    </row>
    <row r="21551" spans="1:4" x14ac:dyDescent="0.25">
      <c r="A21551" s="890" t="s">
        <v>20856</v>
      </c>
      <c r="B21551" s="890" t="s">
        <v>23739</v>
      </c>
      <c r="C21551" s="890" t="s">
        <v>5</v>
      </c>
      <c r="D21551" s="890">
        <v>92.6</v>
      </c>
    </row>
    <row r="21552" spans="1:4" x14ac:dyDescent="0.25">
      <c r="A21552" s="890" t="s">
        <v>20857</v>
      </c>
      <c r="B21552" s="890" t="s">
        <v>40100</v>
      </c>
      <c r="C21552" s="890" t="s">
        <v>5</v>
      </c>
      <c r="D21552" s="890">
        <v>23.59</v>
      </c>
    </row>
    <row r="21553" spans="1:4" x14ac:dyDescent="0.25">
      <c r="A21553" s="890" t="s">
        <v>20858</v>
      </c>
      <c r="B21553" s="890" t="s">
        <v>40100</v>
      </c>
      <c r="C21553" s="890" t="s">
        <v>5</v>
      </c>
      <c r="D21553" s="890">
        <v>23.59</v>
      </c>
    </row>
    <row r="21554" spans="1:4" x14ac:dyDescent="0.25">
      <c r="A21554" s="890" t="s">
        <v>20859</v>
      </c>
      <c r="B21554" s="890" t="s">
        <v>40101</v>
      </c>
      <c r="C21554" s="890" t="s">
        <v>5</v>
      </c>
      <c r="D21554" s="890">
        <v>24.62</v>
      </c>
    </row>
    <row r="21555" spans="1:4" x14ac:dyDescent="0.25">
      <c r="A21555" s="890" t="s">
        <v>20860</v>
      </c>
      <c r="B21555" s="890" t="s">
        <v>40101</v>
      </c>
      <c r="C21555" s="890" t="s">
        <v>5</v>
      </c>
      <c r="D21555" s="890">
        <v>24.62</v>
      </c>
    </row>
    <row r="21556" spans="1:4" x14ac:dyDescent="0.25">
      <c r="A21556" s="890" t="s">
        <v>20861</v>
      </c>
      <c r="B21556" s="890" t="s">
        <v>40102</v>
      </c>
      <c r="C21556" s="890" t="s">
        <v>5</v>
      </c>
      <c r="D21556" s="890">
        <v>46.14</v>
      </c>
    </row>
    <row r="21557" spans="1:4" x14ac:dyDescent="0.25">
      <c r="A21557" s="890" t="s">
        <v>20862</v>
      </c>
      <c r="B21557" s="890" t="s">
        <v>40102</v>
      </c>
      <c r="C21557" s="890" t="s">
        <v>5</v>
      </c>
      <c r="D21557" s="890">
        <v>46.14</v>
      </c>
    </row>
    <row r="21558" spans="1:4" x14ac:dyDescent="0.25">
      <c r="A21558" s="890" t="s">
        <v>23740</v>
      </c>
      <c r="B21558" s="890" t="s">
        <v>40103</v>
      </c>
      <c r="C21558" s="890" t="s">
        <v>5</v>
      </c>
      <c r="D21558" s="890">
        <v>38.76</v>
      </c>
    </row>
    <row r="21559" spans="1:4" x14ac:dyDescent="0.25">
      <c r="A21559" s="890" t="s">
        <v>23741</v>
      </c>
      <c r="B21559" s="890" t="s">
        <v>40103</v>
      </c>
      <c r="C21559" s="890" t="s">
        <v>5</v>
      </c>
      <c r="D21559" s="890">
        <v>38.76</v>
      </c>
    </row>
    <row r="21560" spans="1:4" x14ac:dyDescent="0.25">
      <c r="A21560" s="890" t="s">
        <v>20863</v>
      </c>
      <c r="B21560" s="890" t="s">
        <v>40104</v>
      </c>
      <c r="C21560" s="890" t="s">
        <v>5</v>
      </c>
      <c r="D21560" s="890">
        <v>55.01</v>
      </c>
    </row>
    <row r="21561" spans="1:4" x14ac:dyDescent="0.25">
      <c r="A21561" s="890" t="s">
        <v>20864</v>
      </c>
      <c r="B21561" s="890" t="s">
        <v>40104</v>
      </c>
      <c r="C21561" s="890" t="s">
        <v>5</v>
      </c>
      <c r="D21561" s="890">
        <v>55.01</v>
      </c>
    </row>
    <row r="21562" spans="1:4" x14ac:dyDescent="0.25">
      <c r="A21562" s="890" t="s">
        <v>20865</v>
      </c>
      <c r="B21562" s="890" t="s">
        <v>40105</v>
      </c>
      <c r="C21562" s="890" t="s">
        <v>5</v>
      </c>
      <c r="D21562" s="890">
        <v>54.6</v>
      </c>
    </row>
    <row r="21563" spans="1:4" x14ac:dyDescent="0.25">
      <c r="A21563" s="890" t="s">
        <v>20866</v>
      </c>
      <c r="B21563" s="890" t="s">
        <v>40105</v>
      </c>
      <c r="C21563" s="890" t="s">
        <v>5</v>
      </c>
      <c r="D21563" s="890">
        <v>54.6</v>
      </c>
    </row>
    <row r="21564" spans="1:4" x14ac:dyDescent="0.25">
      <c r="A21564" s="890" t="s">
        <v>20867</v>
      </c>
      <c r="B21564" s="890" t="s">
        <v>40106</v>
      </c>
      <c r="C21564" s="890" t="s">
        <v>5</v>
      </c>
      <c r="D21564" s="890">
        <v>28.25</v>
      </c>
    </row>
    <row r="21565" spans="1:4" x14ac:dyDescent="0.25">
      <c r="A21565" s="890" t="s">
        <v>20868</v>
      </c>
      <c r="B21565" s="890" t="s">
        <v>40106</v>
      </c>
      <c r="C21565" s="890" t="s">
        <v>5</v>
      </c>
      <c r="D21565" s="890">
        <v>28.25</v>
      </c>
    </row>
    <row r="21566" spans="1:4" x14ac:dyDescent="0.25">
      <c r="A21566" s="890" t="s">
        <v>20869</v>
      </c>
      <c r="B21566" s="890" t="s">
        <v>40107</v>
      </c>
      <c r="C21566" s="890" t="s">
        <v>5</v>
      </c>
      <c r="D21566" s="890">
        <v>36.049999999999997</v>
      </c>
    </row>
    <row r="21567" spans="1:4" x14ac:dyDescent="0.25">
      <c r="A21567" s="890" t="s">
        <v>20870</v>
      </c>
      <c r="B21567" s="890" t="s">
        <v>40107</v>
      </c>
      <c r="C21567" s="890" t="s">
        <v>5</v>
      </c>
      <c r="D21567" s="890">
        <v>36.049999999999997</v>
      </c>
    </row>
    <row r="21568" spans="1:4" x14ac:dyDescent="0.25">
      <c r="A21568" s="890" t="s">
        <v>20871</v>
      </c>
      <c r="B21568" s="890" t="s">
        <v>40108</v>
      </c>
      <c r="C21568" s="890" t="s">
        <v>5</v>
      </c>
      <c r="D21568" s="890">
        <v>27.79</v>
      </c>
    </row>
    <row r="21569" spans="1:4" x14ac:dyDescent="0.25">
      <c r="A21569" s="890" t="s">
        <v>20872</v>
      </c>
      <c r="B21569" s="890" t="s">
        <v>40108</v>
      </c>
      <c r="C21569" s="890" t="s">
        <v>5</v>
      </c>
      <c r="D21569" s="890">
        <v>27.79</v>
      </c>
    </row>
    <row r="21570" spans="1:4" x14ac:dyDescent="0.25">
      <c r="A21570" s="890" t="s">
        <v>20873</v>
      </c>
      <c r="B21570" s="890" t="s">
        <v>40109</v>
      </c>
      <c r="C21570" s="890" t="s">
        <v>5</v>
      </c>
      <c r="D21570" s="890">
        <v>36.049999999999997</v>
      </c>
    </row>
    <row r="21571" spans="1:4" x14ac:dyDescent="0.25">
      <c r="A21571" s="890" t="s">
        <v>20874</v>
      </c>
      <c r="B21571" s="890" t="s">
        <v>40109</v>
      </c>
      <c r="C21571" s="890" t="s">
        <v>5</v>
      </c>
      <c r="D21571" s="890">
        <v>36.049999999999997</v>
      </c>
    </row>
    <row r="21572" spans="1:4" x14ac:dyDescent="0.25">
      <c r="A21572" s="890" t="s">
        <v>20875</v>
      </c>
      <c r="B21572" s="890" t="s">
        <v>40110</v>
      </c>
      <c r="C21572" s="890" t="s">
        <v>5</v>
      </c>
      <c r="D21572" s="890">
        <v>24.66</v>
      </c>
    </row>
    <row r="21573" spans="1:4" x14ac:dyDescent="0.25">
      <c r="A21573" s="890" t="s">
        <v>20876</v>
      </c>
      <c r="B21573" s="890" t="s">
        <v>40110</v>
      </c>
      <c r="C21573" s="890" t="s">
        <v>5</v>
      </c>
      <c r="D21573" s="890">
        <v>24.66</v>
      </c>
    </row>
    <row r="21574" spans="1:4" x14ac:dyDescent="0.25">
      <c r="A21574" s="890" t="s">
        <v>20877</v>
      </c>
      <c r="B21574" s="890" t="s">
        <v>40111</v>
      </c>
      <c r="C21574" s="890" t="s">
        <v>5</v>
      </c>
      <c r="D21574" s="890">
        <v>38.53</v>
      </c>
    </row>
    <row r="21575" spans="1:4" x14ac:dyDescent="0.25">
      <c r="A21575" s="890" t="s">
        <v>20878</v>
      </c>
      <c r="B21575" s="890" t="s">
        <v>40111</v>
      </c>
      <c r="C21575" s="890" t="s">
        <v>5</v>
      </c>
      <c r="D21575" s="890">
        <v>38.53</v>
      </c>
    </row>
    <row r="21576" spans="1:4" x14ac:dyDescent="0.25">
      <c r="A21576" s="890" t="s">
        <v>20879</v>
      </c>
      <c r="B21576" s="890" t="s">
        <v>40112</v>
      </c>
      <c r="C21576" s="890" t="s">
        <v>5</v>
      </c>
      <c r="D21576" s="890">
        <v>40.49</v>
      </c>
    </row>
    <row r="21577" spans="1:4" x14ac:dyDescent="0.25">
      <c r="A21577" s="890" t="s">
        <v>20880</v>
      </c>
      <c r="B21577" s="890" t="s">
        <v>40112</v>
      </c>
      <c r="C21577" s="890" t="s">
        <v>5</v>
      </c>
      <c r="D21577" s="890">
        <v>40.49</v>
      </c>
    </row>
    <row r="21578" spans="1:4" x14ac:dyDescent="0.25">
      <c r="A21578" s="890" t="s">
        <v>20881</v>
      </c>
      <c r="B21578" s="890" t="s">
        <v>40113</v>
      </c>
      <c r="C21578" s="890" t="s">
        <v>5</v>
      </c>
      <c r="D21578" s="890">
        <v>40.08</v>
      </c>
    </row>
    <row r="21579" spans="1:4" x14ac:dyDescent="0.25">
      <c r="A21579" s="890" t="s">
        <v>20882</v>
      </c>
      <c r="B21579" s="890" t="s">
        <v>40113</v>
      </c>
      <c r="C21579" s="890" t="s">
        <v>5</v>
      </c>
      <c r="D21579" s="890">
        <v>40.08</v>
      </c>
    </row>
    <row r="21580" spans="1:4" x14ac:dyDescent="0.25">
      <c r="A21580" s="890" t="s">
        <v>20883</v>
      </c>
      <c r="B21580" s="890" t="s">
        <v>40114</v>
      </c>
      <c r="C21580" s="890" t="s">
        <v>5</v>
      </c>
      <c r="D21580" s="890">
        <v>79.31</v>
      </c>
    </row>
    <row r="21581" spans="1:4" x14ac:dyDescent="0.25">
      <c r="A21581" s="890" t="s">
        <v>20884</v>
      </c>
      <c r="B21581" s="890" t="s">
        <v>40114</v>
      </c>
      <c r="C21581" s="890" t="s">
        <v>5</v>
      </c>
      <c r="D21581" s="890">
        <v>79.31</v>
      </c>
    </row>
    <row r="21582" spans="1:4" x14ac:dyDescent="0.25">
      <c r="A21582" s="890" t="s">
        <v>20885</v>
      </c>
      <c r="B21582" s="890" t="s">
        <v>40115</v>
      </c>
      <c r="C21582" s="890" t="s">
        <v>5</v>
      </c>
      <c r="D21582" s="890">
        <v>102.88</v>
      </c>
    </row>
    <row r="21583" spans="1:4" x14ac:dyDescent="0.25">
      <c r="A21583" s="890" t="s">
        <v>20886</v>
      </c>
      <c r="B21583" s="890" t="s">
        <v>40115</v>
      </c>
      <c r="C21583" s="890" t="s">
        <v>5</v>
      </c>
      <c r="D21583" s="890">
        <v>102.88</v>
      </c>
    </row>
    <row r="21584" spans="1:4" x14ac:dyDescent="0.25">
      <c r="A21584" s="890" t="s">
        <v>20887</v>
      </c>
      <c r="B21584" s="890" t="s">
        <v>40116</v>
      </c>
      <c r="C21584" s="890" t="s">
        <v>5</v>
      </c>
      <c r="D21584" s="890">
        <v>118.08</v>
      </c>
    </row>
    <row r="21585" spans="1:4" x14ac:dyDescent="0.25">
      <c r="A21585" s="890" t="s">
        <v>20888</v>
      </c>
      <c r="B21585" s="890" t="s">
        <v>40116</v>
      </c>
      <c r="C21585" s="890" t="s">
        <v>5</v>
      </c>
      <c r="D21585" s="890">
        <v>118.08</v>
      </c>
    </row>
    <row r="21586" spans="1:4" x14ac:dyDescent="0.25">
      <c r="A21586" s="890" t="s">
        <v>20889</v>
      </c>
      <c r="B21586" s="890" t="s">
        <v>40117</v>
      </c>
      <c r="C21586" s="890" t="s">
        <v>5</v>
      </c>
      <c r="D21586" s="890">
        <v>118.52</v>
      </c>
    </row>
    <row r="21587" spans="1:4" x14ac:dyDescent="0.25">
      <c r="A21587" s="890" t="s">
        <v>20890</v>
      </c>
      <c r="B21587" s="890" t="s">
        <v>40117</v>
      </c>
      <c r="C21587" s="890" t="s">
        <v>5</v>
      </c>
      <c r="D21587" s="890">
        <v>118.52</v>
      </c>
    </row>
    <row r="21588" spans="1:4" x14ac:dyDescent="0.25">
      <c r="A21588" s="890" t="s">
        <v>20891</v>
      </c>
      <c r="B21588" s="890" t="s">
        <v>40118</v>
      </c>
      <c r="C21588" s="890" t="s">
        <v>5</v>
      </c>
      <c r="D21588" s="890">
        <v>147.29</v>
      </c>
    </row>
    <row r="21589" spans="1:4" x14ac:dyDescent="0.25">
      <c r="A21589" s="890" t="s">
        <v>20892</v>
      </c>
      <c r="B21589" s="890" t="s">
        <v>40118</v>
      </c>
      <c r="C21589" s="890" t="s">
        <v>5</v>
      </c>
      <c r="D21589" s="890">
        <v>147.29</v>
      </c>
    </row>
    <row r="21590" spans="1:4" x14ac:dyDescent="0.25">
      <c r="A21590" s="890" t="s">
        <v>20893</v>
      </c>
      <c r="B21590" s="890" t="s">
        <v>40119</v>
      </c>
      <c r="C21590" s="890" t="s">
        <v>5</v>
      </c>
      <c r="D21590" s="890">
        <v>71.72</v>
      </c>
    </row>
    <row r="21591" spans="1:4" x14ac:dyDescent="0.25">
      <c r="A21591" s="890" t="s">
        <v>20894</v>
      </c>
      <c r="B21591" s="890" t="s">
        <v>40119</v>
      </c>
      <c r="C21591" s="890" t="s">
        <v>5</v>
      </c>
      <c r="D21591" s="890">
        <v>71.72</v>
      </c>
    </row>
    <row r="21592" spans="1:4" x14ac:dyDescent="0.25">
      <c r="A21592" s="890" t="s">
        <v>20895</v>
      </c>
      <c r="B21592" s="890" t="s">
        <v>40120</v>
      </c>
      <c r="C21592" s="890" t="s">
        <v>5</v>
      </c>
      <c r="D21592" s="890">
        <v>88.88</v>
      </c>
    </row>
    <row r="21593" spans="1:4" x14ac:dyDescent="0.25">
      <c r="A21593" s="890" t="s">
        <v>20896</v>
      </c>
      <c r="B21593" s="890" t="s">
        <v>40120</v>
      </c>
      <c r="C21593" s="890" t="s">
        <v>5</v>
      </c>
      <c r="D21593" s="890">
        <v>88.88</v>
      </c>
    </row>
    <row r="21594" spans="1:4" x14ac:dyDescent="0.25">
      <c r="A21594" s="890" t="s">
        <v>20897</v>
      </c>
      <c r="B21594" s="890" t="s">
        <v>40121</v>
      </c>
      <c r="C21594" s="890" t="s">
        <v>5</v>
      </c>
      <c r="D21594" s="890">
        <v>129.78</v>
      </c>
    </row>
    <row r="21595" spans="1:4" x14ac:dyDescent="0.25">
      <c r="A21595" s="890" t="s">
        <v>20898</v>
      </c>
      <c r="B21595" s="890" t="s">
        <v>40121</v>
      </c>
      <c r="C21595" s="890" t="s">
        <v>5</v>
      </c>
      <c r="D21595" s="890">
        <v>129.78</v>
      </c>
    </row>
    <row r="21596" spans="1:4" x14ac:dyDescent="0.25">
      <c r="A21596" s="890" t="s">
        <v>20899</v>
      </c>
      <c r="B21596" s="890" t="s">
        <v>40122</v>
      </c>
      <c r="C21596" s="890" t="s">
        <v>5</v>
      </c>
      <c r="D21596" s="890">
        <v>147.29</v>
      </c>
    </row>
    <row r="21597" spans="1:4" x14ac:dyDescent="0.25">
      <c r="A21597" s="890" t="s">
        <v>20900</v>
      </c>
      <c r="B21597" s="890" t="s">
        <v>40122</v>
      </c>
      <c r="C21597" s="890" t="s">
        <v>5</v>
      </c>
      <c r="D21597" s="890">
        <v>147.29</v>
      </c>
    </row>
    <row r="21598" spans="1:4" x14ac:dyDescent="0.25">
      <c r="A21598" s="890" t="s">
        <v>25012</v>
      </c>
      <c r="B21598" s="890" t="s">
        <v>40123</v>
      </c>
      <c r="C21598" s="890" t="s">
        <v>5</v>
      </c>
      <c r="D21598" s="890">
        <v>67.98</v>
      </c>
    </row>
    <row r="21599" spans="1:4" x14ac:dyDescent="0.25">
      <c r="A21599" s="890" t="s">
        <v>25013</v>
      </c>
      <c r="B21599" s="890" t="s">
        <v>40123</v>
      </c>
      <c r="C21599" s="890" t="s">
        <v>5</v>
      </c>
      <c r="D21599" s="890">
        <v>67.98</v>
      </c>
    </row>
    <row r="21600" spans="1:4" x14ac:dyDescent="0.25">
      <c r="A21600" s="890" t="s">
        <v>25014</v>
      </c>
      <c r="B21600" s="890" t="s">
        <v>40124</v>
      </c>
      <c r="C21600" s="890" t="s">
        <v>5</v>
      </c>
      <c r="D21600" s="890">
        <v>109.05</v>
      </c>
    </row>
    <row r="21601" spans="1:4" x14ac:dyDescent="0.25">
      <c r="A21601" s="890" t="s">
        <v>25015</v>
      </c>
      <c r="B21601" s="890" t="s">
        <v>40124</v>
      </c>
      <c r="C21601" s="890" t="s">
        <v>5</v>
      </c>
      <c r="D21601" s="890">
        <v>109.05</v>
      </c>
    </row>
    <row r="21602" spans="1:4" x14ac:dyDescent="0.25">
      <c r="A21602" s="890" t="s">
        <v>25016</v>
      </c>
      <c r="B21602" s="890" t="s">
        <v>40125</v>
      </c>
      <c r="C21602" s="890" t="s">
        <v>5</v>
      </c>
      <c r="D21602" s="890">
        <v>94.48</v>
      </c>
    </row>
    <row r="21603" spans="1:4" x14ac:dyDescent="0.25">
      <c r="A21603" s="890" t="s">
        <v>25017</v>
      </c>
      <c r="B21603" s="890" t="s">
        <v>40125</v>
      </c>
      <c r="C21603" s="890" t="s">
        <v>5</v>
      </c>
      <c r="D21603" s="890">
        <v>94.48</v>
      </c>
    </row>
    <row r="21604" spans="1:4" x14ac:dyDescent="0.25">
      <c r="A21604" s="890" t="s">
        <v>25018</v>
      </c>
      <c r="B21604" s="890" t="s">
        <v>40126</v>
      </c>
      <c r="C21604" s="890" t="s">
        <v>5</v>
      </c>
      <c r="D21604" s="890">
        <v>130.30000000000001</v>
      </c>
    </row>
    <row r="21605" spans="1:4" x14ac:dyDescent="0.25">
      <c r="A21605" s="890" t="s">
        <v>25019</v>
      </c>
      <c r="B21605" s="890" t="s">
        <v>40126</v>
      </c>
      <c r="C21605" s="890" t="s">
        <v>5</v>
      </c>
      <c r="D21605" s="890">
        <v>130.30000000000001</v>
      </c>
    </row>
    <row r="21606" spans="1:4" x14ac:dyDescent="0.25">
      <c r="A21606" s="890" t="s">
        <v>25020</v>
      </c>
      <c r="B21606" s="890" t="s">
        <v>40127</v>
      </c>
      <c r="C21606" s="890" t="s">
        <v>5</v>
      </c>
      <c r="D21606" s="890">
        <v>147.29</v>
      </c>
    </row>
    <row r="21607" spans="1:4" x14ac:dyDescent="0.25">
      <c r="A21607" s="890" t="s">
        <v>25021</v>
      </c>
      <c r="B21607" s="890" t="s">
        <v>40127</v>
      </c>
      <c r="C21607" s="890" t="s">
        <v>5</v>
      </c>
      <c r="D21607" s="890">
        <v>147.29</v>
      </c>
    </row>
    <row r="21608" spans="1:4" x14ac:dyDescent="0.25">
      <c r="A21608" s="890" t="s">
        <v>25022</v>
      </c>
      <c r="B21608" s="890" t="s">
        <v>40128</v>
      </c>
      <c r="C21608" s="890" t="s">
        <v>5</v>
      </c>
      <c r="D21608" s="890">
        <v>53.78</v>
      </c>
    </row>
    <row r="21609" spans="1:4" x14ac:dyDescent="0.25">
      <c r="A21609" s="890" t="s">
        <v>25023</v>
      </c>
      <c r="B21609" s="890" t="s">
        <v>40128</v>
      </c>
      <c r="C21609" s="890" t="s">
        <v>5</v>
      </c>
      <c r="D21609" s="890">
        <v>53.78</v>
      </c>
    </row>
    <row r="21610" spans="1:4" x14ac:dyDescent="0.25">
      <c r="A21610" s="890" t="s">
        <v>25024</v>
      </c>
      <c r="B21610" s="890" t="s">
        <v>40129</v>
      </c>
      <c r="C21610" s="890" t="s">
        <v>5</v>
      </c>
      <c r="D21610" s="890">
        <v>85.24</v>
      </c>
    </row>
    <row r="21611" spans="1:4" x14ac:dyDescent="0.25">
      <c r="A21611" s="890" t="s">
        <v>25025</v>
      </c>
      <c r="B21611" s="890" t="s">
        <v>40129</v>
      </c>
      <c r="C21611" s="890" t="s">
        <v>5</v>
      </c>
      <c r="D21611" s="890">
        <v>85.24</v>
      </c>
    </row>
    <row r="21612" spans="1:4" x14ac:dyDescent="0.25">
      <c r="A21612" s="890" t="s">
        <v>25026</v>
      </c>
      <c r="B21612" s="890" t="s">
        <v>40130</v>
      </c>
      <c r="C21612" s="890" t="s">
        <v>5</v>
      </c>
      <c r="D21612" s="890">
        <v>99.57</v>
      </c>
    </row>
    <row r="21613" spans="1:4" x14ac:dyDescent="0.25">
      <c r="A21613" s="890" t="s">
        <v>25027</v>
      </c>
      <c r="B21613" s="890" t="s">
        <v>40130</v>
      </c>
      <c r="C21613" s="890" t="s">
        <v>5</v>
      </c>
      <c r="D21613" s="890">
        <v>99.57</v>
      </c>
    </row>
    <row r="21614" spans="1:4" x14ac:dyDescent="0.25">
      <c r="A21614" s="890" t="s">
        <v>25028</v>
      </c>
      <c r="B21614" s="890" t="s">
        <v>40131</v>
      </c>
      <c r="C21614" s="890" t="s">
        <v>5</v>
      </c>
      <c r="D21614" s="890">
        <v>147.29</v>
      </c>
    </row>
    <row r="21615" spans="1:4" x14ac:dyDescent="0.25">
      <c r="A21615" s="890" t="s">
        <v>25029</v>
      </c>
      <c r="B21615" s="890" t="s">
        <v>40131</v>
      </c>
      <c r="C21615" s="890" t="s">
        <v>5</v>
      </c>
      <c r="D21615" s="890">
        <v>147.29</v>
      </c>
    </row>
    <row r="21616" spans="1:4" x14ac:dyDescent="0.25">
      <c r="A21616" s="890" t="s">
        <v>20901</v>
      </c>
      <c r="B21616" s="890" t="s">
        <v>40132</v>
      </c>
      <c r="C21616" s="890" t="s">
        <v>5</v>
      </c>
      <c r="D21616" s="890">
        <v>555.15</v>
      </c>
    </row>
    <row r="21617" spans="1:4" x14ac:dyDescent="0.25">
      <c r="A21617" s="890" t="s">
        <v>20902</v>
      </c>
      <c r="B21617" s="890" t="s">
        <v>40132</v>
      </c>
      <c r="C21617" s="890" t="s">
        <v>5</v>
      </c>
      <c r="D21617" s="890">
        <v>540.82000000000005</v>
      </c>
    </row>
    <row r="21618" spans="1:4" x14ac:dyDescent="0.25">
      <c r="A21618" s="890" t="s">
        <v>20903</v>
      </c>
      <c r="B21618" s="890" t="s">
        <v>40133</v>
      </c>
      <c r="C21618" s="890" t="s">
        <v>5</v>
      </c>
      <c r="D21618" s="890">
        <v>143.29</v>
      </c>
    </row>
    <row r="21619" spans="1:4" x14ac:dyDescent="0.25">
      <c r="A21619" s="890" t="s">
        <v>20904</v>
      </c>
      <c r="B21619" s="890" t="s">
        <v>40133</v>
      </c>
      <c r="C21619" s="890" t="s">
        <v>5</v>
      </c>
      <c r="D21619" s="890">
        <v>128.94999999999999</v>
      </c>
    </row>
    <row r="21620" spans="1:4" x14ac:dyDescent="0.25">
      <c r="A21620" s="890" t="s">
        <v>20905</v>
      </c>
      <c r="B21620" s="890" t="s">
        <v>40134</v>
      </c>
      <c r="C21620" s="890" t="s">
        <v>5</v>
      </c>
      <c r="D21620" s="890">
        <v>116.67</v>
      </c>
    </row>
    <row r="21621" spans="1:4" x14ac:dyDescent="0.25">
      <c r="A21621" s="890" t="s">
        <v>20906</v>
      </c>
      <c r="B21621" s="890" t="s">
        <v>40134</v>
      </c>
      <c r="C21621" s="890" t="s">
        <v>5</v>
      </c>
      <c r="D21621" s="890">
        <v>105</v>
      </c>
    </row>
    <row r="21622" spans="1:4" x14ac:dyDescent="0.25">
      <c r="A21622" s="890" t="s">
        <v>20907</v>
      </c>
      <c r="B21622" s="890" t="s">
        <v>40135</v>
      </c>
      <c r="C21622" s="890" t="s">
        <v>5</v>
      </c>
      <c r="D21622" s="890">
        <v>271.25</v>
      </c>
    </row>
    <row r="21623" spans="1:4" x14ac:dyDescent="0.25">
      <c r="A21623" s="890" t="s">
        <v>20908</v>
      </c>
      <c r="B21623" s="890" t="s">
        <v>40135</v>
      </c>
      <c r="C21623" s="890" t="s">
        <v>5</v>
      </c>
      <c r="D21623" s="890">
        <v>265.87</v>
      </c>
    </row>
    <row r="21624" spans="1:4" x14ac:dyDescent="0.25">
      <c r="A21624" s="890" t="s">
        <v>20909</v>
      </c>
      <c r="B21624" s="890" t="s">
        <v>40136</v>
      </c>
      <c r="C21624" s="890" t="s">
        <v>5</v>
      </c>
      <c r="D21624" s="890">
        <v>203.25</v>
      </c>
    </row>
    <row r="21625" spans="1:4" x14ac:dyDescent="0.25">
      <c r="A21625" s="890" t="s">
        <v>20910</v>
      </c>
      <c r="B21625" s="890" t="s">
        <v>40136</v>
      </c>
      <c r="C21625" s="890" t="s">
        <v>5</v>
      </c>
      <c r="D21625" s="890">
        <v>197.87</v>
      </c>
    </row>
    <row r="21626" spans="1:4" x14ac:dyDescent="0.25">
      <c r="A21626" s="890" t="s">
        <v>20911</v>
      </c>
      <c r="B21626" s="890" t="s">
        <v>40137</v>
      </c>
      <c r="C21626" s="890" t="s">
        <v>5</v>
      </c>
      <c r="D21626" s="890">
        <v>444.23</v>
      </c>
    </row>
    <row r="21627" spans="1:4" x14ac:dyDescent="0.25">
      <c r="A21627" s="890" t="s">
        <v>20912</v>
      </c>
      <c r="B21627" s="890" t="s">
        <v>40137</v>
      </c>
      <c r="C21627" s="890" t="s">
        <v>5</v>
      </c>
      <c r="D21627" s="890">
        <v>435.27</v>
      </c>
    </row>
    <row r="21628" spans="1:4" x14ac:dyDescent="0.25">
      <c r="A21628" s="890" t="s">
        <v>20913</v>
      </c>
      <c r="B21628" s="890" t="s">
        <v>40138</v>
      </c>
      <c r="C21628" s="890" t="s">
        <v>5</v>
      </c>
      <c r="D21628" s="890">
        <v>387.26</v>
      </c>
    </row>
    <row r="21629" spans="1:4" x14ac:dyDescent="0.25">
      <c r="A21629" s="890" t="s">
        <v>20914</v>
      </c>
      <c r="B21629" s="890" t="s">
        <v>40138</v>
      </c>
      <c r="C21629" s="890" t="s">
        <v>5</v>
      </c>
      <c r="D21629" s="890">
        <v>376.51</v>
      </c>
    </row>
    <row r="21630" spans="1:4" x14ac:dyDescent="0.25">
      <c r="A21630" s="890" t="s">
        <v>20915</v>
      </c>
      <c r="B21630" s="890" t="s">
        <v>40139</v>
      </c>
      <c r="C21630" s="890" t="s">
        <v>5</v>
      </c>
      <c r="D21630" s="890">
        <v>4.47</v>
      </c>
    </row>
    <row r="21631" spans="1:4" x14ac:dyDescent="0.25">
      <c r="A21631" s="890" t="s">
        <v>20916</v>
      </c>
      <c r="B21631" s="890" t="s">
        <v>40139</v>
      </c>
      <c r="C21631" s="890" t="s">
        <v>5</v>
      </c>
      <c r="D21631" s="890">
        <v>4.0199999999999996</v>
      </c>
    </row>
    <row r="21632" spans="1:4" x14ac:dyDescent="0.25">
      <c r="A21632" s="890" t="s">
        <v>20917</v>
      </c>
      <c r="B21632" s="890" t="s">
        <v>40140</v>
      </c>
      <c r="C21632" s="890" t="s">
        <v>5</v>
      </c>
      <c r="D21632" s="890">
        <v>35.82</v>
      </c>
    </row>
    <row r="21633" spans="1:4" x14ac:dyDescent="0.25">
      <c r="A21633" s="890" t="s">
        <v>20918</v>
      </c>
      <c r="B21633" s="890" t="s">
        <v>40140</v>
      </c>
      <c r="C21633" s="890" t="s">
        <v>5</v>
      </c>
      <c r="D21633" s="890">
        <v>32.229999999999997</v>
      </c>
    </row>
    <row r="21634" spans="1:4" x14ac:dyDescent="0.25">
      <c r="A21634" s="890" t="s">
        <v>20919</v>
      </c>
      <c r="B21634" s="890" t="s">
        <v>40141</v>
      </c>
      <c r="C21634" s="890" t="s">
        <v>5</v>
      </c>
      <c r="D21634" s="890">
        <v>35.82</v>
      </c>
    </row>
    <row r="21635" spans="1:4" x14ac:dyDescent="0.25">
      <c r="A21635" s="890" t="s">
        <v>20920</v>
      </c>
      <c r="B21635" s="890" t="s">
        <v>40141</v>
      </c>
      <c r="C21635" s="890" t="s">
        <v>5</v>
      </c>
      <c r="D21635" s="890">
        <v>32.229999999999997</v>
      </c>
    </row>
    <row r="21636" spans="1:4" x14ac:dyDescent="0.25">
      <c r="A21636" s="890" t="s">
        <v>20921</v>
      </c>
      <c r="B21636" s="890" t="s">
        <v>40142</v>
      </c>
      <c r="C21636" s="890" t="s">
        <v>5</v>
      </c>
      <c r="D21636" s="890">
        <v>53.73</v>
      </c>
    </row>
    <row r="21637" spans="1:4" x14ac:dyDescent="0.25">
      <c r="A21637" s="890" t="s">
        <v>20922</v>
      </c>
      <c r="B21637" s="890" t="s">
        <v>40142</v>
      </c>
      <c r="C21637" s="890" t="s">
        <v>5</v>
      </c>
      <c r="D21637" s="890">
        <v>48.35</v>
      </c>
    </row>
    <row r="21638" spans="1:4" x14ac:dyDescent="0.25">
      <c r="A21638" s="890" t="s">
        <v>20923</v>
      </c>
      <c r="B21638" s="890" t="s">
        <v>21788</v>
      </c>
      <c r="C21638" s="890" t="s">
        <v>5</v>
      </c>
      <c r="D21638" s="890">
        <v>2.68</v>
      </c>
    </row>
    <row r="21639" spans="1:4" x14ac:dyDescent="0.25">
      <c r="A21639" s="890" t="s">
        <v>20924</v>
      </c>
      <c r="B21639" s="890" t="s">
        <v>21788</v>
      </c>
      <c r="C21639" s="890" t="s">
        <v>5</v>
      </c>
      <c r="D21639" s="890">
        <v>2.41</v>
      </c>
    </row>
    <row r="21640" spans="1:4" x14ac:dyDescent="0.25">
      <c r="A21640" s="890" t="s">
        <v>20925</v>
      </c>
      <c r="B21640" s="890" t="s">
        <v>21789</v>
      </c>
      <c r="C21640" s="890" t="s">
        <v>5</v>
      </c>
      <c r="D21640" s="890">
        <v>19.559999999999999</v>
      </c>
    </row>
    <row r="21641" spans="1:4" x14ac:dyDescent="0.25">
      <c r="A21641" s="890" t="s">
        <v>20926</v>
      </c>
      <c r="B21641" s="890" t="s">
        <v>21789</v>
      </c>
      <c r="C21641" s="890" t="s">
        <v>5</v>
      </c>
      <c r="D21641" s="890">
        <v>19.559999999999999</v>
      </c>
    </row>
    <row r="21642" spans="1:4" x14ac:dyDescent="0.25">
      <c r="A21642" s="890" t="s">
        <v>20927</v>
      </c>
      <c r="B21642" s="890" t="s">
        <v>21790</v>
      </c>
      <c r="C21642" s="890" t="s">
        <v>5</v>
      </c>
      <c r="D21642" s="890">
        <v>5.0999999999999996</v>
      </c>
    </row>
    <row r="21643" spans="1:4" x14ac:dyDescent="0.25">
      <c r="A21643" s="890" t="s">
        <v>20928</v>
      </c>
      <c r="B21643" s="890" t="s">
        <v>21790</v>
      </c>
      <c r="C21643" s="890" t="s">
        <v>5</v>
      </c>
      <c r="D21643" s="890">
        <v>5.0999999999999996</v>
      </c>
    </row>
    <row r="21644" spans="1:4" x14ac:dyDescent="0.25">
      <c r="A21644" s="890" t="s">
        <v>20929</v>
      </c>
      <c r="B21644" s="890" t="s">
        <v>21791</v>
      </c>
      <c r="C21644" s="890" t="s">
        <v>5</v>
      </c>
      <c r="D21644" s="890">
        <v>0.66</v>
      </c>
    </row>
    <row r="21645" spans="1:4" x14ac:dyDescent="0.25">
      <c r="A21645" s="890" t="s">
        <v>20930</v>
      </c>
      <c r="B21645" s="890" t="s">
        <v>21791</v>
      </c>
      <c r="C21645" s="890" t="s">
        <v>5</v>
      </c>
      <c r="D21645" s="890">
        <v>0.66</v>
      </c>
    </row>
    <row r="21646" spans="1:4" x14ac:dyDescent="0.25">
      <c r="A21646" s="890" t="s">
        <v>20931</v>
      </c>
      <c r="B21646" s="890" t="s">
        <v>21792</v>
      </c>
      <c r="C21646" s="890" t="s">
        <v>5</v>
      </c>
      <c r="D21646" s="890">
        <v>0.45</v>
      </c>
    </row>
    <row r="21647" spans="1:4" x14ac:dyDescent="0.25">
      <c r="A21647" s="890" t="s">
        <v>20932</v>
      </c>
      <c r="B21647" s="890" t="s">
        <v>21792</v>
      </c>
      <c r="C21647" s="890" t="s">
        <v>5</v>
      </c>
      <c r="D21647" s="890">
        <v>0.45</v>
      </c>
    </row>
    <row r="21648" spans="1:4" x14ac:dyDescent="0.25">
      <c r="A21648" s="890" t="s">
        <v>20933</v>
      </c>
      <c r="B21648" s="890" t="s">
        <v>40143</v>
      </c>
      <c r="C21648" s="890" t="s">
        <v>5</v>
      </c>
      <c r="D21648" s="890">
        <v>140</v>
      </c>
    </row>
    <row r="21649" spans="1:4" x14ac:dyDescent="0.25">
      <c r="A21649" s="890" t="s">
        <v>20934</v>
      </c>
      <c r="B21649" s="890" t="s">
        <v>40143</v>
      </c>
      <c r="C21649" s="890" t="s">
        <v>5</v>
      </c>
      <c r="D21649" s="890">
        <v>140</v>
      </c>
    </row>
    <row r="21650" spans="1:4" x14ac:dyDescent="0.25">
      <c r="A21650" s="890" t="s">
        <v>20935</v>
      </c>
      <c r="B21650" s="890" t="s">
        <v>40144</v>
      </c>
      <c r="C21650" s="890" t="s">
        <v>5</v>
      </c>
      <c r="D21650" s="890">
        <v>11.37</v>
      </c>
    </row>
    <row r="21651" spans="1:4" x14ac:dyDescent="0.25">
      <c r="A21651" s="890" t="s">
        <v>20936</v>
      </c>
      <c r="B21651" s="890" t="s">
        <v>40144</v>
      </c>
      <c r="C21651" s="890" t="s">
        <v>5</v>
      </c>
      <c r="D21651" s="890">
        <v>11.37</v>
      </c>
    </row>
    <row r="21652" spans="1:4" x14ac:dyDescent="0.25">
      <c r="A21652" s="890" t="s">
        <v>20937</v>
      </c>
      <c r="B21652" s="890" t="s">
        <v>40145</v>
      </c>
      <c r="C21652" s="890" t="s">
        <v>5</v>
      </c>
      <c r="D21652" s="890">
        <v>14.48</v>
      </c>
    </row>
    <row r="21653" spans="1:4" x14ac:dyDescent="0.25">
      <c r="A21653" s="890" t="s">
        <v>20938</v>
      </c>
      <c r="B21653" s="890" t="s">
        <v>40145</v>
      </c>
      <c r="C21653" s="890" t="s">
        <v>5</v>
      </c>
      <c r="D21653" s="890">
        <v>14.48</v>
      </c>
    </row>
    <row r="21654" spans="1:4" x14ac:dyDescent="0.25">
      <c r="A21654" s="890" t="s">
        <v>25030</v>
      </c>
      <c r="B21654" s="890" t="s">
        <v>40146</v>
      </c>
      <c r="C21654" s="890" t="s">
        <v>5</v>
      </c>
      <c r="D21654" s="890">
        <v>32.32</v>
      </c>
    </row>
    <row r="21655" spans="1:4" x14ac:dyDescent="0.25">
      <c r="A21655" s="890" t="s">
        <v>25031</v>
      </c>
      <c r="B21655" s="890" t="s">
        <v>40146</v>
      </c>
      <c r="C21655" s="890" t="s">
        <v>5</v>
      </c>
      <c r="D21655" s="890">
        <v>32.32</v>
      </c>
    </row>
    <row r="21656" spans="1:4" x14ac:dyDescent="0.25">
      <c r="A21656" s="890" t="s">
        <v>25032</v>
      </c>
      <c r="B21656" s="890" t="s">
        <v>40147</v>
      </c>
      <c r="C21656" s="890" t="s">
        <v>5</v>
      </c>
      <c r="D21656" s="890">
        <v>39.549999999999997</v>
      </c>
    </row>
    <row r="21657" spans="1:4" x14ac:dyDescent="0.25">
      <c r="A21657" s="890" t="s">
        <v>25033</v>
      </c>
      <c r="B21657" s="890" t="s">
        <v>40147</v>
      </c>
      <c r="C21657" s="890" t="s">
        <v>5</v>
      </c>
      <c r="D21657" s="890">
        <v>39.549999999999997</v>
      </c>
    </row>
    <row r="21658" spans="1:4" x14ac:dyDescent="0.25">
      <c r="A21658" s="890" t="s">
        <v>20939</v>
      </c>
      <c r="B21658" s="890" t="s">
        <v>40148</v>
      </c>
      <c r="C21658" s="890" t="s">
        <v>5</v>
      </c>
      <c r="D21658" s="890">
        <v>39.04</v>
      </c>
    </row>
    <row r="21659" spans="1:4" x14ac:dyDescent="0.25">
      <c r="A21659" s="890" t="s">
        <v>20940</v>
      </c>
      <c r="B21659" s="890" t="s">
        <v>40148</v>
      </c>
      <c r="C21659" s="890" t="s">
        <v>5</v>
      </c>
      <c r="D21659" s="890">
        <v>39.04</v>
      </c>
    </row>
    <row r="21660" spans="1:4" x14ac:dyDescent="0.25">
      <c r="A21660" s="890" t="s">
        <v>25034</v>
      </c>
      <c r="B21660" s="890" t="s">
        <v>40149</v>
      </c>
      <c r="C21660" s="890" t="s">
        <v>5</v>
      </c>
      <c r="D21660" s="890">
        <v>42.44</v>
      </c>
    </row>
    <row r="21661" spans="1:4" x14ac:dyDescent="0.25">
      <c r="A21661" s="890" t="s">
        <v>25035</v>
      </c>
      <c r="B21661" s="890" t="s">
        <v>40149</v>
      </c>
      <c r="C21661" s="890" t="s">
        <v>5</v>
      </c>
      <c r="D21661" s="890">
        <v>42.44</v>
      </c>
    </row>
    <row r="21662" spans="1:4" x14ac:dyDescent="0.25">
      <c r="A21662" s="890" t="s">
        <v>20941</v>
      </c>
      <c r="B21662" s="890" t="s">
        <v>40150</v>
      </c>
      <c r="C21662" s="890" t="s">
        <v>5</v>
      </c>
      <c r="D21662" s="890">
        <v>44.69</v>
      </c>
    </row>
    <row r="21663" spans="1:4" x14ac:dyDescent="0.25">
      <c r="A21663" s="890" t="s">
        <v>20942</v>
      </c>
      <c r="B21663" s="890" t="s">
        <v>40150</v>
      </c>
      <c r="C21663" s="890" t="s">
        <v>5</v>
      </c>
      <c r="D21663" s="890">
        <v>44.69</v>
      </c>
    </row>
    <row r="21664" spans="1:4" x14ac:dyDescent="0.25">
      <c r="A21664" s="890" t="s">
        <v>25036</v>
      </c>
      <c r="B21664" s="890" t="s">
        <v>40151</v>
      </c>
      <c r="C21664" s="890" t="s">
        <v>5</v>
      </c>
      <c r="D21664" s="890">
        <v>50.47</v>
      </c>
    </row>
    <row r="21665" spans="1:4" x14ac:dyDescent="0.25">
      <c r="A21665" s="890" t="s">
        <v>25037</v>
      </c>
      <c r="B21665" s="890" t="s">
        <v>40151</v>
      </c>
      <c r="C21665" s="890" t="s">
        <v>5</v>
      </c>
      <c r="D21665" s="890">
        <v>50.47</v>
      </c>
    </row>
    <row r="21666" spans="1:4" x14ac:dyDescent="0.25">
      <c r="A21666" s="890" t="s">
        <v>20943</v>
      </c>
      <c r="B21666" s="890" t="s">
        <v>21793</v>
      </c>
      <c r="C21666" s="890" t="s">
        <v>5</v>
      </c>
      <c r="D21666" s="890">
        <v>301.39999999999998</v>
      </c>
    </row>
    <row r="21667" spans="1:4" x14ac:dyDescent="0.25">
      <c r="A21667" s="890" t="s">
        <v>20944</v>
      </c>
      <c r="B21667" s="890" t="s">
        <v>21793</v>
      </c>
      <c r="C21667" s="890" t="s">
        <v>5</v>
      </c>
      <c r="D21667" s="890">
        <v>301.39999999999998</v>
      </c>
    </row>
    <row r="21668" spans="1:4" x14ac:dyDescent="0.25">
      <c r="A21668" s="890" t="s">
        <v>20945</v>
      </c>
      <c r="B21668" s="890" t="s">
        <v>40152</v>
      </c>
      <c r="C21668" s="890" t="s">
        <v>5</v>
      </c>
      <c r="D21668" s="890">
        <v>11.07</v>
      </c>
    </row>
    <row r="21669" spans="1:4" x14ac:dyDescent="0.25">
      <c r="A21669" s="890" t="s">
        <v>20946</v>
      </c>
      <c r="B21669" s="890" t="s">
        <v>40152</v>
      </c>
      <c r="C21669" s="890" t="s">
        <v>5</v>
      </c>
      <c r="D21669" s="890">
        <v>11.07</v>
      </c>
    </row>
    <row r="21670" spans="1:4" x14ac:dyDescent="0.25">
      <c r="A21670" s="890" t="s">
        <v>20947</v>
      </c>
      <c r="B21670" s="890" t="s">
        <v>21794</v>
      </c>
      <c r="C21670" s="890" t="s">
        <v>5</v>
      </c>
      <c r="D21670" s="890">
        <v>2.52</v>
      </c>
    </row>
    <row r="21671" spans="1:4" x14ac:dyDescent="0.25">
      <c r="A21671" s="890" t="s">
        <v>20948</v>
      </c>
      <c r="B21671" s="890" t="s">
        <v>21794</v>
      </c>
      <c r="C21671" s="890" t="s">
        <v>5</v>
      </c>
      <c r="D21671" s="890">
        <v>2.52</v>
      </c>
    </row>
    <row r="21672" spans="1:4" x14ac:dyDescent="0.25">
      <c r="A21672" s="890" t="s">
        <v>20949</v>
      </c>
      <c r="B21672" s="890" t="s">
        <v>21795</v>
      </c>
      <c r="C21672" s="890" t="s">
        <v>5</v>
      </c>
      <c r="D21672" s="890">
        <v>1.75</v>
      </c>
    </row>
    <row r="21673" spans="1:4" x14ac:dyDescent="0.25">
      <c r="A21673" s="890" t="s">
        <v>20950</v>
      </c>
      <c r="B21673" s="890" t="s">
        <v>21795</v>
      </c>
      <c r="C21673" s="890" t="s">
        <v>5</v>
      </c>
      <c r="D21673" s="890">
        <v>1.75</v>
      </c>
    </row>
    <row r="21674" spans="1:4" x14ac:dyDescent="0.25">
      <c r="A21674" s="890" t="s">
        <v>20951</v>
      </c>
      <c r="B21674" s="890" t="s">
        <v>21796</v>
      </c>
      <c r="C21674" s="890" t="s">
        <v>5</v>
      </c>
      <c r="D21674" s="890">
        <v>4.78</v>
      </c>
    </row>
    <row r="21675" spans="1:4" x14ac:dyDescent="0.25">
      <c r="A21675" s="890" t="s">
        <v>20952</v>
      </c>
      <c r="B21675" s="890" t="s">
        <v>21796</v>
      </c>
      <c r="C21675" s="890" t="s">
        <v>5</v>
      </c>
      <c r="D21675" s="890">
        <v>4.78</v>
      </c>
    </row>
    <row r="21676" spans="1:4" x14ac:dyDescent="0.25">
      <c r="A21676" s="890" t="s">
        <v>20953</v>
      </c>
      <c r="B21676" s="890" t="s">
        <v>21797</v>
      </c>
      <c r="C21676" s="890" t="s">
        <v>5</v>
      </c>
      <c r="D21676" s="890">
        <v>1.63</v>
      </c>
    </row>
    <row r="21677" spans="1:4" x14ac:dyDescent="0.25">
      <c r="A21677" s="890" t="s">
        <v>20954</v>
      </c>
      <c r="B21677" s="890" t="s">
        <v>21797</v>
      </c>
      <c r="C21677" s="890" t="s">
        <v>5</v>
      </c>
      <c r="D21677" s="890">
        <v>1.63</v>
      </c>
    </row>
    <row r="21678" spans="1:4" x14ac:dyDescent="0.25">
      <c r="A21678" s="890" t="s">
        <v>20955</v>
      </c>
      <c r="B21678" s="890" t="s">
        <v>40153</v>
      </c>
      <c r="C21678" s="890" t="s">
        <v>5</v>
      </c>
      <c r="D21678" s="890">
        <v>0.82</v>
      </c>
    </row>
    <row r="21679" spans="1:4" x14ac:dyDescent="0.25">
      <c r="A21679" s="890" t="s">
        <v>20956</v>
      </c>
      <c r="B21679" s="890" t="s">
        <v>40153</v>
      </c>
      <c r="C21679" s="890" t="s">
        <v>5</v>
      </c>
      <c r="D21679" s="890">
        <v>0.82</v>
      </c>
    </row>
    <row r="21680" spans="1:4" x14ac:dyDescent="0.25">
      <c r="A21680" s="890" t="s">
        <v>20957</v>
      </c>
      <c r="B21680" s="890" t="s">
        <v>40154</v>
      </c>
      <c r="C21680" s="890" t="s">
        <v>5</v>
      </c>
      <c r="D21680" s="890">
        <v>0.51</v>
      </c>
    </row>
    <row r="21681" spans="1:4" x14ac:dyDescent="0.25">
      <c r="A21681" s="890" t="s">
        <v>20958</v>
      </c>
      <c r="B21681" s="890" t="s">
        <v>40154</v>
      </c>
      <c r="C21681" s="890" t="s">
        <v>5</v>
      </c>
      <c r="D21681" s="890">
        <v>0.51</v>
      </c>
    </row>
    <row r="21682" spans="1:4" x14ac:dyDescent="0.25">
      <c r="A21682" s="890" t="s">
        <v>20959</v>
      </c>
      <c r="B21682" s="890" t="s">
        <v>40155</v>
      </c>
      <c r="C21682" s="890" t="s">
        <v>5</v>
      </c>
      <c r="D21682" s="890">
        <v>113.2</v>
      </c>
    </row>
    <row r="21683" spans="1:4" x14ac:dyDescent="0.25">
      <c r="A21683" s="890" t="s">
        <v>20960</v>
      </c>
      <c r="B21683" s="890" t="s">
        <v>40155</v>
      </c>
      <c r="C21683" s="890" t="s">
        <v>5</v>
      </c>
      <c r="D21683" s="890">
        <v>110.9</v>
      </c>
    </row>
    <row r="21684" spans="1:4" x14ac:dyDescent="0.25">
      <c r="A21684" s="890" t="s">
        <v>20961</v>
      </c>
      <c r="B21684" s="890" t="s">
        <v>40156</v>
      </c>
      <c r="C21684" s="890" t="s">
        <v>5</v>
      </c>
      <c r="D21684" s="890">
        <v>164.68</v>
      </c>
    </row>
    <row r="21685" spans="1:4" x14ac:dyDescent="0.25">
      <c r="A21685" s="890" t="s">
        <v>20962</v>
      </c>
      <c r="B21685" s="890" t="s">
        <v>40156</v>
      </c>
      <c r="C21685" s="890" t="s">
        <v>5</v>
      </c>
      <c r="D21685" s="890">
        <v>163.21</v>
      </c>
    </row>
    <row r="21686" spans="1:4" x14ac:dyDescent="0.25">
      <c r="A21686" s="890" t="s">
        <v>20963</v>
      </c>
      <c r="B21686" s="890" t="s">
        <v>21798</v>
      </c>
      <c r="C21686" s="890" t="s">
        <v>5</v>
      </c>
      <c r="D21686" s="890">
        <v>185</v>
      </c>
    </row>
    <row r="21687" spans="1:4" x14ac:dyDescent="0.25">
      <c r="A21687" s="890" t="s">
        <v>20964</v>
      </c>
      <c r="B21687" s="890" t="s">
        <v>21798</v>
      </c>
      <c r="C21687" s="890" t="s">
        <v>5</v>
      </c>
      <c r="D21687" s="890">
        <v>185</v>
      </c>
    </row>
    <row r="21688" spans="1:4" x14ac:dyDescent="0.25">
      <c r="A21688" s="890" t="s">
        <v>20965</v>
      </c>
      <c r="B21688" s="890" t="s">
        <v>25038</v>
      </c>
      <c r="C21688" s="890" t="s">
        <v>113</v>
      </c>
      <c r="D21688" s="890">
        <v>11.48</v>
      </c>
    </row>
    <row r="21689" spans="1:4" x14ac:dyDescent="0.25">
      <c r="A21689" s="890" t="s">
        <v>20966</v>
      </c>
      <c r="B21689" s="890" t="s">
        <v>25038</v>
      </c>
      <c r="C21689" s="890" t="s">
        <v>113</v>
      </c>
      <c r="D21689" s="890">
        <v>11.48</v>
      </c>
    </row>
    <row r="21690" spans="1:4" x14ac:dyDescent="0.25">
      <c r="A21690" s="890" t="s">
        <v>20967</v>
      </c>
      <c r="B21690" s="890" t="s">
        <v>40157</v>
      </c>
      <c r="C21690" s="890" t="s">
        <v>5</v>
      </c>
      <c r="D21690" s="890">
        <v>8.99</v>
      </c>
    </row>
    <row r="21691" spans="1:4" x14ac:dyDescent="0.25">
      <c r="A21691" s="890" t="s">
        <v>20968</v>
      </c>
      <c r="B21691" s="890" t="s">
        <v>40157</v>
      </c>
      <c r="C21691" s="890" t="s">
        <v>5</v>
      </c>
      <c r="D21691" s="890">
        <v>8.09</v>
      </c>
    </row>
    <row r="21692" spans="1:4" x14ac:dyDescent="0.25">
      <c r="A21692" s="890" t="s">
        <v>20969</v>
      </c>
      <c r="B21692" s="890" t="s">
        <v>40158</v>
      </c>
      <c r="C21692" s="890" t="s">
        <v>5</v>
      </c>
      <c r="D21692" s="890">
        <v>13.32</v>
      </c>
    </row>
    <row r="21693" spans="1:4" x14ac:dyDescent="0.25">
      <c r="A21693" s="890" t="s">
        <v>20970</v>
      </c>
      <c r="B21693" s="890" t="s">
        <v>40158</v>
      </c>
      <c r="C21693" s="890" t="s">
        <v>5</v>
      </c>
      <c r="D21693" s="890">
        <v>11.98</v>
      </c>
    </row>
    <row r="21694" spans="1:4" x14ac:dyDescent="0.25">
      <c r="A21694" s="890" t="s">
        <v>20971</v>
      </c>
      <c r="B21694" s="890" t="s">
        <v>40159</v>
      </c>
      <c r="C21694" s="890" t="s">
        <v>5</v>
      </c>
      <c r="D21694" s="890">
        <v>4.49</v>
      </c>
    </row>
    <row r="21695" spans="1:4" x14ac:dyDescent="0.25">
      <c r="A21695" s="890" t="s">
        <v>20972</v>
      </c>
      <c r="B21695" s="890" t="s">
        <v>40159</v>
      </c>
      <c r="C21695" s="890" t="s">
        <v>5</v>
      </c>
      <c r="D21695" s="890">
        <v>4.04</v>
      </c>
    </row>
    <row r="21696" spans="1:4" x14ac:dyDescent="0.25">
      <c r="A21696" s="890" t="s">
        <v>20973</v>
      </c>
      <c r="B21696" s="890" t="s">
        <v>40160</v>
      </c>
      <c r="C21696" s="890" t="s">
        <v>5</v>
      </c>
      <c r="D21696" s="890">
        <v>32.31</v>
      </c>
    </row>
    <row r="21697" spans="1:4" x14ac:dyDescent="0.25">
      <c r="A21697" s="890" t="s">
        <v>20974</v>
      </c>
      <c r="B21697" s="890" t="s">
        <v>40160</v>
      </c>
      <c r="C21697" s="890" t="s">
        <v>5</v>
      </c>
      <c r="D21697" s="890">
        <v>30.41</v>
      </c>
    </row>
    <row r="21698" spans="1:4" x14ac:dyDescent="0.25">
      <c r="A21698" s="890" t="s">
        <v>20975</v>
      </c>
      <c r="B21698" s="890" t="s">
        <v>40161</v>
      </c>
      <c r="C21698" s="890" t="s">
        <v>5</v>
      </c>
      <c r="D21698" s="890">
        <v>4.49</v>
      </c>
    </row>
    <row r="21699" spans="1:4" x14ac:dyDescent="0.25">
      <c r="A21699" s="890" t="s">
        <v>20976</v>
      </c>
      <c r="B21699" s="890" t="s">
        <v>40161</v>
      </c>
      <c r="C21699" s="890" t="s">
        <v>5</v>
      </c>
      <c r="D21699" s="890">
        <v>4.04</v>
      </c>
    </row>
    <row r="21700" spans="1:4" x14ac:dyDescent="0.25">
      <c r="A21700" s="890" t="s">
        <v>20977</v>
      </c>
      <c r="B21700" s="890" t="s">
        <v>40162</v>
      </c>
      <c r="C21700" s="890" t="s">
        <v>5</v>
      </c>
      <c r="D21700" s="890">
        <v>13.32</v>
      </c>
    </row>
    <row r="21701" spans="1:4" x14ac:dyDescent="0.25">
      <c r="A21701" s="890" t="s">
        <v>20978</v>
      </c>
      <c r="B21701" s="890" t="s">
        <v>40162</v>
      </c>
      <c r="C21701" s="890" t="s">
        <v>5</v>
      </c>
      <c r="D21701" s="890">
        <v>11.98</v>
      </c>
    </row>
    <row r="21702" spans="1:4" x14ac:dyDescent="0.25">
      <c r="A21702" s="890" t="s">
        <v>20979</v>
      </c>
      <c r="B21702" s="890" t="s">
        <v>40163</v>
      </c>
      <c r="C21702" s="890" t="s">
        <v>5</v>
      </c>
      <c r="D21702" s="890">
        <v>8.82</v>
      </c>
    </row>
    <row r="21703" spans="1:4" x14ac:dyDescent="0.25">
      <c r="A21703" s="890" t="s">
        <v>20980</v>
      </c>
      <c r="B21703" s="890" t="s">
        <v>40163</v>
      </c>
      <c r="C21703" s="890" t="s">
        <v>5</v>
      </c>
      <c r="D21703" s="890">
        <v>7.94</v>
      </c>
    </row>
    <row r="21704" spans="1:4" x14ac:dyDescent="0.25">
      <c r="A21704" s="890" t="s">
        <v>20981</v>
      </c>
      <c r="B21704" s="890" t="s">
        <v>40164</v>
      </c>
      <c r="C21704" s="890" t="s">
        <v>5</v>
      </c>
      <c r="D21704" s="890">
        <v>44.3</v>
      </c>
    </row>
    <row r="21705" spans="1:4" x14ac:dyDescent="0.25">
      <c r="A21705" s="890" t="s">
        <v>20982</v>
      </c>
      <c r="B21705" s="890" t="s">
        <v>40164</v>
      </c>
      <c r="C21705" s="890" t="s">
        <v>5</v>
      </c>
      <c r="D21705" s="890">
        <v>39.86</v>
      </c>
    </row>
    <row r="21706" spans="1:4" x14ac:dyDescent="0.25">
      <c r="A21706" s="890" t="s">
        <v>20983</v>
      </c>
      <c r="B21706" s="890" t="s">
        <v>40165</v>
      </c>
      <c r="C21706" s="890" t="s">
        <v>5</v>
      </c>
      <c r="D21706" s="890">
        <v>2.83</v>
      </c>
    </row>
    <row r="21707" spans="1:4" x14ac:dyDescent="0.25">
      <c r="A21707" s="890" t="s">
        <v>20984</v>
      </c>
      <c r="B21707" s="890" t="s">
        <v>40165</v>
      </c>
      <c r="C21707" s="890" t="s">
        <v>5</v>
      </c>
      <c r="D21707" s="890">
        <v>2.54</v>
      </c>
    </row>
    <row r="21708" spans="1:4" x14ac:dyDescent="0.25">
      <c r="A21708" s="890" t="s">
        <v>20985</v>
      </c>
      <c r="B21708" s="890" t="s">
        <v>40166</v>
      </c>
      <c r="C21708" s="890" t="s">
        <v>5</v>
      </c>
      <c r="D21708" s="890">
        <v>66.62</v>
      </c>
    </row>
    <row r="21709" spans="1:4" x14ac:dyDescent="0.25">
      <c r="A21709" s="890" t="s">
        <v>20986</v>
      </c>
      <c r="B21709" s="890" t="s">
        <v>40166</v>
      </c>
      <c r="C21709" s="890" t="s">
        <v>5</v>
      </c>
      <c r="D21709" s="890">
        <v>59.94</v>
      </c>
    </row>
    <row r="21710" spans="1:4" x14ac:dyDescent="0.25">
      <c r="A21710" s="890" t="s">
        <v>20987</v>
      </c>
      <c r="B21710" s="890" t="s">
        <v>40167</v>
      </c>
      <c r="C21710" s="890" t="s">
        <v>5</v>
      </c>
      <c r="D21710" s="890">
        <v>8.82</v>
      </c>
    </row>
    <row r="21711" spans="1:4" x14ac:dyDescent="0.25">
      <c r="A21711" s="890" t="s">
        <v>20988</v>
      </c>
      <c r="B21711" s="890" t="s">
        <v>40167</v>
      </c>
      <c r="C21711" s="890" t="s">
        <v>5</v>
      </c>
      <c r="D21711" s="890">
        <v>7.94</v>
      </c>
    </row>
    <row r="21712" spans="1:4" x14ac:dyDescent="0.25">
      <c r="A21712" s="890" t="s">
        <v>20989</v>
      </c>
      <c r="B21712" s="890" t="s">
        <v>40168</v>
      </c>
      <c r="C21712" s="890" t="s">
        <v>113</v>
      </c>
      <c r="D21712" s="890">
        <v>23.59</v>
      </c>
    </row>
    <row r="21713" spans="1:4" x14ac:dyDescent="0.25">
      <c r="A21713" s="890" t="s">
        <v>20990</v>
      </c>
      <c r="B21713" s="890" t="s">
        <v>40168</v>
      </c>
      <c r="C21713" s="890" t="s">
        <v>113</v>
      </c>
      <c r="D21713" s="890">
        <v>23.59</v>
      </c>
    </row>
    <row r="21714" spans="1:4" x14ac:dyDescent="0.25">
      <c r="A21714" s="890" t="s">
        <v>20991</v>
      </c>
      <c r="B21714" s="890" t="s">
        <v>40169</v>
      </c>
      <c r="C21714" s="890" t="s">
        <v>113</v>
      </c>
      <c r="D21714" s="890">
        <v>23.59</v>
      </c>
    </row>
    <row r="21715" spans="1:4" x14ac:dyDescent="0.25">
      <c r="A21715" s="890" t="s">
        <v>20992</v>
      </c>
      <c r="B21715" s="890" t="s">
        <v>40169</v>
      </c>
      <c r="C21715" s="890" t="s">
        <v>113</v>
      </c>
      <c r="D21715" s="890">
        <v>23.59</v>
      </c>
    </row>
    <row r="21716" spans="1:4" x14ac:dyDescent="0.25">
      <c r="A21716" s="890" t="s">
        <v>20993</v>
      </c>
      <c r="B21716" s="890" t="s">
        <v>40170</v>
      </c>
      <c r="C21716" s="890" t="s">
        <v>113</v>
      </c>
      <c r="D21716" s="890">
        <v>23.59</v>
      </c>
    </row>
    <row r="21717" spans="1:4" x14ac:dyDescent="0.25">
      <c r="A21717" s="890" t="s">
        <v>20994</v>
      </c>
      <c r="B21717" s="890" t="s">
        <v>40170</v>
      </c>
      <c r="C21717" s="890" t="s">
        <v>113</v>
      </c>
      <c r="D21717" s="890">
        <v>23.59</v>
      </c>
    </row>
    <row r="21718" spans="1:4" x14ac:dyDescent="0.25">
      <c r="A21718" s="890" t="s">
        <v>28035</v>
      </c>
      <c r="B21718" s="890" t="s">
        <v>40171</v>
      </c>
      <c r="C21718" s="890" t="s">
        <v>5</v>
      </c>
      <c r="D21718" s="890">
        <v>12</v>
      </c>
    </row>
    <row r="21719" spans="1:4" x14ac:dyDescent="0.25">
      <c r="A21719" s="890" t="s">
        <v>28036</v>
      </c>
      <c r="B21719" s="890" t="s">
        <v>40171</v>
      </c>
      <c r="C21719" s="890" t="s">
        <v>5</v>
      </c>
      <c r="D21719" s="890">
        <v>12</v>
      </c>
    </row>
    <row r="21720" spans="1:4" x14ac:dyDescent="0.25">
      <c r="A21720" s="890" t="s">
        <v>28037</v>
      </c>
      <c r="B21720" s="890" t="s">
        <v>40172</v>
      </c>
      <c r="C21720" s="890" t="s">
        <v>5</v>
      </c>
      <c r="D21720" s="890">
        <v>6</v>
      </c>
    </row>
    <row r="21721" spans="1:4" x14ac:dyDescent="0.25">
      <c r="A21721" s="890" t="s">
        <v>28038</v>
      </c>
      <c r="B21721" s="890" t="s">
        <v>40172</v>
      </c>
      <c r="C21721" s="890" t="s">
        <v>5</v>
      </c>
      <c r="D21721" s="890">
        <v>6</v>
      </c>
    </row>
    <row r="21722" spans="1:4" x14ac:dyDescent="0.25">
      <c r="A21722" s="890" t="s">
        <v>28039</v>
      </c>
      <c r="B21722" s="890" t="s">
        <v>40173</v>
      </c>
      <c r="C21722" s="890" t="s">
        <v>5</v>
      </c>
      <c r="D21722" s="890">
        <v>6</v>
      </c>
    </row>
    <row r="21723" spans="1:4" x14ac:dyDescent="0.25">
      <c r="A21723" s="890" t="s">
        <v>28040</v>
      </c>
      <c r="B21723" s="890" t="s">
        <v>40173</v>
      </c>
      <c r="C21723" s="890" t="s">
        <v>5</v>
      </c>
      <c r="D21723" s="890">
        <v>6</v>
      </c>
    </row>
    <row r="21724" spans="1:4" x14ac:dyDescent="0.25">
      <c r="A21724" s="890" t="s">
        <v>20995</v>
      </c>
      <c r="B21724" s="890" t="s">
        <v>20996</v>
      </c>
      <c r="C21724" s="890" t="s">
        <v>3</v>
      </c>
      <c r="D21724" s="890">
        <v>3.33</v>
      </c>
    </row>
    <row r="21725" spans="1:4" x14ac:dyDescent="0.25">
      <c r="A21725" s="890" t="s">
        <v>20997</v>
      </c>
      <c r="B21725" s="890" t="s">
        <v>20996</v>
      </c>
      <c r="C21725" s="890" t="s">
        <v>3</v>
      </c>
      <c r="D21725" s="890">
        <v>2.99</v>
      </c>
    </row>
    <row r="21726" spans="1:4" x14ac:dyDescent="0.25">
      <c r="A21726" s="890" t="s">
        <v>20998</v>
      </c>
      <c r="B21726" s="890" t="s">
        <v>20999</v>
      </c>
      <c r="C21726" s="890" t="s">
        <v>114</v>
      </c>
      <c r="D21726" s="890">
        <v>2498.2600000000002</v>
      </c>
    </row>
    <row r="21727" spans="1:4" x14ac:dyDescent="0.25">
      <c r="A21727" s="890" t="s">
        <v>21000</v>
      </c>
      <c r="B21727" s="890" t="s">
        <v>20999</v>
      </c>
      <c r="C21727" s="890" t="s">
        <v>114</v>
      </c>
      <c r="D21727" s="890">
        <v>2247.9699999999998</v>
      </c>
    </row>
    <row r="21728" spans="1:4" x14ac:dyDescent="0.25">
      <c r="A21728" s="890" t="s">
        <v>21001</v>
      </c>
      <c r="B21728" s="890" t="s">
        <v>21002</v>
      </c>
      <c r="C21728" s="890" t="s">
        <v>114</v>
      </c>
      <c r="D21728" s="890">
        <v>2331.71</v>
      </c>
    </row>
    <row r="21729" spans="1:4" x14ac:dyDescent="0.25">
      <c r="A21729" s="890" t="s">
        <v>21003</v>
      </c>
      <c r="B21729" s="890" t="s">
        <v>21002</v>
      </c>
      <c r="C21729" s="890" t="s">
        <v>114</v>
      </c>
      <c r="D21729" s="890">
        <v>2098.11</v>
      </c>
    </row>
    <row r="21730" spans="1:4" x14ac:dyDescent="0.25">
      <c r="A21730" s="890" t="s">
        <v>21004</v>
      </c>
      <c r="B21730" s="890" t="s">
        <v>21005</v>
      </c>
      <c r="C21730" s="890" t="s">
        <v>114</v>
      </c>
      <c r="D21730" s="890">
        <v>2664.81</v>
      </c>
    </row>
    <row r="21731" spans="1:4" x14ac:dyDescent="0.25">
      <c r="A21731" s="890" t="s">
        <v>21006</v>
      </c>
      <c r="B21731" s="890" t="s">
        <v>21005</v>
      </c>
      <c r="C21731" s="890" t="s">
        <v>114</v>
      </c>
      <c r="D21731" s="890">
        <v>2397.84</v>
      </c>
    </row>
    <row r="21732" spans="1:4" x14ac:dyDescent="0.25">
      <c r="A21732" s="890" t="s">
        <v>21007</v>
      </c>
      <c r="B21732" s="890" t="s">
        <v>21008</v>
      </c>
      <c r="C21732" s="890" t="s">
        <v>114</v>
      </c>
      <c r="D21732" s="890">
        <v>739.01</v>
      </c>
    </row>
    <row r="21733" spans="1:4" x14ac:dyDescent="0.25">
      <c r="A21733" s="890" t="s">
        <v>21009</v>
      </c>
      <c r="B21733" s="890" t="s">
        <v>21008</v>
      </c>
      <c r="C21733" s="890" t="s">
        <v>114</v>
      </c>
      <c r="D21733" s="890">
        <v>731.16</v>
      </c>
    </row>
    <row r="21734" spans="1:4" x14ac:dyDescent="0.25">
      <c r="A21734" s="890" t="s">
        <v>21010</v>
      </c>
      <c r="B21734" s="890" t="s">
        <v>40174</v>
      </c>
      <c r="C21734" s="890" t="s">
        <v>114</v>
      </c>
      <c r="D21734" s="890">
        <v>3911.91</v>
      </c>
    </row>
    <row r="21735" spans="1:4" x14ac:dyDescent="0.25">
      <c r="A21735" s="890" t="s">
        <v>21011</v>
      </c>
      <c r="B21735" s="890" t="s">
        <v>40174</v>
      </c>
      <c r="C21735" s="890" t="s">
        <v>114</v>
      </c>
      <c r="D21735" s="890">
        <v>3548.53</v>
      </c>
    </row>
    <row r="21736" spans="1:4" x14ac:dyDescent="0.25">
      <c r="A21736" s="890" t="s">
        <v>21012</v>
      </c>
      <c r="B21736" s="890" t="s">
        <v>21013</v>
      </c>
      <c r="C21736" s="890" t="s">
        <v>114</v>
      </c>
      <c r="D21736" s="890">
        <v>263.68</v>
      </c>
    </row>
    <row r="21737" spans="1:4" x14ac:dyDescent="0.25">
      <c r="A21737" s="890" t="s">
        <v>21014</v>
      </c>
      <c r="B21737" s="890" t="s">
        <v>21013</v>
      </c>
      <c r="C21737" s="890" t="s">
        <v>114</v>
      </c>
      <c r="D21737" s="890">
        <v>257.39999999999998</v>
      </c>
    </row>
    <row r="21738" spans="1:4" x14ac:dyDescent="0.25">
      <c r="A21738" s="890" t="s">
        <v>21015</v>
      </c>
      <c r="B21738" s="890" t="s">
        <v>21016</v>
      </c>
      <c r="C21738" s="890" t="s">
        <v>114</v>
      </c>
      <c r="D21738" s="890">
        <v>591.21</v>
      </c>
    </row>
    <row r="21739" spans="1:4" x14ac:dyDescent="0.25">
      <c r="A21739" s="890" t="s">
        <v>21017</v>
      </c>
      <c r="B21739" s="890" t="s">
        <v>21016</v>
      </c>
      <c r="C21739" s="890" t="s">
        <v>114</v>
      </c>
      <c r="D21739" s="890">
        <v>584.92999999999995</v>
      </c>
    </row>
    <row r="21740" spans="1:4" x14ac:dyDescent="0.25">
      <c r="A21740" s="890" t="s">
        <v>21018</v>
      </c>
      <c r="B21740" s="890" t="s">
        <v>40175</v>
      </c>
      <c r="C21740" s="890" t="s">
        <v>114</v>
      </c>
      <c r="D21740" s="890">
        <v>395.38</v>
      </c>
    </row>
    <row r="21741" spans="1:4" x14ac:dyDescent="0.25">
      <c r="A21741" s="890" t="s">
        <v>21019</v>
      </c>
      <c r="B21741" s="890" t="s">
        <v>40175</v>
      </c>
      <c r="C21741" s="890" t="s">
        <v>114</v>
      </c>
      <c r="D21741" s="890">
        <v>385.96</v>
      </c>
    </row>
    <row r="21742" spans="1:4" x14ac:dyDescent="0.25">
      <c r="A21742" s="890" t="s">
        <v>21020</v>
      </c>
      <c r="B21742" s="890" t="s">
        <v>21021</v>
      </c>
      <c r="C21742" s="890" t="s">
        <v>114</v>
      </c>
      <c r="D21742" s="890">
        <v>203.62</v>
      </c>
    </row>
    <row r="21743" spans="1:4" x14ac:dyDescent="0.25">
      <c r="A21743" s="890" t="s">
        <v>21022</v>
      </c>
      <c r="B21743" s="890" t="s">
        <v>21021</v>
      </c>
      <c r="C21743" s="890" t="s">
        <v>114</v>
      </c>
      <c r="D21743" s="890">
        <v>198.91</v>
      </c>
    </row>
    <row r="21744" spans="1:4" x14ac:dyDescent="0.25">
      <c r="A21744" s="890" t="s">
        <v>21023</v>
      </c>
      <c r="B21744" s="890" t="s">
        <v>40176</v>
      </c>
      <c r="C21744" s="890" t="s">
        <v>5</v>
      </c>
      <c r="D21744" s="890">
        <v>10.65</v>
      </c>
    </row>
    <row r="21745" spans="1:4" x14ac:dyDescent="0.25">
      <c r="A21745" s="890" t="s">
        <v>21024</v>
      </c>
      <c r="B21745" s="890" t="s">
        <v>40176</v>
      </c>
      <c r="C21745" s="890" t="s">
        <v>5</v>
      </c>
      <c r="D21745" s="890">
        <v>9.59</v>
      </c>
    </row>
    <row r="21746" spans="1:4" x14ac:dyDescent="0.25">
      <c r="A21746" s="890" t="s">
        <v>21025</v>
      </c>
      <c r="B21746" s="890" t="s">
        <v>21026</v>
      </c>
      <c r="C21746" s="890" t="s">
        <v>114</v>
      </c>
      <c r="D21746" s="890">
        <v>399.72</v>
      </c>
    </row>
    <row r="21747" spans="1:4" x14ac:dyDescent="0.25">
      <c r="A21747" s="890" t="s">
        <v>21027</v>
      </c>
      <c r="B21747" s="890" t="s">
        <v>21026</v>
      </c>
      <c r="C21747" s="890" t="s">
        <v>114</v>
      </c>
      <c r="D21747" s="890">
        <v>359.67</v>
      </c>
    </row>
    <row r="21748" spans="1:4" x14ac:dyDescent="0.25">
      <c r="A21748" s="890" t="s">
        <v>21028</v>
      </c>
      <c r="B21748" s="890" t="s">
        <v>21029</v>
      </c>
      <c r="C21748" s="890" t="s">
        <v>3</v>
      </c>
      <c r="D21748" s="890">
        <v>0.98</v>
      </c>
    </row>
    <row r="21749" spans="1:4" x14ac:dyDescent="0.25">
      <c r="A21749" s="890" t="s">
        <v>21030</v>
      </c>
      <c r="B21749" s="890" t="s">
        <v>21029</v>
      </c>
      <c r="C21749" s="890" t="s">
        <v>3</v>
      </c>
      <c r="D21749" s="890">
        <v>0.88</v>
      </c>
    </row>
    <row r="21750" spans="1:4" x14ac:dyDescent="0.25">
      <c r="A21750" s="890" t="s">
        <v>21031</v>
      </c>
      <c r="B21750" s="890" t="s">
        <v>40177</v>
      </c>
      <c r="C21750" s="890" t="s">
        <v>5</v>
      </c>
      <c r="D21750" s="890">
        <v>17.760000000000002</v>
      </c>
    </row>
    <row r="21751" spans="1:4" x14ac:dyDescent="0.25">
      <c r="A21751" s="890" t="s">
        <v>21032</v>
      </c>
      <c r="B21751" s="890" t="s">
        <v>40177</v>
      </c>
      <c r="C21751" s="890" t="s">
        <v>5</v>
      </c>
      <c r="D21751" s="890">
        <v>15.98</v>
      </c>
    </row>
    <row r="21752" spans="1:4" x14ac:dyDescent="0.25">
      <c r="A21752" s="890" t="s">
        <v>21033</v>
      </c>
      <c r="B21752" s="890" t="s">
        <v>40178</v>
      </c>
      <c r="C21752" s="890" t="s">
        <v>5</v>
      </c>
      <c r="D21752" s="890">
        <v>17.760000000000002</v>
      </c>
    </row>
    <row r="21753" spans="1:4" x14ac:dyDescent="0.25">
      <c r="A21753" s="890" t="s">
        <v>21034</v>
      </c>
      <c r="B21753" s="890" t="s">
        <v>40178</v>
      </c>
      <c r="C21753" s="890" t="s">
        <v>5</v>
      </c>
      <c r="D21753" s="890">
        <v>15.98</v>
      </c>
    </row>
    <row r="21754" spans="1:4" x14ac:dyDescent="0.25">
      <c r="A21754" s="890" t="s">
        <v>21035</v>
      </c>
      <c r="B21754" s="890" t="s">
        <v>40179</v>
      </c>
      <c r="C21754" s="890" t="s">
        <v>5</v>
      </c>
      <c r="D21754" s="890">
        <v>19.03</v>
      </c>
    </row>
    <row r="21755" spans="1:4" x14ac:dyDescent="0.25">
      <c r="A21755" s="890" t="s">
        <v>21036</v>
      </c>
      <c r="B21755" s="890" t="s">
        <v>40179</v>
      </c>
      <c r="C21755" s="890" t="s">
        <v>5</v>
      </c>
      <c r="D21755" s="890">
        <v>17.12</v>
      </c>
    </row>
    <row r="21756" spans="1:4" x14ac:dyDescent="0.25">
      <c r="A21756" s="890" t="s">
        <v>21037</v>
      </c>
      <c r="B21756" s="890" t="s">
        <v>40180</v>
      </c>
      <c r="C21756" s="890" t="s">
        <v>5</v>
      </c>
      <c r="D21756" s="890">
        <v>44.41</v>
      </c>
    </row>
    <row r="21757" spans="1:4" x14ac:dyDescent="0.25">
      <c r="A21757" s="890" t="s">
        <v>21038</v>
      </c>
      <c r="B21757" s="890" t="s">
        <v>40180</v>
      </c>
      <c r="C21757" s="890" t="s">
        <v>5</v>
      </c>
      <c r="D21757" s="890">
        <v>39.96</v>
      </c>
    </row>
    <row r="21758" spans="1:4" x14ac:dyDescent="0.25">
      <c r="A21758" s="890" t="s">
        <v>21039</v>
      </c>
      <c r="B21758" s="890" t="s">
        <v>40181</v>
      </c>
      <c r="C21758" s="890" t="s">
        <v>5</v>
      </c>
      <c r="D21758" s="890">
        <v>177.65</v>
      </c>
    </row>
    <row r="21759" spans="1:4" x14ac:dyDescent="0.25">
      <c r="A21759" s="890" t="s">
        <v>21040</v>
      </c>
      <c r="B21759" s="890" t="s">
        <v>40181</v>
      </c>
      <c r="C21759" s="890" t="s">
        <v>5</v>
      </c>
      <c r="D21759" s="890">
        <v>159.85</v>
      </c>
    </row>
    <row r="21760" spans="1:4" x14ac:dyDescent="0.25">
      <c r="A21760" s="890" t="s">
        <v>21041</v>
      </c>
      <c r="B21760" s="890" t="s">
        <v>21042</v>
      </c>
      <c r="C21760" s="890" t="s">
        <v>114</v>
      </c>
      <c r="D21760" s="890">
        <v>266.48</v>
      </c>
    </row>
    <row r="21761" spans="1:4" x14ac:dyDescent="0.25">
      <c r="A21761" s="890" t="s">
        <v>21043</v>
      </c>
      <c r="B21761" s="890" t="s">
        <v>21042</v>
      </c>
      <c r="C21761" s="890" t="s">
        <v>114</v>
      </c>
      <c r="D21761" s="890">
        <v>239.78</v>
      </c>
    </row>
    <row r="21762" spans="1:4" x14ac:dyDescent="0.25">
      <c r="A21762" s="890" t="s">
        <v>21044</v>
      </c>
      <c r="B21762" s="890" t="s">
        <v>40182</v>
      </c>
      <c r="C21762" s="890" t="s">
        <v>5</v>
      </c>
      <c r="D21762" s="890">
        <v>1.66</v>
      </c>
    </row>
    <row r="21763" spans="1:4" x14ac:dyDescent="0.25">
      <c r="A21763" s="890" t="s">
        <v>21045</v>
      </c>
      <c r="B21763" s="890" t="s">
        <v>40182</v>
      </c>
      <c r="C21763" s="890" t="s">
        <v>5</v>
      </c>
      <c r="D21763" s="890">
        <v>1.49</v>
      </c>
    </row>
    <row r="21764" spans="1:4" x14ac:dyDescent="0.25">
      <c r="A21764" s="890" t="s">
        <v>21046</v>
      </c>
      <c r="B21764" s="890" t="s">
        <v>40183</v>
      </c>
      <c r="C21764" s="890" t="s">
        <v>5</v>
      </c>
      <c r="D21764" s="890">
        <v>0.52</v>
      </c>
    </row>
    <row r="21765" spans="1:4" x14ac:dyDescent="0.25">
      <c r="A21765" s="890" t="s">
        <v>21047</v>
      </c>
      <c r="B21765" s="890" t="s">
        <v>40183</v>
      </c>
      <c r="C21765" s="890" t="s">
        <v>5</v>
      </c>
      <c r="D21765" s="890">
        <v>0.47</v>
      </c>
    </row>
    <row r="21766" spans="1:4" x14ac:dyDescent="0.25">
      <c r="A21766" s="890" t="s">
        <v>21048</v>
      </c>
      <c r="B21766" s="890" t="s">
        <v>40184</v>
      </c>
      <c r="C21766" s="890" t="s">
        <v>5</v>
      </c>
      <c r="D21766" s="890">
        <v>0.63</v>
      </c>
    </row>
    <row r="21767" spans="1:4" x14ac:dyDescent="0.25">
      <c r="A21767" s="890" t="s">
        <v>21049</v>
      </c>
      <c r="B21767" s="890" t="s">
        <v>40184</v>
      </c>
      <c r="C21767" s="890" t="s">
        <v>5</v>
      </c>
      <c r="D21767" s="890">
        <v>0.56999999999999995</v>
      </c>
    </row>
    <row r="21768" spans="1:4" x14ac:dyDescent="0.25">
      <c r="A21768" s="890" t="s">
        <v>21050</v>
      </c>
      <c r="B21768" s="890" t="s">
        <v>40185</v>
      </c>
      <c r="C21768" s="890" t="s">
        <v>5</v>
      </c>
      <c r="D21768" s="890">
        <v>0.75</v>
      </c>
    </row>
    <row r="21769" spans="1:4" x14ac:dyDescent="0.25">
      <c r="A21769" s="890" t="s">
        <v>21051</v>
      </c>
      <c r="B21769" s="890" t="s">
        <v>40185</v>
      </c>
      <c r="C21769" s="890" t="s">
        <v>5</v>
      </c>
      <c r="D21769" s="890">
        <v>0.67</v>
      </c>
    </row>
    <row r="21770" spans="1:4" x14ac:dyDescent="0.25">
      <c r="A21770" s="890" t="s">
        <v>21052</v>
      </c>
      <c r="B21770" s="890" t="s">
        <v>40186</v>
      </c>
      <c r="C21770" s="890" t="s">
        <v>5</v>
      </c>
      <c r="D21770" s="890">
        <v>0.85</v>
      </c>
    </row>
    <row r="21771" spans="1:4" x14ac:dyDescent="0.25">
      <c r="A21771" s="890" t="s">
        <v>21053</v>
      </c>
      <c r="B21771" s="890" t="s">
        <v>40186</v>
      </c>
      <c r="C21771" s="890" t="s">
        <v>5</v>
      </c>
      <c r="D21771" s="890">
        <v>0.77</v>
      </c>
    </row>
    <row r="21772" spans="1:4" x14ac:dyDescent="0.25">
      <c r="A21772" s="890" t="s">
        <v>21054</v>
      </c>
      <c r="B21772" s="890" t="s">
        <v>40187</v>
      </c>
      <c r="C21772" s="890" t="s">
        <v>5</v>
      </c>
      <c r="D21772" s="890">
        <v>2.66</v>
      </c>
    </row>
    <row r="21773" spans="1:4" x14ac:dyDescent="0.25">
      <c r="A21773" s="890" t="s">
        <v>21055</v>
      </c>
      <c r="B21773" s="890" t="s">
        <v>40187</v>
      </c>
      <c r="C21773" s="890" t="s">
        <v>5</v>
      </c>
      <c r="D21773" s="890">
        <v>2.64</v>
      </c>
    </row>
    <row r="21774" spans="1:4" x14ac:dyDescent="0.25">
      <c r="A21774" s="890" t="s">
        <v>21056</v>
      </c>
      <c r="B21774" s="890" t="s">
        <v>40188</v>
      </c>
      <c r="C21774" s="890" t="s">
        <v>3</v>
      </c>
      <c r="D21774" s="890">
        <v>0.73</v>
      </c>
    </row>
    <row r="21775" spans="1:4" x14ac:dyDescent="0.25">
      <c r="A21775" s="890" t="s">
        <v>21057</v>
      </c>
      <c r="B21775" s="890" t="s">
        <v>40188</v>
      </c>
      <c r="C21775" s="890" t="s">
        <v>3</v>
      </c>
      <c r="D21775" s="890">
        <v>0.66</v>
      </c>
    </row>
    <row r="21776" spans="1:4" x14ac:dyDescent="0.25">
      <c r="A21776" s="890" t="s">
        <v>21058</v>
      </c>
      <c r="B21776" s="890" t="s">
        <v>40189</v>
      </c>
      <c r="C21776" s="890" t="s">
        <v>3</v>
      </c>
      <c r="D21776" s="890">
        <v>0.51</v>
      </c>
    </row>
    <row r="21777" spans="1:4" x14ac:dyDescent="0.25">
      <c r="A21777" s="890" t="s">
        <v>21059</v>
      </c>
      <c r="B21777" s="890" t="s">
        <v>40189</v>
      </c>
      <c r="C21777" s="890" t="s">
        <v>3</v>
      </c>
      <c r="D21777" s="890">
        <v>0.46</v>
      </c>
    </row>
    <row r="21778" spans="1:4" x14ac:dyDescent="0.25">
      <c r="A21778" s="890" t="s">
        <v>21060</v>
      </c>
      <c r="B21778" s="890" t="s">
        <v>40190</v>
      </c>
      <c r="C21778" s="890" t="s">
        <v>3</v>
      </c>
      <c r="D21778" s="890">
        <v>0.26</v>
      </c>
    </row>
    <row r="21779" spans="1:4" x14ac:dyDescent="0.25">
      <c r="A21779" s="890" t="s">
        <v>21061</v>
      </c>
      <c r="B21779" s="890" t="s">
        <v>40190</v>
      </c>
      <c r="C21779" s="890" t="s">
        <v>3</v>
      </c>
      <c r="D21779" s="890">
        <v>0.23</v>
      </c>
    </row>
    <row r="21780" spans="1:4" x14ac:dyDescent="0.25">
      <c r="A21780" s="890" t="s">
        <v>21062</v>
      </c>
      <c r="B21780" s="890" t="s">
        <v>40191</v>
      </c>
      <c r="C21780" s="890" t="s">
        <v>3</v>
      </c>
      <c r="D21780" s="890">
        <v>0.22</v>
      </c>
    </row>
    <row r="21781" spans="1:4" x14ac:dyDescent="0.25">
      <c r="A21781" s="890" t="s">
        <v>21063</v>
      </c>
      <c r="B21781" s="890" t="s">
        <v>40191</v>
      </c>
      <c r="C21781" s="890" t="s">
        <v>3</v>
      </c>
      <c r="D21781" s="890">
        <v>0.2</v>
      </c>
    </row>
    <row r="21782" spans="1:4" x14ac:dyDescent="0.25">
      <c r="A21782" s="890" t="s">
        <v>21064</v>
      </c>
      <c r="B21782" s="890" t="s">
        <v>40192</v>
      </c>
      <c r="C21782" s="890" t="s">
        <v>3</v>
      </c>
      <c r="D21782" s="890">
        <v>0.13</v>
      </c>
    </row>
    <row r="21783" spans="1:4" x14ac:dyDescent="0.25">
      <c r="A21783" s="890" t="s">
        <v>21065</v>
      </c>
      <c r="B21783" s="890" t="s">
        <v>40192</v>
      </c>
      <c r="C21783" s="890" t="s">
        <v>3</v>
      </c>
      <c r="D21783" s="890">
        <v>0.11</v>
      </c>
    </row>
    <row r="21784" spans="1:4" x14ac:dyDescent="0.25">
      <c r="A21784" s="890" t="s">
        <v>21066</v>
      </c>
      <c r="B21784" s="890" t="s">
        <v>40193</v>
      </c>
      <c r="C21784" s="890" t="s">
        <v>3</v>
      </c>
      <c r="D21784" s="890">
        <v>24.65</v>
      </c>
    </row>
    <row r="21785" spans="1:4" x14ac:dyDescent="0.25">
      <c r="A21785" s="890" t="s">
        <v>21067</v>
      </c>
      <c r="B21785" s="890" t="s">
        <v>40193</v>
      </c>
      <c r="C21785" s="890" t="s">
        <v>3</v>
      </c>
      <c r="D21785" s="890">
        <v>23.59</v>
      </c>
    </row>
    <row r="21786" spans="1:4" x14ac:dyDescent="0.25">
      <c r="A21786" s="890" t="s">
        <v>28041</v>
      </c>
      <c r="B21786" s="890" t="s">
        <v>40194</v>
      </c>
      <c r="C21786" s="890" t="s">
        <v>5</v>
      </c>
      <c r="D21786" s="890">
        <v>8.6</v>
      </c>
    </row>
    <row r="21787" spans="1:4" x14ac:dyDescent="0.25">
      <c r="A21787" s="890" t="s">
        <v>28042</v>
      </c>
      <c r="B21787" s="890" t="s">
        <v>40194</v>
      </c>
      <c r="C21787" s="890" t="s">
        <v>5</v>
      </c>
      <c r="D21787" s="890">
        <v>8.49</v>
      </c>
    </row>
    <row r="21788" spans="1:4" x14ac:dyDescent="0.25">
      <c r="A21788" s="890" t="s">
        <v>21068</v>
      </c>
      <c r="B21788" s="890" t="s">
        <v>40195</v>
      </c>
      <c r="C21788" s="890" t="s">
        <v>5</v>
      </c>
      <c r="D21788" s="890">
        <v>2.09</v>
      </c>
    </row>
    <row r="21789" spans="1:4" x14ac:dyDescent="0.25">
      <c r="A21789" s="890" t="s">
        <v>21069</v>
      </c>
      <c r="B21789" s="890" t="s">
        <v>40195</v>
      </c>
      <c r="C21789" s="890" t="s">
        <v>5</v>
      </c>
      <c r="D21789" s="890">
        <v>2</v>
      </c>
    </row>
    <row r="21790" spans="1:4" x14ac:dyDescent="0.25">
      <c r="A21790" s="890" t="s">
        <v>21070</v>
      </c>
      <c r="B21790" s="890" t="s">
        <v>40196</v>
      </c>
      <c r="C21790" s="890" t="s">
        <v>5</v>
      </c>
      <c r="D21790" s="890">
        <v>0.55000000000000004</v>
      </c>
    </row>
    <row r="21791" spans="1:4" x14ac:dyDescent="0.25">
      <c r="A21791" s="890" t="s">
        <v>21071</v>
      </c>
      <c r="B21791" s="890" t="s">
        <v>40196</v>
      </c>
      <c r="C21791" s="890" t="s">
        <v>5</v>
      </c>
      <c r="D21791" s="890">
        <v>0.49</v>
      </c>
    </row>
    <row r="21792" spans="1:4" x14ac:dyDescent="0.25">
      <c r="A21792" s="890" t="s">
        <v>21072</v>
      </c>
      <c r="B21792" s="890" t="s">
        <v>40197</v>
      </c>
      <c r="C21792" s="890" t="s">
        <v>5</v>
      </c>
      <c r="D21792" s="890">
        <v>0.12</v>
      </c>
    </row>
    <row r="21793" spans="1:4" x14ac:dyDescent="0.25">
      <c r="A21793" s="890" t="s">
        <v>21073</v>
      </c>
      <c r="B21793" s="890" t="s">
        <v>40197</v>
      </c>
      <c r="C21793" s="890" t="s">
        <v>5</v>
      </c>
      <c r="D21793" s="890">
        <v>0.11</v>
      </c>
    </row>
    <row r="21794" spans="1:4" x14ac:dyDescent="0.25">
      <c r="A21794" s="890" t="s">
        <v>21074</v>
      </c>
      <c r="B21794" s="890" t="s">
        <v>40198</v>
      </c>
      <c r="C21794" s="890" t="s">
        <v>5</v>
      </c>
      <c r="D21794" s="890">
        <v>2.38</v>
      </c>
    </row>
    <row r="21795" spans="1:4" x14ac:dyDescent="0.25">
      <c r="A21795" s="890" t="s">
        <v>21075</v>
      </c>
      <c r="B21795" s="890" t="s">
        <v>40198</v>
      </c>
      <c r="C21795" s="890" t="s">
        <v>5</v>
      </c>
      <c r="D21795" s="890">
        <v>2.14</v>
      </c>
    </row>
    <row r="21796" spans="1:4" x14ac:dyDescent="0.25">
      <c r="A21796" s="890" t="s">
        <v>21076</v>
      </c>
      <c r="B21796" s="890" t="s">
        <v>21799</v>
      </c>
      <c r="C21796" s="890" t="s">
        <v>114</v>
      </c>
      <c r="D21796" s="890">
        <v>277.24</v>
      </c>
    </row>
    <row r="21797" spans="1:4" x14ac:dyDescent="0.25">
      <c r="A21797" s="890" t="s">
        <v>21077</v>
      </c>
      <c r="B21797" s="890" t="s">
        <v>21799</v>
      </c>
      <c r="C21797" s="890" t="s">
        <v>114</v>
      </c>
      <c r="D21797" s="890">
        <v>263.89</v>
      </c>
    </row>
    <row r="21798" spans="1:4" x14ac:dyDescent="0.25">
      <c r="A21798" s="890" t="s">
        <v>21078</v>
      </c>
      <c r="B21798" s="890" t="s">
        <v>21800</v>
      </c>
      <c r="C21798" s="890" t="s">
        <v>114</v>
      </c>
      <c r="D21798" s="890">
        <v>263.11</v>
      </c>
    </row>
    <row r="21799" spans="1:4" x14ac:dyDescent="0.25">
      <c r="A21799" s="890" t="s">
        <v>21079</v>
      </c>
      <c r="B21799" s="890" t="s">
        <v>21800</v>
      </c>
      <c r="C21799" s="890" t="s">
        <v>114</v>
      </c>
      <c r="D21799" s="890">
        <v>248.09</v>
      </c>
    </row>
    <row r="21800" spans="1:4" x14ac:dyDescent="0.25">
      <c r="A21800" s="890" t="s">
        <v>21080</v>
      </c>
      <c r="B21800" s="890" t="s">
        <v>40199</v>
      </c>
      <c r="C21800" s="890" t="s">
        <v>114</v>
      </c>
      <c r="D21800" s="890">
        <v>313.08</v>
      </c>
    </row>
    <row r="21801" spans="1:4" x14ac:dyDescent="0.25">
      <c r="A21801" s="890" t="s">
        <v>21081</v>
      </c>
      <c r="B21801" s="890" t="s">
        <v>40199</v>
      </c>
      <c r="C21801" s="890" t="s">
        <v>114</v>
      </c>
      <c r="D21801" s="890">
        <v>293.05</v>
      </c>
    </row>
    <row r="21802" spans="1:4" x14ac:dyDescent="0.25">
      <c r="A21802" s="890" t="s">
        <v>21082</v>
      </c>
      <c r="B21802" s="890" t="s">
        <v>40200</v>
      </c>
      <c r="C21802" s="890" t="s">
        <v>5</v>
      </c>
      <c r="D21802" s="890">
        <v>0.23</v>
      </c>
    </row>
    <row r="21803" spans="1:4" x14ac:dyDescent="0.25">
      <c r="A21803" s="890" t="s">
        <v>21083</v>
      </c>
      <c r="B21803" s="890" t="s">
        <v>40200</v>
      </c>
      <c r="C21803" s="890" t="s">
        <v>5</v>
      </c>
      <c r="D21803" s="890">
        <v>0.21</v>
      </c>
    </row>
    <row r="21804" spans="1:4" x14ac:dyDescent="0.25">
      <c r="A21804" s="890" t="s">
        <v>21084</v>
      </c>
      <c r="B21804" s="890" t="s">
        <v>40201</v>
      </c>
      <c r="C21804" s="890" t="s">
        <v>5</v>
      </c>
      <c r="D21804" s="890">
        <v>1.71</v>
      </c>
    </row>
    <row r="21805" spans="1:4" x14ac:dyDescent="0.25">
      <c r="A21805" s="890" t="s">
        <v>21085</v>
      </c>
      <c r="B21805" s="890" t="s">
        <v>40201</v>
      </c>
      <c r="C21805" s="890" t="s">
        <v>5</v>
      </c>
      <c r="D21805" s="890">
        <v>1.68</v>
      </c>
    </row>
    <row r="21806" spans="1:4" x14ac:dyDescent="0.25">
      <c r="A21806" s="890" t="s">
        <v>21086</v>
      </c>
      <c r="B21806" s="890" t="s">
        <v>40202</v>
      </c>
      <c r="C21806" s="890" t="s">
        <v>5</v>
      </c>
      <c r="D21806" s="890">
        <v>1.08</v>
      </c>
    </row>
    <row r="21807" spans="1:4" x14ac:dyDescent="0.25">
      <c r="A21807" s="890" t="s">
        <v>21087</v>
      </c>
      <c r="B21807" s="890" t="s">
        <v>40202</v>
      </c>
      <c r="C21807" s="890" t="s">
        <v>5</v>
      </c>
      <c r="D21807" s="890">
        <v>1.04</v>
      </c>
    </row>
    <row r="21808" spans="1:4" x14ac:dyDescent="0.25">
      <c r="A21808" s="890" t="s">
        <v>21088</v>
      </c>
      <c r="B21808" s="890" t="s">
        <v>40203</v>
      </c>
      <c r="C21808" s="890" t="s">
        <v>5</v>
      </c>
      <c r="D21808" s="890">
        <v>0.81</v>
      </c>
    </row>
    <row r="21809" spans="1:4" x14ac:dyDescent="0.25">
      <c r="A21809" s="890" t="s">
        <v>21089</v>
      </c>
      <c r="B21809" s="890" t="s">
        <v>40203</v>
      </c>
      <c r="C21809" s="890" t="s">
        <v>5</v>
      </c>
      <c r="D21809" s="890">
        <v>0.77</v>
      </c>
    </row>
    <row r="21810" spans="1:4" x14ac:dyDescent="0.25">
      <c r="A21810" s="890" t="s">
        <v>21090</v>
      </c>
      <c r="B21810" s="890" t="s">
        <v>40204</v>
      </c>
      <c r="C21810" s="890" t="s">
        <v>5</v>
      </c>
      <c r="D21810" s="890">
        <v>22.2</v>
      </c>
    </row>
    <row r="21811" spans="1:4" x14ac:dyDescent="0.25">
      <c r="A21811" s="890" t="s">
        <v>21091</v>
      </c>
      <c r="B21811" s="890" t="s">
        <v>40204</v>
      </c>
      <c r="C21811" s="890" t="s">
        <v>5</v>
      </c>
      <c r="D21811" s="890">
        <v>19.98</v>
      </c>
    </row>
    <row r="21812" spans="1:4" x14ac:dyDescent="0.25">
      <c r="A21812" s="890" t="s">
        <v>21092</v>
      </c>
      <c r="B21812" s="890" t="s">
        <v>40205</v>
      </c>
      <c r="C21812" s="890" t="s">
        <v>5</v>
      </c>
      <c r="D21812" s="890">
        <v>119.54</v>
      </c>
    </row>
    <row r="21813" spans="1:4" x14ac:dyDescent="0.25">
      <c r="A21813" s="890" t="s">
        <v>21093</v>
      </c>
      <c r="B21813" s="890" t="s">
        <v>40205</v>
      </c>
      <c r="C21813" s="890" t="s">
        <v>5</v>
      </c>
      <c r="D21813" s="890">
        <v>110.31</v>
      </c>
    </row>
    <row r="21814" spans="1:4" x14ac:dyDescent="0.25">
      <c r="A21814" s="890" t="s">
        <v>21094</v>
      </c>
      <c r="B21814" s="890" t="s">
        <v>40206</v>
      </c>
      <c r="C21814" s="890" t="s">
        <v>5</v>
      </c>
      <c r="D21814" s="890">
        <v>3.02</v>
      </c>
    </row>
    <row r="21815" spans="1:4" x14ac:dyDescent="0.25">
      <c r="A21815" s="890" t="s">
        <v>21095</v>
      </c>
      <c r="B21815" s="890" t="s">
        <v>40206</v>
      </c>
      <c r="C21815" s="890" t="s">
        <v>5</v>
      </c>
      <c r="D21815" s="890">
        <v>2.75</v>
      </c>
    </row>
    <row r="21816" spans="1:4" x14ac:dyDescent="0.25">
      <c r="A21816" s="890" t="s">
        <v>21096</v>
      </c>
      <c r="B21816" s="890" t="s">
        <v>40207</v>
      </c>
      <c r="C21816" s="890" t="s">
        <v>5</v>
      </c>
      <c r="D21816" s="890">
        <v>418.18</v>
      </c>
    </row>
    <row r="21817" spans="1:4" x14ac:dyDescent="0.25">
      <c r="A21817" s="890" t="s">
        <v>21097</v>
      </c>
      <c r="B21817" s="890" t="s">
        <v>40207</v>
      </c>
      <c r="C21817" s="890" t="s">
        <v>5</v>
      </c>
      <c r="D21817" s="890">
        <v>387.14</v>
      </c>
    </row>
    <row r="21818" spans="1:4" x14ac:dyDescent="0.25">
      <c r="A21818" s="890" t="s">
        <v>21098</v>
      </c>
      <c r="B21818" s="890" t="s">
        <v>40208</v>
      </c>
      <c r="C21818" s="890" t="s">
        <v>5</v>
      </c>
      <c r="D21818" s="890">
        <v>266.48</v>
      </c>
    </row>
    <row r="21819" spans="1:4" x14ac:dyDescent="0.25">
      <c r="A21819" s="890" t="s">
        <v>21099</v>
      </c>
      <c r="B21819" s="890" t="s">
        <v>40208</v>
      </c>
      <c r="C21819" s="890" t="s">
        <v>5</v>
      </c>
      <c r="D21819" s="890">
        <v>239.78</v>
      </c>
    </row>
    <row r="21820" spans="1:4" x14ac:dyDescent="0.25">
      <c r="A21820" s="890" t="s">
        <v>21100</v>
      </c>
      <c r="B21820" s="890" t="s">
        <v>21101</v>
      </c>
      <c r="C21820" s="890" t="s">
        <v>3</v>
      </c>
      <c r="D21820" s="890">
        <v>0.51</v>
      </c>
    </row>
    <row r="21821" spans="1:4" x14ac:dyDescent="0.25">
      <c r="A21821" s="890" t="s">
        <v>21102</v>
      </c>
      <c r="B21821" s="890" t="s">
        <v>21101</v>
      </c>
      <c r="C21821" s="890" t="s">
        <v>3</v>
      </c>
      <c r="D21821" s="890">
        <v>0.46</v>
      </c>
    </row>
    <row r="21822" spans="1:4" x14ac:dyDescent="0.25">
      <c r="A21822" s="890" t="s">
        <v>21103</v>
      </c>
      <c r="B21822" s="890" t="s">
        <v>21104</v>
      </c>
      <c r="C21822" s="890" t="s">
        <v>5</v>
      </c>
      <c r="D21822" s="890">
        <v>16.649999999999999</v>
      </c>
    </row>
    <row r="21823" spans="1:4" x14ac:dyDescent="0.25">
      <c r="A21823" s="890" t="s">
        <v>21105</v>
      </c>
      <c r="B21823" s="890" t="s">
        <v>21104</v>
      </c>
      <c r="C21823" s="890" t="s">
        <v>5</v>
      </c>
      <c r="D21823" s="890">
        <v>14.98</v>
      </c>
    </row>
    <row r="21824" spans="1:4" x14ac:dyDescent="0.25">
      <c r="A21824" s="890" t="s">
        <v>21106</v>
      </c>
      <c r="B21824" s="890" t="s">
        <v>40209</v>
      </c>
      <c r="C21824" s="890" t="s">
        <v>5</v>
      </c>
      <c r="D21824" s="890">
        <v>141.81</v>
      </c>
    </row>
    <row r="21825" spans="1:4" x14ac:dyDescent="0.25">
      <c r="A21825" s="890" t="s">
        <v>21107</v>
      </c>
      <c r="B21825" s="890" t="s">
        <v>40209</v>
      </c>
      <c r="C21825" s="890" t="s">
        <v>5</v>
      </c>
      <c r="D21825" s="890">
        <v>134.12</v>
      </c>
    </row>
    <row r="21826" spans="1:4" x14ac:dyDescent="0.25">
      <c r="A21826" s="890" t="s">
        <v>21108</v>
      </c>
      <c r="B21826" s="890" t="s">
        <v>40210</v>
      </c>
      <c r="C21826" s="890" t="s">
        <v>5</v>
      </c>
      <c r="D21826" s="890">
        <v>301</v>
      </c>
    </row>
    <row r="21827" spans="1:4" x14ac:dyDescent="0.25">
      <c r="A21827" s="890" t="s">
        <v>21109</v>
      </c>
      <c r="B21827" s="890" t="s">
        <v>40210</v>
      </c>
      <c r="C21827" s="890" t="s">
        <v>5</v>
      </c>
      <c r="D21827" s="890">
        <v>284.11</v>
      </c>
    </row>
    <row r="21828" spans="1:4" x14ac:dyDescent="0.25">
      <c r="A21828" s="890" t="s">
        <v>21110</v>
      </c>
      <c r="B21828" s="890" t="s">
        <v>40211</v>
      </c>
      <c r="C21828" s="890" t="s">
        <v>5</v>
      </c>
      <c r="D21828" s="890">
        <v>550.08000000000004</v>
      </c>
    </row>
    <row r="21829" spans="1:4" x14ac:dyDescent="0.25">
      <c r="A21829" s="890" t="s">
        <v>21111</v>
      </c>
      <c r="B21829" s="890" t="s">
        <v>40211</v>
      </c>
      <c r="C21829" s="890" t="s">
        <v>5</v>
      </c>
      <c r="D21829" s="890">
        <v>517.24</v>
      </c>
    </row>
    <row r="21830" spans="1:4" x14ac:dyDescent="0.25">
      <c r="A21830" s="890" t="s">
        <v>21112</v>
      </c>
      <c r="B21830" s="890" t="s">
        <v>40212</v>
      </c>
      <c r="C21830" s="890" t="s">
        <v>5</v>
      </c>
      <c r="D21830" s="890">
        <v>29.06</v>
      </c>
    </row>
    <row r="21831" spans="1:4" x14ac:dyDescent="0.25">
      <c r="A21831" s="890" t="s">
        <v>21113</v>
      </c>
      <c r="B21831" s="890" t="s">
        <v>40212</v>
      </c>
      <c r="C21831" s="890" t="s">
        <v>5</v>
      </c>
      <c r="D21831" s="890">
        <v>27.43</v>
      </c>
    </row>
    <row r="21832" spans="1:4" x14ac:dyDescent="0.25">
      <c r="A21832" s="890" t="s">
        <v>21114</v>
      </c>
      <c r="B21832" s="890" t="s">
        <v>40213</v>
      </c>
      <c r="C21832" s="890" t="s">
        <v>5</v>
      </c>
      <c r="D21832" s="890">
        <v>116.28</v>
      </c>
    </row>
    <row r="21833" spans="1:4" x14ac:dyDescent="0.25">
      <c r="A21833" s="890" t="s">
        <v>21115</v>
      </c>
      <c r="B21833" s="890" t="s">
        <v>40213</v>
      </c>
      <c r="C21833" s="890" t="s">
        <v>5</v>
      </c>
      <c r="D21833" s="890">
        <v>109.97</v>
      </c>
    </row>
    <row r="21834" spans="1:4" x14ac:dyDescent="0.25">
      <c r="A21834" s="890" t="s">
        <v>21116</v>
      </c>
      <c r="B21834" s="890" t="s">
        <v>40214</v>
      </c>
      <c r="C21834" s="890" t="s">
        <v>5</v>
      </c>
      <c r="D21834" s="890">
        <v>301.47000000000003</v>
      </c>
    </row>
    <row r="21835" spans="1:4" x14ac:dyDescent="0.25">
      <c r="A21835" s="890" t="s">
        <v>21117</v>
      </c>
      <c r="B21835" s="890" t="s">
        <v>40214</v>
      </c>
      <c r="C21835" s="890" t="s">
        <v>5</v>
      </c>
      <c r="D21835" s="890">
        <v>284.76</v>
      </c>
    </row>
    <row r="21836" spans="1:4" x14ac:dyDescent="0.25">
      <c r="A21836" s="890" t="s">
        <v>21118</v>
      </c>
      <c r="B21836" s="890" t="s">
        <v>40215</v>
      </c>
      <c r="C21836" s="890" t="s">
        <v>5</v>
      </c>
      <c r="D21836" s="890">
        <v>616.04999999999995</v>
      </c>
    </row>
    <row r="21837" spans="1:4" x14ac:dyDescent="0.25">
      <c r="A21837" s="890" t="s">
        <v>21119</v>
      </c>
      <c r="B21837" s="890" t="s">
        <v>40215</v>
      </c>
      <c r="C21837" s="890" t="s">
        <v>5</v>
      </c>
      <c r="D21837" s="890">
        <v>581.25</v>
      </c>
    </row>
    <row r="21838" spans="1:4" x14ac:dyDescent="0.25">
      <c r="A21838" s="890" t="s">
        <v>21120</v>
      </c>
      <c r="B21838" s="890" t="s">
        <v>40216</v>
      </c>
      <c r="C21838" s="890" t="s">
        <v>5</v>
      </c>
      <c r="D21838" s="890">
        <v>253.21</v>
      </c>
    </row>
    <row r="21839" spans="1:4" x14ac:dyDescent="0.25">
      <c r="A21839" s="890" t="s">
        <v>21121</v>
      </c>
      <c r="B21839" s="890" t="s">
        <v>40216</v>
      </c>
      <c r="C21839" s="890" t="s">
        <v>5</v>
      </c>
      <c r="D21839" s="890">
        <v>239.01</v>
      </c>
    </row>
    <row r="21840" spans="1:4" x14ac:dyDescent="0.25">
      <c r="A21840" s="890" t="s">
        <v>21122</v>
      </c>
      <c r="B21840" s="890" t="s">
        <v>21123</v>
      </c>
      <c r="C21840" s="890" t="s">
        <v>5</v>
      </c>
      <c r="D21840" s="890">
        <v>1055.47</v>
      </c>
    </row>
    <row r="21841" spans="1:4" x14ac:dyDescent="0.25">
      <c r="A21841" s="890" t="s">
        <v>21124</v>
      </c>
      <c r="B21841" s="890" t="s">
        <v>21123</v>
      </c>
      <c r="C21841" s="890" t="s">
        <v>5</v>
      </c>
      <c r="D21841" s="890">
        <v>984.65</v>
      </c>
    </row>
    <row r="21842" spans="1:4" x14ac:dyDescent="0.25">
      <c r="A21842" s="890" t="s">
        <v>21125</v>
      </c>
      <c r="B21842" s="890" t="s">
        <v>40217</v>
      </c>
      <c r="C21842" s="890" t="s">
        <v>5</v>
      </c>
      <c r="D21842" s="890">
        <v>89.33</v>
      </c>
    </row>
    <row r="21843" spans="1:4" x14ac:dyDescent="0.25">
      <c r="A21843" s="890" t="s">
        <v>21126</v>
      </c>
      <c r="B21843" s="890" t="s">
        <v>40217</v>
      </c>
      <c r="C21843" s="890" t="s">
        <v>5</v>
      </c>
      <c r="D21843" s="890">
        <v>86.25</v>
      </c>
    </row>
    <row r="21844" spans="1:4" x14ac:dyDescent="0.25">
      <c r="A21844" s="890" t="s">
        <v>21127</v>
      </c>
      <c r="B21844" s="890" t="s">
        <v>21128</v>
      </c>
      <c r="C21844" s="890" t="s">
        <v>5</v>
      </c>
      <c r="D21844" s="890">
        <v>33.21</v>
      </c>
    </row>
    <row r="21845" spans="1:4" x14ac:dyDescent="0.25">
      <c r="A21845" s="890" t="s">
        <v>21129</v>
      </c>
      <c r="B21845" s="890" t="s">
        <v>21128</v>
      </c>
      <c r="C21845" s="890" t="s">
        <v>5</v>
      </c>
      <c r="D21845" s="890">
        <v>29.89</v>
      </c>
    </row>
    <row r="21846" spans="1:4" x14ac:dyDescent="0.25">
      <c r="A21846" s="890" t="s">
        <v>21130</v>
      </c>
      <c r="B21846" s="890" t="s">
        <v>40218</v>
      </c>
      <c r="C21846" s="890" t="s">
        <v>5</v>
      </c>
      <c r="D21846" s="890">
        <v>213.19</v>
      </c>
    </row>
    <row r="21847" spans="1:4" x14ac:dyDescent="0.25">
      <c r="A21847" s="890" t="s">
        <v>21131</v>
      </c>
      <c r="B21847" s="890" t="s">
        <v>40218</v>
      </c>
      <c r="C21847" s="890" t="s">
        <v>5</v>
      </c>
      <c r="D21847" s="890">
        <v>213.19</v>
      </c>
    </row>
    <row r="21848" spans="1:4" x14ac:dyDescent="0.25">
      <c r="A21848" s="890" t="s">
        <v>21132</v>
      </c>
      <c r="B21848" s="890" t="s">
        <v>40219</v>
      </c>
      <c r="C21848" s="890" t="s">
        <v>5</v>
      </c>
      <c r="D21848" s="890">
        <v>175.09</v>
      </c>
    </row>
    <row r="21849" spans="1:4" x14ac:dyDescent="0.25">
      <c r="A21849" s="890" t="s">
        <v>21133</v>
      </c>
      <c r="B21849" s="890" t="s">
        <v>40219</v>
      </c>
      <c r="C21849" s="890" t="s">
        <v>5</v>
      </c>
      <c r="D21849" s="890">
        <v>175.09</v>
      </c>
    </row>
    <row r="21850" spans="1:4" x14ac:dyDescent="0.25">
      <c r="A21850" s="890" t="s">
        <v>21134</v>
      </c>
      <c r="B21850" s="890" t="s">
        <v>40220</v>
      </c>
      <c r="C21850" s="890" t="s">
        <v>5</v>
      </c>
      <c r="D21850" s="890">
        <v>1849.24</v>
      </c>
    </row>
    <row r="21851" spans="1:4" x14ac:dyDescent="0.25">
      <c r="A21851" s="890" t="s">
        <v>21135</v>
      </c>
      <c r="B21851" s="890" t="s">
        <v>40220</v>
      </c>
      <c r="C21851" s="890" t="s">
        <v>5</v>
      </c>
      <c r="D21851" s="890">
        <v>1746.05</v>
      </c>
    </row>
    <row r="21852" spans="1:4" x14ac:dyDescent="0.25">
      <c r="A21852" s="890" t="s">
        <v>21136</v>
      </c>
      <c r="B21852" s="890" t="s">
        <v>40221</v>
      </c>
      <c r="C21852" s="890" t="s">
        <v>5</v>
      </c>
      <c r="D21852" s="890">
        <v>114.96</v>
      </c>
    </row>
    <row r="21853" spans="1:4" x14ac:dyDescent="0.25">
      <c r="A21853" s="890" t="s">
        <v>21137</v>
      </c>
      <c r="B21853" s="890" t="s">
        <v>40221</v>
      </c>
      <c r="C21853" s="890" t="s">
        <v>5</v>
      </c>
      <c r="D21853" s="890">
        <v>114.96</v>
      </c>
    </row>
    <row r="21854" spans="1:4" x14ac:dyDescent="0.25">
      <c r="A21854" s="890" t="s">
        <v>21138</v>
      </c>
      <c r="B21854" s="890" t="s">
        <v>40222</v>
      </c>
      <c r="C21854" s="890" t="s">
        <v>5</v>
      </c>
      <c r="D21854" s="890">
        <v>106.59</v>
      </c>
    </row>
    <row r="21855" spans="1:4" x14ac:dyDescent="0.25">
      <c r="A21855" s="890" t="s">
        <v>21139</v>
      </c>
      <c r="B21855" s="890" t="s">
        <v>40222</v>
      </c>
      <c r="C21855" s="890" t="s">
        <v>5</v>
      </c>
      <c r="D21855" s="890">
        <v>95.91</v>
      </c>
    </row>
    <row r="21856" spans="1:4" x14ac:dyDescent="0.25">
      <c r="A21856" s="890" t="s">
        <v>21140</v>
      </c>
      <c r="B21856" s="890" t="s">
        <v>40223</v>
      </c>
      <c r="C21856" s="890" t="s">
        <v>5</v>
      </c>
      <c r="D21856" s="890">
        <v>106.59</v>
      </c>
    </row>
    <row r="21857" spans="1:4" x14ac:dyDescent="0.25">
      <c r="A21857" s="890" t="s">
        <v>21141</v>
      </c>
      <c r="B21857" s="890" t="s">
        <v>40223</v>
      </c>
      <c r="C21857" s="890" t="s">
        <v>5</v>
      </c>
      <c r="D21857" s="890">
        <v>95.91</v>
      </c>
    </row>
    <row r="21858" spans="1:4" x14ac:dyDescent="0.25">
      <c r="A21858" s="890" t="s">
        <v>21142</v>
      </c>
      <c r="B21858" s="890" t="s">
        <v>40224</v>
      </c>
      <c r="C21858" s="890" t="s">
        <v>5</v>
      </c>
      <c r="D21858" s="890">
        <v>47.58</v>
      </c>
    </row>
    <row r="21859" spans="1:4" x14ac:dyDescent="0.25">
      <c r="A21859" s="890" t="s">
        <v>21143</v>
      </c>
      <c r="B21859" s="890" t="s">
        <v>40224</v>
      </c>
      <c r="C21859" s="890" t="s">
        <v>5</v>
      </c>
      <c r="D21859" s="890">
        <v>42.81</v>
      </c>
    </row>
    <row r="21860" spans="1:4" x14ac:dyDescent="0.25">
      <c r="A21860" s="890" t="s">
        <v>21144</v>
      </c>
      <c r="B21860" s="890" t="s">
        <v>21145</v>
      </c>
      <c r="C21860" s="890" t="s">
        <v>21146</v>
      </c>
      <c r="D21860" s="890">
        <v>26.64</v>
      </c>
    </row>
    <row r="21861" spans="1:4" x14ac:dyDescent="0.25">
      <c r="A21861" s="890" t="s">
        <v>21147</v>
      </c>
      <c r="B21861" s="890" t="s">
        <v>21145</v>
      </c>
      <c r="C21861" s="890" t="s">
        <v>21146</v>
      </c>
      <c r="D21861" s="890">
        <v>23.97</v>
      </c>
    </row>
    <row r="21862" spans="1:4" x14ac:dyDescent="0.25">
      <c r="A21862" s="890" t="s">
        <v>21148</v>
      </c>
      <c r="B21862" s="890" t="s">
        <v>21149</v>
      </c>
      <c r="C21862" s="890" t="s">
        <v>21146</v>
      </c>
      <c r="D21862" s="890">
        <v>33.31</v>
      </c>
    </row>
    <row r="21863" spans="1:4" x14ac:dyDescent="0.25">
      <c r="A21863" s="890" t="s">
        <v>21150</v>
      </c>
      <c r="B21863" s="890" t="s">
        <v>21149</v>
      </c>
      <c r="C21863" s="890" t="s">
        <v>21146</v>
      </c>
      <c r="D21863" s="890">
        <v>29.97</v>
      </c>
    </row>
    <row r="21864" spans="1:4" x14ac:dyDescent="0.25">
      <c r="A21864" s="890" t="s">
        <v>21151</v>
      </c>
      <c r="B21864" s="890" t="s">
        <v>40225</v>
      </c>
      <c r="C21864" s="890" t="s">
        <v>5</v>
      </c>
      <c r="D21864" s="890">
        <v>166.55</v>
      </c>
    </row>
    <row r="21865" spans="1:4" x14ac:dyDescent="0.25">
      <c r="A21865" s="890" t="s">
        <v>21152</v>
      </c>
      <c r="B21865" s="890" t="s">
        <v>40225</v>
      </c>
      <c r="C21865" s="890" t="s">
        <v>5</v>
      </c>
      <c r="D21865" s="890">
        <v>149.86000000000001</v>
      </c>
    </row>
    <row r="21866" spans="1:4" x14ac:dyDescent="0.25">
      <c r="A21866" s="890" t="s">
        <v>21153</v>
      </c>
      <c r="B21866" s="890" t="s">
        <v>21154</v>
      </c>
      <c r="C21866" s="890" t="s">
        <v>21146</v>
      </c>
      <c r="D21866" s="890">
        <v>38.06</v>
      </c>
    </row>
    <row r="21867" spans="1:4" x14ac:dyDescent="0.25">
      <c r="A21867" s="890" t="s">
        <v>21155</v>
      </c>
      <c r="B21867" s="890" t="s">
        <v>21154</v>
      </c>
      <c r="C21867" s="890" t="s">
        <v>21146</v>
      </c>
      <c r="D21867" s="890">
        <v>34.25</v>
      </c>
    </row>
    <row r="21868" spans="1:4" x14ac:dyDescent="0.25">
      <c r="A21868" s="890" t="s">
        <v>21156</v>
      </c>
      <c r="B21868" s="890" t="s">
        <v>40226</v>
      </c>
      <c r="C21868" s="890" t="s">
        <v>21146</v>
      </c>
      <c r="D21868" s="890">
        <v>26.64</v>
      </c>
    </row>
    <row r="21869" spans="1:4" x14ac:dyDescent="0.25">
      <c r="A21869" s="890" t="s">
        <v>21157</v>
      </c>
      <c r="B21869" s="890" t="s">
        <v>40226</v>
      </c>
      <c r="C21869" s="890" t="s">
        <v>21146</v>
      </c>
      <c r="D21869" s="890">
        <v>23.97</v>
      </c>
    </row>
    <row r="21870" spans="1:4" x14ac:dyDescent="0.25">
      <c r="A21870" s="890" t="s">
        <v>21158</v>
      </c>
      <c r="B21870" s="890" t="s">
        <v>40227</v>
      </c>
      <c r="C21870" s="890" t="s">
        <v>21146</v>
      </c>
      <c r="D21870" s="890">
        <v>44.41</v>
      </c>
    </row>
    <row r="21871" spans="1:4" x14ac:dyDescent="0.25">
      <c r="A21871" s="890" t="s">
        <v>21159</v>
      </c>
      <c r="B21871" s="890" t="s">
        <v>40227</v>
      </c>
      <c r="C21871" s="890" t="s">
        <v>21146</v>
      </c>
      <c r="D21871" s="890">
        <v>39.96</v>
      </c>
    </row>
    <row r="21872" spans="1:4" x14ac:dyDescent="0.25">
      <c r="A21872" s="890" t="s">
        <v>21160</v>
      </c>
      <c r="B21872" s="890" t="s">
        <v>21161</v>
      </c>
      <c r="C21872" s="890" t="s">
        <v>5</v>
      </c>
      <c r="D21872" s="890">
        <v>5.32</v>
      </c>
    </row>
    <row r="21873" spans="1:4" x14ac:dyDescent="0.25">
      <c r="A21873" s="890" t="s">
        <v>21162</v>
      </c>
      <c r="B21873" s="890" t="s">
        <v>21161</v>
      </c>
      <c r="C21873" s="890" t="s">
        <v>5</v>
      </c>
      <c r="D21873" s="890">
        <v>4.79</v>
      </c>
    </row>
    <row r="21874" spans="1:4" x14ac:dyDescent="0.25">
      <c r="A21874" s="890" t="s">
        <v>21163</v>
      </c>
      <c r="B21874" s="890" t="s">
        <v>21164</v>
      </c>
      <c r="C21874" s="890" t="s">
        <v>21146</v>
      </c>
      <c r="D21874" s="890">
        <v>2.96</v>
      </c>
    </row>
    <row r="21875" spans="1:4" x14ac:dyDescent="0.25">
      <c r="A21875" s="890" t="s">
        <v>21165</v>
      </c>
      <c r="B21875" s="890" t="s">
        <v>21164</v>
      </c>
      <c r="C21875" s="890" t="s">
        <v>21146</v>
      </c>
      <c r="D21875" s="890">
        <v>2.66</v>
      </c>
    </row>
    <row r="21876" spans="1:4" x14ac:dyDescent="0.25">
      <c r="A21876" s="890" t="s">
        <v>21166</v>
      </c>
      <c r="B21876" s="890" t="s">
        <v>40228</v>
      </c>
      <c r="C21876" s="890" t="s">
        <v>5</v>
      </c>
      <c r="D21876" s="890">
        <v>70.86</v>
      </c>
    </row>
    <row r="21877" spans="1:4" x14ac:dyDescent="0.25">
      <c r="A21877" s="890" t="s">
        <v>21167</v>
      </c>
      <c r="B21877" s="890" t="s">
        <v>40228</v>
      </c>
      <c r="C21877" s="890" t="s">
        <v>5</v>
      </c>
      <c r="D21877" s="890">
        <v>65.52</v>
      </c>
    </row>
    <row r="21878" spans="1:4" x14ac:dyDescent="0.25">
      <c r="A21878" s="890" t="s">
        <v>21168</v>
      </c>
      <c r="B21878" s="890" t="s">
        <v>40229</v>
      </c>
      <c r="C21878" s="890" t="s">
        <v>5</v>
      </c>
      <c r="D21878" s="890">
        <v>118.09</v>
      </c>
    </row>
    <row r="21879" spans="1:4" x14ac:dyDescent="0.25">
      <c r="A21879" s="890" t="s">
        <v>21169</v>
      </c>
      <c r="B21879" s="890" t="s">
        <v>40229</v>
      </c>
      <c r="C21879" s="890" t="s">
        <v>5</v>
      </c>
      <c r="D21879" s="890">
        <v>109.19</v>
      </c>
    </row>
    <row r="21880" spans="1:4" x14ac:dyDescent="0.25">
      <c r="A21880" s="890" t="s">
        <v>21170</v>
      </c>
      <c r="B21880" s="890" t="s">
        <v>40230</v>
      </c>
      <c r="C21880" s="890" t="s">
        <v>5</v>
      </c>
      <c r="D21880" s="890">
        <v>30.55</v>
      </c>
    </row>
    <row r="21881" spans="1:4" x14ac:dyDescent="0.25">
      <c r="A21881" s="890" t="s">
        <v>21171</v>
      </c>
      <c r="B21881" s="890" t="s">
        <v>40230</v>
      </c>
      <c r="C21881" s="890" t="s">
        <v>5</v>
      </c>
      <c r="D21881" s="890">
        <v>28.24</v>
      </c>
    </row>
    <row r="21882" spans="1:4" x14ac:dyDescent="0.25">
      <c r="A21882" s="890" t="s">
        <v>21172</v>
      </c>
      <c r="B21882" s="890" t="s">
        <v>40231</v>
      </c>
      <c r="C21882" s="890" t="s">
        <v>21146</v>
      </c>
      <c r="D21882" s="890">
        <v>9.81</v>
      </c>
    </row>
    <row r="21883" spans="1:4" x14ac:dyDescent="0.25">
      <c r="A21883" s="890" t="s">
        <v>21173</v>
      </c>
      <c r="B21883" s="890" t="s">
        <v>40231</v>
      </c>
      <c r="C21883" s="890" t="s">
        <v>21146</v>
      </c>
      <c r="D21883" s="890">
        <v>9.07</v>
      </c>
    </row>
    <row r="21884" spans="1:4" x14ac:dyDescent="0.25">
      <c r="A21884" s="890" t="s">
        <v>21174</v>
      </c>
      <c r="B21884" s="890" t="s">
        <v>40232</v>
      </c>
      <c r="C21884" s="890" t="s">
        <v>21146</v>
      </c>
      <c r="D21884" s="890">
        <v>11.79</v>
      </c>
    </row>
    <row r="21885" spans="1:4" x14ac:dyDescent="0.25">
      <c r="A21885" s="890" t="s">
        <v>21175</v>
      </c>
      <c r="B21885" s="890" t="s">
        <v>40232</v>
      </c>
      <c r="C21885" s="890" t="s">
        <v>21146</v>
      </c>
      <c r="D21885" s="890">
        <v>10.9</v>
      </c>
    </row>
    <row r="21886" spans="1:4" x14ac:dyDescent="0.25">
      <c r="A21886" s="890" t="s">
        <v>21176</v>
      </c>
      <c r="B21886" s="890" t="s">
        <v>40233</v>
      </c>
      <c r="C21886" s="890" t="s">
        <v>5</v>
      </c>
      <c r="D21886" s="890">
        <v>147.6</v>
      </c>
    </row>
    <row r="21887" spans="1:4" x14ac:dyDescent="0.25">
      <c r="A21887" s="890" t="s">
        <v>21177</v>
      </c>
      <c r="B21887" s="890" t="s">
        <v>40233</v>
      </c>
      <c r="C21887" s="890" t="s">
        <v>5</v>
      </c>
      <c r="D21887" s="890">
        <v>136.47999999999999</v>
      </c>
    </row>
    <row r="21888" spans="1:4" x14ac:dyDescent="0.25">
      <c r="A21888" s="890" t="s">
        <v>21178</v>
      </c>
      <c r="B21888" s="890" t="s">
        <v>40234</v>
      </c>
      <c r="C21888" s="890" t="s">
        <v>21146</v>
      </c>
      <c r="D21888" s="890">
        <v>14.35</v>
      </c>
    </row>
    <row r="21889" spans="1:4" x14ac:dyDescent="0.25">
      <c r="A21889" s="890" t="s">
        <v>21179</v>
      </c>
      <c r="B21889" s="890" t="s">
        <v>40234</v>
      </c>
      <c r="C21889" s="890" t="s">
        <v>21146</v>
      </c>
      <c r="D21889" s="890">
        <v>14.01</v>
      </c>
    </row>
    <row r="21890" spans="1:4" x14ac:dyDescent="0.25">
      <c r="A21890" s="890" t="s">
        <v>21180</v>
      </c>
      <c r="B21890" s="890" t="s">
        <v>21181</v>
      </c>
      <c r="C21890" s="890" t="s">
        <v>5</v>
      </c>
      <c r="D21890" s="890">
        <v>1.75</v>
      </c>
    </row>
    <row r="21891" spans="1:4" x14ac:dyDescent="0.25">
      <c r="A21891" s="890" t="s">
        <v>21182</v>
      </c>
      <c r="B21891" s="890" t="s">
        <v>21181</v>
      </c>
      <c r="C21891" s="890" t="s">
        <v>5</v>
      </c>
      <c r="D21891" s="890">
        <v>1.75</v>
      </c>
    </row>
    <row r="21892" spans="1:4" x14ac:dyDescent="0.25">
      <c r="A21892" s="890" t="s">
        <v>21183</v>
      </c>
      <c r="B21892" s="890" t="s">
        <v>21801</v>
      </c>
      <c r="C21892" s="890" t="s">
        <v>113</v>
      </c>
      <c r="D21892" s="890">
        <v>7.27</v>
      </c>
    </row>
    <row r="21893" spans="1:4" x14ac:dyDescent="0.25">
      <c r="A21893" s="890" t="s">
        <v>21184</v>
      </c>
      <c r="B21893" s="890" t="s">
        <v>21801</v>
      </c>
      <c r="C21893" s="890" t="s">
        <v>113</v>
      </c>
      <c r="D21893" s="890">
        <v>7.27</v>
      </c>
    </row>
    <row r="21894" spans="1:4" x14ac:dyDescent="0.25">
      <c r="A21894" s="890" t="s">
        <v>21185</v>
      </c>
      <c r="B21894" s="890" t="s">
        <v>21802</v>
      </c>
      <c r="C21894" s="890" t="s">
        <v>113</v>
      </c>
      <c r="D21894" s="890">
        <v>7.27</v>
      </c>
    </row>
    <row r="21895" spans="1:4" x14ac:dyDescent="0.25">
      <c r="A21895" s="890" t="s">
        <v>21186</v>
      </c>
      <c r="B21895" s="890" t="s">
        <v>21802</v>
      </c>
      <c r="C21895" s="890" t="s">
        <v>113</v>
      </c>
      <c r="D21895" s="890">
        <v>7.27</v>
      </c>
    </row>
    <row r="21896" spans="1:4" x14ac:dyDescent="0.25">
      <c r="A21896" s="890" t="s">
        <v>21187</v>
      </c>
      <c r="B21896" s="890" t="s">
        <v>21803</v>
      </c>
      <c r="C21896" s="890" t="s">
        <v>113</v>
      </c>
      <c r="D21896" s="890">
        <v>7.12</v>
      </c>
    </row>
    <row r="21897" spans="1:4" x14ac:dyDescent="0.25">
      <c r="A21897" s="890" t="s">
        <v>21188</v>
      </c>
      <c r="B21897" s="890" t="s">
        <v>21803</v>
      </c>
      <c r="C21897" s="890" t="s">
        <v>113</v>
      </c>
      <c r="D21897" s="890">
        <v>7.12</v>
      </c>
    </row>
    <row r="21898" spans="1:4" x14ac:dyDescent="0.25">
      <c r="A21898" s="890" t="s">
        <v>21189</v>
      </c>
      <c r="B21898" s="890" t="s">
        <v>40235</v>
      </c>
      <c r="C21898" s="890" t="s">
        <v>3</v>
      </c>
      <c r="D21898" s="890">
        <v>140.1</v>
      </c>
    </row>
    <row r="21899" spans="1:4" x14ac:dyDescent="0.25">
      <c r="A21899" s="890" t="s">
        <v>21190</v>
      </c>
      <c r="B21899" s="890" t="s">
        <v>40235</v>
      </c>
      <c r="C21899" s="890" t="s">
        <v>3</v>
      </c>
      <c r="D21899" s="890">
        <v>139.24</v>
      </c>
    </row>
    <row r="21900" spans="1:4" x14ac:dyDescent="0.25">
      <c r="A21900" s="890" t="s">
        <v>21191</v>
      </c>
      <c r="B21900" s="890" t="s">
        <v>40236</v>
      </c>
      <c r="C21900" s="890" t="s">
        <v>3</v>
      </c>
      <c r="D21900" s="890">
        <v>21.76</v>
      </c>
    </row>
    <row r="21901" spans="1:4" x14ac:dyDescent="0.25">
      <c r="A21901" s="890" t="s">
        <v>21192</v>
      </c>
      <c r="B21901" s="890" t="s">
        <v>40236</v>
      </c>
      <c r="C21901" s="890" t="s">
        <v>3</v>
      </c>
      <c r="D21901" s="890">
        <v>21.56</v>
      </c>
    </row>
    <row r="21902" spans="1:4" x14ac:dyDescent="0.25">
      <c r="A21902" s="890" t="s">
        <v>21193</v>
      </c>
      <c r="B21902" s="890" t="s">
        <v>40237</v>
      </c>
      <c r="C21902" s="890" t="s">
        <v>3</v>
      </c>
      <c r="D21902" s="890">
        <v>295.26</v>
      </c>
    </row>
    <row r="21903" spans="1:4" x14ac:dyDescent="0.25">
      <c r="A21903" s="890" t="s">
        <v>21194</v>
      </c>
      <c r="B21903" s="890" t="s">
        <v>40237</v>
      </c>
      <c r="C21903" s="890" t="s">
        <v>3</v>
      </c>
      <c r="D21903" s="890">
        <v>289.25</v>
      </c>
    </row>
    <row r="21904" spans="1:4" x14ac:dyDescent="0.25">
      <c r="A21904" s="890" t="s">
        <v>21195</v>
      </c>
      <c r="B21904" s="890" t="s">
        <v>40238</v>
      </c>
      <c r="C21904" s="890" t="s">
        <v>3</v>
      </c>
      <c r="D21904" s="890">
        <v>30.13</v>
      </c>
    </row>
    <row r="21905" spans="1:4" x14ac:dyDescent="0.25">
      <c r="A21905" s="890" t="s">
        <v>21196</v>
      </c>
      <c r="B21905" s="890" t="s">
        <v>40238</v>
      </c>
      <c r="C21905" s="890" t="s">
        <v>3</v>
      </c>
      <c r="D21905" s="890">
        <v>29.6</v>
      </c>
    </row>
    <row r="21906" spans="1:4" x14ac:dyDescent="0.25">
      <c r="A21906" s="890" t="s">
        <v>21197</v>
      </c>
      <c r="B21906" s="890" t="s">
        <v>40239</v>
      </c>
      <c r="C21906" s="890" t="s">
        <v>3</v>
      </c>
      <c r="D21906" s="890">
        <v>109</v>
      </c>
    </row>
    <row r="21907" spans="1:4" x14ac:dyDescent="0.25">
      <c r="A21907" s="890" t="s">
        <v>21198</v>
      </c>
      <c r="B21907" s="890" t="s">
        <v>40239</v>
      </c>
      <c r="C21907" s="890" t="s">
        <v>3</v>
      </c>
      <c r="D21907" s="890">
        <v>108.77</v>
      </c>
    </row>
    <row r="21908" spans="1:4" x14ac:dyDescent="0.25">
      <c r="A21908" s="890" t="s">
        <v>21199</v>
      </c>
      <c r="B21908" s="890" t="s">
        <v>40240</v>
      </c>
      <c r="C21908" s="890" t="s">
        <v>3</v>
      </c>
      <c r="D21908" s="890">
        <v>50.93</v>
      </c>
    </row>
    <row r="21909" spans="1:4" x14ac:dyDescent="0.25">
      <c r="A21909" s="890" t="s">
        <v>21200</v>
      </c>
      <c r="B21909" s="890" t="s">
        <v>40240</v>
      </c>
      <c r="C21909" s="890" t="s">
        <v>3</v>
      </c>
      <c r="D21909" s="890">
        <v>49.07</v>
      </c>
    </row>
    <row r="21910" spans="1:4" x14ac:dyDescent="0.25">
      <c r="A21910" s="890" t="s">
        <v>21201</v>
      </c>
      <c r="B21910" s="890" t="s">
        <v>40241</v>
      </c>
      <c r="C21910" s="890" t="s">
        <v>3</v>
      </c>
      <c r="D21910" s="890">
        <v>328.73</v>
      </c>
    </row>
    <row r="21911" spans="1:4" x14ac:dyDescent="0.25">
      <c r="A21911" s="890" t="s">
        <v>21202</v>
      </c>
      <c r="B21911" s="890" t="s">
        <v>40241</v>
      </c>
      <c r="C21911" s="890" t="s">
        <v>3</v>
      </c>
      <c r="D21911" s="890">
        <v>322.72000000000003</v>
      </c>
    </row>
    <row r="21912" spans="1:4" x14ac:dyDescent="0.25">
      <c r="A21912" s="890" t="s">
        <v>21203</v>
      </c>
      <c r="B21912" s="890" t="s">
        <v>40242</v>
      </c>
      <c r="C21912" s="890" t="s">
        <v>3</v>
      </c>
      <c r="D21912" s="890">
        <v>336.82</v>
      </c>
    </row>
    <row r="21913" spans="1:4" x14ac:dyDescent="0.25">
      <c r="A21913" s="890" t="s">
        <v>21204</v>
      </c>
      <c r="B21913" s="890" t="s">
        <v>40242</v>
      </c>
      <c r="C21913" s="890" t="s">
        <v>3</v>
      </c>
      <c r="D21913" s="890">
        <v>330.81</v>
      </c>
    </row>
    <row r="21914" spans="1:4" x14ac:dyDescent="0.25">
      <c r="A21914" s="890" t="s">
        <v>21205</v>
      </c>
      <c r="B21914" s="890" t="s">
        <v>21804</v>
      </c>
      <c r="C21914" s="890" t="s">
        <v>3</v>
      </c>
      <c r="D21914" s="890">
        <v>123.38</v>
      </c>
    </row>
    <row r="21915" spans="1:4" x14ac:dyDescent="0.25">
      <c r="A21915" s="890" t="s">
        <v>21206</v>
      </c>
      <c r="B21915" s="890" t="s">
        <v>21804</v>
      </c>
      <c r="C21915" s="890" t="s">
        <v>3</v>
      </c>
      <c r="D21915" s="890">
        <v>116.35</v>
      </c>
    </row>
    <row r="21916" spans="1:4" x14ac:dyDescent="0.25">
      <c r="A21916" s="890" t="s">
        <v>21207</v>
      </c>
      <c r="B21916" s="890" t="s">
        <v>21805</v>
      </c>
      <c r="C21916" s="890" t="s">
        <v>5</v>
      </c>
      <c r="D21916" s="890">
        <v>1348303.11</v>
      </c>
    </row>
    <row r="21917" spans="1:4" x14ac:dyDescent="0.25">
      <c r="A21917" s="890" t="s">
        <v>21208</v>
      </c>
      <c r="B21917" s="890" t="s">
        <v>21805</v>
      </c>
      <c r="C21917" s="890" t="s">
        <v>5</v>
      </c>
      <c r="D21917" s="890">
        <v>1348303.11</v>
      </c>
    </row>
    <row r="21918" spans="1:4" x14ac:dyDescent="0.25">
      <c r="A21918" s="890" t="s">
        <v>21209</v>
      </c>
      <c r="B21918" s="890" t="s">
        <v>21806</v>
      </c>
      <c r="C21918" s="890" t="s">
        <v>5</v>
      </c>
      <c r="D21918" s="890">
        <v>44378.559999999998</v>
      </c>
    </row>
    <row r="21919" spans="1:4" x14ac:dyDescent="0.25">
      <c r="A21919" s="890" t="s">
        <v>21210</v>
      </c>
      <c r="B21919" s="890" t="s">
        <v>21806</v>
      </c>
      <c r="C21919" s="890" t="s">
        <v>5</v>
      </c>
      <c r="D21919" s="890">
        <v>44378.559999999998</v>
      </c>
    </row>
    <row r="21920" spans="1:4" x14ac:dyDescent="0.25">
      <c r="A21920" s="890" t="s">
        <v>21211</v>
      </c>
      <c r="B21920" s="890" t="s">
        <v>21807</v>
      </c>
      <c r="C21920" s="890" t="s">
        <v>5</v>
      </c>
      <c r="D21920" s="890">
        <v>1195157.32</v>
      </c>
    </row>
    <row r="21921" spans="1:4" x14ac:dyDescent="0.25">
      <c r="A21921" s="890" t="s">
        <v>21212</v>
      </c>
      <c r="B21921" s="890" t="s">
        <v>21807</v>
      </c>
      <c r="C21921" s="890" t="s">
        <v>5</v>
      </c>
      <c r="D21921" s="890">
        <v>1195157.32</v>
      </c>
    </row>
    <row r="21922" spans="1:4" x14ac:dyDescent="0.25">
      <c r="A21922" s="890" t="s">
        <v>21213</v>
      </c>
      <c r="B21922" s="890" t="s">
        <v>21808</v>
      </c>
      <c r="C21922" s="890" t="s">
        <v>5</v>
      </c>
      <c r="D21922" s="890">
        <v>1028646.02</v>
      </c>
    </row>
    <row r="21923" spans="1:4" x14ac:dyDescent="0.25">
      <c r="A21923" s="890" t="s">
        <v>21214</v>
      </c>
      <c r="B21923" s="890" t="s">
        <v>21808</v>
      </c>
      <c r="C21923" s="890" t="s">
        <v>5</v>
      </c>
      <c r="D21923" s="890">
        <v>1028646.02</v>
      </c>
    </row>
    <row r="21924" spans="1:4" x14ac:dyDescent="0.25">
      <c r="A21924" s="890" t="s">
        <v>21215</v>
      </c>
      <c r="B21924" s="890" t="s">
        <v>21809</v>
      </c>
      <c r="C21924" s="890" t="s">
        <v>5</v>
      </c>
      <c r="D21924" s="890">
        <v>1028646.02</v>
      </c>
    </row>
    <row r="21925" spans="1:4" x14ac:dyDescent="0.25">
      <c r="A21925" s="890" t="s">
        <v>21216</v>
      </c>
      <c r="B21925" s="890" t="s">
        <v>21809</v>
      </c>
      <c r="C21925" s="890" t="s">
        <v>5</v>
      </c>
      <c r="D21925" s="890">
        <v>1028646.02</v>
      </c>
    </row>
    <row r="21926" spans="1:4" x14ac:dyDescent="0.25">
      <c r="A21926" s="890" t="s">
        <v>21217</v>
      </c>
      <c r="B21926" s="890" t="s">
        <v>21810</v>
      </c>
      <c r="C21926" s="890" t="s">
        <v>5</v>
      </c>
      <c r="D21926" s="890">
        <v>1302951.07</v>
      </c>
    </row>
    <row r="21927" spans="1:4" x14ac:dyDescent="0.25">
      <c r="A21927" s="890" t="s">
        <v>21218</v>
      </c>
      <c r="B21927" s="890" t="s">
        <v>21810</v>
      </c>
      <c r="C21927" s="890" t="s">
        <v>5</v>
      </c>
      <c r="D21927" s="890">
        <v>1302951.07</v>
      </c>
    </row>
    <row r="21928" spans="1:4" x14ac:dyDescent="0.25">
      <c r="A21928" s="890" t="s">
        <v>21219</v>
      </c>
      <c r="B21928" s="890" t="s">
        <v>21811</v>
      </c>
      <c r="C21928" s="890" t="s">
        <v>5</v>
      </c>
      <c r="D21928" s="890">
        <v>48.11</v>
      </c>
    </row>
    <row r="21929" spans="1:4" x14ac:dyDescent="0.25">
      <c r="A21929" s="890" t="s">
        <v>21220</v>
      </c>
      <c r="B21929" s="890" t="s">
        <v>21811</v>
      </c>
      <c r="C21929" s="890" t="s">
        <v>5</v>
      </c>
      <c r="D21929" s="890">
        <v>48.11</v>
      </c>
    </row>
    <row r="21930" spans="1:4" x14ac:dyDescent="0.25">
      <c r="A21930" s="890" t="s">
        <v>21221</v>
      </c>
      <c r="B21930" s="890" t="s">
        <v>21812</v>
      </c>
      <c r="C21930" s="890" t="s">
        <v>5</v>
      </c>
      <c r="D21930" s="890">
        <v>52.84</v>
      </c>
    </row>
    <row r="21931" spans="1:4" x14ac:dyDescent="0.25">
      <c r="A21931" s="890" t="s">
        <v>21222</v>
      </c>
      <c r="B21931" s="890" t="s">
        <v>21812</v>
      </c>
      <c r="C21931" s="890" t="s">
        <v>5</v>
      </c>
      <c r="D21931" s="890">
        <v>52.84</v>
      </c>
    </row>
    <row r="21932" spans="1:4" x14ac:dyDescent="0.25">
      <c r="A21932" s="890" t="s">
        <v>21223</v>
      </c>
      <c r="B21932" s="890" t="s">
        <v>21813</v>
      </c>
      <c r="C21932" s="890" t="s">
        <v>5</v>
      </c>
      <c r="D21932" s="890">
        <v>55.08</v>
      </c>
    </row>
    <row r="21933" spans="1:4" x14ac:dyDescent="0.25">
      <c r="A21933" s="890" t="s">
        <v>21224</v>
      </c>
      <c r="B21933" s="890" t="s">
        <v>21813</v>
      </c>
      <c r="C21933" s="890" t="s">
        <v>5</v>
      </c>
      <c r="D21933" s="890">
        <v>55.08</v>
      </c>
    </row>
    <row r="21934" spans="1:4" x14ac:dyDescent="0.25">
      <c r="A21934" s="890" t="s">
        <v>21225</v>
      </c>
      <c r="B21934" s="890" t="s">
        <v>21814</v>
      </c>
      <c r="C21934" s="890" t="s">
        <v>5</v>
      </c>
      <c r="D21934" s="890">
        <v>63.14</v>
      </c>
    </row>
    <row r="21935" spans="1:4" x14ac:dyDescent="0.25">
      <c r="A21935" s="890" t="s">
        <v>21226</v>
      </c>
      <c r="B21935" s="890" t="s">
        <v>21814</v>
      </c>
      <c r="C21935" s="890" t="s">
        <v>5</v>
      </c>
      <c r="D21935" s="890">
        <v>63.14</v>
      </c>
    </row>
    <row r="21936" spans="1:4" x14ac:dyDescent="0.25">
      <c r="A21936" s="890" t="s">
        <v>21227</v>
      </c>
      <c r="B21936" s="890" t="s">
        <v>21815</v>
      </c>
      <c r="C21936" s="890" t="s">
        <v>5</v>
      </c>
      <c r="D21936" s="890">
        <v>64.45</v>
      </c>
    </row>
    <row r="21937" spans="1:4" x14ac:dyDescent="0.25">
      <c r="A21937" s="890" t="s">
        <v>21228</v>
      </c>
      <c r="B21937" s="890" t="s">
        <v>21815</v>
      </c>
      <c r="C21937" s="890" t="s">
        <v>5</v>
      </c>
      <c r="D21937" s="890">
        <v>64.45</v>
      </c>
    </row>
    <row r="21938" spans="1:4" x14ac:dyDescent="0.25">
      <c r="A21938" s="890" t="s">
        <v>21229</v>
      </c>
      <c r="B21938" s="890" t="s">
        <v>21816</v>
      </c>
      <c r="C21938" s="890" t="s">
        <v>5</v>
      </c>
      <c r="D21938" s="890">
        <v>77.5</v>
      </c>
    </row>
    <row r="21939" spans="1:4" x14ac:dyDescent="0.25">
      <c r="A21939" s="890" t="s">
        <v>21230</v>
      </c>
      <c r="B21939" s="890" t="s">
        <v>21816</v>
      </c>
      <c r="C21939" s="890" t="s">
        <v>5</v>
      </c>
      <c r="D21939" s="890">
        <v>77.5</v>
      </c>
    </row>
    <row r="21940" spans="1:4" x14ac:dyDescent="0.25">
      <c r="A21940" s="890" t="s">
        <v>21231</v>
      </c>
      <c r="B21940" s="890" t="s">
        <v>21817</v>
      </c>
      <c r="C21940" s="890" t="s">
        <v>5</v>
      </c>
      <c r="D21940" s="890">
        <v>84.44</v>
      </c>
    </row>
    <row r="21941" spans="1:4" x14ac:dyDescent="0.25">
      <c r="A21941" s="890" t="s">
        <v>21232</v>
      </c>
      <c r="B21941" s="890" t="s">
        <v>21817</v>
      </c>
      <c r="C21941" s="890" t="s">
        <v>5</v>
      </c>
      <c r="D21941" s="890">
        <v>84.44</v>
      </c>
    </row>
    <row r="21942" spans="1:4" x14ac:dyDescent="0.25">
      <c r="A21942" s="890" t="s">
        <v>21233</v>
      </c>
      <c r="B21942" s="890" t="s">
        <v>21818</v>
      </c>
      <c r="C21942" s="890" t="s">
        <v>5</v>
      </c>
      <c r="D21942" s="890">
        <v>99.53</v>
      </c>
    </row>
    <row r="21943" spans="1:4" x14ac:dyDescent="0.25">
      <c r="A21943" s="890" t="s">
        <v>21234</v>
      </c>
      <c r="B21943" s="890" t="s">
        <v>21818</v>
      </c>
      <c r="C21943" s="890" t="s">
        <v>5</v>
      </c>
      <c r="D21943" s="890">
        <v>99.53</v>
      </c>
    </row>
    <row r="21944" spans="1:4" x14ac:dyDescent="0.25">
      <c r="A21944" s="890" t="s">
        <v>21235</v>
      </c>
      <c r="B21944" s="890" t="s">
        <v>21819</v>
      </c>
      <c r="C21944" s="890" t="s">
        <v>5</v>
      </c>
      <c r="D21944" s="890">
        <v>110.55</v>
      </c>
    </row>
    <row r="21945" spans="1:4" x14ac:dyDescent="0.25">
      <c r="A21945" s="890" t="s">
        <v>21236</v>
      </c>
      <c r="B21945" s="890" t="s">
        <v>21819</v>
      </c>
      <c r="C21945" s="890" t="s">
        <v>5</v>
      </c>
      <c r="D21945" s="890">
        <v>110.55</v>
      </c>
    </row>
    <row r="21946" spans="1:4" x14ac:dyDescent="0.25">
      <c r="A21946" s="890" t="s">
        <v>21237</v>
      </c>
      <c r="B21946" s="890" t="s">
        <v>21820</v>
      </c>
      <c r="C21946" s="890" t="s">
        <v>5</v>
      </c>
      <c r="D21946" s="890">
        <v>15.89</v>
      </c>
    </row>
    <row r="21947" spans="1:4" x14ac:dyDescent="0.25">
      <c r="A21947" s="890" t="s">
        <v>21238</v>
      </c>
      <c r="B21947" s="890" t="s">
        <v>21820</v>
      </c>
      <c r="C21947" s="890" t="s">
        <v>5</v>
      </c>
      <c r="D21947" s="890">
        <v>15.89</v>
      </c>
    </row>
    <row r="21948" spans="1:4" x14ac:dyDescent="0.25">
      <c r="A21948" s="890" t="s">
        <v>21239</v>
      </c>
      <c r="B21948" s="890" t="s">
        <v>21821</v>
      </c>
      <c r="C21948" s="890" t="s">
        <v>5</v>
      </c>
      <c r="D21948" s="890">
        <v>21.58</v>
      </c>
    </row>
    <row r="21949" spans="1:4" x14ac:dyDescent="0.25">
      <c r="A21949" s="890" t="s">
        <v>21240</v>
      </c>
      <c r="B21949" s="890" t="s">
        <v>21821</v>
      </c>
      <c r="C21949" s="890" t="s">
        <v>5</v>
      </c>
      <c r="D21949" s="890">
        <v>21.58</v>
      </c>
    </row>
    <row r="21950" spans="1:4" x14ac:dyDescent="0.25">
      <c r="A21950" s="890" t="s">
        <v>21241</v>
      </c>
      <c r="B21950" s="890" t="s">
        <v>21822</v>
      </c>
      <c r="C21950" s="890" t="s">
        <v>5</v>
      </c>
      <c r="D21950" s="890">
        <v>48.86</v>
      </c>
    </row>
    <row r="21951" spans="1:4" x14ac:dyDescent="0.25">
      <c r="A21951" s="890" t="s">
        <v>21242</v>
      </c>
      <c r="B21951" s="890" t="s">
        <v>21822</v>
      </c>
      <c r="C21951" s="890" t="s">
        <v>5</v>
      </c>
      <c r="D21951" s="890">
        <v>48.86</v>
      </c>
    </row>
    <row r="21952" spans="1:4" x14ac:dyDescent="0.25">
      <c r="A21952" s="890" t="s">
        <v>21243</v>
      </c>
      <c r="B21952" s="890" t="s">
        <v>21823</v>
      </c>
      <c r="C21952" s="890" t="s">
        <v>5</v>
      </c>
      <c r="D21952" s="890">
        <v>56.94</v>
      </c>
    </row>
    <row r="21953" spans="1:4" x14ac:dyDescent="0.25">
      <c r="A21953" s="890" t="s">
        <v>21244</v>
      </c>
      <c r="B21953" s="890" t="s">
        <v>21823</v>
      </c>
      <c r="C21953" s="890" t="s">
        <v>5</v>
      </c>
      <c r="D21953" s="890">
        <v>56.94</v>
      </c>
    </row>
    <row r="21954" spans="1:4" x14ac:dyDescent="0.25">
      <c r="A21954" s="890" t="s">
        <v>21245</v>
      </c>
      <c r="B21954" s="890" t="s">
        <v>21824</v>
      </c>
      <c r="C21954" s="890" t="s">
        <v>5</v>
      </c>
      <c r="D21954" s="890">
        <v>73.099999999999994</v>
      </c>
    </row>
    <row r="21955" spans="1:4" x14ac:dyDescent="0.25">
      <c r="A21955" s="890" t="s">
        <v>21246</v>
      </c>
      <c r="B21955" s="890" t="s">
        <v>21824</v>
      </c>
      <c r="C21955" s="890" t="s">
        <v>5</v>
      </c>
      <c r="D21955" s="890">
        <v>73.099999999999994</v>
      </c>
    </row>
    <row r="21956" spans="1:4" x14ac:dyDescent="0.25">
      <c r="A21956" s="890" t="s">
        <v>21247</v>
      </c>
      <c r="B21956" s="890" t="s">
        <v>21825</v>
      </c>
      <c r="C21956" s="890" t="s">
        <v>5</v>
      </c>
      <c r="D21956" s="890">
        <v>89.25</v>
      </c>
    </row>
    <row r="21957" spans="1:4" x14ac:dyDescent="0.25">
      <c r="A21957" s="890" t="s">
        <v>21248</v>
      </c>
      <c r="B21957" s="890" t="s">
        <v>21825</v>
      </c>
      <c r="C21957" s="890" t="s">
        <v>5</v>
      </c>
      <c r="D21957" s="890">
        <v>89.25</v>
      </c>
    </row>
    <row r="21958" spans="1:4" x14ac:dyDescent="0.25">
      <c r="A21958" s="890" t="s">
        <v>21249</v>
      </c>
      <c r="B21958" s="890" t="s">
        <v>21826</v>
      </c>
      <c r="C21958" s="890" t="s">
        <v>5</v>
      </c>
      <c r="D21958" s="890">
        <v>154.15</v>
      </c>
    </row>
    <row r="21959" spans="1:4" x14ac:dyDescent="0.25">
      <c r="A21959" s="890" t="s">
        <v>21250</v>
      </c>
      <c r="B21959" s="890" t="s">
        <v>21826</v>
      </c>
      <c r="C21959" s="890" t="s">
        <v>5</v>
      </c>
      <c r="D21959" s="890">
        <v>154.15</v>
      </c>
    </row>
    <row r="21960" spans="1:4" x14ac:dyDescent="0.25">
      <c r="A21960" s="890" t="s">
        <v>21251</v>
      </c>
      <c r="B21960" s="890" t="s">
        <v>21252</v>
      </c>
      <c r="C21960" s="890" t="s">
        <v>5</v>
      </c>
      <c r="D21960" s="890">
        <v>53.94</v>
      </c>
    </row>
    <row r="21961" spans="1:4" x14ac:dyDescent="0.25">
      <c r="A21961" s="890" t="s">
        <v>21253</v>
      </c>
      <c r="B21961" s="890" t="s">
        <v>21252</v>
      </c>
      <c r="C21961" s="890" t="s">
        <v>5</v>
      </c>
      <c r="D21961" s="890">
        <v>53.94</v>
      </c>
    </row>
    <row r="21962" spans="1:4" x14ac:dyDescent="0.25">
      <c r="A21962" s="890" t="s">
        <v>21254</v>
      </c>
      <c r="B21962" s="890" t="s">
        <v>21255</v>
      </c>
      <c r="C21962" s="890" t="s">
        <v>5</v>
      </c>
      <c r="D21962" s="890">
        <v>122.71</v>
      </c>
    </row>
    <row r="21963" spans="1:4" x14ac:dyDescent="0.25">
      <c r="A21963" s="890" t="s">
        <v>21256</v>
      </c>
      <c r="B21963" s="890" t="s">
        <v>21255</v>
      </c>
      <c r="C21963" s="890" t="s">
        <v>5</v>
      </c>
      <c r="D21963" s="890">
        <v>122.71</v>
      </c>
    </row>
    <row r="21964" spans="1:4" x14ac:dyDescent="0.25">
      <c r="A21964" s="890" t="s">
        <v>21257</v>
      </c>
      <c r="B21964" s="890" t="s">
        <v>21258</v>
      </c>
      <c r="C21964" s="890" t="s">
        <v>5</v>
      </c>
      <c r="D21964" s="890">
        <v>136.21</v>
      </c>
    </row>
    <row r="21965" spans="1:4" x14ac:dyDescent="0.25">
      <c r="A21965" s="890" t="s">
        <v>21259</v>
      </c>
      <c r="B21965" s="890" t="s">
        <v>21258</v>
      </c>
      <c r="C21965" s="890" t="s">
        <v>5</v>
      </c>
      <c r="D21965" s="890">
        <v>136.21</v>
      </c>
    </row>
    <row r="21966" spans="1:4" x14ac:dyDescent="0.25">
      <c r="A21966" s="890" t="s">
        <v>21260</v>
      </c>
      <c r="B21966" s="890" t="s">
        <v>21261</v>
      </c>
      <c r="C21966" s="890" t="s">
        <v>5</v>
      </c>
      <c r="D21966" s="890">
        <v>5.76</v>
      </c>
    </row>
    <row r="21967" spans="1:4" x14ac:dyDescent="0.25">
      <c r="A21967" s="890" t="s">
        <v>21262</v>
      </c>
      <c r="B21967" s="890" t="s">
        <v>21261</v>
      </c>
      <c r="C21967" s="890" t="s">
        <v>5</v>
      </c>
      <c r="D21967" s="890">
        <v>5.76</v>
      </c>
    </row>
    <row r="21968" spans="1:4" x14ac:dyDescent="0.25">
      <c r="A21968" s="890" t="s">
        <v>21827</v>
      </c>
      <c r="B21968" s="890" t="s">
        <v>21828</v>
      </c>
      <c r="C21968" s="890" t="s">
        <v>4</v>
      </c>
      <c r="D21968" s="890">
        <v>15.99</v>
      </c>
    </row>
    <row r="21969" spans="1:4" x14ac:dyDescent="0.25">
      <c r="A21969" s="890" t="s">
        <v>21829</v>
      </c>
      <c r="B21969" s="890" t="s">
        <v>21828</v>
      </c>
      <c r="C21969" s="890" t="s">
        <v>4</v>
      </c>
      <c r="D21969" s="890">
        <v>15.99</v>
      </c>
    </row>
    <row r="21970" spans="1:4" x14ac:dyDescent="0.25">
      <c r="A21970" s="890" t="s">
        <v>21830</v>
      </c>
      <c r="B21970" s="890" t="s">
        <v>21831</v>
      </c>
      <c r="C21970" s="890" t="s">
        <v>4</v>
      </c>
      <c r="D21970" s="890">
        <v>14.27</v>
      </c>
    </row>
    <row r="21971" spans="1:4" x14ac:dyDescent="0.25">
      <c r="A21971" s="890" t="s">
        <v>21832</v>
      </c>
      <c r="B21971" s="890" t="s">
        <v>21831</v>
      </c>
      <c r="C21971" s="890" t="s">
        <v>4</v>
      </c>
      <c r="D21971" s="890">
        <v>14.27</v>
      </c>
    </row>
    <row r="21972" spans="1:4" x14ac:dyDescent="0.25">
      <c r="A21972" s="890" t="s">
        <v>21833</v>
      </c>
      <c r="B21972" s="890" t="s">
        <v>21834</v>
      </c>
      <c r="C21972" s="890" t="s">
        <v>4</v>
      </c>
      <c r="D21972" s="890">
        <v>23.78</v>
      </c>
    </row>
    <row r="21973" spans="1:4" x14ac:dyDescent="0.25">
      <c r="A21973" s="890" t="s">
        <v>21835</v>
      </c>
      <c r="B21973" s="890" t="s">
        <v>21834</v>
      </c>
      <c r="C21973" s="890" t="s">
        <v>4</v>
      </c>
      <c r="D21973" s="890">
        <v>23.78</v>
      </c>
    </row>
    <row r="21974" spans="1:4" x14ac:dyDescent="0.25">
      <c r="A21974" s="890" t="s">
        <v>21836</v>
      </c>
      <c r="B21974" s="890" t="s">
        <v>21837</v>
      </c>
      <c r="C21974" s="890" t="s">
        <v>4</v>
      </c>
      <c r="D21974" s="890">
        <v>30.12</v>
      </c>
    </row>
    <row r="21975" spans="1:4" x14ac:dyDescent="0.25">
      <c r="A21975" s="890" t="s">
        <v>21838</v>
      </c>
      <c r="B21975" s="890" t="s">
        <v>21837</v>
      </c>
      <c r="C21975" s="890" t="s">
        <v>4</v>
      </c>
      <c r="D21975" s="890">
        <v>30.12</v>
      </c>
    </row>
    <row r="21976" spans="1:4" x14ac:dyDescent="0.25">
      <c r="A21976" s="890" t="s">
        <v>21839</v>
      </c>
      <c r="B21976" s="890" t="s">
        <v>21840</v>
      </c>
      <c r="C21976" s="890" t="s">
        <v>4</v>
      </c>
      <c r="D21976" s="890">
        <v>8.42</v>
      </c>
    </row>
    <row r="21977" spans="1:4" x14ac:dyDescent="0.25">
      <c r="A21977" s="890" t="s">
        <v>21841</v>
      </c>
      <c r="B21977" s="890" t="s">
        <v>21840</v>
      </c>
      <c r="C21977" s="890" t="s">
        <v>4</v>
      </c>
      <c r="D21977" s="890">
        <v>8.42</v>
      </c>
    </row>
    <row r="21978" spans="1:4" x14ac:dyDescent="0.25">
      <c r="A21978" s="890" t="s">
        <v>21263</v>
      </c>
      <c r="B21978" s="890" t="s">
        <v>21264</v>
      </c>
      <c r="C21978" s="890" t="s">
        <v>4</v>
      </c>
      <c r="D21978" s="890">
        <v>1.73</v>
      </c>
    </row>
    <row r="21979" spans="1:4" x14ac:dyDescent="0.25">
      <c r="A21979" s="890" t="s">
        <v>21265</v>
      </c>
      <c r="B21979" s="890" t="s">
        <v>21264</v>
      </c>
      <c r="C21979" s="890" t="s">
        <v>4</v>
      </c>
      <c r="D21979" s="890">
        <v>1.73</v>
      </c>
    </row>
    <row r="21980" spans="1:4" x14ac:dyDescent="0.25">
      <c r="A21980" s="890" t="s">
        <v>21266</v>
      </c>
      <c r="B21980" s="890" t="s">
        <v>21267</v>
      </c>
      <c r="C21980" s="890" t="s">
        <v>4</v>
      </c>
      <c r="D21980" s="890">
        <v>1.99</v>
      </c>
    </row>
    <row r="21981" spans="1:4" x14ac:dyDescent="0.25">
      <c r="A21981" s="890" t="s">
        <v>21268</v>
      </c>
      <c r="B21981" s="890" t="s">
        <v>21267</v>
      </c>
      <c r="C21981" s="890" t="s">
        <v>4</v>
      </c>
      <c r="D21981" s="890">
        <v>1.99</v>
      </c>
    </row>
    <row r="21982" spans="1:4" x14ac:dyDescent="0.25">
      <c r="A21982" s="890" t="s">
        <v>21269</v>
      </c>
      <c r="B21982" s="890" t="s">
        <v>21842</v>
      </c>
      <c r="C21982" s="890" t="s">
        <v>4</v>
      </c>
      <c r="D21982" s="890">
        <v>4.07</v>
      </c>
    </row>
    <row r="21983" spans="1:4" x14ac:dyDescent="0.25">
      <c r="A21983" s="890" t="s">
        <v>21270</v>
      </c>
      <c r="B21983" s="890" t="s">
        <v>21842</v>
      </c>
      <c r="C21983" s="890" t="s">
        <v>4</v>
      </c>
      <c r="D21983" s="890">
        <v>4.07</v>
      </c>
    </row>
    <row r="21984" spans="1:4" x14ac:dyDescent="0.25">
      <c r="A21984" s="890" t="s">
        <v>21271</v>
      </c>
      <c r="B21984" s="890" t="s">
        <v>21272</v>
      </c>
      <c r="C21984" s="890" t="s">
        <v>20</v>
      </c>
      <c r="D21984" s="890">
        <v>1726.22</v>
      </c>
    </row>
    <row r="21985" spans="1:4" x14ac:dyDescent="0.25">
      <c r="A21985" s="890" t="s">
        <v>21273</v>
      </c>
      <c r="B21985" s="890" t="s">
        <v>21272</v>
      </c>
      <c r="C21985" s="890" t="s">
        <v>20</v>
      </c>
      <c r="D21985" s="890">
        <v>1726.22</v>
      </c>
    </row>
    <row r="21986" spans="1:4" x14ac:dyDescent="0.25">
      <c r="A21986" s="890" t="s">
        <v>21274</v>
      </c>
      <c r="B21986" s="890" t="s">
        <v>40243</v>
      </c>
      <c r="C21986" s="890" t="s">
        <v>1877</v>
      </c>
      <c r="D21986" s="890">
        <v>2392.2800000000002</v>
      </c>
    </row>
    <row r="21987" spans="1:4" x14ac:dyDescent="0.25">
      <c r="A21987" s="890" t="s">
        <v>21275</v>
      </c>
      <c r="B21987" s="890" t="s">
        <v>40243</v>
      </c>
      <c r="C21987" s="890" t="s">
        <v>1877</v>
      </c>
      <c r="D21987" s="890">
        <v>2275.7199999999998</v>
      </c>
    </row>
    <row r="21988" spans="1:4" x14ac:dyDescent="0.25">
      <c r="A21988" s="890" t="s">
        <v>21276</v>
      </c>
      <c r="B21988" s="890" t="s">
        <v>21277</v>
      </c>
      <c r="C21988" s="890" t="s">
        <v>21843</v>
      </c>
      <c r="D21988" s="890">
        <v>340.51</v>
      </c>
    </row>
    <row r="21989" spans="1:4" x14ac:dyDescent="0.25">
      <c r="A21989" s="890" t="s">
        <v>21278</v>
      </c>
      <c r="B21989" s="890" t="s">
        <v>21277</v>
      </c>
      <c r="C21989" s="890" t="s">
        <v>21843</v>
      </c>
      <c r="D21989" s="890">
        <v>332.51</v>
      </c>
    </row>
    <row r="21990" spans="1:4" x14ac:dyDescent="0.25">
      <c r="A21990" s="890" t="s">
        <v>21279</v>
      </c>
      <c r="B21990" s="890" t="s">
        <v>21280</v>
      </c>
      <c r="C21990" s="890" t="s">
        <v>5</v>
      </c>
      <c r="D21990" s="890">
        <v>124.77</v>
      </c>
    </row>
    <row r="21991" spans="1:4" x14ac:dyDescent="0.25">
      <c r="A21991" s="890" t="s">
        <v>21281</v>
      </c>
      <c r="B21991" s="890" t="s">
        <v>21280</v>
      </c>
      <c r="C21991" s="890" t="s">
        <v>5</v>
      </c>
      <c r="D21991" s="890">
        <v>112.29</v>
      </c>
    </row>
    <row r="21992" spans="1:4" x14ac:dyDescent="0.25">
      <c r="A21992" s="890" t="s">
        <v>21282</v>
      </c>
      <c r="B21992" s="890" t="s">
        <v>21283</v>
      </c>
      <c r="C21992" s="890" t="s">
        <v>5</v>
      </c>
      <c r="D21992" s="890">
        <v>169.14</v>
      </c>
    </row>
    <row r="21993" spans="1:4" x14ac:dyDescent="0.25">
      <c r="A21993" s="890" t="s">
        <v>21284</v>
      </c>
      <c r="B21993" s="890" t="s">
        <v>21283</v>
      </c>
      <c r="C21993" s="890" t="s">
        <v>5</v>
      </c>
      <c r="D21993" s="890">
        <v>158.59</v>
      </c>
    </row>
    <row r="21994" spans="1:4" x14ac:dyDescent="0.25">
      <c r="A21994" s="890" t="s">
        <v>21285</v>
      </c>
      <c r="B21994" s="890" t="s">
        <v>21286</v>
      </c>
      <c r="C21994" s="890" t="s">
        <v>21844</v>
      </c>
      <c r="D21994" s="890">
        <v>119.69</v>
      </c>
    </row>
    <row r="21995" spans="1:4" x14ac:dyDescent="0.25">
      <c r="A21995" s="890" t="s">
        <v>21287</v>
      </c>
      <c r="B21995" s="890" t="s">
        <v>21286</v>
      </c>
      <c r="C21995" s="890" t="s">
        <v>21844</v>
      </c>
      <c r="D21995" s="890">
        <v>116.82</v>
      </c>
    </row>
    <row r="21996" spans="1:4" x14ac:dyDescent="0.25">
      <c r="A21996" s="890" t="s">
        <v>21288</v>
      </c>
      <c r="B21996" s="890" t="s">
        <v>21289</v>
      </c>
      <c r="C21996" s="890" t="s">
        <v>21844</v>
      </c>
      <c r="D21996" s="890">
        <v>114.16</v>
      </c>
    </row>
    <row r="21997" spans="1:4" x14ac:dyDescent="0.25">
      <c r="A21997" s="890" t="s">
        <v>21290</v>
      </c>
      <c r="B21997" s="890" t="s">
        <v>21289</v>
      </c>
      <c r="C21997" s="890" t="s">
        <v>21844</v>
      </c>
      <c r="D21997" s="890">
        <v>111.29</v>
      </c>
    </row>
    <row r="21998" spans="1:4" x14ac:dyDescent="0.25">
      <c r="A21998" s="890" t="s">
        <v>21291</v>
      </c>
      <c r="B21998" s="890" t="s">
        <v>21292</v>
      </c>
      <c r="C21998" s="890" t="s">
        <v>1877</v>
      </c>
      <c r="D21998" s="890">
        <v>544.04999999999995</v>
      </c>
    </row>
    <row r="21999" spans="1:4" x14ac:dyDescent="0.25">
      <c r="A21999" s="890" t="s">
        <v>21293</v>
      </c>
      <c r="B21999" s="890" t="s">
        <v>21292</v>
      </c>
      <c r="C21999" s="890" t="s">
        <v>1877</v>
      </c>
      <c r="D21999" s="890">
        <v>498.04</v>
      </c>
    </row>
    <row r="22000" spans="1:4" x14ac:dyDescent="0.25">
      <c r="A22000" s="890" t="s">
        <v>21294</v>
      </c>
      <c r="B22000" s="890" t="s">
        <v>40244</v>
      </c>
      <c r="C22000" s="890" t="s">
        <v>1009</v>
      </c>
      <c r="D22000" s="890">
        <v>12760.04</v>
      </c>
    </row>
    <row r="22001" spans="1:4" x14ac:dyDescent="0.25">
      <c r="A22001" s="890" t="s">
        <v>21295</v>
      </c>
      <c r="B22001" s="890" t="s">
        <v>40244</v>
      </c>
      <c r="C22001" s="890" t="s">
        <v>1009</v>
      </c>
      <c r="D22001" s="890">
        <v>11833.71</v>
      </c>
    </row>
    <row r="22002" spans="1:4" x14ac:dyDescent="0.25">
      <c r="A22002" s="890" t="s">
        <v>21296</v>
      </c>
      <c r="B22002" s="890" t="s">
        <v>40245</v>
      </c>
      <c r="C22002" s="890" t="s">
        <v>1009</v>
      </c>
      <c r="D22002" s="890">
        <v>538.97</v>
      </c>
    </row>
    <row r="22003" spans="1:4" x14ac:dyDescent="0.25">
      <c r="A22003" s="890" t="s">
        <v>21297</v>
      </c>
      <c r="B22003" s="890" t="s">
        <v>40245</v>
      </c>
      <c r="C22003" s="890" t="s">
        <v>1009</v>
      </c>
      <c r="D22003" s="890">
        <v>512.04</v>
      </c>
    </row>
    <row r="22004" spans="1:4" x14ac:dyDescent="0.25">
      <c r="A22004" s="890" t="s">
        <v>21298</v>
      </c>
      <c r="B22004" s="890" t="s">
        <v>40246</v>
      </c>
      <c r="C22004" s="890" t="s">
        <v>1009</v>
      </c>
      <c r="D22004" s="890">
        <v>1279.33</v>
      </c>
    </row>
    <row r="22005" spans="1:4" x14ac:dyDescent="0.25">
      <c r="A22005" s="890" t="s">
        <v>21299</v>
      </c>
      <c r="B22005" s="890" t="s">
        <v>40246</v>
      </c>
      <c r="C22005" s="890" t="s">
        <v>1009</v>
      </c>
      <c r="D22005" s="890">
        <v>1207.83</v>
      </c>
    </row>
    <row r="22006" spans="1:4" x14ac:dyDescent="0.25">
      <c r="A22006" s="890" t="s">
        <v>21300</v>
      </c>
      <c r="B22006" s="890" t="s">
        <v>40247</v>
      </c>
      <c r="C22006" s="890" t="s">
        <v>1009</v>
      </c>
      <c r="D22006" s="890">
        <v>1136.9000000000001</v>
      </c>
    </row>
    <row r="22007" spans="1:4" x14ac:dyDescent="0.25">
      <c r="A22007" s="890" t="s">
        <v>21301</v>
      </c>
      <c r="B22007" s="890" t="s">
        <v>40247</v>
      </c>
      <c r="C22007" s="890" t="s">
        <v>1009</v>
      </c>
      <c r="D22007" s="890">
        <v>1069.42</v>
      </c>
    </row>
    <row r="22008" spans="1:4" x14ac:dyDescent="0.25">
      <c r="A22008" s="890" t="s">
        <v>21302</v>
      </c>
      <c r="B22008" s="890" t="s">
        <v>40248</v>
      </c>
      <c r="C22008" s="890" t="s">
        <v>1009</v>
      </c>
      <c r="D22008" s="890">
        <v>672.12</v>
      </c>
    </row>
    <row r="22009" spans="1:4" x14ac:dyDescent="0.25">
      <c r="A22009" s="890" t="s">
        <v>21303</v>
      </c>
      <c r="B22009" s="890" t="s">
        <v>40248</v>
      </c>
      <c r="C22009" s="890" t="s">
        <v>1009</v>
      </c>
      <c r="D22009" s="890">
        <v>642.16999999999996</v>
      </c>
    </row>
    <row r="22010" spans="1:4" x14ac:dyDescent="0.25">
      <c r="A22010" s="890" t="s">
        <v>21304</v>
      </c>
      <c r="B22010" s="890" t="s">
        <v>40249</v>
      </c>
      <c r="C22010" s="890" t="s">
        <v>1009</v>
      </c>
      <c r="D22010" s="890">
        <v>1774.71</v>
      </c>
    </row>
    <row r="22011" spans="1:4" x14ac:dyDescent="0.25">
      <c r="A22011" s="890" t="s">
        <v>21305</v>
      </c>
      <c r="B22011" s="890" t="s">
        <v>40249</v>
      </c>
      <c r="C22011" s="890" t="s">
        <v>1009</v>
      </c>
      <c r="D22011" s="890">
        <v>1597.06</v>
      </c>
    </row>
    <row r="22012" spans="1:4" x14ac:dyDescent="0.25">
      <c r="A22012" s="890" t="s">
        <v>21306</v>
      </c>
      <c r="B22012" s="890" t="s">
        <v>21307</v>
      </c>
      <c r="C22012" s="890" t="s">
        <v>1877</v>
      </c>
      <c r="D22012" s="890">
        <v>297.14999999999998</v>
      </c>
    </row>
    <row r="22013" spans="1:4" x14ac:dyDescent="0.25">
      <c r="A22013" s="890" t="s">
        <v>21308</v>
      </c>
      <c r="B22013" s="890" t="s">
        <v>21307</v>
      </c>
      <c r="C22013" s="890" t="s">
        <v>1877</v>
      </c>
      <c r="D22013" s="890">
        <v>276.87</v>
      </c>
    </row>
    <row r="22014" spans="1:4" x14ac:dyDescent="0.25">
      <c r="A22014" s="890" t="s">
        <v>21309</v>
      </c>
      <c r="B22014" s="890" t="s">
        <v>21845</v>
      </c>
      <c r="C22014" s="890" t="s">
        <v>1877</v>
      </c>
      <c r="D22014" s="890">
        <v>308.56</v>
      </c>
    </row>
    <row r="22015" spans="1:4" x14ac:dyDescent="0.25">
      <c r="A22015" s="890" t="s">
        <v>21310</v>
      </c>
      <c r="B22015" s="890" t="s">
        <v>21845</v>
      </c>
      <c r="C22015" s="890" t="s">
        <v>1877</v>
      </c>
      <c r="D22015" s="890">
        <v>287.41000000000003</v>
      </c>
    </row>
    <row r="22016" spans="1:4" x14ac:dyDescent="0.25">
      <c r="A22016" s="890" t="s">
        <v>21311</v>
      </c>
      <c r="B22016" s="890" t="s">
        <v>21312</v>
      </c>
      <c r="C22016" s="890" t="s">
        <v>1877</v>
      </c>
      <c r="D22016" s="890">
        <v>272.95</v>
      </c>
    </row>
    <row r="22017" spans="1:4" x14ac:dyDescent="0.25">
      <c r="A22017" s="890" t="s">
        <v>21313</v>
      </c>
      <c r="B22017" s="890" t="s">
        <v>21312</v>
      </c>
      <c r="C22017" s="890" t="s">
        <v>1877</v>
      </c>
      <c r="D22017" s="890">
        <v>256.14999999999998</v>
      </c>
    </row>
    <row r="22018" spans="1:4" x14ac:dyDescent="0.25">
      <c r="A22018" s="890" t="s">
        <v>21314</v>
      </c>
      <c r="B22018" s="890" t="s">
        <v>21315</v>
      </c>
      <c r="C22018" s="890" t="s">
        <v>1877</v>
      </c>
      <c r="D22018" s="890">
        <v>170.62</v>
      </c>
    </row>
    <row r="22019" spans="1:4" x14ac:dyDescent="0.25">
      <c r="A22019" s="890" t="s">
        <v>21316</v>
      </c>
      <c r="B22019" s="890" t="s">
        <v>21315</v>
      </c>
      <c r="C22019" s="890" t="s">
        <v>1877</v>
      </c>
      <c r="D22019" s="890">
        <v>154.38</v>
      </c>
    </row>
    <row r="22020" spans="1:4" x14ac:dyDescent="0.25">
      <c r="A22020" s="890" t="s">
        <v>21317</v>
      </c>
      <c r="B22020" s="890" t="s">
        <v>40250</v>
      </c>
      <c r="C22020" s="890" t="s">
        <v>1877</v>
      </c>
      <c r="D22020" s="890">
        <v>376.2</v>
      </c>
    </row>
    <row r="22021" spans="1:4" x14ac:dyDescent="0.25">
      <c r="A22021" s="890" t="s">
        <v>21318</v>
      </c>
      <c r="B22021" s="890" t="s">
        <v>40250</v>
      </c>
      <c r="C22021" s="890" t="s">
        <v>1877</v>
      </c>
      <c r="D22021" s="890">
        <v>360.77</v>
      </c>
    </row>
    <row r="22022" spans="1:4" x14ac:dyDescent="0.25">
      <c r="A22022" s="890" t="s">
        <v>21319</v>
      </c>
      <c r="B22022" s="890" t="s">
        <v>21320</v>
      </c>
      <c r="C22022" s="890" t="s">
        <v>1877</v>
      </c>
      <c r="D22022" s="890">
        <v>177.5</v>
      </c>
    </row>
    <row r="22023" spans="1:4" x14ac:dyDescent="0.25">
      <c r="A22023" s="890" t="s">
        <v>21321</v>
      </c>
      <c r="B22023" s="890" t="s">
        <v>21320</v>
      </c>
      <c r="C22023" s="890" t="s">
        <v>1877</v>
      </c>
      <c r="D22023" s="890">
        <v>163.47999999999999</v>
      </c>
    </row>
    <row r="22024" spans="1:4" x14ac:dyDescent="0.25">
      <c r="A22024" s="890" t="s">
        <v>21322</v>
      </c>
      <c r="B22024" s="890" t="s">
        <v>40251</v>
      </c>
      <c r="C22024" s="890" t="s">
        <v>1877</v>
      </c>
      <c r="D22024" s="890">
        <v>849.65</v>
      </c>
    </row>
    <row r="22025" spans="1:4" x14ac:dyDescent="0.25">
      <c r="A22025" s="890" t="s">
        <v>21323</v>
      </c>
      <c r="B22025" s="890" t="s">
        <v>40251</v>
      </c>
      <c r="C22025" s="890" t="s">
        <v>1877</v>
      </c>
      <c r="D22025" s="890">
        <v>833.04</v>
      </c>
    </row>
    <row r="22026" spans="1:4" x14ac:dyDescent="0.25">
      <c r="A22026" s="890" t="s">
        <v>21324</v>
      </c>
      <c r="B22026" s="890" t="s">
        <v>21325</v>
      </c>
      <c r="C22026" s="890" t="s">
        <v>1877</v>
      </c>
      <c r="D22026" s="890">
        <v>261.51</v>
      </c>
    </row>
    <row r="22027" spans="1:4" x14ac:dyDescent="0.25">
      <c r="A22027" s="890" t="s">
        <v>21326</v>
      </c>
      <c r="B22027" s="890" t="s">
        <v>21325</v>
      </c>
      <c r="C22027" s="890" t="s">
        <v>1877</v>
      </c>
      <c r="D22027" s="890">
        <v>247.5</v>
      </c>
    </row>
    <row r="22028" spans="1:4" x14ac:dyDescent="0.25">
      <c r="A22028" s="890" t="s">
        <v>21327</v>
      </c>
      <c r="B22028" s="890" t="s">
        <v>21328</v>
      </c>
      <c r="C22028" s="890" t="s">
        <v>5</v>
      </c>
      <c r="D22028" s="890">
        <v>1871.94</v>
      </c>
    </row>
    <row r="22029" spans="1:4" x14ac:dyDescent="0.25">
      <c r="A22029" s="890" t="s">
        <v>21329</v>
      </c>
      <c r="B22029" s="890" t="s">
        <v>21328</v>
      </c>
      <c r="C22029" s="890" t="s">
        <v>5</v>
      </c>
      <c r="D22029" s="890">
        <v>1871.94</v>
      </c>
    </row>
    <row r="22030" spans="1:4" x14ac:dyDescent="0.25">
      <c r="A22030" s="890" t="s">
        <v>21330</v>
      </c>
      <c r="B22030" s="890" t="s">
        <v>21331</v>
      </c>
      <c r="C22030" s="890" t="s">
        <v>5</v>
      </c>
      <c r="D22030" s="890">
        <v>2472.56</v>
      </c>
    </row>
    <row r="22031" spans="1:4" x14ac:dyDescent="0.25">
      <c r="A22031" s="890" t="s">
        <v>21332</v>
      </c>
      <c r="B22031" s="890" t="s">
        <v>21331</v>
      </c>
      <c r="C22031" s="890" t="s">
        <v>5</v>
      </c>
      <c r="D22031" s="890">
        <v>2472.56</v>
      </c>
    </row>
    <row r="22032" spans="1:4" x14ac:dyDescent="0.25">
      <c r="A22032" s="890" t="s">
        <v>21333</v>
      </c>
      <c r="B22032" s="890" t="s">
        <v>21334</v>
      </c>
      <c r="C22032" s="890" t="s">
        <v>5</v>
      </c>
      <c r="D22032" s="890">
        <v>1141.18</v>
      </c>
    </row>
    <row r="22033" spans="1:4" x14ac:dyDescent="0.25">
      <c r="A22033" s="890" t="s">
        <v>21335</v>
      </c>
      <c r="B22033" s="890" t="s">
        <v>21334</v>
      </c>
      <c r="C22033" s="890" t="s">
        <v>5</v>
      </c>
      <c r="D22033" s="890">
        <v>1141.18</v>
      </c>
    </row>
    <row r="22034" spans="1:4" x14ac:dyDescent="0.25">
      <c r="A22034" s="890" t="s">
        <v>21336</v>
      </c>
      <c r="B22034" s="890" t="s">
        <v>21337</v>
      </c>
      <c r="C22034" s="890" t="s">
        <v>5</v>
      </c>
      <c r="D22034" s="890">
        <v>1371.42</v>
      </c>
    </row>
    <row r="22035" spans="1:4" x14ac:dyDescent="0.25">
      <c r="A22035" s="890" t="s">
        <v>21338</v>
      </c>
      <c r="B22035" s="890" t="s">
        <v>21337</v>
      </c>
      <c r="C22035" s="890" t="s">
        <v>5</v>
      </c>
      <c r="D22035" s="890">
        <v>1371.42</v>
      </c>
    </row>
    <row r="22036" spans="1:4" x14ac:dyDescent="0.25">
      <c r="A22036" s="890" t="s">
        <v>21339</v>
      </c>
      <c r="B22036" s="890" t="s">
        <v>21340</v>
      </c>
      <c r="C22036" s="890" t="s">
        <v>5</v>
      </c>
      <c r="D22036" s="890">
        <v>1731.79</v>
      </c>
    </row>
    <row r="22037" spans="1:4" x14ac:dyDescent="0.25">
      <c r="A22037" s="890" t="s">
        <v>21341</v>
      </c>
      <c r="B22037" s="890" t="s">
        <v>21340</v>
      </c>
      <c r="C22037" s="890" t="s">
        <v>5</v>
      </c>
      <c r="D22037" s="890">
        <v>1731.79</v>
      </c>
    </row>
    <row r="22038" spans="1:4" x14ac:dyDescent="0.25">
      <c r="A22038" s="890" t="s">
        <v>21342</v>
      </c>
      <c r="B22038" s="890" t="s">
        <v>21343</v>
      </c>
      <c r="C22038" s="890" t="s">
        <v>5</v>
      </c>
      <c r="D22038" s="890">
        <v>1043.75</v>
      </c>
    </row>
    <row r="22039" spans="1:4" x14ac:dyDescent="0.25">
      <c r="A22039" s="890" t="s">
        <v>21344</v>
      </c>
      <c r="B22039" s="890" t="s">
        <v>21343</v>
      </c>
      <c r="C22039" s="890" t="s">
        <v>5</v>
      </c>
      <c r="D22039" s="890">
        <v>1043.75</v>
      </c>
    </row>
    <row r="22040" spans="1:4" x14ac:dyDescent="0.25">
      <c r="A22040" s="890" t="s">
        <v>21345</v>
      </c>
      <c r="B22040" s="890" t="s">
        <v>40252</v>
      </c>
      <c r="C22040" s="890" t="s">
        <v>4</v>
      </c>
      <c r="D22040" s="890">
        <v>422.75</v>
      </c>
    </row>
    <row r="22041" spans="1:4" x14ac:dyDescent="0.25">
      <c r="A22041" s="890" t="s">
        <v>21346</v>
      </c>
      <c r="B22041" s="890" t="s">
        <v>40252</v>
      </c>
      <c r="C22041" s="890" t="s">
        <v>4</v>
      </c>
      <c r="D22041" s="890">
        <v>407.69</v>
      </c>
    </row>
    <row r="22042" spans="1:4" x14ac:dyDescent="0.25">
      <c r="A22042" s="890" t="s">
        <v>21347</v>
      </c>
      <c r="B22042" s="890" t="s">
        <v>21348</v>
      </c>
      <c r="C22042" s="890" t="s">
        <v>5</v>
      </c>
      <c r="D22042" s="890">
        <v>1237.6300000000001</v>
      </c>
    </row>
    <row r="22043" spans="1:4" x14ac:dyDescent="0.25">
      <c r="A22043" s="890" t="s">
        <v>21349</v>
      </c>
      <c r="B22043" s="890" t="s">
        <v>21348</v>
      </c>
      <c r="C22043" s="890" t="s">
        <v>5</v>
      </c>
      <c r="D22043" s="890">
        <v>1237.6300000000001</v>
      </c>
    </row>
    <row r="22044" spans="1:4" x14ac:dyDescent="0.25">
      <c r="A22044" s="890" t="s">
        <v>21350</v>
      </c>
      <c r="B22044" s="890" t="s">
        <v>21351</v>
      </c>
      <c r="C22044" s="890" t="s">
        <v>1877</v>
      </c>
      <c r="D22044" s="890">
        <v>220.43</v>
      </c>
    </row>
    <row r="22045" spans="1:4" x14ac:dyDescent="0.25">
      <c r="A22045" s="890" t="s">
        <v>21352</v>
      </c>
      <c r="B22045" s="890" t="s">
        <v>21351</v>
      </c>
      <c r="C22045" s="890" t="s">
        <v>1877</v>
      </c>
      <c r="D22045" s="890">
        <v>217.64</v>
      </c>
    </row>
    <row r="22046" spans="1:4" x14ac:dyDescent="0.25">
      <c r="A22046" s="890" t="s">
        <v>21353</v>
      </c>
      <c r="B22046" s="890" t="s">
        <v>40253</v>
      </c>
      <c r="C22046" s="890" t="s">
        <v>1877</v>
      </c>
      <c r="D22046" s="890">
        <v>97.54</v>
      </c>
    </row>
    <row r="22047" spans="1:4" x14ac:dyDescent="0.25">
      <c r="A22047" s="890" t="s">
        <v>21354</v>
      </c>
      <c r="B22047" s="890" t="s">
        <v>40253</v>
      </c>
      <c r="C22047" s="890" t="s">
        <v>1877</v>
      </c>
      <c r="D22047" s="890">
        <v>94.75</v>
      </c>
    </row>
    <row r="22048" spans="1:4" x14ac:dyDescent="0.25">
      <c r="A22048" s="890" t="s">
        <v>21355</v>
      </c>
      <c r="B22048" s="890" t="s">
        <v>40254</v>
      </c>
      <c r="C22048" s="890" t="s">
        <v>1877</v>
      </c>
      <c r="D22048" s="890">
        <v>82.03</v>
      </c>
    </row>
    <row r="22049" spans="1:4" x14ac:dyDescent="0.25">
      <c r="A22049" s="890" t="s">
        <v>21356</v>
      </c>
      <c r="B22049" s="890" t="s">
        <v>40254</v>
      </c>
      <c r="C22049" s="890" t="s">
        <v>1877</v>
      </c>
      <c r="D22049" s="890">
        <v>79.239999999999995</v>
      </c>
    </row>
    <row r="22050" spans="1:4" x14ac:dyDescent="0.25">
      <c r="A22050" s="890" t="s">
        <v>21357</v>
      </c>
      <c r="B22050" s="890" t="s">
        <v>21358</v>
      </c>
      <c r="C22050" s="890" t="s">
        <v>3</v>
      </c>
      <c r="D22050" s="890">
        <v>19.37</v>
      </c>
    </row>
    <row r="22051" spans="1:4" x14ac:dyDescent="0.25">
      <c r="A22051" s="890" t="s">
        <v>21359</v>
      </c>
      <c r="B22051" s="890" t="s">
        <v>21358</v>
      </c>
      <c r="C22051" s="890" t="s">
        <v>3</v>
      </c>
      <c r="D22051" s="890">
        <v>19.37</v>
      </c>
    </row>
    <row r="22052" spans="1:4" x14ac:dyDescent="0.25">
      <c r="A22052" s="890" t="s">
        <v>21360</v>
      </c>
      <c r="B22052" s="890" t="s">
        <v>21361</v>
      </c>
      <c r="C22052" s="890" t="s">
        <v>113</v>
      </c>
      <c r="D22052" s="890">
        <v>13.75</v>
      </c>
    </row>
    <row r="22053" spans="1:4" x14ac:dyDescent="0.25">
      <c r="A22053" s="890" t="s">
        <v>21362</v>
      </c>
      <c r="B22053" s="890" t="s">
        <v>21361</v>
      </c>
      <c r="C22053" s="890" t="s">
        <v>113</v>
      </c>
      <c r="D22053" s="890">
        <v>13.75</v>
      </c>
    </row>
    <row r="22054" spans="1:4" x14ac:dyDescent="0.25">
      <c r="A22054" s="890" t="s">
        <v>21363</v>
      </c>
      <c r="B22054" s="890" t="s">
        <v>40255</v>
      </c>
      <c r="C22054" s="890" t="s">
        <v>5</v>
      </c>
      <c r="D22054" s="890">
        <v>3.37</v>
      </c>
    </row>
    <row r="22055" spans="1:4" x14ac:dyDescent="0.25">
      <c r="A22055" s="890" t="s">
        <v>21364</v>
      </c>
      <c r="B22055" s="890" t="s">
        <v>40255</v>
      </c>
      <c r="C22055" s="890" t="s">
        <v>5</v>
      </c>
      <c r="D22055" s="890">
        <v>3.37</v>
      </c>
    </row>
    <row r="22056" spans="1:4" x14ac:dyDescent="0.25">
      <c r="A22056" s="890" t="s">
        <v>21365</v>
      </c>
      <c r="B22056" s="890" t="s">
        <v>40256</v>
      </c>
      <c r="C22056" s="890" t="s">
        <v>5</v>
      </c>
      <c r="D22056" s="890">
        <v>3103.74</v>
      </c>
    </row>
    <row r="22057" spans="1:4" x14ac:dyDescent="0.25">
      <c r="A22057" s="890" t="s">
        <v>21366</v>
      </c>
      <c r="B22057" s="890" t="s">
        <v>40256</v>
      </c>
      <c r="C22057" s="890" t="s">
        <v>5</v>
      </c>
      <c r="D22057" s="890">
        <v>2965.74</v>
      </c>
    </row>
    <row r="22058" spans="1:4" x14ac:dyDescent="0.25">
      <c r="A22058" s="890" t="s">
        <v>21367</v>
      </c>
      <c r="B22058" s="890" t="s">
        <v>40257</v>
      </c>
      <c r="C22058" s="890" t="s">
        <v>113</v>
      </c>
      <c r="D22058" s="890">
        <v>5.43</v>
      </c>
    </row>
    <row r="22059" spans="1:4" x14ac:dyDescent="0.25">
      <c r="A22059" s="890" t="s">
        <v>21368</v>
      </c>
      <c r="B22059" s="890" t="s">
        <v>40257</v>
      </c>
      <c r="C22059" s="890" t="s">
        <v>113</v>
      </c>
      <c r="D22059" s="890">
        <v>5.43</v>
      </c>
    </row>
    <row r="22060" spans="1:4" x14ac:dyDescent="0.25">
      <c r="A22060" s="890" t="s">
        <v>21369</v>
      </c>
      <c r="B22060" s="890" t="s">
        <v>40258</v>
      </c>
      <c r="C22060" s="890" t="s">
        <v>113</v>
      </c>
      <c r="D22060" s="890">
        <v>5.29</v>
      </c>
    </row>
    <row r="22061" spans="1:4" x14ac:dyDescent="0.25">
      <c r="A22061" s="890" t="s">
        <v>21370</v>
      </c>
      <c r="B22061" s="890" t="s">
        <v>40258</v>
      </c>
      <c r="C22061" s="890" t="s">
        <v>113</v>
      </c>
      <c r="D22061" s="890">
        <v>5.29</v>
      </c>
    </row>
    <row r="22062" spans="1:4" x14ac:dyDescent="0.25">
      <c r="A22062" s="890" t="s">
        <v>21371</v>
      </c>
      <c r="B22062" s="890" t="s">
        <v>40259</v>
      </c>
      <c r="C22062" s="890" t="s">
        <v>113</v>
      </c>
      <c r="D22062" s="890">
        <v>4.9000000000000004</v>
      </c>
    </row>
    <row r="22063" spans="1:4" x14ac:dyDescent="0.25">
      <c r="A22063" s="890" t="s">
        <v>21372</v>
      </c>
      <c r="B22063" s="890" t="s">
        <v>40259</v>
      </c>
      <c r="C22063" s="890" t="s">
        <v>113</v>
      </c>
      <c r="D22063" s="890">
        <v>4.9000000000000004</v>
      </c>
    </row>
    <row r="22064" spans="1:4" x14ac:dyDescent="0.25">
      <c r="A22064" s="890" t="s">
        <v>21373</v>
      </c>
      <c r="B22064" s="890" t="s">
        <v>40260</v>
      </c>
      <c r="C22064" s="890" t="s">
        <v>3</v>
      </c>
      <c r="D22064" s="890">
        <v>54.4</v>
      </c>
    </row>
    <row r="22065" spans="1:4" x14ac:dyDescent="0.25">
      <c r="A22065" s="890" t="s">
        <v>21374</v>
      </c>
      <c r="B22065" s="890" t="s">
        <v>40260</v>
      </c>
      <c r="C22065" s="890" t="s">
        <v>3</v>
      </c>
      <c r="D22065" s="890">
        <v>52.16</v>
      </c>
    </row>
    <row r="22066" spans="1:4" x14ac:dyDescent="0.25">
      <c r="A22066" s="890" t="s">
        <v>21375</v>
      </c>
      <c r="B22066" s="890" t="s">
        <v>40261</v>
      </c>
      <c r="C22066" s="890" t="s">
        <v>3</v>
      </c>
      <c r="D22066" s="890">
        <v>77.08</v>
      </c>
    </row>
    <row r="22067" spans="1:4" x14ac:dyDescent="0.25">
      <c r="A22067" s="890" t="s">
        <v>21376</v>
      </c>
      <c r="B22067" s="890" t="s">
        <v>40261</v>
      </c>
      <c r="C22067" s="890" t="s">
        <v>3</v>
      </c>
      <c r="D22067" s="890">
        <v>73.88</v>
      </c>
    </row>
    <row r="22068" spans="1:4" x14ac:dyDescent="0.25">
      <c r="A22068" s="890" t="s">
        <v>21377</v>
      </c>
      <c r="B22068" s="890" t="s">
        <v>40262</v>
      </c>
      <c r="C22068" s="890" t="s">
        <v>20</v>
      </c>
      <c r="D22068" s="890">
        <v>7.42</v>
      </c>
    </row>
    <row r="22069" spans="1:4" x14ac:dyDescent="0.25">
      <c r="A22069" s="890" t="s">
        <v>21378</v>
      </c>
      <c r="B22069" s="890" t="s">
        <v>40262</v>
      </c>
      <c r="C22069" s="890" t="s">
        <v>20</v>
      </c>
      <c r="D22069" s="890">
        <v>7.31</v>
      </c>
    </row>
    <row r="22070" spans="1:4" x14ac:dyDescent="0.25">
      <c r="A22070" s="890" t="s">
        <v>21379</v>
      </c>
      <c r="B22070" s="890" t="s">
        <v>40263</v>
      </c>
      <c r="C22070" s="890" t="s">
        <v>3</v>
      </c>
      <c r="D22070" s="890">
        <v>52.02</v>
      </c>
    </row>
    <row r="22071" spans="1:4" x14ac:dyDescent="0.25">
      <c r="A22071" s="890" t="s">
        <v>21380</v>
      </c>
      <c r="B22071" s="890" t="s">
        <v>40263</v>
      </c>
      <c r="C22071" s="890" t="s">
        <v>3</v>
      </c>
      <c r="D22071" s="890">
        <v>50.6</v>
      </c>
    </row>
    <row r="22072" spans="1:4" x14ac:dyDescent="0.25">
      <c r="A22072" s="890" t="s">
        <v>21381</v>
      </c>
      <c r="B22072" s="890" t="s">
        <v>40264</v>
      </c>
      <c r="C22072" s="890" t="s">
        <v>4</v>
      </c>
      <c r="D22072" s="890">
        <v>86.15</v>
      </c>
    </row>
    <row r="22073" spans="1:4" x14ac:dyDescent="0.25">
      <c r="A22073" s="890" t="s">
        <v>21382</v>
      </c>
      <c r="B22073" s="890" t="s">
        <v>40264</v>
      </c>
      <c r="C22073" s="890" t="s">
        <v>4</v>
      </c>
      <c r="D22073" s="890">
        <v>81.2</v>
      </c>
    </row>
    <row r="22074" spans="1:4" x14ac:dyDescent="0.25">
      <c r="A22074" s="890" t="s">
        <v>21383</v>
      </c>
      <c r="B22074" s="890" t="s">
        <v>40265</v>
      </c>
      <c r="C22074" s="890" t="s">
        <v>1877</v>
      </c>
      <c r="D22074" s="890">
        <v>161.82</v>
      </c>
    </row>
    <row r="22075" spans="1:4" x14ac:dyDescent="0.25">
      <c r="A22075" s="890" t="s">
        <v>21384</v>
      </c>
      <c r="B22075" s="890" t="s">
        <v>40265</v>
      </c>
      <c r="C22075" s="890" t="s">
        <v>1877</v>
      </c>
      <c r="D22075" s="890">
        <v>161.82</v>
      </c>
    </row>
    <row r="22076" spans="1:4" x14ac:dyDescent="0.25">
      <c r="A22076" s="890" t="s">
        <v>21385</v>
      </c>
      <c r="B22076" s="890" t="s">
        <v>21846</v>
      </c>
      <c r="C22076" s="890" t="s">
        <v>1877</v>
      </c>
      <c r="D22076" s="890">
        <v>3.23</v>
      </c>
    </row>
    <row r="22077" spans="1:4" x14ac:dyDescent="0.25">
      <c r="A22077" s="890" t="s">
        <v>21386</v>
      </c>
      <c r="B22077" s="890" t="s">
        <v>21846</v>
      </c>
      <c r="C22077" s="890" t="s">
        <v>1877</v>
      </c>
      <c r="D22077" s="890">
        <v>3.23</v>
      </c>
    </row>
    <row r="22078" spans="1:4" x14ac:dyDescent="0.25">
      <c r="A22078" s="890" t="s">
        <v>21387</v>
      </c>
      <c r="B22078" s="890" t="s">
        <v>21388</v>
      </c>
      <c r="C22078" s="890" t="s">
        <v>1877</v>
      </c>
      <c r="D22078" s="890">
        <v>0.35</v>
      </c>
    </row>
    <row r="22079" spans="1:4" x14ac:dyDescent="0.25">
      <c r="A22079" s="890" t="s">
        <v>21389</v>
      </c>
      <c r="B22079" s="890" t="s">
        <v>21388</v>
      </c>
      <c r="C22079" s="890" t="s">
        <v>1877</v>
      </c>
      <c r="D22079" s="890">
        <v>0.35</v>
      </c>
    </row>
    <row r="22080" spans="1:4" x14ac:dyDescent="0.25">
      <c r="A22080" s="890" t="s">
        <v>21390</v>
      </c>
      <c r="B22080" s="890" t="s">
        <v>40266</v>
      </c>
      <c r="C22080" s="890" t="s">
        <v>5</v>
      </c>
      <c r="D22080" s="890">
        <v>92.77</v>
      </c>
    </row>
    <row r="22081" spans="1:4" x14ac:dyDescent="0.25">
      <c r="A22081" s="890" t="s">
        <v>21391</v>
      </c>
      <c r="B22081" s="890" t="s">
        <v>40266</v>
      </c>
      <c r="C22081" s="890" t="s">
        <v>5</v>
      </c>
      <c r="D22081" s="890">
        <v>85.15</v>
      </c>
    </row>
    <row r="22082" spans="1:4" x14ac:dyDescent="0.25">
      <c r="A22082" s="890" t="s">
        <v>21392</v>
      </c>
      <c r="B22082" s="890" t="s">
        <v>40267</v>
      </c>
      <c r="C22082" s="890" t="s">
        <v>21847</v>
      </c>
      <c r="D22082" s="890">
        <v>173.78</v>
      </c>
    </row>
    <row r="22083" spans="1:4" x14ac:dyDescent="0.25">
      <c r="A22083" s="890" t="s">
        <v>21393</v>
      </c>
      <c r="B22083" s="890" t="s">
        <v>40267</v>
      </c>
      <c r="C22083" s="890" t="s">
        <v>21847</v>
      </c>
      <c r="D22083" s="890">
        <v>173.38</v>
      </c>
    </row>
    <row r="22084" spans="1:4" x14ac:dyDescent="0.25">
      <c r="A22084" s="890" t="s">
        <v>21394</v>
      </c>
      <c r="B22084" s="890" t="s">
        <v>40268</v>
      </c>
      <c r="C22084" s="890" t="s">
        <v>21848</v>
      </c>
      <c r="D22084" s="890">
        <v>57.23</v>
      </c>
    </row>
    <row r="22085" spans="1:4" x14ac:dyDescent="0.25">
      <c r="A22085" s="890" t="s">
        <v>21395</v>
      </c>
      <c r="B22085" s="890" t="s">
        <v>40268</v>
      </c>
      <c r="C22085" s="890" t="s">
        <v>21848</v>
      </c>
      <c r="D22085" s="890">
        <v>56.84</v>
      </c>
    </row>
    <row r="22086" spans="1:4" x14ac:dyDescent="0.25">
      <c r="A22086" s="890" t="s">
        <v>21396</v>
      </c>
      <c r="B22086" s="890" t="s">
        <v>40269</v>
      </c>
      <c r="C22086" s="890" t="s">
        <v>21848</v>
      </c>
      <c r="D22086" s="890">
        <v>2.27</v>
      </c>
    </row>
    <row r="22087" spans="1:4" x14ac:dyDescent="0.25">
      <c r="A22087" s="890" t="s">
        <v>21397</v>
      </c>
      <c r="B22087" s="890" t="s">
        <v>40269</v>
      </c>
      <c r="C22087" s="890" t="s">
        <v>21848</v>
      </c>
      <c r="D22087" s="890">
        <v>2.2200000000000002</v>
      </c>
    </row>
    <row r="22088" spans="1:4" x14ac:dyDescent="0.25">
      <c r="A22088" s="890" t="s">
        <v>21398</v>
      </c>
      <c r="B22088" s="890" t="s">
        <v>40270</v>
      </c>
      <c r="C22088" s="890" t="s">
        <v>21848</v>
      </c>
      <c r="D22088" s="890">
        <v>10.7</v>
      </c>
    </row>
    <row r="22089" spans="1:4" x14ac:dyDescent="0.25">
      <c r="A22089" s="890" t="s">
        <v>21399</v>
      </c>
      <c r="B22089" s="890" t="s">
        <v>40270</v>
      </c>
      <c r="C22089" s="890" t="s">
        <v>21848</v>
      </c>
      <c r="D22089" s="890">
        <v>10.68</v>
      </c>
    </row>
    <row r="22090" spans="1:4" x14ac:dyDescent="0.25">
      <c r="A22090" s="890" t="s">
        <v>21400</v>
      </c>
      <c r="B22090" s="890" t="s">
        <v>40271</v>
      </c>
      <c r="C22090" s="890" t="s">
        <v>21848</v>
      </c>
      <c r="D22090" s="890">
        <v>161.16</v>
      </c>
    </row>
    <row r="22091" spans="1:4" x14ac:dyDescent="0.25">
      <c r="A22091" s="890" t="s">
        <v>21401</v>
      </c>
      <c r="B22091" s="890" t="s">
        <v>40271</v>
      </c>
      <c r="C22091" s="890" t="s">
        <v>21848</v>
      </c>
      <c r="D22091" s="890">
        <v>157</v>
      </c>
    </row>
    <row r="22092" spans="1:4" x14ac:dyDescent="0.25">
      <c r="A22092" s="890" t="s">
        <v>50146</v>
      </c>
      <c r="B22092" s="890" t="s">
        <v>50147</v>
      </c>
      <c r="C22092" s="890" t="s">
        <v>3</v>
      </c>
      <c r="D22092" s="890">
        <v>136.27000000000001</v>
      </c>
    </row>
    <row r="22093" spans="1:4" x14ac:dyDescent="0.25">
      <c r="A22093" s="890" t="s">
        <v>50148</v>
      </c>
      <c r="B22093" s="890" t="s">
        <v>50147</v>
      </c>
      <c r="C22093" s="890" t="s">
        <v>3</v>
      </c>
      <c r="D22093" s="890">
        <v>132.11000000000001</v>
      </c>
    </row>
    <row r="22094" spans="1:4" x14ac:dyDescent="0.25">
      <c r="A22094" s="890" t="s">
        <v>21402</v>
      </c>
      <c r="B22094" s="890" t="s">
        <v>40272</v>
      </c>
      <c r="C22094" s="890" t="s">
        <v>21848</v>
      </c>
      <c r="D22094" s="890">
        <v>6.84</v>
      </c>
    </row>
    <row r="22095" spans="1:4" x14ac:dyDescent="0.25">
      <c r="A22095" s="890" t="s">
        <v>21403</v>
      </c>
      <c r="B22095" s="890" t="s">
        <v>40272</v>
      </c>
      <c r="C22095" s="890" t="s">
        <v>21848</v>
      </c>
      <c r="D22095" s="890">
        <v>6.81</v>
      </c>
    </row>
    <row r="22096" spans="1:4" x14ac:dyDescent="0.25">
      <c r="A22096" s="890" t="s">
        <v>21404</v>
      </c>
      <c r="B22096" s="890" t="s">
        <v>40273</v>
      </c>
      <c r="C22096" s="890" t="s">
        <v>21848</v>
      </c>
      <c r="D22096" s="890">
        <v>2.31</v>
      </c>
    </row>
    <row r="22097" spans="1:4" x14ac:dyDescent="0.25">
      <c r="A22097" s="890" t="s">
        <v>21405</v>
      </c>
      <c r="B22097" s="890" t="s">
        <v>40273</v>
      </c>
      <c r="C22097" s="890" t="s">
        <v>21848</v>
      </c>
      <c r="D22097" s="890">
        <v>2.2999999999999998</v>
      </c>
    </row>
    <row r="22098" spans="1:4" x14ac:dyDescent="0.25">
      <c r="A22098" s="890" t="s">
        <v>21406</v>
      </c>
      <c r="B22098" s="890" t="s">
        <v>40274</v>
      </c>
      <c r="C22098" s="890" t="s">
        <v>21843</v>
      </c>
      <c r="D22098" s="890">
        <v>126.43</v>
      </c>
    </row>
    <row r="22099" spans="1:4" x14ac:dyDescent="0.25">
      <c r="A22099" s="890" t="s">
        <v>21407</v>
      </c>
      <c r="B22099" s="890" t="s">
        <v>40274</v>
      </c>
      <c r="C22099" s="890" t="s">
        <v>21843</v>
      </c>
      <c r="D22099" s="890">
        <v>119.21</v>
      </c>
    </row>
    <row r="22100" spans="1:4" x14ac:dyDescent="0.25">
      <c r="A22100" s="890" t="s">
        <v>21408</v>
      </c>
      <c r="B22100" s="890" t="s">
        <v>40275</v>
      </c>
      <c r="C22100" s="890" t="s">
        <v>21843</v>
      </c>
      <c r="D22100" s="890">
        <v>86.29</v>
      </c>
    </row>
    <row r="22101" spans="1:4" x14ac:dyDescent="0.25">
      <c r="A22101" s="890" t="s">
        <v>21409</v>
      </c>
      <c r="B22101" s="890" t="s">
        <v>40275</v>
      </c>
      <c r="C22101" s="890" t="s">
        <v>21843</v>
      </c>
      <c r="D22101" s="890">
        <v>81.33</v>
      </c>
    </row>
    <row r="22102" spans="1:4" x14ac:dyDescent="0.25">
      <c r="A22102" s="890" t="s">
        <v>21410</v>
      </c>
      <c r="B22102" s="890" t="s">
        <v>40276</v>
      </c>
      <c r="C22102" s="890" t="s">
        <v>1877</v>
      </c>
      <c r="D22102" s="890">
        <v>137.56</v>
      </c>
    </row>
    <row r="22103" spans="1:4" x14ac:dyDescent="0.25">
      <c r="A22103" s="890" t="s">
        <v>21411</v>
      </c>
      <c r="B22103" s="890" t="s">
        <v>40276</v>
      </c>
      <c r="C22103" s="890" t="s">
        <v>1877</v>
      </c>
      <c r="D22103" s="890">
        <v>124.03</v>
      </c>
    </row>
    <row r="22104" spans="1:4" x14ac:dyDescent="0.25">
      <c r="A22104" s="890" t="s">
        <v>21412</v>
      </c>
      <c r="B22104" s="890" t="s">
        <v>40277</v>
      </c>
      <c r="C22104" s="890" t="s">
        <v>1877</v>
      </c>
      <c r="D22104" s="890">
        <v>149.81</v>
      </c>
    </row>
    <row r="22105" spans="1:4" x14ac:dyDescent="0.25">
      <c r="A22105" s="890" t="s">
        <v>21413</v>
      </c>
      <c r="B22105" s="890" t="s">
        <v>40277</v>
      </c>
      <c r="C22105" s="890" t="s">
        <v>1877</v>
      </c>
      <c r="D22105" s="890">
        <v>135.75</v>
      </c>
    </row>
    <row r="22106" spans="1:4" x14ac:dyDescent="0.25">
      <c r="A22106" s="890" t="s">
        <v>21414</v>
      </c>
      <c r="B22106" s="890" t="s">
        <v>21849</v>
      </c>
      <c r="C22106" s="890" t="s">
        <v>5</v>
      </c>
      <c r="D22106" s="890">
        <v>73.11</v>
      </c>
    </row>
    <row r="22107" spans="1:4" x14ac:dyDescent="0.25">
      <c r="A22107" s="890" t="s">
        <v>21415</v>
      </c>
      <c r="B22107" s="890" t="s">
        <v>21849</v>
      </c>
      <c r="C22107" s="890" t="s">
        <v>5</v>
      </c>
      <c r="D22107" s="890">
        <v>69.83</v>
      </c>
    </row>
    <row r="22108" spans="1:4" x14ac:dyDescent="0.25">
      <c r="A22108" s="890" t="s">
        <v>21416</v>
      </c>
      <c r="B22108" s="890" t="s">
        <v>40278</v>
      </c>
      <c r="C22108" s="890" t="s">
        <v>5</v>
      </c>
      <c r="D22108" s="890">
        <v>118.04</v>
      </c>
    </row>
    <row r="22109" spans="1:4" x14ac:dyDescent="0.25">
      <c r="A22109" s="890" t="s">
        <v>21417</v>
      </c>
      <c r="B22109" s="890" t="s">
        <v>40278</v>
      </c>
      <c r="C22109" s="890" t="s">
        <v>5</v>
      </c>
      <c r="D22109" s="890">
        <v>113.78</v>
      </c>
    </row>
    <row r="22110" spans="1:4" x14ac:dyDescent="0.25">
      <c r="A22110" s="890" t="s">
        <v>21418</v>
      </c>
      <c r="B22110" s="890" t="s">
        <v>40279</v>
      </c>
      <c r="C22110" s="890" t="s">
        <v>5</v>
      </c>
      <c r="D22110" s="890">
        <v>254.41</v>
      </c>
    </row>
    <row r="22111" spans="1:4" x14ac:dyDescent="0.25">
      <c r="A22111" s="890" t="s">
        <v>21419</v>
      </c>
      <c r="B22111" s="890" t="s">
        <v>40279</v>
      </c>
      <c r="C22111" s="890" t="s">
        <v>5</v>
      </c>
      <c r="D22111" s="890">
        <v>247.19</v>
      </c>
    </row>
    <row r="22112" spans="1:4" x14ac:dyDescent="0.25">
      <c r="A22112" s="890" t="s">
        <v>21420</v>
      </c>
      <c r="B22112" s="890" t="s">
        <v>40280</v>
      </c>
      <c r="C22112" s="890" t="s">
        <v>21421</v>
      </c>
      <c r="D22112" s="890">
        <v>52.44</v>
      </c>
    </row>
    <row r="22113" spans="1:4" x14ac:dyDescent="0.25">
      <c r="A22113" s="890" t="s">
        <v>21422</v>
      </c>
      <c r="B22113" s="890" t="s">
        <v>40280</v>
      </c>
      <c r="C22113" s="890" t="s">
        <v>21421</v>
      </c>
      <c r="D22113" s="890">
        <v>47.86</v>
      </c>
    </row>
    <row r="22114" spans="1:4" x14ac:dyDescent="0.25">
      <c r="A22114" s="890" t="s">
        <v>21423</v>
      </c>
      <c r="B22114" s="890" t="s">
        <v>40281</v>
      </c>
      <c r="C22114" s="890" t="s">
        <v>3</v>
      </c>
      <c r="D22114" s="890">
        <v>4.0199999999999996</v>
      </c>
    </row>
    <row r="22115" spans="1:4" x14ac:dyDescent="0.25">
      <c r="A22115" s="890" t="s">
        <v>21424</v>
      </c>
      <c r="B22115" s="890" t="s">
        <v>40281</v>
      </c>
      <c r="C22115" s="890" t="s">
        <v>3</v>
      </c>
      <c r="D22115" s="890">
        <v>3.91</v>
      </c>
    </row>
    <row r="22116" spans="1:4" x14ac:dyDescent="0.25">
      <c r="A22116" s="890" t="s">
        <v>21425</v>
      </c>
      <c r="B22116" s="890" t="s">
        <v>40282</v>
      </c>
      <c r="C22116" s="890" t="s">
        <v>21850</v>
      </c>
      <c r="D22116" s="890">
        <v>10.050000000000001</v>
      </c>
    </row>
    <row r="22117" spans="1:4" x14ac:dyDescent="0.25">
      <c r="A22117" s="890" t="s">
        <v>21426</v>
      </c>
      <c r="B22117" s="890" t="s">
        <v>40282</v>
      </c>
      <c r="C22117" s="890" t="s">
        <v>21850</v>
      </c>
      <c r="D22117" s="890">
        <v>10.050000000000001</v>
      </c>
    </row>
    <row r="22118" spans="1:4" x14ac:dyDescent="0.25">
      <c r="A22118" s="890" t="s">
        <v>21427</v>
      </c>
      <c r="B22118" s="890" t="s">
        <v>40283</v>
      </c>
      <c r="C22118" s="890" t="s">
        <v>3</v>
      </c>
      <c r="D22118" s="890">
        <v>46.43</v>
      </c>
    </row>
    <row r="22119" spans="1:4" x14ac:dyDescent="0.25">
      <c r="A22119" s="890" t="s">
        <v>21428</v>
      </c>
      <c r="B22119" s="890" t="s">
        <v>40283</v>
      </c>
      <c r="C22119" s="890" t="s">
        <v>3</v>
      </c>
      <c r="D22119" s="890">
        <v>41.79</v>
      </c>
    </row>
    <row r="22120" spans="1:4" x14ac:dyDescent="0.25">
      <c r="A22120" s="890" t="s">
        <v>21429</v>
      </c>
      <c r="B22120" s="890" t="s">
        <v>40284</v>
      </c>
      <c r="C22120" s="890" t="s">
        <v>4</v>
      </c>
      <c r="D22120" s="890">
        <v>110.14</v>
      </c>
    </row>
    <row r="22121" spans="1:4" x14ac:dyDescent="0.25">
      <c r="A22121" s="890" t="s">
        <v>21430</v>
      </c>
      <c r="B22121" s="890" t="s">
        <v>40284</v>
      </c>
      <c r="C22121" s="890" t="s">
        <v>4</v>
      </c>
      <c r="D22121" s="890">
        <v>103.73</v>
      </c>
    </row>
    <row r="22122" spans="1:4" x14ac:dyDescent="0.25">
      <c r="A22122" s="890" t="s">
        <v>21431</v>
      </c>
      <c r="B22122" s="890" t="s">
        <v>40285</v>
      </c>
      <c r="C22122" s="890" t="s">
        <v>21843</v>
      </c>
      <c r="D22122" s="890">
        <v>1159.02</v>
      </c>
    </row>
    <row r="22123" spans="1:4" x14ac:dyDescent="0.25">
      <c r="A22123" s="890" t="s">
        <v>21432</v>
      </c>
      <c r="B22123" s="890" t="s">
        <v>40285</v>
      </c>
      <c r="C22123" s="890" t="s">
        <v>21843</v>
      </c>
      <c r="D22123" s="890">
        <v>1139.8800000000001</v>
      </c>
    </row>
    <row r="22124" spans="1:4" x14ac:dyDescent="0.25">
      <c r="A22124" s="890" t="s">
        <v>21433</v>
      </c>
      <c r="B22124" s="890" t="s">
        <v>21434</v>
      </c>
      <c r="C22124" s="890" t="s">
        <v>4</v>
      </c>
      <c r="D22124" s="890">
        <v>131.37</v>
      </c>
    </row>
    <row r="22125" spans="1:4" x14ac:dyDescent="0.25">
      <c r="A22125" s="890" t="s">
        <v>21435</v>
      </c>
      <c r="B22125" s="890" t="s">
        <v>21434</v>
      </c>
      <c r="C22125" s="890" t="s">
        <v>4</v>
      </c>
      <c r="D22125" s="890">
        <v>125.83</v>
      </c>
    </row>
    <row r="22126" spans="1:4" x14ac:dyDescent="0.25">
      <c r="A22126" s="890" t="s">
        <v>21436</v>
      </c>
      <c r="B22126" s="890" t="s">
        <v>40286</v>
      </c>
      <c r="C22126" s="890" t="s">
        <v>4</v>
      </c>
      <c r="D22126" s="890">
        <v>112.4</v>
      </c>
    </row>
    <row r="22127" spans="1:4" x14ac:dyDescent="0.25">
      <c r="A22127" s="890" t="s">
        <v>21437</v>
      </c>
      <c r="B22127" s="890" t="s">
        <v>40286</v>
      </c>
      <c r="C22127" s="890" t="s">
        <v>4</v>
      </c>
      <c r="D22127" s="890">
        <v>106.62</v>
      </c>
    </row>
    <row r="22128" spans="1:4" x14ac:dyDescent="0.25">
      <c r="A22128" s="890" t="s">
        <v>21438</v>
      </c>
      <c r="B22128" s="890" t="s">
        <v>40287</v>
      </c>
      <c r="C22128" s="890" t="s">
        <v>4</v>
      </c>
      <c r="D22128" s="890">
        <v>187.36</v>
      </c>
    </row>
    <row r="22129" spans="1:4" x14ac:dyDescent="0.25">
      <c r="A22129" s="890" t="s">
        <v>21439</v>
      </c>
      <c r="B22129" s="890" t="s">
        <v>40287</v>
      </c>
      <c r="C22129" s="890" t="s">
        <v>4</v>
      </c>
      <c r="D22129" s="890">
        <v>173.72</v>
      </c>
    </row>
    <row r="22130" spans="1:4" x14ac:dyDescent="0.25">
      <c r="A22130" s="890" t="s">
        <v>21440</v>
      </c>
      <c r="B22130" s="890" t="s">
        <v>40288</v>
      </c>
      <c r="C22130" s="890" t="s">
        <v>21843</v>
      </c>
      <c r="D22130" s="890">
        <v>211.56</v>
      </c>
    </row>
    <row r="22131" spans="1:4" x14ac:dyDescent="0.25">
      <c r="A22131" s="890" t="s">
        <v>21441</v>
      </c>
      <c r="B22131" s="890" t="s">
        <v>40288</v>
      </c>
      <c r="C22131" s="890" t="s">
        <v>21843</v>
      </c>
      <c r="D22131" s="890">
        <v>204.84</v>
      </c>
    </row>
    <row r="22132" spans="1:4" x14ac:dyDescent="0.25">
      <c r="A22132" s="890" t="s">
        <v>21442</v>
      </c>
      <c r="B22132" s="890" t="s">
        <v>40289</v>
      </c>
      <c r="C22132" s="890" t="s">
        <v>21843</v>
      </c>
      <c r="D22132" s="890">
        <v>375.56</v>
      </c>
    </row>
    <row r="22133" spans="1:4" x14ac:dyDescent="0.25">
      <c r="A22133" s="890" t="s">
        <v>21443</v>
      </c>
      <c r="B22133" s="890" t="s">
        <v>40289</v>
      </c>
      <c r="C22133" s="890" t="s">
        <v>21843</v>
      </c>
      <c r="D22133" s="890">
        <v>365.65</v>
      </c>
    </row>
    <row r="22134" spans="1:4" x14ac:dyDescent="0.25">
      <c r="A22134" s="890" t="s">
        <v>21444</v>
      </c>
      <c r="B22134" s="890" t="s">
        <v>40290</v>
      </c>
      <c r="C22134" s="890" t="s">
        <v>21843</v>
      </c>
      <c r="D22134" s="890">
        <v>725.74</v>
      </c>
    </row>
    <row r="22135" spans="1:4" x14ac:dyDescent="0.25">
      <c r="A22135" s="890" t="s">
        <v>21445</v>
      </c>
      <c r="B22135" s="890" t="s">
        <v>40290</v>
      </c>
      <c r="C22135" s="890" t="s">
        <v>21843</v>
      </c>
      <c r="D22135" s="890">
        <v>712.73</v>
      </c>
    </row>
    <row r="22136" spans="1:4" x14ac:dyDescent="0.25">
      <c r="A22136" s="890" t="s">
        <v>21446</v>
      </c>
      <c r="B22136" s="890" t="s">
        <v>21447</v>
      </c>
      <c r="C22136" s="890" t="s">
        <v>4</v>
      </c>
      <c r="D22136" s="890">
        <v>14.63</v>
      </c>
    </row>
    <row r="22137" spans="1:4" x14ac:dyDescent="0.25">
      <c r="A22137" s="890" t="s">
        <v>21448</v>
      </c>
      <c r="B22137" s="890" t="s">
        <v>21447</v>
      </c>
      <c r="C22137" s="890" t="s">
        <v>4</v>
      </c>
      <c r="D22137" s="890">
        <v>14.63</v>
      </c>
    </row>
    <row r="22138" spans="1:4" x14ac:dyDescent="0.25">
      <c r="A22138" s="890" t="s">
        <v>21449</v>
      </c>
      <c r="B22138" s="890" t="s">
        <v>21851</v>
      </c>
      <c r="C22138" s="890" t="s">
        <v>5</v>
      </c>
      <c r="D22138" s="890">
        <v>3.51</v>
      </c>
    </row>
    <row r="22139" spans="1:4" x14ac:dyDescent="0.25">
      <c r="A22139" s="890" t="s">
        <v>21450</v>
      </c>
      <c r="B22139" s="890" t="s">
        <v>21851</v>
      </c>
      <c r="C22139" s="890" t="s">
        <v>5</v>
      </c>
      <c r="D22139" s="890">
        <v>3.51</v>
      </c>
    </row>
    <row r="22140" spans="1:4" x14ac:dyDescent="0.25">
      <c r="A22140" s="890" t="s">
        <v>21451</v>
      </c>
      <c r="B22140" s="890" t="s">
        <v>40291</v>
      </c>
      <c r="C22140" s="890" t="s">
        <v>3</v>
      </c>
      <c r="D22140" s="890">
        <v>33.229999999999997</v>
      </c>
    </row>
    <row r="22141" spans="1:4" x14ac:dyDescent="0.25">
      <c r="A22141" s="890" t="s">
        <v>21452</v>
      </c>
      <c r="B22141" s="890" t="s">
        <v>40291</v>
      </c>
      <c r="C22141" s="890" t="s">
        <v>3</v>
      </c>
      <c r="D22141" s="890">
        <v>31.23</v>
      </c>
    </row>
    <row r="22142" spans="1:4" x14ac:dyDescent="0.25">
      <c r="A22142" s="890" t="s">
        <v>21453</v>
      </c>
      <c r="B22142" s="890" t="s">
        <v>21454</v>
      </c>
      <c r="C22142" s="890" t="s">
        <v>4</v>
      </c>
      <c r="D22142" s="890">
        <v>78</v>
      </c>
    </row>
    <row r="22143" spans="1:4" x14ac:dyDescent="0.25">
      <c r="A22143" s="890" t="s">
        <v>21455</v>
      </c>
      <c r="B22143" s="890" t="s">
        <v>21454</v>
      </c>
      <c r="C22143" s="890" t="s">
        <v>4</v>
      </c>
      <c r="D22143" s="890">
        <v>78</v>
      </c>
    </row>
    <row r="22144" spans="1:4" x14ac:dyDescent="0.25">
      <c r="A22144" s="890" t="s">
        <v>21456</v>
      </c>
      <c r="B22144" s="890" t="s">
        <v>21457</v>
      </c>
      <c r="C22144" s="890" t="s">
        <v>4</v>
      </c>
      <c r="D22144" s="890">
        <v>4.2</v>
      </c>
    </row>
    <row r="22145" spans="1:4" x14ac:dyDescent="0.25">
      <c r="A22145" s="890" t="s">
        <v>21458</v>
      </c>
      <c r="B22145" s="890" t="s">
        <v>21457</v>
      </c>
      <c r="C22145" s="890" t="s">
        <v>4</v>
      </c>
      <c r="D22145" s="890">
        <v>4.2</v>
      </c>
    </row>
    <row r="22146" spans="1:4" x14ac:dyDescent="0.25">
      <c r="A22146" s="890" t="s">
        <v>21459</v>
      </c>
      <c r="B22146" s="890" t="s">
        <v>21460</v>
      </c>
      <c r="C22146" s="890" t="s">
        <v>4</v>
      </c>
      <c r="D22146" s="890">
        <v>27</v>
      </c>
    </row>
    <row r="22147" spans="1:4" x14ac:dyDescent="0.25">
      <c r="A22147" s="890" t="s">
        <v>21461</v>
      </c>
      <c r="B22147" s="890" t="s">
        <v>21460</v>
      </c>
      <c r="C22147" s="890" t="s">
        <v>4</v>
      </c>
      <c r="D22147" s="890">
        <v>27</v>
      </c>
    </row>
    <row r="22148" spans="1:4" x14ac:dyDescent="0.25">
      <c r="A22148" s="890" t="s">
        <v>21462</v>
      </c>
      <c r="B22148" s="890" t="s">
        <v>21463</v>
      </c>
      <c r="C22148" s="890" t="s">
        <v>4</v>
      </c>
      <c r="D22148" s="890">
        <v>13.2</v>
      </c>
    </row>
    <row r="22149" spans="1:4" x14ac:dyDescent="0.25">
      <c r="A22149" s="890" t="s">
        <v>21464</v>
      </c>
      <c r="B22149" s="890" t="s">
        <v>21463</v>
      </c>
      <c r="C22149" s="890" t="s">
        <v>4</v>
      </c>
      <c r="D22149" s="890">
        <v>13.2</v>
      </c>
    </row>
    <row r="22150" spans="1:4" x14ac:dyDescent="0.25">
      <c r="A22150" s="890" t="s">
        <v>21465</v>
      </c>
      <c r="B22150" s="890" t="s">
        <v>21466</v>
      </c>
      <c r="C22150" s="890" t="s">
        <v>4</v>
      </c>
      <c r="D22150" s="890">
        <v>110.4</v>
      </c>
    </row>
    <row r="22151" spans="1:4" x14ac:dyDescent="0.25">
      <c r="A22151" s="890" t="s">
        <v>21467</v>
      </c>
      <c r="B22151" s="890" t="s">
        <v>21466</v>
      </c>
      <c r="C22151" s="890" t="s">
        <v>4</v>
      </c>
      <c r="D22151" s="890">
        <v>110.4</v>
      </c>
    </row>
    <row r="22152" spans="1:4" x14ac:dyDescent="0.25">
      <c r="A22152" s="890" t="s">
        <v>21468</v>
      </c>
      <c r="B22152" s="890" t="s">
        <v>21469</v>
      </c>
      <c r="C22152" s="890" t="s">
        <v>4</v>
      </c>
      <c r="D22152" s="890">
        <v>22.8</v>
      </c>
    </row>
    <row r="22153" spans="1:4" x14ac:dyDescent="0.25">
      <c r="A22153" s="890" t="s">
        <v>21470</v>
      </c>
      <c r="B22153" s="890" t="s">
        <v>21469</v>
      </c>
      <c r="C22153" s="890" t="s">
        <v>4</v>
      </c>
      <c r="D22153" s="890">
        <v>22.8</v>
      </c>
    </row>
    <row r="22154" spans="1:4" x14ac:dyDescent="0.25">
      <c r="A22154" s="890" t="s">
        <v>21471</v>
      </c>
      <c r="B22154" s="890" t="s">
        <v>21472</v>
      </c>
      <c r="C22154" s="890" t="s">
        <v>4</v>
      </c>
      <c r="D22154" s="890">
        <v>37.200000000000003</v>
      </c>
    </row>
    <row r="22155" spans="1:4" x14ac:dyDescent="0.25">
      <c r="A22155" s="890" t="s">
        <v>21473</v>
      </c>
      <c r="B22155" s="890" t="s">
        <v>21472</v>
      </c>
      <c r="C22155" s="890" t="s">
        <v>4</v>
      </c>
      <c r="D22155" s="890">
        <v>37.200000000000003</v>
      </c>
    </row>
    <row r="22156" spans="1:4" x14ac:dyDescent="0.25">
      <c r="A22156" s="890" t="s">
        <v>21474</v>
      </c>
      <c r="B22156" s="890" t="s">
        <v>21475</v>
      </c>
      <c r="C22156" s="890" t="s">
        <v>4</v>
      </c>
      <c r="D22156" s="890">
        <v>49.2</v>
      </c>
    </row>
    <row r="22157" spans="1:4" x14ac:dyDescent="0.25">
      <c r="A22157" s="890" t="s">
        <v>21476</v>
      </c>
      <c r="B22157" s="890" t="s">
        <v>21475</v>
      </c>
      <c r="C22157" s="890" t="s">
        <v>4</v>
      </c>
      <c r="D22157" s="890">
        <v>49.2</v>
      </c>
    </row>
    <row r="22158" spans="1:4" x14ac:dyDescent="0.25">
      <c r="A22158" s="890" t="s">
        <v>21477</v>
      </c>
      <c r="B22158" s="890" t="s">
        <v>21478</v>
      </c>
      <c r="C22158" s="890" t="s">
        <v>4</v>
      </c>
      <c r="D22158" s="890">
        <v>17.55</v>
      </c>
    </row>
    <row r="22159" spans="1:4" x14ac:dyDescent="0.25">
      <c r="A22159" s="890" t="s">
        <v>21479</v>
      </c>
      <c r="B22159" s="890" t="s">
        <v>21478</v>
      </c>
      <c r="C22159" s="890" t="s">
        <v>4</v>
      </c>
      <c r="D22159" s="890">
        <v>17.55</v>
      </c>
    </row>
    <row r="22160" spans="1:4" x14ac:dyDescent="0.25">
      <c r="A22160" s="890" t="s">
        <v>25126</v>
      </c>
      <c r="B22160" s="890" t="s">
        <v>40292</v>
      </c>
      <c r="C22160" s="890" t="s">
        <v>20</v>
      </c>
      <c r="D22160" s="890">
        <v>1613.52</v>
      </c>
    </row>
    <row r="22161" spans="1:4" x14ac:dyDescent="0.25">
      <c r="A22161" s="890" t="s">
        <v>25127</v>
      </c>
      <c r="B22161" s="890" t="s">
        <v>40292</v>
      </c>
      <c r="C22161" s="890" t="s">
        <v>20</v>
      </c>
      <c r="D22161" s="890">
        <v>1560.56</v>
      </c>
    </row>
    <row r="22162" spans="1:4" x14ac:dyDescent="0.25">
      <c r="A22162" s="890" t="s">
        <v>25128</v>
      </c>
      <c r="B22162" s="890" t="s">
        <v>25129</v>
      </c>
      <c r="C22162" s="890" t="s">
        <v>3</v>
      </c>
      <c r="D22162" s="890">
        <v>74.27</v>
      </c>
    </row>
    <row r="22163" spans="1:4" x14ac:dyDescent="0.25">
      <c r="A22163" s="890" t="s">
        <v>25130</v>
      </c>
      <c r="B22163" s="890" t="s">
        <v>25129</v>
      </c>
      <c r="C22163" s="890" t="s">
        <v>3</v>
      </c>
      <c r="D22163" s="890">
        <v>71.739999999999995</v>
      </c>
    </row>
    <row r="22164" spans="1:4" x14ac:dyDescent="0.25">
      <c r="A22164" s="890" t="s">
        <v>25131</v>
      </c>
      <c r="B22164" s="890" t="s">
        <v>25132</v>
      </c>
      <c r="C22164" s="890" t="s">
        <v>20</v>
      </c>
      <c r="D22164" s="890">
        <v>70.37</v>
      </c>
    </row>
    <row r="22165" spans="1:4" x14ac:dyDescent="0.25">
      <c r="A22165" s="890" t="s">
        <v>25133</v>
      </c>
      <c r="B22165" s="890" t="s">
        <v>25132</v>
      </c>
      <c r="C22165" s="890" t="s">
        <v>20</v>
      </c>
      <c r="D22165" s="890">
        <v>67.69</v>
      </c>
    </row>
    <row r="22166" spans="1:4" x14ac:dyDescent="0.25">
      <c r="A22166" s="890" t="s">
        <v>25134</v>
      </c>
      <c r="B22166" s="890" t="s">
        <v>25135</v>
      </c>
      <c r="C22166" s="890" t="s">
        <v>3</v>
      </c>
      <c r="D22166" s="890">
        <v>21.14</v>
      </c>
    </row>
    <row r="22167" spans="1:4" x14ac:dyDescent="0.25">
      <c r="A22167" s="890" t="s">
        <v>25136</v>
      </c>
      <c r="B22167" s="890" t="s">
        <v>25135</v>
      </c>
      <c r="C22167" s="890" t="s">
        <v>3</v>
      </c>
      <c r="D22167" s="890">
        <v>19.71</v>
      </c>
    </row>
    <row r="22168" spans="1:4" x14ac:dyDescent="0.25">
      <c r="A22168" s="890" t="s">
        <v>25137</v>
      </c>
      <c r="B22168" s="890" t="s">
        <v>40293</v>
      </c>
      <c r="C22168" s="890" t="s">
        <v>5</v>
      </c>
      <c r="D22168" s="890">
        <v>14.1</v>
      </c>
    </row>
    <row r="22169" spans="1:4" x14ac:dyDescent="0.25">
      <c r="A22169" s="890" t="s">
        <v>25138</v>
      </c>
      <c r="B22169" s="890" t="s">
        <v>40293</v>
      </c>
      <c r="C22169" s="890" t="s">
        <v>5</v>
      </c>
      <c r="D22169" s="890">
        <v>13.38</v>
      </c>
    </row>
    <row r="22170" spans="1:4" x14ac:dyDescent="0.25">
      <c r="A22170" s="890" t="s">
        <v>28043</v>
      </c>
      <c r="B22170" s="890" t="s">
        <v>40294</v>
      </c>
      <c r="C22170" s="890" t="s">
        <v>5</v>
      </c>
      <c r="D22170" s="890">
        <v>23816.85</v>
      </c>
    </row>
    <row r="22171" spans="1:4" x14ac:dyDescent="0.25">
      <c r="A22171" s="890" t="s">
        <v>28044</v>
      </c>
      <c r="B22171" s="890" t="s">
        <v>40294</v>
      </c>
      <c r="C22171" s="890" t="s">
        <v>5</v>
      </c>
      <c r="D22171" s="890">
        <v>23671.79</v>
      </c>
    </row>
    <row r="22172" spans="1:4" x14ac:dyDescent="0.25">
      <c r="A22172" s="890" t="s">
        <v>28045</v>
      </c>
      <c r="B22172" s="890" t="s">
        <v>40295</v>
      </c>
      <c r="C22172" s="890" t="s">
        <v>5</v>
      </c>
      <c r="D22172" s="890">
        <v>33362.04</v>
      </c>
    </row>
    <row r="22173" spans="1:4" x14ac:dyDescent="0.25">
      <c r="A22173" s="890" t="s">
        <v>28046</v>
      </c>
      <c r="B22173" s="890" t="s">
        <v>40295</v>
      </c>
      <c r="C22173" s="890" t="s">
        <v>5</v>
      </c>
      <c r="D22173" s="890">
        <v>33139.01</v>
      </c>
    </row>
    <row r="22174" spans="1:4" x14ac:dyDescent="0.25">
      <c r="A22174" s="890" t="s">
        <v>50028</v>
      </c>
      <c r="B22174" s="890" t="s">
        <v>50029</v>
      </c>
      <c r="C22174" s="890" t="s">
        <v>3</v>
      </c>
      <c r="D22174" s="890">
        <v>15.37</v>
      </c>
    </row>
    <row r="22175" spans="1:4" x14ac:dyDescent="0.25">
      <c r="A22175" s="890" t="s">
        <v>50030</v>
      </c>
      <c r="B22175" s="890" t="s">
        <v>50029</v>
      </c>
      <c r="C22175" s="890" t="s">
        <v>3</v>
      </c>
      <c r="D22175" s="890">
        <v>14.46</v>
      </c>
    </row>
    <row r="22176" spans="1:4" x14ac:dyDescent="0.25">
      <c r="A22176" s="890" t="s">
        <v>50031</v>
      </c>
      <c r="B22176" s="890" t="s">
        <v>50032</v>
      </c>
      <c r="C22176" s="890" t="s">
        <v>113</v>
      </c>
      <c r="D22176" s="890">
        <v>148.11000000000001</v>
      </c>
    </row>
    <row r="22177" spans="1:4" x14ac:dyDescent="0.25">
      <c r="A22177" s="890" t="s">
        <v>50033</v>
      </c>
      <c r="B22177" s="890" t="s">
        <v>50032</v>
      </c>
      <c r="C22177" s="890" t="s">
        <v>113</v>
      </c>
      <c r="D22177" s="890">
        <v>144.24</v>
      </c>
    </row>
    <row r="22178" spans="1:4" x14ac:dyDescent="0.25">
      <c r="A22178" s="890" t="s">
        <v>21480</v>
      </c>
      <c r="B22178" s="890" t="s">
        <v>21852</v>
      </c>
      <c r="C22178" s="890" t="s">
        <v>3</v>
      </c>
      <c r="D22178" s="890">
        <v>39.78</v>
      </c>
    </row>
    <row r="22179" spans="1:4" x14ac:dyDescent="0.25">
      <c r="A22179" s="890" t="s">
        <v>21481</v>
      </c>
      <c r="B22179" s="890" t="s">
        <v>21852</v>
      </c>
      <c r="C22179" s="890" t="s">
        <v>3</v>
      </c>
      <c r="D22179" s="890">
        <v>39.78</v>
      </c>
    </row>
    <row r="22180" spans="1:4" x14ac:dyDescent="0.25">
      <c r="A22180" s="890" t="s">
        <v>21482</v>
      </c>
      <c r="B22180" s="890" t="s">
        <v>21483</v>
      </c>
      <c r="C22180" s="890" t="s">
        <v>5</v>
      </c>
      <c r="D22180" s="890">
        <v>1.94</v>
      </c>
    </row>
    <row r="22181" spans="1:4" x14ac:dyDescent="0.25">
      <c r="A22181" s="890" t="s">
        <v>21484</v>
      </c>
      <c r="B22181" s="890" t="s">
        <v>21483</v>
      </c>
      <c r="C22181" s="890" t="s">
        <v>5</v>
      </c>
      <c r="D22181" s="890">
        <v>1.94</v>
      </c>
    </row>
    <row r="22182" spans="1:4" x14ac:dyDescent="0.25">
      <c r="A22182" s="890" t="s">
        <v>21485</v>
      </c>
      <c r="B22182" s="890" t="s">
        <v>40296</v>
      </c>
      <c r="C22182" s="890" t="s">
        <v>20</v>
      </c>
      <c r="D22182" s="890">
        <v>341.61</v>
      </c>
    </row>
    <row r="22183" spans="1:4" x14ac:dyDescent="0.25">
      <c r="A22183" s="890" t="s">
        <v>21486</v>
      </c>
      <c r="B22183" s="890" t="s">
        <v>40296</v>
      </c>
      <c r="C22183" s="890" t="s">
        <v>20</v>
      </c>
      <c r="D22183" s="890">
        <v>341.61</v>
      </c>
    </row>
  </sheetData>
  <pageMargins left="0.511811024" right="0.511811024" top="0.78740157499999996" bottom="0.78740157499999996" header="0.31496062000000002" footer="0.31496062000000002"/>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rgb="FF00B0F0"/>
    <pageSetUpPr fitToPage="1"/>
  </sheetPr>
  <dimension ref="A1:S121"/>
  <sheetViews>
    <sheetView showGridLines="0" tabSelected="1" view="pageBreakPreview" topLeftCell="D22" zoomScale="115" zoomScaleSheetLayoutView="115" workbookViewId="0">
      <selection activeCell="J25" sqref="J25"/>
    </sheetView>
  </sheetViews>
  <sheetFormatPr defaultRowHeight="11.25" x14ac:dyDescent="0.2"/>
  <cols>
    <col min="1" max="1" width="1.5703125" style="20" customWidth="1"/>
    <col min="2" max="2" width="5.85546875" style="146" customWidth="1"/>
    <col min="3" max="3" width="11.85546875" style="33" customWidth="1"/>
    <col min="4" max="4" width="76.7109375" style="147" customWidth="1"/>
    <col min="5" max="5" width="9.140625" style="148" customWidth="1"/>
    <col min="6" max="6" width="13.28515625" style="149" bestFit="1" customWidth="1"/>
    <col min="7" max="7" width="12.28515625" style="484" customWidth="1"/>
    <col min="8" max="8" width="12.28515625" style="489" customWidth="1"/>
    <col min="9" max="9" width="19.5703125" style="150" bestFit="1" customWidth="1"/>
    <col min="10" max="10" width="17.5703125" style="477" customWidth="1"/>
    <col min="11" max="12" width="16.7109375" style="20" customWidth="1"/>
    <col min="13" max="13" width="9.140625" style="20" customWidth="1"/>
    <col min="14" max="14" width="11.85546875" style="20" bestFit="1" customWidth="1"/>
    <col min="15" max="15" width="11.42578125" style="20" bestFit="1" customWidth="1"/>
    <col min="16" max="16384" width="9.140625" style="20"/>
  </cols>
  <sheetData>
    <row r="1" spans="1:14" ht="12" thickBot="1" x14ac:dyDescent="0.25"/>
    <row r="2" spans="1:14" s="3" customFormat="1" ht="12" customHeight="1" x14ac:dyDescent="0.2">
      <c r="A2" s="3" t="s">
        <v>141</v>
      </c>
      <c r="B2" s="492"/>
      <c r="C2" s="493"/>
      <c r="D2" s="494"/>
      <c r="E2" s="495"/>
      <c r="F2" s="485"/>
      <c r="G2" s="485"/>
      <c r="H2" s="496"/>
      <c r="I2" s="497"/>
      <c r="J2" s="478"/>
      <c r="K2" s="152"/>
    </row>
    <row r="3" spans="1:14" s="3" customFormat="1" ht="15" customHeight="1" x14ac:dyDescent="0.2">
      <c r="B3" s="1012" t="s">
        <v>67</v>
      </c>
      <c r="C3" s="1013"/>
      <c r="D3" s="1013"/>
      <c r="E3" s="1013"/>
      <c r="F3" s="1013"/>
      <c r="G3" s="1013"/>
      <c r="H3" s="1013"/>
      <c r="I3" s="1014"/>
      <c r="J3" s="478"/>
      <c r="K3" s="152"/>
    </row>
    <row r="4" spans="1:14" s="3" customFormat="1" ht="15" x14ac:dyDescent="0.2">
      <c r="A4" s="153"/>
      <c r="B4" s="1024" t="s">
        <v>42</v>
      </c>
      <c r="C4" s="1025"/>
      <c r="D4" s="1025"/>
      <c r="E4" s="1025"/>
      <c r="F4" s="1025"/>
      <c r="G4" s="1025"/>
      <c r="H4" s="1025"/>
      <c r="I4" s="1026"/>
      <c r="J4" s="477"/>
      <c r="K4" s="152"/>
    </row>
    <row r="5" spans="1:14" s="3" customFormat="1" ht="15" customHeight="1" thickBot="1" x14ac:dyDescent="0.25">
      <c r="B5" s="1034" t="s">
        <v>26523</v>
      </c>
      <c r="C5" s="1035"/>
      <c r="D5" s="1035"/>
      <c r="E5" s="1035"/>
      <c r="F5" s="1035"/>
      <c r="G5" s="1035"/>
      <c r="H5" s="1035"/>
      <c r="I5" s="1036"/>
      <c r="J5" s="477"/>
      <c r="K5" s="288"/>
    </row>
    <row r="6" spans="1:14" s="3" customFormat="1" ht="15" x14ac:dyDescent="0.2">
      <c r="B6" s="1024" t="s">
        <v>52856</v>
      </c>
      <c r="C6" s="1025"/>
      <c r="D6" s="1025"/>
      <c r="E6" s="1025"/>
      <c r="F6" s="1025"/>
      <c r="G6" s="1025"/>
      <c r="H6" s="1025"/>
      <c r="I6" s="1026"/>
      <c r="J6" s="479"/>
      <c r="K6" s="154" t="s">
        <v>43</v>
      </c>
    </row>
    <row r="7" spans="1:14" s="3" customFormat="1" ht="15" x14ac:dyDescent="0.2">
      <c r="B7" s="297"/>
      <c r="C7" s="298"/>
      <c r="D7" s="298"/>
      <c r="E7" s="298"/>
      <c r="F7" s="298"/>
      <c r="G7" s="298"/>
      <c r="H7" s="298"/>
      <c r="I7" s="498" t="s">
        <v>26519</v>
      </c>
      <c r="J7" s="479"/>
      <c r="K7" s="1010">
        <v>0.23380000000000001</v>
      </c>
    </row>
    <row r="8" spans="1:14" s="3" customFormat="1" ht="15" x14ac:dyDescent="0.2">
      <c r="B8" s="297"/>
      <c r="C8" s="298"/>
      <c r="D8" s="298"/>
      <c r="E8" s="298"/>
      <c r="F8" s="298"/>
      <c r="G8" s="298"/>
      <c r="H8" s="298"/>
      <c r="I8" s="498" t="s">
        <v>52855</v>
      </c>
      <c r="J8" s="479"/>
      <c r="K8" s="1011"/>
    </row>
    <row r="9" spans="1:14" s="3" customFormat="1" ht="15" customHeight="1" thickBot="1" x14ac:dyDescent="0.25">
      <c r="B9" s="499"/>
      <c r="C9" s="500"/>
      <c r="D9" s="1037"/>
      <c r="E9" s="1037"/>
      <c r="F9" s="1037"/>
      <c r="G9" s="486"/>
      <c r="H9" s="501"/>
      <c r="I9" s="498" t="s">
        <v>27724</v>
      </c>
      <c r="J9" s="477"/>
      <c r="K9" s="156">
        <f>1+K7</f>
        <v>1.2338</v>
      </c>
    </row>
    <row r="10" spans="1:14" s="157" customFormat="1" ht="25.5" customHeight="1" x14ac:dyDescent="0.2">
      <c r="B10" s="1015" t="s">
        <v>52858</v>
      </c>
      <c r="C10" s="1016"/>
      <c r="D10" s="1016"/>
      <c r="E10" s="1016"/>
      <c r="F10" s="1016"/>
      <c r="G10" s="1016"/>
      <c r="H10" s="1016"/>
      <c r="I10" s="1017"/>
      <c r="J10" s="477"/>
      <c r="K10" s="158"/>
    </row>
    <row r="11" spans="1:14" s="24" customFormat="1" ht="12.75" customHeight="1" x14ac:dyDescent="0.2">
      <c r="B11" s="1022" t="s">
        <v>8</v>
      </c>
      <c r="C11" s="1030" t="s">
        <v>9</v>
      </c>
      <c r="D11" s="1030" t="s">
        <v>10</v>
      </c>
      <c r="E11" s="1023" t="s">
        <v>5</v>
      </c>
      <c r="F11" s="1021" t="s">
        <v>11</v>
      </c>
      <c r="G11" s="487" t="s">
        <v>13</v>
      </c>
      <c r="H11" s="1032" t="s">
        <v>12</v>
      </c>
      <c r="I11" s="1033"/>
      <c r="J11" s="477"/>
    </row>
    <row r="12" spans="1:14" ht="13.5" customHeight="1" x14ac:dyDescent="0.2">
      <c r="B12" s="1022"/>
      <c r="C12" s="1031"/>
      <c r="D12" s="1031"/>
      <c r="E12" s="1023"/>
      <c r="F12" s="1021"/>
      <c r="G12" s="487" t="s">
        <v>23043</v>
      </c>
      <c r="H12" s="490" t="s">
        <v>38</v>
      </c>
      <c r="I12" s="313" t="s">
        <v>14</v>
      </c>
    </row>
    <row r="13" spans="1:14" x14ac:dyDescent="0.2">
      <c r="B13" s="1027"/>
      <c r="C13" s="1028"/>
      <c r="D13" s="1028"/>
      <c r="E13" s="1028"/>
      <c r="F13" s="1028"/>
      <c r="G13" s="1028"/>
      <c r="H13" s="1028"/>
      <c r="I13" s="1029"/>
    </row>
    <row r="14" spans="1:14" s="32" customFormat="1" ht="21" customHeight="1" x14ac:dyDescent="0.2">
      <c r="B14" s="287">
        <v>1</v>
      </c>
      <c r="C14" s="1000" t="s">
        <v>15</v>
      </c>
      <c r="D14" s="1001"/>
      <c r="E14" s="1001"/>
      <c r="F14" s="1001"/>
      <c r="G14" s="1001"/>
      <c r="H14" s="1001"/>
      <c r="I14" s="1002"/>
      <c r="J14" s="477"/>
    </row>
    <row r="15" spans="1:14" ht="45" x14ac:dyDescent="0.2">
      <c r="A15" s="20" t="str">
        <f t="shared" ref="A15:A37" si="0">B15&amp;C15</f>
        <v>1.101.016.0100-0</v>
      </c>
      <c r="B15" s="34" t="s">
        <v>1</v>
      </c>
      <c r="C15" s="319" t="s">
        <v>115</v>
      </c>
      <c r="D15" s="314" t="str">
        <f>IF(C15=0,"-",IF(LEN(C15)=13,VLOOKUP(C15,'EMOP 03-2025'!$A:$B,2,0),VLOOKUP(C15,#REF!,2,0)))</f>
        <v>LEVANTAMENTO TOPOGRAFICO,PLANIALTIMETRICO CADASTRAL DE AREAS DE LOGRADOUROS PUBLICOS,COMPREENDENDO NIVELAMENTO DO EIXO DE LOGRADOUROS,COM COTAS DE TAMPOES DE POCOS DE VISITA,COTASDE SOLEIRAS DE EDIFICACOES E/OU TERRENOS,LEVANTAMENTO DE POSTEACAO,ARVORES,ETC</v>
      </c>
      <c r="E15" s="315" t="str">
        <f>IF(C15=0,"-",IF(LEN(C15)=13,VLOOKUP(C15,'EMOP 03-2025'!$A:$D,3,0),VLOOKUP(C15,'EMOP 03-2025'!$A:$E,3,0)))</f>
        <v>M2</v>
      </c>
      <c r="F15" s="316">
        <f>VLOOKUP(C15,'MEMÓRIA CÁLCULO'!C:K,9,0)</f>
        <v>18130.25</v>
      </c>
      <c r="G15" s="815">
        <f>IF(C15=0,"-",IF(LEN(C15)=13,VLOOKUP(C15,'EMOP 03-2025'!$A:$D,4,0),VLOOKUP(C15,#REF!,4,0)))</f>
        <v>1.97</v>
      </c>
      <c r="H15" s="491"/>
      <c r="I15" s="317"/>
      <c r="J15" s="477" t="s">
        <v>48849</v>
      </c>
      <c r="N15" s="159"/>
    </row>
    <row r="16" spans="1:14" ht="56.25" x14ac:dyDescent="0.2">
      <c r="A16" s="20" t="str">
        <f t="shared" ref="A16" si="1">B16&amp;C16</f>
        <v>1.201.050.0300-0</v>
      </c>
      <c r="B16" s="34" t="s">
        <v>30</v>
      </c>
      <c r="C16" s="315" t="s">
        <v>1509</v>
      </c>
      <c r="D16" s="314" t="str">
        <f>IF(C16=0,"-",IF(LEN(C16)=13,VLOOKUP(C16,'EMOP 03-2025'!$A:$B,2,0),VLOOKUP(C16,#REF!,2,0)))</f>
        <v>RELATORIO FINAL DE OBRAS OU SERVICOS DE ENGENHARIA,REGISTROFOTOGRAFICO DOS SERVICOS,ACOMPANHADO DE LEGENDAS E INDICACAO DA LOCALIZACAO,INFORMACOES CONTRATUAIS,PLANILHA ORCAMENTARIA E DESCRICAO DO ESCOPO DOS SERVICOS REALIZADOS,CONF.RECOMENDACOES E ESPECIFICACOES DO ORGAO CONTRATANTE.O ITEM DEVERA SER MEDIDO PELO NUMERO PRANCHAS ORIGINAIS COMPOE RELATORIO</v>
      </c>
      <c r="E16" s="315" t="str">
        <f>IF(C16=0,"-",IF(LEN(C16)=13,VLOOKUP(C16,'EMOP 03-2025'!$A:$D,3,0),VLOOKUP(C16,'EMOP 03-2025'!$A:$E,3,0)))</f>
        <v>UN</v>
      </c>
      <c r="F16" s="316">
        <f>VLOOKUP(C16,'MEMÓRIA CÁLCULO'!C:K,9,0)</f>
        <v>1</v>
      </c>
      <c r="G16" s="815">
        <f>IF(C16=0,"-",IF(LEN(C16)=13,VLOOKUP(C16,'EMOP 03-2025'!$A:$D,4,0),VLOOKUP(C16,#REF!,4,0)))</f>
        <v>2083.64</v>
      </c>
      <c r="H16" s="491"/>
      <c r="I16" s="317"/>
      <c r="J16" s="477" t="s">
        <v>48849</v>
      </c>
      <c r="K16" s="161"/>
      <c r="L16" s="25"/>
      <c r="M16" s="25"/>
      <c r="N16" s="159"/>
    </row>
    <row r="17" spans="1:19" x14ac:dyDescent="0.2">
      <c r="A17" s="20" t="str">
        <f t="shared" ref="A17:A18" si="2">B17&amp;C17</f>
        <v>1.301.001.0004-0</v>
      </c>
      <c r="B17" s="34" t="s">
        <v>27684</v>
      </c>
      <c r="C17" s="315" t="s">
        <v>158</v>
      </c>
      <c r="D17" s="314" t="str">
        <f>IF(C17=0,"-",IF(LEN(C17)=13,VLOOKUP(C17,'EMOP 03-2025'!$A:$B,2,0),VLOOKUP(C17,#REF!,2,0)))</f>
        <v>ANALISE GRANULOMETRICA SEM SEDIMENTACAO (PENEIRAMENTO)</v>
      </c>
      <c r="E17" s="315" t="str">
        <f>IF(C17=0,"-",IF(LEN(C17)=13,VLOOKUP(C17,'EMOP 03-2025'!$A:$D,3,0),VLOOKUP(C17,'EMOP 03-2025'!$A:$E,3,0)))</f>
        <v>UN</v>
      </c>
      <c r="F17" s="316">
        <f>VLOOKUP(C17,'MEMÓRIA CÁLCULO'!C:K,9,0)</f>
        <v>9</v>
      </c>
      <c r="G17" s="815">
        <f>IF(C17=0,"-",IF(LEN(C17)=13,VLOOKUP(C17,'EMOP 03-2025'!$A:$D,4,0),VLOOKUP(C17,#REF!,4,0)))</f>
        <v>228.23</v>
      </c>
      <c r="H17" s="491"/>
      <c r="I17" s="317"/>
      <c r="J17" s="477" t="s">
        <v>48849</v>
      </c>
      <c r="K17" s="161"/>
      <c r="L17" s="25"/>
      <c r="M17" s="25"/>
      <c r="N17" s="159"/>
    </row>
    <row r="18" spans="1:19" x14ac:dyDescent="0.2">
      <c r="A18" s="20" t="str">
        <f t="shared" si="2"/>
        <v>1.401.001.0002-0</v>
      </c>
      <c r="B18" s="34" t="s">
        <v>27685</v>
      </c>
      <c r="C18" s="315" t="s">
        <v>152</v>
      </c>
      <c r="D18" s="314" t="str">
        <f>IF(C18=0,"-",IF(LEN(C18)=13,VLOOKUP(C18,'EMOP 03-2025'!$A:$B,2,0),VLOOKUP(C18,#REF!,2,0)))</f>
        <v>LIMITE DE LIQUIDEZ</v>
      </c>
      <c r="E18" s="315" t="str">
        <f>IF(C18=0,"-",IF(LEN(C18)=13,VLOOKUP(C18,'EMOP 03-2025'!$A:$D,3,0),VLOOKUP(C18,'EMOP 03-2025'!$A:$E,3,0)))</f>
        <v>UN</v>
      </c>
      <c r="F18" s="316">
        <f>VLOOKUP(C18,'MEMÓRIA CÁLCULO'!C:K,9,0)</f>
        <v>9</v>
      </c>
      <c r="G18" s="815">
        <f>IF(C18=0,"-",IF(LEN(C18)=13,VLOOKUP(C18,'EMOP 03-2025'!$A:$D,4,0),VLOOKUP(C18,#REF!,4,0)))</f>
        <v>202.38</v>
      </c>
      <c r="H18" s="491"/>
      <c r="I18" s="317"/>
      <c r="J18" s="477" t="s">
        <v>48849</v>
      </c>
      <c r="K18" s="161"/>
      <c r="L18" s="25"/>
      <c r="M18" s="25"/>
      <c r="N18" s="159"/>
    </row>
    <row r="19" spans="1:19" x14ac:dyDescent="0.2">
      <c r="A19" s="20" t="str">
        <f t="shared" ref="A19" si="3">B19&amp;C19</f>
        <v>1.501.001.0001-0</v>
      </c>
      <c r="B19" s="34" t="s">
        <v>27686</v>
      </c>
      <c r="C19" s="315" t="s">
        <v>149</v>
      </c>
      <c r="D19" s="314" t="str">
        <f>IF(C19=0,"-",IF(LEN(C19)=13,VLOOKUP(C19,'EMOP 03-2025'!$A:$B,2,0),VLOOKUP(C19,#REF!,2,0)))</f>
        <v>LIMITE DE PLASTICIDADE</v>
      </c>
      <c r="E19" s="315" t="str">
        <f>IF(C19=0,"-",IF(LEN(C19)=13,VLOOKUP(C19,'EMOP 03-2025'!$A:$D,3,0),VLOOKUP(C19,'EMOP 03-2025'!$A:$E,3,0)))</f>
        <v>UN</v>
      </c>
      <c r="F19" s="316">
        <f>VLOOKUP(C19,'MEMÓRIA CÁLCULO'!C:K,9,0)</f>
        <v>9</v>
      </c>
      <c r="G19" s="815">
        <f>IF(C19=0,"-",IF(LEN(C19)=13,VLOOKUP(C19,'EMOP 03-2025'!$A:$D,4,0),VLOOKUP(C19,#REF!,4,0)))</f>
        <v>202.38</v>
      </c>
      <c r="H19" s="491"/>
      <c r="I19" s="317"/>
      <c r="J19" s="477" t="s">
        <v>48849</v>
      </c>
      <c r="K19" s="161"/>
      <c r="L19" s="25"/>
      <c r="M19" s="25"/>
      <c r="N19" s="159"/>
    </row>
    <row r="20" spans="1:19" x14ac:dyDescent="0.2">
      <c r="A20" s="20" t="str">
        <f t="shared" ref="A20" si="4">B20&amp;C20</f>
        <v>1.601.001.0020-0</v>
      </c>
      <c r="B20" s="34" t="s">
        <v>27687</v>
      </c>
      <c r="C20" s="315" t="s">
        <v>198</v>
      </c>
      <c r="D20" s="314" t="str">
        <f>IF(C20=0,"-",IF(LEN(C20)=13,VLOOKUP(C20,'EMOP 03-2025'!$A:$B,2,0),VLOOKUP(C20,#REF!,2,0)))</f>
        <v>INDICE SUPORTE CALIFORNIA,POR 5 PONTOS,COMPACTACAO COM ENERGIA PROCTOR NORMAL</v>
      </c>
      <c r="E20" s="315" t="str">
        <f>IF(C20=0,"-",IF(LEN(C20)=13,VLOOKUP(C20,'EMOP 03-2025'!$A:$D,3,0),VLOOKUP(C20,'EMOP 03-2025'!$A:$E,3,0)))</f>
        <v>UN</v>
      </c>
      <c r="F20" s="316">
        <f>VLOOKUP(C20,'MEMÓRIA CÁLCULO'!C:K,9,0)</f>
        <v>9</v>
      </c>
      <c r="G20" s="815">
        <f>IF(C20=0,"-",IF(LEN(C20)=13,VLOOKUP(C20,'EMOP 03-2025'!$A:$D,4,0),VLOOKUP(C20,#REF!,4,0)))</f>
        <v>3231.46</v>
      </c>
      <c r="H20" s="491"/>
      <c r="I20" s="317"/>
      <c r="J20" s="477" t="s">
        <v>48849</v>
      </c>
      <c r="K20" s="161"/>
      <c r="L20" s="25"/>
      <c r="M20" s="25"/>
      <c r="N20" s="159"/>
    </row>
    <row r="21" spans="1:19" x14ac:dyDescent="0.2">
      <c r="A21" s="20" t="str">
        <f t="shared" ref="A21" si="5">B21&amp;C21</f>
        <v>1.701.001.0199-0</v>
      </c>
      <c r="B21" s="34" t="s">
        <v>49121</v>
      </c>
      <c r="C21" s="315" t="s">
        <v>543</v>
      </c>
      <c r="D21" s="314" t="str">
        <f>IF(C21=0,"-",IF(LEN(C21)=13,VLOOKUP(C21,'EMOP 03-2025'!$A:$B,2,0),VLOOKUP(C21,#REF!,2,0)))</f>
        <v>DETERMINACAO DA ESTABILIDADE E FLUENCIA MARSHALL</v>
      </c>
      <c r="E21" s="315" t="str">
        <f>IF(C21=0,"-",IF(LEN(C21)=13,VLOOKUP(C21,'EMOP 03-2025'!$A:$D,3,0),VLOOKUP(C21,'EMOP 03-2025'!$A:$E,3,0)))</f>
        <v>UN</v>
      </c>
      <c r="F21" s="316">
        <f>'MEMÓRIA CÁLCULO'!K32</f>
        <v>9</v>
      </c>
      <c r="G21" s="815">
        <f>IF(C21=0,"-",IF(LEN(C21)=13,VLOOKUP(C21,'EMOP 03-2025'!$A:$D,4,0),VLOOKUP(C21,#REF!,4,0)))</f>
        <v>1274.9100000000001</v>
      </c>
      <c r="H21" s="491"/>
      <c r="I21" s="317"/>
      <c r="J21" s="477" t="s">
        <v>48849</v>
      </c>
      <c r="K21" s="161"/>
      <c r="L21" s="25"/>
      <c r="M21" s="25"/>
      <c r="N21" s="159"/>
    </row>
    <row r="22" spans="1:19" ht="18.75" customHeight="1" x14ac:dyDescent="0.2">
      <c r="B22" s="982" t="s">
        <v>16</v>
      </c>
      <c r="C22" s="1008"/>
      <c r="D22" s="1008"/>
      <c r="E22" s="1008"/>
      <c r="F22" s="1008"/>
      <c r="G22" s="1008"/>
      <c r="H22" s="1009"/>
      <c r="I22" s="474">
        <f>SUM(I15:I21)</f>
        <v>0</v>
      </c>
      <c r="N22" s="159"/>
    </row>
    <row r="23" spans="1:19" s="32" customFormat="1" ht="21" customHeight="1" x14ac:dyDescent="0.2">
      <c r="B23" s="287">
        <v>2</v>
      </c>
      <c r="C23" s="1018" t="s">
        <v>73</v>
      </c>
      <c r="D23" s="1019"/>
      <c r="E23" s="1019"/>
      <c r="F23" s="1019"/>
      <c r="G23" s="1019"/>
      <c r="H23" s="1019"/>
      <c r="I23" s="1020"/>
      <c r="J23" s="477"/>
      <c r="K23" s="160"/>
      <c r="N23" s="159"/>
      <c r="O23" s="20"/>
    </row>
    <row r="24" spans="1:19" ht="56.25" x14ac:dyDescent="0.2">
      <c r="A24" s="20" t="str">
        <f t="shared" si="0"/>
        <v>2.102.006.0015-0</v>
      </c>
      <c r="B24" s="34" t="s">
        <v>2</v>
      </c>
      <c r="C24" s="315" t="s">
        <v>1998</v>
      </c>
      <c r="D24" s="314" t="str">
        <f>IF(C24=0,"-",IF(LEN(C24)=13,VLOOKUP(C24,'EMOP 03-2025'!$A:$B,2,0),VLOOKUP(C24,#REF!,2,0)))</f>
        <v>ALUGUEL CONTAINER (MODULO METALICO ICAVEL),P/ESCRITORIO C/WC,MED.APROX.2,30M LARG.6,00M COMPR.E 2,50M ALT.CHAPAS ACO C/NERVURAS TRAPEZOIDAIS,ISOLAMENTO TERMO-ACUSTICO FORRO,CHASSIS REFORCADO E PISO COMPENSADO NAVAL,INCLUINDO INST.ELETR.HIDROSSANITARIAS,SUPRIDO ACESSORIOS,1 BACIA SANITARIA E 1 LAVATORIO,EXCL.TRANSP.(04.005.0300),CARGA E DESCARGA (04.013.0015)</v>
      </c>
      <c r="E24" s="315" t="str">
        <f>IF(C24=0,"-",IF(LEN(C24)=13,VLOOKUP(C24,'EMOP 03-2025'!$A:$D,3,0),VLOOKUP(C24,'EMOP 03-2025'!$A:$E,3,0)))</f>
        <v>UNXMES</v>
      </c>
      <c r="F24" s="316">
        <f>VLOOKUP(C24,'MEMÓRIA CÁLCULO'!C:K,9,0)</f>
        <v>12</v>
      </c>
      <c r="G24" s="815">
        <f>IF(C24=0,"-",IF(LEN(C24)=13,VLOOKUP(C24,'EMOP 03-2025'!$A:$D,4,0),VLOOKUP(C24,#REF!,4,0)))</f>
        <v>1250</v>
      </c>
      <c r="H24" s="491"/>
      <c r="I24" s="317"/>
      <c r="J24" s="477" t="s">
        <v>48849</v>
      </c>
      <c r="K24" s="161"/>
      <c r="L24" s="25"/>
      <c r="M24" s="25"/>
      <c r="N24" s="159"/>
    </row>
    <row r="25" spans="1:19" ht="56.25" x14ac:dyDescent="0.2">
      <c r="A25" s="20" t="str">
        <f t="shared" ref="A25" si="6">B25&amp;C25</f>
        <v>2.202.006.0035-0</v>
      </c>
      <c r="B25" s="34" t="s">
        <v>6</v>
      </c>
      <c r="C25" s="315" t="s">
        <v>27764</v>
      </c>
      <c r="D25" s="314" t="str">
        <f>IF(C25=0,"-",IF(LEN(C25)=13,VLOOKUP(C25,'EMOP 03-2025'!$A:$B,2,0),VLOOKUP(C25,#REF!,2,0)))</f>
        <v>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v>
      </c>
      <c r="E25" s="315" t="str">
        <f>IF(C25=0,"-",IF(LEN(C25)=13,VLOOKUP(C25,'EMOP 03-2025'!$A:$D,3,0),VLOOKUP(C25,'EMOP 03-2025'!$A:$E,3,0)))</f>
        <v>UNXMES</v>
      </c>
      <c r="F25" s="316">
        <f>VLOOKUP(C25,'MEMÓRIA CÁLCULO'!C:K,9,0)</f>
        <v>12</v>
      </c>
      <c r="G25" s="815">
        <f>IF(C25=0,"-",IF(LEN(C25)=13,VLOOKUP(C25,'EMOP 03-2025'!$A:$D,4,0),VLOOKUP(C25,#REF!,4,0)))</f>
        <v>1837</v>
      </c>
      <c r="H25" s="491"/>
      <c r="I25" s="317"/>
      <c r="J25" s="477" t="s">
        <v>48849</v>
      </c>
      <c r="K25" s="810"/>
      <c r="L25" s="810"/>
      <c r="M25" s="810"/>
      <c r="N25" s="810"/>
      <c r="O25" s="810"/>
      <c r="P25" s="810"/>
      <c r="Q25" s="810"/>
      <c r="R25" s="810"/>
      <c r="S25" s="810"/>
    </row>
    <row r="26" spans="1:19" ht="33.75" x14ac:dyDescent="0.2">
      <c r="A26" s="20" t="str">
        <f t="shared" si="0"/>
        <v>2.302.015.0001-0</v>
      </c>
      <c r="B26" s="34" t="s">
        <v>74</v>
      </c>
      <c r="C26" s="315" t="s">
        <v>2017</v>
      </c>
      <c r="D26" s="314" t="str">
        <f>IF(C26=0,"-",IF(LEN(C26)=13,VLOOKUP(C26,'EMOP 03-2025'!$A:$B,2,0),VLOOKUP(C26,#REF!,2,0)))</f>
        <v>INSTALACAO E LIGACAO PROVISORIA PARA ABASTECIMENTO DE AGUA E ESGOTAMENTO SANITARIO EM CANTEIRO DE OBRAS,INCLUSIVE ESCAVACAO,EXCLUSIVE REPOSICAO DA PAVIMENTACAO DO LOGRADOURO PUBLICO</v>
      </c>
      <c r="E26" s="315" t="str">
        <f>IF(C26=0,"-",IF(LEN(C26)=13,VLOOKUP(C26,'EMOP 03-2025'!$A:$D,3,0),VLOOKUP(C26,'EMOP 03-2025'!$A:$E,3,0)))</f>
        <v>UN</v>
      </c>
      <c r="F26" s="316">
        <f>VLOOKUP(C26,'MEMÓRIA CÁLCULO'!C:K,9,0)</f>
        <v>1</v>
      </c>
      <c r="G26" s="815">
        <f>IF(C26=0,"-",IF(LEN(C26)=13,VLOOKUP(C26,'EMOP 03-2025'!$A:$D,4,0),VLOOKUP(C26,#REF!,4,0)))</f>
        <v>4814.41</v>
      </c>
      <c r="H26" s="491"/>
      <c r="I26" s="317"/>
      <c r="J26" s="477" t="s">
        <v>48849</v>
      </c>
      <c r="L26" s="25"/>
      <c r="M26" s="25"/>
      <c r="N26" s="159"/>
    </row>
    <row r="27" spans="1:19" ht="33.75" x14ac:dyDescent="0.2">
      <c r="A27" s="20" t="str">
        <f t="shared" si="0"/>
        <v>2.402.016.0001-0</v>
      </c>
      <c r="B27" s="34" t="s">
        <v>75</v>
      </c>
      <c r="C27" s="315" t="s">
        <v>2019</v>
      </c>
      <c r="D27" s="314" t="str">
        <f>IF(C27=0,"-",IF(LEN(C27)=13,VLOOKUP(C27,'EMOP 03-2025'!$A:$B,2,0),VLOOKUP(C27,#REF!,2,0)))</f>
        <v>INSTALACAO E LIGACAO PROVISORIA DE ALIMENTACAO DE ENERGIA ELETRICA,EM BAIXA TENSAO,PARA CANTEIRO DE OBRAS,M3-CHAVE 100A,CARGA 3KW,20CV,EXCLUSIVE O FORNECIMENTO DO MEDIDOR</v>
      </c>
      <c r="E27" s="315" t="str">
        <f>IF(C27=0,"-",IF(LEN(C27)=13,VLOOKUP(C27,'EMOP 03-2025'!$A:$D,3,0),VLOOKUP(C27,'EMOP 03-2025'!$A:$E,3,0)))</f>
        <v>UN</v>
      </c>
      <c r="F27" s="316">
        <f>VLOOKUP(C27,'MEMÓRIA CÁLCULO'!C:K,9,0)</f>
        <v>1</v>
      </c>
      <c r="G27" s="815">
        <f>IF(C27=0,"-",IF(LEN(C27)=13,VLOOKUP(C27,'EMOP 03-2025'!$A:$D,4,0),VLOOKUP(C27,#REF!,4,0)))</f>
        <v>2475.58</v>
      </c>
      <c r="H27" s="491"/>
      <c r="I27" s="317"/>
      <c r="J27" s="477" t="s">
        <v>48849</v>
      </c>
      <c r="L27" s="25"/>
      <c r="M27" s="25"/>
      <c r="N27" s="159"/>
    </row>
    <row r="28" spans="1:19" ht="22.5" x14ac:dyDescent="0.2">
      <c r="A28" s="20" t="str">
        <f t="shared" ref="A28" si="7">B28&amp;C28</f>
        <v>2.5103689</v>
      </c>
      <c r="B28" s="34" t="s">
        <v>104</v>
      </c>
      <c r="C28" s="577">
        <v>103689</v>
      </c>
      <c r="D28" s="314" t="str">
        <f>IF(C28=0,"-",IF(LEN(C28)=13,VLOOKUP(C28,#REF!,2,0),VLOOKUP(C28,'SINAPI 03-2025'!$A:$D,2,0)))</f>
        <v>FORNECIMENTO E INSTALAÇÃO DE PLACA DE OBRA COM CHAPA GALVANIZADA E ESTRUTURA DE MADEIRA. AF_03/2022_PS</v>
      </c>
      <c r="E28" s="315" t="str">
        <f>IF(C28=0,"-",IF(LEN(C28)=13,VLOOKUP(C28,#REF!,3,0),VLOOKUP(C28,'SINAPI 03-2025'!$A:$D,3,0)))</f>
        <v>M2</v>
      </c>
      <c r="F28" s="316">
        <f>VLOOKUP(C28,'MEMÓRIA CÁLCULO'!C:K,9,0)</f>
        <v>12.96</v>
      </c>
      <c r="G28" s="815">
        <f>IF(C28=0,"-",IF(LEN(C28)=13,VLOOKUP(C28,#REF!,4,0),VLOOKUP(C28,'SINAPI 03-2025'!$A:$D,4,0)))</f>
        <v>478.27</v>
      </c>
      <c r="H28" s="491"/>
      <c r="I28" s="317"/>
      <c r="J28" s="477" t="s">
        <v>48849</v>
      </c>
      <c r="L28" s="25"/>
      <c r="M28" s="25"/>
      <c r="N28" s="159"/>
    </row>
    <row r="29" spans="1:19" x14ac:dyDescent="0.2">
      <c r="A29" s="20" t="str">
        <f t="shared" si="0"/>
        <v>2.698459</v>
      </c>
      <c r="B29" s="34" t="s">
        <v>105</v>
      </c>
      <c r="C29" s="577">
        <v>98459</v>
      </c>
      <c r="D29" s="314" t="str">
        <f>IF(C29=0,"-",IF(LEN(C29)=13,VLOOKUP(C29,#REF!,2,0),VLOOKUP(C29,'SINAPI 03-2025'!$A:$D,2,0)))</f>
        <v>TAPUME COM TELHA METÁLICA. AF_03/2024</v>
      </c>
      <c r="E29" s="315" t="str">
        <f>IF(C29=0,"-",IF(LEN(C29)=13,VLOOKUP(C29,#REF!,3,0),VLOOKUP(C29,'SINAPI 03-2025'!$A:$D,3,0)))</f>
        <v>M2</v>
      </c>
      <c r="F29" s="316">
        <f>VLOOKUP(C29,'MEMÓRIA CÁLCULO'!C:K,9,0)</f>
        <v>184.8</v>
      </c>
      <c r="G29" s="815">
        <f>IF(C29=0,"-",IF(LEN(C29)=13,VLOOKUP(C29,#REF!,4,0),VLOOKUP(C29,'SINAPI 03-2025'!$A:$D,4,0)))</f>
        <v>99.22</v>
      </c>
      <c r="H29" s="491"/>
      <c r="I29" s="317"/>
      <c r="J29" s="477" t="s">
        <v>48849</v>
      </c>
      <c r="L29" s="25"/>
      <c r="M29" s="25"/>
      <c r="N29" s="159"/>
    </row>
    <row r="30" spans="1:19" ht="33.75" x14ac:dyDescent="0.2">
      <c r="A30" s="20" t="str">
        <f t="shared" ref="A30:A31" si="8">B30&amp;C30</f>
        <v>2.702.010.0001-0</v>
      </c>
      <c r="B30" s="34" t="s">
        <v>106</v>
      </c>
      <c r="C30" s="450" t="s">
        <v>2004</v>
      </c>
      <c r="D30" s="314" t="str">
        <f>IF(C30=0,"-",IF(LEN(C30)=13,VLOOKUP(C30,'EMOP 03-2025'!$A:$B,2,0),VLOOKUP(C30,#REF!,2,0)))</f>
        <v>GALPAO ABERTO PARA OFICINAS E DEPOSITOS DE CANTEIRO DE OBRAS,ESTRUTURADO EM MADEIRA,COBERTURA DE TELHAS DE CIMENTO SEM AMIANTO ONDULADAS,DE 6MM DE ESPESSURA,PISO CIMENTADO E PREPARO DO TERRENO</v>
      </c>
      <c r="E30" s="315" t="str">
        <f>IF(C30=0,"-",IF(LEN(C30)=13,VLOOKUP(C30,'EMOP 03-2025'!$A:$D,3,0),VLOOKUP(C30,'EMOP 03-2025'!$A:$E,3,0)))</f>
        <v>M2</v>
      </c>
      <c r="F30" s="316">
        <f>VLOOKUP(C30,'MEMÓRIA CÁLCULO'!C:K,9,0)</f>
        <v>48</v>
      </c>
      <c r="G30" s="815">
        <f>IF(C30=0,"-",IF(LEN(C30)=13,VLOOKUP(C30,'EMOP 03-2025'!$A:$D,4,0),VLOOKUP(C30,#REF!,4,0)))</f>
        <v>360.45</v>
      </c>
      <c r="H30" s="491"/>
      <c r="I30" s="317"/>
      <c r="J30" s="477" t="s">
        <v>48849</v>
      </c>
      <c r="L30" s="25"/>
      <c r="M30" s="25"/>
      <c r="N30" s="159"/>
    </row>
    <row r="31" spans="1:19" ht="33.75" x14ac:dyDescent="0.2">
      <c r="A31" s="20" t="str">
        <f t="shared" si="8"/>
        <v>2.802.011.0010-0</v>
      </c>
      <c r="B31" s="34" t="s">
        <v>27628</v>
      </c>
      <c r="C31" s="450" t="s">
        <v>118</v>
      </c>
      <c r="D31" s="314" t="str">
        <f>IF(C31=0,"-",IF(LEN(C31)=13,VLOOKUP(C31,'EMOP 03-2025'!$A:$B,2,0),VLOOKUP(C31,#REF!,2,0)))</f>
        <v>CERCA PROTETORA DE BORDA DE VALA OU OBRA,COM TELA PLASTICA NA COR LARANJA OU AMARELA,CONSIDERANDO 2 VEZES DE UTILIZACAO,INCLUSIVE APOIOS,FORNECIMENTO,COLOCACAO E RETIRADA</v>
      </c>
      <c r="E31" s="315" t="str">
        <f>IF(C31=0,"-",IF(LEN(C31)=13,VLOOKUP(C31,'EMOP 03-2025'!$A:$D,3,0),VLOOKUP(C31,'EMOP 03-2025'!$A:$E,3,0)))</f>
        <v>M2</v>
      </c>
      <c r="F31" s="316">
        <f>VLOOKUP(C31,'MEMÓRIA CÁLCULO'!C:K,9,0)</f>
        <v>4008</v>
      </c>
      <c r="G31" s="815">
        <f>IF(C31=0,"-",IF(LEN(C31)=13,VLOOKUP(C31,'EMOP 03-2025'!$A:$D,4,0),VLOOKUP(C31,#REF!,4,0)))</f>
        <v>0.87</v>
      </c>
      <c r="H31" s="491"/>
      <c r="I31" s="317"/>
      <c r="J31" s="477" t="s">
        <v>48849</v>
      </c>
      <c r="L31" s="25"/>
      <c r="M31" s="25"/>
      <c r="N31" s="159"/>
    </row>
    <row r="32" spans="1:19" ht="33.75" x14ac:dyDescent="0.2">
      <c r="A32" s="20" t="str">
        <f t="shared" si="0"/>
        <v>2.902.020.0005-0</v>
      </c>
      <c r="B32" s="34" t="s">
        <v>27629</v>
      </c>
      <c r="C32" s="450" t="s">
        <v>119</v>
      </c>
      <c r="D32" s="314" t="str">
        <f>IF(C32=0,"-",IF(LEN(C32)=13,VLOOKUP(C32,'EMOP 03-2025'!$A:$B,2,0),VLOOKUP(C32,#REF!,2,0)))</f>
        <v>BARRAGEM DE BLOQUEIO DE OBRA NA VIA PUBLICA,DE ACORDO COM ARESOLUCAO DA PREFEITURA-RJ,COMPREENDENDO FORNECIMENTO,COLOCACAO E PINTURA DOS SUPORTES DE MADEIRA COM REAPROVEITAMENTO DO CONJUNTO 40 (QUARENTA) VEZES</v>
      </c>
      <c r="E32" s="315" t="str">
        <f>IF(C32=0,"-",IF(LEN(C32)=13,VLOOKUP(C32,'EMOP 03-2025'!$A:$D,3,0),VLOOKUP(C32,'EMOP 03-2025'!$A:$E,3,0)))</f>
        <v>M</v>
      </c>
      <c r="F32" s="316">
        <f>VLOOKUP(C32,'MEMÓRIA CÁLCULO'!C:K,9,0)</f>
        <v>250.5</v>
      </c>
      <c r="G32" s="815">
        <f>IF(C32=0,"-",IF(LEN(C32)=13,VLOOKUP(C32,'EMOP 03-2025'!$A:$D,4,0),VLOOKUP(C32,#REF!,4,0)))</f>
        <v>4.12</v>
      </c>
      <c r="H32" s="491"/>
      <c r="I32" s="317"/>
      <c r="J32" s="477" t="s">
        <v>48849</v>
      </c>
      <c r="L32" s="25"/>
      <c r="M32" s="25"/>
      <c r="N32" s="159"/>
    </row>
    <row r="33" spans="1:15" ht="33.75" x14ac:dyDescent="0.2">
      <c r="A33" s="20" t="str">
        <f t="shared" si="0"/>
        <v>2.1002.030.0005-0</v>
      </c>
      <c r="B33" s="34" t="s">
        <v>27630</v>
      </c>
      <c r="C33" s="450" t="s">
        <v>120</v>
      </c>
      <c r="D33" s="314" t="str">
        <f>IF(C33=0,"-",IF(LEN(C33)=13,VLOOKUP(C33,'EMOP 03-2025'!$A:$B,2,0),VLOOKUP(C33,#REF!,2,0)))</f>
        <v>PLACA DE SINALIZACAO PREVENTIVA PARA OBRA NA VIA PUBLICA,DEACORDO COM A RESOLUCAO DA PREFEITURA-RJ, COMPREENDENDO FORNECIMENTO E PINTURA DA PLACA E DOS SUPORTES DE MADEIRA.FORNECIMENTO E COLOCACAO</v>
      </c>
      <c r="E33" s="315" t="str">
        <f>IF(C33=0,"-",IF(LEN(C33)=13,VLOOKUP(C33,'EMOP 03-2025'!$A:$D,3,0),VLOOKUP(C33,'EMOP 03-2025'!$A:$E,3,0)))</f>
        <v>UN</v>
      </c>
      <c r="F33" s="316">
        <f>VLOOKUP(C33,'MEMÓRIA CÁLCULO'!C:K,9,0)</f>
        <v>21</v>
      </c>
      <c r="G33" s="815">
        <f>IF(C33=0,"-",IF(LEN(C33)=13,VLOOKUP(C33,'EMOP 03-2025'!$A:$D,4,0),VLOOKUP(C33,#REF!,4,0)))</f>
        <v>108.11</v>
      </c>
      <c r="H33" s="491"/>
      <c r="I33" s="317"/>
      <c r="J33" s="477" t="s">
        <v>48849</v>
      </c>
      <c r="L33" s="25"/>
      <c r="M33" s="25"/>
      <c r="N33" s="159"/>
    </row>
    <row r="34" spans="1:15" s="166" customFormat="1" ht="45" x14ac:dyDescent="0.2">
      <c r="A34" s="20" t="str">
        <f t="shared" si="0"/>
        <v>2.1102.006.0050-0</v>
      </c>
      <c r="B34" s="34" t="s">
        <v>48776</v>
      </c>
      <c r="C34" s="577" t="s">
        <v>2002</v>
      </c>
      <c r="D34" s="314" t="str">
        <f>IF(C34=0,"-",IF(LEN(C34)=13,VLOOKUP(C34,'EMOP 03-2025'!$A:$B,2,0),VLOOKUP(C34,#REF!,2,0)))</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E34" s="315" t="str">
        <f>IF(C34=0,"-",IF(LEN(C34)=13,VLOOKUP(C34,'EMOP 03-2025'!$A:$D,3,0),VLOOKUP(C34,'EMOP 03-2025'!$A:$E,3,0)))</f>
        <v>UNXMES</v>
      </c>
      <c r="F34" s="316">
        <f>VLOOKUP(C34,'MEMÓRIA CÁLCULO'!C:K,9,0)</f>
        <v>24</v>
      </c>
      <c r="G34" s="815">
        <f>IF(C34=0,"-",IF(LEN(C34)=13,VLOOKUP(C34,'EMOP 03-2025'!$A:$D,4,0),VLOOKUP(C34,#REF!,4,0)))</f>
        <v>1350</v>
      </c>
      <c r="H34" s="491"/>
      <c r="I34" s="317"/>
      <c r="J34" s="477" t="s">
        <v>49113</v>
      </c>
    </row>
    <row r="35" spans="1:15" ht="18.75" customHeight="1" x14ac:dyDescent="0.2">
      <c r="B35" s="982" t="s">
        <v>16</v>
      </c>
      <c r="C35" s="983"/>
      <c r="D35" s="983"/>
      <c r="E35" s="983"/>
      <c r="F35" s="983"/>
      <c r="G35" s="983"/>
      <c r="H35" s="984"/>
      <c r="I35" s="474">
        <f>SUM(I24:I34)</f>
        <v>0</v>
      </c>
      <c r="K35" s="162"/>
      <c r="N35" s="159"/>
    </row>
    <row r="36" spans="1:15" s="32" customFormat="1" ht="21" customHeight="1" x14ac:dyDescent="0.2">
      <c r="B36" s="287">
        <v>3</v>
      </c>
      <c r="C36" s="1000" t="s">
        <v>17</v>
      </c>
      <c r="D36" s="1001"/>
      <c r="E36" s="1001"/>
      <c r="F36" s="1001"/>
      <c r="G36" s="1001"/>
      <c r="H36" s="1001"/>
      <c r="I36" s="1002"/>
      <c r="J36" s="477"/>
      <c r="N36" s="159"/>
      <c r="O36" s="20"/>
    </row>
    <row r="37" spans="1:15" ht="33.75" x14ac:dyDescent="0.2">
      <c r="A37" s="20" t="str">
        <f t="shared" si="0"/>
        <v>3.190106</v>
      </c>
      <c r="B37" s="34" t="s">
        <v>23</v>
      </c>
      <c r="C37" s="578">
        <v>90106</v>
      </c>
      <c r="D37" s="314" t="str">
        <f>IF(C37=0,"-",IF(LEN(C37)=13,VLOOKUP(C37,#REF!,2,0),VLOOKUP(C37,'SINAPI 03-2025'!$A:$D,2,0)))</f>
        <v>ESCAVAÇÃO MECANIZADA DE VALA COM PROFUNDIDADE ATÉ 1,5 M (MÉDIA MONTANTE E JUSANTE/UMA COMPOSIÇÃO POR TRECHO), RETROESCAV. (0,26 M3), LARGURA DE 0,8 M A 1,5 M, EM SOLO DE 1A CATEGORIA, LOCAIS COM BAIXO NÍVEL DE INTERFERÊNCIA. AF_09/2024</v>
      </c>
      <c r="E37" s="315" t="str">
        <f>IF(C37=0,"-",IF(LEN(C37)=13,VLOOKUP(C37,#REF!,3,0),VLOOKUP(C37,'SINAPI 03-2025'!$A:$D,3,0)))</f>
        <v>M3</v>
      </c>
      <c r="F37" s="316">
        <f>VLOOKUP(C37,'MEMÓRIA CÁLCULO'!C:K,9,0)</f>
        <v>1527.7420000000002</v>
      </c>
      <c r="G37" s="815">
        <f>IF(C37=0,"-",IF(LEN(C37)=13,VLOOKUP(C37,#REF!,4,0),VLOOKUP(C37,'SINAPI 03-2025'!$A:$D,4,0)))</f>
        <v>9.6</v>
      </c>
      <c r="H37" s="491"/>
      <c r="I37" s="317"/>
      <c r="J37" s="477" t="s">
        <v>48849</v>
      </c>
      <c r="N37" s="159"/>
    </row>
    <row r="38" spans="1:15" ht="33.75" x14ac:dyDescent="0.2">
      <c r="A38" s="20" t="str">
        <f t="shared" ref="A38:A39" si="9">B38&amp;C38</f>
        <v>3.290108</v>
      </c>
      <c r="B38" s="34" t="s">
        <v>70</v>
      </c>
      <c r="C38" s="578">
        <v>90108</v>
      </c>
      <c r="D38" s="314" t="str">
        <f>IF(C38=0,"-",IF(LEN(C38)=13,VLOOKUP(C38,#REF!,2,0),VLOOKUP(C38,'SINAPI 03-2025'!$A:$D,2,0)))</f>
        <v>ESCAVAÇÃO MECANIZADA DE VALA COM PROFUNDIDADE MAIOR QUE 1,5 M ATÉ 3,0 M (MÉDIA MONTANTE E JUSANTE/UMA COMPOSIÇÃO POR TRECHO), RETROESCAV (0,26 M3), LARGURA DE 0,8 M A 1,5 M, EM SOLO DE 1A CATEGORIA, LOCAIS COM BAIXO NÍVEL DE INTERFERÊNCIA. AF_09/2024</v>
      </c>
      <c r="E38" s="315" t="str">
        <f>IF(C38=0,"-",IF(LEN(C38)=13,VLOOKUP(C38,#REF!,3,0),VLOOKUP(C38,'SINAPI 03-2025'!$A:$D,3,0)))</f>
        <v>M3</v>
      </c>
      <c r="F38" s="316">
        <f>VLOOKUP(C38,'MEMÓRIA CÁLCULO'!C:K,9,0)</f>
        <v>851.81</v>
      </c>
      <c r="G38" s="815">
        <f>IF(C38=0,"-",IF(LEN(C38)=13,VLOOKUP(C38,#REF!,4,0),VLOOKUP(C38,'SINAPI 03-2025'!$A:$D,4,0)))</f>
        <v>8.67</v>
      </c>
      <c r="H38" s="491"/>
      <c r="I38" s="317"/>
      <c r="J38" s="477" t="s">
        <v>48849</v>
      </c>
      <c r="N38" s="159"/>
    </row>
    <row r="39" spans="1:15" ht="33.75" x14ac:dyDescent="0.2">
      <c r="A39" s="20" t="str">
        <f t="shared" si="9"/>
        <v>3.3102281</v>
      </c>
      <c r="B39" s="34" t="s">
        <v>91</v>
      </c>
      <c r="C39" s="578">
        <v>102281</v>
      </c>
      <c r="D39" s="314" t="str">
        <f>IF(C39=0,"-",IF(LEN(C39)=13,VLOOKUP(C39,#REF!,2,0),VLOOKUP(C39,'SINAPI 03-2025'!$A:$D,2,0)))</f>
        <v>ESCAVAÇÃO MECANIZADA DE VALA COM PROF. MAIOR QUE 1,5 M ATÉ 3,0 M (MÉDIA MONTANTE E JUSANTE/UMA COMPOSIÇÃO POR TRECHO),COM ESCAVADEIRA (1,2 M3),LARG. DE 1,5 M A 2,5 M, EM SOLO DE 1A CATEGORIA, LOCAIS COM BAIXO NÍVEL DE INTERFERÊNCIA. AF_09/2024</v>
      </c>
      <c r="E39" s="315" t="str">
        <f>IF(C39=0,"-",IF(LEN(C39)=13,VLOOKUP(C39,#REF!,3,0),VLOOKUP(C39,'SINAPI 03-2025'!$A:$D,3,0)))</f>
        <v>M3</v>
      </c>
      <c r="F39" s="316">
        <f>VLOOKUP(C39,'MEMÓRIA CÁLCULO'!C:K,9,0)</f>
        <v>94.86</v>
      </c>
      <c r="G39" s="815">
        <f>IF(C39=0,"-",IF(LEN(C39)=13,VLOOKUP(C39,#REF!,4,0),VLOOKUP(C39,'SINAPI 03-2025'!$A:$D,4,0)))</f>
        <v>6.61</v>
      </c>
      <c r="H39" s="491"/>
      <c r="I39" s="317"/>
      <c r="J39" s="477" t="s">
        <v>48849</v>
      </c>
      <c r="N39" s="159"/>
    </row>
    <row r="40" spans="1:15" ht="33.75" x14ac:dyDescent="0.2">
      <c r="A40" s="20" t="str">
        <f t="shared" ref="A40:A44" si="10">B40&amp;C40</f>
        <v>3.490091</v>
      </c>
      <c r="B40" s="34" t="s">
        <v>92</v>
      </c>
      <c r="C40" s="578">
        <v>90091</v>
      </c>
      <c r="D40" s="314" t="str">
        <f>IF(C40=0,"-",IF(LEN(C40)=13,VLOOKUP(C40,#REF!,2,0),VLOOKUP(C40,'SINAPI 03-2025'!$A:$D,2,0)))</f>
        <v>ESCAVAÇÃO MECANIZADA DE VALA COM PROF. ATÉ 1,5 M (MÉDIA MONTANTE E JUSANTE/UMA COMPOSIÇÃO POR TRECHO), ESCAVADEIRA (0,8 M3), LARG. DE 1,5 M A 2,5 M, EM SOLO DE 1A CATEGORIA, LOCAIS COM BAIXO NÍVEL DE INTERFERÊNCIA. AF_09/2024</v>
      </c>
      <c r="E40" s="315" t="str">
        <f>IF(C40=0,"-",IF(LEN(C40)=13,VLOOKUP(C40,#REF!,3,0),VLOOKUP(C40,'SINAPI 03-2025'!$A:$D,3,0)))</f>
        <v>M3</v>
      </c>
      <c r="F40" s="316">
        <f>VLOOKUP(C40,'MEMÓRIA CÁLCULO'!C:K,9,0)</f>
        <v>149.44999999999999</v>
      </c>
      <c r="G40" s="815">
        <f>IF(C40=0,"-",IF(LEN(C40)=13,VLOOKUP(C40,#REF!,4,0),VLOOKUP(C40,'SINAPI 03-2025'!$A:$D,4,0)))</f>
        <v>7.11</v>
      </c>
      <c r="H40" s="491"/>
      <c r="I40" s="317"/>
      <c r="J40" s="477" t="s">
        <v>48849</v>
      </c>
      <c r="N40" s="159"/>
    </row>
    <row r="41" spans="1:15" ht="33.75" x14ac:dyDescent="0.2">
      <c r="A41" s="20" t="str">
        <f t="shared" si="10"/>
        <v>3.593379</v>
      </c>
      <c r="B41" s="34" t="s">
        <v>23628</v>
      </c>
      <c r="C41" s="578">
        <v>93379</v>
      </c>
      <c r="D41" s="314" t="str">
        <f>IF(C41=0,"-",IF(LEN(C41)=13,VLOOKUP(C41,#REF!,2,0),VLOOKUP(C41,'SINAPI 03-2025'!$A:$D,2,0)))</f>
        <v>REATERRO MECANIZADO DE VALA COM RETROESCAVADEIRA (CAPACIDADE DA CAÇAMBA   DA RETRO: 0,26 M³/POTÊNCIA: 88 HP), LARGURA 0,8 A 1,5 M, PROFUNDIDADE ATÉ 1,5 M, COM SOLO (SEM SUBSTITUIÇÃO) DE 1ª CATEGORIA, COM COMPACTADOR DE SOLOS DE PERCUSSÃO AF_08/2023</v>
      </c>
      <c r="E41" s="315" t="str">
        <f>IF(C41=0,"-",IF(LEN(C41)=13,VLOOKUP(C41,#REF!,3,0),VLOOKUP(C41,'SINAPI 03-2025'!$A:$D,3,0)))</f>
        <v>M3</v>
      </c>
      <c r="F41" s="316">
        <f>VLOOKUP(C41,'MEMÓRIA CÁLCULO'!C:K,9,0)</f>
        <v>1319.2557281489696</v>
      </c>
      <c r="G41" s="815">
        <f>IF(C41=0,"-",IF(LEN(C41)=13,VLOOKUP(C41,#REF!,4,0),VLOOKUP(C41,'SINAPI 03-2025'!$A:$D,4,0)))</f>
        <v>22.28</v>
      </c>
      <c r="H41" s="491"/>
      <c r="I41" s="317"/>
      <c r="J41" s="477" t="s">
        <v>48849</v>
      </c>
      <c r="N41" s="159"/>
    </row>
    <row r="42" spans="1:15" ht="33.75" x14ac:dyDescent="0.2">
      <c r="A42" s="20" t="str">
        <f t="shared" si="10"/>
        <v>3.693381</v>
      </c>
      <c r="B42" s="34" t="s">
        <v>23629</v>
      </c>
      <c r="C42" s="578">
        <v>93381</v>
      </c>
      <c r="D42" s="314" t="str">
        <f>IF(C42=0,"-",IF(LEN(C42)=13,VLOOKUP(C42,#REF!,2,0),VLOOKUP(C42,'SINAPI 03-2025'!$A:$D,2,0)))</f>
        <v>REATERRO MECANIZADO DE VALA COM RETROESCAVADEIRA (CAPACIDADE DA CAÇAMBA   DA RETRO: 0,26 M³/POTÊNCIA: 88 HP), LARGURA 0,8 A 1,5 M, PROFUNDIDADE 1,5 A 3,0 M, COM SOLO (SEM SUBSTITUIÇÃO) DE 1ª CATEGORIA E COMPACTADOR DE SOLOS DE PERCUSSÃO. AF_08/2023</v>
      </c>
      <c r="E42" s="315" t="str">
        <f>IF(C42=0,"-",IF(LEN(C42)=13,VLOOKUP(C42,#REF!,3,0),VLOOKUP(C42,'SINAPI 03-2025'!$A:$D,3,0)))</f>
        <v>M3</v>
      </c>
      <c r="F42" s="316">
        <f>VLOOKUP(C42,'MEMÓRIA CÁLCULO'!C:K,9,0)</f>
        <v>594.08000000000004</v>
      </c>
      <c r="G42" s="815">
        <f>IF(C42=0,"-",IF(LEN(C42)=13,VLOOKUP(C42,#REF!,4,0),VLOOKUP(C42,'SINAPI 03-2025'!$A:$D,4,0)))</f>
        <v>15.48</v>
      </c>
      <c r="H42" s="491"/>
      <c r="I42" s="317"/>
      <c r="J42" s="477" t="s">
        <v>48849</v>
      </c>
      <c r="N42" s="159"/>
    </row>
    <row r="43" spans="1:15" ht="33.75" x14ac:dyDescent="0.2">
      <c r="A43" s="20" t="str">
        <f t="shared" si="10"/>
        <v>3.793369</v>
      </c>
      <c r="B43" s="34" t="s">
        <v>23630</v>
      </c>
      <c r="C43" s="578">
        <v>93369</v>
      </c>
      <c r="D43" s="314" t="str">
        <f>IF(C43=0,"-",IF(LEN(C43)=13,VLOOKUP(C43,#REF!,2,0),VLOOKUP(C43,'SINAPI 03-2025'!$A:$D,2,0)))</f>
        <v>REATERRO MECANIZADO DE VALA COM ESCAVADEIRA HIDRÁULICA (CAPACIDADE DA CAÇAMBA: 0,8 M³/POTÊNCIA: 111 HP), LARGURA 1,5 A 2,5 M, PROFUNDIDADE 1,5 A 3,0 M, COM SOLO (SEM SUBSTITUIÇÃO) DE 1ª CATEGORIA, COM COMPACTADOR DE SOLOS DE PERCUSSÃO. AF_08/2023</v>
      </c>
      <c r="E43" s="315" t="str">
        <f>IF(C43=0,"-",IF(LEN(C43)=13,VLOOKUP(C43,#REF!,3,0),VLOOKUP(C43,'SINAPI 03-2025'!$A:$D,3,0)))</f>
        <v>M3</v>
      </c>
      <c r="F43" s="316">
        <f>VLOOKUP(C43,'MEMÓRIA CÁLCULO'!C:K,9,0)</f>
        <v>44.68</v>
      </c>
      <c r="G43" s="815">
        <f>IF(C43=0,"-",IF(LEN(C43)=13,VLOOKUP(C43,#REF!,4,0),VLOOKUP(C43,'SINAPI 03-2025'!$A:$D,4,0)))</f>
        <v>20.63</v>
      </c>
      <c r="H43" s="491"/>
      <c r="I43" s="317"/>
      <c r="J43" s="477" t="s">
        <v>48849</v>
      </c>
      <c r="N43" s="159"/>
    </row>
    <row r="44" spans="1:15" ht="33.75" x14ac:dyDescent="0.2">
      <c r="A44" s="20" t="str">
        <f t="shared" si="10"/>
        <v>3.893367</v>
      </c>
      <c r="B44" s="34" t="s">
        <v>27634</v>
      </c>
      <c r="C44" s="319">
        <v>93367</v>
      </c>
      <c r="D44" s="314" t="str">
        <f>IF(C44=0,"-",IF(LEN(C44)=13,VLOOKUP(C44,#REF!,2,0),VLOOKUP(C44,'SINAPI 03-2025'!$A:$D,2,0)))</f>
        <v>REATERRO MECANIZADO DE VALA COM ESCAVADEIRA HIDRÁULICA (CAPACIDADE DA CAÇAMBA: 0,8 M³/POTÊNCIA: 111 HP), LARGURA DE 1,5 A 2,5 M, PROFUNDIDADE ATÉ 1,5 M, COM SOLO (SEM SUBSTITUIÇÃO) DE 1ª CATEGORIA, COM COMPACTADOR DE SOLOS DE PERCUSSÃO. AF_08/2023</v>
      </c>
      <c r="E44" s="315" t="str">
        <f>IF(C44=0,"-",IF(LEN(C44)=13,VLOOKUP(C44,#REF!,3,0),VLOOKUP(C44,'SINAPI 03-2025'!$A:$D,3,0)))</f>
        <v>M3</v>
      </c>
      <c r="F44" s="316">
        <f>VLOOKUP(C44,'MEMÓRIA CÁLCULO'!C:K,9,0)</f>
        <v>70.400000000000006</v>
      </c>
      <c r="G44" s="815">
        <f>IF(C44=0,"-",IF(LEN(C44)=13,VLOOKUP(C44,#REF!,4,0),VLOOKUP(C44,'SINAPI 03-2025'!$A:$D,4,0)))</f>
        <v>28.39</v>
      </c>
      <c r="H44" s="491"/>
      <c r="I44" s="317"/>
      <c r="J44" s="477" t="s">
        <v>48849</v>
      </c>
      <c r="N44" s="159"/>
    </row>
    <row r="45" spans="1:15" ht="22.5" x14ac:dyDescent="0.2">
      <c r="A45" s="20" t="str">
        <f t="shared" ref="A45:A46" si="11">B45&amp;C45</f>
        <v>3.9101116</v>
      </c>
      <c r="B45" s="34" t="s">
        <v>27635</v>
      </c>
      <c r="C45" s="578">
        <v>101116</v>
      </c>
      <c r="D45" s="314" t="str">
        <f>IF(C45=0,"-",IF(LEN(C45)=13,VLOOKUP(C45,#REF!,2,0),VLOOKUP(C45,'SINAPI 03-2025'!$A:$D,2,0)))</f>
        <v>ESCAVAÇÃO HORIZONTAL EM SOLO DE 1A CATEGORIA COM TRATOR DE ESTEIRAS (170HP/LÂMINA: 5,20M3). AF_07/2020</v>
      </c>
      <c r="E45" s="315" t="str">
        <f>IF(C45=0,"-",IF(LEN(C45)=13,VLOOKUP(C45,#REF!,3,0),VLOOKUP(C45,'SINAPI 03-2025'!$A:$D,3,0)))</f>
        <v>M3</v>
      </c>
      <c r="F45" s="316">
        <f>VLOOKUP(C45,'MEMÓRIA CÁLCULO'!C:K,9,0)</f>
        <v>5936.85</v>
      </c>
      <c r="G45" s="815">
        <f>IF(C45=0,"-",IF(LEN(C45)=13,VLOOKUP(C45,#REF!,4,0),VLOOKUP(C45,'SINAPI 03-2025'!$A:$D,4,0)))</f>
        <v>2.83</v>
      </c>
      <c r="H45" s="491"/>
      <c r="I45" s="317"/>
      <c r="J45" s="477" t="s">
        <v>48849</v>
      </c>
      <c r="N45" s="159"/>
    </row>
    <row r="46" spans="1:15" ht="22.5" x14ac:dyDescent="0.2">
      <c r="A46" s="20" t="str">
        <f t="shared" si="11"/>
        <v>3.1001.005.0001-0</v>
      </c>
      <c r="B46" s="34" t="s">
        <v>27693</v>
      </c>
      <c r="C46" s="319" t="s">
        <v>991</v>
      </c>
      <c r="D46" s="314" t="str">
        <f>IF(C46=0,"-",IF(LEN(C46)=13,VLOOKUP(C46,'EMOP 03-2025'!$A:$B,2,0),VLOOKUP(C46,#REF!,2,0)))</f>
        <v>PREPARO MANUAL DE TERRENO,COMPREENDENDO ACERTO,RASPAGEM EVENTUALMENTE ATE 0.30M DE PROFUNDIDADE E AFASTAMENTO LATERAL DO MATERIAL EXCEDENTE,EXCLUSIVE COMPACTACAO</v>
      </c>
      <c r="E46" s="315" t="str">
        <f>IF(C46=0,"-",IF(LEN(C46)=13,VLOOKUP(C46,'EMOP 03-2025'!$A:$D,3,0),VLOOKUP(C46,'EMOP 03-2025'!$A:$E,3,0)))</f>
        <v>M2</v>
      </c>
      <c r="F46" s="316">
        <f>VLOOKUP(C46,'MEMÓRIA CÁLCULO'!C:K,9,0)</f>
        <v>4937.25</v>
      </c>
      <c r="G46" s="815">
        <f>IF(C46=0,"-",IF(LEN(C46)=13,VLOOKUP(C46,'EMOP 03-2025'!$A:$D,4,0),VLOOKUP(C46,#REF!,4,0)))</f>
        <v>10.39</v>
      </c>
      <c r="H46" s="491"/>
      <c r="I46" s="317"/>
      <c r="J46" s="477" t="s">
        <v>48849</v>
      </c>
      <c r="N46" s="159"/>
    </row>
    <row r="47" spans="1:15" ht="18" customHeight="1" x14ac:dyDescent="0.2">
      <c r="B47" s="992" t="s">
        <v>16</v>
      </c>
      <c r="C47" s="993"/>
      <c r="D47" s="993"/>
      <c r="E47" s="993"/>
      <c r="F47" s="993"/>
      <c r="G47" s="993"/>
      <c r="H47" s="994"/>
      <c r="I47" s="474">
        <f>SUM(I37:I46)</f>
        <v>0</v>
      </c>
      <c r="N47" s="159"/>
    </row>
    <row r="48" spans="1:15" s="32" customFormat="1" ht="21" customHeight="1" x14ac:dyDescent="0.2">
      <c r="B48" s="287">
        <v>4</v>
      </c>
      <c r="C48" s="1000" t="s">
        <v>22</v>
      </c>
      <c r="D48" s="1001"/>
      <c r="E48" s="1001"/>
      <c r="F48" s="1001"/>
      <c r="G48" s="1001"/>
      <c r="H48" s="1001"/>
      <c r="I48" s="1002"/>
      <c r="J48" s="477"/>
      <c r="N48" s="159"/>
      <c r="O48" s="20"/>
    </row>
    <row r="49" spans="1:15" ht="22.5" x14ac:dyDescent="0.2">
      <c r="A49" s="114" t="str">
        <f t="shared" ref="A49:A66" si="12">B49&amp;C49</f>
        <v>4.195877</v>
      </c>
      <c r="B49" s="163" t="s">
        <v>18</v>
      </c>
      <c r="C49" s="578">
        <v>95877</v>
      </c>
      <c r="D49" s="314" t="str">
        <f>IF(C49=0,"-",IF(LEN(C49)=13,VLOOKUP(C49,#REF!,2,0),VLOOKUP(C49,'SINAPI 03-2025'!$A:$D,2,0)))</f>
        <v>TRANSPORTE COM CAMINHÃO BASCULANTE DE 18 M³, EM VIA URBANA PAVIMENTADA, DMT ATÉ 30 KM (UNIDADE: M3XKM). AF_07/2020</v>
      </c>
      <c r="E49" s="315" t="str">
        <f>IF(C49=0,"-",IF(LEN(C49)=13,VLOOKUP(C49,#REF!,3,0),VLOOKUP(C49,'SINAPI 03-2025'!$A:$D,3,0)))</f>
        <v>M3XKM</v>
      </c>
      <c r="F49" s="316">
        <f>VLOOKUP(C49,'MEMÓRIA CÁLCULO'!C:K,9,0)</f>
        <v>304207.71999999997</v>
      </c>
      <c r="G49" s="815">
        <f>IF(C49=0,"-",IF(LEN(C49)=13,VLOOKUP(C49,#REF!,4,0),VLOOKUP(C49,'SINAPI 03-2025'!$A:$D,4,0)))</f>
        <v>2.13</v>
      </c>
      <c r="H49" s="491"/>
      <c r="I49" s="317"/>
      <c r="J49" s="477" t="s">
        <v>48849</v>
      </c>
      <c r="N49" s="159"/>
    </row>
    <row r="50" spans="1:15" ht="33.75" x14ac:dyDescent="0.2">
      <c r="A50" s="164" t="str">
        <f t="shared" si="12"/>
        <v>4.2100980</v>
      </c>
      <c r="B50" s="163" t="s">
        <v>19</v>
      </c>
      <c r="C50" s="578">
        <v>100980</v>
      </c>
      <c r="D50" s="314" t="str">
        <f>IF(C50=0,"-",IF(LEN(C50)=13,VLOOKUP(C50,#REF!,2,0),VLOOKUP(C50,'SINAPI 03-2025'!$A:$D,2,0)))</f>
        <v>CARGA, MANOBRA E DESCARGA DE SOLOS E MATERIAIS GRANULARES EM CAMINHÃO BASCULANTE 18 M³ - CARGA COM ESCAVADEIRA HIDRÁULICA (CAÇAMBA DE 1,20 M³ / 155 HP) E DESCARGA LIVRE (UNIDADE: M3). AF_07/2020</v>
      </c>
      <c r="E50" s="315" t="str">
        <f>IF(C50=0,"-",IF(LEN(C50)=13,VLOOKUP(C50,#REF!,3,0),VLOOKUP(C50,'SINAPI 03-2025'!$A:$D,3,0)))</f>
        <v>M3</v>
      </c>
      <c r="F50" s="316">
        <f>VLOOKUP(C50,'MEMÓRIA CÁLCULO'!C:K,9,0)</f>
        <v>12842.11</v>
      </c>
      <c r="G50" s="815">
        <f>IF(C50=0,"-",IF(LEN(C50)=13,VLOOKUP(C50,#REF!,4,0),VLOOKUP(C50,'SINAPI 03-2025'!$A:$D,4,0)))</f>
        <v>7.35</v>
      </c>
      <c r="H50" s="491"/>
      <c r="I50" s="317"/>
      <c r="J50" s="477" t="s">
        <v>48849</v>
      </c>
      <c r="N50" s="159"/>
    </row>
    <row r="51" spans="1:15" ht="12" x14ac:dyDescent="0.2">
      <c r="A51" s="164" t="str">
        <f t="shared" ref="A51" si="13">B51&amp;C51</f>
        <v>4.3100988</v>
      </c>
      <c r="B51" s="163" t="s">
        <v>27631</v>
      </c>
      <c r="C51" s="578">
        <v>100988</v>
      </c>
      <c r="D51" s="314" t="str">
        <f>IF(C51=0,"-",IF(LEN(C51)=13,VLOOKUP(C51,#REF!,2,0),VLOOKUP(C51,'SINAPI 03-2025'!$A:$D,2,0)))</f>
        <v>CARGA DE MISTURA ASFÁLTICA EM CAMINHÃO BASCULANTE 18 M³ (UNIDADE: M3). AF_07/2020</v>
      </c>
      <c r="E51" s="315" t="str">
        <f>IF(C51=0,"-",IF(LEN(C51)=13,VLOOKUP(C51,#REF!,3,0),VLOOKUP(C51,'SINAPI 03-2025'!$A:$D,3,0)))</f>
        <v>M3</v>
      </c>
      <c r="F51" s="316">
        <f>VLOOKUP(C51,'MEMÓRIA CÁLCULO'!C:K,9,0)</f>
        <v>730.62</v>
      </c>
      <c r="G51" s="815">
        <f>IF(C51=0,"-",IF(LEN(C51)=13,VLOOKUP(C51,#REF!,4,0),VLOOKUP(C51,'SINAPI 03-2025'!$A:$D,4,0)))</f>
        <v>12.75</v>
      </c>
      <c r="H51" s="491"/>
      <c r="I51" s="317"/>
      <c r="J51" s="477" t="s">
        <v>48849</v>
      </c>
      <c r="N51" s="159"/>
    </row>
    <row r="52" spans="1:15" ht="22.5" x14ac:dyDescent="0.2">
      <c r="A52" s="114" t="str">
        <f t="shared" ref="A52:A53" si="14">B52&amp;C52</f>
        <v>4.404.005.0300-0</v>
      </c>
      <c r="B52" s="163" t="s">
        <v>27632</v>
      </c>
      <c r="C52" s="319" t="s">
        <v>121</v>
      </c>
      <c r="D52" s="314" t="str">
        <f>IF(C52=0,"-",IF(LEN(C52)=13,VLOOKUP(C52,'EMOP 03-2025'!$A:$B,2,0),VLOOKUP(C52,#REF!,2,0)))</f>
        <v>TRANSPORTE DE CONTAINER,SEGUNDO DESCRICAO DA FAMILIA 02.006,EXCLUSIVE CARGA E DESCARGA(VIDE ITEM 04.013.0015)</v>
      </c>
      <c r="E52" s="315" t="str">
        <f>IF(C52=0,"-",IF(LEN(C52)=13,VLOOKUP(C52,'EMOP 03-2025'!$A:$D,3,0),VLOOKUP(C52,'EMOP 03-2025'!$A:$E,3,0)))</f>
        <v>UNXKM</v>
      </c>
      <c r="F52" s="316">
        <f>VLOOKUP(C52,'MEMÓRIA CÁLCULO'!C:K,9,0)</f>
        <v>65.2</v>
      </c>
      <c r="G52" s="815">
        <f>IF(C52=0,"-",IF(LEN(C52)=13,VLOOKUP(C52,'EMOP 03-2025'!$A:$D,4,0),VLOOKUP(C52,#REF!,4,0)))</f>
        <v>38.83</v>
      </c>
      <c r="H52" s="491"/>
      <c r="I52" s="317"/>
      <c r="J52" s="477" t="s">
        <v>48849</v>
      </c>
      <c r="N52" s="159"/>
    </row>
    <row r="53" spans="1:15" ht="12" x14ac:dyDescent="0.2">
      <c r="A53" s="164" t="str">
        <f t="shared" si="14"/>
        <v>4.504.013.0015-0</v>
      </c>
      <c r="B53" s="163" t="s">
        <v>27636</v>
      </c>
      <c r="C53" s="451" t="s">
        <v>122</v>
      </c>
      <c r="D53" s="314" t="str">
        <f>IF(C53=0,"-",IF(LEN(C53)=13,VLOOKUP(C53,'EMOP 03-2025'!$A:$B,2,0),VLOOKUP(C53,#REF!,2,0)))</f>
        <v>CARGA E DESCARGA DE CONTAINER,SEGUNDO DESCRICAO DA FAMILIA 02.006</v>
      </c>
      <c r="E53" s="315" t="str">
        <f>IF(C53=0,"-",IF(LEN(C53)=13,VLOOKUP(C53,'EMOP 03-2025'!$A:$D,3,0),VLOOKUP(C53,'EMOP 03-2025'!$A:$E,3,0)))</f>
        <v>UN</v>
      </c>
      <c r="F53" s="316">
        <f>VLOOKUP(C53,'MEMÓRIA CÁLCULO'!C:K,9,0)</f>
        <v>4</v>
      </c>
      <c r="G53" s="815">
        <f>IF(C53=0,"-",IF(LEN(C53)=13,VLOOKUP(C53,'EMOP 03-2025'!$A:$D,4,0),VLOOKUP(C53,#REF!,4,0)))</f>
        <v>102.69</v>
      </c>
      <c r="H53" s="491"/>
      <c r="I53" s="317"/>
      <c r="J53" s="477" t="s">
        <v>48849</v>
      </c>
      <c r="N53" s="159"/>
    </row>
    <row r="54" spans="1:15" ht="18.75" customHeight="1" x14ac:dyDescent="0.2">
      <c r="B54" s="982" t="s">
        <v>16</v>
      </c>
      <c r="C54" s="983"/>
      <c r="D54" s="983"/>
      <c r="E54" s="983"/>
      <c r="F54" s="983"/>
      <c r="G54" s="983"/>
      <c r="H54" s="984"/>
      <c r="I54" s="474">
        <f>SUM(I49:I53)</f>
        <v>0</v>
      </c>
      <c r="N54" s="159"/>
    </row>
    <row r="55" spans="1:15" s="32" customFormat="1" ht="21" customHeight="1" x14ac:dyDescent="0.2">
      <c r="B55" s="287">
        <v>5</v>
      </c>
      <c r="C55" s="1000" t="s">
        <v>90</v>
      </c>
      <c r="D55" s="1001"/>
      <c r="E55" s="1001"/>
      <c r="F55" s="1001"/>
      <c r="G55" s="1001"/>
      <c r="H55" s="1001"/>
      <c r="I55" s="1002"/>
      <c r="J55" s="477"/>
      <c r="N55" s="159"/>
      <c r="O55" s="20"/>
    </row>
    <row r="56" spans="1:15" ht="22.5" x14ac:dyDescent="0.2">
      <c r="A56" s="165" t="str">
        <f t="shared" si="12"/>
        <v>5.1101570</v>
      </c>
      <c r="B56" s="34" t="s">
        <v>40</v>
      </c>
      <c r="C56" s="578">
        <v>101570</v>
      </c>
      <c r="D56" s="314" t="str">
        <f>IF(C56=0,"-",IF(LEN(C56)=13,VLOOKUP(C56,#REF!,2,0),VLOOKUP(C56,'SINAPI 03-2025'!$A:$D,2,0)))</f>
        <v>ESCORAMENTO DE VALA, TIPO PONTALETEAMENTO, COM PROFUNDIDADE DE 0 A 1,5 M, LARGURA MENOR QUE 1,5 M. AF_08/2020</v>
      </c>
      <c r="E56" s="315" t="str">
        <f>IF(C56=0,"-",IF(LEN(C56)=13,VLOOKUP(C56,#REF!,3,0),VLOOKUP(C56,'SINAPI 03-2025'!$A:$D,3,0)))</f>
        <v>M2</v>
      </c>
      <c r="F56" s="316">
        <f>VLOOKUP(C56,'MEMÓRIA CÁLCULO'!C:K,9,0)</f>
        <v>962.92</v>
      </c>
      <c r="G56" s="815">
        <f>IF(C56=0,"-",IF(LEN(C56)=13,VLOOKUP(C56,#REF!,4,0),VLOOKUP(C56,'SINAPI 03-2025'!$A:$D,4,0)))</f>
        <v>31.89</v>
      </c>
      <c r="H56" s="491"/>
      <c r="I56" s="317"/>
      <c r="J56" s="477" t="s">
        <v>48849</v>
      </c>
      <c r="N56" s="159"/>
    </row>
    <row r="57" spans="1:15" ht="22.5" x14ac:dyDescent="0.2">
      <c r="A57" s="20" t="str">
        <f t="shared" si="12"/>
        <v>5.2101572</v>
      </c>
      <c r="B57" s="34" t="s">
        <v>41</v>
      </c>
      <c r="C57" s="578">
        <v>101572</v>
      </c>
      <c r="D57" s="314" t="str">
        <f>IF(C57=0,"-",IF(LEN(C57)=13,VLOOKUP(C57,#REF!,2,0),VLOOKUP(C57,'SINAPI 03-2025'!$A:$D,2,0)))</f>
        <v>ESCORAMENTO DE VALA, TIPO PONTALETEAMENTO, COM PROFUNDIDADE DE 1,5 A 3,0 M, LARGURA MENOR QUE 1,5 M. AF_08/2020</v>
      </c>
      <c r="E57" s="315" t="str">
        <f>IF(C57=0,"-",IF(LEN(C57)=13,VLOOKUP(C57,#REF!,3,0),VLOOKUP(C57,'SINAPI 03-2025'!$A:$D,3,0)))</f>
        <v>M2</v>
      </c>
      <c r="F57" s="316">
        <f>VLOOKUP(C57,'MEMÓRIA CÁLCULO'!C:K,9,0)</f>
        <v>1502.06</v>
      </c>
      <c r="G57" s="815">
        <f>IF(C57=0,"-",IF(LEN(C57)=13,VLOOKUP(C57,#REF!,4,0),VLOOKUP(C57,'SINAPI 03-2025'!$A:$D,4,0)))</f>
        <v>24.84</v>
      </c>
      <c r="H57" s="491"/>
      <c r="I57" s="317"/>
      <c r="J57" s="477" t="s">
        <v>48849</v>
      </c>
      <c r="N57" s="159"/>
    </row>
    <row r="58" spans="1:15" ht="22.5" x14ac:dyDescent="0.2">
      <c r="A58" s="20" t="str">
        <f t="shared" si="12"/>
        <v>5.3100323</v>
      </c>
      <c r="B58" s="34" t="s">
        <v>71</v>
      </c>
      <c r="C58" s="578">
        <v>100323</v>
      </c>
      <c r="D58" s="314" t="str">
        <f>IF(C58=0,"-",IF(LEN(C58)=13,VLOOKUP(C58,#REF!,2,0),VLOOKUP(C58,'SINAPI 03-2025'!$A:$D,2,0)))</f>
        <v>LASTRO COM MATERIAL GRANULAR (AREIA MÉDIA), APLICADO EM PISOS OU LAJES SOBRE SOLO, ESPESSURA DE *10 CM*. AF_01/2024</v>
      </c>
      <c r="E58" s="315" t="str">
        <f>IF(C58=0,"-",IF(LEN(C58)=13,VLOOKUP(C58,#REF!,3,0),VLOOKUP(C58,'SINAPI 03-2025'!$A:$D,3,0)))</f>
        <v>M3</v>
      </c>
      <c r="F58" s="316">
        <f>VLOOKUP(C58,'MEMÓRIA CÁLCULO'!C:K,9,0)</f>
        <v>184.34000000000003</v>
      </c>
      <c r="G58" s="815">
        <f>IF(C58=0,"-",IF(LEN(C58)=13,VLOOKUP(C58,#REF!,4,0),VLOOKUP(C58,'SINAPI 03-2025'!$A:$D,4,0)))</f>
        <v>185.85</v>
      </c>
      <c r="H58" s="491"/>
      <c r="I58" s="317"/>
      <c r="J58" s="477" t="s">
        <v>48849</v>
      </c>
      <c r="N58" s="159"/>
    </row>
    <row r="59" spans="1:15" ht="33.75" x14ac:dyDescent="0.2">
      <c r="A59" s="20" t="str">
        <f t="shared" si="12"/>
        <v>5.492210</v>
      </c>
      <c r="B59" s="34" t="s">
        <v>72</v>
      </c>
      <c r="C59" s="578">
        <v>92210</v>
      </c>
      <c r="D59" s="314" t="str">
        <f>IF(C59=0,"-",IF(LEN(C59)=13,VLOOKUP(C59,#REF!,2,0),VLOOKUP(C59,'SINAPI 03-2025'!$A:$D,2,0)))</f>
        <v>TUBO DE CONCRETO PARA REDES COLETORAS DE ÁGUAS PLUVIAIS, DIÂMETRO DE 400 MM, JUNTA RÍGIDA, INSTALADO EM LOCAL COM BAIXO NÍVEL DE INTERFERÊNCIAS - FORNECIMENTO E ASSENTAMENTO. AF_03/2024</v>
      </c>
      <c r="E59" s="315" t="str">
        <f>IF(C59=0,"-",IF(LEN(C59)=13,VLOOKUP(C59,#REF!,3,0),VLOOKUP(C59,'SINAPI 03-2025'!$A:$D,3,0)))</f>
        <v>M</v>
      </c>
      <c r="F59" s="316">
        <f>VLOOKUP(C59,'MEMÓRIA CÁLCULO'!C:K,9,0)</f>
        <v>1206</v>
      </c>
      <c r="G59" s="815">
        <f>IF(C59=0,"-",IF(LEN(C59)=13,VLOOKUP(C59,#REF!,4,0),VLOOKUP(C59,'SINAPI 03-2025'!$A:$D,4,0)))</f>
        <v>197.43</v>
      </c>
      <c r="H59" s="491"/>
      <c r="I59" s="317"/>
      <c r="J59" s="477" t="s">
        <v>48849</v>
      </c>
      <c r="N59" s="159"/>
    </row>
    <row r="60" spans="1:15" ht="33.75" x14ac:dyDescent="0.2">
      <c r="A60" s="20" t="str">
        <f t="shared" si="12"/>
        <v>5.592212</v>
      </c>
      <c r="B60" s="34" t="s">
        <v>93</v>
      </c>
      <c r="C60" s="578">
        <v>92212</v>
      </c>
      <c r="D60" s="314" t="str">
        <f>IF(C60=0,"-",IF(LEN(C60)=13,VLOOKUP(C60,#REF!,2,0),VLOOKUP(C60,'SINAPI 03-2025'!$A:$D,2,0)))</f>
        <v>TUBO DE CONCRETO PARA REDES COLETORAS DE ÁGUAS PLUVIAIS, DIÂMETRO DE 600 MM, JUNTA RÍGIDA, INSTALADO EM LOCAL COM BAIXO NÍVEL DE INTERFERÊNCIAS - FORNECIMENTO E ASSENTAMENTO. AF_03/2024</v>
      </c>
      <c r="E60" s="315" t="str">
        <f>IF(C60=0,"-",IF(LEN(C60)=13,VLOOKUP(C60,#REF!,3,0),VLOOKUP(C60,'SINAPI 03-2025'!$A:$D,3,0)))</f>
        <v>M</v>
      </c>
      <c r="F60" s="316">
        <f>VLOOKUP(C60,'MEMÓRIA CÁLCULO'!C:K,9,0)</f>
        <v>350</v>
      </c>
      <c r="G60" s="815">
        <f>IF(C60=0,"-",IF(LEN(C60)=13,VLOOKUP(C60,#REF!,4,0),VLOOKUP(C60,'SINAPI 03-2025'!$A:$D,4,0)))</f>
        <v>366.35</v>
      </c>
      <c r="H60" s="491"/>
      <c r="I60" s="317"/>
      <c r="J60" s="477" t="s">
        <v>48849</v>
      </c>
      <c r="N60" s="159"/>
    </row>
    <row r="61" spans="1:15" ht="67.5" x14ac:dyDescent="0.2">
      <c r="A61" s="20" t="str">
        <f t="shared" si="12"/>
        <v xml:space="preserve">5.6DR 20.10.0050 </v>
      </c>
      <c r="B61" s="34" t="s">
        <v>94</v>
      </c>
      <c r="C61" s="527" t="s">
        <v>50038</v>
      </c>
      <c r="D61" s="314" t="str">
        <f>VLOOKUP(C61,'SCO 03-2025'!A:D,2,0)</f>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v>
      </c>
      <c r="E61" s="315" t="str">
        <f>VLOOKUP(C61,'SCO 03-2025'!A:D,3,0)</f>
        <v>un</v>
      </c>
      <c r="F61" s="316">
        <f>VLOOKUP(C61,'MEMÓRIA CÁLCULO'!C:K,9,0)</f>
        <v>36</v>
      </c>
      <c r="G61" s="488">
        <v>3331.97</v>
      </c>
      <c r="H61" s="491"/>
      <c r="I61" s="317"/>
      <c r="J61" s="477" t="s">
        <v>48849</v>
      </c>
      <c r="N61" s="159"/>
    </row>
    <row r="62" spans="1:15" ht="33.75" x14ac:dyDescent="0.2">
      <c r="A62" s="20" t="str">
        <f t="shared" ref="A62:A63" si="15">B62&amp;C62</f>
        <v xml:space="preserve">5.7DR 20.15.0200 </v>
      </c>
      <c r="B62" s="34" t="s">
        <v>95</v>
      </c>
      <c r="C62" s="527" t="s">
        <v>50041</v>
      </c>
      <c r="D62" s="314" t="str">
        <f>VLOOKUP(C62,'SCO 03-2025'!A:D,2,0)</f>
        <v>Fornecimento e assentamento de anel de concreto armado pre-moldado para pocos de visita de esgotos sanitarios, segundo especificacoes da CEDAE, medindo (0,60x0,15x0,05)m, com argamassa de cimento e areia no traco 1:4, inclusive degraus de ferro fundido; exclusive escavacao e reaterro.</v>
      </c>
      <c r="E62" s="315" t="str">
        <f>VLOOKUP(C62,'SCO 03-2025'!A:D,3,0)</f>
        <v>un</v>
      </c>
      <c r="F62" s="316">
        <f>VLOOKUP(C62,'MEMÓRIA CÁLCULO'!C:K,9,0)</f>
        <v>36</v>
      </c>
      <c r="G62" s="488">
        <v>237.53</v>
      </c>
      <c r="H62" s="491"/>
      <c r="I62" s="317"/>
      <c r="J62" s="477" t="s">
        <v>49113</v>
      </c>
      <c r="N62" s="159"/>
    </row>
    <row r="63" spans="1:15" ht="22.5" x14ac:dyDescent="0.2">
      <c r="A63" s="20" t="str">
        <f t="shared" si="15"/>
        <v>5.897933</v>
      </c>
      <c r="B63" s="34" t="s">
        <v>96</v>
      </c>
      <c r="C63" s="578">
        <v>97933</v>
      </c>
      <c r="D63" s="314" t="str">
        <f>IF(C63=0,"-",IF(LEN(C63)=13,VLOOKUP(C63,#REF!,2,0),VLOOKUP(C63,'SINAPI 03-2025'!$A:$D,2,0)))</f>
        <v>CAIXA COM GRELHA SIMPLES RETANGULAR, EM CONCRETO PRÉ-MOLDADO, DIMENSÕES INTERNAS: 0,6X1,0X1,0 M. AF_12/2020</v>
      </c>
      <c r="E63" s="315" t="str">
        <f>IF(C63=0,"-",IF(LEN(C63)=13,VLOOKUP(C63,#REF!,3,0),VLOOKUP(C63,'SINAPI 03-2025'!$A:$D,3,0)))</f>
        <v>UN</v>
      </c>
      <c r="F63" s="316">
        <f>VLOOKUP(C63,'MEMÓRIA CÁLCULO'!C:K,9,0)</f>
        <v>72</v>
      </c>
      <c r="G63" s="815">
        <f>IF(C63=0,"-",IF(LEN(C63)=13,VLOOKUP(C63,#REF!,4,0),VLOOKUP(C63,'SINAPI 03-2025'!$A:$D,4,0)))</f>
        <v>1353.09</v>
      </c>
      <c r="H63" s="491"/>
      <c r="I63" s="317"/>
      <c r="J63" s="477" t="s">
        <v>48849</v>
      </c>
      <c r="N63" s="159"/>
    </row>
    <row r="64" spans="1:15" ht="21.75" customHeight="1" x14ac:dyDescent="0.2">
      <c r="A64" s="20" t="str">
        <f t="shared" si="12"/>
        <v xml:space="preserve">5.9SC 15.05.0400 </v>
      </c>
      <c r="B64" s="34" t="s">
        <v>97</v>
      </c>
      <c r="C64" s="527" t="s">
        <v>50043</v>
      </c>
      <c r="D64" s="314" t="str">
        <f>VLOOKUP(C64,'SCO 03-2025'!A:D,2,0)</f>
        <v>Po-de-pedra, inclusive transporte ate 20km. Fornecimento.</v>
      </c>
      <c r="E64" s="315" t="str">
        <f>VLOOKUP(C64,'SCO 03-2025'!A:D,3,0)</f>
        <v>m3</v>
      </c>
      <c r="F64" s="316">
        <f>VLOOKUP(C64,'MEMÓRIA CÁLCULO'!C:K,9,0)</f>
        <v>1326.87</v>
      </c>
      <c r="G64" s="488">
        <v>138.84</v>
      </c>
      <c r="H64" s="491"/>
      <c r="I64" s="317"/>
      <c r="J64" s="477" t="s">
        <v>49113</v>
      </c>
      <c r="N64" s="159"/>
    </row>
    <row r="65" spans="1:15" ht="33.75" x14ac:dyDescent="0.2">
      <c r="A65" s="20" t="str">
        <f t="shared" si="12"/>
        <v xml:space="preserve">5.10MT 05.40.0150 </v>
      </c>
      <c r="B65" s="34" t="s">
        <v>139</v>
      </c>
      <c r="C65" s="527" t="s">
        <v>50044</v>
      </c>
      <c r="D65" s="314" t="s">
        <v>23745</v>
      </c>
      <c r="E65" s="315" t="s">
        <v>4</v>
      </c>
      <c r="F65" s="316">
        <f>VLOOKUP(C65,'MEMÓRIA CÁLCULO'!C:K,9,0)</f>
        <v>2536</v>
      </c>
      <c r="G65" s="488">
        <v>5.33</v>
      </c>
      <c r="H65" s="491"/>
      <c r="I65" s="317"/>
      <c r="J65" s="477" t="s">
        <v>49113</v>
      </c>
      <c r="N65" s="159"/>
    </row>
    <row r="66" spans="1:15" s="166" customFormat="1" ht="78.75" x14ac:dyDescent="0.2">
      <c r="A66" s="166" t="str">
        <f t="shared" si="12"/>
        <v xml:space="preserve">5.11DR 35.05.0225 </v>
      </c>
      <c r="B66" s="34" t="s">
        <v>98</v>
      </c>
      <c r="C66" s="450" t="s">
        <v>50042</v>
      </c>
      <c r="D66" s="314" t="str">
        <f>VLOOKUP(C66,'SCO 03-2025'!A:D,2,0)</f>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v>
      </c>
      <c r="E66" s="315" t="str">
        <f>VLOOKUP(C66,'SCO 03-2025'!A:D,3,0)</f>
        <v>un</v>
      </c>
      <c r="F66" s="316">
        <f>VLOOKUP(C66,'MEMÓRIA CÁLCULO'!C:K,9,0)</f>
        <v>36</v>
      </c>
      <c r="G66" s="815">
        <v>466.65</v>
      </c>
      <c r="H66" s="491"/>
      <c r="I66" s="317"/>
      <c r="J66" s="477" t="s">
        <v>49113</v>
      </c>
    </row>
    <row r="67" spans="1:15" s="166" customFormat="1" ht="33.75" x14ac:dyDescent="0.2">
      <c r="A67" s="166" t="str">
        <f t="shared" ref="A67:A68" si="16">B67&amp;C67</f>
        <v>5.125693</v>
      </c>
      <c r="B67" s="34" t="s">
        <v>102</v>
      </c>
      <c r="C67" s="577">
        <v>5693</v>
      </c>
      <c r="D67" s="314" t="str">
        <f>IF(C67=0,"-",IF(LEN(C67)=13,VLOOKUP(C67,#REF!,2,0),VLOOKUP(C67,'SINAPI 03-2025'!$A:$D,2,0)))</f>
        <v>MOTOBOMBA CENTRÍFUGA, MOTOR A GASOLINA, POTÊNCIA 5,42 HP, BOCAIS 1 1/2" X 1", DIÂMETRO ROTOR 143 MM HM/Q = 6 MCA / 16,8 M3/H A 38 MCA / 6,6 M3/H - MATERIAIS NA OPERAÇÃO. AF_06/2014</v>
      </c>
      <c r="E67" s="315" t="str">
        <f>IF(C67=0,"-",IF(LEN(C67)=13,VLOOKUP(C67,#REF!,3,0),VLOOKUP(C67,'SINAPI 03-2025'!$A:$D,3,0)))</f>
        <v>H</v>
      </c>
      <c r="F67" s="316">
        <f>VLOOKUP(C67,'MEMÓRIA CÁLCULO'!C:K,9,0)</f>
        <v>2112</v>
      </c>
      <c r="G67" s="815">
        <f>IF(C67=0,"-",IF(LEN(C67)=13,VLOOKUP(C67,#REF!,4,0),VLOOKUP(C67,'SINAPI 03-2025'!$A:$D,4,0)))</f>
        <v>21.36</v>
      </c>
      <c r="H67" s="491"/>
      <c r="I67" s="317"/>
      <c r="J67" s="477" t="s">
        <v>49113</v>
      </c>
    </row>
    <row r="68" spans="1:15" s="166" customFormat="1" ht="45" customHeight="1" x14ac:dyDescent="0.2">
      <c r="A68" s="166" t="str">
        <f t="shared" si="16"/>
        <v>5.1320.067.0070-0</v>
      </c>
      <c r="B68" s="34" t="s">
        <v>27715</v>
      </c>
      <c r="C68" s="577" t="s">
        <v>19560</v>
      </c>
      <c r="D68" s="314" t="str">
        <f>IF(C68=0,"-",IF(LEN(C68)=13,VLOOKUP(C68,'EMOP 03-2025'!$A:$B,2,0),VLOOKUP(C68,#REF!,2,0)))</f>
        <v>BOCA PARA BUEIRO SIMPLES TUBULAR DE CONCRETO,DIAMETRO DE 0,40M EM CONCRETO CICLOPICO,INCLUSIVE FORMA,ESCAVACAO,REATERROE FORNECIMENTO DOS MATERIAIS,EXCLUSIVE ESCAVACAO DE MATERIAL DE REATERRO NA JAZIDA E SEU TRANSPORTE AO CANTEIRO</v>
      </c>
      <c r="E68" s="315" t="str">
        <f>IF(C68=0,"-",IF(LEN(C68)=13,VLOOKUP(C68,'EMOP 03-2025'!$A:$D,3,0),VLOOKUP(C68,'EMOP 03-2025'!$A:$E,3,0)))</f>
        <v>UN</v>
      </c>
      <c r="F68" s="316">
        <f>VLOOKUP(C68,'MEMÓRIA CÁLCULO'!C:K,9,0)</f>
        <v>1</v>
      </c>
      <c r="G68" s="815">
        <f>IF(C68=0,"-",IF(LEN(C68)=13,VLOOKUP(C68,'EMOP 03-2025'!$A:$D,4,0),VLOOKUP(C68,#REF!,4,0)))</f>
        <v>623.26</v>
      </c>
      <c r="H68" s="491"/>
      <c r="I68" s="317"/>
      <c r="J68" s="477" t="s">
        <v>49113</v>
      </c>
    </row>
    <row r="69" spans="1:15" ht="18.75" customHeight="1" x14ac:dyDescent="0.2">
      <c r="B69" s="982" t="s">
        <v>16</v>
      </c>
      <c r="C69" s="983"/>
      <c r="D69" s="983"/>
      <c r="E69" s="983"/>
      <c r="F69" s="983"/>
      <c r="G69" s="983"/>
      <c r="H69" s="984"/>
      <c r="I69" s="474">
        <f>SUM(I56:I68)</f>
        <v>0</v>
      </c>
      <c r="N69" s="159"/>
    </row>
    <row r="70" spans="1:15" s="32" customFormat="1" ht="21" customHeight="1" x14ac:dyDescent="0.2">
      <c r="B70" s="287">
        <v>6</v>
      </c>
      <c r="C70" s="1000" t="s">
        <v>27637</v>
      </c>
      <c r="D70" s="1001"/>
      <c r="E70" s="1001"/>
      <c r="F70" s="1001"/>
      <c r="G70" s="1001"/>
      <c r="H70" s="1001"/>
      <c r="I70" s="1002"/>
      <c r="J70" s="477"/>
      <c r="N70" s="159"/>
      <c r="O70" s="20"/>
    </row>
    <row r="71" spans="1:15" ht="22.5" x14ac:dyDescent="0.2">
      <c r="A71" s="165" t="str">
        <f t="shared" ref="A71:A76" si="17">B71&amp;C71</f>
        <v>6.108.001.0002-1</v>
      </c>
      <c r="B71" s="34" t="s">
        <v>27736</v>
      </c>
      <c r="C71" s="577" t="s">
        <v>8220</v>
      </c>
      <c r="D71" s="314" t="str">
        <f>IF(C71=0,"-",IF(LEN(C71)=13,VLOOKUP(C71,'EMOP 03-2025'!$A:$B,2,0),VLOOKUP(C71,#REF!,2,0)))</f>
        <v>BASE DE BRITA GRADUADA,INCLUSIVE FORNECIMENTO DOS MATERIAIS,MEDIDA APOS A COMPACTACAO</v>
      </c>
      <c r="E71" s="315" t="str">
        <f>IF(C71=0,"-",IF(LEN(C71)=13,VLOOKUP(C71,'EMOP 03-2025'!$A:$D,3,0),VLOOKUP(C71,'EMOP 03-2025'!$A:$E,3,0)))</f>
        <v>M3</v>
      </c>
      <c r="F71" s="316">
        <f>VLOOKUP(C71,'MEMÓRIA CÁLCULO'!C:K,9,0)</f>
        <v>2638.6</v>
      </c>
      <c r="G71" s="815">
        <f>IF(C71=0,"-",IF(LEN(C71)=13,VLOOKUP(C71,'EMOP 03-2025'!$A:$D,4,0),VLOOKUP(C71,#REF!,4,0)))</f>
        <v>265.39</v>
      </c>
      <c r="H71" s="491"/>
      <c r="I71" s="317"/>
      <c r="J71" s="477" t="s">
        <v>48849</v>
      </c>
      <c r="N71" s="159"/>
    </row>
    <row r="72" spans="1:15" ht="22.5" x14ac:dyDescent="0.2">
      <c r="A72" s="20" t="str">
        <f t="shared" si="17"/>
        <v>6.2100576</v>
      </c>
      <c r="B72" s="34" t="s">
        <v>27737</v>
      </c>
      <c r="C72" s="577">
        <v>100576</v>
      </c>
      <c r="D72" s="314" t="str">
        <f>IF(C72=0,"-",IF(LEN(C72)=13,VLOOKUP(C72,#REF!,2,0),VLOOKUP(C72,'SINAPI 03-2025'!$A:$D,2,0)))</f>
        <v>REGULARIZAÇÃO E COMPACTAÇÃO DE SUBLEITO DE SOLO PREDOMINANTEMENTE ARGILOSO, PARA OBRAS DE CONSTRUÇÃO DE PAVIMENTOS. AF_09/2024</v>
      </c>
      <c r="E72" s="315" t="str">
        <f>IF(C72=0,"-",IF(LEN(C72)=13,VLOOKUP(C72,#REF!,3,0),VLOOKUP(C72,'SINAPI 03-2025'!$A:$D,3,0)))</f>
        <v>M2</v>
      </c>
      <c r="F72" s="316">
        <f>VLOOKUP(C72,'MEMÓRIA CÁLCULO'!C:K,9,0)</f>
        <v>13193</v>
      </c>
      <c r="G72" s="815">
        <f>IF(C72=0,"-",IF(LEN(C72)=13,VLOOKUP(C72,#REF!,4,0),VLOOKUP(C72,'SINAPI 03-2025'!$A:$D,4,0)))</f>
        <v>2.42</v>
      </c>
      <c r="H72" s="491"/>
      <c r="I72" s="317"/>
      <c r="J72" s="477" t="s">
        <v>48849</v>
      </c>
      <c r="N72" s="159"/>
    </row>
    <row r="73" spans="1:15" ht="22.5" x14ac:dyDescent="0.2">
      <c r="A73" s="20" t="str">
        <f t="shared" si="17"/>
        <v>6.308.026.0001-0</v>
      </c>
      <c r="B73" s="34" t="s">
        <v>27738</v>
      </c>
      <c r="C73" s="527" t="s">
        <v>8434</v>
      </c>
      <c r="D73" s="314" t="str">
        <f>IF(C73=0,"-",IF(LEN(C73)=13,VLOOKUP(C73,'EMOP 03-2025'!$A:$B,2,0),VLOOKUP(C73,#REF!,2,0)))</f>
        <v>IMPRIMACAO DE BASE DE PAVIMENTACAO,DE ACORDO COM AS "INSTRUCOES PARA EXECUCAO",DO DER-RJ</v>
      </c>
      <c r="E73" s="315" t="str">
        <f>IF(C73=0,"-",IF(LEN(C73)=13,VLOOKUP(C73,'EMOP 03-2025'!$A:$D,3,0),VLOOKUP(C73,'EMOP 03-2025'!$A:$E,3,0)))</f>
        <v>M2</v>
      </c>
      <c r="F73" s="316">
        <f>VLOOKUP(C73,'MEMÓRIA CÁLCULO'!C:K,9,0)</f>
        <v>11690</v>
      </c>
      <c r="G73" s="815">
        <f>IF(C73=0,"-",IF(LEN(C73)=13,VLOOKUP(C73,'EMOP 03-2025'!$A:$D,4,0),VLOOKUP(C73,#REF!,4,0)))</f>
        <v>10.220000000000001</v>
      </c>
      <c r="H73" s="491"/>
      <c r="I73" s="317"/>
      <c r="J73" s="477" t="s">
        <v>48849</v>
      </c>
      <c r="N73" s="159"/>
    </row>
    <row r="74" spans="1:15" ht="22.5" x14ac:dyDescent="0.2">
      <c r="A74" s="20" t="str">
        <f t="shared" si="17"/>
        <v>6.495995</v>
      </c>
      <c r="B74" s="34" t="s">
        <v>27739</v>
      </c>
      <c r="C74" s="577">
        <v>95995</v>
      </c>
      <c r="D74" s="314" t="str">
        <f>IF(C74=0,"-",IF(LEN(C74)=13,VLOOKUP(C74,#REF!,2,0),VLOOKUP(C74,'SINAPI 03-2025'!$A:$D,2,0)))</f>
        <v>EXECUÇÃO DE PAVIMENTO COM APLICAÇÃO DE CONCRETO ASFÁLTICO, CAMADA DE ROLAMENTO - EXCLUSIVE CARGA E TRANSPORTE. AF_11/2019</v>
      </c>
      <c r="E74" s="315" t="str">
        <f>IF(C74=0,"-",IF(LEN(C74)=13,VLOOKUP(C74,#REF!,3,0),VLOOKUP(C74,'SINAPI 03-2025'!$A:$D,3,0)))</f>
        <v>M3</v>
      </c>
      <c r="F74" s="316">
        <f>VLOOKUP(C74,'MEMÓRIA CÁLCULO'!C:K,9,0)</f>
        <v>584.5</v>
      </c>
      <c r="G74" s="815">
        <f>IF(C74=0,"-",IF(LEN(C74)=13,VLOOKUP(C74,#REF!,4,0),VLOOKUP(C74,'SINAPI 03-2025'!$A:$D,4,0)))</f>
        <v>1807.25</v>
      </c>
      <c r="H74" s="491"/>
      <c r="I74" s="317"/>
      <c r="J74" s="477" t="s">
        <v>48849</v>
      </c>
      <c r="N74" s="159"/>
    </row>
    <row r="75" spans="1:15" ht="33.75" x14ac:dyDescent="0.2">
      <c r="A75" s="20" t="str">
        <f t="shared" ref="A75" si="18">B75&amp;C75</f>
        <v>6.594267</v>
      </c>
      <c r="B75" s="34" t="s">
        <v>27740</v>
      </c>
      <c r="C75" s="315">
        <v>94267</v>
      </c>
      <c r="D75" s="314" t="str">
        <f>IF(C75=0,"-",IF(LEN(C75)=13,VLOOKUP(C75,#REF!,2,0),VLOOKUP(C75,'SINAPI 03-2025'!$A:$D,2,0)))</f>
        <v>GUIA (MEIO-FIO) E SARJETA CONJUGADOS DE CONCRETO, MOLDADA  IN LOCO  EM TRECHO RETO COM EXTRUSORA, 45 CM BASE (15 CM BASE DA GUIA + 30 CM BASE DA SARJETA) X 22 CM ALTURA. AF_01/2024</v>
      </c>
      <c r="E75" s="315" t="str">
        <f>IF(C75=0,"-",IF(LEN(C75)=13,VLOOKUP(C75,#REF!,3,0),VLOOKUP(C75,'SINAPI 03-2025'!$A:$D,3,0)))</f>
        <v>M</v>
      </c>
      <c r="F75" s="316">
        <f>VLOOKUP(C75,'MEMÓRIA CÁLCULO'!C:K,9,0)</f>
        <v>3236.88</v>
      </c>
      <c r="G75" s="815">
        <f>IF(C75=0,"-",IF(LEN(C75)=13,VLOOKUP(C75,#REF!,4,0),VLOOKUP(C75,'SINAPI 03-2025'!$A:$D,4,0)))</f>
        <v>63.44</v>
      </c>
      <c r="H75" s="491"/>
      <c r="I75" s="317"/>
      <c r="J75" s="477" t="s">
        <v>48849</v>
      </c>
      <c r="N75" s="159"/>
    </row>
    <row r="76" spans="1:15" ht="33.75" x14ac:dyDescent="0.2">
      <c r="A76" s="20" t="str">
        <f t="shared" si="17"/>
        <v>6.694268</v>
      </c>
      <c r="B76" s="34" t="s">
        <v>41071</v>
      </c>
      <c r="C76" s="315">
        <v>94268</v>
      </c>
      <c r="D76" s="314" t="str">
        <f>IF(C76=0,"-",IF(LEN(C76)=13,VLOOKUP(C76,#REF!,2,0),VLOOKUP(C76,'SINAPI 03-2025'!$A:$D,2,0)))</f>
        <v>GUIA (MEIO-FIO) E SARJETA CONJUGADOS DE CONCRETO, MOLDADA  IN LOCO  EM TRECHO CURVO COM EXTRUSORA, 45 CM BASE (15 CM BASE DA GUIA + 30 CM BASE DA SARJETA) X 22 CM ALTURA. AF_01/2024</v>
      </c>
      <c r="E76" s="315" t="str">
        <f>IF(C76=0,"-",IF(LEN(C76)=13,VLOOKUP(C76,#REF!,3,0),VLOOKUP(C76,'SINAPI 03-2025'!$A:$D,3,0)))</f>
        <v>M</v>
      </c>
      <c r="F76" s="316">
        <f>VLOOKUP(C76,'MEMÓRIA CÁLCULO'!C:K,9,0)</f>
        <v>54.62</v>
      </c>
      <c r="G76" s="815">
        <f>IF(C76=0,"-",IF(LEN(C76)=13,VLOOKUP(C76,#REF!,4,0),VLOOKUP(C76,'SINAPI 03-2025'!$A:$D,4,0)))</f>
        <v>71.39</v>
      </c>
      <c r="H76" s="491"/>
      <c r="I76" s="317"/>
      <c r="J76" s="477" t="s">
        <v>48849</v>
      </c>
      <c r="N76" s="159"/>
    </row>
    <row r="77" spans="1:15" ht="22.5" x14ac:dyDescent="0.2">
      <c r="A77" s="20" t="str">
        <f t="shared" ref="A77" si="19">B77&amp;C77</f>
        <v>6.720.116.0013-0</v>
      </c>
      <c r="B77" s="34" t="s">
        <v>52294</v>
      </c>
      <c r="C77" s="315" t="s">
        <v>20177</v>
      </c>
      <c r="D77" s="314" t="str">
        <f>IF(C77=0,"-",IF(LEN(C77)=13,VLOOKUP(C77,'EMOP 03-2025'!$A:$B,2,0),VLOOKUP(C77,#REF!,2,0)))</f>
        <v>PEDRA-DE-MAO PARA REGIAO METROPOLITANA DO RIO DE JANEIRO,EXCLUSIVE TRANSPORTE,INCLUSIVE CARGA NO CAMINHAO.FORNECIMENTO</v>
      </c>
      <c r="E77" s="315" t="str">
        <f>IF(C77=0,"-",IF(LEN(C77)=13,VLOOKUP(C77,'EMOP 03-2025'!$A:$D,3,0),VLOOKUP(C77,'EMOP 03-2025'!$A:$E,3,0)))</f>
        <v>M3</v>
      </c>
      <c r="F77" s="316">
        <f>VLOOKUP(C77,'MEMÓRIA CÁLCULO'!C:K,9,0)</f>
        <v>701.4</v>
      </c>
      <c r="G77" s="815">
        <f>IF(C77=0,"-",IF(LEN(C77)=13,VLOOKUP(C77,'EMOP 03-2025'!$A:$D,4,0),VLOOKUP(C77,#REF!,4,0)))</f>
        <v>117.6</v>
      </c>
      <c r="H77" s="491"/>
      <c r="I77" s="317"/>
      <c r="J77" s="477" t="s">
        <v>48849</v>
      </c>
      <c r="N77" s="159"/>
    </row>
    <row r="78" spans="1:15" ht="22.5" x14ac:dyDescent="0.2">
      <c r="A78" s="20" t="str">
        <f t="shared" ref="A78" si="20">B78&amp;C78</f>
        <v>6.808.001.0009-0</v>
      </c>
      <c r="B78" s="34" t="s">
        <v>52299</v>
      </c>
      <c r="C78" s="315" t="s">
        <v>8228</v>
      </c>
      <c r="D78" s="314" t="str">
        <f>IF(C78=0,"-",IF(LEN(C78)=13,VLOOKUP(C78,'EMOP 03-2025'!$A:$B,2,0),VLOOKUP(C78,#REF!,2,0)))</f>
        <v>SUB-BASE DE BRITA CORRIDA,INCLUSIVE FORNECIMENTO DOS MATERIAIS,MEDIDA APOS A COMPACTACAO</v>
      </c>
      <c r="E78" s="315" t="str">
        <f>IF(C78=0,"-",IF(LEN(C78)=13,VLOOKUP(C78,'EMOP 03-2025'!$A:$D,3,0),VLOOKUP(C78,'EMOP 03-2025'!$A:$E,3,0)))</f>
        <v>M3</v>
      </c>
      <c r="F78" s="316">
        <f>VLOOKUP(C78,'MEMÓRIA CÁLCULO'!C:K,9,0)</f>
        <v>2638.6</v>
      </c>
      <c r="G78" s="815">
        <f>IF(C78=0,"-",IF(LEN(C78)=13,VLOOKUP(C78,'EMOP 03-2025'!$A:$D,4,0),VLOOKUP(C78,#REF!,4,0)))</f>
        <v>173.74</v>
      </c>
      <c r="H78" s="491"/>
      <c r="I78" s="317"/>
      <c r="J78" s="477" t="s">
        <v>48849</v>
      </c>
      <c r="N78" s="159"/>
    </row>
    <row r="79" spans="1:15" ht="18.75" customHeight="1" x14ac:dyDescent="0.2">
      <c r="B79" s="982" t="s">
        <v>16</v>
      </c>
      <c r="C79" s="983"/>
      <c r="D79" s="983"/>
      <c r="E79" s="983"/>
      <c r="F79" s="983"/>
      <c r="G79" s="983"/>
      <c r="H79" s="984"/>
      <c r="I79" s="474">
        <f>SUM(I71:I78)</f>
        <v>0</v>
      </c>
      <c r="N79" s="159"/>
    </row>
    <row r="80" spans="1:15" s="32" customFormat="1" ht="21" customHeight="1" x14ac:dyDescent="0.2">
      <c r="B80" s="287">
        <v>7</v>
      </c>
      <c r="C80" s="1000" t="s">
        <v>27649</v>
      </c>
      <c r="D80" s="1001"/>
      <c r="E80" s="1001"/>
      <c r="F80" s="1001"/>
      <c r="G80" s="1001"/>
      <c r="H80" s="1001"/>
      <c r="I80" s="1002"/>
      <c r="J80" s="477"/>
      <c r="N80" s="159"/>
      <c r="O80" s="20"/>
    </row>
    <row r="81" spans="1:15" ht="22.5" x14ac:dyDescent="0.2">
      <c r="A81" s="165" t="str">
        <f t="shared" ref="A81:A91" si="21">B81&amp;C81</f>
        <v>7.1101749</v>
      </c>
      <c r="B81" s="34" t="s">
        <v>23756</v>
      </c>
      <c r="C81" s="577">
        <v>101749</v>
      </c>
      <c r="D81" s="314" t="str">
        <f>IF(C81=0,"-",IF(LEN(C81)=13,VLOOKUP(C81,#REF!,2,0),VLOOKUP(C81,'SINAPI 03-2025'!$A:$D,2,0)))</f>
        <v>PISO CIMENTADO, TRAÇO 1:3 (CIMENTO E AREIA), ACABAMENTO LISO, ESPESSURA 4,0 CM, PREPARO MECÂNICO DA ARGAMASSA. AF_09/2020</v>
      </c>
      <c r="E81" s="315" t="str">
        <f>IF(C81=0,"-",IF(LEN(C81)=13,VLOOKUP(C81,#REF!,3,0),VLOOKUP(C81,'SINAPI 03-2025'!$A:$D,3,0)))</f>
        <v>M2</v>
      </c>
      <c r="F81" s="316">
        <f>VLOOKUP(C81,'MEMÓRIA CÁLCULO'!C:K,9,0)</f>
        <v>264</v>
      </c>
      <c r="G81" s="815">
        <f>IF(C81=0,"-",IF(LEN(C81)=13,VLOOKUP(C81,#REF!,4,0),VLOOKUP(C81,'SINAPI 03-2025'!$A:$D,4,0)))</f>
        <v>61.06</v>
      </c>
      <c r="H81" s="491"/>
      <c r="I81" s="317"/>
      <c r="J81" s="477" t="s">
        <v>49113</v>
      </c>
      <c r="N81" s="159"/>
    </row>
    <row r="82" spans="1:15" ht="22.5" x14ac:dyDescent="0.2">
      <c r="A82" s="20" t="str">
        <f t="shared" si="21"/>
        <v>7.295241</v>
      </c>
      <c r="B82" s="34" t="s">
        <v>27641</v>
      </c>
      <c r="C82" s="577">
        <v>95241</v>
      </c>
      <c r="D82" s="314" t="str">
        <f>IF(C82=0,"-",IF(LEN(C82)=13,VLOOKUP(C82,#REF!,2,0),VLOOKUP(C82,'SINAPI 03-2025'!$A:$D,2,0)))</f>
        <v>LASTRO DE CONCRETO MAGRO, APLICADO EM PISOS, LAJES SOBRE SOLO OU RADIERS, ESPESSURA DE 5 CM. AF_01/2024</v>
      </c>
      <c r="E82" s="315" t="str">
        <f>IF(C82=0,"-",IF(LEN(C82)=13,VLOOKUP(C82,#REF!,3,0),VLOOKUP(C82,'SINAPI 03-2025'!$A:$D,3,0)))</f>
        <v>M2</v>
      </c>
      <c r="F82" s="316">
        <f>VLOOKUP(C82,'MEMÓRIA CÁLCULO'!C:K,9,0)</f>
        <v>264</v>
      </c>
      <c r="G82" s="815">
        <f>IF(C82=0,"-",IF(LEN(C82)=13,VLOOKUP(C82,#REF!,4,0),VLOOKUP(C82,'SINAPI 03-2025'!$A:$D,4,0)))</f>
        <v>40.56</v>
      </c>
      <c r="H82" s="491"/>
      <c r="I82" s="317"/>
      <c r="J82" s="477" t="s">
        <v>49113</v>
      </c>
      <c r="N82" s="159"/>
    </row>
    <row r="83" spans="1:15" ht="22.5" x14ac:dyDescent="0.2">
      <c r="A83" s="20" t="str">
        <f t="shared" si="21"/>
        <v>7.394991</v>
      </c>
      <c r="B83" s="34" t="s">
        <v>27642</v>
      </c>
      <c r="C83" s="577">
        <v>94991</v>
      </c>
      <c r="D83" s="314" t="str">
        <f>IF(C83=0,"-",IF(LEN(C83)=13,VLOOKUP(C83,#REF!,2,0),VLOOKUP(C83,'SINAPI 03-2025'!$A:$D,2,0)))</f>
        <v>EXECUÇÃO DE PASSEIO (CALÇADA) OU PISO DE CONCRETO COM CONCRETO MOLDADO IN LOCO, USINADO C20, ACABAMENTO CONVENCIONAL, NÃO ARMADO. AF_08/2022</v>
      </c>
      <c r="E83" s="315" t="str">
        <f>IF(C83=0,"-",IF(LEN(C83)=13,VLOOKUP(C83,#REF!,3,0),VLOOKUP(C83,'SINAPI 03-2025'!$A:$D,3,0)))</f>
        <v>M3</v>
      </c>
      <c r="F83" s="316">
        <f>VLOOKUP(C83,'MEMÓRIA CÁLCULO'!C:K,9,0)</f>
        <v>467.32</v>
      </c>
      <c r="G83" s="815">
        <f>IF(C83=0,"-",IF(LEN(C83)=13,VLOOKUP(C83,#REF!,4,0),VLOOKUP(C83,'SINAPI 03-2025'!$A:$D,4,0)))</f>
        <v>754.37</v>
      </c>
      <c r="H83" s="491"/>
      <c r="I83" s="317"/>
      <c r="J83" s="477" t="s">
        <v>49113</v>
      </c>
      <c r="N83" s="159"/>
    </row>
    <row r="84" spans="1:15" ht="33.75" x14ac:dyDescent="0.2">
      <c r="A84" s="20" t="str">
        <f t="shared" si="21"/>
        <v>7.413.333.0015-0</v>
      </c>
      <c r="B84" s="34" t="s">
        <v>27643</v>
      </c>
      <c r="C84" s="315" t="s">
        <v>126</v>
      </c>
      <c r="D84" s="314" t="str">
        <f>IF(C84=0,"-",IF(LEN(C84)=13,VLOOKUP(C84,'EMOP 03-2025'!$A:$B,2,0),VLOOKUP(C84,#REF!,2,0)))</f>
        <v>REVESTIMENTO DE PISO COM CERAMICA TATIL ALERTA (LADRILHO HIDRAULICO),PARA ACESSIBILIDADE,CONFORME ABNT NBR 16537,ASSENTES SOBRE SUPERFICIE EM OSSO,CONFORME ITEM 13.330.0010</v>
      </c>
      <c r="E84" s="315" t="str">
        <f>IF(C84=0,"-",IF(LEN(C84)=13,VLOOKUP(C84,'EMOP 03-2025'!$A:$D,3,0),VLOOKUP(C84,'EMOP 03-2025'!$A:$E,3,0)))</f>
        <v>M2</v>
      </c>
      <c r="F84" s="316">
        <f>VLOOKUP(C84,'MEMÓRIA CÁLCULO'!C:K,9,0)</f>
        <v>33.6</v>
      </c>
      <c r="G84" s="815">
        <f>IF(C84=0,"-",IF(LEN(C84)=13,VLOOKUP(C84,'EMOP 03-2025'!$A:$D,4,0),VLOOKUP(C84,#REF!,4,0)))</f>
        <v>170.01</v>
      </c>
      <c r="H84" s="491"/>
      <c r="I84" s="317"/>
      <c r="J84" s="477" t="s">
        <v>49113</v>
      </c>
      <c r="N84" s="159"/>
    </row>
    <row r="85" spans="1:15" ht="18.75" customHeight="1" x14ac:dyDescent="0.2">
      <c r="B85" s="982" t="s">
        <v>16</v>
      </c>
      <c r="C85" s="983"/>
      <c r="D85" s="983"/>
      <c r="E85" s="983"/>
      <c r="F85" s="983"/>
      <c r="G85" s="983"/>
      <c r="H85" s="984"/>
      <c r="I85" s="474">
        <f>SUM(I81:I84)</f>
        <v>0</v>
      </c>
      <c r="N85" s="159"/>
    </row>
    <row r="86" spans="1:15" s="32" customFormat="1" ht="21" customHeight="1" x14ac:dyDescent="0.2">
      <c r="B86" s="287">
        <v>8</v>
      </c>
      <c r="C86" s="1000" t="s">
        <v>27650</v>
      </c>
      <c r="D86" s="1001"/>
      <c r="E86" s="1001"/>
      <c r="F86" s="1001"/>
      <c r="G86" s="1001"/>
      <c r="H86" s="1001"/>
      <c r="I86" s="1002"/>
      <c r="J86" s="477"/>
      <c r="N86" s="159"/>
      <c r="O86" s="20"/>
    </row>
    <row r="87" spans="1:15" ht="22.5" x14ac:dyDescent="0.2">
      <c r="A87" s="165" t="str">
        <f t="shared" si="21"/>
        <v xml:space="preserve">8.1ST 70.05.0050 </v>
      </c>
      <c r="B87" s="34" t="s">
        <v>27645</v>
      </c>
      <c r="C87" s="527" t="s">
        <v>50045</v>
      </c>
      <c r="D87" s="314" t="str">
        <f>VLOOKUP(C87,'SCO 03-2025'!A:D,2,0)</f>
        <v>Placa de sinalizacao de aluminio com fundo, simbolos e tarjas pintados, inclusive elementos de fixacao, conforme especificacao da CET-RIO. Fornecimento.</v>
      </c>
      <c r="E87" s="315" t="str">
        <f>VLOOKUP(C87,'SCO 03-2025'!A:D,3,0)</f>
        <v>m2</v>
      </c>
      <c r="F87" s="316">
        <f>VLOOKUP(C87,'MEMÓRIA CÁLCULO'!C:K,9,0)</f>
        <v>9.99</v>
      </c>
      <c r="G87" s="488">
        <v>445</v>
      </c>
      <c r="H87" s="491"/>
      <c r="I87" s="317"/>
      <c r="J87" s="477" t="s">
        <v>49113</v>
      </c>
      <c r="N87" s="159"/>
    </row>
    <row r="88" spans="1:15" ht="33.75" x14ac:dyDescent="0.2">
      <c r="A88" s="20" t="str">
        <f t="shared" si="21"/>
        <v>8.2102512</v>
      </c>
      <c r="B88" s="34" t="s">
        <v>27646</v>
      </c>
      <c r="C88" s="552">
        <v>102512</v>
      </c>
      <c r="D88" s="314" t="str">
        <f>IF(C88=0,"-",IF(LEN(C88)=13,VLOOKUP(C88,#REF!,2,0),VLOOKUP(C88,'SINAPI 03-2025'!$A:$D,2,0)))</f>
        <v>PINTURA DE EIXO VIÁRIO SOBRE ASFALTO COM TINTA RETRORREFLETIVA A BASE DE RESINA ACRÍLICA COM MICROESFERAS DE VIDRO, APLICAÇÃO MECÂNICA COM DEMARCADORA AUTOPROPELIDA. AF_05/2021</v>
      </c>
      <c r="E88" s="315" t="str">
        <f>IF(C88=0,"-",IF(LEN(C88)=13,VLOOKUP(C88,#REF!,3,0),VLOOKUP(C88,'SINAPI 03-2025'!$A:$D,3,0)))</f>
        <v>M</v>
      </c>
      <c r="F88" s="316">
        <f>VLOOKUP(C88,'MEMÓRIA CÁLCULO'!C:K,9,0)</f>
        <v>4721.45</v>
      </c>
      <c r="G88" s="815">
        <f>IF(C88=0,"-",IF(LEN(C88)=13,VLOOKUP(C88,#REF!,4,0),VLOOKUP(C88,'SINAPI 03-2025'!$A:$D,4,0)))</f>
        <v>7.51</v>
      </c>
      <c r="H88" s="491"/>
      <c r="I88" s="317"/>
      <c r="J88" s="477" t="s">
        <v>49113</v>
      </c>
      <c r="N88" s="159"/>
    </row>
    <row r="89" spans="1:15" ht="33.75" x14ac:dyDescent="0.2">
      <c r="A89" s="20" t="str">
        <f t="shared" si="21"/>
        <v>8.305.020.0014-0</v>
      </c>
      <c r="B89" s="34" t="s">
        <v>27647</v>
      </c>
      <c r="C89" s="527" t="s">
        <v>123</v>
      </c>
      <c r="D89" s="314" t="str">
        <f>IF(C89=0,"-",IF(LEN(C89)=13,VLOOKUP(C89,'EMOP 03-2025'!$A:$B,2,0),VLOOKUP(C89,#REF!,2,0)))</f>
        <v>SINALIZACAO MANUAL DE FAIXAS E FIGURAS PARA PEDESTRES,COM TINTA TERMOPLASTICA A BASE DE RESINAS NATURAIS E/OU SINTETICAS,EM VIAS URBANAS,APLICADO POR EXTRUSAO,CONFORME ABNT NBR 12935,13132,7396 E NORMA DNIT 100/2018-ES.</v>
      </c>
      <c r="E89" s="315" t="str">
        <f>IF(C89=0,"-",IF(LEN(C89)=13,VLOOKUP(C89,'EMOP 03-2025'!$A:$D,3,0),VLOOKUP(C89,'EMOP 03-2025'!$A:$E,3,0)))</f>
        <v>M2</v>
      </c>
      <c r="F89" s="316">
        <f>VLOOKUP(C89,'MEMÓRIA CÁLCULO'!C:K,9,0)</f>
        <v>340</v>
      </c>
      <c r="G89" s="815">
        <f>IF(C89=0,"-",IF(LEN(C89)=13,VLOOKUP(C89,'EMOP 03-2025'!$A:$D,4,0),VLOOKUP(C89,#REF!,4,0)))</f>
        <v>130.97999999999999</v>
      </c>
      <c r="H89" s="491"/>
      <c r="I89" s="317"/>
      <c r="J89" s="477" t="s">
        <v>49113</v>
      </c>
      <c r="N89" s="159"/>
    </row>
    <row r="90" spans="1:15" ht="33.75" customHeight="1" x14ac:dyDescent="0.2">
      <c r="A90" s="20" t="str">
        <f t="shared" si="21"/>
        <v xml:space="preserve">8.4ST 65.05.0400 </v>
      </c>
      <c r="B90" s="34" t="s">
        <v>27648</v>
      </c>
      <c r="C90" s="527" t="s">
        <v>50046</v>
      </c>
      <c r="D90" s="314" t="str">
        <f>VLOOKUP(C90,'SCO 03-2025'!A:D,2,0)</f>
        <v>Poste tipo G7, de 2" de diametro, altura de 3500mm, conforme especificacao da CET-RIO. Fornecimento.</v>
      </c>
      <c r="E90" s="315" t="str">
        <f>VLOOKUP(C90,'SCO 03-2025'!A:D,3,0)</f>
        <v>un</v>
      </c>
      <c r="F90" s="316">
        <f>VLOOKUP(C90,'MEMÓRIA CÁLCULO'!C:K,9,0)</f>
        <v>57</v>
      </c>
      <c r="G90" s="488">
        <v>341.65</v>
      </c>
      <c r="H90" s="491"/>
      <c r="I90" s="317"/>
      <c r="J90" s="477" t="s">
        <v>49113</v>
      </c>
      <c r="N90" s="159"/>
    </row>
    <row r="91" spans="1:15" ht="22.5" x14ac:dyDescent="0.2">
      <c r="A91" s="20" t="str">
        <f t="shared" si="21"/>
        <v xml:space="preserve">8.5ST 65.15.0050 </v>
      </c>
      <c r="B91" s="34" t="s">
        <v>27741</v>
      </c>
      <c r="C91" s="527" t="s">
        <v>50047</v>
      </c>
      <c r="D91" s="314" t="str">
        <f>VLOOKUP(C91,'SCO 03-2025'!A:D,2,0)</f>
        <v>Assentamento de poste simples de aco, diametro de 2", inclusive abertura de furo, fundacao e recomposicao do piso.</v>
      </c>
      <c r="E91" s="315" t="str">
        <f>VLOOKUP(C91,'SCO 03-2025'!A:D,3,0)</f>
        <v>un</v>
      </c>
      <c r="F91" s="316">
        <f>VLOOKUP(C91,'MEMÓRIA CÁLCULO'!C:K,9,0)</f>
        <v>57</v>
      </c>
      <c r="G91" s="488">
        <v>83.31</v>
      </c>
      <c r="H91" s="491"/>
      <c r="I91" s="317"/>
      <c r="J91" s="477" t="s">
        <v>49113</v>
      </c>
      <c r="N91" s="159"/>
    </row>
    <row r="92" spans="1:15" ht="33.75" x14ac:dyDescent="0.2">
      <c r="A92" s="20" t="str">
        <f t="shared" ref="A92:A93" si="22">B92&amp;C92</f>
        <v xml:space="preserve">8.6ST 70.05.0250 </v>
      </c>
      <c r="B92" s="34" t="s">
        <v>27742</v>
      </c>
      <c r="C92" s="527" t="s">
        <v>50048</v>
      </c>
      <c r="D92" s="314" t="str">
        <f>VLOOKUP(C92,'SCO 03-2025'!A:D,2,0)</f>
        <v>Placa de sinalizacao de aluminio com fundo, simbolos e tarjas em pelicula refletiva com esferas encapsuladas tipo II da NBR14644, inclusive elementos de fixacao, conforme especificacao CET-RIO. Fornecimento.</v>
      </c>
      <c r="E92" s="315" t="str">
        <f>VLOOKUP(C92,'SCO 03-2025'!A:D,3,0)</f>
        <v>m2</v>
      </c>
      <c r="F92" s="316">
        <f>VLOOKUP(C92,'MEMÓRIA CÁLCULO'!C:K,9,0)</f>
        <v>5.52</v>
      </c>
      <c r="G92" s="488">
        <v>643.20000000000005</v>
      </c>
      <c r="H92" s="491"/>
      <c r="I92" s="317"/>
      <c r="J92" s="477" t="s">
        <v>49113</v>
      </c>
      <c r="N92" s="159"/>
    </row>
    <row r="93" spans="1:15" x14ac:dyDescent="0.2">
      <c r="A93" s="20" t="str">
        <f t="shared" si="22"/>
        <v xml:space="preserve">8.7ST 70.15.0050 </v>
      </c>
      <c r="B93" s="34" t="s">
        <v>27743</v>
      </c>
      <c r="C93" s="527" t="s">
        <v>50049</v>
      </c>
      <c r="D93" s="314" t="str">
        <f>VLOOKUP(C93,'SCO 03-2025'!A:D,2,0)</f>
        <v>Instalacao e retirada de placas em postes simples, CET-RIO ou postes RIOLUZ.</v>
      </c>
      <c r="E93" s="315" t="str">
        <f>VLOOKUP(C93,'SCO 03-2025'!A:D,3,0)</f>
        <v>un</v>
      </c>
      <c r="F93" s="316">
        <f>VLOOKUP(C93,'MEMÓRIA CÁLCULO'!C:K,9,0)</f>
        <v>57</v>
      </c>
      <c r="G93" s="488">
        <v>49.37</v>
      </c>
      <c r="H93" s="491"/>
      <c r="I93" s="317"/>
      <c r="J93" s="477" t="s">
        <v>49113</v>
      </c>
      <c r="N93" s="159"/>
    </row>
    <row r="94" spans="1:15" ht="18.75" customHeight="1" x14ac:dyDescent="0.2">
      <c r="B94" s="1005" t="s">
        <v>16</v>
      </c>
      <c r="C94" s="1006"/>
      <c r="D94" s="1006"/>
      <c r="E94" s="1006"/>
      <c r="F94" s="1006"/>
      <c r="G94" s="1006"/>
      <c r="H94" s="1007"/>
      <c r="I94" s="474">
        <f>SUM(I87:I93)</f>
        <v>0</v>
      </c>
      <c r="N94" s="159"/>
    </row>
    <row r="95" spans="1:15" s="32" customFormat="1" ht="21" customHeight="1" x14ac:dyDescent="0.2">
      <c r="B95" s="287">
        <v>9</v>
      </c>
      <c r="C95" s="1000" t="s">
        <v>23750</v>
      </c>
      <c r="D95" s="1001"/>
      <c r="E95" s="1001"/>
      <c r="F95" s="1001"/>
      <c r="G95" s="1001"/>
      <c r="H95" s="1001"/>
      <c r="I95" s="1002"/>
      <c r="J95" s="477"/>
      <c r="N95" s="159"/>
      <c r="O95" s="20"/>
    </row>
    <row r="96" spans="1:15" ht="22.5" x14ac:dyDescent="0.2">
      <c r="A96" s="165" t="str">
        <f t="shared" ref="A96:A105" si="23">B96&amp;C96</f>
        <v>9.1IT 05.10.0150</v>
      </c>
      <c r="B96" s="34" t="s">
        <v>27664</v>
      </c>
      <c r="C96" s="527" t="s">
        <v>41053</v>
      </c>
      <c r="D96" s="314" t="str">
        <f>VLOOKUP(C96,'SCO 03-2025'!A:D,2,0)</f>
        <v>Tubo de PVC rigido, soldavel, para agua fria, com diametro de 20mm (1/2"), inclusive conexoes e emendas, exclusive abertura e fechamento de rasgo. Fornecimento e instalacao.</v>
      </c>
      <c r="E96" s="315" t="str">
        <f>VLOOKUP(C96,'SCO 03-2025'!A:D,3,0)</f>
        <v>m</v>
      </c>
      <c r="F96" s="316">
        <f>VLOOKUP(C96,'MEMÓRIA CÁLCULO'!C:K,9,0)</f>
        <v>112</v>
      </c>
      <c r="G96" s="488">
        <v>9.7100000000000009</v>
      </c>
      <c r="H96" s="491"/>
      <c r="I96" s="317"/>
      <c r="J96" s="477" t="s">
        <v>49113</v>
      </c>
      <c r="N96" s="159"/>
    </row>
    <row r="97" spans="1:15" ht="22.5" x14ac:dyDescent="0.2">
      <c r="A97" s="20" t="str">
        <f t="shared" si="23"/>
        <v>9.2IT 05.10.0153</v>
      </c>
      <c r="B97" s="34" t="s">
        <v>27665</v>
      </c>
      <c r="C97" s="527" t="s">
        <v>41055</v>
      </c>
      <c r="D97" s="314" t="str">
        <f>VLOOKUP(C97,'SCO 03-2025'!A:D,2,0)</f>
        <v>Tubo de PVC rigido, soldavel, para agua fria, com diametro de 25mm (3/4"), inclusive conexoes e emendas, exclusive abertura e fechamento de rasgo. Fornecimento e instalacao.</v>
      </c>
      <c r="E97" s="315" t="str">
        <f>VLOOKUP(C97,'SCO 03-2025'!A:D,3,0)</f>
        <v>m</v>
      </c>
      <c r="F97" s="316">
        <f>VLOOKUP(C97,'MEMÓRIA CÁLCULO'!C:K,9,0)</f>
        <v>112</v>
      </c>
      <c r="G97" s="488">
        <v>11.15</v>
      </c>
      <c r="H97" s="491"/>
      <c r="I97" s="317"/>
      <c r="J97" s="477" t="s">
        <v>49113</v>
      </c>
      <c r="N97" s="159"/>
    </row>
    <row r="98" spans="1:15" ht="11.25" customHeight="1" x14ac:dyDescent="0.2">
      <c r="A98" s="20" t="str">
        <f t="shared" si="23"/>
        <v xml:space="preserve">9.3IT 05.10.0156 </v>
      </c>
      <c r="B98" s="34" t="s">
        <v>27666</v>
      </c>
      <c r="C98" s="527" t="s">
        <v>50050</v>
      </c>
      <c r="D98" s="314" t="str">
        <f>VLOOKUP(C98,'SCO 03-2025'!A:D,2,0)</f>
        <v>Tubo de PVC rigido, soldavel, para agua fria, com diametro de 32mm (1"), inclusive conexoes e emendas, exclusive abertura e fechamento de rasgo. Fornecimento e instalacao.</v>
      </c>
      <c r="E98" s="315" t="str">
        <f>VLOOKUP(C98,'SCO 03-2025'!A:D,3,0)</f>
        <v>m</v>
      </c>
      <c r="F98" s="316">
        <f>VLOOKUP(C98,'MEMÓRIA CÁLCULO'!C:K,9,0)</f>
        <v>112</v>
      </c>
      <c r="G98" s="488">
        <v>16.89</v>
      </c>
      <c r="H98" s="491"/>
      <c r="I98" s="317"/>
      <c r="J98" s="477" t="s">
        <v>49113</v>
      </c>
      <c r="N98" s="159"/>
    </row>
    <row r="99" spans="1:15" ht="22.5" x14ac:dyDescent="0.2">
      <c r="A99" s="20" t="str">
        <f t="shared" si="23"/>
        <v xml:space="preserve">9.4IT 05.10.0159 </v>
      </c>
      <c r="B99" s="34" t="s">
        <v>27667</v>
      </c>
      <c r="C99" s="527" t="s">
        <v>50051</v>
      </c>
      <c r="D99" s="314" t="str">
        <f>VLOOKUP(C99,'SCO 03-2025'!A:D,2,0)</f>
        <v>Tubo de PVC rigido, soldavel, para agua fria, com diametro de 40mm (1 1/4"), inclusive conexoes e emendas, exclusive abertura e fechamento de rasgo. Fornecimento e instalacao.</v>
      </c>
      <c r="E99" s="315" t="str">
        <f>VLOOKUP(C99,'SCO 03-2025'!A:D,3,0)</f>
        <v>m</v>
      </c>
      <c r="F99" s="316">
        <f>VLOOKUP(C99,'MEMÓRIA CÁLCULO'!C:K,9,0)</f>
        <v>112</v>
      </c>
      <c r="G99" s="488">
        <v>22.93</v>
      </c>
      <c r="H99" s="491"/>
      <c r="I99" s="317"/>
      <c r="J99" s="477" t="s">
        <v>49113</v>
      </c>
      <c r="N99" s="159"/>
    </row>
    <row r="100" spans="1:15" ht="27.75" customHeight="1" x14ac:dyDescent="0.2">
      <c r="A100" s="20" t="str">
        <f t="shared" si="23"/>
        <v xml:space="preserve">9.5IT 05.10.0162 </v>
      </c>
      <c r="B100" s="34" t="s">
        <v>27668</v>
      </c>
      <c r="C100" s="527" t="s">
        <v>50052</v>
      </c>
      <c r="D100" s="314" t="str">
        <f>VLOOKUP(C100,'SCO 03-2025'!A:D,2,0)</f>
        <v>Tubo de PVC rigido, soldavel, para agua fria, com diametro de 60mm (2"), inclusive conexoes e emendas, exclusive abertura e fechamento de rasgo. Fornecimento e instalacao.</v>
      </c>
      <c r="E100" s="315" t="str">
        <f>VLOOKUP(C100,'SCO 03-2025'!A:D,3,0)</f>
        <v>m</v>
      </c>
      <c r="F100" s="316">
        <f>VLOOKUP(C100,'MEMÓRIA CÁLCULO'!C:K,9,0)</f>
        <v>112</v>
      </c>
      <c r="G100" s="488">
        <v>44.43</v>
      </c>
      <c r="H100" s="491"/>
      <c r="I100" s="317"/>
      <c r="J100" s="477" t="s">
        <v>49113</v>
      </c>
      <c r="N100" s="159"/>
    </row>
    <row r="101" spans="1:15" ht="22.5" x14ac:dyDescent="0.2">
      <c r="A101" s="20" t="str">
        <f t="shared" si="23"/>
        <v xml:space="preserve">9.6IT 15.05.0106 </v>
      </c>
      <c r="B101" s="34" t="s">
        <v>27669</v>
      </c>
      <c r="C101" s="527" t="s">
        <v>50053</v>
      </c>
      <c r="D101" s="314" t="str">
        <f>VLOOKUP(C101,'SCO 03-2025'!A:D,2,0)</f>
        <v>Tubo de PVC rigido, soldavel, para esgoto e aguas pluviais, com diametro de 75mm, inclusive conexoes e emendas, exclusive abertura e fechamento de rasgo. Fornecimento e instalacao.</v>
      </c>
      <c r="E101" s="315" t="str">
        <f>VLOOKUP(C101,'SCO 03-2025'!A:D,3,0)</f>
        <v>m</v>
      </c>
      <c r="F101" s="316">
        <f>VLOOKUP(C101,'MEMÓRIA CÁLCULO'!C:K,9,0)</f>
        <v>186</v>
      </c>
      <c r="G101" s="488">
        <v>66.430000000000007</v>
      </c>
      <c r="H101" s="491"/>
      <c r="I101" s="317"/>
      <c r="J101" s="477" t="s">
        <v>49113</v>
      </c>
      <c r="N101" s="159"/>
    </row>
    <row r="102" spans="1:15" ht="22.5" x14ac:dyDescent="0.2">
      <c r="A102" s="20" t="str">
        <f t="shared" si="23"/>
        <v xml:space="preserve">9.7IT 15.05.0109 </v>
      </c>
      <c r="B102" s="34" t="s">
        <v>27670</v>
      </c>
      <c r="C102" s="527" t="s">
        <v>50054</v>
      </c>
      <c r="D102" s="314" t="str">
        <f>VLOOKUP(C102,'SCO 03-2025'!A:D,2,0)</f>
        <v>Tubo de PVC rigido de 100mm, soldavel, para esgoto e aguas pluviais, inclusive conexoes e emendas, exclusive abertura e fechamento de rasgo. Fornecimento e instalacao.</v>
      </c>
      <c r="E102" s="315" t="str">
        <f>VLOOKUP(C102,'SCO 03-2025'!A:D,3,0)</f>
        <v>m</v>
      </c>
      <c r="F102" s="316">
        <f>VLOOKUP(C102,'MEMÓRIA CÁLCULO'!C:K,9,0)</f>
        <v>186</v>
      </c>
      <c r="G102" s="488">
        <v>38.549999999999997</v>
      </c>
      <c r="H102" s="491"/>
      <c r="I102" s="317"/>
      <c r="J102" s="477" t="s">
        <v>49113</v>
      </c>
      <c r="N102" s="159"/>
    </row>
    <row r="103" spans="1:15" ht="22.5" x14ac:dyDescent="0.2">
      <c r="A103" s="20" t="str">
        <f t="shared" si="23"/>
        <v xml:space="preserve">9.8IT 15.05.0112 </v>
      </c>
      <c r="B103" s="34" t="s">
        <v>27726</v>
      </c>
      <c r="C103" s="527" t="s">
        <v>50055</v>
      </c>
      <c r="D103" s="314" t="str">
        <f>VLOOKUP(C103,'SCO 03-2025'!A:D,2,0)</f>
        <v>Tubo de PVC rigido de 150mm, soldavel, serie normal, para esgoto e aguas pluviais, inclusive conexoes e emendas, exclusive abertura e fechamento de rasgo. Fornecimento e instalacao.</v>
      </c>
      <c r="E103" s="315" t="str">
        <f>VLOOKUP(C103,'SCO 03-2025'!A:D,3,0)</f>
        <v>m</v>
      </c>
      <c r="F103" s="316">
        <f>VLOOKUP(C103,'MEMÓRIA CÁLCULO'!C:K,9,0)</f>
        <v>186</v>
      </c>
      <c r="G103" s="488">
        <v>54.2</v>
      </c>
      <c r="H103" s="491"/>
      <c r="I103" s="317"/>
      <c r="J103" s="477" t="s">
        <v>49113</v>
      </c>
      <c r="N103" s="159"/>
    </row>
    <row r="104" spans="1:15" ht="39.75" customHeight="1" x14ac:dyDescent="0.2">
      <c r="A104" s="20" t="str">
        <f t="shared" si="23"/>
        <v>9.990099</v>
      </c>
      <c r="B104" s="34" t="s">
        <v>27747</v>
      </c>
      <c r="C104" s="552">
        <v>90099</v>
      </c>
      <c r="D104" s="314" t="str">
        <f>IF(C104=0,"-",IF(LEN(C104)=13,VLOOKUP(C104,#REF!,2,0),VLOOKUP(C104,'SINAPI 03-2025'!$A:$D,2,0)))</f>
        <v>ESCAVAÇÃO MECANIZADA DE VALA COM PROF. ATÉ 1,5 M (MÉDIA MONTANTE E JUSANTE/UMA COMPOSIÇÃO POR TRECHO), RETROESCAV. (0,26 M3), LARG. MENOR QUE 0,8 M, EM SOLO DE 1A CATEGORIA, EM LOCAIS COM ALTO NÍVEL DE INTERFERÊNCIA. AF_09/2024</v>
      </c>
      <c r="E104" s="315" t="str">
        <f>IF(C104=0,"-",IF(LEN(C104)=13,VLOOKUP(C104,#REF!,3,0),VLOOKUP(C104,'SINAPI 03-2025'!$A:$D,3,0)))</f>
        <v>M3</v>
      </c>
      <c r="F104" s="316">
        <f>VLOOKUP(C104,'MEMÓRIA CÁLCULO'!C:K,9,0)</f>
        <v>195.65000000000003</v>
      </c>
      <c r="G104" s="815">
        <f>IF(C104=0,"-",IF(LEN(C104)=13,VLOOKUP(C104,#REF!,4,0),VLOOKUP(C104,'SINAPI 03-2025'!$A:$D,4,0)))</f>
        <v>17.78</v>
      </c>
      <c r="H104" s="491"/>
      <c r="I104" s="317"/>
      <c r="J104" s="477" t="s">
        <v>49113</v>
      </c>
      <c r="N104" s="159"/>
    </row>
    <row r="105" spans="1:15" ht="33.75" x14ac:dyDescent="0.2">
      <c r="A105" s="165" t="str">
        <f t="shared" si="23"/>
        <v>9.1093378</v>
      </c>
      <c r="B105" s="34" t="s">
        <v>27748</v>
      </c>
      <c r="C105" s="527">
        <v>93378</v>
      </c>
      <c r="D105" s="314" t="str">
        <f>IF(C105=0,"-",IF(LEN(C105)=13,VLOOKUP(C105,#REF!,2,0),VLOOKUP(C105,'SINAPI 03-2025'!$A:$D,2,0)))</f>
        <v>REATERRO MECANIZADO DE VALA COM RETROESCAVADEIRA (CAPACIDADE DA CAÇAMBA   DA RETRO: 0,26 M³/POTÊNCIA: 88 HP), LARGURA ATÉ 0,8 M, PROFUNDIDADE ATÉ 1,5 M, COM SOLO (SEM SUBSTITUIÇÃO) DE 1ª CATEGORIA, COM COMPACTADOR DE SOLOS DE PERCUSSÃO. AF_08/2023</v>
      </c>
      <c r="E105" s="315" t="str">
        <f>IF(C105=0,"-",IF(LEN(C105)=13,VLOOKUP(C105,#REF!,3,0),VLOOKUP(C105,'SINAPI 03-2025'!$A:$D,3,0)))</f>
        <v>M3</v>
      </c>
      <c r="F105" s="316">
        <f>VLOOKUP(C105,'MEMÓRIA CÁLCULO'!C:K,9,0)</f>
        <v>189.39</v>
      </c>
      <c r="G105" s="815">
        <f>IF(C105=0,"-",IF(LEN(C105)=13,VLOOKUP(C105,#REF!,4,0),VLOOKUP(C105,'SINAPI 03-2025'!$A:$D,4,0)))</f>
        <v>28.85</v>
      </c>
      <c r="H105" s="491"/>
      <c r="I105" s="317"/>
      <c r="J105" s="477" t="s">
        <v>49113</v>
      </c>
      <c r="N105" s="159"/>
    </row>
    <row r="106" spans="1:15" ht="18.75" customHeight="1" x14ac:dyDescent="0.2">
      <c r="B106" s="982" t="s">
        <v>16</v>
      </c>
      <c r="C106" s="983"/>
      <c r="D106" s="983"/>
      <c r="E106" s="983"/>
      <c r="F106" s="983"/>
      <c r="G106" s="983"/>
      <c r="H106" s="984"/>
      <c r="I106" s="474">
        <f>SUM(I96:I105)</f>
        <v>0</v>
      </c>
      <c r="N106" s="159"/>
    </row>
    <row r="107" spans="1:15" s="32" customFormat="1" ht="21.75" customHeight="1" x14ac:dyDescent="0.2">
      <c r="B107" s="287">
        <v>10</v>
      </c>
      <c r="C107" s="1000" t="s">
        <v>76</v>
      </c>
      <c r="D107" s="1001"/>
      <c r="E107" s="1001"/>
      <c r="F107" s="1001"/>
      <c r="G107" s="1001"/>
      <c r="H107" s="1001"/>
      <c r="I107" s="1002"/>
      <c r="J107" s="477"/>
      <c r="N107" s="159"/>
      <c r="O107" s="20"/>
    </row>
    <row r="108" spans="1:15" ht="18" customHeight="1" x14ac:dyDescent="0.2">
      <c r="A108" s="20" t="str">
        <f t="shared" ref="A108" si="24">B108&amp;C108</f>
        <v>10.1</v>
      </c>
      <c r="B108" s="34" t="s">
        <v>27671</v>
      </c>
      <c r="C108" s="315"/>
      <c r="D108" s="318" t="s">
        <v>76</v>
      </c>
      <c r="E108" s="319" t="s">
        <v>78</v>
      </c>
      <c r="F108" s="316">
        <v>100</v>
      </c>
      <c r="G108" s="815" t="str">
        <f>IF(C108=0,"-",IF(LEN(C108)=13,VLOOKUP(C108,#REF!,4,0),VLOOKUP(C108,#REF!,4,0)))</f>
        <v>-</v>
      </c>
      <c r="H108" s="481"/>
      <c r="I108" s="320"/>
      <c r="K108" s="162"/>
      <c r="L108" s="25"/>
      <c r="M108" s="25"/>
      <c r="N108" s="159"/>
    </row>
    <row r="109" spans="1:15" ht="18.75" customHeight="1" x14ac:dyDescent="0.2">
      <c r="B109" s="985" t="s">
        <v>16</v>
      </c>
      <c r="C109" s="986"/>
      <c r="D109" s="986"/>
      <c r="E109" s="986"/>
      <c r="F109" s="986"/>
      <c r="G109" s="986"/>
      <c r="H109" s="987"/>
      <c r="I109" s="475">
        <f>SUM(I108:I108)</f>
        <v>0</v>
      </c>
      <c r="N109" s="159"/>
    </row>
    <row r="110" spans="1:15" s="167" customFormat="1" ht="25.5" customHeight="1" x14ac:dyDescent="0.2">
      <c r="B110" s="1003" t="s">
        <v>7</v>
      </c>
      <c r="C110" s="1004"/>
      <c r="D110" s="1004"/>
      <c r="E110" s="1004"/>
      <c r="F110" s="1004"/>
      <c r="G110" s="1004"/>
      <c r="H110" s="998">
        <f>I22+I35+I47+I54+I69+I79+I85+I94+I106+I109</f>
        <v>0</v>
      </c>
      <c r="I110" s="999"/>
      <c r="J110" s="480"/>
      <c r="K110" s="435"/>
      <c r="M110" s="168"/>
      <c r="N110" s="159"/>
      <c r="O110" s="20"/>
    </row>
    <row r="111" spans="1:15" ht="13.5" customHeight="1" thickBot="1" x14ac:dyDescent="0.25">
      <c r="B111" s="995"/>
      <c r="C111" s="996"/>
      <c r="D111" s="996"/>
      <c r="E111" s="996"/>
      <c r="F111" s="996"/>
      <c r="G111" s="996"/>
      <c r="H111" s="996"/>
      <c r="I111" s="997"/>
    </row>
    <row r="112" spans="1:15" ht="12" thickBot="1" x14ac:dyDescent="0.25">
      <c r="I112" s="150">
        <f>H110-I109</f>
        <v>0</v>
      </c>
    </row>
    <row r="113" spans="4:12" ht="12.75" thickBot="1" x14ac:dyDescent="0.25">
      <c r="F113" s="990" t="s">
        <v>27753</v>
      </c>
      <c r="G113" s="991"/>
      <c r="I113" s="482" t="s">
        <v>77</v>
      </c>
      <c r="K113" s="162"/>
    </row>
    <row r="114" spans="4:12" ht="12" thickBot="1" x14ac:dyDescent="0.25">
      <c r="F114" s="988"/>
      <c r="G114" s="989"/>
      <c r="I114" s="483" t="e">
        <f>SUM(I109/I112)</f>
        <v>#DIV/0!</v>
      </c>
    </row>
    <row r="116" spans="4:12" x14ac:dyDescent="0.2">
      <c r="K116" s="162"/>
    </row>
    <row r="117" spans="4:12" x14ac:dyDescent="0.2">
      <c r="I117" s="879"/>
    </row>
    <row r="118" spans="4:12" x14ac:dyDescent="0.2">
      <c r="D118" s="887"/>
      <c r="F118" s="880" t="s">
        <v>0</v>
      </c>
      <c r="G118" s="884" t="s">
        <v>49118</v>
      </c>
      <c r="H118" s="885" t="s">
        <v>49119</v>
      </c>
      <c r="J118" s="880" t="s">
        <v>49117</v>
      </c>
      <c r="K118" s="880" t="s">
        <v>0</v>
      </c>
      <c r="L118" s="880" t="s">
        <v>49120</v>
      </c>
    </row>
    <row r="119" spans="4:12" x14ac:dyDescent="0.2">
      <c r="F119" s="883">
        <f>H110</f>
        <v>0</v>
      </c>
      <c r="G119" s="565">
        <f>'TABELA VIAS'!C20</f>
        <v>1670</v>
      </c>
      <c r="H119" s="883">
        <f>F119/G119</f>
        <v>0</v>
      </c>
      <c r="J119" s="162">
        <v>7260376.3300000001</v>
      </c>
    </row>
    <row r="120" spans="4:12" x14ac:dyDescent="0.2">
      <c r="G120" s="489"/>
      <c r="J120" s="162"/>
      <c r="K120" s="162"/>
    </row>
    <row r="121" spans="4:12" x14ac:dyDescent="0.2">
      <c r="J121" s="881">
        <f>SUM(J119:J120)</f>
        <v>7260376.3300000001</v>
      </c>
      <c r="K121" s="882">
        <f>H110</f>
        <v>0</v>
      </c>
      <c r="L121" s="882">
        <f>K121-J121</f>
        <v>-7260376.3300000001</v>
      </c>
    </row>
  </sheetData>
  <sheetProtection selectLockedCells="1" selectUnlockedCells="1"/>
  <mergeCells count="39">
    <mergeCell ref="K7:K8"/>
    <mergeCell ref="B3:I3"/>
    <mergeCell ref="B10:I10"/>
    <mergeCell ref="C14:I14"/>
    <mergeCell ref="C23:I23"/>
    <mergeCell ref="F11:F12"/>
    <mergeCell ref="B11:B12"/>
    <mergeCell ref="E11:E12"/>
    <mergeCell ref="B4:I4"/>
    <mergeCell ref="B13:I13"/>
    <mergeCell ref="D11:D12"/>
    <mergeCell ref="H11:I11"/>
    <mergeCell ref="C11:C12"/>
    <mergeCell ref="B5:I5"/>
    <mergeCell ref="B6:I6"/>
    <mergeCell ref="D9:F9"/>
    <mergeCell ref="C70:I70"/>
    <mergeCell ref="C80:I80"/>
    <mergeCell ref="C86:I86"/>
    <mergeCell ref="B94:H94"/>
    <mergeCell ref="B22:H22"/>
    <mergeCell ref="B35:H35"/>
    <mergeCell ref="C36:I36"/>
    <mergeCell ref="B106:H106"/>
    <mergeCell ref="B109:H109"/>
    <mergeCell ref="F114:G114"/>
    <mergeCell ref="F113:G113"/>
    <mergeCell ref="B47:H47"/>
    <mergeCell ref="B54:H54"/>
    <mergeCell ref="B69:H69"/>
    <mergeCell ref="B79:H79"/>
    <mergeCell ref="B85:H85"/>
    <mergeCell ref="B111:I111"/>
    <mergeCell ref="H110:I110"/>
    <mergeCell ref="C48:I48"/>
    <mergeCell ref="C55:I55"/>
    <mergeCell ref="C95:I95"/>
    <mergeCell ref="C107:I107"/>
    <mergeCell ref="B110:G110"/>
  </mergeCells>
  <phoneticPr fontId="66" type="noConversion"/>
  <printOptions horizontalCentered="1"/>
  <pageMargins left="0.39370078740157483" right="0.39370078740157483" top="0.59055118110236227" bottom="0.59055118110236227" header="0.39370078740157483" footer="0.39370078740157483"/>
  <pageSetup paperSize="9" scale="60" fitToHeight="100" orientation="portrait" r:id="rId1"/>
  <headerFooter>
    <oddFooter>Página &amp;P de &amp;N</oddFooter>
  </headerFooter>
  <rowBreaks count="1" manualBreakCount="1">
    <brk id="54" min="1"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rgb="FF00B0F0"/>
  </sheetPr>
  <dimension ref="A1:AA488"/>
  <sheetViews>
    <sheetView showGridLines="0" view="pageBreakPreview" topLeftCell="A425" zoomScaleSheetLayoutView="100" workbookViewId="0">
      <selection activeCell="H450" sqref="H450"/>
    </sheetView>
  </sheetViews>
  <sheetFormatPr defaultRowHeight="11.25" x14ac:dyDescent="0.2"/>
  <cols>
    <col min="1" max="1" width="1.5703125" style="166" customWidth="1"/>
    <col min="2" max="2" width="8.28515625" style="146" bestFit="1" customWidth="1"/>
    <col min="3" max="3" width="22.5703125" style="33" customWidth="1"/>
    <col min="4" max="4" width="28.5703125" style="169" bestFit="1" customWidth="1"/>
    <col min="5" max="5" width="16.85546875" style="148" customWidth="1"/>
    <col min="6" max="6" width="14.140625" style="170" customWidth="1"/>
    <col min="7" max="7" width="15.42578125" style="170" customWidth="1"/>
    <col min="8" max="8" width="13.28515625" style="170" bestFit="1" customWidth="1"/>
    <col min="9" max="9" width="8.7109375" style="170" bestFit="1" customWidth="1"/>
    <col min="10" max="10" width="12.42578125" style="170" customWidth="1"/>
    <col min="11" max="11" width="9.7109375" style="170" customWidth="1"/>
    <col min="12" max="12" width="29" style="166" bestFit="1" customWidth="1"/>
    <col min="13" max="13" width="9.140625" style="166"/>
    <col min="14" max="14" width="14.85546875" style="166" customWidth="1"/>
    <col min="15" max="16384" width="9.140625" style="166"/>
  </cols>
  <sheetData>
    <row r="1" spans="1:13" ht="12" thickBot="1" x14ac:dyDescent="0.25"/>
    <row r="2" spans="1:13" ht="12" customHeight="1" x14ac:dyDescent="0.2">
      <c r="B2" s="171"/>
      <c r="C2" s="172"/>
      <c r="D2" s="172"/>
      <c r="E2" s="172"/>
      <c r="F2" s="172"/>
      <c r="G2" s="172"/>
      <c r="H2" s="172"/>
      <c r="I2" s="172"/>
      <c r="J2" s="172"/>
      <c r="K2" s="173"/>
      <c r="L2" s="174"/>
    </row>
    <row r="3" spans="1:13" ht="15.75" customHeight="1" x14ac:dyDescent="0.2">
      <c r="B3" s="1058" t="str">
        <f>ORÇAMENTO!B3</f>
        <v>PREFEITURA MUNICIPAL DE ITABORAÍ</v>
      </c>
      <c r="C3" s="1059"/>
      <c r="D3" s="1059"/>
      <c r="E3" s="1059"/>
      <c r="F3" s="1059"/>
      <c r="G3" s="1059"/>
      <c r="H3" s="1059"/>
      <c r="I3" s="1059"/>
      <c r="J3" s="1059"/>
      <c r="K3" s="1060"/>
      <c r="L3" s="174"/>
    </row>
    <row r="4" spans="1:13" ht="15" customHeight="1" x14ac:dyDescent="0.2">
      <c r="B4" s="1073" t="str">
        <f>ORÇAMENTO!B4</f>
        <v>SECRETARIA MUNICIPAL DE OBRAS</v>
      </c>
      <c r="C4" s="1074"/>
      <c r="D4" s="1074"/>
      <c r="E4" s="1074"/>
      <c r="F4" s="1074"/>
      <c r="G4" s="1074"/>
      <c r="H4" s="1074"/>
      <c r="I4" s="1074"/>
      <c r="J4" s="1074"/>
      <c r="K4" s="1075"/>
      <c r="L4" s="174"/>
    </row>
    <row r="5" spans="1:13" ht="15" customHeight="1" x14ac:dyDescent="0.2">
      <c r="B5" s="1061" t="str">
        <f>ORÇAMENTO!B5</f>
        <v>OBRA: DRENAGEM PLUVIAL, PAVIMENTAÇÃO E SINALIZAÇÃO VIÁRIA</v>
      </c>
      <c r="C5" s="1062"/>
      <c r="D5" s="1062"/>
      <c r="E5" s="1062"/>
      <c r="F5" s="1062"/>
      <c r="G5" s="1062"/>
      <c r="H5" s="1062"/>
      <c r="I5" s="1062"/>
      <c r="J5" s="1062"/>
      <c r="K5" s="1063"/>
      <c r="L5" s="174"/>
    </row>
    <row r="6" spans="1:13" ht="15.75" customHeight="1" x14ac:dyDescent="0.2">
      <c r="B6" s="1064" t="str">
        <f>ORÇAMENTO!B6</f>
        <v>LOCAL: JOÃO CAETANO - ITAMBI 3º DISTRITO META 2.1</v>
      </c>
      <c r="C6" s="1065"/>
      <c r="D6" s="1065"/>
      <c r="E6" s="1065"/>
      <c r="F6" s="1065"/>
      <c r="G6" s="1065"/>
      <c r="H6" s="1065"/>
      <c r="I6" s="1065"/>
      <c r="J6" s="1065"/>
      <c r="K6" s="1066"/>
      <c r="L6" s="174"/>
    </row>
    <row r="7" spans="1:13" ht="15" x14ac:dyDescent="0.2">
      <c r="B7" s="155"/>
      <c r="C7" s="438"/>
      <c r="D7" s="1076"/>
      <c r="E7" s="1076"/>
      <c r="F7" s="1076"/>
      <c r="G7" s="1076"/>
      <c r="H7" s="1076"/>
      <c r="I7" s="1076"/>
      <c r="J7" s="438"/>
      <c r="K7" s="175"/>
      <c r="L7" s="174"/>
      <c r="M7" s="176"/>
    </row>
    <row r="8" spans="1:13" ht="25.5" customHeight="1" x14ac:dyDescent="0.2">
      <c r="B8" s="1067" t="s">
        <v>39</v>
      </c>
      <c r="C8" s="1068"/>
      <c r="D8" s="1068"/>
      <c r="E8" s="1068"/>
      <c r="F8" s="1068"/>
      <c r="G8" s="1068"/>
      <c r="H8" s="1068"/>
      <c r="I8" s="1068"/>
      <c r="J8" s="1068"/>
      <c r="K8" s="1069"/>
      <c r="L8" s="174"/>
    </row>
    <row r="9" spans="1:13" s="148" customFormat="1" ht="18.75" customHeight="1" x14ac:dyDescent="0.2">
      <c r="B9" s="296" t="s">
        <v>8</v>
      </c>
      <c r="C9" s="452" t="s">
        <v>9</v>
      </c>
      <c r="D9" s="1070" t="s">
        <v>24</v>
      </c>
      <c r="E9" s="1071"/>
      <c r="F9" s="1071"/>
      <c r="G9" s="1071"/>
      <c r="H9" s="1071"/>
      <c r="I9" s="1072"/>
      <c r="J9" s="453" t="s">
        <v>25</v>
      </c>
      <c r="K9" s="454" t="s">
        <v>26</v>
      </c>
      <c r="L9" s="174"/>
    </row>
    <row r="10" spans="1:13" ht="21" customHeight="1" x14ac:dyDescent="0.2">
      <c r="B10" s="1038" t="s">
        <v>112</v>
      </c>
      <c r="C10" s="1039"/>
      <c r="D10" s="1039"/>
      <c r="E10" s="1039"/>
      <c r="F10" s="1039"/>
      <c r="G10" s="1039"/>
      <c r="H10" s="1039"/>
      <c r="I10" s="1039"/>
      <c r="J10" s="1039"/>
      <c r="K10" s="1040"/>
    </row>
    <row r="11" spans="1:13" ht="12.75" x14ac:dyDescent="0.2">
      <c r="B11" s="177"/>
      <c r="C11" s="178"/>
      <c r="D11" s="455"/>
      <c r="E11" s="456"/>
      <c r="F11" s="456"/>
      <c r="G11" s="456"/>
      <c r="H11" s="456"/>
      <c r="I11" s="456"/>
      <c r="J11" s="179"/>
      <c r="K11" s="180"/>
    </row>
    <row r="12" spans="1:13" ht="41.25" customHeight="1" x14ac:dyDescent="0.2">
      <c r="A12" s="166" t="str">
        <f>B12&amp;C12</f>
        <v>1.101.016.0100-0</v>
      </c>
      <c r="B12" s="181" t="s">
        <v>1</v>
      </c>
      <c r="C12" s="422" t="str">
        <f>ORÇAMENTO!C15</f>
        <v>01.016.0100-0</v>
      </c>
      <c r="D12" s="1041" t="str">
        <f>VLOOKUP(A12,ORÇAMENTO!$A$15:$I$109,4,FALSE)</f>
        <v>LEVANTAMENTO TOPOGRAFICO,PLANIALTIMETRICO CADASTRAL DE AREAS DE LOGRADOUROS PUBLICOS,COMPREENDENDO NIVELAMENTO DO EIXO DE LOGRADOUROS,COM COTAS DE TAMPOES DE POCOS DE VISITA,COTASDE SOLEIRAS DE EDIFICACOES E/OU TERRENOS,LEVANTAMENTO DE POSTEACAO,ARVORES,ETC</v>
      </c>
      <c r="E12" s="1041"/>
      <c r="F12" s="1041"/>
      <c r="G12" s="1041"/>
      <c r="H12" s="1041"/>
      <c r="I12" s="1041"/>
      <c r="J12" s="148" t="str">
        <f>VLOOKUP(A12,ORÇAMENTO!$A$15:$I$109,5,FALSE)</f>
        <v>M2</v>
      </c>
      <c r="K12" s="470">
        <f>E16</f>
        <v>18130.25</v>
      </c>
      <c r="L12" s="412"/>
    </row>
    <row r="13" spans="1:13" s="374" customFormat="1" ht="15" customHeight="1" x14ac:dyDescent="0.2">
      <c r="B13" s="375"/>
      <c r="C13" s="321"/>
      <c r="D13" s="1042" t="s">
        <v>27695</v>
      </c>
      <c r="E13" s="1042"/>
      <c r="F13" s="1042"/>
      <c r="G13" s="1042"/>
      <c r="H13" s="1042"/>
      <c r="I13" s="323"/>
      <c r="J13" s="377"/>
      <c r="K13" s="378"/>
      <c r="L13" s="379"/>
    </row>
    <row r="14" spans="1:13" s="374" customFormat="1" ht="15" customHeight="1" x14ac:dyDescent="0.2">
      <c r="B14" s="375"/>
      <c r="C14" s="321"/>
      <c r="D14" s="826"/>
      <c r="E14" s="826"/>
      <c r="F14" s="826"/>
      <c r="G14" s="826"/>
      <c r="H14" s="826"/>
      <c r="I14" s="822"/>
      <c r="J14" s="377"/>
      <c r="K14" s="378"/>
      <c r="L14" s="379"/>
    </row>
    <row r="15" spans="1:13" s="374" customFormat="1" ht="15.75" customHeight="1" x14ac:dyDescent="0.2">
      <c r="B15" s="375"/>
      <c r="C15" s="321"/>
      <c r="D15" s="860" t="s">
        <v>28</v>
      </c>
      <c r="E15" s="860" t="s">
        <v>0</v>
      </c>
      <c r="F15" s="46"/>
      <c r="G15" s="17"/>
      <c r="H15" s="376"/>
      <c r="I15" s="323"/>
      <c r="J15" s="377"/>
      <c r="K15" s="378"/>
      <c r="L15" s="379"/>
    </row>
    <row r="16" spans="1:13" s="374" customFormat="1" ht="15" customHeight="1" x14ac:dyDescent="0.2">
      <c r="B16" s="375"/>
      <c r="C16" s="321"/>
      <c r="D16" s="763">
        <f>'TABELA VIAS'!E20+'TABELA VIAS'!O20</f>
        <v>18130.25</v>
      </c>
      <c r="E16" s="763">
        <f>D16</f>
        <v>18130.25</v>
      </c>
      <c r="F16" s="380"/>
      <c r="G16" s="17"/>
      <c r="H16" s="376"/>
      <c r="I16" s="323"/>
      <c r="J16" s="377"/>
      <c r="K16" s="378"/>
      <c r="L16" s="379"/>
    </row>
    <row r="17" spans="1:12" s="374" customFormat="1" x14ac:dyDescent="0.2">
      <c r="B17" s="375"/>
      <c r="C17" s="321"/>
      <c r="D17" s="322"/>
      <c r="E17" s="322"/>
      <c r="F17" s="380"/>
      <c r="G17" s="17"/>
      <c r="H17" s="376"/>
      <c r="I17" s="323"/>
      <c r="J17" s="377"/>
      <c r="K17" s="378"/>
      <c r="L17" s="379"/>
    </row>
    <row r="18" spans="1:12" ht="12.75" customHeight="1" x14ac:dyDescent="0.2">
      <c r="A18" s="166" t="str">
        <f t="shared" ref="A18" si="0">B18&amp;C18</f>
        <v/>
      </c>
      <c r="B18" s="181"/>
      <c r="D18" s="183"/>
      <c r="E18" s="183"/>
      <c r="F18" s="185"/>
      <c r="G18" s="166"/>
      <c r="I18" s="147"/>
      <c r="J18" s="148"/>
      <c r="K18" s="184"/>
    </row>
    <row r="19" spans="1:12" ht="49.5" customHeight="1" x14ac:dyDescent="0.2">
      <c r="A19" s="166" t="str">
        <f>B19&amp;C19</f>
        <v>1.201.050.0300-0</v>
      </c>
      <c r="B19" s="181" t="s">
        <v>30</v>
      </c>
      <c r="C19" s="427" t="str">
        <f>ORÇAMENTO!C16</f>
        <v>01.050.0300-0</v>
      </c>
      <c r="D19" s="1041" t="str">
        <f>VLOOKUP(A19,ORÇAMENTO!$A$15:$I$109,4,FALSE)</f>
        <v>RELATORIO FINAL DE OBRAS OU SERVICOS DE ENGENHARIA,REGISTROFOTOGRAFICO DOS SERVICOS,ACOMPANHADO DE LEGENDAS E INDICACAO DA LOCALIZACAO,INFORMACOES CONTRATUAIS,PLANILHA ORCAMENTARIA E DESCRICAO DO ESCOPO DOS SERVICOS REALIZADOS,CONF.RECOMENDACOES E ESPECIFICACOES DO ORGAO CONTRATANTE.O ITEM DEVERA SER MEDIDO PELO NUMERO PRANCHAS ORIGINAIS COMPOE RELATORIO</v>
      </c>
      <c r="E19" s="1041"/>
      <c r="F19" s="1041"/>
      <c r="G19" s="1041"/>
      <c r="H19" s="1041"/>
      <c r="I19" s="1041"/>
      <c r="J19" s="148" t="str">
        <f>VLOOKUP(A19,ORÇAMENTO!$A$15:$I$109,5,FALSE)</f>
        <v>UN</v>
      </c>
      <c r="K19" s="470">
        <v>1</v>
      </c>
      <c r="L19" s="412"/>
    </row>
    <row r="20" spans="1:12" x14ac:dyDescent="0.2">
      <c r="B20" s="181"/>
      <c r="C20" s="522"/>
      <c r="D20" s="903"/>
      <c r="E20" s="903"/>
      <c r="F20" s="903"/>
      <c r="G20" s="903"/>
      <c r="H20" s="903"/>
      <c r="I20" s="903"/>
      <c r="J20" s="148"/>
      <c r="K20" s="182"/>
      <c r="L20" s="412"/>
    </row>
    <row r="21" spans="1:12" x14ac:dyDescent="0.2">
      <c r="A21" s="166" t="str">
        <f>B21&amp;C21</f>
        <v>1.301.001.0004-0</v>
      </c>
      <c r="B21" s="181" t="s">
        <v>27684</v>
      </c>
      <c r="C21" s="427" t="str">
        <f>ORÇAMENTO!C17</f>
        <v>01.001.0004-0</v>
      </c>
      <c r="D21" s="1041" t="str">
        <f>VLOOKUP(A21,ORÇAMENTO!$A$15:$I$109,4,FALSE)</f>
        <v>ANALISE GRANULOMETRICA SEM SEDIMENTACAO (PENEIRAMENTO)</v>
      </c>
      <c r="E21" s="1041"/>
      <c r="F21" s="1041"/>
      <c r="G21" s="1041"/>
      <c r="H21" s="1041"/>
      <c r="I21" s="1041"/>
      <c r="J21" s="148" t="str">
        <f>VLOOKUP(A21,ORÇAMENTO!$A$15:$I$109,5,FALSE)</f>
        <v>UN</v>
      </c>
      <c r="K21" s="470">
        <f>F24</f>
        <v>9</v>
      </c>
      <c r="L21" s="412"/>
    </row>
    <row r="22" spans="1:12" x14ac:dyDescent="0.2">
      <c r="B22" s="181"/>
      <c r="C22" s="522"/>
      <c r="D22" s="904"/>
      <c r="E22" s="904"/>
      <c r="F22" s="904"/>
      <c r="G22" s="904"/>
      <c r="H22" s="904"/>
      <c r="I22" s="904"/>
      <c r="J22" s="522"/>
      <c r="K22" s="182"/>
      <c r="L22" s="412"/>
    </row>
    <row r="23" spans="1:12" x14ac:dyDescent="0.2">
      <c r="B23" s="181"/>
      <c r="C23" s="522"/>
      <c r="D23" s="952" t="s">
        <v>27696</v>
      </c>
      <c r="E23" s="794" t="s">
        <v>52297</v>
      </c>
      <c r="F23" s="952" t="s">
        <v>52298</v>
      </c>
      <c r="G23" s="935"/>
      <c r="H23" s="935"/>
      <c r="I23" s="935"/>
      <c r="J23" s="522"/>
      <c r="K23" s="182"/>
      <c r="L23" s="412"/>
    </row>
    <row r="24" spans="1:12" x14ac:dyDescent="0.2">
      <c r="B24" s="181"/>
      <c r="C24" s="522"/>
      <c r="D24" s="952">
        <f>'TABELA VIAS'!C20</f>
        <v>1670</v>
      </c>
      <c r="E24" s="952">
        <v>200</v>
      </c>
      <c r="F24" s="952">
        <f>ROUNDUP(D24/E24,0)</f>
        <v>9</v>
      </c>
      <c r="G24" s="935"/>
      <c r="H24" s="935"/>
      <c r="I24" s="935"/>
      <c r="J24" s="522"/>
      <c r="K24" s="182"/>
      <c r="L24" s="412"/>
    </row>
    <row r="25" spans="1:12" x14ac:dyDescent="0.2">
      <c r="B25" s="181"/>
      <c r="C25" s="522"/>
      <c r="D25" s="935"/>
      <c r="E25" s="935"/>
      <c r="F25" s="935"/>
      <c r="G25" s="935"/>
      <c r="H25" s="935"/>
      <c r="I25" s="935"/>
      <c r="J25" s="522"/>
      <c r="K25" s="182"/>
      <c r="L25" s="412"/>
    </row>
    <row r="26" spans="1:12" x14ac:dyDescent="0.2">
      <c r="A26" s="166" t="str">
        <f>B26&amp;C26</f>
        <v>1.401.001.0002-0</v>
      </c>
      <c r="B26" s="181" t="s">
        <v>27685</v>
      </c>
      <c r="C26" s="427" t="str">
        <f>ORÇAMENTO!C18</f>
        <v>01.001.0002-0</v>
      </c>
      <c r="D26" s="1041" t="str">
        <f>VLOOKUP(A26,ORÇAMENTO!$A$15:$I$109,4,FALSE)</f>
        <v>LIMITE DE LIQUIDEZ</v>
      </c>
      <c r="E26" s="1041"/>
      <c r="F26" s="1041"/>
      <c r="G26" s="1041"/>
      <c r="H26" s="1041"/>
      <c r="I26" s="1041"/>
      <c r="J26" s="148" t="str">
        <f>VLOOKUP(A26,ORÇAMENTO!$A$15:$I$109,5,FALSE)</f>
        <v>UN</v>
      </c>
      <c r="K26" s="470">
        <f>F24</f>
        <v>9</v>
      </c>
      <c r="L26" s="412"/>
    </row>
    <row r="27" spans="1:12" s="554" customFormat="1" x14ac:dyDescent="0.2">
      <c r="B27" s="842"/>
      <c r="C27" s="522"/>
      <c r="D27" s="904"/>
      <c r="E27" s="904"/>
      <c r="F27" s="904"/>
      <c r="G27" s="904"/>
      <c r="H27" s="904"/>
      <c r="I27" s="904"/>
      <c r="J27" s="522"/>
      <c r="K27" s="182"/>
      <c r="L27" s="906"/>
    </row>
    <row r="28" spans="1:12" x14ac:dyDescent="0.2">
      <c r="A28" s="166" t="str">
        <f>B28&amp;C28</f>
        <v>1.501.001.0001-0</v>
      </c>
      <c r="B28" s="181" t="s">
        <v>27686</v>
      </c>
      <c r="C28" s="427" t="str">
        <f>ORÇAMENTO!C19</f>
        <v>01.001.0001-0</v>
      </c>
      <c r="D28" s="1041" t="str">
        <f>VLOOKUP(A28,ORÇAMENTO!$A$15:$I$109,4,FALSE)</f>
        <v>LIMITE DE PLASTICIDADE</v>
      </c>
      <c r="E28" s="1041"/>
      <c r="F28" s="1041"/>
      <c r="G28" s="1041"/>
      <c r="H28" s="1041"/>
      <c r="I28" s="1041"/>
      <c r="J28" s="148" t="str">
        <f>VLOOKUP(A28,ORÇAMENTO!$A$15:$I$109,5,FALSE)</f>
        <v>UN</v>
      </c>
      <c r="K28" s="470">
        <f>F24</f>
        <v>9</v>
      </c>
      <c r="L28" s="412"/>
    </row>
    <row r="29" spans="1:12" s="554" customFormat="1" x14ac:dyDescent="0.2">
      <c r="B29" s="842"/>
      <c r="C29" s="522"/>
      <c r="D29" s="904"/>
      <c r="E29" s="904"/>
      <c r="F29" s="904"/>
      <c r="G29" s="904"/>
      <c r="H29" s="904"/>
      <c r="I29" s="904"/>
      <c r="J29" s="522"/>
      <c r="K29" s="182"/>
      <c r="L29" s="906"/>
    </row>
    <row r="30" spans="1:12" x14ac:dyDescent="0.2">
      <c r="A30" s="166" t="str">
        <f>B30&amp;C30</f>
        <v>1.601.001.0020-0</v>
      </c>
      <c r="B30" s="181" t="s">
        <v>27687</v>
      </c>
      <c r="C30" s="427" t="str">
        <f>ORÇAMENTO!C20</f>
        <v>01.001.0020-0</v>
      </c>
      <c r="D30" s="1041" t="str">
        <f>VLOOKUP(A30,ORÇAMENTO!$A$15:$I$109,4,FALSE)</f>
        <v>INDICE SUPORTE CALIFORNIA,POR 5 PONTOS,COMPACTACAO COM ENERGIA PROCTOR NORMAL</v>
      </c>
      <c r="E30" s="1041"/>
      <c r="F30" s="1041"/>
      <c r="G30" s="1041"/>
      <c r="H30" s="1041"/>
      <c r="I30" s="1041"/>
      <c r="J30" s="148" t="str">
        <f>VLOOKUP(A30,ORÇAMENTO!$A$15:$I$109,5,FALSE)</f>
        <v>UN</v>
      </c>
      <c r="K30" s="470">
        <f>F24</f>
        <v>9</v>
      </c>
      <c r="L30" s="412"/>
    </row>
    <row r="31" spans="1:12" s="554" customFormat="1" x14ac:dyDescent="0.2">
      <c r="B31" s="842"/>
      <c r="C31" s="522"/>
      <c r="D31" s="904"/>
      <c r="E31" s="904"/>
      <c r="F31" s="904"/>
      <c r="G31" s="904"/>
      <c r="H31" s="904"/>
      <c r="I31" s="904"/>
      <c r="J31" s="522"/>
      <c r="K31" s="182"/>
      <c r="L31" s="906"/>
    </row>
    <row r="32" spans="1:12" x14ac:dyDescent="0.2">
      <c r="A32" s="166" t="str">
        <f>B32&amp;C32</f>
        <v>1.701.001.0199-0</v>
      </c>
      <c r="B32" s="181" t="s">
        <v>49121</v>
      </c>
      <c r="C32" s="427" t="str">
        <f>ORÇAMENTO!C21</f>
        <v>01.001.0199-0</v>
      </c>
      <c r="D32" s="1041" t="str">
        <f>VLOOKUP(A32,ORÇAMENTO!$A$15:$I$109,4,FALSE)</f>
        <v>DETERMINACAO DA ESTABILIDADE E FLUENCIA MARSHALL</v>
      </c>
      <c r="E32" s="1041"/>
      <c r="F32" s="1041"/>
      <c r="G32" s="1041"/>
      <c r="H32" s="1041"/>
      <c r="I32" s="1041"/>
      <c r="J32" s="148" t="str">
        <f>VLOOKUP(A32,ORÇAMENTO!$A$15:$I$109,5,FALSE)</f>
        <v>UN</v>
      </c>
      <c r="K32" s="470">
        <f>F24</f>
        <v>9</v>
      </c>
      <c r="L32" s="412"/>
    </row>
    <row r="33" spans="1:14" s="554" customFormat="1" x14ac:dyDescent="0.2">
      <c r="B33" s="842"/>
      <c r="C33" s="522"/>
      <c r="D33" s="935"/>
      <c r="E33" s="935"/>
      <c r="F33" s="935"/>
      <c r="G33" s="935"/>
      <c r="H33" s="935"/>
      <c r="I33" s="935"/>
      <c r="J33" s="522"/>
      <c r="K33" s="182"/>
      <c r="L33" s="906"/>
    </row>
    <row r="34" spans="1:14" x14ac:dyDescent="0.2">
      <c r="B34" s="181"/>
      <c r="C34" s="522"/>
      <c r="D34" s="927"/>
      <c r="E34" s="927"/>
      <c r="F34" s="927"/>
      <c r="G34" s="927"/>
      <c r="H34" s="927"/>
      <c r="I34" s="927"/>
      <c r="J34" s="148"/>
      <c r="K34" s="182"/>
      <c r="L34" s="412"/>
    </row>
    <row r="35" spans="1:14" ht="21" customHeight="1" x14ac:dyDescent="0.2">
      <c r="B35" s="1038" t="s">
        <v>79</v>
      </c>
      <c r="C35" s="1039"/>
      <c r="D35" s="1039"/>
      <c r="E35" s="1039"/>
      <c r="F35" s="1039"/>
      <c r="G35" s="1039"/>
      <c r="H35" s="1039"/>
      <c r="I35" s="1039"/>
      <c r="J35" s="1039"/>
      <c r="K35" s="1040"/>
    </row>
    <row r="36" spans="1:14" ht="12" x14ac:dyDescent="0.2">
      <c r="B36" s="907"/>
      <c r="C36" s="908"/>
      <c r="D36" s="908"/>
      <c r="E36" s="908"/>
      <c r="F36" s="908"/>
      <c r="G36" s="908"/>
      <c r="H36" s="908"/>
      <c r="I36" s="908"/>
      <c r="J36" s="908"/>
      <c r="K36" s="909"/>
    </row>
    <row r="37" spans="1:14" ht="62.25" customHeight="1" x14ac:dyDescent="0.2">
      <c r="A37" s="166" t="str">
        <f>B37&amp;C37</f>
        <v>2.102.006.0015-0</v>
      </c>
      <c r="B37" s="181" t="s">
        <v>2</v>
      </c>
      <c r="C37" s="427" t="str">
        <f>ORÇAMENTO!C24</f>
        <v>02.006.0015-0</v>
      </c>
      <c r="D37" s="1041" t="str">
        <f>VLOOKUP(A37,ORÇAMENTO!$A$15:$I$109,4,FALSE)</f>
        <v>ALUGUEL CONTAINER (MODULO METALICO ICAVEL),P/ESCRITORIO C/WC,MED.APROX.2,30M LARG.6,00M COMPR.E 2,50M ALT.CHAPAS ACO C/NERVURAS TRAPEZOIDAIS,ISOLAMENTO TERMO-ACUSTICO FORRO,CHASSIS REFORCADO E PISO COMPENSADO NAVAL,INCLUINDO INST.ELETR.HIDROSSANITARIAS,SUPRIDO ACESSORIOS,1 BACIA SANITARIA E 1 LAVATORIO,EXCL.TRANSP.(04.005.0300),CARGA E DESCARGA (04.013.0015)</v>
      </c>
      <c r="E37" s="1041"/>
      <c r="F37" s="1041"/>
      <c r="G37" s="1041"/>
      <c r="H37" s="1041"/>
      <c r="I37" s="1041"/>
      <c r="J37" s="148" t="str">
        <f>VLOOKUP(A37,ORÇAMENTO!$A$15:$I$109,5,FALSE)</f>
        <v>UNXMES</v>
      </c>
      <c r="K37" s="470">
        <f>G40</f>
        <v>12</v>
      </c>
      <c r="L37" s="412"/>
    </row>
    <row r="38" spans="1:14" x14ac:dyDescent="0.2">
      <c r="A38" s="166" t="str">
        <f t="shared" ref="A38:A63" si="1">B38&amp;C38</f>
        <v/>
      </c>
      <c r="B38" s="181"/>
      <c r="D38" s="147"/>
      <c r="E38" s="147"/>
      <c r="F38" s="147"/>
      <c r="G38" s="147"/>
      <c r="I38" s="147"/>
      <c r="J38" s="148"/>
      <c r="K38" s="184"/>
    </row>
    <row r="39" spans="1:14" ht="11.25" customHeight="1" x14ac:dyDescent="0.2">
      <c r="A39" s="166" t="str">
        <f t="shared" si="1"/>
        <v/>
      </c>
      <c r="B39" s="186"/>
      <c r="D39" s="757" t="s">
        <v>27</v>
      </c>
      <c r="E39" s="757"/>
      <c r="F39" s="757" t="s">
        <v>27627</v>
      </c>
      <c r="G39" s="757" t="s">
        <v>0</v>
      </c>
      <c r="H39" s="166"/>
      <c r="I39" s="166"/>
      <c r="J39" s="830"/>
      <c r="K39" s="189"/>
      <c r="L39" s="174"/>
      <c r="M39" s="174"/>
    </row>
    <row r="40" spans="1:14" x14ac:dyDescent="0.2">
      <c r="A40" s="166" t="str">
        <f t="shared" si="1"/>
        <v/>
      </c>
      <c r="B40" s="186"/>
      <c r="D40" s="755">
        <v>1</v>
      </c>
      <c r="E40" s="755" t="s">
        <v>27626</v>
      </c>
      <c r="F40" s="754">
        <v>12</v>
      </c>
      <c r="G40" s="755">
        <f>TRUNC(D40*F40,2)</f>
        <v>12</v>
      </c>
      <c r="H40" s="166"/>
      <c r="I40" s="166"/>
      <c r="J40" s="859"/>
      <c r="K40" s="189"/>
      <c r="L40" s="174"/>
      <c r="M40" s="174"/>
    </row>
    <row r="41" spans="1:14" x14ac:dyDescent="0.2">
      <c r="A41" s="166" t="str">
        <f t="shared" si="1"/>
        <v/>
      </c>
      <c r="B41" s="186"/>
      <c r="C41" s="522"/>
      <c r="D41" s="190"/>
      <c r="E41" s="190"/>
      <c r="F41" s="183"/>
      <c r="G41" s="166"/>
      <c r="H41" s="183"/>
      <c r="I41" s="166"/>
      <c r="J41" s="148"/>
      <c r="K41" s="182"/>
      <c r="L41" s="189"/>
      <c r="M41" s="174"/>
      <c r="N41" s="174"/>
    </row>
    <row r="42" spans="1:14" x14ac:dyDescent="0.2">
      <c r="B42" s="186"/>
      <c r="D42" s="190"/>
      <c r="E42" s="190"/>
      <c r="F42" s="183"/>
      <c r="G42" s="166"/>
      <c r="H42" s="183"/>
      <c r="I42" s="166"/>
      <c r="J42" s="166"/>
      <c r="K42" s="188"/>
      <c r="L42" s="189"/>
      <c r="M42" s="174"/>
      <c r="N42" s="174"/>
    </row>
    <row r="43" spans="1:14" ht="62.25" customHeight="1" x14ac:dyDescent="0.2">
      <c r="A43" s="166" t="str">
        <f>B43&amp;C43</f>
        <v>2.202.006.0035-0</v>
      </c>
      <c r="B43" s="181" t="s">
        <v>6</v>
      </c>
      <c r="C43" s="427" t="str">
        <f>ORÇAMENTO!C25</f>
        <v>02.006.0035-0</v>
      </c>
      <c r="D43" s="1041" t="str">
        <f>VLOOKUP(A43,ORÇAMENTO!$A$15:$I$109,4,FALSE)</f>
        <v>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v>
      </c>
      <c r="E43" s="1041"/>
      <c r="F43" s="1041"/>
      <c r="G43" s="1041"/>
      <c r="H43" s="1041"/>
      <c r="I43" s="1041"/>
      <c r="J43" s="148" t="str">
        <f>VLOOKUP(A43,ORÇAMENTO!$A$15:$I$109,5,FALSE)</f>
        <v>UNXMES</v>
      </c>
      <c r="K43" s="470">
        <f>G46</f>
        <v>12</v>
      </c>
      <c r="L43" s="412"/>
    </row>
    <row r="44" spans="1:14" x14ac:dyDescent="0.2">
      <c r="A44" s="166" t="str">
        <f t="shared" ref="A44:A47" si="2">B44&amp;C44</f>
        <v/>
      </c>
      <c r="B44" s="181"/>
      <c r="D44" s="147"/>
      <c r="E44" s="147"/>
      <c r="F44" s="147"/>
      <c r="G44" s="147"/>
      <c r="I44" s="147"/>
      <c r="J44" s="148"/>
      <c r="K44" s="184"/>
    </row>
    <row r="45" spans="1:14" ht="11.25" customHeight="1" x14ac:dyDescent="0.2">
      <c r="A45" s="166" t="str">
        <f t="shared" si="2"/>
        <v/>
      </c>
      <c r="B45" s="186"/>
      <c r="D45" s="757" t="s">
        <v>27</v>
      </c>
      <c r="E45" s="757"/>
      <c r="F45" s="757" t="s">
        <v>27627</v>
      </c>
      <c r="G45" s="757" t="s">
        <v>0</v>
      </c>
      <c r="H45" s="166"/>
      <c r="I45" s="166"/>
      <c r="J45" s="830"/>
      <c r="K45" s="189"/>
      <c r="L45" s="174"/>
      <c r="M45" s="174"/>
    </row>
    <row r="46" spans="1:14" x14ac:dyDescent="0.2">
      <c r="A46" s="166" t="str">
        <f t="shared" si="2"/>
        <v/>
      </c>
      <c r="B46" s="186"/>
      <c r="D46" s="755">
        <v>1</v>
      </c>
      <c r="E46" s="755" t="s">
        <v>27626</v>
      </c>
      <c r="F46" s="754">
        <v>12</v>
      </c>
      <c r="G46" s="755">
        <f>TRUNC(D46*F46,2)</f>
        <v>12</v>
      </c>
      <c r="H46" s="166"/>
      <c r="I46" s="166"/>
      <c r="J46" s="830"/>
      <c r="K46" s="189"/>
      <c r="L46" s="174"/>
      <c r="M46" s="174"/>
    </row>
    <row r="47" spans="1:14" x14ac:dyDescent="0.2">
      <c r="A47" s="166" t="str">
        <f t="shared" si="2"/>
        <v/>
      </c>
      <c r="B47" s="186"/>
      <c r="D47" s="190"/>
      <c r="E47" s="190"/>
      <c r="F47" s="183"/>
      <c r="G47" s="166"/>
      <c r="H47" s="183"/>
      <c r="I47" s="166"/>
      <c r="J47" s="166"/>
      <c r="K47" s="188"/>
      <c r="L47" s="189"/>
      <c r="M47" s="174"/>
      <c r="N47" s="174"/>
    </row>
    <row r="48" spans="1:14" ht="39.75" customHeight="1" x14ac:dyDescent="0.2">
      <c r="A48" s="166" t="str">
        <f t="shared" si="1"/>
        <v>2.302.015.0001-0</v>
      </c>
      <c r="B48" s="181" t="s">
        <v>74</v>
      </c>
      <c r="C48" s="422" t="str">
        <f>ORÇAMENTO!C26</f>
        <v>02.015.0001-0</v>
      </c>
      <c r="D48" s="1041" t="str">
        <f>VLOOKUP(A48,ORÇAMENTO!$A$15:$I$109,4,FALSE)</f>
        <v>INSTALACAO E LIGACAO PROVISORIA PARA ABASTECIMENTO DE AGUA E ESGOTAMENTO SANITARIO EM CANTEIRO DE OBRAS,INCLUSIVE ESCAVACAO,EXCLUSIVE REPOSICAO DA PAVIMENTACAO DO LOGRADOURO PUBLICO</v>
      </c>
      <c r="E48" s="1041"/>
      <c r="F48" s="1041"/>
      <c r="G48" s="1041"/>
      <c r="H48" s="1041"/>
      <c r="I48" s="1041"/>
      <c r="J48" s="148" t="str">
        <f>VLOOKUP(A48,ORÇAMENTO!$A$15:$I$109,5,FALSE)</f>
        <v>UN</v>
      </c>
      <c r="K48" s="471">
        <v>1</v>
      </c>
      <c r="L48" s="412"/>
    </row>
    <row r="49" spans="1:16" x14ac:dyDescent="0.2">
      <c r="A49" s="166" t="str">
        <f t="shared" si="1"/>
        <v/>
      </c>
      <c r="B49" s="186"/>
      <c r="D49" s="190"/>
      <c r="E49" s="190"/>
      <c r="F49" s="183"/>
      <c r="G49" s="166"/>
      <c r="H49" s="183"/>
      <c r="I49" s="166"/>
      <c r="J49" s="166"/>
      <c r="K49" s="188"/>
    </row>
    <row r="50" spans="1:16" ht="41.25" customHeight="1" x14ac:dyDescent="0.2">
      <c r="A50" s="166" t="str">
        <f t="shared" si="1"/>
        <v>2.402.016.0001-0</v>
      </c>
      <c r="B50" s="181" t="s">
        <v>75</v>
      </c>
      <c r="C50" s="427" t="str">
        <f>ORÇAMENTO!C27</f>
        <v>02.016.0001-0</v>
      </c>
      <c r="D50" s="1041" t="str">
        <f>VLOOKUP(A50,ORÇAMENTO!$A$15:$I$109,4,FALSE)</f>
        <v>INSTALACAO E LIGACAO PROVISORIA DE ALIMENTACAO DE ENERGIA ELETRICA,EM BAIXA TENSAO,PARA CANTEIRO DE OBRAS,M3-CHAVE 100A,CARGA 3KW,20CV,EXCLUSIVE O FORNECIMENTO DO MEDIDOR</v>
      </c>
      <c r="E50" s="1041"/>
      <c r="F50" s="1041"/>
      <c r="G50" s="1041"/>
      <c r="H50" s="1041"/>
      <c r="I50" s="1041"/>
      <c r="J50" s="148" t="str">
        <f>VLOOKUP(A50,ORÇAMENTO!$A$15:$I$109,5,FALSE)</f>
        <v>UN</v>
      </c>
      <c r="K50" s="471">
        <v>1</v>
      </c>
      <c r="L50" s="412"/>
    </row>
    <row r="51" spans="1:16" x14ac:dyDescent="0.2">
      <c r="A51" s="166" t="str">
        <f t="shared" si="1"/>
        <v/>
      </c>
      <c r="B51" s="186"/>
      <c r="D51" s="190"/>
      <c r="E51" s="190"/>
      <c r="F51" s="183"/>
      <c r="G51" s="166"/>
      <c r="H51" s="183"/>
      <c r="I51" s="166"/>
      <c r="J51" s="166"/>
      <c r="K51" s="188"/>
    </row>
    <row r="52" spans="1:16" ht="28.5" customHeight="1" x14ac:dyDescent="0.2">
      <c r="A52" s="166" t="str">
        <f t="shared" si="1"/>
        <v>2.5103689</v>
      </c>
      <c r="B52" s="181" t="s">
        <v>104</v>
      </c>
      <c r="C52" s="422">
        <f>ORÇAMENTO!C28</f>
        <v>103689</v>
      </c>
      <c r="D52" s="1041" t="str">
        <f>VLOOKUP(A52,ORÇAMENTO!$A$15:$I$109,4,FALSE)</f>
        <v>FORNECIMENTO E INSTALAÇÃO DE PLACA DE OBRA COM CHAPA GALVANIZADA E ESTRUTURA DE MADEIRA. AF_03/2022_PS</v>
      </c>
      <c r="E52" s="1041"/>
      <c r="F52" s="1041"/>
      <c r="G52" s="1041"/>
      <c r="H52" s="1041"/>
      <c r="I52" s="1041"/>
      <c r="J52" s="148" t="str">
        <f>VLOOKUP(A52,ORÇAMENTO!$A$15:$I$109,5,FALSE)</f>
        <v>M2</v>
      </c>
      <c r="K52" s="471">
        <f>G56+G57</f>
        <v>12.96</v>
      </c>
      <c r="L52" s="412"/>
    </row>
    <row r="53" spans="1:16" s="239" customFormat="1" ht="15.75" customHeight="1" x14ac:dyDescent="0.2">
      <c r="B53" s="226"/>
      <c r="C53" s="227"/>
      <c r="D53" s="1082" t="s">
        <v>27688</v>
      </c>
      <c r="E53" s="1082"/>
      <c r="F53" s="1082"/>
      <c r="G53" s="1082"/>
      <c r="H53" s="1082"/>
      <c r="I53" s="1082"/>
      <c r="J53" s="230"/>
      <c r="K53" s="231"/>
    </row>
    <row r="54" spans="1:16" s="239" customFormat="1" ht="15.75" customHeight="1" x14ac:dyDescent="0.2">
      <c r="B54" s="226"/>
      <c r="C54" s="227"/>
      <c r="D54" s="823"/>
      <c r="E54" s="823"/>
      <c r="F54" s="823"/>
      <c r="G54" s="823"/>
      <c r="H54" s="823"/>
      <c r="I54" s="823"/>
      <c r="J54" s="230"/>
      <c r="K54" s="231"/>
    </row>
    <row r="55" spans="1:16" s="239" customFormat="1" ht="12" customHeight="1" x14ac:dyDescent="0.2">
      <c r="B55" s="235"/>
      <c r="C55" s="227"/>
      <c r="D55" s="766" t="s">
        <v>27689</v>
      </c>
      <c r="E55" s="766" t="s">
        <v>27690</v>
      </c>
      <c r="F55" s="766" t="s">
        <v>27</v>
      </c>
      <c r="G55" s="766" t="s">
        <v>0</v>
      </c>
      <c r="H55" s="763"/>
      <c r="K55" s="240"/>
      <c r="L55" s="247"/>
      <c r="M55" s="381"/>
      <c r="N55" s="382"/>
      <c r="O55" s="383"/>
      <c r="P55" s="244"/>
    </row>
    <row r="56" spans="1:16" s="239" customFormat="1" ht="12" customHeight="1" x14ac:dyDescent="0.2">
      <c r="B56" s="235"/>
      <c r="C56" s="227"/>
      <c r="D56" s="763">
        <v>3.6</v>
      </c>
      <c r="E56" s="763">
        <v>1.8</v>
      </c>
      <c r="F56" s="763">
        <v>1</v>
      </c>
      <c r="G56" s="766">
        <f>TRUNC(D56*E56*F56,2)</f>
        <v>6.48</v>
      </c>
      <c r="H56" s="766" t="s">
        <v>27691</v>
      </c>
      <c r="K56" s="240"/>
      <c r="L56" s="238"/>
      <c r="M56" s="381"/>
      <c r="N56" s="383"/>
      <c r="O56" s="383"/>
      <c r="P56" s="244"/>
    </row>
    <row r="57" spans="1:16" s="239" customFormat="1" ht="12" customHeight="1" x14ac:dyDescent="0.2">
      <c r="B57" s="235"/>
      <c r="C57" s="227"/>
      <c r="D57" s="763">
        <v>3.6</v>
      </c>
      <c r="E57" s="763">
        <v>1.8</v>
      </c>
      <c r="F57" s="763">
        <v>1</v>
      </c>
      <c r="G57" s="766">
        <f>TRUNC(D57*E57*F57,2)</f>
        <v>6.48</v>
      </c>
      <c r="H57" s="766" t="s">
        <v>27692</v>
      </c>
      <c r="K57" s="240"/>
      <c r="L57" s="238"/>
      <c r="M57" s="381"/>
      <c r="N57" s="383"/>
      <c r="O57" s="383"/>
      <c r="P57" s="244"/>
    </row>
    <row r="58" spans="1:16" ht="12" customHeight="1" x14ac:dyDescent="0.2">
      <c r="A58" s="166" t="str">
        <f t="shared" si="1"/>
        <v/>
      </c>
      <c r="B58" s="181"/>
      <c r="D58" s="147"/>
      <c r="E58" s="147"/>
      <c r="F58" s="147"/>
      <c r="G58" s="147"/>
      <c r="H58" s="147"/>
      <c r="I58" s="147"/>
      <c r="J58" s="148"/>
      <c r="K58" s="184"/>
    </row>
    <row r="59" spans="1:16" ht="28.5" customHeight="1" x14ac:dyDescent="0.2">
      <c r="A59" s="166" t="str">
        <f t="shared" si="1"/>
        <v>2.698459</v>
      </c>
      <c r="B59" s="181" t="s">
        <v>105</v>
      </c>
      <c r="C59" s="422">
        <f>ORÇAMENTO!C29</f>
        <v>98459</v>
      </c>
      <c r="D59" s="1041" t="str">
        <f>VLOOKUP(A59,ORÇAMENTO!$A$15:$I$109,4,FALSE)</f>
        <v>TAPUME COM TELHA METÁLICA. AF_03/2024</v>
      </c>
      <c r="E59" s="1041"/>
      <c r="F59" s="1041"/>
      <c r="G59" s="1041"/>
      <c r="H59" s="1041"/>
      <c r="I59" s="1041"/>
      <c r="J59" s="148" t="str">
        <f>VLOOKUP(A59,ORÇAMENTO!$A$15:$I$109,5,FALSE)</f>
        <v>M2</v>
      </c>
      <c r="K59" s="471">
        <f>F62</f>
        <v>184.8</v>
      </c>
      <c r="L59" s="412"/>
    </row>
    <row r="60" spans="1:16" x14ac:dyDescent="0.2">
      <c r="A60" s="166" t="str">
        <f t="shared" si="1"/>
        <v/>
      </c>
      <c r="B60" s="186"/>
      <c r="D60" s="191"/>
      <c r="E60" s="191"/>
      <c r="F60" s="191"/>
      <c r="G60" s="191"/>
      <c r="H60" s="191"/>
      <c r="I60" s="191"/>
      <c r="J60" s="148"/>
      <c r="K60" s="184"/>
      <c r="L60" s="189"/>
      <c r="M60" s="174"/>
      <c r="N60" s="174"/>
    </row>
    <row r="61" spans="1:16" x14ac:dyDescent="0.2">
      <c r="A61" s="166" t="str">
        <f t="shared" si="1"/>
        <v/>
      </c>
      <c r="B61" s="186"/>
      <c r="D61" s="757" t="s">
        <v>99</v>
      </c>
      <c r="E61" s="757" t="s">
        <v>69</v>
      </c>
      <c r="F61" s="757" t="s">
        <v>0</v>
      </c>
      <c r="G61" s="166"/>
      <c r="H61" s="166"/>
      <c r="I61" s="830"/>
      <c r="J61" s="189"/>
      <c r="K61" s="174"/>
      <c r="L61" s="174"/>
    </row>
    <row r="62" spans="1:16" x14ac:dyDescent="0.2">
      <c r="A62" s="166" t="str">
        <f t="shared" si="1"/>
        <v/>
      </c>
      <c r="B62" s="186"/>
      <c r="D62" s="755">
        <f>12+12+30+30</f>
        <v>84</v>
      </c>
      <c r="E62" s="755">
        <v>2.2000000000000002</v>
      </c>
      <c r="F62" s="755">
        <f>TRUNC(D62*E62,2)</f>
        <v>184.8</v>
      </c>
      <c r="G62" s="166"/>
      <c r="H62" s="166"/>
      <c r="I62" s="830"/>
      <c r="J62" s="189"/>
      <c r="K62" s="174"/>
      <c r="L62" s="174"/>
    </row>
    <row r="63" spans="1:16" x14ac:dyDescent="0.2">
      <c r="A63" s="166" t="str">
        <f t="shared" si="1"/>
        <v/>
      </c>
      <c r="B63" s="186"/>
      <c r="D63" s="190"/>
      <c r="E63" s="190"/>
      <c r="F63" s="183"/>
      <c r="G63" s="166"/>
      <c r="H63" s="183"/>
      <c r="I63" s="166"/>
      <c r="J63" s="166"/>
      <c r="K63" s="188"/>
      <c r="L63" s="189"/>
      <c r="M63" s="174"/>
      <c r="N63" s="174"/>
    </row>
    <row r="64" spans="1:16" ht="42.75" customHeight="1" x14ac:dyDescent="0.2">
      <c r="A64" s="166" t="str">
        <f t="shared" ref="A64:A73" si="3">B64&amp;C64</f>
        <v>2.702.010.0001-0</v>
      </c>
      <c r="B64" s="181" t="s">
        <v>106</v>
      </c>
      <c r="C64" s="422" t="str">
        <f>ORÇAMENTO!C30</f>
        <v>02.010.0001-0</v>
      </c>
      <c r="D64" s="1041" t="str">
        <f>VLOOKUP(A64,ORÇAMENTO!$A$15:$I$109,4,FALSE)</f>
        <v>GALPAO ABERTO PARA OFICINAS E DEPOSITOS DE CANTEIRO DE OBRAS,ESTRUTURADO EM MADEIRA,COBERTURA DE TELHAS DE CIMENTO SEM AMIANTO ONDULADAS,DE 6MM DE ESPESSURA,PISO CIMENTADO E PREPARO DO TERRENO</v>
      </c>
      <c r="E64" s="1041"/>
      <c r="F64" s="1041"/>
      <c r="G64" s="1041"/>
      <c r="H64" s="1041"/>
      <c r="I64" s="1041"/>
      <c r="J64" s="148" t="str">
        <f>VLOOKUP(A64,ORÇAMENTO!$A$15:$I$109,5,FALSE)</f>
        <v>M2</v>
      </c>
      <c r="K64" s="471">
        <f>F67</f>
        <v>48</v>
      </c>
      <c r="L64" s="412"/>
    </row>
    <row r="65" spans="1:15" x14ac:dyDescent="0.2">
      <c r="A65" s="166" t="str">
        <f t="shared" si="3"/>
        <v/>
      </c>
      <c r="B65" s="186"/>
      <c r="D65" s="191"/>
      <c r="E65" s="191"/>
      <c r="F65" s="191"/>
      <c r="G65" s="191"/>
      <c r="H65" s="191"/>
      <c r="I65" s="191"/>
      <c r="J65" s="148"/>
      <c r="K65" s="184"/>
      <c r="L65" s="189"/>
      <c r="M65" s="174"/>
      <c r="N65" s="174"/>
    </row>
    <row r="66" spans="1:15" x14ac:dyDescent="0.2">
      <c r="A66" s="166" t="str">
        <f t="shared" si="3"/>
        <v/>
      </c>
      <c r="B66" s="186"/>
      <c r="D66" s="757" t="s">
        <v>99</v>
      </c>
      <c r="E66" s="757" t="s">
        <v>29</v>
      </c>
      <c r="F66" s="757" t="s">
        <v>0</v>
      </c>
      <c r="G66" s="166"/>
      <c r="H66" s="166"/>
      <c r="I66" s="830"/>
      <c r="J66" s="189"/>
      <c r="K66" s="174"/>
      <c r="L66" s="174"/>
    </row>
    <row r="67" spans="1:15" x14ac:dyDescent="0.2">
      <c r="A67" s="166" t="str">
        <f t="shared" si="3"/>
        <v/>
      </c>
      <c r="B67" s="186"/>
      <c r="D67" s="755">
        <v>6</v>
      </c>
      <c r="E67" s="755">
        <v>8</v>
      </c>
      <c r="F67" s="755">
        <f>TRUNC(D67*E67,2)</f>
        <v>48</v>
      </c>
      <c r="G67" s="166"/>
      <c r="H67" s="166"/>
      <c r="I67" s="830"/>
      <c r="J67" s="189"/>
      <c r="K67" s="174"/>
      <c r="L67" s="174"/>
    </row>
    <row r="68" spans="1:15" x14ac:dyDescent="0.2">
      <c r="A68" s="166" t="str">
        <f t="shared" si="3"/>
        <v/>
      </c>
      <c r="B68" s="186"/>
      <c r="D68" s="190"/>
      <c r="E68" s="190"/>
      <c r="F68" s="183"/>
      <c r="G68" s="166"/>
      <c r="H68" s="183"/>
      <c r="I68" s="166"/>
      <c r="J68" s="166"/>
      <c r="K68" s="188"/>
      <c r="L68" s="189"/>
      <c r="M68" s="174"/>
      <c r="N68" s="174"/>
    </row>
    <row r="69" spans="1:15" ht="38.25" customHeight="1" x14ac:dyDescent="0.2">
      <c r="A69" s="166" t="str">
        <f t="shared" si="3"/>
        <v>2.802.011.0010-0</v>
      </c>
      <c r="B69" s="181" t="s">
        <v>27628</v>
      </c>
      <c r="C69" s="422" t="str">
        <f>ORÇAMENTO!C31</f>
        <v>02.011.0010-0</v>
      </c>
      <c r="D69" s="1041" t="str">
        <f>VLOOKUP(A69,ORÇAMENTO!$A$15:$I$109,4,FALSE)</f>
        <v>CERCA PROTETORA DE BORDA DE VALA OU OBRA,COM TELA PLASTICA NA COR LARANJA OU AMARELA,CONSIDERANDO 2 VEZES DE UTILIZACAO,INCLUSIVE APOIOS,FORNECIMENTO,COLOCACAO E RETIRADA</v>
      </c>
      <c r="E69" s="1041"/>
      <c r="F69" s="1041"/>
      <c r="G69" s="1041"/>
      <c r="H69" s="1041"/>
      <c r="I69" s="1041"/>
      <c r="J69" s="148" t="str">
        <f>VLOOKUP(A69,ORÇAMENTO!$A$15:$I$109,5,FALSE)</f>
        <v>M2</v>
      </c>
      <c r="K69" s="471">
        <f>G72</f>
        <v>4008</v>
      </c>
      <c r="L69" s="412"/>
    </row>
    <row r="70" spans="1:15" x14ac:dyDescent="0.2">
      <c r="A70" s="166" t="str">
        <f t="shared" si="3"/>
        <v/>
      </c>
      <c r="B70" s="186"/>
      <c r="D70" s="191"/>
      <c r="E70" s="191"/>
      <c r="F70" s="191"/>
      <c r="G70" s="191"/>
      <c r="H70" s="191"/>
      <c r="I70" s="191"/>
      <c r="J70" s="857"/>
      <c r="K70" s="184"/>
    </row>
    <row r="71" spans="1:15" s="17" customFormat="1" ht="12" customHeight="1" x14ac:dyDescent="0.2">
      <c r="B71" s="439"/>
      <c r="C71" s="321"/>
      <c r="D71" s="766" t="s">
        <v>108</v>
      </c>
      <c r="E71" s="765" t="s">
        <v>23753</v>
      </c>
      <c r="F71" s="765" t="s">
        <v>69</v>
      </c>
      <c r="G71" s="765" t="s">
        <v>0</v>
      </c>
      <c r="J71" s="858"/>
      <c r="K71" s="323"/>
      <c r="L71" s="324"/>
      <c r="M71" s="325"/>
      <c r="N71" s="326"/>
      <c r="O71" s="326"/>
    </row>
    <row r="72" spans="1:15" s="17" customFormat="1" ht="12" customHeight="1" x14ac:dyDescent="0.2">
      <c r="B72" s="439"/>
      <c r="C72" s="321"/>
      <c r="D72" s="763">
        <f>'TABELA VIAS'!C20</f>
        <v>1670</v>
      </c>
      <c r="E72" s="764">
        <v>2</v>
      </c>
      <c r="F72" s="764">
        <v>1.2</v>
      </c>
      <c r="G72" s="764">
        <f>TRUNC(D72*F72*E72,2)</f>
        <v>4008</v>
      </c>
      <c r="J72" s="858"/>
      <c r="K72" s="322"/>
      <c r="L72" s="324"/>
      <c r="M72" s="326"/>
      <c r="N72" s="326"/>
      <c r="O72" s="326"/>
    </row>
    <row r="73" spans="1:15" x14ac:dyDescent="0.2">
      <c r="A73" s="166" t="str">
        <f t="shared" si="3"/>
        <v/>
      </c>
      <c r="B73" s="186"/>
      <c r="D73" s="183"/>
      <c r="E73" s="183"/>
      <c r="F73" s="183"/>
      <c r="G73" s="183"/>
      <c r="H73" s="166"/>
      <c r="I73" s="166"/>
      <c r="J73" s="166"/>
      <c r="K73" s="188"/>
      <c r="L73" s="189"/>
      <c r="M73" s="174"/>
      <c r="N73" s="174"/>
    </row>
    <row r="74" spans="1:15" ht="42" customHeight="1" x14ac:dyDescent="0.2">
      <c r="A74" s="166" t="str">
        <f t="shared" ref="A74:A96" si="4">B74&amp;C74</f>
        <v>2.902.020.0005-0</v>
      </c>
      <c r="B74" s="181" t="s">
        <v>27629</v>
      </c>
      <c r="C74" s="422" t="str">
        <f>ORÇAMENTO!C32</f>
        <v>02.020.0005-0</v>
      </c>
      <c r="D74" s="1041" t="str">
        <f>VLOOKUP(A74,ORÇAMENTO!$A$15:$I$109,4,FALSE)</f>
        <v>BARRAGEM DE BLOQUEIO DE OBRA NA VIA PUBLICA,DE ACORDO COM ARESOLUCAO DA PREFEITURA-RJ,COMPREENDENDO FORNECIMENTO,COLOCACAO E PINTURA DOS SUPORTES DE MADEIRA COM REAPROVEITAMENTO DO CONJUNTO 40 (QUARENTA) VEZES</v>
      </c>
      <c r="E74" s="1041"/>
      <c r="F74" s="1041"/>
      <c r="G74" s="1041"/>
      <c r="H74" s="1041"/>
      <c r="I74" s="1041"/>
      <c r="J74" s="148" t="str">
        <f>VLOOKUP(A74,ORÇAMENTO!$A$15:$I$109,5,FALSE)</f>
        <v>M</v>
      </c>
      <c r="K74" s="471">
        <f>G77</f>
        <v>250.5</v>
      </c>
      <c r="L74" s="412"/>
    </row>
    <row r="75" spans="1:15" x14ac:dyDescent="0.2">
      <c r="A75" s="166" t="str">
        <f t="shared" si="4"/>
        <v/>
      </c>
      <c r="B75" s="186"/>
      <c r="D75" s="191"/>
      <c r="E75" s="191"/>
      <c r="F75" s="191"/>
      <c r="G75" s="191"/>
      <c r="H75" s="191"/>
      <c r="I75" s="191"/>
      <c r="J75" s="148"/>
      <c r="K75" s="184"/>
    </row>
    <row r="76" spans="1:15" ht="11.25" customHeight="1" x14ac:dyDescent="0.2">
      <c r="A76" s="166" t="str">
        <f t="shared" si="4"/>
        <v/>
      </c>
      <c r="B76" s="186"/>
      <c r="D76" s="757" t="s">
        <v>108</v>
      </c>
      <c r="E76" s="757" t="s">
        <v>109</v>
      </c>
      <c r="F76" s="757" t="s">
        <v>110</v>
      </c>
      <c r="G76" s="757" t="s">
        <v>0</v>
      </c>
      <c r="H76" s="166"/>
      <c r="I76" s="166"/>
      <c r="J76" s="830"/>
      <c r="K76" s="189"/>
      <c r="L76" s="174"/>
      <c r="M76" s="174"/>
    </row>
    <row r="77" spans="1:15" ht="11.25" customHeight="1" x14ac:dyDescent="0.2">
      <c r="A77" s="166" t="str">
        <f t="shared" si="4"/>
        <v/>
      </c>
      <c r="B77" s="186"/>
      <c r="D77" s="755">
        <f>D72</f>
        <v>1670</v>
      </c>
      <c r="E77" s="755">
        <v>80</v>
      </c>
      <c r="F77" s="755">
        <v>12</v>
      </c>
      <c r="G77" s="755">
        <f>ROUNDUP((D77/E77)*F77,2)</f>
        <v>250.5</v>
      </c>
      <c r="H77" s="166"/>
      <c r="I77" s="166"/>
      <c r="J77" s="830"/>
      <c r="K77" s="166"/>
    </row>
    <row r="78" spans="1:15" x14ac:dyDescent="0.2">
      <c r="A78" s="166" t="str">
        <f t="shared" si="4"/>
        <v/>
      </c>
      <c r="B78" s="186"/>
      <c r="D78" s="183"/>
      <c r="E78" s="183"/>
      <c r="F78" s="183"/>
      <c r="G78" s="183"/>
      <c r="H78" s="166"/>
      <c r="I78" s="166"/>
      <c r="J78" s="166"/>
      <c r="K78" s="188"/>
      <c r="L78" s="189"/>
      <c r="M78" s="174"/>
      <c r="N78" s="174"/>
    </row>
    <row r="79" spans="1:15" ht="42" customHeight="1" x14ac:dyDescent="0.2">
      <c r="A79" s="166" t="str">
        <f t="shared" si="4"/>
        <v>2.1002.030.0005-0</v>
      </c>
      <c r="B79" s="181" t="s">
        <v>27630</v>
      </c>
      <c r="C79" s="422" t="str">
        <f>ORÇAMENTO!C33</f>
        <v>02.030.0005-0</v>
      </c>
      <c r="D79" s="1041" t="str">
        <f>VLOOKUP(A79,ORÇAMENTO!$A$15:$I$109,4,FALSE)</f>
        <v>PLACA DE SINALIZACAO PREVENTIVA PARA OBRA NA VIA PUBLICA,DEACORDO COM A RESOLUCAO DA PREFEITURA-RJ, COMPREENDENDO FORNECIMENTO E PINTURA DA PLACA E DOS SUPORTES DE MADEIRA.FORNECIMENTO E COLOCACAO</v>
      </c>
      <c r="E79" s="1041"/>
      <c r="F79" s="1041"/>
      <c r="G79" s="1041"/>
      <c r="H79" s="1041"/>
      <c r="I79" s="1041"/>
      <c r="J79" s="148" t="str">
        <f>VLOOKUP(A79,ORÇAMENTO!$A$15:$I$109,5,FALSE)</f>
        <v>UN</v>
      </c>
      <c r="K79" s="471">
        <f>F82</f>
        <v>21</v>
      </c>
      <c r="L79" s="412"/>
    </row>
    <row r="80" spans="1:15" x14ac:dyDescent="0.2">
      <c r="A80" s="166" t="str">
        <f t="shared" si="4"/>
        <v/>
      </c>
      <c r="B80" s="186"/>
      <c r="D80" s="191"/>
      <c r="E80" s="191"/>
      <c r="F80" s="191"/>
      <c r="G80" s="191"/>
      <c r="H80" s="191"/>
      <c r="I80" s="191"/>
      <c r="J80" s="148"/>
      <c r="K80" s="184"/>
      <c r="L80" s="189"/>
      <c r="M80" s="174"/>
      <c r="N80" s="174"/>
    </row>
    <row r="81" spans="1:14" x14ac:dyDescent="0.2">
      <c r="A81" s="166" t="str">
        <f t="shared" si="4"/>
        <v/>
      </c>
      <c r="B81" s="186"/>
      <c r="D81" s="757" t="s">
        <v>108</v>
      </c>
      <c r="E81" s="757" t="s">
        <v>111</v>
      </c>
      <c r="F81" s="757" t="s">
        <v>0</v>
      </c>
      <c r="G81" s="166"/>
      <c r="H81" s="166"/>
      <c r="I81" s="830"/>
      <c r="J81" s="174"/>
      <c r="K81" s="174"/>
      <c r="L81" s="174"/>
    </row>
    <row r="82" spans="1:14" x14ac:dyDescent="0.2">
      <c r="A82" s="166" t="str">
        <f t="shared" si="4"/>
        <v/>
      </c>
      <c r="B82" s="186"/>
      <c r="D82" s="755">
        <f>D77</f>
        <v>1670</v>
      </c>
      <c r="E82" s="755">
        <v>80</v>
      </c>
      <c r="F82" s="755">
        <f>ROUNDUP(D82/E82,0)</f>
        <v>21</v>
      </c>
      <c r="G82" s="166"/>
      <c r="H82" s="166"/>
      <c r="I82" s="830"/>
      <c r="J82" s="189"/>
      <c r="K82" s="174"/>
      <c r="L82" s="174"/>
    </row>
    <row r="83" spans="1:14" x14ac:dyDescent="0.2">
      <c r="B83" s="186"/>
      <c r="D83" s="191"/>
      <c r="E83" s="191"/>
      <c r="F83" s="830"/>
      <c r="G83" s="830"/>
      <c r="H83" s="830"/>
      <c r="I83" s="166"/>
      <c r="J83" s="166"/>
      <c r="K83" s="188"/>
      <c r="L83" s="189"/>
      <c r="M83" s="174"/>
      <c r="N83" s="174"/>
    </row>
    <row r="84" spans="1:14" ht="59.25" customHeight="1" x14ac:dyDescent="0.2">
      <c r="A84" s="166" t="str">
        <f>B84&amp;C84</f>
        <v>2.1102.006.0050-0</v>
      </c>
      <c r="B84" s="416" t="s">
        <v>48776</v>
      </c>
      <c r="C84" s="434" t="s">
        <v>2002</v>
      </c>
      <c r="D84" s="1041" t="str">
        <f>VLOOKUP(A84,ORÇAMENTO!$A$15:$I$109,4,FALSE)</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E84" s="1041"/>
      <c r="F84" s="1041"/>
      <c r="G84" s="1041"/>
      <c r="H84" s="1041"/>
      <c r="I84" s="1041"/>
      <c r="J84" s="148" t="str">
        <f>VLOOKUP(A84,ORÇAMENTO!$A$15:$I$109,5,FALSE)</f>
        <v>UNXMES</v>
      </c>
      <c r="K84" s="471">
        <f>F87</f>
        <v>24</v>
      </c>
      <c r="L84" s="189"/>
      <c r="M84" s="194"/>
      <c r="N84" s="194"/>
    </row>
    <row r="85" spans="1:14" s="554" customFormat="1" x14ac:dyDescent="0.2">
      <c r="B85" s="811"/>
      <c r="C85" s="812"/>
      <c r="D85" s="824"/>
      <c r="E85" s="824"/>
      <c r="F85" s="824"/>
      <c r="G85" s="824"/>
      <c r="H85" s="824"/>
      <c r="I85" s="824"/>
      <c r="J85" s="813"/>
      <c r="K85" s="170"/>
      <c r="L85" s="746"/>
      <c r="M85" s="814"/>
      <c r="N85" s="814"/>
    </row>
    <row r="86" spans="1:14" x14ac:dyDescent="0.2">
      <c r="B86" s="416"/>
      <c r="C86" s="812"/>
      <c r="D86" s="757" t="s">
        <v>27</v>
      </c>
      <c r="E86" s="757" t="s">
        <v>27627</v>
      </c>
      <c r="F86" s="757" t="s">
        <v>0</v>
      </c>
      <c r="G86" s="817"/>
      <c r="H86" s="817"/>
      <c r="I86" s="819"/>
      <c r="K86" s="189"/>
      <c r="L86" s="194"/>
      <c r="M86" s="194"/>
    </row>
    <row r="87" spans="1:14" x14ac:dyDescent="0.2">
      <c r="A87" s="166" t="str">
        <f t="shared" si="4"/>
        <v/>
      </c>
      <c r="B87" s="186"/>
      <c r="D87" s="755">
        <v>2</v>
      </c>
      <c r="E87" s="755">
        <v>12</v>
      </c>
      <c r="F87" s="755">
        <f>E87*D87</f>
        <v>24</v>
      </c>
      <c r="G87" s="838"/>
      <c r="H87" s="166"/>
      <c r="I87" s="166"/>
      <c r="J87" s="830"/>
      <c r="K87" s="166"/>
    </row>
    <row r="88" spans="1:14" x14ac:dyDescent="0.2">
      <c r="B88" s="186"/>
      <c r="D88" s="183"/>
      <c r="E88" s="831"/>
      <c r="F88" s="831"/>
      <c r="G88" s="856"/>
      <c r="H88" s="166"/>
      <c r="I88" s="166"/>
      <c r="J88" s="166"/>
      <c r="K88" s="188"/>
    </row>
    <row r="89" spans="1:14" ht="21.75" customHeight="1" x14ac:dyDescent="0.2">
      <c r="B89" s="1038" t="s">
        <v>80</v>
      </c>
      <c r="C89" s="1039"/>
      <c r="D89" s="1039"/>
      <c r="E89" s="1039"/>
      <c r="F89" s="1039"/>
      <c r="G89" s="1039"/>
      <c r="H89" s="1039"/>
      <c r="I89" s="1039"/>
      <c r="J89" s="1039"/>
      <c r="K89" s="1040"/>
      <c r="L89" s="189"/>
      <c r="M89" s="174"/>
      <c r="N89" s="174"/>
    </row>
    <row r="90" spans="1:14" ht="12.75" x14ac:dyDescent="0.2">
      <c r="A90" s="166" t="str">
        <f t="shared" si="4"/>
        <v/>
      </c>
      <c r="B90" s="177"/>
      <c r="C90" s="178"/>
      <c r="D90" s="455"/>
      <c r="E90" s="457"/>
      <c r="F90" s="457"/>
      <c r="G90" s="457"/>
      <c r="H90" s="457"/>
      <c r="I90" s="457"/>
      <c r="J90" s="192"/>
      <c r="K90" s="193"/>
      <c r="L90" s="189"/>
      <c r="M90" s="174"/>
      <c r="N90" s="174"/>
    </row>
    <row r="91" spans="1:14" ht="45" customHeight="1" x14ac:dyDescent="0.2">
      <c r="A91" s="166" t="str">
        <f t="shared" si="4"/>
        <v>3.190106</v>
      </c>
      <c r="B91" s="181" t="s">
        <v>23</v>
      </c>
      <c r="C91" s="431">
        <f>ORÇAMENTO!C37</f>
        <v>90106</v>
      </c>
      <c r="D91" s="1041" t="str">
        <f>VLOOKUP(A91,ORÇAMENTO!$A$15:$I$109,4,FALSE)</f>
        <v>ESCAVAÇÃO MECANIZADA DE VALA COM PROFUNDIDADE ATÉ 1,5 M (MÉDIA MONTANTE E JUSANTE/UMA COMPOSIÇÃO POR TRECHO), RETROESCAV. (0,26 M3), LARGURA DE 0,8 M A 1,5 M, EM SOLO DE 1A CATEGORIA, LOCAIS COM BAIXO NÍVEL DE INTERFERÊNCIA. AF_09/2024</v>
      </c>
      <c r="E91" s="1041"/>
      <c r="F91" s="1041"/>
      <c r="G91" s="1041"/>
      <c r="H91" s="1041"/>
      <c r="I91" s="1041"/>
      <c r="J91" s="148" t="str">
        <f>VLOOKUP(A91,ORÇAMENTO!$A$15:$I$109,5,FALSE)</f>
        <v>M3</v>
      </c>
      <c r="K91" s="471">
        <f>'Serviços de Escavação'!H8</f>
        <v>1527.7420000000002</v>
      </c>
      <c r="L91" s="189"/>
      <c r="M91" s="174"/>
      <c r="N91" s="174"/>
    </row>
    <row r="92" spans="1:14" x14ac:dyDescent="0.2">
      <c r="A92" s="166" t="str">
        <f t="shared" si="4"/>
        <v/>
      </c>
      <c r="B92" s="181"/>
      <c r="D92" s="1041" t="s">
        <v>23621</v>
      </c>
      <c r="E92" s="1041"/>
      <c r="F92" s="1041"/>
      <c r="G92" s="1041"/>
      <c r="H92" s="1041"/>
      <c r="I92" s="1041"/>
      <c r="J92" s="148"/>
      <c r="K92" s="184"/>
      <c r="L92" s="174"/>
      <c r="M92" s="174"/>
      <c r="N92" s="174"/>
    </row>
    <row r="93" spans="1:14" x14ac:dyDescent="0.2">
      <c r="A93" s="166" t="str">
        <f t="shared" si="4"/>
        <v/>
      </c>
      <c r="B93" s="181"/>
      <c r="D93" s="147"/>
      <c r="E93" s="147"/>
      <c r="F93" s="147"/>
      <c r="G93" s="147"/>
      <c r="H93" s="147"/>
      <c r="I93" s="147"/>
      <c r="J93" s="148"/>
      <c r="K93" s="184"/>
      <c r="L93" s="189"/>
      <c r="M93" s="174"/>
      <c r="N93" s="174"/>
    </row>
    <row r="94" spans="1:14" ht="47.25" customHeight="1" x14ac:dyDescent="0.2">
      <c r="A94" s="166" t="str">
        <f t="shared" si="4"/>
        <v>3.290108</v>
      </c>
      <c r="B94" s="181" t="s">
        <v>70</v>
      </c>
      <c r="C94" s="431">
        <f>ORÇAMENTO!C38</f>
        <v>90108</v>
      </c>
      <c r="D94" s="1092" t="str">
        <f>VLOOKUP(A94,ORÇAMENTO!$A$15:$I$109,4,FALSE)</f>
        <v>ESCAVAÇÃO MECANIZADA DE VALA COM PROFUNDIDADE MAIOR QUE 1,5 M ATÉ 3,0 M (MÉDIA MONTANTE E JUSANTE/UMA COMPOSIÇÃO POR TRECHO), RETROESCAV (0,26 M3), LARGURA DE 0,8 M A 1,5 M, EM SOLO DE 1A CATEGORIA, LOCAIS COM BAIXO NÍVEL DE INTERFERÊNCIA. AF_09/2024</v>
      </c>
      <c r="E94" s="1092"/>
      <c r="F94" s="1092"/>
      <c r="G94" s="1092"/>
      <c r="H94" s="1092"/>
      <c r="I94" s="1092"/>
      <c r="J94" s="148" t="str">
        <f>VLOOKUP(A94,ORÇAMENTO!$A$15:$I$109,5,FALSE)</f>
        <v>M3</v>
      </c>
      <c r="K94" s="471">
        <f>'Serviços de Escavação'!H18</f>
        <v>851.81</v>
      </c>
      <c r="L94" s="189"/>
    </row>
    <row r="95" spans="1:14" ht="11.25" customHeight="1" x14ac:dyDescent="0.2">
      <c r="A95" s="166" t="str">
        <f t="shared" si="4"/>
        <v/>
      </c>
      <c r="B95" s="181"/>
      <c r="D95" s="1092" t="s">
        <v>23621</v>
      </c>
      <c r="E95" s="1092"/>
      <c r="F95" s="1092"/>
      <c r="G95" s="1092"/>
      <c r="H95" s="1092"/>
      <c r="I95" s="1092"/>
      <c r="J95" s="148"/>
      <c r="K95" s="184"/>
      <c r="L95" s="189"/>
      <c r="M95" s="174"/>
      <c r="N95" s="174"/>
    </row>
    <row r="96" spans="1:14" x14ac:dyDescent="0.2">
      <c r="A96" s="166" t="str">
        <f t="shared" si="4"/>
        <v/>
      </c>
      <c r="B96" s="181"/>
      <c r="D96" s="531"/>
      <c r="E96" s="531"/>
      <c r="F96" s="531"/>
      <c r="G96" s="531"/>
      <c r="H96" s="531"/>
      <c r="I96" s="531"/>
      <c r="J96" s="148"/>
      <c r="K96" s="184"/>
      <c r="L96" s="174"/>
      <c r="M96" s="174"/>
      <c r="N96" s="174"/>
    </row>
    <row r="97" spans="1:14" ht="34.5" customHeight="1" x14ac:dyDescent="0.2">
      <c r="A97" s="166" t="str">
        <f t="shared" ref="A97:A101" si="5">B97&amp;C97</f>
        <v>3.3102281</v>
      </c>
      <c r="B97" s="181" t="s">
        <v>91</v>
      </c>
      <c r="C97" s="427">
        <f>ORÇAMENTO!C39</f>
        <v>102281</v>
      </c>
      <c r="D97" s="1092" t="str">
        <f>VLOOKUP(A97,ORÇAMENTO!$A$15:$I$109,4,FALSE)</f>
        <v>ESCAVAÇÃO MECANIZADA DE VALA COM PROF. MAIOR QUE 1,5 M ATÉ 3,0 M (MÉDIA MONTANTE E JUSANTE/UMA COMPOSIÇÃO POR TRECHO),COM ESCAVADEIRA (1,2 M3),LARG. DE 1,5 M A 2,5 M, EM SOLO DE 1A CATEGORIA, LOCAIS COM BAIXO NÍVEL DE INTERFERÊNCIA. AF_09/2024</v>
      </c>
      <c r="E97" s="1092"/>
      <c r="F97" s="1092"/>
      <c r="G97" s="1092"/>
      <c r="H97" s="1092"/>
      <c r="I97" s="1092"/>
      <c r="J97" s="148" t="str">
        <f>VLOOKUP(A97,ORÇAMENTO!$A$15:$I$109,5,FALSE)</f>
        <v>M3</v>
      </c>
      <c r="K97" s="471">
        <f>'Serviços de Escavação'!H20</f>
        <v>94.86</v>
      </c>
      <c r="L97" s="189"/>
    </row>
    <row r="98" spans="1:14" ht="11.25" customHeight="1" x14ac:dyDescent="0.2">
      <c r="A98" s="166" t="str">
        <f t="shared" ref="A98" si="6">B98&amp;C98</f>
        <v/>
      </c>
      <c r="B98" s="181"/>
      <c r="D98" s="1092" t="s">
        <v>23621</v>
      </c>
      <c r="E98" s="1092"/>
      <c r="F98" s="1092"/>
      <c r="G98" s="1092"/>
      <c r="H98" s="1092"/>
      <c r="I98" s="1092"/>
      <c r="J98" s="148"/>
      <c r="K98" s="184"/>
    </row>
    <row r="99" spans="1:14" x14ac:dyDescent="0.2">
      <c r="A99" s="166" t="str">
        <f t="shared" si="5"/>
        <v/>
      </c>
      <c r="B99" s="181"/>
      <c r="D99" s="147"/>
      <c r="E99" s="147"/>
      <c r="F99" s="147"/>
      <c r="G99" s="147"/>
      <c r="H99" s="147"/>
      <c r="I99" s="147"/>
      <c r="J99" s="148"/>
      <c r="K99" s="184"/>
    </row>
    <row r="100" spans="1:14" ht="41.25" customHeight="1" x14ac:dyDescent="0.2">
      <c r="A100" s="166" t="str">
        <f t="shared" si="5"/>
        <v>3.490091</v>
      </c>
      <c r="B100" s="181" t="s">
        <v>92</v>
      </c>
      <c r="C100" s="431">
        <f>ORÇAMENTO!C40</f>
        <v>90091</v>
      </c>
      <c r="D100" s="1041" t="str">
        <f>VLOOKUP(A100,ORÇAMENTO!$A$15:$I$109,4,FALSE)</f>
        <v>ESCAVAÇÃO MECANIZADA DE VALA COM PROF. ATÉ 1,5 M (MÉDIA MONTANTE E JUSANTE/UMA COMPOSIÇÃO POR TRECHO), ESCAVADEIRA (0,8 M3), LARG. DE 1,5 M A 2,5 M, EM SOLO DE 1A CATEGORIA, LOCAIS COM BAIXO NÍVEL DE INTERFERÊNCIA. AF_09/2024</v>
      </c>
      <c r="E100" s="1041"/>
      <c r="F100" s="1041"/>
      <c r="G100" s="1041"/>
      <c r="H100" s="1041"/>
      <c r="I100" s="1041"/>
      <c r="J100" s="148" t="str">
        <f>VLOOKUP(A100,ORÇAMENTO!$A$15:$I$109,5,FALSE)</f>
        <v>M3</v>
      </c>
      <c r="K100" s="471">
        <f>'Serviços de Escavação'!H33</f>
        <v>149.44999999999999</v>
      </c>
      <c r="L100" s="189"/>
    </row>
    <row r="101" spans="1:14" ht="12" customHeight="1" x14ac:dyDescent="0.2">
      <c r="A101" s="166" t="str">
        <f t="shared" si="5"/>
        <v/>
      </c>
      <c r="B101" s="181"/>
      <c r="D101" s="1041" t="s">
        <v>23621</v>
      </c>
      <c r="E101" s="1041"/>
      <c r="F101" s="1041"/>
      <c r="G101" s="1041"/>
      <c r="H101" s="1041"/>
      <c r="I101" s="1041"/>
      <c r="J101" s="148"/>
      <c r="K101" s="184"/>
    </row>
    <row r="102" spans="1:14" x14ac:dyDescent="0.2">
      <c r="A102" s="166" t="str">
        <f t="shared" ref="A102:A111" si="7">B102&amp;C102</f>
        <v/>
      </c>
      <c r="B102" s="181"/>
      <c r="D102" s="147"/>
      <c r="E102" s="147"/>
      <c r="F102" s="147"/>
      <c r="G102" s="147"/>
      <c r="H102" s="147"/>
      <c r="I102" s="147"/>
      <c r="J102" s="148"/>
      <c r="K102" s="184"/>
    </row>
    <row r="103" spans="1:14" ht="45" customHeight="1" x14ac:dyDescent="0.2">
      <c r="A103" s="166" t="str">
        <f t="shared" si="7"/>
        <v>3.593379</v>
      </c>
      <c r="B103" s="181" t="s">
        <v>23628</v>
      </c>
      <c r="C103" s="431">
        <f>ORÇAMENTO!C41</f>
        <v>93379</v>
      </c>
      <c r="D103" s="1041" t="str">
        <f>VLOOKUP(A103,ORÇAMENTO!$A$15:$I$109,4,FALSE)</f>
        <v>REATERRO MECANIZADO DE VALA COM RETROESCAVADEIRA (CAPACIDADE DA CAÇAMBA   DA RETRO: 0,26 M³/POTÊNCIA: 88 HP), LARGURA 0,8 A 1,5 M, PROFUNDIDADE ATÉ 1,5 M, COM SOLO (SEM SUBSTITUIÇÃO) DE 1ª CATEGORIA, COM COMPACTADOR DE SOLOS DE PERCUSSÃO AF_08/2023</v>
      </c>
      <c r="E103" s="1041"/>
      <c r="F103" s="1041"/>
      <c r="G103" s="1041"/>
      <c r="H103" s="1041"/>
      <c r="I103" s="1041"/>
      <c r="J103" s="148" t="str">
        <f>VLOOKUP(A103,ORÇAMENTO!$A$15:$I$109,5,FALSE)</f>
        <v>M3</v>
      </c>
      <c r="K103" s="471">
        <f>'Serviços de Escavação'!H42</f>
        <v>1319.2557281489696</v>
      </c>
      <c r="L103" s="189"/>
      <c r="M103" s="174"/>
      <c r="N103" s="174"/>
    </row>
    <row r="104" spans="1:14" x14ac:dyDescent="0.2">
      <c r="A104" s="166" t="str">
        <f t="shared" si="7"/>
        <v/>
      </c>
      <c r="B104" s="181"/>
      <c r="D104" s="1041" t="s">
        <v>23621</v>
      </c>
      <c r="E104" s="1041"/>
      <c r="F104" s="1041"/>
      <c r="G104" s="1041"/>
      <c r="H104" s="1041"/>
      <c r="I104" s="1041"/>
      <c r="J104" s="148"/>
      <c r="K104" s="184"/>
      <c r="L104" s="174"/>
      <c r="M104" s="174"/>
      <c r="N104" s="174"/>
    </row>
    <row r="105" spans="1:14" x14ac:dyDescent="0.2">
      <c r="A105" s="166" t="str">
        <f t="shared" si="7"/>
        <v/>
      </c>
      <c r="B105" s="181"/>
      <c r="D105" s="147"/>
      <c r="E105" s="147"/>
      <c r="F105" s="147"/>
      <c r="G105" s="147"/>
      <c r="H105" s="147"/>
      <c r="I105" s="147"/>
      <c r="J105" s="148"/>
      <c r="K105" s="184"/>
      <c r="L105" s="189"/>
      <c r="M105" s="174"/>
      <c r="N105" s="174"/>
    </row>
    <row r="106" spans="1:14" ht="47.25" customHeight="1" x14ac:dyDescent="0.2">
      <c r="A106" s="166" t="str">
        <f t="shared" si="7"/>
        <v>3.693381</v>
      </c>
      <c r="B106" s="181" t="s">
        <v>23629</v>
      </c>
      <c r="C106" s="431">
        <f>ORÇAMENTO!C42</f>
        <v>93381</v>
      </c>
      <c r="D106" s="1041" t="str">
        <f>VLOOKUP(A106,ORÇAMENTO!$A$15:$I$109,4,FALSE)</f>
        <v>REATERRO MECANIZADO DE VALA COM RETROESCAVADEIRA (CAPACIDADE DA CAÇAMBA   DA RETRO: 0,26 M³/POTÊNCIA: 88 HP), LARGURA 0,8 A 1,5 M, PROFUNDIDADE 1,5 A 3,0 M, COM SOLO (SEM SUBSTITUIÇÃO) DE 1ª CATEGORIA E COMPACTADOR DE SOLOS DE PERCUSSÃO. AF_08/2023</v>
      </c>
      <c r="E106" s="1041"/>
      <c r="F106" s="1041"/>
      <c r="G106" s="1041"/>
      <c r="H106" s="1041"/>
      <c r="I106" s="1041"/>
      <c r="J106" s="148" t="str">
        <f>VLOOKUP(A106,ORÇAMENTO!$A$15:$I$109,5,FALSE)</f>
        <v>M3</v>
      </c>
      <c r="K106" s="471">
        <f>'Serviços de Escavação'!H53</f>
        <v>594.08000000000004</v>
      </c>
      <c r="L106" s="189"/>
    </row>
    <row r="107" spans="1:14" ht="11.25" customHeight="1" x14ac:dyDescent="0.2">
      <c r="A107" s="166" t="str">
        <f t="shared" si="7"/>
        <v/>
      </c>
      <c r="B107" s="181"/>
      <c r="D107" s="1041" t="s">
        <v>23621</v>
      </c>
      <c r="E107" s="1041"/>
      <c r="F107" s="1041"/>
      <c r="G107" s="1041"/>
      <c r="H107" s="1041"/>
      <c r="I107" s="1041"/>
      <c r="J107" s="148"/>
      <c r="K107" s="184"/>
      <c r="L107" s="189"/>
      <c r="M107" s="174"/>
      <c r="N107" s="174"/>
    </row>
    <row r="108" spans="1:14" x14ac:dyDescent="0.2">
      <c r="A108" s="166" t="str">
        <f t="shared" si="7"/>
        <v/>
      </c>
      <c r="B108" s="181"/>
      <c r="D108" s="147"/>
      <c r="E108" s="147"/>
      <c r="F108" s="147"/>
      <c r="G108" s="147"/>
      <c r="H108" s="147"/>
      <c r="I108" s="147"/>
      <c r="J108" s="148"/>
      <c r="K108" s="184"/>
      <c r="L108" s="174"/>
      <c r="M108" s="174"/>
      <c r="N108" s="174"/>
    </row>
    <row r="109" spans="1:14" ht="34.5" customHeight="1" x14ac:dyDescent="0.2">
      <c r="A109" s="166" t="str">
        <f t="shared" si="7"/>
        <v>3.793369</v>
      </c>
      <c r="B109" s="181" t="s">
        <v>23630</v>
      </c>
      <c r="C109" s="427">
        <f>ORÇAMENTO!C43</f>
        <v>93369</v>
      </c>
      <c r="D109" s="1041" t="str">
        <f>VLOOKUP(A109,ORÇAMENTO!$A$15:$I$109,4,FALSE)</f>
        <v>REATERRO MECANIZADO DE VALA COM ESCAVADEIRA HIDRÁULICA (CAPACIDADE DA CAÇAMBA: 0,8 M³/POTÊNCIA: 111 HP), LARGURA 1,5 A 2,5 M, PROFUNDIDADE 1,5 A 3,0 M, COM SOLO (SEM SUBSTITUIÇÃO) DE 1ª CATEGORIA, COM COMPACTADOR DE SOLOS DE PERCUSSÃO. AF_08/2023</v>
      </c>
      <c r="E109" s="1041"/>
      <c r="F109" s="1041"/>
      <c r="G109" s="1041"/>
      <c r="H109" s="1041"/>
      <c r="I109" s="1041"/>
      <c r="J109" s="148" t="str">
        <f>VLOOKUP(A109,ORÇAMENTO!$A$15:$I$109,5,FALSE)</f>
        <v>M3</v>
      </c>
      <c r="K109" s="471">
        <f>'Serviços de Escavação'!H55</f>
        <v>44.68</v>
      </c>
      <c r="L109" s="189"/>
    </row>
    <row r="110" spans="1:14" ht="11.25" customHeight="1" x14ac:dyDescent="0.2">
      <c r="A110" s="166" t="str">
        <f t="shared" si="7"/>
        <v/>
      </c>
      <c r="B110" s="181"/>
      <c r="D110" s="1041" t="s">
        <v>23621</v>
      </c>
      <c r="E110" s="1041"/>
      <c r="F110" s="1041"/>
      <c r="G110" s="1041"/>
      <c r="H110" s="1041"/>
      <c r="I110" s="1041"/>
      <c r="J110" s="148"/>
      <c r="K110" s="184"/>
    </row>
    <row r="111" spans="1:14" x14ac:dyDescent="0.2">
      <c r="A111" s="166" t="str">
        <f t="shared" si="7"/>
        <v/>
      </c>
      <c r="B111" s="181"/>
      <c r="D111" s="147"/>
      <c r="E111" s="147"/>
      <c r="F111" s="147"/>
      <c r="G111" s="147"/>
      <c r="H111" s="147"/>
      <c r="I111" s="147"/>
      <c r="J111" s="148"/>
      <c r="K111" s="184"/>
    </row>
    <row r="112" spans="1:14" ht="36" customHeight="1" x14ac:dyDescent="0.2">
      <c r="A112" s="166" t="str">
        <f t="shared" ref="A112:A113" si="8">B112&amp;C112</f>
        <v>3.893367</v>
      </c>
      <c r="B112" s="181" t="s">
        <v>27634</v>
      </c>
      <c r="C112" s="431">
        <v>93367</v>
      </c>
      <c r="D112" s="1041" t="str">
        <f>VLOOKUP(A112,ORÇAMENTO!$A$15:$I$109,4,FALSE)</f>
        <v>REATERRO MECANIZADO DE VALA COM ESCAVADEIRA HIDRÁULICA (CAPACIDADE DA CAÇAMBA: 0,8 M³/POTÊNCIA: 111 HP), LARGURA DE 1,5 A 2,5 M, PROFUNDIDADE ATÉ 1,5 M, COM SOLO (SEM SUBSTITUIÇÃO) DE 1ª CATEGORIA, COM COMPACTADOR DE SOLOS DE PERCUSSÃO. AF_08/2023</v>
      </c>
      <c r="E112" s="1041"/>
      <c r="F112" s="1041"/>
      <c r="G112" s="1041"/>
      <c r="H112" s="1041"/>
      <c r="I112" s="1041"/>
      <c r="J112" s="148" t="str">
        <f>VLOOKUP(A112,ORÇAMENTO!$A$15:$I$109,5,FALSE)</f>
        <v>M3</v>
      </c>
      <c r="K112" s="471">
        <f>'Serviços de Escavação'!H63</f>
        <v>70.400000000000006</v>
      </c>
      <c r="L112" s="189"/>
    </row>
    <row r="113" spans="1:12" ht="12" customHeight="1" x14ac:dyDescent="0.2">
      <c r="A113" s="166" t="str">
        <f t="shared" si="8"/>
        <v/>
      </c>
      <c r="B113" s="181"/>
      <c r="D113" s="1041" t="s">
        <v>23621</v>
      </c>
      <c r="E113" s="1041"/>
      <c r="F113" s="1041"/>
      <c r="G113" s="1041"/>
      <c r="H113" s="1041"/>
      <c r="I113" s="1041"/>
      <c r="J113" s="148"/>
      <c r="K113" s="184"/>
    </row>
    <row r="114" spans="1:12" ht="11.25" customHeight="1" x14ac:dyDescent="0.2">
      <c r="B114" s="181"/>
      <c r="D114" s="147"/>
      <c r="E114" s="147"/>
      <c r="F114" s="147"/>
      <c r="G114" s="147"/>
      <c r="H114" s="147"/>
      <c r="I114" s="147"/>
      <c r="J114" s="148"/>
      <c r="K114" s="184"/>
    </row>
    <row r="115" spans="1:12" s="327" customFormat="1" ht="23.25" customHeight="1" x14ac:dyDescent="0.2">
      <c r="A115" s="327" t="str">
        <f>B115&amp;C115</f>
        <v>3.9101116</v>
      </c>
      <c r="B115" s="440" t="s">
        <v>27635</v>
      </c>
      <c r="C115" s="1093">
        <f>ORÇAMENTO!C45</f>
        <v>101116</v>
      </c>
      <c r="D115" s="1092" t="str">
        <f>VLOOKUP(A115,ORÇAMENTO!$A$15:$I$109,4,FALSE)</f>
        <v>ESCAVAÇÃO HORIZONTAL EM SOLO DE 1A CATEGORIA COM TRATOR DE ESTEIRAS (170HP/LÂMINA: 5,20M3). AF_07/2020</v>
      </c>
      <c r="E115" s="1092"/>
      <c r="F115" s="1092"/>
      <c r="G115" s="1092"/>
      <c r="H115" s="1092"/>
      <c r="I115" s="1092"/>
      <c r="J115" s="148" t="str">
        <f>VLOOKUP(A115,ORÇAMENTO!$A$15:$I$109,5,FALSE)</f>
        <v>M3</v>
      </c>
      <c r="K115" s="473">
        <f>F128</f>
        <v>5936.85</v>
      </c>
      <c r="L115" s="412"/>
    </row>
    <row r="116" spans="1:12" s="327" customFormat="1" x14ac:dyDescent="0.2">
      <c r="B116" s="559"/>
      <c r="C116" s="1093"/>
      <c r="D116" s="1092"/>
      <c r="E116" s="1092"/>
      <c r="F116" s="1092"/>
      <c r="G116" s="1092"/>
      <c r="H116" s="1092"/>
      <c r="I116" s="1092"/>
      <c r="J116" s="148"/>
      <c r="K116" s="554"/>
      <c r="L116" s="412"/>
    </row>
    <row r="117" spans="1:12" s="327" customFormat="1" x14ac:dyDescent="0.2">
      <c r="B117" s="559"/>
      <c r="C117" s="522"/>
      <c r="D117" s="535"/>
      <c r="E117" s="535"/>
      <c r="F117" s="535"/>
      <c r="G117" s="535"/>
      <c r="H117" s="535"/>
      <c r="I117" s="535"/>
      <c r="J117" s="148"/>
      <c r="K117" s="563"/>
      <c r="L117" s="412"/>
    </row>
    <row r="118" spans="1:12" customFormat="1" ht="12.75" x14ac:dyDescent="0.2">
      <c r="B118" s="837"/>
      <c r="C118" s="560"/>
      <c r="D118" s="876" t="s">
        <v>41065</v>
      </c>
      <c r="E118" s="776" t="s">
        <v>51987</v>
      </c>
      <c r="F118" s="776" t="s">
        <v>41066</v>
      </c>
      <c r="G118" s="874" t="s">
        <v>41067</v>
      </c>
      <c r="H118" s="776" t="s">
        <v>41068</v>
      </c>
      <c r="I118" s="771" t="s">
        <v>27694</v>
      </c>
      <c r="J118" s="875" t="s">
        <v>14</v>
      </c>
      <c r="K118" s="832"/>
    </row>
    <row r="119" spans="1:12" customFormat="1" ht="12.75" x14ac:dyDescent="0.2">
      <c r="B119" s="837"/>
      <c r="C119" s="560"/>
      <c r="D119" s="833"/>
      <c r="E119" s="825"/>
      <c r="F119" s="555" t="s">
        <v>49116</v>
      </c>
      <c r="G119" s="878">
        <v>0.2</v>
      </c>
      <c r="H119" s="556">
        <v>0.2</v>
      </c>
      <c r="I119" s="557">
        <v>0.05</v>
      </c>
      <c r="J119" s="558">
        <f>I119+H119+G119</f>
        <v>0.45</v>
      </c>
      <c r="K119" s="832"/>
    </row>
    <row r="120" spans="1:12" customFormat="1" ht="12.75" x14ac:dyDescent="0.2">
      <c r="B120" s="837"/>
      <c r="C120" s="560"/>
      <c r="D120" s="820" t="s">
        <v>27730</v>
      </c>
      <c r="E120" s="836">
        <f>'TABELA VIAS'!E12</f>
        <v>1809.1000000000001</v>
      </c>
      <c r="F120" s="562">
        <f>E120*J119</f>
        <v>814.09500000000003</v>
      </c>
      <c r="G120" s="170"/>
      <c r="H120" s="170"/>
      <c r="I120" s="170"/>
      <c r="J120" s="170"/>
      <c r="K120" s="832"/>
    </row>
    <row r="121" spans="1:12" customFormat="1" ht="12.75" customHeight="1" x14ac:dyDescent="0.2">
      <c r="B121" s="837"/>
      <c r="C121" s="560"/>
      <c r="D121" s="834" t="s">
        <v>27729</v>
      </c>
      <c r="E121" s="836">
        <f>'TABELA VIAS'!E13</f>
        <v>1809.1000000000001</v>
      </c>
      <c r="F121" s="562">
        <f>E121*J119</f>
        <v>814.09500000000003</v>
      </c>
      <c r="G121" s="170"/>
      <c r="H121" s="170"/>
      <c r="I121" s="170"/>
      <c r="J121" s="170"/>
      <c r="K121" s="832"/>
    </row>
    <row r="122" spans="1:12" customFormat="1" ht="12.75" x14ac:dyDescent="0.2">
      <c r="B122" s="837"/>
      <c r="C122" s="560"/>
      <c r="D122" s="834" t="s">
        <v>41040</v>
      </c>
      <c r="E122" s="836">
        <f>'TABELA VIAS'!E14</f>
        <v>1809.1000000000001</v>
      </c>
      <c r="F122" s="562">
        <f>E122*J119</f>
        <v>814.09500000000003</v>
      </c>
      <c r="G122" s="533"/>
      <c r="H122" s="533"/>
      <c r="I122" s="148"/>
      <c r="J122" s="561"/>
      <c r="K122" s="832"/>
    </row>
    <row r="123" spans="1:12" customFormat="1" ht="12.75" x14ac:dyDescent="0.2">
      <c r="B123" s="837"/>
      <c r="C123" s="560"/>
      <c r="D123" s="834" t="s">
        <v>41041</v>
      </c>
      <c r="E123" s="836">
        <f>'TABELA VIAS'!E15</f>
        <v>1287.7</v>
      </c>
      <c r="F123" s="562">
        <f>E123*J119</f>
        <v>579.46500000000003</v>
      </c>
      <c r="G123" s="533"/>
      <c r="H123" s="533"/>
      <c r="I123" s="148"/>
      <c r="J123" s="561"/>
      <c r="K123" s="832"/>
    </row>
    <row r="124" spans="1:12" customFormat="1" ht="12.75" x14ac:dyDescent="0.2">
      <c r="B124" s="837"/>
      <c r="C124" s="560"/>
      <c r="D124" s="834" t="s">
        <v>41042</v>
      </c>
      <c r="E124" s="836">
        <f>'TABELA VIAS'!E16</f>
        <v>1390.4</v>
      </c>
      <c r="F124" s="562">
        <f>E124*J119</f>
        <v>625.68000000000006</v>
      </c>
      <c r="G124" s="533"/>
      <c r="H124" s="533"/>
      <c r="I124" s="148"/>
      <c r="J124" s="561"/>
      <c r="K124" s="832"/>
    </row>
    <row r="125" spans="1:12" customFormat="1" ht="12.75" x14ac:dyDescent="0.2">
      <c r="B125" s="837"/>
      <c r="C125" s="560"/>
      <c r="D125" s="834" t="s">
        <v>41043</v>
      </c>
      <c r="E125" s="836">
        <f>'TABELA VIAS'!E17</f>
        <v>1809.1000000000001</v>
      </c>
      <c r="F125" s="562">
        <f>E125*J119</f>
        <v>814.09500000000003</v>
      </c>
      <c r="G125" s="533"/>
      <c r="H125" s="533"/>
      <c r="I125" s="148"/>
      <c r="J125" s="561"/>
      <c r="K125" s="832"/>
    </row>
    <row r="126" spans="1:12" customFormat="1" ht="12.75" x14ac:dyDescent="0.2">
      <c r="B126" s="837"/>
      <c r="C126" s="560"/>
      <c r="D126" s="820" t="s">
        <v>27731</v>
      </c>
      <c r="E126" s="836">
        <f>'TABELA VIAS'!E18</f>
        <v>1951.3000000000002</v>
      </c>
      <c r="F126" s="562">
        <f>E126*J119</f>
        <v>878.08500000000015</v>
      </c>
      <c r="G126" s="533"/>
      <c r="H126" s="533"/>
      <c r="I126" s="148"/>
      <c r="J126" s="561"/>
      <c r="K126" s="832"/>
    </row>
    <row r="127" spans="1:12" customFormat="1" ht="12.75" x14ac:dyDescent="0.2">
      <c r="B127" s="837"/>
      <c r="C127" s="560"/>
      <c r="D127" s="820" t="s">
        <v>41044</v>
      </c>
      <c r="E127" s="836">
        <f>'TABELA VIAS'!E19</f>
        <v>1327.2</v>
      </c>
      <c r="F127" s="562">
        <f>E127*J119</f>
        <v>597.24</v>
      </c>
      <c r="G127" s="533"/>
      <c r="H127" s="533"/>
      <c r="I127" s="148"/>
      <c r="J127" s="561"/>
      <c r="K127" s="832"/>
    </row>
    <row r="128" spans="1:12" customFormat="1" ht="12.75" x14ac:dyDescent="0.2">
      <c r="B128" s="837"/>
      <c r="C128" s="560"/>
      <c r="D128" s="833"/>
      <c r="E128" s="833" t="s">
        <v>14</v>
      </c>
      <c r="F128" s="835">
        <f>SUM(F120:F127)</f>
        <v>5936.85</v>
      </c>
      <c r="G128" s="533"/>
      <c r="H128" s="533"/>
      <c r="I128" s="148"/>
      <c r="J128" s="561"/>
      <c r="K128" s="832"/>
    </row>
    <row r="129" spans="1:13" s="327" customFormat="1" ht="12" customHeight="1" x14ac:dyDescent="0.2">
      <c r="B129" s="440"/>
      <c r="C129" s="534"/>
      <c r="D129" s="536"/>
      <c r="E129" s="536"/>
      <c r="F129" s="536"/>
      <c r="G129" s="564"/>
      <c r="H129" s="554"/>
      <c r="I129" s="554"/>
      <c r="J129" s="329"/>
      <c r="K129" s="441"/>
    </row>
    <row r="130" spans="1:13" s="327" customFormat="1" ht="33" customHeight="1" x14ac:dyDescent="0.2">
      <c r="A130" s="327" t="str">
        <f>B130&amp;C130</f>
        <v>3.1001.005.0001-0</v>
      </c>
      <c r="B130" s="440" t="s">
        <v>27693</v>
      </c>
      <c r="C130" s="421" t="str">
        <f>ORÇAMENTO!C46</f>
        <v>01.005.0001-0</v>
      </c>
      <c r="D130" s="1092" t="str">
        <f>VLOOKUP(A130,ORÇAMENTO!$A$15:$I$109,4,FALSE)</f>
        <v>PREPARO MANUAL DE TERRENO,COMPREENDENDO ACERTO,RASPAGEM EVENTUALMENTE ATE 0.30M DE PROFUNDIDADE E AFASTAMENTO LATERAL DO MATERIAL EXCEDENTE,EXCLUSIVE COMPACTACAO</v>
      </c>
      <c r="E130" s="1092"/>
      <c r="F130" s="1092"/>
      <c r="G130" s="1092"/>
      <c r="H130" s="1092"/>
      <c r="I130" s="1092"/>
      <c r="J130" s="148" t="str">
        <f>VLOOKUP(A130,ORÇAMENTO!$A$15:$I$109,5,FALSE)</f>
        <v>M2</v>
      </c>
      <c r="K130" s="472">
        <f>'TABELA VIAS'!O20</f>
        <v>4937.25</v>
      </c>
      <c r="L130" s="412"/>
    </row>
    <row r="131" spans="1:13" s="327" customFormat="1" ht="11.25" customHeight="1" x14ac:dyDescent="0.2">
      <c r="B131" s="440"/>
      <c r="C131" s="328"/>
      <c r="D131" s="1092" t="s">
        <v>27705</v>
      </c>
      <c r="E131" s="1092"/>
      <c r="F131" s="1092"/>
      <c r="G131" s="1092"/>
      <c r="H131" s="535"/>
      <c r="I131" s="535"/>
      <c r="J131" s="329"/>
      <c r="K131" s="441"/>
    </row>
    <row r="132" spans="1:13" s="327" customFormat="1" ht="12" customHeight="1" x14ac:dyDescent="0.2">
      <c r="B132" s="440"/>
      <c r="C132" s="328"/>
      <c r="D132" s="424"/>
      <c r="E132" s="344"/>
      <c r="F132" s="424"/>
      <c r="G132" s="333"/>
      <c r="H132" s="342"/>
      <c r="I132" s="342"/>
      <c r="J132" s="329"/>
      <c r="K132" s="441"/>
    </row>
    <row r="133" spans="1:13" s="554" customFormat="1" x14ac:dyDescent="0.2">
      <c r="B133" s="842"/>
      <c r="C133" s="522"/>
      <c r="D133" s="904"/>
      <c r="E133" s="904"/>
      <c r="F133" s="904"/>
      <c r="G133" s="904"/>
      <c r="H133" s="904"/>
      <c r="I133" s="904"/>
      <c r="J133" s="522"/>
      <c r="K133" s="848"/>
      <c r="L133" s="906"/>
    </row>
    <row r="134" spans="1:13" ht="21.75" customHeight="1" x14ac:dyDescent="0.2">
      <c r="B134" s="1089" t="s">
        <v>81</v>
      </c>
      <c r="C134" s="1090"/>
      <c r="D134" s="1090"/>
      <c r="E134" s="1090"/>
      <c r="F134" s="1090"/>
      <c r="G134" s="1090"/>
      <c r="H134" s="1090"/>
      <c r="I134" s="1090"/>
      <c r="J134" s="1090"/>
      <c r="K134" s="1091"/>
    </row>
    <row r="135" spans="1:13" ht="11.25" customHeight="1" x14ac:dyDescent="0.2">
      <c r="A135" s="166" t="str">
        <f t="shared" ref="A135:A152" si="9">B135&amp;C135</f>
        <v/>
      </c>
      <c r="B135" s="177"/>
      <c r="C135" s="178"/>
      <c r="D135" s="455"/>
      <c r="E135" s="456"/>
      <c r="F135" s="456"/>
      <c r="G135" s="456"/>
      <c r="H135" s="456"/>
      <c r="I135" s="456"/>
      <c r="J135" s="179"/>
      <c r="K135" s="180"/>
    </row>
    <row r="136" spans="1:13" ht="27" customHeight="1" x14ac:dyDescent="0.2">
      <c r="A136" s="166" t="str">
        <f t="shared" si="9"/>
        <v>4.195877</v>
      </c>
      <c r="B136" s="181" t="s">
        <v>18</v>
      </c>
      <c r="C136" s="427">
        <f>ORÇAMENTO!C49</f>
        <v>95877</v>
      </c>
      <c r="D136" s="1041" t="str">
        <f>VLOOKUP(A136,ORÇAMENTO!$A$15:$I$109,4,FALSE)</f>
        <v>TRANSPORTE COM CAMINHÃO BASCULANTE DE 18 M³, EM VIA URBANA PAVIMENTADA, DMT ATÉ 30 KM (UNIDADE: M3XKM). AF_07/2020</v>
      </c>
      <c r="E136" s="1041"/>
      <c r="F136" s="1041"/>
      <c r="G136" s="1041"/>
      <c r="H136" s="1041"/>
      <c r="I136" s="1041"/>
      <c r="J136" s="148" t="str">
        <f>VLOOKUP(A136,ORÇAMENTO!$A$15:$I$109,5,FALSE)</f>
        <v>M3XKM</v>
      </c>
      <c r="K136" s="471">
        <f>SUM(H139:H149)</f>
        <v>304207.71999999997</v>
      </c>
      <c r="L136" s="147" t="s">
        <v>27754</v>
      </c>
    </row>
    <row r="137" spans="1:13" ht="10.5" customHeight="1" x14ac:dyDescent="0.2">
      <c r="A137" s="166" t="str">
        <f t="shared" si="9"/>
        <v/>
      </c>
      <c r="B137" s="181"/>
      <c r="D137" s="147"/>
      <c r="E137" s="147"/>
      <c r="F137" s="147"/>
      <c r="G137" s="147"/>
      <c r="H137" s="147"/>
      <c r="I137" s="147"/>
      <c r="J137" s="148"/>
      <c r="K137" s="184"/>
    </row>
    <row r="138" spans="1:13" ht="24" customHeight="1" x14ac:dyDescent="0.2">
      <c r="B138" s="195"/>
      <c r="C138" s="166"/>
      <c r="D138" s="757" t="s">
        <v>23068</v>
      </c>
      <c r="E138" s="757" t="s">
        <v>103</v>
      </c>
      <c r="F138" s="761" t="s">
        <v>107</v>
      </c>
      <c r="G138" s="757" t="s">
        <v>23970</v>
      </c>
      <c r="H138" s="757" t="s">
        <v>0</v>
      </c>
      <c r="K138" s="194"/>
      <c r="L138" s="196"/>
      <c r="M138" s="146"/>
    </row>
    <row r="139" spans="1:13" x14ac:dyDescent="0.2">
      <c r="B139" s="195"/>
      <c r="C139" s="166"/>
      <c r="D139" s="755">
        <f>K91+K94+K97+K100</f>
        <v>2623.8620000000001</v>
      </c>
      <c r="E139" s="755">
        <f>K103+K106+K109+K112</f>
        <v>2028.4157281489699</v>
      </c>
      <c r="F139" s="756">
        <f>F154</f>
        <v>1.3</v>
      </c>
      <c r="G139" s="762">
        <v>20.5</v>
      </c>
      <c r="H139" s="755">
        <f>TRUNC((D139-E139)*F139*G139,2)</f>
        <v>15868.64</v>
      </c>
      <c r="K139" s="166"/>
    </row>
    <row r="140" spans="1:13" x14ac:dyDescent="0.2">
      <c r="B140" s="195"/>
      <c r="D140" s="760" t="s">
        <v>23758</v>
      </c>
      <c r="E140" s="757" t="s">
        <v>103</v>
      </c>
      <c r="F140" s="761" t="s">
        <v>107</v>
      </c>
      <c r="G140" s="757" t="s">
        <v>23970</v>
      </c>
      <c r="H140" s="755"/>
      <c r="K140" s="166"/>
    </row>
    <row r="141" spans="1:13" x14ac:dyDescent="0.2">
      <c r="B141" s="195"/>
      <c r="D141" s="755">
        <f>K426</f>
        <v>195.65000000000003</v>
      </c>
      <c r="E141" s="756">
        <f>K429</f>
        <v>189.39</v>
      </c>
      <c r="F141" s="756">
        <f>F156</f>
        <v>1.3</v>
      </c>
      <c r="G141" s="762">
        <v>20.5</v>
      </c>
      <c r="H141" s="755">
        <f>TRUNC((D141-E141)*F141*G141,2)</f>
        <v>166.82</v>
      </c>
      <c r="K141" s="166"/>
    </row>
    <row r="142" spans="1:13" x14ac:dyDescent="0.2">
      <c r="B142" s="195"/>
      <c r="D142" s="760" t="s">
        <v>27706</v>
      </c>
      <c r="E142" s="757" t="s">
        <v>103</v>
      </c>
      <c r="F142" s="761" t="s">
        <v>107</v>
      </c>
      <c r="G142" s="757" t="s">
        <v>23970</v>
      </c>
      <c r="H142" s="755"/>
      <c r="K142" s="166"/>
    </row>
    <row r="143" spans="1:13" x14ac:dyDescent="0.2">
      <c r="B143" s="195"/>
      <c r="D143" s="755">
        <f>K115</f>
        <v>5936.85</v>
      </c>
      <c r="E143" s="756">
        <v>0</v>
      </c>
      <c r="F143" s="756">
        <f>F158</f>
        <v>1.3</v>
      </c>
      <c r="G143" s="762">
        <v>20.5</v>
      </c>
      <c r="H143" s="755">
        <f>TRUNC((D143-E143)*F143*G143,2)</f>
        <v>158217.04999999999</v>
      </c>
      <c r="K143" s="166"/>
    </row>
    <row r="144" spans="1:13" x14ac:dyDescent="0.2">
      <c r="B144" s="195"/>
      <c r="D144" s="760" t="s">
        <v>27707</v>
      </c>
      <c r="E144" s="757" t="s">
        <v>103</v>
      </c>
      <c r="F144" s="761" t="s">
        <v>107</v>
      </c>
      <c r="G144" s="757" t="s">
        <v>23970</v>
      </c>
      <c r="H144" s="755"/>
      <c r="K144" s="166"/>
    </row>
    <row r="145" spans="1:14" x14ac:dyDescent="0.2">
      <c r="B145" s="195"/>
      <c r="D145" s="755">
        <f>K251</f>
        <v>2638.6</v>
      </c>
      <c r="E145" s="756">
        <f>E160</f>
        <v>0</v>
      </c>
      <c r="F145" s="756">
        <f>F160</f>
        <v>1.3</v>
      </c>
      <c r="G145" s="762">
        <v>26.8</v>
      </c>
      <c r="H145" s="755">
        <f>TRUNC((D145-E145)*F145*G145,2)</f>
        <v>91928.82</v>
      </c>
      <c r="K145" s="166"/>
    </row>
    <row r="146" spans="1:14" x14ac:dyDescent="0.2">
      <c r="B146" s="195"/>
      <c r="D146" s="760" t="s">
        <v>27694</v>
      </c>
      <c r="E146" s="757" t="s">
        <v>103</v>
      </c>
      <c r="F146" s="761" t="s">
        <v>107</v>
      </c>
      <c r="G146" s="757" t="s">
        <v>23970</v>
      </c>
      <c r="H146" s="755"/>
      <c r="K146" s="166"/>
    </row>
    <row r="147" spans="1:14" x14ac:dyDescent="0.2">
      <c r="B147" s="195"/>
      <c r="D147" s="755">
        <f>E167*F167</f>
        <v>584.5</v>
      </c>
      <c r="E147" s="756">
        <v>0</v>
      </c>
      <c r="F147" s="756">
        <f>G167</f>
        <v>1.25</v>
      </c>
      <c r="G147" s="762">
        <v>18.600000000000001</v>
      </c>
      <c r="H147" s="755">
        <f>TRUNC((D147-E147)*F147*G147,2)</f>
        <v>13589.62</v>
      </c>
      <c r="K147" s="166"/>
    </row>
    <row r="148" spans="1:14" ht="24" customHeight="1" x14ac:dyDescent="0.2">
      <c r="B148" s="195"/>
      <c r="C148" s="166"/>
      <c r="D148" s="757" t="s">
        <v>52296</v>
      </c>
      <c r="E148" s="757"/>
      <c r="F148" s="761" t="s">
        <v>107</v>
      </c>
      <c r="G148" s="757" t="s">
        <v>23970</v>
      </c>
      <c r="H148" s="757" t="s">
        <v>0</v>
      </c>
      <c r="K148" s="194"/>
      <c r="L148" s="196"/>
      <c r="M148" s="931"/>
    </row>
    <row r="149" spans="1:14" x14ac:dyDescent="0.2">
      <c r="B149" s="195"/>
      <c r="C149" s="166"/>
      <c r="D149" s="755">
        <f>G288</f>
        <v>701.4</v>
      </c>
      <c r="E149" s="755"/>
      <c r="F149" s="756">
        <v>1.3</v>
      </c>
      <c r="G149" s="762">
        <v>26.8</v>
      </c>
      <c r="H149" s="755">
        <f>TRUNC((D149-E149)*F149*G149,2)</f>
        <v>24436.77</v>
      </c>
      <c r="K149" s="166"/>
    </row>
    <row r="150" spans="1:14" x14ac:dyDescent="0.2">
      <c r="B150" s="181"/>
      <c r="D150" s="183"/>
      <c r="E150" s="183"/>
      <c r="F150" s="183"/>
      <c r="G150" s="183"/>
      <c r="H150" s="183"/>
      <c r="J150" s="148"/>
      <c r="K150" s="184"/>
    </row>
    <row r="151" spans="1:14" ht="39" customHeight="1" x14ac:dyDescent="0.2">
      <c r="A151" s="166" t="str">
        <f t="shared" si="9"/>
        <v>4.2100980</v>
      </c>
      <c r="B151" s="181" t="s">
        <v>19</v>
      </c>
      <c r="C151" s="432">
        <f>ORÇAMENTO!C50</f>
        <v>100980</v>
      </c>
      <c r="D151" s="1041" t="str">
        <f>VLOOKUP(A151,ORÇAMENTO!$A$15:$I$109,4,FALSE)</f>
        <v>CARGA, MANOBRA E DESCARGA DE SOLOS E MATERIAIS GRANULARES EM CAMINHÃO BASCULANTE 18 M³ - CARGA COM ESCAVADEIRA HIDRÁULICA (CAÇAMBA DE 1,20 M³ / 155 HP) E DESCARGA LIVRE (UNIDADE: M3). AF_07/2020</v>
      </c>
      <c r="E151" s="1041"/>
      <c r="F151" s="1041"/>
      <c r="G151" s="1041"/>
      <c r="H151" s="1041"/>
      <c r="I151" s="1041"/>
      <c r="J151" s="148" t="str">
        <f>VLOOKUP(A151,ORÇAMENTO!$A$15:$I$109,5,FALSE)</f>
        <v>M3</v>
      </c>
      <c r="K151" s="471">
        <f>SUM(H154:H162)</f>
        <v>12842.11</v>
      </c>
      <c r="L151" s="189"/>
      <c r="M151" s="174"/>
      <c r="N151" s="174"/>
    </row>
    <row r="152" spans="1:14" x14ac:dyDescent="0.2">
      <c r="A152" s="166" t="str">
        <f t="shared" si="9"/>
        <v/>
      </c>
      <c r="B152" s="181"/>
      <c r="D152" s="147"/>
      <c r="E152" s="147"/>
      <c r="F152" s="147"/>
      <c r="G152" s="147"/>
      <c r="H152" s="147"/>
      <c r="I152" s="147"/>
      <c r="J152" s="148"/>
      <c r="K152" s="184"/>
      <c r="L152" s="189"/>
      <c r="M152" s="174"/>
      <c r="N152" s="174"/>
    </row>
    <row r="153" spans="1:14" ht="24" customHeight="1" x14ac:dyDescent="0.2">
      <c r="B153" s="195"/>
      <c r="C153" s="166"/>
      <c r="D153" s="757" t="s">
        <v>23068</v>
      </c>
      <c r="E153" s="757" t="s">
        <v>103</v>
      </c>
      <c r="F153" s="761" t="s">
        <v>107</v>
      </c>
      <c r="G153" s="755"/>
      <c r="H153" s="757" t="s">
        <v>0</v>
      </c>
      <c r="K153" s="194"/>
      <c r="L153" s="196"/>
      <c r="M153" s="146"/>
    </row>
    <row r="154" spans="1:14" x14ac:dyDescent="0.2">
      <c r="B154" s="195"/>
      <c r="C154" s="166"/>
      <c r="D154" s="755">
        <f>D139</f>
        <v>2623.8620000000001</v>
      </c>
      <c r="E154" s="755">
        <f>E139</f>
        <v>2028.4157281489699</v>
      </c>
      <c r="F154" s="756">
        <v>1.3</v>
      </c>
      <c r="G154" s="755"/>
      <c r="H154" s="755">
        <f>TRUNC((D154-E154)*F154,2)</f>
        <v>774.08</v>
      </c>
      <c r="K154" s="166"/>
    </row>
    <row r="155" spans="1:14" x14ac:dyDescent="0.2">
      <c r="B155" s="195"/>
      <c r="D155" s="760" t="s">
        <v>23758</v>
      </c>
      <c r="E155" s="757" t="s">
        <v>103</v>
      </c>
      <c r="F155" s="761"/>
      <c r="G155" s="757"/>
      <c r="H155" s="755"/>
      <c r="K155" s="166"/>
    </row>
    <row r="156" spans="1:14" x14ac:dyDescent="0.2">
      <c r="B156" s="195"/>
      <c r="D156" s="755">
        <f>D141</f>
        <v>195.65000000000003</v>
      </c>
      <c r="E156" s="756">
        <f>E141</f>
        <v>189.39</v>
      </c>
      <c r="F156" s="756">
        <v>1.3</v>
      </c>
      <c r="G156" s="755"/>
      <c r="H156" s="755">
        <f>TRUNC((D156-E156)*F156,2)</f>
        <v>8.1300000000000008</v>
      </c>
      <c r="K156" s="166"/>
    </row>
    <row r="157" spans="1:14" x14ac:dyDescent="0.2">
      <c r="B157" s="195"/>
      <c r="D157" s="760" t="s">
        <v>27706</v>
      </c>
      <c r="E157" s="757" t="s">
        <v>103</v>
      </c>
      <c r="F157" s="761"/>
      <c r="G157" s="755"/>
      <c r="H157" s="755"/>
      <c r="K157" s="166"/>
    </row>
    <row r="158" spans="1:14" x14ac:dyDescent="0.2">
      <c r="B158" s="195"/>
      <c r="D158" s="755">
        <f>D143</f>
        <v>5936.85</v>
      </c>
      <c r="E158" s="756">
        <f>E143</f>
        <v>0</v>
      </c>
      <c r="F158" s="756">
        <v>1.3</v>
      </c>
      <c r="G158" s="755"/>
      <c r="H158" s="755">
        <f>TRUNC((D158-E158)*F158,2)</f>
        <v>7717.9</v>
      </c>
      <c r="K158" s="166"/>
    </row>
    <row r="159" spans="1:14" x14ac:dyDescent="0.2">
      <c r="B159" s="195"/>
      <c r="D159" s="760" t="s">
        <v>27707</v>
      </c>
      <c r="E159" s="757" t="s">
        <v>103</v>
      </c>
      <c r="F159" s="761"/>
      <c r="G159" s="755"/>
      <c r="H159" s="755"/>
      <c r="K159" s="166"/>
    </row>
    <row r="160" spans="1:14" x14ac:dyDescent="0.2">
      <c r="B160" s="195"/>
      <c r="D160" s="755">
        <f>D145</f>
        <v>2638.6</v>
      </c>
      <c r="E160" s="756">
        <v>0</v>
      </c>
      <c r="F160" s="756">
        <v>1.3</v>
      </c>
      <c r="G160" s="759"/>
      <c r="H160" s="755">
        <f>TRUNC((D160-E160)*F160,2)</f>
        <v>3430.18</v>
      </c>
      <c r="K160" s="166"/>
    </row>
    <row r="161" spans="1:16" x14ac:dyDescent="0.2">
      <c r="B161" s="195"/>
      <c r="D161" s="757" t="s">
        <v>52296</v>
      </c>
      <c r="E161" s="757"/>
      <c r="F161" s="761"/>
      <c r="G161" s="755"/>
      <c r="H161" s="755"/>
      <c r="K161" s="166"/>
    </row>
    <row r="162" spans="1:16" x14ac:dyDescent="0.2">
      <c r="B162" s="195"/>
      <c r="D162" s="755">
        <f>D149</f>
        <v>701.4</v>
      </c>
      <c r="E162" s="756">
        <v>0</v>
      </c>
      <c r="F162" s="756">
        <v>1.3</v>
      </c>
      <c r="G162" s="759"/>
      <c r="H162" s="755">
        <f>TRUNC((D162-E162)*F162,2)</f>
        <v>911.82</v>
      </c>
      <c r="K162" s="166"/>
    </row>
    <row r="163" spans="1:16" x14ac:dyDescent="0.2">
      <c r="B163" s="181"/>
      <c r="D163" s="830"/>
      <c r="E163" s="830"/>
      <c r="F163" s="830"/>
      <c r="G163" s="830"/>
      <c r="I163" s="148"/>
      <c r="K163" s="166"/>
    </row>
    <row r="164" spans="1:16" ht="28.5" customHeight="1" x14ac:dyDescent="0.2">
      <c r="A164" s="166" t="str">
        <f t="shared" ref="A164:A189" si="10">B164&amp;C164</f>
        <v>4.3100988</v>
      </c>
      <c r="B164" s="181" t="s">
        <v>27631</v>
      </c>
      <c r="C164" s="432">
        <f>ORÇAMENTO!C51</f>
        <v>100988</v>
      </c>
      <c r="D164" s="1041" t="str">
        <f>VLOOKUP(A164,ORÇAMENTO!$A$15:$I$109,4,FALSE)</f>
        <v>CARGA DE MISTURA ASFÁLTICA EM CAMINHÃO BASCULANTE 18 M³ (UNIDADE: M3). AF_07/2020</v>
      </c>
      <c r="E164" s="1041"/>
      <c r="F164" s="1041"/>
      <c r="G164" s="1041"/>
      <c r="H164" s="1041"/>
      <c r="I164" s="1041"/>
      <c r="J164" s="148" t="str">
        <f>VLOOKUP(A164,ORÇAMENTO!$A$15:$I$109,5,FALSE)</f>
        <v>M3</v>
      </c>
      <c r="K164" s="471">
        <f>H167</f>
        <v>730.62</v>
      </c>
      <c r="L164" s="412"/>
      <c r="M164" s="174"/>
      <c r="N164" s="174"/>
    </row>
    <row r="165" spans="1:16" x14ac:dyDescent="0.2">
      <c r="A165" s="166" t="str">
        <f t="shared" si="10"/>
        <v/>
      </c>
      <c r="B165" s="181"/>
      <c r="D165" s="147"/>
      <c r="E165" s="147"/>
      <c r="F165" s="147"/>
      <c r="G165" s="147"/>
      <c r="H165" s="147"/>
      <c r="I165" s="147"/>
      <c r="J165" s="148"/>
      <c r="K165" s="184"/>
      <c r="L165" s="189"/>
      <c r="M165" s="174"/>
      <c r="N165" s="174"/>
    </row>
    <row r="166" spans="1:16" ht="27.75" customHeight="1" x14ac:dyDescent="0.2">
      <c r="B166" s="181"/>
      <c r="D166" s="767"/>
      <c r="E166" s="765" t="s">
        <v>28</v>
      </c>
      <c r="F166" s="861" t="s">
        <v>27639</v>
      </c>
      <c r="G166" s="862" t="s">
        <v>107</v>
      </c>
      <c r="H166" s="765" t="s">
        <v>0</v>
      </c>
      <c r="I166" s="187"/>
      <c r="J166" s="148"/>
      <c r="K166" s="184"/>
      <c r="L166" s="194"/>
      <c r="M166" s="146"/>
    </row>
    <row r="167" spans="1:16" ht="12.75" customHeight="1" x14ac:dyDescent="0.2">
      <c r="B167" s="181"/>
      <c r="D167" s="863" t="s">
        <v>27694</v>
      </c>
      <c r="E167" s="768">
        <f>'TABELA VIAS'!J20</f>
        <v>11690</v>
      </c>
      <c r="F167" s="769">
        <v>0.05</v>
      </c>
      <c r="G167" s="770">
        <v>1.25</v>
      </c>
      <c r="H167" s="764">
        <f>TRUNC(E167*F167*G167,2)</f>
        <v>730.62</v>
      </c>
      <c r="I167" s="183"/>
      <c r="J167" s="148"/>
      <c r="K167" s="184"/>
      <c r="L167" s="194"/>
      <c r="M167" s="146"/>
    </row>
    <row r="168" spans="1:16" x14ac:dyDescent="0.2">
      <c r="A168" s="166" t="str">
        <f t="shared" ref="A168" si="11">B168&amp;C168</f>
        <v/>
      </c>
      <c r="B168" s="181"/>
      <c r="D168" s="166"/>
      <c r="J168" s="197"/>
      <c r="K168" s="198"/>
    </row>
    <row r="169" spans="1:16" s="327" customFormat="1" ht="28.5" customHeight="1" x14ac:dyDescent="0.2">
      <c r="A169" s="327" t="str">
        <f>B169&amp;C169</f>
        <v>4.404.005.0300-0</v>
      </c>
      <c r="B169" s="444" t="s">
        <v>27632</v>
      </c>
      <c r="C169" s="421" t="str">
        <f>ORÇAMENTO!C52</f>
        <v>04.005.0300-0</v>
      </c>
      <c r="D169" s="1041" t="str">
        <f>VLOOKUP(A169,ORÇAMENTO!$A$15:$I$109,4,FALSE)</f>
        <v>TRANSPORTE DE CONTAINER,SEGUNDO DESCRICAO DA FAMILIA 02.006,EXCLUSIVE CARGA E DESCARGA(VIDE ITEM 04.013.0015)</v>
      </c>
      <c r="E169" s="1041"/>
      <c r="F169" s="1041"/>
      <c r="G169" s="1041"/>
      <c r="H169" s="1041"/>
      <c r="I169" s="1041"/>
      <c r="J169" s="148" t="str">
        <f>VLOOKUP(A169,ORÇAMENTO!$A$15:$I$109,5,FALSE)</f>
        <v>UNXKM</v>
      </c>
      <c r="K169" s="471">
        <f>F172</f>
        <v>65.2</v>
      </c>
      <c r="L169" s="147" t="s">
        <v>27754</v>
      </c>
    </row>
    <row r="170" spans="1:16" s="327" customFormat="1" ht="11.25" customHeight="1" x14ac:dyDescent="0.2">
      <c r="B170" s="442"/>
      <c r="C170" s="328"/>
      <c r="D170" s="1046"/>
      <c r="E170" s="1046"/>
      <c r="F170" s="1046"/>
      <c r="G170" s="1046"/>
      <c r="H170" s="1046"/>
      <c r="I170" s="1046"/>
      <c r="J170" s="329"/>
      <c r="K170" s="441"/>
      <c r="M170" s="330"/>
    </row>
    <row r="171" spans="1:16" s="327" customFormat="1" ht="12" customHeight="1" x14ac:dyDescent="0.2">
      <c r="B171" s="442"/>
      <c r="C171" s="328"/>
      <c r="D171" s="570" t="s">
        <v>27</v>
      </c>
      <c r="E171" s="570" t="s">
        <v>27633</v>
      </c>
      <c r="F171" s="569" t="s">
        <v>0</v>
      </c>
      <c r="G171" s="333"/>
      <c r="H171" s="333"/>
      <c r="I171" s="333"/>
      <c r="J171" s="333"/>
      <c r="K171" s="443"/>
      <c r="L171" s="334"/>
      <c r="M171" s="335"/>
      <c r="N171" s="336"/>
      <c r="O171" s="337"/>
      <c r="P171" s="337"/>
    </row>
    <row r="172" spans="1:16" s="327" customFormat="1" ht="12" customHeight="1" x14ac:dyDescent="0.2">
      <c r="B172" s="442"/>
      <c r="C172" s="328"/>
      <c r="D172" s="570">
        <v>2</v>
      </c>
      <c r="E172" s="762">
        <v>32.6</v>
      </c>
      <c r="F172" s="570">
        <f>TRUNC(D172*E172,2)</f>
        <v>65.2</v>
      </c>
      <c r="G172" s="333"/>
      <c r="H172" s="333"/>
      <c r="I172" s="333"/>
      <c r="J172" s="333"/>
      <c r="K172" s="443"/>
      <c r="L172" s="338"/>
      <c r="M172" s="335"/>
      <c r="N172" s="337"/>
      <c r="O172" s="337"/>
      <c r="P172" s="337"/>
    </row>
    <row r="173" spans="1:16" s="327" customFormat="1" ht="11.25" customHeight="1" x14ac:dyDescent="0.2">
      <c r="B173" s="442"/>
      <c r="C173" s="328"/>
      <c r="D173" s="339"/>
      <c r="E173" s="339"/>
      <c r="F173" s="331"/>
      <c r="G173" s="333"/>
      <c r="H173" s="331"/>
      <c r="I173" s="333"/>
      <c r="J173" s="333"/>
      <c r="K173" s="443"/>
      <c r="L173" s="334"/>
      <c r="M173" s="335"/>
      <c r="N173" s="336"/>
      <c r="O173" s="337"/>
      <c r="P173" s="337"/>
    </row>
    <row r="174" spans="1:16" s="327" customFormat="1" ht="28.5" customHeight="1" x14ac:dyDescent="0.2">
      <c r="A174" s="327" t="str">
        <f>B174&amp;C174</f>
        <v>4.504.013.0015-0</v>
      </c>
      <c r="B174" s="440" t="s">
        <v>27636</v>
      </c>
      <c r="C174" s="433" t="str">
        <f>ORÇAMENTO!C53</f>
        <v>04.013.0015-0</v>
      </c>
      <c r="D174" s="1041" t="str">
        <f>VLOOKUP(A174,ORÇAMENTO!$A$15:$I$109,4,FALSE)</f>
        <v>CARGA E DESCARGA DE CONTAINER,SEGUNDO DESCRICAO DA FAMILIA 02.006</v>
      </c>
      <c r="E174" s="1041"/>
      <c r="F174" s="1041"/>
      <c r="G174" s="1041"/>
      <c r="H174" s="1041"/>
      <c r="I174" s="1041"/>
      <c r="J174" s="148" t="str">
        <f>VLOOKUP(A174,ORÇAMENTO!$A$15:$I$109,5,FALSE)</f>
        <v>UN</v>
      </c>
      <c r="K174" s="473">
        <f>F177</f>
        <v>4</v>
      </c>
      <c r="L174" s="412"/>
    </row>
    <row r="175" spans="1:16" s="327" customFormat="1" ht="9" customHeight="1" x14ac:dyDescent="0.2">
      <c r="B175" s="442"/>
      <c r="C175" s="328"/>
      <c r="D175" s="1046"/>
      <c r="E175" s="1046"/>
      <c r="F175" s="1046"/>
      <c r="G175" s="1046"/>
      <c r="H175" s="1046"/>
      <c r="I175" s="1046"/>
      <c r="J175" s="329"/>
      <c r="K175" s="441"/>
      <c r="M175" s="330"/>
    </row>
    <row r="176" spans="1:16" s="327" customFormat="1" ht="21" customHeight="1" x14ac:dyDescent="0.2">
      <c r="B176" s="442"/>
      <c r="C176" s="328"/>
      <c r="D176" s="567" t="s">
        <v>41070</v>
      </c>
      <c r="E176" s="568" t="s">
        <v>41069</v>
      </c>
      <c r="F176" s="569" t="s">
        <v>0</v>
      </c>
      <c r="G176" s="333"/>
      <c r="H176" s="333"/>
      <c r="I176" s="333"/>
      <c r="J176" s="333"/>
      <c r="K176" s="443"/>
      <c r="L176" s="334"/>
      <c r="M176" s="335"/>
      <c r="N176" s="336"/>
      <c r="O176" s="337"/>
      <c r="P176" s="337"/>
    </row>
    <row r="177" spans="1:16" s="327" customFormat="1" ht="12" customHeight="1" x14ac:dyDescent="0.2">
      <c r="B177" s="442"/>
      <c r="C177" s="328"/>
      <c r="D177" s="570">
        <f>D172</f>
        <v>2</v>
      </c>
      <c r="E177" s="571">
        <v>2</v>
      </c>
      <c r="F177" s="570">
        <f>SUM(D177:E177)</f>
        <v>4</v>
      </c>
      <c r="G177" s="333"/>
      <c r="H177" s="333"/>
      <c r="I177" s="333"/>
      <c r="J177" s="333"/>
      <c r="K177" s="443"/>
      <c r="L177" s="338"/>
      <c r="M177" s="335"/>
      <c r="N177" s="337"/>
      <c r="O177" s="337"/>
      <c r="P177" s="337"/>
    </row>
    <row r="178" spans="1:16" s="327" customFormat="1" ht="11.25" customHeight="1" x14ac:dyDescent="0.2">
      <c r="B178" s="442"/>
      <c r="C178" s="328"/>
      <c r="D178" s="339"/>
      <c r="E178" s="339"/>
      <c r="F178" s="331"/>
      <c r="G178" s="333"/>
      <c r="H178" s="331"/>
      <c r="I178" s="333"/>
      <c r="J178" s="333"/>
      <c r="K178" s="443"/>
      <c r="L178" s="334"/>
      <c r="M178" s="335"/>
      <c r="N178" s="336"/>
      <c r="O178" s="337"/>
      <c r="P178" s="337"/>
    </row>
    <row r="179" spans="1:16" ht="21.75" customHeight="1" x14ac:dyDescent="0.2">
      <c r="A179" s="166" t="str">
        <f t="shared" si="10"/>
        <v>05 - DRENAGEM</v>
      </c>
      <c r="B179" s="1096" t="s">
        <v>101</v>
      </c>
      <c r="C179" s="1097"/>
      <c r="D179" s="1097"/>
      <c r="E179" s="1097"/>
      <c r="F179" s="1097"/>
      <c r="G179" s="1097"/>
      <c r="H179" s="1097"/>
      <c r="I179" s="1097"/>
      <c r="J179" s="1097"/>
      <c r="K179" s="1098"/>
    </row>
    <row r="180" spans="1:16" ht="12.75" customHeight="1" x14ac:dyDescent="0.2">
      <c r="A180" s="166" t="str">
        <f t="shared" si="10"/>
        <v/>
      </c>
      <c r="B180" s="177"/>
      <c r="C180" s="178"/>
      <c r="D180" s="455"/>
      <c r="E180" s="455"/>
      <c r="F180" s="455"/>
      <c r="G180" s="455"/>
      <c r="H180" s="455"/>
      <c r="I180" s="455"/>
      <c r="J180" s="178"/>
      <c r="K180" s="199"/>
    </row>
    <row r="181" spans="1:16" ht="21.75" customHeight="1" x14ac:dyDescent="0.2">
      <c r="A181" s="166" t="str">
        <f t="shared" si="10"/>
        <v>5.1101570</v>
      </c>
      <c r="B181" s="181" t="s">
        <v>40</v>
      </c>
      <c r="C181" s="431">
        <f>ORÇAMENTO!C56</f>
        <v>101570</v>
      </c>
      <c r="D181" s="1041" t="str">
        <f>VLOOKUP(A181,ORÇAMENTO!$A$15:$I$109,4,FALSE)</f>
        <v>ESCORAMENTO DE VALA, TIPO PONTALETEAMENTO, COM PROFUNDIDADE DE 0 A 1,5 M, LARGURA MENOR QUE 1,5 M. AF_08/2020</v>
      </c>
      <c r="E181" s="1041"/>
      <c r="F181" s="1041"/>
      <c r="G181" s="1041"/>
      <c r="H181" s="1041"/>
      <c r="I181" s="1041"/>
      <c r="J181" s="148" t="str">
        <f>VLOOKUP(A181,ORÇAMENTO!$A$15:$I$109,5,FALSE)</f>
        <v>M2</v>
      </c>
      <c r="K181" s="471">
        <f>'Serviços de Escavação'!H89</f>
        <v>962.92</v>
      </c>
      <c r="L181" s="529"/>
    </row>
    <row r="182" spans="1:16" ht="11.25" customHeight="1" x14ac:dyDescent="0.2">
      <c r="A182" s="166" t="str">
        <f t="shared" si="10"/>
        <v/>
      </c>
      <c r="B182" s="181"/>
      <c r="D182" s="1041" t="s">
        <v>23621</v>
      </c>
      <c r="E182" s="1041"/>
      <c r="F182" s="1041"/>
      <c r="G182" s="1041"/>
      <c r="H182" s="1041"/>
      <c r="I182" s="1041"/>
      <c r="J182" s="148"/>
      <c r="K182" s="184"/>
      <c r="L182" s="532"/>
    </row>
    <row r="183" spans="1:16" x14ac:dyDescent="0.2">
      <c r="B183" s="181"/>
      <c r="D183" s="147"/>
      <c r="E183" s="147"/>
      <c r="F183" s="147"/>
      <c r="G183" s="147"/>
      <c r="H183" s="147"/>
      <c r="I183" s="147"/>
      <c r="J183" s="148"/>
      <c r="K183" s="184"/>
      <c r="L183" s="532"/>
    </row>
    <row r="184" spans="1:16" ht="36" customHeight="1" x14ac:dyDescent="0.2">
      <c r="A184" s="166" t="str">
        <f t="shared" si="10"/>
        <v>5.2101572</v>
      </c>
      <c r="B184" s="181" t="s">
        <v>41</v>
      </c>
      <c r="C184" s="431">
        <f>ORÇAMENTO!C57</f>
        <v>101572</v>
      </c>
      <c r="D184" s="1041" t="str">
        <f>VLOOKUP(A184,ORÇAMENTO!$A$15:$I$109,4,FALSE)</f>
        <v>ESCORAMENTO DE VALA, TIPO PONTALETEAMENTO, COM PROFUNDIDADE DE 1,5 A 3,0 M, LARGURA MENOR QUE 1,5 M. AF_08/2020</v>
      </c>
      <c r="E184" s="1041"/>
      <c r="F184" s="1041"/>
      <c r="G184" s="1041"/>
      <c r="H184" s="1041"/>
      <c r="I184" s="1041"/>
      <c r="J184" s="148" t="str">
        <f>VLOOKUP(A184,ORÇAMENTO!$A$15:$I$109,5,FALSE)</f>
        <v>M2</v>
      </c>
      <c r="K184" s="471">
        <f>'Serviços de Escavação'!H92</f>
        <v>1502.06</v>
      </c>
      <c r="L184" s="529"/>
    </row>
    <row r="185" spans="1:16" ht="11.25" customHeight="1" x14ac:dyDescent="0.2">
      <c r="A185" s="166" t="str">
        <f t="shared" si="10"/>
        <v/>
      </c>
      <c r="B185" s="181"/>
      <c r="D185" s="1041" t="s">
        <v>23621</v>
      </c>
      <c r="E185" s="1041"/>
      <c r="F185" s="1041"/>
      <c r="G185" s="1041"/>
      <c r="H185" s="1041"/>
      <c r="I185" s="1041"/>
      <c r="J185" s="148"/>
      <c r="K185" s="184"/>
      <c r="L185" s="532"/>
    </row>
    <row r="186" spans="1:16" x14ac:dyDescent="0.2">
      <c r="B186" s="181"/>
      <c r="D186" s="147"/>
      <c r="E186" s="147"/>
      <c r="F186" s="147"/>
      <c r="G186" s="147"/>
      <c r="H186" s="147"/>
      <c r="I186" s="147"/>
      <c r="J186" s="148"/>
      <c r="K186" s="184"/>
      <c r="L186" s="532"/>
    </row>
    <row r="187" spans="1:16" ht="33.75" customHeight="1" x14ac:dyDescent="0.2">
      <c r="A187" s="166" t="str">
        <f>B187&amp;C187</f>
        <v>5.3100323</v>
      </c>
      <c r="B187" s="181" t="s">
        <v>71</v>
      </c>
      <c r="C187" s="427">
        <f>ORÇAMENTO!C58</f>
        <v>100323</v>
      </c>
      <c r="D187" s="1041" t="str">
        <f>VLOOKUP(A187,ORÇAMENTO!$A$15:$I$109,4,FALSE)</f>
        <v>LASTRO COM MATERIAL GRANULAR (AREIA MÉDIA), APLICADO EM PISOS OU LAJES SOBRE SOLO, ESPESSURA DE *10 CM*. AF_01/2024</v>
      </c>
      <c r="E187" s="1041"/>
      <c r="F187" s="1041"/>
      <c r="G187" s="1041"/>
      <c r="H187" s="1041"/>
      <c r="I187" s="1041"/>
      <c r="J187" s="148" t="str">
        <f>VLOOKUP(A187,ORÇAMENTO!$A$15:$I$109,5,FALSE)</f>
        <v>M3</v>
      </c>
      <c r="K187" s="471">
        <f>'Serviços de Escavação'!H74</f>
        <v>184.34000000000003</v>
      </c>
      <c r="L187" s="189"/>
    </row>
    <row r="188" spans="1:16" s="148" customFormat="1" ht="11.25" customHeight="1" x14ac:dyDescent="0.2">
      <c r="A188" s="166" t="str">
        <f t="shared" ref="A188" si="12">B188&amp;C188</f>
        <v/>
      </c>
      <c r="B188" s="181"/>
      <c r="C188" s="33"/>
      <c r="D188" s="1041" t="s">
        <v>23621</v>
      </c>
      <c r="E188" s="1041"/>
      <c r="F188" s="1041"/>
      <c r="G188" s="1041"/>
      <c r="H188" s="1041"/>
      <c r="I188" s="1041"/>
      <c r="K188" s="184"/>
      <c r="L188" s="194"/>
    </row>
    <row r="189" spans="1:16" x14ac:dyDescent="0.2">
      <c r="A189" s="166" t="str">
        <f t="shared" si="10"/>
        <v/>
      </c>
      <c r="B189" s="181"/>
      <c r="C189" s="146"/>
      <c r="D189" s="146"/>
      <c r="E189" s="146"/>
      <c r="F189" s="146"/>
      <c r="G189" s="146"/>
      <c r="H189" s="429"/>
      <c r="I189" s="147"/>
      <c r="J189" s="148"/>
      <c r="K189" s="184"/>
    </row>
    <row r="190" spans="1:16" ht="34.5" customHeight="1" x14ac:dyDescent="0.2">
      <c r="A190" s="166" t="str">
        <f>B190&amp;C190</f>
        <v>5.492210</v>
      </c>
      <c r="B190" s="181" t="s">
        <v>72</v>
      </c>
      <c r="C190" s="427">
        <f>ORÇAMENTO!C59</f>
        <v>92210</v>
      </c>
      <c r="D190" s="1041" t="str">
        <f>VLOOKUP(A190,ORÇAMENTO!$A$15:$I$109,4,FALSE)</f>
        <v>TUBO DE CONCRETO PARA REDES COLETORAS DE ÁGUAS PLUVIAIS, DIÂMETRO DE 400 MM, JUNTA RÍGIDA, INSTALADO EM LOCAL COM BAIXO NÍVEL DE INTERFERÊNCIAS - FORNECIMENTO E ASSENTAMENTO. AF_03/2024</v>
      </c>
      <c r="E190" s="1041"/>
      <c r="F190" s="1041"/>
      <c r="G190" s="1041"/>
      <c r="H190" s="1041"/>
      <c r="I190" s="1041"/>
      <c r="J190" s="148" t="str">
        <f>VLOOKUP(A190,ORÇAMENTO!$A$15:$I$109,5,FALSE)</f>
        <v>M</v>
      </c>
      <c r="K190" s="471">
        <f>SUM(H195,H193)</f>
        <v>1206</v>
      </c>
      <c r="L190" s="146"/>
      <c r="M190" s="146"/>
    </row>
    <row r="191" spans="1:16" s="554" customFormat="1" x14ac:dyDescent="0.2">
      <c r="B191" s="842"/>
      <c r="C191" s="522"/>
      <c r="D191" s="824"/>
      <c r="E191" s="824"/>
      <c r="F191" s="824"/>
      <c r="G191" s="824"/>
      <c r="H191" s="824"/>
      <c r="I191" s="824"/>
      <c r="J191" s="522"/>
      <c r="K191" s="184"/>
      <c r="L191" s="813"/>
      <c r="M191" s="813"/>
    </row>
    <row r="192" spans="1:16" ht="21" customHeight="1" x14ac:dyDescent="0.2">
      <c r="A192" s="166" t="str">
        <f t="shared" ref="A192:A227" si="13">B192&amp;C192</f>
        <v/>
      </c>
      <c r="B192" s="181"/>
      <c r="D192" s="776" t="s">
        <v>27716</v>
      </c>
      <c r="E192" s="864"/>
      <c r="F192" s="776" t="s">
        <v>27717</v>
      </c>
      <c r="G192" s="865"/>
      <c r="H192" s="771" t="s">
        <v>0</v>
      </c>
      <c r="I192" s="166"/>
      <c r="J192" s="148"/>
      <c r="K192" s="184"/>
      <c r="L192" s="194"/>
      <c r="M192" s="146"/>
    </row>
    <row r="193" spans="1:13" ht="16.5" customHeight="1" x14ac:dyDescent="0.2">
      <c r="B193" s="181"/>
      <c r="D193" s="772">
        <v>72</v>
      </c>
      <c r="E193" s="557" t="s">
        <v>27626</v>
      </c>
      <c r="F193" s="773">
        <f>'[6]Serviços de Escavação'!$E$14</f>
        <v>4</v>
      </c>
      <c r="G193" s="556" t="s">
        <v>27718</v>
      </c>
      <c r="H193" s="774">
        <f>TRUNC((D193*F193),2)</f>
        <v>288</v>
      </c>
      <c r="I193" s="166"/>
      <c r="J193" s="148"/>
      <c r="K193" s="184"/>
      <c r="L193" s="194"/>
      <c r="M193" s="146"/>
    </row>
    <row r="194" spans="1:13" ht="21" customHeight="1" x14ac:dyDescent="0.2">
      <c r="A194" s="166" t="str">
        <f t="shared" ref="A194" si="14">B194&amp;C194</f>
        <v/>
      </c>
      <c r="B194" s="181"/>
      <c r="D194" s="1050" t="s">
        <v>23757</v>
      </c>
      <c r="E194" s="1050"/>
      <c r="F194" s="1050"/>
      <c r="G194" s="1050"/>
      <c r="H194" s="771" t="s">
        <v>0</v>
      </c>
      <c r="I194" s="166"/>
      <c r="J194" s="148"/>
      <c r="K194" s="184"/>
      <c r="L194" s="194"/>
      <c r="M194" s="146"/>
    </row>
    <row r="195" spans="1:13" ht="12.75" customHeight="1" x14ac:dyDescent="0.2">
      <c r="B195" s="181"/>
      <c r="D195" s="1045">
        <f>'Escavação e Drenagem'!C55</f>
        <v>918</v>
      </c>
      <c r="E195" s="1045"/>
      <c r="F195" s="1045"/>
      <c r="G195" s="1045"/>
      <c r="H195" s="774">
        <f>TRUNC(D195,2)</f>
        <v>918</v>
      </c>
      <c r="I195" s="166"/>
      <c r="J195" s="148"/>
      <c r="K195" s="184"/>
      <c r="L195" s="194"/>
      <c r="M195" s="146"/>
    </row>
    <row r="196" spans="1:13" x14ac:dyDescent="0.2">
      <c r="B196" s="181"/>
      <c r="D196" s="147"/>
      <c r="E196" s="147"/>
      <c r="F196" s="147"/>
      <c r="G196" s="147"/>
      <c r="H196" s="147"/>
      <c r="I196" s="147"/>
      <c r="J196" s="148"/>
      <c r="K196" s="184"/>
      <c r="L196" s="194"/>
      <c r="M196" s="146"/>
    </row>
    <row r="197" spans="1:13" ht="36" customHeight="1" x14ac:dyDescent="0.2">
      <c r="A197" s="166" t="str">
        <f t="shared" si="13"/>
        <v>5.592212</v>
      </c>
      <c r="B197" s="181" t="s">
        <v>93</v>
      </c>
      <c r="C197" s="431">
        <f>ORÇAMENTO!C60</f>
        <v>92212</v>
      </c>
      <c r="D197" s="1041" t="str">
        <f>VLOOKUP(A197,ORÇAMENTO!$A$15:$I$109,4,FALSE)</f>
        <v>TUBO DE CONCRETO PARA REDES COLETORAS DE ÁGUAS PLUVIAIS, DIÂMETRO DE 600 MM, JUNTA RÍGIDA, INSTALADO EM LOCAL COM BAIXO NÍVEL DE INTERFERÊNCIAS - FORNECIMENTO E ASSENTAMENTO. AF_03/2024</v>
      </c>
      <c r="E197" s="1041"/>
      <c r="F197" s="1041"/>
      <c r="G197" s="1041"/>
      <c r="H197" s="1041"/>
      <c r="I197" s="1041"/>
      <c r="J197" s="148" t="str">
        <f>VLOOKUP(A197,ORÇAMENTO!$A$15:$I$109,5,FALSE)</f>
        <v>M</v>
      </c>
      <c r="K197" s="471">
        <f>'Escavação e Drenagem'!C56</f>
        <v>350</v>
      </c>
      <c r="L197" s="146"/>
    </row>
    <row r="198" spans="1:13" ht="11.25" customHeight="1" x14ac:dyDescent="0.2">
      <c r="A198" s="166" t="str">
        <f t="shared" si="13"/>
        <v/>
      </c>
      <c r="B198" s="181"/>
      <c r="D198" s="1041" t="s">
        <v>23621</v>
      </c>
      <c r="E198" s="1041"/>
      <c r="F198" s="1041"/>
      <c r="G198" s="1041"/>
      <c r="H198" s="1041"/>
      <c r="I198" s="1041"/>
      <c r="J198" s="148"/>
      <c r="K198" s="184"/>
      <c r="L198" s="194"/>
    </row>
    <row r="199" spans="1:13" x14ac:dyDescent="0.2">
      <c r="A199" s="166" t="str">
        <f t="shared" si="13"/>
        <v/>
      </c>
      <c r="B199" s="181"/>
      <c r="C199" s="146"/>
      <c r="D199" s="146"/>
      <c r="E199" s="191"/>
      <c r="F199" s="191"/>
      <c r="G199" s="191"/>
      <c r="H199" s="191"/>
      <c r="I199" s="147"/>
      <c r="J199" s="148"/>
      <c r="K199" s="184"/>
      <c r="L199" s="151"/>
      <c r="M199" s="201"/>
    </row>
    <row r="200" spans="1:13" x14ac:dyDescent="0.2">
      <c r="A200" s="166" t="s">
        <v>51986</v>
      </c>
      <c r="B200" s="181" t="s">
        <v>94</v>
      </c>
      <c r="C200" s="431" t="s">
        <v>50038</v>
      </c>
      <c r="D200" s="1041" t="str">
        <f>ORÇAMENTO!D61</f>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v>
      </c>
      <c r="E200" s="1041"/>
      <c r="F200" s="1041"/>
      <c r="G200" s="1041"/>
      <c r="H200" s="1041"/>
      <c r="I200" s="1041"/>
      <c r="J200" s="148" t="str">
        <f>ORÇAMENTO!E61</f>
        <v>un</v>
      </c>
      <c r="K200" s="471">
        <f>SUM(F206:F207)</f>
        <v>36</v>
      </c>
      <c r="L200" s="146"/>
    </row>
    <row r="201" spans="1:13" ht="11.25" customHeight="1" x14ac:dyDescent="0.2">
      <c r="A201" s="166" t="str">
        <f t="shared" si="13"/>
        <v/>
      </c>
      <c r="B201" s="181"/>
      <c r="D201" s="1041" t="s">
        <v>23621</v>
      </c>
      <c r="E201" s="1041"/>
      <c r="F201" s="1041"/>
      <c r="G201" s="1041"/>
      <c r="H201" s="1041"/>
      <c r="I201" s="1041"/>
      <c r="J201" s="148"/>
      <c r="K201" s="184"/>
      <c r="L201" s="194"/>
    </row>
    <row r="202" spans="1:13" x14ac:dyDescent="0.2">
      <c r="A202" s="166" t="str">
        <f t="shared" ref="A202" si="15">B202&amp;C202</f>
        <v/>
      </c>
      <c r="B202" s="181"/>
      <c r="C202" s="146"/>
      <c r="D202" s="146"/>
      <c r="E202" s="191"/>
      <c r="F202" s="191"/>
      <c r="G202" s="191"/>
      <c r="H202" s="191"/>
      <c r="I202" s="147"/>
      <c r="J202" s="148"/>
      <c r="K202" s="184"/>
      <c r="L202" s="151"/>
      <c r="M202" s="201"/>
    </row>
    <row r="203" spans="1:13" x14ac:dyDescent="0.2">
      <c r="A203" s="166" t="str">
        <f t="shared" ref="A203" si="16">B203&amp;C203</f>
        <v/>
      </c>
      <c r="B203" s="181"/>
      <c r="C203" s="146"/>
      <c r="D203" s="1041" t="s">
        <v>23621</v>
      </c>
      <c r="E203" s="1041"/>
      <c r="F203" s="1041"/>
      <c r="G203" s="1041"/>
      <c r="H203" s="1041"/>
      <c r="I203" s="1041"/>
      <c r="J203" s="148"/>
      <c r="K203" s="184"/>
      <c r="L203" s="151"/>
      <c r="M203" s="201"/>
    </row>
    <row r="204" spans="1:13" x14ac:dyDescent="0.2">
      <c r="B204" s="181"/>
      <c r="C204" s="827"/>
      <c r="D204" s="821"/>
      <c r="E204" s="821"/>
      <c r="F204" s="821"/>
      <c r="G204" s="821"/>
      <c r="H204" s="821"/>
      <c r="I204" s="821"/>
      <c r="J204" s="148"/>
      <c r="L204" s="151"/>
      <c r="M204" s="201"/>
    </row>
    <row r="205" spans="1:13" x14ac:dyDescent="0.2">
      <c r="B205" s="181"/>
      <c r="C205" s="146"/>
      <c r="D205" s="757" t="s">
        <v>23622</v>
      </c>
      <c r="E205" s="757" t="s">
        <v>27</v>
      </c>
      <c r="F205" s="757" t="s">
        <v>0</v>
      </c>
      <c r="G205" s="147"/>
      <c r="H205" s="148"/>
      <c r="J205" s="151"/>
      <c r="K205" s="201"/>
    </row>
    <row r="206" spans="1:13" x14ac:dyDescent="0.2">
      <c r="B206" s="181"/>
      <c r="C206" s="146"/>
      <c r="D206" s="760" t="s">
        <v>23749</v>
      </c>
      <c r="E206" s="775">
        <v>26</v>
      </c>
      <c r="F206" s="758">
        <f>TRUNC(E206,2)</f>
        <v>26</v>
      </c>
      <c r="G206" s="147"/>
      <c r="H206" s="148"/>
      <c r="J206" s="151"/>
      <c r="K206" s="201"/>
    </row>
    <row r="207" spans="1:13" x14ac:dyDescent="0.2">
      <c r="B207" s="181"/>
      <c r="C207" s="146"/>
      <c r="D207" s="760" t="s">
        <v>23623</v>
      </c>
      <c r="E207" s="775">
        <v>10</v>
      </c>
      <c r="F207" s="758">
        <f>TRUNC(E207,2)</f>
        <v>10</v>
      </c>
      <c r="G207" s="147"/>
      <c r="H207" s="148"/>
      <c r="J207" s="151"/>
      <c r="K207" s="201"/>
    </row>
    <row r="208" spans="1:13" x14ac:dyDescent="0.2">
      <c r="A208" s="166" t="str">
        <f t="shared" si="13"/>
        <v/>
      </c>
      <c r="B208" s="181"/>
      <c r="C208" s="146"/>
      <c r="D208" s="147"/>
      <c r="E208" s="147"/>
      <c r="F208" s="147"/>
      <c r="G208" s="147"/>
      <c r="H208" s="147"/>
      <c r="I208" s="147"/>
      <c r="J208" s="146"/>
      <c r="K208" s="184"/>
      <c r="L208" s="191"/>
      <c r="M208" s="191"/>
    </row>
    <row r="209" spans="1:13" x14ac:dyDescent="0.2">
      <c r="A209" s="166" t="str">
        <f t="shared" ref="A209:A211" si="17">B209&amp;C209</f>
        <v/>
      </c>
      <c r="B209" s="414"/>
      <c r="C209" s="200"/>
      <c r="D209" s="202"/>
      <c r="E209" s="202"/>
      <c r="F209" s="202"/>
      <c r="G209" s="202"/>
      <c r="H209" s="202"/>
      <c r="I209" s="413"/>
      <c r="J209" s="413"/>
      <c r="K209" s="415"/>
    </row>
    <row r="210" spans="1:13" ht="46.5" customHeight="1" x14ac:dyDescent="0.2">
      <c r="A210" s="166" t="str">
        <f t="shared" si="17"/>
        <v xml:space="preserve">5.7DR 20.15.0200 </v>
      </c>
      <c r="B210" s="181" t="s">
        <v>95</v>
      </c>
      <c r="C210" s="434" t="str">
        <f>ORÇAMENTO!C62</f>
        <v xml:space="preserve">DR 20.15.0200 </v>
      </c>
      <c r="D210" s="1092" t="str">
        <f>VLOOKUP(A210,ORÇAMENTO!$A$15:$I$109,4,FALSE)</f>
        <v>Fornecimento e assentamento de anel de concreto armado pre-moldado para pocos de visita de esgotos sanitarios, segundo especificacoes da CEDAE, medindo (0,60x0,15x0,05)m, com argamassa de cimento e areia no traco 1:4, inclusive degraus de ferro fundido; exclusive escavacao e reaterro.</v>
      </c>
      <c r="E210" s="1092"/>
      <c r="F210" s="1092"/>
      <c r="G210" s="1092"/>
      <c r="H210" s="1092"/>
      <c r="I210" s="1092"/>
      <c r="J210" s="146" t="str">
        <f>VLOOKUP(A210,ORÇAMENTO!$A$15:$I$109,5,FALSE)</f>
        <v>un</v>
      </c>
      <c r="K210" s="471">
        <f>SUM(F214:F218)</f>
        <v>36</v>
      </c>
      <c r="L210" s="189" t="s">
        <v>27751</v>
      </c>
    </row>
    <row r="211" spans="1:13" ht="11.25" customHeight="1" x14ac:dyDescent="0.2">
      <c r="A211" s="166" t="str">
        <f t="shared" si="17"/>
        <v/>
      </c>
      <c r="B211" s="416"/>
      <c r="C211" s="418"/>
      <c r="D211" s="1041" t="s">
        <v>23621</v>
      </c>
      <c r="E211" s="1041"/>
      <c r="F211" s="1041"/>
      <c r="G211" s="1041"/>
      <c r="H211" s="1041"/>
      <c r="I211" s="1041"/>
      <c r="J211" s="148"/>
      <c r="K211" s="184"/>
    </row>
    <row r="212" spans="1:13" ht="11.25" customHeight="1" x14ac:dyDescent="0.2">
      <c r="B212" s="416"/>
      <c r="C212" s="418"/>
      <c r="D212" s="821"/>
      <c r="E212" s="821"/>
      <c r="F212" s="821"/>
      <c r="G212" s="821"/>
      <c r="H212" s="821"/>
      <c r="I212" s="821"/>
      <c r="J212" s="148"/>
    </row>
    <row r="213" spans="1:13" x14ac:dyDescent="0.2">
      <c r="B213" s="181"/>
      <c r="D213" s="757" t="s">
        <v>23622</v>
      </c>
      <c r="E213" s="757" t="s">
        <v>27</v>
      </c>
      <c r="F213" s="757" t="s">
        <v>0</v>
      </c>
      <c r="H213" s="148"/>
      <c r="J213" s="838"/>
      <c r="K213" s="166"/>
    </row>
    <row r="214" spans="1:13" x14ac:dyDescent="0.2">
      <c r="B214" s="181"/>
      <c r="C214" s="146"/>
      <c r="D214" s="872" t="s">
        <v>23749</v>
      </c>
      <c r="E214" s="775">
        <v>26</v>
      </c>
      <c r="F214" s="758">
        <f t="shared" ref="F214:F218" si="18">TRUNC(E214,2)</f>
        <v>26</v>
      </c>
      <c r="G214" s="147"/>
      <c r="H214" s="148"/>
      <c r="J214" s="151"/>
      <c r="K214" s="201"/>
    </row>
    <row r="215" spans="1:13" x14ac:dyDescent="0.2">
      <c r="B215" s="181"/>
      <c r="C215" s="146"/>
      <c r="D215" s="872" t="s">
        <v>23623</v>
      </c>
      <c r="E215" s="775">
        <v>10</v>
      </c>
      <c r="F215" s="758">
        <f t="shared" si="18"/>
        <v>10</v>
      </c>
      <c r="G215" s="147"/>
      <c r="H215" s="148"/>
      <c r="J215" s="151"/>
      <c r="K215" s="201"/>
    </row>
    <row r="216" spans="1:13" x14ac:dyDescent="0.2">
      <c r="B216" s="181"/>
      <c r="D216" s="872" t="s">
        <v>27720</v>
      </c>
      <c r="E216" s="772"/>
      <c r="F216" s="758">
        <f t="shared" si="18"/>
        <v>0</v>
      </c>
      <c r="H216" s="148"/>
      <c r="J216" s="838"/>
      <c r="K216" s="166"/>
    </row>
    <row r="217" spans="1:13" x14ac:dyDescent="0.2">
      <c r="B217" s="181"/>
      <c r="D217" s="873" t="s">
        <v>27721</v>
      </c>
      <c r="E217" s="772"/>
      <c r="F217" s="758">
        <f t="shared" si="18"/>
        <v>0</v>
      </c>
      <c r="H217" s="148"/>
      <c r="J217" s="838"/>
      <c r="K217" s="166"/>
    </row>
    <row r="218" spans="1:13" x14ac:dyDescent="0.2">
      <c r="B218" s="181"/>
      <c r="D218" s="873" t="s">
        <v>27722</v>
      </c>
      <c r="E218" s="772"/>
      <c r="F218" s="758">
        <f t="shared" si="18"/>
        <v>0</v>
      </c>
      <c r="H218" s="148"/>
      <c r="J218" s="838"/>
      <c r="K218" s="166"/>
    </row>
    <row r="219" spans="1:13" x14ac:dyDescent="0.2">
      <c r="B219" s="414"/>
      <c r="C219" s="200"/>
      <c r="D219" s="853"/>
      <c r="E219" s="854"/>
      <c r="F219" s="855"/>
      <c r="G219" s="413"/>
      <c r="H219" s="413"/>
      <c r="I219" s="839"/>
      <c r="J219" s="840"/>
      <c r="K219" s="166"/>
    </row>
    <row r="220" spans="1:13" ht="65.25" customHeight="1" x14ac:dyDescent="0.2">
      <c r="A220" s="166" t="str">
        <f t="shared" si="13"/>
        <v>5.897933</v>
      </c>
      <c r="B220" s="181" t="s">
        <v>96</v>
      </c>
      <c r="C220" s="431">
        <f>ORÇAMENTO!C63</f>
        <v>97933</v>
      </c>
      <c r="D220" s="1041" t="str">
        <f>VLOOKUP(A220,ORÇAMENTO!$A$15:$I$109,4,FALSE)</f>
        <v>CAIXA COM GRELHA SIMPLES RETANGULAR, EM CONCRETO PRÉ-MOLDADO, DIMENSÕES INTERNAS: 0,6X1,0X1,0 M. AF_12/2020</v>
      </c>
      <c r="E220" s="1041"/>
      <c r="F220" s="1041"/>
      <c r="G220" s="1041"/>
      <c r="H220" s="1041"/>
      <c r="I220" s="1041"/>
      <c r="J220" s="148" t="str">
        <f>VLOOKUP(A220,ORÇAMENTO!$A$15:$I$109,5,FALSE)</f>
        <v>UN</v>
      </c>
      <c r="K220" s="471">
        <f>'Escavação e Drenagem'!C65</f>
        <v>72</v>
      </c>
      <c r="L220" s="189" t="s">
        <v>27751</v>
      </c>
    </row>
    <row r="221" spans="1:13" ht="11.25" customHeight="1" x14ac:dyDescent="0.2">
      <c r="A221" s="166" t="str">
        <f t="shared" si="13"/>
        <v/>
      </c>
      <c r="B221" s="181"/>
      <c r="D221" s="1041" t="s">
        <v>23621</v>
      </c>
      <c r="E221" s="1041"/>
      <c r="F221" s="1041"/>
      <c r="G221" s="1041"/>
      <c r="H221" s="1041"/>
      <c r="I221" s="1041"/>
      <c r="J221" s="148"/>
      <c r="K221" s="184"/>
      <c r="L221" s="194"/>
    </row>
    <row r="222" spans="1:13" x14ac:dyDescent="0.2">
      <c r="A222" s="166" t="str">
        <f t="shared" si="13"/>
        <v/>
      </c>
      <c r="B222" s="181"/>
      <c r="C222" s="146"/>
      <c r="D222" s="146"/>
      <c r="E222" s="191"/>
      <c r="F222" s="191"/>
      <c r="G222" s="191"/>
      <c r="H222" s="191"/>
      <c r="I222" s="147"/>
      <c r="J222" s="148"/>
      <c r="K222" s="184"/>
      <c r="L222" s="151"/>
      <c r="M222" s="201"/>
    </row>
    <row r="223" spans="1:13" ht="36.75" customHeight="1" x14ac:dyDescent="0.2">
      <c r="A223" s="166" t="str">
        <f t="shared" si="13"/>
        <v xml:space="preserve">5.9SC 15.05.0400 </v>
      </c>
      <c r="B223" s="181" t="s">
        <v>97</v>
      </c>
      <c r="C223" s="431" t="str">
        <f>ORÇAMENTO!C64</f>
        <v xml:space="preserve">SC 15.05.0400 </v>
      </c>
      <c r="D223" s="1041" t="str">
        <f>VLOOKUP(A223,ORÇAMENTO!$A$15:$I$109,4,FALSE)</f>
        <v>Po-de-pedra, inclusive transporte ate 20km. Fornecimento.</v>
      </c>
      <c r="E223" s="1041"/>
      <c r="F223" s="1041"/>
      <c r="G223" s="1041"/>
      <c r="H223" s="1041"/>
      <c r="I223" s="1041"/>
      <c r="J223" s="146" t="str">
        <f>VLOOKUP(A223,ORÇAMENTO!$A$15:$I$109,5,FALSE)</f>
        <v>m3</v>
      </c>
      <c r="K223" s="471">
        <f>F227</f>
        <v>1326.87</v>
      </c>
      <c r="L223" s="189" t="s">
        <v>27751</v>
      </c>
      <c r="M223" s="194"/>
    </row>
    <row r="224" spans="1:13" x14ac:dyDescent="0.2">
      <c r="B224" s="416"/>
      <c r="C224" s="146"/>
      <c r="D224" s="1041" t="s">
        <v>23621</v>
      </c>
      <c r="E224" s="1041"/>
      <c r="F224" s="1041"/>
      <c r="G224" s="1041"/>
      <c r="H224" s="1041"/>
      <c r="I224" s="1041"/>
      <c r="J224" s="148"/>
      <c r="K224" s="184"/>
      <c r="L224" s="151"/>
      <c r="M224" s="194"/>
    </row>
    <row r="225" spans="1:14" x14ac:dyDescent="0.2">
      <c r="B225" s="416"/>
      <c r="C225" s="146"/>
      <c r="D225" s="147"/>
      <c r="E225" s="147"/>
      <c r="F225" s="147"/>
      <c r="G225" s="147"/>
      <c r="H225" s="147"/>
      <c r="I225" s="841"/>
      <c r="J225" s="148"/>
      <c r="K225" s="184"/>
      <c r="L225" s="151"/>
      <c r="M225" s="194"/>
    </row>
    <row r="226" spans="1:14" x14ac:dyDescent="0.2">
      <c r="A226" s="166" t="str">
        <f t="shared" si="13"/>
        <v/>
      </c>
      <c r="B226" s="181"/>
      <c r="D226" s="771" t="s">
        <v>23624</v>
      </c>
      <c r="E226" s="761" t="s">
        <v>107</v>
      </c>
      <c r="F226" s="776" t="s">
        <v>0</v>
      </c>
      <c r="H226" s="148"/>
      <c r="J226" s="166"/>
      <c r="K226" s="166"/>
    </row>
    <row r="227" spans="1:14" x14ac:dyDescent="0.2">
      <c r="A227" s="166" t="str">
        <f t="shared" si="13"/>
        <v/>
      </c>
      <c r="B227" s="186"/>
      <c r="D227" s="777">
        <f>'Serviços de Escavação'!H110</f>
        <v>1020.67</v>
      </c>
      <c r="E227" s="778">
        <v>1.3</v>
      </c>
      <c r="F227" s="777">
        <f>TRUNC(D227*E227,2)</f>
        <v>1326.87</v>
      </c>
      <c r="G227" s="166"/>
      <c r="H227" s="166"/>
      <c r="I227" s="830"/>
      <c r="J227" s="166"/>
      <c r="K227" s="166"/>
    </row>
    <row r="228" spans="1:14" ht="12.75" customHeight="1" x14ac:dyDescent="0.2">
      <c r="A228" s="166" t="str">
        <f t="shared" ref="A228:A232" si="19">B228&amp;C228</f>
        <v/>
      </c>
      <c r="B228" s="419"/>
      <c r="C228" s="203"/>
      <c r="D228" s="203"/>
      <c r="E228" s="203"/>
      <c r="F228" s="203"/>
      <c r="G228" s="203"/>
      <c r="H228" s="203"/>
      <c r="I228" s="203"/>
      <c r="J228" s="203"/>
      <c r="K228" s="188"/>
    </row>
    <row r="229" spans="1:14" ht="39.75" customHeight="1" x14ac:dyDescent="0.2">
      <c r="A229" s="166" t="str">
        <f t="shared" si="19"/>
        <v xml:space="preserve">5.10MT 05.40.0150 </v>
      </c>
      <c r="B229" s="181" t="s">
        <v>139</v>
      </c>
      <c r="C229" s="427" t="str">
        <f>ORÇAMENTO!C65</f>
        <v xml:space="preserve">MT 05.40.0150 </v>
      </c>
      <c r="D229" s="1041" t="str">
        <f>VLOOKUP(A229,ORÇAMENTO!$A$15:$I$109,4,FALSE)</f>
        <v>Cerca protetora de borda de vala, construida com montantes de madeira serrada de (7,5 x 7,5)cm, com 1,50m de comprimento, ficando 0,50m enterrado, com intervalo de 6m e 1 linha de fita plastica zebrada, horizontal, com aproveitamento de 3 vezes da madeira.</v>
      </c>
      <c r="E229" s="1041"/>
      <c r="F229" s="1041"/>
      <c r="G229" s="1041"/>
      <c r="H229" s="1041"/>
      <c r="I229" s="1041"/>
      <c r="J229" s="146" t="str">
        <f>VLOOKUP(A229,ORÇAMENTO!$A$15:$I$109,5,FALSE)</f>
        <v>M</v>
      </c>
      <c r="K229" s="470">
        <f>F232</f>
        <v>2536</v>
      </c>
      <c r="L229" s="189" t="s">
        <v>27751</v>
      </c>
    </row>
    <row r="230" spans="1:14" x14ac:dyDescent="0.2">
      <c r="B230" s="181"/>
      <c r="D230" s="147"/>
      <c r="E230" s="147"/>
      <c r="F230" s="147"/>
      <c r="G230" s="147"/>
      <c r="H230" s="147"/>
      <c r="I230" s="147"/>
      <c r="J230" s="148"/>
      <c r="K230" s="182"/>
    </row>
    <row r="231" spans="1:14" ht="12.75" customHeight="1" x14ac:dyDescent="0.2">
      <c r="A231" s="166" t="str">
        <f t="shared" si="19"/>
        <v/>
      </c>
      <c r="B231" s="181"/>
      <c r="C231" s="166"/>
      <c r="D231" s="757" t="s">
        <v>27723</v>
      </c>
      <c r="E231" s="866" t="s">
        <v>23753</v>
      </c>
      <c r="F231" s="757" t="s">
        <v>0</v>
      </c>
      <c r="G231" s="166"/>
      <c r="H231" s="148"/>
      <c r="J231" s="838"/>
      <c r="K231" s="166"/>
    </row>
    <row r="232" spans="1:14" ht="12.75" customHeight="1" x14ac:dyDescent="0.2">
      <c r="A232" s="166" t="str">
        <f t="shared" si="19"/>
        <v/>
      </c>
      <c r="B232" s="181"/>
      <c r="C232" s="166"/>
      <c r="D232" s="762">
        <f>'Escavação e Drenagem'!D56</f>
        <v>1268</v>
      </c>
      <c r="E232" s="762">
        <v>2</v>
      </c>
      <c r="F232" s="762">
        <f>TRUNC(D232*E232,2)</f>
        <v>2536</v>
      </c>
      <c r="G232" s="166"/>
      <c r="H232" s="148"/>
      <c r="J232" s="838"/>
      <c r="K232" s="166"/>
    </row>
    <row r="233" spans="1:14" x14ac:dyDescent="0.2">
      <c r="B233" s="416"/>
      <c r="C233" s="146"/>
      <c r="D233" s="1041" t="s">
        <v>23621</v>
      </c>
      <c r="E233" s="1041"/>
      <c r="F233" s="1041"/>
      <c r="G233" s="1041"/>
      <c r="H233" s="1041"/>
      <c r="I233" s="1041"/>
      <c r="J233" s="148"/>
      <c r="K233" s="184"/>
      <c r="L233" s="151"/>
      <c r="M233" s="194"/>
    </row>
    <row r="234" spans="1:14" ht="12.75" customHeight="1" x14ac:dyDescent="0.2">
      <c r="B234" s="181"/>
      <c r="D234" s="420"/>
      <c r="E234" s="430"/>
      <c r="F234" s="417"/>
      <c r="G234" s="430"/>
      <c r="H234" s="430"/>
      <c r="I234" s="417"/>
      <c r="J234" s="148"/>
      <c r="K234" s="184"/>
    </row>
    <row r="235" spans="1:14" ht="59.25" customHeight="1" x14ac:dyDescent="0.2">
      <c r="A235" s="166" t="str">
        <f>B235&amp;C235</f>
        <v xml:space="preserve">5.11DR 35.05.0225 </v>
      </c>
      <c r="B235" s="416" t="s">
        <v>98</v>
      </c>
      <c r="C235" s="434" t="s">
        <v>50042</v>
      </c>
      <c r="D235" s="1041" t="str">
        <f>VLOOKUP(A235,ORÇAMENTO!$A$15:$I$109,4,FALSE)</f>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anti-furto, pintado com tinta hidrossoluvel na cor preta, completo. As pecas devem ter identificacao em local visivel mesmo apos assentamento: O nome ou marca do fabricante, a classe, o numero da norma tecnica, a utilizacao, e a identificacao do orgao da PCRJ responsavel.</v>
      </c>
      <c r="E235" s="1041"/>
      <c r="F235" s="1041"/>
      <c r="G235" s="1041"/>
      <c r="H235" s="1041"/>
      <c r="I235" s="1041"/>
      <c r="J235" s="146" t="str">
        <f>VLOOKUP(A235,ORÇAMENTO!$A$15:$I$109,5,FALSE)</f>
        <v>un</v>
      </c>
      <c r="K235" s="471">
        <f>E239</f>
        <v>36</v>
      </c>
      <c r="L235" s="189" t="s">
        <v>27751</v>
      </c>
      <c r="M235" s="194"/>
      <c r="N235" s="194"/>
    </row>
    <row r="236" spans="1:14" s="554" customFormat="1" x14ac:dyDescent="0.2">
      <c r="B236" s="811"/>
      <c r="C236" s="812"/>
      <c r="D236" s="1041" t="s">
        <v>23621</v>
      </c>
      <c r="E236" s="1041"/>
      <c r="F236" s="1041"/>
      <c r="G236" s="1041"/>
      <c r="H236" s="1041"/>
      <c r="I236" s="1041"/>
      <c r="J236" s="813"/>
      <c r="K236" s="170"/>
      <c r="L236" s="746"/>
      <c r="M236" s="814"/>
      <c r="N236" s="814"/>
    </row>
    <row r="237" spans="1:14" s="554" customFormat="1" x14ac:dyDescent="0.2">
      <c r="B237" s="811"/>
      <c r="C237" s="812"/>
      <c r="D237" s="821"/>
      <c r="E237" s="821"/>
      <c r="F237" s="821"/>
      <c r="G237" s="821"/>
      <c r="H237" s="821"/>
      <c r="I237" s="821"/>
      <c r="J237" s="813"/>
      <c r="K237" s="170"/>
      <c r="L237" s="746"/>
      <c r="M237" s="814"/>
      <c r="N237" s="814"/>
    </row>
    <row r="238" spans="1:14" ht="12.75" customHeight="1" x14ac:dyDescent="0.2">
      <c r="A238" s="166" t="str">
        <f t="shared" ref="A238:A241" si="20">B238&amp;C238</f>
        <v/>
      </c>
      <c r="B238" s="186"/>
      <c r="D238" s="776" t="s">
        <v>23625</v>
      </c>
      <c r="E238" s="776" t="s">
        <v>0</v>
      </c>
      <c r="F238" s="166"/>
      <c r="G238" s="166"/>
      <c r="H238" s="838"/>
      <c r="I238" s="841"/>
      <c r="J238" s="205"/>
      <c r="K238" s="189"/>
      <c r="L238" s="174"/>
      <c r="M238" s="174"/>
    </row>
    <row r="239" spans="1:14" ht="12.75" customHeight="1" x14ac:dyDescent="0.2">
      <c r="A239" s="166" t="str">
        <f t="shared" si="20"/>
        <v/>
      </c>
      <c r="B239" s="186"/>
      <c r="D239" s="779">
        <f>'Escavação e Drenagem'!C69</f>
        <v>36</v>
      </c>
      <c r="E239" s="556">
        <f>TRUNC((D239),2)</f>
        <v>36</v>
      </c>
      <c r="F239" s="166"/>
      <c r="G239" s="166"/>
      <c r="H239" s="838"/>
      <c r="I239" s="841"/>
      <c r="J239" s="205"/>
      <c r="K239" s="189"/>
      <c r="L239" s="174"/>
      <c r="M239" s="174"/>
    </row>
    <row r="240" spans="1:14" x14ac:dyDescent="0.2">
      <c r="B240" s="416"/>
      <c r="C240" s="146"/>
      <c r="D240" s="1041"/>
      <c r="E240" s="1041"/>
      <c r="F240" s="1041"/>
      <c r="G240" s="1041"/>
      <c r="H240" s="1041"/>
      <c r="I240" s="1041"/>
      <c r="J240" s="148"/>
      <c r="K240" s="184"/>
      <c r="L240" s="151"/>
      <c r="M240" s="194"/>
    </row>
    <row r="241" spans="1:25" s="20" customFormat="1" ht="43.5" customHeight="1" x14ac:dyDescent="0.2">
      <c r="A241" s="166" t="str">
        <f t="shared" si="20"/>
        <v>5.125693</v>
      </c>
      <c r="B241" s="416" t="s">
        <v>102</v>
      </c>
      <c r="C241" s="422">
        <f>ORÇAMENTO!C67</f>
        <v>5693</v>
      </c>
      <c r="D241" s="1041" t="str">
        <f>VLOOKUP(A241,ORÇAMENTO!$A$15:$I$109,4,FALSE)</f>
        <v>MOTOBOMBA CENTRÍFUGA, MOTOR A GASOLINA, POTÊNCIA 5,42 HP, BOCAIS 1 1/2" X 1", DIÂMETRO ROTOR 143 MM HM/Q = 6 MCA / 16,8 M3/H A 38 MCA / 6,6 M3/H - MATERIAIS NA OPERAÇÃO. AF_06/2014</v>
      </c>
      <c r="E241" s="1041"/>
      <c r="F241" s="1041"/>
      <c r="G241" s="1041"/>
      <c r="H241" s="1041"/>
      <c r="I241" s="1041"/>
      <c r="J241" s="146" t="str">
        <f>VLOOKUP(A241,ORÇAMENTO!$A$15:$I$109,5,FALSE)</f>
        <v>H</v>
      </c>
      <c r="K241" s="471">
        <f>H244</f>
        <v>2112</v>
      </c>
      <c r="L241" s="753" t="s">
        <v>27752</v>
      </c>
    </row>
    <row r="242" spans="1:25" s="20" customFormat="1" x14ac:dyDescent="0.2">
      <c r="A242" s="166"/>
      <c r="B242" s="416"/>
      <c r="C242" s="33"/>
      <c r="D242" s="147"/>
      <c r="E242" s="147"/>
      <c r="F242" s="147"/>
      <c r="G242" s="147"/>
      <c r="H242" s="147"/>
      <c r="I242" s="147"/>
      <c r="J242" s="146"/>
      <c r="K242" s="184"/>
    </row>
    <row r="243" spans="1:25" s="20" customFormat="1" ht="12.75" customHeight="1" x14ac:dyDescent="0.2">
      <c r="B243" s="181"/>
      <c r="C243" s="146"/>
      <c r="D243" s="776" t="s">
        <v>23064</v>
      </c>
      <c r="E243" s="776" t="s">
        <v>23626</v>
      </c>
      <c r="F243" s="776" t="s">
        <v>23627</v>
      </c>
      <c r="G243" s="776" t="s">
        <v>27</v>
      </c>
      <c r="H243" s="776" t="s">
        <v>0</v>
      </c>
      <c r="I243" s="166"/>
      <c r="J243" s="148"/>
      <c r="K243" s="184"/>
      <c r="L243" s="206"/>
      <c r="M243" s="207"/>
      <c r="N243" s="207"/>
    </row>
    <row r="244" spans="1:25" s="20" customFormat="1" ht="12.75" customHeight="1" x14ac:dyDescent="0.2">
      <c r="B244" s="181"/>
      <c r="C244" s="146"/>
      <c r="D244" s="556">
        <v>4</v>
      </c>
      <c r="E244" s="556">
        <v>22</v>
      </c>
      <c r="F244" s="556">
        <v>12</v>
      </c>
      <c r="G244" s="556">
        <v>2</v>
      </c>
      <c r="H244" s="556">
        <f>TRUNC((E244*F244*G244*D244),2)</f>
        <v>2112</v>
      </c>
      <c r="I244" s="166"/>
      <c r="J244" s="148"/>
      <c r="K244" s="184"/>
      <c r="L244" s="206"/>
      <c r="M244" s="207"/>
      <c r="N244" s="207"/>
      <c r="O244" s="21"/>
    </row>
    <row r="245" spans="1:25" s="20" customFormat="1" ht="11.25" customHeight="1" x14ac:dyDescent="0.2">
      <c r="B245" s="186"/>
      <c r="C245" s="33"/>
      <c r="D245" s="190"/>
      <c r="E245" s="190"/>
      <c r="F245" s="183"/>
      <c r="G245" s="166"/>
      <c r="H245" s="183"/>
      <c r="I245" s="166"/>
      <c r="J245" s="166"/>
      <c r="K245" s="204"/>
      <c r="L245" s="208"/>
      <c r="M245" s="209"/>
      <c r="N245" s="210"/>
      <c r="O245" s="211"/>
      <c r="P245" s="211"/>
    </row>
    <row r="246" spans="1:25" s="20" customFormat="1" ht="11.25" customHeight="1" x14ac:dyDescent="0.2">
      <c r="B246" s="186"/>
      <c r="C246" s="33"/>
      <c r="D246" s="190"/>
      <c r="E246" s="190"/>
      <c r="F246" s="183"/>
      <c r="G246" s="166"/>
      <c r="H246" s="183"/>
      <c r="I246" s="166"/>
      <c r="J246" s="166"/>
      <c r="K246" s="204"/>
      <c r="L246" s="208"/>
      <c r="M246" s="209"/>
      <c r="N246" s="210"/>
      <c r="O246" s="211"/>
      <c r="P246" s="211"/>
    </row>
    <row r="247" spans="1:25" ht="59.25" customHeight="1" x14ac:dyDescent="0.2">
      <c r="A247" s="166" t="s">
        <v>51986</v>
      </c>
      <c r="B247" s="416" t="s">
        <v>27715</v>
      </c>
      <c r="C247" s="434" t="s">
        <v>19560</v>
      </c>
      <c r="D247" s="1041" t="str">
        <f>ORÇAMENTO!D68</f>
        <v>BOCA PARA BUEIRO SIMPLES TUBULAR DE CONCRETO,DIAMETRO DE 0,40M EM CONCRETO CICLOPICO,INCLUSIVE FORMA,ESCAVACAO,REATERROE FORNECIMENTO DOS MATERIAIS,EXCLUSIVE ESCAVACAO DE MATERIAL DE REATERRO NA JAZIDA E SEU TRANSPORTE AO CANTEIRO</v>
      </c>
      <c r="E247" s="1041"/>
      <c r="F247" s="1041"/>
      <c r="G247" s="1041"/>
      <c r="H247" s="1041"/>
      <c r="I247" s="1041"/>
      <c r="J247" s="905" t="str">
        <f>ORÇAMENTO!E68</f>
        <v>UN</v>
      </c>
      <c r="K247" s="471">
        <f>'Escavação e Drenagem'!C73</f>
        <v>1</v>
      </c>
      <c r="L247" s="189" t="s">
        <v>27751</v>
      </c>
      <c r="M247" s="194"/>
      <c r="N247" s="194"/>
    </row>
    <row r="248" spans="1:25" s="554" customFormat="1" x14ac:dyDescent="0.2">
      <c r="B248" s="811"/>
      <c r="C248" s="812"/>
      <c r="D248" s="818"/>
      <c r="E248" s="818"/>
      <c r="F248" s="818"/>
      <c r="G248" s="818"/>
      <c r="H248" s="818"/>
      <c r="I248" s="818"/>
      <c r="J248" s="813"/>
      <c r="K248" s="184"/>
      <c r="L248" s="746"/>
      <c r="M248" s="814"/>
      <c r="N248" s="814"/>
    </row>
    <row r="249" spans="1:25" s="554" customFormat="1" x14ac:dyDescent="0.2">
      <c r="B249" s="811"/>
      <c r="C249" s="812"/>
      <c r="D249" s="818"/>
      <c r="E249" s="818"/>
      <c r="F249" s="818"/>
      <c r="G249" s="818"/>
      <c r="H249" s="818"/>
      <c r="I249" s="818"/>
      <c r="J249" s="813"/>
      <c r="K249" s="184"/>
      <c r="L249" s="746"/>
      <c r="M249" s="814"/>
      <c r="N249" s="814"/>
    </row>
    <row r="250" spans="1:25" s="327" customFormat="1" ht="28.5" customHeight="1" x14ac:dyDescent="0.2">
      <c r="B250" s="1052" t="s">
        <v>27735</v>
      </c>
      <c r="C250" s="1053"/>
      <c r="D250" s="1053"/>
      <c r="E250" s="1053"/>
      <c r="F250" s="1053"/>
      <c r="G250" s="1053"/>
      <c r="H250" s="1053"/>
      <c r="I250" s="1053"/>
      <c r="J250" s="1053"/>
      <c r="K250" s="1054"/>
      <c r="L250" s="330"/>
      <c r="T250" s="333"/>
      <c r="U250" s="333"/>
      <c r="V250" s="333"/>
      <c r="W250" s="333"/>
      <c r="X250" s="333"/>
      <c r="Y250" s="333"/>
    </row>
    <row r="251" spans="1:25" s="327" customFormat="1" ht="28.5" customHeight="1" x14ac:dyDescent="0.2">
      <c r="A251" s="327" t="str">
        <f>B251&amp;C251</f>
        <v>6.108.001.0002-1</v>
      </c>
      <c r="B251" s="440" t="s">
        <v>27736</v>
      </c>
      <c r="C251" s="421" t="str">
        <f>ORÇAMENTO!C71</f>
        <v>08.001.0002-1</v>
      </c>
      <c r="D251" s="1041" t="str">
        <f>VLOOKUP(A251,ORÇAMENTO!$A$15:$I$109,4,FALSE)</f>
        <v>BASE DE BRITA GRADUADA,INCLUSIVE FORNECIMENTO DOS MATERIAIS,MEDIDA APOS A COMPACTACAO</v>
      </c>
      <c r="E251" s="1041"/>
      <c r="F251" s="1041"/>
      <c r="G251" s="1041"/>
      <c r="H251" s="1041"/>
      <c r="I251" s="1041"/>
      <c r="J251" s="146" t="str">
        <f>VLOOKUP(A251,ORÇAMENTO!$A$15:$I$109,5,FALSE)</f>
        <v>M3</v>
      </c>
      <c r="K251" s="473">
        <f>F259</f>
        <v>2638.6</v>
      </c>
      <c r="L251" s="412"/>
      <c r="T251" s="333"/>
      <c r="U251" s="333"/>
      <c r="V251" s="333"/>
      <c r="W251" s="333"/>
      <c r="X251" s="333"/>
      <c r="Y251" s="333"/>
    </row>
    <row r="252" spans="1:25" s="327" customFormat="1" ht="11.25" customHeight="1" x14ac:dyDescent="0.2">
      <c r="B252" s="440"/>
      <c r="C252" s="328"/>
      <c r="D252" s="1046" t="s">
        <v>27708</v>
      </c>
      <c r="E252" s="1046"/>
      <c r="F252" s="1046"/>
      <c r="G252" s="1046"/>
      <c r="H252" s="1046"/>
      <c r="I252" s="1046"/>
      <c r="J252" s="329"/>
      <c r="K252" s="441"/>
    </row>
    <row r="253" spans="1:25" s="327" customFormat="1" ht="11.25" customHeight="1" x14ac:dyDescent="0.2">
      <c r="B253" s="440"/>
      <c r="C253" s="328"/>
      <c r="D253" s="828"/>
      <c r="E253" s="828"/>
      <c r="F253" s="828"/>
      <c r="G253" s="828"/>
      <c r="H253" s="828"/>
      <c r="I253" s="828"/>
      <c r="J253" s="329"/>
      <c r="K253" s="441"/>
    </row>
    <row r="254" spans="1:25" s="327" customFormat="1" ht="11.25" customHeight="1" x14ac:dyDescent="0.2">
      <c r="B254" s="440"/>
      <c r="C254" s="328"/>
      <c r="D254" s="780"/>
      <c r="E254" s="793" t="s">
        <v>27638</v>
      </c>
      <c r="F254" s="780"/>
      <c r="G254" s="342"/>
      <c r="H254" s="342"/>
      <c r="I254" s="342"/>
      <c r="J254" s="329"/>
      <c r="K254" s="441"/>
    </row>
    <row r="255" spans="1:25" s="327" customFormat="1" ht="12" customHeight="1" x14ac:dyDescent="0.2">
      <c r="B255" s="442"/>
      <c r="C255" s="333"/>
      <c r="D255" s="569" t="s">
        <v>28</v>
      </c>
      <c r="E255" s="569" t="s">
        <v>27639</v>
      </c>
      <c r="F255" s="569" t="s">
        <v>0</v>
      </c>
      <c r="G255" s="333"/>
      <c r="H255" s="345"/>
      <c r="I255" s="331"/>
      <c r="J255" s="333"/>
      <c r="K255" s="443"/>
      <c r="L255" s="334"/>
      <c r="M255" s="335"/>
      <c r="N255" s="336"/>
      <c r="O255" s="337"/>
      <c r="P255" s="337"/>
      <c r="T255" s="333"/>
      <c r="U255" s="333"/>
      <c r="V255" s="333"/>
      <c r="W255" s="333"/>
      <c r="X255" s="333"/>
      <c r="Y255" s="333"/>
    </row>
    <row r="256" spans="1:25" s="346" customFormat="1" x14ac:dyDescent="0.2">
      <c r="B256" s="445"/>
      <c r="C256" s="329"/>
      <c r="D256" s="781">
        <f>'TABELA VIAS'!E20</f>
        <v>13193</v>
      </c>
      <c r="E256" s="782">
        <v>0.2</v>
      </c>
      <c r="F256" s="782">
        <f>TRUNC(D256*E256,2)</f>
        <v>2638.6</v>
      </c>
      <c r="G256" s="329"/>
      <c r="H256" s="342"/>
      <c r="I256" s="342"/>
      <c r="J256" s="348"/>
      <c r="K256" s="446"/>
      <c r="L256" s="336"/>
      <c r="M256" s="337"/>
      <c r="T256" s="333"/>
      <c r="U256" s="333"/>
      <c r="V256" s="333"/>
      <c r="W256" s="333"/>
      <c r="X256" s="333"/>
      <c r="Y256" s="333"/>
    </row>
    <row r="257" spans="1:25" s="327" customFormat="1" ht="11.25" customHeight="1" x14ac:dyDescent="0.2">
      <c r="B257" s="440"/>
      <c r="C257" s="328"/>
      <c r="D257" s="869"/>
      <c r="E257" s="793" t="s">
        <v>27640</v>
      </c>
      <c r="F257" s="780"/>
      <c r="G257" s="342"/>
      <c r="H257" s="342"/>
      <c r="I257" s="342"/>
      <c r="J257" s="329"/>
      <c r="K257" s="441"/>
    </row>
    <row r="258" spans="1:25" s="327" customFormat="1" ht="12" customHeight="1" x14ac:dyDescent="0.2">
      <c r="B258" s="442"/>
      <c r="C258" s="333"/>
      <c r="D258" s="569" t="s">
        <v>28</v>
      </c>
      <c r="E258" s="569" t="s">
        <v>27639</v>
      </c>
      <c r="F258" s="569" t="s">
        <v>0</v>
      </c>
      <c r="G258" s="333"/>
      <c r="H258" s="345"/>
      <c r="I258" s="331"/>
      <c r="J258" s="333"/>
      <c r="K258" s="443"/>
      <c r="L258" s="334"/>
      <c r="M258" s="335"/>
      <c r="N258" s="336"/>
      <c r="O258" s="337"/>
      <c r="P258" s="337"/>
      <c r="T258" s="333"/>
      <c r="U258" s="333"/>
      <c r="V258" s="333"/>
      <c r="W258" s="333"/>
      <c r="X258" s="333"/>
      <c r="Y258" s="333"/>
    </row>
    <row r="259" spans="1:25" s="346" customFormat="1" x14ac:dyDescent="0.2">
      <c r="B259" s="445"/>
      <c r="C259" s="329"/>
      <c r="D259" s="781">
        <f>D256</f>
        <v>13193</v>
      </c>
      <c r="E259" s="782">
        <v>0.2</v>
      </c>
      <c r="F259" s="782">
        <f>TRUNC(D259*E259,2)</f>
        <v>2638.6</v>
      </c>
      <c r="G259" s="329"/>
      <c r="H259" s="342"/>
      <c r="I259" s="342"/>
      <c r="J259" s="348"/>
      <c r="K259" s="446"/>
      <c r="L259" s="336"/>
      <c r="M259" s="337"/>
      <c r="T259" s="333"/>
      <c r="U259" s="333"/>
      <c r="V259" s="333"/>
      <c r="W259" s="333"/>
      <c r="X259" s="333"/>
      <c r="Y259" s="333"/>
    </row>
    <row r="260" spans="1:25" s="346" customFormat="1" x14ac:dyDescent="0.2">
      <c r="B260" s="445"/>
      <c r="C260" s="329"/>
      <c r="D260" s="347"/>
      <c r="E260" s="340"/>
      <c r="F260" s="340"/>
      <c r="G260" s="329"/>
      <c r="H260" s="342"/>
      <c r="I260" s="342"/>
      <c r="J260" s="348"/>
      <c r="K260" s="446"/>
      <c r="L260" s="336"/>
      <c r="M260" s="337"/>
      <c r="T260" s="333"/>
      <c r="U260" s="333"/>
      <c r="V260" s="333"/>
      <c r="W260" s="333"/>
      <c r="X260" s="333"/>
      <c r="Y260" s="333"/>
    </row>
    <row r="261" spans="1:25" s="327" customFormat="1" ht="29.25" customHeight="1" x14ac:dyDescent="0.2">
      <c r="A261" s="327" t="str">
        <f>B261&amp;C261</f>
        <v>6.2100576</v>
      </c>
      <c r="B261" s="440" t="s">
        <v>27737</v>
      </c>
      <c r="C261" s="421">
        <f>ORÇAMENTO!C72</f>
        <v>100576</v>
      </c>
      <c r="D261" s="1041" t="str">
        <f>VLOOKUP(A261,ORÇAMENTO!$A$15:$I$109,4,FALSE)</f>
        <v>REGULARIZAÇÃO E COMPACTAÇÃO DE SUBLEITO DE SOLO PREDOMINANTEMENTE ARGILOSO, PARA OBRAS DE CONSTRUÇÃO DE PAVIMENTOS. AF_09/2024</v>
      </c>
      <c r="E261" s="1041"/>
      <c r="F261" s="1041"/>
      <c r="G261" s="1041"/>
      <c r="H261" s="1041"/>
      <c r="I261" s="1041"/>
      <c r="J261" s="146" t="str">
        <f>VLOOKUP(A261,ORÇAMENTO!$A$15:$I$109,5,FALSE)</f>
        <v>M2</v>
      </c>
      <c r="K261" s="473">
        <f>E265</f>
        <v>13193</v>
      </c>
      <c r="L261" s="412"/>
      <c r="T261" s="333"/>
      <c r="U261" s="333"/>
      <c r="V261" s="333"/>
      <c r="W261" s="333"/>
      <c r="X261" s="333"/>
      <c r="Y261" s="333"/>
    </row>
    <row r="262" spans="1:25" s="374" customFormat="1" ht="15" customHeight="1" x14ac:dyDescent="0.2">
      <c r="B262" s="375"/>
      <c r="C262" s="328"/>
      <c r="D262" s="1051" t="s">
        <v>27704</v>
      </c>
      <c r="E262" s="1051"/>
      <c r="F262" s="1051"/>
      <c r="G262" s="1051"/>
      <c r="H262" s="1051"/>
      <c r="I262" s="323"/>
      <c r="J262" s="377"/>
      <c r="K262" s="378"/>
      <c r="L262" s="379"/>
    </row>
    <row r="263" spans="1:25" s="374" customFormat="1" ht="15" customHeight="1" x14ac:dyDescent="0.2">
      <c r="B263" s="375"/>
      <c r="C263" s="328"/>
      <c r="D263" s="822"/>
      <c r="E263" s="822"/>
      <c r="F263" s="822"/>
      <c r="G263" s="822"/>
      <c r="H263" s="822"/>
      <c r="I263" s="822"/>
      <c r="J263" s="377"/>
      <c r="K263" s="378"/>
      <c r="L263" s="379"/>
    </row>
    <row r="264" spans="1:25" s="327" customFormat="1" ht="12" customHeight="1" x14ac:dyDescent="0.2">
      <c r="B264" s="442"/>
      <c r="C264" s="333"/>
      <c r="D264" s="570" t="s">
        <v>28</v>
      </c>
      <c r="E264" s="569" t="s">
        <v>0</v>
      </c>
      <c r="F264" s="333"/>
      <c r="G264" s="333"/>
      <c r="H264" s="345"/>
      <c r="I264" s="331"/>
      <c r="J264" s="333"/>
      <c r="K264" s="443"/>
      <c r="L264" s="334"/>
      <c r="M264" s="335"/>
      <c r="N264" s="336"/>
      <c r="O264" s="337"/>
      <c r="P264" s="337"/>
      <c r="T264" s="333"/>
      <c r="U264" s="333"/>
      <c r="V264" s="333"/>
      <c r="W264" s="333"/>
      <c r="X264" s="333"/>
      <c r="Y264" s="333"/>
    </row>
    <row r="265" spans="1:25" s="346" customFormat="1" x14ac:dyDescent="0.2">
      <c r="B265" s="445"/>
      <c r="C265" s="329"/>
      <c r="D265" s="781">
        <f>'TABELA VIAS'!E20</f>
        <v>13193</v>
      </c>
      <c r="E265" s="782">
        <f>TRUNC(D265,2)</f>
        <v>13193</v>
      </c>
      <c r="F265" s="329"/>
      <c r="G265" s="329"/>
      <c r="H265" s="342"/>
      <c r="I265" s="342"/>
      <c r="J265" s="348"/>
      <c r="K265" s="446"/>
      <c r="L265" s="336"/>
      <c r="M265" s="337"/>
      <c r="T265" s="333"/>
      <c r="U265" s="333"/>
      <c r="V265" s="333"/>
      <c r="W265" s="333"/>
      <c r="X265" s="333"/>
      <c r="Y265" s="333"/>
    </row>
    <row r="266" spans="1:25" s="327" customFormat="1" x14ac:dyDescent="0.2">
      <c r="B266" s="440"/>
      <c r="C266" s="328"/>
      <c r="D266" s="342"/>
      <c r="E266" s="342"/>
      <c r="F266" s="342"/>
      <c r="G266" s="342"/>
      <c r="H266" s="342"/>
      <c r="I266" s="342"/>
      <c r="J266" s="329"/>
      <c r="K266" s="441"/>
      <c r="T266" s="333"/>
      <c r="U266" s="333"/>
      <c r="V266" s="333"/>
      <c r="W266" s="333"/>
      <c r="X266" s="333"/>
      <c r="Y266" s="333"/>
    </row>
    <row r="267" spans="1:25" s="327" customFormat="1" ht="27" customHeight="1" x14ac:dyDescent="0.2">
      <c r="A267" s="327" t="str">
        <f>B267&amp;C267</f>
        <v>6.308.026.0001-0</v>
      </c>
      <c r="B267" s="440" t="s">
        <v>27738</v>
      </c>
      <c r="C267" s="421" t="str">
        <f>ORÇAMENTO!C73</f>
        <v>08.026.0001-0</v>
      </c>
      <c r="D267" s="1041" t="str">
        <f>VLOOKUP(A267,ORÇAMENTO!$A$15:$I$109,4,FALSE)</f>
        <v>IMPRIMACAO DE BASE DE PAVIMENTACAO,DE ACORDO COM AS "INSTRUCOES PARA EXECUCAO",DO DER-RJ</v>
      </c>
      <c r="E267" s="1041"/>
      <c r="F267" s="1041"/>
      <c r="G267" s="1041"/>
      <c r="H267" s="1041"/>
      <c r="I267" s="1041"/>
      <c r="J267" s="146" t="str">
        <f>VLOOKUP(A267,ORÇAMENTO!$A$15:$I$109,5,FALSE)</f>
        <v>M2</v>
      </c>
      <c r="K267" s="473">
        <f>E270</f>
        <v>11690</v>
      </c>
      <c r="L267" s="412"/>
      <c r="T267" s="333"/>
      <c r="U267" s="333"/>
      <c r="V267" s="333"/>
      <c r="W267" s="333"/>
      <c r="X267" s="333"/>
      <c r="Y267" s="333"/>
    </row>
    <row r="268" spans="1:25" s="374" customFormat="1" ht="15" customHeight="1" x14ac:dyDescent="0.2">
      <c r="B268" s="375"/>
      <c r="C268" s="328"/>
      <c r="D268" s="1051" t="s">
        <v>27704</v>
      </c>
      <c r="E268" s="1051"/>
      <c r="F268" s="1051"/>
      <c r="G268" s="1051"/>
      <c r="H268" s="1051"/>
      <c r="I268" s="323"/>
      <c r="J268" s="377"/>
      <c r="K268" s="378"/>
      <c r="L268" s="379"/>
    </row>
    <row r="269" spans="1:25" s="327" customFormat="1" ht="15" customHeight="1" x14ac:dyDescent="0.2">
      <c r="B269" s="442"/>
      <c r="C269" s="333"/>
      <c r="D269" s="569" t="s">
        <v>28</v>
      </c>
      <c r="E269" s="569" t="s">
        <v>0</v>
      </c>
      <c r="F269" s="333"/>
      <c r="G269" s="333"/>
      <c r="H269" s="345"/>
      <c r="I269" s="331"/>
      <c r="J269" s="333"/>
      <c r="K269" s="443"/>
      <c r="L269" s="334"/>
      <c r="M269" s="335"/>
      <c r="N269" s="336"/>
      <c r="O269" s="337"/>
      <c r="P269" s="337"/>
      <c r="T269" s="333"/>
      <c r="U269" s="333"/>
      <c r="V269" s="333"/>
      <c r="W269" s="333"/>
      <c r="X269" s="333"/>
      <c r="Y269" s="333"/>
    </row>
    <row r="270" spans="1:25" s="346" customFormat="1" ht="15" customHeight="1" x14ac:dyDescent="0.2">
      <c r="B270" s="445"/>
      <c r="C270" s="329"/>
      <c r="D270" s="781">
        <f>'TABELA VIAS'!J20</f>
        <v>11690</v>
      </c>
      <c r="E270" s="782">
        <f>D270</f>
        <v>11690</v>
      </c>
      <c r="F270" s="329"/>
      <c r="G270" s="329"/>
      <c r="H270" s="342"/>
      <c r="I270" s="342"/>
      <c r="J270" s="348"/>
      <c r="K270" s="446"/>
      <c r="L270" s="336"/>
      <c r="M270" s="337"/>
      <c r="T270" s="333"/>
      <c r="U270" s="333"/>
      <c r="V270" s="333"/>
      <c r="W270" s="333"/>
      <c r="X270" s="333"/>
      <c r="Y270" s="333"/>
    </row>
    <row r="271" spans="1:25" s="327" customFormat="1" x14ac:dyDescent="0.2">
      <c r="B271" s="440"/>
      <c r="C271" s="328"/>
      <c r="D271" s="342"/>
      <c r="E271" s="342"/>
      <c r="F271" s="342"/>
      <c r="G271" s="342"/>
      <c r="H271" s="342"/>
      <c r="I271" s="342"/>
      <c r="J271" s="329"/>
      <c r="K271" s="441"/>
      <c r="T271" s="333"/>
      <c r="U271" s="333"/>
      <c r="V271" s="333"/>
      <c r="W271" s="333"/>
      <c r="X271" s="333"/>
      <c r="Y271" s="333"/>
    </row>
    <row r="272" spans="1:25" s="327" customFormat="1" ht="28.5" customHeight="1" x14ac:dyDescent="0.2">
      <c r="A272" s="327" t="str">
        <f>B272&amp;C272</f>
        <v>6.495995</v>
      </c>
      <c r="B272" s="440" t="s">
        <v>27739</v>
      </c>
      <c r="C272" s="421">
        <f>ORÇAMENTO!C74</f>
        <v>95995</v>
      </c>
      <c r="D272" s="1041" t="str">
        <f>VLOOKUP(A272,ORÇAMENTO!$A$15:$I$109,4,FALSE)</f>
        <v>EXECUÇÃO DE PAVIMENTO COM APLICAÇÃO DE CONCRETO ASFÁLTICO, CAMADA DE ROLAMENTO - EXCLUSIVE CARGA E TRANSPORTE. AF_11/2019</v>
      </c>
      <c r="E272" s="1041"/>
      <c r="F272" s="1041"/>
      <c r="G272" s="1041"/>
      <c r="H272" s="1041"/>
      <c r="I272" s="1041"/>
      <c r="J272" s="146" t="str">
        <f>VLOOKUP(A272,ORÇAMENTO!$A$15:$I$109,5,FALSE)</f>
        <v>M3</v>
      </c>
      <c r="K272" s="473">
        <f>SUM(F276:F276)</f>
        <v>584.5</v>
      </c>
      <c r="L272" s="412"/>
      <c r="T272" s="333"/>
      <c r="U272" s="333"/>
      <c r="V272" s="333"/>
      <c r="W272" s="333"/>
      <c r="X272" s="333"/>
      <c r="Y272" s="333"/>
    </row>
    <row r="273" spans="1:25" s="374" customFormat="1" ht="15" customHeight="1" x14ac:dyDescent="0.2">
      <c r="B273" s="375"/>
      <c r="C273" s="328"/>
      <c r="D273" s="1051" t="s">
        <v>27704</v>
      </c>
      <c r="E273" s="1051"/>
      <c r="F273" s="1051"/>
      <c r="G273" s="1051"/>
      <c r="H273" s="1051"/>
      <c r="I273" s="323"/>
      <c r="J273" s="377"/>
      <c r="K273" s="378"/>
      <c r="L273" s="379"/>
    </row>
    <row r="274" spans="1:25" s="374" customFormat="1" ht="15" customHeight="1" x14ac:dyDescent="0.2">
      <c r="B274" s="375"/>
      <c r="C274" s="328"/>
      <c r="D274" s="822"/>
      <c r="E274" s="822"/>
      <c r="F274" s="822"/>
      <c r="G274" s="822"/>
      <c r="H274" s="822"/>
      <c r="I274" s="822"/>
      <c r="J274" s="377"/>
      <c r="K274" s="378"/>
      <c r="L274" s="379"/>
    </row>
    <row r="275" spans="1:25" s="327" customFormat="1" ht="11.25" customHeight="1" x14ac:dyDescent="0.2">
      <c r="B275" s="440"/>
      <c r="C275" s="424"/>
      <c r="D275" s="569" t="s">
        <v>28</v>
      </c>
      <c r="E275" s="793" t="s">
        <v>27639</v>
      </c>
      <c r="F275" s="569" t="s">
        <v>0</v>
      </c>
      <c r="G275" s="333"/>
      <c r="H275" s="333"/>
      <c r="I275" s="333"/>
      <c r="J275" s="329"/>
      <c r="K275" s="441"/>
      <c r="T275" s="333"/>
      <c r="U275" s="333"/>
      <c r="V275" s="333"/>
      <c r="W275" s="333"/>
      <c r="X275" s="333"/>
      <c r="Y275" s="333"/>
    </row>
    <row r="276" spans="1:25" s="327" customFormat="1" x14ac:dyDescent="0.2">
      <c r="B276" s="440"/>
      <c r="C276" s="424"/>
      <c r="D276" s="781">
        <f>'TABELA VIAS'!J20</f>
        <v>11690</v>
      </c>
      <c r="E276" s="783">
        <v>0.05</v>
      </c>
      <c r="F276" s="784">
        <f>TRUNC(D276*E276,2)</f>
        <v>584.5</v>
      </c>
      <c r="G276" s="333"/>
      <c r="H276" s="333"/>
      <c r="I276" s="333"/>
      <c r="J276" s="329"/>
      <c r="K276" s="441"/>
      <c r="T276" s="333"/>
      <c r="U276" s="333"/>
      <c r="V276" s="333"/>
      <c r="W276" s="333"/>
      <c r="X276" s="333"/>
      <c r="Y276" s="333"/>
    </row>
    <row r="277" spans="1:25" s="327" customFormat="1" x14ac:dyDescent="0.2">
      <c r="B277" s="440"/>
      <c r="C277" s="424"/>
      <c r="D277" s="340"/>
      <c r="E277" s="340"/>
      <c r="F277" s="340"/>
      <c r="G277" s="349"/>
      <c r="H277" s="349"/>
      <c r="I277" s="341"/>
      <c r="J277" s="329"/>
      <c r="K277" s="441"/>
      <c r="T277" s="333"/>
      <c r="U277" s="333"/>
      <c r="V277" s="333"/>
      <c r="W277" s="333"/>
      <c r="X277" s="333"/>
      <c r="Y277" s="333"/>
    </row>
    <row r="278" spans="1:25" s="327" customFormat="1" ht="40.5" customHeight="1" x14ac:dyDescent="0.2">
      <c r="A278" s="327" t="str">
        <f>B278&amp;C278</f>
        <v>6.594267</v>
      </c>
      <c r="B278" s="440" t="s">
        <v>27740</v>
      </c>
      <c r="C278" s="575">
        <f>ORÇAMENTO!C75</f>
        <v>94267</v>
      </c>
      <c r="D278" s="1041" t="str">
        <f>VLOOKUP(A278,ORÇAMENTO!$A$15:$I$109,4,FALSE)</f>
        <v>GUIA (MEIO-FIO) E SARJETA CONJUGADOS DE CONCRETO, MOLDADA  IN LOCO  EM TRECHO RETO COM EXTRUSORA, 45 CM BASE (15 CM BASE DA GUIA + 30 CM BASE DA SARJETA) X 22 CM ALTURA. AF_01/2024</v>
      </c>
      <c r="E278" s="1041"/>
      <c r="F278" s="1041"/>
      <c r="G278" s="1041"/>
      <c r="H278" s="1041"/>
      <c r="I278" s="1041"/>
      <c r="J278" s="573" t="str">
        <f>VLOOKUP(A278,ORÇAMENTO!$A$15:$I$109,5,FALSE)</f>
        <v>M</v>
      </c>
      <c r="K278" s="473">
        <f>'TABELA VIAS'!L20</f>
        <v>3236.88</v>
      </c>
      <c r="L278" s="412"/>
      <c r="T278" s="333"/>
      <c r="U278" s="333"/>
      <c r="V278" s="333"/>
      <c r="W278" s="333"/>
      <c r="X278" s="333"/>
      <c r="Y278" s="333"/>
    </row>
    <row r="279" spans="1:25" s="327" customFormat="1" x14ac:dyDescent="0.2">
      <c r="B279" s="440"/>
      <c r="C279" s="575"/>
      <c r="D279" s="1051" t="s">
        <v>27704</v>
      </c>
      <c r="E279" s="1051"/>
      <c r="F279" s="1051"/>
      <c r="G279" s="1051"/>
      <c r="H279" s="1051"/>
      <c r="I279" s="572"/>
      <c r="J279" s="573"/>
      <c r="K279" s="576"/>
      <c r="L279" s="412"/>
      <c r="T279" s="333"/>
      <c r="U279" s="333"/>
      <c r="V279" s="333"/>
      <c r="W279" s="333"/>
      <c r="X279" s="333"/>
      <c r="Y279" s="333"/>
    </row>
    <row r="280" spans="1:25" s="327" customFormat="1" x14ac:dyDescent="0.2">
      <c r="B280" s="440"/>
      <c r="C280" s="522"/>
      <c r="D280" s="574"/>
      <c r="E280" s="574"/>
      <c r="F280" s="574"/>
      <c r="G280" s="574"/>
      <c r="H280" s="574"/>
      <c r="I280" s="572"/>
      <c r="J280" s="573"/>
      <c r="K280" s="576"/>
      <c r="L280" s="412"/>
      <c r="T280" s="333"/>
      <c r="U280" s="333"/>
      <c r="V280" s="333"/>
      <c r="W280" s="333"/>
      <c r="X280" s="333"/>
      <c r="Y280" s="333"/>
    </row>
    <row r="281" spans="1:25" s="327" customFormat="1" ht="40.5" customHeight="1" x14ac:dyDescent="0.2">
      <c r="A281" s="327" t="str">
        <f>B281&amp;C281</f>
        <v>6.694268</v>
      </c>
      <c r="B281" s="440" t="s">
        <v>41071</v>
      </c>
      <c r="C281" s="421">
        <f>ORÇAMENTO!C76</f>
        <v>94268</v>
      </c>
      <c r="D281" s="1041" t="str">
        <f>VLOOKUP(A281,ORÇAMENTO!$A$15:$I$109,4,FALSE)</f>
        <v>GUIA (MEIO-FIO) E SARJETA CONJUGADOS DE CONCRETO, MOLDADA  IN LOCO  EM TRECHO CURVO COM EXTRUSORA, 45 CM BASE (15 CM BASE DA GUIA + 30 CM BASE DA SARJETA) X 22 CM ALTURA. AF_01/2024</v>
      </c>
      <c r="E281" s="1041"/>
      <c r="F281" s="1041"/>
      <c r="G281" s="1041"/>
      <c r="H281" s="1041"/>
      <c r="I281" s="1041"/>
      <c r="J281" s="146" t="str">
        <f>VLOOKUP(A281,ORÇAMENTO!$A$15:$I$109,5,FALSE)</f>
        <v>M</v>
      </c>
      <c r="K281" s="473">
        <f>'TABELA VIAS'!M20</f>
        <v>54.62</v>
      </c>
      <c r="L281" s="412"/>
      <c r="T281" s="333"/>
      <c r="U281" s="333"/>
      <c r="V281" s="333"/>
      <c r="W281" s="333"/>
      <c r="X281" s="333"/>
      <c r="Y281" s="333"/>
    </row>
    <row r="282" spans="1:25" s="327" customFormat="1" x14ac:dyDescent="0.2">
      <c r="B282" s="440"/>
      <c r="C282" s="421"/>
      <c r="D282" s="1051" t="s">
        <v>27704</v>
      </c>
      <c r="E282" s="1051"/>
      <c r="F282" s="1051"/>
      <c r="G282" s="1051"/>
      <c r="H282" s="1051"/>
      <c r="I282" s="519"/>
      <c r="J282" s="520"/>
      <c r="K282" s="576"/>
      <c r="L282" s="412"/>
      <c r="T282" s="333"/>
      <c r="U282" s="333"/>
      <c r="V282" s="333"/>
      <c r="W282" s="333"/>
      <c r="X282" s="333"/>
      <c r="Y282" s="333"/>
    </row>
    <row r="283" spans="1:25" s="374" customFormat="1" ht="15" customHeight="1" x14ac:dyDescent="0.2">
      <c r="B283" s="440"/>
      <c r="C283" s="328"/>
      <c r="D283" s="1051"/>
      <c r="E283" s="1051"/>
      <c r="F283" s="1051"/>
      <c r="G283" s="1051"/>
      <c r="H283" s="1051"/>
      <c r="I283" s="323"/>
      <c r="J283" s="377"/>
      <c r="K283" s="378"/>
      <c r="L283" s="379"/>
    </row>
    <row r="284" spans="1:25" s="327" customFormat="1" ht="28.5" customHeight="1" x14ac:dyDescent="0.2">
      <c r="A284" s="327" t="str">
        <f>B284&amp;C284</f>
        <v>6.720.116.0013-0</v>
      </c>
      <c r="B284" s="440" t="s">
        <v>52294</v>
      </c>
      <c r="C284" s="932" t="str">
        <f>ORÇAMENTO!C77</f>
        <v>20.116.0013-0</v>
      </c>
      <c r="D284" s="1041" t="str">
        <f>VLOOKUP(A284,ORÇAMENTO!$A$15:$I$109,4,FALSE)</f>
        <v>PEDRA-DE-MAO PARA REGIAO METROPOLITANA DO RIO DE JANEIRO,EXCLUSIVE TRANSPORTE,INCLUSIVE CARGA NO CAMINHAO.FORNECIMENTO</v>
      </c>
      <c r="E284" s="1041"/>
      <c r="F284" s="1041"/>
      <c r="G284" s="1041"/>
      <c r="H284" s="1041"/>
      <c r="I284" s="1041"/>
      <c r="J284" s="931" t="str">
        <f>VLOOKUP(A284,ORÇAMENTO!$A$15:$I$109,5,FALSE)</f>
        <v>M3</v>
      </c>
      <c r="K284" s="473">
        <f>SUM(G288:G288)</f>
        <v>701.4</v>
      </c>
      <c r="L284" s="412"/>
      <c r="T284" s="333"/>
      <c r="U284" s="333"/>
      <c r="V284" s="333"/>
      <c r="W284" s="333"/>
      <c r="X284" s="333"/>
      <c r="Y284" s="333"/>
    </row>
    <row r="285" spans="1:25" s="374" customFormat="1" ht="15" customHeight="1" x14ac:dyDescent="0.2">
      <c r="B285" s="375"/>
      <c r="C285" s="328"/>
      <c r="D285" s="1051"/>
      <c r="E285" s="1051"/>
      <c r="F285" s="1051"/>
      <c r="G285" s="1051"/>
      <c r="H285" s="1051"/>
      <c r="I285" s="929"/>
      <c r="J285" s="377"/>
      <c r="K285" s="378"/>
      <c r="L285" s="379"/>
    </row>
    <row r="286" spans="1:25" s="374" customFormat="1" ht="15" customHeight="1" x14ac:dyDescent="0.2">
      <c r="B286" s="375"/>
      <c r="C286" s="328"/>
      <c r="D286" s="929"/>
      <c r="E286" s="929"/>
      <c r="F286" s="929"/>
      <c r="G286" s="929"/>
      <c r="H286" s="929"/>
      <c r="I286" s="929"/>
      <c r="J286" s="377"/>
      <c r="K286" s="378"/>
      <c r="L286" s="379"/>
    </row>
    <row r="287" spans="1:25" s="327" customFormat="1" ht="11.25" customHeight="1" x14ac:dyDescent="0.2">
      <c r="B287" s="440"/>
      <c r="C287" s="928"/>
      <c r="D287" s="569" t="s">
        <v>28</v>
      </c>
      <c r="E287" s="930" t="s">
        <v>27639</v>
      </c>
      <c r="F287" s="930" t="s">
        <v>52295</v>
      </c>
      <c r="G287" s="569" t="s">
        <v>0</v>
      </c>
      <c r="H287" s="333"/>
      <c r="I287" s="333"/>
      <c r="J287" s="329"/>
      <c r="K287" s="441"/>
      <c r="T287" s="333"/>
      <c r="U287" s="333"/>
      <c r="V287" s="333"/>
      <c r="W287" s="333"/>
      <c r="X287" s="333"/>
      <c r="Y287" s="333"/>
    </row>
    <row r="288" spans="1:25" s="327" customFormat="1" x14ac:dyDescent="0.2">
      <c r="B288" s="440"/>
      <c r="C288" s="928"/>
      <c r="D288" s="781">
        <f>'TABELA VIAS'!J20</f>
        <v>11690</v>
      </c>
      <c r="E288" s="783">
        <v>0.3</v>
      </c>
      <c r="F288" s="950">
        <v>0.2</v>
      </c>
      <c r="G288" s="784">
        <f>TRUNC(D288*E288*F288,2)</f>
        <v>701.4</v>
      </c>
      <c r="H288" s="333"/>
      <c r="I288" s="333"/>
      <c r="J288" s="329"/>
      <c r="K288" s="441"/>
      <c r="T288" s="333"/>
      <c r="U288" s="333"/>
      <c r="V288" s="333"/>
      <c r="W288" s="333"/>
      <c r="X288" s="333"/>
      <c r="Y288" s="333"/>
    </row>
    <row r="289" spans="1:25" s="327" customFormat="1" x14ac:dyDescent="0.2">
      <c r="B289" s="440"/>
      <c r="C289" s="939"/>
      <c r="D289" s="953"/>
      <c r="E289" s="954"/>
      <c r="F289" s="955"/>
      <c r="G289" s="956"/>
      <c r="H289" s="333"/>
      <c r="I289" s="333"/>
      <c r="J289" s="329"/>
      <c r="K289" s="441"/>
      <c r="T289" s="333"/>
      <c r="U289" s="333"/>
      <c r="V289" s="333"/>
      <c r="W289" s="333"/>
      <c r="X289" s="333"/>
      <c r="Y289" s="333"/>
    </row>
    <row r="290" spans="1:25" s="327" customFormat="1" ht="28.5" customHeight="1" x14ac:dyDescent="0.2">
      <c r="A290" s="327" t="str">
        <f>B290&amp;C290</f>
        <v>6.808.001.0009-0</v>
      </c>
      <c r="B290" s="440" t="s">
        <v>52299</v>
      </c>
      <c r="C290" s="937" t="str">
        <f>ORÇAMENTO!C78</f>
        <v>08.001.0009-0</v>
      </c>
      <c r="D290" s="1041" t="str">
        <f>VLOOKUP(A290,ORÇAMENTO!$A$15:$I$109,4,FALSE)</f>
        <v>SUB-BASE DE BRITA CORRIDA,INCLUSIVE FORNECIMENTO DOS MATERIAIS,MEDIDA APOS A COMPACTACAO</v>
      </c>
      <c r="E290" s="1041"/>
      <c r="F290" s="1041"/>
      <c r="G290" s="1041"/>
      <c r="H290" s="1041"/>
      <c r="I290" s="1041"/>
      <c r="J290" s="938" t="str">
        <f>VLOOKUP(A290,ORÇAMENTO!$A$15:$I$109,5,FALSE)</f>
        <v>M3</v>
      </c>
      <c r="K290" s="473">
        <f>F295</f>
        <v>2638.6</v>
      </c>
      <c r="L290" s="412"/>
      <c r="T290" s="333"/>
      <c r="U290" s="333"/>
      <c r="V290" s="333"/>
      <c r="W290" s="333"/>
      <c r="X290" s="333"/>
      <c r="Y290" s="333"/>
    </row>
    <row r="291" spans="1:25" s="327" customFormat="1" ht="11.25" customHeight="1" x14ac:dyDescent="0.2">
      <c r="B291" s="440"/>
      <c r="C291" s="328"/>
      <c r="D291" s="1046" t="s">
        <v>27708</v>
      </c>
      <c r="E291" s="1046"/>
      <c r="F291" s="1046"/>
      <c r="G291" s="1046"/>
      <c r="H291" s="1046"/>
      <c r="I291" s="1046"/>
      <c r="J291" s="329"/>
      <c r="K291" s="441"/>
    </row>
    <row r="292" spans="1:25" s="327" customFormat="1" ht="11.25" customHeight="1" x14ac:dyDescent="0.2">
      <c r="B292" s="440"/>
      <c r="C292" s="328"/>
      <c r="D292" s="936"/>
      <c r="E292" s="936"/>
      <c r="F292" s="936"/>
      <c r="G292" s="936"/>
      <c r="H292" s="936"/>
      <c r="I292" s="936"/>
      <c r="J292" s="329"/>
      <c r="K292" s="441"/>
    </row>
    <row r="293" spans="1:25" s="327" customFormat="1" ht="11.25" customHeight="1" x14ac:dyDescent="0.2">
      <c r="B293" s="440"/>
      <c r="C293" s="328"/>
      <c r="D293" s="780"/>
      <c r="E293" s="934" t="s">
        <v>27638</v>
      </c>
      <c r="F293" s="780"/>
      <c r="G293" s="342"/>
      <c r="H293" s="342"/>
      <c r="I293" s="342"/>
      <c r="J293" s="329"/>
      <c r="K293" s="441"/>
    </row>
    <row r="294" spans="1:25" s="327" customFormat="1" ht="12" customHeight="1" x14ac:dyDescent="0.2">
      <c r="B294" s="442"/>
      <c r="C294" s="333"/>
      <c r="D294" s="569" t="s">
        <v>28</v>
      </c>
      <c r="E294" s="569" t="s">
        <v>27639</v>
      </c>
      <c r="F294" s="569" t="s">
        <v>0</v>
      </c>
      <c r="G294" s="333"/>
      <c r="H294" s="345"/>
      <c r="I294" s="331"/>
      <c r="J294" s="333"/>
      <c r="K294" s="443"/>
      <c r="L294" s="334"/>
      <c r="M294" s="335"/>
      <c r="N294" s="336"/>
      <c r="O294" s="337"/>
      <c r="P294" s="337"/>
      <c r="T294" s="333"/>
      <c r="U294" s="333"/>
      <c r="V294" s="333"/>
      <c r="W294" s="333"/>
      <c r="X294" s="333"/>
      <c r="Y294" s="333"/>
    </row>
    <row r="295" spans="1:25" s="346" customFormat="1" x14ac:dyDescent="0.2">
      <c r="B295" s="445"/>
      <c r="C295" s="329"/>
      <c r="D295" s="781">
        <f>'TABELA VIAS'!E20</f>
        <v>13193</v>
      </c>
      <c r="E295" s="782">
        <v>0.2</v>
      </c>
      <c r="F295" s="782">
        <f>TRUNC(D295*E295,2)</f>
        <v>2638.6</v>
      </c>
      <c r="G295" s="329"/>
      <c r="H295" s="342"/>
      <c r="I295" s="342"/>
      <c r="J295" s="348"/>
      <c r="K295" s="446"/>
      <c r="L295" s="336"/>
      <c r="M295" s="337"/>
      <c r="T295" s="333"/>
      <c r="U295" s="333"/>
      <c r="V295" s="333"/>
      <c r="W295" s="333"/>
      <c r="X295" s="333"/>
      <c r="Y295" s="333"/>
    </row>
    <row r="296" spans="1:25" s="327" customFormat="1" x14ac:dyDescent="0.2">
      <c r="B296" s="440"/>
      <c r="C296" s="928"/>
      <c r="D296" s="340"/>
      <c r="E296" s="340"/>
      <c r="F296" s="340"/>
      <c r="G296" s="349"/>
      <c r="H296" s="349"/>
      <c r="I296" s="341"/>
      <c r="J296" s="329"/>
      <c r="K296" s="441"/>
      <c r="T296" s="333"/>
      <c r="U296" s="333"/>
      <c r="V296" s="333"/>
      <c r="W296" s="333"/>
      <c r="X296" s="333"/>
      <c r="Y296" s="333"/>
    </row>
    <row r="297" spans="1:25" s="327" customFormat="1" ht="28.5" customHeight="1" x14ac:dyDescent="0.2">
      <c r="B297" s="1047" t="s">
        <v>27744</v>
      </c>
      <c r="C297" s="1048"/>
      <c r="D297" s="1048"/>
      <c r="E297" s="1048"/>
      <c r="F297" s="1048"/>
      <c r="G297" s="1048"/>
      <c r="H297" s="1048"/>
      <c r="I297" s="1048"/>
      <c r="J297" s="1048"/>
      <c r="K297" s="1049"/>
      <c r="L297" s="330"/>
      <c r="T297" s="333"/>
      <c r="U297" s="333"/>
      <c r="V297" s="333"/>
      <c r="W297" s="333"/>
      <c r="X297" s="333"/>
      <c r="Y297" s="333"/>
    </row>
    <row r="298" spans="1:25" s="327" customFormat="1" ht="26.25" customHeight="1" x14ac:dyDescent="0.2">
      <c r="A298" s="327" t="str">
        <f>B298&amp;C298</f>
        <v>7.1101749</v>
      </c>
      <c r="B298" s="440" t="s">
        <v>23756</v>
      </c>
      <c r="C298" s="421">
        <f>ORÇAMENTO!C81</f>
        <v>101749</v>
      </c>
      <c r="D298" s="1041" t="str">
        <f>VLOOKUP(A298,ORÇAMENTO!$A$15:$I$109,4,FALSE)</f>
        <v>PISO CIMENTADO, TRAÇO 1:3 (CIMENTO E AREIA), ACABAMENTO LISO, ESPESSURA 4,0 CM, PREPARO MECÂNICO DA ARGAMASSA. AF_09/2020</v>
      </c>
      <c r="E298" s="1041"/>
      <c r="F298" s="1041"/>
      <c r="G298" s="1041"/>
      <c r="H298" s="1041"/>
      <c r="I298" s="1041"/>
      <c r="J298" s="146" t="str">
        <f>VLOOKUP(A298,ORÇAMENTO!$A$15:$I$109,5,FALSE)</f>
        <v>M2</v>
      </c>
      <c r="K298" s="473">
        <f>F302</f>
        <v>264</v>
      </c>
      <c r="L298" s="412"/>
      <c r="T298" s="333"/>
      <c r="U298" s="333"/>
      <c r="V298" s="333"/>
      <c r="W298" s="333"/>
      <c r="X298" s="333"/>
      <c r="Y298" s="333"/>
    </row>
    <row r="299" spans="1:25" s="327" customFormat="1" ht="15" customHeight="1" x14ac:dyDescent="0.2">
      <c r="B299" s="440"/>
      <c r="C299" s="328"/>
      <c r="D299" s="1046" t="s">
        <v>27709</v>
      </c>
      <c r="E299" s="1046"/>
      <c r="F299" s="1046"/>
      <c r="G299" s="1046"/>
      <c r="H299" s="1046"/>
      <c r="I299" s="1046"/>
      <c r="J299" s="329"/>
      <c r="K299" s="441"/>
      <c r="T299" s="333"/>
      <c r="U299" s="333"/>
      <c r="V299" s="333"/>
      <c r="W299" s="333"/>
      <c r="X299" s="333"/>
      <c r="Y299" s="333"/>
    </row>
    <row r="300" spans="1:25" s="327" customFormat="1" ht="15" customHeight="1" x14ac:dyDescent="0.2">
      <c r="B300" s="440"/>
      <c r="C300" s="328"/>
      <c r="D300" s="828"/>
      <c r="E300" s="828"/>
      <c r="F300" s="828"/>
      <c r="G300" s="828"/>
      <c r="H300" s="828"/>
      <c r="I300" s="828"/>
      <c r="J300" s="329"/>
      <c r="K300" s="441"/>
      <c r="T300" s="333"/>
      <c r="U300" s="333"/>
      <c r="V300" s="333"/>
      <c r="W300" s="333"/>
      <c r="X300" s="333"/>
      <c r="Y300" s="333"/>
    </row>
    <row r="301" spans="1:25" s="327" customFormat="1" ht="11.25" customHeight="1" x14ac:dyDescent="0.2">
      <c r="B301" s="440"/>
      <c r="C301" s="1043"/>
      <c r="D301" s="793" t="s">
        <v>28</v>
      </c>
      <c r="E301" s="793" t="s">
        <v>27</v>
      </c>
      <c r="F301" s="569" t="s">
        <v>0</v>
      </c>
      <c r="G301" s="333"/>
      <c r="H301" s="333"/>
      <c r="I301" s="333"/>
      <c r="J301" s="329"/>
      <c r="K301" s="441"/>
      <c r="T301" s="333"/>
      <c r="U301" s="333"/>
      <c r="V301" s="333"/>
      <c r="W301" s="333"/>
      <c r="X301" s="333"/>
      <c r="Y301" s="333"/>
    </row>
    <row r="302" spans="1:25" s="327" customFormat="1" x14ac:dyDescent="0.2">
      <c r="B302" s="440"/>
      <c r="C302" s="1043"/>
      <c r="D302" s="782">
        <f>1.5*4.4</f>
        <v>6.6000000000000005</v>
      </c>
      <c r="E302" s="886">
        <f>20*2</f>
        <v>40</v>
      </c>
      <c r="F302" s="784">
        <f>TRUNC(D302*E302,2)</f>
        <v>264</v>
      </c>
      <c r="G302" s="333"/>
      <c r="H302" s="333"/>
      <c r="I302" s="333"/>
      <c r="J302" s="329"/>
      <c r="K302" s="441"/>
      <c r="T302" s="333"/>
      <c r="U302" s="333"/>
      <c r="V302" s="333"/>
      <c r="W302" s="333"/>
      <c r="X302" s="333"/>
      <c r="Y302" s="333"/>
    </row>
    <row r="303" spans="1:25" s="327" customFormat="1" ht="11.25" customHeight="1" x14ac:dyDescent="0.2">
      <c r="B303" s="440"/>
      <c r="C303" s="328"/>
      <c r="D303" s="342"/>
      <c r="E303" s="342"/>
      <c r="F303" s="342"/>
      <c r="G303" s="342"/>
      <c r="H303" s="342"/>
      <c r="I303" s="342"/>
      <c r="J303" s="329"/>
      <c r="K303" s="441"/>
      <c r="T303" s="333"/>
      <c r="U303" s="333"/>
      <c r="V303" s="333"/>
      <c r="W303" s="333"/>
      <c r="X303" s="333"/>
      <c r="Y303" s="333"/>
    </row>
    <row r="304" spans="1:25" s="327" customFormat="1" ht="27" customHeight="1" x14ac:dyDescent="0.2">
      <c r="A304" s="327" t="str">
        <f>B304&amp;C304</f>
        <v>7.295241</v>
      </c>
      <c r="B304" s="440" t="s">
        <v>27641</v>
      </c>
      <c r="C304" s="421">
        <f>ORÇAMENTO!C82</f>
        <v>95241</v>
      </c>
      <c r="D304" s="1041" t="str">
        <f>VLOOKUP(A304,ORÇAMENTO!$A$15:$I$109,4,FALSE)</f>
        <v>LASTRO DE CONCRETO MAGRO, APLICADO EM PISOS, LAJES SOBRE SOLO OU RADIERS, ESPESSURA DE 5 CM. AF_01/2024</v>
      </c>
      <c r="E304" s="1041"/>
      <c r="F304" s="1041"/>
      <c r="G304" s="1041"/>
      <c r="H304" s="1041"/>
      <c r="I304" s="1041"/>
      <c r="J304" s="146" t="str">
        <f>VLOOKUP(A304,ORÇAMENTO!$A$15:$I$109,5,FALSE)</f>
        <v>M2</v>
      </c>
      <c r="K304" s="473">
        <f>F308</f>
        <v>264</v>
      </c>
      <c r="L304" s="412"/>
      <c r="T304" s="333"/>
      <c r="U304" s="333"/>
      <c r="V304" s="333"/>
      <c r="W304" s="333"/>
      <c r="X304" s="333"/>
      <c r="Y304" s="333"/>
    </row>
    <row r="305" spans="1:25" s="327" customFormat="1" ht="15.75" customHeight="1" x14ac:dyDescent="0.2">
      <c r="B305" s="440"/>
      <c r="C305" s="328"/>
      <c r="D305" s="1046" t="s">
        <v>27709</v>
      </c>
      <c r="E305" s="1046"/>
      <c r="F305" s="1046"/>
      <c r="G305" s="1046"/>
      <c r="H305" s="1046"/>
      <c r="I305" s="1046"/>
      <c r="J305" s="329"/>
      <c r="K305" s="441"/>
      <c r="T305" s="333"/>
      <c r="U305" s="333"/>
      <c r="V305" s="333"/>
      <c r="W305" s="333"/>
      <c r="X305" s="333"/>
      <c r="Y305" s="333"/>
    </row>
    <row r="306" spans="1:25" s="327" customFormat="1" ht="15.75" customHeight="1" x14ac:dyDescent="0.2">
      <c r="B306" s="440"/>
      <c r="C306" s="328"/>
      <c r="D306" s="828"/>
      <c r="E306" s="828"/>
      <c r="F306" s="828"/>
      <c r="G306" s="828"/>
      <c r="H306" s="828"/>
      <c r="I306" s="828"/>
      <c r="J306" s="329"/>
      <c r="K306" s="441"/>
      <c r="T306" s="333"/>
      <c r="U306" s="333"/>
      <c r="V306" s="333"/>
      <c r="W306" s="333"/>
      <c r="X306" s="333"/>
      <c r="Y306" s="333"/>
    </row>
    <row r="307" spans="1:25" s="327" customFormat="1" ht="11.25" customHeight="1" x14ac:dyDescent="0.2">
      <c r="B307" s="440"/>
      <c r="C307" s="1043"/>
      <c r="D307" s="793" t="s">
        <v>28</v>
      </c>
      <c r="E307" s="793" t="s">
        <v>27</v>
      </c>
      <c r="F307" s="569" t="s">
        <v>0</v>
      </c>
      <c r="G307" s="332"/>
      <c r="H307" s="333"/>
      <c r="I307" s="333"/>
      <c r="J307" s="329"/>
      <c r="K307" s="441"/>
      <c r="T307" s="333"/>
      <c r="U307" s="333"/>
      <c r="V307" s="333"/>
      <c r="W307" s="333"/>
      <c r="X307" s="333"/>
      <c r="Y307" s="333"/>
    </row>
    <row r="308" spans="1:25" s="327" customFormat="1" x14ac:dyDescent="0.2">
      <c r="B308" s="440"/>
      <c r="C308" s="1043"/>
      <c r="D308" s="782">
        <f>D302</f>
        <v>6.6000000000000005</v>
      </c>
      <c r="E308" s="886">
        <f>E302</f>
        <v>40</v>
      </c>
      <c r="F308" s="784">
        <f>TRUNC(D308*E308,2)</f>
        <v>264</v>
      </c>
      <c r="G308" s="341"/>
      <c r="H308" s="333"/>
      <c r="I308" s="333"/>
      <c r="J308" s="329"/>
      <c r="K308" s="441"/>
      <c r="T308" s="333"/>
      <c r="U308" s="333"/>
      <c r="V308" s="333"/>
      <c r="W308" s="333"/>
      <c r="X308" s="333"/>
      <c r="Y308" s="333"/>
    </row>
    <row r="309" spans="1:25" s="327" customFormat="1" ht="11.25" customHeight="1" x14ac:dyDescent="0.2">
      <c r="B309" s="440"/>
      <c r="C309" s="328"/>
      <c r="D309" s="342"/>
      <c r="E309" s="342"/>
      <c r="F309" s="342"/>
      <c r="G309" s="342"/>
      <c r="H309" s="342"/>
      <c r="I309" s="342"/>
      <c r="J309" s="329"/>
      <c r="K309" s="441"/>
      <c r="T309" s="333"/>
      <c r="U309" s="333"/>
      <c r="V309" s="333"/>
      <c r="W309" s="333"/>
      <c r="X309" s="333"/>
      <c r="Y309" s="333"/>
    </row>
    <row r="310" spans="1:25" s="327" customFormat="1" ht="36" customHeight="1" x14ac:dyDescent="0.2">
      <c r="A310" s="327" t="str">
        <f>B310&amp;C310</f>
        <v>7.394991</v>
      </c>
      <c r="B310" s="440" t="s">
        <v>27642</v>
      </c>
      <c r="C310" s="421">
        <f>ORÇAMENTO!C83</f>
        <v>94991</v>
      </c>
      <c r="D310" s="1041" t="str">
        <f>VLOOKUP(A310,ORÇAMENTO!$A$15:$I$109,4,FALSE)</f>
        <v>EXECUÇÃO DE PASSEIO (CALÇADA) OU PISO DE CONCRETO COM CONCRETO MOLDADO IN LOCO, USINADO C20, ACABAMENTO CONVENCIONAL, NÃO ARMADO. AF_08/2022</v>
      </c>
      <c r="E310" s="1041"/>
      <c r="F310" s="1041"/>
      <c r="G310" s="1041"/>
      <c r="H310" s="1041"/>
      <c r="I310" s="1041"/>
      <c r="J310" s="146" t="str">
        <f>VLOOKUP(A310,ORÇAMENTO!$A$15:$I$109,5,FALSE)</f>
        <v>M3</v>
      </c>
      <c r="K310" s="473">
        <f>H314</f>
        <v>467.32</v>
      </c>
      <c r="L310" s="412"/>
      <c r="M310" s="330"/>
      <c r="T310" s="333"/>
      <c r="U310" s="333"/>
      <c r="V310" s="333"/>
      <c r="W310" s="333"/>
      <c r="X310" s="333"/>
      <c r="Y310" s="333"/>
    </row>
    <row r="311" spans="1:25" s="327" customFormat="1" ht="15.75" customHeight="1" x14ac:dyDescent="0.2">
      <c r="B311" s="440"/>
      <c r="C311" s="328"/>
      <c r="D311" s="1046" t="s">
        <v>27708</v>
      </c>
      <c r="E311" s="1046"/>
      <c r="F311" s="1046"/>
      <c r="G311" s="1046"/>
      <c r="H311" s="1046"/>
      <c r="I311" s="1046"/>
      <c r="J311" s="329"/>
      <c r="K311" s="441"/>
    </row>
    <row r="312" spans="1:25" s="327" customFormat="1" ht="15.75" customHeight="1" x14ac:dyDescent="0.2">
      <c r="B312" s="440"/>
      <c r="C312" s="328"/>
      <c r="D312" s="828"/>
      <c r="E312" s="828"/>
      <c r="F312" s="828"/>
      <c r="G312" s="828"/>
      <c r="H312" s="828"/>
      <c r="I312" s="828"/>
      <c r="J312" s="329"/>
      <c r="K312" s="441"/>
    </row>
    <row r="313" spans="1:25" s="327" customFormat="1" ht="11.25" customHeight="1" x14ac:dyDescent="0.2">
      <c r="B313" s="440"/>
      <c r="C313" s="1043"/>
      <c r="D313" s="793" t="s">
        <v>28</v>
      </c>
      <c r="E313" s="1044" t="s">
        <v>27644</v>
      </c>
      <c r="F313" s="1044"/>
      <c r="G313" s="793" t="s">
        <v>69</v>
      </c>
      <c r="H313" s="569" t="s">
        <v>0</v>
      </c>
      <c r="I313" s="333"/>
      <c r="J313" s="329"/>
      <c r="K313" s="441"/>
      <c r="T313" s="333"/>
      <c r="U313" s="333"/>
      <c r="V313" s="333"/>
      <c r="W313" s="333"/>
      <c r="X313" s="333"/>
      <c r="Y313" s="333"/>
    </row>
    <row r="314" spans="1:25" s="327" customFormat="1" x14ac:dyDescent="0.2">
      <c r="B314" s="440"/>
      <c r="C314" s="1043"/>
      <c r="D314" s="782">
        <f>'TABELA VIAS'!O20</f>
        <v>4937.25</v>
      </c>
      <c r="E314" s="1045">
        <f>E308*D308</f>
        <v>264</v>
      </c>
      <c r="F314" s="1045"/>
      <c r="G314" s="782">
        <v>0.1</v>
      </c>
      <c r="H314" s="784">
        <f>TRUNC((D314-E314)*G314,2)</f>
        <v>467.32</v>
      </c>
      <c r="I314" s="333"/>
      <c r="J314" s="329"/>
      <c r="K314" s="441"/>
      <c r="T314" s="333"/>
      <c r="U314" s="333"/>
      <c r="V314" s="333"/>
      <c r="W314" s="333"/>
      <c r="X314" s="333"/>
      <c r="Y314" s="333"/>
    </row>
    <row r="315" spans="1:25" s="327" customFormat="1" ht="11.25" customHeight="1" x14ac:dyDescent="0.2">
      <c r="B315" s="440"/>
      <c r="C315" s="328"/>
      <c r="D315" s="342"/>
      <c r="E315" s="342"/>
      <c r="F315" s="342"/>
      <c r="G315" s="342"/>
      <c r="H315" s="342"/>
      <c r="I315" s="342"/>
      <c r="J315" s="329"/>
      <c r="K315" s="441"/>
      <c r="T315" s="333"/>
      <c r="U315" s="333"/>
      <c r="V315" s="333"/>
      <c r="W315" s="333"/>
      <c r="X315" s="333"/>
      <c r="Y315" s="333"/>
    </row>
    <row r="316" spans="1:25" s="327" customFormat="1" ht="36" customHeight="1" x14ac:dyDescent="0.2">
      <c r="A316" s="327" t="str">
        <f>B316&amp;C316</f>
        <v>7.413.333.0015-0</v>
      </c>
      <c r="B316" s="440" t="s">
        <v>27643</v>
      </c>
      <c r="C316" s="421" t="str">
        <f>ORÇAMENTO!C84</f>
        <v>13.333.0015-0</v>
      </c>
      <c r="D316" s="1041" t="str">
        <f>VLOOKUP(A316,ORÇAMENTO!$A$15:$I$109,4,FALSE)</f>
        <v>REVESTIMENTO DE PISO COM CERAMICA TATIL ALERTA (LADRILHO HIDRAULICO),PARA ACESSIBILIDADE,CONFORME ABNT NBR 16537,ASSENTES SOBRE SUPERFICIE EM OSSO,CONFORME ITEM 13.330.0010</v>
      </c>
      <c r="E316" s="1041"/>
      <c r="F316" s="1041"/>
      <c r="G316" s="1041"/>
      <c r="H316" s="1041"/>
      <c r="I316" s="1041"/>
      <c r="J316" s="146" t="str">
        <f>VLOOKUP(A316,ORÇAMENTO!$A$15:$I$109,5,FALSE)</f>
        <v>M2</v>
      </c>
      <c r="K316" s="473">
        <f>F320</f>
        <v>33.6</v>
      </c>
      <c r="L316" s="412"/>
      <c r="T316" s="333"/>
      <c r="U316" s="333"/>
      <c r="V316" s="333"/>
      <c r="W316" s="333"/>
      <c r="X316" s="333"/>
      <c r="Y316" s="333"/>
    </row>
    <row r="317" spans="1:25" s="327" customFormat="1" ht="15" customHeight="1" x14ac:dyDescent="0.2">
      <c r="B317" s="440"/>
      <c r="C317" s="328"/>
      <c r="D317" s="1046" t="s">
        <v>27709</v>
      </c>
      <c r="E317" s="1046"/>
      <c r="F317" s="1046"/>
      <c r="G317" s="1046"/>
      <c r="H317" s="1046"/>
      <c r="I317" s="1046"/>
      <c r="J317" s="329"/>
      <c r="K317" s="441"/>
      <c r="T317" s="333"/>
      <c r="U317" s="333"/>
      <c r="V317" s="333"/>
      <c r="W317" s="333"/>
      <c r="X317" s="333"/>
      <c r="Y317" s="333"/>
    </row>
    <row r="318" spans="1:25" s="327" customFormat="1" ht="15" customHeight="1" x14ac:dyDescent="0.2">
      <c r="B318" s="440"/>
      <c r="C318" s="328"/>
      <c r="D318" s="828"/>
      <c r="E318" s="828"/>
      <c r="F318" s="828"/>
      <c r="G318" s="828"/>
      <c r="H318" s="828"/>
      <c r="I318" s="828"/>
      <c r="J318" s="329"/>
      <c r="K318" s="441"/>
      <c r="T318" s="333"/>
      <c r="U318" s="333"/>
      <c r="V318" s="333"/>
      <c r="W318" s="333"/>
      <c r="X318" s="333"/>
      <c r="Y318" s="333"/>
    </row>
    <row r="319" spans="1:25" s="327" customFormat="1" ht="11.25" customHeight="1" x14ac:dyDescent="0.2">
      <c r="B319" s="440"/>
      <c r="C319" s="1043"/>
      <c r="D319" s="793" t="s">
        <v>28</v>
      </c>
      <c r="E319" s="793" t="s">
        <v>27</v>
      </c>
      <c r="F319" s="569" t="s">
        <v>0</v>
      </c>
      <c r="G319" s="350"/>
      <c r="H319" s="333"/>
      <c r="I319" s="333"/>
      <c r="J319" s="329"/>
      <c r="K319" s="441"/>
      <c r="T319" s="333"/>
      <c r="U319" s="333"/>
      <c r="V319" s="333"/>
      <c r="W319" s="333"/>
      <c r="X319" s="333"/>
      <c r="Y319" s="333"/>
    </row>
    <row r="320" spans="1:25" s="327" customFormat="1" x14ac:dyDescent="0.2">
      <c r="B320" s="440"/>
      <c r="C320" s="1043"/>
      <c r="D320" s="782">
        <v>0.84</v>
      </c>
      <c r="E320" s="782">
        <f>E302</f>
        <v>40</v>
      </c>
      <c r="F320" s="784">
        <f>TRUNC(D320*E320,2)</f>
        <v>33.6</v>
      </c>
      <c r="G320" s="350"/>
      <c r="H320" s="333"/>
      <c r="I320" s="333"/>
      <c r="J320" s="329"/>
      <c r="K320" s="441"/>
      <c r="T320" s="333"/>
      <c r="U320" s="333"/>
      <c r="V320" s="333"/>
      <c r="W320" s="333"/>
      <c r="X320" s="333"/>
      <c r="Y320" s="333"/>
    </row>
    <row r="321" spans="1:25" s="327" customFormat="1" ht="11.25" customHeight="1" x14ac:dyDescent="0.2">
      <c r="B321" s="447"/>
      <c r="C321" s="351"/>
      <c r="D321" s="352"/>
      <c r="E321" s="353"/>
      <c r="F321" s="353"/>
      <c r="G321" s="353"/>
      <c r="H321" s="354"/>
      <c r="I321" s="354"/>
      <c r="J321" s="355"/>
      <c r="K321" s="448"/>
      <c r="T321" s="333"/>
      <c r="U321" s="333"/>
      <c r="V321" s="333"/>
      <c r="W321" s="333"/>
      <c r="X321" s="333"/>
      <c r="Y321" s="333"/>
    </row>
    <row r="322" spans="1:25" s="327" customFormat="1" ht="15" customHeight="1" x14ac:dyDescent="0.2">
      <c r="B322" s="1055" t="s">
        <v>27745</v>
      </c>
      <c r="C322" s="1056"/>
      <c r="D322" s="1056"/>
      <c r="E322" s="1056" t="s">
        <v>21</v>
      </c>
      <c r="F322" s="1056"/>
      <c r="G322" s="1056"/>
      <c r="H322" s="1056"/>
      <c r="I322" s="1056"/>
      <c r="J322" s="1056"/>
      <c r="K322" s="1057"/>
      <c r="L322" s="330"/>
      <c r="T322" s="333"/>
      <c r="U322" s="333"/>
      <c r="V322" s="333"/>
      <c r="W322" s="333"/>
      <c r="X322" s="333"/>
      <c r="Y322" s="333"/>
    </row>
    <row r="323" spans="1:25" s="327" customFormat="1" ht="24" customHeight="1" x14ac:dyDescent="0.2">
      <c r="A323" s="327" t="str">
        <f>B323&amp;C323</f>
        <v xml:space="preserve">8.1ST 70.05.0050 </v>
      </c>
      <c r="B323" s="440" t="s">
        <v>27645</v>
      </c>
      <c r="C323" s="449" t="str">
        <f>ORÇAMENTO!C87</f>
        <v xml:space="preserve">ST 70.05.0050 </v>
      </c>
      <c r="D323" s="1041" t="str">
        <f>VLOOKUP(A323,ORÇAMENTO!$A$15:$I$109,4,FALSE)</f>
        <v>Placa de sinalizacao de aluminio com fundo, simbolos e tarjas pintados, inclusive elementos de fixacao, conforme especificacao da CET-RIO. Fornecimento.</v>
      </c>
      <c r="E323" s="1041"/>
      <c r="F323" s="1041"/>
      <c r="G323" s="1041"/>
      <c r="H323" s="1041"/>
      <c r="I323" s="1041"/>
      <c r="J323" s="146" t="str">
        <f>VLOOKUP(A323,ORÇAMENTO!$A$15:$I$109,5,FALSE)</f>
        <v>m2</v>
      </c>
      <c r="K323" s="473">
        <f>I327+I330</f>
        <v>9.99</v>
      </c>
      <c r="T323" s="333"/>
      <c r="U323" s="333"/>
      <c r="V323" s="333"/>
      <c r="W323" s="333"/>
      <c r="X323" s="333"/>
      <c r="Y323" s="333"/>
    </row>
    <row r="324" spans="1:25" s="554" customFormat="1" x14ac:dyDescent="0.2">
      <c r="B324" s="842"/>
      <c r="C324" s="843"/>
      <c r="D324" s="824"/>
      <c r="E324" s="824"/>
      <c r="F324" s="824"/>
      <c r="G324" s="824"/>
      <c r="H324" s="824"/>
      <c r="I324" s="824"/>
      <c r="J324" s="813"/>
      <c r="K324" s="576"/>
    </row>
    <row r="325" spans="1:25" s="327" customFormat="1" ht="20.25" customHeight="1" thickBot="1" x14ac:dyDescent="0.25">
      <c r="B325" s="440"/>
      <c r="C325" s="554"/>
      <c r="D325" s="785"/>
      <c r="E325" s="867" t="s">
        <v>27710</v>
      </c>
      <c r="F325" s="867"/>
      <c r="G325" s="867"/>
      <c r="H325" s="790"/>
      <c r="I325" s="790"/>
      <c r="J325" s="329"/>
      <c r="K325" s="441"/>
      <c r="T325" s="333"/>
      <c r="U325" s="333"/>
      <c r="V325" s="333"/>
      <c r="W325" s="333"/>
      <c r="X325" s="333"/>
      <c r="Y325" s="333"/>
    </row>
    <row r="326" spans="1:25" s="327" customFormat="1" x14ac:dyDescent="0.2">
      <c r="B326" s="440"/>
      <c r="C326" s="554"/>
      <c r="D326" s="785"/>
      <c r="E326" s="793" t="s">
        <v>27727</v>
      </c>
      <c r="F326" s="793" t="s">
        <v>985</v>
      </c>
      <c r="G326" s="793" t="s">
        <v>23753</v>
      </c>
      <c r="H326" s="793" t="s">
        <v>27</v>
      </c>
      <c r="I326" s="569" t="s">
        <v>0</v>
      </c>
      <c r="J326" s="329"/>
      <c r="K326" s="441"/>
      <c r="N326" s="503"/>
      <c r="O326" s="504" t="s">
        <v>27727</v>
      </c>
      <c r="P326" s="504" t="s">
        <v>985</v>
      </c>
      <c r="Q326" s="504" t="s">
        <v>23753</v>
      </c>
      <c r="R326" s="504" t="s">
        <v>27</v>
      </c>
      <c r="S326" s="505" t="s">
        <v>0</v>
      </c>
      <c r="T326" s="333"/>
      <c r="U326" s="332" t="s">
        <v>27733</v>
      </c>
      <c r="V326" s="333"/>
      <c r="W326" s="436" t="s">
        <v>27734</v>
      </c>
      <c r="X326" s="333"/>
      <c r="Y326" s="333"/>
    </row>
    <row r="327" spans="1:25" s="327" customFormat="1" x14ac:dyDescent="0.2">
      <c r="B327" s="440"/>
      <c r="C327" s="554"/>
      <c r="D327" s="870" t="s">
        <v>27713</v>
      </c>
      <c r="E327" s="782">
        <v>0.5</v>
      </c>
      <c r="F327" s="782">
        <v>0.5</v>
      </c>
      <c r="G327" s="782">
        <v>1</v>
      </c>
      <c r="H327" s="772">
        <v>27</v>
      </c>
      <c r="I327" s="784">
        <f>TRUNC(E327*F327*G327*H327,2)</f>
        <v>6.75</v>
      </c>
      <c r="J327" s="329"/>
      <c r="K327" s="441"/>
      <c r="N327" s="506" t="s">
        <v>27713</v>
      </c>
      <c r="O327" s="340">
        <v>0.5</v>
      </c>
      <c r="P327" s="340">
        <v>0.5</v>
      </c>
      <c r="Q327" s="340">
        <v>1</v>
      </c>
      <c r="R327" s="340">
        <v>31</v>
      </c>
      <c r="S327" s="507">
        <f>TRUNC(O327*P327*Q327*R327,2)</f>
        <v>7.75</v>
      </c>
      <c r="T327" s="333"/>
      <c r="U327" s="327">
        <v>10502.18</v>
      </c>
      <c r="V327" s="333"/>
      <c r="W327" s="333">
        <v>5274.31</v>
      </c>
      <c r="X327" s="437">
        <f>(R327*W327)/U327</f>
        <v>15.568540055493241</v>
      </c>
      <c r="Y327" s="333"/>
    </row>
    <row r="328" spans="1:25" s="327" customFormat="1" x14ac:dyDescent="0.2">
      <c r="B328" s="440"/>
      <c r="C328" s="554"/>
      <c r="D328" s="871" t="s">
        <v>27755</v>
      </c>
      <c r="E328" s="787"/>
      <c r="F328" s="787"/>
      <c r="G328" s="787"/>
      <c r="H328" s="787"/>
      <c r="I328" s="787"/>
      <c r="J328" s="329"/>
      <c r="K328" s="441"/>
      <c r="N328" s="445"/>
      <c r="O328" s="424" t="s">
        <v>27727</v>
      </c>
      <c r="P328" s="424" t="s">
        <v>985</v>
      </c>
      <c r="Q328" s="424" t="s">
        <v>23753</v>
      </c>
      <c r="R328" s="424" t="s">
        <v>27</v>
      </c>
      <c r="S328" s="508" t="s">
        <v>0</v>
      </c>
      <c r="T328" s="333"/>
      <c r="U328" s="332" t="s">
        <v>27733</v>
      </c>
      <c r="V328" s="333"/>
      <c r="W328" s="436" t="s">
        <v>27734</v>
      </c>
      <c r="X328" s="333"/>
      <c r="Y328" s="333"/>
    </row>
    <row r="329" spans="1:25" s="327" customFormat="1" x14ac:dyDescent="0.2">
      <c r="B329" s="440"/>
      <c r="C329" s="554"/>
      <c r="D329" s="871"/>
      <c r="E329" s="793" t="s">
        <v>27727</v>
      </c>
      <c r="F329" s="793" t="s">
        <v>985</v>
      </c>
      <c r="G329" s="793" t="s">
        <v>23753</v>
      </c>
      <c r="H329" s="793" t="s">
        <v>27</v>
      </c>
      <c r="I329" s="569" t="s">
        <v>0</v>
      </c>
      <c r="J329" s="329"/>
      <c r="K329" s="441"/>
      <c r="N329" s="445"/>
      <c r="O329" s="424"/>
      <c r="P329" s="424"/>
      <c r="Q329" s="424"/>
      <c r="R329" s="424"/>
      <c r="S329" s="508"/>
      <c r="T329" s="333"/>
      <c r="U329" s="332"/>
      <c r="V329" s="333"/>
      <c r="W329" s="436"/>
      <c r="X329" s="333"/>
      <c r="Y329" s="333"/>
    </row>
    <row r="330" spans="1:25" s="327" customFormat="1" ht="12" thickBot="1" x14ac:dyDescent="0.25">
      <c r="B330" s="440"/>
      <c r="C330" s="554"/>
      <c r="D330" s="870" t="s">
        <v>27728</v>
      </c>
      <c r="E330" s="782">
        <v>0.6</v>
      </c>
      <c r="F330" s="782">
        <v>0.3</v>
      </c>
      <c r="G330" s="782">
        <v>2</v>
      </c>
      <c r="H330" s="772">
        <v>9</v>
      </c>
      <c r="I330" s="784">
        <f>TRUNC(E330*F330*G330*H330,2)</f>
        <v>3.24</v>
      </c>
      <c r="J330" s="329"/>
      <c r="K330" s="441"/>
      <c r="N330" s="509" t="s">
        <v>27728</v>
      </c>
      <c r="O330" s="510">
        <v>0.6</v>
      </c>
      <c r="P330" s="510">
        <v>0.3</v>
      </c>
      <c r="Q330" s="510">
        <v>2</v>
      </c>
      <c r="R330" s="510">
        <v>64</v>
      </c>
      <c r="S330" s="511">
        <f>TRUNC(O330*P330*Q330*R330,2)</f>
        <v>23.04</v>
      </c>
      <c r="T330" s="333"/>
      <c r="U330" s="327">
        <v>10502.18</v>
      </c>
      <c r="V330" s="333"/>
      <c r="W330" s="333">
        <v>5274.31</v>
      </c>
      <c r="X330" s="437">
        <f>(R330*W330)/U330</f>
        <v>32.141502050050562</v>
      </c>
      <c r="Y330" s="333"/>
    </row>
    <row r="331" spans="1:25" s="327" customFormat="1" ht="11.25" customHeight="1" x14ac:dyDescent="0.2">
      <c r="B331" s="442"/>
      <c r="C331" s="328"/>
      <c r="D331" s="356"/>
      <c r="E331" s="339"/>
      <c r="F331" s="331"/>
      <c r="G331" s="333"/>
      <c r="H331" s="331"/>
      <c r="I331" s="333"/>
      <c r="J331" s="333"/>
      <c r="K331" s="443"/>
      <c r="L331" s="334"/>
      <c r="M331" s="335"/>
      <c r="N331" s="336"/>
      <c r="O331" s="337"/>
      <c r="P331" s="337"/>
      <c r="T331" s="333"/>
      <c r="Y331" s="333"/>
    </row>
    <row r="332" spans="1:25" s="327" customFormat="1" ht="11.25" customHeight="1" x14ac:dyDescent="0.2">
      <c r="B332" s="442"/>
      <c r="C332" s="328"/>
      <c r="D332" s="356"/>
      <c r="E332" s="339"/>
      <c r="F332" s="331"/>
      <c r="G332" s="333"/>
      <c r="H332" s="331"/>
      <c r="I332" s="333"/>
      <c r="J332" s="333"/>
      <c r="K332" s="443"/>
      <c r="L332" s="334"/>
      <c r="M332" s="335"/>
      <c r="N332" s="336"/>
      <c r="O332" s="337"/>
      <c r="P332" s="337"/>
      <c r="T332" s="333"/>
      <c r="Y332" s="333"/>
    </row>
    <row r="333" spans="1:25" s="327" customFormat="1" ht="36.75" customHeight="1" x14ac:dyDescent="0.2">
      <c r="A333" s="327" t="str">
        <f>B333&amp;C333</f>
        <v>8.2102512</v>
      </c>
      <c r="B333" s="440" t="s">
        <v>27646</v>
      </c>
      <c r="C333" s="421">
        <f>ORÇAMENTO!C88</f>
        <v>102512</v>
      </c>
      <c r="D333" s="1041" t="str">
        <f>VLOOKUP(A333,ORÇAMENTO!$A$15:$I$109,4,FALSE)</f>
        <v>PINTURA DE EIXO VIÁRIO SOBRE ASFALTO COM TINTA RETRORREFLETIVA A BASE DE RESINA ACRÍLICA COM MICROESFERAS DE VIDRO, APLICAÇÃO MECÂNICA COM DEMARCADORA AUTOPROPELIDA. AF_05/2021</v>
      </c>
      <c r="E333" s="1041"/>
      <c r="F333" s="1041"/>
      <c r="G333" s="1041"/>
      <c r="H333" s="1041"/>
      <c r="I333" s="1041"/>
      <c r="J333" s="146" t="str">
        <f>VLOOKUP(A333,ORÇAMENTO!$A$15:$I$109,5,FALSE)</f>
        <v>M</v>
      </c>
      <c r="K333" s="473">
        <f>G338+G341</f>
        <v>4721.45</v>
      </c>
      <c r="N333" s="330"/>
      <c r="T333" s="333"/>
      <c r="V333" s="333"/>
      <c r="W333" s="333"/>
      <c r="X333" s="333"/>
      <c r="Y333" s="333"/>
    </row>
    <row r="334" spans="1:25" s="554" customFormat="1" x14ac:dyDescent="0.2">
      <c r="B334" s="842"/>
      <c r="C334" s="522"/>
      <c r="D334" s="824"/>
      <c r="E334" s="824"/>
      <c r="F334" s="824"/>
      <c r="G334" s="824"/>
      <c r="H334" s="824"/>
      <c r="I334" s="824"/>
      <c r="J334" s="813"/>
      <c r="K334" s="576"/>
      <c r="N334" s="844"/>
    </row>
    <row r="335" spans="1:25" s="327" customFormat="1" ht="11.25" customHeight="1" x14ac:dyDescent="0.2">
      <c r="B335" s="440"/>
      <c r="C335" s="328"/>
      <c r="D335" s="1086" t="s">
        <v>27710</v>
      </c>
      <c r="E335" s="1087"/>
      <c r="F335" s="1087"/>
      <c r="G335" s="1088"/>
      <c r="H335" s="357"/>
      <c r="I335" s="357"/>
      <c r="J335" s="329"/>
      <c r="K335" s="441"/>
      <c r="T335" s="333"/>
      <c r="U335" s="333"/>
      <c r="V335" s="333"/>
      <c r="W335" s="333"/>
      <c r="X335" s="333"/>
      <c r="Y335" s="333"/>
    </row>
    <row r="336" spans="1:25" s="327" customFormat="1" ht="11.25" customHeight="1" x14ac:dyDescent="0.2">
      <c r="B336" s="440"/>
      <c r="C336" s="328"/>
      <c r="D336" s="1044" t="s">
        <v>27656</v>
      </c>
      <c r="E336" s="1044"/>
      <c r="F336" s="1044"/>
      <c r="G336" s="1044"/>
      <c r="H336" s="342"/>
      <c r="I336" s="342"/>
      <c r="J336" s="329"/>
      <c r="K336" s="441"/>
      <c r="N336" s="330"/>
      <c r="T336" s="333"/>
      <c r="U336" s="333"/>
      <c r="V336" s="333"/>
      <c r="W336" s="333"/>
      <c r="X336" s="333"/>
      <c r="Y336" s="333"/>
    </row>
    <row r="337" spans="1:27" s="327" customFormat="1" x14ac:dyDescent="0.2">
      <c r="B337" s="440"/>
      <c r="C337" s="328"/>
      <c r="D337" s="793" t="s">
        <v>27657</v>
      </c>
      <c r="E337" s="793" t="s">
        <v>108</v>
      </c>
      <c r="F337" s="793"/>
      <c r="G337" s="569" t="s">
        <v>0</v>
      </c>
      <c r="H337" s="332"/>
      <c r="I337" s="342"/>
      <c r="J337" s="329"/>
      <c r="K337" s="441"/>
      <c r="N337" s="424" t="s">
        <v>27657</v>
      </c>
      <c r="O337" s="424" t="s">
        <v>108</v>
      </c>
      <c r="P337" s="424"/>
      <c r="Q337" s="332" t="s">
        <v>0</v>
      </c>
      <c r="U337" s="332" t="s">
        <v>27733</v>
      </c>
      <c r="V337" s="333"/>
      <c r="W337" s="436" t="s">
        <v>27734</v>
      </c>
      <c r="X337" s="333"/>
      <c r="Y337" s="333"/>
      <c r="Z337" s="333"/>
      <c r="AA337" s="333"/>
    </row>
    <row r="338" spans="1:27" s="327" customFormat="1" ht="11.25" customHeight="1" x14ac:dyDescent="0.2">
      <c r="B338" s="440"/>
      <c r="C338" s="328"/>
      <c r="D338" s="870" t="s">
        <v>27711</v>
      </c>
      <c r="E338" s="762">
        <v>1429.95</v>
      </c>
      <c r="F338" s="570"/>
      <c r="G338" s="570">
        <f>E338</f>
        <v>1429.95</v>
      </c>
      <c r="H338" s="331"/>
      <c r="I338" s="342"/>
      <c r="J338" s="329"/>
      <c r="K338" s="441"/>
      <c r="N338" s="343" t="s">
        <v>27711</v>
      </c>
      <c r="O338" s="331">
        <v>13696.64</v>
      </c>
      <c r="P338" s="331"/>
      <c r="Q338" s="331">
        <f>TRUNC(O338,2)</f>
        <v>13696.64</v>
      </c>
      <c r="U338" s="327">
        <v>10502.18</v>
      </c>
      <c r="V338" s="333"/>
      <c r="W338" s="333">
        <v>5274.31</v>
      </c>
      <c r="X338" s="437">
        <f>(Q338*W338)/U338</f>
        <v>6878.6028537313196</v>
      </c>
      <c r="Y338" s="333"/>
      <c r="Z338" s="333"/>
      <c r="AA338" s="333"/>
    </row>
    <row r="339" spans="1:27" s="327" customFormat="1" ht="11.25" customHeight="1" x14ac:dyDescent="0.2">
      <c r="B339" s="440"/>
      <c r="C339" s="328"/>
      <c r="D339" s="792"/>
      <c r="E339" s="570"/>
      <c r="F339" s="570"/>
      <c r="G339" s="570"/>
      <c r="H339" s="331"/>
      <c r="I339" s="342"/>
      <c r="J339" s="329"/>
      <c r="K339" s="441"/>
      <c r="N339" s="356"/>
      <c r="O339" s="331"/>
      <c r="P339" s="331"/>
      <c r="Q339" s="331"/>
      <c r="V339" s="333"/>
      <c r="W339" s="333"/>
      <c r="X339" s="333"/>
      <c r="Y339" s="333"/>
      <c r="Z339" s="333"/>
      <c r="AA339" s="333"/>
    </row>
    <row r="340" spans="1:27" s="327" customFormat="1" ht="11.25" customHeight="1" x14ac:dyDescent="0.2">
      <c r="B340" s="440"/>
      <c r="C340" s="328"/>
      <c r="D340" s="793" t="s">
        <v>27657</v>
      </c>
      <c r="E340" s="793" t="s">
        <v>108</v>
      </c>
      <c r="F340" s="868"/>
      <c r="G340" s="569" t="s">
        <v>0</v>
      </c>
      <c r="H340" s="342"/>
      <c r="I340" s="342"/>
      <c r="J340" s="329"/>
      <c r="K340" s="441"/>
      <c r="N340" s="424" t="s">
        <v>27657</v>
      </c>
      <c r="O340" s="424" t="s">
        <v>108</v>
      </c>
      <c r="P340" s="340"/>
      <c r="Q340" s="332" t="s">
        <v>0</v>
      </c>
      <c r="U340" s="332" t="s">
        <v>27733</v>
      </c>
      <c r="V340" s="333"/>
      <c r="W340" s="436" t="s">
        <v>27734</v>
      </c>
      <c r="X340" s="333"/>
      <c r="Y340" s="333"/>
      <c r="Z340" s="333"/>
      <c r="AA340" s="333"/>
    </row>
    <row r="341" spans="1:27" s="327" customFormat="1" x14ac:dyDescent="0.2">
      <c r="B341" s="440"/>
      <c r="C341" s="328"/>
      <c r="D341" s="870" t="s">
        <v>27712</v>
      </c>
      <c r="E341" s="762">
        <f>'TABELA VIAS'!L20+'TABELA VIAS'!M20</f>
        <v>3291.5</v>
      </c>
      <c r="F341" s="782"/>
      <c r="G341" s="570">
        <f>TRUNC(E341,2)</f>
        <v>3291.5</v>
      </c>
      <c r="H341" s="342"/>
      <c r="I341" s="342"/>
      <c r="J341" s="329"/>
      <c r="K341" s="441"/>
      <c r="N341" s="343" t="s">
        <v>27712</v>
      </c>
      <c r="O341" s="340">
        <v>1799.17</v>
      </c>
      <c r="P341" s="340"/>
      <c r="Q341" s="331">
        <f>TRUNC(O341,2)</f>
        <v>1799.17</v>
      </c>
      <c r="U341" s="327">
        <v>10502.18</v>
      </c>
      <c r="V341" s="333"/>
      <c r="W341" s="333">
        <v>5274.31</v>
      </c>
      <c r="X341" s="437">
        <f>(Q341*W341)/U341</f>
        <v>903.56291005296055</v>
      </c>
      <c r="Y341" s="333"/>
      <c r="Z341" s="333"/>
      <c r="AA341" s="333"/>
    </row>
    <row r="342" spans="1:27" s="327" customFormat="1" x14ac:dyDescent="0.2">
      <c r="B342" s="440"/>
      <c r="C342" s="328"/>
      <c r="D342" s="356"/>
      <c r="E342" s="340"/>
      <c r="F342" s="340"/>
      <c r="G342" s="331"/>
      <c r="H342" s="342"/>
      <c r="I342" s="342"/>
      <c r="J342" s="329"/>
      <c r="K342" s="441"/>
      <c r="N342" s="356"/>
      <c r="O342" s="340"/>
      <c r="P342" s="340"/>
      <c r="Q342" s="331"/>
      <c r="V342" s="333"/>
      <c r="W342" s="333"/>
      <c r="X342" s="333"/>
      <c r="Y342" s="333"/>
      <c r="Z342" s="333"/>
      <c r="AA342" s="333"/>
    </row>
    <row r="343" spans="1:27" s="327" customFormat="1" ht="12" customHeight="1" x14ac:dyDescent="0.2">
      <c r="B343" s="440"/>
      <c r="C343" s="358"/>
      <c r="D343" s="358"/>
      <c r="E343" s="357"/>
      <c r="F343" s="423"/>
      <c r="G343" s="423"/>
      <c r="H343" s="428"/>
      <c r="I343" s="342"/>
      <c r="J343" s="329"/>
      <c r="K343" s="441"/>
      <c r="N343" s="330"/>
      <c r="T343" s="333"/>
      <c r="U343" s="333"/>
      <c r="V343" s="333"/>
      <c r="W343" s="333"/>
      <c r="X343" s="333"/>
      <c r="Y343" s="333"/>
    </row>
    <row r="344" spans="1:27" s="327" customFormat="1" ht="36.75" customHeight="1" x14ac:dyDescent="0.2">
      <c r="A344" s="327" t="str">
        <f>B344&amp;C344</f>
        <v>8.305.020.0014-0</v>
      </c>
      <c r="B344" s="440" t="s">
        <v>27647</v>
      </c>
      <c r="C344" s="421" t="str">
        <f>ORÇAMENTO!C89</f>
        <v>05.020.0014-0</v>
      </c>
      <c r="D344" s="1041" t="str">
        <f>VLOOKUP(A344,ORÇAMENTO!$A$15:$I$109,4,FALSE)</f>
        <v>SINALIZACAO MANUAL DE FAIXAS E FIGURAS PARA PEDESTRES,COM TINTA TERMOPLASTICA A BASE DE RESINAS NATURAIS E/OU SINTETICAS,EM VIAS URBANAS,APLICADO POR EXTRUSAO,CONFORME ABNT NBR 12935,13132,7396 E NORMA DNIT 100/2018-ES.</v>
      </c>
      <c r="E344" s="1041"/>
      <c r="F344" s="1041"/>
      <c r="G344" s="1041"/>
      <c r="H344" s="1041"/>
      <c r="I344" s="1041"/>
      <c r="J344" s="146" t="str">
        <f>VLOOKUP(A344,ORÇAMENTO!$A$15:$I$109,5,FALSE)</f>
        <v>M2</v>
      </c>
      <c r="K344" s="473">
        <f>SUM(I349,I352,I355)</f>
        <v>340</v>
      </c>
      <c r="N344" s="330"/>
      <c r="T344" s="333"/>
      <c r="U344" s="333"/>
      <c r="V344" s="333"/>
      <c r="W344" s="333"/>
      <c r="X344" s="333"/>
      <c r="Y344" s="333"/>
    </row>
    <row r="345" spans="1:27" s="327" customFormat="1" ht="13.5" customHeight="1" x14ac:dyDescent="0.2">
      <c r="B345" s="440"/>
      <c r="C345" s="328"/>
      <c r="D345" s="1046" t="s">
        <v>27710</v>
      </c>
      <c r="E345" s="1046"/>
      <c r="F345" s="1046"/>
      <c r="G345" s="1046"/>
      <c r="H345" s="1046"/>
      <c r="I345" s="1046"/>
      <c r="J345" s="329"/>
      <c r="K345" s="441"/>
      <c r="T345" s="333"/>
      <c r="U345" s="333"/>
      <c r="V345" s="333"/>
      <c r="W345" s="333"/>
      <c r="X345" s="333"/>
      <c r="Y345" s="333"/>
    </row>
    <row r="346" spans="1:27" s="327" customFormat="1" ht="13.5" customHeight="1" x14ac:dyDescent="0.2">
      <c r="B346" s="440"/>
      <c r="C346" s="328"/>
      <c r="D346" s="828"/>
      <c r="E346" s="828"/>
      <c r="F346" s="828"/>
      <c r="G346" s="828"/>
      <c r="H346" s="828"/>
      <c r="I346" s="828"/>
      <c r="J346" s="329"/>
      <c r="K346" s="441"/>
      <c r="T346" s="333"/>
      <c r="U346" s="333"/>
      <c r="V346" s="333"/>
      <c r="W346" s="333"/>
      <c r="X346" s="333"/>
      <c r="Y346" s="333"/>
    </row>
    <row r="347" spans="1:27" s="327" customFormat="1" ht="13.5" customHeight="1" x14ac:dyDescent="0.2">
      <c r="B347" s="440"/>
      <c r="C347" s="328"/>
      <c r="D347" s="1044" t="s">
        <v>27659</v>
      </c>
      <c r="E347" s="1044"/>
      <c r="F347" s="1044"/>
      <c r="G347" s="1044"/>
      <c r="H347" s="869"/>
      <c r="I347" s="869"/>
      <c r="J347" s="329"/>
      <c r="K347" s="441"/>
      <c r="N347" s="1043" t="s">
        <v>27659</v>
      </c>
      <c r="O347" s="1043"/>
      <c r="P347" s="1043"/>
      <c r="Q347" s="1043"/>
      <c r="R347" s="342"/>
      <c r="S347" s="342"/>
      <c r="T347" s="333"/>
      <c r="U347" s="333"/>
      <c r="V347" s="333"/>
      <c r="W347" s="333"/>
      <c r="X347" s="333"/>
      <c r="Y347" s="333"/>
    </row>
    <row r="348" spans="1:27" s="327" customFormat="1" x14ac:dyDescent="0.2">
      <c r="B348" s="440"/>
      <c r="C348" s="328"/>
      <c r="D348" s="793" t="s">
        <v>27657</v>
      </c>
      <c r="E348" s="793" t="s">
        <v>27</v>
      </c>
      <c r="F348" s="793" t="s">
        <v>108</v>
      </c>
      <c r="G348" s="793" t="s">
        <v>29</v>
      </c>
      <c r="H348" s="569" t="s">
        <v>27756</v>
      </c>
      <c r="I348" s="793" t="s">
        <v>0</v>
      </c>
      <c r="J348" s="344"/>
      <c r="K348" s="441"/>
      <c r="N348" s="424" t="s">
        <v>27657</v>
      </c>
      <c r="O348" s="424" t="s">
        <v>27</v>
      </c>
      <c r="P348" s="424" t="s">
        <v>108</v>
      </c>
      <c r="Q348" s="424" t="s">
        <v>29</v>
      </c>
      <c r="R348" s="331" t="s">
        <v>27660</v>
      </c>
      <c r="S348" s="344" t="s">
        <v>0</v>
      </c>
      <c r="T348" s="333"/>
      <c r="U348" s="332" t="s">
        <v>27733</v>
      </c>
      <c r="V348" s="333"/>
      <c r="W348" s="436" t="s">
        <v>27734</v>
      </c>
      <c r="X348" s="333"/>
      <c r="Y348" s="333"/>
      <c r="Z348" s="333"/>
      <c r="AA348" s="333"/>
    </row>
    <row r="349" spans="1:27" s="327" customFormat="1" ht="11.25" customHeight="1" x14ac:dyDescent="0.2">
      <c r="B349" s="440"/>
      <c r="C349" s="328"/>
      <c r="D349" s="791" t="s">
        <v>27661</v>
      </c>
      <c r="E349" s="772">
        <v>20</v>
      </c>
      <c r="F349" s="782">
        <v>4</v>
      </c>
      <c r="G349" s="782">
        <v>0.4</v>
      </c>
      <c r="H349" s="772">
        <v>9</v>
      </c>
      <c r="I349" s="762">
        <f>TRUNC(E349*F349*G349*H349,2)</f>
        <v>288</v>
      </c>
      <c r="J349" s="329"/>
      <c r="K349" s="441"/>
      <c r="N349" s="343" t="s">
        <v>27661</v>
      </c>
      <c r="O349" s="340">
        <v>9</v>
      </c>
      <c r="P349" s="340">
        <v>4</v>
      </c>
      <c r="Q349" s="340">
        <v>0.4</v>
      </c>
      <c r="R349" s="340">
        <v>164</v>
      </c>
      <c r="S349" s="331">
        <f>TRUNC(O349*P349*Q349*R349,2)</f>
        <v>2361.6</v>
      </c>
      <c r="T349" s="333"/>
      <c r="U349" s="327">
        <v>10502.18</v>
      </c>
      <c r="V349" s="333"/>
      <c r="W349" s="333">
        <v>5274.31</v>
      </c>
      <c r="X349" s="437">
        <f>(O349*W349)/U349</f>
        <v>4.5198987257883605</v>
      </c>
      <c r="Y349" s="333"/>
      <c r="Z349" s="333"/>
      <c r="AA349" s="333"/>
    </row>
    <row r="350" spans="1:27" s="327" customFormat="1" ht="11.25" customHeight="1" x14ac:dyDescent="0.2">
      <c r="B350" s="440"/>
      <c r="C350" s="328"/>
      <c r="D350" s="780"/>
      <c r="E350" s="780"/>
      <c r="F350" s="782"/>
      <c r="G350" s="782"/>
      <c r="H350" s="794"/>
      <c r="I350" s="794"/>
      <c r="J350" s="329"/>
      <c r="K350" s="441"/>
      <c r="N350" s="342"/>
      <c r="O350" s="342"/>
      <c r="P350" s="340"/>
      <c r="Q350" s="340"/>
      <c r="R350" s="342"/>
      <c r="S350" s="342"/>
      <c r="T350" s="333"/>
      <c r="V350" s="333"/>
      <c r="W350" s="333"/>
      <c r="X350" s="333"/>
      <c r="Y350" s="333"/>
      <c r="Z350" s="333"/>
      <c r="AA350" s="333"/>
    </row>
    <row r="351" spans="1:27" s="327" customFormat="1" ht="11.25" customHeight="1" x14ac:dyDescent="0.2">
      <c r="B351" s="440"/>
      <c r="C351" s="328"/>
      <c r="D351" s="793" t="s">
        <v>27657</v>
      </c>
      <c r="E351" s="868" t="s">
        <v>27</v>
      </c>
      <c r="F351" s="868" t="s">
        <v>28</v>
      </c>
      <c r="G351" s="793"/>
      <c r="H351" s="568"/>
      <c r="I351" s="794"/>
      <c r="J351" s="329"/>
      <c r="K351" s="441"/>
      <c r="N351" s="424" t="s">
        <v>27657</v>
      </c>
      <c r="O351" s="340" t="s">
        <v>27</v>
      </c>
      <c r="P351" s="340" t="s">
        <v>28</v>
      </c>
      <c r="Q351" s="344" t="s">
        <v>0</v>
      </c>
      <c r="R351" s="344"/>
      <c r="S351" s="342"/>
      <c r="T351" s="333"/>
      <c r="U351" s="332" t="s">
        <v>27733</v>
      </c>
      <c r="V351" s="333"/>
      <c r="W351" s="436" t="s">
        <v>27734</v>
      </c>
      <c r="X351" s="333"/>
      <c r="Y351" s="333"/>
      <c r="Z351" s="333"/>
      <c r="AA351" s="333"/>
    </row>
    <row r="352" spans="1:27" s="327" customFormat="1" x14ac:dyDescent="0.2">
      <c r="B352" s="440"/>
      <c r="C352" s="328"/>
      <c r="D352" s="786" t="s">
        <v>27662</v>
      </c>
      <c r="E352" s="772">
        <v>20</v>
      </c>
      <c r="F352" s="782">
        <v>1.55</v>
      </c>
      <c r="G352" s="787"/>
      <c r="H352" s="794"/>
      <c r="I352" s="762">
        <f>TRUNC(E352*F352,2)</f>
        <v>31</v>
      </c>
      <c r="J352" s="329"/>
      <c r="K352" s="441"/>
      <c r="N352" s="329" t="s">
        <v>27662</v>
      </c>
      <c r="O352" s="340">
        <v>143</v>
      </c>
      <c r="P352" s="340">
        <v>1.55</v>
      </c>
      <c r="Q352" s="331">
        <f>TRUNC(O352*P352,2)</f>
        <v>221.65</v>
      </c>
      <c r="R352" s="342"/>
      <c r="S352" s="342"/>
      <c r="T352" s="333"/>
      <c r="U352" s="327">
        <v>10502.18</v>
      </c>
      <c r="V352" s="333"/>
      <c r="W352" s="333">
        <v>5274.31</v>
      </c>
      <c r="X352" s="437">
        <f>(O352*W352)/U352</f>
        <v>71.816168643081724</v>
      </c>
      <c r="Y352" s="333"/>
      <c r="Z352" s="333"/>
      <c r="AA352" s="333"/>
    </row>
    <row r="353" spans="1:27" s="327" customFormat="1" ht="11.25" customHeight="1" x14ac:dyDescent="0.2">
      <c r="B353" s="440"/>
      <c r="C353" s="328"/>
      <c r="D353" s="780"/>
      <c r="E353" s="780"/>
      <c r="F353" s="782"/>
      <c r="G353" s="782"/>
      <c r="H353" s="794"/>
      <c r="I353" s="794"/>
      <c r="J353" s="329"/>
      <c r="K353" s="441"/>
      <c r="N353" s="342"/>
      <c r="O353" s="342"/>
      <c r="P353" s="340"/>
      <c r="Q353" s="340"/>
      <c r="R353" s="342"/>
      <c r="S353" s="342"/>
      <c r="T353" s="333"/>
      <c r="V353" s="333"/>
      <c r="W353" s="333"/>
      <c r="X353" s="333"/>
      <c r="Y353" s="333"/>
      <c r="Z353" s="333"/>
      <c r="AA353" s="333"/>
    </row>
    <row r="354" spans="1:27" s="327" customFormat="1" ht="11.25" customHeight="1" x14ac:dyDescent="0.2">
      <c r="B354" s="440"/>
      <c r="C354" s="328"/>
      <c r="D354" s="793" t="s">
        <v>27657</v>
      </c>
      <c r="E354" s="793" t="s">
        <v>27</v>
      </c>
      <c r="F354" s="793" t="s">
        <v>108</v>
      </c>
      <c r="G354" s="793" t="s">
        <v>29</v>
      </c>
      <c r="H354" s="795"/>
      <c r="I354" s="796"/>
      <c r="J354" s="329"/>
      <c r="K354" s="441"/>
      <c r="N354" s="424" t="s">
        <v>27657</v>
      </c>
      <c r="O354" s="424" t="s">
        <v>27</v>
      </c>
      <c r="P354" s="424" t="s">
        <v>108</v>
      </c>
      <c r="Q354" s="424" t="s">
        <v>29</v>
      </c>
      <c r="R354" s="332" t="s">
        <v>0</v>
      </c>
      <c r="S354" s="342"/>
      <c r="T354" s="333"/>
      <c r="U354" s="332" t="s">
        <v>27733</v>
      </c>
      <c r="V354" s="333"/>
      <c r="W354" s="436" t="s">
        <v>27734</v>
      </c>
      <c r="X354" s="333"/>
      <c r="Y354" s="333"/>
      <c r="Z354" s="333"/>
      <c r="AA354" s="333"/>
    </row>
    <row r="355" spans="1:27" s="327" customFormat="1" ht="11.25" customHeight="1" x14ac:dyDescent="0.2">
      <c r="B355" s="440"/>
      <c r="C355" s="328"/>
      <c r="D355" s="786" t="s">
        <v>27658</v>
      </c>
      <c r="E355" s="772">
        <v>20</v>
      </c>
      <c r="F355" s="782">
        <v>3.5</v>
      </c>
      <c r="G355" s="782">
        <v>0.3</v>
      </c>
      <c r="H355" s="787"/>
      <c r="I355" s="762">
        <f>TRUNC(E355*F355*G355,2)</f>
        <v>21</v>
      </c>
      <c r="J355" s="329"/>
      <c r="K355" s="441"/>
      <c r="N355" s="343" t="s">
        <v>27658</v>
      </c>
      <c r="O355" s="340">
        <v>143</v>
      </c>
      <c r="P355" s="340">
        <v>3.5</v>
      </c>
      <c r="Q355" s="340">
        <v>0.3</v>
      </c>
      <c r="R355" s="331">
        <f>TRUNC(O355*P355*Q355,2)</f>
        <v>150.15</v>
      </c>
      <c r="S355" s="342"/>
      <c r="T355" s="333"/>
      <c r="U355" s="327">
        <v>10502.18</v>
      </c>
      <c r="V355" s="333"/>
      <c r="W355" s="333">
        <v>5274.31</v>
      </c>
      <c r="X355" s="437">
        <f>(O355*W355)/U355</f>
        <v>71.816168643081724</v>
      </c>
      <c r="Y355" s="333"/>
      <c r="Z355" s="333"/>
      <c r="AA355" s="333"/>
    </row>
    <row r="356" spans="1:27" s="327" customFormat="1" ht="12.75" customHeight="1" x14ac:dyDescent="0.2">
      <c r="B356" s="442"/>
      <c r="C356" s="333"/>
      <c r="D356" s="791"/>
      <c r="E356" s="570"/>
      <c r="F356" s="570"/>
      <c r="G356" s="570"/>
      <c r="H356" s="570"/>
      <c r="I356" s="569"/>
      <c r="J356" s="333"/>
      <c r="K356" s="443"/>
      <c r="L356" s="338"/>
      <c r="M356" s="335"/>
      <c r="N356" s="337"/>
      <c r="O356" s="337"/>
      <c r="P356" s="337"/>
      <c r="T356" s="333"/>
      <c r="U356" s="333"/>
      <c r="V356" s="333"/>
      <c r="W356" s="333"/>
      <c r="X356" s="333"/>
      <c r="Y356" s="333"/>
      <c r="Z356" s="333"/>
      <c r="AA356" s="333"/>
    </row>
    <row r="357" spans="1:27" s="327" customFormat="1" ht="12.75" customHeight="1" x14ac:dyDescent="0.2">
      <c r="B357" s="442"/>
      <c r="C357" s="333"/>
      <c r="D357" s="845"/>
      <c r="E357" s="846"/>
      <c r="F357" s="846"/>
      <c r="G357" s="846"/>
      <c r="H357" s="846"/>
      <c r="I357" s="847"/>
      <c r="J357" s="333"/>
      <c r="K357" s="443"/>
      <c r="L357" s="338"/>
      <c r="M357" s="335"/>
      <c r="N357" s="337"/>
      <c r="O357" s="337"/>
      <c r="P357" s="337"/>
      <c r="T357" s="333"/>
      <c r="U357" s="333"/>
      <c r="V357" s="333"/>
      <c r="W357" s="333"/>
      <c r="X357" s="333"/>
      <c r="Y357" s="333"/>
      <c r="Z357" s="333"/>
      <c r="AA357" s="333"/>
    </row>
    <row r="358" spans="1:27" s="327" customFormat="1" ht="22.5" customHeight="1" x14ac:dyDescent="0.2">
      <c r="A358" s="327" t="str">
        <f>B358&amp;C358</f>
        <v xml:space="preserve">8.4ST 65.05.0400 </v>
      </c>
      <c r="B358" s="440" t="s">
        <v>27648</v>
      </c>
      <c r="C358" s="449" t="str">
        <f>ORÇAMENTO!C90</f>
        <v xml:space="preserve">ST 65.05.0400 </v>
      </c>
      <c r="D358" s="1041" t="str">
        <f>VLOOKUP(A358,ORÇAMENTO!$A$15:$I$109,4,FALSE)</f>
        <v>Poste tipo G7, de 2" de diametro, altura de 3500mm, conforme especificacao da CET-RIO. Fornecimento.</v>
      </c>
      <c r="E358" s="1041"/>
      <c r="F358" s="1041"/>
      <c r="G358" s="1041"/>
      <c r="H358" s="1041"/>
      <c r="I358" s="1041"/>
      <c r="J358" s="146" t="str">
        <f>VLOOKUP(A358,ORÇAMENTO!$A$15:$I$109,5,FALSE)</f>
        <v>un</v>
      </c>
      <c r="K358" s="473">
        <f>E366+H327+H330+E369</f>
        <v>57</v>
      </c>
      <c r="T358" s="333"/>
      <c r="U358" s="333"/>
      <c r="V358" s="333"/>
      <c r="W358" s="333"/>
      <c r="X358" s="333"/>
      <c r="Y358" s="333"/>
    </row>
    <row r="359" spans="1:27" s="327" customFormat="1" ht="12.75" customHeight="1" x14ac:dyDescent="0.2">
      <c r="B359" s="442"/>
      <c r="C359" s="333"/>
      <c r="D359" s="343"/>
      <c r="E359" s="331"/>
      <c r="F359" s="331"/>
      <c r="G359" s="331"/>
      <c r="H359" s="331"/>
      <c r="I359" s="332"/>
      <c r="J359" s="333"/>
      <c r="K359" s="443"/>
      <c r="L359" s="338"/>
      <c r="M359" s="335"/>
      <c r="N359" s="337"/>
      <c r="O359" s="337"/>
      <c r="P359" s="337"/>
      <c r="T359" s="333"/>
      <c r="U359" s="333"/>
      <c r="V359" s="333"/>
      <c r="W359" s="333"/>
      <c r="X359" s="333"/>
      <c r="Y359" s="333"/>
    </row>
    <row r="360" spans="1:27" s="327" customFormat="1" ht="22.5" customHeight="1" x14ac:dyDescent="0.2">
      <c r="A360" s="327" t="str">
        <f>B360&amp;C360</f>
        <v xml:space="preserve">8.5ST 65.15.0050 </v>
      </c>
      <c r="B360" s="440" t="s">
        <v>27741</v>
      </c>
      <c r="C360" s="449" t="str">
        <f>ORÇAMENTO!C91</f>
        <v xml:space="preserve">ST 65.15.0050 </v>
      </c>
      <c r="D360" s="1041" t="str">
        <f>VLOOKUP(A360,ORÇAMENTO!$A$15:$I$109,4,FALSE)</f>
        <v>Assentamento de poste simples de aco, diametro de 2", inclusive abertura de furo, fundacao e recomposicao do piso.</v>
      </c>
      <c r="E360" s="1041"/>
      <c r="F360" s="1041"/>
      <c r="G360" s="1041"/>
      <c r="H360" s="1041"/>
      <c r="I360" s="1041"/>
      <c r="J360" s="146" t="str">
        <f>VLOOKUP(A360,ORÇAMENTO!$A$15:$I$109,5,FALSE)</f>
        <v>un</v>
      </c>
      <c r="K360" s="473">
        <f>K358</f>
        <v>57</v>
      </c>
      <c r="T360" s="333"/>
      <c r="U360" s="333"/>
      <c r="V360" s="333"/>
      <c r="W360" s="333"/>
      <c r="X360" s="333"/>
      <c r="Y360" s="333"/>
    </row>
    <row r="361" spans="1:27" s="327" customFormat="1" x14ac:dyDescent="0.2">
      <c r="B361" s="442"/>
      <c r="C361" s="333"/>
      <c r="D361" s="343"/>
      <c r="E361" s="331"/>
      <c r="F361" s="331"/>
      <c r="G361" s="331"/>
      <c r="H361" s="331"/>
      <c r="I361" s="332"/>
      <c r="J361" s="333"/>
      <c r="K361" s="443"/>
      <c r="L361" s="338"/>
      <c r="M361" s="335"/>
      <c r="N361" s="337"/>
      <c r="O361" s="337"/>
      <c r="P361" s="337"/>
      <c r="T361" s="333"/>
      <c r="U361" s="333"/>
      <c r="V361" s="333"/>
      <c r="W361" s="333"/>
      <c r="X361" s="333"/>
      <c r="Y361" s="333"/>
    </row>
    <row r="362" spans="1:27" s="327" customFormat="1" ht="34.9" customHeight="1" x14ac:dyDescent="0.2">
      <c r="A362" s="327" t="str">
        <f>B362&amp;C362</f>
        <v xml:space="preserve">8.6ST 70.05.0250 </v>
      </c>
      <c r="B362" s="440" t="s">
        <v>27742</v>
      </c>
      <c r="C362" s="422" t="str">
        <f>ORÇAMENTO!C92</f>
        <v xml:space="preserve">ST 70.05.0250 </v>
      </c>
      <c r="D362" s="1041" t="str">
        <f>VLOOKUP(A362,ORÇAMENTO!$A$15:$I$109,4,FALSE)</f>
        <v>Placa de sinalizacao de aluminio com fundo, simbolos e tarjas em pelicula refletiva com esferas encapsuladas tipo II da NBR14644, inclusive elementos de fixacao, conforme especificacao CET-RIO. Fornecimento.</v>
      </c>
      <c r="E362" s="1041"/>
      <c r="F362" s="1041"/>
      <c r="G362" s="1041"/>
      <c r="H362" s="1041"/>
      <c r="I362" s="1041"/>
      <c r="J362" s="146" t="str">
        <f>VLOOKUP(A362,ORÇAMENTO!$A$15:$I$109,5,FALSE)</f>
        <v>m2</v>
      </c>
      <c r="K362" s="472">
        <f>G366+G369</f>
        <v>5.52</v>
      </c>
      <c r="N362" s="359"/>
      <c r="T362" s="333"/>
      <c r="U362" s="333"/>
      <c r="V362" s="333"/>
      <c r="W362" s="333"/>
      <c r="X362" s="333"/>
      <c r="Y362" s="333"/>
    </row>
    <row r="363" spans="1:27" s="554" customFormat="1" x14ac:dyDescent="0.2">
      <c r="B363" s="842"/>
      <c r="C363" s="843"/>
      <c r="D363" s="824"/>
      <c r="E363" s="824"/>
      <c r="F363" s="824"/>
      <c r="G363" s="824"/>
      <c r="H363" s="824"/>
      <c r="I363" s="824"/>
      <c r="J363" s="813"/>
      <c r="K363" s="848"/>
      <c r="N363" s="849"/>
    </row>
    <row r="364" spans="1:27" s="327" customFormat="1" ht="13.5" customHeight="1" x14ac:dyDescent="0.2">
      <c r="B364" s="440"/>
      <c r="C364" s="328"/>
      <c r="D364" s="1094" t="s">
        <v>27663</v>
      </c>
      <c r="E364" s="1094"/>
      <c r="F364" s="1094"/>
      <c r="G364" s="1094"/>
      <c r="H364" s="788"/>
      <c r="I364" s="788"/>
      <c r="J364" s="329"/>
      <c r="K364" s="441"/>
      <c r="T364" s="333"/>
      <c r="U364" s="333"/>
      <c r="V364" s="333"/>
      <c r="W364" s="333"/>
      <c r="X364" s="333"/>
      <c r="Y364" s="333"/>
    </row>
    <row r="365" spans="1:27" s="327" customFormat="1" ht="13.5" customHeight="1" x14ac:dyDescent="0.2">
      <c r="B365" s="440"/>
      <c r="C365" s="328"/>
      <c r="D365" s="793" t="s">
        <v>27657</v>
      </c>
      <c r="E365" s="868" t="s">
        <v>27</v>
      </c>
      <c r="F365" s="868" t="s">
        <v>28</v>
      </c>
      <c r="G365" s="793" t="s">
        <v>0</v>
      </c>
      <c r="H365" s="797"/>
      <c r="I365" s="789"/>
      <c r="J365" s="329"/>
      <c r="K365" s="441"/>
      <c r="N365" s="330"/>
      <c r="T365" s="333"/>
      <c r="U365" s="333"/>
      <c r="V365" s="333"/>
      <c r="W365" s="333"/>
      <c r="X365" s="333"/>
      <c r="Y365" s="333"/>
    </row>
    <row r="366" spans="1:27" s="327" customFormat="1" x14ac:dyDescent="0.2">
      <c r="B366" s="440"/>
      <c r="C366" s="328"/>
      <c r="D366" s="786" t="s">
        <v>27725</v>
      </c>
      <c r="E366" s="772">
        <v>6</v>
      </c>
      <c r="F366" s="782">
        <f>3.14*(0.25*0.25)</f>
        <v>0.19625000000000001</v>
      </c>
      <c r="G366" s="570">
        <f>TRUNC(E366*F366,2)</f>
        <v>1.17</v>
      </c>
      <c r="H366" s="789"/>
      <c r="I366" s="789"/>
      <c r="J366" s="329"/>
      <c r="K366" s="441"/>
      <c r="N366" s="330"/>
      <c r="T366" s="333"/>
      <c r="U366" s="333"/>
      <c r="V366" s="333"/>
      <c r="W366" s="333"/>
      <c r="X366" s="333"/>
      <c r="Y366" s="333"/>
    </row>
    <row r="367" spans="1:27" s="327" customFormat="1" ht="21" customHeight="1" x14ac:dyDescent="0.2">
      <c r="B367" s="440"/>
      <c r="C367" s="328"/>
      <c r="D367" s="1095" t="s">
        <v>27663</v>
      </c>
      <c r="E367" s="1095"/>
      <c r="F367" s="1095"/>
      <c r="G367" s="1095"/>
      <c r="H367" s="788"/>
      <c r="I367" s="788"/>
      <c r="J367" s="329"/>
      <c r="K367" s="441"/>
      <c r="T367" s="333"/>
      <c r="U367" s="333"/>
      <c r="V367" s="333"/>
      <c r="W367" s="333"/>
      <c r="X367" s="333"/>
      <c r="Y367" s="333"/>
    </row>
    <row r="368" spans="1:27" s="327" customFormat="1" ht="13.5" customHeight="1" x14ac:dyDescent="0.2">
      <c r="B368" s="440"/>
      <c r="C368" s="328"/>
      <c r="D368" s="793" t="s">
        <v>27657</v>
      </c>
      <c r="E368" s="868" t="s">
        <v>27</v>
      </c>
      <c r="F368" s="868" t="s">
        <v>28</v>
      </c>
      <c r="G368" s="793" t="s">
        <v>0</v>
      </c>
      <c r="H368" s="797"/>
      <c r="I368" s="789"/>
      <c r="J368" s="329"/>
      <c r="K368" s="441"/>
      <c r="N368" s="330"/>
      <c r="T368" s="333"/>
      <c r="U368" s="333"/>
      <c r="V368" s="333"/>
      <c r="W368" s="333"/>
      <c r="X368" s="333"/>
      <c r="Y368" s="333"/>
    </row>
    <row r="369" spans="1:25" s="327" customFormat="1" ht="13.5" customHeight="1" x14ac:dyDescent="0.2">
      <c r="B369" s="440"/>
      <c r="C369" s="328"/>
      <c r="D369" s="798" t="s">
        <v>27732</v>
      </c>
      <c r="E369" s="772">
        <v>15</v>
      </c>
      <c r="F369" s="782">
        <v>0.28999999999999998</v>
      </c>
      <c r="G369" s="570">
        <f>TRUNC(E369*F369,2)</f>
        <v>4.3499999999999996</v>
      </c>
      <c r="H369" s="789"/>
      <c r="I369" s="789"/>
      <c r="J369" s="329"/>
      <c r="K369" s="441"/>
      <c r="N369" s="330"/>
      <c r="T369" s="333"/>
      <c r="U369" s="333"/>
      <c r="V369" s="333"/>
      <c r="W369" s="333"/>
      <c r="X369" s="333"/>
      <c r="Y369" s="333"/>
    </row>
    <row r="370" spans="1:25" s="327" customFormat="1" ht="12.75" customHeight="1" x14ac:dyDescent="0.2">
      <c r="B370" s="440"/>
      <c r="C370" s="328"/>
      <c r="D370" s="342"/>
      <c r="E370" s="342"/>
      <c r="F370" s="340"/>
      <c r="G370" s="340"/>
      <c r="H370" s="342"/>
      <c r="I370" s="342"/>
      <c r="J370" s="329"/>
      <c r="K370" s="441"/>
      <c r="N370" s="330"/>
      <c r="T370" s="333"/>
      <c r="U370" s="333"/>
      <c r="V370" s="333"/>
      <c r="W370" s="333"/>
      <c r="X370" s="333"/>
      <c r="Y370" s="333"/>
    </row>
    <row r="371" spans="1:25" s="327" customFormat="1" ht="24.75" customHeight="1" x14ac:dyDescent="0.2">
      <c r="A371" s="327" t="str">
        <f>B371&amp;C371</f>
        <v xml:space="preserve">8.7ST 70.15.0050 </v>
      </c>
      <c r="B371" s="440" t="s">
        <v>27743</v>
      </c>
      <c r="C371" s="449" t="str">
        <f>ORÇAMENTO!C93</f>
        <v xml:space="preserve">ST 70.15.0050 </v>
      </c>
      <c r="D371" s="1041" t="str">
        <f>VLOOKUP(A371,ORÇAMENTO!$A$15:$I$109,4,FALSE)</f>
        <v>Instalacao e retirada de placas em postes simples, CET-RIO ou postes RIOLUZ.</v>
      </c>
      <c r="E371" s="1041"/>
      <c r="F371" s="1041"/>
      <c r="G371" s="1041"/>
      <c r="H371" s="1041"/>
      <c r="I371" s="1041"/>
      <c r="J371" s="146" t="str">
        <f>VLOOKUP(A371,ORÇAMENTO!$A$15:$I$109,5,FALSE)</f>
        <v>un</v>
      </c>
      <c r="K371" s="472">
        <f>G374</f>
        <v>57</v>
      </c>
      <c r="T371" s="333"/>
      <c r="U371" s="333"/>
      <c r="V371" s="333"/>
      <c r="W371" s="333"/>
      <c r="X371" s="333"/>
      <c r="Y371" s="333"/>
    </row>
    <row r="372" spans="1:25" s="554" customFormat="1" x14ac:dyDescent="0.2">
      <c r="B372" s="842"/>
      <c r="C372" s="843"/>
      <c r="D372" s="824"/>
      <c r="E372" s="824"/>
      <c r="F372" s="824"/>
      <c r="G372" s="824"/>
      <c r="H372" s="824"/>
      <c r="I372" s="824"/>
      <c r="J372" s="813"/>
      <c r="K372" s="848"/>
    </row>
    <row r="373" spans="1:25" s="327" customFormat="1" x14ac:dyDescent="0.2">
      <c r="B373" s="442"/>
      <c r="C373" s="333"/>
      <c r="D373" s="569" t="s">
        <v>41038</v>
      </c>
      <c r="E373" s="569" t="s">
        <v>41039</v>
      </c>
      <c r="F373" s="569"/>
      <c r="G373" s="569" t="s">
        <v>0</v>
      </c>
      <c r="H373" s="333"/>
      <c r="I373" s="333"/>
      <c r="J373" s="333"/>
      <c r="K373" s="443"/>
      <c r="L373" s="338"/>
      <c r="M373" s="335"/>
      <c r="N373" s="337"/>
      <c r="O373" s="337"/>
      <c r="P373" s="337"/>
      <c r="T373" s="333"/>
      <c r="U373" s="333"/>
      <c r="V373" s="333"/>
      <c r="W373" s="333"/>
      <c r="X373" s="333"/>
      <c r="Y373" s="333"/>
    </row>
    <row r="374" spans="1:25" s="327" customFormat="1" x14ac:dyDescent="0.2">
      <c r="B374" s="442"/>
      <c r="C374" s="333"/>
      <c r="D374" s="570">
        <f>H327+H330</f>
        <v>36</v>
      </c>
      <c r="E374" s="570">
        <f>E366+E369</f>
        <v>21</v>
      </c>
      <c r="F374" s="570"/>
      <c r="G374" s="570">
        <f>D374+E374</f>
        <v>57</v>
      </c>
      <c r="H374" s="333"/>
      <c r="I374" s="333"/>
      <c r="J374" s="333"/>
      <c r="K374" s="443"/>
      <c r="L374" s="338"/>
      <c r="M374" s="335"/>
      <c r="N374" s="337"/>
      <c r="O374" s="337"/>
      <c r="P374" s="337"/>
      <c r="T374" s="333"/>
      <c r="U374" s="333"/>
      <c r="V374" s="333"/>
      <c r="W374" s="333"/>
      <c r="X374" s="333"/>
      <c r="Y374" s="333"/>
    </row>
    <row r="375" spans="1:25" s="327" customFormat="1" x14ac:dyDescent="0.2">
      <c r="B375" s="442"/>
      <c r="C375" s="328"/>
      <c r="D375" s="339"/>
      <c r="E375" s="339"/>
      <c r="F375" s="331"/>
      <c r="G375" s="333"/>
      <c r="H375" s="331"/>
      <c r="I375" s="333"/>
      <c r="J375" s="333"/>
      <c r="K375" s="443"/>
      <c r="L375" s="334"/>
      <c r="M375" s="335"/>
      <c r="N375" s="336"/>
      <c r="O375" s="337"/>
      <c r="P375" s="337"/>
      <c r="T375" s="333"/>
      <c r="U375" s="333"/>
      <c r="V375" s="333"/>
      <c r="W375" s="333"/>
      <c r="X375" s="333"/>
      <c r="Y375" s="333"/>
    </row>
    <row r="376" spans="1:25" s="221" customFormat="1" ht="21.75" customHeight="1" x14ac:dyDescent="0.2">
      <c r="B376" s="1083" t="s">
        <v>27746</v>
      </c>
      <c r="C376" s="1084"/>
      <c r="D376" s="1084"/>
      <c r="E376" s="1084" t="s">
        <v>21</v>
      </c>
      <c r="F376" s="1084"/>
      <c r="G376" s="1084"/>
      <c r="H376" s="1084"/>
      <c r="I376" s="1084"/>
      <c r="J376" s="1084"/>
      <c r="K376" s="1085"/>
      <c r="L376" s="222"/>
    </row>
    <row r="377" spans="1:25" s="221" customFormat="1" ht="12.75" customHeight="1" x14ac:dyDescent="0.2">
      <c r="B377" s="223"/>
      <c r="C377" s="224"/>
      <c r="D377" s="224"/>
      <c r="E377" s="224"/>
      <c r="F377" s="224"/>
      <c r="G377" s="224"/>
      <c r="H377" s="224"/>
      <c r="I377" s="224"/>
      <c r="J377" s="224"/>
      <c r="K377" s="225"/>
      <c r="L377" s="222"/>
    </row>
    <row r="378" spans="1:25" s="221" customFormat="1" ht="38.25" customHeight="1" x14ac:dyDescent="0.2">
      <c r="A378" s="221" t="str">
        <f>B378&amp;C378</f>
        <v>9.1IT 05.10.0150</v>
      </c>
      <c r="B378" s="226" t="s">
        <v>27664</v>
      </c>
      <c r="C378" s="422" t="s">
        <v>41053</v>
      </c>
      <c r="D378" s="1041" t="str">
        <f>VLOOKUP(A378,ORÇAMENTO!$A$15:$I$109,4,FALSE)</f>
        <v>Tubo de PVC rigido, soldavel, para agua fria, com diametro de 20mm (1/2"), inclusive conexoes e emendas, exclusive abertura e fechamento de rasgo. Fornecimento e instalacao.</v>
      </c>
      <c r="E378" s="1041"/>
      <c r="F378" s="1041"/>
      <c r="G378" s="1041"/>
      <c r="H378" s="1041"/>
      <c r="I378" s="1041"/>
      <c r="J378" s="146" t="str">
        <f>VLOOKUP(A378,ORÇAMENTO!$A$15:$I$109,5,FALSE)</f>
        <v>m</v>
      </c>
      <c r="K378" s="476">
        <f>TRUNC(I382,2)</f>
        <v>112</v>
      </c>
      <c r="L378" s="228"/>
      <c r="M378" s="229"/>
    </row>
    <row r="379" spans="1:25" s="221" customFormat="1" ht="12.75" customHeight="1" x14ac:dyDescent="0.2">
      <c r="B379" s="226"/>
      <c r="C379" s="227"/>
      <c r="D379" s="1082" t="s">
        <v>23751</v>
      </c>
      <c r="E379" s="1082"/>
      <c r="F379" s="1082"/>
      <c r="G379" s="1082"/>
      <c r="H379" s="1082"/>
      <c r="I379" s="1082"/>
      <c r="J379" s="230"/>
      <c r="K379" s="231"/>
    </row>
    <row r="380" spans="1:25" s="221" customFormat="1" ht="12.75" customHeight="1" x14ac:dyDescent="0.2">
      <c r="B380" s="226"/>
      <c r="C380" s="227"/>
      <c r="D380" s="247"/>
      <c r="E380" s="247"/>
      <c r="F380" s="247"/>
      <c r="G380" s="247"/>
      <c r="H380" s="247"/>
      <c r="I380" s="247"/>
      <c r="J380" s="230"/>
      <c r="K380" s="231"/>
    </row>
    <row r="381" spans="1:25" s="221" customFormat="1" ht="12.75" customHeight="1" x14ac:dyDescent="0.2">
      <c r="B381" s="226"/>
      <c r="C381" s="227"/>
      <c r="D381" s="860" t="s">
        <v>23752</v>
      </c>
      <c r="E381" s="860" t="s">
        <v>23753</v>
      </c>
      <c r="F381" s="860" t="s">
        <v>23754</v>
      </c>
      <c r="G381" s="860" t="s">
        <v>100</v>
      </c>
      <c r="H381" s="860" t="s">
        <v>23755</v>
      </c>
      <c r="I381" s="766" t="s">
        <v>0</v>
      </c>
      <c r="J381" s="230"/>
      <c r="K381" s="231"/>
    </row>
    <row r="382" spans="1:25" s="221" customFormat="1" ht="12.75" customHeight="1" x14ac:dyDescent="0.2">
      <c r="B382" s="226"/>
      <c r="C382" s="227"/>
      <c r="D382" s="799">
        <f>'TABELA VIAS'!C20</f>
        <v>1670</v>
      </c>
      <c r="E382" s="779">
        <v>2</v>
      </c>
      <c r="F382" s="779">
        <v>12</v>
      </c>
      <c r="G382" s="779">
        <v>2</v>
      </c>
      <c r="H382" s="779">
        <v>5</v>
      </c>
      <c r="I382" s="800">
        <f>ROUNDUP((ROUNDDOWN((D382*E382)/F382,0)*G382)/H382,0)</f>
        <v>112</v>
      </c>
      <c r="J382" s="230"/>
      <c r="K382" s="231"/>
      <c r="O382" s="234"/>
    </row>
    <row r="383" spans="1:25" s="221" customFormat="1" ht="12.75" customHeight="1" x14ac:dyDescent="0.2">
      <c r="B383" s="235"/>
      <c r="C383" s="227"/>
      <c r="D383" s="236"/>
      <c r="E383" s="237"/>
      <c r="F383" s="238"/>
      <c r="G383" s="239"/>
      <c r="H383" s="238"/>
      <c r="I383" s="239"/>
      <c r="J383" s="239"/>
      <c r="K383" s="240"/>
      <c r="L383" s="241"/>
      <c r="M383" s="242"/>
      <c r="N383" s="243"/>
      <c r="P383" s="234"/>
    </row>
    <row r="384" spans="1:25" s="221" customFormat="1" ht="36" customHeight="1" x14ac:dyDescent="0.2">
      <c r="A384" s="221" t="str">
        <f>B384&amp;C384</f>
        <v>9.2IT 05.10.0153</v>
      </c>
      <c r="B384" s="226" t="s">
        <v>27665</v>
      </c>
      <c r="C384" s="422" t="s">
        <v>41055</v>
      </c>
      <c r="D384" s="1041" t="str">
        <f>VLOOKUP(A384,ORÇAMENTO!$A$15:$I$109,4,FALSE)</f>
        <v>Tubo de PVC rigido, soldavel, para agua fria, com diametro de 25mm (3/4"), inclusive conexoes e emendas, exclusive abertura e fechamento de rasgo. Fornecimento e instalacao.</v>
      </c>
      <c r="E384" s="1041"/>
      <c r="F384" s="1041"/>
      <c r="G384" s="1041"/>
      <c r="H384" s="1041"/>
      <c r="I384" s="1041"/>
      <c r="J384" s="146" t="str">
        <f>VLOOKUP(A384,ORÇAMENTO!$A$15:$I$109,5,FALSE)</f>
        <v>m</v>
      </c>
      <c r="K384" s="476">
        <f>TRUNC(I388,2)</f>
        <v>112</v>
      </c>
      <c r="L384" s="228"/>
      <c r="M384" s="229"/>
      <c r="N384" s="222"/>
    </row>
    <row r="385" spans="1:16" s="221" customFormat="1" ht="12.75" customHeight="1" x14ac:dyDescent="0.2">
      <c r="B385" s="226"/>
      <c r="C385" s="227"/>
      <c r="D385" s="1082" t="s">
        <v>23751</v>
      </c>
      <c r="E385" s="1082"/>
      <c r="F385" s="1082"/>
      <c r="G385" s="1082"/>
      <c r="H385" s="1082"/>
      <c r="I385" s="1082"/>
      <c r="J385" s="230"/>
      <c r="K385" s="231"/>
      <c r="N385" s="222"/>
    </row>
    <row r="386" spans="1:16" s="221" customFormat="1" ht="12.75" customHeight="1" x14ac:dyDescent="0.2">
      <c r="B386" s="226"/>
      <c r="C386" s="227"/>
      <c r="D386" s="247"/>
      <c r="E386" s="247"/>
      <c r="F386" s="247"/>
      <c r="G386" s="247"/>
      <c r="H386" s="247"/>
      <c r="I386" s="247"/>
      <c r="J386" s="230"/>
      <c r="K386" s="231"/>
      <c r="N386" s="222"/>
    </row>
    <row r="387" spans="1:16" s="221" customFormat="1" ht="12.75" customHeight="1" x14ac:dyDescent="0.2">
      <c r="B387" s="226"/>
      <c r="C387" s="227"/>
      <c r="D387" s="860" t="s">
        <v>23752</v>
      </c>
      <c r="E387" s="860" t="s">
        <v>23753</v>
      </c>
      <c r="F387" s="860" t="s">
        <v>23754</v>
      </c>
      <c r="G387" s="860" t="s">
        <v>100</v>
      </c>
      <c r="H387" s="860" t="s">
        <v>23755</v>
      </c>
      <c r="I387" s="766" t="s">
        <v>0</v>
      </c>
      <c r="J387" s="230"/>
      <c r="K387" s="231"/>
      <c r="N387" s="222"/>
    </row>
    <row r="388" spans="1:16" s="221" customFormat="1" ht="12.75" customHeight="1" x14ac:dyDescent="0.2">
      <c r="B388" s="226"/>
      <c r="C388" s="227"/>
      <c r="D388" s="799">
        <f>'TABELA VIAS'!C20</f>
        <v>1670</v>
      </c>
      <c r="E388" s="779">
        <v>2</v>
      </c>
      <c r="F388" s="779">
        <v>12</v>
      </c>
      <c r="G388" s="779">
        <v>2</v>
      </c>
      <c r="H388" s="779">
        <v>5</v>
      </c>
      <c r="I388" s="800">
        <f>ROUNDUP((ROUNDDOWN((D388*E388)/F388,0)*G388)/H388,0)</f>
        <v>112</v>
      </c>
      <c r="J388" s="230"/>
      <c r="K388" s="231"/>
      <c r="N388" s="222"/>
      <c r="O388" s="234"/>
    </row>
    <row r="389" spans="1:16" s="221" customFormat="1" ht="12.75" customHeight="1" x14ac:dyDescent="0.2">
      <c r="B389" s="235"/>
      <c r="C389" s="239"/>
      <c r="D389" s="850"/>
      <c r="E389" s="851"/>
      <c r="F389" s="851"/>
      <c r="G389" s="851"/>
      <c r="H389" s="851"/>
      <c r="I389" s="852"/>
      <c r="J389" s="239"/>
      <c r="K389" s="240"/>
      <c r="L389" s="245"/>
      <c r="M389" s="242"/>
      <c r="N389" s="234"/>
      <c r="P389" s="234"/>
    </row>
    <row r="390" spans="1:16" s="221" customFormat="1" ht="37.5" customHeight="1" x14ac:dyDescent="0.2">
      <c r="A390" s="221" t="str">
        <f>B390&amp;C390</f>
        <v xml:space="preserve">9.3IT 05.10.0156 </v>
      </c>
      <c r="B390" s="226" t="s">
        <v>27666</v>
      </c>
      <c r="C390" s="422" t="s">
        <v>50050</v>
      </c>
      <c r="D390" s="1041" t="str">
        <f>VLOOKUP(A390,ORÇAMENTO!$A$15:$I$109,4,FALSE)</f>
        <v>Tubo de PVC rigido, soldavel, para agua fria, com diametro de 32mm (1"), inclusive conexoes e emendas, exclusive abertura e fechamento de rasgo. Fornecimento e instalacao.</v>
      </c>
      <c r="E390" s="1041"/>
      <c r="F390" s="1041"/>
      <c r="G390" s="1041"/>
      <c r="H390" s="1041"/>
      <c r="I390" s="1041"/>
      <c r="J390" s="146" t="str">
        <f>VLOOKUP(A390,ORÇAMENTO!$A$15:$I$109,5,FALSE)</f>
        <v>m</v>
      </c>
      <c r="K390" s="476">
        <f>TRUNC(I394,2)</f>
        <v>112</v>
      </c>
      <c r="L390" s="228"/>
      <c r="M390" s="229"/>
      <c r="N390" s="222"/>
    </row>
    <row r="391" spans="1:16" s="221" customFormat="1" ht="12.75" customHeight="1" x14ac:dyDescent="0.2">
      <c r="B391" s="226"/>
      <c r="C391" s="227"/>
      <c r="D391" s="1082" t="s">
        <v>23751</v>
      </c>
      <c r="E391" s="1082"/>
      <c r="F391" s="1082"/>
      <c r="G391" s="1082"/>
      <c r="H391" s="1082"/>
      <c r="I391" s="1082"/>
      <c r="J391" s="230"/>
      <c r="K391" s="231"/>
      <c r="N391" s="222"/>
    </row>
    <row r="392" spans="1:16" s="221" customFormat="1" ht="12.75" customHeight="1" x14ac:dyDescent="0.2">
      <c r="B392" s="226"/>
      <c r="C392" s="227"/>
      <c r="D392" s="247"/>
      <c r="E392" s="247"/>
      <c r="F392" s="247"/>
      <c r="G392" s="247"/>
      <c r="H392" s="247"/>
      <c r="I392" s="247"/>
      <c r="J392" s="230"/>
      <c r="K392" s="231"/>
      <c r="N392" s="222"/>
    </row>
    <row r="393" spans="1:16" s="221" customFormat="1" ht="12.75" customHeight="1" x14ac:dyDescent="0.2">
      <c r="B393" s="226"/>
      <c r="C393" s="227"/>
      <c r="D393" s="860" t="s">
        <v>23752</v>
      </c>
      <c r="E393" s="860" t="s">
        <v>23753</v>
      </c>
      <c r="F393" s="860" t="s">
        <v>23754</v>
      </c>
      <c r="G393" s="860" t="s">
        <v>100</v>
      </c>
      <c r="H393" s="860" t="s">
        <v>23755</v>
      </c>
      <c r="I393" s="766" t="s">
        <v>0</v>
      </c>
      <c r="J393" s="230"/>
      <c r="K393" s="231"/>
      <c r="N393" s="222"/>
    </row>
    <row r="394" spans="1:16" s="221" customFormat="1" ht="12.75" customHeight="1" x14ac:dyDescent="0.2">
      <c r="B394" s="226"/>
      <c r="C394" s="227"/>
      <c r="D394" s="799">
        <f>'TABELA VIAS'!C20</f>
        <v>1670</v>
      </c>
      <c r="E394" s="779">
        <v>2</v>
      </c>
      <c r="F394" s="779">
        <v>12</v>
      </c>
      <c r="G394" s="779">
        <v>2</v>
      </c>
      <c r="H394" s="779">
        <v>5</v>
      </c>
      <c r="I394" s="800">
        <f>ROUNDUP((ROUNDDOWN((D394*E394)/F394,0)*G394)/H394,0)</f>
        <v>112</v>
      </c>
      <c r="J394" s="230"/>
      <c r="K394" s="231"/>
      <c r="N394" s="222"/>
      <c r="O394" s="234"/>
    </row>
    <row r="395" spans="1:16" s="221" customFormat="1" ht="12.75" customHeight="1" x14ac:dyDescent="0.2">
      <c r="B395" s="235"/>
      <c r="C395" s="239"/>
      <c r="D395" s="244"/>
      <c r="E395" s="238"/>
      <c r="F395" s="238"/>
      <c r="G395" s="238"/>
      <c r="H395" s="238"/>
      <c r="I395" s="233"/>
      <c r="J395" s="239"/>
      <c r="K395" s="240"/>
      <c r="L395" s="245"/>
      <c r="M395" s="242"/>
      <c r="N395" s="234"/>
      <c r="P395" s="234"/>
    </row>
    <row r="396" spans="1:16" s="221" customFormat="1" ht="34.5" customHeight="1" x14ac:dyDescent="0.2">
      <c r="A396" s="221" t="str">
        <f>B396&amp;C396</f>
        <v xml:space="preserve">9.4IT 05.10.0159 </v>
      </c>
      <c r="B396" s="226" t="s">
        <v>27667</v>
      </c>
      <c r="C396" s="422" t="s">
        <v>50051</v>
      </c>
      <c r="D396" s="1041" t="str">
        <f>VLOOKUP(A396,ORÇAMENTO!$A$15:$I$109,4,FALSE)</f>
        <v>Tubo de PVC rigido, soldavel, para agua fria, com diametro de 40mm (1 1/4"), inclusive conexoes e emendas, exclusive abertura e fechamento de rasgo. Fornecimento e instalacao.</v>
      </c>
      <c r="E396" s="1041"/>
      <c r="F396" s="1041"/>
      <c r="G396" s="1041"/>
      <c r="H396" s="1041"/>
      <c r="I396" s="1041"/>
      <c r="J396" s="146" t="str">
        <f>VLOOKUP(A396,ORÇAMENTO!$A$15:$I$109,5,FALSE)</f>
        <v>m</v>
      </c>
      <c r="K396" s="476">
        <f>TRUNC(I400,2)</f>
        <v>112</v>
      </c>
      <c r="L396" s="228"/>
      <c r="M396" s="229"/>
    </row>
    <row r="397" spans="1:16" s="221" customFormat="1" ht="12.75" customHeight="1" x14ac:dyDescent="0.2">
      <c r="B397" s="226"/>
      <c r="C397" s="227"/>
      <c r="D397" s="1082" t="s">
        <v>23751</v>
      </c>
      <c r="E397" s="1082"/>
      <c r="F397" s="1082"/>
      <c r="G397" s="1082"/>
      <c r="H397" s="1082"/>
      <c r="I397" s="1082"/>
      <c r="J397" s="230"/>
      <c r="K397" s="231"/>
      <c r="N397" s="222"/>
    </row>
    <row r="398" spans="1:16" s="221" customFormat="1" ht="12.75" customHeight="1" x14ac:dyDescent="0.2">
      <c r="B398" s="226"/>
      <c r="C398" s="227"/>
      <c r="D398" s="823"/>
      <c r="E398" s="823"/>
      <c r="F398" s="823"/>
      <c r="G398" s="823"/>
      <c r="H398" s="823"/>
      <c r="I398" s="823"/>
      <c r="J398" s="230"/>
      <c r="K398" s="231"/>
      <c r="N398" s="222"/>
    </row>
    <row r="399" spans="1:16" s="221" customFormat="1" ht="12.75" customHeight="1" x14ac:dyDescent="0.2">
      <c r="B399" s="226"/>
      <c r="C399" s="227"/>
      <c r="D399" s="860" t="s">
        <v>23752</v>
      </c>
      <c r="E399" s="860" t="s">
        <v>23753</v>
      </c>
      <c r="F399" s="860" t="s">
        <v>23754</v>
      </c>
      <c r="G399" s="860" t="s">
        <v>100</v>
      </c>
      <c r="H399" s="860" t="s">
        <v>23755</v>
      </c>
      <c r="I399" s="766" t="s">
        <v>0</v>
      </c>
      <c r="J399" s="230"/>
      <c r="K399" s="231"/>
      <c r="N399" s="222"/>
    </row>
    <row r="400" spans="1:16" s="221" customFormat="1" ht="12.75" customHeight="1" x14ac:dyDescent="0.2">
      <c r="B400" s="226"/>
      <c r="C400" s="227"/>
      <c r="D400" s="799">
        <f>'TABELA VIAS'!C20</f>
        <v>1670</v>
      </c>
      <c r="E400" s="779">
        <v>2</v>
      </c>
      <c r="F400" s="779">
        <v>12</v>
      </c>
      <c r="G400" s="779">
        <v>2</v>
      </c>
      <c r="H400" s="779">
        <v>5</v>
      </c>
      <c r="I400" s="800">
        <f>ROUNDUP((ROUNDDOWN((D400*E400)/F400,0)*G400)/H400,0)</f>
        <v>112</v>
      </c>
      <c r="J400" s="230"/>
      <c r="K400" s="231"/>
      <c r="N400" s="222"/>
      <c r="O400" s="234"/>
    </row>
    <row r="401" spans="1:16" s="221" customFormat="1" ht="12.75" customHeight="1" x14ac:dyDescent="0.2">
      <c r="B401" s="235"/>
      <c r="C401" s="239"/>
      <c r="D401" s="244"/>
      <c r="E401" s="238"/>
      <c r="F401" s="238"/>
      <c r="G401" s="238"/>
      <c r="H401" s="238"/>
      <c r="I401" s="233"/>
      <c r="J401" s="239"/>
      <c r="K401" s="240"/>
      <c r="L401" s="245"/>
      <c r="M401" s="242"/>
      <c r="N401" s="234"/>
      <c r="P401" s="234"/>
    </row>
    <row r="402" spans="1:16" s="221" customFormat="1" ht="39" customHeight="1" x14ac:dyDescent="0.2">
      <c r="A402" s="221" t="str">
        <f>B402&amp;C402</f>
        <v xml:space="preserve">9.5IT 05.10.0162 </v>
      </c>
      <c r="B402" s="226" t="s">
        <v>27668</v>
      </c>
      <c r="C402" s="422" t="s">
        <v>50052</v>
      </c>
      <c r="D402" s="1041" t="str">
        <f>VLOOKUP(A402,ORÇAMENTO!$A$15:$I$109,4,FALSE)</f>
        <v>Tubo de PVC rigido, soldavel, para agua fria, com diametro de 60mm (2"), inclusive conexoes e emendas, exclusive abertura e fechamento de rasgo. Fornecimento e instalacao.</v>
      </c>
      <c r="E402" s="1041"/>
      <c r="F402" s="1041"/>
      <c r="G402" s="1041"/>
      <c r="H402" s="1041"/>
      <c r="I402" s="1041"/>
      <c r="J402" s="146" t="str">
        <f>VLOOKUP(A402,ORÇAMENTO!$A$15:$I$109,5,FALSE)</f>
        <v>m</v>
      </c>
      <c r="K402" s="476">
        <f>TRUNC(I406,2)</f>
        <v>112</v>
      </c>
      <c r="L402" s="228"/>
      <c r="M402" s="229"/>
    </row>
    <row r="403" spans="1:16" s="221" customFormat="1" ht="12.75" customHeight="1" x14ac:dyDescent="0.2">
      <c r="B403" s="226"/>
      <c r="C403" s="227"/>
      <c r="D403" s="1082" t="s">
        <v>23751</v>
      </c>
      <c r="E403" s="1082"/>
      <c r="F403" s="1082"/>
      <c r="G403" s="1082"/>
      <c r="H403" s="1082"/>
      <c r="I403" s="1082"/>
      <c r="J403" s="230"/>
      <c r="K403" s="231"/>
      <c r="N403" s="222"/>
    </row>
    <row r="404" spans="1:16" s="221" customFormat="1" ht="12.75" customHeight="1" x14ac:dyDescent="0.2">
      <c r="B404" s="226"/>
      <c r="C404" s="227"/>
      <c r="D404" s="247"/>
      <c r="E404" s="247"/>
      <c r="F404" s="247"/>
      <c r="G404" s="247"/>
      <c r="H404" s="247"/>
      <c r="I404" s="247"/>
      <c r="J404" s="230"/>
      <c r="K404" s="231"/>
      <c r="N404" s="222"/>
    </row>
    <row r="405" spans="1:16" s="221" customFormat="1" ht="12.75" customHeight="1" x14ac:dyDescent="0.2">
      <c r="B405" s="226"/>
      <c r="C405" s="227"/>
      <c r="D405" s="860" t="s">
        <v>23752</v>
      </c>
      <c r="E405" s="860" t="s">
        <v>23753</v>
      </c>
      <c r="F405" s="860" t="s">
        <v>23754</v>
      </c>
      <c r="G405" s="860" t="s">
        <v>100</v>
      </c>
      <c r="H405" s="860" t="s">
        <v>23755</v>
      </c>
      <c r="I405" s="766" t="s">
        <v>0</v>
      </c>
      <c r="J405" s="230"/>
      <c r="K405" s="231"/>
      <c r="N405" s="222"/>
    </row>
    <row r="406" spans="1:16" s="221" customFormat="1" ht="12.75" customHeight="1" x14ac:dyDescent="0.2">
      <c r="B406" s="226"/>
      <c r="C406" s="227"/>
      <c r="D406" s="799">
        <f>'TABELA VIAS'!C20</f>
        <v>1670</v>
      </c>
      <c r="E406" s="779">
        <v>2</v>
      </c>
      <c r="F406" s="779">
        <v>12</v>
      </c>
      <c r="G406" s="779">
        <v>2</v>
      </c>
      <c r="H406" s="779">
        <v>5</v>
      </c>
      <c r="I406" s="800">
        <f>ROUNDUP((ROUNDDOWN((D406*E406)/F406,0)*G406)/H406,0)</f>
        <v>112</v>
      </c>
      <c r="J406" s="230"/>
      <c r="K406" s="231"/>
      <c r="N406" s="222"/>
      <c r="O406" s="234"/>
    </row>
    <row r="407" spans="1:16" s="221" customFormat="1" ht="12.75" customHeight="1" x14ac:dyDescent="0.2">
      <c r="B407" s="235"/>
      <c r="C407" s="239"/>
      <c r="D407" s="244"/>
      <c r="E407" s="238"/>
      <c r="F407" s="238"/>
      <c r="G407" s="238"/>
      <c r="H407" s="238"/>
      <c r="I407" s="233"/>
      <c r="J407" s="239"/>
      <c r="K407" s="240"/>
      <c r="L407" s="245"/>
      <c r="M407" s="242"/>
      <c r="N407" s="234"/>
      <c r="P407" s="234"/>
    </row>
    <row r="408" spans="1:16" s="221" customFormat="1" ht="37.5" customHeight="1" x14ac:dyDescent="0.2">
      <c r="A408" s="221" t="str">
        <f>B408&amp;C408</f>
        <v xml:space="preserve">9.6IT 15.05.0106 </v>
      </c>
      <c r="B408" s="226" t="s">
        <v>27669</v>
      </c>
      <c r="C408" s="422" t="s">
        <v>50053</v>
      </c>
      <c r="D408" s="1041" t="str">
        <f>VLOOKUP(A408,ORÇAMENTO!$A$15:$I$109,4,FALSE)</f>
        <v>Tubo de PVC rigido, soldavel, para esgoto e aguas pluviais, com diametro de 75mm, inclusive conexoes e emendas, exclusive abertura e fechamento de rasgo. Fornecimento e instalacao.</v>
      </c>
      <c r="E408" s="1041"/>
      <c r="F408" s="1041"/>
      <c r="G408" s="1041"/>
      <c r="H408" s="1041"/>
      <c r="I408" s="1041"/>
      <c r="J408" s="146" t="str">
        <f>VLOOKUP(A408,ORÇAMENTO!$A$15:$I$109,5,FALSE)</f>
        <v>m</v>
      </c>
      <c r="K408" s="476">
        <f>TRUNC(I412,2)</f>
        <v>186</v>
      </c>
      <c r="L408" s="228"/>
      <c r="M408" s="229"/>
    </row>
    <row r="409" spans="1:16" s="221" customFormat="1" ht="12.75" customHeight="1" x14ac:dyDescent="0.2">
      <c r="B409" s="226"/>
      <c r="C409" s="227"/>
      <c r="D409" s="1082" t="s">
        <v>23751</v>
      </c>
      <c r="E409" s="1082"/>
      <c r="F409" s="1082"/>
      <c r="G409" s="1082"/>
      <c r="H409" s="1082"/>
      <c r="I409" s="1082"/>
      <c r="J409" s="230"/>
      <c r="K409" s="231"/>
      <c r="N409" s="222"/>
    </row>
    <row r="410" spans="1:16" s="221" customFormat="1" ht="12.75" customHeight="1" x14ac:dyDescent="0.2">
      <c r="B410" s="226"/>
      <c r="C410" s="227"/>
      <c r="D410" s="247"/>
      <c r="E410" s="247"/>
      <c r="F410" s="247"/>
      <c r="G410" s="247"/>
      <c r="H410" s="247"/>
      <c r="I410" s="247"/>
      <c r="J410" s="230"/>
      <c r="K410" s="231"/>
      <c r="N410" s="222"/>
    </row>
    <row r="411" spans="1:16" s="221" customFormat="1" ht="12.75" customHeight="1" x14ac:dyDescent="0.2">
      <c r="B411" s="226"/>
      <c r="C411" s="227"/>
      <c r="D411" s="860" t="s">
        <v>23752</v>
      </c>
      <c r="E411" s="860" t="s">
        <v>23753</v>
      </c>
      <c r="F411" s="860" t="s">
        <v>23754</v>
      </c>
      <c r="G411" s="860" t="s">
        <v>100</v>
      </c>
      <c r="H411" s="860" t="s">
        <v>23755</v>
      </c>
      <c r="I411" s="766" t="s">
        <v>0</v>
      </c>
      <c r="J411" s="230"/>
      <c r="K411" s="231"/>
      <c r="N411" s="222"/>
    </row>
    <row r="412" spans="1:16" s="221" customFormat="1" ht="12.75" customHeight="1" x14ac:dyDescent="0.2">
      <c r="B412" s="226"/>
      <c r="C412" s="227"/>
      <c r="D412" s="799">
        <f>'TABELA VIAS'!C20</f>
        <v>1670</v>
      </c>
      <c r="E412" s="779">
        <v>2</v>
      </c>
      <c r="F412" s="779">
        <v>12</v>
      </c>
      <c r="G412" s="779">
        <v>2</v>
      </c>
      <c r="H412" s="779">
        <v>3</v>
      </c>
      <c r="I412" s="800">
        <f>ROUNDUP((ROUNDDOWN((D412*E412)/F412,0)*G412)/H412,0)</f>
        <v>186</v>
      </c>
      <c r="J412" s="230"/>
      <c r="K412" s="231"/>
      <c r="N412" s="222"/>
      <c r="O412" s="234"/>
    </row>
    <row r="413" spans="1:16" s="221" customFormat="1" ht="12.75" customHeight="1" x14ac:dyDescent="0.2">
      <c r="B413" s="235"/>
      <c r="C413" s="239"/>
      <c r="D413" s="244"/>
      <c r="E413" s="238"/>
      <c r="F413" s="238"/>
      <c r="G413" s="238"/>
      <c r="H413" s="238"/>
      <c r="I413" s="233"/>
      <c r="J413" s="239"/>
      <c r="K413" s="240"/>
      <c r="L413" s="245"/>
      <c r="M413" s="242"/>
      <c r="N413" s="234"/>
      <c r="P413" s="234"/>
    </row>
    <row r="414" spans="1:16" s="221" customFormat="1" ht="36" customHeight="1" x14ac:dyDescent="0.2">
      <c r="A414" s="221" t="str">
        <f>B414&amp;C414</f>
        <v xml:space="preserve">9.7IT 15.05.0109 </v>
      </c>
      <c r="B414" s="226" t="s">
        <v>27670</v>
      </c>
      <c r="C414" s="422" t="s">
        <v>50054</v>
      </c>
      <c r="D414" s="1041" t="str">
        <f>VLOOKUP(A414,ORÇAMENTO!$A$15:$I$109,4,FALSE)</f>
        <v>Tubo de PVC rigido de 100mm, soldavel, para esgoto e aguas pluviais, inclusive conexoes e emendas, exclusive abertura e fechamento de rasgo. Fornecimento e instalacao.</v>
      </c>
      <c r="E414" s="1041"/>
      <c r="F414" s="1041"/>
      <c r="G414" s="1041"/>
      <c r="H414" s="1041"/>
      <c r="I414" s="1041"/>
      <c r="J414" s="146" t="str">
        <f>VLOOKUP(A414,ORÇAMENTO!$A$15:$I$109,5,FALSE)</f>
        <v>m</v>
      </c>
      <c r="K414" s="476">
        <f>TRUNC(I418,2)</f>
        <v>186</v>
      </c>
      <c r="L414" s="228"/>
      <c r="M414" s="229"/>
    </row>
    <row r="415" spans="1:16" s="221" customFormat="1" ht="12.75" customHeight="1" x14ac:dyDescent="0.2">
      <c r="B415" s="226"/>
      <c r="C415" s="227"/>
      <c r="D415" s="1082" t="s">
        <v>23751</v>
      </c>
      <c r="E415" s="1082"/>
      <c r="F415" s="1082"/>
      <c r="G415" s="1082"/>
      <c r="H415" s="1082"/>
      <c r="I415" s="1082"/>
      <c r="J415" s="230"/>
      <c r="K415" s="231"/>
      <c r="N415" s="222"/>
    </row>
    <row r="416" spans="1:16" s="221" customFormat="1" ht="12.75" customHeight="1" x14ac:dyDescent="0.2">
      <c r="B416" s="226"/>
      <c r="C416" s="227"/>
      <c r="D416" s="247"/>
      <c r="E416" s="247"/>
      <c r="F416" s="247"/>
      <c r="G416" s="247"/>
      <c r="H416" s="247"/>
      <c r="I416" s="247"/>
      <c r="J416" s="230"/>
      <c r="K416" s="231"/>
      <c r="N416" s="222"/>
    </row>
    <row r="417" spans="1:16" s="221" customFormat="1" ht="12.75" customHeight="1" x14ac:dyDescent="0.2">
      <c r="B417" s="226"/>
      <c r="C417" s="227"/>
      <c r="D417" s="860" t="s">
        <v>23752</v>
      </c>
      <c r="E417" s="860" t="s">
        <v>23753</v>
      </c>
      <c r="F417" s="860" t="s">
        <v>23754</v>
      </c>
      <c r="G417" s="860" t="s">
        <v>100</v>
      </c>
      <c r="H417" s="860" t="s">
        <v>23755</v>
      </c>
      <c r="I417" s="766" t="s">
        <v>0</v>
      </c>
      <c r="J417" s="230"/>
      <c r="K417" s="231"/>
      <c r="N417" s="222"/>
    </row>
    <row r="418" spans="1:16" s="221" customFormat="1" ht="12.75" customHeight="1" x14ac:dyDescent="0.2">
      <c r="B418" s="226"/>
      <c r="C418" s="227"/>
      <c r="D418" s="799">
        <f>D412</f>
        <v>1670</v>
      </c>
      <c r="E418" s="779">
        <v>2</v>
      </c>
      <c r="F418" s="779">
        <v>12</v>
      </c>
      <c r="G418" s="779">
        <v>2</v>
      </c>
      <c r="H418" s="779">
        <v>3</v>
      </c>
      <c r="I418" s="800">
        <f>ROUNDUP((ROUNDDOWN((D418*E418)/F418,0)*G418)/H418,0)</f>
        <v>186</v>
      </c>
      <c r="J418" s="230"/>
      <c r="K418" s="231"/>
      <c r="N418" s="222"/>
      <c r="O418" s="234"/>
    </row>
    <row r="419" spans="1:16" s="221" customFormat="1" ht="12.75" customHeight="1" x14ac:dyDescent="0.2">
      <c r="B419" s="235"/>
      <c r="C419" s="227"/>
      <c r="D419" s="237"/>
      <c r="E419" s="237"/>
      <c r="F419" s="238"/>
      <c r="G419" s="239"/>
      <c r="H419" s="238"/>
      <c r="I419" s="239"/>
      <c r="J419" s="239"/>
      <c r="K419" s="240"/>
      <c r="L419" s="241"/>
      <c r="M419" s="242"/>
      <c r="N419" s="243"/>
      <c r="P419" s="234"/>
    </row>
    <row r="420" spans="1:16" s="221" customFormat="1" ht="36" customHeight="1" x14ac:dyDescent="0.2">
      <c r="A420" s="221" t="str">
        <f t="shared" ref="A420:A425" si="21">B420&amp;C420</f>
        <v xml:space="preserve">9.8IT 15.05.0112 </v>
      </c>
      <c r="B420" s="226" t="s">
        <v>27726</v>
      </c>
      <c r="C420" s="422" t="s">
        <v>50055</v>
      </c>
      <c r="D420" s="1041" t="str">
        <f>VLOOKUP(A420,ORÇAMENTO!$A$15:$I$109,4,FALSE)</f>
        <v>Tubo de PVC rigido de 150mm, soldavel, serie normal, para esgoto e aguas pluviais, inclusive conexoes e emendas, exclusive abertura e fechamento de rasgo. Fornecimento e instalacao.</v>
      </c>
      <c r="E420" s="1041"/>
      <c r="F420" s="1041"/>
      <c r="G420" s="1041"/>
      <c r="H420" s="1041"/>
      <c r="I420" s="1041"/>
      <c r="J420" s="146" t="str">
        <f>VLOOKUP(A420,ORÇAMENTO!$A$15:$I$109,5,FALSE)</f>
        <v>m</v>
      </c>
      <c r="K420" s="476">
        <f>TRUNC(I424,2)</f>
        <v>186</v>
      </c>
      <c r="L420" s="228"/>
      <c r="M420" s="229"/>
    </row>
    <row r="421" spans="1:16" s="221" customFormat="1" ht="12.75" customHeight="1" x14ac:dyDescent="0.2">
      <c r="A421" s="221" t="str">
        <f t="shared" si="21"/>
        <v/>
      </c>
      <c r="B421" s="226"/>
      <c r="C421" s="227"/>
      <c r="D421" s="1082" t="s">
        <v>23751</v>
      </c>
      <c r="E421" s="1082"/>
      <c r="F421" s="1082"/>
      <c r="G421" s="1082"/>
      <c r="H421" s="1082"/>
      <c r="I421" s="1082"/>
      <c r="J421" s="230"/>
      <c r="K421" s="231"/>
      <c r="N421" s="222"/>
    </row>
    <row r="422" spans="1:16" s="221" customFormat="1" ht="12.75" customHeight="1" x14ac:dyDescent="0.2">
      <c r="A422" s="221" t="str">
        <f t="shared" si="21"/>
        <v/>
      </c>
      <c r="B422" s="226"/>
      <c r="C422" s="227"/>
      <c r="D422" s="247"/>
      <c r="E422" s="247"/>
      <c r="F422" s="247"/>
      <c r="G422" s="247"/>
      <c r="H422" s="247"/>
      <c r="I422" s="247"/>
      <c r="J422" s="230"/>
      <c r="K422" s="231"/>
      <c r="N422" s="222"/>
    </row>
    <row r="423" spans="1:16" s="221" customFormat="1" ht="12.75" customHeight="1" x14ac:dyDescent="0.2">
      <c r="A423" s="221" t="str">
        <f t="shared" si="21"/>
        <v/>
      </c>
      <c r="B423" s="226"/>
      <c r="C423" s="227"/>
      <c r="D423" s="860" t="s">
        <v>23752</v>
      </c>
      <c r="E423" s="860" t="s">
        <v>23753</v>
      </c>
      <c r="F423" s="860" t="s">
        <v>23754</v>
      </c>
      <c r="G423" s="860" t="s">
        <v>100</v>
      </c>
      <c r="H423" s="860" t="s">
        <v>23755</v>
      </c>
      <c r="I423" s="766" t="s">
        <v>0</v>
      </c>
      <c r="J423" s="230"/>
      <c r="K423" s="231"/>
      <c r="N423" s="222"/>
    </row>
    <row r="424" spans="1:16" s="221" customFormat="1" ht="12.75" customHeight="1" x14ac:dyDescent="0.2">
      <c r="A424" s="221" t="str">
        <f t="shared" si="21"/>
        <v/>
      </c>
      <c r="B424" s="226"/>
      <c r="C424" s="227"/>
      <c r="D424" s="799">
        <f>D418</f>
        <v>1670</v>
      </c>
      <c r="E424" s="779">
        <v>2</v>
      </c>
      <c r="F424" s="779">
        <v>12</v>
      </c>
      <c r="G424" s="779">
        <v>2</v>
      </c>
      <c r="H424" s="779">
        <v>3</v>
      </c>
      <c r="I424" s="800">
        <f>ROUNDUP((ROUNDDOWN((D424*E424)/F424,0)*G424)/H424,0)</f>
        <v>186</v>
      </c>
      <c r="J424" s="230"/>
      <c r="K424" s="231"/>
      <c r="N424" s="222"/>
      <c r="O424" s="234"/>
    </row>
    <row r="425" spans="1:16" s="221" customFormat="1" ht="12.75" customHeight="1" x14ac:dyDescent="0.2">
      <c r="A425" s="221" t="str">
        <f t="shared" si="21"/>
        <v/>
      </c>
      <c r="B425" s="235"/>
      <c r="C425" s="227"/>
      <c r="D425" s="238"/>
      <c r="E425" s="238"/>
      <c r="F425" s="238"/>
      <c r="G425" s="238"/>
      <c r="H425" s="238"/>
      <c r="I425" s="247"/>
      <c r="J425" s="230"/>
      <c r="K425" s="240"/>
      <c r="L425" s="241"/>
      <c r="M425" s="242"/>
      <c r="N425" s="243"/>
      <c r="P425" s="234"/>
    </row>
    <row r="426" spans="1:16" s="221" customFormat="1" ht="41.25" customHeight="1" x14ac:dyDescent="0.2">
      <c r="A426" s="221" t="str">
        <f>B426&amp;C426</f>
        <v>9.990099</v>
      </c>
      <c r="B426" s="226" t="s">
        <v>27747</v>
      </c>
      <c r="C426" s="431">
        <v>90099</v>
      </c>
      <c r="D426" s="1041" t="str">
        <f>VLOOKUP(A426,ORÇAMENTO!$A$15:$I$109,4,FALSE)</f>
        <v>ESCAVAÇÃO MECANIZADA DE VALA COM PROF. ATÉ 1,5 M (MÉDIA MONTANTE E JUSANTE/UMA COMPOSIÇÃO POR TRECHO), RETROESCAV. (0,26 M3), LARG. MENOR QUE 0,8 M, EM SOLO DE 1A CATEGORIA, EM LOCAIS COM ALTO NÍVEL DE INTERFERÊNCIA. AF_09/2024</v>
      </c>
      <c r="E426" s="1041"/>
      <c r="F426" s="1041"/>
      <c r="G426" s="1041"/>
      <c r="H426" s="1041"/>
      <c r="I426" s="1041"/>
      <c r="J426" s="146" t="str">
        <f>VLOOKUP(A426,ORÇAMENTO!$A$15:$I$109,5,FALSE)</f>
        <v>M3</v>
      </c>
      <c r="K426" s="476">
        <f>'Serviços de Escavação'!H150</f>
        <v>195.65000000000003</v>
      </c>
      <c r="L426" s="529"/>
      <c r="M426" s="229"/>
      <c r="N426" s="229"/>
    </row>
    <row r="427" spans="1:16" s="221" customFormat="1" ht="12.75" customHeight="1" x14ac:dyDescent="0.2">
      <c r="B427" s="226"/>
      <c r="C427" s="232"/>
      <c r="D427" s="1041" t="s">
        <v>23621</v>
      </c>
      <c r="E427" s="1041"/>
      <c r="F427" s="1041"/>
      <c r="G427" s="1041"/>
      <c r="H427" s="1041"/>
      <c r="I427" s="1041"/>
      <c r="J427" s="230"/>
      <c r="K427" s="231"/>
      <c r="L427" s="246"/>
      <c r="M427" s="229"/>
      <c r="N427" s="229"/>
    </row>
    <row r="428" spans="1:16" s="221" customFormat="1" ht="12.75" customHeight="1" x14ac:dyDescent="0.2">
      <c r="B428" s="226"/>
      <c r="C428" s="232"/>
      <c r="D428" s="247"/>
      <c r="E428" s="247"/>
      <c r="F428" s="247"/>
      <c r="G428" s="247"/>
      <c r="H428" s="247"/>
      <c r="I428" s="247"/>
      <c r="J428" s="230"/>
      <c r="K428" s="231"/>
      <c r="L428" s="246"/>
      <c r="M428" s="229"/>
      <c r="N428" s="229"/>
    </row>
    <row r="429" spans="1:16" s="221" customFormat="1" ht="44.25" customHeight="1" x14ac:dyDescent="0.2">
      <c r="A429" s="221" t="str">
        <f>B429&amp;C429</f>
        <v>9.1093378</v>
      </c>
      <c r="B429" s="226" t="s">
        <v>27748</v>
      </c>
      <c r="C429" s="431">
        <v>93378</v>
      </c>
      <c r="D429" s="1041" t="str">
        <f>VLOOKUP(A429,ORÇAMENTO!$A$15:$I$109,4,FALSE)</f>
        <v>REATERRO MECANIZADO DE VALA COM RETROESCAVADEIRA (CAPACIDADE DA CAÇAMBA   DA RETRO: 0,26 M³/POTÊNCIA: 88 HP), LARGURA ATÉ 0,8 M, PROFUNDIDADE ATÉ 1,5 M, COM SOLO (SEM SUBSTITUIÇÃO) DE 1ª CATEGORIA, COM COMPACTADOR DE SOLOS DE PERCUSSÃO. AF_08/2023</v>
      </c>
      <c r="E429" s="1041"/>
      <c r="F429" s="1041"/>
      <c r="G429" s="1041"/>
      <c r="H429" s="1041"/>
      <c r="I429" s="1041"/>
      <c r="J429" s="146" t="str">
        <f>VLOOKUP(A429,ORÇAMENTO!$A$15:$I$109,5,FALSE)</f>
        <v>M3</v>
      </c>
      <c r="K429" s="471">
        <f>'Serviços de Escavação'!H164</f>
        <v>189.39</v>
      </c>
      <c r="L429" s="189"/>
      <c r="M429" s="229"/>
      <c r="N429" s="229"/>
    </row>
    <row r="430" spans="1:16" s="221" customFormat="1" ht="12.75" customHeight="1" x14ac:dyDescent="0.2">
      <c r="B430" s="226"/>
      <c r="C430" s="232"/>
      <c r="D430" s="1041" t="s">
        <v>23621</v>
      </c>
      <c r="E430" s="1041"/>
      <c r="F430" s="1041"/>
      <c r="G430" s="1041"/>
      <c r="H430" s="1041"/>
      <c r="I430" s="1041"/>
      <c r="J430" s="230"/>
      <c r="K430" s="231"/>
      <c r="L430" s="246"/>
      <c r="M430" s="229"/>
      <c r="N430" s="229"/>
      <c r="O430" s="248"/>
    </row>
    <row r="431" spans="1:16" s="221" customFormat="1" ht="12.75" customHeight="1" x14ac:dyDescent="0.2">
      <c r="B431" s="235"/>
      <c r="C431" s="227"/>
      <c r="D431" s="238"/>
      <c r="E431" s="238"/>
      <c r="F431" s="238"/>
      <c r="G431" s="238"/>
      <c r="H431" s="238"/>
      <c r="I431" s="247"/>
      <c r="J431" s="230"/>
      <c r="K431" s="240"/>
      <c r="L431" s="241"/>
      <c r="M431" s="242"/>
      <c r="N431" s="243"/>
      <c r="P431" s="234"/>
    </row>
    <row r="432" spans="1:16" ht="21.75" customHeight="1" x14ac:dyDescent="0.2">
      <c r="A432" s="166" t="str">
        <f t="shared" ref="A432" si="22">B432&amp;C432</f>
        <v>10 - ADMINISTRAÇÃO LOCAL DA OBRA</v>
      </c>
      <c r="B432" s="1089" t="s">
        <v>27749</v>
      </c>
      <c r="C432" s="1100"/>
      <c r="D432" s="1100"/>
      <c r="E432" s="1100"/>
      <c r="F432" s="1100"/>
      <c r="G432" s="1100"/>
      <c r="H432" s="1100"/>
      <c r="I432" s="1100"/>
      <c r="J432" s="1100"/>
      <c r="K432" s="1101"/>
      <c r="L432" s="189"/>
      <c r="M432" s="174"/>
      <c r="N432" s="174"/>
    </row>
    <row r="433" spans="2:14" ht="11.25" customHeight="1" x14ac:dyDescent="0.2">
      <c r="B433" s="177"/>
      <c r="C433" s="178"/>
      <c r="D433" s="178"/>
      <c r="E433" s="178"/>
      <c r="F433" s="178"/>
      <c r="G433" s="178"/>
      <c r="H433" s="178"/>
      <c r="I433" s="178"/>
      <c r="J433" s="178"/>
      <c r="K433" s="212"/>
      <c r="L433" s="189"/>
      <c r="M433" s="174"/>
      <c r="N433" s="174"/>
    </row>
    <row r="434" spans="2:14" ht="11.25" customHeight="1" x14ac:dyDescent="0.2">
      <c r="B434" s="181"/>
      <c r="D434" s="1081" t="s">
        <v>23061</v>
      </c>
      <c r="E434" s="1081"/>
      <c r="F434" s="146" t="s">
        <v>23062</v>
      </c>
      <c r="G434" s="203" t="s">
        <v>23063</v>
      </c>
      <c r="H434" s="147"/>
      <c r="I434" s="147"/>
      <c r="J434" s="148"/>
      <c r="K434" s="184"/>
    </row>
    <row r="435" spans="2:14" x14ac:dyDescent="0.2">
      <c r="B435" s="181"/>
      <c r="D435" s="1099">
        <f>H439+H443</f>
        <v>258087</v>
      </c>
      <c r="E435" s="1099"/>
      <c r="F435" s="213">
        <v>0.23380000000000001</v>
      </c>
      <c r="G435" s="214">
        <f>TRUNC((D435*F435)+D435,2)</f>
        <v>318427.74</v>
      </c>
      <c r="H435" s="147"/>
      <c r="I435" s="147"/>
      <c r="J435" s="148"/>
      <c r="K435" s="184">
        <v>93572</v>
      </c>
    </row>
    <row r="436" spans="2:14" x14ac:dyDescent="0.2">
      <c r="B436" s="181"/>
      <c r="D436" s="429"/>
      <c r="E436" s="429"/>
      <c r="F436" s="213"/>
      <c r="G436" s="214"/>
      <c r="H436" s="147"/>
      <c r="I436" s="147"/>
      <c r="J436" s="148"/>
      <c r="K436" s="184"/>
    </row>
    <row r="437" spans="2:14" ht="11.25" customHeight="1" x14ac:dyDescent="0.2">
      <c r="B437" s="902">
        <v>90777</v>
      </c>
      <c r="C437" s="1041" t="str">
        <f>VLOOKUP(B437,'SINAPI 03-2025'!A:D,2,0)</f>
        <v>ENGENHEIRO CIVIL DE OBRA JUNIOR COM ENCARGOS COMPLEMENTARES</v>
      </c>
      <c r="D437" s="1041"/>
      <c r="E437" s="1041"/>
      <c r="F437" s="1041"/>
      <c r="G437" s="1041"/>
      <c r="H437" s="1041"/>
      <c r="I437" s="147"/>
      <c r="J437" s="148"/>
      <c r="K437" s="184"/>
    </row>
    <row r="438" spans="2:14" x14ac:dyDescent="0.2">
      <c r="B438" s="181"/>
      <c r="C438" s="146" t="s">
        <v>23064</v>
      </c>
      <c r="D438" s="146" t="s">
        <v>23626</v>
      </c>
      <c r="E438" s="146" t="s">
        <v>23065</v>
      </c>
      <c r="F438" s="146" t="s">
        <v>27</v>
      </c>
      <c r="G438" s="146" t="s">
        <v>23066</v>
      </c>
      <c r="H438" s="146" t="s">
        <v>23067</v>
      </c>
      <c r="I438" s="147"/>
      <c r="J438" s="148"/>
      <c r="K438" s="184"/>
    </row>
    <row r="439" spans="2:14" x14ac:dyDescent="0.2">
      <c r="B439" s="181"/>
      <c r="C439" s="146">
        <v>5</v>
      </c>
      <c r="D439" s="146">
        <v>19</v>
      </c>
      <c r="E439" s="146">
        <v>12</v>
      </c>
      <c r="F439" s="146">
        <v>1</v>
      </c>
      <c r="G439" s="146">
        <f>VLOOKUP(B437,'SINAPI 03-2025'!A:D,4,0)</f>
        <v>133.38999999999999</v>
      </c>
      <c r="H439" s="429">
        <f>C439*D439*E439*F439*G439</f>
        <v>152064.59999999998</v>
      </c>
      <c r="I439" s="147"/>
      <c r="J439" s="148"/>
      <c r="K439" s="184"/>
    </row>
    <row r="440" spans="2:14" x14ac:dyDescent="0.2">
      <c r="B440" s="181"/>
      <c r="C440" s="889"/>
      <c r="D440" s="889"/>
      <c r="E440" s="889"/>
      <c r="F440" s="889"/>
      <c r="G440" s="889"/>
      <c r="H440" s="888"/>
      <c r="I440" s="887"/>
      <c r="J440" s="148"/>
      <c r="K440" s="184"/>
    </row>
    <row r="441" spans="2:14" ht="11.25" customHeight="1" x14ac:dyDescent="0.2">
      <c r="B441" s="917">
        <v>90776</v>
      </c>
      <c r="C441" s="1041" t="str">
        <f>VLOOKUP(B441,'SINAPI 03-2025'!A:D,2,0)</f>
        <v>ENCARREGADO GERAL COM ENCARGOS COMPLEMENTARES</v>
      </c>
      <c r="D441" s="1041"/>
      <c r="E441" s="1041"/>
      <c r="F441" s="1041"/>
      <c r="G441" s="1041"/>
      <c r="H441" s="1041"/>
      <c r="I441" s="914"/>
      <c r="J441" s="148"/>
      <c r="K441" s="184"/>
    </row>
    <row r="442" spans="2:14" x14ac:dyDescent="0.2">
      <c r="B442" s="181"/>
      <c r="C442" s="938" t="s">
        <v>23064</v>
      </c>
      <c r="D442" s="938" t="s">
        <v>23626</v>
      </c>
      <c r="E442" s="916" t="s">
        <v>23065</v>
      </c>
      <c r="F442" s="916" t="s">
        <v>27</v>
      </c>
      <c r="G442" s="916" t="s">
        <v>23066</v>
      </c>
      <c r="H442" s="916" t="s">
        <v>23067</v>
      </c>
      <c r="I442" s="914"/>
      <c r="J442" s="148"/>
      <c r="K442" s="184"/>
    </row>
    <row r="443" spans="2:14" x14ac:dyDescent="0.2">
      <c r="B443" s="181"/>
      <c r="C443" s="938">
        <v>8</v>
      </c>
      <c r="D443" s="938">
        <v>22</v>
      </c>
      <c r="E443" s="916">
        <v>12</v>
      </c>
      <c r="F443" s="916">
        <v>1</v>
      </c>
      <c r="G443" s="916">
        <f>VLOOKUP(B441,'SINAPI 03-2025'!A:D,4,0)</f>
        <v>50.2</v>
      </c>
      <c r="H443" s="915">
        <f>C443*D443*G443*E443*F443</f>
        <v>106022.40000000001</v>
      </c>
      <c r="I443" s="914"/>
      <c r="J443" s="148"/>
      <c r="K443" s="184"/>
    </row>
    <row r="444" spans="2:14" ht="12" customHeight="1" x14ac:dyDescent="0.2">
      <c r="B444" s="181"/>
      <c r="C444" s="148"/>
      <c r="D444" s="183"/>
      <c r="E444" s="183"/>
      <c r="F444" s="183"/>
      <c r="G444" s="183"/>
      <c r="H444" s="183"/>
      <c r="I444" s="183"/>
      <c r="J444" s="166"/>
      <c r="K444" s="204"/>
      <c r="L444" s="174"/>
      <c r="M444" s="174"/>
      <c r="N444" s="174"/>
    </row>
    <row r="445" spans="2:14" ht="12" thickBot="1" x14ac:dyDescent="0.25">
      <c r="B445" s="215"/>
      <c r="C445" s="216"/>
      <c r="D445" s="217"/>
      <c r="E445" s="217"/>
      <c r="F445" s="218"/>
      <c r="G445" s="219"/>
      <c r="H445" s="218"/>
      <c r="I445" s="219"/>
      <c r="J445" s="219"/>
      <c r="K445" s="220"/>
      <c r="L445" s="189"/>
      <c r="M445" s="174"/>
      <c r="N445" s="174"/>
    </row>
    <row r="446" spans="2:14" x14ac:dyDescent="0.2">
      <c r="L446" s="189"/>
      <c r="M446" s="174"/>
      <c r="N446" s="174"/>
    </row>
    <row r="447" spans="2:14" x14ac:dyDescent="0.2">
      <c r="J447" s="1079" t="s">
        <v>77</v>
      </c>
      <c r="K447" s="1080"/>
      <c r="L447" s="189"/>
      <c r="M447" s="174"/>
      <c r="N447" s="174"/>
    </row>
    <row r="448" spans="2:14" x14ac:dyDescent="0.2">
      <c r="J448" s="1077" t="e">
        <f>ORÇAMENTO!I114</f>
        <v>#DIV/0!</v>
      </c>
      <c r="K448" s="1078"/>
      <c r="L448" s="189"/>
      <c r="M448" s="174"/>
      <c r="N448" s="174"/>
    </row>
    <row r="449" spans="12:15" x14ac:dyDescent="0.2">
      <c r="L449" s="189"/>
      <c r="M449" s="174"/>
      <c r="N449" s="174"/>
    </row>
    <row r="450" spans="12:15" ht="25.5" customHeight="1" x14ac:dyDescent="0.2">
      <c r="L450" s="189"/>
      <c r="M450" s="174"/>
      <c r="N450" s="174"/>
    </row>
    <row r="451" spans="12:15" x14ac:dyDescent="0.2">
      <c r="L451" s="189"/>
      <c r="M451" s="174"/>
      <c r="N451" s="174"/>
    </row>
    <row r="452" spans="12:15" x14ac:dyDescent="0.2">
      <c r="L452" s="189"/>
      <c r="M452" s="174"/>
      <c r="N452" s="174"/>
    </row>
    <row r="453" spans="12:15" x14ac:dyDescent="0.2">
      <c r="L453" s="189"/>
      <c r="M453" s="174"/>
      <c r="N453" s="174"/>
    </row>
    <row r="454" spans="12:15" x14ac:dyDescent="0.2">
      <c r="L454" s="189"/>
      <c r="M454" s="174"/>
      <c r="N454" s="174"/>
    </row>
    <row r="455" spans="12:15" ht="31.5" customHeight="1" x14ac:dyDescent="0.2">
      <c r="L455" s="189"/>
      <c r="M455" s="174"/>
      <c r="N455" s="174"/>
    </row>
    <row r="456" spans="12:15" x14ac:dyDescent="0.2">
      <c r="L456" s="189"/>
      <c r="M456" s="174"/>
      <c r="N456" s="174"/>
    </row>
    <row r="457" spans="12:15" x14ac:dyDescent="0.2">
      <c r="L457" s="189"/>
      <c r="M457" s="174"/>
      <c r="N457" s="174"/>
    </row>
    <row r="458" spans="12:15" x14ac:dyDescent="0.2">
      <c r="L458" s="189"/>
      <c r="M458" s="174"/>
      <c r="N458" s="174"/>
    </row>
    <row r="459" spans="12:15" x14ac:dyDescent="0.2">
      <c r="L459" s="189"/>
      <c r="M459" s="174"/>
      <c r="N459" s="174"/>
    </row>
    <row r="460" spans="12:15" ht="12.75" customHeight="1" x14ac:dyDescent="0.2">
      <c r="L460" s="189"/>
      <c r="M460" s="174"/>
      <c r="N460" s="174"/>
      <c r="O460" s="148"/>
    </row>
    <row r="461" spans="12:15" x14ac:dyDescent="0.2">
      <c r="L461" s="189"/>
      <c r="M461" s="174"/>
      <c r="N461" s="174"/>
      <c r="O461" s="148"/>
    </row>
    <row r="462" spans="12:15" x14ac:dyDescent="0.2">
      <c r="L462" s="189"/>
      <c r="M462" s="174"/>
      <c r="N462" s="174"/>
      <c r="O462" s="148"/>
    </row>
    <row r="463" spans="12:15" x14ac:dyDescent="0.2">
      <c r="L463" s="189"/>
      <c r="M463" s="174"/>
      <c r="N463" s="174"/>
      <c r="O463" s="148"/>
    </row>
    <row r="464" spans="12:15" ht="11.25" customHeight="1" x14ac:dyDescent="0.2">
      <c r="L464" s="189"/>
      <c r="M464" s="174"/>
      <c r="N464" s="174"/>
      <c r="O464" s="148"/>
    </row>
    <row r="465" spans="12:15" x14ac:dyDescent="0.2">
      <c r="L465" s="189"/>
      <c r="M465" s="174"/>
      <c r="N465" s="174"/>
      <c r="O465" s="148"/>
    </row>
    <row r="466" spans="12:15" x14ac:dyDescent="0.2">
      <c r="L466" s="189"/>
      <c r="M466" s="174"/>
      <c r="N466" s="174"/>
      <c r="O466" s="148"/>
    </row>
    <row r="467" spans="12:15" x14ac:dyDescent="0.2">
      <c r="L467" s="189"/>
      <c r="M467" s="174"/>
      <c r="N467" s="174"/>
      <c r="O467" s="148"/>
    </row>
    <row r="468" spans="12:15" ht="15" customHeight="1" x14ac:dyDescent="0.2">
      <c r="L468" s="189"/>
      <c r="M468" s="174"/>
      <c r="O468" s="148"/>
    </row>
    <row r="469" spans="12:15" ht="11.25" customHeight="1" x14ac:dyDescent="0.2">
      <c r="L469" s="189"/>
      <c r="M469" s="174"/>
      <c r="O469" s="148"/>
    </row>
    <row r="470" spans="12:15" ht="11.25" customHeight="1" x14ac:dyDescent="0.2">
      <c r="L470" s="189"/>
      <c r="M470" s="174"/>
      <c r="O470" s="148"/>
    </row>
    <row r="471" spans="12:15" x14ac:dyDescent="0.2">
      <c r="L471" s="189"/>
      <c r="M471" s="174"/>
      <c r="O471" s="148"/>
    </row>
    <row r="472" spans="12:15" ht="12" customHeight="1" x14ac:dyDescent="0.2">
      <c r="L472" s="189"/>
      <c r="M472" s="174"/>
      <c r="N472" s="174"/>
      <c r="O472" s="148"/>
    </row>
    <row r="473" spans="12:15" ht="11.25" hidden="1" customHeight="1" x14ac:dyDescent="0.2">
      <c r="L473" s="189"/>
      <c r="M473" s="174"/>
      <c r="O473" s="148"/>
    </row>
    <row r="474" spans="12:15" ht="12.75" hidden="1" customHeight="1" x14ac:dyDescent="0.2">
      <c r="L474" s="189"/>
      <c r="M474" s="174"/>
      <c r="O474" s="148"/>
    </row>
    <row r="475" spans="12:15" ht="12.75" hidden="1" customHeight="1" x14ac:dyDescent="0.2">
      <c r="L475" s="189"/>
      <c r="M475" s="174"/>
      <c r="O475" s="148"/>
    </row>
    <row r="476" spans="12:15" hidden="1" x14ac:dyDescent="0.2">
      <c r="L476" s="189"/>
      <c r="M476" s="174"/>
      <c r="N476" s="174"/>
      <c r="O476" s="148"/>
    </row>
    <row r="477" spans="12:15" ht="11.25" hidden="1" customHeight="1" x14ac:dyDescent="0.2">
      <c r="L477" s="189"/>
      <c r="M477" s="174"/>
      <c r="O477" s="148"/>
    </row>
    <row r="478" spans="12:15" ht="12.75" hidden="1" customHeight="1" x14ac:dyDescent="0.2">
      <c r="L478" s="189"/>
      <c r="M478" s="174"/>
      <c r="O478" s="148"/>
    </row>
    <row r="479" spans="12:15" ht="12.75" hidden="1" customHeight="1" x14ac:dyDescent="0.2">
      <c r="L479" s="189"/>
      <c r="M479" s="174"/>
      <c r="O479" s="148"/>
    </row>
    <row r="480" spans="12:15" hidden="1" x14ac:dyDescent="0.2">
      <c r="L480" s="189"/>
      <c r="M480" s="174"/>
      <c r="N480" s="174"/>
      <c r="O480" s="148"/>
    </row>
    <row r="481" spans="12:14" ht="11.25" hidden="1" customHeight="1" x14ac:dyDescent="0.2">
      <c r="L481" s="189"/>
      <c r="M481" s="174"/>
    </row>
    <row r="482" spans="12:14" ht="12.75" hidden="1" customHeight="1" x14ac:dyDescent="0.2">
      <c r="L482" s="189"/>
      <c r="M482" s="174"/>
    </row>
    <row r="483" spans="12:14" ht="12.75" hidden="1" customHeight="1" x14ac:dyDescent="0.2">
      <c r="L483" s="189"/>
      <c r="M483" s="174"/>
    </row>
    <row r="484" spans="12:14" hidden="1" x14ac:dyDescent="0.2">
      <c r="L484" s="189"/>
      <c r="M484" s="174"/>
      <c r="N484" s="174"/>
    </row>
    <row r="485" spans="12:14" ht="12" customHeight="1" x14ac:dyDescent="0.2">
      <c r="L485" s="189"/>
      <c r="M485" s="174"/>
      <c r="N485" s="174"/>
    </row>
    <row r="486" spans="12:14" x14ac:dyDescent="0.2">
      <c r="L486" s="189"/>
      <c r="M486" s="174"/>
    </row>
    <row r="487" spans="12:14" x14ac:dyDescent="0.2">
      <c r="L487" s="189"/>
      <c r="M487" s="174"/>
    </row>
    <row r="488" spans="12:14" x14ac:dyDescent="0.2">
      <c r="L488" s="189"/>
      <c r="M488" s="174"/>
    </row>
  </sheetData>
  <mergeCells count="162">
    <mergeCell ref="C441:H441"/>
    <mergeCell ref="D201:I201"/>
    <mergeCell ref="D197:I197"/>
    <mergeCell ref="D182:I182"/>
    <mergeCell ref="D184:I184"/>
    <mergeCell ref="D185:I185"/>
    <mergeCell ref="B179:K179"/>
    <mergeCell ref="D181:I181"/>
    <mergeCell ref="D187:I187"/>
    <mergeCell ref="D195:G195"/>
    <mergeCell ref="D200:I200"/>
    <mergeCell ref="D435:E435"/>
    <mergeCell ref="D409:I409"/>
    <mergeCell ref="B432:K432"/>
    <mergeCell ref="D429:I429"/>
    <mergeCell ref="D426:I426"/>
    <mergeCell ref="D371:I371"/>
    <mergeCell ref="D347:G347"/>
    <mergeCell ref="D362:I362"/>
    <mergeCell ref="D358:I358"/>
    <mergeCell ref="D360:I360"/>
    <mergeCell ref="D427:I427"/>
    <mergeCell ref="D421:I421"/>
    <mergeCell ref="D378:I378"/>
    <mergeCell ref="D384:I384"/>
    <mergeCell ref="D385:I385"/>
    <mergeCell ref="D414:I414"/>
    <mergeCell ref="D415:I415"/>
    <mergeCell ref="D420:I420"/>
    <mergeCell ref="D396:I396"/>
    <mergeCell ref="D397:I397"/>
    <mergeCell ref="D402:I402"/>
    <mergeCell ref="D390:I390"/>
    <mergeCell ref="D391:I391"/>
    <mergeCell ref="D210:I210"/>
    <mergeCell ref="D211:I211"/>
    <mergeCell ref="D233:I233"/>
    <mergeCell ref="D364:G364"/>
    <mergeCell ref="D251:I251"/>
    <mergeCell ref="D252:I252"/>
    <mergeCell ref="D281:I281"/>
    <mergeCell ref="D261:I261"/>
    <mergeCell ref="D379:I379"/>
    <mergeCell ref="D290:I290"/>
    <mergeCell ref="D291:I291"/>
    <mergeCell ref="D367:G367"/>
    <mergeCell ref="D229:I229"/>
    <mergeCell ref="D223:I223"/>
    <mergeCell ref="D273:H273"/>
    <mergeCell ref="D247:I247"/>
    <mergeCell ref="D241:I241"/>
    <mergeCell ref="D284:I284"/>
    <mergeCell ref="D285:H285"/>
    <mergeCell ref="D190:I190"/>
    <mergeCell ref="D48:I48"/>
    <mergeCell ref="D164:I164"/>
    <mergeCell ref="D115:I116"/>
    <mergeCell ref="D169:I169"/>
    <mergeCell ref="D170:I170"/>
    <mergeCell ref="D174:I174"/>
    <mergeCell ref="D175:I175"/>
    <mergeCell ref="D188:I188"/>
    <mergeCell ref="D98:I98"/>
    <mergeCell ref="D97:I97"/>
    <mergeCell ref="D100:I100"/>
    <mergeCell ref="D84:I84"/>
    <mergeCell ref="D151:I151"/>
    <mergeCell ref="D94:I94"/>
    <mergeCell ref="D95:I95"/>
    <mergeCell ref="D136:I136"/>
    <mergeCell ref="D43:I43"/>
    <mergeCell ref="D64:I64"/>
    <mergeCell ref="D69:I69"/>
    <mergeCell ref="B89:K89"/>
    <mergeCell ref="B134:K134"/>
    <mergeCell ref="D130:I130"/>
    <mergeCell ref="D107:I107"/>
    <mergeCell ref="D109:I109"/>
    <mergeCell ref="D131:G131"/>
    <mergeCell ref="D110:I110"/>
    <mergeCell ref="D112:I112"/>
    <mergeCell ref="D113:I113"/>
    <mergeCell ref="D106:I106"/>
    <mergeCell ref="D59:I59"/>
    <mergeCell ref="D101:I101"/>
    <mergeCell ref="D103:I103"/>
    <mergeCell ref="D104:I104"/>
    <mergeCell ref="C115:C116"/>
    <mergeCell ref="D53:I53"/>
    <mergeCell ref="D92:I92"/>
    <mergeCell ref="J448:K448"/>
    <mergeCell ref="J447:K447"/>
    <mergeCell ref="C437:H437"/>
    <mergeCell ref="D434:E434"/>
    <mergeCell ref="D408:I408"/>
    <mergeCell ref="D403:I403"/>
    <mergeCell ref="D430:I430"/>
    <mergeCell ref="D224:I224"/>
    <mergeCell ref="D236:I236"/>
    <mergeCell ref="B376:K376"/>
    <mergeCell ref="C301:C302"/>
    <mergeCell ref="D267:I267"/>
    <mergeCell ref="D272:I272"/>
    <mergeCell ref="D279:H279"/>
    <mergeCell ref="D235:I235"/>
    <mergeCell ref="D283:H283"/>
    <mergeCell ref="D345:I345"/>
    <mergeCell ref="D335:G335"/>
    <mergeCell ref="D316:I316"/>
    <mergeCell ref="C307:C308"/>
    <mergeCell ref="D310:I310"/>
    <mergeCell ref="C313:C314"/>
    <mergeCell ref="D262:H262"/>
    <mergeCell ref="D268:H268"/>
    <mergeCell ref="D194:G194"/>
    <mergeCell ref="D282:H282"/>
    <mergeCell ref="D198:I198"/>
    <mergeCell ref="B250:K250"/>
    <mergeCell ref="C319:C320"/>
    <mergeCell ref="B322:K322"/>
    <mergeCell ref="D304:I304"/>
    <mergeCell ref="D203:I203"/>
    <mergeCell ref="B3:K3"/>
    <mergeCell ref="B5:K5"/>
    <mergeCell ref="B6:K6"/>
    <mergeCell ref="B8:K8"/>
    <mergeCell ref="D9:I9"/>
    <mergeCell ref="B4:K4"/>
    <mergeCell ref="D12:I12"/>
    <mergeCell ref="D7:I7"/>
    <mergeCell ref="D91:I91"/>
    <mergeCell ref="D74:I74"/>
    <mergeCell ref="D79:I79"/>
    <mergeCell ref="D50:I50"/>
    <mergeCell ref="D52:I52"/>
    <mergeCell ref="D37:I37"/>
    <mergeCell ref="B10:K10"/>
    <mergeCell ref="D19:I19"/>
    <mergeCell ref="B35:K35"/>
    <mergeCell ref="D21:I21"/>
    <mergeCell ref="D26:I26"/>
    <mergeCell ref="D28:I28"/>
    <mergeCell ref="D30:I30"/>
    <mergeCell ref="D32:I32"/>
    <mergeCell ref="D13:H13"/>
    <mergeCell ref="N347:Q347"/>
    <mergeCell ref="E313:F313"/>
    <mergeCell ref="E314:F314"/>
    <mergeCell ref="D305:I305"/>
    <mergeCell ref="D311:I311"/>
    <mergeCell ref="D220:I220"/>
    <mergeCell ref="D221:I221"/>
    <mergeCell ref="D298:I298"/>
    <mergeCell ref="D299:I299"/>
    <mergeCell ref="D317:I317"/>
    <mergeCell ref="D240:I240"/>
    <mergeCell ref="B297:K297"/>
    <mergeCell ref="D323:I323"/>
    <mergeCell ref="D333:I333"/>
    <mergeCell ref="D336:G336"/>
    <mergeCell ref="D344:I344"/>
    <mergeCell ref="D278:I278"/>
  </mergeCells>
  <phoneticPr fontId="66" type="noConversion"/>
  <printOptions horizontalCentered="1"/>
  <pageMargins left="0.39370078740157483" right="0.39370078740157483" top="0.59055118110236227" bottom="0.59055118110236227" header="0.39370078740157483" footer="0.39370078740157483"/>
  <pageSetup paperSize="9" scale="54" fitToHeight="100" orientation="portrait" r:id="rId1"/>
  <headerFooter>
    <oddFooter>Página &amp;P de &amp;N</oddFooter>
  </headerFooter>
  <rowBreaks count="1" manualBreakCount="1">
    <brk id="296" min="1"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T28"/>
  <sheetViews>
    <sheetView view="pageBreakPreview" topLeftCell="A4" zoomScaleSheetLayoutView="100" workbookViewId="0">
      <selection activeCell="R16" sqref="R16"/>
    </sheetView>
  </sheetViews>
  <sheetFormatPr defaultRowHeight="12.75" x14ac:dyDescent="0.2"/>
  <cols>
    <col min="1" max="1" width="6.85546875" style="386" customWidth="1"/>
    <col min="2" max="2" width="33.42578125" style="386" customWidth="1"/>
    <col min="3" max="3" width="11.5703125" style="405" bestFit="1" customWidth="1"/>
    <col min="4" max="4" width="11.5703125" style="405" customWidth="1"/>
    <col min="5" max="5" width="11.42578125" style="405" customWidth="1"/>
    <col min="6" max="6" width="11.5703125" style="405" customWidth="1"/>
    <col min="7" max="8" width="11.5703125" style="405" hidden="1" customWidth="1"/>
    <col min="9" max="9" width="17.28515625" style="405" customWidth="1"/>
    <col min="10" max="11" width="11.5703125" style="405" customWidth="1"/>
    <col min="12" max="13" width="12.85546875" style="405" customWidth="1"/>
    <col min="14" max="14" width="10.5703125" style="405" customWidth="1"/>
    <col min="15" max="15" width="12" style="405" customWidth="1"/>
    <col min="16" max="16" width="9.28515625" style="405" bestFit="1" customWidth="1"/>
    <col min="17" max="17" width="8.85546875" style="386" hidden="1" customWidth="1"/>
    <col min="18" max="18" width="19.28515625" style="386" customWidth="1"/>
    <col min="19" max="19" width="15.28515625" style="386" bestFit="1" customWidth="1"/>
    <col min="20" max="16384" width="9.140625" style="386"/>
  </cols>
  <sheetData>
    <row r="1" spans="1:20" ht="12" customHeight="1" x14ac:dyDescent="0.2">
      <c r="B1" s="384"/>
      <c r="C1" s="385"/>
      <c r="D1" s="385"/>
      <c r="E1" s="385"/>
      <c r="F1" s="385"/>
      <c r="G1" s="385"/>
      <c r="H1" s="385"/>
      <c r="I1" s="385"/>
      <c r="J1" s="385"/>
      <c r="K1" s="385"/>
      <c r="L1" s="385"/>
      <c r="M1" s="385"/>
      <c r="N1" s="385"/>
      <c r="O1" s="385"/>
      <c r="P1" s="407"/>
      <c r="Q1" s="408"/>
    </row>
    <row r="2" spans="1:20" ht="15.75" customHeight="1" x14ac:dyDescent="0.2">
      <c r="B2" s="387"/>
      <c r="C2" s="388"/>
      <c r="D2" s="388"/>
      <c r="E2" s="388"/>
      <c r="F2" s="406" t="str">
        <f>ORÇAMENTO!B3</f>
        <v>PREFEITURA MUNICIPAL DE ITABORAÍ</v>
      </c>
      <c r="G2" s="389" t="s">
        <v>42</v>
      </c>
      <c r="H2" s="390"/>
      <c r="I2" s="388"/>
      <c r="J2" s="388"/>
      <c r="K2" s="388"/>
      <c r="L2" s="388"/>
      <c r="M2" s="388"/>
      <c r="N2" s="388"/>
      <c r="O2" s="388"/>
      <c r="P2" s="388"/>
      <c r="Q2" s="409"/>
    </row>
    <row r="3" spans="1:20" ht="15" customHeight="1" x14ac:dyDescent="0.2">
      <c r="B3" s="391"/>
      <c r="C3" s="388"/>
      <c r="D3" s="388"/>
      <c r="E3" s="388"/>
      <c r="F3" s="388" t="str">
        <f>ORÇAMENTO!B4</f>
        <v>SECRETARIA MUNICIPAL DE OBRAS</v>
      </c>
      <c r="G3" s="388"/>
      <c r="H3" s="388"/>
      <c r="I3" s="388"/>
      <c r="J3" s="388"/>
      <c r="K3" s="388"/>
      <c r="L3" s="388"/>
      <c r="M3" s="388"/>
      <c r="N3" s="388"/>
      <c r="O3" s="388"/>
      <c r="P3" s="388"/>
      <c r="Q3" s="409"/>
    </row>
    <row r="4" spans="1:20" ht="15.75" x14ac:dyDescent="0.2">
      <c r="B4" s="1103" t="str">
        <f>ORÇAMENTO!B5</f>
        <v>OBRA: DRENAGEM PLUVIAL, PAVIMENTAÇÃO E SINALIZAÇÃO VIÁRIA</v>
      </c>
      <c r="C4" s="1104"/>
      <c r="D4" s="1104"/>
      <c r="E4" s="1104"/>
      <c r="F4" s="1104"/>
      <c r="G4" s="1104"/>
      <c r="H4" s="1104"/>
      <c r="I4" s="1104"/>
      <c r="J4" s="1104"/>
      <c r="K4" s="1104"/>
      <c r="L4" s="1104"/>
      <c r="M4" s="1104"/>
      <c r="N4" s="1104"/>
      <c r="O4" s="1104"/>
      <c r="P4" s="1104"/>
      <c r="Q4" s="1105"/>
    </row>
    <row r="5" spans="1:20" ht="8.1" customHeight="1" x14ac:dyDescent="0.2">
      <c r="B5" s="391"/>
      <c r="C5" s="388"/>
      <c r="D5" s="388"/>
      <c r="E5" s="388"/>
      <c r="F5" s="388"/>
      <c r="G5" s="388"/>
      <c r="H5" s="388"/>
      <c r="I5" s="388"/>
      <c r="J5" s="388"/>
      <c r="K5" s="388"/>
      <c r="L5" s="388"/>
      <c r="M5" s="388"/>
      <c r="N5" s="388"/>
      <c r="O5" s="388"/>
      <c r="P5" s="388"/>
      <c r="Q5" s="409"/>
    </row>
    <row r="6" spans="1:20" ht="15" customHeight="1" x14ac:dyDescent="0.2">
      <c r="B6" s="1106" t="str">
        <f>ORÇAMENTO!B6</f>
        <v>LOCAL: JOÃO CAETANO - ITAMBI 3º DISTRITO META 2.1</v>
      </c>
      <c r="C6" s="1107"/>
      <c r="D6" s="1107"/>
      <c r="E6" s="1107"/>
      <c r="F6" s="1107"/>
      <c r="G6" s="1107"/>
      <c r="H6" s="1107"/>
      <c r="I6" s="1107"/>
      <c r="J6" s="1107"/>
      <c r="K6" s="1107"/>
      <c r="L6" s="1107"/>
      <c r="M6" s="1107"/>
      <c r="N6" s="1107"/>
      <c r="O6" s="1107"/>
      <c r="P6" s="1107"/>
      <c r="Q6" s="1108"/>
    </row>
    <row r="7" spans="1:20" ht="8.1" customHeight="1" x14ac:dyDescent="0.2">
      <c r="B7" s="393"/>
      <c r="C7" s="388"/>
      <c r="D7" s="388"/>
      <c r="E7" s="388"/>
      <c r="F7" s="388"/>
      <c r="G7" s="388"/>
      <c r="H7" s="388"/>
      <c r="I7" s="388"/>
      <c r="J7" s="388"/>
      <c r="K7" s="388"/>
      <c r="L7" s="388"/>
      <c r="M7" s="388"/>
      <c r="N7" s="388"/>
      <c r="O7" s="388"/>
      <c r="P7" s="388"/>
      <c r="Q7" s="409"/>
    </row>
    <row r="8" spans="1:20" ht="7.5" customHeight="1" x14ac:dyDescent="0.2">
      <c r="B8" s="394"/>
      <c r="C8" s="392"/>
      <c r="D8" s="392"/>
      <c r="E8" s="392"/>
      <c r="F8" s="392"/>
      <c r="G8" s="392"/>
      <c r="H8" s="392"/>
      <c r="I8" s="392"/>
      <c r="J8" s="392"/>
      <c r="K8" s="392"/>
      <c r="L8" s="392"/>
      <c r="M8" s="392"/>
      <c r="N8" s="392"/>
      <c r="O8" s="392"/>
      <c r="P8" s="392"/>
      <c r="Q8" s="410"/>
    </row>
    <row r="9" spans="1:20" ht="15.75" x14ac:dyDescent="0.25">
      <c r="B9" s="1109" t="s">
        <v>23746</v>
      </c>
      <c r="C9" s="1110"/>
      <c r="D9" s="1110"/>
      <c r="E9" s="1110"/>
      <c r="F9" s="1110"/>
      <c r="G9" s="1110"/>
      <c r="H9" s="1110"/>
      <c r="I9" s="1110"/>
      <c r="J9" s="1110"/>
      <c r="K9" s="1110"/>
      <c r="L9" s="1110"/>
      <c r="M9" s="1111"/>
      <c r="N9" s="1110"/>
      <c r="O9" s="1110"/>
      <c r="P9" s="1110"/>
      <c r="Q9" s="1112"/>
    </row>
    <row r="10" spans="1:20" s="396" customFormat="1" ht="38.25" x14ac:dyDescent="0.2">
      <c r="B10" s="1113" t="s">
        <v>23747</v>
      </c>
      <c r="C10" s="1115" t="s">
        <v>27696</v>
      </c>
      <c r="D10" s="1117" t="s">
        <v>27697</v>
      </c>
      <c r="E10" s="1118"/>
      <c r="F10" s="1119"/>
      <c r="G10" s="1120" t="s">
        <v>23748</v>
      </c>
      <c r="H10" s="1121"/>
      <c r="I10" s="1117" t="s">
        <v>27698</v>
      </c>
      <c r="J10" s="1118"/>
      <c r="K10" s="1119"/>
      <c r="L10" s="395" t="s">
        <v>41036</v>
      </c>
      <c r="M10" s="395" t="s">
        <v>41037</v>
      </c>
      <c r="N10" s="1118" t="s">
        <v>27699</v>
      </c>
      <c r="O10" s="1118"/>
      <c r="P10" s="1118"/>
      <c r="Q10" s="545" t="s">
        <v>27700</v>
      </c>
      <c r="R10" s="1102" t="s">
        <v>41045</v>
      </c>
      <c r="S10" s="1102"/>
    </row>
    <row r="11" spans="1:20" s="396" customFormat="1" ht="14.25" customHeight="1" x14ac:dyDescent="0.2">
      <c r="B11" s="1114"/>
      <c r="C11" s="1116"/>
      <c r="D11" s="397" t="s">
        <v>25074</v>
      </c>
      <c r="E11" s="397" t="s">
        <v>27702</v>
      </c>
      <c r="F11" s="411" t="s">
        <v>27701</v>
      </c>
      <c r="G11" s="397" t="s">
        <v>25074</v>
      </c>
      <c r="H11" s="397" t="s">
        <v>27702</v>
      </c>
      <c r="I11" s="397" t="s">
        <v>25074</v>
      </c>
      <c r="J11" s="397" t="s">
        <v>27702</v>
      </c>
      <c r="K11" s="411" t="s">
        <v>27701</v>
      </c>
      <c r="L11" s="397" t="s">
        <v>27696</v>
      </c>
      <c r="M11" s="397" t="s">
        <v>27696</v>
      </c>
      <c r="N11" s="398" t="s">
        <v>25074</v>
      </c>
      <c r="O11" s="397" t="s">
        <v>27702</v>
      </c>
      <c r="P11" s="411" t="s">
        <v>27701</v>
      </c>
      <c r="Q11" s="546" t="s">
        <v>27701</v>
      </c>
      <c r="R11" s="549" t="s">
        <v>52293</v>
      </c>
      <c r="S11" s="549" t="s">
        <v>41046</v>
      </c>
    </row>
    <row r="12" spans="1:20" x14ac:dyDescent="0.2">
      <c r="A12" s="502">
        <f t="shared" ref="A12" si="0">(120*20)+6.05</f>
        <v>2406.0500000000002</v>
      </c>
      <c r="B12" s="530" t="s">
        <v>27730</v>
      </c>
      <c r="C12" s="553">
        <v>229</v>
      </c>
      <c r="D12" s="516">
        <v>7.9</v>
      </c>
      <c r="E12" s="515">
        <f t="shared" ref="E12:E19" si="1">C12*D12</f>
        <v>1809.1000000000001</v>
      </c>
      <c r="F12" s="518">
        <f>E12*0.45</f>
        <v>814.09500000000003</v>
      </c>
      <c r="G12" s="515"/>
      <c r="H12" s="515"/>
      <c r="I12" s="516">
        <v>7</v>
      </c>
      <c r="J12" s="516">
        <f t="shared" ref="J12:J19" si="2">C12*I12</f>
        <v>1603</v>
      </c>
      <c r="K12" s="528">
        <f>J12*0.05</f>
        <v>80.150000000000006</v>
      </c>
      <c r="L12" s="523"/>
      <c r="M12" s="526"/>
      <c r="N12" s="517"/>
      <c r="O12" s="949"/>
      <c r="P12" s="518"/>
      <c r="Q12" s="547" t="e">
        <f>#REF!</f>
        <v>#REF!</v>
      </c>
      <c r="R12" s="550">
        <f>(C12/200)</f>
        <v>1.145</v>
      </c>
      <c r="S12" s="951">
        <f>ROUNDUP(R12,0)</f>
        <v>2</v>
      </c>
      <c r="T12" s="399"/>
    </row>
    <row r="13" spans="1:20" x14ac:dyDescent="0.2">
      <c r="B13" s="530" t="s">
        <v>27729</v>
      </c>
      <c r="C13" s="553">
        <v>229</v>
      </c>
      <c r="D13" s="516">
        <v>7.9</v>
      </c>
      <c r="E13" s="515">
        <f t="shared" si="1"/>
        <v>1809.1000000000001</v>
      </c>
      <c r="F13" s="518">
        <f t="shared" ref="F13:F19" si="3">E13*0.45</f>
        <v>814.09500000000003</v>
      </c>
      <c r="G13" s="515"/>
      <c r="H13" s="515"/>
      <c r="I13" s="516">
        <v>7</v>
      </c>
      <c r="J13" s="516">
        <f t="shared" si="2"/>
        <v>1603</v>
      </c>
      <c r="K13" s="528">
        <f t="shared" ref="K13:K19" si="4">J13*0.05</f>
        <v>80.150000000000006</v>
      </c>
      <c r="L13" s="523"/>
      <c r="M13" s="526"/>
      <c r="N13" s="517"/>
      <c r="O13" s="949"/>
      <c r="P13" s="518"/>
      <c r="Q13" s="547">
        <f>N44</f>
        <v>0</v>
      </c>
      <c r="R13" s="550">
        <f t="shared" ref="R13:R19" si="5">(C13/200)</f>
        <v>1.145</v>
      </c>
      <c r="S13" s="951">
        <f t="shared" ref="S13:S19" si="6">ROUNDUP(R13,0)</f>
        <v>2</v>
      </c>
      <c r="T13" s="399"/>
    </row>
    <row r="14" spans="1:20" x14ac:dyDescent="0.2">
      <c r="B14" s="530" t="s">
        <v>41040</v>
      </c>
      <c r="C14" s="553">
        <v>229</v>
      </c>
      <c r="D14" s="516">
        <v>7.9</v>
      </c>
      <c r="E14" s="515">
        <f t="shared" si="1"/>
        <v>1809.1000000000001</v>
      </c>
      <c r="F14" s="518">
        <f t="shared" si="3"/>
        <v>814.09500000000003</v>
      </c>
      <c r="G14" s="515"/>
      <c r="H14" s="515"/>
      <c r="I14" s="516">
        <v>7</v>
      </c>
      <c r="J14" s="516">
        <f t="shared" si="2"/>
        <v>1603</v>
      </c>
      <c r="K14" s="528">
        <f t="shared" si="4"/>
        <v>80.150000000000006</v>
      </c>
      <c r="L14" s="523"/>
      <c r="M14" s="526"/>
      <c r="N14" s="517"/>
      <c r="O14" s="949"/>
      <c r="P14" s="518"/>
      <c r="Q14" s="525"/>
      <c r="R14" s="550">
        <f t="shared" si="5"/>
        <v>1.145</v>
      </c>
      <c r="S14" s="951">
        <f t="shared" si="6"/>
        <v>2</v>
      </c>
    </row>
    <row r="15" spans="1:20" ht="13.5" thickBot="1" x14ac:dyDescent="0.25">
      <c r="B15" s="530" t="s">
        <v>41041</v>
      </c>
      <c r="C15" s="553">
        <v>163</v>
      </c>
      <c r="D15" s="516">
        <v>7.9</v>
      </c>
      <c r="E15" s="515">
        <f t="shared" si="1"/>
        <v>1287.7</v>
      </c>
      <c r="F15" s="518">
        <f t="shared" si="3"/>
        <v>579.46500000000003</v>
      </c>
      <c r="G15" s="515"/>
      <c r="H15" s="515"/>
      <c r="I15" s="516">
        <v>7</v>
      </c>
      <c r="J15" s="516">
        <f t="shared" si="2"/>
        <v>1141</v>
      </c>
      <c r="K15" s="528">
        <f t="shared" si="4"/>
        <v>57.050000000000004</v>
      </c>
      <c r="L15" s="523"/>
      <c r="M15" s="526"/>
      <c r="N15" s="517"/>
      <c r="O15" s="949"/>
      <c r="P15" s="518"/>
      <c r="Q15" s="548"/>
      <c r="R15" s="550">
        <f t="shared" si="5"/>
        <v>0.81499999999999995</v>
      </c>
      <c r="S15" s="951">
        <f t="shared" si="6"/>
        <v>1</v>
      </c>
    </row>
    <row r="16" spans="1:20" x14ac:dyDescent="0.2">
      <c r="B16" s="530" t="s">
        <v>41042</v>
      </c>
      <c r="C16" s="553">
        <v>176</v>
      </c>
      <c r="D16" s="516">
        <v>7.9</v>
      </c>
      <c r="E16" s="515">
        <f t="shared" si="1"/>
        <v>1390.4</v>
      </c>
      <c r="F16" s="518">
        <f t="shared" si="3"/>
        <v>625.68000000000006</v>
      </c>
      <c r="G16" s="515"/>
      <c r="H16" s="515"/>
      <c r="I16" s="516">
        <v>7</v>
      </c>
      <c r="J16" s="516">
        <f t="shared" si="2"/>
        <v>1232</v>
      </c>
      <c r="K16" s="528">
        <f t="shared" si="4"/>
        <v>61.6</v>
      </c>
      <c r="L16" s="523"/>
      <c r="M16" s="526"/>
      <c r="N16" s="517"/>
      <c r="O16" s="949"/>
      <c r="P16" s="518"/>
      <c r="R16" s="550">
        <f t="shared" si="5"/>
        <v>0.88</v>
      </c>
      <c r="S16" s="951">
        <f t="shared" si="6"/>
        <v>1</v>
      </c>
    </row>
    <row r="17" spans="2:19" x14ac:dyDescent="0.2">
      <c r="B17" s="530" t="s">
        <v>41043</v>
      </c>
      <c r="C17" s="553">
        <v>229</v>
      </c>
      <c r="D17" s="516">
        <v>7.9</v>
      </c>
      <c r="E17" s="515">
        <f t="shared" si="1"/>
        <v>1809.1000000000001</v>
      </c>
      <c r="F17" s="518">
        <f t="shared" si="3"/>
        <v>814.09500000000003</v>
      </c>
      <c r="G17" s="515"/>
      <c r="H17" s="515"/>
      <c r="I17" s="516">
        <v>7</v>
      </c>
      <c r="J17" s="516">
        <f t="shared" si="2"/>
        <v>1603</v>
      </c>
      <c r="K17" s="528">
        <f t="shared" si="4"/>
        <v>80.150000000000006</v>
      </c>
      <c r="L17" s="523"/>
      <c r="M17" s="526"/>
      <c r="N17" s="517"/>
      <c r="O17" s="949"/>
      <c r="P17" s="518"/>
      <c r="R17" s="550">
        <f t="shared" si="5"/>
        <v>1.145</v>
      </c>
      <c r="S17" s="951">
        <f t="shared" si="6"/>
        <v>2</v>
      </c>
    </row>
    <row r="18" spans="2:19" x14ac:dyDescent="0.2">
      <c r="B18" s="530" t="s">
        <v>27731</v>
      </c>
      <c r="C18" s="553">
        <v>247</v>
      </c>
      <c r="D18" s="516">
        <v>7.9</v>
      </c>
      <c r="E18" s="515">
        <f t="shared" si="1"/>
        <v>1951.3000000000002</v>
      </c>
      <c r="F18" s="518">
        <f t="shared" si="3"/>
        <v>878.08500000000015</v>
      </c>
      <c r="G18" s="515"/>
      <c r="H18" s="515"/>
      <c r="I18" s="516">
        <v>7</v>
      </c>
      <c r="J18" s="516">
        <f t="shared" si="2"/>
        <v>1729</v>
      </c>
      <c r="K18" s="528">
        <f t="shared" si="4"/>
        <v>86.45</v>
      </c>
      <c r="L18" s="523"/>
      <c r="M18" s="526"/>
      <c r="N18" s="517"/>
      <c r="O18" s="949"/>
      <c r="P18" s="518"/>
      <c r="R18" s="550">
        <f t="shared" si="5"/>
        <v>1.2350000000000001</v>
      </c>
      <c r="S18" s="951">
        <f t="shared" si="6"/>
        <v>2</v>
      </c>
    </row>
    <row r="19" spans="2:19" x14ac:dyDescent="0.2">
      <c r="B19" s="530" t="s">
        <v>41044</v>
      </c>
      <c r="C19" s="553">
        <v>168</v>
      </c>
      <c r="D19" s="516">
        <v>7.9</v>
      </c>
      <c r="E19" s="515">
        <f t="shared" si="1"/>
        <v>1327.2</v>
      </c>
      <c r="F19" s="518">
        <f t="shared" si="3"/>
        <v>597.24</v>
      </c>
      <c r="G19" s="425"/>
      <c r="H19" s="426"/>
      <c r="I19" s="516">
        <v>7</v>
      </c>
      <c r="J19" s="516">
        <f t="shared" si="2"/>
        <v>1176</v>
      </c>
      <c r="K19" s="528">
        <f t="shared" si="4"/>
        <v>58.800000000000004</v>
      </c>
      <c r="L19" s="523"/>
      <c r="M19" s="526"/>
      <c r="N19" s="517"/>
      <c r="O19" s="949"/>
      <c r="P19" s="518"/>
      <c r="R19" s="550">
        <f t="shared" si="5"/>
        <v>0.84</v>
      </c>
      <c r="S19" s="951">
        <f t="shared" si="6"/>
        <v>1</v>
      </c>
    </row>
    <row r="20" spans="2:19" x14ac:dyDescent="0.2">
      <c r="B20" s="400" t="s">
        <v>14</v>
      </c>
      <c r="C20" s="401">
        <f>SUM(C12:C19)</f>
        <v>1670</v>
      </c>
      <c r="D20" s="401"/>
      <c r="E20" s="401">
        <f>SUM(E12:E19)</f>
        <v>13193</v>
      </c>
      <c r="F20" s="401">
        <f>SUM(F12:F19)</f>
        <v>5936.85</v>
      </c>
      <c r="G20" s="401">
        <f>SUM(G12:G19)</f>
        <v>0</v>
      </c>
      <c r="H20" s="401">
        <f>SUM(H12:H19)</f>
        <v>0</v>
      </c>
      <c r="I20" s="401"/>
      <c r="J20" s="401">
        <f>SUM(J12:J19)</f>
        <v>11690</v>
      </c>
      <c r="K20" s="401">
        <f>SUM(K12:K19)</f>
        <v>584.5</v>
      </c>
      <c r="L20" s="401">
        <f>3291.5-M20</f>
        <v>3236.88</v>
      </c>
      <c r="M20" s="524">
        <v>54.62</v>
      </c>
      <c r="N20" s="402">
        <v>1.5</v>
      </c>
      <c r="O20" s="401">
        <f t="shared" ref="O20" si="7">ROUND((L20+M20)*N20,2)</f>
        <v>4937.25</v>
      </c>
      <c r="P20" s="401">
        <f t="shared" ref="P20" si="8">O20*0.1</f>
        <v>493.72500000000002</v>
      </c>
      <c r="R20" s="551" t="s">
        <v>23063</v>
      </c>
      <c r="S20" s="551">
        <f>SUM(S12:S19)</f>
        <v>13</v>
      </c>
    </row>
    <row r="21" spans="2:19" x14ac:dyDescent="0.2">
      <c r="B21" s="521" t="s">
        <v>27703</v>
      </c>
      <c r="C21" s="525"/>
      <c r="D21" s="525"/>
      <c r="E21" s="525"/>
      <c r="F21" s="525"/>
      <c r="G21" s="525"/>
      <c r="H21" s="525"/>
      <c r="I21" s="525"/>
      <c r="J21" s="525"/>
      <c r="K21" s="525"/>
      <c r="L21" s="525"/>
      <c r="M21" s="525"/>
      <c r="N21" s="525"/>
      <c r="O21" s="525"/>
      <c r="P21" s="525"/>
    </row>
    <row r="22" spans="2:19" ht="13.5" thickBot="1" x14ac:dyDescent="0.25">
      <c r="B22" s="403"/>
      <c r="C22" s="404"/>
      <c r="D22" s="404"/>
      <c r="E22" s="404"/>
      <c r="F22" s="404"/>
      <c r="G22" s="404"/>
      <c r="H22" s="404"/>
      <c r="I22" s="404"/>
      <c r="J22" s="404"/>
      <c r="K22" s="404"/>
      <c r="L22" s="404"/>
      <c r="M22" s="404"/>
      <c r="N22" s="404"/>
      <c r="O22" s="404"/>
      <c r="P22" s="404"/>
    </row>
    <row r="24" spans="2:19" x14ac:dyDescent="0.2">
      <c r="D24" s="390"/>
      <c r="E24" s="537"/>
      <c r="F24" s="538"/>
      <c r="G24" s="538"/>
      <c r="H24" s="538"/>
      <c r="I24" s="538"/>
      <c r="J24" s="538"/>
      <c r="K24" s="538"/>
      <c r="L24" s="538"/>
      <c r="M24" s="538"/>
      <c r="N24" s="538"/>
      <c r="O24" s="390"/>
    </row>
    <row r="25" spans="2:19" x14ac:dyDescent="0.2">
      <c r="D25" s="390"/>
      <c r="E25" s="539"/>
      <c r="F25" s="539"/>
      <c r="G25" s="539"/>
      <c r="H25" s="539"/>
      <c r="I25" s="539"/>
      <c r="J25" s="539"/>
      <c r="K25" s="539"/>
      <c r="L25" s="540"/>
      <c r="M25" s="540"/>
      <c r="N25" s="539"/>
      <c r="O25" s="390"/>
    </row>
    <row r="26" spans="2:19" x14ac:dyDescent="0.2">
      <c r="D26" s="390"/>
      <c r="E26" s="541"/>
      <c r="F26" s="541"/>
      <c r="G26" s="541"/>
      <c r="H26" s="541"/>
      <c r="I26" s="541"/>
      <c r="J26" s="541"/>
      <c r="K26" s="541"/>
      <c r="L26" s="542"/>
      <c r="M26" s="542"/>
      <c r="N26" s="541"/>
      <c r="O26" s="390"/>
    </row>
    <row r="27" spans="2:19" x14ac:dyDescent="0.2">
      <c r="D27" s="390"/>
      <c r="E27" s="543"/>
      <c r="F27" s="543"/>
      <c r="G27" s="543"/>
      <c r="H27" s="543"/>
      <c r="I27" s="543"/>
      <c r="J27" s="543"/>
      <c r="K27" s="543"/>
      <c r="L27" s="544"/>
      <c r="M27" s="544"/>
      <c r="N27" s="543"/>
      <c r="O27" s="390"/>
    </row>
    <row r="28" spans="2:19" x14ac:dyDescent="0.2">
      <c r="D28" s="390"/>
      <c r="E28" s="390"/>
      <c r="F28" s="390"/>
      <c r="G28" s="390"/>
      <c r="H28" s="390"/>
      <c r="I28" s="390"/>
      <c r="J28" s="390"/>
      <c r="K28" s="390"/>
      <c r="L28" s="390"/>
      <c r="M28" s="390"/>
      <c r="N28" s="390"/>
      <c r="O28" s="390"/>
    </row>
  </sheetData>
  <mergeCells count="10">
    <mergeCell ref="R10:S10"/>
    <mergeCell ref="B4:Q4"/>
    <mergeCell ref="B6:Q6"/>
    <mergeCell ref="B9:Q9"/>
    <mergeCell ref="B10:B11"/>
    <mergeCell ref="C10:C11"/>
    <mergeCell ref="D10:F10"/>
    <mergeCell ref="G10:H10"/>
    <mergeCell ref="I10:K10"/>
    <mergeCell ref="N10:P10"/>
  </mergeCells>
  <printOptions horizontalCentered="1"/>
  <pageMargins left="0.39370078740157483" right="0.39370078740157483" top="0.78740157480314965" bottom="0.59055118110236227" header="0.39370078740157483" footer="0.39370078740157483"/>
  <pageSetup paperSize="9" scale="79" orientation="landscape"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BK154"/>
  <sheetViews>
    <sheetView showGridLines="0" tabSelected="1" view="pageBreakPreview" topLeftCell="G7" zoomScale="115" zoomScaleSheetLayoutView="115" workbookViewId="0">
      <selection activeCell="J25" sqref="J25"/>
    </sheetView>
  </sheetViews>
  <sheetFormatPr defaultRowHeight="12.75" x14ac:dyDescent="0.2"/>
  <cols>
    <col min="1" max="1" width="9.140625" style="70"/>
    <col min="2" max="2" width="5.42578125" style="70" customWidth="1"/>
    <col min="3" max="3" width="15.140625" style="70" customWidth="1"/>
    <col min="4" max="4" width="6.140625" style="70" customWidth="1"/>
    <col min="5" max="5" width="3" style="70" customWidth="1"/>
    <col min="6" max="6" width="13.7109375" style="70" bestFit="1" customWidth="1"/>
    <col min="7" max="7" width="7.140625" style="71" customWidth="1"/>
    <col min="8" max="8" width="13.7109375" style="70" bestFit="1" customWidth="1"/>
    <col min="9" max="10" width="11.7109375" style="70" hidden="1" customWidth="1"/>
    <col min="11" max="11" width="11.7109375" style="70" customWidth="1"/>
    <col min="12" max="12" width="16" style="70" bestFit="1" customWidth="1"/>
    <col min="13" max="14" width="11.7109375" style="70" hidden="1" customWidth="1"/>
    <col min="15" max="15" width="11.7109375" style="70" customWidth="1"/>
    <col min="16" max="16" width="15.42578125" style="70" customWidth="1"/>
    <col min="17" max="18" width="11.7109375" style="70" hidden="1" customWidth="1"/>
    <col min="19" max="19" width="11.7109375" style="70" customWidth="1"/>
    <col min="20" max="20" width="12.42578125" style="70" customWidth="1"/>
    <col min="21" max="22" width="11.7109375" style="70" hidden="1" customWidth="1"/>
    <col min="23" max="23" width="11.7109375" style="70" customWidth="1"/>
    <col min="24" max="24" width="12.28515625" style="70" customWidth="1"/>
    <col min="25" max="25" width="10.28515625" style="70" bestFit="1" customWidth="1"/>
    <col min="26" max="26" width="16" style="70" bestFit="1" customWidth="1"/>
    <col min="27" max="28" width="11.7109375" style="70" hidden="1" customWidth="1"/>
    <col min="29" max="29" width="11.7109375" style="70" customWidth="1"/>
    <col min="30" max="30" width="14.85546875" style="70" bestFit="1" customWidth="1"/>
    <col min="31" max="32" width="11.7109375" style="70" hidden="1" customWidth="1"/>
    <col min="33" max="33" width="11.7109375" style="70" customWidth="1"/>
    <col min="34" max="34" width="12.140625" style="70" customWidth="1"/>
    <col min="35" max="36" width="11.7109375" style="70" hidden="1" customWidth="1"/>
    <col min="37" max="37" width="15.7109375" style="70" customWidth="1"/>
    <col min="38" max="38" width="12.7109375" style="70" bestFit="1" customWidth="1"/>
    <col min="39" max="39" width="11.7109375" style="70" customWidth="1"/>
    <col min="40" max="40" width="14" style="70" customWidth="1"/>
    <col min="41" max="41" width="13" style="72" customWidth="1"/>
    <col min="42" max="42" width="13" style="72" bestFit="1" customWidth="1"/>
    <col min="43" max="43" width="10.85546875" style="72" bestFit="1" customWidth="1"/>
    <col min="44" max="45" width="15.28515625" style="72" bestFit="1" customWidth="1"/>
    <col min="46" max="46" width="9.140625" style="72"/>
    <col min="47" max="47" width="13" style="72" bestFit="1" customWidth="1"/>
    <col min="48" max="48" width="17" style="72" bestFit="1" customWidth="1"/>
    <col min="49" max="63" width="9.140625" style="72"/>
    <col min="64" max="16384" width="9.140625" style="70"/>
  </cols>
  <sheetData>
    <row r="1" spans="2:47" ht="18.95" customHeight="1" thickBot="1" x14ac:dyDescent="0.25"/>
    <row r="2" spans="2:47" s="72" customFormat="1" ht="18.95" customHeight="1" x14ac:dyDescent="0.2">
      <c r="B2" s="73"/>
      <c r="C2" s="74"/>
      <c r="D2" s="74"/>
      <c r="E2" s="74"/>
      <c r="F2" s="74"/>
      <c r="G2" s="75"/>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257"/>
    </row>
    <row r="3" spans="2:47" s="72" customFormat="1" ht="12.75" customHeight="1" x14ac:dyDescent="0.2">
      <c r="B3" s="76" t="s">
        <v>52859</v>
      </c>
      <c r="C3" s="125"/>
      <c r="E3" s="126"/>
      <c r="F3" s="126"/>
      <c r="G3" s="126"/>
      <c r="AM3" s="258"/>
    </row>
    <row r="4" spans="2:47" s="72" customFormat="1" ht="3.75" customHeight="1" x14ac:dyDescent="0.2">
      <c r="B4" s="77"/>
      <c r="E4" s="126"/>
      <c r="F4" s="126"/>
      <c r="G4" s="126"/>
      <c r="AM4" s="258"/>
    </row>
    <row r="5" spans="2:47" s="79" customFormat="1" ht="12.75" customHeight="1" x14ac:dyDescent="0.2">
      <c r="B5" s="78" t="s">
        <v>82</v>
      </c>
      <c r="D5" s="80" t="str">
        <f>[7]QCI!H5</f>
        <v>Proponente/Tomador</v>
      </c>
      <c r="F5" s="127"/>
      <c r="G5" s="128"/>
      <c r="I5" s="129"/>
      <c r="J5" s="129"/>
      <c r="K5" s="129"/>
      <c r="L5" s="250"/>
      <c r="M5" s="127"/>
      <c r="N5" s="127"/>
      <c r="O5" s="129"/>
      <c r="Q5" s="129"/>
      <c r="R5" s="129"/>
      <c r="S5" s="129"/>
      <c r="T5" s="81"/>
      <c r="Y5" s="129"/>
      <c r="Z5" s="250"/>
      <c r="AA5" s="127"/>
      <c r="AB5" s="127"/>
      <c r="AC5" s="129"/>
      <c r="AE5" s="129"/>
      <c r="AF5" s="129"/>
      <c r="AG5" s="129"/>
      <c r="AH5" s="81"/>
      <c r="AM5" s="259"/>
    </row>
    <row r="6" spans="2:47" s="72" customFormat="1" ht="39.75" customHeight="1" x14ac:dyDescent="0.2">
      <c r="B6" s="1128"/>
      <c r="C6" s="1138"/>
      <c r="D6" s="1139" t="s">
        <v>67</v>
      </c>
      <c r="E6" s="1140"/>
      <c r="F6" s="1140"/>
      <c r="G6" s="1141"/>
      <c r="H6" s="130"/>
      <c r="I6" s="130"/>
      <c r="J6" s="130"/>
      <c r="K6" s="130"/>
      <c r="L6" s="82" t="s">
        <v>89</v>
      </c>
      <c r="M6" s="130"/>
      <c r="N6" s="130"/>
      <c r="O6" s="131"/>
      <c r="P6" s="131"/>
      <c r="Q6" s="130"/>
      <c r="R6" s="130"/>
      <c r="S6" s="130"/>
      <c r="T6" s="1130" t="s">
        <v>27750</v>
      </c>
      <c r="U6" s="1131"/>
      <c r="V6" s="1131"/>
      <c r="W6" s="1131"/>
      <c r="X6" s="1131"/>
      <c r="Y6" s="1131"/>
      <c r="Z6" s="1131"/>
      <c r="AA6" s="1131"/>
      <c r="AB6" s="1131"/>
      <c r="AC6" s="1131"/>
      <c r="AD6" s="1131"/>
      <c r="AE6" s="1131"/>
      <c r="AF6" s="1131"/>
      <c r="AG6" s="1131"/>
      <c r="AH6" s="1131"/>
      <c r="AI6" s="1131"/>
      <c r="AJ6" s="1131"/>
      <c r="AK6" s="1131"/>
      <c r="AL6" s="1131"/>
      <c r="AM6" s="258"/>
    </row>
    <row r="7" spans="2:47" s="72" customFormat="1" ht="3.75" customHeight="1" x14ac:dyDescent="0.2">
      <c r="B7" s="77"/>
      <c r="E7" s="126"/>
      <c r="F7" s="126"/>
      <c r="G7" s="128"/>
      <c r="H7" s="126"/>
      <c r="I7" s="126"/>
      <c r="J7" s="126"/>
      <c r="K7" s="126"/>
      <c r="L7" s="83"/>
      <c r="M7" s="126"/>
      <c r="N7" s="126"/>
      <c r="O7" s="126"/>
      <c r="P7" s="126"/>
      <c r="Q7" s="126"/>
      <c r="R7" s="126"/>
      <c r="S7" s="126"/>
      <c r="T7" s="249"/>
      <c r="X7" s="126"/>
      <c r="Y7" s="126"/>
      <c r="Z7" s="83"/>
      <c r="AA7" s="126"/>
      <c r="AB7" s="126"/>
      <c r="AC7" s="126"/>
      <c r="AD7" s="126"/>
      <c r="AE7" s="126"/>
      <c r="AF7" s="126"/>
      <c r="AG7" s="126"/>
      <c r="AH7" s="249"/>
      <c r="AM7" s="258"/>
    </row>
    <row r="8" spans="2:47" s="72" customFormat="1" ht="14.25" customHeight="1" x14ac:dyDescent="0.2">
      <c r="B8" s="84" t="str">
        <f>[7]QCI!O8</f>
        <v>Programa/Modalidade/Ação</v>
      </c>
      <c r="C8" s="132"/>
      <c r="D8" s="132"/>
      <c r="E8" s="132"/>
      <c r="F8" s="132"/>
      <c r="G8" s="132"/>
      <c r="H8" s="129"/>
      <c r="L8" s="80" t="s">
        <v>83</v>
      </c>
      <c r="P8" s="85" t="s">
        <v>129</v>
      </c>
      <c r="T8" s="80" t="s">
        <v>130</v>
      </c>
      <c r="X8" s="129"/>
      <c r="Z8" s="80" t="s">
        <v>83</v>
      </c>
      <c r="AD8" s="85" t="s">
        <v>129</v>
      </c>
      <c r="AH8" s="80" t="s">
        <v>130</v>
      </c>
      <c r="AL8" s="251" t="s">
        <v>131</v>
      </c>
      <c r="AM8" s="258"/>
    </row>
    <row r="9" spans="2:47" s="72" customFormat="1" ht="14.25" customHeight="1" x14ac:dyDescent="0.2">
      <c r="B9" s="1128"/>
      <c r="C9" s="1129"/>
      <c r="D9" s="1129"/>
      <c r="E9" s="1129"/>
      <c r="F9" s="1129"/>
      <c r="G9" s="1138"/>
      <c r="H9" s="133"/>
      <c r="I9" s="134"/>
      <c r="J9" s="134"/>
      <c r="K9" s="133"/>
      <c r="L9" s="26"/>
      <c r="M9" s="132"/>
      <c r="N9" s="132"/>
      <c r="O9" s="27"/>
      <c r="P9" s="28"/>
      <c r="Q9" s="134"/>
      <c r="R9" s="134"/>
      <c r="S9" s="133"/>
      <c r="T9" s="29"/>
      <c r="W9" s="27"/>
      <c r="X9" s="133"/>
      <c r="Y9" s="133"/>
      <c r="Z9" s="26"/>
      <c r="AA9" s="132"/>
      <c r="AB9" s="132"/>
      <c r="AC9" s="27"/>
      <c r="AD9" s="28"/>
      <c r="AE9" s="134"/>
      <c r="AF9" s="134"/>
      <c r="AG9" s="133"/>
      <c r="AH9" s="29"/>
      <c r="AK9" s="27"/>
      <c r="AL9" s="252"/>
      <c r="AM9" s="258"/>
    </row>
    <row r="10" spans="2:47" s="72" customFormat="1" ht="3.75" customHeight="1" x14ac:dyDescent="0.2">
      <c r="B10" s="77"/>
      <c r="G10" s="86"/>
      <c r="AM10" s="258"/>
    </row>
    <row r="11" spans="2:47" s="72" customFormat="1" ht="3.75" customHeight="1" x14ac:dyDescent="0.2">
      <c r="B11" s="30"/>
      <c r="C11" s="134"/>
      <c r="D11" s="134"/>
      <c r="E11" s="134"/>
      <c r="F11" s="134"/>
      <c r="G11" s="134"/>
      <c r="H11" s="134"/>
      <c r="I11" s="134"/>
      <c r="J11" s="134"/>
      <c r="K11" s="134"/>
      <c r="L11" s="134"/>
      <c r="M11" s="134"/>
      <c r="N11" s="134"/>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260"/>
    </row>
    <row r="12" spans="2:47" s="72" customFormat="1" ht="12.75" customHeight="1" x14ac:dyDescent="0.2">
      <c r="B12" s="261"/>
      <c r="C12" s="262"/>
      <c r="D12" s="263"/>
      <c r="E12" s="264"/>
      <c r="F12" s="265" t="s">
        <v>132</v>
      </c>
      <c r="G12" s="266" t="s">
        <v>84</v>
      </c>
      <c r="H12" s="1135" t="s">
        <v>48777</v>
      </c>
      <c r="I12" s="1136"/>
      <c r="J12" s="1136"/>
      <c r="K12" s="1137"/>
      <c r="L12" s="1132" t="s">
        <v>48778</v>
      </c>
      <c r="M12" s="1133"/>
      <c r="N12" s="1133"/>
      <c r="O12" s="1134"/>
      <c r="P12" s="1135" t="s">
        <v>48779</v>
      </c>
      <c r="Q12" s="1136"/>
      <c r="R12" s="1136"/>
      <c r="S12" s="1137"/>
      <c r="T12" s="1132" t="s">
        <v>48780</v>
      </c>
      <c r="U12" s="1133"/>
      <c r="V12" s="1133"/>
      <c r="W12" s="1133"/>
      <c r="X12" s="1135" t="s">
        <v>48781</v>
      </c>
      <c r="Y12" s="1137"/>
      <c r="Z12" s="1132" t="s">
        <v>48782</v>
      </c>
      <c r="AA12" s="1133"/>
      <c r="AB12" s="1133"/>
      <c r="AC12" s="1134"/>
      <c r="AD12" s="1135" t="s">
        <v>48783</v>
      </c>
      <c r="AE12" s="1136"/>
      <c r="AF12" s="1136"/>
      <c r="AG12" s="1137"/>
      <c r="AH12" s="1132" t="s">
        <v>48784</v>
      </c>
      <c r="AI12" s="1133"/>
      <c r="AJ12" s="1133"/>
      <c r="AK12" s="1133"/>
      <c r="AL12" s="1142" t="s">
        <v>50056</v>
      </c>
      <c r="AM12" s="1142"/>
      <c r="AN12" s="1142" t="s">
        <v>50057</v>
      </c>
      <c r="AO12" s="1142"/>
      <c r="AP12" s="1142" t="s">
        <v>50058</v>
      </c>
      <c r="AQ12" s="1142"/>
      <c r="AR12" s="1142" t="s">
        <v>50059</v>
      </c>
      <c r="AS12" s="1142"/>
    </row>
    <row r="13" spans="2:47" s="72" customFormat="1" ht="12.75" customHeight="1" x14ac:dyDescent="0.2">
      <c r="B13" s="87" t="s">
        <v>85</v>
      </c>
      <c r="C13" s="88" t="s">
        <v>86</v>
      </c>
      <c r="D13" s="89"/>
      <c r="E13" s="90"/>
      <c r="F13" s="91" t="s">
        <v>87</v>
      </c>
      <c r="G13" s="92" t="s">
        <v>88</v>
      </c>
      <c r="H13" s="91" t="s">
        <v>133</v>
      </c>
      <c r="I13" s="91"/>
      <c r="J13" s="91"/>
      <c r="K13" s="91" t="s">
        <v>134</v>
      </c>
      <c r="L13" s="93" t="str">
        <f>H13</f>
        <v>SIMPLES</v>
      </c>
      <c r="M13" s="93"/>
      <c r="N13" s="93"/>
      <c r="O13" s="93" t="s">
        <v>134</v>
      </c>
      <c r="P13" s="91" t="s">
        <v>133</v>
      </c>
      <c r="Q13" s="91"/>
      <c r="R13" s="91"/>
      <c r="S13" s="91" t="s">
        <v>134</v>
      </c>
      <c r="T13" s="93" t="str">
        <f>P13</f>
        <v>SIMPLES</v>
      </c>
      <c r="U13" s="93"/>
      <c r="V13" s="93"/>
      <c r="W13" s="253" t="s">
        <v>134</v>
      </c>
      <c r="X13" s="91" t="s">
        <v>133</v>
      </c>
      <c r="Y13" s="91" t="s">
        <v>134</v>
      </c>
      <c r="Z13" s="93" t="str">
        <f>X13</f>
        <v>SIMPLES</v>
      </c>
      <c r="AA13" s="93"/>
      <c r="AB13" s="93"/>
      <c r="AC13" s="93" t="s">
        <v>134</v>
      </c>
      <c r="AD13" s="91" t="s">
        <v>133</v>
      </c>
      <c r="AE13" s="91"/>
      <c r="AF13" s="91"/>
      <c r="AG13" s="91" t="s">
        <v>134</v>
      </c>
      <c r="AH13" s="93" t="str">
        <f>AD13</f>
        <v>SIMPLES</v>
      </c>
      <c r="AI13" s="93"/>
      <c r="AJ13" s="93"/>
      <c r="AK13" s="253" t="s">
        <v>134</v>
      </c>
      <c r="AL13" s="93" t="str">
        <f>AH13</f>
        <v>SIMPLES</v>
      </c>
      <c r="AM13" s="253" t="s">
        <v>134</v>
      </c>
      <c r="AN13" s="93">
        <f>AJ13</f>
        <v>0</v>
      </c>
      <c r="AO13" s="253" t="s">
        <v>134</v>
      </c>
      <c r="AP13" s="93" t="str">
        <f>AL13</f>
        <v>SIMPLES</v>
      </c>
      <c r="AQ13" s="253" t="s">
        <v>134</v>
      </c>
      <c r="AR13" s="93">
        <f>AN13</f>
        <v>0</v>
      </c>
      <c r="AS13" s="253" t="s">
        <v>134</v>
      </c>
    </row>
    <row r="14" spans="2:47" s="94" customFormat="1" ht="27" customHeight="1" x14ac:dyDescent="0.2">
      <c r="B14" s="31">
        <v>1</v>
      </c>
      <c r="C14" s="1122" t="str">
        <f>RESUMO!C14</f>
        <v>SERVIÇOS DE ESCRITÓRIO, LABORATÓRIO E CAMPO</v>
      </c>
      <c r="D14" s="1123"/>
      <c r="E14" s="1124"/>
      <c r="F14" s="267">
        <f>RESUMO!D14</f>
        <v>0</v>
      </c>
      <c r="G14" s="268">
        <f t="shared" ref="G14:G23" si="0">IF($F$26=0,0,F14/$F$26)</f>
        <v>0</v>
      </c>
      <c r="H14" s="269">
        <f>$F$14*0.1</f>
        <v>0</v>
      </c>
      <c r="I14" s="269"/>
      <c r="J14" s="269"/>
      <c r="K14" s="270">
        <f>H14</f>
        <v>0</v>
      </c>
      <c r="L14" s="269">
        <f>$F$14*0.1</f>
        <v>0</v>
      </c>
      <c r="M14" s="272"/>
      <c r="N14" s="272"/>
      <c r="O14" s="270">
        <f>K14+L14</f>
        <v>0</v>
      </c>
      <c r="P14" s="269">
        <f>$F$14*0.1</f>
        <v>0</v>
      </c>
      <c r="Q14" s="269"/>
      <c r="R14" s="269"/>
      <c r="S14" s="270">
        <f>O14+P14</f>
        <v>0</v>
      </c>
      <c r="T14" s="269">
        <f>$F$14*0.1</f>
        <v>0</v>
      </c>
      <c r="U14" s="272"/>
      <c r="V14" s="272"/>
      <c r="W14" s="254">
        <f t="shared" ref="W14:W22" si="1">S14+T14</f>
        <v>0</v>
      </c>
      <c r="X14" s="269">
        <f>$F$14*0.1</f>
        <v>0</v>
      </c>
      <c r="Y14" s="270">
        <f t="shared" ref="Y14:Y22" si="2">W14+X14</f>
        <v>0</v>
      </c>
      <c r="Z14" s="269">
        <f>$F$14*0.1</f>
        <v>0</v>
      </c>
      <c r="AA14" s="272"/>
      <c r="AB14" s="272"/>
      <c r="AC14" s="270">
        <f>Y14+Z14</f>
        <v>0</v>
      </c>
      <c r="AD14" s="269">
        <f>$F$14*0.1</f>
        <v>0</v>
      </c>
      <c r="AE14" s="269"/>
      <c r="AF14" s="269"/>
      <c r="AG14" s="270">
        <f>AC14+AD14</f>
        <v>0</v>
      </c>
      <c r="AH14" s="269">
        <f>$F$14*0.1</f>
        <v>0</v>
      </c>
      <c r="AI14" s="272"/>
      <c r="AJ14" s="272"/>
      <c r="AK14" s="254">
        <f t="shared" ref="AK14:AK22" si="3">AG14+AH14</f>
        <v>0</v>
      </c>
      <c r="AL14" s="269">
        <f>$F$14*0.05</f>
        <v>0</v>
      </c>
      <c r="AM14" s="254">
        <f>AK14+AL14</f>
        <v>0</v>
      </c>
      <c r="AN14" s="269">
        <f>$F$14*0.05</f>
        <v>0</v>
      </c>
      <c r="AO14" s="254">
        <f>AM14+AN14</f>
        <v>0</v>
      </c>
      <c r="AP14" s="269">
        <f>$F$14*0.05</f>
        <v>0</v>
      </c>
      <c r="AQ14" s="254">
        <f t="shared" ref="AQ14:AQ22" si="4">AO14+AP14</f>
        <v>0</v>
      </c>
      <c r="AR14" s="269">
        <f>$F$14*0.05</f>
        <v>0</v>
      </c>
      <c r="AS14" s="254">
        <f t="shared" ref="AS14:AS22" si="5">AQ14+AR14</f>
        <v>0</v>
      </c>
      <c r="AU14" s="900">
        <f t="shared" ref="AU14:AU23" si="6">AS14-F14</f>
        <v>0</v>
      </c>
    </row>
    <row r="15" spans="2:47" s="94" customFormat="1" ht="27" customHeight="1" x14ac:dyDescent="0.2">
      <c r="B15" s="31">
        <v>2</v>
      </c>
      <c r="C15" s="1122" t="str">
        <f>RESUMO!C15</f>
        <v>CANTEIRO DE OBRA</v>
      </c>
      <c r="D15" s="1123"/>
      <c r="E15" s="1124"/>
      <c r="F15" s="267">
        <f>RESUMO!D15</f>
        <v>0</v>
      </c>
      <c r="G15" s="268">
        <f t="shared" si="0"/>
        <v>0</v>
      </c>
      <c r="H15" s="269">
        <f>ORÇAMENTO!H24+ORÇAMENTO!H25+ORÇAMENTO!I26+ORÇAMENTO!I27+ORÇAMENTO!I28+ORÇAMENTO!I29+ORÇAMENTO!I30+ORÇAMENTO!I31+ORÇAMENTO!I32+ORÇAMENTO!I33+(ORÇAMENTO!H34*2)</f>
        <v>0</v>
      </c>
      <c r="I15" s="269"/>
      <c r="J15" s="269"/>
      <c r="K15" s="270">
        <f t="shared" ref="K15:K22" si="7">H15</f>
        <v>0</v>
      </c>
      <c r="L15" s="269">
        <f>($F$15-$H$15)/11</f>
        <v>0</v>
      </c>
      <c r="M15" s="272"/>
      <c r="N15" s="272"/>
      <c r="O15" s="270">
        <f>K15+L15</f>
        <v>0</v>
      </c>
      <c r="P15" s="269">
        <f>($F$15-$H$15)/11</f>
        <v>0</v>
      </c>
      <c r="Q15" s="269"/>
      <c r="R15" s="269"/>
      <c r="S15" s="270">
        <f>O15+P15</f>
        <v>0</v>
      </c>
      <c r="T15" s="269">
        <f>($F$15-$H$15)/11</f>
        <v>0</v>
      </c>
      <c r="U15" s="272"/>
      <c r="V15" s="272"/>
      <c r="W15" s="254">
        <f t="shared" si="1"/>
        <v>0</v>
      </c>
      <c r="X15" s="269">
        <f>($F$15-$H$15)/11</f>
        <v>0</v>
      </c>
      <c r="Y15" s="270">
        <f t="shared" si="2"/>
        <v>0</v>
      </c>
      <c r="Z15" s="269">
        <f>($F$15-$H$15)/11</f>
        <v>0</v>
      </c>
      <c r="AA15" s="272"/>
      <c r="AB15" s="272"/>
      <c r="AC15" s="270">
        <f>Y15+Z15</f>
        <v>0</v>
      </c>
      <c r="AD15" s="269">
        <f>($F$15-$H$15)/11</f>
        <v>0</v>
      </c>
      <c r="AE15" s="269"/>
      <c r="AF15" s="269"/>
      <c r="AG15" s="270">
        <f>AC15+AD15</f>
        <v>0</v>
      </c>
      <c r="AH15" s="269">
        <f>($F$15-$H$15)/11</f>
        <v>0</v>
      </c>
      <c r="AI15" s="272"/>
      <c r="AJ15" s="272"/>
      <c r="AK15" s="254">
        <f t="shared" si="3"/>
        <v>0</v>
      </c>
      <c r="AL15" s="269">
        <f>($F$15-$H$15)/11</f>
        <v>0</v>
      </c>
      <c r="AM15" s="254">
        <f>AK15+AL15</f>
        <v>0</v>
      </c>
      <c r="AN15" s="269">
        <f>($F$15-$H$15)/11</f>
        <v>0</v>
      </c>
      <c r="AO15" s="254">
        <f>AM15+AN15</f>
        <v>0</v>
      </c>
      <c r="AP15" s="269">
        <f>($F$15-$H$15)/11</f>
        <v>0</v>
      </c>
      <c r="AQ15" s="254">
        <f t="shared" si="4"/>
        <v>0</v>
      </c>
      <c r="AR15" s="269">
        <f>($F$15-$H$15)/11</f>
        <v>0</v>
      </c>
      <c r="AS15" s="254">
        <f t="shared" si="5"/>
        <v>0</v>
      </c>
      <c r="AU15" s="900">
        <f t="shared" si="6"/>
        <v>0</v>
      </c>
    </row>
    <row r="16" spans="2:47" s="94" customFormat="1" ht="27" customHeight="1" x14ac:dyDescent="0.2">
      <c r="B16" s="31">
        <v>3</v>
      </c>
      <c r="C16" s="1122" t="str">
        <f>RESUMO!C16</f>
        <v>MOVIMENTO DE TERRA</v>
      </c>
      <c r="D16" s="1123"/>
      <c r="E16" s="1124"/>
      <c r="F16" s="267">
        <f>RESUMO!D16</f>
        <v>0</v>
      </c>
      <c r="G16" s="268">
        <f t="shared" si="0"/>
        <v>0</v>
      </c>
      <c r="H16" s="269">
        <f>$F$16*0.1</f>
        <v>0</v>
      </c>
      <c r="I16" s="269"/>
      <c r="J16" s="269"/>
      <c r="K16" s="270">
        <f t="shared" si="7"/>
        <v>0</v>
      </c>
      <c r="L16" s="269">
        <f>$F$16*0.2</f>
        <v>0</v>
      </c>
      <c r="M16" s="272"/>
      <c r="N16" s="272"/>
      <c r="O16" s="270">
        <f t="shared" ref="O16:O21" si="8">K16+L16</f>
        <v>0</v>
      </c>
      <c r="P16" s="269">
        <f>$F$16*0.4</f>
        <v>0</v>
      </c>
      <c r="Q16" s="269"/>
      <c r="R16" s="269"/>
      <c r="S16" s="270">
        <f t="shared" ref="S16:S21" si="9">O16+P16</f>
        <v>0</v>
      </c>
      <c r="T16" s="269">
        <f>$F$16*0.3</f>
        <v>0</v>
      </c>
      <c r="U16" s="272"/>
      <c r="V16" s="272"/>
      <c r="W16" s="254">
        <f t="shared" si="1"/>
        <v>0</v>
      </c>
      <c r="X16" s="271"/>
      <c r="Y16" s="270">
        <f t="shared" si="2"/>
        <v>0</v>
      </c>
      <c r="Z16" s="271"/>
      <c r="AA16" s="272"/>
      <c r="AB16" s="272"/>
      <c r="AC16" s="270">
        <f t="shared" ref="AC16:AC17" si="10">Y16+Z16</f>
        <v>0</v>
      </c>
      <c r="AD16" s="271"/>
      <c r="AE16" s="269"/>
      <c r="AF16" s="269"/>
      <c r="AG16" s="270">
        <f t="shared" ref="AG16:AG17" si="11">AC16+AD16</f>
        <v>0</v>
      </c>
      <c r="AH16" s="271"/>
      <c r="AI16" s="272"/>
      <c r="AJ16" s="272"/>
      <c r="AK16" s="254">
        <f t="shared" si="3"/>
        <v>0</v>
      </c>
      <c r="AL16" s="271"/>
      <c r="AM16" s="254">
        <f>AK16+AL16</f>
        <v>0</v>
      </c>
      <c r="AN16" s="271"/>
      <c r="AO16" s="254">
        <f>AM16+AN16</f>
        <v>0</v>
      </c>
      <c r="AP16" s="271"/>
      <c r="AQ16" s="254">
        <f t="shared" si="4"/>
        <v>0</v>
      </c>
      <c r="AR16" s="271"/>
      <c r="AS16" s="254">
        <f t="shared" si="5"/>
        <v>0</v>
      </c>
      <c r="AU16" s="900">
        <f t="shared" si="6"/>
        <v>0</v>
      </c>
    </row>
    <row r="17" spans="2:63" s="94" customFormat="1" ht="27" customHeight="1" x14ac:dyDescent="0.2">
      <c r="B17" s="31">
        <v>4</v>
      </c>
      <c r="C17" s="1122" t="str">
        <f>RESUMO!C17</f>
        <v>TRANSPORTES</v>
      </c>
      <c r="D17" s="1123"/>
      <c r="E17" s="1124"/>
      <c r="F17" s="267">
        <f>RESUMO!D17</f>
        <v>0</v>
      </c>
      <c r="G17" s="268">
        <f t="shared" si="0"/>
        <v>0</v>
      </c>
      <c r="H17" s="269">
        <f>$F$17*0.1</f>
        <v>0</v>
      </c>
      <c r="I17" s="269"/>
      <c r="J17" s="269"/>
      <c r="K17" s="270">
        <f t="shared" si="7"/>
        <v>0</v>
      </c>
      <c r="L17" s="269">
        <f>$F$17*0.2</f>
        <v>0</v>
      </c>
      <c r="M17" s="272"/>
      <c r="N17" s="272"/>
      <c r="O17" s="270">
        <f t="shared" si="8"/>
        <v>0</v>
      </c>
      <c r="P17" s="269">
        <f>$F$17*0.3</f>
        <v>0</v>
      </c>
      <c r="Q17" s="269"/>
      <c r="R17" s="269"/>
      <c r="S17" s="270">
        <f t="shared" si="9"/>
        <v>0</v>
      </c>
      <c r="T17" s="269">
        <f>$F$17*0.2</f>
        <v>0</v>
      </c>
      <c r="U17" s="272"/>
      <c r="V17" s="272"/>
      <c r="W17" s="254">
        <f t="shared" si="1"/>
        <v>0</v>
      </c>
      <c r="X17" s="269">
        <f>$F$17*0.2</f>
        <v>0</v>
      </c>
      <c r="Y17" s="270">
        <f t="shared" si="2"/>
        <v>0</v>
      </c>
      <c r="Z17" s="271"/>
      <c r="AA17" s="272"/>
      <c r="AB17" s="272"/>
      <c r="AC17" s="270">
        <f t="shared" si="10"/>
        <v>0</v>
      </c>
      <c r="AD17" s="271"/>
      <c r="AE17" s="269"/>
      <c r="AF17" s="269"/>
      <c r="AG17" s="270">
        <f t="shared" si="11"/>
        <v>0</v>
      </c>
      <c r="AH17" s="271"/>
      <c r="AI17" s="272"/>
      <c r="AJ17" s="272"/>
      <c r="AK17" s="254">
        <f t="shared" si="3"/>
        <v>0</v>
      </c>
      <c r="AL17" s="271"/>
      <c r="AM17" s="254">
        <f t="shared" ref="AM17:AM22" si="12">AK17+AL17</f>
        <v>0</v>
      </c>
      <c r="AN17" s="271"/>
      <c r="AO17" s="254">
        <f t="shared" ref="AO17:AO22" si="13">AM17+AN17</f>
        <v>0</v>
      </c>
      <c r="AP17" s="271"/>
      <c r="AQ17" s="254">
        <f t="shared" si="4"/>
        <v>0</v>
      </c>
      <c r="AR17" s="271"/>
      <c r="AS17" s="254">
        <f t="shared" si="5"/>
        <v>0</v>
      </c>
      <c r="AU17" s="900">
        <f t="shared" si="6"/>
        <v>0</v>
      </c>
    </row>
    <row r="18" spans="2:63" s="94" customFormat="1" ht="27" customHeight="1" x14ac:dyDescent="0.2">
      <c r="B18" s="31">
        <v>5</v>
      </c>
      <c r="C18" s="1122" t="str">
        <f>RESUMO!C18</f>
        <v>DRENAGEM PLUVIAL</v>
      </c>
      <c r="D18" s="1123"/>
      <c r="E18" s="1124"/>
      <c r="F18" s="267">
        <f>RESUMO!D18</f>
        <v>0</v>
      </c>
      <c r="G18" s="268">
        <f t="shared" si="0"/>
        <v>0</v>
      </c>
      <c r="H18" s="269">
        <f>$F$18*0.1</f>
        <v>0</v>
      </c>
      <c r="I18" s="269"/>
      <c r="J18" s="269"/>
      <c r="K18" s="270">
        <f t="shared" si="7"/>
        <v>0</v>
      </c>
      <c r="L18" s="269">
        <f>$F$18*0.3</f>
        <v>0</v>
      </c>
      <c r="M18" s="272"/>
      <c r="N18" s="272"/>
      <c r="O18" s="270">
        <f>K18+L18</f>
        <v>0</v>
      </c>
      <c r="P18" s="269">
        <f>$F$18*0.3</f>
        <v>0</v>
      </c>
      <c r="Q18" s="269"/>
      <c r="R18" s="269"/>
      <c r="S18" s="270">
        <f>O18+P18</f>
        <v>0</v>
      </c>
      <c r="T18" s="269">
        <f>$F$18*0.3</f>
        <v>0</v>
      </c>
      <c r="U18" s="272"/>
      <c r="V18" s="272"/>
      <c r="W18" s="254">
        <f t="shared" ref="W18:W19" si="14">S18+T18</f>
        <v>0</v>
      </c>
      <c r="X18" s="271"/>
      <c r="Y18" s="270">
        <f t="shared" si="2"/>
        <v>0</v>
      </c>
      <c r="Z18" s="271"/>
      <c r="AA18" s="272"/>
      <c r="AB18" s="272"/>
      <c r="AC18" s="270">
        <f>Y18+Z18</f>
        <v>0</v>
      </c>
      <c r="AD18" s="271"/>
      <c r="AE18" s="269"/>
      <c r="AF18" s="269"/>
      <c r="AG18" s="270">
        <f>AC18+AD18</f>
        <v>0</v>
      </c>
      <c r="AH18" s="271"/>
      <c r="AI18" s="272"/>
      <c r="AJ18" s="272"/>
      <c r="AK18" s="254">
        <f t="shared" si="3"/>
        <v>0</v>
      </c>
      <c r="AL18" s="271"/>
      <c r="AM18" s="254">
        <f t="shared" si="12"/>
        <v>0</v>
      </c>
      <c r="AN18" s="271"/>
      <c r="AO18" s="254">
        <f t="shared" si="13"/>
        <v>0</v>
      </c>
      <c r="AP18" s="271"/>
      <c r="AQ18" s="254">
        <f t="shared" si="4"/>
        <v>0</v>
      </c>
      <c r="AR18" s="271"/>
      <c r="AS18" s="254">
        <f t="shared" si="5"/>
        <v>0</v>
      </c>
      <c r="AU18" s="900">
        <f t="shared" si="6"/>
        <v>0</v>
      </c>
    </row>
    <row r="19" spans="2:63" s="94" customFormat="1" ht="27" customHeight="1" x14ac:dyDescent="0.2">
      <c r="B19" s="31">
        <v>6</v>
      </c>
      <c r="C19" s="1122" t="str">
        <f>RESUMO!C19</f>
        <v>BASES E PAVIMENTOS</v>
      </c>
      <c r="D19" s="1123"/>
      <c r="E19" s="1124"/>
      <c r="F19" s="267">
        <f>RESUMO!D19</f>
        <v>0</v>
      </c>
      <c r="G19" s="268">
        <f t="shared" si="0"/>
        <v>0</v>
      </c>
      <c r="H19" s="271"/>
      <c r="I19" s="269"/>
      <c r="J19" s="269"/>
      <c r="K19" s="270">
        <f t="shared" si="7"/>
        <v>0</v>
      </c>
      <c r="L19" s="271"/>
      <c r="M19" s="272"/>
      <c r="N19" s="272"/>
      <c r="O19" s="270">
        <f t="shared" ref="O19:O20" si="15">K19+L19</f>
        <v>0</v>
      </c>
      <c r="P19" s="271"/>
      <c r="Q19" s="269"/>
      <c r="R19" s="269"/>
      <c r="S19" s="270">
        <f t="shared" ref="S19:S20" si="16">O19+P19</f>
        <v>0</v>
      </c>
      <c r="T19" s="271"/>
      <c r="U19" s="272"/>
      <c r="V19" s="272"/>
      <c r="W19" s="254">
        <f t="shared" si="14"/>
        <v>0</v>
      </c>
      <c r="X19" s="269"/>
      <c r="Y19" s="270">
        <f t="shared" si="2"/>
        <v>0</v>
      </c>
      <c r="Z19" s="269"/>
      <c r="AA19" s="272"/>
      <c r="AB19" s="272"/>
      <c r="AC19" s="270">
        <f>Y19+Z19</f>
        <v>0</v>
      </c>
      <c r="AD19" s="269"/>
      <c r="AE19" s="269"/>
      <c r="AF19" s="269"/>
      <c r="AG19" s="270">
        <f>AC19+AD19</f>
        <v>0</v>
      </c>
      <c r="AH19" s="269"/>
      <c r="AI19" s="272"/>
      <c r="AJ19" s="272"/>
      <c r="AK19" s="254">
        <f t="shared" si="3"/>
        <v>0</v>
      </c>
      <c r="AL19" s="269">
        <f>F19/4</f>
        <v>0</v>
      </c>
      <c r="AM19" s="254">
        <f t="shared" si="12"/>
        <v>0</v>
      </c>
      <c r="AN19" s="269">
        <f>F19/4</f>
        <v>0</v>
      </c>
      <c r="AO19" s="254">
        <f t="shared" si="13"/>
        <v>0</v>
      </c>
      <c r="AP19" s="269">
        <f>F19/4</f>
        <v>0</v>
      </c>
      <c r="AQ19" s="254">
        <f t="shared" si="4"/>
        <v>0</v>
      </c>
      <c r="AR19" s="269">
        <f>F19/4</f>
        <v>0</v>
      </c>
      <c r="AS19" s="254">
        <f t="shared" si="5"/>
        <v>0</v>
      </c>
      <c r="AU19" s="900">
        <f t="shared" si="6"/>
        <v>0</v>
      </c>
    </row>
    <row r="20" spans="2:63" s="94" customFormat="1" ht="27" customHeight="1" x14ac:dyDescent="0.2">
      <c r="B20" s="31">
        <v>7</v>
      </c>
      <c r="C20" s="1122" t="str">
        <f>RESUMO!C20</f>
        <v>REVESTIMENTOS</v>
      </c>
      <c r="D20" s="1123"/>
      <c r="E20" s="1124"/>
      <c r="F20" s="267">
        <f>RESUMO!D20</f>
        <v>0</v>
      </c>
      <c r="G20" s="268">
        <f t="shared" si="0"/>
        <v>0</v>
      </c>
      <c r="H20" s="271"/>
      <c r="I20" s="269"/>
      <c r="J20" s="269"/>
      <c r="K20" s="270">
        <f t="shared" si="7"/>
        <v>0</v>
      </c>
      <c r="L20" s="271"/>
      <c r="M20" s="272"/>
      <c r="N20" s="272"/>
      <c r="O20" s="270">
        <f t="shared" si="15"/>
        <v>0</v>
      </c>
      <c r="P20" s="271"/>
      <c r="Q20" s="269"/>
      <c r="R20" s="269"/>
      <c r="S20" s="270">
        <f t="shared" si="16"/>
        <v>0</v>
      </c>
      <c r="T20" s="271"/>
      <c r="U20" s="272"/>
      <c r="V20" s="272"/>
      <c r="W20" s="254">
        <f>S20+T20</f>
        <v>0</v>
      </c>
      <c r="X20" s="271"/>
      <c r="Y20" s="270">
        <f t="shared" si="2"/>
        <v>0</v>
      </c>
      <c r="Z20" s="271"/>
      <c r="AA20" s="272"/>
      <c r="AB20" s="272"/>
      <c r="AC20" s="270">
        <f>Y20+Z20</f>
        <v>0</v>
      </c>
      <c r="AD20" s="271"/>
      <c r="AE20" s="269"/>
      <c r="AF20" s="269"/>
      <c r="AG20" s="270">
        <f>AC20+AD20</f>
        <v>0</v>
      </c>
      <c r="AH20" s="271"/>
      <c r="AI20" s="272"/>
      <c r="AJ20" s="272"/>
      <c r="AK20" s="254">
        <f t="shared" si="3"/>
        <v>0</v>
      </c>
      <c r="AL20" s="269">
        <f>F20*0.1</f>
        <v>0</v>
      </c>
      <c r="AM20" s="254">
        <f t="shared" si="12"/>
        <v>0</v>
      </c>
      <c r="AN20" s="269">
        <f>F20*0.4</f>
        <v>0</v>
      </c>
      <c r="AO20" s="254">
        <f t="shared" si="13"/>
        <v>0</v>
      </c>
      <c r="AP20" s="269">
        <f>F20*0.4</f>
        <v>0</v>
      </c>
      <c r="AQ20" s="254">
        <f t="shared" si="4"/>
        <v>0</v>
      </c>
      <c r="AR20" s="269">
        <f>F20*0.1</f>
        <v>0</v>
      </c>
      <c r="AS20" s="254">
        <f t="shared" si="5"/>
        <v>0</v>
      </c>
      <c r="AU20" s="900">
        <f t="shared" si="6"/>
        <v>0</v>
      </c>
    </row>
    <row r="21" spans="2:63" s="94" customFormat="1" ht="27" customHeight="1" x14ac:dyDescent="0.2">
      <c r="B21" s="31">
        <v>8</v>
      </c>
      <c r="C21" s="1122" t="str">
        <f>RESUMO!C21</f>
        <v>SINALIZAÇÃO VIÁRIA</v>
      </c>
      <c r="D21" s="1123"/>
      <c r="E21" s="1124"/>
      <c r="F21" s="267">
        <f>RESUMO!D21</f>
        <v>0</v>
      </c>
      <c r="G21" s="268">
        <f t="shared" si="0"/>
        <v>0</v>
      </c>
      <c r="H21" s="271"/>
      <c r="I21" s="269"/>
      <c r="J21" s="269"/>
      <c r="K21" s="270">
        <f t="shared" si="7"/>
        <v>0</v>
      </c>
      <c r="L21" s="271"/>
      <c r="M21" s="272"/>
      <c r="N21" s="272"/>
      <c r="O21" s="270">
        <f t="shared" si="8"/>
        <v>0</v>
      </c>
      <c r="P21" s="271"/>
      <c r="Q21" s="269"/>
      <c r="R21" s="269"/>
      <c r="S21" s="270">
        <f t="shared" si="9"/>
        <v>0</v>
      </c>
      <c r="T21" s="271"/>
      <c r="U21" s="272"/>
      <c r="V21" s="272"/>
      <c r="W21" s="254">
        <f>S21+T21</f>
        <v>0</v>
      </c>
      <c r="X21" s="271"/>
      <c r="Y21" s="270">
        <f t="shared" si="2"/>
        <v>0</v>
      </c>
      <c r="Z21" s="271"/>
      <c r="AA21" s="272"/>
      <c r="AB21" s="272"/>
      <c r="AC21" s="270">
        <f>Y21+Z21</f>
        <v>0</v>
      </c>
      <c r="AD21" s="269"/>
      <c r="AE21" s="269"/>
      <c r="AF21" s="269"/>
      <c r="AG21" s="270">
        <f>AC21+AD21</f>
        <v>0</v>
      </c>
      <c r="AH21" s="269"/>
      <c r="AI21" s="272"/>
      <c r="AJ21" s="272"/>
      <c r="AK21" s="254">
        <f t="shared" si="3"/>
        <v>0</v>
      </c>
      <c r="AL21" s="269"/>
      <c r="AM21" s="254">
        <f t="shared" si="12"/>
        <v>0</v>
      </c>
      <c r="AN21" s="269"/>
      <c r="AO21" s="254">
        <f t="shared" si="13"/>
        <v>0</v>
      </c>
      <c r="AP21" s="269">
        <v>85736.47</v>
      </c>
      <c r="AQ21" s="254">
        <f t="shared" si="4"/>
        <v>85736.47</v>
      </c>
      <c r="AR21" s="269">
        <f>F21-AP21</f>
        <v>-85736.47</v>
      </c>
      <c r="AS21" s="254">
        <f t="shared" si="5"/>
        <v>0</v>
      </c>
      <c r="AU21" s="900">
        <f t="shared" si="6"/>
        <v>0</v>
      </c>
    </row>
    <row r="22" spans="2:63" s="94" customFormat="1" ht="27" customHeight="1" x14ac:dyDescent="0.2">
      <c r="B22" s="31">
        <v>9</v>
      </c>
      <c r="C22" s="1122" t="str">
        <f>RESUMO!C22</f>
        <v>SERVIÇOS COMPLEMENTARES</v>
      </c>
      <c r="D22" s="1123"/>
      <c r="E22" s="1124"/>
      <c r="F22" s="267">
        <f>RESUMO!D22</f>
        <v>0</v>
      </c>
      <c r="G22" s="268">
        <f t="shared" si="0"/>
        <v>0</v>
      </c>
      <c r="H22" s="271"/>
      <c r="I22" s="269"/>
      <c r="J22" s="269"/>
      <c r="K22" s="270">
        <f t="shared" si="7"/>
        <v>0</v>
      </c>
      <c r="L22" s="269"/>
      <c r="M22" s="272"/>
      <c r="N22" s="272"/>
      <c r="O22" s="270">
        <f t="shared" ref="O22" si="17">K22+L22</f>
        <v>0</v>
      </c>
      <c r="P22" s="269"/>
      <c r="Q22" s="269"/>
      <c r="R22" s="269"/>
      <c r="S22" s="270">
        <f t="shared" ref="S22" si="18">O22+P22</f>
        <v>0</v>
      </c>
      <c r="T22" s="269"/>
      <c r="U22" s="272"/>
      <c r="V22" s="272"/>
      <c r="W22" s="254">
        <f t="shared" si="1"/>
        <v>0</v>
      </c>
      <c r="X22" s="269">
        <f>$F$22*0.2</f>
        <v>0</v>
      </c>
      <c r="Y22" s="270">
        <f t="shared" si="2"/>
        <v>0</v>
      </c>
      <c r="Z22" s="269">
        <f>$F$22*0.2</f>
        <v>0</v>
      </c>
      <c r="AA22" s="272"/>
      <c r="AB22" s="272"/>
      <c r="AC22" s="270">
        <f t="shared" ref="AC22" si="19">Y22+Z22</f>
        <v>0</v>
      </c>
      <c r="AD22" s="269">
        <f>$F$22*0.2</f>
        <v>0</v>
      </c>
      <c r="AE22" s="269"/>
      <c r="AF22" s="269"/>
      <c r="AG22" s="270">
        <f t="shared" ref="AG22" si="20">AC22+AD22</f>
        <v>0</v>
      </c>
      <c r="AH22" s="269">
        <f>$F$22*0.2</f>
        <v>0</v>
      </c>
      <c r="AI22" s="272"/>
      <c r="AJ22" s="272"/>
      <c r="AK22" s="254">
        <f t="shared" si="3"/>
        <v>0</v>
      </c>
      <c r="AL22" s="269">
        <f>$F$22*0.2</f>
        <v>0</v>
      </c>
      <c r="AM22" s="254">
        <f t="shared" si="12"/>
        <v>0</v>
      </c>
      <c r="AN22" s="271"/>
      <c r="AO22" s="254">
        <f t="shared" si="13"/>
        <v>0</v>
      </c>
      <c r="AP22" s="271"/>
      <c r="AQ22" s="254">
        <f t="shared" si="4"/>
        <v>0</v>
      </c>
      <c r="AR22" s="271"/>
      <c r="AS22" s="254">
        <f t="shared" si="5"/>
        <v>0</v>
      </c>
      <c r="AU22" s="900">
        <f t="shared" si="6"/>
        <v>0</v>
      </c>
    </row>
    <row r="23" spans="2:63" ht="27" customHeight="1" x14ac:dyDescent="0.2">
      <c r="B23" s="31">
        <v>10</v>
      </c>
      <c r="C23" s="1122" t="str">
        <f>RESUMO!C23</f>
        <v>ADMINISTRAÇÃO LOCAL DA OBRA</v>
      </c>
      <c r="D23" s="1123"/>
      <c r="E23" s="1124"/>
      <c r="F23" s="267">
        <f>RESUMO!D23</f>
        <v>0</v>
      </c>
      <c r="G23" s="268">
        <f t="shared" si="0"/>
        <v>0</v>
      </c>
      <c r="H23" s="269"/>
      <c r="I23" s="269"/>
      <c r="J23" s="269"/>
      <c r="K23" s="270"/>
      <c r="L23" s="269"/>
      <c r="M23" s="272"/>
      <c r="N23" s="272"/>
      <c r="O23" s="270"/>
      <c r="P23" s="269"/>
      <c r="Q23" s="269"/>
      <c r="R23" s="269"/>
      <c r="S23" s="270"/>
      <c r="T23" s="269"/>
      <c r="U23" s="272"/>
      <c r="V23" s="272"/>
      <c r="W23" s="254"/>
      <c r="X23" s="269"/>
      <c r="Y23" s="270"/>
      <c r="Z23" s="269"/>
      <c r="AA23" s="272"/>
      <c r="AB23" s="272"/>
      <c r="AC23" s="270"/>
      <c r="AD23" s="269"/>
      <c r="AE23" s="269"/>
      <c r="AF23" s="269"/>
      <c r="AG23" s="270"/>
      <c r="AH23" s="269"/>
      <c r="AI23" s="272"/>
      <c r="AJ23" s="272"/>
      <c r="AK23" s="254"/>
      <c r="AL23" s="269"/>
      <c r="AM23" s="254"/>
      <c r="AN23" s="269"/>
      <c r="AO23" s="254"/>
      <c r="AP23" s="269"/>
      <c r="AQ23" s="254"/>
      <c r="AR23" s="269"/>
      <c r="AS23" s="254"/>
      <c r="AU23" s="900">
        <f t="shared" si="6"/>
        <v>0</v>
      </c>
      <c r="BJ23" s="70"/>
      <c r="BK23" s="70"/>
    </row>
    <row r="24" spans="2:63" ht="27" customHeight="1" thickBot="1" x14ac:dyDescent="0.25">
      <c r="B24" s="95"/>
      <c r="C24" s="1125"/>
      <c r="D24" s="1126"/>
      <c r="E24" s="1127"/>
      <c r="F24" s="273"/>
      <c r="G24" s="274"/>
      <c r="H24" s="275"/>
      <c r="I24" s="275"/>
      <c r="J24" s="275"/>
      <c r="K24" s="276"/>
      <c r="L24" s="275"/>
      <c r="M24" s="277"/>
      <c r="N24" s="277"/>
      <c r="O24" s="276"/>
      <c r="P24" s="275"/>
      <c r="Q24" s="275"/>
      <c r="R24" s="275"/>
      <c r="S24" s="276"/>
      <c r="T24" s="275"/>
      <c r="U24" s="277"/>
      <c r="V24" s="277"/>
      <c r="W24" s="255"/>
      <c r="X24" s="275"/>
      <c r="Y24" s="276"/>
      <c r="Z24" s="275"/>
      <c r="AA24" s="277"/>
      <c r="AB24" s="277"/>
      <c r="AC24" s="276"/>
      <c r="AD24" s="275"/>
      <c r="AE24" s="275"/>
      <c r="AF24" s="275"/>
      <c r="AG24" s="276"/>
      <c r="AH24" s="275"/>
      <c r="AI24" s="277"/>
      <c r="AJ24" s="277"/>
      <c r="AK24" s="255"/>
      <c r="AL24" s="275"/>
      <c r="AM24" s="255"/>
      <c r="AN24" s="275"/>
      <c r="AO24" s="255"/>
      <c r="AP24" s="275"/>
      <c r="AQ24" s="255"/>
      <c r="AR24" s="275"/>
      <c r="AS24" s="255"/>
      <c r="BJ24" s="70"/>
      <c r="BK24" s="70"/>
    </row>
    <row r="25" spans="2:63" ht="20.25" customHeight="1" thickTop="1" x14ac:dyDescent="0.2">
      <c r="B25" s="96"/>
      <c r="C25" s="97" t="s">
        <v>135</v>
      </c>
      <c r="D25" s="98"/>
      <c r="E25" s="99"/>
      <c r="F25" s="100"/>
      <c r="G25" s="101"/>
      <c r="H25" s="102"/>
      <c r="I25" s="102"/>
      <c r="J25" s="102"/>
      <c r="K25" s="103"/>
      <c r="L25" s="102"/>
      <c r="M25" s="104"/>
      <c r="N25" s="104"/>
      <c r="O25" s="103"/>
      <c r="P25" s="102"/>
      <c r="Q25" s="102"/>
      <c r="R25" s="102"/>
      <c r="S25" s="103"/>
      <c r="T25" s="102"/>
      <c r="U25" s="104"/>
      <c r="V25" s="104"/>
      <c r="W25" s="256"/>
      <c r="X25" s="102"/>
      <c r="Y25" s="256"/>
      <c r="Z25" s="102"/>
      <c r="AA25" s="104"/>
      <c r="AB25" s="104"/>
      <c r="AC25" s="103"/>
      <c r="AD25" s="102"/>
      <c r="AE25" s="102"/>
      <c r="AF25" s="102"/>
      <c r="AG25" s="103"/>
      <c r="AH25" s="919"/>
      <c r="AI25" s="104"/>
      <c r="AJ25" s="104"/>
      <c r="AK25" s="256"/>
      <c r="AL25" s="919"/>
      <c r="AM25" s="752"/>
      <c r="AN25" s="919"/>
      <c r="AO25" s="752"/>
      <c r="AP25" s="919"/>
      <c r="AQ25" s="752"/>
      <c r="AR25" s="919"/>
      <c r="AS25" s="752"/>
      <c r="BJ25" s="70"/>
      <c r="BK25" s="70"/>
    </row>
    <row r="26" spans="2:63" x14ac:dyDescent="0.2">
      <c r="B26" s="105"/>
      <c r="C26" s="278" t="s">
        <v>136</v>
      </c>
      <c r="D26" s="279"/>
      <c r="E26" s="280"/>
      <c r="F26" s="267">
        <f>SUM(F14:F24)</f>
        <v>0</v>
      </c>
      <c r="G26" s="281">
        <f>IF(F26=0,0,F26/F26)</f>
        <v>0</v>
      </c>
      <c r="H26" s="282"/>
      <c r="I26" s="282"/>
      <c r="J26" s="282"/>
      <c r="K26" s="270"/>
      <c r="L26" s="282"/>
      <c r="M26" s="283"/>
      <c r="N26" s="283"/>
      <c r="O26" s="270"/>
      <c r="P26" s="282"/>
      <c r="Q26" s="282"/>
      <c r="R26" s="282"/>
      <c r="S26" s="270"/>
      <c r="T26" s="282"/>
      <c r="U26" s="283"/>
      <c r="V26" s="283"/>
      <c r="W26" s="254"/>
      <c r="X26" s="282"/>
      <c r="Y26" s="270"/>
      <c r="Z26" s="282"/>
      <c r="AA26" s="283"/>
      <c r="AB26" s="283"/>
      <c r="AC26" s="270"/>
      <c r="AD26" s="282"/>
      <c r="AE26" s="282"/>
      <c r="AF26" s="282"/>
      <c r="AG26" s="270"/>
      <c r="AH26" s="282"/>
      <c r="AI26" s="283"/>
      <c r="AJ26" s="283"/>
      <c r="AK26" s="254"/>
      <c r="AL26" s="282"/>
      <c r="AM26" s="254"/>
      <c r="AN26" s="282"/>
      <c r="AO26" s="254"/>
      <c r="AP26" s="282"/>
      <c r="AQ26" s="254"/>
      <c r="AR26" s="282"/>
      <c r="AS26" s="254"/>
      <c r="BJ26" s="70"/>
      <c r="BK26" s="70"/>
    </row>
    <row r="27" spans="2:63" s="72" customFormat="1" x14ac:dyDescent="0.2">
      <c r="B27" s="78"/>
      <c r="C27" s="135"/>
      <c r="D27" s="135"/>
      <c r="E27" s="135"/>
      <c r="F27" s="136"/>
      <c r="G27" s="136"/>
      <c r="H27" s="751"/>
      <c r="L27" s="748"/>
      <c r="P27" s="749"/>
      <c r="T27" s="749"/>
      <c r="X27" s="749"/>
      <c r="Z27" s="749"/>
      <c r="AD27" s="749"/>
      <c r="AH27" s="749"/>
      <c r="AK27" s="750"/>
      <c r="AM27" s="258"/>
      <c r="AU27" s="106"/>
    </row>
    <row r="28" spans="2:63" s="72" customFormat="1" x14ac:dyDescent="0.2">
      <c r="B28" s="78"/>
      <c r="C28" s="137"/>
      <c r="D28" s="137"/>
      <c r="E28" s="86"/>
      <c r="F28" s="138"/>
      <c r="G28" s="139"/>
      <c r="L28" s="747"/>
      <c r="Z28" s="106"/>
      <c r="AM28" s="258"/>
      <c r="AV28" s="923"/>
    </row>
    <row r="29" spans="2:63" s="72" customFormat="1" ht="12.75" customHeight="1" x14ac:dyDescent="0.2">
      <c r="B29" s="107"/>
      <c r="C29" s="137"/>
      <c r="D29" s="137"/>
      <c r="E29" s="86"/>
      <c r="G29" s="86"/>
      <c r="H29" s="106"/>
      <c r="AM29" s="258"/>
      <c r="AT29" s="106"/>
      <c r="AV29" s="922"/>
    </row>
    <row r="30" spans="2:63" x14ac:dyDescent="0.2">
      <c r="B30" s="1128"/>
      <c r="C30" s="1129"/>
      <c r="D30" s="1129"/>
      <c r="E30" s="1129"/>
      <c r="F30" s="72"/>
      <c r="G30" s="86"/>
      <c r="H30" s="72"/>
      <c r="K30" s="72"/>
      <c r="L30" s="72"/>
      <c r="M30" s="72"/>
      <c r="N30" s="72"/>
      <c r="O30" s="72"/>
      <c r="P30" s="72"/>
      <c r="S30" s="72"/>
      <c r="T30" s="72"/>
      <c r="U30" s="72"/>
      <c r="V30" s="72"/>
      <c r="W30" s="72"/>
      <c r="X30" s="72"/>
      <c r="Y30" s="72"/>
      <c r="Z30" s="72"/>
      <c r="AA30" s="72"/>
      <c r="AB30" s="72"/>
      <c r="AC30" s="72"/>
      <c r="AD30" s="72"/>
      <c r="AG30" s="72"/>
      <c r="AH30" s="312" t="s">
        <v>26522</v>
      </c>
      <c r="AI30" s="108">
        <v>0</v>
      </c>
      <c r="AJ30" s="108">
        <v>0</v>
      </c>
      <c r="AK30" s="108"/>
      <c r="AL30" s="108"/>
      <c r="AM30" s="258"/>
      <c r="AU30" s="106"/>
    </row>
    <row r="31" spans="2:63" ht="15" customHeight="1" x14ac:dyDescent="0.2">
      <c r="B31" s="109" t="s">
        <v>26521</v>
      </c>
      <c r="C31" s="72"/>
      <c r="D31" s="72"/>
      <c r="E31" s="72"/>
      <c r="F31" s="72"/>
      <c r="G31" s="86"/>
      <c r="H31" s="72"/>
      <c r="K31" s="130"/>
      <c r="L31" s="140"/>
      <c r="M31" s="140"/>
      <c r="N31" s="140"/>
      <c r="O31" s="130"/>
      <c r="P31" s="72"/>
      <c r="Q31" s="72"/>
      <c r="R31" s="72"/>
      <c r="S31" s="130"/>
      <c r="T31" s="72"/>
      <c r="U31" s="141"/>
      <c r="V31" s="141"/>
      <c r="W31" s="72"/>
      <c r="X31" s="72"/>
      <c r="Y31" s="130"/>
      <c r="Z31" s="140"/>
      <c r="AA31" s="140"/>
      <c r="AB31" s="140"/>
      <c r="AC31" s="130"/>
      <c r="AD31" s="72"/>
      <c r="AE31" s="72"/>
      <c r="AF31" s="72"/>
      <c r="AG31" s="130"/>
      <c r="AH31" s="72"/>
      <c r="AI31" s="141"/>
      <c r="AJ31" s="141"/>
      <c r="AK31" s="72"/>
      <c r="AL31" s="141"/>
      <c r="AM31" s="258"/>
    </row>
    <row r="32" spans="2:63" s="72" customFormat="1" ht="12.75" customHeight="1" thickBot="1" x14ac:dyDescent="0.25">
      <c r="B32" s="110"/>
      <c r="C32" s="142"/>
      <c r="D32" s="111"/>
      <c r="E32" s="111"/>
      <c r="F32" s="111"/>
      <c r="G32" s="112"/>
      <c r="H32" s="111"/>
      <c r="I32" s="111"/>
      <c r="J32" s="111"/>
      <c r="K32" s="143"/>
      <c r="L32" s="144"/>
      <c r="M32" s="144"/>
      <c r="N32" s="144"/>
      <c r="O32" s="143"/>
      <c r="P32" s="111"/>
      <c r="Q32" s="111"/>
      <c r="R32" s="111"/>
      <c r="S32" s="143"/>
      <c r="T32" s="144"/>
      <c r="U32" s="144"/>
      <c r="V32" s="144"/>
      <c r="W32" s="143"/>
      <c r="X32" s="111"/>
      <c r="Y32" s="143"/>
      <c r="Z32" s="144"/>
      <c r="AA32" s="144"/>
      <c r="AB32" s="144"/>
      <c r="AC32" s="143"/>
      <c r="AD32" s="111"/>
      <c r="AE32" s="111"/>
      <c r="AF32" s="111"/>
      <c r="AG32" s="143"/>
      <c r="AH32" s="144"/>
      <c r="AI32" s="144"/>
      <c r="AJ32" s="144"/>
      <c r="AK32" s="143"/>
      <c r="AL32" s="111"/>
      <c r="AM32" s="284"/>
    </row>
    <row r="33" spans="6:45" s="72" customFormat="1" x14ac:dyDescent="0.2">
      <c r="G33" s="86"/>
    </row>
    <row r="34" spans="6:45" s="72" customFormat="1" x14ac:dyDescent="0.2">
      <c r="G34" s="86"/>
    </row>
    <row r="35" spans="6:45" s="116" customFormat="1" ht="11.25" x14ac:dyDescent="0.2">
      <c r="F35" s="115">
        <f>SUM(F14:F23)</f>
        <v>0</v>
      </c>
      <c r="H35" s="117">
        <f>SUM(H14:H22)</f>
        <v>0</v>
      </c>
      <c r="I35" s="117"/>
      <c r="J35" s="117"/>
      <c r="K35" s="117"/>
      <c r="L35" s="117">
        <f>SUM(L14:N22)</f>
        <v>0</v>
      </c>
      <c r="M35" s="117"/>
      <c r="N35" s="117"/>
      <c r="O35" s="117"/>
      <c r="P35" s="117">
        <f>SUM(P14:R22)</f>
        <v>0</v>
      </c>
      <c r="Q35" s="117"/>
      <c r="R35" s="117"/>
      <c r="S35" s="117"/>
      <c r="T35" s="117">
        <f>SUM(T14:T22)</f>
        <v>0</v>
      </c>
      <c r="U35" s="117"/>
      <c r="V35" s="117"/>
      <c r="W35" s="117"/>
      <c r="X35" s="117">
        <f>SUM(X14:X22)</f>
        <v>0</v>
      </c>
      <c r="Y35" s="117"/>
      <c r="Z35" s="117">
        <f>SUM(Z14:Z22)</f>
        <v>0</v>
      </c>
      <c r="AA35" s="117"/>
      <c r="AB35" s="117"/>
      <c r="AC35" s="117"/>
      <c r="AD35" s="117">
        <f>SUM(AD14:AD22)</f>
        <v>0</v>
      </c>
      <c r="AE35" s="117"/>
      <c r="AF35" s="117"/>
      <c r="AG35" s="117"/>
      <c r="AH35" s="117">
        <f>SUM(AH14:AH22)</f>
        <v>0</v>
      </c>
      <c r="AI35" s="117"/>
      <c r="AJ35" s="117"/>
      <c r="AK35" s="117"/>
      <c r="AL35" s="117">
        <f>SUM(AL14:AL22)</f>
        <v>0</v>
      </c>
      <c r="AM35" s="117"/>
      <c r="AN35" s="117">
        <f>SUM(AN14:AN22)</f>
        <v>0</v>
      </c>
      <c r="AP35" s="116">
        <f>SUM(AP14:AP22)</f>
        <v>85736.47</v>
      </c>
      <c r="AR35" s="901">
        <f>SUM(AR14:AR21)</f>
        <v>-85736.47</v>
      </c>
    </row>
    <row r="36" spans="6:45" s="118" customFormat="1" ht="11.25" x14ac:dyDescent="0.2">
      <c r="F36" s="924">
        <f>SUM(F14:F22)</f>
        <v>0</v>
      </c>
      <c r="H36" s="119" t="e">
        <f>H35/$F$36</f>
        <v>#DIV/0!</v>
      </c>
      <c r="I36" s="119"/>
      <c r="J36" s="119"/>
      <c r="K36" s="119"/>
      <c r="L36" s="119" t="e">
        <f>L35/$F$36</f>
        <v>#DIV/0!</v>
      </c>
      <c r="M36" s="119"/>
      <c r="N36" s="119"/>
      <c r="O36" s="119" t="e">
        <f>L36+H36</f>
        <v>#DIV/0!</v>
      </c>
      <c r="P36" s="119" t="e">
        <f>P35/$F$36</f>
        <v>#DIV/0!</v>
      </c>
      <c r="Q36" s="119"/>
      <c r="R36" s="119"/>
      <c r="S36" s="119" t="e">
        <f>P36+O36</f>
        <v>#DIV/0!</v>
      </c>
      <c r="T36" s="119" t="e">
        <f>T35/$F$36</f>
        <v>#DIV/0!</v>
      </c>
      <c r="U36" s="119"/>
      <c r="V36" s="119"/>
      <c r="W36" s="119" t="e">
        <f>T36+S36</f>
        <v>#DIV/0!</v>
      </c>
      <c r="X36" s="119" t="e">
        <f>X35/$F$36</f>
        <v>#DIV/0!</v>
      </c>
      <c r="Y36" s="119" t="e">
        <f>W36+X36</f>
        <v>#DIV/0!</v>
      </c>
      <c r="Z36" s="119" t="e">
        <f>Z35/$F$36</f>
        <v>#DIV/0!</v>
      </c>
      <c r="AA36" s="119"/>
      <c r="AB36" s="119"/>
      <c r="AC36" s="119" t="e">
        <f>Z36+Y36</f>
        <v>#DIV/0!</v>
      </c>
      <c r="AD36" s="119" t="e">
        <f>AD35/$F$36</f>
        <v>#DIV/0!</v>
      </c>
      <c r="AE36" s="119"/>
      <c r="AF36" s="119"/>
      <c r="AG36" s="119" t="e">
        <f>AD36+AC36</f>
        <v>#DIV/0!</v>
      </c>
      <c r="AH36" s="119" t="e">
        <f>AH35/$F$36</f>
        <v>#DIV/0!</v>
      </c>
      <c r="AI36" s="119"/>
      <c r="AJ36" s="119"/>
      <c r="AK36" s="119" t="e">
        <f>AH36+AG36</f>
        <v>#DIV/0!</v>
      </c>
      <c r="AL36" s="119" t="e">
        <f>AL35/$F$36</f>
        <v>#DIV/0!</v>
      </c>
      <c r="AM36" s="119">
        <v>0.55000000000000004</v>
      </c>
      <c r="AN36" s="119" t="e">
        <f>AN35/$F$36</f>
        <v>#DIV/0!</v>
      </c>
      <c r="AO36" s="918" t="e">
        <f>AM36+AN36</f>
        <v>#DIV/0!</v>
      </c>
      <c r="AP36" s="119" t="e">
        <f>AP35/$F$36</f>
        <v>#DIV/0!</v>
      </c>
      <c r="AQ36" s="918" t="e">
        <f>AP36+AO36</f>
        <v>#DIV/0!</v>
      </c>
      <c r="AR36" s="119" t="e">
        <f>AR35/$F$36</f>
        <v>#DIV/0!</v>
      </c>
      <c r="AS36" s="918" t="e">
        <f>AQ36+AR36</f>
        <v>#DIV/0!</v>
      </c>
    </row>
    <row r="37" spans="6:45" s="72" customFormat="1" x14ac:dyDescent="0.2">
      <c r="G37" s="86"/>
    </row>
    <row r="38" spans="6:45" s="72" customFormat="1" x14ac:dyDescent="0.2">
      <c r="G38" s="86"/>
      <c r="H38" s="920"/>
      <c r="L38" s="921"/>
      <c r="P38" s="921"/>
      <c r="T38" s="921"/>
      <c r="X38" s="921"/>
      <c r="Z38" s="921"/>
      <c r="AD38" s="921"/>
      <c r="AH38" s="921"/>
      <c r="AL38" s="921"/>
      <c r="AN38" s="921"/>
      <c r="AP38" s="921"/>
      <c r="AR38" s="922"/>
    </row>
    <row r="39" spans="6:45" s="72" customFormat="1" x14ac:dyDescent="0.2">
      <c r="F39" s="113"/>
      <c r="G39" s="86"/>
      <c r="H39" s="925"/>
      <c r="L39" s="925"/>
      <c r="P39" s="925"/>
      <c r="T39" s="925"/>
      <c r="X39" s="925"/>
      <c r="Z39" s="749"/>
      <c r="AD39" s="749"/>
      <c r="AH39" s="749"/>
      <c r="AL39" s="926"/>
      <c r="AN39" s="749"/>
      <c r="AP39" s="749"/>
      <c r="AR39" s="749"/>
    </row>
    <row r="40" spans="6:45" s="72" customFormat="1" x14ac:dyDescent="0.2">
      <c r="G40" s="86"/>
    </row>
    <row r="41" spans="6:45" s="72" customFormat="1" x14ac:dyDescent="0.2">
      <c r="G41" s="86"/>
    </row>
    <row r="42" spans="6:45" s="72" customFormat="1" x14ac:dyDescent="0.2">
      <c r="G42" s="86"/>
      <c r="K42" s="750"/>
      <c r="AS42" s="921"/>
    </row>
    <row r="43" spans="6:45" s="72" customFormat="1" x14ac:dyDescent="0.2">
      <c r="G43" s="86"/>
    </row>
    <row r="44" spans="6:45" s="72" customFormat="1" x14ac:dyDescent="0.2">
      <c r="G44" s="86"/>
    </row>
    <row r="45" spans="6:45" s="72" customFormat="1" x14ac:dyDescent="0.2">
      <c r="G45" s="86"/>
    </row>
    <row r="46" spans="6:45" s="72" customFormat="1" x14ac:dyDescent="0.2">
      <c r="G46" s="86"/>
    </row>
    <row r="47" spans="6:45" s="72" customFormat="1" x14ac:dyDescent="0.2">
      <c r="G47" s="86"/>
    </row>
    <row r="48" spans="6:45" s="72" customFormat="1" x14ac:dyDescent="0.2">
      <c r="G48" s="86"/>
    </row>
    <row r="49" spans="7:7" s="72" customFormat="1" x14ac:dyDescent="0.2">
      <c r="G49" s="86"/>
    </row>
    <row r="50" spans="7:7" s="72" customFormat="1" x14ac:dyDescent="0.2">
      <c r="G50" s="86"/>
    </row>
    <row r="51" spans="7:7" s="72" customFormat="1" x14ac:dyDescent="0.2">
      <c r="G51" s="86"/>
    </row>
    <row r="52" spans="7:7" s="72" customFormat="1" x14ac:dyDescent="0.2">
      <c r="G52" s="86"/>
    </row>
    <row r="53" spans="7:7" s="72" customFormat="1" x14ac:dyDescent="0.2">
      <c r="G53" s="86"/>
    </row>
    <row r="54" spans="7:7" s="72" customFormat="1" x14ac:dyDescent="0.2">
      <c r="G54" s="86"/>
    </row>
    <row r="55" spans="7:7" s="72" customFormat="1" x14ac:dyDescent="0.2">
      <c r="G55" s="86"/>
    </row>
    <row r="56" spans="7:7" s="72" customFormat="1" x14ac:dyDescent="0.2">
      <c r="G56" s="86"/>
    </row>
    <row r="57" spans="7:7" s="72" customFormat="1" x14ac:dyDescent="0.2">
      <c r="G57" s="86"/>
    </row>
    <row r="58" spans="7:7" s="72" customFormat="1" x14ac:dyDescent="0.2">
      <c r="G58" s="86"/>
    </row>
    <row r="59" spans="7:7" s="72" customFormat="1" x14ac:dyDescent="0.2">
      <c r="G59" s="86"/>
    </row>
    <row r="60" spans="7:7" s="72" customFormat="1" x14ac:dyDescent="0.2">
      <c r="G60" s="86"/>
    </row>
    <row r="61" spans="7:7" s="72" customFormat="1" x14ac:dyDescent="0.2">
      <c r="G61" s="86"/>
    </row>
    <row r="62" spans="7:7" s="72" customFormat="1" x14ac:dyDescent="0.2">
      <c r="G62" s="86"/>
    </row>
    <row r="63" spans="7:7" s="72" customFormat="1" x14ac:dyDescent="0.2">
      <c r="G63" s="86"/>
    </row>
    <row r="64" spans="7:7" s="72" customFormat="1" x14ac:dyDescent="0.2">
      <c r="G64" s="86"/>
    </row>
    <row r="65" spans="7:7" s="72" customFormat="1" x14ac:dyDescent="0.2">
      <c r="G65" s="86"/>
    </row>
    <row r="66" spans="7:7" s="72" customFormat="1" x14ac:dyDescent="0.2">
      <c r="G66" s="86"/>
    </row>
    <row r="67" spans="7:7" s="72" customFormat="1" x14ac:dyDescent="0.2">
      <c r="G67" s="86"/>
    </row>
    <row r="68" spans="7:7" s="72" customFormat="1" x14ac:dyDescent="0.2">
      <c r="G68" s="86"/>
    </row>
    <row r="69" spans="7:7" s="72" customFormat="1" x14ac:dyDescent="0.2">
      <c r="G69" s="86"/>
    </row>
    <row r="70" spans="7:7" s="72" customFormat="1" x14ac:dyDescent="0.2">
      <c r="G70" s="86"/>
    </row>
    <row r="71" spans="7:7" s="72" customFormat="1" x14ac:dyDescent="0.2">
      <c r="G71" s="86"/>
    </row>
    <row r="72" spans="7:7" s="72" customFormat="1" x14ac:dyDescent="0.2">
      <c r="G72" s="86"/>
    </row>
    <row r="73" spans="7:7" s="72" customFormat="1" x14ac:dyDescent="0.2">
      <c r="G73" s="86"/>
    </row>
    <row r="74" spans="7:7" s="72" customFormat="1" x14ac:dyDescent="0.2">
      <c r="G74" s="86"/>
    </row>
    <row r="75" spans="7:7" s="72" customFormat="1" x14ac:dyDescent="0.2">
      <c r="G75" s="86"/>
    </row>
    <row r="76" spans="7:7" s="72" customFormat="1" x14ac:dyDescent="0.2">
      <c r="G76" s="86"/>
    </row>
    <row r="77" spans="7:7" s="72" customFormat="1" x14ac:dyDescent="0.2">
      <c r="G77" s="86"/>
    </row>
    <row r="78" spans="7:7" s="72" customFormat="1" x14ac:dyDescent="0.2">
      <c r="G78" s="86"/>
    </row>
    <row r="79" spans="7:7" s="72" customFormat="1" x14ac:dyDescent="0.2">
      <c r="G79" s="86"/>
    </row>
    <row r="80" spans="7:7" s="72" customFormat="1" x14ac:dyDescent="0.2">
      <c r="G80" s="86"/>
    </row>
    <row r="81" spans="7:7" s="72" customFormat="1" x14ac:dyDescent="0.2">
      <c r="G81" s="86"/>
    </row>
    <row r="82" spans="7:7" s="72" customFormat="1" x14ac:dyDescent="0.2">
      <c r="G82" s="86"/>
    </row>
    <row r="83" spans="7:7" s="72" customFormat="1" x14ac:dyDescent="0.2">
      <c r="G83" s="86"/>
    </row>
    <row r="84" spans="7:7" s="72" customFormat="1" x14ac:dyDescent="0.2">
      <c r="G84" s="86"/>
    </row>
    <row r="85" spans="7:7" s="72" customFormat="1" x14ac:dyDescent="0.2">
      <c r="G85" s="86"/>
    </row>
    <row r="86" spans="7:7" s="72" customFormat="1" x14ac:dyDescent="0.2">
      <c r="G86" s="86"/>
    </row>
    <row r="87" spans="7:7" s="72" customFormat="1" x14ac:dyDescent="0.2">
      <c r="G87" s="86"/>
    </row>
    <row r="88" spans="7:7" s="72" customFormat="1" x14ac:dyDescent="0.2">
      <c r="G88" s="86"/>
    </row>
    <row r="89" spans="7:7" s="72" customFormat="1" x14ac:dyDescent="0.2">
      <c r="G89" s="86"/>
    </row>
    <row r="90" spans="7:7" s="72" customFormat="1" x14ac:dyDescent="0.2">
      <c r="G90" s="86"/>
    </row>
    <row r="91" spans="7:7" s="72" customFormat="1" x14ac:dyDescent="0.2">
      <c r="G91" s="86"/>
    </row>
    <row r="92" spans="7:7" s="72" customFormat="1" x14ac:dyDescent="0.2">
      <c r="G92" s="86"/>
    </row>
    <row r="93" spans="7:7" s="72" customFormat="1" x14ac:dyDescent="0.2">
      <c r="G93" s="86"/>
    </row>
    <row r="94" spans="7:7" s="72" customFormat="1" x14ac:dyDescent="0.2">
      <c r="G94" s="86"/>
    </row>
    <row r="95" spans="7:7" s="72" customFormat="1" x14ac:dyDescent="0.2">
      <c r="G95" s="86"/>
    </row>
    <row r="96" spans="7:7" s="72" customFormat="1" x14ac:dyDescent="0.2">
      <c r="G96" s="86"/>
    </row>
    <row r="97" spans="7:7" s="72" customFormat="1" x14ac:dyDescent="0.2">
      <c r="G97" s="86"/>
    </row>
    <row r="98" spans="7:7" s="72" customFormat="1" x14ac:dyDescent="0.2">
      <c r="G98" s="86"/>
    </row>
    <row r="99" spans="7:7" s="72" customFormat="1" x14ac:dyDescent="0.2">
      <c r="G99" s="86"/>
    </row>
    <row r="100" spans="7:7" s="72" customFormat="1" x14ac:dyDescent="0.2">
      <c r="G100" s="86"/>
    </row>
    <row r="101" spans="7:7" s="72" customFormat="1" x14ac:dyDescent="0.2">
      <c r="G101" s="86"/>
    </row>
    <row r="102" spans="7:7" s="72" customFormat="1" x14ac:dyDescent="0.2">
      <c r="G102" s="86"/>
    </row>
    <row r="103" spans="7:7" s="72" customFormat="1" x14ac:dyDescent="0.2">
      <c r="G103" s="86"/>
    </row>
    <row r="104" spans="7:7" s="72" customFormat="1" x14ac:dyDescent="0.2">
      <c r="G104" s="86"/>
    </row>
    <row r="105" spans="7:7" s="72" customFormat="1" x14ac:dyDescent="0.2">
      <c r="G105" s="86"/>
    </row>
    <row r="106" spans="7:7" s="72" customFormat="1" x14ac:dyDescent="0.2">
      <c r="G106" s="86"/>
    </row>
    <row r="107" spans="7:7" s="72" customFormat="1" x14ac:dyDescent="0.2">
      <c r="G107" s="86"/>
    </row>
    <row r="108" spans="7:7" s="72" customFormat="1" x14ac:dyDescent="0.2">
      <c r="G108" s="86"/>
    </row>
    <row r="109" spans="7:7" s="72" customFormat="1" x14ac:dyDescent="0.2">
      <c r="G109" s="86"/>
    </row>
    <row r="110" spans="7:7" s="72" customFormat="1" x14ac:dyDescent="0.2">
      <c r="G110" s="86"/>
    </row>
    <row r="111" spans="7:7" s="72" customFormat="1" x14ac:dyDescent="0.2">
      <c r="G111" s="86"/>
    </row>
    <row r="112" spans="7:7" s="72" customFormat="1" x14ac:dyDescent="0.2">
      <c r="G112" s="86"/>
    </row>
    <row r="113" spans="7:7" s="72" customFormat="1" x14ac:dyDescent="0.2">
      <c r="G113" s="86"/>
    </row>
    <row r="114" spans="7:7" s="72" customFormat="1" x14ac:dyDescent="0.2">
      <c r="G114" s="86"/>
    </row>
    <row r="115" spans="7:7" s="72" customFormat="1" x14ac:dyDescent="0.2">
      <c r="G115" s="86"/>
    </row>
    <row r="116" spans="7:7" s="72" customFormat="1" x14ac:dyDescent="0.2">
      <c r="G116" s="86"/>
    </row>
    <row r="117" spans="7:7" s="72" customFormat="1" x14ac:dyDescent="0.2">
      <c r="G117" s="86"/>
    </row>
    <row r="118" spans="7:7" s="72" customFormat="1" x14ac:dyDescent="0.2">
      <c r="G118" s="86"/>
    </row>
    <row r="119" spans="7:7" s="72" customFormat="1" x14ac:dyDescent="0.2">
      <c r="G119" s="86"/>
    </row>
    <row r="120" spans="7:7" s="72" customFormat="1" x14ac:dyDescent="0.2">
      <c r="G120" s="86"/>
    </row>
    <row r="121" spans="7:7" s="72" customFormat="1" x14ac:dyDescent="0.2">
      <c r="G121" s="86"/>
    </row>
    <row r="122" spans="7:7" s="72" customFormat="1" x14ac:dyDescent="0.2">
      <c r="G122" s="86"/>
    </row>
    <row r="123" spans="7:7" s="72" customFormat="1" x14ac:dyDescent="0.2">
      <c r="G123" s="86"/>
    </row>
    <row r="124" spans="7:7" s="72" customFormat="1" x14ac:dyDescent="0.2">
      <c r="G124" s="86"/>
    </row>
    <row r="125" spans="7:7" s="72" customFormat="1" x14ac:dyDescent="0.2">
      <c r="G125" s="86"/>
    </row>
    <row r="126" spans="7:7" s="72" customFormat="1" x14ac:dyDescent="0.2">
      <c r="G126" s="86"/>
    </row>
    <row r="127" spans="7:7" s="72" customFormat="1" x14ac:dyDescent="0.2">
      <c r="G127" s="86"/>
    </row>
    <row r="128" spans="7:7" s="72" customFormat="1" x14ac:dyDescent="0.2">
      <c r="G128" s="86"/>
    </row>
    <row r="129" spans="7:7" s="72" customFormat="1" x14ac:dyDescent="0.2">
      <c r="G129" s="86"/>
    </row>
    <row r="130" spans="7:7" s="72" customFormat="1" x14ac:dyDescent="0.2">
      <c r="G130" s="86"/>
    </row>
    <row r="131" spans="7:7" s="72" customFormat="1" x14ac:dyDescent="0.2">
      <c r="G131" s="86"/>
    </row>
    <row r="132" spans="7:7" s="72" customFormat="1" x14ac:dyDescent="0.2">
      <c r="G132" s="86"/>
    </row>
    <row r="133" spans="7:7" s="72" customFormat="1" x14ac:dyDescent="0.2">
      <c r="G133" s="86"/>
    </row>
    <row r="134" spans="7:7" s="72" customFormat="1" x14ac:dyDescent="0.2">
      <c r="G134" s="86"/>
    </row>
    <row r="135" spans="7:7" s="72" customFormat="1" x14ac:dyDescent="0.2">
      <c r="G135" s="86"/>
    </row>
    <row r="136" spans="7:7" s="72" customFormat="1" x14ac:dyDescent="0.2">
      <c r="G136" s="86"/>
    </row>
    <row r="137" spans="7:7" s="72" customFormat="1" x14ac:dyDescent="0.2">
      <c r="G137" s="86"/>
    </row>
    <row r="138" spans="7:7" s="72" customFormat="1" x14ac:dyDescent="0.2">
      <c r="G138" s="86"/>
    </row>
    <row r="139" spans="7:7" s="72" customFormat="1" x14ac:dyDescent="0.2">
      <c r="G139" s="86"/>
    </row>
    <row r="140" spans="7:7" s="72" customFormat="1" x14ac:dyDescent="0.2">
      <c r="G140" s="86"/>
    </row>
    <row r="141" spans="7:7" s="72" customFormat="1" x14ac:dyDescent="0.2">
      <c r="G141" s="86"/>
    </row>
    <row r="142" spans="7:7" s="72" customFormat="1" x14ac:dyDescent="0.2">
      <c r="G142" s="86"/>
    </row>
    <row r="143" spans="7:7" s="72" customFormat="1" x14ac:dyDescent="0.2">
      <c r="G143" s="86"/>
    </row>
    <row r="144" spans="7:7" s="72" customFormat="1" x14ac:dyDescent="0.2">
      <c r="G144" s="86"/>
    </row>
    <row r="145" spans="7:7" s="72" customFormat="1" x14ac:dyDescent="0.2">
      <c r="G145" s="86"/>
    </row>
    <row r="146" spans="7:7" s="72" customFormat="1" x14ac:dyDescent="0.2">
      <c r="G146" s="86"/>
    </row>
    <row r="147" spans="7:7" s="72" customFormat="1" x14ac:dyDescent="0.2">
      <c r="G147" s="86"/>
    </row>
    <row r="148" spans="7:7" s="72" customFormat="1" x14ac:dyDescent="0.2">
      <c r="G148" s="86"/>
    </row>
    <row r="149" spans="7:7" s="72" customFormat="1" x14ac:dyDescent="0.2">
      <c r="G149" s="86"/>
    </row>
    <row r="150" spans="7:7" s="72" customFormat="1" x14ac:dyDescent="0.2">
      <c r="G150" s="86"/>
    </row>
    <row r="151" spans="7:7" s="72" customFormat="1" x14ac:dyDescent="0.2">
      <c r="G151" s="86"/>
    </row>
    <row r="152" spans="7:7" s="72" customFormat="1" x14ac:dyDescent="0.2">
      <c r="G152" s="86"/>
    </row>
    <row r="153" spans="7:7" s="72" customFormat="1" x14ac:dyDescent="0.2">
      <c r="G153" s="86"/>
    </row>
    <row r="154" spans="7:7" s="72" customFormat="1" x14ac:dyDescent="0.2">
      <c r="G154" s="86"/>
    </row>
  </sheetData>
  <mergeCells count="28">
    <mergeCell ref="AN12:AO12"/>
    <mergeCell ref="AP12:AQ12"/>
    <mergeCell ref="AR12:AS12"/>
    <mergeCell ref="Z12:AC12"/>
    <mergeCell ref="AD12:AG12"/>
    <mergeCell ref="AH12:AK12"/>
    <mergeCell ref="T6:AL6"/>
    <mergeCell ref="C16:E16"/>
    <mergeCell ref="L12:O12"/>
    <mergeCell ref="T12:W12"/>
    <mergeCell ref="C14:E14"/>
    <mergeCell ref="C15:E15"/>
    <mergeCell ref="P12:S12"/>
    <mergeCell ref="B6:C6"/>
    <mergeCell ref="D6:G6"/>
    <mergeCell ref="B9:G9"/>
    <mergeCell ref="H12:K12"/>
    <mergeCell ref="X12:Y12"/>
    <mergeCell ref="AL12:AM12"/>
    <mergeCell ref="C22:E22"/>
    <mergeCell ref="C23:E23"/>
    <mergeCell ref="C24:E24"/>
    <mergeCell ref="B30:E30"/>
    <mergeCell ref="C17:E17"/>
    <mergeCell ref="C20:E20"/>
    <mergeCell ref="C21:E21"/>
    <mergeCell ref="C18:E18"/>
    <mergeCell ref="C19:E19"/>
  </mergeCells>
  <conditionalFormatting sqref="I14:J25">
    <cfRule type="expression" dxfId="22" priority="65" stopIfTrue="1">
      <formula>H14&gt;99.9999999</formula>
    </cfRule>
  </conditionalFormatting>
  <conditionalFormatting sqref="L23 H23:H24">
    <cfRule type="expression" dxfId="21" priority="87" stopIfTrue="1">
      <formula>#REF!&gt;99.9999999</formula>
    </cfRule>
  </conditionalFormatting>
  <conditionalFormatting sqref="L24 T24">
    <cfRule type="expression" dxfId="20" priority="86" stopIfTrue="1">
      <formula>K24&gt;99.9999999</formula>
    </cfRule>
  </conditionalFormatting>
  <conditionalFormatting sqref="M14:N25">
    <cfRule type="expression" dxfId="19" priority="36" stopIfTrue="1">
      <formula>L14&gt;99.9999999</formula>
    </cfRule>
  </conditionalFormatting>
  <conditionalFormatting sqref="P23:P24">
    <cfRule type="expression" dxfId="18" priority="42" stopIfTrue="1">
      <formula>#REF!&gt;99.9999999</formula>
    </cfRule>
  </conditionalFormatting>
  <conditionalFormatting sqref="Q14:R25">
    <cfRule type="expression" dxfId="17" priority="35" stopIfTrue="1">
      <formula>P14&gt;99.9999999</formula>
    </cfRule>
  </conditionalFormatting>
  <conditionalFormatting sqref="T23">
    <cfRule type="expression" dxfId="16" priority="41" stopIfTrue="1">
      <formula>#REF!&gt;99.9999999</formula>
    </cfRule>
  </conditionalFormatting>
  <conditionalFormatting sqref="U14:V25">
    <cfRule type="expression" dxfId="15" priority="34" stopIfTrue="1">
      <formula>T14&gt;99.9999999</formula>
    </cfRule>
  </conditionalFormatting>
  <conditionalFormatting sqref="Z23 X23:X24">
    <cfRule type="expression" dxfId="14" priority="32" stopIfTrue="1">
      <formula>#REF!&gt;99.9999999</formula>
    </cfRule>
  </conditionalFormatting>
  <conditionalFormatting sqref="Z24 AH24">
    <cfRule type="expression" dxfId="13" priority="33" stopIfTrue="1">
      <formula>Y24&gt;99.9999999</formula>
    </cfRule>
  </conditionalFormatting>
  <conditionalFormatting sqref="AA14:AB25">
    <cfRule type="expression" dxfId="12" priority="15" stopIfTrue="1">
      <formula>Z14&gt;99.9999999</formula>
    </cfRule>
  </conditionalFormatting>
  <conditionalFormatting sqref="AD23:AD24">
    <cfRule type="expression" dxfId="11" priority="20" stopIfTrue="1">
      <formula>#REF!&gt;99.9999999</formula>
    </cfRule>
  </conditionalFormatting>
  <conditionalFormatting sqref="AE14:AF25">
    <cfRule type="expression" dxfId="10" priority="14" stopIfTrue="1">
      <formula>AD14&gt;99.9999999</formula>
    </cfRule>
  </conditionalFormatting>
  <conditionalFormatting sqref="AH23">
    <cfRule type="expression" dxfId="9" priority="19" stopIfTrue="1">
      <formula>#REF!&gt;99.9999999</formula>
    </cfRule>
  </conditionalFormatting>
  <conditionalFormatting sqref="AI14:AJ25">
    <cfRule type="expression" dxfId="8" priority="13" stopIfTrue="1">
      <formula>AH14&gt;99.9999999</formula>
    </cfRule>
  </conditionalFormatting>
  <conditionalFormatting sqref="AL24">
    <cfRule type="expression" dxfId="7" priority="12" stopIfTrue="1">
      <formula>AK24&gt;99.9999999</formula>
    </cfRule>
  </conditionalFormatting>
  <conditionalFormatting sqref="AL23">
    <cfRule type="expression" dxfId="6" priority="11" stopIfTrue="1">
      <formula>#REF!&gt;99.9999999</formula>
    </cfRule>
  </conditionalFormatting>
  <conditionalFormatting sqref="AN24">
    <cfRule type="expression" dxfId="5" priority="9" stopIfTrue="1">
      <formula>AM24&gt;99.9999999</formula>
    </cfRule>
  </conditionalFormatting>
  <conditionalFormatting sqref="AN23">
    <cfRule type="expression" dxfId="4" priority="8" stopIfTrue="1">
      <formula>#REF!&gt;99.9999999</formula>
    </cfRule>
  </conditionalFormatting>
  <conditionalFormatting sqref="AP24">
    <cfRule type="expression" dxfId="3" priority="7" stopIfTrue="1">
      <formula>AO24&gt;99.9999999</formula>
    </cfRule>
  </conditionalFormatting>
  <conditionalFormatting sqref="AR24">
    <cfRule type="expression" dxfId="2" priority="5" stopIfTrue="1">
      <formula>AQ24&gt;99.9999999</formula>
    </cfRule>
  </conditionalFormatting>
  <conditionalFormatting sqref="AP23">
    <cfRule type="expression" dxfId="1" priority="2" stopIfTrue="1">
      <formula>#REF!&gt;99.9999999</formula>
    </cfRule>
  </conditionalFormatting>
  <conditionalFormatting sqref="AR23">
    <cfRule type="expression" dxfId="0" priority="1" stopIfTrue="1">
      <formula>#REF!&gt;99.9999999</formula>
    </cfRule>
  </conditionalFormatting>
  <printOptions horizontalCentered="1"/>
  <pageMargins left="0.19685039370078741" right="0.19685039370078741" top="0.78740157480314965" bottom="0.19685039370078741" header="0.31496062992125984" footer="0.31496062992125984"/>
  <pageSetup scale="37" orientation="landscape" r:id="rId1"/>
  <ignoredErrors>
    <ignoredError sqref="I14:K14 I16:J16 I15:J15 M15:N15 Q15:R15 U15:W15 I21:J21 I17:J17 M16:O16 M21:O21 Q16:S16 Q17:S17 Q21:S21 U16:W16 U17:W17 U21:V21 M17:O17 Q14:S14 U14:W14 M14:O14" unlockedFormula="1"/>
    <ignoredError sqref="G26"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00B0F0"/>
    <pageSetUpPr fitToPage="1"/>
  </sheetPr>
  <dimension ref="B1:IV48"/>
  <sheetViews>
    <sheetView tabSelected="1" view="pageBreakPreview" zoomScale="115" zoomScaleNormal="115" zoomScaleSheetLayoutView="115" workbookViewId="0">
      <selection activeCell="J25" sqref="J25"/>
    </sheetView>
  </sheetViews>
  <sheetFormatPr defaultRowHeight="12.75" x14ac:dyDescent="0.2"/>
  <cols>
    <col min="1" max="1" width="5.85546875" customWidth="1"/>
    <col min="2" max="2" width="16.28515625" customWidth="1"/>
    <col min="3" max="3" width="2.28515625" customWidth="1"/>
    <col min="4" max="4" width="5" customWidth="1"/>
    <col min="7" max="7" width="3.85546875" customWidth="1"/>
    <col min="8" max="8" width="26" customWidth="1"/>
    <col min="9" max="9" width="15" customWidth="1"/>
  </cols>
  <sheetData>
    <row r="1" spans="2:256" ht="13.5" thickBot="1" x14ac:dyDescent="0.25"/>
    <row r="2" spans="2:256" ht="12" customHeight="1" x14ac:dyDescent="0.2">
      <c r="B2" s="40"/>
      <c r="C2" s="13"/>
      <c r="D2" s="13"/>
      <c r="E2" s="13"/>
      <c r="F2" s="13"/>
      <c r="G2" s="13"/>
      <c r="H2" s="13"/>
      <c r="I2" s="57"/>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row>
    <row r="3" spans="2:256" ht="18.75" customHeight="1" x14ac:dyDescent="0.2">
      <c r="B3" s="1012" t="str">
        <f>ORÇAMENTO!B3</f>
        <v>PREFEITURA MUNICIPAL DE ITABORAÍ</v>
      </c>
      <c r="C3" s="1013"/>
      <c r="D3" s="1013"/>
      <c r="E3" s="1013"/>
      <c r="F3" s="1013"/>
      <c r="G3" s="1013"/>
      <c r="H3" s="1013"/>
      <c r="I3" s="1014"/>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pans="2:256" ht="18" customHeight="1" x14ac:dyDescent="0.2">
      <c r="B4" s="1024" t="str">
        <f>ORÇAMENTO!B4</f>
        <v>SECRETARIA MUNICIPAL DE OBRAS</v>
      </c>
      <c r="C4" s="1025"/>
      <c r="D4" s="1025"/>
      <c r="E4" s="1025"/>
      <c r="F4" s="1025"/>
      <c r="G4" s="1025"/>
      <c r="H4" s="1025"/>
      <c r="I4" s="1026"/>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pans="2:256" ht="17.25" customHeight="1" x14ac:dyDescent="0.2">
      <c r="B5" s="1146" t="str">
        <f>ORÇAMENTO!B5</f>
        <v>OBRA: DRENAGEM PLUVIAL, PAVIMENTAÇÃO E SINALIZAÇÃO VIÁRIA</v>
      </c>
      <c r="C5" s="1147"/>
      <c r="D5" s="1147"/>
      <c r="E5" s="1147"/>
      <c r="F5" s="1147"/>
      <c r="G5" s="1147"/>
      <c r="H5" s="1147"/>
      <c r="I5" s="1148"/>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pans="2:256" ht="18.75" customHeight="1" x14ac:dyDescent="0.2">
      <c r="B6" s="1186" t="str">
        <f>ORÇAMENTO!B6</f>
        <v>LOCAL: JOÃO CAETANO - ITAMBI 3º DISTRITO META 2.1</v>
      </c>
      <c r="C6" s="1147"/>
      <c r="D6" s="1147"/>
      <c r="E6" s="1147"/>
      <c r="F6" s="1147"/>
      <c r="G6" s="1147"/>
      <c r="H6" s="1147"/>
      <c r="I6" s="1148"/>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pans="2:256" ht="9" customHeight="1" x14ac:dyDescent="0.2">
      <c r="B7" s="297"/>
      <c r="C7" s="298"/>
      <c r="D7" s="298"/>
      <c r="E7" s="298"/>
      <c r="F7" s="298"/>
      <c r="G7" s="298"/>
      <c r="H7" s="298"/>
      <c r="I7" s="299"/>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pans="2:256" s="890" customFormat="1" ht="23.25" customHeight="1" x14ac:dyDescent="0.2">
      <c r="B8" s="1187" t="s">
        <v>52860</v>
      </c>
      <c r="C8" s="1188"/>
      <c r="D8" s="1188"/>
      <c r="E8" s="1188"/>
      <c r="F8" s="1188"/>
      <c r="G8" s="1188"/>
      <c r="H8" s="1188"/>
      <c r="I8" s="1188"/>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row>
    <row r="9" spans="2:256" s="41" customFormat="1" ht="25.5" customHeight="1" x14ac:dyDescent="0.2">
      <c r="B9" s="1182" t="s">
        <v>26520</v>
      </c>
      <c r="C9" s="1183"/>
      <c r="D9" s="1183"/>
      <c r="E9" s="1183"/>
      <c r="F9" s="1183"/>
      <c r="G9" s="1183"/>
      <c r="H9" s="1183"/>
      <c r="I9" s="1184"/>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row>
    <row r="10" spans="2:256" s="2" customFormat="1" ht="9" customHeight="1" x14ac:dyDescent="0.25">
      <c r="B10" s="58"/>
      <c r="C10" s="14"/>
      <c r="D10" s="15"/>
      <c r="E10" s="15"/>
      <c r="F10" s="16"/>
      <c r="G10" s="16"/>
      <c r="H10" s="16"/>
      <c r="I10" s="59"/>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row>
    <row r="11" spans="2:256" ht="15" customHeight="1" x14ac:dyDescent="0.2">
      <c r="B11" s="1158" t="s">
        <v>44</v>
      </c>
      <c r="C11" s="1159"/>
      <c r="D11" s="1159"/>
      <c r="E11" s="1159"/>
      <c r="F11" s="1159"/>
      <c r="G11" s="1159"/>
      <c r="H11" s="1159"/>
      <c r="I11" s="1160"/>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2:256" s="2" customFormat="1" ht="15" customHeight="1" x14ac:dyDescent="0.2">
      <c r="B12" s="1152" t="s">
        <v>31</v>
      </c>
      <c r="C12" s="1153"/>
      <c r="D12" s="1153"/>
      <c r="E12" s="1153"/>
      <c r="F12" s="1153"/>
      <c r="G12" s="1153"/>
      <c r="H12" s="1154"/>
      <c r="I12" s="300" t="s">
        <v>32</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2:256" s="2" customFormat="1" ht="16.5" customHeight="1" x14ac:dyDescent="0.2">
      <c r="B13" s="301" t="s">
        <v>45</v>
      </c>
      <c r="C13" s="302"/>
      <c r="D13" s="302"/>
      <c r="E13" s="302"/>
      <c r="F13" s="302"/>
      <c r="G13" s="303"/>
      <c r="H13" s="304"/>
      <c r="I13" s="305"/>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2:256" s="2" customFormat="1" ht="15" customHeight="1" x14ac:dyDescent="0.2">
      <c r="B14" s="301" t="s">
        <v>46</v>
      </c>
      <c r="C14" s="302"/>
      <c r="D14" s="302"/>
      <c r="E14" s="302"/>
      <c r="F14" s="302"/>
      <c r="G14" s="303"/>
      <c r="H14" s="304"/>
      <c r="I14" s="305"/>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2:256" s="2" customFormat="1" ht="15" customHeight="1" x14ac:dyDescent="0.2">
      <c r="B15" s="301" t="s">
        <v>47</v>
      </c>
      <c r="C15" s="302"/>
      <c r="D15" s="302"/>
      <c r="E15" s="302"/>
      <c r="F15" s="302"/>
      <c r="G15" s="303"/>
      <c r="H15" s="304"/>
      <c r="I15" s="305"/>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2:256" s="2" customFormat="1" x14ac:dyDescent="0.2">
      <c r="B16" s="1149" t="s">
        <v>48</v>
      </c>
      <c r="C16" s="1150"/>
      <c r="D16" s="1150"/>
      <c r="E16" s="1150"/>
      <c r="F16" s="1150"/>
      <c r="G16" s="1150"/>
      <c r="H16" s="1150"/>
      <c r="I16" s="305"/>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2:256" s="2" customFormat="1" ht="15" customHeight="1" x14ac:dyDescent="0.2">
      <c r="B17" s="1158" t="s">
        <v>49</v>
      </c>
      <c r="C17" s="1159"/>
      <c r="D17" s="1159"/>
      <c r="E17" s="1159"/>
      <c r="F17" s="1159"/>
      <c r="G17" s="1159"/>
      <c r="H17" s="1159"/>
      <c r="I17" s="1160"/>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row>
    <row r="18" spans="2:256" s="2" customFormat="1" ht="15" customHeight="1" x14ac:dyDescent="0.2">
      <c r="B18" s="1152" t="s">
        <v>31</v>
      </c>
      <c r="C18" s="1153"/>
      <c r="D18" s="1153"/>
      <c r="E18" s="1153"/>
      <c r="F18" s="1153"/>
      <c r="G18" s="1153"/>
      <c r="H18" s="1154"/>
      <c r="I18" s="300" t="s">
        <v>32</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2:256" s="2" customFormat="1" ht="15" customHeight="1" x14ac:dyDescent="0.2">
      <c r="B19" s="60" t="s">
        <v>50</v>
      </c>
      <c r="C19" s="7"/>
      <c r="D19" s="7"/>
      <c r="E19" s="7"/>
      <c r="F19" s="8"/>
      <c r="G19" s="4"/>
      <c r="H19" s="9"/>
      <c r="I19" s="305"/>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2:256" s="2" customFormat="1" x14ac:dyDescent="0.2">
      <c r="B20" s="1149" t="s">
        <v>51</v>
      </c>
      <c r="C20" s="1150"/>
      <c r="D20" s="1150"/>
      <c r="E20" s="1150"/>
      <c r="F20" s="1150"/>
      <c r="G20" s="1150"/>
      <c r="H20" s="1150"/>
      <c r="I20" s="305">
        <f>SUM(I19:I19)</f>
        <v>0</v>
      </c>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2:256" s="2" customFormat="1" ht="15" customHeight="1" x14ac:dyDescent="0.2">
      <c r="B21" s="1158" t="s">
        <v>52</v>
      </c>
      <c r="C21" s="1159"/>
      <c r="D21" s="1159"/>
      <c r="E21" s="1159"/>
      <c r="F21" s="1159"/>
      <c r="G21" s="1159"/>
      <c r="H21" s="1159"/>
      <c r="I21" s="1160"/>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row>
    <row r="22" spans="2:256" s="2" customFormat="1" ht="15" customHeight="1" x14ac:dyDescent="0.2">
      <c r="B22" s="1152" t="s">
        <v>31</v>
      </c>
      <c r="C22" s="1153"/>
      <c r="D22" s="1153"/>
      <c r="E22" s="1153"/>
      <c r="F22" s="1153"/>
      <c r="G22" s="1153"/>
      <c r="H22" s="1154"/>
      <c r="I22" s="300" t="s">
        <v>32</v>
      </c>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2:256" s="2" customFormat="1" ht="15" customHeight="1" x14ac:dyDescent="0.2">
      <c r="B23" s="1161" t="s">
        <v>53</v>
      </c>
      <c r="C23" s="1162"/>
      <c r="D23" s="1162"/>
      <c r="E23" s="1162"/>
      <c r="F23" s="1162"/>
      <c r="G23" s="1162"/>
      <c r="H23" s="1163"/>
      <c r="I23" s="305"/>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2:256" s="2" customFormat="1" x14ac:dyDescent="0.2">
      <c r="B24" s="1149" t="s">
        <v>54</v>
      </c>
      <c r="C24" s="1150"/>
      <c r="D24" s="1150"/>
      <c r="E24" s="1150"/>
      <c r="F24" s="1150"/>
      <c r="G24" s="1150"/>
      <c r="H24" s="1150"/>
      <c r="I24" s="305">
        <f>SUM(I23)</f>
        <v>0</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2:256" s="2" customFormat="1" ht="15" customHeight="1" x14ac:dyDescent="0.2">
      <c r="B25" s="1158" t="s">
        <v>55</v>
      </c>
      <c r="C25" s="1159"/>
      <c r="D25" s="1159"/>
      <c r="E25" s="1159"/>
      <c r="F25" s="1159"/>
      <c r="G25" s="1159"/>
      <c r="H25" s="1159"/>
      <c r="I25" s="1160"/>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row>
    <row r="26" spans="2:256" s="2" customFormat="1" ht="15" customHeight="1" x14ac:dyDescent="0.2">
      <c r="B26" s="1152" t="s">
        <v>31</v>
      </c>
      <c r="C26" s="1153"/>
      <c r="D26" s="1153"/>
      <c r="E26" s="1153"/>
      <c r="F26" s="1153"/>
      <c r="G26" s="1153"/>
      <c r="H26" s="1154"/>
      <c r="I26" s="300" t="s">
        <v>32</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2:256" s="2" customFormat="1" ht="15" customHeight="1" x14ac:dyDescent="0.2">
      <c r="B27" s="301" t="s">
        <v>56</v>
      </c>
      <c r="C27" s="302"/>
      <c r="D27" s="302"/>
      <c r="E27" s="302"/>
      <c r="F27" s="302"/>
      <c r="G27" s="303"/>
      <c r="H27" s="306"/>
      <c r="I27" s="305"/>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2:256" s="2" customFormat="1" ht="30" customHeight="1" x14ac:dyDescent="0.2">
      <c r="B28" s="301" t="s">
        <v>57</v>
      </c>
      <c r="C28" s="302"/>
      <c r="D28" s="302"/>
      <c r="E28" s="302"/>
      <c r="F28" s="302"/>
      <c r="G28" s="303"/>
      <c r="H28" s="306"/>
      <c r="I28" s="305"/>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2:256" ht="15" customHeight="1" x14ac:dyDescent="0.2">
      <c r="B29" s="301" t="s">
        <v>58</v>
      </c>
      <c r="C29" s="302"/>
      <c r="D29" s="302"/>
      <c r="E29" s="302"/>
      <c r="F29" s="302"/>
      <c r="G29" s="303"/>
      <c r="H29" s="306"/>
      <c r="I29" s="305"/>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2:256" ht="15" customHeight="1" x14ac:dyDescent="0.2">
      <c r="B30" s="301" t="s">
        <v>59</v>
      </c>
      <c r="C30" s="302"/>
      <c r="D30" s="302"/>
      <c r="E30" s="302"/>
      <c r="F30" s="302"/>
      <c r="G30" s="303"/>
      <c r="H30" s="306"/>
      <c r="I30" s="305"/>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2:256" ht="15" customHeight="1" x14ac:dyDescent="0.2">
      <c r="B31" s="1149" t="s">
        <v>60</v>
      </c>
      <c r="C31" s="1150"/>
      <c r="D31" s="1150"/>
      <c r="E31" s="1150"/>
      <c r="F31" s="1150"/>
      <c r="G31" s="1150"/>
      <c r="H31" s="1185"/>
      <c r="I31" s="305"/>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2:256" ht="9" customHeight="1" x14ac:dyDescent="0.2">
      <c r="B32" s="307"/>
      <c r="C32" s="308"/>
      <c r="D32" s="309"/>
      <c r="E32" s="310"/>
      <c r="F32" s="310"/>
      <c r="G32" s="310"/>
      <c r="H32" s="310"/>
      <c r="I32" s="31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2:256" x14ac:dyDescent="0.2">
      <c r="B33" s="1155" t="s">
        <v>33</v>
      </c>
      <c r="C33" s="1156"/>
      <c r="D33" s="1156"/>
      <c r="E33" s="1156"/>
      <c r="F33" s="1156"/>
      <c r="G33" s="1156"/>
      <c r="H33" s="1156"/>
      <c r="I33" s="1157"/>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2:256" ht="9" customHeight="1" thickBot="1" x14ac:dyDescent="0.25">
      <c r="B34" s="38"/>
      <c r="C34" s="10"/>
      <c r="D34" s="10"/>
      <c r="E34" s="10"/>
      <c r="F34" s="10"/>
      <c r="G34" s="10"/>
      <c r="H34" s="10"/>
      <c r="I34" s="39"/>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row>
    <row r="35" spans="2:256" ht="12.75" customHeight="1" x14ac:dyDescent="0.2">
      <c r="B35" s="35"/>
      <c r="C35" s="13"/>
      <c r="D35" s="13"/>
      <c r="E35" s="13"/>
      <c r="F35" s="13"/>
      <c r="G35" s="13"/>
      <c r="H35" s="13"/>
      <c r="I35" s="36"/>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row>
    <row r="36" spans="2:256" ht="12.75" customHeight="1" thickBot="1" x14ac:dyDescent="0.25">
      <c r="B36" s="1180" t="s">
        <v>34</v>
      </c>
      <c r="C36" s="1151" t="s">
        <v>61</v>
      </c>
      <c r="D36" s="1151"/>
      <c r="E36" s="1151"/>
      <c r="F36" s="1151"/>
      <c r="G36" s="1151"/>
      <c r="H36" s="1164" t="s">
        <v>35</v>
      </c>
      <c r="I36" s="1168" t="s">
        <v>36</v>
      </c>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row>
    <row r="37" spans="2:256" ht="12.75" customHeight="1" x14ac:dyDescent="0.2">
      <c r="B37" s="1180"/>
      <c r="C37" s="1166"/>
      <c r="D37" s="1171" t="s">
        <v>62</v>
      </c>
      <c r="E37" s="1172"/>
      <c r="F37" s="1172"/>
      <c r="G37" s="1172"/>
      <c r="H37" s="1164"/>
      <c r="I37" s="1169"/>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row>
    <row r="38" spans="2:256" ht="12.75" customHeight="1" thickBot="1" x14ac:dyDescent="0.25">
      <c r="B38" s="1181"/>
      <c r="C38" s="1167"/>
      <c r="D38" s="1173"/>
      <c r="E38" s="1173"/>
      <c r="F38" s="1173"/>
      <c r="G38" s="1173"/>
      <c r="H38" s="1165"/>
      <c r="I38" s="1170"/>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row>
    <row r="39" spans="2:256" ht="15" customHeight="1" x14ac:dyDescent="0.2">
      <c r="B39" s="286"/>
      <c r="C39" s="11"/>
      <c r="D39" s="12"/>
      <c r="E39" s="12"/>
      <c r="F39" s="12"/>
      <c r="G39" s="12"/>
      <c r="H39" s="285"/>
      <c r="I39" s="61"/>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row>
    <row r="40" spans="2:256" ht="15" customHeight="1" x14ac:dyDescent="0.2">
      <c r="B40" s="1143" t="s">
        <v>63</v>
      </c>
      <c r="C40" s="1144"/>
      <c r="D40" s="1144"/>
      <c r="E40" s="1144"/>
      <c r="F40" s="1144"/>
      <c r="G40" s="1144"/>
      <c r="H40" s="1144"/>
      <c r="I40" s="114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row>
    <row r="41" spans="2:256" ht="15" customHeight="1" x14ac:dyDescent="0.2">
      <c r="B41" s="1143" t="s">
        <v>64</v>
      </c>
      <c r="C41" s="1144"/>
      <c r="D41" s="1144"/>
      <c r="E41" s="1144"/>
      <c r="F41" s="1144"/>
      <c r="G41" s="1144"/>
      <c r="H41" s="1144"/>
      <c r="I41" s="114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row>
    <row r="42" spans="2:256" ht="15" customHeight="1" x14ac:dyDescent="0.2">
      <c r="B42" s="1143" t="s">
        <v>65</v>
      </c>
      <c r="C42" s="1144"/>
      <c r="D42" s="1144"/>
      <c r="E42" s="1144"/>
      <c r="F42" s="1144"/>
      <c r="G42" s="1144"/>
      <c r="H42" s="1144"/>
      <c r="I42" s="114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row>
    <row r="43" spans="2:256" ht="15" customHeight="1" x14ac:dyDescent="0.2">
      <c r="B43" s="1143" t="s">
        <v>66</v>
      </c>
      <c r="C43" s="1144"/>
      <c r="D43" s="1144"/>
      <c r="E43" s="1144"/>
      <c r="F43" s="1144"/>
      <c r="G43" s="1144"/>
      <c r="H43" s="1144"/>
      <c r="I43" s="114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row>
    <row r="44" spans="2:256" ht="9" customHeight="1" thickBot="1" x14ac:dyDescent="0.25">
      <c r="B44" s="286"/>
      <c r="C44" s="11"/>
      <c r="D44" s="12"/>
      <c r="E44" s="12"/>
      <c r="F44" s="12"/>
      <c r="G44" s="12"/>
      <c r="H44" s="285"/>
      <c r="I44" s="61"/>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row>
    <row r="45" spans="2:256" ht="15" customHeight="1" thickTop="1" x14ac:dyDescent="0.2">
      <c r="B45" s="37"/>
      <c r="C45" s="5"/>
      <c r="D45" s="5"/>
      <c r="E45" s="5"/>
      <c r="F45" s="5"/>
      <c r="G45" s="1174" t="s">
        <v>37</v>
      </c>
      <c r="H45" s="1175"/>
      <c r="I45" s="1178"/>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row>
    <row r="46" spans="2:256" ht="15" customHeight="1" thickBot="1" x14ac:dyDescent="0.25">
      <c r="B46" s="62"/>
      <c r="C46" s="5"/>
      <c r="D46" s="5"/>
      <c r="E46" s="5"/>
      <c r="F46" s="5"/>
      <c r="G46" s="1176"/>
      <c r="H46" s="1177"/>
      <c r="I46" s="1179"/>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row>
    <row r="47" spans="2:256" ht="9" customHeight="1" thickTop="1" thickBot="1" x14ac:dyDescent="0.25">
      <c r="B47" s="38"/>
      <c r="C47" s="10"/>
      <c r="D47" s="10"/>
      <c r="E47" s="10"/>
      <c r="F47" s="10"/>
      <c r="G47" s="10"/>
      <c r="H47" s="10"/>
      <c r="I47" s="39"/>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row>
    <row r="48" spans="2:256" x14ac:dyDescent="0.2">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row>
  </sheetData>
  <mergeCells count="32">
    <mergeCell ref="B25:I25"/>
    <mergeCell ref="B3:I3"/>
    <mergeCell ref="B36:B38"/>
    <mergeCell ref="B9:I9"/>
    <mergeCell ref="B11:I11"/>
    <mergeCell ref="B12:H12"/>
    <mergeCell ref="B24:H24"/>
    <mergeCell ref="B20:H20"/>
    <mergeCell ref="B31:H31"/>
    <mergeCell ref="B6:I6"/>
    <mergeCell ref="B8:I8"/>
    <mergeCell ref="G45:H46"/>
    <mergeCell ref="I45:I46"/>
    <mergeCell ref="B41:I41"/>
    <mergeCell ref="B42:I42"/>
    <mergeCell ref="B43:I43"/>
    <mergeCell ref="B40:I40"/>
    <mergeCell ref="B5:I5"/>
    <mergeCell ref="B16:H16"/>
    <mergeCell ref="B4:I4"/>
    <mergeCell ref="C36:G36"/>
    <mergeCell ref="B18:H18"/>
    <mergeCell ref="B33:I33"/>
    <mergeCell ref="B21:I21"/>
    <mergeCell ref="B17:I17"/>
    <mergeCell ref="B23:H23"/>
    <mergeCell ref="H36:H38"/>
    <mergeCell ref="C37:C38"/>
    <mergeCell ref="I36:I38"/>
    <mergeCell ref="D37:G38"/>
    <mergeCell ref="B26:H26"/>
    <mergeCell ref="B22:H22"/>
  </mergeCells>
  <printOptions horizontalCentered="1"/>
  <pageMargins left="0.19685039370078741" right="0.19685039370078741" top="0.39370078740157483" bottom="0.59055118110236227" header="0.39370078740157483" footer="0.39370078740157483"/>
  <pageSetup paperSize="9" fitToHeight="100" orientation="portrait" r:id="rId1"/>
  <headerFooter>
    <oddFooter>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0"/>
  <sheetViews>
    <sheetView view="pageBreakPreview" topLeftCell="A16" zoomScaleSheetLayoutView="100" workbookViewId="0">
      <selection activeCell="I20" sqref="I20"/>
    </sheetView>
  </sheetViews>
  <sheetFormatPr defaultRowHeight="12.75" x14ac:dyDescent="0.2"/>
  <cols>
    <col min="1" max="1" width="15.42578125" bestFit="1" customWidth="1"/>
    <col min="2" max="2" width="57.42578125" customWidth="1"/>
    <col min="4" max="4" width="8" bestFit="1" customWidth="1"/>
    <col min="5" max="5" width="10.42578125" bestFit="1" customWidth="1"/>
    <col min="6" max="6" width="10.28515625" customWidth="1"/>
  </cols>
  <sheetData>
    <row r="1" spans="1:7" x14ac:dyDescent="0.2">
      <c r="A1" s="360"/>
      <c r="B1" s="361"/>
      <c r="C1" s="361"/>
      <c r="D1" s="361"/>
      <c r="E1" s="361"/>
      <c r="F1" s="362"/>
    </row>
    <row r="2" spans="1:7" ht="15.75" x14ac:dyDescent="0.2">
      <c r="A2" s="363"/>
      <c r="B2" s="364"/>
      <c r="C2" s="365"/>
      <c r="D2" s="366"/>
      <c r="E2" s="366"/>
      <c r="F2" s="367"/>
    </row>
    <row r="3" spans="1:7" x14ac:dyDescent="0.2">
      <c r="A3" s="368"/>
      <c r="F3" s="369"/>
    </row>
    <row r="4" spans="1:7" ht="15.75" x14ac:dyDescent="0.2">
      <c r="A4" s="1189" t="s">
        <v>42</v>
      </c>
      <c r="B4" s="1190"/>
      <c r="C4" s="1190"/>
      <c r="D4" s="1190"/>
      <c r="E4" s="1190"/>
      <c r="F4" s="1191"/>
    </row>
    <row r="5" spans="1:7" ht="16.5" thickBot="1" x14ac:dyDescent="0.25">
      <c r="A5" s="370"/>
      <c r="B5" s="371"/>
      <c r="C5" s="372"/>
      <c r="D5" s="373"/>
      <c r="E5" s="1192"/>
      <c r="F5" s="1193"/>
    </row>
    <row r="6" spans="1:7" ht="15.75" x14ac:dyDescent="0.25">
      <c r="A6" s="1194" t="s">
        <v>27672</v>
      </c>
      <c r="B6" s="1195"/>
      <c r="C6" s="1195"/>
      <c r="D6" s="1195"/>
      <c r="E6" s="1195"/>
      <c r="F6" s="1196"/>
    </row>
    <row r="7" spans="1:7" ht="38.25" customHeight="1" x14ac:dyDescent="0.2">
      <c r="A7" s="458" t="s">
        <v>27673</v>
      </c>
      <c r="B7" s="1197" t="s">
        <v>27674</v>
      </c>
      <c r="C7" s="1198"/>
      <c r="D7" s="1198"/>
      <c r="E7" s="1199"/>
      <c r="F7" s="459" t="s">
        <v>3</v>
      </c>
    </row>
    <row r="8" spans="1:7" x14ac:dyDescent="0.2">
      <c r="A8" s="1200" t="s">
        <v>27675</v>
      </c>
      <c r="B8" s="1202" t="s">
        <v>10</v>
      </c>
      <c r="C8" s="1202" t="s">
        <v>5</v>
      </c>
      <c r="D8" s="1204" t="s">
        <v>11</v>
      </c>
      <c r="E8" s="1206" t="s">
        <v>12</v>
      </c>
      <c r="F8" s="1207"/>
    </row>
    <row r="9" spans="1:7" ht="23.25" customHeight="1" x14ac:dyDescent="0.2">
      <c r="A9" s="1201"/>
      <c r="B9" s="1203"/>
      <c r="C9" s="1203"/>
      <c r="D9" s="1205"/>
      <c r="E9" s="460" t="s">
        <v>13</v>
      </c>
      <c r="F9" s="461" t="s">
        <v>27676</v>
      </c>
    </row>
    <row r="10" spans="1:7" x14ac:dyDescent="0.2">
      <c r="A10" s="816">
        <v>88253</v>
      </c>
      <c r="B10" s="462" t="str">
        <f>VLOOKUP(A10,'SINAPI 03-2025'!A:D,2,0)</f>
        <v>AUXILIAR DE TOPÓGRAFO COM ENCARGOS COMPLEMENTARES</v>
      </c>
      <c r="C10" s="463" t="str">
        <f>VLOOKUP(A10,'SINAPI 03-2025'!A:D,3,0)</f>
        <v>H</v>
      </c>
      <c r="D10" s="464">
        <v>2.5000000000000001E-3</v>
      </c>
      <c r="E10" s="463">
        <f>VLOOKUP(A10,'SINAPI 03-2025'!A:D,4,0)</f>
        <v>14.12</v>
      </c>
      <c r="F10" s="465">
        <f>+D10*E10</f>
        <v>3.5299999999999998E-2</v>
      </c>
    </row>
    <row r="11" spans="1:7" x14ac:dyDescent="0.2">
      <c r="A11" s="816">
        <v>88288</v>
      </c>
      <c r="B11" s="462" t="str">
        <f>VLOOKUP(A11,'SINAPI 03-2025'!A:D,2,0)</f>
        <v>NIVELADOR COM ENCARGOS COMPLEMENTARES</v>
      </c>
      <c r="C11" s="463" t="str">
        <f>VLOOKUP(A11,'SINAPI 03-2025'!A:D,3,0)</f>
        <v>H</v>
      </c>
      <c r="D11" s="464">
        <v>2.5000000000000001E-3</v>
      </c>
      <c r="E11" s="463">
        <f>VLOOKUP(A11,'SINAPI 03-2025'!A:D,4,0)</f>
        <v>23.81</v>
      </c>
      <c r="F11" s="465">
        <f t="shared" ref="F11:F14" si="0">+D11*E11</f>
        <v>5.9524999999999995E-2</v>
      </c>
    </row>
    <row r="12" spans="1:7" x14ac:dyDescent="0.2">
      <c r="A12" s="816">
        <v>88316</v>
      </c>
      <c r="B12" s="462" t="str">
        <f>VLOOKUP(A12,'SINAPI 03-2025'!A:D,2,0)</f>
        <v>SERVENTE COM ENCARGOS COMPLEMENTARES</v>
      </c>
      <c r="C12" s="463" t="str">
        <f>VLOOKUP(A12,'SINAPI 03-2025'!A:D,3,0)</f>
        <v>H</v>
      </c>
      <c r="D12" s="464">
        <v>7.4999999999999997E-3</v>
      </c>
      <c r="E12" s="463">
        <f>VLOOKUP(A12,'SINAPI 03-2025'!A:D,4,0)</f>
        <v>30.63</v>
      </c>
      <c r="F12" s="465">
        <f t="shared" si="0"/>
        <v>0.22972499999999998</v>
      </c>
    </row>
    <row r="13" spans="1:7" x14ac:dyDescent="0.2">
      <c r="A13" s="816">
        <v>90775</v>
      </c>
      <c r="B13" s="462" t="str">
        <f>VLOOKUP(A13,'SINAPI 03-2025'!A:D,2,0)</f>
        <v>DESENHISTA PROJETISTA COM ENCARGOS COMPLEMENTARES</v>
      </c>
      <c r="C13" s="463" t="str">
        <f>VLOOKUP(A13,'SINAPI 03-2025'!A:D,3,0)</f>
        <v>H</v>
      </c>
      <c r="D13" s="464">
        <v>4.0000000000000001E-3</v>
      </c>
      <c r="E13" s="463">
        <f>VLOOKUP(A13,'SINAPI 03-2025'!A:D,4,0)</f>
        <v>26.68</v>
      </c>
      <c r="F13" s="465">
        <f t="shared" si="0"/>
        <v>0.10672</v>
      </c>
      <c r="G13" t="s">
        <v>22923</v>
      </c>
    </row>
    <row r="14" spans="1:7" ht="22.5" x14ac:dyDescent="0.2">
      <c r="A14" s="816">
        <v>92145</v>
      </c>
      <c r="B14" s="462" t="str">
        <f>VLOOKUP(A14,'SINAPI 03-2025'!A:D,2,0)</f>
        <v>CAMINHONETE CABINE SIMPLES COM MOTOR 1.6 FLEX, CÂMBIO MANUAL, POTÊNCIA 101/104 CV, 2 PORTAS - CHP DIURNO. AF_11/2015</v>
      </c>
      <c r="C14" s="463" t="str">
        <f>VLOOKUP(A14,'SINAPI 03-2025'!A:D,3,0)</f>
        <v>CHP</v>
      </c>
      <c r="D14" s="464">
        <v>2E-3</v>
      </c>
      <c r="E14" s="463">
        <f>VLOOKUP(A14,'SINAPI 03-2025'!A:D,4,0)</f>
        <v>99.66</v>
      </c>
      <c r="F14" s="465">
        <f t="shared" si="0"/>
        <v>0.19932</v>
      </c>
    </row>
    <row r="15" spans="1:7" x14ac:dyDescent="0.2">
      <c r="A15" s="1208"/>
      <c r="B15" s="1209"/>
      <c r="C15" s="1209"/>
      <c r="D15" s="1210"/>
      <c r="E15" s="466" t="s">
        <v>14</v>
      </c>
      <c r="F15" s="467">
        <f>SUM(F10:F14)</f>
        <v>0.63058999999999998</v>
      </c>
    </row>
    <row r="16" spans="1:7" x14ac:dyDescent="0.2">
      <c r="A16" s="468" t="s">
        <v>27677</v>
      </c>
      <c r="B16" s="1211" t="s">
        <v>41064</v>
      </c>
      <c r="C16" s="1212"/>
      <c r="D16" s="1212"/>
      <c r="E16" s="1212"/>
      <c r="F16" s="1213"/>
    </row>
    <row r="17" spans="1:6" x14ac:dyDescent="0.2">
      <c r="A17" s="368"/>
      <c r="F17" s="369"/>
    </row>
    <row r="18" spans="1:6" x14ac:dyDescent="0.2">
      <c r="A18" s="458" t="s">
        <v>27678</v>
      </c>
      <c r="B18" s="1197" t="s">
        <v>27679</v>
      </c>
      <c r="C18" s="1198"/>
      <c r="D18" s="1198"/>
      <c r="E18" s="1199"/>
      <c r="F18" s="459" t="s">
        <v>3</v>
      </c>
    </row>
    <row r="19" spans="1:6" x14ac:dyDescent="0.2">
      <c r="A19" s="1200" t="s">
        <v>27675</v>
      </c>
      <c r="B19" s="1202" t="s">
        <v>10</v>
      </c>
      <c r="C19" s="1202" t="s">
        <v>3</v>
      </c>
      <c r="D19" s="1204" t="s">
        <v>11</v>
      </c>
      <c r="E19" s="1206" t="s">
        <v>12</v>
      </c>
      <c r="F19" s="1207"/>
    </row>
    <row r="20" spans="1:6" ht="27.75" customHeight="1" x14ac:dyDescent="0.2">
      <c r="A20" s="1201"/>
      <c r="B20" s="1203"/>
      <c r="C20" s="1203"/>
      <c r="D20" s="1205"/>
      <c r="E20" s="460" t="s">
        <v>13</v>
      </c>
      <c r="F20" s="465" t="s">
        <v>27676</v>
      </c>
    </row>
    <row r="21" spans="1:6" x14ac:dyDescent="0.2">
      <c r="A21" s="816">
        <v>88249</v>
      </c>
      <c r="B21" s="462" t="str">
        <f>VLOOKUP(A21,'SINAPI 03-2025'!A:D,2,0)</f>
        <v>AUXILIAR DE LABORATÓRIO COM ENCARGOS COMPLEMENTARES</v>
      </c>
      <c r="C21" s="463" t="str">
        <f>VLOOKUP(A21,'SINAPI 03-2025'!A:D,3,0)</f>
        <v>H</v>
      </c>
      <c r="D21" s="464">
        <v>1.5E-3</v>
      </c>
      <c r="E21" s="463">
        <f>VLOOKUP(A21,'SINAPI 03-2025'!A:D,4,0)</f>
        <v>34.93</v>
      </c>
      <c r="F21" s="465">
        <f t="shared" ref="F21:F22" si="1">+D21*E21</f>
        <v>5.2395000000000004E-2</v>
      </c>
    </row>
    <row r="22" spans="1:6" x14ac:dyDescent="0.2">
      <c r="A22" s="816">
        <v>88321</v>
      </c>
      <c r="B22" s="462" t="str">
        <f>VLOOKUP(A22,'SINAPI 03-2025'!A:D,2,0)</f>
        <v>TÉCNICO DE LABORATÓRIO COM ENCARGOS COMPLEMENTARES</v>
      </c>
      <c r="C22" s="463" t="str">
        <f>VLOOKUP(A22,'SINAPI 03-2025'!A:D,3,0)</f>
        <v>H</v>
      </c>
      <c r="D22" s="464">
        <v>8.0000000000000004E-4</v>
      </c>
      <c r="E22" s="463">
        <f>VLOOKUP(A22,'SINAPI 03-2025'!A:D,4,0)</f>
        <v>48.31</v>
      </c>
      <c r="F22" s="465">
        <f t="shared" si="1"/>
        <v>3.8648000000000002E-2</v>
      </c>
    </row>
    <row r="23" spans="1:6" x14ac:dyDescent="0.2">
      <c r="A23" s="1208"/>
      <c r="B23" s="1209"/>
      <c r="C23" s="1209"/>
      <c r="D23" s="1210"/>
      <c r="E23" s="466" t="s">
        <v>14</v>
      </c>
      <c r="F23" s="467">
        <f>SUM(F21:F22)</f>
        <v>9.1043000000000013E-2</v>
      </c>
    </row>
    <row r="24" spans="1:6" ht="12.75" customHeight="1" x14ac:dyDescent="0.2">
      <c r="A24" s="468" t="s">
        <v>27677</v>
      </c>
      <c r="B24" s="1211" t="s">
        <v>41064</v>
      </c>
      <c r="C24" s="1212"/>
      <c r="D24" s="1212"/>
      <c r="E24" s="1212"/>
      <c r="F24" s="1213"/>
    </row>
    <row r="25" spans="1:6" x14ac:dyDescent="0.2">
      <c r="A25" s="368"/>
      <c r="F25" s="369"/>
    </row>
    <row r="26" spans="1:6" x14ac:dyDescent="0.2">
      <c r="A26" s="458" t="s">
        <v>27680</v>
      </c>
      <c r="B26" s="1197" t="s">
        <v>27681</v>
      </c>
      <c r="C26" s="1198"/>
      <c r="D26" s="1198"/>
      <c r="E26" s="1199"/>
      <c r="F26" s="459" t="s">
        <v>5</v>
      </c>
    </row>
    <row r="27" spans="1:6" x14ac:dyDescent="0.2">
      <c r="A27" s="1200" t="s">
        <v>27675</v>
      </c>
      <c r="B27" s="1202" t="s">
        <v>10</v>
      </c>
      <c r="C27" s="1202" t="s">
        <v>5</v>
      </c>
      <c r="D27" s="1204" t="s">
        <v>11</v>
      </c>
      <c r="E27" s="1206" t="s">
        <v>12</v>
      </c>
      <c r="F27" s="1207"/>
    </row>
    <row r="28" spans="1:6" x14ac:dyDescent="0.2">
      <c r="A28" s="1201"/>
      <c r="B28" s="1203"/>
      <c r="C28" s="1203"/>
      <c r="D28" s="1205"/>
      <c r="E28" s="460" t="s">
        <v>13</v>
      </c>
      <c r="F28" s="465" t="s">
        <v>27676</v>
      </c>
    </row>
    <row r="29" spans="1:6" x14ac:dyDescent="0.2">
      <c r="A29" s="816">
        <v>88249</v>
      </c>
      <c r="B29" s="462" t="str">
        <f>VLOOKUP(A29,'SINAPI 03-2025'!A:D,2,0)</f>
        <v>AUXILIAR DE LABORATÓRIO COM ENCARGOS COMPLEMENTARES</v>
      </c>
      <c r="C29" s="463" t="str">
        <f>VLOOKUP(A29,'SINAPI 03-2025'!A:D,3,0)</f>
        <v>H</v>
      </c>
      <c r="D29" s="464">
        <v>1</v>
      </c>
      <c r="E29" s="463">
        <f>VLOOKUP(A29,'SINAPI 03-2025'!A:D,4,0)</f>
        <v>34.93</v>
      </c>
      <c r="F29" s="465">
        <f t="shared" ref="F29:F30" si="2">+D29*E29</f>
        <v>34.93</v>
      </c>
    </row>
    <row r="30" spans="1:6" x14ac:dyDescent="0.2">
      <c r="A30" s="816">
        <v>88321</v>
      </c>
      <c r="B30" s="462" t="str">
        <f>VLOOKUP(A30,'SINAPI 03-2025'!A:D,2,0)</f>
        <v>TÉCNICO DE LABORATÓRIO COM ENCARGOS COMPLEMENTARES</v>
      </c>
      <c r="C30" s="463" t="str">
        <f>VLOOKUP(A30,'SINAPI 03-2025'!A:D,3,0)</f>
        <v>H</v>
      </c>
      <c r="D30" s="464">
        <v>1</v>
      </c>
      <c r="E30" s="463">
        <f>VLOOKUP(A30,'SINAPI 03-2025'!A:D,4,0)</f>
        <v>48.31</v>
      </c>
      <c r="F30" s="465">
        <f t="shared" si="2"/>
        <v>48.31</v>
      </c>
    </row>
    <row r="31" spans="1:6" x14ac:dyDescent="0.2">
      <c r="A31" s="1208"/>
      <c r="B31" s="1209"/>
      <c r="C31" s="1209"/>
      <c r="D31" s="1210"/>
      <c r="E31" s="466" t="s">
        <v>14</v>
      </c>
      <c r="F31" s="467">
        <f>SUM(F29:F30)</f>
        <v>83.240000000000009</v>
      </c>
    </row>
    <row r="32" spans="1:6" ht="12.75" customHeight="1" x14ac:dyDescent="0.2">
      <c r="A32" s="468" t="s">
        <v>27677</v>
      </c>
      <c r="B32" s="1211" t="s">
        <v>41064</v>
      </c>
      <c r="C32" s="1212"/>
      <c r="D32" s="1212"/>
      <c r="E32" s="1212"/>
      <c r="F32" s="1213"/>
    </row>
    <row r="33" spans="1:6" x14ac:dyDescent="0.2">
      <c r="A33" s="368"/>
      <c r="F33" s="369"/>
    </row>
    <row r="34" spans="1:6" x14ac:dyDescent="0.2">
      <c r="A34" s="458" t="s">
        <v>27682</v>
      </c>
      <c r="B34" s="1197" t="s">
        <v>27683</v>
      </c>
      <c r="C34" s="1198"/>
      <c r="D34" s="1198"/>
      <c r="E34" s="1199"/>
      <c r="F34" s="459" t="s">
        <v>20</v>
      </c>
    </row>
    <row r="35" spans="1:6" x14ac:dyDescent="0.2">
      <c r="A35" s="1200" t="s">
        <v>27675</v>
      </c>
      <c r="B35" s="1202" t="s">
        <v>10</v>
      </c>
      <c r="C35" s="1202" t="s">
        <v>20</v>
      </c>
      <c r="D35" s="1204" t="s">
        <v>11</v>
      </c>
      <c r="E35" s="1206" t="s">
        <v>12</v>
      </c>
      <c r="F35" s="1207"/>
    </row>
    <row r="36" spans="1:6" x14ac:dyDescent="0.2">
      <c r="A36" s="1201"/>
      <c r="B36" s="1203"/>
      <c r="C36" s="1203"/>
      <c r="D36" s="1205"/>
      <c r="E36" s="460" t="s">
        <v>13</v>
      </c>
      <c r="F36" s="465" t="s">
        <v>27676</v>
      </c>
    </row>
    <row r="37" spans="1:6" x14ac:dyDescent="0.2">
      <c r="A37" s="816">
        <v>88249</v>
      </c>
      <c r="B37" s="462" t="str">
        <f>VLOOKUP(A37,'SINAPI 03-2025'!A:D,2,0)</f>
        <v>AUXILIAR DE LABORATÓRIO COM ENCARGOS COMPLEMENTARES</v>
      </c>
      <c r="C37" s="463" t="str">
        <f>VLOOKUP(A37,'SINAPI 03-2025'!A:D,3,0)</f>
        <v>H</v>
      </c>
      <c r="D37" s="464">
        <v>6.2E-2</v>
      </c>
      <c r="E37" s="463">
        <f>VLOOKUP(A37,'SINAPI 03-2025'!A:D,4,0)</f>
        <v>34.93</v>
      </c>
      <c r="F37" s="465">
        <f t="shared" ref="F37:F38" si="3">+D37*E37</f>
        <v>2.1656599999999999</v>
      </c>
    </row>
    <row r="38" spans="1:6" x14ac:dyDescent="0.2">
      <c r="A38" s="816">
        <v>88321</v>
      </c>
      <c r="B38" s="462" t="str">
        <f>VLOOKUP(A38,'SINAPI 03-2025'!A:D,2,0)</f>
        <v>TÉCNICO DE LABORATÓRIO COM ENCARGOS COMPLEMENTARES</v>
      </c>
      <c r="C38" s="463" t="str">
        <f>VLOOKUP(A38,'SINAPI 03-2025'!A:D,3,0)</f>
        <v>H</v>
      </c>
      <c r="D38" s="464">
        <v>3.5999999999999997E-2</v>
      </c>
      <c r="E38" s="463">
        <f>VLOOKUP(A38,'SINAPI 03-2025'!A:D,4,0)</f>
        <v>48.31</v>
      </c>
      <c r="F38" s="465">
        <f t="shared" si="3"/>
        <v>1.73916</v>
      </c>
    </row>
    <row r="39" spans="1:6" x14ac:dyDescent="0.2">
      <c r="A39" s="1208"/>
      <c r="B39" s="1209"/>
      <c r="C39" s="1209"/>
      <c r="D39" s="1210"/>
      <c r="E39" s="466" t="s">
        <v>14</v>
      </c>
      <c r="F39" s="467">
        <f>SUM(F37:F38)</f>
        <v>3.90482</v>
      </c>
    </row>
    <row r="40" spans="1:6" ht="12.75" customHeight="1" thickBot="1" x14ac:dyDescent="0.25">
      <c r="A40" s="469" t="s">
        <v>27677</v>
      </c>
      <c r="B40" s="1211" t="s">
        <v>41064</v>
      </c>
      <c r="C40" s="1212"/>
      <c r="D40" s="1212"/>
      <c r="E40" s="1212"/>
      <c r="F40" s="1213"/>
    </row>
  </sheetData>
  <mergeCells count="35">
    <mergeCell ref="A39:D39"/>
    <mergeCell ref="B40:F40"/>
    <mergeCell ref="A31:D31"/>
    <mergeCell ref="B32:F32"/>
    <mergeCell ref="B34:E34"/>
    <mergeCell ref="A35:A36"/>
    <mergeCell ref="B35:B36"/>
    <mergeCell ref="C35:C36"/>
    <mergeCell ref="D35:D36"/>
    <mergeCell ref="E35:F35"/>
    <mergeCell ref="A23:D23"/>
    <mergeCell ref="B24:F24"/>
    <mergeCell ref="B26:E26"/>
    <mergeCell ref="A27:A28"/>
    <mergeCell ref="B27:B28"/>
    <mergeCell ref="C27:C28"/>
    <mergeCell ref="D27:D28"/>
    <mergeCell ref="E27:F27"/>
    <mergeCell ref="A15:D15"/>
    <mergeCell ref="B16:F16"/>
    <mergeCell ref="B18:E18"/>
    <mergeCell ref="A19:A20"/>
    <mergeCell ref="B19:B20"/>
    <mergeCell ref="C19:C20"/>
    <mergeCell ref="D19:D20"/>
    <mergeCell ref="E19:F19"/>
    <mergeCell ref="A4:F4"/>
    <mergeCell ref="E5:F5"/>
    <mergeCell ref="A6:F6"/>
    <mergeCell ref="B7:E7"/>
    <mergeCell ref="A8:A9"/>
    <mergeCell ref="B8:B9"/>
    <mergeCell ref="C8:C9"/>
    <mergeCell ref="D8:D9"/>
    <mergeCell ref="E8:F8"/>
  </mergeCells>
  <pageMargins left="0.51181102362204722" right="0.51181102362204722" top="0.78740157480314965" bottom="0.78740157480314965" header="0.31496062992125984" footer="0.31496062992125984"/>
  <pageSetup paperSize="9" scale="85" orientation="portrait"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136"/>
  <sheetViews>
    <sheetView topLeftCell="A8168" workbookViewId="0">
      <selection activeCell="J8185" sqref="J8185"/>
    </sheetView>
  </sheetViews>
  <sheetFormatPr defaultColWidth="15.5703125" defaultRowHeight="12.75" x14ac:dyDescent="0.2"/>
  <cols>
    <col min="1" max="1" width="13" customWidth="1"/>
    <col min="2" max="2" width="69.7109375" customWidth="1"/>
    <col min="3" max="3" width="32.85546875" hidden="1" customWidth="1"/>
    <col min="4" max="4" width="32.140625" hidden="1" customWidth="1"/>
    <col min="5" max="5" width="26.85546875" hidden="1" customWidth="1"/>
    <col min="6" max="6" width="45.85546875" hidden="1" customWidth="1"/>
    <col min="7" max="7" width="69.5703125" hidden="1" customWidth="1"/>
    <col min="8" max="8" width="24.140625" customWidth="1"/>
    <col min="9" max="9" width="9" customWidth="1"/>
    <col min="10" max="10" width="10.7109375" style="513" customWidth="1"/>
  </cols>
  <sheetData>
    <row r="1" spans="1:19" ht="45" customHeight="1" x14ac:dyDescent="0.2">
      <c r="B1" s="512" t="s">
        <v>40297</v>
      </c>
      <c r="K1" s="1214"/>
      <c r="L1" s="1214"/>
      <c r="M1" s="1214"/>
      <c r="N1" s="1214"/>
      <c r="O1" s="1214"/>
      <c r="P1" s="1214"/>
      <c r="Q1" s="1214"/>
      <c r="R1" s="1214"/>
      <c r="S1" s="514"/>
    </row>
    <row r="2" spans="1:19" x14ac:dyDescent="0.2">
      <c r="A2" t="s">
        <v>21487</v>
      </c>
      <c r="I2" t="s">
        <v>21488</v>
      </c>
      <c r="J2" t="s">
        <v>12</v>
      </c>
    </row>
    <row r="3" spans="1:19" ht="20.25" customHeight="1" x14ac:dyDescent="0.2">
      <c r="A3" t="s">
        <v>149</v>
      </c>
      <c r="B3" t="s">
        <v>150</v>
      </c>
      <c r="I3" t="s">
        <v>5</v>
      </c>
      <c r="J3">
        <v>190.03</v>
      </c>
    </row>
    <row r="4" spans="1:19" x14ac:dyDescent="0.2">
      <c r="A4" t="s">
        <v>151</v>
      </c>
      <c r="B4" t="s">
        <v>150</v>
      </c>
      <c r="I4" t="s">
        <v>5</v>
      </c>
      <c r="J4">
        <v>173.88</v>
      </c>
    </row>
    <row r="5" spans="1:19" x14ac:dyDescent="0.2">
      <c r="A5" t="s">
        <v>152</v>
      </c>
      <c r="B5" t="s">
        <v>153</v>
      </c>
      <c r="I5" t="s">
        <v>5</v>
      </c>
      <c r="J5">
        <v>190.03</v>
      </c>
    </row>
    <row r="6" spans="1:19" x14ac:dyDescent="0.2">
      <c r="A6" t="s">
        <v>154</v>
      </c>
      <c r="B6" t="s">
        <v>153</v>
      </c>
      <c r="I6" t="s">
        <v>5</v>
      </c>
      <c r="J6">
        <v>173.88</v>
      </c>
    </row>
    <row r="7" spans="1:19" x14ac:dyDescent="0.2">
      <c r="A7" t="s">
        <v>155</v>
      </c>
      <c r="B7" t="s">
        <v>156</v>
      </c>
      <c r="I7" t="s">
        <v>5</v>
      </c>
      <c r="J7">
        <v>110.94</v>
      </c>
    </row>
    <row r="8" spans="1:19" x14ac:dyDescent="0.2">
      <c r="A8" t="s">
        <v>157</v>
      </c>
      <c r="B8" t="s">
        <v>156</v>
      </c>
      <c r="I8" t="s">
        <v>5</v>
      </c>
      <c r="J8">
        <v>101.51</v>
      </c>
    </row>
    <row r="9" spans="1:19" x14ac:dyDescent="0.2">
      <c r="A9" t="s">
        <v>158</v>
      </c>
      <c r="B9" t="s">
        <v>159</v>
      </c>
      <c r="I9" t="s">
        <v>5</v>
      </c>
      <c r="J9">
        <v>214.3</v>
      </c>
    </row>
    <row r="10" spans="1:19" x14ac:dyDescent="0.2">
      <c r="A10" t="s">
        <v>160</v>
      </c>
      <c r="B10" t="s">
        <v>159</v>
      </c>
      <c r="I10" t="s">
        <v>5</v>
      </c>
      <c r="J10">
        <v>196.09</v>
      </c>
    </row>
    <row r="11" spans="1:19" x14ac:dyDescent="0.2">
      <c r="A11" t="s">
        <v>161</v>
      </c>
      <c r="B11" t="s">
        <v>162</v>
      </c>
      <c r="I11" t="s">
        <v>5</v>
      </c>
      <c r="J11">
        <v>497.45</v>
      </c>
    </row>
    <row r="12" spans="1:19" x14ac:dyDescent="0.2">
      <c r="A12" t="s">
        <v>163</v>
      </c>
      <c r="B12" t="s">
        <v>162</v>
      </c>
      <c r="I12" t="s">
        <v>5</v>
      </c>
      <c r="J12">
        <v>455.18</v>
      </c>
    </row>
    <row r="13" spans="1:19" x14ac:dyDescent="0.2">
      <c r="A13" t="s">
        <v>164</v>
      </c>
      <c r="B13" t="s">
        <v>165</v>
      </c>
      <c r="I13" t="s">
        <v>5</v>
      </c>
      <c r="J13">
        <v>262.42</v>
      </c>
    </row>
    <row r="14" spans="1:19" x14ac:dyDescent="0.2">
      <c r="A14" t="s">
        <v>166</v>
      </c>
      <c r="B14" t="s">
        <v>165</v>
      </c>
      <c r="I14" t="s">
        <v>5</v>
      </c>
      <c r="J14">
        <v>240.12</v>
      </c>
    </row>
    <row r="15" spans="1:19" x14ac:dyDescent="0.2">
      <c r="A15" t="s">
        <v>167</v>
      </c>
      <c r="B15" t="s">
        <v>168</v>
      </c>
      <c r="I15" t="s">
        <v>5</v>
      </c>
      <c r="J15">
        <v>105.65</v>
      </c>
    </row>
    <row r="16" spans="1:19" x14ac:dyDescent="0.2">
      <c r="A16" t="s">
        <v>169</v>
      </c>
      <c r="B16" t="s">
        <v>168</v>
      </c>
      <c r="I16" t="s">
        <v>5</v>
      </c>
      <c r="J16">
        <v>96.67</v>
      </c>
    </row>
    <row r="17" spans="1:10" x14ac:dyDescent="0.2">
      <c r="A17" t="s">
        <v>170</v>
      </c>
      <c r="B17" t="s">
        <v>171</v>
      </c>
      <c r="I17" t="s">
        <v>5</v>
      </c>
      <c r="J17">
        <v>98.83</v>
      </c>
    </row>
    <row r="18" spans="1:10" x14ac:dyDescent="0.2">
      <c r="A18" t="s">
        <v>172</v>
      </c>
      <c r="B18" t="s">
        <v>171</v>
      </c>
      <c r="I18" t="s">
        <v>5</v>
      </c>
      <c r="J18">
        <v>90.43</v>
      </c>
    </row>
    <row r="19" spans="1:10" x14ac:dyDescent="0.2">
      <c r="A19" t="s">
        <v>173</v>
      </c>
      <c r="B19" t="s">
        <v>174</v>
      </c>
      <c r="I19" t="s">
        <v>5</v>
      </c>
      <c r="J19">
        <v>235.15</v>
      </c>
    </row>
    <row r="20" spans="1:10" x14ac:dyDescent="0.2">
      <c r="A20" t="s">
        <v>175</v>
      </c>
      <c r="B20" t="s">
        <v>174</v>
      </c>
      <c r="I20" t="s">
        <v>5</v>
      </c>
      <c r="J20">
        <v>215.17</v>
      </c>
    </row>
    <row r="21" spans="1:10" x14ac:dyDescent="0.2">
      <c r="A21" t="s">
        <v>176</v>
      </c>
      <c r="B21" t="s">
        <v>177</v>
      </c>
      <c r="I21" t="s">
        <v>5</v>
      </c>
      <c r="J21">
        <v>66.45</v>
      </c>
    </row>
    <row r="22" spans="1:10" x14ac:dyDescent="0.2">
      <c r="A22" t="s">
        <v>178</v>
      </c>
      <c r="B22" t="s">
        <v>177</v>
      </c>
      <c r="I22" t="s">
        <v>5</v>
      </c>
      <c r="J22">
        <v>60.8</v>
      </c>
    </row>
    <row r="23" spans="1:10" x14ac:dyDescent="0.2">
      <c r="A23" t="s">
        <v>179</v>
      </c>
      <c r="B23" t="s">
        <v>180</v>
      </c>
      <c r="I23" t="s">
        <v>5</v>
      </c>
      <c r="J23">
        <v>414.66</v>
      </c>
    </row>
    <row r="24" spans="1:10" x14ac:dyDescent="0.2">
      <c r="A24" t="s">
        <v>181</v>
      </c>
      <c r="B24" t="s">
        <v>180</v>
      </c>
      <c r="I24" t="s">
        <v>5</v>
      </c>
      <c r="J24">
        <v>379.42</v>
      </c>
    </row>
    <row r="25" spans="1:10" x14ac:dyDescent="0.2">
      <c r="A25" t="s">
        <v>182</v>
      </c>
      <c r="B25" t="s">
        <v>27757</v>
      </c>
      <c r="I25" t="s">
        <v>5</v>
      </c>
      <c r="J25">
        <v>497.45</v>
      </c>
    </row>
    <row r="26" spans="1:10" x14ac:dyDescent="0.2">
      <c r="A26" t="s">
        <v>183</v>
      </c>
      <c r="B26" t="s">
        <v>27757</v>
      </c>
      <c r="I26" t="s">
        <v>5</v>
      </c>
      <c r="J26">
        <v>455.18</v>
      </c>
    </row>
    <row r="27" spans="1:10" x14ac:dyDescent="0.2">
      <c r="A27" t="s">
        <v>184</v>
      </c>
      <c r="B27" t="s">
        <v>27758</v>
      </c>
      <c r="I27" t="s">
        <v>5</v>
      </c>
      <c r="J27">
        <v>800.61</v>
      </c>
    </row>
    <row r="28" spans="1:10" x14ac:dyDescent="0.2">
      <c r="A28" t="s">
        <v>185</v>
      </c>
      <c r="B28" t="s">
        <v>27758</v>
      </c>
      <c r="I28" t="s">
        <v>5</v>
      </c>
      <c r="J28">
        <v>732.57</v>
      </c>
    </row>
    <row r="29" spans="1:10" x14ac:dyDescent="0.2">
      <c r="A29" t="s">
        <v>186</v>
      </c>
      <c r="B29" t="s">
        <v>30336</v>
      </c>
      <c r="I29" t="s">
        <v>5</v>
      </c>
      <c r="J29">
        <v>913.9</v>
      </c>
    </row>
    <row r="30" spans="1:10" x14ac:dyDescent="0.2">
      <c r="A30" t="s">
        <v>187</v>
      </c>
      <c r="B30" t="s">
        <v>30336</v>
      </c>
      <c r="I30" t="s">
        <v>5</v>
      </c>
      <c r="J30">
        <v>836.23</v>
      </c>
    </row>
    <row r="31" spans="1:10" x14ac:dyDescent="0.2">
      <c r="A31" t="s">
        <v>188</v>
      </c>
      <c r="B31" t="s">
        <v>30337</v>
      </c>
      <c r="I31" t="s">
        <v>5</v>
      </c>
      <c r="J31">
        <v>1197.1199999999999</v>
      </c>
    </row>
    <row r="32" spans="1:10" x14ac:dyDescent="0.2">
      <c r="A32" t="s">
        <v>189</v>
      </c>
      <c r="B32" t="s">
        <v>30337</v>
      </c>
      <c r="I32" t="s">
        <v>5</v>
      </c>
      <c r="J32">
        <v>1095.3800000000001</v>
      </c>
    </row>
    <row r="33" spans="1:10" x14ac:dyDescent="0.2">
      <c r="A33" t="s">
        <v>190</v>
      </c>
      <c r="B33" t="s">
        <v>30338</v>
      </c>
      <c r="I33" t="s">
        <v>5</v>
      </c>
      <c r="J33">
        <v>1197.1199999999999</v>
      </c>
    </row>
    <row r="34" spans="1:10" x14ac:dyDescent="0.2">
      <c r="A34" t="s">
        <v>191</v>
      </c>
      <c r="B34" t="s">
        <v>30338</v>
      </c>
      <c r="I34" t="s">
        <v>5</v>
      </c>
      <c r="J34">
        <v>1095.3800000000001</v>
      </c>
    </row>
    <row r="35" spans="1:10" x14ac:dyDescent="0.2">
      <c r="A35" t="s">
        <v>192</v>
      </c>
      <c r="B35" t="s">
        <v>30339</v>
      </c>
      <c r="I35" t="s">
        <v>5</v>
      </c>
      <c r="J35">
        <v>1915.63</v>
      </c>
    </row>
    <row r="36" spans="1:10" x14ac:dyDescent="0.2">
      <c r="A36" t="s">
        <v>193</v>
      </c>
      <c r="B36" t="s">
        <v>30339</v>
      </c>
      <c r="I36" t="s">
        <v>5</v>
      </c>
      <c r="J36">
        <v>1752.83</v>
      </c>
    </row>
    <row r="37" spans="1:10" x14ac:dyDescent="0.2">
      <c r="A37" t="s">
        <v>194</v>
      </c>
      <c r="B37" t="s">
        <v>30340</v>
      </c>
      <c r="I37" t="s">
        <v>5</v>
      </c>
      <c r="J37">
        <v>2075.42</v>
      </c>
    </row>
    <row r="38" spans="1:10" x14ac:dyDescent="0.2">
      <c r="A38" t="s">
        <v>195</v>
      </c>
      <c r="B38" t="s">
        <v>30340</v>
      </c>
      <c r="I38" t="s">
        <v>5</v>
      </c>
      <c r="J38">
        <v>1899.04</v>
      </c>
    </row>
    <row r="39" spans="1:10" x14ac:dyDescent="0.2">
      <c r="A39" t="s">
        <v>196</v>
      </c>
      <c r="B39" t="s">
        <v>30341</v>
      </c>
      <c r="I39" t="s">
        <v>5</v>
      </c>
      <c r="J39">
        <v>2235.2399999999998</v>
      </c>
    </row>
    <row r="40" spans="1:10" x14ac:dyDescent="0.2">
      <c r="A40" t="s">
        <v>197</v>
      </c>
      <c r="B40" t="s">
        <v>30341</v>
      </c>
      <c r="I40" t="s">
        <v>5</v>
      </c>
      <c r="J40">
        <v>2045.27</v>
      </c>
    </row>
    <row r="41" spans="1:10" x14ac:dyDescent="0.2">
      <c r="A41" t="s">
        <v>198</v>
      </c>
      <c r="B41" t="s">
        <v>30342</v>
      </c>
      <c r="I41" t="s">
        <v>5</v>
      </c>
      <c r="J41">
        <v>3034.29</v>
      </c>
    </row>
    <row r="42" spans="1:10" x14ac:dyDescent="0.2">
      <c r="A42" t="s">
        <v>199</v>
      </c>
      <c r="B42" t="s">
        <v>30342</v>
      </c>
      <c r="I42" t="s">
        <v>5</v>
      </c>
      <c r="J42">
        <v>2776.42</v>
      </c>
    </row>
    <row r="43" spans="1:10" x14ac:dyDescent="0.2">
      <c r="A43" t="s">
        <v>200</v>
      </c>
      <c r="B43" t="s">
        <v>30343</v>
      </c>
      <c r="I43" t="s">
        <v>5</v>
      </c>
      <c r="J43">
        <v>3351.83</v>
      </c>
    </row>
    <row r="44" spans="1:10" x14ac:dyDescent="0.2">
      <c r="A44" t="s">
        <v>201</v>
      </c>
      <c r="B44" t="s">
        <v>30343</v>
      </c>
      <c r="I44" t="s">
        <v>5</v>
      </c>
      <c r="J44">
        <v>3066.97</v>
      </c>
    </row>
    <row r="45" spans="1:10" x14ac:dyDescent="0.2">
      <c r="A45" t="s">
        <v>202</v>
      </c>
      <c r="B45" t="s">
        <v>30344</v>
      </c>
      <c r="I45" t="s">
        <v>5</v>
      </c>
      <c r="J45">
        <v>3511.64</v>
      </c>
    </row>
    <row r="46" spans="1:10" x14ac:dyDescent="0.2">
      <c r="A46" t="s">
        <v>203</v>
      </c>
      <c r="B46" t="s">
        <v>30344</v>
      </c>
      <c r="I46" t="s">
        <v>5</v>
      </c>
      <c r="J46">
        <v>3213.2</v>
      </c>
    </row>
    <row r="47" spans="1:10" x14ac:dyDescent="0.2">
      <c r="A47" t="s">
        <v>204</v>
      </c>
      <c r="B47" t="s">
        <v>205</v>
      </c>
      <c r="I47" t="s">
        <v>5</v>
      </c>
      <c r="J47">
        <v>1155.8499999999999</v>
      </c>
    </row>
    <row r="48" spans="1:10" x14ac:dyDescent="0.2">
      <c r="A48" t="s">
        <v>206</v>
      </c>
      <c r="B48" t="s">
        <v>205</v>
      </c>
      <c r="I48" t="s">
        <v>5</v>
      </c>
      <c r="J48">
        <v>1057.6199999999999</v>
      </c>
    </row>
    <row r="49" spans="1:10" x14ac:dyDescent="0.2">
      <c r="A49" t="s">
        <v>207</v>
      </c>
      <c r="B49" t="s">
        <v>208</v>
      </c>
      <c r="I49" t="s">
        <v>5</v>
      </c>
      <c r="J49">
        <v>1155.8499999999999</v>
      </c>
    </row>
    <row r="50" spans="1:10" x14ac:dyDescent="0.2">
      <c r="A50" t="s">
        <v>209</v>
      </c>
      <c r="B50" t="s">
        <v>208</v>
      </c>
      <c r="I50" t="s">
        <v>5</v>
      </c>
      <c r="J50">
        <v>1057.6199999999999</v>
      </c>
    </row>
    <row r="51" spans="1:10" x14ac:dyDescent="0.2">
      <c r="A51" t="s">
        <v>210</v>
      </c>
      <c r="B51" t="s">
        <v>211</v>
      </c>
      <c r="I51" t="s">
        <v>5</v>
      </c>
      <c r="J51">
        <v>1118.77</v>
      </c>
    </row>
    <row r="52" spans="1:10" x14ac:dyDescent="0.2">
      <c r="A52" t="s">
        <v>212</v>
      </c>
      <c r="B52" t="s">
        <v>211</v>
      </c>
      <c r="I52" t="s">
        <v>5</v>
      </c>
      <c r="J52">
        <v>1023.69</v>
      </c>
    </row>
    <row r="53" spans="1:10" x14ac:dyDescent="0.2">
      <c r="A53" t="s">
        <v>213</v>
      </c>
      <c r="B53" t="s">
        <v>214</v>
      </c>
      <c r="I53" t="s">
        <v>5</v>
      </c>
      <c r="J53">
        <v>745.84</v>
      </c>
    </row>
    <row r="54" spans="1:10" x14ac:dyDescent="0.2">
      <c r="A54" t="s">
        <v>215</v>
      </c>
      <c r="B54" t="s">
        <v>214</v>
      </c>
      <c r="I54" t="s">
        <v>5</v>
      </c>
      <c r="J54">
        <v>682.46</v>
      </c>
    </row>
    <row r="55" spans="1:10" x14ac:dyDescent="0.2">
      <c r="A55" t="s">
        <v>216</v>
      </c>
      <c r="B55" t="s">
        <v>217</v>
      </c>
      <c r="I55" t="s">
        <v>5</v>
      </c>
      <c r="J55">
        <v>745.84</v>
      </c>
    </row>
    <row r="56" spans="1:10" x14ac:dyDescent="0.2">
      <c r="A56" t="s">
        <v>218</v>
      </c>
      <c r="B56" t="s">
        <v>217</v>
      </c>
      <c r="I56" t="s">
        <v>5</v>
      </c>
      <c r="J56">
        <v>682.46</v>
      </c>
    </row>
    <row r="57" spans="1:10" x14ac:dyDescent="0.2">
      <c r="A57" t="s">
        <v>219</v>
      </c>
      <c r="B57" t="s">
        <v>220</v>
      </c>
      <c r="I57" t="s">
        <v>5</v>
      </c>
      <c r="J57">
        <v>2353.15</v>
      </c>
    </row>
    <row r="58" spans="1:10" x14ac:dyDescent="0.2">
      <c r="A58" t="s">
        <v>221</v>
      </c>
      <c r="B58" t="s">
        <v>220</v>
      </c>
      <c r="I58" t="s">
        <v>5</v>
      </c>
      <c r="J58">
        <v>2153.16</v>
      </c>
    </row>
    <row r="59" spans="1:10" x14ac:dyDescent="0.2">
      <c r="A59" t="s">
        <v>222</v>
      </c>
      <c r="B59" t="s">
        <v>223</v>
      </c>
      <c r="I59" t="s">
        <v>5</v>
      </c>
      <c r="J59">
        <v>2353.15</v>
      </c>
    </row>
    <row r="60" spans="1:10" x14ac:dyDescent="0.2">
      <c r="A60" t="s">
        <v>224</v>
      </c>
      <c r="B60" t="s">
        <v>223</v>
      </c>
      <c r="I60" t="s">
        <v>5</v>
      </c>
      <c r="J60">
        <v>2153.16</v>
      </c>
    </row>
    <row r="61" spans="1:10" x14ac:dyDescent="0.2">
      <c r="A61" t="s">
        <v>225</v>
      </c>
      <c r="B61" t="s">
        <v>30345</v>
      </c>
      <c r="I61" t="s">
        <v>5</v>
      </c>
      <c r="J61">
        <v>2726.07</v>
      </c>
    </row>
    <row r="62" spans="1:10" x14ac:dyDescent="0.2">
      <c r="A62" t="s">
        <v>226</v>
      </c>
      <c r="B62" t="s">
        <v>30345</v>
      </c>
      <c r="I62" t="s">
        <v>5</v>
      </c>
      <c r="J62">
        <v>2494.39</v>
      </c>
    </row>
    <row r="63" spans="1:10" x14ac:dyDescent="0.2">
      <c r="A63" t="s">
        <v>227</v>
      </c>
      <c r="B63" t="s">
        <v>27759</v>
      </c>
      <c r="I63" t="s">
        <v>5</v>
      </c>
      <c r="J63">
        <v>517.74</v>
      </c>
    </row>
    <row r="64" spans="1:10" x14ac:dyDescent="0.2">
      <c r="A64" t="s">
        <v>228</v>
      </c>
      <c r="B64" t="s">
        <v>27759</v>
      </c>
      <c r="I64" t="s">
        <v>5</v>
      </c>
      <c r="J64">
        <v>473.74</v>
      </c>
    </row>
    <row r="65" spans="1:10" x14ac:dyDescent="0.2">
      <c r="A65" t="s">
        <v>229</v>
      </c>
      <c r="B65" t="s">
        <v>30346</v>
      </c>
      <c r="I65" t="s">
        <v>5</v>
      </c>
      <c r="J65">
        <v>1512.89</v>
      </c>
    </row>
    <row r="66" spans="1:10" x14ac:dyDescent="0.2">
      <c r="A66" t="s">
        <v>230</v>
      </c>
      <c r="B66" t="s">
        <v>30346</v>
      </c>
      <c r="I66" t="s">
        <v>5</v>
      </c>
      <c r="J66">
        <v>1384.32</v>
      </c>
    </row>
    <row r="67" spans="1:10" x14ac:dyDescent="0.2">
      <c r="A67" t="s">
        <v>231</v>
      </c>
      <c r="B67" t="s">
        <v>30347</v>
      </c>
      <c r="I67" t="s">
        <v>5</v>
      </c>
      <c r="J67">
        <v>930.84</v>
      </c>
    </row>
    <row r="68" spans="1:10" x14ac:dyDescent="0.2">
      <c r="A68" t="s">
        <v>232</v>
      </c>
      <c r="B68" t="s">
        <v>30347</v>
      </c>
      <c r="I68" t="s">
        <v>5</v>
      </c>
      <c r="J68">
        <v>851.73</v>
      </c>
    </row>
    <row r="69" spans="1:10" x14ac:dyDescent="0.2">
      <c r="A69" t="s">
        <v>233</v>
      </c>
      <c r="B69" t="s">
        <v>30348</v>
      </c>
      <c r="I69" t="s">
        <v>5</v>
      </c>
      <c r="J69">
        <v>1139.03</v>
      </c>
    </row>
    <row r="70" spans="1:10" x14ac:dyDescent="0.2">
      <c r="A70" t="s">
        <v>234</v>
      </c>
      <c r="B70" t="s">
        <v>30348</v>
      </c>
      <c r="I70" t="s">
        <v>5</v>
      </c>
      <c r="J70">
        <v>1042.23</v>
      </c>
    </row>
    <row r="71" spans="1:10" x14ac:dyDescent="0.2">
      <c r="A71" t="s">
        <v>235</v>
      </c>
      <c r="B71" t="s">
        <v>30349</v>
      </c>
      <c r="I71" t="s">
        <v>5</v>
      </c>
      <c r="J71">
        <v>1461.58</v>
      </c>
    </row>
    <row r="72" spans="1:10" x14ac:dyDescent="0.2">
      <c r="A72" t="s">
        <v>236</v>
      </c>
      <c r="B72" t="s">
        <v>30349</v>
      </c>
      <c r="I72" t="s">
        <v>5</v>
      </c>
      <c r="J72">
        <v>1337.36</v>
      </c>
    </row>
    <row r="73" spans="1:10" x14ac:dyDescent="0.2">
      <c r="A73" t="s">
        <v>237</v>
      </c>
      <c r="B73" t="s">
        <v>30350</v>
      </c>
      <c r="I73" t="s">
        <v>4</v>
      </c>
      <c r="J73">
        <v>202.58</v>
      </c>
    </row>
    <row r="74" spans="1:10" x14ac:dyDescent="0.2">
      <c r="A74" t="s">
        <v>238</v>
      </c>
      <c r="B74" t="s">
        <v>30350</v>
      </c>
      <c r="I74" t="s">
        <v>4</v>
      </c>
      <c r="J74">
        <v>184.01</v>
      </c>
    </row>
    <row r="75" spans="1:10" x14ac:dyDescent="0.2">
      <c r="A75" t="s">
        <v>239</v>
      </c>
      <c r="B75" t="s">
        <v>240</v>
      </c>
      <c r="I75" t="s">
        <v>4</v>
      </c>
      <c r="J75">
        <v>210.54</v>
      </c>
    </row>
    <row r="76" spans="1:10" x14ac:dyDescent="0.2">
      <c r="A76" t="s">
        <v>241</v>
      </c>
      <c r="B76" t="s">
        <v>240</v>
      </c>
      <c r="I76" t="s">
        <v>4</v>
      </c>
      <c r="J76">
        <v>190.91</v>
      </c>
    </row>
    <row r="77" spans="1:10" x14ac:dyDescent="0.2">
      <c r="A77" t="s">
        <v>242</v>
      </c>
      <c r="B77" t="s">
        <v>30351</v>
      </c>
      <c r="I77" t="s">
        <v>4</v>
      </c>
      <c r="J77">
        <v>101.54</v>
      </c>
    </row>
    <row r="78" spans="1:10" x14ac:dyDescent="0.2">
      <c r="A78" t="s">
        <v>243</v>
      </c>
      <c r="B78" t="s">
        <v>30351</v>
      </c>
      <c r="I78" t="s">
        <v>4</v>
      </c>
      <c r="J78">
        <v>87.98</v>
      </c>
    </row>
    <row r="79" spans="1:10" x14ac:dyDescent="0.2">
      <c r="A79" t="s">
        <v>244</v>
      </c>
      <c r="B79" t="s">
        <v>30352</v>
      </c>
      <c r="I79" t="s">
        <v>4</v>
      </c>
      <c r="J79">
        <v>80.55</v>
      </c>
    </row>
    <row r="80" spans="1:10" x14ac:dyDescent="0.2">
      <c r="A80" t="s">
        <v>245</v>
      </c>
      <c r="B80" t="s">
        <v>30352</v>
      </c>
      <c r="I80" t="s">
        <v>4</v>
      </c>
      <c r="J80">
        <v>69.8</v>
      </c>
    </row>
    <row r="81" spans="1:10" x14ac:dyDescent="0.2">
      <c r="A81" t="s">
        <v>246</v>
      </c>
      <c r="B81" t="s">
        <v>247</v>
      </c>
      <c r="I81" t="s">
        <v>5</v>
      </c>
      <c r="J81">
        <v>212.03</v>
      </c>
    </row>
    <row r="82" spans="1:10" x14ac:dyDescent="0.2">
      <c r="A82" t="s">
        <v>248</v>
      </c>
      <c r="B82" t="s">
        <v>247</v>
      </c>
      <c r="I82" t="s">
        <v>5</v>
      </c>
      <c r="J82">
        <v>194.01</v>
      </c>
    </row>
    <row r="83" spans="1:10" x14ac:dyDescent="0.2">
      <c r="A83" t="s">
        <v>249</v>
      </c>
      <c r="B83" t="s">
        <v>30353</v>
      </c>
      <c r="I83" t="s">
        <v>5</v>
      </c>
      <c r="J83">
        <v>196.56</v>
      </c>
    </row>
    <row r="84" spans="1:10" x14ac:dyDescent="0.2">
      <c r="A84" t="s">
        <v>250</v>
      </c>
      <c r="B84" t="s">
        <v>30353</v>
      </c>
      <c r="I84" t="s">
        <v>5</v>
      </c>
      <c r="J84">
        <v>170.32</v>
      </c>
    </row>
    <row r="85" spans="1:10" x14ac:dyDescent="0.2">
      <c r="A85" t="s">
        <v>251</v>
      </c>
      <c r="B85" t="s">
        <v>252</v>
      </c>
      <c r="I85" t="s">
        <v>5</v>
      </c>
      <c r="J85">
        <v>132.35</v>
      </c>
    </row>
    <row r="86" spans="1:10" x14ac:dyDescent="0.2">
      <c r="A86" t="s">
        <v>253</v>
      </c>
      <c r="B86" t="s">
        <v>252</v>
      </c>
      <c r="I86" t="s">
        <v>5</v>
      </c>
      <c r="J86">
        <v>114.69</v>
      </c>
    </row>
    <row r="87" spans="1:10" x14ac:dyDescent="0.2">
      <c r="A87" t="s">
        <v>254</v>
      </c>
      <c r="B87" t="s">
        <v>255</v>
      </c>
      <c r="I87" t="s">
        <v>4</v>
      </c>
      <c r="J87">
        <v>372.09</v>
      </c>
    </row>
    <row r="88" spans="1:10" x14ac:dyDescent="0.2">
      <c r="A88" t="s">
        <v>256</v>
      </c>
      <c r="B88" t="s">
        <v>255</v>
      </c>
      <c r="I88" t="s">
        <v>4</v>
      </c>
      <c r="J88">
        <v>340.47</v>
      </c>
    </row>
    <row r="89" spans="1:10" x14ac:dyDescent="0.2">
      <c r="A89" t="s">
        <v>257</v>
      </c>
      <c r="B89" t="s">
        <v>30354</v>
      </c>
      <c r="I89" t="s">
        <v>4</v>
      </c>
      <c r="J89">
        <v>3469.01</v>
      </c>
    </row>
    <row r="90" spans="1:10" x14ac:dyDescent="0.2">
      <c r="A90" t="s">
        <v>258</v>
      </c>
      <c r="B90" t="s">
        <v>30354</v>
      </c>
      <c r="I90" t="s">
        <v>4</v>
      </c>
      <c r="J90">
        <v>3174.2</v>
      </c>
    </row>
    <row r="91" spans="1:10" x14ac:dyDescent="0.2">
      <c r="A91" t="s">
        <v>259</v>
      </c>
      <c r="B91" t="s">
        <v>30355</v>
      </c>
      <c r="I91" t="s">
        <v>5</v>
      </c>
      <c r="J91">
        <v>347.33</v>
      </c>
    </row>
    <row r="92" spans="1:10" x14ac:dyDescent="0.2">
      <c r="A92" t="s">
        <v>260</v>
      </c>
      <c r="B92" t="s">
        <v>30355</v>
      </c>
      <c r="I92" t="s">
        <v>5</v>
      </c>
      <c r="J92">
        <v>317.81</v>
      </c>
    </row>
    <row r="93" spans="1:10" x14ac:dyDescent="0.2">
      <c r="A93" t="s">
        <v>261</v>
      </c>
      <c r="B93" t="s">
        <v>30356</v>
      </c>
      <c r="I93" t="s">
        <v>5</v>
      </c>
      <c r="J93">
        <v>114.73</v>
      </c>
    </row>
    <row r="94" spans="1:10" x14ac:dyDescent="0.2">
      <c r="A94" t="s">
        <v>262</v>
      </c>
      <c r="B94" t="s">
        <v>30356</v>
      </c>
      <c r="I94" t="s">
        <v>5</v>
      </c>
      <c r="J94">
        <v>104.98</v>
      </c>
    </row>
    <row r="95" spans="1:10" x14ac:dyDescent="0.2">
      <c r="A95" t="s">
        <v>263</v>
      </c>
      <c r="B95" t="s">
        <v>264</v>
      </c>
      <c r="I95" t="s">
        <v>5</v>
      </c>
      <c r="J95">
        <v>114.73</v>
      </c>
    </row>
    <row r="96" spans="1:10" x14ac:dyDescent="0.2">
      <c r="A96" t="s">
        <v>265</v>
      </c>
      <c r="B96" t="s">
        <v>264</v>
      </c>
      <c r="I96" t="s">
        <v>5</v>
      </c>
      <c r="J96">
        <v>104.98</v>
      </c>
    </row>
    <row r="97" spans="1:10" x14ac:dyDescent="0.2">
      <c r="A97" t="s">
        <v>266</v>
      </c>
      <c r="B97" t="s">
        <v>30357</v>
      </c>
      <c r="I97" t="s">
        <v>5</v>
      </c>
      <c r="J97">
        <v>114.73</v>
      </c>
    </row>
    <row r="98" spans="1:10" x14ac:dyDescent="0.2">
      <c r="A98" t="s">
        <v>267</v>
      </c>
      <c r="B98" t="s">
        <v>30357</v>
      </c>
      <c r="I98" t="s">
        <v>5</v>
      </c>
      <c r="J98">
        <v>104.98</v>
      </c>
    </row>
    <row r="99" spans="1:10" x14ac:dyDescent="0.2">
      <c r="A99" t="s">
        <v>268</v>
      </c>
      <c r="B99" t="s">
        <v>30358</v>
      </c>
      <c r="I99" t="s">
        <v>5</v>
      </c>
      <c r="J99">
        <v>898.9</v>
      </c>
    </row>
    <row r="100" spans="1:10" x14ac:dyDescent="0.2">
      <c r="A100" t="s">
        <v>269</v>
      </c>
      <c r="B100" t="s">
        <v>30358</v>
      </c>
      <c r="I100" t="s">
        <v>5</v>
      </c>
      <c r="J100">
        <v>822.51</v>
      </c>
    </row>
    <row r="101" spans="1:10" x14ac:dyDescent="0.2">
      <c r="A101" t="s">
        <v>270</v>
      </c>
      <c r="B101" t="s">
        <v>30359</v>
      </c>
      <c r="I101" t="s">
        <v>5</v>
      </c>
      <c r="J101">
        <v>115.52</v>
      </c>
    </row>
    <row r="102" spans="1:10" x14ac:dyDescent="0.2">
      <c r="A102" t="s">
        <v>271</v>
      </c>
      <c r="B102" t="s">
        <v>30359</v>
      </c>
      <c r="I102" t="s">
        <v>5</v>
      </c>
      <c r="J102">
        <v>105.7</v>
      </c>
    </row>
    <row r="103" spans="1:10" x14ac:dyDescent="0.2">
      <c r="A103" t="s">
        <v>272</v>
      </c>
      <c r="B103" t="s">
        <v>30360</v>
      </c>
      <c r="I103" t="s">
        <v>5</v>
      </c>
      <c r="J103">
        <v>496.2</v>
      </c>
    </row>
    <row r="104" spans="1:10" x14ac:dyDescent="0.2">
      <c r="A104" t="s">
        <v>273</v>
      </c>
      <c r="B104" t="s">
        <v>30360</v>
      </c>
      <c r="I104" t="s">
        <v>5</v>
      </c>
      <c r="J104">
        <v>454.03</v>
      </c>
    </row>
    <row r="105" spans="1:10" x14ac:dyDescent="0.2">
      <c r="A105" t="s">
        <v>274</v>
      </c>
      <c r="B105" t="s">
        <v>30361</v>
      </c>
      <c r="I105" t="s">
        <v>5</v>
      </c>
      <c r="J105">
        <v>204.67</v>
      </c>
    </row>
    <row r="106" spans="1:10" x14ac:dyDescent="0.2">
      <c r="A106" t="s">
        <v>275</v>
      </c>
      <c r="B106" t="s">
        <v>30361</v>
      </c>
      <c r="I106" t="s">
        <v>5</v>
      </c>
      <c r="J106">
        <v>186.55</v>
      </c>
    </row>
    <row r="107" spans="1:10" x14ac:dyDescent="0.2">
      <c r="A107" t="s">
        <v>276</v>
      </c>
      <c r="B107" t="s">
        <v>30362</v>
      </c>
      <c r="I107" t="s">
        <v>5</v>
      </c>
      <c r="J107">
        <v>573.66</v>
      </c>
    </row>
    <row r="108" spans="1:10" x14ac:dyDescent="0.2">
      <c r="A108" t="s">
        <v>277</v>
      </c>
      <c r="B108" t="s">
        <v>30362</v>
      </c>
      <c r="I108" t="s">
        <v>5</v>
      </c>
      <c r="J108">
        <v>524.9</v>
      </c>
    </row>
    <row r="109" spans="1:10" x14ac:dyDescent="0.2">
      <c r="A109" t="s">
        <v>278</v>
      </c>
      <c r="B109" t="s">
        <v>30363</v>
      </c>
      <c r="I109" t="s">
        <v>5</v>
      </c>
      <c r="J109">
        <v>115.52</v>
      </c>
    </row>
    <row r="110" spans="1:10" x14ac:dyDescent="0.2">
      <c r="A110" t="s">
        <v>279</v>
      </c>
      <c r="B110" t="s">
        <v>30363</v>
      </c>
      <c r="I110" t="s">
        <v>5</v>
      </c>
      <c r="J110">
        <v>105.7</v>
      </c>
    </row>
    <row r="111" spans="1:10" x14ac:dyDescent="0.2">
      <c r="A111" t="s">
        <v>280</v>
      </c>
      <c r="B111" t="s">
        <v>281</v>
      </c>
      <c r="I111" t="s">
        <v>5</v>
      </c>
      <c r="J111">
        <v>115.52</v>
      </c>
    </row>
    <row r="112" spans="1:10" x14ac:dyDescent="0.2">
      <c r="A112" t="s">
        <v>282</v>
      </c>
      <c r="B112" t="s">
        <v>281</v>
      </c>
      <c r="I112" t="s">
        <v>5</v>
      </c>
      <c r="J112">
        <v>105.7</v>
      </c>
    </row>
    <row r="113" spans="1:10" x14ac:dyDescent="0.2">
      <c r="A113" t="s">
        <v>283</v>
      </c>
      <c r="B113" t="s">
        <v>284</v>
      </c>
      <c r="I113" t="s">
        <v>5</v>
      </c>
      <c r="J113">
        <v>115.52</v>
      </c>
    </row>
    <row r="114" spans="1:10" x14ac:dyDescent="0.2">
      <c r="A114" t="s">
        <v>285</v>
      </c>
      <c r="B114" t="s">
        <v>284</v>
      </c>
      <c r="I114" t="s">
        <v>5</v>
      </c>
      <c r="J114">
        <v>105.7</v>
      </c>
    </row>
    <row r="115" spans="1:10" x14ac:dyDescent="0.2">
      <c r="A115" t="s">
        <v>286</v>
      </c>
      <c r="B115" t="s">
        <v>287</v>
      </c>
      <c r="I115" t="s">
        <v>5</v>
      </c>
      <c r="J115">
        <v>115.52</v>
      </c>
    </row>
    <row r="116" spans="1:10" x14ac:dyDescent="0.2">
      <c r="A116" t="s">
        <v>288</v>
      </c>
      <c r="B116" t="s">
        <v>287</v>
      </c>
      <c r="I116" t="s">
        <v>5</v>
      </c>
      <c r="J116">
        <v>105.7</v>
      </c>
    </row>
    <row r="117" spans="1:10" x14ac:dyDescent="0.2">
      <c r="A117" t="s">
        <v>289</v>
      </c>
      <c r="B117" t="s">
        <v>30364</v>
      </c>
      <c r="I117" t="s">
        <v>5</v>
      </c>
      <c r="J117">
        <v>207.57</v>
      </c>
    </row>
    <row r="118" spans="1:10" x14ac:dyDescent="0.2">
      <c r="A118" t="s">
        <v>290</v>
      </c>
      <c r="B118" t="s">
        <v>30364</v>
      </c>
      <c r="I118" t="s">
        <v>5</v>
      </c>
      <c r="J118">
        <v>179.86</v>
      </c>
    </row>
    <row r="119" spans="1:10" x14ac:dyDescent="0.2">
      <c r="A119" t="s">
        <v>291</v>
      </c>
      <c r="B119" t="s">
        <v>30365</v>
      </c>
      <c r="I119" t="s">
        <v>5</v>
      </c>
      <c r="J119">
        <v>288.2</v>
      </c>
    </row>
    <row r="120" spans="1:10" x14ac:dyDescent="0.2">
      <c r="A120" t="s">
        <v>292</v>
      </c>
      <c r="B120" t="s">
        <v>30365</v>
      </c>
      <c r="I120" t="s">
        <v>5</v>
      </c>
      <c r="J120">
        <v>249.72</v>
      </c>
    </row>
    <row r="121" spans="1:10" x14ac:dyDescent="0.2">
      <c r="A121" t="s">
        <v>293</v>
      </c>
      <c r="B121" t="s">
        <v>294</v>
      </c>
      <c r="I121" t="s">
        <v>4</v>
      </c>
      <c r="J121">
        <v>605.25</v>
      </c>
    </row>
    <row r="122" spans="1:10" x14ac:dyDescent="0.2">
      <c r="A122" t="s">
        <v>295</v>
      </c>
      <c r="B122" t="s">
        <v>294</v>
      </c>
      <c r="I122" t="s">
        <v>4</v>
      </c>
      <c r="J122">
        <v>551.66</v>
      </c>
    </row>
    <row r="123" spans="1:10" x14ac:dyDescent="0.2">
      <c r="A123" t="s">
        <v>296</v>
      </c>
      <c r="B123" t="s">
        <v>297</v>
      </c>
      <c r="I123" t="s">
        <v>5</v>
      </c>
      <c r="J123">
        <v>486.99</v>
      </c>
    </row>
    <row r="124" spans="1:10" x14ac:dyDescent="0.2">
      <c r="A124" t="s">
        <v>298</v>
      </c>
      <c r="B124" t="s">
        <v>297</v>
      </c>
      <c r="I124" t="s">
        <v>5</v>
      </c>
      <c r="J124">
        <v>445.57</v>
      </c>
    </row>
    <row r="125" spans="1:10" x14ac:dyDescent="0.2">
      <c r="A125" t="s">
        <v>299</v>
      </c>
      <c r="B125" t="s">
        <v>30366</v>
      </c>
      <c r="I125" t="s">
        <v>5</v>
      </c>
      <c r="J125">
        <v>612.11</v>
      </c>
    </row>
    <row r="126" spans="1:10" x14ac:dyDescent="0.2">
      <c r="A126" t="s">
        <v>300</v>
      </c>
      <c r="B126" t="s">
        <v>30366</v>
      </c>
      <c r="I126" t="s">
        <v>5</v>
      </c>
      <c r="J126">
        <v>560.09</v>
      </c>
    </row>
    <row r="127" spans="1:10" x14ac:dyDescent="0.2">
      <c r="A127" t="s">
        <v>301</v>
      </c>
      <c r="B127" t="s">
        <v>302</v>
      </c>
      <c r="I127" t="s">
        <v>5</v>
      </c>
      <c r="J127">
        <v>144.72999999999999</v>
      </c>
    </row>
    <row r="128" spans="1:10" x14ac:dyDescent="0.2">
      <c r="A128" t="s">
        <v>303</v>
      </c>
      <c r="B128" t="s">
        <v>302</v>
      </c>
      <c r="I128" t="s">
        <v>5</v>
      </c>
      <c r="J128">
        <v>131.91999999999999</v>
      </c>
    </row>
    <row r="129" spans="1:10" x14ac:dyDescent="0.2">
      <c r="A129" t="s">
        <v>304</v>
      </c>
      <c r="B129" t="s">
        <v>305</v>
      </c>
      <c r="I129" t="s">
        <v>4</v>
      </c>
      <c r="J129">
        <v>14.93</v>
      </c>
    </row>
    <row r="130" spans="1:10" x14ac:dyDescent="0.2">
      <c r="A130" t="s">
        <v>306</v>
      </c>
      <c r="B130" t="s">
        <v>305</v>
      </c>
      <c r="I130" t="s">
        <v>4</v>
      </c>
      <c r="J130">
        <v>12.93</v>
      </c>
    </row>
    <row r="131" spans="1:10" x14ac:dyDescent="0.2">
      <c r="A131" t="s">
        <v>307</v>
      </c>
      <c r="B131" t="s">
        <v>308</v>
      </c>
      <c r="I131" t="s">
        <v>4</v>
      </c>
      <c r="J131">
        <v>18.91</v>
      </c>
    </row>
    <row r="132" spans="1:10" x14ac:dyDescent="0.2">
      <c r="A132" t="s">
        <v>309</v>
      </c>
      <c r="B132" t="s">
        <v>308</v>
      </c>
      <c r="I132" t="s">
        <v>4</v>
      </c>
      <c r="J132">
        <v>16.38</v>
      </c>
    </row>
    <row r="133" spans="1:10" x14ac:dyDescent="0.2">
      <c r="A133" t="s">
        <v>310</v>
      </c>
      <c r="B133" t="s">
        <v>311</v>
      </c>
      <c r="I133" t="s">
        <v>4</v>
      </c>
      <c r="J133">
        <v>22.89</v>
      </c>
    </row>
    <row r="134" spans="1:10" x14ac:dyDescent="0.2">
      <c r="A134" t="s">
        <v>312</v>
      </c>
      <c r="B134" t="s">
        <v>311</v>
      </c>
      <c r="I134" t="s">
        <v>4</v>
      </c>
      <c r="J134">
        <v>19.84</v>
      </c>
    </row>
    <row r="135" spans="1:10" x14ac:dyDescent="0.2">
      <c r="A135" t="s">
        <v>313</v>
      </c>
      <c r="B135" t="s">
        <v>314</v>
      </c>
      <c r="I135" t="s">
        <v>4</v>
      </c>
      <c r="J135">
        <v>27.87</v>
      </c>
    </row>
    <row r="136" spans="1:10" x14ac:dyDescent="0.2">
      <c r="A136" t="s">
        <v>315</v>
      </c>
      <c r="B136" t="s">
        <v>314</v>
      </c>
      <c r="I136" t="s">
        <v>4</v>
      </c>
      <c r="J136">
        <v>24.15</v>
      </c>
    </row>
    <row r="137" spans="1:10" x14ac:dyDescent="0.2">
      <c r="A137" t="s">
        <v>316</v>
      </c>
      <c r="B137" t="s">
        <v>317</v>
      </c>
      <c r="I137" t="s">
        <v>5</v>
      </c>
      <c r="J137">
        <v>189.98</v>
      </c>
    </row>
    <row r="138" spans="1:10" x14ac:dyDescent="0.2">
      <c r="A138" t="s">
        <v>318</v>
      </c>
      <c r="B138" t="s">
        <v>317</v>
      </c>
      <c r="I138" t="s">
        <v>5</v>
      </c>
      <c r="J138">
        <v>173.84</v>
      </c>
    </row>
    <row r="139" spans="1:10" x14ac:dyDescent="0.2">
      <c r="A139" t="s">
        <v>319</v>
      </c>
      <c r="B139" t="s">
        <v>320</v>
      </c>
      <c r="I139" t="s">
        <v>5</v>
      </c>
      <c r="J139">
        <v>150.29</v>
      </c>
    </row>
    <row r="140" spans="1:10" x14ac:dyDescent="0.2">
      <c r="A140" t="s">
        <v>321</v>
      </c>
      <c r="B140" t="s">
        <v>320</v>
      </c>
      <c r="I140" t="s">
        <v>5</v>
      </c>
      <c r="J140">
        <v>137.52000000000001</v>
      </c>
    </row>
    <row r="141" spans="1:10" x14ac:dyDescent="0.2">
      <c r="A141" t="s">
        <v>322</v>
      </c>
      <c r="B141" t="s">
        <v>323</v>
      </c>
      <c r="I141" t="s">
        <v>5</v>
      </c>
      <c r="J141">
        <v>189.98</v>
      </c>
    </row>
    <row r="142" spans="1:10" x14ac:dyDescent="0.2">
      <c r="A142" t="s">
        <v>324</v>
      </c>
      <c r="B142" t="s">
        <v>323</v>
      </c>
      <c r="I142" t="s">
        <v>5</v>
      </c>
      <c r="J142">
        <v>173.84</v>
      </c>
    </row>
    <row r="143" spans="1:10" x14ac:dyDescent="0.2">
      <c r="A143" t="s">
        <v>325</v>
      </c>
      <c r="B143" t="s">
        <v>30367</v>
      </c>
      <c r="I143" t="s">
        <v>5</v>
      </c>
      <c r="J143">
        <v>4170.72</v>
      </c>
    </row>
    <row r="144" spans="1:10" x14ac:dyDescent="0.2">
      <c r="A144" t="s">
        <v>326</v>
      </c>
      <c r="B144" t="s">
        <v>30367</v>
      </c>
      <c r="I144" t="s">
        <v>5</v>
      </c>
      <c r="J144">
        <v>3816.27</v>
      </c>
    </row>
    <row r="145" spans="1:10" x14ac:dyDescent="0.2">
      <c r="A145" t="s">
        <v>327</v>
      </c>
      <c r="B145" t="s">
        <v>328</v>
      </c>
      <c r="I145" t="s">
        <v>5</v>
      </c>
      <c r="J145">
        <v>189.98</v>
      </c>
    </row>
    <row r="146" spans="1:10" x14ac:dyDescent="0.2">
      <c r="A146" t="s">
        <v>329</v>
      </c>
      <c r="B146" t="s">
        <v>328</v>
      </c>
      <c r="I146" t="s">
        <v>5</v>
      </c>
      <c r="J146">
        <v>173.84</v>
      </c>
    </row>
    <row r="147" spans="1:10" x14ac:dyDescent="0.2">
      <c r="A147" t="s">
        <v>330</v>
      </c>
      <c r="B147" t="s">
        <v>331</v>
      </c>
      <c r="I147" t="s">
        <v>5</v>
      </c>
      <c r="J147">
        <v>189.98</v>
      </c>
    </row>
    <row r="148" spans="1:10" x14ac:dyDescent="0.2">
      <c r="A148" t="s">
        <v>332</v>
      </c>
      <c r="B148" t="s">
        <v>331</v>
      </c>
      <c r="I148" t="s">
        <v>5</v>
      </c>
      <c r="J148">
        <v>173.84</v>
      </c>
    </row>
    <row r="149" spans="1:10" x14ac:dyDescent="0.2">
      <c r="A149" t="s">
        <v>333</v>
      </c>
      <c r="B149" t="s">
        <v>334</v>
      </c>
      <c r="I149" t="s">
        <v>5</v>
      </c>
      <c r="J149">
        <v>150.44999999999999</v>
      </c>
    </row>
    <row r="150" spans="1:10" x14ac:dyDescent="0.2">
      <c r="A150" t="s">
        <v>335</v>
      </c>
      <c r="B150" t="s">
        <v>334</v>
      </c>
      <c r="I150" t="s">
        <v>5</v>
      </c>
      <c r="J150">
        <v>137.66</v>
      </c>
    </row>
    <row r="151" spans="1:10" x14ac:dyDescent="0.2">
      <c r="A151" t="s">
        <v>336</v>
      </c>
      <c r="B151" t="s">
        <v>337</v>
      </c>
      <c r="I151" t="s">
        <v>5</v>
      </c>
      <c r="J151">
        <v>205.87</v>
      </c>
    </row>
    <row r="152" spans="1:10" x14ac:dyDescent="0.2">
      <c r="A152" t="s">
        <v>338</v>
      </c>
      <c r="B152" t="s">
        <v>337</v>
      </c>
      <c r="I152" t="s">
        <v>5</v>
      </c>
      <c r="J152">
        <v>188.37</v>
      </c>
    </row>
    <row r="153" spans="1:10" x14ac:dyDescent="0.2">
      <c r="A153" t="s">
        <v>339</v>
      </c>
      <c r="B153" t="s">
        <v>340</v>
      </c>
      <c r="I153" t="s">
        <v>5</v>
      </c>
      <c r="J153">
        <v>55.41</v>
      </c>
    </row>
    <row r="154" spans="1:10" x14ac:dyDescent="0.2">
      <c r="A154" t="s">
        <v>341</v>
      </c>
      <c r="B154" t="s">
        <v>340</v>
      </c>
      <c r="I154" t="s">
        <v>5</v>
      </c>
      <c r="J154">
        <v>50.7</v>
      </c>
    </row>
    <row r="155" spans="1:10" x14ac:dyDescent="0.2">
      <c r="A155" t="s">
        <v>342</v>
      </c>
      <c r="B155" t="s">
        <v>343</v>
      </c>
      <c r="I155" t="s">
        <v>5</v>
      </c>
      <c r="J155">
        <v>110.86</v>
      </c>
    </row>
    <row r="156" spans="1:10" x14ac:dyDescent="0.2">
      <c r="A156" t="s">
        <v>344</v>
      </c>
      <c r="B156" t="s">
        <v>343</v>
      </c>
      <c r="I156" t="s">
        <v>5</v>
      </c>
      <c r="J156">
        <v>101.43</v>
      </c>
    </row>
    <row r="157" spans="1:10" x14ac:dyDescent="0.2">
      <c r="A157" t="s">
        <v>345</v>
      </c>
      <c r="B157" t="s">
        <v>346</v>
      </c>
      <c r="I157" t="s">
        <v>5</v>
      </c>
      <c r="J157">
        <v>55.41</v>
      </c>
    </row>
    <row r="158" spans="1:10" x14ac:dyDescent="0.2">
      <c r="A158" t="s">
        <v>347</v>
      </c>
      <c r="B158" t="s">
        <v>346</v>
      </c>
      <c r="I158" t="s">
        <v>5</v>
      </c>
      <c r="J158">
        <v>50.7</v>
      </c>
    </row>
    <row r="159" spans="1:10" x14ac:dyDescent="0.2">
      <c r="A159" t="s">
        <v>348</v>
      </c>
      <c r="B159" t="s">
        <v>349</v>
      </c>
      <c r="I159" t="s">
        <v>5</v>
      </c>
      <c r="J159">
        <v>110.86</v>
      </c>
    </row>
    <row r="160" spans="1:10" x14ac:dyDescent="0.2">
      <c r="A160" t="s">
        <v>350</v>
      </c>
      <c r="B160" t="s">
        <v>349</v>
      </c>
      <c r="I160" t="s">
        <v>5</v>
      </c>
      <c r="J160">
        <v>101.43</v>
      </c>
    </row>
    <row r="161" spans="1:10" x14ac:dyDescent="0.2">
      <c r="A161" t="s">
        <v>351</v>
      </c>
      <c r="B161" t="s">
        <v>352</v>
      </c>
      <c r="I161" t="s">
        <v>5</v>
      </c>
      <c r="J161">
        <v>800.61</v>
      </c>
    </row>
    <row r="162" spans="1:10" x14ac:dyDescent="0.2">
      <c r="A162" t="s">
        <v>353</v>
      </c>
      <c r="B162" t="s">
        <v>352</v>
      </c>
      <c r="I162" t="s">
        <v>5</v>
      </c>
      <c r="J162">
        <v>732.57</v>
      </c>
    </row>
    <row r="163" spans="1:10" x14ac:dyDescent="0.2">
      <c r="A163" t="s">
        <v>354</v>
      </c>
      <c r="B163" t="s">
        <v>355</v>
      </c>
      <c r="I163" t="s">
        <v>5</v>
      </c>
      <c r="J163">
        <v>730.23</v>
      </c>
    </row>
    <row r="164" spans="1:10" x14ac:dyDescent="0.2">
      <c r="A164" t="s">
        <v>356</v>
      </c>
      <c r="B164" t="s">
        <v>355</v>
      </c>
      <c r="I164" t="s">
        <v>5</v>
      </c>
      <c r="J164">
        <v>668.17</v>
      </c>
    </row>
    <row r="165" spans="1:10" x14ac:dyDescent="0.2">
      <c r="A165" t="s">
        <v>357</v>
      </c>
      <c r="B165" t="s">
        <v>358</v>
      </c>
      <c r="I165" t="s">
        <v>5</v>
      </c>
      <c r="J165">
        <v>730.23</v>
      </c>
    </row>
    <row r="166" spans="1:10" x14ac:dyDescent="0.2">
      <c r="A166" t="s">
        <v>359</v>
      </c>
      <c r="B166" t="s">
        <v>358</v>
      </c>
      <c r="I166" t="s">
        <v>5</v>
      </c>
      <c r="J166">
        <v>668.17</v>
      </c>
    </row>
    <row r="167" spans="1:10" x14ac:dyDescent="0.2">
      <c r="A167" t="s">
        <v>360</v>
      </c>
      <c r="B167" t="s">
        <v>361</v>
      </c>
      <c r="I167" t="s">
        <v>5</v>
      </c>
      <c r="J167">
        <v>518.23</v>
      </c>
    </row>
    <row r="168" spans="1:10" x14ac:dyDescent="0.2">
      <c r="A168" t="s">
        <v>362</v>
      </c>
      <c r="B168" t="s">
        <v>361</v>
      </c>
      <c r="I168" t="s">
        <v>5</v>
      </c>
      <c r="J168">
        <v>474.19</v>
      </c>
    </row>
    <row r="169" spans="1:10" x14ac:dyDescent="0.2">
      <c r="A169" t="s">
        <v>363</v>
      </c>
      <c r="B169" t="s">
        <v>30368</v>
      </c>
      <c r="I169" t="s">
        <v>5</v>
      </c>
      <c r="J169">
        <v>1197.1199999999999</v>
      </c>
    </row>
    <row r="170" spans="1:10" x14ac:dyDescent="0.2">
      <c r="A170" t="s">
        <v>364</v>
      </c>
      <c r="B170" t="s">
        <v>30368</v>
      </c>
      <c r="I170" t="s">
        <v>5</v>
      </c>
      <c r="J170">
        <v>1095.3800000000001</v>
      </c>
    </row>
    <row r="171" spans="1:10" x14ac:dyDescent="0.2">
      <c r="A171" t="s">
        <v>365</v>
      </c>
      <c r="B171" t="s">
        <v>30369</v>
      </c>
      <c r="I171" t="s">
        <v>5</v>
      </c>
      <c r="J171">
        <v>1658.09</v>
      </c>
    </row>
    <row r="172" spans="1:10" x14ac:dyDescent="0.2">
      <c r="A172" t="s">
        <v>366</v>
      </c>
      <c r="B172" t="s">
        <v>30369</v>
      </c>
      <c r="I172" t="s">
        <v>5</v>
      </c>
      <c r="J172">
        <v>1517.18</v>
      </c>
    </row>
    <row r="173" spans="1:10" x14ac:dyDescent="0.2">
      <c r="A173" t="s">
        <v>367</v>
      </c>
      <c r="B173" t="s">
        <v>30370</v>
      </c>
      <c r="I173" t="s">
        <v>5</v>
      </c>
      <c r="J173">
        <v>15.75</v>
      </c>
    </row>
    <row r="174" spans="1:10" x14ac:dyDescent="0.2">
      <c r="A174" t="s">
        <v>368</v>
      </c>
      <c r="B174" t="s">
        <v>30370</v>
      </c>
      <c r="I174" t="s">
        <v>5</v>
      </c>
      <c r="J174">
        <v>14.41</v>
      </c>
    </row>
    <row r="175" spans="1:10" x14ac:dyDescent="0.2">
      <c r="A175" t="s">
        <v>369</v>
      </c>
      <c r="B175" t="s">
        <v>30371</v>
      </c>
      <c r="I175" t="s">
        <v>5</v>
      </c>
      <c r="J175">
        <v>47.64</v>
      </c>
    </row>
    <row r="176" spans="1:10" x14ac:dyDescent="0.2">
      <c r="A176" t="s">
        <v>370</v>
      </c>
      <c r="B176" t="s">
        <v>30371</v>
      </c>
      <c r="I176" t="s">
        <v>5</v>
      </c>
      <c r="J176">
        <v>43.59</v>
      </c>
    </row>
    <row r="177" spans="1:10" x14ac:dyDescent="0.2">
      <c r="A177" t="s">
        <v>371</v>
      </c>
      <c r="B177" t="s">
        <v>30372</v>
      </c>
      <c r="I177" t="s">
        <v>5</v>
      </c>
      <c r="J177">
        <v>122.91</v>
      </c>
    </row>
    <row r="178" spans="1:10" x14ac:dyDescent="0.2">
      <c r="A178" t="s">
        <v>372</v>
      </c>
      <c r="B178" t="s">
        <v>30372</v>
      </c>
      <c r="I178" t="s">
        <v>5</v>
      </c>
      <c r="J178">
        <v>112.46</v>
      </c>
    </row>
    <row r="179" spans="1:10" x14ac:dyDescent="0.2">
      <c r="A179" t="s">
        <v>373</v>
      </c>
      <c r="B179" t="s">
        <v>30373</v>
      </c>
      <c r="I179" t="s">
        <v>5</v>
      </c>
      <c r="J179">
        <v>217.48</v>
      </c>
    </row>
    <row r="180" spans="1:10" x14ac:dyDescent="0.2">
      <c r="A180" t="s">
        <v>374</v>
      </c>
      <c r="B180" t="s">
        <v>30373</v>
      </c>
      <c r="I180" t="s">
        <v>5</v>
      </c>
      <c r="J180">
        <v>198.99</v>
      </c>
    </row>
    <row r="181" spans="1:10" x14ac:dyDescent="0.2">
      <c r="A181" t="s">
        <v>375</v>
      </c>
      <c r="B181" t="s">
        <v>30374</v>
      </c>
      <c r="I181" t="s">
        <v>5</v>
      </c>
      <c r="J181">
        <v>217.48</v>
      </c>
    </row>
    <row r="182" spans="1:10" x14ac:dyDescent="0.2">
      <c r="A182" t="s">
        <v>376</v>
      </c>
      <c r="B182" t="s">
        <v>30374</v>
      </c>
      <c r="I182" t="s">
        <v>5</v>
      </c>
      <c r="J182">
        <v>198.99</v>
      </c>
    </row>
    <row r="183" spans="1:10" x14ac:dyDescent="0.2">
      <c r="A183" t="s">
        <v>377</v>
      </c>
      <c r="B183" t="s">
        <v>30375</v>
      </c>
      <c r="I183" t="s">
        <v>5</v>
      </c>
      <c r="J183">
        <v>217.48</v>
      </c>
    </row>
    <row r="184" spans="1:10" x14ac:dyDescent="0.2">
      <c r="A184" t="s">
        <v>378</v>
      </c>
      <c r="B184" t="s">
        <v>30375</v>
      </c>
      <c r="I184" t="s">
        <v>5</v>
      </c>
      <c r="J184">
        <v>198.99</v>
      </c>
    </row>
    <row r="185" spans="1:10" x14ac:dyDescent="0.2">
      <c r="A185" t="s">
        <v>379</v>
      </c>
      <c r="B185" t="s">
        <v>30376</v>
      </c>
      <c r="I185" t="s">
        <v>5</v>
      </c>
      <c r="J185">
        <v>66.180000000000007</v>
      </c>
    </row>
    <row r="186" spans="1:10" x14ac:dyDescent="0.2">
      <c r="A186" t="s">
        <v>380</v>
      </c>
      <c r="B186" t="s">
        <v>30376</v>
      </c>
      <c r="I186" t="s">
        <v>5</v>
      </c>
      <c r="J186">
        <v>60.55</v>
      </c>
    </row>
    <row r="187" spans="1:10" x14ac:dyDescent="0.2">
      <c r="A187" t="s">
        <v>381</v>
      </c>
      <c r="B187" t="s">
        <v>382</v>
      </c>
      <c r="I187" t="s">
        <v>5</v>
      </c>
      <c r="J187">
        <v>31.76</v>
      </c>
    </row>
    <row r="188" spans="1:10" x14ac:dyDescent="0.2">
      <c r="A188" t="s">
        <v>383</v>
      </c>
      <c r="B188" t="s">
        <v>382</v>
      </c>
      <c r="I188" t="s">
        <v>5</v>
      </c>
      <c r="J188">
        <v>29.06</v>
      </c>
    </row>
    <row r="189" spans="1:10" x14ac:dyDescent="0.2">
      <c r="A189" t="s">
        <v>384</v>
      </c>
      <c r="B189" t="s">
        <v>30377</v>
      </c>
      <c r="I189" t="s">
        <v>5</v>
      </c>
      <c r="J189">
        <v>17297.419999999998</v>
      </c>
    </row>
    <row r="190" spans="1:10" x14ac:dyDescent="0.2">
      <c r="A190" t="s">
        <v>385</v>
      </c>
      <c r="B190" t="s">
        <v>30377</v>
      </c>
      <c r="I190" t="s">
        <v>5</v>
      </c>
      <c r="J190">
        <v>15827.38</v>
      </c>
    </row>
    <row r="191" spans="1:10" x14ac:dyDescent="0.2">
      <c r="A191" t="s">
        <v>386</v>
      </c>
      <c r="B191" t="s">
        <v>30378</v>
      </c>
      <c r="I191" t="s">
        <v>5</v>
      </c>
      <c r="J191">
        <v>5765.8</v>
      </c>
    </row>
    <row r="192" spans="1:10" x14ac:dyDescent="0.2">
      <c r="A192" t="s">
        <v>387</v>
      </c>
      <c r="B192" t="s">
        <v>30378</v>
      </c>
      <c r="I192" t="s">
        <v>5</v>
      </c>
      <c r="J192">
        <v>5275.79</v>
      </c>
    </row>
    <row r="193" spans="1:10" x14ac:dyDescent="0.2">
      <c r="A193" t="s">
        <v>388</v>
      </c>
      <c r="B193" t="s">
        <v>30379</v>
      </c>
      <c r="I193" t="s">
        <v>5</v>
      </c>
      <c r="J193">
        <v>5765.8</v>
      </c>
    </row>
    <row r="194" spans="1:10" x14ac:dyDescent="0.2">
      <c r="A194" t="s">
        <v>389</v>
      </c>
      <c r="B194" t="s">
        <v>30379</v>
      </c>
      <c r="I194" t="s">
        <v>5</v>
      </c>
      <c r="J194">
        <v>5275.79</v>
      </c>
    </row>
    <row r="195" spans="1:10" x14ac:dyDescent="0.2">
      <c r="A195" t="s">
        <v>390</v>
      </c>
      <c r="B195" t="s">
        <v>30380</v>
      </c>
      <c r="I195" t="s">
        <v>5</v>
      </c>
      <c r="J195">
        <v>17297.419999999998</v>
      </c>
    </row>
    <row r="196" spans="1:10" x14ac:dyDescent="0.2">
      <c r="A196" t="s">
        <v>391</v>
      </c>
      <c r="B196" t="s">
        <v>30380</v>
      </c>
      <c r="I196" t="s">
        <v>5</v>
      </c>
      <c r="J196">
        <v>15827.38</v>
      </c>
    </row>
    <row r="197" spans="1:10" x14ac:dyDescent="0.2">
      <c r="A197" t="s">
        <v>392</v>
      </c>
      <c r="B197" t="s">
        <v>30381</v>
      </c>
      <c r="I197" t="s">
        <v>5</v>
      </c>
      <c r="J197">
        <v>17297.419999999998</v>
      </c>
    </row>
    <row r="198" spans="1:10" x14ac:dyDescent="0.2">
      <c r="A198" t="s">
        <v>393</v>
      </c>
      <c r="B198" t="s">
        <v>30381</v>
      </c>
      <c r="I198" t="s">
        <v>5</v>
      </c>
      <c r="J198">
        <v>15827.38</v>
      </c>
    </row>
    <row r="199" spans="1:10" x14ac:dyDescent="0.2">
      <c r="A199" t="s">
        <v>394</v>
      </c>
      <c r="B199" t="s">
        <v>30382</v>
      </c>
      <c r="I199" t="s">
        <v>5</v>
      </c>
      <c r="J199">
        <v>17297.419999999998</v>
      </c>
    </row>
    <row r="200" spans="1:10" x14ac:dyDescent="0.2">
      <c r="A200" t="s">
        <v>395</v>
      </c>
      <c r="B200" t="s">
        <v>30382</v>
      </c>
      <c r="I200" t="s">
        <v>5</v>
      </c>
      <c r="J200">
        <v>15827.38</v>
      </c>
    </row>
    <row r="201" spans="1:10" x14ac:dyDescent="0.2">
      <c r="A201" t="s">
        <v>396</v>
      </c>
      <c r="B201" t="s">
        <v>30383</v>
      </c>
      <c r="I201" t="s">
        <v>5</v>
      </c>
      <c r="J201">
        <v>17297.419999999998</v>
      </c>
    </row>
    <row r="202" spans="1:10" x14ac:dyDescent="0.2">
      <c r="A202" t="s">
        <v>397</v>
      </c>
      <c r="B202" t="s">
        <v>30383</v>
      </c>
      <c r="I202" t="s">
        <v>5</v>
      </c>
      <c r="J202">
        <v>15827.38</v>
      </c>
    </row>
    <row r="203" spans="1:10" x14ac:dyDescent="0.2">
      <c r="A203" t="s">
        <v>398</v>
      </c>
      <c r="B203" t="s">
        <v>30384</v>
      </c>
      <c r="I203" t="s">
        <v>5</v>
      </c>
      <c r="J203">
        <v>113219.55</v>
      </c>
    </row>
    <row r="204" spans="1:10" x14ac:dyDescent="0.2">
      <c r="A204" t="s">
        <v>399</v>
      </c>
      <c r="B204" t="s">
        <v>30384</v>
      </c>
      <c r="I204" t="s">
        <v>5</v>
      </c>
      <c r="J204">
        <v>103597.48</v>
      </c>
    </row>
    <row r="205" spans="1:10" x14ac:dyDescent="0.2">
      <c r="A205" t="s">
        <v>400</v>
      </c>
      <c r="B205" t="s">
        <v>401</v>
      </c>
      <c r="I205" t="s">
        <v>5</v>
      </c>
      <c r="J205">
        <v>41468.9</v>
      </c>
    </row>
    <row r="206" spans="1:10" x14ac:dyDescent="0.2">
      <c r="A206" t="s">
        <v>402</v>
      </c>
      <c r="B206" t="s">
        <v>401</v>
      </c>
      <c r="I206" t="s">
        <v>5</v>
      </c>
      <c r="J206">
        <v>37944.620000000003</v>
      </c>
    </row>
    <row r="207" spans="1:10" x14ac:dyDescent="0.2">
      <c r="A207" t="s">
        <v>403</v>
      </c>
      <c r="B207" t="s">
        <v>30385</v>
      </c>
      <c r="I207" t="s">
        <v>5</v>
      </c>
      <c r="J207">
        <v>435.21</v>
      </c>
    </row>
    <row r="208" spans="1:10" x14ac:dyDescent="0.2">
      <c r="A208" t="s">
        <v>404</v>
      </c>
      <c r="B208" t="s">
        <v>30385</v>
      </c>
      <c r="I208" t="s">
        <v>5</v>
      </c>
      <c r="J208">
        <v>387.48</v>
      </c>
    </row>
    <row r="209" spans="1:10" x14ac:dyDescent="0.2">
      <c r="A209" t="s">
        <v>405</v>
      </c>
      <c r="B209" t="s">
        <v>30386</v>
      </c>
      <c r="I209" t="s">
        <v>5</v>
      </c>
      <c r="J209">
        <v>432.65</v>
      </c>
    </row>
    <row r="210" spans="1:10" x14ac:dyDescent="0.2">
      <c r="A210" t="s">
        <v>406</v>
      </c>
      <c r="B210" t="s">
        <v>30386</v>
      </c>
      <c r="I210" t="s">
        <v>5</v>
      </c>
      <c r="J210">
        <v>382.22</v>
      </c>
    </row>
    <row r="211" spans="1:10" x14ac:dyDescent="0.2">
      <c r="A211" t="s">
        <v>407</v>
      </c>
      <c r="B211" t="s">
        <v>30387</v>
      </c>
      <c r="I211" t="s">
        <v>5</v>
      </c>
      <c r="J211">
        <v>432.65</v>
      </c>
    </row>
    <row r="212" spans="1:10" x14ac:dyDescent="0.2">
      <c r="A212" t="s">
        <v>408</v>
      </c>
      <c r="B212" t="s">
        <v>30387</v>
      </c>
      <c r="I212" t="s">
        <v>5</v>
      </c>
      <c r="J212">
        <v>382.22</v>
      </c>
    </row>
    <row r="213" spans="1:10" x14ac:dyDescent="0.2">
      <c r="A213" t="s">
        <v>409</v>
      </c>
      <c r="B213" t="s">
        <v>30388</v>
      </c>
      <c r="I213" t="s">
        <v>5</v>
      </c>
      <c r="J213">
        <v>1931.88</v>
      </c>
    </row>
    <row r="214" spans="1:10" x14ac:dyDescent="0.2">
      <c r="A214" t="s">
        <v>410</v>
      </c>
      <c r="B214" t="s">
        <v>30388</v>
      </c>
      <c r="I214" t="s">
        <v>5</v>
      </c>
      <c r="J214">
        <v>1767.69</v>
      </c>
    </row>
    <row r="215" spans="1:10" x14ac:dyDescent="0.2">
      <c r="A215" t="s">
        <v>411</v>
      </c>
      <c r="B215" t="s">
        <v>30389</v>
      </c>
      <c r="I215" t="s">
        <v>5</v>
      </c>
      <c r="J215">
        <v>3238.6</v>
      </c>
    </row>
    <row r="216" spans="1:10" x14ac:dyDescent="0.2">
      <c r="A216" t="s">
        <v>412</v>
      </c>
      <c r="B216" t="s">
        <v>30389</v>
      </c>
      <c r="I216" t="s">
        <v>5</v>
      </c>
      <c r="J216">
        <v>2963.37</v>
      </c>
    </row>
    <row r="217" spans="1:10" x14ac:dyDescent="0.2">
      <c r="A217" t="s">
        <v>413</v>
      </c>
      <c r="B217" t="s">
        <v>30390</v>
      </c>
      <c r="I217" t="s">
        <v>5</v>
      </c>
      <c r="J217">
        <v>3238.6</v>
      </c>
    </row>
    <row r="218" spans="1:10" x14ac:dyDescent="0.2">
      <c r="A218" t="s">
        <v>414</v>
      </c>
      <c r="B218" t="s">
        <v>30390</v>
      </c>
      <c r="I218" t="s">
        <v>5</v>
      </c>
      <c r="J218">
        <v>2963.37</v>
      </c>
    </row>
    <row r="219" spans="1:10" x14ac:dyDescent="0.2">
      <c r="A219" t="s">
        <v>415</v>
      </c>
      <c r="B219" t="s">
        <v>30391</v>
      </c>
      <c r="I219" t="s">
        <v>5</v>
      </c>
      <c r="J219">
        <v>69.8</v>
      </c>
    </row>
    <row r="220" spans="1:10" x14ac:dyDescent="0.2">
      <c r="A220" t="s">
        <v>416</v>
      </c>
      <c r="B220" t="s">
        <v>30391</v>
      </c>
      <c r="I220" t="s">
        <v>5</v>
      </c>
      <c r="J220">
        <v>65.599999999999994</v>
      </c>
    </row>
    <row r="221" spans="1:10" x14ac:dyDescent="0.2">
      <c r="A221" t="s">
        <v>417</v>
      </c>
      <c r="B221" t="s">
        <v>30392</v>
      </c>
      <c r="I221" t="s">
        <v>5</v>
      </c>
      <c r="J221">
        <v>112.64</v>
      </c>
    </row>
    <row r="222" spans="1:10" x14ac:dyDescent="0.2">
      <c r="A222" t="s">
        <v>418</v>
      </c>
      <c r="B222" t="s">
        <v>30392</v>
      </c>
      <c r="I222" t="s">
        <v>5</v>
      </c>
      <c r="J222">
        <v>107.19</v>
      </c>
    </row>
    <row r="223" spans="1:10" x14ac:dyDescent="0.2">
      <c r="A223" t="s">
        <v>419</v>
      </c>
      <c r="B223" t="s">
        <v>30393</v>
      </c>
      <c r="I223" t="s">
        <v>5</v>
      </c>
      <c r="J223">
        <v>242.69</v>
      </c>
    </row>
    <row r="224" spans="1:10" x14ac:dyDescent="0.2">
      <c r="A224" t="s">
        <v>420</v>
      </c>
      <c r="B224" t="s">
        <v>30393</v>
      </c>
      <c r="I224" t="s">
        <v>5</v>
      </c>
      <c r="J224">
        <v>233.45</v>
      </c>
    </row>
    <row r="225" spans="1:10" x14ac:dyDescent="0.2">
      <c r="A225" t="s">
        <v>421</v>
      </c>
      <c r="B225" t="s">
        <v>30394</v>
      </c>
      <c r="I225" t="s">
        <v>20</v>
      </c>
      <c r="J225">
        <v>24.25</v>
      </c>
    </row>
    <row r="226" spans="1:10" x14ac:dyDescent="0.2">
      <c r="A226" t="s">
        <v>422</v>
      </c>
      <c r="B226" t="s">
        <v>30394</v>
      </c>
      <c r="I226" t="s">
        <v>20</v>
      </c>
      <c r="J226">
        <v>22.4</v>
      </c>
    </row>
    <row r="227" spans="1:10" x14ac:dyDescent="0.2">
      <c r="A227" t="s">
        <v>423</v>
      </c>
      <c r="B227" t="s">
        <v>30395</v>
      </c>
      <c r="I227" t="s">
        <v>20</v>
      </c>
      <c r="J227">
        <v>30.98</v>
      </c>
    </row>
    <row r="228" spans="1:10" x14ac:dyDescent="0.2">
      <c r="A228" t="s">
        <v>424</v>
      </c>
      <c r="B228" t="s">
        <v>30395</v>
      </c>
      <c r="I228" t="s">
        <v>20</v>
      </c>
      <c r="J228">
        <v>28.84</v>
      </c>
    </row>
    <row r="229" spans="1:10" x14ac:dyDescent="0.2">
      <c r="A229" t="s">
        <v>425</v>
      </c>
      <c r="B229" t="s">
        <v>30396</v>
      </c>
      <c r="I229" t="s">
        <v>20</v>
      </c>
      <c r="J229">
        <v>46.59</v>
      </c>
    </row>
    <row r="230" spans="1:10" x14ac:dyDescent="0.2">
      <c r="A230" t="s">
        <v>426</v>
      </c>
      <c r="B230" t="s">
        <v>30396</v>
      </c>
      <c r="I230" t="s">
        <v>20</v>
      </c>
      <c r="J230">
        <v>44</v>
      </c>
    </row>
    <row r="231" spans="1:10" x14ac:dyDescent="0.2">
      <c r="A231" t="s">
        <v>427</v>
      </c>
      <c r="B231" t="s">
        <v>428</v>
      </c>
      <c r="I231" t="s">
        <v>5</v>
      </c>
      <c r="J231">
        <v>214.3</v>
      </c>
    </row>
    <row r="232" spans="1:10" x14ac:dyDescent="0.2">
      <c r="A232" t="s">
        <v>429</v>
      </c>
      <c r="B232" t="s">
        <v>428</v>
      </c>
      <c r="I232" t="s">
        <v>5</v>
      </c>
      <c r="J232">
        <v>196.09</v>
      </c>
    </row>
    <row r="233" spans="1:10" x14ac:dyDescent="0.2">
      <c r="A233" t="s">
        <v>430</v>
      </c>
      <c r="B233" t="s">
        <v>431</v>
      </c>
      <c r="I233" t="s">
        <v>5</v>
      </c>
      <c r="J233">
        <v>158.36000000000001</v>
      </c>
    </row>
    <row r="234" spans="1:10" x14ac:dyDescent="0.2">
      <c r="A234" t="s">
        <v>432</v>
      </c>
      <c r="B234" t="s">
        <v>431</v>
      </c>
      <c r="I234" t="s">
        <v>5</v>
      </c>
      <c r="J234">
        <v>144.9</v>
      </c>
    </row>
    <row r="235" spans="1:10" x14ac:dyDescent="0.2">
      <c r="A235" t="s">
        <v>433</v>
      </c>
      <c r="B235" t="s">
        <v>434</v>
      </c>
      <c r="I235" t="s">
        <v>5</v>
      </c>
      <c r="J235">
        <v>214.3</v>
      </c>
    </row>
    <row r="236" spans="1:10" x14ac:dyDescent="0.2">
      <c r="A236" t="s">
        <v>435</v>
      </c>
      <c r="B236" t="s">
        <v>434</v>
      </c>
      <c r="I236" t="s">
        <v>5</v>
      </c>
      <c r="J236">
        <v>196.09</v>
      </c>
    </row>
    <row r="237" spans="1:10" x14ac:dyDescent="0.2">
      <c r="A237" t="s">
        <v>436</v>
      </c>
      <c r="B237" t="s">
        <v>437</v>
      </c>
      <c r="I237" t="s">
        <v>5</v>
      </c>
      <c r="J237">
        <v>232.23</v>
      </c>
    </row>
    <row r="238" spans="1:10" x14ac:dyDescent="0.2">
      <c r="A238" t="s">
        <v>438</v>
      </c>
      <c r="B238" t="s">
        <v>437</v>
      </c>
      <c r="I238" t="s">
        <v>5</v>
      </c>
      <c r="J238">
        <v>212.49</v>
      </c>
    </row>
    <row r="239" spans="1:10" x14ac:dyDescent="0.2">
      <c r="A239" t="s">
        <v>439</v>
      </c>
      <c r="B239" t="s">
        <v>440</v>
      </c>
      <c r="I239" t="s">
        <v>5</v>
      </c>
      <c r="J239">
        <v>232.23</v>
      </c>
    </row>
    <row r="240" spans="1:10" x14ac:dyDescent="0.2">
      <c r="A240" t="s">
        <v>441</v>
      </c>
      <c r="B240" t="s">
        <v>440</v>
      </c>
      <c r="I240" t="s">
        <v>5</v>
      </c>
      <c r="J240">
        <v>212.49</v>
      </c>
    </row>
    <row r="241" spans="1:10" x14ac:dyDescent="0.2">
      <c r="A241" t="s">
        <v>442</v>
      </c>
      <c r="B241" t="s">
        <v>443</v>
      </c>
      <c r="I241" t="s">
        <v>5</v>
      </c>
      <c r="J241">
        <v>456.54</v>
      </c>
    </row>
    <row r="242" spans="1:10" x14ac:dyDescent="0.2">
      <c r="A242" t="s">
        <v>444</v>
      </c>
      <c r="B242" t="s">
        <v>443</v>
      </c>
      <c r="I242" t="s">
        <v>5</v>
      </c>
      <c r="J242">
        <v>417.74</v>
      </c>
    </row>
    <row r="243" spans="1:10" x14ac:dyDescent="0.2">
      <c r="A243" t="s">
        <v>445</v>
      </c>
      <c r="B243" t="s">
        <v>446</v>
      </c>
      <c r="I243" t="s">
        <v>5</v>
      </c>
      <c r="J243">
        <v>381.1</v>
      </c>
    </row>
    <row r="244" spans="1:10" x14ac:dyDescent="0.2">
      <c r="A244" t="s">
        <v>447</v>
      </c>
      <c r="B244" t="s">
        <v>446</v>
      </c>
      <c r="I244" t="s">
        <v>5</v>
      </c>
      <c r="J244">
        <v>348.71</v>
      </c>
    </row>
    <row r="245" spans="1:10" x14ac:dyDescent="0.2">
      <c r="A245" t="s">
        <v>448</v>
      </c>
      <c r="B245" t="s">
        <v>449</v>
      </c>
      <c r="I245" t="s">
        <v>5</v>
      </c>
      <c r="J245">
        <v>321.55</v>
      </c>
    </row>
    <row r="246" spans="1:10" x14ac:dyDescent="0.2">
      <c r="A246" t="s">
        <v>450</v>
      </c>
      <c r="B246" t="s">
        <v>449</v>
      </c>
      <c r="I246" t="s">
        <v>5</v>
      </c>
      <c r="J246">
        <v>294.23</v>
      </c>
    </row>
    <row r="247" spans="1:10" x14ac:dyDescent="0.2">
      <c r="A247" t="s">
        <v>451</v>
      </c>
      <c r="B247" t="s">
        <v>452</v>
      </c>
      <c r="I247" t="s">
        <v>5</v>
      </c>
      <c r="J247">
        <v>349.35</v>
      </c>
    </row>
    <row r="248" spans="1:10" x14ac:dyDescent="0.2">
      <c r="A248" t="s">
        <v>453</v>
      </c>
      <c r="B248" t="s">
        <v>452</v>
      </c>
      <c r="I248" t="s">
        <v>5</v>
      </c>
      <c r="J248">
        <v>319.66000000000003</v>
      </c>
    </row>
    <row r="249" spans="1:10" x14ac:dyDescent="0.2">
      <c r="A249" t="s">
        <v>454</v>
      </c>
      <c r="B249" t="s">
        <v>30397</v>
      </c>
      <c r="I249" t="s">
        <v>5</v>
      </c>
      <c r="J249">
        <v>609.38</v>
      </c>
    </row>
    <row r="250" spans="1:10" x14ac:dyDescent="0.2">
      <c r="A250" t="s">
        <v>455</v>
      </c>
      <c r="B250" t="s">
        <v>30397</v>
      </c>
      <c r="I250" t="s">
        <v>5</v>
      </c>
      <c r="J250">
        <v>557.59</v>
      </c>
    </row>
    <row r="251" spans="1:10" x14ac:dyDescent="0.2">
      <c r="A251" t="s">
        <v>456</v>
      </c>
      <c r="B251" t="s">
        <v>457</v>
      </c>
      <c r="I251" t="s">
        <v>5</v>
      </c>
      <c r="J251">
        <v>303.69</v>
      </c>
    </row>
    <row r="252" spans="1:10" x14ac:dyDescent="0.2">
      <c r="A252" t="s">
        <v>458</v>
      </c>
      <c r="B252" t="s">
        <v>457</v>
      </c>
      <c r="I252" t="s">
        <v>5</v>
      </c>
      <c r="J252">
        <v>277.88</v>
      </c>
    </row>
    <row r="253" spans="1:10" x14ac:dyDescent="0.2">
      <c r="A253" t="s">
        <v>459</v>
      </c>
      <c r="B253" t="s">
        <v>460</v>
      </c>
      <c r="I253" t="s">
        <v>5</v>
      </c>
      <c r="J253">
        <v>214.36</v>
      </c>
    </row>
    <row r="254" spans="1:10" x14ac:dyDescent="0.2">
      <c r="A254" t="s">
        <v>461</v>
      </c>
      <c r="B254" t="s">
        <v>460</v>
      </c>
      <c r="I254" t="s">
        <v>5</v>
      </c>
      <c r="J254">
        <v>196.14</v>
      </c>
    </row>
    <row r="255" spans="1:10" x14ac:dyDescent="0.2">
      <c r="A255" t="s">
        <v>462</v>
      </c>
      <c r="B255" t="s">
        <v>463</v>
      </c>
      <c r="I255" t="s">
        <v>5</v>
      </c>
      <c r="J255">
        <v>198.48</v>
      </c>
    </row>
    <row r="256" spans="1:10" x14ac:dyDescent="0.2">
      <c r="A256" t="s">
        <v>464</v>
      </c>
      <c r="B256" t="s">
        <v>463</v>
      </c>
      <c r="I256" t="s">
        <v>5</v>
      </c>
      <c r="J256">
        <v>181.61</v>
      </c>
    </row>
    <row r="257" spans="1:10" x14ac:dyDescent="0.2">
      <c r="A257" t="s">
        <v>465</v>
      </c>
      <c r="B257" t="s">
        <v>466</v>
      </c>
      <c r="I257" t="s">
        <v>5</v>
      </c>
      <c r="J257">
        <v>778.1</v>
      </c>
    </row>
    <row r="258" spans="1:10" x14ac:dyDescent="0.2">
      <c r="A258" t="s">
        <v>467</v>
      </c>
      <c r="B258" t="s">
        <v>466</v>
      </c>
      <c r="I258" t="s">
        <v>5</v>
      </c>
      <c r="J258">
        <v>711.97</v>
      </c>
    </row>
    <row r="259" spans="1:10" x14ac:dyDescent="0.2">
      <c r="A259" t="s">
        <v>468</v>
      </c>
      <c r="B259" t="s">
        <v>469</v>
      </c>
      <c r="I259" t="s">
        <v>5</v>
      </c>
      <c r="J259">
        <v>189.98</v>
      </c>
    </row>
    <row r="260" spans="1:10" x14ac:dyDescent="0.2">
      <c r="A260" t="s">
        <v>470</v>
      </c>
      <c r="B260" t="s">
        <v>469</v>
      </c>
      <c r="I260" t="s">
        <v>5</v>
      </c>
      <c r="J260">
        <v>173.84</v>
      </c>
    </row>
    <row r="261" spans="1:10" x14ac:dyDescent="0.2">
      <c r="A261" t="s">
        <v>471</v>
      </c>
      <c r="B261" t="s">
        <v>472</v>
      </c>
      <c r="I261" t="s">
        <v>5</v>
      </c>
      <c r="J261">
        <v>285.06</v>
      </c>
    </row>
    <row r="262" spans="1:10" x14ac:dyDescent="0.2">
      <c r="A262" t="s">
        <v>473</v>
      </c>
      <c r="B262" t="s">
        <v>472</v>
      </c>
      <c r="I262" t="s">
        <v>5</v>
      </c>
      <c r="J262">
        <v>260.83</v>
      </c>
    </row>
    <row r="263" spans="1:10" x14ac:dyDescent="0.2">
      <c r="A263" t="s">
        <v>474</v>
      </c>
      <c r="B263" t="s">
        <v>475</v>
      </c>
      <c r="I263" t="s">
        <v>5</v>
      </c>
      <c r="J263">
        <v>285.06</v>
      </c>
    </row>
    <row r="264" spans="1:10" x14ac:dyDescent="0.2">
      <c r="A264" t="s">
        <v>476</v>
      </c>
      <c r="B264" t="s">
        <v>475</v>
      </c>
      <c r="I264" t="s">
        <v>5</v>
      </c>
      <c r="J264">
        <v>260.83</v>
      </c>
    </row>
    <row r="265" spans="1:10" x14ac:dyDescent="0.2">
      <c r="A265" t="s">
        <v>477</v>
      </c>
      <c r="B265" t="s">
        <v>478</v>
      </c>
      <c r="I265" t="s">
        <v>5</v>
      </c>
      <c r="J265">
        <v>226.97</v>
      </c>
    </row>
    <row r="266" spans="1:10" x14ac:dyDescent="0.2">
      <c r="A266" t="s">
        <v>479</v>
      </c>
      <c r="B266" t="s">
        <v>478</v>
      </c>
      <c r="I266" t="s">
        <v>5</v>
      </c>
      <c r="J266">
        <v>207.68</v>
      </c>
    </row>
    <row r="267" spans="1:10" x14ac:dyDescent="0.2">
      <c r="A267" t="s">
        <v>480</v>
      </c>
      <c r="B267" t="s">
        <v>481</v>
      </c>
      <c r="I267" t="s">
        <v>5</v>
      </c>
      <c r="J267">
        <v>247.05</v>
      </c>
    </row>
    <row r="268" spans="1:10" x14ac:dyDescent="0.2">
      <c r="A268" t="s">
        <v>482</v>
      </c>
      <c r="B268" t="s">
        <v>481</v>
      </c>
      <c r="I268" t="s">
        <v>5</v>
      </c>
      <c r="J268">
        <v>226.05</v>
      </c>
    </row>
    <row r="269" spans="1:10" x14ac:dyDescent="0.2">
      <c r="A269" t="s">
        <v>483</v>
      </c>
      <c r="B269" t="s">
        <v>484</v>
      </c>
      <c r="I269" t="s">
        <v>5</v>
      </c>
      <c r="J269">
        <v>276.61</v>
      </c>
    </row>
    <row r="270" spans="1:10" x14ac:dyDescent="0.2">
      <c r="A270" t="s">
        <v>485</v>
      </c>
      <c r="B270" t="s">
        <v>484</v>
      </c>
      <c r="I270" t="s">
        <v>5</v>
      </c>
      <c r="J270">
        <v>253.1</v>
      </c>
    </row>
    <row r="271" spans="1:10" x14ac:dyDescent="0.2">
      <c r="A271" t="s">
        <v>486</v>
      </c>
      <c r="B271" t="s">
        <v>487</v>
      </c>
      <c r="I271" t="s">
        <v>5</v>
      </c>
      <c r="J271">
        <v>285.06</v>
      </c>
    </row>
    <row r="272" spans="1:10" x14ac:dyDescent="0.2">
      <c r="A272" t="s">
        <v>488</v>
      </c>
      <c r="B272" t="s">
        <v>487</v>
      </c>
      <c r="I272" t="s">
        <v>5</v>
      </c>
      <c r="J272">
        <v>260.83</v>
      </c>
    </row>
    <row r="273" spans="1:10" x14ac:dyDescent="0.2">
      <c r="A273" t="s">
        <v>489</v>
      </c>
      <c r="B273" t="s">
        <v>490</v>
      </c>
      <c r="I273" t="s">
        <v>5</v>
      </c>
      <c r="J273">
        <v>285.06</v>
      </c>
    </row>
    <row r="274" spans="1:10" x14ac:dyDescent="0.2">
      <c r="A274" t="s">
        <v>491</v>
      </c>
      <c r="B274" t="s">
        <v>490</v>
      </c>
      <c r="I274" t="s">
        <v>5</v>
      </c>
      <c r="J274">
        <v>260.83</v>
      </c>
    </row>
    <row r="275" spans="1:10" x14ac:dyDescent="0.2">
      <c r="A275" t="s">
        <v>492</v>
      </c>
      <c r="B275" t="s">
        <v>493</v>
      </c>
      <c r="I275" t="s">
        <v>5</v>
      </c>
      <c r="J275">
        <v>321.55</v>
      </c>
    </row>
    <row r="276" spans="1:10" x14ac:dyDescent="0.2">
      <c r="A276" t="s">
        <v>494</v>
      </c>
      <c r="B276" t="s">
        <v>493</v>
      </c>
      <c r="I276" t="s">
        <v>5</v>
      </c>
      <c r="J276">
        <v>294.23</v>
      </c>
    </row>
    <row r="277" spans="1:10" x14ac:dyDescent="0.2">
      <c r="A277" t="s">
        <v>495</v>
      </c>
      <c r="B277" t="s">
        <v>496</v>
      </c>
      <c r="I277" t="s">
        <v>5</v>
      </c>
      <c r="J277">
        <v>518.07000000000005</v>
      </c>
    </row>
    <row r="278" spans="1:10" x14ac:dyDescent="0.2">
      <c r="A278" t="s">
        <v>497</v>
      </c>
      <c r="B278" t="s">
        <v>496</v>
      </c>
      <c r="I278" t="s">
        <v>5</v>
      </c>
      <c r="J278">
        <v>474.04</v>
      </c>
    </row>
    <row r="279" spans="1:10" x14ac:dyDescent="0.2">
      <c r="A279" t="s">
        <v>498</v>
      </c>
      <c r="B279" t="s">
        <v>499</v>
      </c>
      <c r="I279" t="s">
        <v>5</v>
      </c>
      <c r="J279">
        <v>228.05</v>
      </c>
    </row>
    <row r="280" spans="1:10" x14ac:dyDescent="0.2">
      <c r="A280" t="s">
        <v>500</v>
      </c>
      <c r="B280" t="s">
        <v>499</v>
      </c>
      <c r="I280" t="s">
        <v>5</v>
      </c>
      <c r="J280">
        <v>208.67</v>
      </c>
    </row>
    <row r="281" spans="1:10" x14ac:dyDescent="0.2">
      <c r="A281" t="s">
        <v>501</v>
      </c>
      <c r="B281" t="s">
        <v>502</v>
      </c>
      <c r="I281" t="s">
        <v>5</v>
      </c>
      <c r="J281">
        <v>2151.04</v>
      </c>
    </row>
    <row r="282" spans="1:10" x14ac:dyDescent="0.2">
      <c r="A282" t="s">
        <v>503</v>
      </c>
      <c r="B282" t="s">
        <v>502</v>
      </c>
      <c r="I282" t="s">
        <v>5</v>
      </c>
      <c r="J282">
        <v>1968.23</v>
      </c>
    </row>
    <row r="283" spans="1:10" x14ac:dyDescent="0.2">
      <c r="A283" t="s">
        <v>504</v>
      </c>
      <c r="B283" t="s">
        <v>505</v>
      </c>
      <c r="I283" t="s">
        <v>5</v>
      </c>
      <c r="J283">
        <v>475.11</v>
      </c>
    </row>
    <row r="284" spans="1:10" x14ac:dyDescent="0.2">
      <c r="A284" t="s">
        <v>506</v>
      </c>
      <c r="B284" t="s">
        <v>505</v>
      </c>
      <c r="I284" t="s">
        <v>5</v>
      </c>
      <c r="J284">
        <v>434.73</v>
      </c>
    </row>
    <row r="285" spans="1:10" x14ac:dyDescent="0.2">
      <c r="A285" t="s">
        <v>507</v>
      </c>
      <c r="B285" t="s">
        <v>508</v>
      </c>
      <c r="I285" t="s">
        <v>5</v>
      </c>
      <c r="J285">
        <v>276.61</v>
      </c>
    </row>
    <row r="286" spans="1:10" x14ac:dyDescent="0.2">
      <c r="A286" t="s">
        <v>509</v>
      </c>
      <c r="B286" t="s">
        <v>508</v>
      </c>
      <c r="I286" t="s">
        <v>5</v>
      </c>
      <c r="J286">
        <v>253.1</v>
      </c>
    </row>
    <row r="287" spans="1:10" x14ac:dyDescent="0.2">
      <c r="A287" t="s">
        <v>510</v>
      </c>
      <c r="B287" t="s">
        <v>511</v>
      </c>
      <c r="I287" t="s">
        <v>5</v>
      </c>
      <c r="J287">
        <v>189.98</v>
      </c>
    </row>
    <row r="288" spans="1:10" x14ac:dyDescent="0.2">
      <c r="A288" t="s">
        <v>512</v>
      </c>
      <c r="B288" t="s">
        <v>511</v>
      </c>
      <c r="I288" t="s">
        <v>5</v>
      </c>
      <c r="J288">
        <v>173.84</v>
      </c>
    </row>
    <row r="289" spans="1:10" x14ac:dyDescent="0.2">
      <c r="A289" t="s">
        <v>513</v>
      </c>
      <c r="B289" t="s">
        <v>514</v>
      </c>
      <c r="I289" t="s">
        <v>5</v>
      </c>
      <c r="J289">
        <v>271.49</v>
      </c>
    </row>
    <row r="290" spans="1:10" x14ac:dyDescent="0.2">
      <c r="A290" t="s">
        <v>515</v>
      </c>
      <c r="B290" t="s">
        <v>514</v>
      </c>
      <c r="I290" t="s">
        <v>5</v>
      </c>
      <c r="J290">
        <v>248.42</v>
      </c>
    </row>
    <row r="291" spans="1:10" x14ac:dyDescent="0.2">
      <c r="A291" t="s">
        <v>516</v>
      </c>
      <c r="B291" t="s">
        <v>517</v>
      </c>
      <c r="I291" t="s">
        <v>5</v>
      </c>
      <c r="J291">
        <v>422.33</v>
      </c>
    </row>
    <row r="292" spans="1:10" x14ac:dyDescent="0.2">
      <c r="A292" t="s">
        <v>518</v>
      </c>
      <c r="B292" t="s">
        <v>517</v>
      </c>
      <c r="I292" t="s">
        <v>5</v>
      </c>
      <c r="J292">
        <v>386.44</v>
      </c>
    </row>
    <row r="293" spans="1:10" x14ac:dyDescent="0.2">
      <c r="A293" t="s">
        <v>519</v>
      </c>
      <c r="B293" t="s">
        <v>520</v>
      </c>
      <c r="I293" t="s">
        <v>5</v>
      </c>
      <c r="J293">
        <v>422.33</v>
      </c>
    </row>
    <row r="294" spans="1:10" x14ac:dyDescent="0.2">
      <c r="A294" t="s">
        <v>521</v>
      </c>
      <c r="B294" t="s">
        <v>520</v>
      </c>
      <c r="I294" t="s">
        <v>5</v>
      </c>
      <c r="J294">
        <v>386.44</v>
      </c>
    </row>
    <row r="295" spans="1:10" x14ac:dyDescent="0.2">
      <c r="A295" t="s">
        <v>522</v>
      </c>
      <c r="B295" t="s">
        <v>523</v>
      </c>
      <c r="I295" t="s">
        <v>5</v>
      </c>
      <c r="J295">
        <v>422.33</v>
      </c>
    </row>
    <row r="296" spans="1:10" x14ac:dyDescent="0.2">
      <c r="A296" t="s">
        <v>524</v>
      </c>
      <c r="B296" t="s">
        <v>523</v>
      </c>
      <c r="I296" t="s">
        <v>5</v>
      </c>
      <c r="J296">
        <v>386.44</v>
      </c>
    </row>
    <row r="297" spans="1:10" x14ac:dyDescent="0.2">
      <c r="A297" t="s">
        <v>525</v>
      </c>
      <c r="B297" t="s">
        <v>526</v>
      </c>
      <c r="I297" t="s">
        <v>5</v>
      </c>
      <c r="J297">
        <v>316.74</v>
      </c>
    </row>
    <row r="298" spans="1:10" x14ac:dyDescent="0.2">
      <c r="A298" t="s">
        <v>527</v>
      </c>
      <c r="B298" t="s">
        <v>526</v>
      </c>
      <c r="I298" t="s">
        <v>5</v>
      </c>
      <c r="J298">
        <v>289.82</v>
      </c>
    </row>
    <row r="299" spans="1:10" x14ac:dyDescent="0.2">
      <c r="A299" t="s">
        <v>528</v>
      </c>
      <c r="B299" t="s">
        <v>529</v>
      </c>
      <c r="I299" t="s">
        <v>5</v>
      </c>
      <c r="J299">
        <v>283.55</v>
      </c>
    </row>
    <row r="300" spans="1:10" x14ac:dyDescent="0.2">
      <c r="A300" t="s">
        <v>530</v>
      </c>
      <c r="B300" t="s">
        <v>529</v>
      </c>
      <c r="I300" t="s">
        <v>5</v>
      </c>
      <c r="J300">
        <v>259.45</v>
      </c>
    </row>
    <row r="301" spans="1:10" x14ac:dyDescent="0.2">
      <c r="A301" t="s">
        <v>531</v>
      </c>
      <c r="B301" t="s">
        <v>532</v>
      </c>
      <c r="I301" t="s">
        <v>5</v>
      </c>
      <c r="J301">
        <v>527.9</v>
      </c>
    </row>
    <row r="302" spans="1:10" x14ac:dyDescent="0.2">
      <c r="A302" t="s">
        <v>533</v>
      </c>
      <c r="B302" t="s">
        <v>532</v>
      </c>
      <c r="I302" t="s">
        <v>5</v>
      </c>
      <c r="J302">
        <v>483.04</v>
      </c>
    </row>
    <row r="303" spans="1:10" x14ac:dyDescent="0.2">
      <c r="A303" t="s">
        <v>534</v>
      </c>
      <c r="B303" t="s">
        <v>535</v>
      </c>
      <c r="I303" t="s">
        <v>5</v>
      </c>
      <c r="J303">
        <v>211.15</v>
      </c>
    </row>
    <row r="304" spans="1:10" x14ac:dyDescent="0.2">
      <c r="A304" t="s">
        <v>536</v>
      </c>
      <c r="B304" t="s">
        <v>535</v>
      </c>
      <c r="I304" t="s">
        <v>5</v>
      </c>
      <c r="J304">
        <v>193.21</v>
      </c>
    </row>
    <row r="305" spans="1:10" x14ac:dyDescent="0.2">
      <c r="A305" t="s">
        <v>537</v>
      </c>
      <c r="B305" t="s">
        <v>538</v>
      </c>
      <c r="I305" t="s">
        <v>5</v>
      </c>
      <c r="J305">
        <v>126.69</v>
      </c>
    </row>
    <row r="306" spans="1:10" x14ac:dyDescent="0.2">
      <c r="A306" t="s">
        <v>539</v>
      </c>
      <c r="B306" t="s">
        <v>538</v>
      </c>
      <c r="I306" t="s">
        <v>5</v>
      </c>
      <c r="J306">
        <v>115.92</v>
      </c>
    </row>
    <row r="307" spans="1:10" x14ac:dyDescent="0.2">
      <c r="A307" t="s">
        <v>540</v>
      </c>
      <c r="B307" t="s">
        <v>541</v>
      </c>
      <c r="I307" t="s">
        <v>5</v>
      </c>
      <c r="J307">
        <v>497.45</v>
      </c>
    </row>
    <row r="308" spans="1:10" x14ac:dyDescent="0.2">
      <c r="A308" t="s">
        <v>542</v>
      </c>
      <c r="B308" t="s">
        <v>541</v>
      </c>
      <c r="I308" t="s">
        <v>5</v>
      </c>
      <c r="J308">
        <v>455.18</v>
      </c>
    </row>
    <row r="309" spans="1:10" x14ac:dyDescent="0.2">
      <c r="A309" t="s">
        <v>543</v>
      </c>
      <c r="B309" t="s">
        <v>544</v>
      </c>
      <c r="I309" t="s">
        <v>5</v>
      </c>
      <c r="J309">
        <v>1197.1199999999999</v>
      </c>
    </row>
    <row r="310" spans="1:10" x14ac:dyDescent="0.2">
      <c r="A310" t="s">
        <v>545</v>
      </c>
      <c r="B310" t="s">
        <v>544</v>
      </c>
      <c r="I310" t="s">
        <v>5</v>
      </c>
      <c r="J310">
        <v>1095.3800000000001</v>
      </c>
    </row>
    <row r="311" spans="1:10" x14ac:dyDescent="0.2">
      <c r="A311" t="s">
        <v>546</v>
      </c>
      <c r="B311" t="s">
        <v>547</v>
      </c>
      <c r="I311" t="s">
        <v>5</v>
      </c>
      <c r="J311">
        <v>177.98</v>
      </c>
    </row>
    <row r="312" spans="1:10" x14ac:dyDescent="0.2">
      <c r="A312" t="s">
        <v>548</v>
      </c>
      <c r="B312" t="s">
        <v>547</v>
      </c>
      <c r="I312" t="s">
        <v>5</v>
      </c>
      <c r="J312">
        <v>162.85</v>
      </c>
    </row>
    <row r="313" spans="1:10" x14ac:dyDescent="0.2">
      <c r="A313" t="s">
        <v>549</v>
      </c>
      <c r="B313" t="s">
        <v>550</v>
      </c>
      <c r="I313" t="s">
        <v>5</v>
      </c>
      <c r="J313">
        <v>300.49</v>
      </c>
    </row>
    <row r="314" spans="1:10" x14ac:dyDescent="0.2">
      <c r="A314" t="s">
        <v>551</v>
      </c>
      <c r="B314" t="s">
        <v>550</v>
      </c>
      <c r="I314" t="s">
        <v>5</v>
      </c>
      <c r="J314">
        <v>274.95999999999998</v>
      </c>
    </row>
    <row r="315" spans="1:10" x14ac:dyDescent="0.2">
      <c r="A315" t="s">
        <v>552</v>
      </c>
      <c r="B315" t="s">
        <v>553</v>
      </c>
      <c r="I315" t="s">
        <v>5</v>
      </c>
      <c r="J315">
        <v>2151.04</v>
      </c>
    </row>
    <row r="316" spans="1:10" x14ac:dyDescent="0.2">
      <c r="A316" t="s">
        <v>554</v>
      </c>
      <c r="B316" t="s">
        <v>553</v>
      </c>
      <c r="I316" t="s">
        <v>5</v>
      </c>
      <c r="J316">
        <v>1968.23</v>
      </c>
    </row>
    <row r="317" spans="1:10" x14ac:dyDescent="0.2">
      <c r="A317" t="s">
        <v>555</v>
      </c>
      <c r="B317" t="s">
        <v>556</v>
      </c>
      <c r="I317" t="s">
        <v>5</v>
      </c>
      <c r="J317">
        <v>377.14</v>
      </c>
    </row>
    <row r="318" spans="1:10" x14ac:dyDescent="0.2">
      <c r="A318" t="s">
        <v>557</v>
      </c>
      <c r="B318" t="s">
        <v>556</v>
      </c>
      <c r="I318" t="s">
        <v>5</v>
      </c>
      <c r="J318">
        <v>345.09</v>
      </c>
    </row>
    <row r="319" spans="1:10" x14ac:dyDescent="0.2">
      <c r="A319" t="s">
        <v>558</v>
      </c>
      <c r="B319" t="s">
        <v>559</v>
      </c>
      <c r="I319" t="s">
        <v>5</v>
      </c>
      <c r="J319">
        <v>188.27</v>
      </c>
    </row>
    <row r="320" spans="1:10" x14ac:dyDescent="0.2">
      <c r="A320" t="s">
        <v>560</v>
      </c>
      <c r="B320" t="s">
        <v>559</v>
      </c>
      <c r="I320" t="s">
        <v>5</v>
      </c>
      <c r="J320">
        <v>172.27</v>
      </c>
    </row>
    <row r="321" spans="1:10" x14ac:dyDescent="0.2">
      <c r="A321" t="s">
        <v>561</v>
      </c>
      <c r="B321" t="s">
        <v>30398</v>
      </c>
      <c r="I321" t="s">
        <v>5</v>
      </c>
      <c r="J321">
        <v>53.77</v>
      </c>
    </row>
    <row r="322" spans="1:10" x14ac:dyDescent="0.2">
      <c r="A322" t="s">
        <v>562</v>
      </c>
      <c r="B322" t="s">
        <v>30398</v>
      </c>
      <c r="I322" t="s">
        <v>5</v>
      </c>
      <c r="J322">
        <v>49.2</v>
      </c>
    </row>
    <row r="323" spans="1:10" x14ac:dyDescent="0.2">
      <c r="A323" t="s">
        <v>563</v>
      </c>
      <c r="B323" t="s">
        <v>564</v>
      </c>
      <c r="I323" t="s">
        <v>5</v>
      </c>
      <c r="J323">
        <v>64.540000000000006</v>
      </c>
    </row>
    <row r="324" spans="1:10" x14ac:dyDescent="0.2">
      <c r="A324" t="s">
        <v>565</v>
      </c>
      <c r="B324" t="s">
        <v>564</v>
      </c>
      <c r="I324" t="s">
        <v>5</v>
      </c>
      <c r="J324">
        <v>59.06</v>
      </c>
    </row>
    <row r="325" spans="1:10" x14ac:dyDescent="0.2">
      <c r="A325" t="s">
        <v>566</v>
      </c>
      <c r="B325" t="s">
        <v>30399</v>
      </c>
      <c r="I325" t="s">
        <v>5</v>
      </c>
      <c r="J325">
        <v>187.88</v>
      </c>
    </row>
    <row r="326" spans="1:10" x14ac:dyDescent="0.2">
      <c r="A326" t="s">
        <v>567</v>
      </c>
      <c r="B326" t="s">
        <v>30399</v>
      </c>
      <c r="I326" t="s">
        <v>5</v>
      </c>
      <c r="J326">
        <v>171.91</v>
      </c>
    </row>
    <row r="327" spans="1:10" x14ac:dyDescent="0.2">
      <c r="A327" t="s">
        <v>568</v>
      </c>
      <c r="B327" t="s">
        <v>30400</v>
      </c>
      <c r="I327" t="s">
        <v>5</v>
      </c>
      <c r="J327">
        <v>187.88</v>
      </c>
    </row>
    <row r="328" spans="1:10" x14ac:dyDescent="0.2">
      <c r="A328" t="s">
        <v>569</v>
      </c>
      <c r="B328" t="s">
        <v>30400</v>
      </c>
      <c r="I328" t="s">
        <v>5</v>
      </c>
      <c r="J328">
        <v>171.91</v>
      </c>
    </row>
    <row r="329" spans="1:10" x14ac:dyDescent="0.2">
      <c r="A329" t="s">
        <v>570</v>
      </c>
      <c r="B329" t="s">
        <v>30401</v>
      </c>
      <c r="I329" t="s">
        <v>5</v>
      </c>
      <c r="J329">
        <v>114.73</v>
      </c>
    </row>
    <row r="330" spans="1:10" x14ac:dyDescent="0.2">
      <c r="A330" t="s">
        <v>571</v>
      </c>
      <c r="B330" t="s">
        <v>30401</v>
      </c>
      <c r="I330" t="s">
        <v>5</v>
      </c>
      <c r="J330">
        <v>104.98</v>
      </c>
    </row>
    <row r="331" spans="1:10" x14ac:dyDescent="0.2">
      <c r="A331" t="s">
        <v>572</v>
      </c>
      <c r="B331" t="s">
        <v>573</v>
      </c>
      <c r="I331" t="s">
        <v>5</v>
      </c>
      <c r="J331">
        <v>4138.7</v>
      </c>
    </row>
    <row r="332" spans="1:10" x14ac:dyDescent="0.2">
      <c r="A332" t="s">
        <v>574</v>
      </c>
      <c r="B332" t="s">
        <v>573</v>
      </c>
      <c r="I332" t="s">
        <v>5</v>
      </c>
      <c r="J332">
        <v>3786.97</v>
      </c>
    </row>
    <row r="333" spans="1:10" x14ac:dyDescent="0.2">
      <c r="A333" t="s">
        <v>575</v>
      </c>
      <c r="B333" t="s">
        <v>576</v>
      </c>
      <c r="I333" t="s">
        <v>5</v>
      </c>
      <c r="J333">
        <v>214.3</v>
      </c>
    </row>
    <row r="334" spans="1:10" x14ac:dyDescent="0.2">
      <c r="A334" t="s">
        <v>577</v>
      </c>
      <c r="B334" t="s">
        <v>576</v>
      </c>
      <c r="I334" t="s">
        <v>5</v>
      </c>
      <c r="J334">
        <v>196.09</v>
      </c>
    </row>
    <row r="335" spans="1:10" x14ac:dyDescent="0.2">
      <c r="A335" t="s">
        <v>578</v>
      </c>
      <c r="B335" t="s">
        <v>579</v>
      </c>
      <c r="I335" t="s">
        <v>5</v>
      </c>
      <c r="J335">
        <v>214.3</v>
      </c>
    </row>
    <row r="336" spans="1:10" x14ac:dyDescent="0.2">
      <c r="A336" t="s">
        <v>580</v>
      </c>
      <c r="B336" t="s">
        <v>579</v>
      </c>
      <c r="I336" t="s">
        <v>5</v>
      </c>
      <c r="J336">
        <v>196.09</v>
      </c>
    </row>
    <row r="337" spans="1:10" x14ac:dyDescent="0.2">
      <c r="A337" t="s">
        <v>581</v>
      </c>
      <c r="B337" t="s">
        <v>582</v>
      </c>
      <c r="I337" t="s">
        <v>5</v>
      </c>
      <c r="J337">
        <v>497.45</v>
      </c>
    </row>
    <row r="338" spans="1:10" x14ac:dyDescent="0.2">
      <c r="A338" t="s">
        <v>583</v>
      </c>
      <c r="B338" t="s">
        <v>582</v>
      </c>
      <c r="I338" t="s">
        <v>5</v>
      </c>
      <c r="J338">
        <v>455.18</v>
      </c>
    </row>
    <row r="339" spans="1:10" x14ac:dyDescent="0.2">
      <c r="A339" t="s">
        <v>584</v>
      </c>
      <c r="B339" t="s">
        <v>585</v>
      </c>
      <c r="I339" t="s">
        <v>5</v>
      </c>
      <c r="J339">
        <v>189.98</v>
      </c>
    </row>
    <row r="340" spans="1:10" x14ac:dyDescent="0.2">
      <c r="A340" t="s">
        <v>586</v>
      </c>
      <c r="B340" t="s">
        <v>585</v>
      </c>
      <c r="I340" t="s">
        <v>5</v>
      </c>
      <c r="J340">
        <v>173.84</v>
      </c>
    </row>
    <row r="341" spans="1:10" x14ac:dyDescent="0.2">
      <c r="A341" t="s">
        <v>587</v>
      </c>
      <c r="B341" t="s">
        <v>588</v>
      </c>
      <c r="I341" t="s">
        <v>5</v>
      </c>
      <c r="J341">
        <v>497.45</v>
      </c>
    </row>
    <row r="342" spans="1:10" x14ac:dyDescent="0.2">
      <c r="A342" t="s">
        <v>589</v>
      </c>
      <c r="B342" t="s">
        <v>588</v>
      </c>
      <c r="I342" t="s">
        <v>5</v>
      </c>
      <c r="J342">
        <v>455.18</v>
      </c>
    </row>
    <row r="343" spans="1:10" x14ac:dyDescent="0.2">
      <c r="A343" t="s">
        <v>590</v>
      </c>
      <c r="B343" t="s">
        <v>591</v>
      </c>
      <c r="I343" t="s">
        <v>5</v>
      </c>
      <c r="J343">
        <v>1197.1199999999999</v>
      </c>
    </row>
    <row r="344" spans="1:10" x14ac:dyDescent="0.2">
      <c r="A344" t="s">
        <v>592</v>
      </c>
      <c r="B344" t="s">
        <v>591</v>
      </c>
      <c r="I344" t="s">
        <v>5</v>
      </c>
      <c r="J344">
        <v>1095.3800000000001</v>
      </c>
    </row>
    <row r="345" spans="1:10" x14ac:dyDescent="0.2">
      <c r="A345" t="s">
        <v>593</v>
      </c>
      <c r="B345" t="s">
        <v>594</v>
      </c>
      <c r="I345" t="s">
        <v>5</v>
      </c>
      <c r="J345">
        <v>800.61</v>
      </c>
    </row>
    <row r="346" spans="1:10" x14ac:dyDescent="0.2">
      <c r="A346" t="s">
        <v>595</v>
      </c>
      <c r="B346" t="s">
        <v>594</v>
      </c>
      <c r="I346" t="s">
        <v>5</v>
      </c>
      <c r="J346">
        <v>732.57</v>
      </c>
    </row>
    <row r="347" spans="1:10" x14ac:dyDescent="0.2">
      <c r="A347" t="s">
        <v>596</v>
      </c>
      <c r="B347" t="s">
        <v>597</v>
      </c>
      <c r="I347" t="s">
        <v>5</v>
      </c>
      <c r="J347">
        <v>214.3</v>
      </c>
    </row>
    <row r="348" spans="1:10" x14ac:dyDescent="0.2">
      <c r="A348" t="s">
        <v>598</v>
      </c>
      <c r="B348" t="s">
        <v>597</v>
      </c>
      <c r="I348" t="s">
        <v>5</v>
      </c>
      <c r="J348">
        <v>196.09</v>
      </c>
    </row>
    <row r="349" spans="1:10" x14ac:dyDescent="0.2">
      <c r="A349" t="s">
        <v>599</v>
      </c>
      <c r="B349" t="s">
        <v>600</v>
      </c>
      <c r="I349" t="s">
        <v>5</v>
      </c>
      <c r="J349">
        <v>1165.0999999999999</v>
      </c>
    </row>
    <row r="350" spans="1:10" x14ac:dyDescent="0.2">
      <c r="A350" t="s">
        <v>601</v>
      </c>
      <c r="B350" t="s">
        <v>600</v>
      </c>
      <c r="I350" t="s">
        <v>5</v>
      </c>
      <c r="J350">
        <v>1066.08</v>
      </c>
    </row>
    <row r="351" spans="1:10" x14ac:dyDescent="0.2">
      <c r="A351" t="s">
        <v>602</v>
      </c>
      <c r="B351" t="s">
        <v>603</v>
      </c>
      <c r="I351" t="s">
        <v>5</v>
      </c>
      <c r="J351">
        <v>179.42</v>
      </c>
    </row>
    <row r="352" spans="1:10" x14ac:dyDescent="0.2">
      <c r="A352" t="s">
        <v>604</v>
      </c>
      <c r="B352" t="s">
        <v>603</v>
      </c>
      <c r="I352" t="s">
        <v>5</v>
      </c>
      <c r="J352">
        <v>164.17</v>
      </c>
    </row>
    <row r="353" spans="1:10" x14ac:dyDescent="0.2">
      <c r="A353" t="s">
        <v>605</v>
      </c>
      <c r="B353" t="s">
        <v>606</v>
      </c>
      <c r="I353" t="s">
        <v>5</v>
      </c>
      <c r="J353">
        <v>179.42</v>
      </c>
    </row>
    <row r="354" spans="1:10" x14ac:dyDescent="0.2">
      <c r="A354" t="s">
        <v>607</v>
      </c>
      <c r="B354" t="s">
        <v>606</v>
      </c>
      <c r="I354" t="s">
        <v>5</v>
      </c>
      <c r="J354">
        <v>164.17</v>
      </c>
    </row>
    <row r="355" spans="1:10" x14ac:dyDescent="0.2">
      <c r="A355" t="s">
        <v>608</v>
      </c>
      <c r="B355" t="s">
        <v>609</v>
      </c>
      <c r="I355" t="s">
        <v>5</v>
      </c>
      <c r="J355">
        <v>179.42</v>
      </c>
    </row>
    <row r="356" spans="1:10" x14ac:dyDescent="0.2">
      <c r="A356" t="s">
        <v>610</v>
      </c>
      <c r="B356" t="s">
        <v>609</v>
      </c>
      <c r="I356" t="s">
        <v>5</v>
      </c>
      <c r="J356">
        <v>164.17</v>
      </c>
    </row>
    <row r="357" spans="1:10" x14ac:dyDescent="0.2">
      <c r="A357" t="s">
        <v>611</v>
      </c>
      <c r="B357" t="s">
        <v>612</v>
      </c>
      <c r="I357" t="s">
        <v>5</v>
      </c>
      <c r="J357">
        <v>179.42</v>
      </c>
    </row>
    <row r="358" spans="1:10" x14ac:dyDescent="0.2">
      <c r="A358" t="s">
        <v>613</v>
      </c>
      <c r="B358" t="s">
        <v>612</v>
      </c>
      <c r="I358" t="s">
        <v>5</v>
      </c>
      <c r="J358">
        <v>164.17</v>
      </c>
    </row>
    <row r="359" spans="1:10" x14ac:dyDescent="0.2">
      <c r="A359" t="s">
        <v>614</v>
      </c>
      <c r="B359" t="s">
        <v>615</v>
      </c>
      <c r="I359" t="s">
        <v>5</v>
      </c>
      <c r="J359">
        <v>179.42</v>
      </c>
    </row>
    <row r="360" spans="1:10" x14ac:dyDescent="0.2">
      <c r="A360" t="s">
        <v>616</v>
      </c>
      <c r="B360" t="s">
        <v>615</v>
      </c>
      <c r="I360" t="s">
        <v>5</v>
      </c>
      <c r="J360">
        <v>164.17</v>
      </c>
    </row>
    <row r="361" spans="1:10" x14ac:dyDescent="0.2">
      <c r="A361" t="s">
        <v>617</v>
      </c>
      <c r="B361" t="s">
        <v>618</v>
      </c>
      <c r="I361" t="s">
        <v>5</v>
      </c>
      <c r="J361">
        <v>179.42</v>
      </c>
    </row>
    <row r="362" spans="1:10" x14ac:dyDescent="0.2">
      <c r="A362" t="s">
        <v>619</v>
      </c>
      <c r="B362" t="s">
        <v>618</v>
      </c>
      <c r="I362" t="s">
        <v>5</v>
      </c>
      <c r="J362">
        <v>164.17</v>
      </c>
    </row>
    <row r="363" spans="1:10" x14ac:dyDescent="0.2">
      <c r="A363" t="s">
        <v>620</v>
      </c>
      <c r="B363" t="s">
        <v>621</v>
      </c>
      <c r="I363" t="s">
        <v>5</v>
      </c>
      <c r="J363">
        <v>179.42</v>
      </c>
    </row>
    <row r="364" spans="1:10" x14ac:dyDescent="0.2">
      <c r="A364" t="s">
        <v>622</v>
      </c>
      <c r="B364" t="s">
        <v>621</v>
      </c>
      <c r="I364" t="s">
        <v>5</v>
      </c>
      <c r="J364">
        <v>164.17</v>
      </c>
    </row>
    <row r="365" spans="1:10" x14ac:dyDescent="0.2">
      <c r="A365" t="s">
        <v>623</v>
      </c>
      <c r="B365" t="s">
        <v>624</v>
      </c>
      <c r="I365" t="s">
        <v>5</v>
      </c>
      <c r="J365">
        <v>179.42</v>
      </c>
    </row>
    <row r="366" spans="1:10" x14ac:dyDescent="0.2">
      <c r="A366" t="s">
        <v>625</v>
      </c>
      <c r="B366" t="s">
        <v>624</v>
      </c>
      <c r="I366" t="s">
        <v>5</v>
      </c>
      <c r="J366">
        <v>164.17</v>
      </c>
    </row>
    <row r="367" spans="1:10" x14ac:dyDescent="0.2">
      <c r="A367" t="s">
        <v>626</v>
      </c>
      <c r="B367" t="s">
        <v>627</v>
      </c>
      <c r="I367" t="s">
        <v>5</v>
      </c>
      <c r="J367">
        <v>179.42</v>
      </c>
    </row>
    <row r="368" spans="1:10" x14ac:dyDescent="0.2">
      <c r="A368" t="s">
        <v>628</v>
      </c>
      <c r="B368" t="s">
        <v>627</v>
      </c>
      <c r="I368" t="s">
        <v>5</v>
      </c>
      <c r="J368">
        <v>164.17</v>
      </c>
    </row>
    <row r="369" spans="1:10" x14ac:dyDescent="0.2">
      <c r="A369" t="s">
        <v>629</v>
      </c>
      <c r="B369" t="s">
        <v>630</v>
      </c>
      <c r="I369" t="s">
        <v>5</v>
      </c>
      <c r="J369">
        <v>179.42</v>
      </c>
    </row>
    <row r="370" spans="1:10" x14ac:dyDescent="0.2">
      <c r="A370" t="s">
        <v>631</v>
      </c>
      <c r="B370" t="s">
        <v>630</v>
      </c>
      <c r="I370" t="s">
        <v>5</v>
      </c>
      <c r="J370">
        <v>164.17</v>
      </c>
    </row>
    <row r="371" spans="1:10" x14ac:dyDescent="0.2">
      <c r="A371" t="s">
        <v>632</v>
      </c>
      <c r="B371" t="s">
        <v>633</v>
      </c>
      <c r="I371" t="s">
        <v>5</v>
      </c>
      <c r="J371">
        <v>179.42</v>
      </c>
    </row>
    <row r="372" spans="1:10" x14ac:dyDescent="0.2">
      <c r="A372" t="s">
        <v>634</v>
      </c>
      <c r="B372" t="s">
        <v>633</v>
      </c>
      <c r="I372" t="s">
        <v>5</v>
      </c>
      <c r="J372">
        <v>164.17</v>
      </c>
    </row>
    <row r="373" spans="1:10" x14ac:dyDescent="0.2">
      <c r="A373" t="s">
        <v>635</v>
      </c>
      <c r="B373" t="s">
        <v>636</v>
      </c>
      <c r="I373" t="s">
        <v>5</v>
      </c>
      <c r="J373">
        <v>179.42</v>
      </c>
    </row>
    <row r="374" spans="1:10" x14ac:dyDescent="0.2">
      <c r="A374" t="s">
        <v>637</v>
      </c>
      <c r="B374" t="s">
        <v>636</v>
      </c>
      <c r="I374" t="s">
        <v>5</v>
      </c>
      <c r="J374">
        <v>164.17</v>
      </c>
    </row>
    <row r="375" spans="1:10" x14ac:dyDescent="0.2">
      <c r="A375" t="s">
        <v>638</v>
      </c>
      <c r="B375" t="s">
        <v>639</v>
      </c>
      <c r="I375" t="s">
        <v>5</v>
      </c>
      <c r="J375">
        <v>179.42</v>
      </c>
    </row>
    <row r="376" spans="1:10" x14ac:dyDescent="0.2">
      <c r="A376" t="s">
        <v>640</v>
      </c>
      <c r="B376" t="s">
        <v>639</v>
      </c>
      <c r="I376" t="s">
        <v>5</v>
      </c>
      <c r="J376">
        <v>164.17</v>
      </c>
    </row>
    <row r="377" spans="1:10" x14ac:dyDescent="0.2">
      <c r="A377" t="s">
        <v>641</v>
      </c>
      <c r="B377" t="s">
        <v>642</v>
      </c>
      <c r="I377" t="s">
        <v>5</v>
      </c>
      <c r="J377">
        <v>179.42</v>
      </c>
    </row>
    <row r="378" spans="1:10" x14ac:dyDescent="0.2">
      <c r="A378" t="s">
        <v>643</v>
      </c>
      <c r="B378" t="s">
        <v>642</v>
      </c>
      <c r="I378" t="s">
        <v>5</v>
      </c>
      <c r="J378">
        <v>164.17</v>
      </c>
    </row>
    <row r="379" spans="1:10" x14ac:dyDescent="0.2">
      <c r="A379" t="s">
        <v>644</v>
      </c>
      <c r="B379" t="s">
        <v>645</v>
      </c>
      <c r="I379" t="s">
        <v>5</v>
      </c>
      <c r="J379">
        <v>179.42</v>
      </c>
    </row>
    <row r="380" spans="1:10" x14ac:dyDescent="0.2">
      <c r="A380" t="s">
        <v>646</v>
      </c>
      <c r="B380" t="s">
        <v>645</v>
      </c>
      <c r="I380" t="s">
        <v>5</v>
      </c>
      <c r="J380">
        <v>164.17</v>
      </c>
    </row>
    <row r="381" spans="1:10" x14ac:dyDescent="0.2">
      <c r="A381" t="s">
        <v>647</v>
      </c>
      <c r="B381" t="s">
        <v>30402</v>
      </c>
      <c r="I381" t="s">
        <v>5</v>
      </c>
      <c r="J381">
        <v>179.42</v>
      </c>
    </row>
    <row r="382" spans="1:10" x14ac:dyDescent="0.2">
      <c r="A382" t="s">
        <v>648</v>
      </c>
      <c r="B382" t="s">
        <v>30402</v>
      </c>
      <c r="I382" t="s">
        <v>5</v>
      </c>
      <c r="J382">
        <v>164.17</v>
      </c>
    </row>
    <row r="383" spans="1:10" x14ac:dyDescent="0.2">
      <c r="A383" t="s">
        <v>649</v>
      </c>
      <c r="B383" t="s">
        <v>650</v>
      </c>
      <c r="I383" t="s">
        <v>5</v>
      </c>
      <c r="J383">
        <v>3751.64</v>
      </c>
    </row>
    <row r="384" spans="1:10" x14ac:dyDescent="0.2">
      <c r="A384" t="s">
        <v>651</v>
      </c>
      <c r="B384" t="s">
        <v>650</v>
      </c>
      <c r="I384" t="s">
        <v>5</v>
      </c>
      <c r="J384">
        <v>3432.81</v>
      </c>
    </row>
    <row r="385" spans="1:10" x14ac:dyDescent="0.2">
      <c r="A385" t="s">
        <v>652</v>
      </c>
      <c r="B385" t="s">
        <v>30403</v>
      </c>
      <c r="I385" t="s">
        <v>653</v>
      </c>
      <c r="J385">
        <v>175.6</v>
      </c>
    </row>
    <row r="386" spans="1:10" x14ac:dyDescent="0.2">
      <c r="A386" t="s">
        <v>654</v>
      </c>
      <c r="B386" t="s">
        <v>30403</v>
      </c>
      <c r="I386" t="s">
        <v>653</v>
      </c>
      <c r="J386">
        <v>160.68</v>
      </c>
    </row>
    <row r="387" spans="1:10" x14ac:dyDescent="0.2">
      <c r="A387" t="s">
        <v>655</v>
      </c>
      <c r="B387" t="s">
        <v>30404</v>
      </c>
      <c r="I387" t="s">
        <v>653</v>
      </c>
      <c r="J387">
        <v>182.36</v>
      </c>
    </row>
    <row r="388" spans="1:10" x14ac:dyDescent="0.2">
      <c r="A388" t="s">
        <v>656</v>
      </c>
      <c r="B388" t="s">
        <v>30404</v>
      </c>
      <c r="I388" t="s">
        <v>653</v>
      </c>
      <c r="J388">
        <v>166.86</v>
      </c>
    </row>
    <row r="389" spans="1:10" x14ac:dyDescent="0.2">
      <c r="A389" t="s">
        <v>657</v>
      </c>
      <c r="B389" t="s">
        <v>30405</v>
      </c>
      <c r="I389" t="s">
        <v>653</v>
      </c>
      <c r="J389">
        <v>202.62</v>
      </c>
    </row>
    <row r="390" spans="1:10" x14ac:dyDescent="0.2">
      <c r="A390" t="s">
        <v>658</v>
      </c>
      <c r="B390" t="s">
        <v>30405</v>
      </c>
      <c r="I390" t="s">
        <v>653</v>
      </c>
      <c r="J390">
        <v>185.4</v>
      </c>
    </row>
    <row r="391" spans="1:10" x14ac:dyDescent="0.2">
      <c r="A391" t="s">
        <v>659</v>
      </c>
      <c r="B391" t="s">
        <v>660</v>
      </c>
      <c r="I391" t="s">
        <v>5</v>
      </c>
      <c r="J391">
        <v>107.17</v>
      </c>
    </row>
    <row r="392" spans="1:10" x14ac:dyDescent="0.2">
      <c r="A392" t="s">
        <v>661</v>
      </c>
      <c r="B392" t="s">
        <v>660</v>
      </c>
      <c r="I392" t="s">
        <v>5</v>
      </c>
      <c r="J392">
        <v>98.06</v>
      </c>
    </row>
    <row r="393" spans="1:10" x14ac:dyDescent="0.2">
      <c r="A393" t="s">
        <v>662</v>
      </c>
      <c r="B393" t="s">
        <v>663</v>
      </c>
      <c r="I393" t="s">
        <v>5</v>
      </c>
      <c r="J393">
        <v>123.05</v>
      </c>
    </row>
    <row r="394" spans="1:10" x14ac:dyDescent="0.2">
      <c r="A394" t="s">
        <v>664</v>
      </c>
      <c r="B394" t="s">
        <v>663</v>
      </c>
      <c r="I394" t="s">
        <v>5</v>
      </c>
      <c r="J394">
        <v>112.6</v>
      </c>
    </row>
    <row r="395" spans="1:10" x14ac:dyDescent="0.2">
      <c r="A395" t="s">
        <v>665</v>
      </c>
      <c r="B395" t="s">
        <v>666</v>
      </c>
      <c r="I395" t="s">
        <v>5</v>
      </c>
      <c r="J395">
        <v>178.64</v>
      </c>
    </row>
    <row r="396" spans="1:10" x14ac:dyDescent="0.2">
      <c r="A396" t="s">
        <v>667</v>
      </c>
      <c r="B396" t="s">
        <v>666</v>
      </c>
      <c r="I396" t="s">
        <v>5</v>
      </c>
      <c r="J396">
        <v>163.46</v>
      </c>
    </row>
    <row r="397" spans="1:10" x14ac:dyDescent="0.2">
      <c r="A397" t="s">
        <v>668</v>
      </c>
      <c r="B397" t="s">
        <v>669</v>
      </c>
      <c r="I397" t="s">
        <v>5</v>
      </c>
      <c r="J397">
        <v>214.36</v>
      </c>
    </row>
    <row r="398" spans="1:10" x14ac:dyDescent="0.2">
      <c r="A398" t="s">
        <v>670</v>
      </c>
      <c r="B398" t="s">
        <v>669</v>
      </c>
      <c r="I398" t="s">
        <v>5</v>
      </c>
      <c r="J398">
        <v>196.14</v>
      </c>
    </row>
    <row r="399" spans="1:10" x14ac:dyDescent="0.2">
      <c r="A399" t="s">
        <v>671</v>
      </c>
      <c r="B399" t="s">
        <v>672</v>
      </c>
      <c r="I399" t="s">
        <v>5</v>
      </c>
      <c r="J399">
        <v>257.25</v>
      </c>
    </row>
    <row r="400" spans="1:10" x14ac:dyDescent="0.2">
      <c r="A400" t="s">
        <v>673</v>
      </c>
      <c r="B400" t="s">
        <v>672</v>
      </c>
      <c r="I400" t="s">
        <v>5</v>
      </c>
      <c r="J400">
        <v>235.38</v>
      </c>
    </row>
    <row r="401" spans="1:10" x14ac:dyDescent="0.2">
      <c r="A401" t="s">
        <v>674</v>
      </c>
      <c r="B401" t="s">
        <v>675</v>
      </c>
      <c r="I401" t="s">
        <v>5</v>
      </c>
      <c r="J401">
        <v>308.69</v>
      </c>
    </row>
    <row r="402" spans="1:10" x14ac:dyDescent="0.2">
      <c r="A402" t="s">
        <v>676</v>
      </c>
      <c r="B402" t="s">
        <v>675</v>
      </c>
      <c r="I402" t="s">
        <v>5</v>
      </c>
      <c r="J402">
        <v>282.45</v>
      </c>
    </row>
    <row r="403" spans="1:10" x14ac:dyDescent="0.2">
      <c r="A403" t="s">
        <v>677</v>
      </c>
      <c r="B403" t="s">
        <v>678</v>
      </c>
      <c r="I403" t="s">
        <v>5</v>
      </c>
      <c r="J403">
        <v>533.97</v>
      </c>
    </row>
    <row r="404" spans="1:10" x14ac:dyDescent="0.2">
      <c r="A404" t="s">
        <v>679</v>
      </c>
      <c r="B404" t="s">
        <v>678</v>
      </c>
      <c r="I404" t="s">
        <v>5</v>
      </c>
      <c r="J404">
        <v>488.59</v>
      </c>
    </row>
    <row r="405" spans="1:10" x14ac:dyDescent="0.2">
      <c r="A405" t="s">
        <v>680</v>
      </c>
      <c r="B405" t="s">
        <v>30406</v>
      </c>
      <c r="I405" t="s">
        <v>5</v>
      </c>
      <c r="J405">
        <v>116.8</v>
      </c>
    </row>
    <row r="406" spans="1:10" x14ac:dyDescent="0.2">
      <c r="A406" t="s">
        <v>681</v>
      </c>
      <c r="B406" t="s">
        <v>30406</v>
      </c>
      <c r="I406" t="s">
        <v>5</v>
      </c>
      <c r="J406">
        <v>106.87</v>
      </c>
    </row>
    <row r="407" spans="1:10" x14ac:dyDescent="0.2">
      <c r="A407" t="s">
        <v>682</v>
      </c>
      <c r="B407" t="s">
        <v>30407</v>
      </c>
      <c r="I407" t="s">
        <v>5</v>
      </c>
      <c r="J407">
        <v>350.41</v>
      </c>
    </row>
    <row r="408" spans="1:10" x14ac:dyDescent="0.2">
      <c r="A408" t="s">
        <v>683</v>
      </c>
      <c r="B408" t="s">
        <v>30407</v>
      </c>
      <c r="I408" t="s">
        <v>5</v>
      </c>
      <c r="J408">
        <v>320.63</v>
      </c>
    </row>
    <row r="409" spans="1:10" x14ac:dyDescent="0.2">
      <c r="A409" t="s">
        <v>684</v>
      </c>
      <c r="B409" t="s">
        <v>30408</v>
      </c>
      <c r="I409" t="s">
        <v>5</v>
      </c>
      <c r="J409">
        <v>420.49</v>
      </c>
    </row>
    <row r="410" spans="1:10" x14ac:dyDescent="0.2">
      <c r="A410" t="s">
        <v>685</v>
      </c>
      <c r="B410" t="s">
        <v>30408</v>
      </c>
      <c r="I410" t="s">
        <v>5</v>
      </c>
      <c r="J410">
        <v>384.75</v>
      </c>
    </row>
    <row r="411" spans="1:10" x14ac:dyDescent="0.2">
      <c r="A411" t="s">
        <v>686</v>
      </c>
      <c r="B411" t="s">
        <v>30409</v>
      </c>
      <c r="I411" t="s">
        <v>5</v>
      </c>
      <c r="J411">
        <v>504.59</v>
      </c>
    </row>
    <row r="412" spans="1:10" x14ac:dyDescent="0.2">
      <c r="A412" t="s">
        <v>687</v>
      </c>
      <c r="B412" t="s">
        <v>30409</v>
      </c>
      <c r="I412" t="s">
        <v>5</v>
      </c>
      <c r="J412">
        <v>461.7</v>
      </c>
    </row>
    <row r="413" spans="1:10" x14ac:dyDescent="0.2">
      <c r="A413" t="s">
        <v>688</v>
      </c>
      <c r="B413" t="s">
        <v>689</v>
      </c>
      <c r="I413" t="s">
        <v>5</v>
      </c>
      <c r="J413">
        <v>214.12</v>
      </c>
    </row>
    <row r="414" spans="1:10" x14ac:dyDescent="0.2">
      <c r="A414" t="s">
        <v>690</v>
      </c>
      <c r="B414" t="s">
        <v>689</v>
      </c>
      <c r="I414" t="s">
        <v>5</v>
      </c>
      <c r="J414">
        <v>195.93</v>
      </c>
    </row>
    <row r="415" spans="1:10" x14ac:dyDescent="0.2">
      <c r="A415" t="s">
        <v>691</v>
      </c>
      <c r="B415" t="s">
        <v>692</v>
      </c>
      <c r="I415" t="s">
        <v>5</v>
      </c>
      <c r="J415">
        <v>161.30000000000001</v>
      </c>
    </row>
    <row r="416" spans="1:10" x14ac:dyDescent="0.2">
      <c r="A416" t="s">
        <v>693</v>
      </c>
      <c r="B416" t="s">
        <v>692</v>
      </c>
      <c r="I416" t="s">
        <v>5</v>
      </c>
      <c r="J416">
        <v>147.59</v>
      </c>
    </row>
    <row r="417" spans="1:10" x14ac:dyDescent="0.2">
      <c r="A417" t="s">
        <v>694</v>
      </c>
      <c r="B417" t="s">
        <v>695</v>
      </c>
      <c r="I417" t="s">
        <v>5</v>
      </c>
      <c r="J417">
        <v>161.30000000000001</v>
      </c>
    </row>
    <row r="418" spans="1:10" x14ac:dyDescent="0.2">
      <c r="A418" t="s">
        <v>696</v>
      </c>
      <c r="B418" t="s">
        <v>695</v>
      </c>
      <c r="I418" t="s">
        <v>5</v>
      </c>
      <c r="J418">
        <v>147.59</v>
      </c>
    </row>
    <row r="419" spans="1:10" x14ac:dyDescent="0.2">
      <c r="A419" t="s">
        <v>697</v>
      </c>
      <c r="B419" t="s">
        <v>698</v>
      </c>
      <c r="I419" t="s">
        <v>5</v>
      </c>
      <c r="J419">
        <v>63.95</v>
      </c>
    </row>
    <row r="420" spans="1:10" x14ac:dyDescent="0.2">
      <c r="A420" t="s">
        <v>699</v>
      </c>
      <c r="B420" t="s">
        <v>698</v>
      </c>
      <c r="I420" t="s">
        <v>5</v>
      </c>
      <c r="J420">
        <v>58.52</v>
      </c>
    </row>
    <row r="421" spans="1:10" x14ac:dyDescent="0.2">
      <c r="A421" t="s">
        <v>700</v>
      </c>
      <c r="B421" t="s">
        <v>30410</v>
      </c>
      <c r="I421" t="s">
        <v>5</v>
      </c>
      <c r="J421">
        <v>4490.68</v>
      </c>
    </row>
    <row r="422" spans="1:10" x14ac:dyDescent="0.2">
      <c r="A422" t="s">
        <v>701</v>
      </c>
      <c r="B422" t="s">
        <v>30410</v>
      </c>
      <c r="I422" t="s">
        <v>5</v>
      </c>
      <c r="J422">
        <v>4109.03</v>
      </c>
    </row>
    <row r="423" spans="1:10" x14ac:dyDescent="0.2">
      <c r="A423" t="s">
        <v>702</v>
      </c>
      <c r="B423" t="s">
        <v>30411</v>
      </c>
      <c r="I423" t="s">
        <v>5</v>
      </c>
      <c r="J423">
        <v>5613.34</v>
      </c>
    </row>
    <row r="424" spans="1:10" x14ac:dyDescent="0.2">
      <c r="A424" t="s">
        <v>703</v>
      </c>
      <c r="B424" t="s">
        <v>30411</v>
      </c>
      <c r="I424" t="s">
        <v>5</v>
      </c>
      <c r="J424">
        <v>5136.29</v>
      </c>
    </row>
    <row r="425" spans="1:10" x14ac:dyDescent="0.2">
      <c r="A425" t="s">
        <v>704</v>
      </c>
      <c r="B425" t="s">
        <v>30412</v>
      </c>
      <c r="I425" t="s">
        <v>5</v>
      </c>
      <c r="J425">
        <v>5613.34</v>
      </c>
    </row>
    <row r="426" spans="1:10" x14ac:dyDescent="0.2">
      <c r="A426" t="s">
        <v>705</v>
      </c>
      <c r="B426" t="s">
        <v>30412</v>
      </c>
      <c r="I426" t="s">
        <v>5</v>
      </c>
      <c r="J426">
        <v>5136.29</v>
      </c>
    </row>
    <row r="427" spans="1:10" x14ac:dyDescent="0.2">
      <c r="A427" t="s">
        <v>706</v>
      </c>
      <c r="B427" t="s">
        <v>30413</v>
      </c>
      <c r="I427" t="s">
        <v>5</v>
      </c>
      <c r="J427">
        <v>8420.02</v>
      </c>
    </row>
    <row r="428" spans="1:10" x14ac:dyDescent="0.2">
      <c r="A428" t="s">
        <v>707</v>
      </c>
      <c r="B428" t="s">
        <v>30413</v>
      </c>
      <c r="I428" t="s">
        <v>5</v>
      </c>
      <c r="J428">
        <v>7704.44</v>
      </c>
    </row>
    <row r="429" spans="1:10" x14ac:dyDescent="0.2">
      <c r="A429" t="s">
        <v>708</v>
      </c>
      <c r="B429" t="s">
        <v>30414</v>
      </c>
      <c r="I429" t="s">
        <v>5</v>
      </c>
      <c r="J429">
        <v>6954.33</v>
      </c>
    </row>
    <row r="430" spans="1:10" x14ac:dyDescent="0.2">
      <c r="A430" t="s">
        <v>709</v>
      </c>
      <c r="B430" t="s">
        <v>30414</v>
      </c>
      <c r="I430" t="s">
        <v>5</v>
      </c>
      <c r="J430">
        <v>6363.31</v>
      </c>
    </row>
    <row r="431" spans="1:10" x14ac:dyDescent="0.2">
      <c r="A431" t="s">
        <v>710</v>
      </c>
      <c r="B431" t="s">
        <v>695</v>
      </c>
      <c r="I431" t="s">
        <v>5</v>
      </c>
      <c r="J431">
        <v>2151.04</v>
      </c>
    </row>
    <row r="432" spans="1:10" x14ac:dyDescent="0.2">
      <c r="A432" t="s">
        <v>711</v>
      </c>
      <c r="B432" t="s">
        <v>695</v>
      </c>
      <c r="I432" t="s">
        <v>5</v>
      </c>
      <c r="J432">
        <v>1968.23</v>
      </c>
    </row>
    <row r="433" spans="1:10" x14ac:dyDescent="0.2">
      <c r="A433" t="s">
        <v>712</v>
      </c>
      <c r="B433" t="s">
        <v>692</v>
      </c>
      <c r="I433" t="s">
        <v>5</v>
      </c>
      <c r="J433">
        <v>2151.04</v>
      </c>
    </row>
    <row r="434" spans="1:10" x14ac:dyDescent="0.2">
      <c r="A434" t="s">
        <v>713</v>
      </c>
      <c r="B434" t="s">
        <v>692</v>
      </c>
      <c r="I434" t="s">
        <v>5</v>
      </c>
      <c r="J434">
        <v>1968.23</v>
      </c>
    </row>
    <row r="435" spans="1:10" x14ac:dyDescent="0.2">
      <c r="A435" t="s">
        <v>714</v>
      </c>
      <c r="B435" t="s">
        <v>715</v>
      </c>
      <c r="I435" t="s">
        <v>5</v>
      </c>
      <c r="J435">
        <v>189.97</v>
      </c>
    </row>
    <row r="436" spans="1:10" x14ac:dyDescent="0.2">
      <c r="A436" t="s">
        <v>716</v>
      </c>
      <c r="B436" t="s">
        <v>715</v>
      </c>
      <c r="I436" t="s">
        <v>5</v>
      </c>
      <c r="J436">
        <v>173.82</v>
      </c>
    </row>
    <row r="437" spans="1:10" x14ac:dyDescent="0.2">
      <c r="A437" t="s">
        <v>717</v>
      </c>
      <c r="B437" t="s">
        <v>718</v>
      </c>
      <c r="I437" t="s">
        <v>5</v>
      </c>
      <c r="J437">
        <v>189.97</v>
      </c>
    </row>
    <row r="438" spans="1:10" x14ac:dyDescent="0.2">
      <c r="A438" t="s">
        <v>719</v>
      </c>
      <c r="B438" t="s">
        <v>718</v>
      </c>
      <c r="I438" t="s">
        <v>5</v>
      </c>
      <c r="J438">
        <v>173.82</v>
      </c>
    </row>
    <row r="439" spans="1:10" x14ac:dyDescent="0.2">
      <c r="A439" t="s">
        <v>720</v>
      </c>
      <c r="B439" t="s">
        <v>721</v>
      </c>
      <c r="I439" t="s">
        <v>5</v>
      </c>
      <c r="J439">
        <v>321.05</v>
      </c>
    </row>
    <row r="440" spans="1:10" x14ac:dyDescent="0.2">
      <c r="A440" t="s">
        <v>722</v>
      </c>
      <c r="B440" t="s">
        <v>721</v>
      </c>
      <c r="I440" t="s">
        <v>5</v>
      </c>
      <c r="J440">
        <v>293.76</v>
      </c>
    </row>
    <row r="441" spans="1:10" x14ac:dyDescent="0.2">
      <c r="A441" t="s">
        <v>723</v>
      </c>
      <c r="B441" t="s">
        <v>724</v>
      </c>
      <c r="I441" t="s">
        <v>5</v>
      </c>
      <c r="J441">
        <v>2151.04</v>
      </c>
    </row>
    <row r="442" spans="1:10" x14ac:dyDescent="0.2">
      <c r="A442" t="s">
        <v>725</v>
      </c>
      <c r="B442" t="s">
        <v>724</v>
      </c>
      <c r="I442" t="s">
        <v>5</v>
      </c>
      <c r="J442">
        <v>1968.23</v>
      </c>
    </row>
    <row r="443" spans="1:10" x14ac:dyDescent="0.2">
      <c r="A443" t="s">
        <v>726</v>
      </c>
      <c r="B443" t="s">
        <v>727</v>
      </c>
      <c r="I443" t="s">
        <v>5</v>
      </c>
      <c r="J443">
        <v>214.3</v>
      </c>
    </row>
    <row r="444" spans="1:10" x14ac:dyDescent="0.2">
      <c r="A444" t="s">
        <v>728</v>
      </c>
      <c r="B444" t="s">
        <v>727</v>
      </c>
      <c r="I444" t="s">
        <v>5</v>
      </c>
      <c r="J444">
        <v>196.09</v>
      </c>
    </row>
    <row r="445" spans="1:10" x14ac:dyDescent="0.2">
      <c r="A445" t="s">
        <v>729</v>
      </c>
      <c r="B445" t="s">
        <v>730</v>
      </c>
      <c r="I445" t="s">
        <v>5</v>
      </c>
      <c r="J445">
        <v>2151.04</v>
      </c>
    </row>
    <row r="446" spans="1:10" x14ac:dyDescent="0.2">
      <c r="A446" t="s">
        <v>731</v>
      </c>
      <c r="B446" t="s">
        <v>730</v>
      </c>
      <c r="I446" t="s">
        <v>5</v>
      </c>
      <c r="J446">
        <v>1968.23</v>
      </c>
    </row>
    <row r="447" spans="1:10" x14ac:dyDescent="0.2">
      <c r="A447" t="s">
        <v>732</v>
      </c>
      <c r="B447" t="s">
        <v>30415</v>
      </c>
      <c r="I447" t="s">
        <v>5</v>
      </c>
      <c r="J447">
        <v>2151.04</v>
      </c>
    </row>
    <row r="448" spans="1:10" x14ac:dyDescent="0.2">
      <c r="A448" t="s">
        <v>733</v>
      </c>
      <c r="B448" t="s">
        <v>30415</v>
      </c>
      <c r="I448" t="s">
        <v>5</v>
      </c>
      <c r="J448">
        <v>1968.23</v>
      </c>
    </row>
    <row r="449" spans="1:10" x14ac:dyDescent="0.2">
      <c r="A449" t="s">
        <v>734</v>
      </c>
      <c r="B449" t="s">
        <v>30416</v>
      </c>
      <c r="I449" t="s">
        <v>5</v>
      </c>
      <c r="J449">
        <v>2151.04</v>
      </c>
    </row>
    <row r="450" spans="1:10" x14ac:dyDescent="0.2">
      <c r="A450" t="s">
        <v>735</v>
      </c>
      <c r="B450" t="s">
        <v>30416</v>
      </c>
      <c r="I450" t="s">
        <v>5</v>
      </c>
      <c r="J450">
        <v>1968.23</v>
      </c>
    </row>
    <row r="451" spans="1:10" x14ac:dyDescent="0.2">
      <c r="A451" t="s">
        <v>736</v>
      </c>
      <c r="B451" t="s">
        <v>30417</v>
      </c>
      <c r="I451" t="s">
        <v>5</v>
      </c>
      <c r="J451">
        <v>313.74</v>
      </c>
    </row>
    <row r="452" spans="1:10" x14ac:dyDescent="0.2">
      <c r="A452" t="s">
        <v>737</v>
      </c>
      <c r="B452" t="s">
        <v>30417</v>
      </c>
      <c r="I452" t="s">
        <v>5</v>
      </c>
      <c r="J452">
        <v>287.08</v>
      </c>
    </row>
    <row r="453" spans="1:10" x14ac:dyDescent="0.2">
      <c r="A453" t="s">
        <v>738</v>
      </c>
      <c r="B453" t="s">
        <v>739</v>
      </c>
      <c r="I453" t="s">
        <v>5</v>
      </c>
      <c r="J453">
        <v>2151.04</v>
      </c>
    </row>
    <row r="454" spans="1:10" x14ac:dyDescent="0.2">
      <c r="A454" t="s">
        <v>740</v>
      </c>
      <c r="B454" t="s">
        <v>739</v>
      </c>
      <c r="I454" t="s">
        <v>5</v>
      </c>
      <c r="J454">
        <v>1968.23</v>
      </c>
    </row>
    <row r="455" spans="1:10" x14ac:dyDescent="0.2">
      <c r="A455" t="s">
        <v>741</v>
      </c>
      <c r="B455" t="s">
        <v>742</v>
      </c>
      <c r="I455" t="s">
        <v>5</v>
      </c>
      <c r="J455">
        <v>378.65</v>
      </c>
    </row>
    <row r="456" spans="1:10" x14ac:dyDescent="0.2">
      <c r="A456" t="s">
        <v>743</v>
      </c>
      <c r="B456" t="s">
        <v>742</v>
      </c>
      <c r="I456" t="s">
        <v>5</v>
      </c>
      <c r="J456">
        <v>346.47</v>
      </c>
    </row>
    <row r="457" spans="1:10" x14ac:dyDescent="0.2">
      <c r="A457" t="s">
        <v>744</v>
      </c>
      <c r="B457" t="s">
        <v>745</v>
      </c>
      <c r="I457" t="s">
        <v>5</v>
      </c>
      <c r="J457">
        <v>378.65</v>
      </c>
    </row>
    <row r="458" spans="1:10" x14ac:dyDescent="0.2">
      <c r="A458" t="s">
        <v>746</v>
      </c>
      <c r="B458" t="s">
        <v>745</v>
      </c>
      <c r="I458" t="s">
        <v>5</v>
      </c>
      <c r="J458">
        <v>346.47</v>
      </c>
    </row>
    <row r="459" spans="1:10" x14ac:dyDescent="0.2">
      <c r="A459" t="s">
        <v>747</v>
      </c>
      <c r="B459" t="s">
        <v>30418</v>
      </c>
      <c r="I459" t="s">
        <v>5</v>
      </c>
      <c r="J459">
        <v>132.22</v>
      </c>
    </row>
    <row r="460" spans="1:10" x14ac:dyDescent="0.2">
      <c r="A460" t="s">
        <v>748</v>
      </c>
      <c r="B460" t="s">
        <v>30418</v>
      </c>
      <c r="I460" t="s">
        <v>5</v>
      </c>
      <c r="J460">
        <v>120.98</v>
      </c>
    </row>
    <row r="461" spans="1:10" x14ac:dyDescent="0.2">
      <c r="A461" t="s">
        <v>749</v>
      </c>
      <c r="B461" t="s">
        <v>30419</v>
      </c>
      <c r="I461" t="s">
        <v>5</v>
      </c>
      <c r="J461">
        <v>132.22</v>
      </c>
    </row>
    <row r="462" spans="1:10" x14ac:dyDescent="0.2">
      <c r="A462" t="s">
        <v>750</v>
      </c>
      <c r="B462" t="s">
        <v>30419</v>
      </c>
      <c r="I462" t="s">
        <v>5</v>
      </c>
      <c r="J462">
        <v>120.98</v>
      </c>
    </row>
    <row r="463" spans="1:10" x14ac:dyDescent="0.2">
      <c r="A463" t="s">
        <v>751</v>
      </c>
      <c r="B463" t="s">
        <v>30420</v>
      </c>
      <c r="I463" t="s">
        <v>5</v>
      </c>
      <c r="J463">
        <v>197.35</v>
      </c>
    </row>
    <row r="464" spans="1:10" x14ac:dyDescent="0.2">
      <c r="A464" t="s">
        <v>752</v>
      </c>
      <c r="B464" t="s">
        <v>30420</v>
      </c>
      <c r="I464" t="s">
        <v>5</v>
      </c>
      <c r="J464">
        <v>180.58</v>
      </c>
    </row>
    <row r="465" spans="1:10" x14ac:dyDescent="0.2">
      <c r="A465" t="s">
        <v>753</v>
      </c>
      <c r="B465" t="s">
        <v>30421</v>
      </c>
      <c r="I465" t="s">
        <v>5</v>
      </c>
      <c r="J465">
        <v>865.5</v>
      </c>
    </row>
    <row r="466" spans="1:10" x14ac:dyDescent="0.2">
      <c r="A466" t="s">
        <v>754</v>
      </c>
      <c r="B466" t="s">
        <v>30421</v>
      </c>
      <c r="I466" t="s">
        <v>5</v>
      </c>
      <c r="J466">
        <v>791.95</v>
      </c>
    </row>
    <row r="467" spans="1:10" x14ac:dyDescent="0.2">
      <c r="A467" t="s">
        <v>755</v>
      </c>
      <c r="B467" t="s">
        <v>30422</v>
      </c>
      <c r="I467" t="s">
        <v>5</v>
      </c>
      <c r="J467">
        <v>908.78</v>
      </c>
    </row>
    <row r="468" spans="1:10" x14ac:dyDescent="0.2">
      <c r="A468" t="s">
        <v>756</v>
      </c>
      <c r="B468" t="s">
        <v>30422</v>
      </c>
      <c r="I468" t="s">
        <v>5</v>
      </c>
      <c r="J468">
        <v>831.55</v>
      </c>
    </row>
    <row r="469" spans="1:10" x14ac:dyDescent="0.2">
      <c r="A469" t="s">
        <v>757</v>
      </c>
      <c r="B469" t="s">
        <v>30423</v>
      </c>
      <c r="I469" t="s">
        <v>5</v>
      </c>
      <c r="J469">
        <v>1081.8900000000001</v>
      </c>
    </row>
    <row r="470" spans="1:10" x14ac:dyDescent="0.2">
      <c r="A470" t="s">
        <v>758</v>
      </c>
      <c r="B470" t="s">
        <v>30423</v>
      </c>
      <c r="I470" t="s">
        <v>5</v>
      </c>
      <c r="J470">
        <v>989.94</v>
      </c>
    </row>
    <row r="471" spans="1:10" x14ac:dyDescent="0.2">
      <c r="A471" t="s">
        <v>759</v>
      </c>
      <c r="B471" t="s">
        <v>30424</v>
      </c>
      <c r="I471" t="s">
        <v>5</v>
      </c>
      <c r="J471">
        <v>156.13</v>
      </c>
    </row>
    <row r="472" spans="1:10" x14ac:dyDescent="0.2">
      <c r="A472" t="s">
        <v>760</v>
      </c>
      <c r="B472" t="s">
        <v>30424</v>
      </c>
      <c r="I472" t="s">
        <v>5</v>
      </c>
      <c r="J472">
        <v>151.88</v>
      </c>
    </row>
    <row r="473" spans="1:10" x14ac:dyDescent="0.2">
      <c r="A473" t="s">
        <v>761</v>
      </c>
      <c r="B473" t="s">
        <v>30425</v>
      </c>
      <c r="I473" t="s">
        <v>5</v>
      </c>
      <c r="J473">
        <v>12.92</v>
      </c>
    </row>
    <row r="474" spans="1:10" x14ac:dyDescent="0.2">
      <c r="A474" t="s">
        <v>762</v>
      </c>
      <c r="B474" t="s">
        <v>30425</v>
      </c>
      <c r="I474" t="s">
        <v>5</v>
      </c>
      <c r="J474">
        <v>11.27</v>
      </c>
    </row>
    <row r="475" spans="1:10" x14ac:dyDescent="0.2">
      <c r="A475" t="s">
        <v>763</v>
      </c>
      <c r="B475" t="s">
        <v>30426</v>
      </c>
      <c r="I475" t="s">
        <v>5</v>
      </c>
      <c r="J475">
        <v>31.81</v>
      </c>
    </row>
    <row r="476" spans="1:10" x14ac:dyDescent="0.2">
      <c r="A476" t="s">
        <v>764</v>
      </c>
      <c r="B476" t="s">
        <v>30426</v>
      </c>
      <c r="I476" t="s">
        <v>5</v>
      </c>
      <c r="J476">
        <v>27.57</v>
      </c>
    </row>
    <row r="477" spans="1:10" x14ac:dyDescent="0.2">
      <c r="A477" t="s">
        <v>27760</v>
      </c>
      <c r="B477" t="s">
        <v>30427</v>
      </c>
      <c r="I477" t="s">
        <v>4</v>
      </c>
      <c r="J477">
        <v>364.02</v>
      </c>
    </row>
    <row r="478" spans="1:10" x14ac:dyDescent="0.2">
      <c r="A478" t="s">
        <v>27761</v>
      </c>
      <c r="B478" t="s">
        <v>30427</v>
      </c>
      <c r="I478" t="s">
        <v>4</v>
      </c>
      <c r="J478">
        <v>345.73</v>
      </c>
    </row>
    <row r="479" spans="1:10" x14ac:dyDescent="0.2">
      <c r="A479" t="s">
        <v>27762</v>
      </c>
      <c r="B479" t="s">
        <v>30428</v>
      </c>
      <c r="I479" t="s">
        <v>5</v>
      </c>
      <c r="J479">
        <v>41.48</v>
      </c>
    </row>
    <row r="480" spans="1:10" x14ac:dyDescent="0.2">
      <c r="A480" t="s">
        <v>27763</v>
      </c>
      <c r="B480" t="s">
        <v>30428</v>
      </c>
      <c r="I480" t="s">
        <v>5</v>
      </c>
      <c r="J480">
        <v>39.479999999999997</v>
      </c>
    </row>
    <row r="481" spans="1:10" x14ac:dyDescent="0.2">
      <c r="A481" t="s">
        <v>765</v>
      </c>
      <c r="B481" t="s">
        <v>30429</v>
      </c>
      <c r="I481" t="s">
        <v>4</v>
      </c>
      <c r="J481">
        <v>138.02000000000001</v>
      </c>
    </row>
    <row r="482" spans="1:10" x14ac:dyDescent="0.2">
      <c r="A482" t="s">
        <v>766</v>
      </c>
      <c r="B482" t="s">
        <v>30429</v>
      </c>
      <c r="I482" t="s">
        <v>4</v>
      </c>
      <c r="J482">
        <v>124.97</v>
      </c>
    </row>
    <row r="483" spans="1:10" x14ac:dyDescent="0.2">
      <c r="A483" t="s">
        <v>767</v>
      </c>
      <c r="B483" t="s">
        <v>30430</v>
      </c>
      <c r="I483" t="s">
        <v>4</v>
      </c>
      <c r="J483">
        <v>181.55</v>
      </c>
    </row>
    <row r="484" spans="1:10" x14ac:dyDescent="0.2">
      <c r="A484" t="s">
        <v>768</v>
      </c>
      <c r="B484" t="s">
        <v>30430</v>
      </c>
      <c r="I484" t="s">
        <v>4</v>
      </c>
      <c r="J484">
        <v>164.38</v>
      </c>
    </row>
    <row r="485" spans="1:10" x14ac:dyDescent="0.2">
      <c r="A485" t="s">
        <v>769</v>
      </c>
      <c r="B485" t="s">
        <v>30431</v>
      </c>
      <c r="I485" t="s">
        <v>4</v>
      </c>
      <c r="J485">
        <v>149.27000000000001</v>
      </c>
    </row>
    <row r="486" spans="1:10" x14ac:dyDescent="0.2">
      <c r="A486" t="s">
        <v>770</v>
      </c>
      <c r="B486" t="s">
        <v>30431</v>
      </c>
      <c r="I486" t="s">
        <v>4</v>
      </c>
      <c r="J486">
        <v>135.15</v>
      </c>
    </row>
    <row r="487" spans="1:10" x14ac:dyDescent="0.2">
      <c r="A487" t="s">
        <v>771</v>
      </c>
      <c r="B487" t="s">
        <v>30432</v>
      </c>
      <c r="I487" t="s">
        <v>4</v>
      </c>
      <c r="J487">
        <v>201.52</v>
      </c>
    </row>
    <row r="488" spans="1:10" x14ac:dyDescent="0.2">
      <c r="A488" t="s">
        <v>772</v>
      </c>
      <c r="B488" t="s">
        <v>30432</v>
      </c>
      <c r="I488" t="s">
        <v>4</v>
      </c>
      <c r="J488">
        <v>182.47</v>
      </c>
    </row>
    <row r="489" spans="1:10" x14ac:dyDescent="0.2">
      <c r="A489" t="s">
        <v>773</v>
      </c>
      <c r="B489" t="s">
        <v>30433</v>
      </c>
      <c r="I489" t="s">
        <v>4</v>
      </c>
      <c r="J489">
        <v>161.19999999999999</v>
      </c>
    </row>
    <row r="490" spans="1:10" x14ac:dyDescent="0.2">
      <c r="A490" t="s">
        <v>774</v>
      </c>
      <c r="B490" t="s">
        <v>30433</v>
      </c>
      <c r="I490" t="s">
        <v>4</v>
      </c>
      <c r="J490">
        <v>145.96</v>
      </c>
    </row>
    <row r="491" spans="1:10" x14ac:dyDescent="0.2">
      <c r="A491" t="s">
        <v>775</v>
      </c>
      <c r="B491" t="s">
        <v>30434</v>
      </c>
      <c r="I491" t="s">
        <v>4</v>
      </c>
      <c r="J491">
        <v>223.91</v>
      </c>
    </row>
    <row r="492" spans="1:10" x14ac:dyDescent="0.2">
      <c r="A492" t="s">
        <v>776</v>
      </c>
      <c r="B492" t="s">
        <v>30434</v>
      </c>
      <c r="I492" t="s">
        <v>4</v>
      </c>
      <c r="J492">
        <v>202.74</v>
      </c>
    </row>
    <row r="493" spans="1:10" x14ac:dyDescent="0.2">
      <c r="A493" t="s">
        <v>777</v>
      </c>
      <c r="B493" t="s">
        <v>30435</v>
      </c>
      <c r="I493" t="s">
        <v>4</v>
      </c>
      <c r="J493">
        <v>186.57</v>
      </c>
    </row>
    <row r="494" spans="1:10" x14ac:dyDescent="0.2">
      <c r="A494" t="s">
        <v>778</v>
      </c>
      <c r="B494" t="s">
        <v>30435</v>
      </c>
      <c r="I494" t="s">
        <v>4</v>
      </c>
      <c r="J494">
        <v>168.92</v>
      </c>
    </row>
    <row r="495" spans="1:10" x14ac:dyDescent="0.2">
      <c r="A495" t="s">
        <v>779</v>
      </c>
      <c r="B495" t="s">
        <v>30436</v>
      </c>
      <c r="I495" t="s">
        <v>4</v>
      </c>
      <c r="J495">
        <v>261.20999999999998</v>
      </c>
    </row>
    <row r="496" spans="1:10" x14ac:dyDescent="0.2">
      <c r="A496" t="s">
        <v>780</v>
      </c>
      <c r="B496" t="s">
        <v>30436</v>
      </c>
      <c r="I496" t="s">
        <v>4</v>
      </c>
      <c r="J496">
        <v>236.51</v>
      </c>
    </row>
    <row r="497" spans="1:10" x14ac:dyDescent="0.2">
      <c r="A497" t="s">
        <v>781</v>
      </c>
      <c r="B497" t="s">
        <v>30437</v>
      </c>
      <c r="I497" t="s">
        <v>4</v>
      </c>
      <c r="J497">
        <v>185.68</v>
      </c>
    </row>
    <row r="498" spans="1:10" x14ac:dyDescent="0.2">
      <c r="A498" t="s">
        <v>782</v>
      </c>
      <c r="B498" t="s">
        <v>30437</v>
      </c>
      <c r="I498" t="s">
        <v>4</v>
      </c>
      <c r="J498">
        <v>168.08</v>
      </c>
    </row>
    <row r="499" spans="1:10" x14ac:dyDescent="0.2">
      <c r="A499" t="s">
        <v>783</v>
      </c>
      <c r="B499" t="s">
        <v>30438</v>
      </c>
      <c r="I499" t="s">
        <v>4</v>
      </c>
      <c r="J499">
        <v>201.82</v>
      </c>
    </row>
    <row r="500" spans="1:10" x14ac:dyDescent="0.2">
      <c r="A500" t="s">
        <v>784</v>
      </c>
      <c r="B500" t="s">
        <v>30438</v>
      </c>
      <c r="I500" t="s">
        <v>4</v>
      </c>
      <c r="J500">
        <v>182.68</v>
      </c>
    </row>
    <row r="501" spans="1:10" x14ac:dyDescent="0.2">
      <c r="A501" t="s">
        <v>785</v>
      </c>
      <c r="B501" t="s">
        <v>30439</v>
      </c>
      <c r="I501" t="s">
        <v>4</v>
      </c>
      <c r="J501">
        <v>217.96</v>
      </c>
    </row>
    <row r="502" spans="1:10" x14ac:dyDescent="0.2">
      <c r="A502" t="s">
        <v>786</v>
      </c>
      <c r="B502" t="s">
        <v>30439</v>
      </c>
      <c r="I502" t="s">
        <v>4</v>
      </c>
      <c r="J502">
        <v>197.29</v>
      </c>
    </row>
    <row r="503" spans="1:10" x14ac:dyDescent="0.2">
      <c r="A503" t="s">
        <v>787</v>
      </c>
      <c r="B503" t="s">
        <v>30440</v>
      </c>
      <c r="I503" t="s">
        <v>4</v>
      </c>
      <c r="J503">
        <v>263.07</v>
      </c>
    </row>
    <row r="504" spans="1:10" x14ac:dyDescent="0.2">
      <c r="A504" t="s">
        <v>788</v>
      </c>
      <c r="B504" t="s">
        <v>30440</v>
      </c>
      <c r="I504" t="s">
        <v>4</v>
      </c>
      <c r="J504">
        <v>238.12</v>
      </c>
    </row>
    <row r="505" spans="1:10" x14ac:dyDescent="0.2">
      <c r="A505" t="s">
        <v>789</v>
      </c>
      <c r="B505" t="s">
        <v>30441</v>
      </c>
      <c r="I505" t="s">
        <v>4</v>
      </c>
      <c r="J505">
        <v>289.75</v>
      </c>
    </row>
    <row r="506" spans="1:10" x14ac:dyDescent="0.2">
      <c r="A506" t="s">
        <v>790</v>
      </c>
      <c r="B506" t="s">
        <v>30441</v>
      </c>
      <c r="I506" t="s">
        <v>4</v>
      </c>
      <c r="J506">
        <v>264.29000000000002</v>
      </c>
    </row>
    <row r="507" spans="1:10" x14ac:dyDescent="0.2">
      <c r="A507" t="s">
        <v>791</v>
      </c>
      <c r="B507" t="s">
        <v>30442</v>
      </c>
      <c r="I507" t="s">
        <v>4</v>
      </c>
      <c r="J507">
        <v>321.95</v>
      </c>
    </row>
    <row r="508" spans="1:10" x14ac:dyDescent="0.2">
      <c r="A508" t="s">
        <v>792</v>
      </c>
      <c r="B508" t="s">
        <v>30442</v>
      </c>
      <c r="I508" t="s">
        <v>4</v>
      </c>
      <c r="J508">
        <v>293.66000000000003</v>
      </c>
    </row>
    <row r="509" spans="1:10" x14ac:dyDescent="0.2">
      <c r="A509" t="s">
        <v>793</v>
      </c>
      <c r="B509" t="s">
        <v>30443</v>
      </c>
      <c r="I509" t="s">
        <v>4</v>
      </c>
      <c r="J509">
        <v>346.1</v>
      </c>
    </row>
    <row r="510" spans="1:10" x14ac:dyDescent="0.2">
      <c r="A510" t="s">
        <v>794</v>
      </c>
      <c r="B510" t="s">
        <v>30443</v>
      </c>
      <c r="I510" t="s">
        <v>4</v>
      </c>
      <c r="J510">
        <v>315.69</v>
      </c>
    </row>
    <row r="511" spans="1:10" x14ac:dyDescent="0.2">
      <c r="A511" t="s">
        <v>795</v>
      </c>
      <c r="B511" t="s">
        <v>30444</v>
      </c>
      <c r="I511" t="s">
        <v>4</v>
      </c>
      <c r="J511">
        <v>482.96</v>
      </c>
    </row>
    <row r="512" spans="1:10" x14ac:dyDescent="0.2">
      <c r="A512" t="s">
        <v>796</v>
      </c>
      <c r="B512" t="s">
        <v>30444</v>
      </c>
      <c r="I512" t="s">
        <v>4</v>
      </c>
      <c r="J512">
        <v>440.52</v>
      </c>
    </row>
    <row r="513" spans="1:10" x14ac:dyDescent="0.2">
      <c r="A513" t="s">
        <v>797</v>
      </c>
      <c r="B513" t="s">
        <v>30445</v>
      </c>
      <c r="I513" t="s">
        <v>4</v>
      </c>
      <c r="J513">
        <v>106.15</v>
      </c>
    </row>
    <row r="514" spans="1:10" x14ac:dyDescent="0.2">
      <c r="A514" t="s">
        <v>798</v>
      </c>
      <c r="B514" t="s">
        <v>30445</v>
      </c>
      <c r="I514" t="s">
        <v>4</v>
      </c>
      <c r="J514">
        <v>96.11</v>
      </c>
    </row>
    <row r="515" spans="1:10" x14ac:dyDescent="0.2">
      <c r="A515" t="s">
        <v>799</v>
      </c>
      <c r="B515" t="s">
        <v>30446</v>
      </c>
      <c r="I515" t="s">
        <v>4</v>
      </c>
      <c r="J515">
        <v>149.28</v>
      </c>
    </row>
    <row r="516" spans="1:10" x14ac:dyDescent="0.2">
      <c r="A516" t="s">
        <v>800</v>
      </c>
      <c r="B516" t="s">
        <v>30446</v>
      </c>
      <c r="I516" t="s">
        <v>4</v>
      </c>
      <c r="J516">
        <v>135.16999999999999</v>
      </c>
    </row>
    <row r="517" spans="1:10" x14ac:dyDescent="0.2">
      <c r="A517" t="s">
        <v>801</v>
      </c>
      <c r="B517" t="s">
        <v>30447</v>
      </c>
      <c r="I517" t="s">
        <v>4</v>
      </c>
      <c r="J517">
        <v>114.82</v>
      </c>
    </row>
    <row r="518" spans="1:10" x14ac:dyDescent="0.2">
      <c r="A518" t="s">
        <v>802</v>
      </c>
      <c r="B518" t="s">
        <v>30447</v>
      </c>
      <c r="I518" t="s">
        <v>4</v>
      </c>
      <c r="J518">
        <v>103.96</v>
      </c>
    </row>
    <row r="519" spans="1:10" x14ac:dyDescent="0.2">
      <c r="A519" t="s">
        <v>803</v>
      </c>
      <c r="B519" t="s">
        <v>30448</v>
      </c>
      <c r="I519" t="s">
        <v>4</v>
      </c>
      <c r="J519">
        <v>165.72</v>
      </c>
    </row>
    <row r="520" spans="1:10" x14ac:dyDescent="0.2">
      <c r="A520" t="s">
        <v>804</v>
      </c>
      <c r="B520" t="s">
        <v>30448</v>
      </c>
      <c r="I520" t="s">
        <v>4</v>
      </c>
      <c r="J520">
        <v>150.05000000000001</v>
      </c>
    </row>
    <row r="521" spans="1:10" x14ac:dyDescent="0.2">
      <c r="A521" t="s">
        <v>805</v>
      </c>
      <c r="B521" t="s">
        <v>30449</v>
      </c>
      <c r="I521" t="s">
        <v>4</v>
      </c>
      <c r="J521">
        <v>124</v>
      </c>
    </row>
    <row r="522" spans="1:10" x14ac:dyDescent="0.2">
      <c r="A522" t="s">
        <v>806</v>
      </c>
      <c r="B522" t="s">
        <v>30449</v>
      </c>
      <c r="I522" t="s">
        <v>4</v>
      </c>
      <c r="J522">
        <v>112.27</v>
      </c>
    </row>
    <row r="523" spans="1:10" x14ac:dyDescent="0.2">
      <c r="A523" t="s">
        <v>807</v>
      </c>
      <c r="B523" t="s">
        <v>30450</v>
      </c>
      <c r="I523" t="s">
        <v>4</v>
      </c>
      <c r="J523">
        <v>170.61</v>
      </c>
    </row>
    <row r="524" spans="1:10" x14ac:dyDescent="0.2">
      <c r="A524" t="s">
        <v>808</v>
      </c>
      <c r="B524" t="s">
        <v>30450</v>
      </c>
      <c r="I524" t="s">
        <v>4</v>
      </c>
      <c r="J524">
        <v>154.47999999999999</v>
      </c>
    </row>
    <row r="525" spans="1:10" x14ac:dyDescent="0.2">
      <c r="A525" t="s">
        <v>809</v>
      </c>
      <c r="B525" t="s">
        <v>30451</v>
      </c>
      <c r="I525" t="s">
        <v>4</v>
      </c>
      <c r="J525">
        <v>143.52000000000001</v>
      </c>
    </row>
    <row r="526" spans="1:10" x14ac:dyDescent="0.2">
      <c r="A526" t="s">
        <v>810</v>
      </c>
      <c r="B526" t="s">
        <v>30451</v>
      </c>
      <c r="I526" t="s">
        <v>4</v>
      </c>
      <c r="J526">
        <v>129.94999999999999</v>
      </c>
    </row>
    <row r="527" spans="1:10" x14ac:dyDescent="0.2">
      <c r="A527" t="s">
        <v>811</v>
      </c>
      <c r="B527" t="s">
        <v>30452</v>
      </c>
      <c r="I527" t="s">
        <v>4</v>
      </c>
      <c r="J527">
        <v>200.94</v>
      </c>
    </row>
    <row r="528" spans="1:10" x14ac:dyDescent="0.2">
      <c r="A528" t="s">
        <v>812</v>
      </c>
      <c r="B528" t="s">
        <v>30452</v>
      </c>
      <c r="I528" t="s">
        <v>4</v>
      </c>
      <c r="J528">
        <v>181.94</v>
      </c>
    </row>
    <row r="529" spans="1:10" x14ac:dyDescent="0.2">
      <c r="A529" t="s">
        <v>813</v>
      </c>
      <c r="B529" t="s">
        <v>30453</v>
      </c>
      <c r="I529" t="s">
        <v>4</v>
      </c>
      <c r="J529">
        <v>172.24</v>
      </c>
    </row>
    <row r="530" spans="1:10" x14ac:dyDescent="0.2">
      <c r="A530" t="s">
        <v>814</v>
      </c>
      <c r="B530" t="s">
        <v>30453</v>
      </c>
      <c r="I530" t="s">
        <v>4</v>
      </c>
      <c r="J530">
        <v>155.94999999999999</v>
      </c>
    </row>
    <row r="531" spans="1:10" x14ac:dyDescent="0.2">
      <c r="A531" t="s">
        <v>815</v>
      </c>
      <c r="B531" t="s">
        <v>30454</v>
      </c>
      <c r="I531" t="s">
        <v>4</v>
      </c>
      <c r="J531">
        <v>195.18</v>
      </c>
    </row>
    <row r="532" spans="1:10" x14ac:dyDescent="0.2">
      <c r="A532" t="s">
        <v>816</v>
      </c>
      <c r="B532" t="s">
        <v>30454</v>
      </c>
      <c r="I532" t="s">
        <v>4</v>
      </c>
      <c r="J532">
        <v>176.72</v>
      </c>
    </row>
    <row r="533" spans="1:10" x14ac:dyDescent="0.2">
      <c r="A533" t="s">
        <v>817</v>
      </c>
      <c r="B533" t="s">
        <v>30455</v>
      </c>
      <c r="I533" t="s">
        <v>4</v>
      </c>
      <c r="J533">
        <v>229.63</v>
      </c>
    </row>
    <row r="534" spans="1:10" x14ac:dyDescent="0.2">
      <c r="A534" t="s">
        <v>818</v>
      </c>
      <c r="B534" t="s">
        <v>30455</v>
      </c>
      <c r="I534" t="s">
        <v>4</v>
      </c>
      <c r="J534">
        <v>207.91</v>
      </c>
    </row>
    <row r="535" spans="1:10" x14ac:dyDescent="0.2">
      <c r="A535" t="s">
        <v>819</v>
      </c>
      <c r="B535" t="s">
        <v>30456</v>
      </c>
      <c r="I535" t="s">
        <v>4</v>
      </c>
      <c r="J535">
        <v>287.05</v>
      </c>
    </row>
    <row r="536" spans="1:10" x14ac:dyDescent="0.2">
      <c r="A536" t="s">
        <v>820</v>
      </c>
      <c r="B536" t="s">
        <v>30456</v>
      </c>
      <c r="I536" t="s">
        <v>4</v>
      </c>
      <c r="J536">
        <v>259.89999999999998</v>
      </c>
    </row>
    <row r="537" spans="1:10" x14ac:dyDescent="0.2">
      <c r="A537" t="s">
        <v>821</v>
      </c>
      <c r="B537" t="s">
        <v>30457</v>
      </c>
      <c r="I537" t="s">
        <v>4</v>
      </c>
      <c r="J537">
        <v>344.46</v>
      </c>
    </row>
    <row r="538" spans="1:10" x14ac:dyDescent="0.2">
      <c r="A538" t="s">
        <v>822</v>
      </c>
      <c r="B538" t="s">
        <v>30457</v>
      </c>
      <c r="I538" t="s">
        <v>4</v>
      </c>
      <c r="J538">
        <v>311.89</v>
      </c>
    </row>
    <row r="539" spans="1:10" x14ac:dyDescent="0.2">
      <c r="A539" t="s">
        <v>823</v>
      </c>
      <c r="B539" t="s">
        <v>30458</v>
      </c>
      <c r="I539" t="s">
        <v>4</v>
      </c>
      <c r="J539">
        <v>401.88</v>
      </c>
    </row>
    <row r="540" spans="1:10" x14ac:dyDescent="0.2">
      <c r="A540" t="s">
        <v>824</v>
      </c>
      <c r="B540" t="s">
        <v>30458</v>
      </c>
      <c r="I540" t="s">
        <v>4</v>
      </c>
      <c r="J540">
        <v>363.88</v>
      </c>
    </row>
    <row r="541" spans="1:10" x14ac:dyDescent="0.2">
      <c r="A541" t="s">
        <v>825</v>
      </c>
      <c r="B541" t="s">
        <v>30459</v>
      </c>
      <c r="I541" t="s">
        <v>4</v>
      </c>
      <c r="J541">
        <v>459.3</v>
      </c>
    </row>
    <row r="542" spans="1:10" x14ac:dyDescent="0.2">
      <c r="A542" t="s">
        <v>826</v>
      </c>
      <c r="B542" t="s">
        <v>30459</v>
      </c>
      <c r="I542" t="s">
        <v>4</v>
      </c>
      <c r="J542">
        <v>415.87</v>
      </c>
    </row>
    <row r="543" spans="1:10" x14ac:dyDescent="0.2">
      <c r="A543" t="s">
        <v>827</v>
      </c>
      <c r="B543" t="s">
        <v>30460</v>
      </c>
      <c r="I543" t="s">
        <v>4</v>
      </c>
      <c r="J543">
        <v>142.82</v>
      </c>
    </row>
    <row r="544" spans="1:10" x14ac:dyDescent="0.2">
      <c r="A544" t="s">
        <v>828</v>
      </c>
      <c r="B544" t="s">
        <v>30460</v>
      </c>
      <c r="I544" t="s">
        <v>4</v>
      </c>
      <c r="J544">
        <v>129.27000000000001</v>
      </c>
    </row>
    <row r="545" spans="1:10" x14ac:dyDescent="0.2">
      <c r="A545" t="s">
        <v>829</v>
      </c>
      <c r="B545" t="s">
        <v>30461</v>
      </c>
      <c r="I545" t="s">
        <v>4</v>
      </c>
      <c r="J545">
        <v>155.26</v>
      </c>
    </row>
    <row r="546" spans="1:10" x14ac:dyDescent="0.2">
      <c r="A546" t="s">
        <v>830</v>
      </c>
      <c r="B546" t="s">
        <v>30461</v>
      </c>
      <c r="I546" t="s">
        <v>4</v>
      </c>
      <c r="J546">
        <v>140.54</v>
      </c>
    </row>
    <row r="547" spans="1:10" x14ac:dyDescent="0.2">
      <c r="A547" t="s">
        <v>831</v>
      </c>
      <c r="B547" t="s">
        <v>30462</v>
      </c>
      <c r="I547" t="s">
        <v>4</v>
      </c>
      <c r="J547">
        <v>167.68</v>
      </c>
    </row>
    <row r="548" spans="1:10" x14ac:dyDescent="0.2">
      <c r="A548" t="s">
        <v>832</v>
      </c>
      <c r="B548" t="s">
        <v>30462</v>
      </c>
      <c r="I548" t="s">
        <v>4</v>
      </c>
      <c r="J548">
        <v>151.78</v>
      </c>
    </row>
    <row r="549" spans="1:10" x14ac:dyDescent="0.2">
      <c r="A549" t="s">
        <v>833</v>
      </c>
      <c r="B549" t="s">
        <v>30463</v>
      </c>
      <c r="I549" t="s">
        <v>4</v>
      </c>
      <c r="J549">
        <v>202.38</v>
      </c>
    </row>
    <row r="550" spans="1:10" x14ac:dyDescent="0.2">
      <c r="A550" t="s">
        <v>834</v>
      </c>
      <c r="B550" t="s">
        <v>30463</v>
      </c>
      <c r="I550" t="s">
        <v>4</v>
      </c>
      <c r="J550">
        <v>183.19</v>
      </c>
    </row>
    <row r="551" spans="1:10" x14ac:dyDescent="0.2">
      <c r="A551" t="s">
        <v>835</v>
      </c>
      <c r="B551" t="s">
        <v>30464</v>
      </c>
      <c r="I551" t="s">
        <v>4</v>
      </c>
      <c r="J551">
        <v>246.87</v>
      </c>
    </row>
    <row r="552" spans="1:10" x14ac:dyDescent="0.2">
      <c r="A552" t="s">
        <v>836</v>
      </c>
      <c r="B552" t="s">
        <v>30464</v>
      </c>
      <c r="I552" t="s">
        <v>4</v>
      </c>
      <c r="J552">
        <v>223.46</v>
      </c>
    </row>
    <row r="553" spans="1:10" x14ac:dyDescent="0.2">
      <c r="A553" t="s">
        <v>837</v>
      </c>
      <c r="B553" t="s">
        <v>30465</v>
      </c>
      <c r="I553" t="s">
        <v>4</v>
      </c>
      <c r="J553">
        <v>273.19</v>
      </c>
    </row>
    <row r="554" spans="1:10" x14ac:dyDescent="0.2">
      <c r="A554" t="s">
        <v>838</v>
      </c>
      <c r="B554" t="s">
        <v>30465</v>
      </c>
      <c r="I554" t="s">
        <v>4</v>
      </c>
      <c r="J554">
        <v>247.29</v>
      </c>
    </row>
    <row r="555" spans="1:10" x14ac:dyDescent="0.2">
      <c r="A555" t="s">
        <v>839</v>
      </c>
      <c r="B555" t="s">
        <v>30466</v>
      </c>
      <c r="I555" t="s">
        <v>4</v>
      </c>
      <c r="J555">
        <v>333.92</v>
      </c>
    </row>
    <row r="556" spans="1:10" x14ac:dyDescent="0.2">
      <c r="A556" t="s">
        <v>840</v>
      </c>
      <c r="B556" t="s">
        <v>30466</v>
      </c>
      <c r="I556" t="s">
        <v>4</v>
      </c>
      <c r="J556">
        <v>302.25</v>
      </c>
    </row>
    <row r="557" spans="1:10" x14ac:dyDescent="0.2">
      <c r="A557" t="s">
        <v>841</v>
      </c>
      <c r="B557" t="s">
        <v>30467</v>
      </c>
      <c r="I557" t="s">
        <v>4</v>
      </c>
      <c r="J557">
        <v>384.5</v>
      </c>
    </row>
    <row r="558" spans="1:10" x14ac:dyDescent="0.2">
      <c r="A558" t="s">
        <v>842</v>
      </c>
      <c r="B558" t="s">
        <v>30467</v>
      </c>
      <c r="I558" t="s">
        <v>4</v>
      </c>
      <c r="J558">
        <v>348.04</v>
      </c>
    </row>
    <row r="559" spans="1:10" x14ac:dyDescent="0.2">
      <c r="A559" t="s">
        <v>843</v>
      </c>
      <c r="B559" t="s">
        <v>30468</v>
      </c>
      <c r="I559" t="s">
        <v>4</v>
      </c>
      <c r="J559">
        <v>461.41</v>
      </c>
    </row>
    <row r="560" spans="1:10" x14ac:dyDescent="0.2">
      <c r="A560" t="s">
        <v>844</v>
      </c>
      <c r="B560" t="s">
        <v>30468</v>
      </c>
      <c r="I560" t="s">
        <v>4</v>
      </c>
      <c r="J560">
        <v>417.66</v>
      </c>
    </row>
    <row r="561" spans="1:10" x14ac:dyDescent="0.2">
      <c r="A561" t="s">
        <v>845</v>
      </c>
      <c r="B561" t="s">
        <v>30469</v>
      </c>
      <c r="I561" t="s">
        <v>4</v>
      </c>
      <c r="J561">
        <v>538.29</v>
      </c>
    </row>
    <row r="562" spans="1:10" x14ac:dyDescent="0.2">
      <c r="A562" t="s">
        <v>846</v>
      </c>
      <c r="B562" t="s">
        <v>30469</v>
      </c>
      <c r="I562" t="s">
        <v>4</v>
      </c>
      <c r="J562">
        <v>487.24</v>
      </c>
    </row>
    <row r="563" spans="1:10" x14ac:dyDescent="0.2">
      <c r="A563" t="s">
        <v>847</v>
      </c>
      <c r="B563" t="s">
        <v>30470</v>
      </c>
      <c r="I563" t="s">
        <v>4</v>
      </c>
      <c r="J563">
        <v>615.21</v>
      </c>
    </row>
    <row r="564" spans="1:10" x14ac:dyDescent="0.2">
      <c r="A564" t="s">
        <v>848</v>
      </c>
      <c r="B564" t="s">
        <v>30470</v>
      </c>
      <c r="I564" t="s">
        <v>4</v>
      </c>
      <c r="J564">
        <v>556.87</v>
      </c>
    </row>
    <row r="565" spans="1:10" x14ac:dyDescent="0.2">
      <c r="A565" t="s">
        <v>849</v>
      </c>
      <c r="B565" t="s">
        <v>30471</v>
      </c>
      <c r="I565" t="s">
        <v>4</v>
      </c>
      <c r="J565">
        <v>222.42</v>
      </c>
    </row>
    <row r="566" spans="1:10" x14ac:dyDescent="0.2">
      <c r="A566" t="s">
        <v>850</v>
      </c>
      <c r="B566" t="s">
        <v>30471</v>
      </c>
      <c r="I566" t="s">
        <v>4</v>
      </c>
      <c r="J566">
        <v>203</v>
      </c>
    </row>
    <row r="567" spans="1:10" x14ac:dyDescent="0.2">
      <c r="A567" t="s">
        <v>851</v>
      </c>
      <c r="B567" t="s">
        <v>30472</v>
      </c>
      <c r="I567" t="s">
        <v>4</v>
      </c>
      <c r="J567">
        <v>247.63</v>
      </c>
    </row>
    <row r="568" spans="1:10" x14ac:dyDescent="0.2">
      <c r="A568" t="s">
        <v>852</v>
      </c>
      <c r="B568" t="s">
        <v>30472</v>
      </c>
      <c r="I568" t="s">
        <v>4</v>
      </c>
      <c r="J568">
        <v>225.87</v>
      </c>
    </row>
    <row r="569" spans="1:10" x14ac:dyDescent="0.2">
      <c r="A569" t="s">
        <v>853</v>
      </c>
      <c r="B569" t="s">
        <v>30473</v>
      </c>
      <c r="I569" t="s">
        <v>4</v>
      </c>
      <c r="J569">
        <v>266.23</v>
      </c>
    </row>
    <row r="570" spans="1:10" x14ac:dyDescent="0.2">
      <c r="A570" t="s">
        <v>854</v>
      </c>
      <c r="B570" t="s">
        <v>30473</v>
      </c>
      <c r="I570" t="s">
        <v>4</v>
      </c>
      <c r="J570">
        <v>242.84</v>
      </c>
    </row>
    <row r="571" spans="1:10" x14ac:dyDescent="0.2">
      <c r="A571" t="s">
        <v>855</v>
      </c>
      <c r="B571" t="s">
        <v>30474</v>
      </c>
      <c r="I571" t="s">
        <v>4</v>
      </c>
      <c r="J571">
        <v>371.48</v>
      </c>
    </row>
    <row r="572" spans="1:10" x14ac:dyDescent="0.2">
      <c r="A572" t="s">
        <v>856</v>
      </c>
      <c r="B572" t="s">
        <v>30474</v>
      </c>
      <c r="I572" t="s">
        <v>4</v>
      </c>
      <c r="J572">
        <v>338.84</v>
      </c>
    </row>
    <row r="573" spans="1:10" x14ac:dyDescent="0.2">
      <c r="A573" t="s">
        <v>857</v>
      </c>
      <c r="B573" t="s">
        <v>30475</v>
      </c>
      <c r="I573" t="s">
        <v>4</v>
      </c>
      <c r="J573">
        <v>449.73</v>
      </c>
    </row>
    <row r="574" spans="1:10" x14ac:dyDescent="0.2">
      <c r="A574" t="s">
        <v>858</v>
      </c>
      <c r="B574" t="s">
        <v>30475</v>
      </c>
      <c r="I574" t="s">
        <v>4</v>
      </c>
      <c r="J574">
        <v>410.21</v>
      </c>
    </row>
    <row r="575" spans="1:10" x14ac:dyDescent="0.2">
      <c r="A575" t="s">
        <v>859</v>
      </c>
      <c r="B575" t="s">
        <v>30476</v>
      </c>
      <c r="I575" t="s">
        <v>4</v>
      </c>
      <c r="J575">
        <v>539.66999999999996</v>
      </c>
    </row>
    <row r="576" spans="1:10" x14ac:dyDescent="0.2">
      <c r="A576" t="s">
        <v>860</v>
      </c>
      <c r="B576" t="s">
        <v>30476</v>
      </c>
      <c r="I576" t="s">
        <v>4</v>
      </c>
      <c r="J576">
        <v>492.25</v>
      </c>
    </row>
    <row r="577" spans="1:10" x14ac:dyDescent="0.2">
      <c r="A577" t="s">
        <v>861</v>
      </c>
      <c r="B577" t="s">
        <v>30477</v>
      </c>
      <c r="I577" t="s">
        <v>4</v>
      </c>
      <c r="J577">
        <v>719.58</v>
      </c>
    </row>
    <row r="578" spans="1:10" x14ac:dyDescent="0.2">
      <c r="A578" t="s">
        <v>862</v>
      </c>
      <c r="B578" t="s">
        <v>30477</v>
      </c>
      <c r="I578" t="s">
        <v>4</v>
      </c>
      <c r="J578">
        <v>656.35</v>
      </c>
    </row>
    <row r="579" spans="1:10" x14ac:dyDescent="0.2">
      <c r="A579" t="s">
        <v>863</v>
      </c>
      <c r="B579" t="s">
        <v>30478</v>
      </c>
      <c r="I579" t="s">
        <v>4</v>
      </c>
      <c r="J579">
        <v>899.49</v>
      </c>
    </row>
    <row r="580" spans="1:10" x14ac:dyDescent="0.2">
      <c r="A580" t="s">
        <v>864</v>
      </c>
      <c r="B580" t="s">
        <v>30478</v>
      </c>
      <c r="I580" t="s">
        <v>4</v>
      </c>
      <c r="J580">
        <v>820.45</v>
      </c>
    </row>
    <row r="581" spans="1:10" x14ac:dyDescent="0.2">
      <c r="A581" t="s">
        <v>865</v>
      </c>
      <c r="B581" t="s">
        <v>30479</v>
      </c>
      <c r="I581" t="s">
        <v>4</v>
      </c>
      <c r="J581">
        <v>1079.3900000000001</v>
      </c>
    </row>
    <row r="582" spans="1:10" x14ac:dyDescent="0.2">
      <c r="A582" t="s">
        <v>866</v>
      </c>
      <c r="B582" t="s">
        <v>30479</v>
      </c>
      <c r="I582" t="s">
        <v>4</v>
      </c>
      <c r="J582">
        <v>984.55</v>
      </c>
    </row>
    <row r="583" spans="1:10" x14ac:dyDescent="0.2">
      <c r="A583" t="s">
        <v>867</v>
      </c>
      <c r="B583" t="s">
        <v>30480</v>
      </c>
      <c r="I583" t="s">
        <v>4</v>
      </c>
      <c r="J583">
        <v>1259.3</v>
      </c>
    </row>
    <row r="584" spans="1:10" x14ac:dyDescent="0.2">
      <c r="A584" t="s">
        <v>868</v>
      </c>
      <c r="B584" t="s">
        <v>30480</v>
      </c>
      <c r="I584" t="s">
        <v>4</v>
      </c>
      <c r="J584">
        <v>1148.6500000000001</v>
      </c>
    </row>
    <row r="585" spans="1:10" x14ac:dyDescent="0.2">
      <c r="A585" t="s">
        <v>869</v>
      </c>
      <c r="B585" t="s">
        <v>30481</v>
      </c>
      <c r="I585" t="s">
        <v>4</v>
      </c>
      <c r="J585">
        <v>1439.2</v>
      </c>
    </row>
    <row r="586" spans="1:10" x14ac:dyDescent="0.2">
      <c r="A586" t="s">
        <v>870</v>
      </c>
      <c r="B586" t="s">
        <v>30481</v>
      </c>
      <c r="I586" t="s">
        <v>4</v>
      </c>
      <c r="J586">
        <v>1312.75</v>
      </c>
    </row>
    <row r="587" spans="1:10" x14ac:dyDescent="0.2">
      <c r="A587" t="s">
        <v>137</v>
      </c>
      <c r="B587" t="s">
        <v>30482</v>
      </c>
      <c r="I587" t="s">
        <v>4</v>
      </c>
      <c r="J587">
        <v>138.68</v>
      </c>
    </row>
    <row r="588" spans="1:10" x14ac:dyDescent="0.2">
      <c r="A588" t="s">
        <v>871</v>
      </c>
      <c r="B588" t="s">
        <v>30482</v>
      </c>
      <c r="I588" t="s">
        <v>4</v>
      </c>
      <c r="J588">
        <v>120.89</v>
      </c>
    </row>
    <row r="589" spans="1:10" x14ac:dyDescent="0.2">
      <c r="A589" t="s">
        <v>872</v>
      </c>
      <c r="B589" t="s">
        <v>30483</v>
      </c>
      <c r="I589" t="s">
        <v>4</v>
      </c>
      <c r="J589">
        <v>160.53</v>
      </c>
    </row>
    <row r="590" spans="1:10" x14ac:dyDescent="0.2">
      <c r="A590" t="s">
        <v>873</v>
      </c>
      <c r="B590" t="s">
        <v>30483</v>
      </c>
      <c r="I590" t="s">
        <v>4</v>
      </c>
      <c r="J590">
        <v>139.94</v>
      </c>
    </row>
    <row r="591" spans="1:10" x14ac:dyDescent="0.2">
      <c r="A591" t="s">
        <v>874</v>
      </c>
      <c r="B591" t="s">
        <v>30484</v>
      </c>
      <c r="I591" t="s">
        <v>4</v>
      </c>
      <c r="J591">
        <v>218.06</v>
      </c>
    </row>
    <row r="592" spans="1:10" x14ac:dyDescent="0.2">
      <c r="A592" t="s">
        <v>875</v>
      </c>
      <c r="B592" t="s">
        <v>30484</v>
      </c>
      <c r="I592" t="s">
        <v>4</v>
      </c>
      <c r="J592">
        <v>190.08</v>
      </c>
    </row>
    <row r="593" spans="1:10" x14ac:dyDescent="0.2">
      <c r="A593" t="s">
        <v>876</v>
      </c>
      <c r="B593" t="s">
        <v>30485</v>
      </c>
      <c r="I593" t="s">
        <v>4</v>
      </c>
      <c r="J593">
        <v>290.68</v>
      </c>
    </row>
    <row r="594" spans="1:10" x14ac:dyDescent="0.2">
      <c r="A594" t="s">
        <v>877</v>
      </c>
      <c r="B594" t="s">
        <v>30485</v>
      </c>
      <c r="I594" t="s">
        <v>4</v>
      </c>
      <c r="J594">
        <v>253.39</v>
      </c>
    </row>
    <row r="595" spans="1:10" x14ac:dyDescent="0.2">
      <c r="A595" t="s">
        <v>878</v>
      </c>
      <c r="B595" t="s">
        <v>30486</v>
      </c>
      <c r="I595" t="s">
        <v>4</v>
      </c>
      <c r="J595">
        <v>351.17</v>
      </c>
    </row>
    <row r="596" spans="1:10" x14ac:dyDescent="0.2">
      <c r="A596" t="s">
        <v>879</v>
      </c>
      <c r="B596" t="s">
        <v>30486</v>
      </c>
      <c r="I596" t="s">
        <v>4</v>
      </c>
      <c r="J596">
        <v>306.12</v>
      </c>
    </row>
    <row r="597" spans="1:10" x14ac:dyDescent="0.2">
      <c r="A597" t="s">
        <v>880</v>
      </c>
      <c r="B597" t="s">
        <v>30487</v>
      </c>
      <c r="I597" t="s">
        <v>4</v>
      </c>
      <c r="J597">
        <v>1235.94</v>
      </c>
    </row>
    <row r="598" spans="1:10" x14ac:dyDescent="0.2">
      <c r="A598" t="s">
        <v>881</v>
      </c>
      <c r="B598" t="s">
        <v>30487</v>
      </c>
      <c r="I598" t="s">
        <v>4</v>
      </c>
      <c r="J598">
        <v>1208.3599999999999</v>
      </c>
    </row>
    <row r="599" spans="1:10" x14ac:dyDescent="0.2">
      <c r="A599" t="s">
        <v>882</v>
      </c>
      <c r="B599" t="s">
        <v>30488</v>
      </c>
      <c r="I599" t="s">
        <v>4</v>
      </c>
      <c r="J599">
        <v>1430.7</v>
      </c>
    </row>
    <row r="600" spans="1:10" x14ac:dyDescent="0.2">
      <c r="A600" t="s">
        <v>883</v>
      </c>
      <c r="B600" t="s">
        <v>30488</v>
      </c>
      <c r="I600" t="s">
        <v>4</v>
      </c>
      <c r="J600">
        <v>1398.78</v>
      </c>
    </row>
    <row r="601" spans="1:10" x14ac:dyDescent="0.2">
      <c r="A601" t="s">
        <v>884</v>
      </c>
      <c r="B601" t="s">
        <v>30489</v>
      </c>
      <c r="I601" t="s">
        <v>4</v>
      </c>
      <c r="J601">
        <v>1943.28</v>
      </c>
    </row>
    <row r="602" spans="1:10" x14ac:dyDescent="0.2">
      <c r="A602" t="s">
        <v>885</v>
      </c>
      <c r="B602" t="s">
        <v>30489</v>
      </c>
      <c r="I602" t="s">
        <v>4</v>
      </c>
      <c r="J602">
        <v>1899.92</v>
      </c>
    </row>
    <row r="603" spans="1:10" x14ac:dyDescent="0.2">
      <c r="A603" t="s">
        <v>886</v>
      </c>
      <c r="B603" t="s">
        <v>30490</v>
      </c>
      <c r="I603" t="s">
        <v>4</v>
      </c>
      <c r="J603">
        <v>106.66</v>
      </c>
    </row>
    <row r="604" spans="1:10" x14ac:dyDescent="0.2">
      <c r="A604" t="s">
        <v>887</v>
      </c>
      <c r="B604" t="s">
        <v>30490</v>
      </c>
      <c r="I604" t="s">
        <v>4</v>
      </c>
      <c r="J604">
        <v>92.98</v>
      </c>
    </row>
    <row r="605" spans="1:10" x14ac:dyDescent="0.2">
      <c r="A605" t="s">
        <v>888</v>
      </c>
      <c r="B605" t="s">
        <v>30491</v>
      </c>
      <c r="I605" t="s">
        <v>4</v>
      </c>
      <c r="J605">
        <v>123.52</v>
      </c>
    </row>
    <row r="606" spans="1:10" x14ac:dyDescent="0.2">
      <c r="A606" t="s">
        <v>889</v>
      </c>
      <c r="B606" t="s">
        <v>30491</v>
      </c>
      <c r="I606" t="s">
        <v>4</v>
      </c>
      <c r="J606">
        <v>107.67</v>
      </c>
    </row>
    <row r="607" spans="1:10" x14ac:dyDescent="0.2">
      <c r="A607" t="s">
        <v>890</v>
      </c>
      <c r="B607" t="s">
        <v>30492</v>
      </c>
      <c r="I607" t="s">
        <v>4</v>
      </c>
      <c r="J607">
        <v>167.74</v>
      </c>
    </row>
    <row r="608" spans="1:10" x14ac:dyDescent="0.2">
      <c r="A608" t="s">
        <v>891</v>
      </c>
      <c r="B608" t="s">
        <v>30492</v>
      </c>
      <c r="I608" t="s">
        <v>4</v>
      </c>
      <c r="J608">
        <v>146.22</v>
      </c>
    </row>
    <row r="609" spans="1:10" x14ac:dyDescent="0.2">
      <c r="A609" t="s">
        <v>892</v>
      </c>
      <c r="B609" t="s">
        <v>30493</v>
      </c>
      <c r="I609" t="s">
        <v>4</v>
      </c>
      <c r="J609">
        <v>223.66</v>
      </c>
    </row>
    <row r="610" spans="1:10" x14ac:dyDescent="0.2">
      <c r="A610" t="s">
        <v>893</v>
      </c>
      <c r="B610" t="s">
        <v>30493</v>
      </c>
      <c r="I610" t="s">
        <v>4</v>
      </c>
      <c r="J610">
        <v>194.97</v>
      </c>
    </row>
    <row r="611" spans="1:10" x14ac:dyDescent="0.2">
      <c r="A611" t="s">
        <v>894</v>
      </c>
      <c r="B611" t="s">
        <v>30494</v>
      </c>
      <c r="I611" t="s">
        <v>4</v>
      </c>
      <c r="J611">
        <v>270.14999999999998</v>
      </c>
    </row>
    <row r="612" spans="1:10" x14ac:dyDescent="0.2">
      <c r="A612" t="s">
        <v>895</v>
      </c>
      <c r="B612" t="s">
        <v>30494</v>
      </c>
      <c r="I612" t="s">
        <v>4</v>
      </c>
      <c r="J612">
        <v>235.49</v>
      </c>
    </row>
    <row r="613" spans="1:10" x14ac:dyDescent="0.2">
      <c r="A613" t="s">
        <v>896</v>
      </c>
      <c r="B613" t="s">
        <v>30495</v>
      </c>
      <c r="I613" t="s">
        <v>4</v>
      </c>
      <c r="J613">
        <v>144</v>
      </c>
    </row>
    <row r="614" spans="1:10" x14ac:dyDescent="0.2">
      <c r="A614" t="s">
        <v>897</v>
      </c>
      <c r="B614" t="s">
        <v>30495</v>
      </c>
      <c r="I614" t="s">
        <v>4</v>
      </c>
      <c r="J614">
        <v>125.53</v>
      </c>
    </row>
    <row r="615" spans="1:10" x14ac:dyDescent="0.2">
      <c r="A615" t="s">
        <v>898</v>
      </c>
      <c r="B615" t="s">
        <v>30496</v>
      </c>
      <c r="I615" t="s">
        <v>4</v>
      </c>
      <c r="J615">
        <v>166.73</v>
      </c>
    </row>
    <row r="616" spans="1:10" x14ac:dyDescent="0.2">
      <c r="A616" t="s">
        <v>899</v>
      </c>
      <c r="B616" t="s">
        <v>30496</v>
      </c>
      <c r="I616" t="s">
        <v>4</v>
      </c>
      <c r="J616">
        <v>145.34</v>
      </c>
    </row>
    <row r="617" spans="1:10" x14ac:dyDescent="0.2">
      <c r="A617" t="s">
        <v>900</v>
      </c>
      <c r="B617" t="s">
        <v>30497</v>
      </c>
      <c r="I617" t="s">
        <v>4</v>
      </c>
      <c r="J617">
        <v>226.45</v>
      </c>
    </row>
    <row r="618" spans="1:10" x14ac:dyDescent="0.2">
      <c r="A618" t="s">
        <v>901</v>
      </c>
      <c r="B618" t="s">
        <v>30497</v>
      </c>
      <c r="I618" t="s">
        <v>4</v>
      </c>
      <c r="J618">
        <v>197.39</v>
      </c>
    </row>
    <row r="619" spans="1:10" x14ac:dyDescent="0.2">
      <c r="A619" t="s">
        <v>902</v>
      </c>
      <c r="B619" t="s">
        <v>30498</v>
      </c>
      <c r="I619" t="s">
        <v>4</v>
      </c>
      <c r="J619">
        <v>301.93</v>
      </c>
    </row>
    <row r="620" spans="1:10" x14ac:dyDescent="0.2">
      <c r="A620" t="s">
        <v>903</v>
      </c>
      <c r="B620" t="s">
        <v>30498</v>
      </c>
      <c r="I620" t="s">
        <v>4</v>
      </c>
      <c r="J620">
        <v>263.2</v>
      </c>
    </row>
    <row r="621" spans="1:10" x14ac:dyDescent="0.2">
      <c r="A621" t="s">
        <v>904</v>
      </c>
      <c r="B621" t="s">
        <v>30499</v>
      </c>
      <c r="I621" t="s">
        <v>4</v>
      </c>
      <c r="J621">
        <v>364.7</v>
      </c>
    </row>
    <row r="622" spans="1:10" x14ac:dyDescent="0.2">
      <c r="A622" t="s">
        <v>905</v>
      </c>
      <c r="B622" t="s">
        <v>30499</v>
      </c>
      <c r="I622" t="s">
        <v>4</v>
      </c>
      <c r="J622">
        <v>317.91000000000003</v>
      </c>
    </row>
    <row r="623" spans="1:10" x14ac:dyDescent="0.2">
      <c r="A623" t="s">
        <v>906</v>
      </c>
      <c r="B623" t="s">
        <v>30500</v>
      </c>
      <c r="I623" t="s">
        <v>4</v>
      </c>
      <c r="J623">
        <v>198.65</v>
      </c>
    </row>
    <row r="624" spans="1:10" x14ac:dyDescent="0.2">
      <c r="A624" t="s">
        <v>907</v>
      </c>
      <c r="B624" t="s">
        <v>30500</v>
      </c>
      <c r="I624" t="s">
        <v>4</v>
      </c>
      <c r="J624">
        <v>185.87</v>
      </c>
    </row>
    <row r="625" spans="1:10" x14ac:dyDescent="0.2">
      <c r="A625" t="s">
        <v>908</v>
      </c>
      <c r="B625" t="s">
        <v>30501</v>
      </c>
      <c r="I625" t="s">
        <v>4</v>
      </c>
      <c r="J625">
        <v>213.5</v>
      </c>
    </row>
    <row r="626" spans="1:10" x14ac:dyDescent="0.2">
      <c r="A626" t="s">
        <v>909</v>
      </c>
      <c r="B626" t="s">
        <v>30501</v>
      </c>
      <c r="I626" t="s">
        <v>4</v>
      </c>
      <c r="J626">
        <v>205.55</v>
      </c>
    </row>
    <row r="627" spans="1:10" x14ac:dyDescent="0.2">
      <c r="A627" t="s">
        <v>910</v>
      </c>
      <c r="B627" t="s">
        <v>30502</v>
      </c>
      <c r="I627" t="s">
        <v>4</v>
      </c>
      <c r="J627">
        <v>57.6</v>
      </c>
    </row>
    <row r="628" spans="1:10" x14ac:dyDescent="0.2">
      <c r="A628" t="s">
        <v>911</v>
      </c>
      <c r="B628" t="s">
        <v>30502</v>
      </c>
      <c r="I628" t="s">
        <v>4</v>
      </c>
      <c r="J628">
        <v>55.76</v>
      </c>
    </row>
    <row r="629" spans="1:10" x14ac:dyDescent="0.2">
      <c r="A629" t="s">
        <v>912</v>
      </c>
      <c r="B629" t="s">
        <v>30503</v>
      </c>
      <c r="I629" t="s">
        <v>4</v>
      </c>
      <c r="J629">
        <v>228.96</v>
      </c>
    </row>
    <row r="630" spans="1:10" x14ac:dyDescent="0.2">
      <c r="A630" t="s">
        <v>913</v>
      </c>
      <c r="B630" t="s">
        <v>30503</v>
      </c>
      <c r="I630" t="s">
        <v>4</v>
      </c>
      <c r="J630">
        <v>221.6</v>
      </c>
    </row>
    <row r="631" spans="1:10" x14ac:dyDescent="0.2">
      <c r="A631" t="s">
        <v>914</v>
      </c>
      <c r="B631" t="s">
        <v>30504</v>
      </c>
      <c r="I631" t="s">
        <v>4</v>
      </c>
      <c r="J631">
        <v>416.65</v>
      </c>
    </row>
    <row r="632" spans="1:10" x14ac:dyDescent="0.2">
      <c r="A632" t="s">
        <v>915</v>
      </c>
      <c r="B632" t="s">
        <v>30504</v>
      </c>
      <c r="I632" t="s">
        <v>4</v>
      </c>
      <c r="J632">
        <v>375.58</v>
      </c>
    </row>
    <row r="633" spans="1:10" x14ac:dyDescent="0.2">
      <c r="A633" t="s">
        <v>916</v>
      </c>
      <c r="B633" t="s">
        <v>30505</v>
      </c>
      <c r="I633" t="s">
        <v>4</v>
      </c>
      <c r="J633">
        <v>454.92</v>
      </c>
    </row>
    <row r="634" spans="1:10" x14ac:dyDescent="0.2">
      <c r="A634" t="s">
        <v>917</v>
      </c>
      <c r="B634" t="s">
        <v>30505</v>
      </c>
      <c r="I634" t="s">
        <v>4</v>
      </c>
      <c r="J634">
        <v>410.08</v>
      </c>
    </row>
    <row r="635" spans="1:10" x14ac:dyDescent="0.2">
      <c r="A635" t="s">
        <v>918</v>
      </c>
      <c r="B635" t="s">
        <v>30506</v>
      </c>
      <c r="I635" t="s">
        <v>4</v>
      </c>
      <c r="J635">
        <v>511.42</v>
      </c>
    </row>
    <row r="636" spans="1:10" x14ac:dyDescent="0.2">
      <c r="A636" t="s">
        <v>919</v>
      </c>
      <c r="B636" t="s">
        <v>30506</v>
      </c>
      <c r="I636" t="s">
        <v>4</v>
      </c>
      <c r="J636">
        <v>461.8</v>
      </c>
    </row>
    <row r="637" spans="1:10" x14ac:dyDescent="0.2">
      <c r="A637" t="s">
        <v>920</v>
      </c>
      <c r="B637" t="s">
        <v>30507</v>
      </c>
      <c r="I637" t="s">
        <v>4</v>
      </c>
      <c r="J637">
        <v>568.20000000000005</v>
      </c>
    </row>
    <row r="638" spans="1:10" x14ac:dyDescent="0.2">
      <c r="A638" t="s">
        <v>921</v>
      </c>
      <c r="B638" t="s">
        <v>30507</v>
      </c>
      <c r="I638" t="s">
        <v>4</v>
      </c>
      <c r="J638">
        <v>514.15</v>
      </c>
    </row>
    <row r="639" spans="1:10" x14ac:dyDescent="0.2">
      <c r="A639" t="s">
        <v>922</v>
      </c>
      <c r="B639" t="s">
        <v>30508</v>
      </c>
      <c r="I639" t="s">
        <v>4</v>
      </c>
      <c r="J639">
        <v>745.35</v>
      </c>
    </row>
    <row r="640" spans="1:10" x14ac:dyDescent="0.2">
      <c r="A640" t="s">
        <v>923</v>
      </c>
      <c r="B640" t="s">
        <v>30508</v>
      </c>
      <c r="I640" t="s">
        <v>4</v>
      </c>
      <c r="J640">
        <v>681.16</v>
      </c>
    </row>
    <row r="641" spans="1:10" x14ac:dyDescent="0.2">
      <c r="A641" t="s">
        <v>924</v>
      </c>
      <c r="B641" t="s">
        <v>30509</v>
      </c>
      <c r="I641" t="s">
        <v>4</v>
      </c>
      <c r="J641">
        <v>1054.24</v>
      </c>
    </row>
    <row r="642" spans="1:10" x14ac:dyDescent="0.2">
      <c r="A642" t="s">
        <v>925</v>
      </c>
      <c r="B642" t="s">
        <v>30509</v>
      </c>
      <c r="I642" t="s">
        <v>4</v>
      </c>
      <c r="J642">
        <v>978.63</v>
      </c>
    </row>
    <row r="643" spans="1:10" x14ac:dyDescent="0.2">
      <c r="A643" t="s">
        <v>926</v>
      </c>
      <c r="B643" t="s">
        <v>30510</v>
      </c>
      <c r="I643" t="s">
        <v>4</v>
      </c>
      <c r="J643">
        <v>665.6</v>
      </c>
    </row>
    <row r="644" spans="1:10" x14ac:dyDescent="0.2">
      <c r="A644" t="s">
        <v>927</v>
      </c>
      <c r="B644" t="s">
        <v>30510</v>
      </c>
      <c r="I644" t="s">
        <v>4</v>
      </c>
      <c r="J644">
        <v>599.16</v>
      </c>
    </row>
    <row r="645" spans="1:10" x14ac:dyDescent="0.2">
      <c r="A645" t="s">
        <v>928</v>
      </c>
      <c r="B645" t="s">
        <v>30511</v>
      </c>
      <c r="I645" t="s">
        <v>4</v>
      </c>
      <c r="J645">
        <v>727.46</v>
      </c>
    </row>
    <row r="646" spans="1:10" x14ac:dyDescent="0.2">
      <c r="A646" t="s">
        <v>929</v>
      </c>
      <c r="B646" t="s">
        <v>30511</v>
      </c>
      <c r="I646" t="s">
        <v>4</v>
      </c>
      <c r="J646">
        <v>654.77</v>
      </c>
    </row>
    <row r="647" spans="1:10" x14ac:dyDescent="0.2">
      <c r="A647" t="s">
        <v>930</v>
      </c>
      <c r="B647" t="s">
        <v>30512</v>
      </c>
      <c r="I647" t="s">
        <v>4</v>
      </c>
      <c r="J647">
        <v>856.76</v>
      </c>
    </row>
    <row r="648" spans="1:10" x14ac:dyDescent="0.2">
      <c r="A648" t="s">
        <v>931</v>
      </c>
      <c r="B648" t="s">
        <v>30512</v>
      </c>
      <c r="I648" t="s">
        <v>4</v>
      </c>
      <c r="J648">
        <v>772.18</v>
      </c>
    </row>
    <row r="649" spans="1:10" x14ac:dyDescent="0.2">
      <c r="A649" t="s">
        <v>932</v>
      </c>
      <c r="B649" t="s">
        <v>30513</v>
      </c>
      <c r="I649" t="s">
        <v>4</v>
      </c>
      <c r="J649">
        <v>953.61</v>
      </c>
    </row>
    <row r="650" spans="1:10" x14ac:dyDescent="0.2">
      <c r="A650" t="s">
        <v>933</v>
      </c>
      <c r="B650" t="s">
        <v>30513</v>
      </c>
      <c r="I650" t="s">
        <v>4</v>
      </c>
      <c r="J650">
        <v>860.71</v>
      </c>
    </row>
    <row r="651" spans="1:10" x14ac:dyDescent="0.2">
      <c r="A651" t="s">
        <v>934</v>
      </c>
      <c r="B651" t="s">
        <v>30514</v>
      </c>
      <c r="I651" t="s">
        <v>4</v>
      </c>
      <c r="J651">
        <v>1372.6</v>
      </c>
    </row>
    <row r="652" spans="1:10" x14ac:dyDescent="0.2">
      <c r="A652" t="s">
        <v>935</v>
      </c>
      <c r="B652" t="s">
        <v>30514</v>
      </c>
      <c r="I652" t="s">
        <v>4</v>
      </c>
      <c r="J652">
        <v>1247.6600000000001</v>
      </c>
    </row>
    <row r="653" spans="1:10" x14ac:dyDescent="0.2">
      <c r="A653" t="s">
        <v>936</v>
      </c>
      <c r="B653" t="s">
        <v>30515</v>
      </c>
      <c r="I653" t="s">
        <v>4</v>
      </c>
      <c r="J653">
        <v>2015.73</v>
      </c>
    </row>
    <row r="654" spans="1:10" x14ac:dyDescent="0.2">
      <c r="A654" t="s">
        <v>937</v>
      </c>
      <c r="B654" t="s">
        <v>30515</v>
      </c>
      <c r="I654" t="s">
        <v>4</v>
      </c>
      <c r="J654">
        <v>1852.11</v>
      </c>
    </row>
    <row r="655" spans="1:10" x14ac:dyDescent="0.2">
      <c r="A655" t="s">
        <v>938</v>
      </c>
      <c r="B655" t="s">
        <v>30516</v>
      </c>
      <c r="I655" t="s">
        <v>4</v>
      </c>
      <c r="J655">
        <v>312.82</v>
      </c>
    </row>
    <row r="656" spans="1:10" x14ac:dyDescent="0.2">
      <c r="A656" t="s">
        <v>939</v>
      </c>
      <c r="B656" t="s">
        <v>30516</v>
      </c>
      <c r="I656" t="s">
        <v>4</v>
      </c>
      <c r="J656">
        <v>282.72000000000003</v>
      </c>
    </row>
    <row r="657" spans="1:10" x14ac:dyDescent="0.2">
      <c r="A657" t="s">
        <v>940</v>
      </c>
      <c r="B657" t="s">
        <v>30517</v>
      </c>
      <c r="I657" t="s">
        <v>4</v>
      </c>
      <c r="J657">
        <v>339.46</v>
      </c>
    </row>
    <row r="658" spans="1:10" x14ac:dyDescent="0.2">
      <c r="A658" t="s">
        <v>941</v>
      </c>
      <c r="B658" t="s">
        <v>30517</v>
      </c>
      <c r="I658" t="s">
        <v>4</v>
      </c>
      <c r="J658">
        <v>306.8</v>
      </c>
    </row>
    <row r="659" spans="1:10" x14ac:dyDescent="0.2">
      <c r="A659" t="s">
        <v>942</v>
      </c>
      <c r="B659" t="s">
        <v>30518</v>
      </c>
      <c r="I659" t="s">
        <v>4</v>
      </c>
      <c r="J659">
        <v>380.53</v>
      </c>
    </row>
    <row r="660" spans="1:10" x14ac:dyDescent="0.2">
      <c r="A660" t="s">
        <v>943</v>
      </c>
      <c r="B660" t="s">
        <v>30518</v>
      </c>
      <c r="I660" t="s">
        <v>4</v>
      </c>
      <c r="J660">
        <v>344.59</v>
      </c>
    </row>
    <row r="661" spans="1:10" x14ac:dyDescent="0.2">
      <c r="A661" t="s">
        <v>944</v>
      </c>
      <c r="B661" t="s">
        <v>30519</v>
      </c>
      <c r="I661" t="s">
        <v>4</v>
      </c>
      <c r="J661">
        <v>421.01</v>
      </c>
    </row>
    <row r="662" spans="1:10" x14ac:dyDescent="0.2">
      <c r="A662" t="s">
        <v>945</v>
      </c>
      <c r="B662" t="s">
        <v>30519</v>
      </c>
      <c r="I662" t="s">
        <v>4</v>
      </c>
      <c r="J662">
        <v>382.14</v>
      </c>
    </row>
    <row r="663" spans="1:10" x14ac:dyDescent="0.2">
      <c r="A663" t="s">
        <v>946</v>
      </c>
      <c r="B663" t="s">
        <v>30520</v>
      </c>
      <c r="I663" t="s">
        <v>4</v>
      </c>
      <c r="J663">
        <v>562.08000000000004</v>
      </c>
    </row>
    <row r="664" spans="1:10" x14ac:dyDescent="0.2">
      <c r="A664" t="s">
        <v>947</v>
      </c>
      <c r="B664" t="s">
        <v>30520</v>
      </c>
      <c r="I664" t="s">
        <v>4</v>
      </c>
      <c r="J664">
        <v>515.79999999999995</v>
      </c>
    </row>
    <row r="665" spans="1:10" x14ac:dyDescent="0.2">
      <c r="A665" t="s">
        <v>948</v>
      </c>
      <c r="B665" t="s">
        <v>30521</v>
      </c>
      <c r="I665" t="s">
        <v>4</v>
      </c>
      <c r="J665">
        <v>823.12</v>
      </c>
    </row>
    <row r="666" spans="1:10" x14ac:dyDescent="0.2">
      <c r="A666" t="s">
        <v>949</v>
      </c>
      <c r="B666" t="s">
        <v>30521</v>
      </c>
      <c r="I666" t="s">
        <v>4</v>
      </c>
      <c r="J666">
        <v>768.04</v>
      </c>
    </row>
    <row r="667" spans="1:10" x14ac:dyDescent="0.2">
      <c r="A667" t="s">
        <v>950</v>
      </c>
      <c r="B667" t="s">
        <v>30522</v>
      </c>
      <c r="I667" t="s">
        <v>4</v>
      </c>
      <c r="J667">
        <v>515.97</v>
      </c>
    </row>
    <row r="668" spans="1:10" x14ac:dyDescent="0.2">
      <c r="A668" t="s">
        <v>951</v>
      </c>
      <c r="B668" t="s">
        <v>30522</v>
      </c>
      <c r="I668" t="s">
        <v>4</v>
      </c>
      <c r="J668">
        <v>465.3</v>
      </c>
    </row>
    <row r="669" spans="1:10" x14ac:dyDescent="0.2">
      <c r="A669" t="s">
        <v>952</v>
      </c>
      <c r="B669" t="s">
        <v>30523</v>
      </c>
      <c r="I669" t="s">
        <v>4</v>
      </c>
      <c r="J669">
        <v>564.53</v>
      </c>
    </row>
    <row r="670" spans="1:10" x14ac:dyDescent="0.2">
      <c r="A670" t="s">
        <v>953</v>
      </c>
      <c r="B670" t="s">
        <v>30523</v>
      </c>
      <c r="I670" t="s">
        <v>4</v>
      </c>
      <c r="J670">
        <v>509.03</v>
      </c>
    </row>
    <row r="671" spans="1:10" x14ac:dyDescent="0.2">
      <c r="A671" t="s">
        <v>954</v>
      </c>
      <c r="B671" t="s">
        <v>30524</v>
      </c>
      <c r="I671" t="s">
        <v>4</v>
      </c>
      <c r="J671">
        <v>630.89</v>
      </c>
    </row>
    <row r="672" spans="1:10" x14ac:dyDescent="0.2">
      <c r="A672" t="s">
        <v>955</v>
      </c>
      <c r="B672" t="s">
        <v>30524</v>
      </c>
      <c r="I672" t="s">
        <v>4</v>
      </c>
      <c r="J672">
        <v>569.71</v>
      </c>
    </row>
    <row r="673" spans="1:10" x14ac:dyDescent="0.2">
      <c r="A673" t="s">
        <v>956</v>
      </c>
      <c r="B673" t="s">
        <v>30525</v>
      </c>
      <c r="I673" t="s">
        <v>4</v>
      </c>
      <c r="J673">
        <v>710.27</v>
      </c>
    </row>
    <row r="674" spans="1:10" x14ac:dyDescent="0.2">
      <c r="A674" t="s">
        <v>957</v>
      </c>
      <c r="B674" t="s">
        <v>30525</v>
      </c>
      <c r="I674" t="s">
        <v>4</v>
      </c>
      <c r="J674">
        <v>642.48</v>
      </c>
    </row>
    <row r="675" spans="1:10" x14ac:dyDescent="0.2">
      <c r="A675" t="s">
        <v>958</v>
      </c>
      <c r="B675" t="s">
        <v>30526</v>
      </c>
      <c r="I675" t="s">
        <v>4</v>
      </c>
      <c r="J675">
        <v>1039.79</v>
      </c>
    </row>
    <row r="676" spans="1:10" x14ac:dyDescent="0.2">
      <c r="A676" t="s">
        <v>959</v>
      </c>
      <c r="B676" t="s">
        <v>30526</v>
      </c>
      <c r="I676" t="s">
        <v>4</v>
      </c>
      <c r="J676">
        <v>947.77</v>
      </c>
    </row>
    <row r="677" spans="1:10" x14ac:dyDescent="0.2">
      <c r="A677" t="s">
        <v>960</v>
      </c>
      <c r="B677" t="s">
        <v>30527</v>
      </c>
      <c r="I677" t="s">
        <v>4</v>
      </c>
      <c r="J677">
        <v>1602.69</v>
      </c>
    </row>
    <row r="678" spans="1:10" x14ac:dyDescent="0.2">
      <c r="A678" t="s">
        <v>961</v>
      </c>
      <c r="B678" t="s">
        <v>30527</v>
      </c>
      <c r="I678" t="s">
        <v>4</v>
      </c>
      <c r="J678">
        <v>1477.78</v>
      </c>
    </row>
    <row r="679" spans="1:10" x14ac:dyDescent="0.2">
      <c r="A679" t="s">
        <v>962</v>
      </c>
      <c r="B679" t="s">
        <v>30528</v>
      </c>
      <c r="I679" t="s">
        <v>4</v>
      </c>
      <c r="J679">
        <v>429.09</v>
      </c>
    </row>
    <row r="680" spans="1:10" x14ac:dyDescent="0.2">
      <c r="A680" t="s">
        <v>963</v>
      </c>
      <c r="B680" t="s">
        <v>30528</v>
      </c>
      <c r="I680" t="s">
        <v>4</v>
      </c>
      <c r="J680">
        <v>383.21</v>
      </c>
    </row>
    <row r="681" spans="1:10" x14ac:dyDescent="0.2">
      <c r="A681" t="s">
        <v>964</v>
      </c>
      <c r="B681" t="s">
        <v>30529</v>
      </c>
      <c r="I681" t="s">
        <v>4</v>
      </c>
      <c r="J681">
        <v>483.1</v>
      </c>
    </row>
    <row r="682" spans="1:10" x14ac:dyDescent="0.2">
      <c r="A682" t="s">
        <v>965</v>
      </c>
      <c r="B682" t="s">
        <v>30529</v>
      </c>
      <c r="I682" t="s">
        <v>4</v>
      </c>
      <c r="J682">
        <v>432.25</v>
      </c>
    </row>
    <row r="683" spans="1:10" x14ac:dyDescent="0.2">
      <c r="A683" t="s">
        <v>966</v>
      </c>
      <c r="B683" t="s">
        <v>30530</v>
      </c>
      <c r="I683" t="s">
        <v>4</v>
      </c>
      <c r="J683">
        <v>736</v>
      </c>
    </row>
    <row r="684" spans="1:10" x14ac:dyDescent="0.2">
      <c r="A684" t="s">
        <v>967</v>
      </c>
      <c r="B684" t="s">
        <v>30530</v>
      </c>
      <c r="I684" t="s">
        <v>4</v>
      </c>
      <c r="J684">
        <v>657.79</v>
      </c>
    </row>
    <row r="685" spans="1:10" x14ac:dyDescent="0.2">
      <c r="A685" t="s">
        <v>968</v>
      </c>
      <c r="B685" t="s">
        <v>30531</v>
      </c>
      <c r="I685" t="s">
        <v>4</v>
      </c>
      <c r="J685">
        <v>1124.6099999999999</v>
      </c>
    </row>
    <row r="686" spans="1:10" x14ac:dyDescent="0.2">
      <c r="A686" t="s">
        <v>969</v>
      </c>
      <c r="B686" t="s">
        <v>30531</v>
      </c>
      <c r="I686" t="s">
        <v>4</v>
      </c>
      <c r="J686">
        <v>1004.95</v>
      </c>
    </row>
    <row r="687" spans="1:10" x14ac:dyDescent="0.2">
      <c r="A687" t="s">
        <v>970</v>
      </c>
      <c r="B687" t="s">
        <v>30532</v>
      </c>
      <c r="I687" t="s">
        <v>5</v>
      </c>
      <c r="J687">
        <v>1394.97</v>
      </c>
    </row>
    <row r="688" spans="1:10" x14ac:dyDescent="0.2">
      <c r="A688" t="s">
        <v>971</v>
      </c>
      <c r="B688" t="s">
        <v>30532</v>
      </c>
      <c r="I688" t="s">
        <v>5</v>
      </c>
      <c r="J688">
        <v>1220.97</v>
      </c>
    </row>
    <row r="689" spans="1:10" x14ac:dyDescent="0.2">
      <c r="A689" t="s">
        <v>972</v>
      </c>
      <c r="B689" t="s">
        <v>30533</v>
      </c>
      <c r="I689" t="s">
        <v>4</v>
      </c>
      <c r="J689">
        <v>8.66</v>
      </c>
    </row>
    <row r="690" spans="1:10" x14ac:dyDescent="0.2">
      <c r="A690" t="s">
        <v>973</v>
      </c>
      <c r="B690" t="s">
        <v>30533</v>
      </c>
      <c r="I690" t="s">
        <v>4</v>
      </c>
      <c r="J690">
        <v>7.57</v>
      </c>
    </row>
    <row r="691" spans="1:10" x14ac:dyDescent="0.2">
      <c r="A691" t="s">
        <v>974</v>
      </c>
      <c r="B691" t="s">
        <v>30534</v>
      </c>
      <c r="I691" t="s">
        <v>4</v>
      </c>
      <c r="J691">
        <v>7.34</v>
      </c>
    </row>
    <row r="692" spans="1:10" x14ac:dyDescent="0.2">
      <c r="A692" t="s">
        <v>975</v>
      </c>
      <c r="B692" t="s">
        <v>30534</v>
      </c>
      <c r="I692" t="s">
        <v>4</v>
      </c>
      <c r="J692">
        <v>6.66</v>
      </c>
    </row>
    <row r="693" spans="1:10" x14ac:dyDescent="0.2">
      <c r="A693" t="s">
        <v>976</v>
      </c>
      <c r="B693" t="s">
        <v>30535</v>
      </c>
      <c r="I693" t="s">
        <v>4</v>
      </c>
      <c r="J693">
        <v>6.49</v>
      </c>
    </row>
    <row r="694" spans="1:10" x14ac:dyDescent="0.2">
      <c r="A694" t="s">
        <v>977</v>
      </c>
      <c r="B694" t="s">
        <v>30535</v>
      </c>
      <c r="I694" t="s">
        <v>4</v>
      </c>
      <c r="J694">
        <v>5.92</v>
      </c>
    </row>
    <row r="695" spans="1:10" x14ac:dyDescent="0.2">
      <c r="A695" t="s">
        <v>978</v>
      </c>
      <c r="B695" t="s">
        <v>30536</v>
      </c>
      <c r="I695" t="s">
        <v>4</v>
      </c>
      <c r="J695">
        <v>2.1</v>
      </c>
    </row>
    <row r="696" spans="1:10" x14ac:dyDescent="0.2">
      <c r="A696" t="s">
        <v>979</v>
      </c>
      <c r="B696" t="s">
        <v>30536</v>
      </c>
      <c r="I696" t="s">
        <v>4</v>
      </c>
      <c r="J696">
        <v>1.94</v>
      </c>
    </row>
    <row r="697" spans="1:10" x14ac:dyDescent="0.2">
      <c r="A697" t="s">
        <v>980</v>
      </c>
      <c r="B697" t="s">
        <v>30537</v>
      </c>
      <c r="I697" t="s">
        <v>4</v>
      </c>
      <c r="J697">
        <v>11.31</v>
      </c>
    </row>
    <row r="698" spans="1:10" x14ac:dyDescent="0.2">
      <c r="A698" t="s">
        <v>981</v>
      </c>
      <c r="B698" t="s">
        <v>30537</v>
      </c>
      <c r="I698" t="s">
        <v>4</v>
      </c>
      <c r="J698">
        <v>9.8000000000000007</v>
      </c>
    </row>
    <row r="699" spans="1:10" x14ac:dyDescent="0.2">
      <c r="A699" t="s">
        <v>982</v>
      </c>
      <c r="B699" t="s">
        <v>30538</v>
      </c>
      <c r="I699" t="s">
        <v>4</v>
      </c>
      <c r="J699">
        <v>8.35</v>
      </c>
    </row>
    <row r="700" spans="1:10" x14ac:dyDescent="0.2">
      <c r="A700" t="s">
        <v>983</v>
      </c>
      <c r="B700" t="s">
        <v>30538</v>
      </c>
      <c r="I700" t="s">
        <v>4</v>
      </c>
      <c r="J700">
        <v>7.23</v>
      </c>
    </row>
    <row r="701" spans="1:10" x14ac:dyDescent="0.2">
      <c r="A701" t="s">
        <v>984</v>
      </c>
      <c r="B701" t="s">
        <v>30539</v>
      </c>
      <c r="I701" t="s">
        <v>4</v>
      </c>
      <c r="J701">
        <v>10.199999999999999</v>
      </c>
    </row>
    <row r="702" spans="1:10" x14ac:dyDescent="0.2">
      <c r="A702" t="s">
        <v>986</v>
      </c>
      <c r="B702" t="s">
        <v>30539</v>
      </c>
      <c r="I702" t="s">
        <v>4</v>
      </c>
      <c r="J702">
        <v>8.84</v>
      </c>
    </row>
    <row r="703" spans="1:10" x14ac:dyDescent="0.2">
      <c r="A703" t="s">
        <v>987</v>
      </c>
      <c r="B703" t="s">
        <v>30540</v>
      </c>
      <c r="I703" t="s">
        <v>4</v>
      </c>
      <c r="J703">
        <v>8.16</v>
      </c>
    </row>
    <row r="704" spans="1:10" x14ac:dyDescent="0.2">
      <c r="A704" t="s">
        <v>988</v>
      </c>
      <c r="B704" t="s">
        <v>30540</v>
      </c>
      <c r="I704" t="s">
        <v>4</v>
      </c>
      <c r="J704">
        <v>7.07</v>
      </c>
    </row>
    <row r="705" spans="1:10" x14ac:dyDescent="0.2">
      <c r="A705" t="s">
        <v>989</v>
      </c>
      <c r="B705" t="s">
        <v>30541</v>
      </c>
      <c r="I705" t="s">
        <v>4</v>
      </c>
      <c r="J705">
        <v>12.06</v>
      </c>
    </row>
    <row r="706" spans="1:10" x14ac:dyDescent="0.2">
      <c r="A706" t="s">
        <v>990</v>
      </c>
      <c r="B706" t="s">
        <v>30541</v>
      </c>
      <c r="I706" t="s">
        <v>4</v>
      </c>
      <c r="J706">
        <v>10.45</v>
      </c>
    </row>
    <row r="707" spans="1:10" x14ac:dyDescent="0.2">
      <c r="A707" t="s">
        <v>991</v>
      </c>
      <c r="B707" t="s">
        <v>30542</v>
      </c>
      <c r="I707" t="s">
        <v>3</v>
      </c>
      <c r="J707">
        <v>9.9499999999999993</v>
      </c>
    </row>
    <row r="708" spans="1:10" x14ac:dyDescent="0.2">
      <c r="A708" t="s">
        <v>992</v>
      </c>
      <c r="B708" t="s">
        <v>30542</v>
      </c>
      <c r="I708" t="s">
        <v>3</v>
      </c>
      <c r="J708">
        <v>8.6199999999999992</v>
      </c>
    </row>
    <row r="709" spans="1:10" x14ac:dyDescent="0.2">
      <c r="A709" t="s">
        <v>993</v>
      </c>
      <c r="B709" t="s">
        <v>30543</v>
      </c>
      <c r="I709" t="s">
        <v>3</v>
      </c>
      <c r="J709">
        <v>13.34</v>
      </c>
    </row>
    <row r="710" spans="1:10" x14ac:dyDescent="0.2">
      <c r="A710" t="s">
        <v>994</v>
      </c>
      <c r="B710" t="s">
        <v>30543</v>
      </c>
      <c r="I710" t="s">
        <v>3</v>
      </c>
      <c r="J710">
        <v>11.93</v>
      </c>
    </row>
    <row r="711" spans="1:10" x14ac:dyDescent="0.2">
      <c r="A711" t="s">
        <v>995</v>
      </c>
      <c r="B711" t="s">
        <v>30544</v>
      </c>
      <c r="I711" t="s">
        <v>3</v>
      </c>
      <c r="J711">
        <v>19.899999999999999</v>
      </c>
    </row>
    <row r="712" spans="1:10" x14ac:dyDescent="0.2">
      <c r="A712" t="s">
        <v>996</v>
      </c>
      <c r="B712" t="s">
        <v>30544</v>
      </c>
      <c r="I712" t="s">
        <v>3</v>
      </c>
      <c r="J712">
        <v>17.25</v>
      </c>
    </row>
    <row r="713" spans="1:10" x14ac:dyDescent="0.2">
      <c r="A713" t="s">
        <v>997</v>
      </c>
      <c r="B713" t="s">
        <v>30545</v>
      </c>
      <c r="I713" t="s">
        <v>3</v>
      </c>
      <c r="J713">
        <v>1.19</v>
      </c>
    </row>
    <row r="714" spans="1:10" x14ac:dyDescent="0.2">
      <c r="A714" t="s">
        <v>998</v>
      </c>
      <c r="B714" t="s">
        <v>30545</v>
      </c>
      <c r="I714" t="s">
        <v>3</v>
      </c>
      <c r="J714">
        <v>1.03</v>
      </c>
    </row>
    <row r="715" spans="1:10" x14ac:dyDescent="0.2">
      <c r="A715" t="s">
        <v>999</v>
      </c>
      <c r="B715" t="s">
        <v>30546</v>
      </c>
      <c r="I715" t="s">
        <v>3</v>
      </c>
      <c r="J715">
        <v>0.33</v>
      </c>
    </row>
    <row r="716" spans="1:10" x14ac:dyDescent="0.2">
      <c r="A716" t="s">
        <v>1000</v>
      </c>
      <c r="B716" t="s">
        <v>30546</v>
      </c>
      <c r="I716" t="s">
        <v>3</v>
      </c>
      <c r="J716">
        <v>0.28999999999999998</v>
      </c>
    </row>
    <row r="717" spans="1:10" x14ac:dyDescent="0.2">
      <c r="A717" t="s">
        <v>1001</v>
      </c>
      <c r="B717" t="s">
        <v>30547</v>
      </c>
      <c r="I717" t="s">
        <v>3</v>
      </c>
      <c r="J717">
        <v>2.38</v>
      </c>
    </row>
    <row r="718" spans="1:10" x14ac:dyDescent="0.2">
      <c r="A718" t="s">
        <v>1002</v>
      </c>
      <c r="B718" t="s">
        <v>30547</v>
      </c>
      <c r="I718" t="s">
        <v>3</v>
      </c>
      <c r="J718">
        <v>2.0699999999999998</v>
      </c>
    </row>
    <row r="719" spans="1:10" x14ac:dyDescent="0.2">
      <c r="A719" t="s">
        <v>1003</v>
      </c>
      <c r="B719" t="s">
        <v>30548</v>
      </c>
      <c r="I719" t="s">
        <v>5</v>
      </c>
      <c r="J719">
        <v>246.88</v>
      </c>
    </row>
    <row r="720" spans="1:10" x14ac:dyDescent="0.2">
      <c r="A720" t="s">
        <v>1004</v>
      </c>
      <c r="B720" t="s">
        <v>30548</v>
      </c>
      <c r="I720" t="s">
        <v>5</v>
      </c>
      <c r="J720">
        <v>213.93</v>
      </c>
    </row>
    <row r="721" spans="1:10" x14ac:dyDescent="0.2">
      <c r="A721" t="s">
        <v>1005</v>
      </c>
      <c r="B721" t="s">
        <v>1006</v>
      </c>
      <c r="I721" t="s">
        <v>4</v>
      </c>
      <c r="J721">
        <v>2.86</v>
      </c>
    </row>
    <row r="722" spans="1:10" x14ac:dyDescent="0.2">
      <c r="A722" t="s">
        <v>1007</v>
      </c>
      <c r="B722" t="s">
        <v>1006</v>
      </c>
      <c r="I722" t="s">
        <v>4</v>
      </c>
      <c r="J722">
        <v>2.48</v>
      </c>
    </row>
    <row r="723" spans="1:10" x14ac:dyDescent="0.2">
      <c r="A723" t="s">
        <v>1008</v>
      </c>
      <c r="B723" t="s">
        <v>30549</v>
      </c>
      <c r="I723" t="s">
        <v>1009</v>
      </c>
      <c r="J723">
        <v>2588.2800000000002</v>
      </c>
    </row>
    <row r="724" spans="1:10" x14ac:dyDescent="0.2">
      <c r="A724" t="s">
        <v>1010</v>
      </c>
      <c r="B724" t="s">
        <v>30549</v>
      </c>
      <c r="I724" t="s">
        <v>1009</v>
      </c>
      <c r="J724">
        <v>2242.8200000000002</v>
      </c>
    </row>
    <row r="725" spans="1:10" x14ac:dyDescent="0.2">
      <c r="A725" t="s">
        <v>1011</v>
      </c>
      <c r="B725" t="s">
        <v>30550</v>
      </c>
      <c r="I725" t="s">
        <v>1009</v>
      </c>
      <c r="J725">
        <v>2488.73</v>
      </c>
    </row>
    <row r="726" spans="1:10" x14ac:dyDescent="0.2">
      <c r="A726" t="s">
        <v>1012</v>
      </c>
      <c r="B726" t="s">
        <v>30550</v>
      </c>
      <c r="I726" t="s">
        <v>1009</v>
      </c>
      <c r="J726">
        <v>2156.56</v>
      </c>
    </row>
    <row r="727" spans="1:10" x14ac:dyDescent="0.2">
      <c r="A727" t="s">
        <v>1013</v>
      </c>
      <c r="B727" t="s">
        <v>30551</v>
      </c>
      <c r="I727" t="s">
        <v>20</v>
      </c>
      <c r="J727">
        <v>50.77</v>
      </c>
    </row>
    <row r="728" spans="1:10" x14ac:dyDescent="0.2">
      <c r="A728" t="s">
        <v>1014</v>
      </c>
      <c r="B728" t="s">
        <v>30551</v>
      </c>
      <c r="I728" t="s">
        <v>20</v>
      </c>
      <c r="J728">
        <v>43.99</v>
      </c>
    </row>
    <row r="729" spans="1:10" x14ac:dyDescent="0.2">
      <c r="A729" t="s">
        <v>1015</v>
      </c>
      <c r="B729" t="s">
        <v>30552</v>
      </c>
      <c r="I729" t="s">
        <v>20</v>
      </c>
      <c r="J729">
        <v>73.66</v>
      </c>
    </row>
    <row r="730" spans="1:10" x14ac:dyDescent="0.2">
      <c r="A730" t="s">
        <v>1016</v>
      </c>
      <c r="B730" t="s">
        <v>30552</v>
      </c>
      <c r="I730" t="s">
        <v>20</v>
      </c>
      <c r="J730">
        <v>63.83</v>
      </c>
    </row>
    <row r="731" spans="1:10" x14ac:dyDescent="0.2">
      <c r="A731" t="s">
        <v>1017</v>
      </c>
      <c r="B731" t="s">
        <v>30553</v>
      </c>
      <c r="I731" t="s">
        <v>20</v>
      </c>
      <c r="J731">
        <v>99.54</v>
      </c>
    </row>
    <row r="732" spans="1:10" x14ac:dyDescent="0.2">
      <c r="A732" t="s">
        <v>1018</v>
      </c>
      <c r="B732" t="s">
        <v>30553</v>
      </c>
      <c r="I732" t="s">
        <v>20</v>
      </c>
      <c r="J732">
        <v>86.26</v>
      </c>
    </row>
    <row r="733" spans="1:10" x14ac:dyDescent="0.2">
      <c r="A733" t="s">
        <v>1019</v>
      </c>
      <c r="B733" t="s">
        <v>1020</v>
      </c>
      <c r="I733" t="s">
        <v>5</v>
      </c>
      <c r="J733">
        <v>59.59</v>
      </c>
    </row>
    <row r="734" spans="1:10" x14ac:dyDescent="0.2">
      <c r="A734" t="s">
        <v>1021</v>
      </c>
      <c r="B734" t="s">
        <v>1020</v>
      </c>
      <c r="I734" t="s">
        <v>5</v>
      </c>
      <c r="J734">
        <v>59.07</v>
      </c>
    </row>
    <row r="735" spans="1:10" x14ac:dyDescent="0.2">
      <c r="A735" t="s">
        <v>1022</v>
      </c>
      <c r="B735" t="s">
        <v>1023</v>
      </c>
      <c r="I735" t="s">
        <v>5</v>
      </c>
      <c r="J735">
        <v>106.59</v>
      </c>
    </row>
    <row r="736" spans="1:10" x14ac:dyDescent="0.2">
      <c r="A736" t="s">
        <v>1024</v>
      </c>
      <c r="B736" t="s">
        <v>1023</v>
      </c>
      <c r="I736" t="s">
        <v>5</v>
      </c>
      <c r="J736">
        <v>105.66</v>
      </c>
    </row>
    <row r="737" spans="1:10" x14ac:dyDescent="0.2">
      <c r="A737" t="s">
        <v>1025</v>
      </c>
      <c r="B737" t="s">
        <v>1026</v>
      </c>
      <c r="I737" t="s">
        <v>5</v>
      </c>
      <c r="J737">
        <v>178.46</v>
      </c>
    </row>
    <row r="738" spans="1:10" x14ac:dyDescent="0.2">
      <c r="A738" t="s">
        <v>1027</v>
      </c>
      <c r="B738" t="s">
        <v>1026</v>
      </c>
      <c r="I738" t="s">
        <v>5</v>
      </c>
      <c r="J738">
        <v>176.9</v>
      </c>
    </row>
    <row r="739" spans="1:10" x14ac:dyDescent="0.2">
      <c r="A739" t="s">
        <v>1028</v>
      </c>
      <c r="B739" t="s">
        <v>30554</v>
      </c>
      <c r="I739" t="s">
        <v>3</v>
      </c>
      <c r="J739">
        <v>0.48</v>
      </c>
    </row>
    <row r="740" spans="1:10" x14ac:dyDescent="0.2">
      <c r="A740" t="s">
        <v>1029</v>
      </c>
      <c r="B740" t="s">
        <v>30554</v>
      </c>
      <c r="I740" t="s">
        <v>3</v>
      </c>
      <c r="J740">
        <v>0.47</v>
      </c>
    </row>
    <row r="741" spans="1:10" x14ac:dyDescent="0.2">
      <c r="A741" t="s">
        <v>1030</v>
      </c>
      <c r="B741" t="s">
        <v>30555</v>
      </c>
      <c r="I741" t="s">
        <v>3</v>
      </c>
      <c r="J741">
        <v>1.92</v>
      </c>
    </row>
    <row r="742" spans="1:10" x14ac:dyDescent="0.2">
      <c r="A742" t="s">
        <v>1031</v>
      </c>
      <c r="B742" t="s">
        <v>30555</v>
      </c>
      <c r="I742" t="s">
        <v>3</v>
      </c>
      <c r="J742">
        <v>1.88</v>
      </c>
    </row>
    <row r="743" spans="1:10" x14ac:dyDescent="0.2">
      <c r="A743" t="s">
        <v>1032</v>
      </c>
      <c r="B743" t="s">
        <v>30556</v>
      </c>
      <c r="I743" t="s">
        <v>5</v>
      </c>
      <c r="J743">
        <v>5840.73</v>
      </c>
    </row>
    <row r="744" spans="1:10" x14ac:dyDescent="0.2">
      <c r="A744" t="s">
        <v>1033</v>
      </c>
      <c r="B744" t="s">
        <v>30556</v>
      </c>
      <c r="I744" t="s">
        <v>5</v>
      </c>
      <c r="J744">
        <v>5528.69</v>
      </c>
    </row>
    <row r="745" spans="1:10" x14ac:dyDescent="0.2">
      <c r="A745" t="s">
        <v>1034</v>
      </c>
      <c r="B745" t="s">
        <v>1035</v>
      </c>
      <c r="I745" t="s">
        <v>5</v>
      </c>
      <c r="J745">
        <v>361.22</v>
      </c>
    </row>
    <row r="746" spans="1:10" x14ac:dyDescent="0.2">
      <c r="A746" t="s">
        <v>1036</v>
      </c>
      <c r="B746" t="s">
        <v>1035</v>
      </c>
      <c r="I746" t="s">
        <v>5</v>
      </c>
      <c r="J746">
        <v>312.98</v>
      </c>
    </row>
    <row r="747" spans="1:10" x14ac:dyDescent="0.2">
      <c r="A747" t="s">
        <v>1037</v>
      </c>
      <c r="B747" t="s">
        <v>30557</v>
      </c>
      <c r="I747" t="s">
        <v>1038</v>
      </c>
      <c r="J747">
        <v>475.85</v>
      </c>
    </row>
    <row r="748" spans="1:10" x14ac:dyDescent="0.2">
      <c r="A748" t="s">
        <v>1039</v>
      </c>
      <c r="B748" t="s">
        <v>30557</v>
      </c>
      <c r="I748" t="s">
        <v>1038</v>
      </c>
      <c r="J748">
        <v>412.31</v>
      </c>
    </row>
    <row r="749" spans="1:10" x14ac:dyDescent="0.2">
      <c r="A749" t="s">
        <v>1040</v>
      </c>
      <c r="B749" t="s">
        <v>30558</v>
      </c>
      <c r="I749" t="s">
        <v>1041</v>
      </c>
      <c r="J749">
        <v>0.09</v>
      </c>
    </row>
    <row r="750" spans="1:10" x14ac:dyDescent="0.2">
      <c r="A750" t="s">
        <v>1042</v>
      </c>
      <c r="B750" t="s">
        <v>30558</v>
      </c>
      <c r="I750" t="s">
        <v>1041</v>
      </c>
      <c r="J750">
        <v>0.09</v>
      </c>
    </row>
    <row r="751" spans="1:10" x14ac:dyDescent="0.2">
      <c r="A751" t="s">
        <v>1043</v>
      </c>
      <c r="B751" t="s">
        <v>30559</v>
      </c>
      <c r="I751" t="s">
        <v>4</v>
      </c>
      <c r="J751">
        <v>568.79999999999995</v>
      </c>
    </row>
    <row r="752" spans="1:10" x14ac:dyDescent="0.2">
      <c r="A752" t="s">
        <v>1044</v>
      </c>
      <c r="B752" t="s">
        <v>30559</v>
      </c>
      <c r="I752" t="s">
        <v>4</v>
      </c>
      <c r="J752">
        <v>568.79999999999995</v>
      </c>
    </row>
    <row r="753" spans="1:10" x14ac:dyDescent="0.2">
      <c r="A753" t="s">
        <v>1045</v>
      </c>
      <c r="B753" t="s">
        <v>30560</v>
      </c>
      <c r="I753" t="s">
        <v>4</v>
      </c>
      <c r="J753">
        <v>459.4</v>
      </c>
    </row>
    <row r="754" spans="1:10" x14ac:dyDescent="0.2">
      <c r="A754" t="s">
        <v>1046</v>
      </c>
      <c r="B754" t="s">
        <v>30560</v>
      </c>
      <c r="I754" t="s">
        <v>4</v>
      </c>
      <c r="J754">
        <v>459.4</v>
      </c>
    </row>
    <row r="755" spans="1:10" x14ac:dyDescent="0.2">
      <c r="A755" t="s">
        <v>1047</v>
      </c>
      <c r="B755" t="s">
        <v>30561</v>
      </c>
      <c r="I755" t="s">
        <v>5</v>
      </c>
      <c r="J755">
        <v>8116.87</v>
      </c>
    </row>
    <row r="756" spans="1:10" x14ac:dyDescent="0.2">
      <c r="A756" t="s">
        <v>1048</v>
      </c>
      <c r="B756" t="s">
        <v>30561</v>
      </c>
      <c r="I756" t="s">
        <v>5</v>
      </c>
      <c r="J756">
        <v>7258.63</v>
      </c>
    </row>
    <row r="757" spans="1:10" x14ac:dyDescent="0.2">
      <c r="A757" t="s">
        <v>1049</v>
      </c>
      <c r="B757" t="s">
        <v>30562</v>
      </c>
      <c r="I757" t="s">
        <v>5</v>
      </c>
      <c r="J757">
        <v>8369.61</v>
      </c>
    </row>
    <row r="758" spans="1:10" x14ac:dyDescent="0.2">
      <c r="A758" t="s">
        <v>1050</v>
      </c>
      <c r="B758" t="s">
        <v>30562</v>
      </c>
      <c r="I758" t="s">
        <v>5</v>
      </c>
      <c r="J758">
        <v>7506.91</v>
      </c>
    </row>
    <row r="759" spans="1:10" x14ac:dyDescent="0.2">
      <c r="A759" t="s">
        <v>1051</v>
      </c>
      <c r="B759" t="s">
        <v>30563</v>
      </c>
      <c r="I759" t="s">
        <v>5</v>
      </c>
      <c r="J759">
        <v>8875.09</v>
      </c>
    </row>
    <row r="760" spans="1:10" x14ac:dyDescent="0.2">
      <c r="A760" t="s">
        <v>1052</v>
      </c>
      <c r="B760" t="s">
        <v>30563</v>
      </c>
      <c r="I760" t="s">
        <v>5</v>
      </c>
      <c r="J760">
        <v>8003.46</v>
      </c>
    </row>
    <row r="761" spans="1:10" x14ac:dyDescent="0.2">
      <c r="A761" t="s">
        <v>1053</v>
      </c>
      <c r="B761" t="s">
        <v>30564</v>
      </c>
      <c r="I761" t="s">
        <v>5</v>
      </c>
      <c r="J761">
        <v>13189.17</v>
      </c>
    </row>
    <row r="762" spans="1:10" x14ac:dyDescent="0.2">
      <c r="A762" t="s">
        <v>1054</v>
      </c>
      <c r="B762" t="s">
        <v>30564</v>
      </c>
      <c r="I762" t="s">
        <v>5</v>
      </c>
      <c r="J762">
        <v>11741.03</v>
      </c>
    </row>
    <row r="763" spans="1:10" x14ac:dyDescent="0.2">
      <c r="A763" t="s">
        <v>1055</v>
      </c>
      <c r="B763" t="s">
        <v>30565</v>
      </c>
      <c r="I763" t="s">
        <v>5</v>
      </c>
      <c r="J763">
        <v>13441.91</v>
      </c>
    </row>
    <row r="764" spans="1:10" x14ac:dyDescent="0.2">
      <c r="A764" t="s">
        <v>1056</v>
      </c>
      <c r="B764" t="s">
        <v>30565</v>
      </c>
      <c r="I764" t="s">
        <v>5</v>
      </c>
      <c r="J764">
        <v>11989.31</v>
      </c>
    </row>
    <row r="765" spans="1:10" x14ac:dyDescent="0.2">
      <c r="A765" t="s">
        <v>1057</v>
      </c>
      <c r="B765" t="s">
        <v>30566</v>
      </c>
      <c r="I765" t="s">
        <v>5</v>
      </c>
      <c r="J765">
        <v>13947.39</v>
      </c>
    </row>
    <row r="766" spans="1:10" x14ac:dyDescent="0.2">
      <c r="A766" t="s">
        <v>1058</v>
      </c>
      <c r="B766" t="s">
        <v>30566</v>
      </c>
      <c r="I766" t="s">
        <v>5</v>
      </c>
      <c r="J766">
        <v>12485.87</v>
      </c>
    </row>
    <row r="767" spans="1:10" x14ac:dyDescent="0.2">
      <c r="A767" t="s">
        <v>1059</v>
      </c>
      <c r="B767" t="s">
        <v>30567</v>
      </c>
      <c r="I767" t="s">
        <v>114</v>
      </c>
      <c r="J767">
        <v>20772.23</v>
      </c>
    </row>
    <row r="768" spans="1:10" x14ac:dyDescent="0.2">
      <c r="A768" t="s">
        <v>1060</v>
      </c>
      <c r="B768" t="s">
        <v>30567</v>
      </c>
      <c r="I768" t="s">
        <v>114</v>
      </c>
      <c r="J768">
        <v>18570.45</v>
      </c>
    </row>
    <row r="769" spans="1:10" x14ac:dyDescent="0.2">
      <c r="A769" t="s">
        <v>1061</v>
      </c>
      <c r="B769" t="s">
        <v>30568</v>
      </c>
      <c r="I769" t="s">
        <v>114</v>
      </c>
      <c r="J769">
        <v>15891.33</v>
      </c>
    </row>
    <row r="770" spans="1:10" x14ac:dyDescent="0.2">
      <c r="A770" t="s">
        <v>1062</v>
      </c>
      <c r="B770" t="s">
        <v>30568</v>
      </c>
      <c r="I770" t="s">
        <v>114</v>
      </c>
      <c r="J770">
        <v>14206.91</v>
      </c>
    </row>
    <row r="771" spans="1:10" x14ac:dyDescent="0.2">
      <c r="A771" t="s">
        <v>1063</v>
      </c>
      <c r="B771" t="s">
        <v>30569</v>
      </c>
      <c r="I771" t="s">
        <v>114</v>
      </c>
      <c r="J771">
        <v>13507.63</v>
      </c>
    </row>
    <row r="772" spans="1:10" x14ac:dyDescent="0.2">
      <c r="A772" t="s">
        <v>1064</v>
      </c>
      <c r="B772" t="s">
        <v>30569</v>
      </c>
      <c r="I772" t="s">
        <v>114</v>
      </c>
      <c r="J772">
        <v>12075.87</v>
      </c>
    </row>
    <row r="773" spans="1:10" x14ac:dyDescent="0.2">
      <c r="A773" t="s">
        <v>1065</v>
      </c>
      <c r="B773" t="s">
        <v>30570</v>
      </c>
      <c r="I773" t="s">
        <v>114</v>
      </c>
      <c r="J773">
        <v>12486.04</v>
      </c>
    </row>
    <row r="774" spans="1:10" x14ac:dyDescent="0.2">
      <c r="A774" t="s">
        <v>1066</v>
      </c>
      <c r="B774" t="s">
        <v>30570</v>
      </c>
      <c r="I774" t="s">
        <v>114</v>
      </c>
      <c r="J774">
        <v>11162.57</v>
      </c>
    </row>
    <row r="775" spans="1:10" x14ac:dyDescent="0.2">
      <c r="A775" t="s">
        <v>1067</v>
      </c>
      <c r="B775" t="s">
        <v>30571</v>
      </c>
      <c r="I775" t="s">
        <v>114</v>
      </c>
      <c r="J775">
        <v>9534.7900000000009</v>
      </c>
    </row>
    <row r="776" spans="1:10" x14ac:dyDescent="0.2">
      <c r="A776" t="s">
        <v>1068</v>
      </c>
      <c r="B776" t="s">
        <v>30571</v>
      </c>
      <c r="I776" t="s">
        <v>114</v>
      </c>
      <c r="J776">
        <v>8524.14</v>
      </c>
    </row>
    <row r="777" spans="1:10" x14ac:dyDescent="0.2">
      <c r="A777" t="s">
        <v>1069</v>
      </c>
      <c r="B777" t="s">
        <v>30572</v>
      </c>
      <c r="I777" t="s">
        <v>114</v>
      </c>
      <c r="J777">
        <v>8115.94</v>
      </c>
    </row>
    <row r="778" spans="1:10" x14ac:dyDescent="0.2">
      <c r="A778" t="s">
        <v>1070</v>
      </c>
      <c r="B778" t="s">
        <v>30572</v>
      </c>
      <c r="I778" t="s">
        <v>114</v>
      </c>
      <c r="J778">
        <v>7255.68</v>
      </c>
    </row>
    <row r="779" spans="1:10" x14ac:dyDescent="0.2">
      <c r="A779" t="s">
        <v>1071</v>
      </c>
      <c r="B779" t="s">
        <v>30573</v>
      </c>
      <c r="I779" t="s">
        <v>114</v>
      </c>
      <c r="J779">
        <v>14529.22</v>
      </c>
    </row>
    <row r="780" spans="1:10" x14ac:dyDescent="0.2">
      <c r="A780" t="s">
        <v>1072</v>
      </c>
      <c r="B780" t="s">
        <v>30573</v>
      </c>
      <c r="I780" t="s">
        <v>114</v>
      </c>
      <c r="J780">
        <v>12989.17</v>
      </c>
    </row>
    <row r="781" spans="1:10" x14ac:dyDescent="0.2">
      <c r="A781" t="s">
        <v>1073</v>
      </c>
      <c r="B781" t="s">
        <v>30574</v>
      </c>
      <c r="I781" t="s">
        <v>114</v>
      </c>
      <c r="J781">
        <v>11123.93</v>
      </c>
    </row>
    <row r="782" spans="1:10" x14ac:dyDescent="0.2">
      <c r="A782" t="s">
        <v>1074</v>
      </c>
      <c r="B782" t="s">
        <v>30574</v>
      </c>
      <c r="I782" t="s">
        <v>114</v>
      </c>
      <c r="J782">
        <v>9944.84</v>
      </c>
    </row>
    <row r="783" spans="1:10" x14ac:dyDescent="0.2">
      <c r="A783" t="s">
        <v>1075</v>
      </c>
      <c r="B783" t="s">
        <v>30575</v>
      </c>
      <c r="I783" t="s">
        <v>114</v>
      </c>
      <c r="J783">
        <v>9478.0499999999993</v>
      </c>
    </row>
    <row r="784" spans="1:10" x14ac:dyDescent="0.2">
      <c r="A784" t="s">
        <v>1076</v>
      </c>
      <c r="B784" t="s">
        <v>30575</v>
      </c>
      <c r="I784" t="s">
        <v>114</v>
      </c>
      <c r="J784">
        <v>8473.41</v>
      </c>
    </row>
    <row r="785" spans="1:10" x14ac:dyDescent="0.2">
      <c r="A785" t="s">
        <v>1077</v>
      </c>
      <c r="B785" t="s">
        <v>30576</v>
      </c>
      <c r="I785" t="s">
        <v>114</v>
      </c>
      <c r="J785">
        <v>8740.23</v>
      </c>
    </row>
    <row r="786" spans="1:10" x14ac:dyDescent="0.2">
      <c r="A786" t="s">
        <v>1078</v>
      </c>
      <c r="B786" t="s">
        <v>30576</v>
      </c>
      <c r="I786" t="s">
        <v>114</v>
      </c>
      <c r="J786">
        <v>7813.8</v>
      </c>
    </row>
    <row r="787" spans="1:10" x14ac:dyDescent="0.2">
      <c r="A787" t="s">
        <v>1079</v>
      </c>
      <c r="B787" t="s">
        <v>30577</v>
      </c>
      <c r="I787" t="s">
        <v>114</v>
      </c>
      <c r="J787">
        <v>6697.06</v>
      </c>
    </row>
    <row r="788" spans="1:10" x14ac:dyDescent="0.2">
      <c r="A788" t="s">
        <v>1080</v>
      </c>
      <c r="B788" t="s">
        <v>30577</v>
      </c>
      <c r="I788" t="s">
        <v>114</v>
      </c>
      <c r="J788">
        <v>5987.19</v>
      </c>
    </row>
    <row r="789" spans="1:10" x14ac:dyDescent="0.2">
      <c r="A789" t="s">
        <v>1081</v>
      </c>
      <c r="B789" t="s">
        <v>30578</v>
      </c>
      <c r="I789" t="s">
        <v>114</v>
      </c>
      <c r="J789">
        <v>5675.47</v>
      </c>
    </row>
    <row r="790" spans="1:10" x14ac:dyDescent="0.2">
      <c r="A790" t="s">
        <v>1082</v>
      </c>
      <c r="B790" t="s">
        <v>30578</v>
      </c>
      <c r="I790" t="s">
        <v>114</v>
      </c>
      <c r="J790">
        <v>5073.8900000000003</v>
      </c>
    </row>
    <row r="791" spans="1:10" x14ac:dyDescent="0.2">
      <c r="A791" t="s">
        <v>1083</v>
      </c>
      <c r="B791" t="s">
        <v>30579</v>
      </c>
      <c r="I791" t="s">
        <v>5</v>
      </c>
      <c r="J791">
        <v>474.87</v>
      </c>
    </row>
    <row r="792" spans="1:10" x14ac:dyDescent="0.2">
      <c r="A792" t="s">
        <v>1084</v>
      </c>
      <c r="B792" t="s">
        <v>30579</v>
      </c>
      <c r="I792" t="s">
        <v>5</v>
      </c>
      <c r="J792">
        <v>412.26</v>
      </c>
    </row>
    <row r="793" spans="1:10" x14ac:dyDescent="0.2">
      <c r="A793" t="s">
        <v>1085</v>
      </c>
      <c r="B793" t="s">
        <v>30580</v>
      </c>
      <c r="I793" t="s">
        <v>5</v>
      </c>
      <c r="J793">
        <v>256.92</v>
      </c>
    </row>
    <row r="794" spans="1:10" x14ac:dyDescent="0.2">
      <c r="A794" t="s">
        <v>1086</v>
      </c>
      <c r="B794" t="s">
        <v>30580</v>
      </c>
      <c r="I794" t="s">
        <v>5</v>
      </c>
      <c r="J794">
        <v>224.8</v>
      </c>
    </row>
    <row r="795" spans="1:10" x14ac:dyDescent="0.2">
      <c r="A795" t="s">
        <v>1087</v>
      </c>
      <c r="B795" t="s">
        <v>30581</v>
      </c>
      <c r="I795" t="s">
        <v>1009</v>
      </c>
      <c r="J795">
        <v>2780.45</v>
      </c>
    </row>
    <row r="796" spans="1:10" x14ac:dyDescent="0.2">
      <c r="A796" t="s">
        <v>1088</v>
      </c>
      <c r="B796" t="s">
        <v>30581</v>
      </c>
      <c r="I796" t="s">
        <v>1009</v>
      </c>
      <c r="J796">
        <v>2424.4299999999998</v>
      </c>
    </row>
    <row r="797" spans="1:10" x14ac:dyDescent="0.2">
      <c r="A797" t="s">
        <v>1089</v>
      </c>
      <c r="B797" t="s">
        <v>30582</v>
      </c>
      <c r="I797" t="s">
        <v>1009</v>
      </c>
      <c r="J797">
        <v>1670.61</v>
      </c>
    </row>
    <row r="798" spans="1:10" x14ac:dyDescent="0.2">
      <c r="A798" t="s">
        <v>1090</v>
      </c>
      <c r="B798" t="s">
        <v>30582</v>
      </c>
      <c r="I798" t="s">
        <v>1009</v>
      </c>
      <c r="J798">
        <v>1456.69</v>
      </c>
    </row>
    <row r="799" spans="1:10" x14ac:dyDescent="0.2">
      <c r="A799" t="s">
        <v>1091</v>
      </c>
      <c r="B799" t="s">
        <v>30583</v>
      </c>
      <c r="I799" t="s">
        <v>1009</v>
      </c>
      <c r="J799">
        <v>1950.99</v>
      </c>
    </row>
    <row r="800" spans="1:10" x14ac:dyDescent="0.2">
      <c r="A800" t="s">
        <v>1092</v>
      </c>
      <c r="B800" t="s">
        <v>30583</v>
      </c>
      <c r="I800" t="s">
        <v>1009</v>
      </c>
      <c r="J800">
        <v>1701.17</v>
      </c>
    </row>
    <row r="801" spans="1:10" x14ac:dyDescent="0.2">
      <c r="A801" t="s">
        <v>1093</v>
      </c>
      <c r="B801" t="s">
        <v>30584</v>
      </c>
      <c r="I801" t="s">
        <v>1009</v>
      </c>
      <c r="J801">
        <v>1168.26</v>
      </c>
    </row>
    <row r="802" spans="1:10" x14ac:dyDescent="0.2">
      <c r="A802" t="s">
        <v>1094</v>
      </c>
      <c r="B802" t="s">
        <v>30584</v>
      </c>
      <c r="I802" t="s">
        <v>1009</v>
      </c>
      <c r="J802">
        <v>1018.67</v>
      </c>
    </row>
    <row r="803" spans="1:10" x14ac:dyDescent="0.2">
      <c r="A803" t="s">
        <v>1095</v>
      </c>
      <c r="B803" t="s">
        <v>30585</v>
      </c>
      <c r="I803" t="s">
        <v>1009</v>
      </c>
      <c r="J803">
        <v>2224.37</v>
      </c>
    </row>
    <row r="804" spans="1:10" x14ac:dyDescent="0.2">
      <c r="A804" t="s">
        <v>1096</v>
      </c>
      <c r="B804" t="s">
        <v>30585</v>
      </c>
      <c r="I804" t="s">
        <v>1009</v>
      </c>
      <c r="J804">
        <v>1939.55</v>
      </c>
    </row>
    <row r="805" spans="1:10" x14ac:dyDescent="0.2">
      <c r="A805" t="s">
        <v>1097</v>
      </c>
      <c r="B805" t="s">
        <v>30586</v>
      </c>
      <c r="I805" t="s">
        <v>1009</v>
      </c>
      <c r="J805">
        <v>1336.49</v>
      </c>
    </row>
    <row r="806" spans="1:10" x14ac:dyDescent="0.2">
      <c r="A806" t="s">
        <v>1098</v>
      </c>
      <c r="B806" t="s">
        <v>30586</v>
      </c>
      <c r="I806" t="s">
        <v>1009</v>
      </c>
      <c r="J806">
        <v>1165.3599999999999</v>
      </c>
    </row>
    <row r="807" spans="1:10" x14ac:dyDescent="0.2">
      <c r="A807" t="s">
        <v>1099</v>
      </c>
      <c r="B807" t="s">
        <v>30587</v>
      </c>
      <c r="I807" t="s">
        <v>1009</v>
      </c>
      <c r="J807">
        <v>1560.79</v>
      </c>
    </row>
    <row r="808" spans="1:10" x14ac:dyDescent="0.2">
      <c r="A808" t="s">
        <v>1100</v>
      </c>
      <c r="B808" t="s">
        <v>30587</v>
      </c>
      <c r="I808" t="s">
        <v>1009</v>
      </c>
      <c r="J808">
        <v>1360.94</v>
      </c>
    </row>
    <row r="809" spans="1:10" x14ac:dyDescent="0.2">
      <c r="A809" t="s">
        <v>1101</v>
      </c>
      <c r="B809" t="s">
        <v>30588</v>
      </c>
      <c r="I809" t="s">
        <v>1009</v>
      </c>
      <c r="J809">
        <v>934.6</v>
      </c>
    </row>
    <row r="810" spans="1:10" x14ac:dyDescent="0.2">
      <c r="A810" t="s">
        <v>1102</v>
      </c>
      <c r="B810" t="s">
        <v>30588</v>
      </c>
      <c r="I810" t="s">
        <v>1009</v>
      </c>
      <c r="J810">
        <v>814.93</v>
      </c>
    </row>
    <row r="811" spans="1:10" x14ac:dyDescent="0.2">
      <c r="A811" t="s">
        <v>1103</v>
      </c>
      <c r="B811" t="s">
        <v>30589</v>
      </c>
      <c r="I811" t="s">
        <v>1009</v>
      </c>
      <c r="J811">
        <v>1899.54</v>
      </c>
    </row>
    <row r="812" spans="1:10" x14ac:dyDescent="0.2">
      <c r="A812" t="s">
        <v>1104</v>
      </c>
      <c r="B812" t="s">
        <v>30589</v>
      </c>
      <c r="I812" t="s">
        <v>1009</v>
      </c>
      <c r="J812">
        <v>1646.44</v>
      </c>
    </row>
    <row r="813" spans="1:10" x14ac:dyDescent="0.2">
      <c r="A813" t="s">
        <v>1105</v>
      </c>
      <c r="B813" t="s">
        <v>30590</v>
      </c>
      <c r="I813" t="s">
        <v>1009</v>
      </c>
      <c r="J813">
        <v>1329.68</v>
      </c>
    </row>
    <row r="814" spans="1:10" x14ac:dyDescent="0.2">
      <c r="A814" t="s">
        <v>1106</v>
      </c>
      <c r="B814" t="s">
        <v>30590</v>
      </c>
      <c r="I814" t="s">
        <v>1009</v>
      </c>
      <c r="J814">
        <v>1152.51</v>
      </c>
    </row>
    <row r="815" spans="1:10" x14ac:dyDescent="0.2">
      <c r="A815" t="s">
        <v>1107</v>
      </c>
      <c r="B815" t="s">
        <v>30591</v>
      </c>
      <c r="I815" t="s">
        <v>1009</v>
      </c>
      <c r="J815">
        <v>949.77</v>
      </c>
    </row>
    <row r="816" spans="1:10" x14ac:dyDescent="0.2">
      <c r="A816" t="s">
        <v>1108</v>
      </c>
      <c r="B816" t="s">
        <v>30591</v>
      </c>
      <c r="I816" t="s">
        <v>1009</v>
      </c>
      <c r="J816">
        <v>823.22</v>
      </c>
    </row>
    <row r="817" spans="1:10" x14ac:dyDescent="0.2">
      <c r="A817" t="s">
        <v>1109</v>
      </c>
      <c r="B817" t="s">
        <v>30592</v>
      </c>
      <c r="I817" t="s">
        <v>4</v>
      </c>
      <c r="J817">
        <v>3.48</v>
      </c>
    </row>
    <row r="818" spans="1:10" x14ac:dyDescent="0.2">
      <c r="A818" t="s">
        <v>1110</v>
      </c>
      <c r="B818" t="s">
        <v>30592</v>
      </c>
      <c r="I818" t="s">
        <v>4</v>
      </c>
      <c r="J818">
        <v>3.02</v>
      </c>
    </row>
    <row r="819" spans="1:10" x14ac:dyDescent="0.2">
      <c r="A819" t="s">
        <v>1111</v>
      </c>
      <c r="B819" t="s">
        <v>30593</v>
      </c>
      <c r="I819" t="s">
        <v>4</v>
      </c>
      <c r="J819">
        <v>2.4300000000000002</v>
      </c>
    </row>
    <row r="820" spans="1:10" x14ac:dyDescent="0.2">
      <c r="A820" t="s">
        <v>1112</v>
      </c>
      <c r="B820" t="s">
        <v>30593</v>
      </c>
      <c r="I820" t="s">
        <v>4</v>
      </c>
      <c r="J820">
        <v>2.11</v>
      </c>
    </row>
    <row r="821" spans="1:10" x14ac:dyDescent="0.2">
      <c r="A821" t="s">
        <v>1113</v>
      </c>
      <c r="B821" t="s">
        <v>30594</v>
      </c>
      <c r="I821" t="s">
        <v>4</v>
      </c>
      <c r="J821">
        <v>3.07</v>
      </c>
    </row>
    <row r="822" spans="1:10" x14ac:dyDescent="0.2">
      <c r="A822" t="s">
        <v>1114</v>
      </c>
      <c r="B822" t="s">
        <v>30594</v>
      </c>
      <c r="I822" t="s">
        <v>4</v>
      </c>
      <c r="J822">
        <v>2.66</v>
      </c>
    </row>
    <row r="823" spans="1:10" x14ac:dyDescent="0.2">
      <c r="A823" t="s">
        <v>1115</v>
      </c>
      <c r="B823" t="s">
        <v>30595</v>
      </c>
      <c r="I823" t="s">
        <v>4</v>
      </c>
      <c r="J823">
        <v>1.84</v>
      </c>
    </row>
    <row r="824" spans="1:10" x14ac:dyDescent="0.2">
      <c r="A824" t="s">
        <v>1116</v>
      </c>
      <c r="B824" t="s">
        <v>30595</v>
      </c>
      <c r="I824" t="s">
        <v>4</v>
      </c>
      <c r="J824">
        <v>1.6</v>
      </c>
    </row>
    <row r="825" spans="1:10" x14ac:dyDescent="0.2">
      <c r="A825" t="s">
        <v>1117</v>
      </c>
      <c r="B825" t="s">
        <v>30596</v>
      </c>
      <c r="I825" t="s">
        <v>3</v>
      </c>
      <c r="J825">
        <v>3.8</v>
      </c>
    </row>
    <row r="826" spans="1:10" x14ac:dyDescent="0.2">
      <c r="A826" t="s">
        <v>1118</v>
      </c>
      <c r="B826" t="s">
        <v>30596</v>
      </c>
      <c r="I826" t="s">
        <v>3</v>
      </c>
      <c r="J826">
        <v>3.38</v>
      </c>
    </row>
    <row r="827" spans="1:10" x14ac:dyDescent="0.2">
      <c r="A827" t="s">
        <v>1119</v>
      </c>
      <c r="B827" t="s">
        <v>30597</v>
      </c>
      <c r="I827" t="s">
        <v>3</v>
      </c>
      <c r="J827">
        <v>6.03</v>
      </c>
    </row>
    <row r="828" spans="1:10" x14ac:dyDescent="0.2">
      <c r="A828" t="s">
        <v>1120</v>
      </c>
      <c r="B828" t="s">
        <v>30597</v>
      </c>
      <c r="I828" t="s">
        <v>3</v>
      </c>
      <c r="J828">
        <v>5.36</v>
      </c>
    </row>
    <row r="829" spans="1:10" x14ac:dyDescent="0.2">
      <c r="A829" t="s">
        <v>1121</v>
      </c>
      <c r="B829" t="s">
        <v>30598</v>
      </c>
      <c r="I829" t="s">
        <v>1009</v>
      </c>
      <c r="J829">
        <v>8.1</v>
      </c>
    </row>
    <row r="830" spans="1:10" x14ac:dyDescent="0.2">
      <c r="A830" t="s">
        <v>1122</v>
      </c>
      <c r="B830" t="s">
        <v>30598</v>
      </c>
      <c r="I830" t="s">
        <v>1009</v>
      </c>
      <c r="J830">
        <v>7.3</v>
      </c>
    </row>
    <row r="831" spans="1:10" x14ac:dyDescent="0.2">
      <c r="A831" t="s">
        <v>1123</v>
      </c>
      <c r="B831" t="s">
        <v>30599</v>
      </c>
      <c r="I831" t="s">
        <v>5</v>
      </c>
      <c r="J831">
        <v>8305.5300000000007</v>
      </c>
    </row>
    <row r="832" spans="1:10" x14ac:dyDescent="0.2">
      <c r="A832" t="s">
        <v>1124</v>
      </c>
      <c r="B832" t="s">
        <v>30599</v>
      </c>
      <c r="I832" t="s">
        <v>5</v>
      </c>
      <c r="J832">
        <v>7424.01</v>
      </c>
    </row>
    <row r="833" spans="1:10" x14ac:dyDescent="0.2">
      <c r="A833" t="s">
        <v>1125</v>
      </c>
      <c r="B833" t="s">
        <v>30600</v>
      </c>
      <c r="I833" t="s">
        <v>3</v>
      </c>
      <c r="J833">
        <v>2.68</v>
      </c>
    </row>
    <row r="834" spans="1:10" x14ac:dyDescent="0.2">
      <c r="A834" t="s">
        <v>1126</v>
      </c>
      <c r="B834" t="s">
        <v>30600</v>
      </c>
      <c r="I834" t="s">
        <v>3</v>
      </c>
      <c r="J834">
        <v>2.39</v>
      </c>
    </row>
    <row r="835" spans="1:10" x14ac:dyDescent="0.2">
      <c r="A835" t="s">
        <v>1127</v>
      </c>
      <c r="B835" t="s">
        <v>30601</v>
      </c>
      <c r="I835" t="s">
        <v>3</v>
      </c>
      <c r="J835">
        <v>1.85</v>
      </c>
    </row>
    <row r="836" spans="1:10" x14ac:dyDescent="0.2">
      <c r="A836" t="s">
        <v>1128</v>
      </c>
      <c r="B836" t="s">
        <v>30601</v>
      </c>
      <c r="I836" t="s">
        <v>3</v>
      </c>
      <c r="J836">
        <v>1.66</v>
      </c>
    </row>
    <row r="837" spans="1:10" x14ac:dyDescent="0.2">
      <c r="A837" t="s">
        <v>1129</v>
      </c>
      <c r="B837" t="s">
        <v>30602</v>
      </c>
      <c r="I837" t="s">
        <v>5</v>
      </c>
      <c r="J837">
        <v>7468.78</v>
      </c>
    </row>
    <row r="838" spans="1:10" x14ac:dyDescent="0.2">
      <c r="A838" t="s">
        <v>1130</v>
      </c>
      <c r="B838" t="s">
        <v>30602</v>
      </c>
      <c r="I838" t="s">
        <v>5</v>
      </c>
      <c r="J838">
        <v>6676.99</v>
      </c>
    </row>
    <row r="839" spans="1:10" x14ac:dyDescent="0.2">
      <c r="A839" t="s">
        <v>1131</v>
      </c>
      <c r="B839" t="s">
        <v>30603</v>
      </c>
      <c r="I839" t="s">
        <v>3</v>
      </c>
      <c r="J839">
        <v>3.65</v>
      </c>
    </row>
    <row r="840" spans="1:10" x14ac:dyDescent="0.2">
      <c r="A840" t="s">
        <v>1132</v>
      </c>
      <c r="B840" t="s">
        <v>30603</v>
      </c>
      <c r="I840" t="s">
        <v>3</v>
      </c>
      <c r="J840">
        <v>3.27</v>
      </c>
    </row>
    <row r="841" spans="1:10" x14ac:dyDescent="0.2">
      <c r="A841" t="s">
        <v>1133</v>
      </c>
      <c r="B841" t="s">
        <v>30604</v>
      </c>
      <c r="I841" t="s">
        <v>3</v>
      </c>
      <c r="J841">
        <v>2.98</v>
      </c>
    </row>
    <row r="842" spans="1:10" x14ac:dyDescent="0.2">
      <c r="A842" t="s">
        <v>1134</v>
      </c>
      <c r="B842" t="s">
        <v>30604</v>
      </c>
      <c r="I842" t="s">
        <v>3</v>
      </c>
      <c r="J842">
        <v>2.67</v>
      </c>
    </row>
    <row r="843" spans="1:10" x14ac:dyDescent="0.2">
      <c r="A843" t="s">
        <v>1135</v>
      </c>
      <c r="B843" t="s">
        <v>30605</v>
      </c>
      <c r="I843" t="s">
        <v>114</v>
      </c>
      <c r="J843">
        <v>8305.5300000000007</v>
      </c>
    </row>
    <row r="844" spans="1:10" x14ac:dyDescent="0.2">
      <c r="A844" t="s">
        <v>1136</v>
      </c>
      <c r="B844" t="s">
        <v>30605</v>
      </c>
      <c r="I844" t="s">
        <v>114</v>
      </c>
      <c r="J844">
        <v>7424.01</v>
      </c>
    </row>
    <row r="845" spans="1:10" x14ac:dyDescent="0.2">
      <c r="A845" t="s">
        <v>1137</v>
      </c>
      <c r="B845" t="s">
        <v>30606</v>
      </c>
      <c r="I845" t="s">
        <v>114</v>
      </c>
      <c r="J845">
        <v>6917.82</v>
      </c>
    </row>
    <row r="846" spans="1:10" x14ac:dyDescent="0.2">
      <c r="A846" t="s">
        <v>1138</v>
      </c>
      <c r="B846" t="s">
        <v>30606</v>
      </c>
      <c r="I846" t="s">
        <v>114</v>
      </c>
      <c r="J846">
        <v>6183.58</v>
      </c>
    </row>
    <row r="847" spans="1:10" x14ac:dyDescent="0.2">
      <c r="A847" t="s">
        <v>1139</v>
      </c>
      <c r="B847" t="s">
        <v>30607</v>
      </c>
      <c r="I847" t="s">
        <v>114</v>
      </c>
      <c r="J847">
        <v>5106.68</v>
      </c>
    </row>
    <row r="848" spans="1:10" x14ac:dyDescent="0.2">
      <c r="A848" t="s">
        <v>1140</v>
      </c>
      <c r="B848" t="s">
        <v>30607</v>
      </c>
      <c r="I848" t="s">
        <v>114</v>
      </c>
      <c r="J848">
        <v>4638.1899999999996</v>
      </c>
    </row>
    <row r="849" spans="1:10" x14ac:dyDescent="0.2">
      <c r="A849" t="s">
        <v>1141</v>
      </c>
      <c r="B849" t="s">
        <v>30608</v>
      </c>
      <c r="I849" t="s">
        <v>5</v>
      </c>
      <c r="J849">
        <v>2.09</v>
      </c>
    </row>
    <row r="850" spans="1:10" x14ac:dyDescent="0.2">
      <c r="A850" t="s">
        <v>1142</v>
      </c>
      <c r="B850" t="s">
        <v>30608</v>
      </c>
      <c r="I850" t="s">
        <v>5</v>
      </c>
      <c r="J850">
        <v>1.81</v>
      </c>
    </row>
    <row r="851" spans="1:10" x14ac:dyDescent="0.2">
      <c r="A851" t="s">
        <v>115</v>
      </c>
      <c r="B851" t="s">
        <v>30609</v>
      </c>
      <c r="I851" t="s">
        <v>3</v>
      </c>
      <c r="J851">
        <v>1.88</v>
      </c>
    </row>
    <row r="852" spans="1:10" x14ac:dyDescent="0.2">
      <c r="A852" t="s">
        <v>1143</v>
      </c>
      <c r="B852" t="s">
        <v>30609</v>
      </c>
      <c r="I852" t="s">
        <v>3</v>
      </c>
      <c r="J852">
        <v>1.69</v>
      </c>
    </row>
    <row r="853" spans="1:10" x14ac:dyDescent="0.2">
      <c r="A853" t="s">
        <v>1144</v>
      </c>
      <c r="B853" t="s">
        <v>30610</v>
      </c>
      <c r="I853" t="s">
        <v>4</v>
      </c>
      <c r="J853">
        <v>11.57</v>
      </c>
    </row>
    <row r="854" spans="1:10" x14ac:dyDescent="0.2">
      <c r="A854" t="s">
        <v>1145</v>
      </c>
      <c r="B854" t="s">
        <v>30610</v>
      </c>
      <c r="I854" t="s">
        <v>4</v>
      </c>
      <c r="J854">
        <v>10.24</v>
      </c>
    </row>
    <row r="855" spans="1:10" x14ac:dyDescent="0.2">
      <c r="A855" t="s">
        <v>1146</v>
      </c>
      <c r="B855" t="s">
        <v>30611</v>
      </c>
      <c r="I855" t="s">
        <v>4</v>
      </c>
      <c r="J855">
        <v>15.7</v>
      </c>
    </row>
    <row r="856" spans="1:10" x14ac:dyDescent="0.2">
      <c r="A856" t="s">
        <v>1147</v>
      </c>
      <c r="B856" t="s">
        <v>30611</v>
      </c>
      <c r="I856" t="s">
        <v>4</v>
      </c>
      <c r="J856">
        <v>13.91</v>
      </c>
    </row>
    <row r="857" spans="1:10" x14ac:dyDescent="0.2">
      <c r="A857" t="s">
        <v>1148</v>
      </c>
      <c r="B857" t="s">
        <v>30612</v>
      </c>
      <c r="I857" t="s">
        <v>5</v>
      </c>
      <c r="J857">
        <v>84.89</v>
      </c>
    </row>
    <row r="858" spans="1:10" x14ac:dyDescent="0.2">
      <c r="A858" t="s">
        <v>1149</v>
      </c>
      <c r="B858" t="s">
        <v>30612</v>
      </c>
      <c r="I858" t="s">
        <v>5</v>
      </c>
      <c r="J858">
        <v>75.62</v>
      </c>
    </row>
    <row r="859" spans="1:10" x14ac:dyDescent="0.2">
      <c r="A859" t="s">
        <v>1150</v>
      </c>
      <c r="B859" t="s">
        <v>30613</v>
      </c>
      <c r="I859" t="s">
        <v>4</v>
      </c>
      <c r="J859">
        <v>21.21</v>
      </c>
    </row>
    <row r="860" spans="1:10" x14ac:dyDescent="0.2">
      <c r="A860" t="s">
        <v>1151</v>
      </c>
      <c r="B860" t="s">
        <v>30613</v>
      </c>
      <c r="I860" t="s">
        <v>4</v>
      </c>
      <c r="J860">
        <v>18.91</v>
      </c>
    </row>
    <row r="861" spans="1:10" x14ac:dyDescent="0.2">
      <c r="A861" t="s">
        <v>1152</v>
      </c>
      <c r="B861" t="s">
        <v>30614</v>
      </c>
      <c r="I861" t="s">
        <v>4</v>
      </c>
      <c r="J861">
        <v>28.63</v>
      </c>
    </row>
    <row r="862" spans="1:10" x14ac:dyDescent="0.2">
      <c r="A862" t="s">
        <v>1153</v>
      </c>
      <c r="B862" t="s">
        <v>30614</v>
      </c>
      <c r="I862" t="s">
        <v>4</v>
      </c>
      <c r="J862">
        <v>25.53</v>
      </c>
    </row>
    <row r="863" spans="1:10" x14ac:dyDescent="0.2">
      <c r="A863" t="s">
        <v>1154</v>
      </c>
      <c r="B863" t="s">
        <v>30615</v>
      </c>
      <c r="I863" t="s">
        <v>3</v>
      </c>
      <c r="J863">
        <v>0.32</v>
      </c>
    </row>
    <row r="864" spans="1:10" x14ac:dyDescent="0.2">
      <c r="A864" t="s">
        <v>1155</v>
      </c>
      <c r="B864" t="s">
        <v>30615</v>
      </c>
      <c r="I864" t="s">
        <v>3</v>
      </c>
      <c r="J864">
        <v>0.28999999999999998</v>
      </c>
    </row>
    <row r="865" spans="1:10" x14ac:dyDescent="0.2">
      <c r="A865" t="s">
        <v>1156</v>
      </c>
      <c r="B865" t="s">
        <v>30616</v>
      </c>
      <c r="I865" t="s">
        <v>5</v>
      </c>
      <c r="J865">
        <v>9676.69</v>
      </c>
    </row>
    <row r="866" spans="1:10" x14ac:dyDescent="0.2">
      <c r="A866" t="s">
        <v>1157</v>
      </c>
      <c r="B866" t="s">
        <v>30616</v>
      </c>
      <c r="I866" t="s">
        <v>5</v>
      </c>
      <c r="J866">
        <v>8650.99</v>
      </c>
    </row>
    <row r="867" spans="1:10" x14ac:dyDescent="0.2">
      <c r="A867" t="s">
        <v>24747</v>
      </c>
      <c r="B867" t="s">
        <v>30617</v>
      </c>
      <c r="I867" t="s">
        <v>5</v>
      </c>
      <c r="J867">
        <v>10489</v>
      </c>
    </row>
    <row r="868" spans="1:10" x14ac:dyDescent="0.2">
      <c r="A868" t="s">
        <v>24748</v>
      </c>
      <c r="B868" t="s">
        <v>30617</v>
      </c>
      <c r="I868" t="s">
        <v>5</v>
      </c>
      <c r="J868">
        <v>9377.17</v>
      </c>
    </row>
    <row r="869" spans="1:10" x14ac:dyDescent="0.2">
      <c r="A869" t="s">
        <v>24749</v>
      </c>
      <c r="B869" t="s">
        <v>30618</v>
      </c>
      <c r="I869" t="s">
        <v>5</v>
      </c>
      <c r="J869">
        <v>11634.73</v>
      </c>
    </row>
    <row r="870" spans="1:10" x14ac:dyDescent="0.2">
      <c r="A870" t="s">
        <v>24750</v>
      </c>
      <c r="B870" t="s">
        <v>30618</v>
      </c>
      <c r="I870" t="s">
        <v>5</v>
      </c>
      <c r="J870">
        <v>10401.49</v>
      </c>
    </row>
    <row r="871" spans="1:10" x14ac:dyDescent="0.2">
      <c r="A871" t="s">
        <v>1158</v>
      </c>
      <c r="B871" t="s">
        <v>30619</v>
      </c>
      <c r="I871" t="s">
        <v>5</v>
      </c>
      <c r="J871">
        <v>7741.34</v>
      </c>
    </row>
    <row r="872" spans="1:10" x14ac:dyDescent="0.2">
      <c r="A872" t="s">
        <v>1159</v>
      </c>
      <c r="B872" t="s">
        <v>30619</v>
      </c>
      <c r="I872" t="s">
        <v>5</v>
      </c>
      <c r="J872">
        <v>6920.79</v>
      </c>
    </row>
    <row r="873" spans="1:10" x14ac:dyDescent="0.2">
      <c r="A873" t="s">
        <v>24751</v>
      </c>
      <c r="B873" t="s">
        <v>30620</v>
      </c>
      <c r="I873" t="s">
        <v>5</v>
      </c>
      <c r="J873">
        <v>8391.59</v>
      </c>
    </row>
    <row r="874" spans="1:10" x14ac:dyDescent="0.2">
      <c r="A874" t="s">
        <v>24752</v>
      </c>
      <c r="B874" t="s">
        <v>30620</v>
      </c>
      <c r="I874" t="s">
        <v>5</v>
      </c>
      <c r="J874">
        <v>7502.11</v>
      </c>
    </row>
    <row r="875" spans="1:10" x14ac:dyDescent="0.2">
      <c r="A875" t="s">
        <v>24753</v>
      </c>
      <c r="B875" t="s">
        <v>30621</v>
      </c>
      <c r="I875" t="s">
        <v>5</v>
      </c>
      <c r="J875">
        <v>9676.69</v>
      </c>
    </row>
    <row r="876" spans="1:10" x14ac:dyDescent="0.2">
      <c r="A876" t="s">
        <v>24754</v>
      </c>
      <c r="B876" t="s">
        <v>30621</v>
      </c>
      <c r="I876" t="s">
        <v>5</v>
      </c>
      <c r="J876">
        <v>8650.99</v>
      </c>
    </row>
    <row r="877" spans="1:10" x14ac:dyDescent="0.2">
      <c r="A877" t="s">
        <v>1160</v>
      </c>
      <c r="B877" t="s">
        <v>30622</v>
      </c>
      <c r="I877" t="s">
        <v>5</v>
      </c>
      <c r="J877">
        <v>7741.34</v>
      </c>
    </row>
    <row r="878" spans="1:10" x14ac:dyDescent="0.2">
      <c r="A878" t="s">
        <v>1161</v>
      </c>
      <c r="B878" t="s">
        <v>30622</v>
      </c>
      <c r="I878" t="s">
        <v>5</v>
      </c>
      <c r="J878">
        <v>6920.79</v>
      </c>
    </row>
    <row r="879" spans="1:10" x14ac:dyDescent="0.2">
      <c r="A879" t="s">
        <v>24755</v>
      </c>
      <c r="B879" t="s">
        <v>30623</v>
      </c>
      <c r="I879" t="s">
        <v>5</v>
      </c>
      <c r="J879">
        <v>8391.59</v>
      </c>
    </row>
    <row r="880" spans="1:10" x14ac:dyDescent="0.2">
      <c r="A880" t="s">
        <v>24756</v>
      </c>
      <c r="B880" t="s">
        <v>30623</v>
      </c>
      <c r="I880" t="s">
        <v>5</v>
      </c>
      <c r="J880">
        <v>7502.11</v>
      </c>
    </row>
    <row r="881" spans="1:10" x14ac:dyDescent="0.2">
      <c r="A881" t="s">
        <v>24757</v>
      </c>
      <c r="B881" t="s">
        <v>30624</v>
      </c>
      <c r="I881" t="s">
        <v>5</v>
      </c>
      <c r="J881">
        <v>9676.69</v>
      </c>
    </row>
    <row r="882" spans="1:10" x14ac:dyDescent="0.2">
      <c r="A882" t="s">
        <v>24758</v>
      </c>
      <c r="B882" t="s">
        <v>30624</v>
      </c>
      <c r="I882" t="s">
        <v>5</v>
      </c>
      <c r="J882">
        <v>8650.99</v>
      </c>
    </row>
    <row r="883" spans="1:10" x14ac:dyDescent="0.2">
      <c r="A883" t="s">
        <v>1162</v>
      </c>
      <c r="B883" t="s">
        <v>30625</v>
      </c>
      <c r="I883" t="s">
        <v>5</v>
      </c>
      <c r="J883">
        <v>5804.89</v>
      </c>
    </row>
    <row r="884" spans="1:10" x14ac:dyDescent="0.2">
      <c r="A884" t="s">
        <v>1163</v>
      </c>
      <c r="B884" t="s">
        <v>30625</v>
      </c>
      <c r="I884" t="s">
        <v>5</v>
      </c>
      <c r="J884">
        <v>5189.59</v>
      </c>
    </row>
    <row r="885" spans="1:10" x14ac:dyDescent="0.2">
      <c r="A885" t="s">
        <v>24759</v>
      </c>
      <c r="B885" t="s">
        <v>30626</v>
      </c>
      <c r="I885" t="s">
        <v>5</v>
      </c>
      <c r="J885">
        <v>6292.48</v>
      </c>
    </row>
    <row r="886" spans="1:10" x14ac:dyDescent="0.2">
      <c r="A886" t="s">
        <v>24760</v>
      </c>
      <c r="B886" t="s">
        <v>30626</v>
      </c>
      <c r="I886" t="s">
        <v>5</v>
      </c>
      <c r="J886">
        <v>5625.5</v>
      </c>
    </row>
    <row r="887" spans="1:10" x14ac:dyDescent="0.2">
      <c r="A887" t="s">
        <v>24761</v>
      </c>
      <c r="B887" t="s">
        <v>30627</v>
      </c>
      <c r="I887" t="s">
        <v>5</v>
      </c>
      <c r="J887">
        <v>7741.34</v>
      </c>
    </row>
    <row r="888" spans="1:10" x14ac:dyDescent="0.2">
      <c r="A888" t="s">
        <v>24762</v>
      </c>
      <c r="B888" t="s">
        <v>30627</v>
      </c>
      <c r="I888" t="s">
        <v>5</v>
      </c>
      <c r="J888">
        <v>6920.79</v>
      </c>
    </row>
    <row r="889" spans="1:10" x14ac:dyDescent="0.2">
      <c r="A889" t="s">
        <v>1164</v>
      </c>
      <c r="B889" t="s">
        <v>30628</v>
      </c>
      <c r="I889" t="s">
        <v>5</v>
      </c>
      <c r="J889">
        <v>11634.73</v>
      </c>
    </row>
    <row r="890" spans="1:10" x14ac:dyDescent="0.2">
      <c r="A890" t="s">
        <v>1165</v>
      </c>
      <c r="B890" t="s">
        <v>30628</v>
      </c>
      <c r="I890" t="s">
        <v>5</v>
      </c>
      <c r="J890">
        <v>10401.49</v>
      </c>
    </row>
    <row r="891" spans="1:10" x14ac:dyDescent="0.2">
      <c r="A891" t="s">
        <v>24763</v>
      </c>
      <c r="B891" t="s">
        <v>30629</v>
      </c>
      <c r="I891" t="s">
        <v>5</v>
      </c>
      <c r="J891">
        <v>12565.5</v>
      </c>
    </row>
    <row r="892" spans="1:10" x14ac:dyDescent="0.2">
      <c r="A892" t="s">
        <v>24764</v>
      </c>
      <c r="B892" t="s">
        <v>30629</v>
      </c>
      <c r="I892" t="s">
        <v>5</v>
      </c>
      <c r="J892">
        <v>11233.6</v>
      </c>
    </row>
    <row r="893" spans="1:10" x14ac:dyDescent="0.2">
      <c r="A893" t="s">
        <v>24765</v>
      </c>
      <c r="B893" t="s">
        <v>30630</v>
      </c>
      <c r="I893" t="s">
        <v>5</v>
      </c>
      <c r="J893">
        <v>13564.39</v>
      </c>
    </row>
    <row r="894" spans="1:10" x14ac:dyDescent="0.2">
      <c r="A894" t="s">
        <v>24766</v>
      </c>
      <c r="B894" t="s">
        <v>30630</v>
      </c>
      <c r="I894" t="s">
        <v>5</v>
      </c>
      <c r="J894">
        <v>12126.61</v>
      </c>
    </row>
    <row r="895" spans="1:10" x14ac:dyDescent="0.2">
      <c r="A895" t="s">
        <v>1166</v>
      </c>
      <c r="B895" t="s">
        <v>30631</v>
      </c>
      <c r="I895" t="s">
        <v>5</v>
      </c>
      <c r="J895">
        <v>9676.69</v>
      </c>
    </row>
    <row r="896" spans="1:10" x14ac:dyDescent="0.2">
      <c r="A896" t="s">
        <v>1167</v>
      </c>
      <c r="B896" t="s">
        <v>30631</v>
      </c>
      <c r="I896" t="s">
        <v>5</v>
      </c>
      <c r="J896">
        <v>8650.99</v>
      </c>
    </row>
    <row r="897" spans="1:10" x14ac:dyDescent="0.2">
      <c r="A897" t="s">
        <v>24767</v>
      </c>
      <c r="B897" t="s">
        <v>30632</v>
      </c>
      <c r="I897" t="s">
        <v>5</v>
      </c>
      <c r="J897">
        <v>10489</v>
      </c>
    </row>
    <row r="898" spans="1:10" x14ac:dyDescent="0.2">
      <c r="A898" t="s">
        <v>24768</v>
      </c>
      <c r="B898" t="s">
        <v>30632</v>
      </c>
      <c r="I898" t="s">
        <v>5</v>
      </c>
      <c r="J898">
        <v>9377.17</v>
      </c>
    </row>
    <row r="899" spans="1:10" x14ac:dyDescent="0.2">
      <c r="A899" t="s">
        <v>24769</v>
      </c>
      <c r="B899" t="s">
        <v>30633</v>
      </c>
      <c r="I899" t="s">
        <v>5</v>
      </c>
      <c r="J899">
        <v>11634.73</v>
      </c>
    </row>
    <row r="900" spans="1:10" x14ac:dyDescent="0.2">
      <c r="A900" t="s">
        <v>24770</v>
      </c>
      <c r="B900" t="s">
        <v>30633</v>
      </c>
      <c r="I900" t="s">
        <v>5</v>
      </c>
      <c r="J900">
        <v>10401.49</v>
      </c>
    </row>
    <row r="901" spans="1:10" x14ac:dyDescent="0.2">
      <c r="A901" t="s">
        <v>1168</v>
      </c>
      <c r="B901" t="s">
        <v>30634</v>
      </c>
      <c r="I901" t="s">
        <v>5</v>
      </c>
      <c r="J901">
        <v>9676.69</v>
      </c>
    </row>
    <row r="902" spans="1:10" x14ac:dyDescent="0.2">
      <c r="A902" t="s">
        <v>1169</v>
      </c>
      <c r="B902" t="s">
        <v>30634</v>
      </c>
      <c r="I902" t="s">
        <v>5</v>
      </c>
      <c r="J902">
        <v>8650.99</v>
      </c>
    </row>
    <row r="903" spans="1:10" x14ac:dyDescent="0.2">
      <c r="A903" t="s">
        <v>24771</v>
      </c>
      <c r="B903" t="s">
        <v>30635</v>
      </c>
      <c r="I903" t="s">
        <v>5</v>
      </c>
      <c r="J903">
        <v>10489</v>
      </c>
    </row>
    <row r="904" spans="1:10" x14ac:dyDescent="0.2">
      <c r="A904" t="s">
        <v>24772</v>
      </c>
      <c r="B904" t="s">
        <v>30635</v>
      </c>
      <c r="I904" t="s">
        <v>5</v>
      </c>
      <c r="J904">
        <v>9377.17</v>
      </c>
    </row>
    <row r="905" spans="1:10" x14ac:dyDescent="0.2">
      <c r="A905" t="s">
        <v>24773</v>
      </c>
      <c r="B905" t="s">
        <v>30636</v>
      </c>
      <c r="I905" t="s">
        <v>5</v>
      </c>
      <c r="J905">
        <v>11634.73</v>
      </c>
    </row>
    <row r="906" spans="1:10" x14ac:dyDescent="0.2">
      <c r="A906" t="s">
        <v>24774</v>
      </c>
      <c r="B906" t="s">
        <v>30636</v>
      </c>
      <c r="I906" t="s">
        <v>5</v>
      </c>
      <c r="J906">
        <v>10401.49</v>
      </c>
    </row>
    <row r="907" spans="1:10" x14ac:dyDescent="0.2">
      <c r="A907" t="s">
        <v>1170</v>
      </c>
      <c r="B907" t="s">
        <v>30637</v>
      </c>
      <c r="I907" t="s">
        <v>5</v>
      </c>
      <c r="J907">
        <v>7741.34</v>
      </c>
    </row>
    <row r="908" spans="1:10" x14ac:dyDescent="0.2">
      <c r="A908" t="s">
        <v>1171</v>
      </c>
      <c r="B908" t="s">
        <v>30637</v>
      </c>
      <c r="I908" t="s">
        <v>5</v>
      </c>
      <c r="J908">
        <v>6920.79</v>
      </c>
    </row>
    <row r="909" spans="1:10" x14ac:dyDescent="0.2">
      <c r="A909" t="s">
        <v>24775</v>
      </c>
      <c r="B909" t="s">
        <v>30638</v>
      </c>
      <c r="I909" t="s">
        <v>5</v>
      </c>
      <c r="J909">
        <v>8391.59</v>
      </c>
    </row>
    <row r="910" spans="1:10" x14ac:dyDescent="0.2">
      <c r="A910" t="s">
        <v>24776</v>
      </c>
      <c r="B910" t="s">
        <v>30638</v>
      </c>
      <c r="I910" t="s">
        <v>5</v>
      </c>
      <c r="J910">
        <v>7502.11</v>
      </c>
    </row>
    <row r="911" spans="1:10" x14ac:dyDescent="0.2">
      <c r="A911" t="s">
        <v>24777</v>
      </c>
      <c r="B911" t="s">
        <v>30639</v>
      </c>
      <c r="I911" t="s">
        <v>5</v>
      </c>
      <c r="J911">
        <v>9676.69</v>
      </c>
    </row>
    <row r="912" spans="1:10" x14ac:dyDescent="0.2">
      <c r="A912" t="s">
        <v>24778</v>
      </c>
      <c r="B912" t="s">
        <v>30639</v>
      </c>
      <c r="I912" t="s">
        <v>5</v>
      </c>
      <c r="J912">
        <v>8650.99</v>
      </c>
    </row>
    <row r="913" spans="1:10" x14ac:dyDescent="0.2">
      <c r="A913" t="s">
        <v>1172</v>
      </c>
      <c r="B913" t="s">
        <v>30640</v>
      </c>
      <c r="I913" t="s">
        <v>5</v>
      </c>
      <c r="J913">
        <v>13564.39</v>
      </c>
    </row>
    <row r="914" spans="1:10" x14ac:dyDescent="0.2">
      <c r="A914" t="s">
        <v>1173</v>
      </c>
      <c r="B914" t="s">
        <v>30640</v>
      </c>
      <c r="I914" t="s">
        <v>5</v>
      </c>
      <c r="J914">
        <v>12126.61</v>
      </c>
    </row>
    <row r="915" spans="1:10" x14ac:dyDescent="0.2">
      <c r="A915" t="s">
        <v>24779</v>
      </c>
      <c r="B915" t="s">
        <v>30641</v>
      </c>
      <c r="I915" t="s">
        <v>5</v>
      </c>
      <c r="J915">
        <v>14649.52</v>
      </c>
    </row>
    <row r="916" spans="1:10" x14ac:dyDescent="0.2">
      <c r="A916" t="s">
        <v>24780</v>
      </c>
      <c r="B916" t="s">
        <v>30641</v>
      </c>
      <c r="I916" t="s">
        <v>5</v>
      </c>
      <c r="J916">
        <v>13096.72</v>
      </c>
    </row>
    <row r="917" spans="1:10" x14ac:dyDescent="0.2">
      <c r="A917" t="s">
        <v>24781</v>
      </c>
      <c r="B917" t="s">
        <v>30642</v>
      </c>
      <c r="I917" t="s">
        <v>5</v>
      </c>
      <c r="J917">
        <v>15821.45</v>
      </c>
    </row>
    <row r="918" spans="1:10" x14ac:dyDescent="0.2">
      <c r="A918" t="s">
        <v>24782</v>
      </c>
      <c r="B918" t="s">
        <v>30642</v>
      </c>
      <c r="I918" t="s">
        <v>5</v>
      </c>
      <c r="J918">
        <v>14144.43</v>
      </c>
    </row>
    <row r="919" spans="1:10" x14ac:dyDescent="0.2">
      <c r="A919" t="s">
        <v>1174</v>
      </c>
      <c r="B919" t="s">
        <v>30643</v>
      </c>
      <c r="I919" t="s">
        <v>5</v>
      </c>
      <c r="J919">
        <v>11634.73</v>
      </c>
    </row>
    <row r="920" spans="1:10" x14ac:dyDescent="0.2">
      <c r="A920" t="s">
        <v>1175</v>
      </c>
      <c r="B920" t="s">
        <v>30643</v>
      </c>
      <c r="I920" t="s">
        <v>5</v>
      </c>
      <c r="J920">
        <v>10401.49</v>
      </c>
    </row>
    <row r="921" spans="1:10" x14ac:dyDescent="0.2">
      <c r="A921" t="s">
        <v>24783</v>
      </c>
      <c r="B921" t="s">
        <v>30644</v>
      </c>
      <c r="I921" t="s">
        <v>5</v>
      </c>
      <c r="J921">
        <v>12565.5</v>
      </c>
    </row>
    <row r="922" spans="1:10" x14ac:dyDescent="0.2">
      <c r="A922" t="s">
        <v>24784</v>
      </c>
      <c r="B922" t="s">
        <v>30644</v>
      </c>
      <c r="I922" t="s">
        <v>5</v>
      </c>
      <c r="J922">
        <v>11233.6</v>
      </c>
    </row>
    <row r="923" spans="1:10" x14ac:dyDescent="0.2">
      <c r="A923" t="s">
        <v>24785</v>
      </c>
      <c r="B923" t="s">
        <v>30645</v>
      </c>
      <c r="I923" t="s">
        <v>5</v>
      </c>
      <c r="J923">
        <v>13564.39</v>
      </c>
    </row>
    <row r="924" spans="1:10" x14ac:dyDescent="0.2">
      <c r="A924" t="s">
        <v>24786</v>
      </c>
      <c r="B924" t="s">
        <v>30645</v>
      </c>
      <c r="I924" t="s">
        <v>5</v>
      </c>
      <c r="J924">
        <v>12126.61</v>
      </c>
    </row>
    <row r="925" spans="1:10" x14ac:dyDescent="0.2">
      <c r="A925" t="s">
        <v>1176</v>
      </c>
      <c r="B925" t="s">
        <v>30646</v>
      </c>
      <c r="I925" t="s">
        <v>5</v>
      </c>
      <c r="J925">
        <v>11634.73</v>
      </c>
    </row>
    <row r="926" spans="1:10" x14ac:dyDescent="0.2">
      <c r="A926" t="s">
        <v>1177</v>
      </c>
      <c r="B926" t="s">
        <v>30646</v>
      </c>
      <c r="I926" t="s">
        <v>5</v>
      </c>
      <c r="J926">
        <v>10401.49</v>
      </c>
    </row>
    <row r="927" spans="1:10" x14ac:dyDescent="0.2">
      <c r="A927" t="s">
        <v>24787</v>
      </c>
      <c r="B927" t="s">
        <v>30647</v>
      </c>
      <c r="I927" t="s">
        <v>5</v>
      </c>
      <c r="J927">
        <v>12565.5</v>
      </c>
    </row>
    <row r="928" spans="1:10" x14ac:dyDescent="0.2">
      <c r="A928" t="s">
        <v>24788</v>
      </c>
      <c r="B928" t="s">
        <v>30647</v>
      </c>
      <c r="I928" t="s">
        <v>5</v>
      </c>
      <c r="J928">
        <v>11233.6</v>
      </c>
    </row>
    <row r="929" spans="1:10" x14ac:dyDescent="0.2">
      <c r="A929" t="s">
        <v>24789</v>
      </c>
      <c r="B929" t="s">
        <v>30648</v>
      </c>
      <c r="I929" t="s">
        <v>5</v>
      </c>
      <c r="J929">
        <v>13564.39</v>
      </c>
    </row>
    <row r="930" spans="1:10" x14ac:dyDescent="0.2">
      <c r="A930" t="s">
        <v>24790</v>
      </c>
      <c r="B930" t="s">
        <v>30648</v>
      </c>
      <c r="I930" t="s">
        <v>5</v>
      </c>
      <c r="J930">
        <v>12126.61</v>
      </c>
    </row>
    <row r="931" spans="1:10" x14ac:dyDescent="0.2">
      <c r="A931" t="s">
        <v>1178</v>
      </c>
      <c r="B931" t="s">
        <v>30649</v>
      </c>
      <c r="I931" t="s">
        <v>5</v>
      </c>
      <c r="J931">
        <v>9676.69</v>
      </c>
    </row>
    <row r="932" spans="1:10" x14ac:dyDescent="0.2">
      <c r="A932" t="s">
        <v>1179</v>
      </c>
      <c r="B932" t="s">
        <v>30649</v>
      </c>
      <c r="I932" t="s">
        <v>5</v>
      </c>
      <c r="J932">
        <v>8650.99</v>
      </c>
    </row>
    <row r="933" spans="1:10" x14ac:dyDescent="0.2">
      <c r="A933" t="s">
        <v>24791</v>
      </c>
      <c r="B933" t="s">
        <v>30650</v>
      </c>
      <c r="I933" t="s">
        <v>5</v>
      </c>
      <c r="J933">
        <v>10489</v>
      </c>
    </row>
    <row r="934" spans="1:10" x14ac:dyDescent="0.2">
      <c r="A934" t="s">
        <v>24792</v>
      </c>
      <c r="B934" t="s">
        <v>30650</v>
      </c>
      <c r="I934" t="s">
        <v>5</v>
      </c>
      <c r="J934">
        <v>9377.17</v>
      </c>
    </row>
    <row r="935" spans="1:10" x14ac:dyDescent="0.2">
      <c r="A935" t="s">
        <v>24793</v>
      </c>
      <c r="B935" t="s">
        <v>30651</v>
      </c>
      <c r="I935" t="s">
        <v>5</v>
      </c>
      <c r="J935">
        <v>11634.73</v>
      </c>
    </row>
    <row r="936" spans="1:10" x14ac:dyDescent="0.2">
      <c r="A936" t="s">
        <v>24794</v>
      </c>
      <c r="B936" t="s">
        <v>30651</v>
      </c>
      <c r="I936" t="s">
        <v>5</v>
      </c>
      <c r="J936">
        <v>10401.49</v>
      </c>
    </row>
    <row r="937" spans="1:10" x14ac:dyDescent="0.2">
      <c r="A937" t="s">
        <v>1180</v>
      </c>
      <c r="B937" t="s">
        <v>30652</v>
      </c>
      <c r="I937" t="s">
        <v>1009</v>
      </c>
      <c r="J937">
        <v>34504.67</v>
      </c>
    </row>
    <row r="938" spans="1:10" x14ac:dyDescent="0.2">
      <c r="A938" t="s">
        <v>1181</v>
      </c>
      <c r="B938" t="s">
        <v>30652</v>
      </c>
      <c r="I938" t="s">
        <v>1009</v>
      </c>
      <c r="J938">
        <v>30797.16</v>
      </c>
    </row>
    <row r="939" spans="1:10" x14ac:dyDescent="0.2">
      <c r="A939" t="s">
        <v>1182</v>
      </c>
      <c r="B939" t="s">
        <v>30653</v>
      </c>
      <c r="I939" t="s">
        <v>1009</v>
      </c>
      <c r="J939">
        <v>18981.16</v>
      </c>
    </row>
    <row r="940" spans="1:10" x14ac:dyDescent="0.2">
      <c r="A940" t="s">
        <v>1183</v>
      </c>
      <c r="B940" t="s">
        <v>30653</v>
      </c>
      <c r="I940" t="s">
        <v>1009</v>
      </c>
      <c r="J940">
        <v>16986.09</v>
      </c>
    </row>
    <row r="941" spans="1:10" x14ac:dyDescent="0.2">
      <c r="A941" t="s">
        <v>1184</v>
      </c>
      <c r="B941" t="s">
        <v>30654</v>
      </c>
      <c r="I941" t="s">
        <v>1009</v>
      </c>
      <c r="J941">
        <v>24255.25</v>
      </c>
    </row>
    <row r="942" spans="1:10" x14ac:dyDescent="0.2">
      <c r="A942" t="s">
        <v>1185</v>
      </c>
      <c r="B942" t="s">
        <v>30654</v>
      </c>
      <c r="I942" t="s">
        <v>1009</v>
      </c>
      <c r="J942">
        <v>21688.99</v>
      </c>
    </row>
    <row r="943" spans="1:10" x14ac:dyDescent="0.2">
      <c r="A943" t="s">
        <v>1186</v>
      </c>
      <c r="B943" t="s">
        <v>30655</v>
      </c>
      <c r="I943" t="s">
        <v>1009</v>
      </c>
      <c r="J943">
        <v>13961.9</v>
      </c>
    </row>
    <row r="944" spans="1:10" x14ac:dyDescent="0.2">
      <c r="A944" t="s">
        <v>1187</v>
      </c>
      <c r="B944" t="s">
        <v>30655</v>
      </c>
      <c r="I944" t="s">
        <v>1009</v>
      </c>
      <c r="J944">
        <v>12545.35</v>
      </c>
    </row>
    <row r="945" spans="1:10" x14ac:dyDescent="0.2">
      <c r="A945" t="s">
        <v>1188</v>
      </c>
      <c r="B945" t="s">
        <v>30656</v>
      </c>
      <c r="I945" t="s">
        <v>1009</v>
      </c>
      <c r="J945">
        <v>15677.99</v>
      </c>
    </row>
    <row r="946" spans="1:10" x14ac:dyDescent="0.2">
      <c r="A946" t="s">
        <v>1189</v>
      </c>
      <c r="B946" t="s">
        <v>30656</v>
      </c>
      <c r="I946" t="s">
        <v>1009</v>
      </c>
      <c r="J946">
        <v>14191.98</v>
      </c>
    </row>
    <row r="947" spans="1:10" x14ac:dyDescent="0.2">
      <c r="A947" t="s">
        <v>1190</v>
      </c>
      <c r="B947" t="s">
        <v>30657</v>
      </c>
      <c r="I947" t="s">
        <v>1009</v>
      </c>
      <c r="J947">
        <v>13935.99</v>
      </c>
    </row>
    <row r="948" spans="1:10" x14ac:dyDescent="0.2">
      <c r="A948" t="s">
        <v>1191</v>
      </c>
      <c r="B948" t="s">
        <v>30657</v>
      </c>
      <c r="I948" t="s">
        <v>1009</v>
      </c>
      <c r="J948">
        <v>12615.09</v>
      </c>
    </row>
    <row r="949" spans="1:10" x14ac:dyDescent="0.2">
      <c r="A949" t="s">
        <v>1192</v>
      </c>
      <c r="B949" t="s">
        <v>30658</v>
      </c>
      <c r="I949" t="s">
        <v>3</v>
      </c>
      <c r="J949">
        <v>3.7</v>
      </c>
    </row>
    <row r="950" spans="1:10" x14ac:dyDescent="0.2">
      <c r="A950" t="s">
        <v>1193</v>
      </c>
      <c r="B950" t="s">
        <v>30658</v>
      </c>
      <c r="I950" t="s">
        <v>3</v>
      </c>
      <c r="J950">
        <v>3.36</v>
      </c>
    </row>
    <row r="951" spans="1:10" x14ac:dyDescent="0.2">
      <c r="A951" t="s">
        <v>1194</v>
      </c>
      <c r="B951" t="s">
        <v>30659</v>
      </c>
      <c r="I951" t="s">
        <v>4</v>
      </c>
      <c r="J951">
        <v>25.25</v>
      </c>
    </row>
    <row r="952" spans="1:10" x14ac:dyDescent="0.2">
      <c r="A952" t="s">
        <v>1195</v>
      </c>
      <c r="B952" t="s">
        <v>30659</v>
      </c>
      <c r="I952" t="s">
        <v>4</v>
      </c>
      <c r="J952">
        <v>23.04</v>
      </c>
    </row>
    <row r="953" spans="1:10" x14ac:dyDescent="0.2">
      <c r="A953" t="s">
        <v>1196</v>
      </c>
      <c r="B953" t="s">
        <v>30660</v>
      </c>
      <c r="I953" t="s">
        <v>3</v>
      </c>
      <c r="J953">
        <v>6.74</v>
      </c>
    </row>
    <row r="954" spans="1:10" x14ac:dyDescent="0.2">
      <c r="A954" t="s">
        <v>1197</v>
      </c>
      <c r="B954" t="s">
        <v>30660</v>
      </c>
      <c r="I954" t="s">
        <v>3</v>
      </c>
      <c r="J954">
        <v>5.89</v>
      </c>
    </row>
    <row r="955" spans="1:10" x14ac:dyDescent="0.2">
      <c r="A955" t="s">
        <v>1198</v>
      </c>
      <c r="B955" t="s">
        <v>30661</v>
      </c>
      <c r="I955" t="s">
        <v>3</v>
      </c>
      <c r="J955">
        <v>2.16</v>
      </c>
    </row>
    <row r="956" spans="1:10" x14ac:dyDescent="0.2">
      <c r="A956" t="s">
        <v>1199</v>
      </c>
      <c r="B956" t="s">
        <v>30661</v>
      </c>
      <c r="I956" t="s">
        <v>3</v>
      </c>
      <c r="J956">
        <v>1.9</v>
      </c>
    </row>
    <row r="957" spans="1:10" x14ac:dyDescent="0.2">
      <c r="A957" t="s">
        <v>1200</v>
      </c>
      <c r="B957" t="s">
        <v>30662</v>
      </c>
      <c r="I957" t="s">
        <v>3</v>
      </c>
      <c r="J957">
        <v>0.88</v>
      </c>
    </row>
    <row r="958" spans="1:10" x14ac:dyDescent="0.2">
      <c r="A958" t="s">
        <v>1201</v>
      </c>
      <c r="B958" t="s">
        <v>30662</v>
      </c>
      <c r="I958" t="s">
        <v>3</v>
      </c>
      <c r="J958">
        <v>0.77</v>
      </c>
    </row>
    <row r="959" spans="1:10" x14ac:dyDescent="0.2">
      <c r="A959" t="s">
        <v>1202</v>
      </c>
      <c r="B959" t="s">
        <v>30663</v>
      </c>
      <c r="I959" t="s">
        <v>5</v>
      </c>
      <c r="J959">
        <v>7.42</v>
      </c>
    </row>
    <row r="960" spans="1:10" x14ac:dyDescent="0.2">
      <c r="A960" t="s">
        <v>1203</v>
      </c>
      <c r="B960" t="s">
        <v>30663</v>
      </c>
      <c r="I960" t="s">
        <v>5</v>
      </c>
      <c r="J960">
        <v>6.43</v>
      </c>
    </row>
    <row r="961" spans="1:10" x14ac:dyDescent="0.2">
      <c r="A961" t="s">
        <v>1204</v>
      </c>
      <c r="B961" t="s">
        <v>30664</v>
      </c>
      <c r="I961" t="s">
        <v>5</v>
      </c>
      <c r="J961">
        <v>78.09</v>
      </c>
    </row>
    <row r="962" spans="1:10" x14ac:dyDescent="0.2">
      <c r="A962" t="s">
        <v>1205</v>
      </c>
      <c r="B962" t="s">
        <v>30664</v>
      </c>
      <c r="I962" t="s">
        <v>5</v>
      </c>
      <c r="J962">
        <v>74.8</v>
      </c>
    </row>
    <row r="963" spans="1:10" x14ac:dyDescent="0.2">
      <c r="A963" t="s">
        <v>1206</v>
      </c>
      <c r="B963" t="s">
        <v>30665</v>
      </c>
      <c r="I963" t="s">
        <v>5</v>
      </c>
      <c r="J963">
        <v>74.319999999999993</v>
      </c>
    </row>
    <row r="964" spans="1:10" x14ac:dyDescent="0.2">
      <c r="A964" t="s">
        <v>1207</v>
      </c>
      <c r="B964" t="s">
        <v>30665</v>
      </c>
      <c r="I964" t="s">
        <v>5</v>
      </c>
      <c r="J964">
        <v>71.03</v>
      </c>
    </row>
    <row r="965" spans="1:10" x14ac:dyDescent="0.2">
      <c r="A965" t="s">
        <v>1208</v>
      </c>
      <c r="B965" t="s">
        <v>30666</v>
      </c>
      <c r="I965" t="s">
        <v>5</v>
      </c>
      <c r="J965">
        <v>187.57</v>
      </c>
    </row>
    <row r="966" spans="1:10" x14ac:dyDescent="0.2">
      <c r="A966" t="s">
        <v>1209</v>
      </c>
      <c r="B966" t="s">
        <v>30666</v>
      </c>
      <c r="I966" t="s">
        <v>5</v>
      </c>
      <c r="J966">
        <v>178.14</v>
      </c>
    </row>
    <row r="967" spans="1:10" x14ac:dyDescent="0.2">
      <c r="A967" t="s">
        <v>1210</v>
      </c>
      <c r="B967" t="s">
        <v>30667</v>
      </c>
      <c r="I967" t="s">
        <v>5</v>
      </c>
      <c r="J967">
        <v>258.23</v>
      </c>
    </row>
    <row r="968" spans="1:10" x14ac:dyDescent="0.2">
      <c r="A968" t="s">
        <v>1211</v>
      </c>
      <c r="B968" t="s">
        <v>30667</v>
      </c>
      <c r="I968" t="s">
        <v>5</v>
      </c>
      <c r="J968">
        <v>246.51</v>
      </c>
    </row>
    <row r="969" spans="1:10" x14ac:dyDescent="0.2">
      <c r="A969" t="s">
        <v>1212</v>
      </c>
      <c r="B969" t="s">
        <v>30668</v>
      </c>
      <c r="I969" t="s">
        <v>5</v>
      </c>
      <c r="J969">
        <v>254.46</v>
      </c>
    </row>
    <row r="970" spans="1:10" x14ac:dyDescent="0.2">
      <c r="A970" t="s">
        <v>1213</v>
      </c>
      <c r="B970" t="s">
        <v>30668</v>
      </c>
      <c r="I970" t="s">
        <v>5</v>
      </c>
      <c r="J970">
        <v>242.74</v>
      </c>
    </row>
    <row r="971" spans="1:10" x14ac:dyDescent="0.2">
      <c r="A971" t="s">
        <v>1214</v>
      </c>
      <c r="B971" t="s">
        <v>30669</v>
      </c>
      <c r="I971" t="s">
        <v>5</v>
      </c>
      <c r="J971">
        <v>208.33</v>
      </c>
    </row>
    <row r="972" spans="1:10" x14ac:dyDescent="0.2">
      <c r="A972" t="s">
        <v>1215</v>
      </c>
      <c r="B972" t="s">
        <v>30669</v>
      </c>
      <c r="I972" t="s">
        <v>5</v>
      </c>
      <c r="J972">
        <v>197.8</v>
      </c>
    </row>
    <row r="973" spans="1:10" x14ac:dyDescent="0.2">
      <c r="A973" t="s">
        <v>1216</v>
      </c>
      <c r="B973" t="s">
        <v>30670</v>
      </c>
      <c r="I973" t="s">
        <v>5</v>
      </c>
      <c r="J973">
        <v>278.99</v>
      </c>
    </row>
    <row r="974" spans="1:10" x14ac:dyDescent="0.2">
      <c r="A974" t="s">
        <v>1217</v>
      </c>
      <c r="B974" t="s">
        <v>30670</v>
      </c>
      <c r="I974" t="s">
        <v>5</v>
      </c>
      <c r="J974">
        <v>266.16000000000003</v>
      </c>
    </row>
    <row r="975" spans="1:10" x14ac:dyDescent="0.2">
      <c r="A975" t="s">
        <v>1218</v>
      </c>
      <c r="B975" t="s">
        <v>30671</v>
      </c>
      <c r="I975" t="s">
        <v>5</v>
      </c>
      <c r="J975">
        <v>275.22000000000003</v>
      </c>
    </row>
    <row r="976" spans="1:10" x14ac:dyDescent="0.2">
      <c r="A976" t="s">
        <v>1219</v>
      </c>
      <c r="B976" t="s">
        <v>30671</v>
      </c>
      <c r="I976" t="s">
        <v>5</v>
      </c>
      <c r="J976">
        <v>262.39999999999998</v>
      </c>
    </row>
    <row r="977" spans="1:10" x14ac:dyDescent="0.2">
      <c r="A977" t="s">
        <v>1220</v>
      </c>
      <c r="B977" t="s">
        <v>30672</v>
      </c>
      <c r="I977" t="s">
        <v>3</v>
      </c>
      <c r="J977">
        <v>88.01</v>
      </c>
    </row>
    <row r="978" spans="1:10" x14ac:dyDescent="0.2">
      <c r="A978" t="s">
        <v>1221</v>
      </c>
      <c r="B978" t="s">
        <v>30672</v>
      </c>
      <c r="I978" t="s">
        <v>3</v>
      </c>
      <c r="J978">
        <v>76.260000000000005</v>
      </c>
    </row>
    <row r="979" spans="1:10" x14ac:dyDescent="0.2">
      <c r="A979" t="s">
        <v>1222</v>
      </c>
      <c r="B979" t="s">
        <v>30673</v>
      </c>
      <c r="I979" t="s">
        <v>3</v>
      </c>
      <c r="J979">
        <v>80.38</v>
      </c>
    </row>
    <row r="980" spans="1:10" x14ac:dyDescent="0.2">
      <c r="A980" t="s">
        <v>1223</v>
      </c>
      <c r="B980" t="s">
        <v>30673</v>
      </c>
      <c r="I980" t="s">
        <v>3</v>
      </c>
      <c r="J980">
        <v>69.650000000000006</v>
      </c>
    </row>
    <row r="981" spans="1:10" x14ac:dyDescent="0.2">
      <c r="A981" t="s">
        <v>1224</v>
      </c>
      <c r="B981" t="s">
        <v>30674</v>
      </c>
      <c r="I981" t="s">
        <v>3</v>
      </c>
      <c r="J981">
        <v>75.84</v>
      </c>
    </row>
    <row r="982" spans="1:10" x14ac:dyDescent="0.2">
      <c r="A982" t="s">
        <v>1225</v>
      </c>
      <c r="B982" t="s">
        <v>30674</v>
      </c>
      <c r="I982" t="s">
        <v>3</v>
      </c>
      <c r="J982">
        <v>65.72</v>
      </c>
    </row>
    <row r="983" spans="1:10" x14ac:dyDescent="0.2">
      <c r="A983" t="s">
        <v>1226</v>
      </c>
      <c r="B983" t="s">
        <v>30675</v>
      </c>
      <c r="I983" t="s">
        <v>3</v>
      </c>
      <c r="J983">
        <v>95.95</v>
      </c>
    </row>
    <row r="984" spans="1:10" x14ac:dyDescent="0.2">
      <c r="A984" t="s">
        <v>1227</v>
      </c>
      <c r="B984" t="s">
        <v>30675</v>
      </c>
      <c r="I984" t="s">
        <v>3</v>
      </c>
      <c r="J984">
        <v>83.14</v>
      </c>
    </row>
    <row r="985" spans="1:10" x14ac:dyDescent="0.2">
      <c r="A985" t="s">
        <v>1228</v>
      </c>
      <c r="B985" t="s">
        <v>30676</v>
      </c>
      <c r="I985" t="s">
        <v>3</v>
      </c>
      <c r="J985">
        <v>84.25</v>
      </c>
    </row>
    <row r="986" spans="1:10" x14ac:dyDescent="0.2">
      <c r="A986" t="s">
        <v>1229</v>
      </c>
      <c r="B986" t="s">
        <v>30676</v>
      </c>
      <c r="I986" t="s">
        <v>3</v>
      </c>
      <c r="J986">
        <v>73</v>
      </c>
    </row>
    <row r="987" spans="1:10" x14ac:dyDescent="0.2">
      <c r="A987" t="s">
        <v>1230</v>
      </c>
      <c r="B987" t="s">
        <v>30677</v>
      </c>
      <c r="I987" t="s">
        <v>3</v>
      </c>
      <c r="J987">
        <v>72.459999999999994</v>
      </c>
    </row>
    <row r="988" spans="1:10" x14ac:dyDescent="0.2">
      <c r="A988" t="s">
        <v>1231</v>
      </c>
      <c r="B988" t="s">
        <v>30677</v>
      </c>
      <c r="I988" t="s">
        <v>3</v>
      </c>
      <c r="J988">
        <v>62.79</v>
      </c>
    </row>
    <row r="989" spans="1:10" x14ac:dyDescent="0.2">
      <c r="A989" t="s">
        <v>1232</v>
      </c>
      <c r="B989" t="s">
        <v>30678</v>
      </c>
      <c r="I989" t="s">
        <v>3</v>
      </c>
      <c r="J989">
        <v>220.12</v>
      </c>
    </row>
    <row r="990" spans="1:10" x14ac:dyDescent="0.2">
      <c r="A990" t="s">
        <v>1233</v>
      </c>
      <c r="B990" t="s">
        <v>30678</v>
      </c>
      <c r="I990" t="s">
        <v>3</v>
      </c>
      <c r="J990">
        <v>190.73</v>
      </c>
    </row>
    <row r="991" spans="1:10" x14ac:dyDescent="0.2">
      <c r="A991" t="s">
        <v>1234</v>
      </c>
      <c r="B991" t="s">
        <v>30679</v>
      </c>
      <c r="I991" t="s">
        <v>3</v>
      </c>
      <c r="J991">
        <v>201.1</v>
      </c>
    </row>
    <row r="992" spans="1:10" x14ac:dyDescent="0.2">
      <c r="A992" t="s">
        <v>1235</v>
      </c>
      <c r="B992" t="s">
        <v>30679</v>
      </c>
      <c r="I992" t="s">
        <v>3</v>
      </c>
      <c r="J992">
        <v>174.25</v>
      </c>
    </row>
    <row r="993" spans="1:10" x14ac:dyDescent="0.2">
      <c r="A993" t="s">
        <v>1236</v>
      </c>
      <c r="B993" t="s">
        <v>30680</v>
      </c>
      <c r="I993" t="s">
        <v>3</v>
      </c>
      <c r="J993">
        <v>189.63</v>
      </c>
    </row>
    <row r="994" spans="1:10" x14ac:dyDescent="0.2">
      <c r="A994" t="s">
        <v>1237</v>
      </c>
      <c r="B994" t="s">
        <v>30680</v>
      </c>
      <c r="I994" t="s">
        <v>3</v>
      </c>
      <c r="J994">
        <v>164.31</v>
      </c>
    </row>
    <row r="995" spans="1:10" x14ac:dyDescent="0.2">
      <c r="A995" t="s">
        <v>1238</v>
      </c>
      <c r="B995" t="s">
        <v>30681</v>
      </c>
      <c r="I995" t="s">
        <v>3</v>
      </c>
      <c r="J995">
        <v>69.34</v>
      </c>
    </row>
    <row r="996" spans="1:10" x14ac:dyDescent="0.2">
      <c r="A996" t="s">
        <v>1239</v>
      </c>
      <c r="B996" t="s">
        <v>30681</v>
      </c>
      <c r="I996" t="s">
        <v>3</v>
      </c>
      <c r="J996">
        <v>60.08</v>
      </c>
    </row>
    <row r="997" spans="1:10" x14ac:dyDescent="0.2">
      <c r="A997" t="s">
        <v>1240</v>
      </c>
      <c r="B997" t="s">
        <v>30682</v>
      </c>
      <c r="I997" t="s">
        <v>3</v>
      </c>
      <c r="J997">
        <v>61.69</v>
      </c>
    </row>
    <row r="998" spans="1:10" x14ac:dyDescent="0.2">
      <c r="A998" t="s">
        <v>1241</v>
      </c>
      <c r="B998" t="s">
        <v>30682</v>
      </c>
      <c r="I998" t="s">
        <v>3</v>
      </c>
      <c r="J998">
        <v>53.45</v>
      </c>
    </row>
    <row r="999" spans="1:10" x14ac:dyDescent="0.2">
      <c r="A999" t="s">
        <v>1242</v>
      </c>
      <c r="B999" t="s">
        <v>30683</v>
      </c>
      <c r="I999" t="s">
        <v>3</v>
      </c>
      <c r="J999">
        <v>48.83</v>
      </c>
    </row>
    <row r="1000" spans="1:10" x14ac:dyDescent="0.2">
      <c r="A1000" t="s">
        <v>1243</v>
      </c>
      <c r="B1000" t="s">
        <v>30683</v>
      </c>
      <c r="I1000" t="s">
        <v>3</v>
      </c>
      <c r="J1000">
        <v>42.31</v>
      </c>
    </row>
    <row r="1001" spans="1:10" x14ac:dyDescent="0.2">
      <c r="A1001" t="s">
        <v>1244</v>
      </c>
      <c r="B1001" t="s">
        <v>30684</v>
      </c>
      <c r="I1001" t="s">
        <v>3</v>
      </c>
      <c r="J1001">
        <v>173.42</v>
      </c>
    </row>
    <row r="1002" spans="1:10" x14ac:dyDescent="0.2">
      <c r="A1002" t="s">
        <v>1245</v>
      </c>
      <c r="B1002" t="s">
        <v>30684</v>
      </c>
      <c r="I1002" t="s">
        <v>3</v>
      </c>
      <c r="J1002">
        <v>150.27000000000001</v>
      </c>
    </row>
    <row r="1003" spans="1:10" x14ac:dyDescent="0.2">
      <c r="A1003" t="s">
        <v>1246</v>
      </c>
      <c r="B1003" t="s">
        <v>30685</v>
      </c>
      <c r="I1003" t="s">
        <v>3</v>
      </c>
      <c r="J1003">
        <v>154.26</v>
      </c>
    </row>
    <row r="1004" spans="1:10" x14ac:dyDescent="0.2">
      <c r="A1004" t="s">
        <v>1247</v>
      </c>
      <c r="B1004" t="s">
        <v>30685</v>
      </c>
      <c r="I1004" t="s">
        <v>3</v>
      </c>
      <c r="J1004">
        <v>133.66999999999999</v>
      </c>
    </row>
    <row r="1005" spans="1:10" x14ac:dyDescent="0.2">
      <c r="A1005" t="s">
        <v>1248</v>
      </c>
      <c r="B1005" t="s">
        <v>30686</v>
      </c>
      <c r="I1005" t="s">
        <v>3</v>
      </c>
      <c r="J1005">
        <v>122.16</v>
      </c>
    </row>
    <row r="1006" spans="1:10" x14ac:dyDescent="0.2">
      <c r="A1006" t="s">
        <v>1249</v>
      </c>
      <c r="B1006" t="s">
        <v>30686</v>
      </c>
      <c r="I1006" t="s">
        <v>3</v>
      </c>
      <c r="J1006">
        <v>105.85</v>
      </c>
    </row>
    <row r="1007" spans="1:10" x14ac:dyDescent="0.2">
      <c r="A1007" t="s">
        <v>1250</v>
      </c>
      <c r="B1007" t="s">
        <v>30687</v>
      </c>
      <c r="I1007" t="s">
        <v>3</v>
      </c>
      <c r="J1007">
        <v>95.98</v>
      </c>
    </row>
    <row r="1008" spans="1:10" x14ac:dyDescent="0.2">
      <c r="A1008" t="s">
        <v>1251</v>
      </c>
      <c r="B1008" t="s">
        <v>30687</v>
      </c>
      <c r="I1008" t="s">
        <v>3</v>
      </c>
      <c r="J1008">
        <v>83.17</v>
      </c>
    </row>
    <row r="1009" spans="1:10" x14ac:dyDescent="0.2">
      <c r="A1009" t="s">
        <v>1252</v>
      </c>
      <c r="B1009" t="s">
        <v>30688</v>
      </c>
      <c r="I1009" t="s">
        <v>3</v>
      </c>
      <c r="J1009">
        <v>84.28</v>
      </c>
    </row>
    <row r="1010" spans="1:10" x14ac:dyDescent="0.2">
      <c r="A1010" t="s">
        <v>1253</v>
      </c>
      <c r="B1010" t="s">
        <v>30688</v>
      </c>
      <c r="I1010" t="s">
        <v>3</v>
      </c>
      <c r="J1010">
        <v>73.03</v>
      </c>
    </row>
    <row r="1011" spans="1:10" x14ac:dyDescent="0.2">
      <c r="A1011" t="s">
        <v>1254</v>
      </c>
      <c r="B1011" t="s">
        <v>30689</v>
      </c>
      <c r="I1011" t="s">
        <v>3</v>
      </c>
      <c r="J1011">
        <v>75.61</v>
      </c>
    </row>
    <row r="1012" spans="1:10" x14ac:dyDescent="0.2">
      <c r="A1012" t="s">
        <v>1255</v>
      </c>
      <c r="B1012" t="s">
        <v>30689</v>
      </c>
      <c r="I1012" t="s">
        <v>3</v>
      </c>
      <c r="J1012">
        <v>65.52</v>
      </c>
    </row>
    <row r="1013" spans="1:10" x14ac:dyDescent="0.2">
      <c r="A1013" t="s">
        <v>1256</v>
      </c>
      <c r="B1013" t="s">
        <v>30690</v>
      </c>
      <c r="I1013" t="s">
        <v>3</v>
      </c>
      <c r="J1013">
        <v>50.07</v>
      </c>
    </row>
    <row r="1014" spans="1:10" x14ac:dyDescent="0.2">
      <c r="A1014" t="s">
        <v>1257</v>
      </c>
      <c r="B1014" t="s">
        <v>30690</v>
      </c>
      <c r="I1014" t="s">
        <v>3</v>
      </c>
      <c r="J1014">
        <v>43.38</v>
      </c>
    </row>
    <row r="1015" spans="1:10" x14ac:dyDescent="0.2">
      <c r="A1015" t="s">
        <v>1258</v>
      </c>
      <c r="B1015" t="s">
        <v>30691</v>
      </c>
      <c r="I1015" t="s">
        <v>3</v>
      </c>
      <c r="J1015">
        <v>36.340000000000003</v>
      </c>
    </row>
    <row r="1016" spans="1:10" x14ac:dyDescent="0.2">
      <c r="A1016" t="s">
        <v>1259</v>
      </c>
      <c r="B1016" t="s">
        <v>30691</v>
      </c>
      <c r="I1016" t="s">
        <v>3</v>
      </c>
      <c r="J1016">
        <v>31.49</v>
      </c>
    </row>
    <row r="1017" spans="1:10" x14ac:dyDescent="0.2">
      <c r="A1017" t="s">
        <v>1260</v>
      </c>
      <c r="B1017" t="s">
        <v>30692</v>
      </c>
      <c r="I1017" t="s">
        <v>3</v>
      </c>
      <c r="J1017">
        <v>29.18</v>
      </c>
    </row>
    <row r="1018" spans="1:10" x14ac:dyDescent="0.2">
      <c r="A1018" t="s">
        <v>1261</v>
      </c>
      <c r="B1018" t="s">
        <v>30692</v>
      </c>
      <c r="I1018" t="s">
        <v>3</v>
      </c>
      <c r="J1018">
        <v>25.28</v>
      </c>
    </row>
    <row r="1019" spans="1:10" x14ac:dyDescent="0.2">
      <c r="A1019" t="s">
        <v>1262</v>
      </c>
      <c r="B1019" t="s">
        <v>30693</v>
      </c>
      <c r="I1019" t="s">
        <v>3</v>
      </c>
      <c r="J1019">
        <v>125.2</v>
      </c>
    </row>
    <row r="1020" spans="1:10" x14ac:dyDescent="0.2">
      <c r="A1020" t="s">
        <v>1263</v>
      </c>
      <c r="B1020" t="s">
        <v>30693</v>
      </c>
      <c r="I1020" t="s">
        <v>3</v>
      </c>
      <c r="J1020">
        <v>108.48</v>
      </c>
    </row>
    <row r="1021" spans="1:10" x14ac:dyDescent="0.2">
      <c r="A1021" t="s">
        <v>1264</v>
      </c>
      <c r="B1021" t="s">
        <v>30694</v>
      </c>
      <c r="I1021" t="s">
        <v>3</v>
      </c>
      <c r="J1021">
        <v>90.9</v>
      </c>
    </row>
    <row r="1022" spans="1:10" x14ac:dyDescent="0.2">
      <c r="A1022" t="s">
        <v>1265</v>
      </c>
      <c r="B1022" t="s">
        <v>30694</v>
      </c>
      <c r="I1022" t="s">
        <v>3</v>
      </c>
      <c r="J1022">
        <v>78.760000000000005</v>
      </c>
    </row>
    <row r="1023" spans="1:10" x14ac:dyDescent="0.2">
      <c r="A1023" t="s">
        <v>1266</v>
      </c>
      <c r="B1023" t="s">
        <v>30695</v>
      </c>
      <c r="I1023" t="s">
        <v>3</v>
      </c>
      <c r="J1023">
        <v>73.040000000000006</v>
      </c>
    </row>
    <row r="1024" spans="1:10" x14ac:dyDescent="0.2">
      <c r="A1024" t="s">
        <v>1267</v>
      </c>
      <c r="B1024" t="s">
        <v>30695</v>
      </c>
      <c r="I1024" t="s">
        <v>3</v>
      </c>
      <c r="J1024">
        <v>63.29</v>
      </c>
    </row>
    <row r="1025" spans="1:10" x14ac:dyDescent="0.2">
      <c r="A1025" t="s">
        <v>1268</v>
      </c>
      <c r="B1025" t="s">
        <v>30696</v>
      </c>
      <c r="I1025" t="s">
        <v>3</v>
      </c>
      <c r="J1025">
        <v>84.02</v>
      </c>
    </row>
    <row r="1026" spans="1:10" x14ac:dyDescent="0.2">
      <c r="A1026" t="s">
        <v>1269</v>
      </c>
      <c r="B1026" t="s">
        <v>30696</v>
      </c>
      <c r="I1026" t="s">
        <v>3</v>
      </c>
      <c r="J1026">
        <v>72.8</v>
      </c>
    </row>
    <row r="1027" spans="1:10" x14ac:dyDescent="0.2">
      <c r="A1027" t="s">
        <v>1270</v>
      </c>
      <c r="B1027" t="s">
        <v>30697</v>
      </c>
      <c r="I1027" t="s">
        <v>3</v>
      </c>
      <c r="J1027">
        <v>74.34</v>
      </c>
    </row>
    <row r="1028" spans="1:10" x14ac:dyDescent="0.2">
      <c r="A1028" t="s">
        <v>1271</v>
      </c>
      <c r="B1028" t="s">
        <v>30697</v>
      </c>
      <c r="I1028" t="s">
        <v>3</v>
      </c>
      <c r="J1028">
        <v>64.42</v>
      </c>
    </row>
    <row r="1029" spans="1:10" x14ac:dyDescent="0.2">
      <c r="A1029" t="s">
        <v>1272</v>
      </c>
      <c r="B1029" t="s">
        <v>30698</v>
      </c>
      <c r="I1029" t="s">
        <v>3</v>
      </c>
      <c r="J1029">
        <v>62.55</v>
      </c>
    </row>
    <row r="1030" spans="1:10" x14ac:dyDescent="0.2">
      <c r="A1030" t="s">
        <v>1273</v>
      </c>
      <c r="B1030" t="s">
        <v>30698</v>
      </c>
      <c r="I1030" t="s">
        <v>3</v>
      </c>
      <c r="J1030">
        <v>54.2</v>
      </c>
    </row>
    <row r="1031" spans="1:10" x14ac:dyDescent="0.2">
      <c r="A1031" t="s">
        <v>1274</v>
      </c>
      <c r="B1031" t="s">
        <v>30699</v>
      </c>
      <c r="I1031" t="s">
        <v>3</v>
      </c>
      <c r="J1031">
        <v>13.81</v>
      </c>
    </row>
    <row r="1032" spans="1:10" x14ac:dyDescent="0.2">
      <c r="A1032" t="s">
        <v>1275</v>
      </c>
      <c r="B1032" t="s">
        <v>30699</v>
      </c>
      <c r="I1032" t="s">
        <v>3</v>
      </c>
      <c r="J1032">
        <v>11.96</v>
      </c>
    </row>
    <row r="1033" spans="1:10" x14ac:dyDescent="0.2">
      <c r="A1033" t="s">
        <v>1276</v>
      </c>
      <c r="B1033" t="s">
        <v>30700</v>
      </c>
      <c r="I1033" t="s">
        <v>3</v>
      </c>
      <c r="J1033">
        <v>9.5299999999999994</v>
      </c>
    </row>
    <row r="1034" spans="1:10" x14ac:dyDescent="0.2">
      <c r="A1034" t="s">
        <v>1277</v>
      </c>
      <c r="B1034" t="s">
        <v>30700</v>
      </c>
      <c r="I1034" t="s">
        <v>3</v>
      </c>
      <c r="J1034">
        <v>8.26</v>
      </c>
    </row>
    <row r="1035" spans="1:10" x14ac:dyDescent="0.2">
      <c r="A1035" t="s">
        <v>1278</v>
      </c>
      <c r="B1035" t="s">
        <v>30701</v>
      </c>
      <c r="I1035" t="s">
        <v>3</v>
      </c>
      <c r="J1035">
        <v>9.56</v>
      </c>
    </row>
    <row r="1036" spans="1:10" x14ac:dyDescent="0.2">
      <c r="A1036" t="s">
        <v>1279</v>
      </c>
      <c r="B1036" t="s">
        <v>30701</v>
      </c>
      <c r="I1036" t="s">
        <v>3</v>
      </c>
      <c r="J1036">
        <v>8.2799999999999994</v>
      </c>
    </row>
    <row r="1037" spans="1:10" x14ac:dyDescent="0.2">
      <c r="A1037" t="s">
        <v>1280</v>
      </c>
      <c r="B1037" t="s">
        <v>30702</v>
      </c>
      <c r="I1037" t="s">
        <v>3</v>
      </c>
      <c r="J1037">
        <v>34.58</v>
      </c>
    </row>
    <row r="1038" spans="1:10" x14ac:dyDescent="0.2">
      <c r="A1038" t="s">
        <v>1281</v>
      </c>
      <c r="B1038" t="s">
        <v>30702</v>
      </c>
      <c r="I1038" t="s">
        <v>3</v>
      </c>
      <c r="J1038">
        <v>29.96</v>
      </c>
    </row>
    <row r="1039" spans="1:10" x14ac:dyDescent="0.2">
      <c r="A1039" t="s">
        <v>1282</v>
      </c>
      <c r="B1039" t="s">
        <v>30703</v>
      </c>
      <c r="I1039" t="s">
        <v>3</v>
      </c>
      <c r="J1039">
        <v>23.92</v>
      </c>
    </row>
    <row r="1040" spans="1:10" x14ac:dyDescent="0.2">
      <c r="A1040" t="s">
        <v>1283</v>
      </c>
      <c r="B1040" t="s">
        <v>30703</v>
      </c>
      <c r="I1040" t="s">
        <v>3</v>
      </c>
      <c r="J1040">
        <v>20.73</v>
      </c>
    </row>
    <row r="1041" spans="1:10" x14ac:dyDescent="0.2">
      <c r="A1041" t="s">
        <v>1284</v>
      </c>
      <c r="B1041" t="s">
        <v>30704</v>
      </c>
      <c r="I1041" t="s">
        <v>3</v>
      </c>
      <c r="J1041">
        <v>23.92</v>
      </c>
    </row>
    <row r="1042" spans="1:10" x14ac:dyDescent="0.2">
      <c r="A1042" t="s">
        <v>1285</v>
      </c>
      <c r="B1042" t="s">
        <v>30704</v>
      </c>
      <c r="I1042" t="s">
        <v>3</v>
      </c>
      <c r="J1042">
        <v>20.73</v>
      </c>
    </row>
    <row r="1043" spans="1:10" x14ac:dyDescent="0.2">
      <c r="A1043" t="s">
        <v>1286</v>
      </c>
      <c r="B1043" t="s">
        <v>30705</v>
      </c>
      <c r="I1043" t="s">
        <v>3</v>
      </c>
      <c r="J1043">
        <v>46.89</v>
      </c>
    </row>
    <row r="1044" spans="1:10" x14ac:dyDescent="0.2">
      <c r="A1044" t="s">
        <v>1287</v>
      </c>
      <c r="B1044" t="s">
        <v>30705</v>
      </c>
      <c r="I1044" t="s">
        <v>3</v>
      </c>
      <c r="J1044">
        <v>40.630000000000003</v>
      </c>
    </row>
    <row r="1045" spans="1:10" x14ac:dyDescent="0.2">
      <c r="A1045" t="s">
        <v>1288</v>
      </c>
      <c r="B1045" t="s">
        <v>30706</v>
      </c>
      <c r="I1045" t="s">
        <v>3</v>
      </c>
      <c r="J1045">
        <v>32.5</v>
      </c>
    </row>
    <row r="1046" spans="1:10" x14ac:dyDescent="0.2">
      <c r="A1046" t="s">
        <v>1289</v>
      </c>
      <c r="B1046" t="s">
        <v>30706</v>
      </c>
      <c r="I1046" t="s">
        <v>3</v>
      </c>
      <c r="J1046">
        <v>28.16</v>
      </c>
    </row>
    <row r="1047" spans="1:10" x14ac:dyDescent="0.2">
      <c r="A1047" t="s">
        <v>1290</v>
      </c>
      <c r="B1047" t="s">
        <v>30707</v>
      </c>
      <c r="I1047" t="s">
        <v>3</v>
      </c>
      <c r="J1047">
        <v>26</v>
      </c>
    </row>
    <row r="1048" spans="1:10" x14ac:dyDescent="0.2">
      <c r="A1048" t="s">
        <v>1291</v>
      </c>
      <c r="B1048" t="s">
        <v>30707</v>
      </c>
      <c r="I1048" t="s">
        <v>3</v>
      </c>
      <c r="J1048">
        <v>22.53</v>
      </c>
    </row>
    <row r="1049" spans="1:10" x14ac:dyDescent="0.2">
      <c r="A1049" t="s">
        <v>1292</v>
      </c>
      <c r="B1049" t="s">
        <v>30708</v>
      </c>
      <c r="I1049" t="s">
        <v>3</v>
      </c>
      <c r="J1049">
        <v>117.34</v>
      </c>
    </row>
    <row r="1050" spans="1:10" x14ac:dyDescent="0.2">
      <c r="A1050" t="s">
        <v>1293</v>
      </c>
      <c r="B1050" t="s">
        <v>30708</v>
      </c>
      <c r="I1050" t="s">
        <v>3</v>
      </c>
      <c r="J1050">
        <v>101.67</v>
      </c>
    </row>
    <row r="1051" spans="1:10" x14ac:dyDescent="0.2">
      <c r="A1051" t="s">
        <v>1294</v>
      </c>
      <c r="B1051" t="s">
        <v>30709</v>
      </c>
      <c r="I1051" t="s">
        <v>3</v>
      </c>
      <c r="J1051">
        <v>81.3</v>
      </c>
    </row>
    <row r="1052" spans="1:10" x14ac:dyDescent="0.2">
      <c r="A1052" t="s">
        <v>1295</v>
      </c>
      <c r="B1052" t="s">
        <v>30709</v>
      </c>
      <c r="I1052" t="s">
        <v>3</v>
      </c>
      <c r="J1052">
        <v>70.45</v>
      </c>
    </row>
    <row r="1053" spans="1:10" x14ac:dyDescent="0.2">
      <c r="A1053" t="s">
        <v>1296</v>
      </c>
      <c r="B1053" t="s">
        <v>30710</v>
      </c>
      <c r="I1053" t="s">
        <v>3</v>
      </c>
      <c r="J1053">
        <v>65.040000000000006</v>
      </c>
    </row>
    <row r="1054" spans="1:10" x14ac:dyDescent="0.2">
      <c r="A1054" t="s">
        <v>1297</v>
      </c>
      <c r="B1054" t="s">
        <v>30710</v>
      </c>
      <c r="I1054" t="s">
        <v>3</v>
      </c>
      <c r="J1054">
        <v>56.35</v>
      </c>
    </row>
    <row r="1055" spans="1:10" x14ac:dyDescent="0.2">
      <c r="A1055" t="s">
        <v>1298</v>
      </c>
      <c r="B1055" t="s">
        <v>30711</v>
      </c>
      <c r="I1055" t="s">
        <v>3</v>
      </c>
      <c r="J1055">
        <v>9.1</v>
      </c>
    </row>
    <row r="1056" spans="1:10" x14ac:dyDescent="0.2">
      <c r="A1056" t="s">
        <v>1299</v>
      </c>
      <c r="B1056" t="s">
        <v>30711</v>
      </c>
      <c r="I1056" t="s">
        <v>3</v>
      </c>
      <c r="J1056">
        <v>7.88</v>
      </c>
    </row>
    <row r="1057" spans="1:10" x14ac:dyDescent="0.2">
      <c r="A1057" t="s">
        <v>1300</v>
      </c>
      <c r="B1057" t="s">
        <v>30712</v>
      </c>
      <c r="I1057" t="s">
        <v>3</v>
      </c>
      <c r="J1057">
        <v>4.99</v>
      </c>
    </row>
    <row r="1058" spans="1:10" x14ac:dyDescent="0.2">
      <c r="A1058" t="s">
        <v>1301</v>
      </c>
      <c r="B1058" t="s">
        <v>30712</v>
      </c>
      <c r="I1058" t="s">
        <v>3</v>
      </c>
      <c r="J1058">
        <v>4.33</v>
      </c>
    </row>
    <row r="1059" spans="1:10" x14ac:dyDescent="0.2">
      <c r="A1059" t="s">
        <v>1302</v>
      </c>
      <c r="B1059" t="s">
        <v>30713</v>
      </c>
      <c r="I1059" t="s">
        <v>3</v>
      </c>
      <c r="J1059">
        <v>2.5099999999999998</v>
      </c>
    </row>
    <row r="1060" spans="1:10" x14ac:dyDescent="0.2">
      <c r="A1060" t="s">
        <v>1303</v>
      </c>
      <c r="B1060" t="s">
        <v>30713</v>
      </c>
      <c r="I1060" t="s">
        <v>3</v>
      </c>
      <c r="J1060">
        <v>2.17</v>
      </c>
    </row>
    <row r="1061" spans="1:10" x14ac:dyDescent="0.2">
      <c r="A1061" t="s">
        <v>1304</v>
      </c>
      <c r="B1061" t="s">
        <v>30714</v>
      </c>
      <c r="I1061" t="s">
        <v>3</v>
      </c>
      <c r="J1061">
        <v>22.82</v>
      </c>
    </row>
    <row r="1062" spans="1:10" x14ac:dyDescent="0.2">
      <c r="A1062" t="s">
        <v>1305</v>
      </c>
      <c r="B1062" t="s">
        <v>30714</v>
      </c>
      <c r="I1062" t="s">
        <v>3</v>
      </c>
      <c r="J1062">
        <v>19.77</v>
      </c>
    </row>
    <row r="1063" spans="1:10" x14ac:dyDescent="0.2">
      <c r="A1063" t="s">
        <v>1306</v>
      </c>
      <c r="B1063" t="s">
        <v>30715</v>
      </c>
      <c r="I1063" t="s">
        <v>3</v>
      </c>
      <c r="J1063">
        <v>15.25</v>
      </c>
    </row>
    <row r="1064" spans="1:10" x14ac:dyDescent="0.2">
      <c r="A1064" t="s">
        <v>1307</v>
      </c>
      <c r="B1064" t="s">
        <v>30715</v>
      </c>
      <c r="I1064" t="s">
        <v>3</v>
      </c>
      <c r="J1064">
        <v>13.21</v>
      </c>
    </row>
    <row r="1065" spans="1:10" x14ac:dyDescent="0.2">
      <c r="A1065" t="s">
        <v>1308</v>
      </c>
      <c r="B1065" t="s">
        <v>30716</v>
      </c>
      <c r="I1065" t="s">
        <v>3</v>
      </c>
      <c r="J1065">
        <v>18.260000000000002</v>
      </c>
    </row>
    <row r="1066" spans="1:10" x14ac:dyDescent="0.2">
      <c r="A1066" t="s">
        <v>1309</v>
      </c>
      <c r="B1066" t="s">
        <v>30716</v>
      </c>
      <c r="I1066" t="s">
        <v>3</v>
      </c>
      <c r="J1066">
        <v>15.82</v>
      </c>
    </row>
    <row r="1067" spans="1:10" x14ac:dyDescent="0.2">
      <c r="A1067" t="s">
        <v>1310</v>
      </c>
      <c r="B1067" t="s">
        <v>30717</v>
      </c>
      <c r="I1067" t="s">
        <v>3</v>
      </c>
      <c r="J1067">
        <v>11.18</v>
      </c>
    </row>
    <row r="1068" spans="1:10" x14ac:dyDescent="0.2">
      <c r="A1068" t="s">
        <v>1311</v>
      </c>
      <c r="B1068" t="s">
        <v>30717</v>
      </c>
      <c r="I1068" t="s">
        <v>3</v>
      </c>
      <c r="J1068">
        <v>9.68</v>
      </c>
    </row>
    <row r="1069" spans="1:10" x14ac:dyDescent="0.2">
      <c r="A1069" t="s">
        <v>1312</v>
      </c>
      <c r="B1069" t="s">
        <v>30718</v>
      </c>
      <c r="I1069" t="s">
        <v>3</v>
      </c>
      <c r="J1069">
        <v>5.34</v>
      </c>
    </row>
    <row r="1070" spans="1:10" x14ac:dyDescent="0.2">
      <c r="A1070" t="s">
        <v>1313</v>
      </c>
      <c r="B1070" t="s">
        <v>30718</v>
      </c>
      <c r="I1070" t="s">
        <v>3</v>
      </c>
      <c r="J1070">
        <v>4.63</v>
      </c>
    </row>
    <row r="1071" spans="1:10" x14ac:dyDescent="0.2">
      <c r="A1071" t="s">
        <v>1314</v>
      </c>
      <c r="B1071" t="s">
        <v>30719</v>
      </c>
      <c r="I1071" t="s">
        <v>3</v>
      </c>
      <c r="J1071">
        <v>2.77</v>
      </c>
    </row>
    <row r="1072" spans="1:10" x14ac:dyDescent="0.2">
      <c r="A1072" t="s">
        <v>1315</v>
      </c>
      <c r="B1072" t="s">
        <v>30719</v>
      </c>
      <c r="I1072" t="s">
        <v>3</v>
      </c>
      <c r="J1072">
        <v>2.4</v>
      </c>
    </row>
    <row r="1073" spans="1:10" x14ac:dyDescent="0.2">
      <c r="A1073" t="s">
        <v>1316</v>
      </c>
      <c r="B1073" t="s">
        <v>30720</v>
      </c>
      <c r="I1073" t="s">
        <v>3</v>
      </c>
      <c r="J1073">
        <v>2.97</v>
      </c>
    </row>
    <row r="1074" spans="1:10" x14ac:dyDescent="0.2">
      <c r="A1074" t="s">
        <v>1317</v>
      </c>
      <c r="B1074" t="s">
        <v>30720</v>
      </c>
      <c r="I1074" t="s">
        <v>3</v>
      </c>
      <c r="J1074">
        <v>2.57</v>
      </c>
    </row>
    <row r="1075" spans="1:10" x14ac:dyDescent="0.2">
      <c r="A1075" t="s">
        <v>1318</v>
      </c>
      <c r="B1075" t="s">
        <v>30721</v>
      </c>
      <c r="I1075" t="s">
        <v>3</v>
      </c>
      <c r="J1075">
        <v>1.47</v>
      </c>
    </row>
    <row r="1076" spans="1:10" x14ac:dyDescent="0.2">
      <c r="A1076" t="s">
        <v>1319</v>
      </c>
      <c r="B1076" t="s">
        <v>30721</v>
      </c>
      <c r="I1076" t="s">
        <v>3</v>
      </c>
      <c r="J1076">
        <v>1.27</v>
      </c>
    </row>
    <row r="1077" spans="1:10" x14ac:dyDescent="0.2">
      <c r="A1077" t="s">
        <v>1320</v>
      </c>
      <c r="B1077" t="s">
        <v>30722</v>
      </c>
      <c r="I1077" t="s">
        <v>3</v>
      </c>
      <c r="J1077">
        <v>4.99</v>
      </c>
    </row>
    <row r="1078" spans="1:10" x14ac:dyDescent="0.2">
      <c r="A1078" t="s">
        <v>1321</v>
      </c>
      <c r="B1078" t="s">
        <v>30722</v>
      </c>
      <c r="I1078" t="s">
        <v>3</v>
      </c>
      <c r="J1078">
        <v>4.33</v>
      </c>
    </row>
    <row r="1079" spans="1:10" x14ac:dyDescent="0.2">
      <c r="A1079" t="s">
        <v>1322</v>
      </c>
      <c r="B1079" t="s">
        <v>30723</v>
      </c>
      <c r="I1079" t="s">
        <v>3</v>
      </c>
      <c r="J1079">
        <v>2.5099999999999998</v>
      </c>
    </row>
    <row r="1080" spans="1:10" x14ac:dyDescent="0.2">
      <c r="A1080" t="s">
        <v>1323</v>
      </c>
      <c r="B1080" t="s">
        <v>30723</v>
      </c>
      <c r="I1080" t="s">
        <v>3</v>
      </c>
      <c r="J1080">
        <v>2.17</v>
      </c>
    </row>
    <row r="1081" spans="1:10" x14ac:dyDescent="0.2">
      <c r="A1081" t="s">
        <v>1324</v>
      </c>
      <c r="B1081" t="s">
        <v>30724</v>
      </c>
      <c r="I1081" t="s">
        <v>3</v>
      </c>
      <c r="J1081">
        <v>8.43</v>
      </c>
    </row>
    <row r="1082" spans="1:10" x14ac:dyDescent="0.2">
      <c r="A1082" t="s">
        <v>1325</v>
      </c>
      <c r="B1082" t="s">
        <v>30724</v>
      </c>
      <c r="I1082" t="s">
        <v>3</v>
      </c>
      <c r="J1082">
        <v>7.31</v>
      </c>
    </row>
    <row r="1083" spans="1:10" x14ac:dyDescent="0.2">
      <c r="A1083" t="s">
        <v>1326</v>
      </c>
      <c r="B1083" t="s">
        <v>30725</v>
      </c>
      <c r="I1083" t="s">
        <v>3</v>
      </c>
      <c r="J1083">
        <v>9.8800000000000008</v>
      </c>
    </row>
    <row r="1084" spans="1:10" x14ac:dyDescent="0.2">
      <c r="A1084" t="s">
        <v>1327</v>
      </c>
      <c r="B1084" t="s">
        <v>30725</v>
      </c>
      <c r="I1084" t="s">
        <v>3</v>
      </c>
      <c r="J1084">
        <v>8.56</v>
      </c>
    </row>
    <row r="1085" spans="1:10" x14ac:dyDescent="0.2">
      <c r="A1085" t="s">
        <v>1328</v>
      </c>
      <c r="B1085" t="s">
        <v>30726</v>
      </c>
      <c r="I1085" t="s">
        <v>3</v>
      </c>
      <c r="J1085">
        <v>4.91</v>
      </c>
    </row>
    <row r="1086" spans="1:10" x14ac:dyDescent="0.2">
      <c r="A1086" t="s">
        <v>1329</v>
      </c>
      <c r="B1086" t="s">
        <v>30726</v>
      </c>
      <c r="I1086" t="s">
        <v>3</v>
      </c>
      <c r="J1086">
        <v>4.25</v>
      </c>
    </row>
    <row r="1087" spans="1:10" x14ac:dyDescent="0.2">
      <c r="A1087" t="s">
        <v>1330</v>
      </c>
      <c r="B1087" t="s">
        <v>30727</v>
      </c>
      <c r="I1087" t="s">
        <v>3</v>
      </c>
      <c r="J1087">
        <v>5.34</v>
      </c>
    </row>
    <row r="1088" spans="1:10" x14ac:dyDescent="0.2">
      <c r="A1088" t="s">
        <v>1331</v>
      </c>
      <c r="B1088" t="s">
        <v>30727</v>
      </c>
      <c r="I1088" t="s">
        <v>3</v>
      </c>
      <c r="J1088">
        <v>4.63</v>
      </c>
    </row>
    <row r="1089" spans="1:10" x14ac:dyDescent="0.2">
      <c r="A1089" t="s">
        <v>1332</v>
      </c>
      <c r="B1089" t="s">
        <v>30728</v>
      </c>
      <c r="I1089" t="s">
        <v>3</v>
      </c>
      <c r="J1089">
        <v>2.77</v>
      </c>
    </row>
    <row r="1090" spans="1:10" x14ac:dyDescent="0.2">
      <c r="A1090" t="s">
        <v>1333</v>
      </c>
      <c r="B1090" t="s">
        <v>30728</v>
      </c>
      <c r="I1090" t="s">
        <v>3</v>
      </c>
      <c r="J1090">
        <v>2.4</v>
      </c>
    </row>
    <row r="1091" spans="1:10" x14ac:dyDescent="0.2">
      <c r="A1091" t="s">
        <v>1334</v>
      </c>
      <c r="B1091" t="s">
        <v>30729</v>
      </c>
      <c r="I1091" t="s">
        <v>3</v>
      </c>
      <c r="J1091">
        <v>2.97</v>
      </c>
    </row>
    <row r="1092" spans="1:10" x14ac:dyDescent="0.2">
      <c r="A1092" t="s">
        <v>1335</v>
      </c>
      <c r="B1092" t="s">
        <v>30729</v>
      </c>
      <c r="I1092" t="s">
        <v>3</v>
      </c>
      <c r="J1092">
        <v>2.57</v>
      </c>
    </row>
    <row r="1093" spans="1:10" x14ac:dyDescent="0.2">
      <c r="A1093" t="s">
        <v>1336</v>
      </c>
      <c r="B1093" t="s">
        <v>30730</v>
      </c>
      <c r="I1093" t="s">
        <v>3</v>
      </c>
      <c r="J1093">
        <v>1.47</v>
      </c>
    </row>
    <row r="1094" spans="1:10" x14ac:dyDescent="0.2">
      <c r="A1094" t="s">
        <v>1337</v>
      </c>
      <c r="B1094" t="s">
        <v>30730</v>
      </c>
      <c r="I1094" t="s">
        <v>3</v>
      </c>
      <c r="J1094">
        <v>1.27</v>
      </c>
    </row>
    <row r="1095" spans="1:10" x14ac:dyDescent="0.2">
      <c r="A1095" t="s">
        <v>1338</v>
      </c>
      <c r="B1095" t="s">
        <v>30731</v>
      </c>
      <c r="I1095" t="s">
        <v>3</v>
      </c>
      <c r="J1095">
        <v>4.99</v>
      </c>
    </row>
    <row r="1096" spans="1:10" x14ac:dyDescent="0.2">
      <c r="A1096" t="s">
        <v>1339</v>
      </c>
      <c r="B1096" t="s">
        <v>30731</v>
      </c>
      <c r="I1096" t="s">
        <v>3</v>
      </c>
      <c r="J1096">
        <v>4.33</v>
      </c>
    </row>
    <row r="1097" spans="1:10" x14ac:dyDescent="0.2">
      <c r="A1097" t="s">
        <v>1340</v>
      </c>
      <c r="B1097" t="s">
        <v>30732</v>
      </c>
      <c r="I1097" t="s">
        <v>3</v>
      </c>
      <c r="J1097">
        <v>4.5</v>
      </c>
    </row>
    <row r="1098" spans="1:10" x14ac:dyDescent="0.2">
      <c r="A1098" t="s">
        <v>1341</v>
      </c>
      <c r="B1098" t="s">
        <v>30732</v>
      </c>
      <c r="I1098" t="s">
        <v>3</v>
      </c>
      <c r="J1098">
        <v>3.9</v>
      </c>
    </row>
    <row r="1099" spans="1:10" x14ac:dyDescent="0.2">
      <c r="A1099" t="s">
        <v>1342</v>
      </c>
      <c r="B1099" t="s">
        <v>30733</v>
      </c>
      <c r="I1099" t="s">
        <v>3</v>
      </c>
      <c r="J1099">
        <v>12.77</v>
      </c>
    </row>
    <row r="1100" spans="1:10" x14ac:dyDescent="0.2">
      <c r="A1100" t="s">
        <v>1343</v>
      </c>
      <c r="B1100" t="s">
        <v>30733</v>
      </c>
      <c r="I1100" t="s">
        <v>3</v>
      </c>
      <c r="J1100">
        <v>11.06</v>
      </c>
    </row>
    <row r="1101" spans="1:10" x14ac:dyDescent="0.2">
      <c r="A1101" t="s">
        <v>1344</v>
      </c>
      <c r="B1101" t="s">
        <v>30734</v>
      </c>
      <c r="I1101" t="s">
        <v>3</v>
      </c>
      <c r="J1101">
        <v>11.47</v>
      </c>
    </row>
    <row r="1102" spans="1:10" x14ac:dyDescent="0.2">
      <c r="A1102" t="s">
        <v>1345</v>
      </c>
      <c r="B1102" t="s">
        <v>30734</v>
      </c>
      <c r="I1102" t="s">
        <v>3</v>
      </c>
      <c r="J1102">
        <v>9.93</v>
      </c>
    </row>
    <row r="1103" spans="1:10" x14ac:dyDescent="0.2">
      <c r="A1103" t="s">
        <v>1346</v>
      </c>
      <c r="B1103" t="s">
        <v>30735</v>
      </c>
      <c r="I1103" t="s">
        <v>3</v>
      </c>
      <c r="J1103">
        <v>12.77</v>
      </c>
    </row>
    <row r="1104" spans="1:10" x14ac:dyDescent="0.2">
      <c r="A1104" t="s">
        <v>1347</v>
      </c>
      <c r="B1104" t="s">
        <v>30735</v>
      </c>
      <c r="I1104" t="s">
        <v>3</v>
      </c>
      <c r="J1104">
        <v>11.06</v>
      </c>
    </row>
    <row r="1105" spans="1:10" x14ac:dyDescent="0.2">
      <c r="A1105" t="s">
        <v>1348</v>
      </c>
      <c r="B1105" t="s">
        <v>30736</v>
      </c>
      <c r="I1105" t="s">
        <v>3</v>
      </c>
      <c r="J1105">
        <v>5.31</v>
      </c>
    </row>
    <row r="1106" spans="1:10" x14ac:dyDescent="0.2">
      <c r="A1106" t="s">
        <v>1349</v>
      </c>
      <c r="B1106" t="s">
        <v>30736</v>
      </c>
      <c r="I1106" t="s">
        <v>3</v>
      </c>
      <c r="J1106">
        <v>4.5999999999999996</v>
      </c>
    </row>
    <row r="1107" spans="1:10" x14ac:dyDescent="0.2">
      <c r="A1107" t="s">
        <v>1350</v>
      </c>
      <c r="B1107" t="s">
        <v>30737</v>
      </c>
      <c r="I1107" t="s">
        <v>3</v>
      </c>
      <c r="J1107">
        <v>4.82</v>
      </c>
    </row>
    <row r="1108" spans="1:10" x14ac:dyDescent="0.2">
      <c r="A1108" t="s">
        <v>1351</v>
      </c>
      <c r="B1108" t="s">
        <v>30737</v>
      </c>
      <c r="I1108" t="s">
        <v>3</v>
      </c>
      <c r="J1108">
        <v>4.18</v>
      </c>
    </row>
    <row r="1109" spans="1:10" x14ac:dyDescent="0.2">
      <c r="A1109" t="s">
        <v>1352</v>
      </c>
      <c r="B1109" t="s">
        <v>30738</v>
      </c>
      <c r="I1109" t="s">
        <v>3</v>
      </c>
      <c r="J1109">
        <v>2.97</v>
      </c>
    </row>
    <row r="1110" spans="1:10" x14ac:dyDescent="0.2">
      <c r="A1110" t="s">
        <v>1353</v>
      </c>
      <c r="B1110" t="s">
        <v>30738</v>
      </c>
      <c r="I1110" t="s">
        <v>3</v>
      </c>
      <c r="J1110">
        <v>2.57</v>
      </c>
    </row>
    <row r="1111" spans="1:10" x14ac:dyDescent="0.2">
      <c r="A1111" t="s">
        <v>1354</v>
      </c>
      <c r="B1111" t="s">
        <v>30739</v>
      </c>
      <c r="I1111" t="s">
        <v>3</v>
      </c>
      <c r="J1111">
        <v>1.47</v>
      </c>
    </row>
    <row r="1112" spans="1:10" x14ac:dyDescent="0.2">
      <c r="A1112" t="s">
        <v>1355</v>
      </c>
      <c r="B1112" t="s">
        <v>30739</v>
      </c>
      <c r="I1112" t="s">
        <v>3</v>
      </c>
      <c r="J1112">
        <v>1.27</v>
      </c>
    </row>
    <row r="1113" spans="1:10" x14ac:dyDescent="0.2">
      <c r="A1113" t="s">
        <v>1356</v>
      </c>
      <c r="B1113" t="s">
        <v>30740</v>
      </c>
      <c r="I1113" t="s">
        <v>3</v>
      </c>
      <c r="J1113">
        <v>9.1</v>
      </c>
    </row>
    <row r="1114" spans="1:10" x14ac:dyDescent="0.2">
      <c r="A1114" t="s">
        <v>1357</v>
      </c>
      <c r="B1114" t="s">
        <v>30740</v>
      </c>
      <c r="I1114" t="s">
        <v>3</v>
      </c>
      <c r="J1114">
        <v>7.88</v>
      </c>
    </row>
    <row r="1115" spans="1:10" x14ac:dyDescent="0.2">
      <c r="A1115" t="s">
        <v>1358</v>
      </c>
      <c r="B1115" t="s">
        <v>30741</v>
      </c>
      <c r="I1115" t="s">
        <v>3</v>
      </c>
      <c r="J1115">
        <v>8.43</v>
      </c>
    </row>
    <row r="1116" spans="1:10" x14ac:dyDescent="0.2">
      <c r="A1116" t="s">
        <v>1359</v>
      </c>
      <c r="B1116" t="s">
        <v>30741</v>
      </c>
      <c r="I1116" t="s">
        <v>3</v>
      </c>
      <c r="J1116">
        <v>7.31</v>
      </c>
    </row>
    <row r="1117" spans="1:10" x14ac:dyDescent="0.2">
      <c r="A1117" t="s">
        <v>1360</v>
      </c>
      <c r="B1117" t="s">
        <v>30742</v>
      </c>
      <c r="I1117" t="s">
        <v>3</v>
      </c>
      <c r="J1117">
        <v>4.99</v>
      </c>
    </row>
    <row r="1118" spans="1:10" x14ac:dyDescent="0.2">
      <c r="A1118" t="s">
        <v>1361</v>
      </c>
      <c r="B1118" t="s">
        <v>30742</v>
      </c>
      <c r="I1118" t="s">
        <v>3</v>
      </c>
      <c r="J1118">
        <v>4.33</v>
      </c>
    </row>
    <row r="1119" spans="1:10" x14ac:dyDescent="0.2">
      <c r="A1119" t="s">
        <v>1362</v>
      </c>
      <c r="B1119" t="s">
        <v>30743</v>
      </c>
      <c r="I1119" t="s">
        <v>3</v>
      </c>
      <c r="J1119">
        <v>8.43</v>
      </c>
    </row>
    <row r="1120" spans="1:10" x14ac:dyDescent="0.2">
      <c r="A1120" t="s">
        <v>1363</v>
      </c>
      <c r="B1120" t="s">
        <v>30743</v>
      </c>
      <c r="I1120" t="s">
        <v>3</v>
      </c>
      <c r="J1120">
        <v>7.31</v>
      </c>
    </row>
    <row r="1121" spans="1:10" x14ac:dyDescent="0.2">
      <c r="A1121" t="s">
        <v>1364</v>
      </c>
      <c r="B1121" t="s">
        <v>30744</v>
      </c>
      <c r="I1121" t="s">
        <v>3</v>
      </c>
      <c r="J1121">
        <v>27.33</v>
      </c>
    </row>
    <row r="1122" spans="1:10" x14ac:dyDescent="0.2">
      <c r="A1122" t="s">
        <v>1365</v>
      </c>
      <c r="B1122" t="s">
        <v>30744</v>
      </c>
      <c r="I1122" t="s">
        <v>3</v>
      </c>
      <c r="J1122">
        <v>23.68</v>
      </c>
    </row>
    <row r="1123" spans="1:10" x14ac:dyDescent="0.2">
      <c r="A1123" t="s">
        <v>1366</v>
      </c>
      <c r="B1123" t="s">
        <v>30745</v>
      </c>
      <c r="I1123" t="s">
        <v>3</v>
      </c>
      <c r="J1123">
        <v>22.82</v>
      </c>
    </row>
    <row r="1124" spans="1:10" x14ac:dyDescent="0.2">
      <c r="A1124" t="s">
        <v>1367</v>
      </c>
      <c r="B1124" t="s">
        <v>30745</v>
      </c>
      <c r="I1124" t="s">
        <v>3</v>
      </c>
      <c r="J1124">
        <v>19.77</v>
      </c>
    </row>
    <row r="1125" spans="1:10" x14ac:dyDescent="0.2">
      <c r="A1125" t="s">
        <v>1368</v>
      </c>
      <c r="B1125" t="s">
        <v>30746</v>
      </c>
      <c r="I1125" t="s">
        <v>3</v>
      </c>
      <c r="J1125">
        <v>1.5</v>
      </c>
    </row>
    <row r="1126" spans="1:10" x14ac:dyDescent="0.2">
      <c r="A1126" t="s">
        <v>1369</v>
      </c>
      <c r="B1126" t="s">
        <v>30746</v>
      </c>
      <c r="I1126" t="s">
        <v>3</v>
      </c>
      <c r="J1126">
        <v>1.3</v>
      </c>
    </row>
    <row r="1127" spans="1:10" x14ac:dyDescent="0.2">
      <c r="A1127" t="s">
        <v>1370</v>
      </c>
      <c r="B1127" t="s">
        <v>30747</v>
      </c>
      <c r="I1127" t="s">
        <v>3</v>
      </c>
      <c r="J1127">
        <v>0.95</v>
      </c>
    </row>
    <row r="1128" spans="1:10" x14ac:dyDescent="0.2">
      <c r="A1128" t="s">
        <v>1371</v>
      </c>
      <c r="B1128" t="s">
        <v>30747</v>
      </c>
      <c r="I1128" t="s">
        <v>3</v>
      </c>
      <c r="J1128">
        <v>0.82</v>
      </c>
    </row>
    <row r="1129" spans="1:10" x14ac:dyDescent="0.2">
      <c r="A1129" t="s">
        <v>1372</v>
      </c>
      <c r="B1129" t="s">
        <v>30748</v>
      </c>
      <c r="I1129" t="s">
        <v>3</v>
      </c>
      <c r="J1129">
        <v>8.2899999999999991</v>
      </c>
    </row>
    <row r="1130" spans="1:10" x14ac:dyDescent="0.2">
      <c r="A1130" t="s">
        <v>1373</v>
      </c>
      <c r="B1130" t="s">
        <v>30748</v>
      </c>
      <c r="I1130" t="s">
        <v>3</v>
      </c>
      <c r="J1130">
        <v>7.18</v>
      </c>
    </row>
    <row r="1131" spans="1:10" x14ac:dyDescent="0.2">
      <c r="A1131" t="s">
        <v>1374</v>
      </c>
      <c r="B1131" t="s">
        <v>30749</v>
      </c>
      <c r="I1131" t="s">
        <v>3</v>
      </c>
      <c r="J1131">
        <v>6.01</v>
      </c>
    </row>
    <row r="1132" spans="1:10" x14ac:dyDescent="0.2">
      <c r="A1132" t="s">
        <v>1375</v>
      </c>
      <c r="B1132" t="s">
        <v>30749</v>
      </c>
      <c r="I1132" t="s">
        <v>3</v>
      </c>
      <c r="J1132">
        <v>5.2</v>
      </c>
    </row>
    <row r="1133" spans="1:10" x14ac:dyDescent="0.2">
      <c r="A1133" t="s">
        <v>1376</v>
      </c>
      <c r="B1133" t="s">
        <v>30750</v>
      </c>
      <c r="I1133" t="s">
        <v>3</v>
      </c>
      <c r="J1133">
        <v>2.97</v>
      </c>
    </row>
    <row r="1134" spans="1:10" x14ac:dyDescent="0.2">
      <c r="A1134" t="s">
        <v>1377</v>
      </c>
      <c r="B1134" t="s">
        <v>30750</v>
      </c>
      <c r="I1134" t="s">
        <v>3</v>
      </c>
      <c r="J1134">
        <v>2.57</v>
      </c>
    </row>
    <row r="1135" spans="1:10" x14ac:dyDescent="0.2">
      <c r="A1135" t="s">
        <v>1378</v>
      </c>
      <c r="B1135" t="s">
        <v>30751</v>
      </c>
      <c r="I1135" t="s">
        <v>3</v>
      </c>
      <c r="J1135">
        <v>15.25</v>
      </c>
    </row>
    <row r="1136" spans="1:10" x14ac:dyDescent="0.2">
      <c r="A1136" t="s">
        <v>1379</v>
      </c>
      <c r="B1136" t="s">
        <v>30751</v>
      </c>
      <c r="I1136" t="s">
        <v>3</v>
      </c>
      <c r="J1136">
        <v>13.21</v>
      </c>
    </row>
    <row r="1137" spans="1:10" x14ac:dyDescent="0.2">
      <c r="A1137" t="s">
        <v>1380</v>
      </c>
      <c r="B1137" t="s">
        <v>30752</v>
      </c>
      <c r="I1137" t="s">
        <v>3</v>
      </c>
      <c r="J1137">
        <v>9.1</v>
      </c>
    </row>
    <row r="1138" spans="1:10" x14ac:dyDescent="0.2">
      <c r="A1138" t="s">
        <v>1381</v>
      </c>
      <c r="B1138" t="s">
        <v>30752</v>
      </c>
      <c r="I1138" t="s">
        <v>3</v>
      </c>
      <c r="J1138">
        <v>7.88</v>
      </c>
    </row>
    <row r="1139" spans="1:10" x14ac:dyDescent="0.2">
      <c r="A1139" t="s">
        <v>1382</v>
      </c>
      <c r="B1139" t="s">
        <v>30753</v>
      </c>
      <c r="I1139" t="s">
        <v>3</v>
      </c>
      <c r="J1139">
        <v>8.43</v>
      </c>
    </row>
    <row r="1140" spans="1:10" x14ac:dyDescent="0.2">
      <c r="A1140" t="s">
        <v>1383</v>
      </c>
      <c r="B1140" t="s">
        <v>30753</v>
      </c>
      <c r="I1140" t="s">
        <v>3</v>
      </c>
      <c r="J1140">
        <v>7.31</v>
      </c>
    </row>
    <row r="1141" spans="1:10" x14ac:dyDescent="0.2">
      <c r="A1141" t="s">
        <v>1384</v>
      </c>
      <c r="B1141" t="s">
        <v>30754</v>
      </c>
      <c r="I1141" t="s">
        <v>3</v>
      </c>
      <c r="J1141">
        <v>15.25</v>
      </c>
    </row>
    <row r="1142" spans="1:10" x14ac:dyDescent="0.2">
      <c r="A1142" t="s">
        <v>1385</v>
      </c>
      <c r="B1142" t="s">
        <v>30754</v>
      </c>
      <c r="I1142" t="s">
        <v>3</v>
      </c>
      <c r="J1142">
        <v>13.21</v>
      </c>
    </row>
    <row r="1143" spans="1:10" x14ac:dyDescent="0.2">
      <c r="A1143" t="s">
        <v>1386</v>
      </c>
      <c r="B1143" t="s">
        <v>30755</v>
      </c>
      <c r="I1143" t="s">
        <v>3</v>
      </c>
      <c r="J1143">
        <v>27.33</v>
      </c>
    </row>
    <row r="1144" spans="1:10" x14ac:dyDescent="0.2">
      <c r="A1144" t="s">
        <v>1387</v>
      </c>
      <c r="B1144" t="s">
        <v>30755</v>
      </c>
      <c r="I1144" t="s">
        <v>3</v>
      </c>
      <c r="J1144">
        <v>23.68</v>
      </c>
    </row>
    <row r="1145" spans="1:10" x14ac:dyDescent="0.2">
      <c r="A1145" t="s">
        <v>1388</v>
      </c>
      <c r="B1145" t="s">
        <v>30756</v>
      </c>
      <c r="I1145" t="s">
        <v>3</v>
      </c>
      <c r="J1145">
        <v>22.82</v>
      </c>
    </row>
    <row r="1146" spans="1:10" x14ac:dyDescent="0.2">
      <c r="A1146" t="s">
        <v>1389</v>
      </c>
      <c r="B1146" t="s">
        <v>30756</v>
      </c>
      <c r="I1146" t="s">
        <v>3</v>
      </c>
      <c r="J1146">
        <v>19.77</v>
      </c>
    </row>
    <row r="1147" spans="1:10" x14ac:dyDescent="0.2">
      <c r="A1147" t="s">
        <v>1390</v>
      </c>
      <c r="B1147" t="s">
        <v>30757</v>
      </c>
      <c r="I1147" t="s">
        <v>3</v>
      </c>
      <c r="J1147">
        <v>16.64</v>
      </c>
    </row>
    <row r="1148" spans="1:10" x14ac:dyDescent="0.2">
      <c r="A1148" t="s">
        <v>1391</v>
      </c>
      <c r="B1148" t="s">
        <v>30757</v>
      </c>
      <c r="I1148" t="s">
        <v>3</v>
      </c>
      <c r="J1148">
        <v>14.42</v>
      </c>
    </row>
    <row r="1149" spans="1:10" x14ac:dyDescent="0.2">
      <c r="A1149" t="s">
        <v>1392</v>
      </c>
      <c r="B1149" t="s">
        <v>30758</v>
      </c>
      <c r="I1149" t="s">
        <v>3</v>
      </c>
      <c r="J1149">
        <v>11.18</v>
      </c>
    </row>
    <row r="1150" spans="1:10" x14ac:dyDescent="0.2">
      <c r="A1150" t="s">
        <v>1393</v>
      </c>
      <c r="B1150" t="s">
        <v>30758</v>
      </c>
      <c r="I1150" t="s">
        <v>3</v>
      </c>
      <c r="J1150">
        <v>9.68</v>
      </c>
    </row>
    <row r="1151" spans="1:10" x14ac:dyDescent="0.2">
      <c r="A1151" t="s">
        <v>1394</v>
      </c>
      <c r="B1151" t="s">
        <v>30759</v>
      </c>
      <c r="I1151" t="s">
        <v>3</v>
      </c>
      <c r="J1151">
        <v>8.43</v>
      </c>
    </row>
    <row r="1152" spans="1:10" x14ac:dyDescent="0.2">
      <c r="A1152" t="s">
        <v>1395</v>
      </c>
      <c r="B1152" t="s">
        <v>30759</v>
      </c>
      <c r="I1152" t="s">
        <v>3</v>
      </c>
      <c r="J1152">
        <v>7.31</v>
      </c>
    </row>
    <row r="1153" spans="1:10" x14ac:dyDescent="0.2">
      <c r="A1153" t="s">
        <v>1396</v>
      </c>
      <c r="B1153" t="s">
        <v>30760</v>
      </c>
      <c r="I1153" t="s">
        <v>3</v>
      </c>
      <c r="J1153">
        <v>1.47</v>
      </c>
    </row>
    <row r="1154" spans="1:10" x14ac:dyDescent="0.2">
      <c r="A1154" t="s">
        <v>1397</v>
      </c>
      <c r="B1154" t="s">
        <v>30760</v>
      </c>
      <c r="I1154" t="s">
        <v>3</v>
      </c>
      <c r="J1154">
        <v>1.27</v>
      </c>
    </row>
    <row r="1155" spans="1:10" x14ac:dyDescent="0.2">
      <c r="A1155" t="s">
        <v>1398</v>
      </c>
      <c r="B1155" t="s">
        <v>30761</v>
      </c>
      <c r="I1155" t="s">
        <v>3</v>
      </c>
      <c r="J1155">
        <v>0.95</v>
      </c>
    </row>
    <row r="1156" spans="1:10" x14ac:dyDescent="0.2">
      <c r="A1156" t="s">
        <v>1399</v>
      </c>
      <c r="B1156" t="s">
        <v>30761</v>
      </c>
      <c r="I1156" t="s">
        <v>3</v>
      </c>
      <c r="J1156">
        <v>0.82</v>
      </c>
    </row>
    <row r="1157" spans="1:10" x14ac:dyDescent="0.2">
      <c r="A1157" t="s">
        <v>1400</v>
      </c>
      <c r="B1157" t="s">
        <v>30762</v>
      </c>
      <c r="I1157" t="s">
        <v>3</v>
      </c>
      <c r="J1157">
        <v>9.1</v>
      </c>
    </row>
    <row r="1158" spans="1:10" x14ac:dyDescent="0.2">
      <c r="A1158" t="s">
        <v>1401</v>
      </c>
      <c r="B1158" t="s">
        <v>30762</v>
      </c>
      <c r="I1158" t="s">
        <v>3</v>
      </c>
      <c r="J1158">
        <v>7.88</v>
      </c>
    </row>
    <row r="1159" spans="1:10" x14ac:dyDescent="0.2">
      <c r="A1159" t="s">
        <v>1402</v>
      </c>
      <c r="B1159" t="s">
        <v>30763</v>
      </c>
      <c r="I1159" t="s">
        <v>3</v>
      </c>
      <c r="J1159">
        <v>6.01</v>
      </c>
    </row>
    <row r="1160" spans="1:10" x14ac:dyDescent="0.2">
      <c r="A1160" t="s">
        <v>1403</v>
      </c>
      <c r="B1160" t="s">
        <v>30763</v>
      </c>
      <c r="I1160" t="s">
        <v>3</v>
      </c>
      <c r="J1160">
        <v>5.2</v>
      </c>
    </row>
    <row r="1161" spans="1:10" x14ac:dyDescent="0.2">
      <c r="A1161" t="s">
        <v>1404</v>
      </c>
      <c r="B1161" t="s">
        <v>30764</v>
      </c>
      <c r="I1161" t="s">
        <v>3</v>
      </c>
      <c r="J1161">
        <v>4.5599999999999996</v>
      </c>
    </row>
    <row r="1162" spans="1:10" x14ac:dyDescent="0.2">
      <c r="A1162" t="s">
        <v>1405</v>
      </c>
      <c r="B1162" t="s">
        <v>30764</v>
      </c>
      <c r="I1162" t="s">
        <v>3</v>
      </c>
      <c r="J1162">
        <v>3.95</v>
      </c>
    </row>
    <row r="1163" spans="1:10" x14ac:dyDescent="0.2">
      <c r="A1163" t="s">
        <v>1406</v>
      </c>
      <c r="B1163" t="s">
        <v>30765</v>
      </c>
      <c r="I1163" t="s">
        <v>5</v>
      </c>
      <c r="J1163">
        <v>1675.92</v>
      </c>
    </row>
    <row r="1164" spans="1:10" x14ac:dyDescent="0.2">
      <c r="A1164" t="s">
        <v>1407</v>
      </c>
      <c r="B1164" t="s">
        <v>30765</v>
      </c>
      <c r="I1164" t="s">
        <v>5</v>
      </c>
      <c r="J1164">
        <v>1452.18</v>
      </c>
    </row>
    <row r="1165" spans="1:10" x14ac:dyDescent="0.2">
      <c r="A1165" t="s">
        <v>1408</v>
      </c>
      <c r="B1165" t="s">
        <v>30766</v>
      </c>
      <c r="I1165" t="s">
        <v>3</v>
      </c>
      <c r="J1165">
        <v>18.260000000000002</v>
      </c>
    </row>
    <row r="1166" spans="1:10" x14ac:dyDescent="0.2">
      <c r="A1166" t="s">
        <v>1409</v>
      </c>
      <c r="B1166" t="s">
        <v>30766</v>
      </c>
      <c r="I1166" t="s">
        <v>3</v>
      </c>
      <c r="J1166">
        <v>15.82</v>
      </c>
    </row>
    <row r="1167" spans="1:10" x14ac:dyDescent="0.2">
      <c r="A1167" t="s">
        <v>1410</v>
      </c>
      <c r="B1167" t="s">
        <v>30767</v>
      </c>
      <c r="I1167" t="s">
        <v>3</v>
      </c>
      <c r="J1167">
        <v>15.25</v>
      </c>
    </row>
    <row r="1168" spans="1:10" x14ac:dyDescent="0.2">
      <c r="A1168" t="s">
        <v>1411</v>
      </c>
      <c r="B1168" t="s">
        <v>30767</v>
      </c>
      <c r="I1168" t="s">
        <v>3</v>
      </c>
      <c r="J1168">
        <v>13.21</v>
      </c>
    </row>
    <row r="1169" spans="1:10" x14ac:dyDescent="0.2">
      <c r="A1169" t="s">
        <v>1412</v>
      </c>
      <c r="B1169" t="s">
        <v>30768</v>
      </c>
      <c r="I1169" t="s">
        <v>3</v>
      </c>
      <c r="J1169">
        <v>9.1</v>
      </c>
    </row>
    <row r="1170" spans="1:10" x14ac:dyDescent="0.2">
      <c r="A1170" t="s">
        <v>1413</v>
      </c>
      <c r="B1170" t="s">
        <v>30768</v>
      </c>
      <c r="I1170" t="s">
        <v>3</v>
      </c>
      <c r="J1170">
        <v>7.88</v>
      </c>
    </row>
    <row r="1171" spans="1:10" x14ac:dyDescent="0.2">
      <c r="A1171" t="s">
        <v>1414</v>
      </c>
      <c r="B1171" t="s">
        <v>30769</v>
      </c>
      <c r="I1171" t="s">
        <v>3</v>
      </c>
      <c r="J1171">
        <v>30.54</v>
      </c>
    </row>
    <row r="1172" spans="1:10" x14ac:dyDescent="0.2">
      <c r="A1172" t="s">
        <v>1415</v>
      </c>
      <c r="B1172" t="s">
        <v>30769</v>
      </c>
      <c r="I1172" t="s">
        <v>3</v>
      </c>
      <c r="J1172">
        <v>26.46</v>
      </c>
    </row>
    <row r="1173" spans="1:10" x14ac:dyDescent="0.2">
      <c r="A1173" t="s">
        <v>1416</v>
      </c>
      <c r="B1173" t="s">
        <v>30770</v>
      </c>
      <c r="I1173" t="s">
        <v>3</v>
      </c>
      <c r="J1173">
        <v>22.82</v>
      </c>
    </row>
    <row r="1174" spans="1:10" x14ac:dyDescent="0.2">
      <c r="A1174" t="s">
        <v>1417</v>
      </c>
      <c r="B1174" t="s">
        <v>30770</v>
      </c>
      <c r="I1174" t="s">
        <v>3</v>
      </c>
      <c r="J1174">
        <v>19.77</v>
      </c>
    </row>
    <row r="1175" spans="1:10" x14ac:dyDescent="0.2">
      <c r="A1175" t="s">
        <v>1418</v>
      </c>
      <c r="B1175" t="s">
        <v>30771</v>
      </c>
      <c r="I1175" t="s">
        <v>3</v>
      </c>
      <c r="J1175">
        <v>36.520000000000003</v>
      </c>
    </row>
    <row r="1176" spans="1:10" x14ac:dyDescent="0.2">
      <c r="A1176" t="s">
        <v>1419</v>
      </c>
      <c r="B1176" t="s">
        <v>30771</v>
      </c>
      <c r="I1176" t="s">
        <v>3</v>
      </c>
      <c r="J1176">
        <v>31.64</v>
      </c>
    </row>
    <row r="1177" spans="1:10" x14ac:dyDescent="0.2">
      <c r="A1177" t="s">
        <v>1420</v>
      </c>
      <c r="B1177" t="s">
        <v>30772</v>
      </c>
      <c r="I1177" t="s">
        <v>3</v>
      </c>
      <c r="J1177">
        <v>22.24</v>
      </c>
    </row>
    <row r="1178" spans="1:10" x14ac:dyDescent="0.2">
      <c r="A1178" t="s">
        <v>1421</v>
      </c>
      <c r="B1178" t="s">
        <v>30772</v>
      </c>
      <c r="I1178" t="s">
        <v>3</v>
      </c>
      <c r="J1178">
        <v>19.27</v>
      </c>
    </row>
    <row r="1179" spans="1:10" x14ac:dyDescent="0.2">
      <c r="A1179" t="s">
        <v>1422</v>
      </c>
      <c r="B1179" t="s">
        <v>30773</v>
      </c>
      <c r="I1179" t="s">
        <v>3</v>
      </c>
      <c r="J1179">
        <v>16.64</v>
      </c>
    </row>
    <row r="1180" spans="1:10" x14ac:dyDescent="0.2">
      <c r="A1180" t="s">
        <v>1423</v>
      </c>
      <c r="B1180" t="s">
        <v>30773</v>
      </c>
      <c r="I1180" t="s">
        <v>3</v>
      </c>
      <c r="J1180">
        <v>14.42</v>
      </c>
    </row>
    <row r="1181" spans="1:10" x14ac:dyDescent="0.2">
      <c r="A1181" t="s">
        <v>1424</v>
      </c>
      <c r="B1181" t="s">
        <v>30774</v>
      </c>
      <c r="I1181" t="s">
        <v>3</v>
      </c>
      <c r="J1181">
        <v>11.18</v>
      </c>
    </row>
    <row r="1182" spans="1:10" x14ac:dyDescent="0.2">
      <c r="A1182" t="s">
        <v>1425</v>
      </c>
      <c r="B1182" t="s">
        <v>30774</v>
      </c>
      <c r="I1182" t="s">
        <v>3</v>
      </c>
      <c r="J1182">
        <v>9.68</v>
      </c>
    </row>
    <row r="1183" spans="1:10" x14ac:dyDescent="0.2">
      <c r="A1183" t="s">
        <v>1426</v>
      </c>
      <c r="B1183" t="s">
        <v>30775</v>
      </c>
      <c r="I1183" t="s">
        <v>3</v>
      </c>
      <c r="J1183">
        <v>1.99</v>
      </c>
    </row>
    <row r="1184" spans="1:10" x14ac:dyDescent="0.2">
      <c r="A1184" t="s">
        <v>1427</v>
      </c>
      <c r="B1184" t="s">
        <v>30775</v>
      </c>
      <c r="I1184" t="s">
        <v>3</v>
      </c>
      <c r="J1184">
        <v>1.72</v>
      </c>
    </row>
    <row r="1185" spans="1:10" x14ac:dyDescent="0.2">
      <c r="A1185" t="s">
        <v>1428</v>
      </c>
      <c r="B1185" t="s">
        <v>30776</v>
      </c>
      <c r="I1185" t="s">
        <v>3</v>
      </c>
      <c r="J1185">
        <v>1.47</v>
      </c>
    </row>
    <row r="1186" spans="1:10" x14ac:dyDescent="0.2">
      <c r="A1186" t="s">
        <v>1429</v>
      </c>
      <c r="B1186" t="s">
        <v>30776</v>
      </c>
      <c r="I1186" t="s">
        <v>3</v>
      </c>
      <c r="J1186">
        <v>1.27</v>
      </c>
    </row>
    <row r="1187" spans="1:10" x14ac:dyDescent="0.2">
      <c r="A1187" t="s">
        <v>1430</v>
      </c>
      <c r="B1187" t="s">
        <v>30777</v>
      </c>
      <c r="I1187" t="s">
        <v>3</v>
      </c>
      <c r="J1187">
        <v>9.1</v>
      </c>
    </row>
    <row r="1188" spans="1:10" x14ac:dyDescent="0.2">
      <c r="A1188" t="s">
        <v>1431</v>
      </c>
      <c r="B1188" t="s">
        <v>30777</v>
      </c>
      <c r="I1188" t="s">
        <v>3</v>
      </c>
      <c r="J1188">
        <v>7.88</v>
      </c>
    </row>
    <row r="1189" spans="1:10" x14ac:dyDescent="0.2">
      <c r="A1189" t="s">
        <v>1432</v>
      </c>
      <c r="B1189" t="s">
        <v>30778</v>
      </c>
      <c r="I1189" t="s">
        <v>3</v>
      </c>
      <c r="J1189">
        <v>6.01</v>
      </c>
    </row>
    <row r="1190" spans="1:10" x14ac:dyDescent="0.2">
      <c r="A1190" t="s">
        <v>1433</v>
      </c>
      <c r="B1190" t="s">
        <v>30778</v>
      </c>
      <c r="I1190" t="s">
        <v>3</v>
      </c>
      <c r="J1190">
        <v>5.2</v>
      </c>
    </row>
    <row r="1191" spans="1:10" x14ac:dyDescent="0.2">
      <c r="A1191" t="s">
        <v>1434</v>
      </c>
      <c r="B1191" t="s">
        <v>30779</v>
      </c>
      <c r="I1191" t="s">
        <v>3</v>
      </c>
      <c r="J1191">
        <v>4.5599999999999996</v>
      </c>
    </row>
    <row r="1192" spans="1:10" x14ac:dyDescent="0.2">
      <c r="A1192" t="s">
        <v>1435</v>
      </c>
      <c r="B1192" t="s">
        <v>30779</v>
      </c>
      <c r="I1192" t="s">
        <v>3</v>
      </c>
      <c r="J1192">
        <v>3.95</v>
      </c>
    </row>
    <row r="1193" spans="1:10" x14ac:dyDescent="0.2">
      <c r="A1193" t="s">
        <v>1436</v>
      </c>
      <c r="B1193" t="s">
        <v>30780</v>
      </c>
      <c r="I1193" t="s">
        <v>5</v>
      </c>
      <c r="J1193">
        <v>1675.89</v>
      </c>
    </row>
    <row r="1194" spans="1:10" x14ac:dyDescent="0.2">
      <c r="A1194" t="s">
        <v>1437</v>
      </c>
      <c r="B1194" t="s">
        <v>30780</v>
      </c>
      <c r="I1194" t="s">
        <v>5</v>
      </c>
      <c r="J1194">
        <v>1452.16</v>
      </c>
    </row>
    <row r="1195" spans="1:10" x14ac:dyDescent="0.2">
      <c r="A1195" t="s">
        <v>1438</v>
      </c>
      <c r="B1195" t="s">
        <v>30781</v>
      </c>
      <c r="I1195" t="s">
        <v>3</v>
      </c>
      <c r="J1195">
        <v>13.98</v>
      </c>
    </row>
    <row r="1196" spans="1:10" x14ac:dyDescent="0.2">
      <c r="A1196" t="s">
        <v>1439</v>
      </c>
      <c r="B1196" t="s">
        <v>30781</v>
      </c>
      <c r="I1196" t="s">
        <v>3</v>
      </c>
      <c r="J1196">
        <v>12.11</v>
      </c>
    </row>
    <row r="1197" spans="1:10" x14ac:dyDescent="0.2">
      <c r="A1197" t="s">
        <v>1440</v>
      </c>
      <c r="B1197" t="s">
        <v>30782</v>
      </c>
      <c r="I1197" t="s">
        <v>3</v>
      </c>
      <c r="J1197">
        <v>11.64</v>
      </c>
    </row>
    <row r="1198" spans="1:10" x14ac:dyDescent="0.2">
      <c r="A1198" t="s">
        <v>1441</v>
      </c>
      <c r="B1198" t="s">
        <v>30782</v>
      </c>
      <c r="I1198" t="s">
        <v>3</v>
      </c>
      <c r="J1198">
        <v>10.09</v>
      </c>
    </row>
    <row r="1199" spans="1:10" x14ac:dyDescent="0.2">
      <c r="A1199" t="s">
        <v>1442</v>
      </c>
      <c r="B1199" t="s">
        <v>30783</v>
      </c>
      <c r="I1199" t="s">
        <v>3</v>
      </c>
      <c r="J1199">
        <v>6.99</v>
      </c>
    </row>
    <row r="1200" spans="1:10" x14ac:dyDescent="0.2">
      <c r="A1200" t="s">
        <v>1443</v>
      </c>
      <c r="B1200" t="s">
        <v>30783</v>
      </c>
      <c r="I1200" t="s">
        <v>3</v>
      </c>
      <c r="J1200">
        <v>6.05</v>
      </c>
    </row>
    <row r="1201" spans="1:10" x14ac:dyDescent="0.2">
      <c r="A1201" t="s">
        <v>1444</v>
      </c>
      <c r="B1201" t="s">
        <v>30784</v>
      </c>
      <c r="I1201" t="s">
        <v>3</v>
      </c>
      <c r="J1201">
        <v>55.91</v>
      </c>
    </row>
    <row r="1202" spans="1:10" x14ac:dyDescent="0.2">
      <c r="A1202" t="s">
        <v>1445</v>
      </c>
      <c r="B1202" t="s">
        <v>30784</v>
      </c>
      <c r="I1202" t="s">
        <v>3</v>
      </c>
      <c r="J1202">
        <v>48.44</v>
      </c>
    </row>
    <row r="1203" spans="1:10" x14ac:dyDescent="0.2">
      <c r="A1203" t="s">
        <v>1446</v>
      </c>
      <c r="B1203" t="s">
        <v>30785</v>
      </c>
      <c r="I1203" t="s">
        <v>5</v>
      </c>
      <c r="J1203">
        <v>11933.49</v>
      </c>
    </row>
    <row r="1204" spans="1:10" x14ac:dyDescent="0.2">
      <c r="A1204" t="s">
        <v>1447</v>
      </c>
      <c r="B1204" t="s">
        <v>30785</v>
      </c>
      <c r="I1204" t="s">
        <v>5</v>
      </c>
      <c r="J1204">
        <v>10340.35</v>
      </c>
    </row>
    <row r="1205" spans="1:10" x14ac:dyDescent="0.2">
      <c r="A1205" t="s">
        <v>1448</v>
      </c>
      <c r="B1205" t="s">
        <v>30786</v>
      </c>
      <c r="I1205" t="s">
        <v>5</v>
      </c>
      <c r="J1205">
        <v>1618.08</v>
      </c>
    </row>
    <row r="1206" spans="1:10" x14ac:dyDescent="0.2">
      <c r="A1206" t="s">
        <v>1449</v>
      </c>
      <c r="B1206" t="s">
        <v>30786</v>
      </c>
      <c r="I1206" t="s">
        <v>5</v>
      </c>
      <c r="J1206">
        <v>1402.08</v>
      </c>
    </row>
    <row r="1207" spans="1:10" x14ac:dyDescent="0.2">
      <c r="A1207" t="s">
        <v>1450</v>
      </c>
      <c r="B1207" t="s">
        <v>30787</v>
      </c>
      <c r="I1207" t="s">
        <v>3</v>
      </c>
      <c r="J1207">
        <v>3.52</v>
      </c>
    </row>
    <row r="1208" spans="1:10" x14ac:dyDescent="0.2">
      <c r="A1208" t="s">
        <v>1451</v>
      </c>
      <c r="B1208" t="s">
        <v>30787</v>
      </c>
      <c r="I1208" t="s">
        <v>3</v>
      </c>
      <c r="J1208">
        <v>3.05</v>
      </c>
    </row>
    <row r="1209" spans="1:10" x14ac:dyDescent="0.2">
      <c r="A1209" t="s">
        <v>1452</v>
      </c>
      <c r="B1209" t="s">
        <v>30788</v>
      </c>
      <c r="I1209" t="s">
        <v>5</v>
      </c>
      <c r="J1209">
        <v>837.94</v>
      </c>
    </row>
    <row r="1210" spans="1:10" x14ac:dyDescent="0.2">
      <c r="A1210" t="s">
        <v>1453</v>
      </c>
      <c r="B1210" t="s">
        <v>30788</v>
      </c>
      <c r="I1210" t="s">
        <v>5</v>
      </c>
      <c r="J1210">
        <v>726.08</v>
      </c>
    </row>
    <row r="1211" spans="1:10" x14ac:dyDescent="0.2">
      <c r="A1211" t="s">
        <v>1454</v>
      </c>
      <c r="B1211" t="s">
        <v>30789</v>
      </c>
      <c r="I1211" t="s">
        <v>5</v>
      </c>
      <c r="J1211">
        <v>837.94</v>
      </c>
    </row>
    <row r="1212" spans="1:10" x14ac:dyDescent="0.2">
      <c r="A1212" t="s">
        <v>1455</v>
      </c>
      <c r="B1212" t="s">
        <v>30789</v>
      </c>
      <c r="I1212" t="s">
        <v>5</v>
      </c>
      <c r="J1212">
        <v>726.08</v>
      </c>
    </row>
    <row r="1213" spans="1:10" x14ac:dyDescent="0.2">
      <c r="A1213" t="s">
        <v>1456</v>
      </c>
      <c r="B1213" t="s">
        <v>30790</v>
      </c>
      <c r="I1213" t="s">
        <v>3</v>
      </c>
      <c r="J1213">
        <v>2.02</v>
      </c>
    </row>
    <row r="1214" spans="1:10" x14ac:dyDescent="0.2">
      <c r="A1214" t="s">
        <v>1457</v>
      </c>
      <c r="B1214" t="s">
        <v>30790</v>
      </c>
      <c r="I1214" t="s">
        <v>3</v>
      </c>
      <c r="J1214">
        <v>1.75</v>
      </c>
    </row>
    <row r="1215" spans="1:10" x14ac:dyDescent="0.2">
      <c r="A1215" t="s">
        <v>1458</v>
      </c>
      <c r="B1215" t="s">
        <v>30791</v>
      </c>
      <c r="I1215" t="s">
        <v>3</v>
      </c>
      <c r="J1215">
        <v>6.09</v>
      </c>
    </row>
    <row r="1216" spans="1:10" x14ac:dyDescent="0.2">
      <c r="A1216" t="s">
        <v>1459</v>
      </c>
      <c r="B1216" t="s">
        <v>30791</v>
      </c>
      <c r="I1216" t="s">
        <v>3</v>
      </c>
      <c r="J1216">
        <v>5.28</v>
      </c>
    </row>
    <row r="1217" spans="1:10" x14ac:dyDescent="0.2">
      <c r="A1217" t="s">
        <v>1460</v>
      </c>
      <c r="B1217" t="s">
        <v>30792</v>
      </c>
      <c r="I1217" t="s">
        <v>3</v>
      </c>
      <c r="J1217">
        <v>4.18</v>
      </c>
    </row>
    <row r="1218" spans="1:10" x14ac:dyDescent="0.2">
      <c r="A1218" t="s">
        <v>1461</v>
      </c>
      <c r="B1218" t="s">
        <v>30792</v>
      </c>
      <c r="I1218" t="s">
        <v>3</v>
      </c>
      <c r="J1218">
        <v>3.63</v>
      </c>
    </row>
    <row r="1219" spans="1:10" x14ac:dyDescent="0.2">
      <c r="A1219" t="s">
        <v>1462</v>
      </c>
      <c r="B1219" t="s">
        <v>30793</v>
      </c>
      <c r="I1219" t="s">
        <v>3</v>
      </c>
      <c r="J1219">
        <v>2.5099999999999998</v>
      </c>
    </row>
    <row r="1220" spans="1:10" x14ac:dyDescent="0.2">
      <c r="A1220" t="s">
        <v>1463</v>
      </c>
      <c r="B1220" t="s">
        <v>30793</v>
      </c>
      <c r="I1220" t="s">
        <v>3</v>
      </c>
      <c r="J1220">
        <v>2.17</v>
      </c>
    </row>
    <row r="1221" spans="1:10" x14ac:dyDescent="0.2">
      <c r="A1221" t="s">
        <v>1464</v>
      </c>
      <c r="B1221" t="s">
        <v>30794</v>
      </c>
      <c r="I1221" t="s">
        <v>1009</v>
      </c>
      <c r="J1221">
        <v>25608.74</v>
      </c>
    </row>
    <row r="1222" spans="1:10" x14ac:dyDescent="0.2">
      <c r="A1222" t="s">
        <v>1465</v>
      </c>
      <c r="B1222" t="s">
        <v>30794</v>
      </c>
      <c r="I1222" t="s">
        <v>1009</v>
      </c>
      <c r="J1222">
        <v>22190.57</v>
      </c>
    </row>
    <row r="1223" spans="1:10" x14ac:dyDescent="0.2">
      <c r="A1223" t="s">
        <v>1466</v>
      </c>
      <c r="B1223" t="s">
        <v>30795</v>
      </c>
      <c r="I1223" t="s">
        <v>1009</v>
      </c>
      <c r="J1223">
        <v>34648.29</v>
      </c>
    </row>
    <row r="1224" spans="1:10" x14ac:dyDescent="0.2">
      <c r="A1224" t="s">
        <v>1467</v>
      </c>
      <c r="B1224" t="s">
        <v>30795</v>
      </c>
      <c r="I1224" t="s">
        <v>1009</v>
      </c>
      <c r="J1224">
        <v>30023.58</v>
      </c>
    </row>
    <row r="1225" spans="1:10" x14ac:dyDescent="0.2">
      <c r="A1225" t="s">
        <v>116</v>
      </c>
      <c r="B1225" t="s">
        <v>30796</v>
      </c>
      <c r="I1225" t="s">
        <v>3</v>
      </c>
      <c r="J1225">
        <v>1.34</v>
      </c>
    </row>
    <row r="1226" spans="1:10" x14ac:dyDescent="0.2">
      <c r="A1226" t="s">
        <v>1468</v>
      </c>
      <c r="B1226" t="s">
        <v>30796</v>
      </c>
      <c r="I1226" t="s">
        <v>3</v>
      </c>
      <c r="J1226">
        <v>1.1599999999999999</v>
      </c>
    </row>
    <row r="1227" spans="1:10" x14ac:dyDescent="0.2">
      <c r="A1227" t="s">
        <v>1469</v>
      </c>
      <c r="B1227" t="s">
        <v>30797</v>
      </c>
      <c r="I1227" t="s">
        <v>3</v>
      </c>
      <c r="J1227">
        <v>0.92</v>
      </c>
    </row>
    <row r="1228" spans="1:10" x14ac:dyDescent="0.2">
      <c r="A1228" t="s">
        <v>1470</v>
      </c>
      <c r="B1228" t="s">
        <v>30797</v>
      </c>
      <c r="I1228" t="s">
        <v>3</v>
      </c>
      <c r="J1228">
        <v>0.8</v>
      </c>
    </row>
    <row r="1229" spans="1:10" x14ac:dyDescent="0.2">
      <c r="A1229" t="s">
        <v>1471</v>
      </c>
      <c r="B1229" t="s">
        <v>30798</v>
      </c>
      <c r="I1229" t="s">
        <v>114</v>
      </c>
      <c r="J1229">
        <v>84815.53</v>
      </c>
    </row>
    <row r="1230" spans="1:10" x14ac:dyDescent="0.2">
      <c r="A1230" t="s">
        <v>1472</v>
      </c>
      <c r="B1230" t="s">
        <v>30798</v>
      </c>
      <c r="I1230" t="s">
        <v>114</v>
      </c>
      <c r="J1230">
        <v>73492.94</v>
      </c>
    </row>
    <row r="1231" spans="1:10" x14ac:dyDescent="0.2">
      <c r="A1231" t="s">
        <v>1473</v>
      </c>
      <c r="B1231" t="s">
        <v>30799</v>
      </c>
      <c r="I1231" t="s">
        <v>114</v>
      </c>
      <c r="J1231">
        <v>136640.98000000001</v>
      </c>
    </row>
    <row r="1232" spans="1:10" x14ac:dyDescent="0.2">
      <c r="A1232" t="s">
        <v>1474</v>
      </c>
      <c r="B1232" t="s">
        <v>30799</v>
      </c>
      <c r="I1232" t="s">
        <v>114</v>
      </c>
      <c r="J1232">
        <v>118399.87</v>
      </c>
    </row>
    <row r="1233" spans="1:10" x14ac:dyDescent="0.2">
      <c r="A1233" t="s">
        <v>1475</v>
      </c>
      <c r="B1233" t="s">
        <v>30800</v>
      </c>
      <c r="I1233" t="s">
        <v>114</v>
      </c>
      <c r="J1233">
        <v>65364.82</v>
      </c>
    </row>
    <row r="1234" spans="1:10" x14ac:dyDescent="0.2">
      <c r="A1234" t="s">
        <v>1476</v>
      </c>
      <c r="B1234" t="s">
        <v>30800</v>
      </c>
      <c r="I1234" t="s">
        <v>114</v>
      </c>
      <c r="J1234">
        <v>56638.53</v>
      </c>
    </row>
    <row r="1235" spans="1:10" x14ac:dyDescent="0.2">
      <c r="A1235" t="s">
        <v>1477</v>
      </c>
      <c r="B1235" t="s">
        <v>30801</v>
      </c>
      <c r="I1235" t="s">
        <v>1009</v>
      </c>
      <c r="J1235">
        <v>10171.82</v>
      </c>
    </row>
    <row r="1236" spans="1:10" x14ac:dyDescent="0.2">
      <c r="A1236" t="s">
        <v>1478</v>
      </c>
      <c r="B1236" t="s">
        <v>30801</v>
      </c>
      <c r="I1236" t="s">
        <v>1009</v>
      </c>
      <c r="J1236">
        <v>8813.91</v>
      </c>
    </row>
    <row r="1237" spans="1:10" x14ac:dyDescent="0.2">
      <c r="A1237" t="s">
        <v>1479</v>
      </c>
      <c r="B1237" t="s">
        <v>30802</v>
      </c>
      <c r="I1237" t="s">
        <v>3</v>
      </c>
      <c r="J1237">
        <v>168.52</v>
      </c>
    </row>
    <row r="1238" spans="1:10" x14ac:dyDescent="0.2">
      <c r="A1238" t="s">
        <v>1480</v>
      </c>
      <c r="B1238" t="s">
        <v>30802</v>
      </c>
      <c r="I1238" t="s">
        <v>3</v>
      </c>
      <c r="J1238">
        <v>146.02000000000001</v>
      </c>
    </row>
    <row r="1239" spans="1:10" x14ac:dyDescent="0.2">
      <c r="A1239" t="s">
        <v>1481</v>
      </c>
      <c r="B1239" t="s">
        <v>30803</v>
      </c>
      <c r="I1239" t="s">
        <v>114</v>
      </c>
      <c r="J1239">
        <v>30685.3</v>
      </c>
    </row>
    <row r="1240" spans="1:10" x14ac:dyDescent="0.2">
      <c r="A1240" t="s">
        <v>1482</v>
      </c>
      <c r="B1240" t="s">
        <v>30803</v>
      </c>
      <c r="I1240" t="s">
        <v>114</v>
      </c>
      <c r="J1240">
        <v>26588.89</v>
      </c>
    </row>
    <row r="1241" spans="1:10" x14ac:dyDescent="0.2">
      <c r="A1241" t="s">
        <v>1483</v>
      </c>
      <c r="B1241" t="s">
        <v>30804</v>
      </c>
      <c r="I1241" t="s">
        <v>114</v>
      </c>
      <c r="J1241">
        <v>6176.86</v>
      </c>
    </row>
    <row r="1242" spans="1:10" x14ac:dyDescent="0.2">
      <c r="A1242" t="s">
        <v>1484</v>
      </c>
      <c r="B1242" t="s">
        <v>30804</v>
      </c>
      <c r="I1242" t="s">
        <v>114</v>
      </c>
      <c r="J1242">
        <v>5352.31</v>
      </c>
    </row>
    <row r="1243" spans="1:10" x14ac:dyDescent="0.2">
      <c r="A1243" t="s">
        <v>1485</v>
      </c>
      <c r="B1243" t="s">
        <v>30805</v>
      </c>
      <c r="I1243" t="s">
        <v>114</v>
      </c>
      <c r="J1243">
        <v>12144.76</v>
      </c>
    </row>
    <row r="1244" spans="1:10" x14ac:dyDescent="0.2">
      <c r="A1244" t="s">
        <v>1486</v>
      </c>
      <c r="B1244" t="s">
        <v>30805</v>
      </c>
      <c r="I1244" t="s">
        <v>114</v>
      </c>
      <c r="J1244">
        <v>10523.46</v>
      </c>
    </row>
    <row r="1245" spans="1:10" x14ac:dyDescent="0.2">
      <c r="A1245" t="s">
        <v>117</v>
      </c>
      <c r="B1245" t="s">
        <v>30806</v>
      </c>
      <c r="I1245" t="s">
        <v>114</v>
      </c>
      <c r="J1245">
        <v>11241.74</v>
      </c>
    </row>
    <row r="1246" spans="1:10" x14ac:dyDescent="0.2">
      <c r="A1246" t="s">
        <v>1487</v>
      </c>
      <c r="B1246" t="s">
        <v>30806</v>
      </c>
      <c r="I1246" t="s">
        <v>114</v>
      </c>
      <c r="J1246">
        <v>9740.99</v>
      </c>
    </row>
    <row r="1247" spans="1:10" x14ac:dyDescent="0.2">
      <c r="A1247" t="s">
        <v>1488</v>
      </c>
      <c r="B1247" t="s">
        <v>30807</v>
      </c>
      <c r="I1247" t="s">
        <v>114</v>
      </c>
      <c r="J1247">
        <v>10317.4</v>
      </c>
    </row>
    <row r="1248" spans="1:10" x14ac:dyDescent="0.2">
      <c r="A1248" t="s">
        <v>1489</v>
      </c>
      <c r="B1248" t="s">
        <v>30807</v>
      </c>
      <c r="I1248" t="s">
        <v>114</v>
      </c>
      <c r="J1248">
        <v>8940.0400000000009</v>
      </c>
    </row>
    <row r="1249" spans="1:10" x14ac:dyDescent="0.2">
      <c r="A1249" t="s">
        <v>1490</v>
      </c>
      <c r="B1249" t="s">
        <v>30808</v>
      </c>
      <c r="I1249" t="s">
        <v>114</v>
      </c>
      <c r="J1249">
        <v>11673.17</v>
      </c>
    </row>
    <row r="1250" spans="1:10" x14ac:dyDescent="0.2">
      <c r="A1250" t="s">
        <v>1491</v>
      </c>
      <c r="B1250" t="s">
        <v>30808</v>
      </c>
      <c r="I1250" t="s">
        <v>114</v>
      </c>
      <c r="J1250">
        <v>10114.91</v>
      </c>
    </row>
    <row r="1251" spans="1:10" x14ac:dyDescent="0.2">
      <c r="A1251" t="s">
        <v>1492</v>
      </c>
      <c r="B1251" t="s">
        <v>30809</v>
      </c>
      <c r="I1251" t="s">
        <v>114</v>
      </c>
      <c r="J1251">
        <v>7303.04</v>
      </c>
    </row>
    <row r="1252" spans="1:10" x14ac:dyDescent="0.2">
      <c r="A1252" t="s">
        <v>1493</v>
      </c>
      <c r="B1252" t="s">
        <v>30809</v>
      </c>
      <c r="I1252" t="s">
        <v>114</v>
      </c>
      <c r="J1252">
        <v>6328.1</v>
      </c>
    </row>
    <row r="1253" spans="1:10" x14ac:dyDescent="0.2">
      <c r="A1253" t="s">
        <v>1494</v>
      </c>
      <c r="B1253" t="s">
        <v>30810</v>
      </c>
      <c r="I1253" t="s">
        <v>114</v>
      </c>
      <c r="J1253">
        <v>11602.3</v>
      </c>
    </row>
    <row r="1254" spans="1:10" x14ac:dyDescent="0.2">
      <c r="A1254" t="s">
        <v>1495</v>
      </c>
      <c r="B1254" t="s">
        <v>30810</v>
      </c>
      <c r="I1254" t="s">
        <v>114</v>
      </c>
      <c r="J1254">
        <v>10053.43</v>
      </c>
    </row>
    <row r="1255" spans="1:10" x14ac:dyDescent="0.2">
      <c r="A1255" t="s">
        <v>1496</v>
      </c>
      <c r="B1255" t="s">
        <v>30811</v>
      </c>
      <c r="I1255" t="s">
        <v>114</v>
      </c>
      <c r="J1255">
        <v>10130.65</v>
      </c>
    </row>
    <row r="1256" spans="1:10" x14ac:dyDescent="0.2">
      <c r="A1256" t="s">
        <v>1497</v>
      </c>
      <c r="B1256" t="s">
        <v>30811</v>
      </c>
      <c r="I1256" t="s">
        <v>114</v>
      </c>
      <c r="J1256">
        <v>8778.19</v>
      </c>
    </row>
    <row r="1257" spans="1:10" x14ac:dyDescent="0.2">
      <c r="A1257" t="s">
        <v>1498</v>
      </c>
      <c r="B1257" t="s">
        <v>30812</v>
      </c>
      <c r="I1257" t="s">
        <v>114</v>
      </c>
      <c r="J1257">
        <v>15125.52</v>
      </c>
    </row>
    <row r="1258" spans="1:10" x14ac:dyDescent="0.2">
      <c r="A1258" t="s">
        <v>1499</v>
      </c>
      <c r="B1258" t="s">
        <v>30812</v>
      </c>
      <c r="I1258" t="s">
        <v>114</v>
      </c>
      <c r="J1258">
        <v>13106.2</v>
      </c>
    </row>
    <row r="1259" spans="1:10" x14ac:dyDescent="0.2">
      <c r="A1259" t="s">
        <v>24795</v>
      </c>
      <c r="B1259" t="s">
        <v>30813</v>
      </c>
      <c r="I1259" t="s">
        <v>3</v>
      </c>
      <c r="J1259">
        <v>1.06</v>
      </c>
    </row>
    <row r="1260" spans="1:10" x14ac:dyDescent="0.2">
      <c r="A1260" t="s">
        <v>24796</v>
      </c>
      <c r="B1260" t="s">
        <v>30813</v>
      </c>
      <c r="I1260" t="s">
        <v>3</v>
      </c>
      <c r="J1260">
        <v>0.92</v>
      </c>
    </row>
    <row r="1261" spans="1:10" x14ac:dyDescent="0.2">
      <c r="A1261" t="s">
        <v>24797</v>
      </c>
      <c r="B1261" t="s">
        <v>30814</v>
      </c>
      <c r="I1261" t="s">
        <v>3</v>
      </c>
      <c r="J1261">
        <v>0.8</v>
      </c>
    </row>
    <row r="1262" spans="1:10" x14ac:dyDescent="0.2">
      <c r="A1262" t="s">
        <v>24798</v>
      </c>
      <c r="B1262" t="s">
        <v>30814</v>
      </c>
      <c r="I1262" t="s">
        <v>3</v>
      </c>
      <c r="J1262">
        <v>0.7</v>
      </c>
    </row>
    <row r="1263" spans="1:10" x14ac:dyDescent="0.2">
      <c r="A1263" t="s">
        <v>24799</v>
      </c>
      <c r="B1263" t="s">
        <v>30815</v>
      </c>
      <c r="I1263" t="s">
        <v>3</v>
      </c>
      <c r="J1263">
        <v>0.52</v>
      </c>
    </row>
    <row r="1264" spans="1:10" x14ac:dyDescent="0.2">
      <c r="A1264" t="s">
        <v>24800</v>
      </c>
      <c r="B1264" t="s">
        <v>30815</v>
      </c>
      <c r="I1264" t="s">
        <v>3</v>
      </c>
      <c r="J1264">
        <v>0.45</v>
      </c>
    </row>
    <row r="1265" spans="1:10" x14ac:dyDescent="0.2">
      <c r="A1265" t="s">
        <v>23759</v>
      </c>
      <c r="B1265" t="s">
        <v>30816</v>
      </c>
      <c r="I1265" t="s">
        <v>5</v>
      </c>
      <c r="J1265">
        <v>1789.35</v>
      </c>
    </row>
    <row r="1266" spans="1:10" x14ac:dyDescent="0.2">
      <c r="A1266" t="s">
        <v>23760</v>
      </c>
      <c r="B1266" t="s">
        <v>30816</v>
      </c>
      <c r="I1266" t="s">
        <v>5</v>
      </c>
      <c r="J1266">
        <v>1550.49</v>
      </c>
    </row>
    <row r="1267" spans="1:10" x14ac:dyDescent="0.2">
      <c r="A1267" t="s">
        <v>23761</v>
      </c>
      <c r="B1267" t="s">
        <v>30817</v>
      </c>
      <c r="I1267" t="s">
        <v>5</v>
      </c>
      <c r="J1267">
        <v>2236.69</v>
      </c>
    </row>
    <row r="1268" spans="1:10" x14ac:dyDescent="0.2">
      <c r="A1268" t="s">
        <v>23762</v>
      </c>
      <c r="B1268" t="s">
        <v>30817</v>
      </c>
      <c r="I1268" t="s">
        <v>5</v>
      </c>
      <c r="J1268">
        <v>1938.12</v>
      </c>
    </row>
    <row r="1269" spans="1:10" x14ac:dyDescent="0.2">
      <c r="A1269" t="s">
        <v>23763</v>
      </c>
      <c r="B1269" t="s">
        <v>30818</v>
      </c>
      <c r="I1269" t="s">
        <v>5</v>
      </c>
      <c r="J1269">
        <v>3355.03</v>
      </c>
    </row>
    <row r="1270" spans="1:10" x14ac:dyDescent="0.2">
      <c r="A1270" t="s">
        <v>23764</v>
      </c>
      <c r="B1270" t="s">
        <v>30818</v>
      </c>
      <c r="I1270" t="s">
        <v>5</v>
      </c>
      <c r="J1270">
        <v>2907.17</v>
      </c>
    </row>
    <row r="1271" spans="1:10" x14ac:dyDescent="0.2">
      <c r="A1271" t="s">
        <v>138</v>
      </c>
      <c r="B1271" t="s">
        <v>30819</v>
      </c>
      <c r="I1271" t="s">
        <v>3</v>
      </c>
      <c r="J1271">
        <v>163.9</v>
      </c>
    </row>
    <row r="1272" spans="1:10" x14ac:dyDescent="0.2">
      <c r="A1272" t="s">
        <v>1500</v>
      </c>
      <c r="B1272" t="s">
        <v>30819</v>
      </c>
      <c r="I1272" t="s">
        <v>3</v>
      </c>
      <c r="J1272">
        <v>142.02000000000001</v>
      </c>
    </row>
    <row r="1273" spans="1:10" x14ac:dyDescent="0.2">
      <c r="A1273" t="s">
        <v>1501</v>
      </c>
      <c r="B1273" t="s">
        <v>30820</v>
      </c>
      <c r="I1273" t="s">
        <v>3</v>
      </c>
      <c r="J1273">
        <v>150.06</v>
      </c>
    </row>
    <row r="1274" spans="1:10" x14ac:dyDescent="0.2">
      <c r="A1274" t="s">
        <v>1502</v>
      </c>
      <c r="B1274" t="s">
        <v>30820</v>
      </c>
      <c r="I1274" t="s">
        <v>3</v>
      </c>
      <c r="J1274">
        <v>130.03</v>
      </c>
    </row>
    <row r="1275" spans="1:10" x14ac:dyDescent="0.2">
      <c r="A1275" t="s">
        <v>1503</v>
      </c>
      <c r="B1275" t="s">
        <v>30821</v>
      </c>
      <c r="I1275" t="s">
        <v>3</v>
      </c>
      <c r="J1275">
        <v>143.37</v>
      </c>
    </row>
    <row r="1276" spans="1:10" x14ac:dyDescent="0.2">
      <c r="A1276" t="s">
        <v>1504</v>
      </c>
      <c r="B1276" t="s">
        <v>30821</v>
      </c>
      <c r="I1276" t="s">
        <v>3</v>
      </c>
      <c r="J1276">
        <v>124.23</v>
      </c>
    </row>
    <row r="1277" spans="1:10" x14ac:dyDescent="0.2">
      <c r="A1277" t="s">
        <v>1505</v>
      </c>
      <c r="B1277" t="s">
        <v>30822</v>
      </c>
      <c r="I1277" t="s">
        <v>3</v>
      </c>
      <c r="J1277">
        <v>9.1300000000000008</v>
      </c>
    </row>
    <row r="1278" spans="1:10" x14ac:dyDescent="0.2">
      <c r="A1278" t="s">
        <v>1506</v>
      </c>
      <c r="B1278" t="s">
        <v>30822</v>
      </c>
      <c r="I1278" t="s">
        <v>3</v>
      </c>
      <c r="J1278">
        <v>7.91</v>
      </c>
    </row>
    <row r="1279" spans="1:10" x14ac:dyDescent="0.2">
      <c r="A1279" t="s">
        <v>1507</v>
      </c>
      <c r="B1279" t="s">
        <v>30823</v>
      </c>
      <c r="I1279" t="s">
        <v>3</v>
      </c>
      <c r="J1279">
        <v>7.62</v>
      </c>
    </row>
    <row r="1280" spans="1:10" x14ac:dyDescent="0.2">
      <c r="A1280" t="s">
        <v>1508</v>
      </c>
      <c r="B1280" t="s">
        <v>30823</v>
      </c>
      <c r="I1280" t="s">
        <v>3</v>
      </c>
      <c r="J1280">
        <v>6.6</v>
      </c>
    </row>
    <row r="1281" spans="1:10" x14ac:dyDescent="0.2">
      <c r="A1281" t="s">
        <v>1509</v>
      </c>
      <c r="B1281" t="s">
        <v>30824</v>
      </c>
      <c r="I1281" t="s">
        <v>5</v>
      </c>
      <c r="J1281">
        <v>1893.14</v>
      </c>
    </row>
    <row r="1282" spans="1:10" x14ac:dyDescent="0.2">
      <c r="A1282" t="s">
        <v>1510</v>
      </c>
      <c r="B1282" t="s">
        <v>30824</v>
      </c>
      <c r="I1282" t="s">
        <v>5</v>
      </c>
      <c r="J1282">
        <v>1640.37</v>
      </c>
    </row>
    <row r="1283" spans="1:10" x14ac:dyDescent="0.2">
      <c r="A1283" t="s">
        <v>1511</v>
      </c>
      <c r="B1283" t="s">
        <v>30825</v>
      </c>
      <c r="I1283" t="s">
        <v>3</v>
      </c>
      <c r="J1283">
        <v>26.23</v>
      </c>
    </row>
    <row r="1284" spans="1:10" x14ac:dyDescent="0.2">
      <c r="A1284" t="s">
        <v>1512</v>
      </c>
      <c r="B1284" t="s">
        <v>30825</v>
      </c>
      <c r="I1284" t="s">
        <v>3</v>
      </c>
      <c r="J1284">
        <v>22.9</v>
      </c>
    </row>
    <row r="1285" spans="1:10" x14ac:dyDescent="0.2">
      <c r="A1285" t="s">
        <v>1513</v>
      </c>
      <c r="B1285" t="s">
        <v>30826</v>
      </c>
      <c r="I1285" t="s">
        <v>3</v>
      </c>
      <c r="J1285">
        <v>17.46</v>
      </c>
    </row>
    <row r="1286" spans="1:10" x14ac:dyDescent="0.2">
      <c r="A1286" t="s">
        <v>1514</v>
      </c>
      <c r="B1286" t="s">
        <v>30826</v>
      </c>
      <c r="I1286" t="s">
        <v>3</v>
      </c>
      <c r="J1286">
        <v>15.21</v>
      </c>
    </row>
    <row r="1287" spans="1:10" x14ac:dyDescent="0.2">
      <c r="A1287" t="s">
        <v>1515</v>
      </c>
      <c r="B1287" t="s">
        <v>30827</v>
      </c>
      <c r="I1287" t="s">
        <v>3</v>
      </c>
      <c r="J1287">
        <v>13.77</v>
      </c>
    </row>
    <row r="1288" spans="1:10" x14ac:dyDescent="0.2">
      <c r="A1288" t="s">
        <v>1516</v>
      </c>
      <c r="B1288" t="s">
        <v>30827</v>
      </c>
      <c r="I1288" t="s">
        <v>3</v>
      </c>
      <c r="J1288">
        <v>12.02</v>
      </c>
    </row>
    <row r="1289" spans="1:10" x14ac:dyDescent="0.2">
      <c r="A1289" t="s">
        <v>1517</v>
      </c>
      <c r="B1289" t="s">
        <v>30828</v>
      </c>
      <c r="I1289" t="s">
        <v>3</v>
      </c>
      <c r="J1289">
        <v>11.75</v>
      </c>
    </row>
    <row r="1290" spans="1:10" x14ac:dyDescent="0.2">
      <c r="A1290" t="s">
        <v>1518</v>
      </c>
      <c r="B1290" t="s">
        <v>30828</v>
      </c>
      <c r="I1290" t="s">
        <v>3</v>
      </c>
      <c r="J1290">
        <v>10.25</v>
      </c>
    </row>
    <row r="1291" spans="1:10" x14ac:dyDescent="0.2">
      <c r="A1291" t="s">
        <v>1519</v>
      </c>
      <c r="B1291" t="s">
        <v>30829</v>
      </c>
      <c r="I1291" t="s">
        <v>3</v>
      </c>
      <c r="J1291">
        <v>10.96</v>
      </c>
    </row>
    <row r="1292" spans="1:10" x14ac:dyDescent="0.2">
      <c r="A1292" t="s">
        <v>1520</v>
      </c>
      <c r="B1292" t="s">
        <v>30829</v>
      </c>
      <c r="I1292" t="s">
        <v>3</v>
      </c>
      <c r="J1292">
        <v>9.67</v>
      </c>
    </row>
    <row r="1293" spans="1:10" x14ac:dyDescent="0.2">
      <c r="A1293" t="s">
        <v>1521</v>
      </c>
      <c r="B1293" t="s">
        <v>30830</v>
      </c>
      <c r="I1293" t="s">
        <v>3</v>
      </c>
      <c r="J1293">
        <v>7.23</v>
      </c>
    </row>
    <row r="1294" spans="1:10" x14ac:dyDescent="0.2">
      <c r="A1294" t="s">
        <v>1522</v>
      </c>
      <c r="B1294" t="s">
        <v>30830</v>
      </c>
      <c r="I1294" t="s">
        <v>3</v>
      </c>
      <c r="J1294">
        <v>6.35</v>
      </c>
    </row>
    <row r="1295" spans="1:10" x14ac:dyDescent="0.2">
      <c r="A1295" t="s">
        <v>1523</v>
      </c>
      <c r="B1295" t="s">
        <v>30831</v>
      </c>
      <c r="I1295" t="s">
        <v>3</v>
      </c>
      <c r="J1295">
        <v>5.73</v>
      </c>
    </row>
    <row r="1296" spans="1:10" x14ac:dyDescent="0.2">
      <c r="A1296" t="s">
        <v>1524</v>
      </c>
      <c r="B1296" t="s">
        <v>30831</v>
      </c>
      <c r="I1296" t="s">
        <v>3</v>
      </c>
      <c r="J1296">
        <v>5.0599999999999996</v>
      </c>
    </row>
    <row r="1297" spans="1:10" x14ac:dyDescent="0.2">
      <c r="A1297" t="s">
        <v>1525</v>
      </c>
      <c r="B1297" t="s">
        <v>30832</v>
      </c>
      <c r="I1297" t="s">
        <v>3</v>
      </c>
      <c r="J1297">
        <v>4.5</v>
      </c>
    </row>
    <row r="1298" spans="1:10" x14ac:dyDescent="0.2">
      <c r="A1298" t="s">
        <v>1526</v>
      </c>
      <c r="B1298" t="s">
        <v>30832</v>
      </c>
      <c r="I1298" t="s">
        <v>3</v>
      </c>
      <c r="J1298">
        <v>3.97</v>
      </c>
    </row>
    <row r="1299" spans="1:10" x14ac:dyDescent="0.2">
      <c r="A1299" t="s">
        <v>1527</v>
      </c>
      <c r="B1299" t="s">
        <v>30833</v>
      </c>
      <c r="I1299" t="s">
        <v>3</v>
      </c>
      <c r="J1299">
        <v>132.04</v>
      </c>
    </row>
    <row r="1300" spans="1:10" x14ac:dyDescent="0.2">
      <c r="A1300" t="s">
        <v>1528</v>
      </c>
      <c r="B1300" t="s">
        <v>30833</v>
      </c>
      <c r="I1300" t="s">
        <v>3</v>
      </c>
      <c r="J1300">
        <v>114.42</v>
      </c>
    </row>
    <row r="1301" spans="1:10" x14ac:dyDescent="0.2">
      <c r="A1301" t="s">
        <v>1529</v>
      </c>
      <c r="B1301" t="s">
        <v>30834</v>
      </c>
      <c r="I1301" t="s">
        <v>3</v>
      </c>
      <c r="J1301">
        <v>120.63</v>
      </c>
    </row>
    <row r="1302" spans="1:10" x14ac:dyDescent="0.2">
      <c r="A1302" t="s">
        <v>1530</v>
      </c>
      <c r="B1302" t="s">
        <v>30834</v>
      </c>
      <c r="I1302" t="s">
        <v>3</v>
      </c>
      <c r="J1302">
        <v>104.53</v>
      </c>
    </row>
    <row r="1303" spans="1:10" x14ac:dyDescent="0.2">
      <c r="A1303" t="s">
        <v>1531</v>
      </c>
      <c r="B1303" t="s">
        <v>30835</v>
      </c>
      <c r="I1303" t="s">
        <v>3</v>
      </c>
      <c r="J1303">
        <v>113.75</v>
      </c>
    </row>
    <row r="1304" spans="1:10" x14ac:dyDescent="0.2">
      <c r="A1304" t="s">
        <v>1532</v>
      </c>
      <c r="B1304" t="s">
        <v>30835</v>
      </c>
      <c r="I1304" t="s">
        <v>3</v>
      </c>
      <c r="J1304">
        <v>98.57</v>
      </c>
    </row>
    <row r="1305" spans="1:10" x14ac:dyDescent="0.2">
      <c r="A1305" t="s">
        <v>1533</v>
      </c>
      <c r="B1305" t="s">
        <v>30836</v>
      </c>
      <c r="I1305" t="s">
        <v>3</v>
      </c>
      <c r="J1305">
        <v>104.02</v>
      </c>
    </row>
    <row r="1306" spans="1:10" x14ac:dyDescent="0.2">
      <c r="A1306" t="s">
        <v>1534</v>
      </c>
      <c r="B1306" t="s">
        <v>30836</v>
      </c>
      <c r="I1306" t="s">
        <v>3</v>
      </c>
      <c r="J1306">
        <v>90.13</v>
      </c>
    </row>
    <row r="1307" spans="1:10" x14ac:dyDescent="0.2">
      <c r="A1307" t="s">
        <v>1535</v>
      </c>
      <c r="B1307" t="s">
        <v>30837</v>
      </c>
      <c r="I1307" t="s">
        <v>3</v>
      </c>
      <c r="J1307">
        <v>92.55</v>
      </c>
    </row>
    <row r="1308" spans="1:10" x14ac:dyDescent="0.2">
      <c r="A1308" t="s">
        <v>1536</v>
      </c>
      <c r="B1308" t="s">
        <v>30837</v>
      </c>
      <c r="I1308" t="s">
        <v>3</v>
      </c>
      <c r="J1308">
        <v>80.19</v>
      </c>
    </row>
    <row r="1309" spans="1:10" x14ac:dyDescent="0.2">
      <c r="A1309" t="s">
        <v>1537</v>
      </c>
      <c r="B1309" t="s">
        <v>30838</v>
      </c>
      <c r="I1309" t="s">
        <v>3</v>
      </c>
      <c r="J1309">
        <v>73.27</v>
      </c>
    </row>
    <row r="1310" spans="1:10" x14ac:dyDescent="0.2">
      <c r="A1310" t="s">
        <v>1538</v>
      </c>
      <c r="B1310" t="s">
        <v>30838</v>
      </c>
      <c r="I1310" t="s">
        <v>3</v>
      </c>
      <c r="J1310">
        <v>63.49</v>
      </c>
    </row>
    <row r="1311" spans="1:10" x14ac:dyDescent="0.2">
      <c r="A1311" t="s">
        <v>1539</v>
      </c>
      <c r="B1311" t="s">
        <v>30839</v>
      </c>
      <c r="I1311" t="s">
        <v>3</v>
      </c>
      <c r="J1311">
        <v>75.12</v>
      </c>
    </row>
    <row r="1312" spans="1:10" x14ac:dyDescent="0.2">
      <c r="A1312" t="s">
        <v>1540</v>
      </c>
      <c r="B1312" t="s">
        <v>30839</v>
      </c>
      <c r="I1312" t="s">
        <v>3</v>
      </c>
      <c r="J1312">
        <v>65.09</v>
      </c>
    </row>
    <row r="1313" spans="1:10" x14ac:dyDescent="0.2">
      <c r="A1313" t="s">
        <v>1541</v>
      </c>
      <c r="B1313" t="s">
        <v>30840</v>
      </c>
      <c r="I1313" t="s">
        <v>3</v>
      </c>
      <c r="J1313">
        <v>54.55</v>
      </c>
    </row>
    <row r="1314" spans="1:10" x14ac:dyDescent="0.2">
      <c r="A1314" t="s">
        <v>1542</v>
      </c>
      <c r="B1314" t="s">
        <v>30840</v>
      </c>
      <c r="I1314" t="s">
        <v>3</v>
      </c>
      <c r="J1314">
        <v>47.27</v>
      </c>
    </row>
    <row r="1315" spans="1:10" x14ac:dyDescent="0.2">
      <c r="A1315" t="s">
        <v>1543</v>
      </c>
      <c r="B1315" t="s">
        <v>30841</v>
      </c>
      <c r="I1315" t="s">
        <v>3</v>
      </c>
      <c r="J1315">
        <v>43.83</v>
      </c>
    </row>
    <row r="1316" spans="1:10" x14ac:dyDescent="0.2">
      <c r="A1316" t="s">
        <v>1544</v>
      </c>
      <c r="B1316" t="s">
        <v>30841</v>
      </c>
      <c r="I1316" t="s">
        <v>3</v>
      </c>
      <c r="J1316">
        <v>37.979999999999997</v>
      </c>
    </row>
    <row r="1317" spans="1:10" x14ac:dyDescent="0.2">
      <c r="A1317" t="s">
        <v>1545</v>
      </c>
      <c r="B1317" t="s">
        <v>30842</v>
      </c>
      <c r="I1317" t="s">
        <v>3</v>
      </c>
      <c r="J1317">
        <v>20.74</v>
      </c>
    </row>
    <row r="1318" spans="1:10" x14ac:dyDescent="0.2">
      <c r="A1318" t="s">
        <v>1546</v>
      </c>
      <c r="B1318" t="s">
        <v>30842</v>
      </c>
      <c r="I1318" t="s">
        <v>3</v>
      </c>
      <c r="J1318">
        <v>17.97</v>
      </c>
    </row>
    <row r="1319" spans="1:10" x14ac:dyDescent="0.2">
      <c r="A1319" t="s">
        <v>1547</v>
      </c>
      <c r="B1319" t="s">
        <v>30843</v>
      </c>
      <c r="I1319" t="s">
        <v>3</v>
      </c>
      <c r="J1319">
        <v>14.33</v>
      </c>
    </row>
    <row r="1320" spans="1:10" x14ac:dyDescent="0.2">
      <c r="A1320" t="s">
        <v>1548</v>
      </c>
      <c r="B1320" t="s">
        <v>30843</v>
      </c>
      <c r="I1320" t="s">
        <v>3</v>
      </c>
      <c r="J1320">
        <v>12.41</v>
      </c>
    </row>
    <row r="1321" spans="1:10" x14ac:dyDescent="0.2">
      <c r="A1321" t="s">
        <v>1549</v>
      </c>
      <c r="B1321" t="s">
        <v>30844</v>
      </c>
      <c r="I1321" t="s">
        <v>3</v>
      </c>
      <c r="J1321">
        <v>14.33</v>
      </c>
    </row>
    <row r="1322" spans="1:10" x14ac:dyDescent="0.2">
      <c r="A1322" t="s">
        <v>1550</v>
      </c>
      <c r="B1322" t="s">
        <v>30844</v>
      </c>
      <c r="I1322" t="s">
        <v>3</v>
      </c>
      <c r="J1322">
        <v>12.41</v>
      </c>
    </row>
    <row r="1323" spans="1:10" x14ac:dyDescent="0.2">
      <c r="A1323" t="s">
        <v>1551</v>
      </c>
      <c r="B1323" t="s">
        <v>30845</v>
      </c>
      <c r="I1323" t="s">
        <v>3</v>
      </c>
      <c r="J1323">
        <v>70.349999999999994</v>
      </c>
    </row>
    <row r="1324" spans="1:10" x14ac:dyDescent="0.2">
      <c r="A1324" t="s">
        <v>1552</v>
      </c>
      <c r="B1324" t="s">
        <v>30845</v>
      </c>
      <c r="I1324" t="s">
        <v>3</v>
      </c>
      <c r="J1324">
        <v>60.96</v>
      </c>
    </row>
    <row r="1325" spans="1:10" x14ac:dyDescent="0.2">
      <c r="A1325" t="s">
        <v>1553</v>
      </c>
      <c r="B1325" t="s">
        <v>30846</v>
      </c>
      <c r="I1325" t="s">
        <v>3</v>
      </c>
      <c r="J1325">
        <v>48.77</v>
      </c>
    </row>
    <row r="1326" spans="1:10" x14ac:dyDescent="0.2">
      <c r="A1326" t="s">
        <v>1554</v>
      </c>
      <c r="B1326" t="s">
        <v>30846</v>
      </c>
      <c r="I1326" t="s">
        <v>3</v>
      </c>
      <c r="J1326">
        <v>42.26</v>
      </c>
    </row>
    <row r="1327" spans="1:10" x14ac:dyDescent="0.2">
      <c r="A1327" t="s">
        <v>1555</v>
      </c>
      <c r="B1327" t="s">
        <v>30847</v>
      </c>
      <c r="I1327" t="s">
        <v>3</v>
      </c>
      <c r="J1327">
        <v>38.97</v>
      </c>
    </row>
    <row r="1328" spans="1:10" x14ac:dyDescent="0.2">
      <c r="A1328" t="s">
        <v>1556</v>
      </c>
      <c r="B1328" t="s">
        <v>30847</v>
      </c>
      <c r="I1328" t="s">
        <v>3</v>
      </c>
      <c r="J1328">
        <v>33.770000000000003</v>
      </c>
    </row>
    <row r="1329" spans="1:10" x14ac:dyDescent="0.2">
      <c r="A1329" t="s">
        <v>1557</v>
      </c>
      <c r="B1329" t="s">
        <v>30848</v>
      </c>
      <c r="I1329" t="s">
        <v>3</v>
      </c>
      <c r="J1329">
        <v>4.5599999999999996</v>
      </c>
    </row>
    <row r="1330" spans="1:10" x14ac:dyDescent="0.2">
      <c r="A1330" t="s">
        <v>1558</v>
      </c>
      <c r="B1330" t="s">
        <v>30848</v>
      </c>
      <c r="I1330" t="s">
        <v>3</v>
      </c>
      <c r="J1330">
        <v>3.95</v>
      </c>
    </row>
    <row r="1331" spans="1:10" x14ac:dyDescent="0.2">
      <c r="A1331" t="s">
        <v>1559</v>
      </c>
      <c r="B1331" t="s">
        <v>30849</v>
      </c>
      <c r="I1331" t="s">
        <v>3</v>
      </c>
      <c r="J1331">
        <v>2.5099999999999998</v>
      </c>
    </row>
    <row r="1332" spans="1:10" x14ac:dyDescent="0.2">
      <c r="A1332" t="s">
        <v>1560</v>
      </c>
      <c r="B1332" t="s">
        <v>30849</v>
      </c>
      <c r="I1332" t="s">
        <v>3</v>
      </c>
      <c r="J1332">
        <v>2.17</v>
      </c>
    </row>
    <row r="1333" spans="1:10" x14ac:dyDescent="0.2">
      <c r="A1333" t="s">
        <v>1561</v>
      </c>
      <c r="B1333" t="s">
        <v>30850</v>
      </c>
      <c r="I1333" t="s">
        <v>3</v>
      </c>
      <c r="J1333">
        <v>1.24</v>
      </c>
    </row>
    <row r="1334" spans="1:10" x14ac:dyDescent="0.2">
      <c r="A1334" t="s">
        <v>1562</v>
      </c>
      <c r="B1334" t="s">
        <v>30850</v>
      </c>
      <c r="I1334" t="s">
        <v>3</v>
      </c>
      <c r="J1334">
        <v>1.07</v>
      </c>
    </row>
    <row r="1335" spans="1:10" x14ac:dyDescent="0.2">
      <c r="A1335" t="s">
        <v>1563</v>
      </c>
      <c r="B1335" t="s">
        <v>30851</v>
      </c>
      <c r="I1335" t="s">
        <v>3</v>
      </c>
      <c r="J1335">
        <v>11.44</v>
      </c>
    </row>
    <row r="1336" spans="1:10" x14ac:dyDescent="0.2">
      <c r="A1336" t="s">
        <v>1564</v>
      </c>
      <c r="B1336" t="s">
        <v>30851</v>
      </c>
      <c r="I1336" t="s">
        <v>3</v>
      </c>
      <c r="J1336">
        <v>9.91</v>
      </c>
    </row>
    <row r="1337" spans="1:10" x14ac:dyDescent="0.2">
      <c r="A1337" t="s">
        <v>1565</v>
      </c>
      <c r="B1337" t="s">
        <v>30852</v>
      </c>
      <c r="I1337" t="s">
        <v>3</v>
      </c>
      <c r="J1337">
        <v>7.65</v>
      </c>
    </row>
    <row r="1338" spans="1:10" x14ac:dyDescent="0.2">
      <c r="A1338" t="s">
        <v>1566</v>
      </c>
      <c r="B1338" t="s">
        <v>30852</v>
      </c>
      <c r="I1338" t="s">
        <v>3</v>
      </c>
      <c r="J1338">
        <v>6.63</v>
      </c>
    </row>
    <row r="1339" spans="1:10" x14ac:dyDescent="0.2">
      <c r="A1339" t="s">
        <v>1567</v>
      </c>
      <c r="B1339" t="s">
        <v>30853</v>
      </c>
      <c r="I1339" t="s">
        <v>3</v>
      </c>
      <c r="J1339">
        <v>9.1300000000000008</v>
      </c>
    </row>
    <row r="1340" spans="1:10" x14ac:dyDescent="0.2">
      <c r="A1340" t="s">
        <v>1568</v>
      </c>
      <c r="B1340" t="s">
        <v>30853</v>
      </c>
      <c r="I1340" t="s">
        <v>3</v>
      </c>
      <c r="J1340">
        <v>7.91</v>
      </c>
    </row>
    <row r="1341" spans="1:10" x14ac:dyDescent="0.2">
      <c r="A1341" t="s">
        <v>1569</v>
      </c>
      <c r="B1341" t="s">
        <v>30854</v>
      </c>
      <c r="I1341" t="s">
        <v>3</v>
      </c>
      <c r="J1341">
        <v>5.6</v>
      </c>
    </row>
    <row r="1342" spans="1:10" x14ac:dyDescent="0.2">
      <c r="A1342" t="s">
        <v>1570</v>
      </c>
      <c r="B1342" t="s">
        <v>30854</v>
      </c>
      <c r="I1342" t="s">
        <v>3</v>
      </c>
      <c r="J1342">
        <v>4.8499999999999996</v>
      </c>
    </row>
    <row r="1343" spans="1:10" x14ac:dyDescent="0.2">
      <c r="A1343" t="s">
        <v>1571</v>
      </c>
      <c r="B1343" t="s">
        <v>30855</v>
      </c>
      <c r="I1343" t="s">
        <v>3</v>
      </c>
      <c r="J1343">
        <v>2.65</v>
      </c>
    </row>
    <row r="1344" spans="1:10" x14ac:dyDescent="0.2">
      <c r="A1344" t="s">
        <v>1572</v>
      </c>
      <c r="B1344" t="s">
        <v>30855</v>
      </c>
      <c r="I1344" t="s">
        <v>3</v>
      </c>
      <c r="J1344">
        <v>2.2999999999999998</v>
      </c>
    </row>
    <row r="1345" spans="1:10" x14ac:dyDescent="0.2">
      <c r="A1345" t="s">
        <v>1573</v>
      </c>
      <c r="B1345" t="s">
        <v>30856</v>
      </c>
      <c r="I1345" t="s">
        <v>3</v>
      </c>
      <c r="J1345">
        <v>1.38</v>
      </c>
    </row>
    <row r="1346" spans="1:10" x14ac:dyDescent="0.2">
      <c r="A1346" t="s">
        <v>1574</v>
      </c>
      <c r="B1346" t="s">
        <v>30856</v>
      </c>
      <c r="I1346" t="s">
        <v>3</v>
      </c>
      <c r="J1346">
        <v>1.2</v>
      </c>
    </row>
    <row r="1347" spans="1:10" x14ac:dyDescent="0.2">
      <c r="A1347" t="s">
        <v>1575</v>
      </c>
      <c r="B1347" t="s">
        <v>30857</v>
      </c>
      <c r="I1347" t="s">
        <v>3</v>
      </c>
      <c r="J1347">
        <v>1.5</v>
      </c>
    </row>
    <row r="1348" spans="1:10" x14ac:dyDescent="0.2">
      <c r="A1348" t="s">
        <v>1576</v>
      </c>
      <c r="B1348" t="s">
        <v>30857</v>
      </c>
      <c r="I1348" t="s">
        <v>3</v>
      </c>
      <c r="J1348">
        <v>1.3</v>
      </c>
    </row>
    <row r="1349" spans="1:10" x14ac:dyDescent="0.2">
      <c r="A1349" t="s">
        <v>1577</v>
      </c>
      <c r="B1349" t="s">
        <v>30858</v>
      </c>
      <c r="I1349" t="s">
        <v>3</v>
      </c>
      <c r="J1349">
        <v>0.75</v>
      </c>
    </row>
    <row r="1350" spans="1:10" x14ac:dyDescent="0.2">
      <c r="A1350" t="s">
        <v>1578</v>
      </c>
      <c r="B1350" t="s">
        <v>30858</v>
      </c>
      <c r="I1350" t="s">
        <v>3</v>
      </c>
      <c r="J1350">
        <v>0.65</v>
      </c>
    </row>
    <row r="1351" spans="1:10" x14ac:dyDescent="0.2">
      <c r="A1351" t="s">
        <v>1579</v>
      </c>
      <c r="B1351" t="s">
        <v>30859</v>
      </c>
      <c r="I1351" t="s">
        <v>3</v>
      </c>
      <c r="J1351">
        <v>4.5599999999999996</v>
      </c>
    </row>
    <row r="1352" spans="1:10" x14ac:dyDescent="0.2">
      <c r="A1352" t="s">
        <v>1580</v>
      </c>
      <c r="B1352" t="s">
        <v>30859</v>
      </c>
      <c r="I1352" t="s">
        <v>3</v>
      </c>
      <c r="J1352">
        <v>3.95</v>
      </c>
    </row>
    <row r="1353" spans="1:10" x14ac:dyDescent="0.2">
      <c r="A1353" t="s">
        <v>1581</v>
      </c>
      <c r="B1353" t="s">
        <v>30860</v>
      </c>
      <c r="I1353" t="s">
        <v>3</v>
      </c>
      <c r="J1353">
        <v>2.5099999999999998</v>
      </c>
    </row>
    <row r="1354" spans="1:10" x14ac:dyDescent="0.2">
      <c r="A1354" t="s">
        <v>1582</v>
      </c>
      <c r="B1354" t="s">
        <v>30860</v>
      </c>
      <c r="I1354" t="s">
        <v>3</v>
      </c>
      <c r="J1354">
        <v>2.17</v>
      </c>
    </row>
    <row r="1355" spans="1:10" x14ac:dyDescent="0.2">
      <c r="A1355" t="s">
        <v>1583</v>
      </c>
      <c r="B1355" t="s">
        <v>30861</v>
      </c>
      <c r="I1355" t="s">
        <v>3</v>
      </c>
      <c r="J1355">
        <v>1.24</v>
      </c>
    </row>
    <row r="1356" spans="1:10" x14ac:dyDescent="0.2">
      <c r="A1356" t="s">
        <v>1584</v>
      </c>
      <c r="B1356" t="s">
        <v>30861</v>
      </c>
      <c r="I1356" t="s">
        <v>3</v>
      </c>
      <c r="J1356">
        <v>1.07</v>
      </c>
    </row>
    <row r="1357" spans="1:10" x14ac:dyDescent="0.2">
      <c r="A1357" t="s">
        <v>1585</v>
      </c>
      <c r="B1357" t="s">
        <v>30862</v>
      </c>
      <c r="I1357" t="s">
        <v>3</v>
      </c>
      <c r="J1357">
        <v>11.44</v>
      </c>
    </row>
    <row r="1358" spans="1:10" x14ac:dyDescent="0.2">
      <c r="A1358" t="s">
        <v>1586</v>
      </c>
      <c r="B1358" t="s">
        <v>30862</v>
      </c>
      <c r="I1358" t="s">
        <v>3</v>
      </c>
      <c r="J1358">
        <v>9.91</v>
      </c>
    </row>
    <row r="1359" spans="1:10" x14ac:dyDescent="0.2">
      <c r="A1359" t="s">
        <v>1587</v>
      </c>
      <c r="B1359" t="s">
        <v>30863</v>
      </c>
      <c r="I1359" t="s">
        <v>3</v>
      </c>
      <c r="J1359">
        <v>7.65</v>
      </c>
    </row>
    <row r="1360" spans="1:10" x14ac:dyDescent="0.2">
      <c r="A1360" t="s">
        <v>1588</v>
      </c>
      <c r="B1360" t="s">
        <v>30863</v>
      </c>
      <c r="I1360" t="s">
        <v>3</v>
      </c>
      <c r="J1360">
        <v>6.63</v>
      </c>
    </row>
    <row r="1361" spans="1:10" x14ac:dyDescent="0.2">
      <c r="A1361" t="s">
        <v>1589</v>
      </c>
      <c r="B1361" t="s">
        <v>30864</v>
      </c>
      <c r="I1361" t="s">
        <v>3</v>
      </c>
      <c r="J1361">
        <v>9.1300000000000008</v>
      </c>
    </row>
    <row r="1362" spans="1:10" x14ac:dyDescent="0.2">
      <c r="A1362" t="s">
        <v>1590</v>
      </c>
      <c r="B1362" t="s">
        <v>30864</v>
      </c>
      <c r="I1362" t="s">
        <v>3</v>
      </c>
      <c r="J1362">
        <v>7.91</v>
      </c>
    </row>
    <row r="1363" spans="1:10" x14ac:dyDescent="0.2">
      <c r="A1363" t="s">
        <v>1591</v>
      </c>
      <c r="B1363" t="s">
        <v>30865</v>
      </c>
      <c r="I1363" t="s">
        <v>3</v>
      </c>
      <c r="J1363">
        <v>5.6</v>
      </c>
    </row>
    <row r="1364" spans="1:10" x14ac:dyDescent="0.2">
      <c r="A1364" t="s">
        <v>1592</v>
      </c>
      <c r="B1364" t="s">
        <v>30865</v>
      </c>
      <c r="I1364" t="s">
        <v>3</v>
      </c>
      <c r="J1364">
        <v>4.8499999999999996</v>
      </c>
    </row>
    <row r="1365" spans="1:10" x14ac:dyDescent="0.2">
      <c r="A1365" t="s">
        <v>1593</v>
      </c>
      <c r="B1365" t="s">
        <v>30866</v>
      </c>
      <c r="I1365" t="s">
        <v>3</v>
      </c>
      <c r="J1365">
        <v>2.65</v>
      </c>
    </row>
    <row r="1366" spans="1:10" x14ac:dyDescent="0.2">
      <c r="A1366" t="s">
        <v>1594</v>
      </c>
      <c r="B1366" t="s">
        <v>30866</v>
      </c>
      <c r="I1366" t="s">
        <v>3</v>
      </c>
      <c r="J1366">
        <v>2.2999999999999998</v>
      </c>
    </row>
    <row r="1367" spans="1:10" x14ac:dyDescent="0.2">
      <c r="A1367" t="s">
        <v>1595</v>
      </c>
      <c r="B1367" t="s">
        <v>30867</v>
      </c>
      <c r="I1367" t="s">
        <v>3</v>
      </c>
      <c r="J1367">
        <v>1.38</v>
      </c>
    </row>
    <row r="1368" spans="1:10" x14ac:dyDescent="0.2">
      <c r="A1368" t="s">
        <v>1596</v>
      </c>
      <c r="B1368" t="s">
        <v>30867</v>
      </c>
      <c r="I1368" t="s">
        <v>3</v>
      </c>
      <c r="J1368">
        <v>1.2</v>
      </c>
    </row>
    <row r="1369" spans="1:10" x14ac:dyDescent="0.2">
      <c r="A1369" t="s">
        <v>1597</v>
      </c>
      <c r="B1369" t="s">
        <v>30868</v>
      </c>
      <c r="I1369" t="s">
        <v>3</v>
      </c>
      <c r="J1369">
        <v>1.5</v>
      </c>
    </row>
    <row r="1370" spans="1:10" x14ac:dyDescent="0.2">
      <c r="A1370" t="s">
        <v>1598</v>
      </c>
      <c r="B1370" t="s">
        <v>30868</v>
      </c>
      <c r="I1370" t="s">
        <v>3</v>
      </c>
      <c r="J1370">
        <v>1.3</v>
      </c>
    </row>
    <row r="1371" spans="1:10" x14ac:dyDescent="0.2">
      <c r="A1371" t="s">
        <v>1599</v>
      </c>
      <c r="B1371" t="s">
        <v>30869</v>
      </c>
      <c r="I1371" t="s">
        <v>3</v>
      </c>
      <c r="J1371">
        <v>0.75</v>
      </c>
    </row>
    <row r="1372" spans="1:10" x14ac:dyDescent="0.2">
      <c r="A1372" t="s">
        <v>1600</v>
      </c>
      <c r="B1372" t="s">
        <v>30869</v>
      </c>
      <c r="I1372" t="s">
        <v>3</v>
      </c>
      <c r="J1372">
        <v>0.65</v>
      </c>
    </row>
    <row r="1373" spans="1:10" x14ac:dyDescent="0.2">
      <c r="A1373" t="s">
        <v>1601</v>
      </c>
      <c r="B1373" t="s">
        <v>30870</v>
      </c>
      <c r="I1373" t="s">
        <v>3</v>
      </c>
      <c r="J1373">
        <v>2.5099999999999998</v>
      </c>
    </row>
    <row r="1374" spans="1:10" x14ac:dyDescent="0.2">
      <c r="A1374" t="s">
        <v>1602</v>
      </c>
      <c r="B1374" t="s">
        <v>30870</v>
      </c>
      <c r="I1374" t="s">
        <v>3</v>
      </c>
      <c r="J1374">
        <v>2.17</v>
      </c>
    </row>
    <row r="1375" spans="1:10" x14ac:dyDescent="0.2">
      <c r="A1375" t="s">
        <v>1603</v>
      </c>
      <c r="B1375" t="s">
        <v>30871</v>
      </c>
      <c r="I1375" t="s">
        <v>3</v>
      </c>
      <c r="J1375">
        <v>1.24</v>
      </c>
    </row>
    <row r="1376" spans="1:10" x14ac:dyDescent="0.2">
      <c r="A1376" t="s">
        <v>1604</v>
      </c>
      <c r="B1376" t="s">
        <v>30871</v>
      </c>
      <c r="I1376" t="s">
        <v>3</v>
      </c>
      <c r="J1376">
        <v>1.07</v>
      </c>
    </row>
    <row r="1377" spans="1:10" x14ac:dyDescent="0.2">
      <c r="A1377" t="s">
        <v>1605</v>
      </c>
      <c r="B1377" t="s">
        <v>30872</v>
      </c>
      <c r="I1377" t="s">
        <v>3</v>
      </c>
      <c r="J1377">
        <v>4.21</v>
      </c>
    </row>
    <row r="1378" spans="1:10" x14ac:dyDescent="0.2">
      <c r="A1378" t="s">
        <v>1606</v>
      </c>
      <c r="B1378" t="s">
        <v>30872</v>
      </c>
      <c r="I1378" t="s">
        <v>3</v>
      </c>
      <c r="J1378">
        <v>3.65</v>
      </c>
    </row>
    <row r="1379" spans="1:10" x14ac:dyDescent="0.2">
      <c r="A1379" t="s">
        <v>1607</v>
      </c>
      <c r="B1379" t="s">
        <v>30873</v>
      </c>
      <c r="I1379" t="s">
        <v>3</v>
      </c>
      <c r="J1379">
        <v>9.1300000000000008</v>
      </c>
    </row>
    <row r="1380" spans="1:10" x14ac:dyDescent="0.2">
      <c r="A1380" t="s">
        <v>1608</v>
      </c>
      <c r="B1380" t="s">
        <v>30873</v>
      </c>
      <c r="I1380" t="s">
        <v>3</v>
      </c>
      <c r="J1380">
        <v>7.91</v>
      </c>
    </row>
    <row r="1381" spans="1:10" x14ac:dyDescent="0.2">
      <c r="A1381" t="s">
        <v>1609</v>
      </c>
      <c r="B1381" t="s">
        <v>30874</v>
      </c>
      <c r="I1381" t="s">
        <v>3</v>
      </c>
      <c r="J1381">
        <v>4.5599999999999996</v>
      </c>
    </row>
    <row r="1382" spans="1:10" x14ac:dyDescent="0.2">
      <c r="A1382" t="s">
        <v>1610</v>
      </c>
      <c r="B1382" t="s">
        <v>30874</v>
      </c>
      <c r="I1382" t="s">
        <v>3</v>
      </c>
      <c r="J1382">
        <v>3.95</v>
      </c>
    </row>
    <row r="1383" spans="1:10" x14ac:dyDescent="0.2">
      <c r="A1383" t="s">
        <v>1611</v>
      </c>
      <c r="B1383" t="s">
        <v>30875</v>
      </c>
      <c r="I1383" t="s">
        <v>3</v>
      </c>
      <c r="J1383">
        <v>2.65</v>
      </c>
    </row>
    <row r="1384" spans="1:10" x14ac:dyDescent="0.2">
      <c r="A1384" t="s">
        <v>1612</v>
      </c>
      <c r="B1384" t="s">
        <v>30875</v>
      </c>
      <c r="I1384" t="s">
        <v>3</v>
      </c>
      <c r="J1384">
        <v>2.2999999999999998</v>
      </c>
    </row>
    <row r="1385" spans="1:10" x14ac:dyDescent="0.2">
      <c r="A1385" t="s">
        <v>1613</v>
      </c>
      <c r="B1385" t="s">
        <v>30876</v>
      </c>
      <c r="I1385" t="s">
        <v>3</v>
      </c>
      <c r="J1385">
        <v>1.38</v>
      </c>
    </row>
    <row r="1386" spans="1:10" x14ac:dyDescent="0.2">
      <c r="A1386" t="s">
        <v>1614</v>
      </c>
      <c r="B1386" t="s">
        <v>30876</v>
      </c>
      <c r="I1386" t="s">
        <v>3</v>
      </c>
      <c r="J1386">
        <v>1.2</v>
      </c>
    </row>
    <row r="1387" spans="1:10" x14ac:dyDescent="0.2">
      <c r="A1387" t="s">
        <v>1615</v>
      </c>
      <c r="B1387" t="s">
        <v>30877</v>
      </c>
      <c r="I1387" t="s">
        <v>3</v>
      </c>
      <c r="J1387">
        <v>1.5</v>
      </c>
    </row>
    <row r="1388" spans="1:10" x14ac:dyDescent="0.2">
      <c r="A1388" t="s">
        <v>1616</v>
      </c>
      <c r="B1388" t="s">
        <v>30877</v>
      </c>
      <c r="I1388" t="s">
        <v>3</v>
      </c>
      <c r="J1388">
        <v>1.3</v>
      </c>
    </row>
    <row r="1389" spans="1:10" x14ac:dyDescent="0.2">
      <c r="A1389" t="s">
        <v>1617</v>
      </c>
      <c r="B1389" t="s">
        <v>30877</v>
      </c>
      <c r="I1389" t="s">
        <v>3</v>
      </c>
      <c r="J1389">
        <v>0.75</v>
      </c>
    </row>
    <row r="1390" spans="1:10" x14ac:dyDescent="0.2">
      <c r="A1390" t="s">
        <v>1618</v>
      </c>
      <c r="B1390" t="s">
        <v>30877</v>
      </c>
      <c r="I1390" t="s">
        <v>3</v>
      </c>
      <c r="J1390">
        <v>0.65</v>
      </c>
    </row>
    <row r="1391" spans="1:10" x14ac:dyDescent="0.2">
      <c r="A1391" t="s">
        <v>1619</v>
      </c>
      <c r="B1391" t="s">
        <v>30878</v>
      </c>
      <c r="I1391" t="s">
        <v>3</v>
      </c>
      <c r="J1391">
        <v>2.5099999999999998</v>
      </c>
    </row>
    <row r="1392" spans="1:10" x14ac:dyDescent="0.2">
      <c r="A1392" t="s">
        <v>1620</v>
      </c>
      <c r="B1392" t="s">
        <v>30878</v>
      </c>
      <c r="I1392" t="s">
        <v>3</v>
      </c>
      <c r="J1392">
        <v>2.17</v>
      </c>
    </row>
    <row r="1393" spans="1:10" x14ac:dyDescent="0.2">
      <c r="A1393" t="s">
        <v>1621</v>
      </c>
      <c r="B1393" t="s">
        <v>30879</v>
      </c>
      <c r="I1393" t="s">
        <v>3</v>
      </c>
      <c r="J1393">
        <v>1.24</v>
      </c>
    </row>
    <row r="1394" spans="1:10" x14ac:dyDescent="0.2">
      <c r="A1394" t="s">
        <v>1622</v>
      </c>
      <c r="B1394" t="s">
        <v>30879</v>
      </c>
      <c r="I1394" t="s">
        <v>3</v>
      </c>
      <c r="J1394">
        <v>1.07</v>
      </c>
    </row>
    <row r="1395" spans="1:10" x14ac:dyDescent="0.2">
      <c r="A1395" t="s">
        <v>1623</v>
      </c>
      <c r="B1395" t="s">
        <v>30880</v>
      </c>
      <c r="I1395" t="s">
        <v>3</v>
      </c>
      <c r="J1395">
        <v>4.21</v>
      </c>
    </row>
    <row r="1396" spans="1:10" x14ac:dyDescent="0.2">
      <c r="A1396" t="s">
        <v>1624</v>
      </c>
      <c r="B1396" t="s">
        <v>30880</v>
      </c>
      <c r="I1396" t="s">
        <v>3</v>
      </c>
      <c r="J1396">
        <v>3.65</v>
      </c>
    </row>
    <row r="1397" spans="1:10" x14ac:dyDescent="0.2">
      <c r="A1397" t="s">
        <v>1625</v>
      </c>
      <c r="B1397" t="s">
        <v>30881</v>
      </c>
      <c r="I1397" t="s">
        <v>3</v>
      </c>
      <c r="J1397">
        <v>9.1300000000000008</v>
      </c>
    </row>
    <row r="1398" spans="1:10" x14ac:dyDescent="0.2">
      <c r="A1398" t="s">
        <v>1626</v>
      </c>
      <c r="B1398" t="s">
        <v>30881</v>
      </c>
      <c r="I1398" t="s">
        <v>3</v>
      </c>
      <c r="J1398">
        <v>7.91</v>
      </c>
    </row>
    <row r="1399" spans="1:10" x14ac:dyDescent="0.2">
      <c r="A1399" t="s">
        <v>1627</v>
      </c>
      <c r="B1399" t="s">
        <v>30882</v>
      </c>
      <c r="I1399" t="s">
        <v>3</v>
      </c>
      <c r="J1399">
        <v>4.5599999999999996</v>
      </c>
    </row>
    <row r="1400" spans="1:10" x14ac:dyDescent="0.2">
      <c r="A1400" t="s">
        <v>1628</v>
      </c>
      <c r="B1400" t="s">
        <v>30882</v>
      </c>
      <c r="I1400" t="s">
        <v>3</v>
      </c>
      <c r="J1400">
        <v>3.95</v>
      </c>
    </row>
    <row r="1401" spans="1:10" x14ac:dyDescent="0.2">
      <c r="A1401" t="s">
        <v>1629</v>
      </c>
      <c r="B1401" t="s">
        <v>30883</v>
      </c>
      <c r="I1401" t="s">
        <v>3</v>
      </c>
      <c r="J1401">
        <v>2.65</v>
      </c>
    </row>
    <row r="1402" spans="1:10" x14ac:dyDescent="0.2">
      <c r="A1402" t="s">
        <v>1630</v>
      </c>
      <c r="B1402" t="s">
        <v>30883</v>
      </c>
      <c r="I1402" t="s">
        <v>3</v>
      </c>
      <c r="J1402">
        <v>2.2999999999999998</v>
      </c>
    </row>
    <row r="1403" spans="1:10" x14ac:dyDescent="0.2">
      <c r="A1403" t="s">
        <v>1631</v>
      </c>
      <c r="B1403" t="s">
        <v>30884</v>
      </c>
      <c r="I1403" t="s">
        <v>3</v>
      </c>
      <c r="J1403">
        <v>1.38</v>
      </c>
    </row>
    <row r="1404" spans="1:10" x14ac:dyDescent="0.2">
      <c r="A1404" t="s">
        <v>1632</v>
      </c>
      <c r="B1404" t="s">
        <v>30884</v>
      </c>
      <c r="I1404" t="s">
        <v>3</v>
      </c>
      <c r="J1404">
        <v>1.2</v>
      </c>
    </row>
    <row r="1405" spans="1:10" x14ac:dyDescent="0.2">
      <c r="A1405" t="s">
        <v>1633</v>
      </c>
      <c r="B1405" t="s">
        <v>30885</v>
      </c>
      <c r="I1405" t="s">
        <v>3</v>
      </c>
      <c r="J1405">
        <v>1.5</v>
      </c>
    </row>
    <row r="1406" spans="1:10" x14ac:dyDescent="0.2">
      <c r="A1406" t="s">
        <v>1634</v>
      </c>
      <c r="B1406" t="s">
        <v>30885</v>
      </c>
      <c r="I1406" t="s">
        <v>3</v>
      </c>
      <c r="J1406">
        <v>1.3</v>
      </c>
    </row>
    <row r="1407" spans="1:10" x14ac:dyDescent="0.2">
      <c r="A1407" t="s">
        <v>1635</v>
      </c>
      <c r="B1407" t="s">
        <v>30886</v>
      </c>
      <c r="I1407" t="s">
        <v>3</v>
      </c>
      <c r="J1407">
        <v>0.75</v>
      </c>
    </row>
    <row r="1408" spans="1:10" x14ac:dyDescent="0.2">
      <c r="A1408" t="s">
        <v>1636</v>
      </c>
      <c r="B1408" t="s">
        <v>30886</v>
      </c>
      <c r="I1408" t="s">
        <v>3</v>
      </c>
      <c r="J1408">
        <v>0.65</v>
      </c>
    </row>
    <row r="1409" spans="1:10" x14ac:dyDescent="0.2">
      <c r="A1409" t="s">
        <v>1637</v>
      </c>
      <c r="B1409" t="s">
        <v>30887</v>
      </c>
      <c r="I1409" t="s">
        <v>3</v>
      </c>
      <c r="J1409">
        <v>2.5099999999999998</v>
      </c>
    </row>
    <row r="1410" spans="1:10" x14ac:dyDescent="0.2">
      <c r="A1410" t="s">
        <v>1638</v>
      </c>
      <c r="B1410" t="s">
        <v>30887</v>
      </c>
      <c r="I1410" t="s">
        <v>3</v>
      </c>
      <c r="J1410">
        <v>2.17</v>
      </c>
    </row>
    <row r="1411" spans="1:10" x14ac:dyDescent="0.2">
      <c r="A1411" t="s">
        <v>1639</v>
      </c>
      <c r="B1411" t="s">
        <v>30888</v>
      </c>
      <c r="I1411" t="s">
        <v>3</v>
      </c>
      <c r="J1411">
        <v>2.25</v>
      </c>
    </row>
    <row r="1412" spans="1:10" x14ac:dyDescent="0.2">
      <c r="A1412" t="s">
        <v>1640</v>
      </c>
      <c r="B1412" t="s">
        <v>30888</v>
      </c>
      <c r="I1412" t="s">
        <v>3</v>
      </c>
      <c r="J1412">
        <v>1.95</v>
      </c>
    </row>
    <row r="1413" spans="1:10" x14ac:dyDescent="0.2">
      <c r="A1413" t="s">
        <v>1641</v>
      </c>
      <c r="B1413" t="s">
        <v>30889</v>
      </c>
      <c r="I1413" t="s">
        <v>3</v>
      </c>
      <c r="J1413">
        <v>6.38</v>
      </c>
    </row>
    <row r="1414" spans="1:10" x14ac:dyDescent="0.2">
      <c r="A1414" t="s">
        <v>1642</v>
      </c>
      <c r="B1414" t="s">
        <v>30889</v>
      </c>
      <c r="I1414" t="s">
        <v>3</v>
      </c>
      <c r="J1414">
        <v>5.53</v>
      </c>
    </row>
    <row r="1415" spans="1:10" x14ac:dyDescent="0.2">
      <c r="A1415" t="s">
        <v>1643</v>
      </c>
      <c r="B1415" t="s">
        <v>30890</v>
      </c>
      <c r="I1415" t="s">
        <v>3</v>
      </c>
      <c r="J1415">
        <v>5.75</v>
      </c>
    </row>
    <row r="1416" spans="1:10" x14ac:dyDescent="0.2">
      <c r="A1416" t="s">
        <v>1644</v>
      </c>
      <c r="B1416" t="s">
        <v>30890</v>
      </c>
      <c r="I1416" t="s">
        <v>3</v>
      </c>
      <c r="J1416">
        <v>4.9800000000000004</v>
      </c>
    </row>
    <row r="1417" spans="1:10" x14ac:dyDescent="0.2">
      <c r="A1417" t="s">
        <v>1645</v>
      </c>
      <c r="B1417" t="s">
        <v>30891</v>
      </c>
      <c r="I1417" t="s">
        <v>3</v>
      </c>
      <c r="J1417">
        <v>6.38</v>
      </c>
    </row>
    <row r="1418" spans="1:10" x14ac:dyDescent="0.2">
      <c r="A1418" t="s">
        <v>1646</v>
      </c>
      <c r="B1418" t="s">
        <v>30891</v>
      </c>
      <c r="I1418" t="s">
        <v>3</v>
      </c>
      <c r="J1418">
        <v>5.53</v>
      </c>
    </row>
    <row r="1419" spans="1:10" x14ac:dyDescent="0.2">
      <c r="A1419" t="s">
        <v>1647</v>
      </c>
      <c r="B1419" t="s">
        <v>30892</v>
      </c>
      <c r="I1419" t="s">
        <v>3</v>
      </c>
      <c r="J1419">
        <v>2.65</v>
      </c>
    </row>
    <row r="1420" spans="1:10" x14ac:dyDescent="0.2">
      <c r="A1420" t="s">
        <v>1648</v>
      </c>
      <c r="B1420" t="s">
        <v>30892</v>
      </c>
      <c r="I1420" t="s">
        <v>3</v>
      </c>
      <c r="J1420">
        <v>2.2999999999999998</v>
      </c>
    </row>
    <row r="1421" spans="1:10" x14ac:dyDescent="0.2">
      <c r="A1421" t="s">
        <v>1649</v>
      </c>
      <c r="B1421" t="s">
        <v>30893</v>
      </c>
      <c r="I1421" t="s">
        <v>3</v>
      </c>
      <c r="J1421">
        <v>2.39</v>
      </c>
    </row>
    <row r="1422" spans="1:10" x14ac:dyDescent="0.2">
      <c r="A1422" t="s">
        <v>1650</v>
      </c>
      <c r="B1422" t="s">
        <v>30893</v>
      </c>
      <c r="I1422" t="s">
        <v>3</v>
      </c>
      <c r="J1422">
        <v>2.0699999999999998</v>
      </c>
    </row>
    <row r="1423" spans="1:10" x14ac:dyDescent="0.2">
      <c r="A1423" t="s">
        <v>1651</v>
      </c>
      <c r="B1423" t="s">
        <v>30894</v>
      </c>
      <c r="I1423" t="s">
        <v>3</v>
      </c>
      <c r="J1423">
        <v>1.5</v>
      </c>
    </row>
    <row r="1424" spans="1:10" x14ac:dyDescent="0.2">
      <c r="A1424" t="s">
        <v>1652</v>
      </c>
      <c r="B1424" t="s">
        <v>30894</v>
      </c>
      <c r="I1424" t="s">
        <v>3</v>
      </c>
      <c r="J1424">
        <v>1.3</v>
      </c>
    </row>
    <row r="1425" spans="1:10" x14ac:dyDescent="0.2">
      <c r="A1425" t="s">
        <v>1653</v>
      </c>
      <c r="B1425" t="s">
        <v>30895</v>
      </c>
      <c r="I1425" t="s">
        <v>3</v>
      </c>
      <c r="J1425">
        <v>0.75</v>
      </c>
    </row>
    <row r="1426" spans="1:10" x14ac:dyDescent="0.2">
      <c r="A1426" t="s">
        <v>1654</v>
      </c>
      <c r="B1426" t="s">
        <v>30895</v>
      </c>
      <c r="I1426" t="s">
        <v>3</v>
      </c>
      <c r="J1426">
        <v>0.65</v>
      </c>
    </row>
    <row r="1427" spans="1:10" x14ac:dyDescent="0.2">
      <c r="A1427" t="s">
        <v>1655</v>
      </c>
      <c r="B1427" t="s">
        <v>30896</v>
      </c>
      <c r="I1427" t="s">
        <v>3</v>
      </c>
      <c r="J1427">
        <v>2.5099999999999998</v>
      </c>
    </row>
    <row r="1428" spans="1:10" x14ac:dyDescent="0.2">
      <c r="A1428" t="s">
        <v>1656</v>
      </c>
      <c r="B1428" t="s">
        <v>30896</v>
      </c>
      <c r="I1428" t="s">
        <v>3</v>
      </c>
      <c r="J1428">
        <v>2.17</v>
      </c>
    </row>
    <row r="1429" spans="1:10" x14ac:dyDescent="0.2">
      <c r="A1429" t="s">
        <v>1657</v>
      </c>
      <c r="B1429" t="s">
        <v>30897</v>
      </c>
      <c r="I1429" t="s">
        <v>3</v>
      </c>
      <c r="J1429">
        <v>2.25</v>
      </c>
    </row>
    <row r="1430" spans="1:10" x14ac:dyDescent="0.2">
      <c r="A1430" t="s">
        <v>1658</v>
      </c>
      <c r="B1430" t="s">
        <v>30897</v>
      </c>
      <c r="I1430" t="s">
        <v>3</v>
      </c>
      <c r="J1430">
        <v>1.95</v>
      </c>
    </row>
    <row r="1431" spans="1:10" x14ac:dyDescent="0.2">
      <c r="A1431" t="s">
        <v>1659</v>
      </c>
      <c r="B1431" t="s">
        <v>30898</v>
      </c>
      <c r="I1431" t="s">
        <v>3</v>
      </c>
      <c r="J1431">
        <v>6.38</v>
      </c>
    </row>
    <row r="1432" spans="1:10" x14ac:dyDescent="0.2">
      <c r="A1432" t="s">
        <v>1660</v>
      </c>
      <c r="B1432" t="s">
        <v>30898</v>
      </c>
      <c r="I1432" t="s">
        <v>3</v>
      </c>
      <c r="J1432">
        <v>5.53</v>
      </c>
    </row>
    <row r="1433" spans="1:10" x14ac:dyDescent="0.2">
      <c r="A1433" t="s">
        <v>1661</v>
      </c>
      <c r="B1433" t="s">
        <v>30899</v>
      </c>
      <c r="I1433" t="s">
        <v>3</v>
      </c>
      <c r="J1433">
        <v>5.75</v>
      </c>
    </row>
    <row r="1434" spans="1:10" x14ac:dyDescent="0.2">
      <c r="A1434" t="s">
        <v>1662</v>
      </c>
      <c r="B1434" t="s">
        <v>30899</v>
      </c>
      <c r="I1434" t="s">
        <v>3</v>
      </c>
      <c r="J1434">
        <v>4.9800000000000004</v>
      </c>
    </row>
    <row r="1435" spans="1:10" x14ac:dyDescent="0.2">
      <c r="A1435" t="s">
        <v>1663</v>
      </c>
      <c r="B1435" t="s">
        <v>30900</v>
      </c>
      <c r="I1435" t="s">
        <v>3</v>
      </c>
      <c r="J1435">
        <v>6.38</v>
      </c>
    </row>
    <row r="1436" spans="1:10" x14ac:dyDescent="0.2">
      <c r="A1436" t="s">
        <v>1664</v>
      </c>
      <c r="B1436" t="s">
        <v>30900</v>
      </c>
      <c r="I1436" t="s">
        <v>3</v>
      </c>
      <c r="J1436">
        <v>5.53</v>
      </c>
    </row>
    <row r="1437" spans="1:10" x14ac:dyDescent="0.2">
      <c r="A1437" t="s">
        <v>1665</v>
      </c>
      <c r="B1437" t="s">
        <v>30901</v>
      </c>
      <c r="I1437" t="s">
        <v>3</v>
      </c>
      <c r="J1437">
        <v>2.65</v>
      </c>
    </row>
    <row r="1438" spans="1:10" x14ac:dyDescent="0.2">
      <c r="A1438" t="s">
        <v>1666</v>
      </c>
      <c r="B1438" t="s">
        <v>30901</v>
      </c>
      <c r="I1438" t="s">
        <v>3</v>
      </c>
      <c r="J1438">
        <v>2.2999999999999998</v>
      </c>
    </row>
    <row r="1439" spans="1:10" x14ac:dyDescent="0.2">
      <c r="A1439" t="s">
        <v>1667</v>
      </c>
      <c r="B1439" t="s">
        <v>30902</v>
      </c>
      <c r="I1439" t="s">
        <v>3</v>
      </c>
      <c r="J1439">
        <v>2.39</v>
      </c>
    </row>
    <row r="1440" spans="1:10" x14ac:dyDescent="0.2">
      <c r="A1440" t="s">
        <v>1668</v>
      </c>
      <c r="B1440" t="s">
        <v>30902</v>
      </c>
      <c r="I1440" t="s">
        <v>3</v>
      </c>
      <c r="J1440">
        <v>2.0699999999999998</v>
      </c>
    </row>
    <row r="1441" spans="1:10" x14ac:dyDescent="0.2">
      <c r="A1441" t="s">
        <v>1669</v>
      </c>
      <c r="B1441" t="s">
        <v>30903</v>
      </c>
      <c r="I1441" t="s">
        <v>3</v>
      </c>
      <c r="J1441">
        <v>1.5</v>
      </c>
    </row>
    <row r="1442" spans="1:10" x14ac:dyDescent="0.2">
      <c r="A1442" t="s">
        <v>1670</v>
      </c>
      <c r="B1442" t="s">
        <v>30903</v>
      </c>
      <c r="I1442" t="s">
        <v>3</v>
      </c>
      <c r="J1442">
        <v>1.3</v>
      </c>
    </row>
    <row r="1443" spans="1:10" x14ac:dyDescent="0.2">
      <c r="A1443" t="s">
        <v>1671</v>
      </c>
      <c r="B1443" t="s">
        <v>30904</v>
      </c>
      <c r="I1443" t="s">
        <v>3</v>
      </c>
      <c r="J1443">
        <v>0.75</v>
      </c>
    </row>
    <row r="1444" spans="1:10" x14ac:dyDescent="0.2">
      <c r="A1444" t="s">
        <v>1672</v>
      </c>
      <c r="B1444" t="s">
        <v>30904</v>
      </c>
      <c r="I1444" t="s">
        <v>3</v>
      </c>
      <c r="J1444">
        <v>0.65</v>
      </c>
    </row>
    <row r="1445" spans="1:10" x14ac:dyDescent="0.2">
      <c r="A1445" t="s">
        <v>1673</v>
      </c>
      <c r="B1445" t="s">
        <v>30905</v>
      </c>
      <c r="I1445" t="s">
        <v>3</v>
      </c>
      <c r="J1445">
        <v>4.5599999999999996</v>
      </c>
    </row>
    <row r="1446" spans="1:10" x14ac:dyDescent="0.2">
      <c r="A1446" t="s">
        <v>1674</v>
      </c>
      <c r="B1446" t="s">
        <v>30905</v>
      </c>
      <c r="I1446" t="s">
        <v>3</v>
      </c>
      <c r="J1446">
        <v>3.95</v>
      </c>
    </row>
    <row r="1447" spans="1:10" x14ac:dyDescent="0.2">
      <c r="A1447" t="s">
        <v>1675</v>
      </c>
      <c r="B1447" t="s">
        <v>30906</v>
      </c>
      <c r="I1447" t="s">
        <v>3</v>
      </c>
      <c r="J1447">
        <v>4.21</v>
      </c>
    </row>
    <row r="1448" spans="1:10" x14ac:dyDescent="0.2">
      <c r="A1448" t="s">
        <v>1676</v>
      </c>
      <c r="B1448" t="s">
        <v>30906</v>
      </c>
      <c r="I1448" t="s">
        <v>3</v>
      </c>
      <c r="J1448">
        <v>3.65</v>
      </c>
    </row>
    <row r="1449" spans="1:10" x14ac:dyDescent="0.2">
      <c r="A1449" t="s">
        <v>1677</v>
      </c>
      <c r="B1449" t="s">
        <v>30907</v>
      </c>
      <c r="I1449" t="s">
        <v>3</v>
      </c>
      <c r="J1449">
        <v>2.5099999999999998</v>
      </c>
    </row>
    <row r="1450" spans="1:10" x14ac:dyDescent="0.2">
      <c r="A1450" t="s">
        <v>1678</v>
      </c>
      <c r="B1450" t="s">
        <v>30907</v>
      </c>
      <c r="I1450" t="s">
        <v>3</v>
      </c>
      <c r="J1450">
        <v>2.17</v>
      </c>
    </row>
    <row r="1451" spans="1:10" x14ac:dyDescent="0.2">
      <c r="A1451" t="s">
        <v>1679</v>
      </c>
      <c r="B1451" t="s">
        <v>30908</v>
      </c>
      <c r="I1451" t="s">
        <v>3</v>
      </c>
      <c r="J1451">
        <v>4.21</v>
      </c>
    </row>
    <row r="1452" spans="1:10" x14ac:dyDescent="0.2">
      <c r="A1452" t="s">
        <v>1680</v>
      </c>
      <c r="B1452" t="s">
        <v>30908</v>
      </c>
      <c r="I1452" t="s">
        <v>3</v>
      </c>
      <c r="J1452">
        <v>3.65</v>
      </c>
    </row>
    <row r="1453" spans="1:10" x14ac:dyDescent="0.2">
      <c r="A1453" t="s">
        <v>1681</v>
      </c>
      <c r="B1453" t="s">
        <v>30909</v>
      </c>
      <c r="I1453" t="s">
        <v>3</v>
      </c>
      <c r="J1453">
        <v>13.69</v>
      </c>
    </row>
    <row r="1454" spans="1:10" x14ac:dyDescent="0.2">
      <c r="A1454" t="s">
        <v>1682</v>
      </c>
      <c r="B1454" t="s">
        <v>30909</v>
      </c>
      <c r="I1454" t="s">
        <v>3</v>
      </c>
      <c r="J1454">
        <v>11.86</v>
      </c>
    </row>
    <row r="1455" spans="1:10" x14ac:dyDescent="0.2">
      <c r="A1455" t="s">
        <v>1683</v>
      </c>
      <c r="B1455" t="s">
        <v>30910</v>
      </c>
      <c r="I1455" t="s">
        <v>3</v>
      </c>
      <c r="J1455">
        <v>11.41</v>
      </c>
    </row>
    <row r="1456" spans="1:10" x14ac:dyDescent="0.2">
      <c r="A1456" t="s">
        <v>1684</v>
      </c>
      <c r="B1456" t="s">
        <v>30910</v>
      </c>
      <c r="I1456" t="s">
        <v>3</v>
      </c>
      <c r="J1456">
        <v>9.8800000000000008</v>
      </c>
    </row>
    <row r="1457" spans="1:10" x14ac:dyDescent="0.2">
      <c r="A1457" t="s">
        <v>1685</v>
      </c>
      <c r="B1457" t="s">
        <v>30911</v>
      </c>
      <c r="I1457" t="s">
        <v>3</v>
      </c>
      <c r="J1457">
        <v>0.75</v>
      </c>
    </row>
    <row r="1458" spans="1:10" x14ac:dyDescent="0.2">
      <c r="A1458" t="s">
        <v>1686</v>
      </c>
      <c r="B1458" t="s">
        <v>30911</v>
      </c>
      <c r="I1458" t="s">
        <v>3</v>
      </c>
      <c r="J1458">
        <v>0.65</v>
      </c>
    </row>
    <row r="1459" spans="1:10" x14ac:dyDescent="0.2">
      <c r="A1459" t="s">
        <v>1687</v>
      </c>
      <c r="B1459" t="s">
        <v>30912</v>
      </c>
      <c r="I1459" t="s">
        <v>3</v>
      </c>
      <c r="J1459">
        <v>0.49</v>
      </c>
    </row>
    <row r="1460" spans="1:10" x14ac:dyDescent="0.2">
      <c r="A1460" t="s">
        <v>1688</v>
      </c>
      <c r="B1460" t="s">
        <v>30912</v>
      </c>
      <c r="I1460" t="s">
        <v>3</v>
      </c>
      <c r="J1460">
        <v>0.42</v>
      </c>
    </row>
    <row r="1461" spans="1:10" x14ac:dyDescent="0.2">
      <c r="A1461" t="s">
        <v>1689</v>
      </c>
      <c r="B1461" t="s">
        <v>30913</v>
      </c>
      <c r="I1461" t="s">
        <v>3</v>
      </c>
      <c r="J1461">
        <v>4.16</v>
      </c>
    </row>
    <row r="1462" spans="1:10" x14ac:dyDescent="0.2">
      <c r="A1462" t="s">
        <v>1690</v>
      </c>
      <c r="B1462" t="s">
        <v>30913</v>
      </c>
      <c r="I1462" t="s">
        <v>3</v>
      </c>
      <c r="J1462">
        <v>3.6</v>
      </c>
    </row>
    <row r="1463" spans="1:10" x14ac:dyDescent="0.2">
      <c r="A1463" t="s">
        <v>1691</v>
      </c>
      <c r="B1463" t="s">
        <v>30914</v>
      </c>
      <c r="I1463" t="s">
        <v>3</v>
      </c>
      <c r="J1463">
        <v>3</v>
      </c>
    </row>
    <row r="1464" spans="1:10" x14ac:dyDescent="0.2">
      <c r="A1464" t="s">
        <v>1692</v>
      </c>
      <c r="B1464" t="s">
        <v>30914</v>
      </c>
      <c r="I1464" t="s">
        <v>3</v>
      </c>
      <c r="J1464">
        <v>2.6</v>
      </c>
    </row>
    <row r="1465" spans="1:10" x14ac:dyDescent="0.2">
      <c r="A1465" t="s">
        <v>1693</v>
      </c>
      <c r="B1465" t="s">
        <v>30915</v>
      </c>
      <c r="I1465" t="s">
        <v>3</v>
      </c>
      <c r="J1465">
        <v>1.5</v>
      </c>
    </row>
    <row r="1466" spans="1:10" x14ac:dyDescent="0.2">
      <c r="A1466" t="s">
        <v>1694</v>
      </c>
      <c r="B1466" t="s">
        <v>30915</v>
      </c>
      <c r="I1466" t="s">
        <v>3</v>
      </c>
      <c r="J1466">
        <v>1.3</v>
      </c>
    </row>
    <row r="1467" spans="1:10" x14ac:dyDescent="0.2">
      <c r="A1467" t="s">
        <v>1695</v>
      </c>
      <c r="B1467" t="s">
        <v>30916</v>
      </c>
      <c r="I1467" t="s">
        <v>3</v>
      </c>
      <c r="J1467">
        <v>4.5599999999999996</v>
      </c>
    </row>
    <row r="1468" spans="1:10" x14ac:dyDescent="0.2">
      <c r="A1468" t="s">
        <v>1696</v>
      </c>
      <c r="B1468" t="s">
        <v>30916</v>
      </c>
      <c r="I1468" t="s">
        <v>3</v>
      </c>
      <c r="J1468">
        <v>3.95</v>
      </c>
    </row>
    <row r="1469" spans="1:10" x14ac:dyDescent="0.2">
      <c r="A1469" t="s">
        <v>1697</v>
      </c>
      <c r="B1469" t="s">
        <v>30917</v>
      </c>
      <c r="I1469" t="s">
        <v>3</v>
      </c>
      <c r="J1469">
        <v>4.21</v>
      </c>
    </row>
    <row r="1470" spans="1:10" x14ac:dyDescent="0.2">
      <c r="A1470" t="s">
        <v>1698</v>
      </c>
      <c r="B1470" t="s">
        <v>30917</v>
      </c>
      <c r="I1470" t="s">
        <v>3</v>
      </c>
      <c r="J1470">
        <v>3.65</v>
      </c>
    </row>
    <row r="1471" spans="1:10" x14ac:dyDescent="0.2">
      <c r="A1471" t="s">
        <v>1699</v>
      </c>
      <c r="B1471" t="s">
        <v>30918</v>
      </c>
      <c r="I1471" t="s">
        <v>3</v>
      </c>
      <c r="J1471">
        <v>2.5099999999999998</v>
      </c>
    </row>
    <row r="1472" spans="1:10" x14ac:dyDescent="0.2">
      <c r="A1472" t="s">
        <v>1700</v>
      </c>
      <c r="B1472" t="s">
        <v>30918</v>
      </c>
      <c r="I1472" t="s">
        <v>3</v>
      </c>
      <c r="J1472">
        <v>2.17</v>
      </c>
    </row>
    <row r="1473" spans="1:10" x14ac:dyDescent="0.2">
      <c r="A1473" t="s">
        <v>1701</v>
      </c>
      <c r="B1473" t="s">
        <v>30919</v>
      </c>
      <c r="I1473" t="s">
        <v>3</v>
      </c>
      <c r="J1473">
        <v>4.21</v>
      </c>
    </row>
    <row r="1474" spans="1:10" x14ac:dyDescent="0.2">
      <c r="A1474" t="s">
        <v>1702</v>
      </c>
      <c r="B1474" t="s">
        <v>30919</v>
      </c>
      <c r="I1474" t="s">
        <v>3</v>
      </c>
      <c r="J1474">
        <v>3.65</v>
      </c>
    </row>
    <row r="1475" spans="1:10" x14ac:dyDescent="0.2">
      <c r="A1475" t="s">
        <v>1703</v>
      </c>
      <c r="B1475" t="s">
        <v>30920</v>
      </c>
      <c r="I1475" t="s">
        <v>3</v>
      </c>
      <c r="J1475">
        <v>13.69</v>
      </c>
    </row>
    <row r="1476" spans="1:10" x14ac:dyDescent="0.2">
      <c r="A1476" t="s">
        <v>1704</v>
      </c>
      <c r="B1476" t="s">
        <v>30920</v>
      </c>
      <c r="I1476" t="s">
        <v>3</v>
      </c>
      <c r="J1476">
        <v>11.86</v>
      </c>
    </row>
    <row r="1477" spans="1:10" x14ac:dyDescent="0.2">
      <c r="A1477" t="s">
        <v>1705</v>
      </c>
      <c r="B1477" t="s">
        <v>30921</v>
      </c>
      <c r="I1477" t="s">
        <v>3</v>
      </c>
      <c r="J1477">
        <v>11.41</v>
      </c>
    </row>
    <row r="1478" spans="1:10" x14ac:dyDescent="0.2">
      <c r="A1478" t="s">
        <v>1706</v>
      </c>
      <c r="B1478" t="s">
        <v>30921</v>
      </c>
      <c r="I1478" t="s">
        <v>3</v>
      </c>
      <c r="J1478">
        <v>9.8800000000000008</v>
      </c>
    </row>
    <row r="1479" spans="1:10" x14ac:dyDescent="0.2">
      <c r="A1479" t="s">
        <v>1707</v>
      </c>
      <c r="B1479" t="s">
        <v>30922</v>
      </c>
      <c r="I1479" t="s">
        <v>3</v>
      </c>
      <c r="J1479">
        <v>0.75</v>
      </c>
    </row>
    <row r="1480" spans="1:10" x14ac:dyDescent="0.2">
      <c r="A1480" t="s">
        <v>1708</v>
      </c>
      <c r="B1480" t="s">
        <v>30922</v>
      </c>
      <c r="I1480" t="s">
        <v>3</v>
      </c>
      <c r="J1480">
        <v>0.65</v>
      </c>
    </row>
    <row r="1481" spans="1:10" x14ac:dyDescent="0.2">
      <c r="A1481" t="s">
        <v>1709</v>
      </c>
      <c r="B1481" t="s">
        <v>30923</v>
      </c>
      <c r="I1481" t="s">
        <v>3</v>
      </c>
      <c r="J1481">
        <v>0.49</v>
      </c>
    </row>
    <row r="1482" spans="1:10" x14ac:dyDescent="0.2">
      <c r="A1482" t="s">
        <v>1710</v>
      </c>
      <c r="B1482" t="s">
        <v>30923</v>
      </c>
      <c r="I1482" t="s">
        <v>3</v>
      </c>
      <c r="J1482">
        <v>0.42</v>
      </c>
    </row>
    <row r="1483" spans="1:10" x14ac:dyDescent="0.2">
      <c r="A1483" t="s">
        <v>1711</v>
      </c>
      <c r="B1483" t="s">
        <v>30924</v>
      </c>
      <c r="I1483" t="s">
        <v>3</v>
      </c>
      <c r="J1483">
        <v>4.16</v>
      </c>
    </row>
    <row r="1484" spans="1:10" x14ac:dyDescent="0.2">
      <c r="A1484" t="s">
        <v>1712</v>
      </c>
      <c r="B1484" t="s">
        <v>30924</v>
      </c>
      <c r="I1484" t="s">
        <v>3</v>
      </c>
      <c r="J1484">
        <v>3.6</v>
      </c>
    </row>
    <row r="1485" spans="1:10" x14ac:dyDescent="0.2">
      <c r="A1485" t="s">
        <v>1713</v>
      </c>
      <c r="B1485" t="s">
        <v>30925</v>
      </c>
      <c r="I1485" t="s">
        <v>3</v>
      </c>
      <c r="J1485">
        <v>3</v>
      </c>
    </row>
    <row r="1486" spans="1:10" x14ac:dyDescent="0.2">
      <c r="A1486" t="s">
        <v>1714</v>
      </c>
      <c r="B1486" t="s">
        <v>30925</v>
      </c>
      <c r="I1486" t="s">
        <v>3</v>
      </c>
      <c r="J1486">
        <v>2.6</v>
      </c>
    </row>
    <row r="1487" spans="1:10" x14ac:dyDescent="0.2">
      <c r="A1487" t="s">
        <v>1715</v>
      </c>
      <c r="B1487" t="s">
        <v>30926</v>
      </c>
      <c r="I1487" t="s">
        <v>3</v>
      </c>
      <c r="J1487">
        <v>1.5</v>
      </c>
    </row>
    <row r="1488" spans="1:10" x14ac:dyDescent="0.2">
      <c r="A1488" t="s">
        <v>1716</v>
      </c>
      <c r="B1488" t="s">
        <v>30926</v>
      </c>
      <c r="I1488" t="s">
        <v>3</v>
      </c>
      <c r="J1488">
        <v>1.3</v>
      </c>
    </row>
    <row r="1489" spans="1:10" x14ac:dyDescent="0.2">
      <c r="A1489" t="s">
        <v>1717</v>
      </c>
      <c r="B1489" t="s">
        <v>30927</v>
      </c>
      <c r="I1489" t="s">
        <v>3</v>
      </c>
      <c r="J1489">
        <v>7.65</v>
      </c>
    </row>
    <row r="1490" spans="1:10" x14ac:dyDescent="0.2">
      <c r="A1490" t="s">
        <v>1718</v>
      </c>
      <c r="B1490" t="s">
        <v>30927</v>
      </c>
      <c r="I1490" t="s">
        <v>3</v>
      </c>
      <c r="J1490">
        <v>6.63</v>
      </c>
    </row>
    <row r="1491" spans="1:10" x14ac:dyDescent="0.2">
      <c r="A1491" t="s">
        <v>1719</v>
      </c>
      <c r="B1491" t="s">
        <v>30928</v>
      </c>
      <c r="I1491" t="s">
        <v>3</v>
      </c>
      <c r="J1491">
        <v>4.5599999999999996</v>
      </c>
    </row>
    <row r="1492" spans="1:10" x14ac:dyDescent="0.2">
      <c r="A1492" t="s">
        <v>1720</v>
      </c>
      <c r="B1492" t="s">
        <v>30928</v>
      </c>
      <c r="I1492" t="s">
        <v>3</v>
      </c>
      <c r="J1492">
        <v>3.95</v>
      </c>
    </row>
    <row r="1493" spans="1:10" x14ac:dyDescent="0.2">
      <c r="A1493" t="s">
        <v>1721</v>
      </c>
      <c r="B1493" t="s">
        <v>30929</v>
      </c>
      <c r="I1493" t="s">
        <v>3</v>
      </c>
      <c r="J1493">
        <v>4.21</v>
      </c>
    </row>
    <row r="1494" spans="1:10" x14ac:dyDescent="0.2">
      <c r="A1494" t="s">
        <v>1722</v>
      </c>
      <c r="B1494" t="s">
        <v>30929</v>
      </c>
      <c r="I1494" t="s">
        <v>3</v>
      </c>
      <c r="J1494">
        <v>3.65</v>
      </c>
    </row>
    <row r="1495" spans="1:10" x14ac:dyDescent="0.2">
      <c r="A1495" t="s">
        <v>1723</v>
      </c>
      <c r="B1495" t="s">
        <v>30930</v>
      </c>
      <c r="I1495" t="s">
        <v>3</v>
      </c>
      <c r="J1495">
        <v>7.65</v>
      </c>
    </row>
    <row r="1496" spans="1:10" x14ac:dyDescent="0.2">
      <c r="A1496" t="s">
        <v>1724</v>
      </c>
      <c r="B1496" t="s">
        <v>30930</v>
      </c>
      <c r="I1496" t="s">
        <v>3</v>
      </c>
      <c r="J1496">
        <v>6.63</v>
      </c>
    </row>
    <row r="1497" spans="1:10" x14ac:dyDescent="0.2">
      <c r="A1497" t="s">
        <v>1725</v>
      </c>
      <c r="B1497" t="s">
        <v>30931</v>
      </c>
      <c r="I1497" t="s">
        <v>3</v>
      </c>
      <c r="J1497">
        <v>13.69</v>
      </c>
    </row>
    <row r="1498" spans="1:10" x14ac:dyDescent="0.2">
      <c r="A1498" t="s">
        <v>1726</v>
      </c>
      <c r="B1498" t="s">
        <v>30931</v>
      </c>
      <c r="I1498" t="s">
        <v>3</v>
      </c>
      <c r="J1498">
        <v>11.86</v>
      </c>
    </row>
    <row r="1499" spans="1:10" x14ac:dyDescent="0.2">
      <c r="A1499" t="s">
        <v>1727</v>
      </c>
      <c r="B1499" t="s">
        <v>30932</v>
      </c>
      <c r="I1499" t="s">
        <v>3</v>
      </c>
      <c r="J1499">
        <v>11.41</v>
      </c>
    </row>
    <row r="1500" spans="1:10" x14ac:dyDescent="0.2">
      <c r="A1500" t="s">
        <v>1728</v>
      </c>
      <c r="B1500" t="s">
        <v>30932</v>
      </c>
      <c r="I1500" t="s">
        <v>3</v>
      </c>
      <c r="J1500">
        <v>9.8800000000000008</v>
      </c>
    </row>
    <row r="1501" spans="1:10" x14ac:dyDescent="0.2">
      <c r="A1501" t="s">
        <v>1729</v>
      </c>
      <c r="B1501" t="s">
        <v>30933</v>
      </c>
      <c r="I1501" t="s">
        <v>3</v>
      </c>
      <c r="J1501">
        <v>8.35</v>
      </c>
    </row>
    <row r="1502" spans="1:10" x14ac:dyDescent="0.2">
      <c r="A1502" t="s">
        <v>1730</v>
      </c>
      <c r="B1502" t="s">
        <v>30933</v>
      </c>
      <c r="I1502" t="s">
        <v>3</v>
      </c>
      <c r="J1502">
        <v>7.23</v>
      </c>
    </row>
    <row r="1503" spans="1:10" x14ac:dyDescent="0.2">
      <c r="A1503" t="s">
        <v>1731</v>
      </c>
      <c r="B1503" t="s">
        <v>30934</v>
      </c>
      <c r="I1503" t="s">
        <v>3</v>
      </c>
      <c r="J1503">
        <v>5.6</v>
      </c>
    </row>
    <row r="1504" spans="1:10" x14ac:dyDescent="0.2">
      <c r="A1504" t="s">
        <v>1732</v>
      </c>
      <c r="B1504" t="s">
        <v>30934</v>
      </c>
      <c r="I1504" t="s">
        <v>3</v>
      </c>
      <c r="J1504">
        <v>4.8499999999999996</v>
      </c>
    </row>
    <row r="1505" spans="1:10" x14ac:dyDescent="0.2">
      <c r="A1505" t="s">
        <v>1733</v>
      </c>
      <c r="B1505" t="s">
        <v>30935</v>
      </c>
      <c r="I1505" t="s">
        <v>3</v>
      </c>
      <c r="J1505">
        <v>4.24</v>
      </c>
    </row>
    <row r="1506" spans="1:10" x14ac:dyDescent="0.2">
      <c r="A1506" t="s">
        <v>1734</v>
      </c>
      <c r="B1506" t="s">
        <v>30935</v>
      </c>
      <c r="I1506" t="s">
        <v>3</v>
      </c>
      <c r="J1506">
        <v>3.68</v>
      </c>
    </row>
    <row r="1507" spans="1:10" x14ac:dyDescent="0.2">
      <c r="A1507" t="s">
        <v>1735</v>
      </c>
      <c r="B1507" t="s">
        <v>30936</v>
      </c>
      <c r="I1507" t="s">
        <v>3</v>
      </c>
      <c r="J1507">
        <v>0.75</v>
      </c>
    </row>
    <row r="1508" spans="1:10" x14ac:dyDescent="0.2">
      <c r="A1508" t="s">
        <v>1736</v>
      </c>
      <c r="B1508" t="s">
        <v>30936</v>
      </c>
      <c r="I1508" t="s">
        <v>3</v>
      </c>
      <c r="J1508">
        <v>0.65</v>
      </c>
    </row>
    <row r="1509" spans="1:10" x14ac:dyDescent="0.2">
      <c r="A1509" t="s">
        <v>1737</v>
      </c>
      <c r="B1509" t="s">
        <v>30937</v>
      </c>
      <c r="I1509" t="s">
        <v>3</v>
      </c>
      <c r="J1509">
        <v>0.49</v>
      </c>
    </row>
    <row r="1510" spans="1:10" x14ac:dyDescent="0.2">
      <c r="A1510" t="s">
        <v>1738</v>
      </c>
      <c r="B1510" t="s">
        <v>30937</v>
      </c>
      <c r="I1510" t="s">
        <v>3</v>
      </c>
      <c r="J1510">
        <v>0.42</v>
      </c>
    </row>
    <row r="1511" spans="1:10" x14ac:dyDescent="0.2">
      <c r="A1511" t="s">
        <v>1739</v>
      </c>
      <c r="B1511" t="s">
        <v>30938</v>
      </c>
      <c r="I1511" t="s">
        <v>3</v>
      </c>
      <c r="J1511">
        <v>4.5599999999999996</v>
      </c>
    </row>
    <row r="1512" spans="1:10" x14ac:dyDescent="0.2">
      <c r="A1512" t="s">
        <v>1740</v>
      </c>
      <c r="B1512" t="s">
        <v>30938</v>
      </c>
      <c r="I1512" t="s">
        <v>3</v>
      </c>
      <c r="J1512">
        <v>3.95</v>
      </c>
    </row>
    <row r="1513" spans="1:10" x14ac:dyDescent="0.2">
      <c r="A1513" t="s">
        <v>1741</v>
      </c>
      <c r="B1513" t="s">
        <v>30939</v>
      </c>
      <c r="I1513" t="s">
        <v>3</v>
      </c>
      <c r="J1513">
        <v>3</v>
      </c>
    </row>
    <row r="1514" spans="1:10" x14ac:dyDescent="0.2">
      <c r="A1514" t="s">
        <v>1742</v>
      </c>
      <c r="B1514" t="s">
        <v>30939</v>
      </c>
      <c r="I1514" t="s">
        <v>3</v>
      </c>
      <c r="J1514">
        <v>2.6</v>
      </c>
    </row>
    <row r="1515" spans="1:10" x14ac:dyDescent="0.2">
      <c r="A1515" t="s">
        <v>1743</v>
      </c>
      <c r="B1515" t="s">
        <v>30940</v>
      </c>
      <c r="I1515" t="s">
        <v>3</v>
      </c>
      <c r="J1515">
        <v>2.2799999999999998</v>
      </c>
    </row>
    <row r="1516" spans="1:10" x14ac:dyDescent="0.2">
      <c r="A1516" t="s">
        <v>1744</v>
      </c>
      <c r="B1516" t="s">
        <v>30940</v>
      </c>
      <c r="I1516" t="s">
        <v>3</v>
      </c>
      <c r="J1516">
        <v>1.97</v>
      </c>
    </row>
    <row r="1517" spans="1:10" x14ac:dyDescent="0.2">
      <c r="A1517" t="s">
        <v>1745</v>
      </c>
      <c r="B1517" t="s">
        <v>30941</v>
      </c>
      <c r="I1517" t="s">
        <v>3</v>
      </c>
      <c r="J1517">
        <v>7.65</v>
      </c>
    </row>
    <row r="1518" spans="1:10" x14ac:dyDescent="0.2">
      <c r="A1518" t="s">
        <v>1746</v>
      </c>
      <c r="B1518" t="s">
        <v>30941</v>
      </c>
      <c r="I1518" t="s">
        <v>3</v>
      </c>
      <c r="J1518">
        <v>6.63</v>
      </c>
    </row>
    <row r="1519" spans="1:10" x14ac:dyDescent="0.2">
      <c r="A1519" t="s">
        <v>1747</v>
      </c>
      <c r="B1519" t="s">
        <v>30942</v>
      </c>
      <c r="I1519" t="s">
        <v>3</v>
      </c>
      <c r="J1519">
        <v>4.5599999999999996</v>
      </c>
    </row>
    <row r="1520" spans="1:10" x14ac:dyDescent="0.2">
      <c r="A1520" t="s">
        <v>1748</v>
      </c>
      <c r="B1520" t="s">
        <v>30942</v>
      </c>
      <c r="I1520" t="s">
        <v>3</v>
      </c>
      <c r="J1520">
        <v>3.95</v>
      </c>
    </row>
    <row r="1521" spans="1:10" x14ac:dyDescent="0.2">
      <c r="A1521" t="s">
        <v>1749</v>
      </c>
      <c r="B1521" t="s">
        <v>30943</v>
      </c>
      <c r="I1521" t="s">
        <v>3</v>
      </c>
      <c r="J1521">
        <v>4.21</v>
      </c>
    </row>
    <row r="1522" spans="1:10" x14ac:dyDescent="0.2">
      <c r="A1522" t="s">
        <v>1750</v>
      </c>
      <c r="B1522" t="s">
        <v>30943</v>
      </c>
      <c r="I1522" t="s">
        <v>3</v>
      </c>
      <c r="J1522">
        <v>3.65</v>
      </c>
    </row>
    <row r="1523" spans="1:10" x14ac:dyDescent="0.2">
      <c r="A1523" t="s">
        <v>1751</v>
      </c>
      <c r="B1523" t="s">
        <v>30944</v>
      </c>
      <c r="I1523" t="s">
        <v>3</v>
      </c>
      <c r="J1523">
        <v>7.65</v>
      </c>
    </row>
    <row r="1524" spans="1:10" x14ac:dyDescent="0.2">
      <c r="A1524" t="s">
        <v>1752</v>
      </c>
      <c r="B1524" t="s">
        <v>30944</v>
      </c>
      <c r="I1524" t="s">
        <v>3</v>
      </c>
      <c r="J1524">
        <v>6.63</v>
      </c>
    </row>
    <row r="1525" spans="1:10" x14ac:dyDescent="0.2">
      <c r="A1525" t="s">
        <v>1753</v>
      </c>
      <c r="B1525" t="s">
        <v>30945</v>
      </c>
      <c r="I1525" t="s">
        <v>3</v>
      </c>
      <c r="J1525">
        <v>13.69</v>
      </c>
    </row>
    <row r="1526" spans="1:10" x14ac:dyDescent="0.2">
      <c r="A1526" t="s">
        <v>1754</v>
      </c>
      <c r="B1526" t="s">
        <v>30945</v>
      </c>
      <c r="I1526" t="s">
        <v>3</v>
      </c>
      <c r="J1526">
        <v>11.86</v>
      </c>
    </row>
    <row r="1527" spans="1:10" x14ac:dyDescent="0.2">
      <c r="A1527" t="s">
        <v>1755</v>
      </c>
      <c r="B1527" t="s">
        <v>30946</v>
      </c>
      <c r="I1527" t="s">
        <v>3</v>
      </c>
      <c r="J1527">
        <v>11.41</v>
      </c>
    </row>
    <row r="1528" spans="1:10" x14ac:dyDescent="0.2">
      <c r="A1528" t="s">
        <v>1756</v>
      </c>
      <c r="B1528" t="s">
        <v>30946</v>
      </c>
      <c r="I1528" t="s">
        <v>3</v>
      </c>
      <c r="J1528">
        <v>9.8800000000000008</v>
      </c>
    </row>
    <row r="1529" spans="1:10" x14ac:dyDescent="0.2">
      <c r="A1529" t="s">
        <v>1757</v>
      </c>
      <c r="B1529" t="s">
        <v>30947</v>
      </c>
      <c r="I1529" t="s">
        <v>3</v>
      </c>
      <c r="J1529">
        <v>8.35</v>
      </c>
    </row>
    <row r="1530" spans="1:10" x14ac:dyDescent="0.2">
      <c r="A1530" t="s">
        <v>1758</v>
      </c>
      <c r="B1530" t="s">
        <v>30947</v>
      </c>
      <c r="I1530" t="s">
        <v>3</v>
      </c>
      <c r="J1530">
        <v>7.23</v>
      </c>
    </row>
    <row r="1531" spans="1:10" x14ac:dyDescent="0.2">
      <c r="A1531" t="s">
        <v>1759</v>
      </c>
      <c r="B1531" t="s">
        <v>30948</v>
      </c>
      <c r="I1531" t="s">
        <v>3</v>
      </c>
      <c r="J1531">
        <v>5.6</v>
      </c>
    </row>
    <row r="1532" spans="1:10" x14ac:dyDescent="0.2">
      <c r="A1532" t="s">
        <v>1760</v>
      </c>
      <c r="B1532" t="s">
        <v>30948</v>
      </c>
      <c r="I1532" t="s">
        <v>3</v>
      </c>
      <c r="J1532">
        <v>4.8499999999999996</v>
      </c>
    </row>
    <row r="1533" spans="1:10" x14ac:dyDescent="0.2">
      <c r="A1533" t="s">
        <v>1761</v>
      </c>
      <c r="B1533" t="s">
        <v>30949</v>
      </c>
      <c r="I1533" t="s">
        <v>3</v>
      </c>
      <c r="J1533">
        <v>4.24</v>
      </c>
    </row>
    <row r="1534" spans="1:10" x14ac:dyDescent="0.2">
      <c r="A1534" t="s">
        <v>1762</v>
      </c>
      <c r="B1534" t="s">
        <v>30949</v>
      </c>
      <c r="I1534" t="s">
        <v>3</v>
      </c>
      <c r="J1534">
        <v>3.68</v>
      </c>
    </row>
    <row r="1535" spans="1:10" x14ac:dyDescent="0.2">
      <c r="A1535" t="s">
        <v>1763</v>
      </c>
      <c r="B1535" t="s">
        <v>30950</v>
      </c>
      <c r="I1535" t="s">
        <v>3</v>
      </c>
      <c r="J1535">
        <v>0.75</v>
      </c>
    </row>
    <row r="1536" spans="1:10" x14ac:dyDescent="0.2">
      <c r="A1536" t="s">
        <v>1764</v>
      </c>
      <c r="B1536" t="s">
        <v>30950</v>
      </c>
      <c r="I1536" t="s">
        <v>3</v>
      </c>
      <c r="J1536">
        <v>0.65</v>
      </c>
    </row>
    <row r="1537" spans="1:10" x14ac:dyDescent="0.2">
      <c r="A1537" t="s">
        <v>1765</v>
      </c>
      <c r="B1537" t="s">
        <v>30951</v>
      </c>
      <c r="I1537" t="s">
        <v>3</v>
      </c>
      <c r="J1537">
        <v>0.49</v>
      </c>
    </row>
    <row r="1538" spans="1:10" x14ac:dyDescent="0.2">
      <c r="A1538" t="s">
        <v>1766</v>
      </c>
      <c r="B1538" t="s">
        <v>30951</v>
      </c>
      <c r="I1538" t="s">
        <v>3</v>
      </c>
      <c r="J1538">
        <v>0.42</v>
      </c>
    </row>
    <row r="1539" spans="1:10" x14ac:dyDescent="0.2">
      <c r="A1539" t="s">
        <v>1767</v>
      </c>
      <c r="B1539" t="s">
        <v>30952</v>
      </c>
      <c r="I1539" t="s">
        <v>3</v>
      </c>
      <c r="J1539">
        <v>4.5599999999999996</v>
      </c>
    </row>
    <row r="1540" spans="1:10" x14ac:dyDescent="0.2">
      <c r="A1540" t="s">
        <v>1768</v>
      </c>
      <c r="B1540" t="s">
        <v>30952</v>
      </c>
      <c r="I1540" t="s">
        <v>3</v>
      </c>
      <c r="J1540">
        <v>3.95</v>
      </c>
    </row>
    <row r="1541" spans="1:10" x14ac:dyDescent="0.2">
      <c r="A1541" t="s">
        <v>1769</v>
      </c>
      <c r="B1541" t="s">
        <v>30953</v>
      </c>
      <c r="I1541" t="s">
        <v>3</v>
      </c>
      <c r="J1541">
        <v>3</v>
      </c>
    </row>
    <row r="1542" spans="1:10" x14ac:dyDescent="0.2">
      <c r="A1542" t="s">
        <v>1770</v>
      </c>
      <c r="B1542" t="s">
        <v>30953</v>
      </c>
      <c r="I1542" t="s">
        <v>3</v>
      </c>
      <c r="J1542">
        <v>2.6</v>
      </c>
    </row>
    <row r="1543" spans="1:10" x14ac:dyDescent="0.2">
      <c r="A1543" t="s">
        <v>1771</v>
      </c>
      <c r="B1543" t="s">
        <v>30954</v>
      </c>
      <c r="I1543" t="s">
        <v>3</v>
      </c>
      <c r="J1543">
        <v>2.2799999999999998</v>
      </c>
    </row>
    <row r="1544" spans="1:10" x14ac:dyDescent="0.2">
      <c r="A1544" t="s">
        <v>1772</v>
      </c>
      <c r="B1544" t="s">
        <v>30954</v>
      </c>
      <c r="I1544" t="s">
        <v>3</v>
      </c>
      <c r="J1544">
        <v>1.97</v>
      </c>
    </row>
    <row r="1545" spans="1:10" x14ac:dyDescent="0.2">
      <c r="A1545" t="s">
        <v>1773</v>
      </c>
      <c r="B1545" t="s">
        <v>30955</v>
      </c>
      <c r="I1545" t="s">
        <v>3</v>
      </c>
      <c r="J1545">
        <v>9.1300000000000008</v>
      </c>
    </row>
    <row r="1546" spans="1:10" x14ac:dyDescent="0.2">
      <c r="A1546" t="s">
        <v>1774</v>
      </c>
      <c r="B1546" t="s">
        <v>30955</v>
      </c>
      <c r="I1546" t="s">
        <v>3</v>
      </c>
      <c r="J1546">
        <v>7.91</v>
      </c>
    </row>
    <row r="1547" spans="1:10" x14ac:dyDescent="0.2">
      <c r="A1547" t="s">
        <v>1775</v>
      </c>
      <c r="B1547" t="s">
        <v>30956</v>
      </c>
      <c r="I1547" t="s">
        <v>3</v>
      </c>
      <c r="J1547">
        <v>7.65</v>
      </c>
    </row>
    <row r="1548" spans="1:10" x14ac:dyDescent="0.2">
      <c r="A1548" t="s">
        <v>1776</v>
      </c>
      <c r="B1548" t="s">
        <v>30956</v>
      </c>
      <c r="I1548" t="s">
        <v>3</v>
      </c>
      <c r="J1548">
        <v>6.63</v>
      </c>
    </row>
    <row r="1549" spans="1:10" x14ac:dyDescent="0.2">
      <c r="A1549" t="s">
        <v>1777</v>
      </c>
      <c r="B1549" t="s">
        <v>30957</v>
      </c>
      <c r="I1549" t="s">
        <v>3</v>
      </c>
      <c r="J1549">
        <v>4.5599999999999996</v>
      </c>
    </row>
    <row r="1550" spans="1:10" x14ac:dyDescent="0.2">
      <c r="A1550" t="s">
        <v>1778</v>
      </c>
      <c r="B1550" t="s">
        <v>30957</v>
      </c>
      <c r="I1550" t="s">
        <v>3</v>
      </c>
      <c r="J1550">
        <v>3.95</v>
      </c>
    </row>
    <row r="1551" spans="1:10" x14ac:dyDescent="0.2">
      <c r="A1551" t="s">
        <v>1779</v>
      </c>
      <c r="B1551" t="s">
        <v>30958</v>
      </c>
      <c r="I1551" t="s">
        <v>3</v>
      </c>
      <c r="J1551">
        <v>15.25</v>
      </c>
    </row>
    <row r="1552" spans="1:10" x14ac:dyDescent="0.2">
      <c r="A1552" t="s">
        <v>1780</v>
      </c>
      <c r="B1552" t="s">
        <v>30958</v>
      </c>
      <c r="I1552" t="s">
        <v>3</v>
      </c>
      <c r="J1552">
        <v>13.21</v>
      </c>
    </row>
    <row r="1553" spans="1:10" x14ac:dyDescent="0.2">
      <c r="A1553" t="s">
        <v>1781</v>
      </c>
      <c r="B1553" t="s">
        <v>30959</v>
      </c>
      <c r="I1553" t="s">
        <v>3</v>
      </c>
      <c r="J1553">
        <v>11.41</v>
      </c>
    </row>
    <row r="1554" spans="1:10" x14ac:dyDescent="0.2">
      <c r="A1554" t="s">
        <v>1782</v>
      </c>
      <c r="B1554" t="s">
        <v>30959</v>
      </c>
      <c r="I1554" t="s">
        <v>3</v>
      </c>
      <c r="J1554">
        <v>9.8800000000000008</v>
      </c>
    </row>
    <row r="1555" spans="1:10" x14ac:dyDescent="0.2">
      <c r="A1555" t="s">
        <v>1783</v>
      </c>
      <c r="B1555" t="s">
        <v>30960</v>
      </c>
      <c r="I1555" t="s">
        <v>3</v>
      </c>
      <c r="J1555">
        <v>18.260000000000002</v>
      </c>
    </row>
    <row r="1556" spans="1:10" x14ac:dyDescent="0.2">
      <c r="A1556" t="s">
        <v>1784</v>
      </c>
      <c r="B1556" t="s">
        <v>30960</v>
      </c>
      <c r="I1556" t="s">
        <v>3</v>
      </c>
      <c r="J1556">
        <v>15.82</v>
      </c>
    </row>
    <row r="1557" spans="1:10" x14ac:dyDescent="0.2">
      <c r="A1557" t="s">
        <v>1785</v>
      </c>
      <c r="B1557" t="s">
        <v>30961</v>
      </c>
      <c r="I1557" t="s">
        <v>3</v>
      </c>
      <c r="J1557">
        <v>11.12</v>
      </c>
    </row>
    <row r="1558" spans="1:10" x14ac:dyDescent="0.2">
      <c r="A1558" t="s">
        <v>1786</v>
      </c>
      <c r="B1558" t="s">
        <v>30961</v>
      </c>
      <c r="I1558" t="s">
        <v>3</v>
      </c>
      <c r="J1558">
        <v>9.6300000000000008</v>
      </c>
    </row>
    <row r="1559" spans="1:10" x14ac:dyDescent="0.2">
      <c r="A1559" t="s">
        <v>1787</v>
      </c>
      <c r="B1559" t="s">
        <v>30962</v>
      </c>
      <c r="I1559" t="s">
        <v>3</v>
      </c>
      <c r="J1559">
        <v>8.35</v>
      </c>
    </row>
    <row r="1560" spans="1:10" x14ac:dyDescent="0.2">
      <c r="A1560" t="s">
        <v>1788</v>
      </c>
      <c r="B1560" t="s">
        <v>30962</v>
      </c>
      <c r="I1560" t="s">
        <v>3</v>
      </c>
      <c r="J1560">
        <v>7.23</v>
      </c>
    </row>
    <row r="1561" spans="1:10" x14ac:dyDescent="0.2">
      <c r="A1561" t="s">
        <v>1789</v>
      </c>
      <c r="B1561" t="s">
        <v>30963</v>
      </c>
      <c r="I1561" t="s">
        <v>3</v>
      </c>
      <c r="J1561">
        <v>5.6</v>
      </c>
    </row>
    <row r="1562" spans="1:10" x14ac:dyDescent="0.2">
      <c r="A1562" t="s">
        <v>1790</v>
      </c>
      <c r="B1562" t="s">
        <v>30963</v>
      </c>
      <c r="I1562" t="s">
        <v>3</v>
      </c>
      <c r="J1562">
        <v>4.8499999999999996</v>
      </c>
    </row>
    <row r="1563" spans="1:10" x14ac:dyDescent="0.2">
      <c r="A1563" t="s">
        <v>1791</v>
      </c>
      <c r="B1563" t="s">
        <v>30964</v>
      </c>
      <c r="I1563" t="s">
        <v>3</v>
      </c>
      <c r="J1563">
        <v>1.01</v>
      </c>
    </row>
    <row r="1564" spans="1:10" x14ac:dyDescent="0.2">
      <c r="A1564" t="s">
        <v>1792</v>
      </c>
      <c r="B1564" t="s">
        <v>30964</v>
      </c>
      <c r="I1564" t="s">
        <v>3</v>
      </c>
      <c r="J1564">
        <v>0.87</v>
      </c>
    </row>
    <row r="1565" spans="1:10" x14ac:dyDescent="0.2">
      <c r="A1565" t="s">
        <v>1793</v>
      </c>
      <c r="B1565" t="s">
        <v>30965</v>
      </c>
      <c r="I1565" t="s">
        <v>3</v>
      </c>
      <c r="J1565">
        <v>0.75</v>
      </c>
    </row>
    <row r="1566" spans="1:10" x14ac:dyDescent="0.2">
      <c r="A1566" t="s">
        <v>1794</v>
      </c>
      <c r="B1566" t="s">
        <v>30965</v>
      </c>
      <c r="I1566" t="s">
        <v>3</v>
      </c>
      <c r="J1566">
        <v>0.65</v>
      </c>
    </row>
    <row r="1567" spans="1:10" x14ac:dyDescent="0.2">
      <c r="A1567" t="s">
        <v>1795</v>
      </c>
      <c r="B1567" t="s">
        <v>30966</v>
      </c>
      <c r="I1567" t="s">
        <v>3</v>
      </c>
      <c r="J1567">
        <v>4.5599999999999996</v>
      </c>
    </row>
    <row r="1568" spans="1:10" x14ac:dyDescent="0.2">
      <c r="A1568" t="s">
        <v>1796</v>
      </c>
      <c r="B1568" t="s">
        <v>30966</v>
      </c>
      <c r="I1568" t="s">
        <v>3</v>
      </c>
      <c r="J1568">
        <v>3.95</v>
      </c>
    </row>
    <row r="1569" spans="1:10" x14ac:dyDescent="0.2">
      <c r="A1569" t="s">
        <v>1797</v>
      </c>
      <c r="B1569" t="s">
        <v>30967</v>
      </c>
      <c r="I1569" t="s">
        <v>3</v>
      </c>
      <c r="J1569">
        <v>3</v>
      </c>
    </row>
    <row r="1570" spans="1:10" x14ac:dyDescent="0.2">
      <c r="A1570" t="s">
        <v>1798</v>
      </c>
      <c r="B1570" t="s">
        <v>30967</v>
      </c>
      <c r="I1570" t="s">
        <v>3</v>
      </c>
      <c r="J1570">
        <v>2.6</v>
      </c>
    </row>
    <row r="1571" spans="1:10" x14ac:dyDescent="0.2">
      <c r="A1571" t="s">
        <v>1799</v>
      </c>
      <c r="B1571" t="s">
        <v>30968</v>
      </c>
      <c r="I1571" t="s">
        <v>3</v>
      </c>
      <c r="J1571">
        <v>2.2799999999999998</v>
      </c>
    </row>
    <row r="1572" spans="1:10" x14ac:dyDescent="0.2">
      <c r="A1572" t="s">
        <v>1800</v>
      </c>
      <c r="B1572" t="s">
        <v>30968</v>
      </c>
      <c r="I1572" t="s">
        <v>3</v>
      </c>
      <c r="J1572">
        <v>1.97</v>
      </c>
    </row>
    <row r="1573" spans="1:10" x14ac:dyDescent="0.2">
      <c r="A1573" t="s">
        <v>1801</v>
      </c>
      <c r="B1573" t="s">
        <v>30969</v>
      </c>
      <c r="I1573" t="s">
        <v>3</v>
      </c>
      <c r="J1573">
        <v>6.99</v>
      </c>
    </row>
    <row r="1574" spans="1:10" x14ac:dyDescent="0.2">
      <c r="A1574" t="s">
        <v>1802</v>
      </c>
      <c r="B1574" t="s">
        <v>30969</v>
      </c>
      <c r="I1574" t="s">
        <v>3</v>
      </c>
      <c r="J1574">
        <v>6.05</v>
      </c>
    </row>
    <row r="1575" spans="1:10" x14ac:dyDescent="0.2">
      <c r="A1575" t="s">
        <v>1803</v>
      </c>
      <c r="B1575" t="s">
        <v>30970</v>
      </c>
      <c r="I1575" t="s">
        <v>3</v>
      </c>
      <c r="J1575">
        <v>5.8</v>
      </c>
    </row>
    <row r="1576" spans="1:10" x14ac:dyDescent="0.2">
      <c r="A1576" t="s">
        <v>1804</v>
      </c>
      <c r="B1576" t="s">
        <v>30970</v>
      </c>
      <c r="I1576" t="s">
        <v>3</v>
      </c>
      <c r="J1576">
        <v>5.03</v>
      </c>
    </row>
    <row r="1577" spans="1:10" x14ac:dyDescent="0.2">
      <c r="A1577" t="s">
        <v>1805</v>
      </c>
      <c r="B1577" t="s">
        <v>30971</v>
      </c>
      <c r="I1577" t="s">
        <v>3</v>
      </c>
      <c r="J1577">
        <v>3.52</v>
      </c>
    </row>
    <row r="1578" spans="1:10" x14ac:dyDescent="0.2">
      <c r="A1578" t="s">
        <v>1806</v>
      </c>
      <c r="B1578" t="s">
        <v>30971</v>
      </c>
      <c r="I1578" t="s">
        <v>3</v>
      </c>
      <c r="J1578">
        <v>3.05</v>
      </c>
    </row>
    <row r="1579" spans="1:10" x14ac:dyDescent="0.2">
      <c r="A1579" t="s">
        <v>1807</v>
      </c>
      <c r="B1579" t="s">
        <v>30972</v>
      </c>
      <c r="I1579" t="s">
        <v>3</v>
      </c>
      <c r="J1579">
        <v>9.1300000000000008</v>
      </c>
    </row>
    <row r="1580" spans="1:10" x14ac:dyDescent="0.2">
      <c r="A1580" t="s">
        <v>1808</v>
      </c>
      <c r="B1580" t="s">
        <v>30972</v>
      </c>
      <c r="I1580" t="s">
        <v>3</v>
      </c>
      <c r="J1580">
        <v>7.91</v>
      </c>
    </row>
    <row r="1581" spans="1:10" x14ac:dyDescent="0.2">
      <c r="A1581" t="s">
        <v>1809</v>
      </c>
      <c r="B1581" t="s">
        <v>30973</v>
      </c>
      <c r="I1581" t="s">
        <v>3</v>
      </c>
      <c r="J1581">
        <v>7.65</v>
      </c>
    </row>
    <row r="1582" spans="1:10" x14ac:dyDescent="0.2">
      <c r="A1582" t="s">
        <v>1810</v>
      </c>
      <c r="B1582" t="s">
        <v>30973</v>
      </c>
      <c r="I1582" t="s">
        <v>3</v>
      </c>
      <c r="J1582">
        <v>6.63</v>
      </c>
    </row>
    <row r="1583" spans="1:10" x14ac:dyDescent="0.2">
      <c r="A1583" t="s">
        <v>1811</v>
      </c>
      <c r="B1583" t="s">
        <v>30974</v>
      </c>
      <c r="I1583" t="s">
        <v>3</v>
      </c>
      <c r="J1583">
        <v>4.5599999999999996</v>
      </c>
    </row>
    <row r="1584" spans="1:10" x14ac:dyDescent="0.2">
      <c r="A1584" t="s">
        <v>1812</v>
      </c>
      <c r="B1584" t="s">
        <v>30974</v>
      </c>
      <c r="I1584" t="s">
        <v>3</v>
      </c>
      <c r="J1584">
        <v>3.95</v>
      </c>
    </row>
    <row r="1585" spans="1:10" x14ac:dyDescent="0.2">
      <c r="A1585" t="s">
        <v>1813</v>
      </c>
      <c r="B1585" t="s">
        <v>30975</v>
      </c>
      <c r="I1585" t="s">
        <v>3</v>
      </c>
      <c r="J1585">
        <v>15.25</v>
      </c>
    </row>
    <row r="1586" spans="1:10" x14ac:dyDescent="0.2">
      <c r="A1586" t="s">
        <v>1814</v>
      </c>
      <c r="B1586" t="s">
        <v>30975</v>
      </c>
      <c r="I1586" t="s">
        <v>3</v>
      </c>
      <c r="J1586">
        <v>13.21</v>
      </c>
    </row>
    <row r="1587" spans="1:10" x14ac:dyDescent="0.2">
      <c r="A1587" t="s">
        <v>1815</v>
      </c>
      <c r="B1587" t="s">
        <v>30976</v>
      </c>
      <c r="I1587" t="s">
        <v>3</v>
      </c>
      <c r="J1587">
        <v>11.41</v>
      </c>
    </row>
    <row r="1588" spans="1:10" x14ac:dyDescent="0.2">
      <c r="A1588" t="s">
        <v>1816</v>
      </c>
      <c r="B1588" t="s">
        <v>30976</v>
      </c>
      <c r="I1588" t="s">
        <v>3</v>
      </c>
      <c r="J1588">
        <v>9.8800000000000008</v>
      </c>
    </row>
    <row r="1589" spans="1:10" x14ac:dyDescent="0.2">
      <c r="A1589" t="s">
        <v>1817</v>
      </c>
      <c r="B1589" t="s">
        <v>30977</v>
      </c>
      <c r="I1589" t="s">
        <v>3</v>
      </c>
      <c r="J1589">
        <v>18.260000000000002</v>
      </c>
    </row>
    <row r="1590" spans="1:10" x14ac:dyDescent="0.2">
      <c r="A1590" t="s">
        <v>1818</v>
      </c>
      <c r="B1590" t="s">
        <v>30977</v>
      </c>
      <c r="I1590" t="s">
        <v>3</v>
      </c>
      <c r="J1590">
        <v>15.82</v>
      </c>
    </row>
    <row r="1591" spans="1:10" x14ac:dyDescent="0.2">
      <c r="A1591" t="s">
        <v>1819</v>
      </c>
      <c r="B1591" t="s">
        <v>30978</v>
      </c>
      <c r="I1591" t="s">
        <v>3</v>
      </c>
      <c r="J1591">
        <v>11.12</v>
      </c>
    </row>
    <row r="1592" spans="1:10" x14ac:dyDescent="0.2">
      <c r="A1592" t="s">
        <v>1820</v>
      </c>
      <c r="B1592" t="s">
        <v>30978</v>
      </c>
      <c r="I1592" t="s">
        <v>3</v>
      </c>
      <c r="J1592">
        <v>9.6300000000000008</v>
      </c>
    </row>
    <row r="1593" spans="1:10" x14ac:dyDescent="0.2">
      <c r="A1593" t="s">
        <v>1821</v>
      </c>
      <c r="B1593" t="s">
        <v>30979</v>
      </c>
      <c r="I1593" t="s">
        <v>3</v>
      </c>
      <c r="J1593">
        <v>8.35</v>
      </c>
    </row>
    <row r="1594" spans="1:10" x14ac:dyDescent="0.2">
      <c r="A1594" t="s">
        <v>1822</v>
      </c>
      <c r="B1594" t="s">
        <v>30979</v>
      </c>
      <c r="I1594" t="s">
        <v>3</v>
      </c>
      <c r="J1594">
        <v>7.23</v>
      </c>
    </row>
    <row r="1595" spans="1:10" x14ac:dyDescent="0.2">
      <c r="A1595" t="s">
        <v>1823</v>
      </c>
      <c r="B1595" t="s">
        <v>30980</v>
      </c>
      <c r="I1595" t="s">
        <v>3</v>
      </c>
      <c r="J1595">
        <v>5.6</v>
      </c>
    </row>
    <row r="1596" spans="1:10" x14ac:dyDescent="0.2">
      <c r="A1596" t="s">
        <v>1824</v>
      </c>
      <c r="B1596" t="s">
        <v>30980</v>
      </c>
      <c r="I1596" t="s">
        <v>3</v>
      </c>
      <c r="J1596">
        <v>4.8499999999999996</v>
      </c>
    </row>
    <row r="1597" spans="1:10" x14ac:dyDescent="0.2">
      <c r="A1597" t="s">
        <v>1825</v>
      </c>
      <c r="B1597" t="s">
        <v>30981</v>
      </c>
      <c r="I1597" t="s">
        <v>3</v>
      </c>
      <c r="J1597">
        <v>1.01</v>
      </c>
    </row>
    <row r="1598" spans="1:10" x14ac:dyDescent="0.2">
      <c r="A1598" t="s">
        <v>1826</v>
      </c>
      <c r="B1598" t="s">
        <v>30981</v>
      </c>
      <c r="I1598" t="s">
        <v>3</v>
      </c>
      <c r="J1598">
        <v>0.87</v>
      </c>
    </row>
    <row r="1599" spans="1:10" x14ac:dyDescent="0.2">
      <c r="A1599" t="s">
        <v>1827</v>
      </c>
      <c r="B1599" t="s">
        <v>30982</v>
      </c>
      <c r="I1599" t="s">
        <v>3</v>
      </c>
      <c r="J1599">
        <v>0.75</v>
      </c>
    </row>
    <row r="1600" spans="1:10" x14ac:dyDescent="0.2">
      <c r="A1600" t="s">
        <v>1828</v>
      </c>
      <c r="B1600" t="s">
        <v>30982</v>
      </c>
      <c r="I1600" t="s">
        <v>3</v>
      </c>
      <c r="J1600">
        <v>0.65</v>
      </c>
    </row>
    <row r="1601" spans="1:10" x14ac:dyDescent="0.2">
      <c r="A1601" t="s">
        <v>1829</v>
      </c>
      <c r="B1601" t="s">
        <v>30983</v>
      </c>
      <c r="I1601" t="s">
        <v>3</v>
      </c>
      <c r="J1601">
        <v>4.5599999999999996</v>
      </c>
    </row>
    <row r="1602" spans="1:10" x14ac:dyDescent="0.2">
      <c r="A1602" t="s">
        <v>1830</v>
      </c>
      <c r="B1602" t="s">
        <v>30983</v>
      </c>
      <c r="I1602" t="s">
        <v>3</v>
      </c>
      <c r="J1602">
        <v>3.95</v>
      </c>
    </row>
    <row r="1603" spans="1:10" x14ac:dyDescent="0.2">
      <c r="A1603" t="s">
        <v>1831</v>
      </c>
      <c r="B1603" t="s">
        <v>30984</v>
      </c>
      <c r="I1603" t="s">
        <v>3</v>
      </c>
      <c r="J1603">
        <v>3</v>
      </c>
    </row>
    <row r="1604" spans="1:10" x14ac:dyDescent="0.2">
      <c r="A1604" t="s">
        <v>1832</v>
      </c>
      <c r="B1604" t="s">
        <v>30984</v>
      </c>
      <c r="I1604" t="s">
        <v>3</v>
      </c>
      <c r="J1604">
        <v>2.6</v>
      </c>
    </row>
    <row r="1605" spans="1:10" x14ac:dyDescent="0.2">
      <c r="A1605" t="s">
        <v>1833</v>
      </c>
      <c r="B1605" t="s">
        <v>30985</v>
      </c>
      <c r="I1605" t="s">
        <v>3</v>
      </c>
      <c r="J1605">
        <v>2.2799999999999998</v>
      </c>
    </row>
    <row r="1606" spans="1:10" x14ac:dyDescent="0.2">
      <c r="A1606" t="s">
        <v>1834</v>
      </c>
      <c r="B1606" t="s">
        <v>30985</v>
      </c>
      <c r="I1606" t="s">
        <v>3</v>
      </c>
      <c r="J1606">
        <v>1.97</v>
      </c>
    </row>
    <row r="1607" spans="1:10" x14ac:dyDescent="0.2">
      <c r="A1607" t="s">
        <v>1835</v>
      </c>
      <c r="B1607" t="s">
        <v>30986</v>
      </c>
      <c r="I1607" t="s">
        <v>3</v>
      </c>
      <c r="J1607">
        <v>6.99</v>
      </c>
    </row>
    <row r="1608" spans="1:10" x14ac:dyDescent="0.2">
      <c r="A1608" t="s">
        <v>1836</v>
      </c>
      <c r="B1608" t="s">
        <v>30986</v>
      </c>
      <c r="I1608" t="s">
        <v>3</v>
      </c>
      <c r="J1608">
        <v>6.05</v>
      </c>
    </row>
    <row r="1609" spans="1:10" x14ac:dyDescent="0.2">
      <c r="A1609" t="s">
        <v>1837</v>
      </c>
      <c r="B1609" t="s">
        <v>30987</v>
      </c>
      <c r="I1609" t="s">
        <v>3</v>
      </c>
      <c r="J1609">
        <v>5.8</v>
      </c>
    </row>
    <row r="1610" spans="1:10" x14ac:dyDescent="0.2">
      <c r="A1610" t="s">
        <v>1838</v>
      </c>
      <c r="B1610" t="s">
        <v>30987</v>
      </c>
      <c r="I1610" t="s">
        <v>3</v>
      </c>
      <c r="J1610">
        <v>5.03</v>
      </c>
    </row>
    <row r="1611" spans="1:10" x14ac:dyDescent="0.2">
      <c r="A1611" t="s">
        <v>1839</v>
      </c>
      <c r="B1611" t="s">
        <v>30988</v>
      </c>
      <c r="I1611" t="s">
        <v>3</v>
      </c>
      <c r="J1611">
        <v>3.52</v>
      </c>
    </row>
    <row r="1612" spans="1:10" x14ac:dyDescent="0.2">
      <c r="A1612" t="s">
        <v>1840</v>
      </c>
      <c r="B1612" t="s">
        <v>30988</v>
      </c>
      <c r="I1612" t="s">
        <v>3</v>
      </c>
      <c r="J1612">
        <v>3.05</v>
      </c>
    </row>
    <row r="1613" spans="1:10" x14ac:dyDescent="0.2">
      <c r="A1613" t="s">
        <v>1841</v>
      </c>
      <c r="B1613" t="s">
        <v>30989</v>
      </c>
      <c r="I1613" t="s">
        <v>3</v>
      </c>
      <c r="J1613">
        <v>47.99</v>
      </c>
    </row>
    <row r="1614" spans="1:10" x14ac:dyDescent="0.2">
      <c r="A1614" t="s">
        <v>1842</v>
      </c>
      <c r="B1614" t="s">
        <v>30989</v>
      </c>
      <c r="I1614" t="s">
        <v>3</v>
      </c>
      <c r="J1614">
        <v>41.58</v>
      </c>
    </row>
    <row r="1615" spans="1:10" x14ac:dyDescent="0.2">
      <c r="A1615" t="s">
        <v>1843</v>
      </c>
      <c r="B1615" t="s">
        <v>30990</v>
      </c>
      <c r="I1615" t="s">
        <v>3</v>
      </c>
      <c r="J1615">
        <v>42.12</v>
      </c>
    </row>
    <row r="1616" spans="1:10" x14ac:dyDescent="0.2">
      <c r="A1616" t="s">
        <v>1844</v>
      </c>
      <c r="B1616" t="s">
        <v>30990</v>
      </c>
      <c r="I1616" t="s">
        <v>3</v>
      </c>
      <c r="J1616">
        <v>36.5</v>
      </c>
    </row>
    <row r="1617" spans="1:10" x14ac:dyDescent="0.2">
      <c r="A1617" t="s">
        <v>1845</v>
      </c>
      <c r="B1617" t="s">
        <v>30991</v>
      </c>
      <c r="I1617" t="s">
        <v>3</v>
      </c>
      <c r="J1617">
        <v>36.26</v>
      </c>
    </row>
    <row r="1618" spans="1:10" x14ac:dyDescent="0.2">
      <c r="A1618" t="s">
        <v>1846</v>
      </c>
      <c r="B1618" t="s">
        <v>30991</v>
      </c>
      <c r="I1618" t="s">
        <v>3</v>
      </c>
      <c r="J1618">
        <v>31.42</v>
      </c>
    </row>
    <row r="1619" spans="1:10" x14ac:dyDescent="0.2">
      <c r="A1619" t="s">
        <v>1847</v>
      </c>
      <c r="B1619" t="s">
        <v>30992</v>
      </c>
      <c r="I1619" t="s">
        <v>3</v>
      </c>
      <c r="J1619">
        <v>47.99</v>
      </c>
    </row>
    <row r="1620" spans="1:10" x14ac:dyDescent="0.2">
      <c r="A1620" t="s">
        <v>1848</v>
      </c>
      <c r="B1620" t="s">
        <v>30992</v>
      </c>
      <c r="I1620" t="s">
        <v>3</v>
      </c>
      <c r="J1620">
        <v>41.58</v>
      </c>
    </row>
    <row r="1621" spans="1:10" x14ac:dyDescent="0.2">
      <c r="A1621" t="s">
        <v>1849</v>
      </c>
      <c r="B1621" t="s">
        <v>30993</v>
      </c>
      <c r="I1621" t="s">
        <v>3</v>
      </c>
      <c r="J1621">
        <v>42.12</v>
      </c>
    </row>
    <row r="1622" spans="1:10" x14ac:dyDescent="0.2">
      <c r="A1622" t="s">
        <v>1850</v>
      </c>
      <c r="B1622" t="s">
        <v>30993</v>
      </c>
      <c r="I1622" t="s">
        <v>3</v>
      </c>
      <c r="J1622">
        <v>36.5</v>
      </c>
    </row>
    <row r="1623" spans="1:10" x14ac:dyDescent="0.2">
      <c r="A1623" t="s">
        <v>1851</v>
      </c>
      <c r="B1623" t="s">
        <v>30994</v>
      </c>
      <c r="I1623" t="s">
        <v>3</v>
      </c>
      <c r="J1623">
        <v>36.26</v>
      </c>
    </row>
    <row r="1624" spans="1:10" x14ac:dyDescent="0.2">
      <c r="A1624" t="s">
        <v>1852</v>
      </c>
      <c r="B1624" t="s">
        <v>30994</v>
      </c>
      <c r="I1624" t="s">
        <v>3</v>
      </c>
      <c r="J1624">
        <v>31.42</v>
      </c>
    </row>
    <row r="1625" spans="1:10" x14ac:dyDescent="0.2">
      <c r="A1625" t="s">
        <v>1853</v>
      </c>
      <c r="B1625" t="s">
        <v>30995</v>
      </c>
      <c r="I1625" t="s">
        <v>3</v>
      </c>
      <c r="J1625">
        <v>47.99</v>
      </c>
    </row>
    <row r="1626" spans="1:10" x14ac:dyDescent="0.2">
      <c r="A1626" t="s">
        <v>1854</v>
      </c>
      <c r="B1626" t="s">
        <v>30995</v>
      </c>
      <c r="I1626" t="s">
        <v>3</v>
      </c>
      <c r="J1626">
        <v>41.58</v>
      </c>
    </row>
    <row r="1627" spans="1:10" x14ac:dyDescent="0.2">
      <c r="A1627" t="s">
        <v>1855</v>
      </c>
      <c r="B1627" t="s">
        <v>30996</v>
      </c>
      <c r="I1627" t="s">
        <v>3</v>
      </c>
      <c r="J1627">
        <v>42.15</v>
      </c>
    </row>
    <row r="1628" spans="1:10" x14ac:dyDescent="0.2">
      <c r="A1628" t="s">
        <v>1856</v>
      </c>
      <c r="B1628" t="s">
        <v>30996</v>
      </c>
      <c r="I1628" t="s">
        <v>3</v>
      </c>
      <c r="J1628">
        <v>36.520000000000003</v>
      </c>
    </row>
    <row r="1629" spans="1:10" x14ac:dyDescent="0.2">
      <c r="A1629" t="s">
        <v>1857</v>
      </c>
      <c r="B1629" t="s">
        <v>30997</v>
      </c>
      <c r="I1629" t="s">
        <v>3</v>
      </c>
      <c r="J1629">
        <v>37.82</v>
      </c>
    </row>
    <row r="1630" spans="1:10" x14ac:dyDescent="0.2">
      <c r="A1630" t="s">
        <v>1858</v>
      </c>
      <c r="B1630" t="s">
        <v>30997</v>
      </c>
      <c r="I1630" t="s">
        <v>3</v>
      </c>
      <c r="J1630">
        <v>32.770000000000003</v>
      </c>
    </row>
    <row r="1631" spans="1:10" x14ac:dyDescent="0.2">
      <c r="A1631" t="s">
        <v>1859</v>
      </c>
      <c r="B1631" t="s">
        <v>30998</v>
      </c>
      <c r="I1631" t="s">
        <v>3</v>
      </c>
      <c r="J1631">
        <v>71.97</v>
      </c>
    </row>
    <row r="1632" spans="1:10" x14ac:dyDescent="0.2">
      <c r="A1632" t="s">
        <v>1860</v>
      </c>
      <c r="B1632" t="s">
        <v>30998</v>
      </c>
      <c r="I1632" t="s">
        <v>3</v>
      </c>
      <c r="J1632">
        <v>62.36</v>
      </c>
    </row>
    <row r="1633" spans="1:10" x14ac:dyDescent="0.2">
      <c r="A1633" t="s">
        <v>1861</v>
      </c>
      <c r="B1633" t="s">
        <v>30999</v>
      </c>
      <c r="I1633" t="s">
        <v>3</v>
      </c>
      <c r="J1633">
        <v>42.15</v>
      </c>
    </row>
    <row r="1634" spans="1:10" x14ac:dyDescent="0.2">
      <c r="A1634" t="s">
        <v>1862</v>
      </c>
      <c r="B1634" t="s">
        <v>30999</v>
      </c>
      <c r="I1634" t="s">
        <v>3</v>
      </c>
      <c r="J1634">
        <v>36.520000000000003</v>
      </c>
    </row>
    <row r="1635" spans="1:10" x14ac:dyDescent="0.2">
      <c r="A1635" t="s">
        <v>1863</v>
      </c>
      <c r="B1635" t="s">
        <v>31000</v>
      </c>
      <c r="I1635" t="s">
        <v>3</v>
      </c>
      <c r="J1635">
        <v>37.82</v>
      </c>
    </row>
    <row r="1636" spans="1:10" x14ac:dyDescent="0.2">
      <c r="A1636" t="s">
        <v>1864</v>
      </c>
      <c r="B1636" t="s">
        <v>31000</v>
      </c>
      <c r="I1636" t="s">
        <v>3</v>
      </c>
      <c r="J1636">
        <v>32.770000000000003</v>
      </c>
    </row>
    <row r="1637" spans="1:10" x14ac:dyDescent="0.2">
      <c r="A1637" t="s">
        <v>1865</v>
      </c>
      <c r="B1637" t="s">
        <v>31001</v>
      </c>
      <c r="I1637" t="s">
        <v>3</v>
      </c>
      <c r="J1637">
        <v>42.04</v>
      </c>
    </row>
    <row r="1638" spans="1:10" x14ac:dyDescent="0.2">
      <c r="A1638" t="s">
        <v>1866</v>
      </c>
      <c r="B1638" t="s">
        <v>31001</v>
      </c>
      <c r="I1638" t="s">
        <v>3</v>
      </c>
      <c r="J1638">
        <v>36.42</v>
      </c>
    </row>
    <row r="1639" spans="1:10" x14ac:dyDescent="0.2">
      <c r="A1639" t="s">
        <v>1867</v>
      </c>
      <c r="B1639" t="s">
        <v>31002</v>
      </c>
      <c r="I1639" t="s">
        <v>3</v>
      </c>
      <c r="J1639">
        <v>37.18</v>
      </c>
    </row>
    <row r="1640" spans="1:10" x14ac:dyDescent="0.2">
      <c r="A1640" t="s">
        <v>1868</v>
      </c>
      <c r="B1640" t="s">
        <v>31002</v>
      </c>
      <c r="I1640" t="s">
        <v>3</v>
      </c>
      <c r="J1640">
        <v>32.22</v>
      </c>
    </row>
    <row r="1641" spans="1:10" x14ac:dyDescent="0.2">
      <c r="A1641" t="s">
        <v>1869</v>
      </c>
      <c r="B1641" t="s">
        <v>31003</v>
      </c>
      <c r="I1641" t="s">
        <v>3</v>
      </c>
      <c r="J1641">
        <v>31.29</v>
      </c>
    </row>
    <row r="1642" spans="1:10" x14ac:dyDescent="0.2">
      <c r="A1642" t="s">
        <v>1870</v>
      </c>
      <c r="B1642" t="s">
        <v>31003</v>
      </c>
      <c r="I1642" t="s">
        <v>3</v>
      </c>
      <c r="J1642">
        <v>27.11</v>
      </c>
    </row>
    <row r="1643" spans="1:10" x14ac:dyDescent="0.2">
      <c r="A1643" t="s">
        <v>1871</v>
      </c>
      <c r="B1643" t="s">
        <v>31004</v>
      </c>
      <c r="I1643" t="s">
        <v>3</v>
      </c>
      <c r="J1643">
        <v>42.04</v>
      </c>
    </row>
    <row r="1644" spans="1:10" x14ac:dyDescent="0.2">
      <c r="A1644" t="s">
        <v>1872</v>
      </c>
      <c r="B1644" t="s">
        <v>31004</v>
      </c>
      <c r="I1644" t="s">
        <v>3</v>
      </c>
      <c r="J1644">
        <v>36.42</v>
      </c>
    </row>
    <row r="1645" spans="1:10" x14ac:dyDescent="0.2">
      <c r="A1645" t="s">
        <v>1873</v>
      </c>
      <c r="B1645" t="s">
        <v>31005</v>
      </c>
      <c r="I1645" t="s">
        <v>3</v>
      </c>
      <c r="J1645">
        <v>37.18</v>
      </c>
    </row>
    <row r="1646" spans="1:10" x14ac:dyDescent="0.2">
      <c r="A1646" t="s">
        <v>1874</v>
      </c>
      <c r="B1646" t="s">
        <v>31005</v>
      </c>
      <c r="I1646" t="s">
        <v>3</v>
      </c>
      <c r="J1646">
        <v>32.22</v>
      </c>
    </row>
    <row r="1647" spans="1:10" x14ac:dyDescent="0.2">
      <c r="A1647" t="s">
        <v>1875</v>
      </c>
      <c r="B1647" t="s">
        <v>31006</v>
      </c>
      <c r="I1647" t="s">
        <v>3</v>
      </c>
      <c r="J1647">
        <v>31.29</v>
      </c>
    </row>
    <row r="1648" spans="1:10" x14ac:dyDescent="0.2">
      <c r="A1648" t="s">
        <v>1876</v>
      </c>
      <c r="B1648" t="s">
        <v>31006</v>
      </c>
      <c r="I1648" t="s">
        <v>3</v>
      </c>
      <c r="J1648">
        <v>27.11</v>
      </c>
    </row>
    <row r="1649" spans="1:10" x14ac:dyDescent="0.2">
      <c r="A1649" t="s">
        <v>21489</v>
      </c>
      <c r="B1649" t="s">
        <v>31007</v>
      </c>
      <c r="I1649" t="s">
        <v>3</v>
      </c>
      <c r="J1649">
        <v>3.03</v>
      </c>
    </row>
    <row r="1650" spans="1:10" x14ac:dyDescent="0.2">
      <c r="A1650" t="s">
        <v>21490</v>
      </c>
      <c r="B1650" t="s">
        <v>31007</v>
      </c>
      <c r="I1650" t="s">
        <v>3</v>
      </c>
      <c r="J1650">
        <v>2.62</v>
      </c>
    </row>
    <row r="1651" spans="1:10" x14ac:dyDescent="0.2">
      <c r="A1651" t="s">
        <v>21491</v>
      </c>
      <c r="B1651" t="s">
        <v>31008</v>
      </c>
      <c r="I1651" t="s">
        <v>3</v>
      </c>
      <c r="J1651">
        <v>2.1</v>
      </c>
    </row>
    <row r="1652" spans="1:10" x14ac:dyDescent="0.2">
      <c r="A1652" t="s">
        <v>21492</v>
      </c>
      <c r="B1652" t="s">
        <v>31008</v>
      </c>
      <c r="I1652" t="s">
        <v>3</v>
      </c>
      <c r="J1652">
        <v>1.82</v>
      </c>
    </row>
    <row r="1653" spans="1:10" x14ac:dyDescent="0.2">
      <c r="A1653" t="s">
        <v>21493</v>
      </c>
      <c r="B1653" t="s">
        <v>31009</v>
      </c>
      <c r="I1653" t="s">
        <v>3</v>
      </c>
      <c r="J1653">
        <v>1.24</v>
      </c>
    </row>
    <row r="1654" spans="1:10" x14ac:dyDescent="0.2">
      <c r="A1654" t="s">
        <v>21494</v>
      </c>
      <c r="B1654" t="s">
        <v>31009</v>
      </c>
      <c r="I1654" t="s">
        <v>3</v>
      </c>
      <c r="J1654">
        <v>1.07</v>
      </c>
    </row>
    <row r="1655" spans="1:10" x14ac:dyDescent="0.2">
      <c r="A1655" t="s">
        <v>21495</v>
      </c>
      <c r="B1655" t="s">
        <v>31010</v>
      </c>
      <c r="I1655" t="s">
        <v>3</v>
      </c>
      <c r="J1655">
        <v>3.03</v>
      </c>
    </row>
    <row r="1656" spans="1:10" x14ac:dyDescent="0.2">
      <c r="A1656" t="s">
        <v>21496</v>
      </c>
      <c r="B1656" t="s">
        <v>31010</v>
      </c>
      <c r="I1656" t="s">
        <v>3</v>
      </c>
      <c r="J1656">
        <v>2.62</v>
      </c>
    </row>
    <row r="1657" spans="1:10" x14ac:dyDescent="0.2">
      <c r="A1657" t="s">
        <v>21497</v>
      </c>
      <c r="B1657" t="s">
        <v>31011</v>
      </c>
      <c r="I1657" t="s">
        <v>3</v>
      </c>
      <c r="J1657">
        <v>2.1</v>
      </c>
    </row>
    <row r="1658" spans="1:10" x14ac:dyDescent="0.2">
      <c r="A1658" t="s">
        <v>21498</v>
      </c>
      <c r="B1658" t="s">
        <v>31011</v>
      </c>
      <c r="I1658" t="s">
        <v>3</v>
      </c>
      <c r="J1658">
        <v>1.82</v>
      </c>
    </row>
    <row r="1659" spans="1:10" x14ac:dyDescent="0.2">
      <c r="A1659" t="s">
        <v>21499</v>
      </c>
      <c r="B1659" t="s">
        <v>31012</v>
      </c>
      <c r="I1659" t="s">
        <v>3</v>
      </c>
      <c r="J1659">
        <v>1.24</v>
      </c>
    </row>
    <row r="1660" spans="1:10" x14ac:dyDescent="0.2">
      <c r="A1660" t="s">
        <v>21500</v>
      </c>
      <c r="B1660" t="s">
        <v>31012</v>
      </c>
      <c r="I1660" t="s">
        <v>3</v>
      </c>
      <c r="J1660">
        <v>1.07</v>
      </c>
    </row>
    <row r="1661" spans="1:10" x14ac:dyDescent="0.2">
      <c r="A1661" t="s">
        <v>24801</v>
      </c>
      <c r="B1661" t="s">
        <v>31013</v>
      </c>
      <c r="I1661" t="s">
        <v>3</v>
      </c>
      <c r="J1661">
        <v>0.98</v>
      </c>
    </row>
    <row r="1662" spans="1:10" x14ac:dyDescent="0.2">
      <c r="A1662" t="s">
        <v>24802</v>
      </c>
      <c r="B1662" t="s">
        <v>31013</v>
      </c>
      <c r="I1662" t="s">
        <v>3</v>
      </c>
      <c r="J1662">
        <v>0.85</v>
      </c>
    </row>
    <row r="1663" spans="1:10" x14ac:dyDescent="0.2">
      <c r="A1663" t="s">
        <v>24803</v>
      </c>
      <c r="B1663" t="s">
        <v>31014</v>
      </c>
      <c r="I1663" t="s">
        <v>3</v>
      </c>
      <c r="J1663">
        <v>0.72</v>
      </c>
    </row>
    <row r="1664" spans="1:10" x14ac:dyDescent="0.2">
      <c r="A1664" t="s">
        <v>24804</v>
      </c>
      <c r="B1664" t="s">
        <v>31014</v>
      </c>
      <c r="I1664" t="s">
        <v>3</v>
      </c>
      <c r="J1664">
        <v>0.62</v>
      </c>
    </row>
    <row r="1665" spans="1:10" x14ac:dyDescent="0.2">
      <c r="A1665" t="s">
        <v>24805</v>
      </c>
      <c r="B1665" t="s">
        <v>31015</v>
      </c>
      <c r="I1665" t="s">
        <v>3</v>
      </c>
      <c r="J1665">
        <v>0.46</v>
      </c>
    </row>
    <row r="1666" spans="1:10" x14ac:dyDescent="0.2">
      <c r="A1666" t="s">
        <v>24806</v>
      </c>
      <c r="B1666" t="s">
        <v>31015</v>
      </c>
      <c r="I1666" t="s">
        <v>3</v>
      </c>
      <c r="J1666">
        <v>0.4</v>
      </c>
    </row>
    <row r="1667" spans="1:10" x14ac:dyDescent="0.2">
      <c r="A1667" t="s">
        <v>24807</v>
      </c>
      <c r="B1667" t="s">
        <v>31016</v>
      </c>
      <c r="I1667" t="s">
        <v>3</v>
      </c>
      <c r="J1667">
        <v>0.98</v>
      </c>
    </row>
    <row r="1668" spans="1:10" x14ac:dyDescent="0.2">
      <c r="A1668" t="s">
        <v>24808</v>
      </c>
      <c r="B1668" t="s">
        <v>31016</v>
      </c>
      <c r="I1668" t="s">
        <v>3</v>
      </c>
      <c r="J1668">
        <v>0.85</v>
      </c>
    </row>
    <row r="1669" spans="1:10" x14ac:dyDescent="0.2">
      <c r="A1669" t="s">
        <v>24809</v>
      </c>
      <c r="B1669" t="s">
        <v>31017</v>
      </c>
      <c r="I1669" t="s">
        <v>3</v>
      </c>
      <c r="J1669">
        <v>0.72</v>
      </c>
    </row>
    <row r="1670" spans="1:10" x14ac:dyDescent="0.2">
      <c r="A1670" t="s">
        <v>24810</v>
      </c>
      <c r="B1670" t="s">
        <v>31017</v>
      </c>
      <c r="I1670" t="s">
        <v>3</v>
      </c>
      <c r="J1670">
        <v>0.62</v>
      </c>
    </row>
    <row r="1671" spans="1:10" x14ac:dyDescent="0.2">
      <c r="A1671" t="s">
        <v>24811</v>
      </c>
      <c r="B1671" t="s">
        <v>31018</v>
      </c>
      <c r="I1671" t="s">
        <v>3</v>
      </c>
      <c r="J1671">
        <v>0.46</v>
      </c>
    </row>
    <row r="1672" spans="1:10" x14ac:dyDescent="0.2">
      <c r="A1672" t="s">
        <v>24812</v>
      </c>
      <c r="B1672" t="s">
        <v>31018</v>
      </c>
      <c r="I1672" t="s">
        <v>3</v>
      </c>
      <c r="J1672">
        <v>0.4</v>
      </c>
    </row>
    <row r="1673" spans="1:10" x14ac:dyDescent="0.2">
      <c r="A1673" t="s">
        <v>23765</v>
      </c>
      <c r="B1673" t="s">
        <v>31019</v>
      </c>
      <c r="I1673" t="s">
        <v>5</v>
      </c>
      <c r="J1673">
        <v>1342.01</v>
      </c>
    </row>
    <row r="1674" spans="1:10" x14ac:dyDescent="0.2">
      <c r="A1674" t="s">
        <v>23766</v>
      </c>
      <c r="B1674" t="s">
        <v>31019</v>
      </c>
      <c r="I1674" t="s">
        <v>5</v>
      </c>
      <c r="J1674">
        <v>1162.8699999999999</v>
      </c>
    </row>
    <row r="1675" spans="1:10" x14ac:dyDescent="0.2">
      <c r="A1675" t="s">
        <v>23767</v>
      </c>
      <c r="B1675" t="s">
        <v>31020</v>
      </c>
      <c r="I1675" t="s">
        <v>5</v>
      </c>
      <c r="J1675">
        <v>1789.35</v>
      </c>
    </row>
    <row r="1676" spans="1:10" x14ac:dyDescent="0.2">
      <c r="A1676" t="s">
        <v>23768</v>
      </c>
      <c r="B1676" t="s">
        <v>31020</v>
      </c>
      <c r="I1676" t="s">
        <v>5</v>
      </c>
      <c r="J1676">
        <v>1550.49</v>
      </c>
    </row>
    <row r="1677" spans="1:10" x14ac:dyDescent="0.2">
      <c r="A1677" t="s">
        <v>23769</v>
      </c>
      <c r="B1677" t="s">
        <v>31021</v>
      </c>
      <c r="I1677" t="s">
        <v>5</v>
      </c>
      <c r="J1677">
        <v>2236.69</v>
      </c>
    </row>
    <row r="1678" spans="1:10" x14ac:dyDescent="0.2">
      <c r="A1678" t="s">
        <v>23770</v>
      </c>
      <c r="B1678" t="s">
        <v>31021</v>
      </c>
      <c r="I1678" t="s">
        <v>5</v>
      </c>
      <c r="J1678">
        <v>1938.12</v>
      </c>
    </row>
    <row r="1679" spans="1:10" x14ac:dyDescent="0.2">
      <c r="A1679" t="s">
        <v>23771</v>
      </c>
      <c r="B1679" t="s">
        <v>31022</v>
      </c>
      <c r="I1679" t="s">
        <v>5</v>
      </c>
      <c r="J1679">
        <v>1342.01</v>
      </c>
    </row>
    <row r="1680" spans="1:10" x14ac:dyDescent="0.2">
      <c r="A1680" t="s">
        <v>23772</v>
      </c>
      <c r="B1680" t="s">
        <v>31022</v>
      </c>
      <c r="I1680" t="s">
        <v>5</v>
      </c>
      <c r="J1680">
        <v>1162.8699999999999</v>
      </c>
    </row>
    <row r="1681" spans="1:10" x14ac:dyDescent="0.2">
      <c r="A1681" t="s">
        <v>23773</v>
      </c>
      <c r="B1681" t="s">
        <v>31023</v>
      </c>
      <c r="I1681" t="s">
        <v>5</v>
      </c>
      <c r="J1681">
        <v>1789.35</v>
      </c>
    </row>
    <row r="1682" spans="1:10" x14ac:dyDescent="0.2">
      <c r="A1682" t="s">
        <v>23774</v>
      </c>
      <c r="B1682" t="s">
        <v>31023</v>
      </c>
      <c r="I1682" t="s">
        <v>5</v>
      </c>
      <c r="J1682">
        <v>1550.49</v>
      </c>
    </row>
    <row r="1683" spans="1:10" x14ac:dyDescent="0.2">
      <c r="A1683" t="s">
        <v>23775</v>
      </c>
      <c r="B1683" t="s">
        <v>31024</v>
      </c>
      <c r="I1683" t="s">
        <v>5</v>
      </c>
      <c r="J1683">
        <v>2236.69</v>
      </c>
    </row>
    <row r="1684" spans="1:10" x14ac:dyDescent="0.2">
      <c r="A1684" t="s">
        <v>23776</v>
      </c>
      <c r="B1684" t="s">
        <v>31024</v>
      </c>
      <c r="I1684" t="s">
        <v>5</v>
      </c>
      <c r="J1684">
        <v>1938.12</v>
      </c>
    </row>
    <row r="1685" spans="1:10" x14ac:dyDescent="0.2">
      <c r="A1685" t="s">
        <v>1878</v>
      </c>
      <c r="B1685" t="s">
        <v>31025</v>
      </c>
      <c r="I1685" t="s">
        <v>1879</v>
      </c>
      <c r="J1685">
        <v>15512.64</v>
      </c>
    </row>
    <row r="1686" spans="1:10" x14ac:dyDescent="0.2">
      <c r="A1686" t="s">
        <v>1880</v>
      </c>
      <c r="B1686" t="s">
        <v>31025</v>
      </c>
      <c r="I1686" t="s">
        <v>1879</v>
      </c>
      <c r="J1686">
        <v>13442.88</v>
      </c>
    </row>
    <row r="1687" spans="1:10" x14ac:dyDescent="0.2">
      <c r="A1687" t="s">
        <v>1881</v>
      </c>
      <c r="B1687" t="s">
        <v>31026</v>
      </c>
      <c r="I1687" t="s">
        <v>1879</v>
      </c>
      <c r="J1687">
        <v>22862.400000000001</v>
      </c>
    </row>
    <row r="1688" spans="1:10" x14ac:dyDescent="0.2">
      <c r="A1688" t="s">
        <v>1882</v>
      </c>
      <c r="B1688" t="s">
        <v>31026</v>
      </c>
      <c r="I1688" t="s">
        <v>1879</v>
      </c>
      <c r="J1688">
        <v>19808.8</v>
      </c>
    </row>
    <row r="1689" spans="1:10" x14ac:dyDescent="0.2">
      <c r="A1689" t="s">
        <v>1883</v>
      </c>
      <c r="B1689" t="s">
        <v>31027</v>
      </c>
      <c r="I1689" t="s">
        <v>1879</v>
      </c>
      <c r="J1689">
        <v>32658.560000000001</v>
      </c>
    </row>
    <row r="1690" spans="1:10" x14ac:dyDescent="0.2">
      <c r="A1690" t="s">
        <v>1884</v>
      </c>
      <c r="B1690" t="s">
        <v>31027</v>
      </c>
      <c r="I1690" t="s">
        <v>1879</v>
      </c>
      <c r="J1690">
        <v>28299.040000000001</v>
      </c>
    </row>
    <row r="1691" spans="1:10" x14ac:dyDescent="0.2">
      <c r="A1691" t="s">
        <v>1885</v>
      </c>
      <c r="B1691" t="s">
        <v>31028</v>
      </c>
      <c r="I1691" t="s">
        <v>1879</v>
      </c>
      <c r="J1691">
        <v>22161.919999999998</v>
      </c>
    </row>
    <row r="1692" spans="1:10" x14ac:dyDescent="0.2">
      <c r="A1692" t="s">
        <v>1886</v>
      </c>
      <c r="B1692" t="s">
        <v>31028</v>
      </c>
      <c r="I1692" t="s">
        <v>1879</v>
      </c>
      <c r="J1692">
        <v>19203.36</v>
      </c>
    </row>
    <row r="1693" spans="1:10" x14ac:dyDescent="0.2">
      <c r="A1693" t="s">
        <v>1887</v>
      </c>
      <c r="B1693" t="s">
        <v>31029</v>
      </c>
      <c r="I1693" t="s">
        <v>1879</v>
      </c>
      <c r="J1693">
        <v>32658.560000000001</v>
      </c>
    </row>
    <row r="1694" spans="1:10" x14ac:dyDescent="0.2">
      <c r="A1694" t="s">
        <v>1888</v>
      </c>
      <c r="B1694" t="s">
        <v>31029</v>
      </c>
      <c r="I1694" t="s">
        <v>1879</v>
      </c>
      <c r="J1694">
        <v>28299.040000000001</v>
      </c>
    </row>
    <row r="1695" spans="1:10" x14ac:dyDescent="0.2">
      <c r="A1695" t="s">
        <v>1889</v>
      </c>
      <c r="B1695" t="s">
        <v>31030</v>
      </c>
      <c r="I1695" t="s">
        <v>1879</v>
      </c>
      <c r="J1695">
        <v>46655.839999999997</v>
      </c>
    </row>
    <row r="1696" spans="1:10" x14ac:dyDescent="0.2">
      <c r="A1696" t="s">
        <v>1890</v>
      </c>
      <c r="B1696" t="s">
        <v>31030</v>
      </c>
      <c r="I1696" t="s">
        <v>1879</v>
      </c>
      <c r="J1696">
        <v>40427.199999999997</v>
      </c>
    </row>
    <row r="1697" spans="1:10" x14ac:dyDescent="0.2">
      <c r="A1697" t="s">
        <v>1891</v>
      </c>
      <c r="B1697" t="s">
        <v>31031</v>
      </c>
      <c r="I1697" t="s">
        <v>1879</v>
      </c>
      <c r="J1697">
        <v>15512.64</v>
      </c>
    </row>
    <row r="1698" spans="1:10" x14ac:dyDescent="0.2">
      <c r="A1698" t="s">
        <v>1892</v>
      </c>
      <c r="B1698" t="s">
        <v>31031</v>
      </c>
      <c r="I1698" t="s">
        <v>1879</v>
      </c>
      <c r="J1698">
        <v>13442.88</v>
      </c>
    </row>
    <row r="1699" spans="1:10" x14ac:dyDescent="0.2">
      <c r="A1699" t="s">
        <v>1893</v>
      </c>
      <c r="B1699" t="s">
        <v>31032</v>
      </c>
      <c r="I1699" t="s">
        <v>1879</v>
      </c>
      <c r="J1699">
        <v>22862.400000000001</v>
      </c>
    </row>
    <row r="1700" spans="1:10" x14ac:dyDescent="0.2">
      <c r="A1700" t="s">
        <v>1894</v>
      </c>
      <c r="B1700" t="s">
        <v>31032</v>
      </c>
      <c r="I1700" t="s">
        <v>1879</v>
      </c>
      <c r="J1700">
        <v>19808.8</v>
      </c>
    </row>
    <row r="1701" spans="1:10" x14ac:dyDescent="0.2">
      <c r="A1701" t="s">
        <v>1895</v>
      </c>
      <c r="B1701" t="s">
        <v>31033</v>
      </c>
      <c r="I1701" t="s">
        <v>1879</v>
      </c>
      <c r="J1701">
        <v>32658.560000000001</v>
      </c>
    </row>
    <row r="1702" spans="1:10" x14ac:dyDescent="0.2">
      <c r="A1702" t="s">
        <v>1896</v>
      </c>
      <c r="B1702" t="s">
        <v>31033</v>
      </c>
      <c r="I1702" t="s">
        <v>1879</v>
      </c>
      <c r="J1702">
        <v>28299.040000000001</v>
      </c>
    </row>
    <row r="1703" spans="1:10" x14ac:dyDescent="0.2">
      <c r="A1703" t="s">
        <v>1897</v>
      </c>
      <c r="B1703" t="s">
        <v>31034</v>
      </c>
      <c r="I1703" t="s">
        <v>1879</v>
      </c>
      <c r="J1703">
        <v>10415.68</v>
      </c>
    </row>
    <row r="1704" spans="1:10" x14ac:dyDescent="0.2">
      <c r="A1704" t="s">
        <v>1898</v>
      </c>
      <c r="B1704" t="s">
        <v>31034</v>
      </c>
      <c r="I1704" t="s">
        <v>1879</v>
      </c>
      <c r="J1704">
        <v>9025.2800000000007</v>
      </c>
    </row>
    <row r="1705" spans="1:10" x14ac:dyDescent="0.2">
      <c r="A1705" t="s">
        <v>1899</v>
      </c>
      <c r="B1705" t="s">
        <v>31035</v>
      </c>
      <c r="I1705" t="s">
        <v>1879</v>
      </c>
      <c r="J1705">
        <v>4875.2</v>
      </c>
    </row>
    <row r="1706" spans="1:10" x14ac:dyDescent="0.2">
      <c r="A1706" t="s">
        <v>1900</v>
      </c>
      <c r="B1706" t="s">
        <v>31035</v>
      </c>
      <c r="I1706" t="s">
        <v>1879</v>
      </c>
      <c r="J1706">
        <v>4224</v>
      </c>
    </row>
    <row r="1707" spans="1:10" x14ac:dyDescent="0.2">
      <c r="A1707" t="s">
        <v>1901</v>
      </c>
      <c r="B1707" t="s">
        <v>31036</v>
      </c>
      <c r="I1707" t="s">
        <v>1879</v>
      </c>
      <c r="J1707">
        <v>7534.56</v>
      </c>
    </row>
    <row r="1708" spans="1:10" x14ac:dyDescent="0.2">
      <c r="A1708" t="s">
        <v>1902</v>
      </c>
      <c r="B1708" t="s">
        <v>31036</v>
      </c>
      <c r="I1708" t="s">
        <v>1879</v>
      </c>
      <c r="J1708">
        <v>6529.6</v>
      </c>
    </row>
    <row r="1709" spans="1:10" x14ac:dyDescent="0.2">
      <c r="A1709" t="s">
        <v>1903</v>
      </c>
      <c r="B1709" t="s">
        <v>31037</v>
      </c>
      <c r="I1709" t="s">
        <v>1879</v>
      </c>
      <c r="J1709">
        <v>53655.360000000001</v>
      </c>
    </row>
    <row r="1710" spans="1:10" x14ac:dyDescent="0.2">
      <c r="A1710" t="s">
        <v>1904</v>
      </c>
      <c r="B1710" t="s">
        <v>31037</v>
      </c>
      <c r="I1710" t="s">
        <v>1879</v>
      </c>
      <c r="J1710">
        <v>46492.160000000003</v>
      </c>
    </row>
    <row r="1711" spans="1:10" x14ac:dyDescent="0.2">
      <c r="A1711" t="s">
        <v>1905</v>
      </c>
      <c r="B1711" t="s">
        <v>31038</v>
      </c>
      <c r="I1711" t="s">
        <v>1879</v>
      </c>
      <c r="J1711">
        <v>22161.919999999998</v>
      </c>
    </row>
    <row r="1712" spans="1:10" x14ac:dyDescent="0.2">
      <c r="A1712" t="s">
        <v>1906</v>
      </c>
      <c r="B1712" t="s">
        <v>31038</v>
      </c>
      <c r="I1712" t="s">
        <v>1879</v>
      </c>
      <c r="J1712">
        <v>19203.36</v>
      </c>
    </row>
    <row r="1713" spans="1:10" x14ac:dyDescent="0.2">
      <c r="A1713" t="s">
        <v>1907</v>
      </c>
      <c r="B1713" t="s">
        <v>31039</v>
      </c>
      <c r="I1713" t="s">
        <v>1879</v>
      </c>
      <c r="J1713">
        <v>32658.560000000001</v>
      </c>
    </row>
    <row r="1714" spans="1:10" x14ac:dyDescent="0.2">
      <c r="A1714" t="s">
        <v>1908</v>
      </c>
      <c r="B1714" t="s">
        <v>31039</v>
      </c>
      <c r="I1714" t="s">
        <v>1879</v>
      </c>
      <c r="J1714">
        <v>28299.040000000001</v>
      </c>
    </row>
    <row r="1715" spans="1:10" x14ac:dyDescent="0.2">
      <c r="A1715" t="s">
        <v>1909</v>
      </c>
      <c r="B1715" t="s">
        <v>31040</v>
      </c>
      <c r="I1715" t="s">
        <v>1879</v>
      </c>
      <c r="J1715">
        <v>46655.839999999997</v>
      </c>
    </row>
    <row r="1716" spans="1:10" x14ac:dyDescent="0.2">
      <c r="A1716" t="s">
        <v>1910</v>
      </c>
      <c r="B1716" t="s">
        <v>31040</v>
      </c>
      <c r="I1716" t="s">
        <v>1879</v>
      </c>
      <c r="J1716">
        <v>40427.199999999997</v>
      </c>
    </row>
    <row r="1717" spans="1:10" x14ac:dyDescent="0.2">
      <c r="A1717" t="s">
        <v>1911</v>
      </c>
      <c r="B1717" t="s">
        <v>31041</v>
      </c>
      <c r="I1717" t="s">
        <v>1879</v>
      </c>
      <c r="J1717">
        <v>6050.88</v>
      </c>
    </row>
    <row r="1718" spans="1:10" x14ac:dyDescent="0.2">
      <c r="A1718" t="s">
        <v>1912</v>
      </c>
      <c r="B1718" t="s">
        <v>31041</v>
      </c>
      <c r="I1718" t="s">
        <v>1879</v>
      </c>
      <c r="J1718">
        <v>5243.04</v>
      </c>
    </row>
    <row r="1719" spans="1:10" x14ac:dyDescent="0.2">
      <c r="A1719" t="s">
        <v>1913</v>
      </c>
      <c r="B1719" t="s">
        <v>31042</v>
      </c>
      <c r="I1719" t="s">
        <v>1879</v>
      </c>
      <c r="J1719">
        <v>6915.04</v>
      </c>
    </row>
    <row r="1720" spans="1:10" x14ac:dyDescent="0.2">
      <c r="A1720" t="s">
        <v>1914</v>
      </c>
      <c r="B1720" t="s">
        <v>31042</v>
      </c>
      <c r="I1720" t="s">
        <v>1879</v>
      </c>
      <c r="J1720">
        <v>5991.04</v>
      </c>
    </row>
    <row r="1721" spans="1:10" x14ac:dyDescent="0.2">
      <c r="A1721" t="s">
        <v>1915</v>
      </c>
      <c r="B1721" t="s">
        <v>31043</v>
      </c>
      <c r="I1721" t="s">
        <v>1879</v>
      </c>
      <c r="J1721">
        <v>8643.36</v>
      </c>
    </row>
    <row r="1722" spans="1:10" x14ac:dyDescent="0.2">
      <c r="A1722" t="s">
        <v>1916</v>
      </c>
      <c r="B1722" t="s">
        <v>31043</v>
      </c>
      <c r="I1722" t="s">
        <v>1879</v>
      </c>
      <c r="J1722">
        <v>7488.8</v>
      </c>
    </row>
    <row r="1723" spans="1:10" x14ac:dyDescent="0.2">
      <c r="A1723" t="s">
        <v>1917</v>
      </c>
      <c r="B1723" t="s">
        <v>31044</v>
      </c>
      <c r="I1723" t="s">
        <v>1879</v>
      </c>
      <c r="J1723">
        <v>10083.040000000001</v>
      </c>
    </row>
    <row r="1724" spans="1:10" x14ac:dyDescent="0.2">
      <c r="A1724" t="s">
        <v>1918</v>
      </c>
      <c r="B1724" t="s">
        <v>31044</v>
      </c>
      <c r="I1724" t="s">
        <v>1879</v>
      </c>
      <c r="J1724">
        <v>8736.64</v>
      </c>
    </row>
    <row r="1725" spans="1:10" x14ac:dyDescent="0.2">
      <c r="A1725" t="s">
        <v>1919</v>
      </c>
      <c r="B1725" t="s">
        <v>31045</v>
      </c>
      <c r="I1725" t="s">
        <v>1879</v>
      </c>
      <c r="J1725">
        <v>11524.48</v>
      </c>
    </row>
    <row r="1726" spans="1:10" x14ac:dyDescent="0.2">
      <c r="A1726" t="s">
        <v>1920</v>
      </c>
      <c r="B1726" t="s">
        <v>31045</v>
      </c>
      <c r="I1726" t="s">
        <v>1879</v>
      </c>
      <c r="J1726">
        <v>9986.24</v>
      </c>
    </row>
    <row r="1727" spans="1:10" x14ac:dyDescent="0.2">
      <c r="A1727" t="s">
        <v>1921</v>
      </c>
      <c r="B1727" t="s">
        <v>31046</v>
      </c>
      <c r="I1727" t="s">
        <v>1879</v>
      </c>
      <c r="J1727">
        <v>14405.6</v>
      </c>
    </row>
    <row r="1728" spans="1:10" x14ac:dyDescent="0.2">
      <c r="A1728" t="s">
        <v>1922</v>
      </c>
      <c r="B1728" t="s">
        <v>31046</v>
      </c>
      <c r="I1728" t="s">
        <v>1879</v>
      </c>
      <c r="J1728">
        <v>12481.92</v>
      </c>
    </row>
    <row r="1729" spans="1:10" x14ac:dyDescent="0.2">
      <c r="A1729" t="s">
        <v>1923</v>
      </c>
      <c r="B1729" t="s">
        <v>31047</v>
      </c>
      <c r="I1729" t="s">
        <v>1879</v>
      </c>
      <c r="J1729">
        <v>35640</v>
      </c>
    </row>
    <row r="1730" spans="1:10" x14ac:dyDescent="0.2">
      <c r="A1730" t="s">
        <v>1924</v>
      </c>
      <c r="B1730" t="s">
        <v>31047</v>
      </c>
      <c r="I1730" t="s">
        <v>1879</v>
      </c>
      <c r="J1730">
        <v>35640</v>
      </c>
    </row>
    <row r="1731" spans="1:10" x14ac:dyDescent="0.2">
      <c r="A1731" t="s">
        <v>1925</v>
      </c>
      <c r="B1731" t="s">
        <v>31048</v>
      </c>
      <c r="I1731" t="s">
        <v>1879</v>
      </c>
      <c r="J1731">
        <v>62985.120000000003</v>
      </c>
    </row>
    <row r="1732" spans="1:10" x14ac:dyDescent="0.2">
      <c r="A1732" t="s">
        <v>1926</v>
      </c>
      <c r="B1732" t="s">
        <v>31048</v>
      </c>
      <c r="I1732" t="s">
        <v>1879</v>
      </c>
      <c r="J1732">
        <v>54577.599999999999</v>
      </c>
    </row>
    <row r="1733" spans="1:10" x14ac:dyDescent="0.2">
      <c r="A1733" t="s">
        <v>1927</v>
      </c>
      <c r="B1733" t="s">
        <v>31049</v>
      </c>
      <c r="I1733" t="s">
        <v>1879</v>
      </c>
      <c r="J1733">
        <v>9086.8799999999992</v>
      </c>
    </row>
    <row r="1734" spans="1:10" x14ac:dyDescent="0.2">
      <c r="A1734" t="s">
        <v>1928</v>
      </c>
      <c r="B1734" t="s">
        <v>31049</v>
      </c>
      <c r="I1734" t="s">
        <v>1879</v>
      </c>
      <c r="J1734">
        <v>7872.48</v>
      </c>
    </row>
    <row r="1735" spans="1:10" x14ac:dyDescent="0.2">
      <c r="A1735" t="s">
        <v>1929</v>
      </c>
      <c r="B1735" t="s">
        <v>31050</v>
      </c>
      <c r="I1735" t="s">
        <v>1879</v>
      </c>
      <c r="J1735">
        <v>10415.68</v>
      </c>
    </row>
    <row r="1736" spans="1:10" x14ac:dyDescent="0.2">
      <c r="A1736" t="s">
        <v>1930</v>
      </c>
      <c r="B1736" t="s">
        <v>31050</v>
      </c>
      <c r="I1736" t="s">
        <v>1879</v>
      </c>
      <c r="J1736">
        <v>9025.2800000000007</v>
      </c>
    </row>
    <row r="1737" spans="1:10" x14ac:dyDescent="0.2">
      <c r="A1737" t="s">
        <v>1931</v>
      </c>
      <c r="B1737" t="s">
        <v>31051</v>
      </c>
      <c r="I1737" t="s">
        <v>1879</v>
      </c>
      <c r="J1737">
        <v>13075.04</v>
      </c>
    </row>
    <row r="1738" spans="1:10" x14ac:dyDescent="0.2">
      <c r="A1738" t="s">
        <v>1932</v>
      </c>
      <c r="B1738" t="s">
        <v>31051</v>
      </c>
      <c r="I1738" t="s">
        <v>1879</v>
      </c>
      <c r="J1738">
        <v>11329.12</v>
      </c>
    </row>
    <row r="1739" spans="1:10" x14ac:dyDescent="0.2">
      <c r="A1739" t="s">
        <v>1933</v>
      </c>
      <c r="B1739" t="s">
        <v>31052</v>
      </c>
      <c r="I1739" t="s">
        <v>21501</v>
      </c>
      <c r="J1739">
        <v>12409.76</v>
      </c>
    </row>
    <row r="1740" spans="1:10" x14ac:dyDescent="0.2">
      <c r="A1740" t="s">
        <v>1934</v>
      </c>
      <c r="B1740" t="s">
        <v>31052</v>
      </c>
      <c r="I1740" t="s">
        <v>21501</v>
      </c>
      <c r="J1740">
        <v>10753.6</v>
      </c>
    </row>
    <row r="1741" spans="1:10" x14ac:dyDescent="0.2">
      <c r="A1741" t="s">
        <v>1935</v>
      </c>
      <c r="B1741" t="s">
        <v>31053</v>
      </c>
      <c r="I1741" t="s">
        <v>1879</v>
      </c>
      <c r="J1741">
        <v>14183.84</v>
      </c>
    </row>
    <row r="1742" spans="1:10" x14ac:dyDescent="0.2">
      <c r="A1742" t="s">
        <v>1936</v>
      </c>
      <c r="B1742" t="s">
        <v>31053</v>
      </c>
      <c r="I1742" t="s">
        <v>1879</v>
      </c>
      <c r="J1742">
        <v>12290.08</v>
      </c>
    </row>
    <row r="1743" spans="1:10" x14ac:dyDescent="0.2">
      <c r="A1743" t="s">
        <v>1937</v>
      </c>
      <c r="B1743" t="s">
        <v>31054</v>
      </c>
      <c r="I1743" t="s">
        <v>1879</v>
      </c>
      <c r="J1743">
        <v>17728.48</v>
      </c>
    </row>
    <row r="1744" spans="1:10" x14ac:dyDescent="0.2">
      <c r="A1744" t="s">
        <v>1938</v>
      </c>
      <c r="B1744" t="s">
        <v>31054</v>
      </c>
      <c r="I1744" t="s">
        <v>1879</v>
      </c>
      <c r="J1744">
        <v>15363.04</v>
      </c>
    </row>
    <row r="1745" spans="1:10" x14ac:dyDescent="0.2">
      <c r="A1745" t="s">
        <v>1939</v>
      </c>
      <c r="B1745" t="s">
        <v>31055</v>
      </c>
      <c r="I1745" t="s">
        <v>1879</v>
      </c>
      <c r="J1745">
        <v>4308.4799999999996</v>
      </c>
    </row>
    <row r="1746" spans="1:10" x14ac:dyDescent="0.2">
      <c r="A1746" t="s">
        <v>1940</v>
      </c>
      <c r="B1746" t="s">
        <v>31055</v>
      </c>
      <c r="I1746" t="s">
        <v>1879</v>
      </c>
      <c r="J1746">
        <v>3732.96</v>
      </c>
    </row>
    <row r="1747" spans="1:10" x14ac:dyDescent="0.2">
      <c r="A1747" t="s">
        <v>1941</v>
      </c>
      <c r="B1747" t="s">
        <v>31056</v>
      </c>
      <c r="I1747" t="s">
        <v>1879</v>
      </c>
      <c r="J1747">
        <v>10659</v>
      </c>
    </row>
    <row r="1748" spans="1:10" x14ac:dyDescent="0.2">
      <c r="A1748" t="s">
        <v>1942</v>
      </c>
      <c r="B1748" t="s">
        <v>31056</v>
      </c>
      <c r="I1748" t="s">
        <v>1879</v>
      </c>
      <c r="J1748">
        <v>10659</v>
      </c>
    </row>
    <row r="1749" spans="1:10" x14ac:dyDescent="0.2">
      <c r="A1749" t="s">
        <v>1943</v>
      </c>
      <c r="B1749" t="s">
        <v>31057</v>
      </c>
      <c r="I1749" t="s">
        <v>1879</v>
      </c>
      <c r="J1749">
        <v>18837.28</v>
      </c>
    </row>
    <row r="1750" spans="1:10" x14ac:dyDescent="0.2">
      <c r="A1750" t="s">
        <v>1944</v>
      </c>
      <c r="B1750" t="s">
        <v>31057</v>
      </c>
      <c r="I1750" t="s">
        <v>1879</v>
      </c>
      <c r="J1750">
        <v>16322.24</v>
      </c>
    </row>
    <row r="1751" spans="1:10" x14ac:dyDescent="0.2">
      <c r="A1751" t="s">
        <v>1945</v>
      </c>
      <c r="B1751" t="s">
        <v>31058</v>
      </c>
      <c r="I1751" t="s">
        <v>1879</v>
      </c>
      <c r="J1751">
        <v>18480</v>
      </c>
    </row>
    <row r="1752" spans="1:10" x14ac:dyDescent="0.2">
      <c r="A1752" t="s">
        <v>1946</v>
      </c>
      <c r="B1752" t="s">
        <v>31058</v>
      </c>
      <c r="I1752" t="s">
        <v>1879</v>
      </c>
      <c r="J1752">
        <v>18480</v>
      </c>
    </row>
    <row r="1753" spans="1:10" x14ac:dyDescent="0.2">
      <c r="A1753" t="s">
        <v>1947</v>
      </c>
      <c r="B1753" t="s">
        <v>31059</v>
      </c>
      <c r="I1753" t="s">
        <v>1879</v>
      </c>
      <c r="J1753">
        <v>32658.560000000001</v>
      </c>
    </row>
    <row r="1754" spans="1:10" x14ac:dyDescent="0.2">
      <c r="A1754" t="s">
        <v>1948</v>
      </c>
      <c r="B1754" t="s">
        <v>31059</v>
      </c>
      <c r="I1754" t="s">
        <v>1879</v>
      </c>
      <c r="J1754">
        <v>28299.040000000001</v>
      </c>
    </row>
    <row r="1755" spans="1:10" x14ac:dyDescent="0.2">
      <c r="A1755" t="s">
        <v>1949</v>
      </c>
      <c r="B1755" t="s">
        <v>31060</v>
      </c>
      <c r="I1755" t="s">
        <v>1879</v>
      </c>
      <c r="J1755">
        <v>11286</v>
      </c>
    </row>
    <row r="1756" spans="1:10" x14ac:dyDescent="0.2">
      <c r="A1756" t="s">
        <v>1950</v>
      </c>
      <c r="B1756" t="s">
        <v>31060</v>
      </c>
      <c r="I1756" t="s">
        <v>1879</v>
      </c>
      <c r="J1756">
        <v>11286</v>
      </c>
    </row>
    <row r="1757" spans="1:10" x14ac:dyDescent="0.2">
      <c r="A1757" t="s">
        <v>1951</v>
      </c>
      <c r="B1757" t="s">
        <v>31061</v>
      </c>
      <c r="I1757" t="s">
        <v>1879</v>
      </c>
      <c r="J1757">
        <v>19946.080000000002</v>
      </c>
    </row>
    <row r="1758" spans="1:10" x14ac:dyDescent="0.2">
      <c r="A1758" t="s">
        <v>1952</v>
      </c>
      <c r="B1758" t="s">
        <v>31061</v>
      </c>
      <c r="I1758" t="s">
        <v>1879</v>
      </c>
      <c r="J1758">
        <v>17283.2</v>
      </c>
    </row>
    <row r="1759" spans="1:10" x14ac:dyDescent="0.2">
      <c r="A1759" t="s">
        <v>1953</v>
      </c>
      <c r="B1759" t="s">
        <v>31062</v>
      </c>
      <c r="J1759">
        <v>6021</v>
      </c>
    </row>
    <row r="1760" spans="1:10" x14ac:dyDescent="0.2">
      <c r="A1760" t="s">
        <v>1954</v>
      </c>
      <c r="B1760" t="s">
        <v>31062</v>
      </c>
      <c r="J1760">
        <v>5526</v>
      </c>
    </row>
    <row r="1761" spans="1:10" x14ac:dyDescent="0.2">
      <c r="A1761" t="s">
        <v>1955</v>
      </c>
      <c r="B1761" t="s">
        <v>31063</v>
      </c>
      <c r="I1761" t="s">
        <v>3</v>
      </c>
      <c r="J1761">
        <v>72.989999999999995</v>
      </c>
    </row>
    <row r="1762" spans="1:10" x14ac:dyDescent="0.2">
      <c r="A1762" t="s">
        <v>1956</v>
      </c>
      <c r="B1762" t="s">
        <v>31063</v>
      </c>
      <c r="I1762" t="s">
        <v>3</v>
      </c>
      <c r="J1762">
        <v>67.7</v>
      </c>
    </row>
    <row r="1763" spans="1:10" x14ac:dyDescent="0.2">
      <c r="A1763" t="s">
        <v>1957</v>
      </c>
      <c r="B1763" t="s">
        <v>31064</v>
      </c>
      <c r="I1763" t="s">
        <v>3</v>
      </c>
      <c r="J1763">
        <v>56.23</v>
      </c>
    </row>
    <row r="1764" spans="1:10" x14ac:dyDescent="0.2">
      <c r="A1764" t="s">
        <v>1958</v>
      </c>
      <c r="B1764" t="s">
        <v>31064</v>
      </c>
      <c r="I1764" t="s">
        <v>3</v>
      </c>
      <c r="J1764">
        <v>50.94</v>
      </c>
    </row>
    <row r="1765" spans="1:10" x14ac:dyDescent="0.2">
      <c r="A1765" t="s">
        <v>1959</v>
      </c>
      <c r="B1765" t="s">
        <v>31065</v>
      </c>
      <c r="I1765" t="s">
        <v>3</v>
      </c>
      <c r="J1765">
        <v>44.27</v>
      </c>
    </row>
    <row r="1766" spans="1:10" x14ac:dyDescent="0.2">
      <c r="A1766" t="s">
        <v>1960</v>
      </c>
      <c r="B1766" t="s">
        <v>31065</v>
      </c>
      <c r="I1766" t="s">
        <v>3</v>
      </c>
      <c r="J1766">
        <v>38.979999999999997</v>
      </c>
    </row>
    <row r="1767" spans="1:10" x14ac:dyDescent="0.2">
      <c r="A1767" t="s">
        <v>1961</v>
      </c>
      <c r="B1767" t="s">
        <v>31066</v>
      </c>
      <c r="I1767" t="s">
        <v>3</v>
      </c>
      <c r="J1767">
        <v>35.89</v>
      </c>
    </row>
    <row r="1768" spans="1:10" x14ac:dyDescent="0.2">
      <c r="A1768" t="s">
        <v>1962</v>
      </c>
      <c r="B1768" t="s">
        <v>31066</v>
      </c>
      <c r="I1768" t="s">
        <v>3</v>
      </c>
      <c r="J1768">
        <v>33.840000000000003</v>
      </c>
    </row>
    <row r="1769" spans="1:10" x14ac:dyDescent="0.2">
      <c r="A1769" t="s">
        <v>1963</v>
      </c>
      <c r="B1769" t="s">
        <v>31067</v>
      </c>
      <c r="I1769" t="s">
        <v>3</v>
      </c>
      <c r="J1769">
        <v>47.73</v>
      </c>
    </row>
    <row r="1770" spans="1:10" x14ac:dyDescent="0.2">
      <c r="A1770" t="s">
        <v>1964</v>
      </c>
      <c r="B1770" t="s">
        <v>31067</v>
      </c>
      <c r="I1770" t="s">
        <v>3</v>
      </c>
      <c r="J1770">
        <v>44.94</v>
      </c>
    </row>
    <row r="1771" spans="1:10" x14ac:dyDescent="0.2">
      <c r="A1771" t="s">
        <v>1965</v>
      </c>
      <c r="B1771" t="s">
        <v>31068</v>
      </c>
      <c r="I1771" t="s">
        <v>3</v>
      </c>
      <c r="J1771">
        <v>24.06</v>
      </c>
    </row>
    <row r="1772" spans="1:10" x14ac:dyDescent="0.2">
      <c r="A1772" t="s">
        <v>1966</v>
      </c>
      <c r="B1772" t="s">
        <v>31068</v>
      </c>
      <c r="I1772" t="s">
        <v>3</v>
      </c>
      <c r="J1772">
        <v>22.73</v>
      </c>
    </row>
    <row r="1773" spans="1:10" x14ac:dyDescent="0.2">
      <c r="A1773" t="s">
        <v>1967</v>
      </c>
      <c r="B1773" t="s">
        <v>31069</v>
      </c>
      <c r="I1773" t="s">
        <v>3</v>
      </c>
      <c r="J1773">
        <v>44.71</v>
      </c>
    </row>
    <row r="1774" spans="1:10" x14ac:dyDescent="0.2">
      <c r="A1774" t="s">
        <v>1968</v>
      </c>
      <c r="B1774" t="s">
        <v>31069</v>
      </c>
      <c r="I1774" t="s">
        <v>3</v>
      </c>
      <c r="J1774">
        <v>42.65</v>
      </c>
    </row>
    <row r="1775" spans="1:10" x14ac:dyDescent="0.2">
      <c r="A1775" t="s">
        <v>1969</v>
      </c>
      <c r="B1775" t="s">
        <v>31070</v>
      </c>
      <c r="I1775" t="s">
        <v>3</v>
      </c>
      <c r="J1775">
        <v>56.55</v>
      </c>
    </row>
    <row r="1776" spans="1:10" x14ac:dyDescent="0.2">
      <c r="A1776" t="s">
        <v>1970</v>
      </c>
      <c r="B1776" t="s">
        <v>31070</v>
      </c>
      <c r="I1776" t="s">
        <v>3</v>
      </c>
      <c r="J1776">
        <v>53.75</v>
      </c>
    </row>
    <row r="1777" spans="1:10" x14ac:dyDescent="0.2">
      <c r="A1777" t="s">
        <v>1971</v>
      </c>
      <c r="B1777" t="s">
        <v>31071</v>
      </c>
      <c r="I1777" t="s">
        <v>3</v>
      </c>
      <c r="J1777">
        <v>32.869999999999997</v>
      </c>
    </row>
    <row r="1778" spans="1:10" x14ac:dyDescent="0.2">
      <c r="A1778" t="s">
        <v>1972</v>
      </c>
      <c r="B1778" t="s">
        <v>31071</v>
      </c>
      <c r="I1778" t="s">
        <v>3</v>
      </c>
      <c r="J1778">
        <v>31.55</v>
      </c>
    </row>
    <row r="1779" spans="1:10" x14ac:dyDescent="0.2">
      <c r="A1779" t="s">
        <v>1973</v>
      </c>
      <c r="B1779" t="s">
        <v>31072</v>
      </c>
      <c r="I1779" t="s">
        <v>3</v>
      </c>
      <c r="J1779">
        <v>113.68</v>
      </c>
    </row>
    <row r="1780" spans="1:10" x14ac:dyDescent="0.2">
      <c r="A1780" t="s">
        <v>1974</v>
      </c>
      <c r="B1780" t="s">
        <v>31072</v>
      </c>
      <c r="I1780" t="s">
        <v>3</v>
      </c>
      <c r="J1780">
        <v>106.4</v>
      </c>
    </row>
    <row r="1781" spans="1:10" x14ac:dyDescent="0.2">
      <c r="A1781" t="s">
        <v>1975</v>
      </c>
      <c r="B1781" t="s">
        <v>31073</v>
      </c>
      <c r="I1781" t="s">
        <v>3</v>
      </c>
      <c r="J1781">
        <v>520.14</v>
      </c>
    </row>
    <row r="1782" spans="1:10" x14ac:dyDescent="0.2">
      <c r="A1782" t="s">
        <v>1976</v>
      </c>
      <c r="B1782" t="s">
        <v>31073</v>
      </c>
      <c r="I1782" t="s">
        <v>3</v>
      </c>
      <c r="J1782">
        <v>465.37</v>
      </c>
    </row>
    <row r="1783" spans="1:10" x14ac:dyDescent="0.2">
      <c r="A1783" t="s">
        <v>1977</v>
      </c>
      <c r="B1783" t="s">
        <v>31074</v>
      </c>
      <c r="I1783" t="s">
        <v>3</v>
      </c>
      <c r="J1783">
        <v>557.77</v>
      </c>
    </row>
    <row r="1784" spans="1:10" x14ac:dyDescent="0.2">
      <c r="A1784" t="s">
        <v>1978</v>
      </c>
      <c r="B1784" t="s">
        <v>31074</v>
      </c>
      <c r="I1784" t="s">
        <v>3</v>
      </c>
      <c r="J1784">
        <v>503.12</v>
      </c>
    </row>
    <row r="1785" spans="1:10" x14ac:dyDescent="0.2">
      <c r="A1785" t="s">
        <v>1979</v>
      </c>
      <c r="B1785" t="s">
        <v>31075</v>
      </c>
      <c r="I1785" t="s">
        <v>3</v>
      </c>
      <c r="J1785">
        <v>526.19000000000005</v>
      </c>
    </row>
    <row r="1786" spans="1:10" x14ac:dyDescent="0.2">
      <c r="A1786" t="s">
        <v>1980</v>
      </c>
      <c r="B1786" t="s">
        <v>31075</v>
      </c>
      <c r="I1786" t="s">
        <v>3</v>
      </c>
      <c r="J1786">
        <v>471.44</v>
      </c>
    </row>
    <row r="1787" spans="1:10" x14ac:dyDescent="0.2">
      <c r="A1787" t="s">
        <v>1981</v>
      </c>
      <c r="B1787" t="s">
        <v>31076</v>
      </c>
      <c r="I1787" t="s">
        <v>3</v>
      </c>
      <c r="J1787">
        <v>457.17</v>
      </c>
    </row>
    <row r="1788" spans="1:10" x14ac:dyDescent="0.2">
      <c r="A1788" t="s">
        <v>1982</v>
      </c>
      <c r="B1788" t="s">
        <v>31076</v>
      </c>
      <c r="I1788" t="s">
        <v>3</v>
      </c>
      <c r="J1788">
        <v>411.79</v>
      </c>
    </row>
    <row r="1789" spans="1:10" x14ac:dyDescent="0.2">
      <c r="A1789" t="s">
        <v>1983</v>
      </c>
      <c r="B1789" t="s">
        <v>31077</v>
      </c>
      <c r="I1789" t="s">
        <v>3</v>
      </c>
      <c r="J1789">
        <v>524.58000000000004</v>
      </c>
    </row>
    <row r="1790" spans="1:10" x14ac:dyDescent="0.2">
      <c r="A1790" t="s">
        <v>1984</v>
      </c>
      <c r="B1790" t="s">
        <v>31077</v>
      </c>
      <c r="I1790" t="s">
        <v>3</v>
      </c>
      <c r="J1790">
        <v>479.97</v>
      </c>
    </row>
    <row r="1791" spans="1:10" x14ac:dyDescent="0.2">
      <c r="A1791" t="s">
        <v>1985</v>
      </c>
      <c r="B1791" t="s">
        <v>31078</v>
      </c>
      <c r="I1791" t="s">
        <v>3</v>
      </c>
      <c r="J1791">
        <v>434.23</v>
      </c>
    </row>
    <row r="1792" spans="1:10" x14ac:dyDescent="0.2">
      <c r="A1792" t="s">
        <v>1986</v>
      </c>
      <c r="B1792" t="s">
        <v>31078</v>
      </c>
      <c r="I1792" t="s">
        <v>3</v>
      </c>
      <c r="J1792">
        <v>388.76</v>
      </c>
    </row>
    <row r="1793" spans="1:10" x14ac:dyDescent="0.2">
      <c r="A1793" t="s">
        <v>1987</v>
      </c>
      <c r="B1793" t="s">
        <v>31079</v>
      </c>
      <c r="I1793" t="s">
        <v>3</v>
      </c>
      <c r="J1793">
        <v>566.30999999999995</v>
      </c>
    </row>
    <row r="1794" spans="1:10" x14ac:dyDescent="0.2">
      <c r="A1794" t="s">
        <v>1988</v>
      </c>
      <c r="B1794" t="s">
        <v>31079</v>
      </c>
      <c r="I1794" t="s">
        <v>3</v>
      </c>
      <c r="J1794">
        <v>507.82</v>
      </c>
    </row>
    <row r="1795" spans="1:10" x14ac:dyDescent="0.2">
      <c r="A1795" t="s">
        <v>1989</v>
      </c>
      <c r="B1795" t="s">
        <v>31080</v>
      </c>
      <c r="I1795" t="s">
        <v>3</v>
      </c>
      <c r="J1795">
        <v>545.27</v>
      </c>
    </row>
    <row r="1796" spans="1:10" x14ac:dyDescent="0.2">
      <c r="A1796" t="s">
        <v>1990</v>
      </c>
      <c r="B1796" t="s">
        <v>31080</v>
      </c>
      <c r="I1796" t="s">
        <v>3</v>
      </c>
      <c r="J1796">
        <v>481.55</v>
      </c>
    </row>
    <row r="1797" spans="1:10" x14ac:dyDescent="0.2">
      <c r="A1797" t="s">
        <v>1991</v>
      </c>
      <c r="B1797" t="s">
        <v>31081</v>
      </c>
      <c r="I1797" t="s">
        <v>5</v>
      </c>
      <c r="J1797">
        <v>2848.61</v>
      </c>
    </row>
    <row r="1798" spans="1:10" x14ac:dyDescent="0.2">
      <c r="A1798" t="s">
        <v>1992</v>
      </c>
      <c r="B1798" t="s">
        <v>31081</v>
      </c>
      <c r="I1798" t="s">
        <v>5</v>
      </c>
      <c r="J1798">
        <v>2665.71</v>
      </c>
    </row>
    <row r="1799" spans="1:10" x14ac:dyDescent="0.2">
      <c r="A1799" t="s">
        <v>1993</v>
      </c>
      <c r="B1799" t="s">
        <v>31082</v>
      </c>
      <c r="I1799" t="s">
        <v>5</v>
      </c>
      <c r="J1799">
        <v>4985.17</v>
      </c>
    </row>
    <row r="1800" spans="1:10" x14ac:dyDescent="0.2">
      <c r="A1800" t="s">
        <v>1994</v>
      </c>
      <c r="B1800" t="s">
        <v>31082</v>
      </c>
      <c r="I1800" t="s">
        <v>5</v>
      </c>
      <c r="J1800">
        <v>4648.4399999999996</v>
      </c>
    </row>
    <row r="1801" spans="1:10" x14ac:dyDescent="0.2">
      <c r="A1801" t="s">
        <v>1995</v>
      </c>
      <c r="B1801" t="s">
        <v>31083</v>
      </c>
      <c r="I1801" t="s">
        <v>1996</v>
      </c>
      <c r="J1801">
        <v>930</v>
      </c>
    </row>
    <row r="1802" spans="1:10" x14ac:dyDescent="0.2">
      <c r="A1802" t="s">
        <v>1997</v>
      </c>
      <c r="B1802" t="s">
        <v>31083</v>
      </c>
      <c r="I1802" t="s">
        <v>1996</v>
      </c>
      <c r="J1802">
        <v>930</v>
      </c>
    </row>
    <row r="1803" spans="1:10" x14ac:dyDescent="0.2">
      <c r="A1803" t="s">
        <v>1998</v>
      </c>
      <c r="B1803" t="s">
        <v>31084</v>
      </c>
      <c r="I1803" t="s">
        <v>1996</v>
      </c>
      <c r="J1803">
        <v>1200</v>
      </c>
    </row>
    <row r="1804" spans="1:10" x14ac:dyDescent="0.2">
      <c r="A1804" t="s">
        <v>1999</v>
      </c>
      <c r="B1804" t="s">
        <v>31084</v>
      </c>
      <c r="I1804" t="s">
        <v>1996</v>
      </c>
      <c r="J1804">
        <v>1200</v>
      </c>
    </row>
    <row r="1805" spans="1:10" ht="89.25" x14ac:dyDescent="0.2">
      <c r="A1805" t="s">
        <v>2000</v>
      </c>
      <c r="B1805" s="289" t="s">
        <v>31085</v>
      </c>
      <c r="I1805" t="s">
        <v>1996</v>
      </c>
      <c r="J1805">
        <v>1669.32</v>
      </c>
    </row>
    <row r="1806" spans="1:10" ht="89.25" x14ac:dyDescent="0.2">
      <c r="A1806" t="s">
        <v>2001</v>
      </c>
      <c r="B1806" s="289" t="s">
        <v>31085</v>
      </c>
      <c r="I1806" t="s">
        <v>1996</v>
      </c>
      <c r="J1806">
        <v>1669.32</v>
      </c>
    </row>
    <row r="1807" spans="1:10" ht="102" x14ac:dyDescent="0.2">
      <c r="A1807" t="s">
        <v>27764</v>
      </c>
      <c r="B1807" s="289" t="s">
        <v>31086</v>
      </c>
      <c r="I1807" t="s">
        <v>1996</v>
      </c>
      <c r="J1807">
        <v>1699.5</v>
      </c>
    </row>
    <row r="1808" spans="1:10" ht="102" x14ac:dyDescent="0.2">
      <c r="A1808" t="s">
        <v>27765</v>
      </c>
      <c r="B1808" s="289" t="s">
        <v>31086</v>
      </c>
      <c r="I1808" t="s">
        <v>1996</v>
      </c>
      <c r="J1808">
        <v>1699.5</v>
      </c>
    </row>
    <row r="1809" spans="1:10" x14ac:dyDescent="0.2">
      <c r="A1809" t="s">
        <v>2002</v>
      </c>
      <c r="B1809" t="s">
        <v>31087</v>
      </c>
      <c r="I1809" t="s">
        <v>1996</v>
      </c>
      <c r="J1809">
        <v>1300</v>
      </c>
    </row>
    <row r="1810" spans="1:10" x14ac:dyDescent="0.2">
      <c r="A1810" t="s">
        <v>2003</v>
      </c>
      <c r="B1810" t="s">
        <v>31087</v>
      </c>
      <c r="I1810" t="s">
        <v>1996</v>
      </c>
      <c r="J1810">
        <v>1300</v>
      </c>
    </row>
    <row r="1811" spans="1:10" x14ac:dyDescent="0.2">
      <c r="A1811" t="s">
        <v>2004</v>
      </c>
      <c r="B1811" t="s">
        <v>31088</v>
      </c>
      <c r="I1811" t="s">
        <v>3</v>
      </c>
      <c r="J1811">
        <v>345.63</v>
      </c>
    </row>
    <row r="1812" spans="1:10" x14ac:dyDescent="0.2">
      <c r="A1812" t="s">
        <v>2005</v>
      </c>
      <c r="B1812" t="s">
        <v>31088</v>
      </c>
      <c r="I1812" t="s">
        <v>3</v>
      </c>
      <c r="J1812">
        <v>309.79000000000002</v>
      </c>
    </row>
    <row r="1813" spans="1:10" x14ac:dyDescent="0.2">
      <c r="A1813" t="s">
        <v>2006</v>
      </c>
      <c r="B1813" t="s">
        <v>31089</v>
      </c>
      <c r="I1813" t="s">
        <v>3</v>
      </c>
      <c r="J1813">
        <v>299.04000000000002</v>
      </c>
    </row>
    <row r="1814" spans="1:10" x14ac:dyDescent="0.2">
      <c r="A1814" t="s">
        <v>2007</v>
      </c>
      <c r="B1814" t="s">
        <v>31089</v>
      </c>
      <c r="I1814" t="s">
        <v>3</v>
      </c>
      <c r="J1814">
        <v>263.20999999999998</v>
      </c>
    </row>
    <row r="1815" spans="1:10" x14ac:dyDescent="0.2">
      <c r="A1815" t="s">
        <v>2008</v>
      </c>
      <c r="B1815" t="s">
        <v>31090</v>
      </c>
      <c r="I1815" t="s">
        <v>4</v>
      </c>
      <c r="J1815">
        <v>37.96</v>
      </c>
    </row>
    <row r="1816" spans="1:10" x14ac:dyDescent="0.2">
      <c r="A1816" t="s">
        <v>2009</v>
      </c>
      <c r="B1816" t="s">
        <v>31090</v>
      </c>
      <c r="I1816" t="s">
        <v>4</v>
      </c>
      <c r="J1816">
        <v>36.57</v>
      </c>
    </row>
    <row r="1817" spans="1:10" x14ac:dyDescent="0.2">
      <c r="A1817" t="s">
        <v>2010</v>
      </c>
      <c r="B1817" t="s">
        <v>31091</v>
      </c>
      <c r="I1817" t="s">
        <v>4</v>
      </c>
      <c r="J1817">
        <v>19.59</v>
      </c>
    </row>
    <row r="1818" spans="1:10" x14ac:dyDescent="0.2">
      <c r="A1818" t="s">
        <v>2011</v>
      </c>
      <c r="B1818" t="s">
        <v>31091</v>
      </c>
      <c r="I1818" t="s">
        <v>4</v>
      </c>
      <c r="J1818">
        <v>18.2</v>
      </c>
    </row>
    <row r="1819" spans="1:10" x14ac:dyDescent="0.2">
      <c r="A1819" t="s">
        <v>2012</v>
      </c>
      <c r="B1819" t="s">
        <v>31092</v>
      </c>
      <c r="I1819" t="s">
        <v>4</v>
      </c>
      <c r="J1819">
        <v>15.77</v>
      </c>
    </row>
    <row r="1820" spans="1:10" x14ac:dyDescent="0.2">
      <c r="A1820" t="s">
        <v>2013</v>
      </c>
      <c r="B1820" t="s">
        <v>31092</v>
      </c>
      <c r="I1820" t="s">
        <v>4</v>
      </c>
      <c r="J1820">
        <v>13.66</v>
      </c>
    </row>
    <row r="1821" spans="1:10" x14ac:dyDescent="0.2">
      <c r="A1821" t="s">
        <v>118</v>
      </c>
      <c r="B1821" t="s">
        <v>31093</v>
      </c>
      <c r="I1821" t="s">
        <v>3</v>
      </c>
      <c r="J1821">
        <v>0.87</v>
      </c>
    </row>
    <row r="1822" spans="1:10" x14ac:dyDescent="0.2">
      <c r="A1822" t="s">
        <v>2014</v>
      </c>
      <c r="B1822" t="s">
        <v>31093</v>
      </c>
      <c r="I1822" t="s">
        <v>3</v>
      </c>
      <c r="J1822">
        <v>0.87</v>
      </c>
    </row>
    <row r="1823" spans="1:10" x14ac:dyDescent="0.2">
      <c r="A1823" t="s">
        <v>2015</v>
      </c>
      <c r="B1823" t="s">
        <v>31094</v>
      </c>
      <c r="I1823" t="s">
        <v>3</v>
      </c>
      <c r="J1823">
        <v>1.75</v>
      </c>
    </row>
    <row r="1824" spans="1:10" x14ac:dyDescent="0.2">
      <c r="A1824" t="s">
        <v>2016</v>
      </c>
      <c r="B1824" t="s">
        <v>31094</v>
      </c>
      <c r="I1824" t="s">
        <v>3</v>
      </c>
      <c r="J1824">
        <v>1.75</v>
      </c>
    </row>
    <row r="1825" spans="1:10" x14ac:dyDescent="0.2">
      <c r="A1825" t="s">
        <v>2017</v>
      </c>
      <c r="B1825" t="s">
        <v>31095</v>
      </c>
      <c r="I1825" t="s">
        <v>5</v>
      </c>
      <c r="J1825">
        <v>4694.0200000000004</v>
      </c>
    </row>
    <row r="1826" spans="1:10" x14ac:dyDescent="0.2">
      <c r="A1826" t="s">
        <v>2018</v>
      </c>
      <c r="B1826" t="s">
        <v>31095</v>
      </c>
      <c r="I1826" t="s">
        <v>5</v>
      </c>
      <c r="J1826">
        <v>4535.8599999999997</v>
      </c>
    </row>
    <row r="1827" spans="1:10" x14ac:dyDescent="0.2">
      <c r="A1827" t="s">
        <v>2019</v>
      </c>
      <c r="B1827" t="s">
        <v>31096</v>
      </c>
      <c r="I1827" t="s">
        <v>5</v>
      </c>
      <c r="J1827">
        <v>2270.92</v>
      </c>
    </row>
    <row r="1828" spans="1:10" x14ac:dyDescent="0.2">
      <c r="A1828" t="s">
        <v>2020</v>
      </c>
      <c r="B1828" t="s">
        <v>31096</v>
      </c>
      <c r="I1828" t="s">
        <v>5</v>
      </c>
      <c r="J1828">
        <v>2118.89</v>
      </c>
    </row>
    <row r="1829" spans="1:10" x14ac:dyDescent="0.2">
      <c r="A1829" t="s">
        <v>2021</v>
      </c>
      <c r="B1829" t="s">
        <v>31097</v>
      </c>
      <c r="I1829" t="s">
        <v>5</v>
      </c>
      <c r="J1829">
        <v>14133.13</v>
      </c>
    </row>
    <row r="1830" spans="1:10" x14ac:dyDescent="0.2">
      <c r="A1830" t="s">
        <v>2022</v>
      </c>
      <c r="B1830" t="s">
        <v>31097</v>
      </c>
      <c r="I1830" t="s">
        <v>5</v>
      </c>
      <c r="J1830">
        <v>13481.66</v>
      </c>
    </row>
    <row r="1831" spans="1:10" x14ac:dyDescent="0.2">
      <c r="A1831" t="s">
        <v>2023</v>
      </c>
      <c r="B1831" t="s">
        <v>31098</v>
      </c>
      <c r="I1831" t="s">
        <v>5</v>
      </c>
      <c r="J1831">
        <v>16766.29</v>
      </c>
    </row>
    <row r="1832" spans="1:10" x14ac:dyDescent="0.2">
      <c r="A1832" t="s">
        <v>2024</v>
      </c>
      <c r="B1832" t="s">
        <v>31098</v>
      </c>
      <c r="I1832" t="s">
        <v>5</v>
      </c>
      <c r="J1832">
        <v>16114.83</v>
      </c>
    </row>
    <row r="1833" spans="1:10" x14ac:dyDescent="0.2">
      <c r="A1833" t="s">
        <v>2025</v>
      </c>
      <c r="B1833" t="s">
        <v>31099</v>
      </c>
      <c r="I1833" t="s">
        <v>5</v>
      </c>
      <c r="J1833">
        <v>18769.18</v>
      </c>
    </row>
    <row r="1834" spans="1:10" x14ac:dyDescent="0.2">
      <c r="A1834" t="s">
        <v>2026</v>
      </c>
      <c r="B1834" t="s">
        <v>31099</v>
      </c>
      <c r="I1834" t="s">
        <v>5</v>
      </c>
      <c r="J1834">
        <v>18117.71</v>
      </c>
    </row>
    <row r="1835" spans="1:10" x14ac:dyDescent="0.2">
      <c r="A1835" t="s">
        <v>2027</v>
      </c>
      <c r="B1835" t="s">
        <v>31100</v>
      </c>
      <c r="I1835" t="s">
        <v>5</v>
      </c>
      <c r="J1835">
        <v>19874.77</v>
      </c>
    </row>
    <row r="1836" spans="1:10" x14ac:dyDescent="0.2">
      <c r="A1836" t="s">
        <v>2028</v>
      </c>
      <c r="B1836" t="s">
        <v>31100</v>
      </c>
      <c r="I1836" t="s">
        <v>5</v>
      </c>
      <c r="J1836">
        <v>19216.62</v>
      </c>
    </row>
    <row r="1837" spans="1:10" x14ac:dyDescent="0.2">
      <c r="A1837" t="s">
        <v>2029</v>
      </c>
      <c r="B1837" t="s">
        <v>31101</v>
      </c>
      <c r="I1837" t="s">
        <v>5</v>
      </c>
      <c r="J1837">
        <v>20841.91</v>
      </c>
    </row>
    <row r="1838" spans="1:10" x14ac:dyDescent="0.2">
      <c r="A1838" t="s">
        <v>2030</v>
      </c>
      <c r="B1838" t="s">
        <v>31101</v>
      </c>
      <c r="I1838" t="s">
        <v>5</v>
      </c>
      <c r="J1838">
        <v>20183.759999999998</v>
      </c>
    </row>
    <row r="1839" spans="1:10" x14ac:dyDescent="0.2">
      <c r="A1839" t="s">
        <v>2031</v>
      </c>
      <c r="B1839" t="s">
        <v>31102</v>
      </c>
      <c r="I1839" t="s">
        <v>3</v>
      </c>
      <c r="J1839">
        <v>536.82000000000005</v>
      </c>
    </row>
    <row r="1840" spans="1:10" x14ac:dyDescent="0.2">
      <c r="A1840" t="s">
        <v>2032</v>
      </c>
      <c r="B1840" t="s">
        <v>31102</v>
      </c>
      <c r="I1840" t="s">
        <v>3</v>
      </c>
      <c r="J1840">
        <v>505.32</v>
      </c>
    </row>
    <row r="1841" spans="1:10" x14ac:dyDescent="0.2">
      <c r="A1841" t="s">
        <v>2033</v>
      </c>
      <c r="B1841" t="s">
        <v>31103</v>
      </c>
      <c r="I1841" t="s">
        <v>3</v>
      </c>
      <c r="J1841">
        <v>234.9</v>
      </c>
    </row>
    <row r="1842" spans="1:10" x14ac:dyDescent="0.2">
      <c r="A1842" t="s">
        <v>2034</v>
      </c>
      <c r="B1842" t="s">
        <v>31103</v>
      </c>
      <c r="I1842" t="s">
        <v>3</v>
      </c>
      <c r="J1842">
        <v>221.67</v>
      </c>
    </row>
    <row r="1843" spans="1:10" x14ac:dyDescent="0.2">
      <c r="A1843" t="s">
        <v>2035</v>
      </c>
      <c r="B1843" t="s">
        <v>31104</v>
      </c>
      <c r="I1843" t="s">
        <v>3</v>
      </c>
      <c r="J1843">
        <v>118.31</v>
      </c>
    </row>
    <row r="1844" spans="1:10" x14ac:dyDescent="0.2">
      <c r="A1844" t="s">
        <v>2036</v>
      </c>
      <c r="B1844" t="s">
        <v>31104</v>
      </c>
      <c r="I1844" t="s">
        <v>3</v>
      </c>
      <c r="J1844">
        <v>113</v>
      </c>
    </row>
    <row r="1845" spans="1:10" x14ac:dyDescent="0.2">
      <c r="A1845" t="s">
        <v>119</v>
      </c>
      <c r="B1845" t="s">
        <v>31105</v>
      </c>
      <c r="I1845" t="s">
        <v>4</v>
      </c>
      <c r="J1845">
        <v>3.95</v>
      </c>
    </row>
    <row r="1846" spans="1:10" x14ac:dyDescent="0.2">
      <c r="A1846" t="s">
        <v>2037</v>
      </c>
      <c r="B1846" t="s">
        <v>31105</v>
      </c>
      <c r="I1846" t="s">
        <v>4</v>
      </c>
      <c r="J1846">
        <v>3.59</v>
      </c>
    </row>
    <row r="1847" spans="1:10" x14ac:dyDescent="0.2">
      <c r="A1847" t="s">
        <v>2038</v>
      </c>
      <c r="B1847" t="s">
        <v>31106</v>
      </c>
      <c r="I1847" t="s">
        <v>5</v>
      </c>
      <c r="J1847">
        <v>122.96</v>
      </c>
    </row>
    <row r="1848" spans="1:10" x14ac:dyDescent="0.2">
      <c r="A1848" t="s">
        <v>2039</v>
      </c>
      <c r="B1848" t="s">
        <v>31106</v>
      </c>
      <c r="I1848" t="s">
        <v>5</v>
      </c>
      <c r="J1848">
        <v>115.05</v>
      </c>
    </row>
    <row r="1849" spans="1:10" x14ac:dyDescent="0.2">
      <c r="A1849" t="s">
        <v>2040</v>
      </c>
      <c r="B1849" t="s">
        <v>31107</v>
      </c>
      <c r="I1849" t="s">
        <v>5</v>
      </c>
      <c r="J1849">
        <v>26256.639999999999</v>
      </c>
    </row>
    <row r="1850" spans="1:10" x14ac:dyDescent="0.2">
      <c r="A1850" t="s">
        <v>2041</v>
      </c>
      <c r="B1850" t="s">
        <v>31107</v>
      </c>
      <c r="I1850" t="s">
        <v>5</v>
      </c>
      <c r="J1850">
        <v>23734.67</v>
      </c>
    </row>
    <row r="1851" spans="1:10" x14ac:dyDescent="0.2">
      <c r="A1851" t="s">
        <v>2042</v>
      </c>
      <c r="B1851" t="s">
        <v>31108</v>
      </c>
      <c r="I1851" t="s">
        <v>5</v>
      </c>
      <c r="J1851">
        <v>22790.78</v>
      </c>
    </row>
    <row r="1852" spans="1:10" x14ac:dyDescent="0.2">
      <c r="A1852" t="s">
        <v>2043</v>
      </c>
      <c r="B1852" t="s">
        <v>31108</v>
      </c>
      <c r="I1852" t="s">
        <v>5</v>
      </c>
      <c r="J1852">
        <v>20268.82</v>
      </c>
    </row>
    <row r="1853" spans="1:10" x14ac:dyDescent="0.2">
      <c r="A1853" t="s">
        <v>2044</v>
      </c>
      <c r="B1853" t="s">
        <v>31109</v>
      </c>
      <c r="I1853" t="s">
        <v>5</v>
      </c>
      <c r="J1853">
        <v>13935.08</v>
      </c>
    </row>
    <row r="1854" spans="1:10" x14ac:dyDescent="0.2">
      <c r="A1854" t="s">
        <v>2045</v>
      </c>
      <c r="B1854" t="s">
        <v>31109</v>
      </c>
      <c r="I1854" t="s">
        <v>5</v>
      </c>
      <c r="J1854">
        <v>12364.28</v>
      </c>
    </row>
    <row r="1855" spans="1:10" x14ac:dyDescent="0.2">
      <c r="A1855" t="s">
        <v>2046</v>
      </c>
      <c r="B1855" t="s">
        <v>31110</v>
      </c>
      <c r="I1855" t="s">
        <v>5</v>
      </c>
      <c r="J1855">
        <v>51190.94</v>
      </c>
    </row>
    <row r="1856" spans="1:10" x14ac:dyDescent="0.2">
      <c r="A1856" t="s">
        <v>2047</v>
      </c>
      <c r="B1856" t="s">
        <v>31110</v>
      </c>
      <c r="I1856" t="s">
        <v>5</v>
      </c>
      <c r="J1856">
        <v>45995.37</v>
      </c>
    </row>
    <row r="1857" spans="1:10" x14ac:dyDescent="0.2">
      <c r="A1857" t="s">
        <v>2048</v>
      </c>
      <c r="B1857" t="s">
        <v>31111</v>
      </c>
      <c r="I1857" t="s">
        <v>5</v>
      </c>
      <c r="J1857">
        <v>37618.25</v>
      </c>
    </row>
    <row r="1858" spans="1:10" x14ac:dyDescent="0.2">
      <c r="A1858" t="s">
        <v>2049</v>
      </c>
      <c r="B1858" t="s">
        <v>31111</v>
      </c>
      <c r="I1858" t="s">
        <v>5</v>
      </c>
      <c r="J1858">
        <v>33459.07</v>
      </c>
    </row>
    <row r="1859" spans="1:10" x14ac:dyDescent="0.2">
      <c r="A1859" t="s">
        <v>2050</v>
      </c>
      <c r="B1859" t="s">
        <v>31112</v>
      </c>
      <c r="I1859" t="s">
        <v>5</v>
      </c>
      <c r="J1859">
        <v>30810.45</v>
      </c>
    </row>
    <row r="1860" spans="1:10" x14ac:dyDescent="0.2">
      <c r="A1860" t="s">
        <v>2051</v>
      </c>
      <c r="B1860" t="s">
        <v>31112</v>
      </c>
      <c r="I1860" t="s">
        <v>5</v>
      </c>
      <c r="J1860">
        <v>27172.33</v>
      </c>
    </row>
    <row r="1861" spans="1:10" x14ac:dyDescent="0.2">
      <c r="A1861" t="s">
        <v>120</v>
      </c>
      <c r="B1861" t="s">
        <v>31113</v>
      </c>
      <c r="I1861" t="s">
        <v>5</v>
      </c>
      <c r="J1861">
        <v>102.01</v>
      </c>
    </row>
    <row r="1862" spans="1:10" x14ac:dyDescent="0.2">
      <c r="A1862" t="s">
        <v>2052</v>
      </c>
      <c r="B1862" t="s">
        <v>31113</v>
      </c>
      <c r="I1862" t="s">
        <v>5</v>
      </c>
      <c r="J1862">
        <v>93.08</v>
      </c>
    </row>
    <row r="1863" spans="1:10" x14ac:dyDescent="0.2">
      <c r="A1863" t="s">
        <v>2053</v>
      </c>
      <c r="B1863" t="s">
        <v>31114</v>
      </c>
      <c r="I1863" t="s">
        <v>1996</v>
      </c>
      <c r="J1863">
        <v>57.85</v>
      </c>
    </row>
    <row r="1864" spans="1:10" x14ac:dyDescent="0.2">
      <c r="A1864" t="s">
        <v>2054</v>
      </c>
      <c r="B1864" t="s">
        <v>31114</v>
      </c>
      <c r="I1864" t="s">
        <v>1996</v>
      </c>
      <c r="J1864">
        <v>57.85</v>
      </c>
    </row>
    <row r="1865" spans="1:10" x14ac:dyDescent="0.2">
      <c r="A1865" t="s">
        <v>2055</v>
      </c>
      <c r="B1865" t="s">
        <v>31115</v>
      </c>
      <c r="I1865" t="s">
        <v>1996</v>
      </c>
      <c r="J1865">
        <v>26.32</v>
      </c>
    </row>
    <row r="1866" spans="1:10" x14ac:dyDescent="0.2">
      <c r="A1866" t="s">
        <v>2056</v>
      </c>
      <c r="B1866" t="s">
        <v>31115</v>
      </c>
      <c r="I1866" t="s">
        <v>1996</v>
      </c>
      <c r="J1866">
        <v>26.32</v>
      </c>
    </row>
    <row r="1867" spans="1:10" x14ac:dyDescent="0.2">
      <c r="A1867" t="s">
        <v>2057</v>
      </c>
      <c r="B1867" t="s">
        <v>31116</v>
      </c>
      <c r="I1867" t="s">
        <v>1996</v>
      </c>
      <c r="J1867">
        <v>124.79</v>
      </c>
    </row>
    <row r="1868" spans="1:10" x14ac:dyDescent="0.2">
      <c r="A1868" t="s">
        <v>2058</v>
      </c>
      <c r="B1868" t="s">
        <v>31116</v>
      </c>
      <c r="I1868" t="s">
        <v>1996</v>
      </c>
      <c r="J1868">
        <v>124.79</v>
      </c>
    </row>
    <row r="1869" spans="1:10" x14ac:dyDescent="0.2">
      <c r="A1869" t="s">
        <v>2059</v>
      </c>
      <c r="B1869" t="s">
        <v>31117</v>
      </c>
      <c r="I1869" t="s">
        <v>1996</v>
      </c>
      <c r="J1869">
        <v>36</v>
      </c>
    </row>
    <row r="1870" spans="1:10" x14ac:dyDescent="0.2">
      <c r="A1870" t="s">
        <v>2060</v>
      </c>
      <c r="B1870" t="s">
        <v>31117</v>
      </c>
      <c r="I1870" t="s">
        <v>1996</v>
      </c>
      <c r="J1870">
        <v>36</v>
      </c>
    </row>
    <row r="1871" spans="1:10" x14ac:dyDescent="0.2">
      <c r="A1871" t="s">
        <v>2061</v>
      </c>
      <c r="B1871" t="s">
        <v>31118</v>
      </c>
      <c r="I1871" t="s">
        <v>2062</v>
      </c>
      <c r="J1871">
        <v>12.1</v>
      </c>
    </row>
    <row r="1872" spans="1:10" x14ac:dyDescent="0.2">
      <c r="A1872" t="s">
        <v>2063</v>
      </c>
      <c r="B1872" t="s">
        <v>31118</v>
      </c>
      <c r="I1872" t="s">
        <v>2062</v>
      </c>
      <c r="J1872">
        <v>12.1</v>
      </c>
    </row>
    <row r="1873" spans="1:10" x14ac:dyDescent="0.2">
      <c r="A1873" t="s">
        <v>2064</v>
      </c>
      <c r="B1873" t="s">
        <v>31119</v>
      </c>
      <c r="I1873" t="s">
        <v>3</v>
      </c>
      <c r="J1873">
        <v>11.16</v>
      </c>
    </row>
    <row r="1874" spans="1:10" x14ac:dyDescent="0.2">
      <c r="A1874" t="s">
        <v>2065</v>
      </c>
      <c r="B1874" t="s">
        <v>31119</v>
      </c>
      <c r="I1874" t="s">
        <v>3</v>
      </c>
      <c r="J1874">
        <v>9.89</v>
      </c>
    </row>
    <row r="1875" spans="1:10" x14ac:dyDescent="0.2">
      <c r="A1875" t="s">
        <v>2066</v>
      </c>
      <c r="B1875" t="s">
        <v>2067</v>
      </c>
      <c r="I1875" t="s">
        <v>3</v>
      </c>
      <c r="J1875">
        <v>106.59</v>
      </c>
    </row>
    <row r="1876" spans="1:10" x14ac:dyDescent="0.2">
      <c r="A1876" t="s">
        <v>2068</v>
      </c>
      <c r="B1876" t="s">
        <v>2067</v>
      </c>
      <c r="I1876" t="s">
        <v>3</v>
      </c>
      <c r="J1876">
        <v>93.92</v>
      </c>
    </row>
    <row r="1877" spans="1:10" x14ac:dyDescent="0.2">
      <c r="A1877" t="s">
        <v>2069</v>
      </c>
      <c r="B1877" t="s">
        <v>31120</v>
      </c>
      <c r="I1877" t="s">
        <v>20</v>
      </c>
      <c r="J1877">
        <v>67.69</v>
      </c>
    </row>
    <row r="1878" spans="1:10" x14ac:dyDescent="0.2">
      <c r="A1878" t="s">
        <v>2070</v>
      </c>
      <c r="B1878" t="s">
        <v>31120</v>
      </c>
      <c r="I1878" t="s">
        <v>20</v>
      </c>
      <c r="J1878">
        <v>58.65</v>
      </c>
    </row>
    <row r="1879" spans="1:10" x14ac:dyDescent="0.2">
      <c r="A1879" t="s">
        <v>2071</v>
      </c>
      <c r="B1879" t="s">
        <v>31121</v>
      </c>
      <c r="I1879" t="s">
        <v>20</v>
      </c>
      <c r="J1879">
        <v>85.61</v>
      </c>
    </row>
    <row r="1880" spans="1:10" x14ac:dyDescent="0.2">
      <c r="A1880" t="s">
        <v>2072</v>
      </c>
      <c r="B1880" t="s">
        <v>31121</v>
      </c>
      <c r="I1880" t="s">
        <v>20</v>
      </c>
      <c r="J1880">
        <v>74.180000000000007</v>
      </c>
    </row>
    <row r="1881" spans="1:10" x14ac:dyDescent="0.2">
      <c r="A1881" t="s">
        <v>2073</v>
      </c>
      <c r="B1881" t="s">
        <v>31122</v>
      </c>
      <c r="I1881" t="s">
        <v>20</v>
      </c>
      <c r="J1881">
        <v>115.47</v>
      </c>
    </row>
    <row r="1882" spans="1:10" x14ac:dyDescent="0.2">
      <c r="A1882" t="s">
        <v>2074</v>
      </c>
      <c r="B1882" t="s">
        <v>31122</v>
      </c>
      <c r="I1882" t="s">
        <v>20</v>
      </c>
      <c r="J1882">
        <v>100.06</v>
      </c>
    </row>
    <row r="1883" spans="1:10" x14ac:dyDescent="0.2">
      <c r="A1883" t="s">
        <v>2075</v>
      </c>
      <c r="B1883" t="s">
        <v>31123</v>
      </c>
      <c r="I1883" t="s">
        <v>20</v>
      </c>
      <c r="J1883">
        <v>155.29</v>
      </c>
    </row>
    <row r="1884" spans="1:10" x14ac:dyDescent="0.2">
      <c r="A1884" t="s">
        <v>2076</v>
      </c>
      <c r="B1884" t="s">
        <v>31123</v>
      </c>
      <c r="I1884" t="s">
        <v>20</v>
      </c>
      <c r="J1884">
        <v>134.56</v>
      </c>
    </row>
    <row r="1885" spans="1:10" x14ac:dyDescent="0.2">
      <c r="A1885" t="s">
        <v>2077</v>
      </c>
      <c r="B1885" t="s">
        <v>31124</v>
      </c>
      <c r="I1885" t="s">
        <v>20</v>
      </c>
      <c r="J1885">
        <v>193.12</v>
      </c>
    </row>
    <row r="1886" spans="1:10" x14ac:dyDescent="0.2">
      <c r="A1886" t="s">
        <v>2078</v>
      </c>
      <c r="B1886" t="s">
        <v>31124</v>
      </c>
      <c r="I1886" t="s">
        <v>20</v>
      </c>
      <c r="J1886">
        <v>167.34</v>
      </c>
    </row>
    <row r="1887" spans="1:10" x14ac:dyDescent="0.2">
      <c r="A1887" t="s">
        <v>2079</v>
      </c>
      <c r="B1887" t="s">
        <v>31125</v>
      </c>
      <c r="I1887" t="s">
        <v>20</v>
      </c>
      <c r="J1887">
        <v>149.32</v>
      </c>
    </row>
    <row r="1888" spans="1:10" x14ac:dyDescent="0.2">
      <c r="A1888" t="s">
        <v>2080</v>
      </c>
      <c r="B1888" t="s">
        <v>31125</v>
      </c>
      <c r="I1888" t="s">
        <v>20</v>
      </c>
      <c r="J1888">
        <v>129.38999999999999</v>
      </c>
    </row>
    <row r="1889" spans="1:10" x14ac:dyDescent="0.2">
      <c r="A1889" t="s">
        <v>2081</v>
      </c>
      <c r="B1889" t="s">
        <v>31126</v>
      </c>
      <c r="I1889" t="s">
        <v>20</v>
      </c>
      <c r="J1889">
        <v>189.14</v>
      </c>
    </row>
    <row r="1890" spans="1:10" x14ac:dyDescent="0.2">
      <c r="A1890" t="s">
        <v>2082</v>
      </c>
      <c r="B1890" t="s">
        <v>31126</v>
      </c>
      <c r="I1890" t="s">
        <v>20</v>
      </c>
      <c r="J1890">
        <v>163.89</v>
      </c>
    </row>
    <row r="1891" spans="1:10" x14ac:dyDescent="0.2">
      <c r="A1891" t="s">
        <v>2083</v>
      </c>
      <c r="B1891" t="s">
        <v>31127</v>
      </c>
      <c r="I1891" t="s">
        <v>20</v>
      </c>
      <c r="J1891">
        <v>219</v>
      </c>
    </row>
    <row r="1892" spans="1:10" x14ac:dyDescent="0.2">
      <c r="A1892" t="s">
        <v>2084</v>
      </c>
      <c r="B1892" t="s">
        <v>31127</v>
      </c>
      <c r="I1892" t="s">
        <v>20</v>
      </c>
      <c r="J1892">
        <v>189.77</v>
      </c>
    </row>
    <row r="1893" spans="1:10" x14ac:dyDescent="0.2">
      <c r="A1893" t="s">
        <v>2085</v>
      </c>
      <c r="B1893" t="s">
        <v>31128</v>
      </c>
      <c r="I1893" t="s">
        <v>20</v>
      </c>
      <c r="J1893">
        <v>258.82</v>
      </c>
    </row>
    <row r="1894" spans="1:10" x14ac:dyDescent="0.2">
      <c r="A1894" t="s">
        <v>2086</v>
      </c>
      <c r="B1894" t="s">
        <v>31128</v>
      </c>
      <c r="I1894" t="s">
        <v>20</v>
      </c>
      <c r="J1894">
        <v>224.28</v>
      </c>
    </row>
    <row r="1895" spans="1:10" x14ac:dyDescent="0.2">
      <c r="A1895" t="s">
        <v>2087</v>
      </c>
      <c r="B1895" t="s">
        <v>31129</v>
      </c>
      <c r="I1895" t="s">
        <v>20</v>
      </c>
      <c r="J1895">
        <v>298.64</v>
      </c>
    </row>
    <row r="1896" spans="1:10" x14ac:dyDescent="0.2">
      <c r="A1896" t="s">
        <v>2088</v>
      </c>
      <c r="B1896" t="s">
        <v>31129</v>
      </c>
      <c r="I1896" t="s">
        <v>20</v>
      </c>
      <c r="J1896">
        <v>258.77999999999997</v>
      </c>
    </row>
    <row r="1897" spans="1:10" x14ac:dyDescent="0.2">
      <c r="A1897" t="s">
        <v>2089</v>
      </c>
      <c r="B1897" t="s">
        <v>31130</v>
      </c>
      <c r="I1897" t="s">
        <v>20</v>
      </c>
      <c r="J1897">
        <v>95.56</v>
      </c>
    </row>
    <row r="1898" spans="1:10" x14ac:dyDescent="0.2">
      <c r="A1898" t="s">
        <v>2090</v>
      </c>
      <c r="B1898" t="s">
        <v>31130</v>
      </c>
      <c r="I1898" t="s">
        <v>20</v>
      </c>
      <c r="J1898">
        <v>82.81</v>
      </c>
    </row>
    <row r="1899" spans="1:10" x14ac:dyDescent="0.2">
      <c r="A1899" t="s">
        <v>2091</v>
      </c>
      <c r="B1899" t="s">
        <v>31131</v>
      </c>
      <c r="I1899" t="s">
        <v>20</v>
      </c>
      <c r="J1899">
        <v>111.49</v>
      </c>
    </row>
    <row r="1900" spans="1:10" x14ac:dyDescent="0.2">
      <c r="A1900" t="s">
        <v>2092</v>
      </c>
      <c r="B1900" t="s">
        <v>31131</v>
      </c>
      <c r="I1900" t="s">
        <v>20</v>
      </c>
      <c r="J1900">
        <v>96.61</v>
      </c>
    </row>
    <row r="1901" spans="1:10" x14ac:dyDescent="0.2">
      <c r="A1901" t="s">
        <v>2093</v>
      </c>
      <c r="B1901" t="s">
        <v>31132</v>
      </c>
      <c r="I1901" t="s">
        <v>20</v>
      </c>
      <c r="J1901">
        <v>179.18</v>
      </c>
    </row>
    <row r="1902" spans="1:10" x14ac:dyDescent="0.2">
      <c r="A1902" t="s">
        <v>2094</v>
      </c>
      <c r="B1902" t="s">
        <v>31132</v>
      </c>
      <c r="I1902" t="s">
        <v>20</v>
      </c>
      <c r="J1902">
        <v>155.27000000000001</v>
      </c>
    </row>
    <row r="1903" spans="1:10" x14ac:dyDescent="0.2">
      <c r="A1903" t="s">
        <v>2095</v>
      </c>
      <c r="B1903" t="s">
        <v>31133</v>
      </c>
      <c r="I1903" t="s">
        <v>20</v>
      </c>
      <c r="J1903">
        <v>219</v>
      </c>
    </row>
    <row r="1904" spans="1:10" x14ac:dyDescent="0.2">
      <c r="A1904" t="s">
        <v>2096</v>
      </c>
      <c r="B1904" t="s">
        <v>31133</v>
      </c>
      <c r="I1904" t="s">
        <v>20</v>
      </c>
      <c r="J1904">
        <v>189.77</v>
      </c>
    </row>
    <row r="1905" spans="1:10" x14ac:dyDescent="0.2">
      <c r="A1905" t="s">
        <v>2097</v>
      </c>
      <c r="B1905" t="s">
        <v>31134</v>
      </c>
      <c r="I1905" t="s">
        <v>20</v>
      </c>
      <c r="J1905">
        <v>258.82</v>
      </c>
    </row>
    <row r="1906" spans="1:10" x14ac:dyDescent="0.2">
      <c r="A1906" t="s">
        <v>2098</v>
      </c>
      <c r="B1906" t="s">
        <v>31134</v>
      </c>
      <c r="I1906" t="s">
        <v>20</v>
      </c>
      <c r="J1906">
        <v>224.28</v>
      </c>
    </row>
    <row r="1907" spans="1:10" x14ac:dyDescent="0.2">
      <c r="A1907" t="s">
        <v>2099</v>
      </c>
      <c r="B1907" t="s">
        <v>31135</v>
      </c>
      <c r="I1907" t="s">
        <v>20</v>
      </c>
      <c r="J1907">
        <v>109.5</v>
      </c>
    </row>
    <row r="1908" spans="1:10" x14ac:dyDescent="0.2">
      <c r="A1908" t="s">
        <v>2100</v>
      </c>
      <c r="B1908" t="s">
        <v>31135</v>
      </c>
      <c r="I1908" t="s">
        <v>20</v>
      </c>
      <c r="J1908">
        <v>94.88</v>
      </c>
    </row>
    <row r="1909" spans="1:10" x14ac:dyDescent="0.2">
      <c r="A1909" t="s">
        <v>2101</v>
      </c>
      <c r="B1909" t="s">
        <v>31136</v>
      </c>
      <c r="I1909" t="s">
        <v>20</v>
      </c>
      <c r="J1909">
        <v>199.09</v>
      </c>
    </row>
    <row r="1910" spans="1:10" x14ac:dyDescent="0.2">
      <c r="A1910" t="s">
        <v>2102</v>
      </c>
      <c r="B1910" t="s">
        <v>31136</v>
      </c>
      <c r="I1910" t="s">
        <v>20</v>
      </c>
      <c r="J1910">
        <v>172.52</v>
      </c>
    </row>
    <row r="1911" spans="1:10" x14ac:dyDescent="0.2">
      <c r="A1911" t="s">
        <v>2103</v>
      </c>
      <c r="B1911" t="s">
        <v>31137</v>
      </c>
      <c r="I1911" t="s">
        <v>20</v>
      </c>
      <c r="J1911">
        <v>298.64</v>
      </c>
    </row>
    <row r="1912" spans="1:10" x14ac:dyDescent="0.2">
      <c r="A1912" t="s">
        <v>2104</v>
      </c>
      <c r="B1912" t="s">
        <v>31137</v>
      </c>
      <c r="I1912" t="s">
        <v>20</v>
      </c>
      <c r="J1912">
        <v>258.77999999999997</v>
      </c>
    </row>
    <row r="1913" spans="1:10" x14ac:dyDescent="0.2">
      <c r="A1913" t="s">
        <v>2105</v>
      </c>
      <c r="B1913" t="s">
        <v>31138</v>
      </c>
      <c r="I1913" t="s">
        <v>20</v>
      </c>
      <c r="J1913">
        <v>358.37</v>
      </c>
    </row>
    <row r="1914" spans="1:10" x14ac:dyDescent="0.2">
      <c r="A1914" t="s">
        <v>2106</v>
      </c>
      <c r="B1914" t="s">
        <v>31138</v>
      </c>
      <c r="I1914" t="s">
        <v>20</v>
      </c>
      <c r="J1914">
        <v>310.54000000000002</v>
      </c>
    </row>
    <row r="1915" spans="1:10" x14ac:dyDescent="0.2">
      <c r="A1915" t="s">
        <v>2107</v>
      </c>
      <c r="B1915" t="s">
        <v>31139</v>
      </c>
      <c r="I1915" t="s">
        <v>20</v>
      </c>
      <c r="J1915">
        <v>418.1</v>
      </c>
    </row>
    <row r="1916" spans="1:10" x14ac:dyDescent="0.2">
      <c r="A1916" t="s">
        <v>2108</v>
      </c>
      <c r="B1916" t="s">
        <v>31139</v>
      </c>
      <c r="I1916" t="s">
        <v>20</v>
      </c>
      <c r="J1916">
        <v>362.3</v>
      </c>
    </row>
    <row r="1917" spans="1:10" x14ac:dyDescent="0.2">
      <c r="A1917" t="s">
        <v>2109</v>
      </c>
      <c r="B1917" t="s">
        <v>31140</v>
      </c>
      <c r="I1917" t="s">
        <v>20</v>
      </c>
      <c r="J1917">
        <v>53.88</v>
      </c>
    </row>
    <row r="1918" spans="1:10" x14ac:dyDescent="0.2">
      <c r="A1918" t="s">
        <v>2110</v>
      </c>
      <c r="B1918" t="s">
        <v>31140</v>
      </c>
      <c r="I1918" t="s">
        <v>20</v>
      </c>
      <c r="J1918">
        <v>46.68</v>
      </c>
    </row>
    <row r="1919" spans="1:10" x14ac:dyDescent="0.2">
      <c r="A1919" t="s">
        <v>2111</v>
      </c>
      <c r="B1919" t="s">
        <v>31141</v>
      </c>
      <c r="I1919" t="s">
        <v>20</v>
      </c>
      <c r="J1919">
        <v>143.59</v>
      </c>
    </row>
    <row r="1920" spans="1:10" x14ac:dyDescent="0.2">
      <c r="A1920" t="s">
        <v>2112</v>
      </c>
      <c r="B1920" t="s">
        <v>31141</v>
      </c>
      <c r="I1920" t="s">
        <v>20</v>
      </c>
      <c r="J1920">
        <v>124.41</v>
      </c>
    </row>
    <row r="1921" spans="1:10" x14ac:dyDescent="0.2">
      <c r="A1921" t="s">
        <v>2113</v>
      </c>
      <c r="B1921" t="s">
        <v>31142</v>
      </c>
      <c r="I1921" t="s">
        <v>20</v>
      </c>
      <c r="J1921">
        <v>129.22999999999999</v>
      </c>
    </row>
    <row r="1922" spans="1:10" x14ac:dyDescent="0.2">
      <c r="A1922" t="s">
        <v>2114</v>
      </c>
      <c r="B1922" t="s">
        <v>31142</v>
      </c>
      <c r="I1922" t="s">
        <v>20</v>
      </c>
      <c r="J1922">
        <v>111.97</v>
      </c>
    </row>
    <row r="1923" spans="1:10" x14ac:dyDescent="0.2">
      <c r="A1923" t="s">
        <v>2115</v>
      </c>
      <c r="B1923" t="s">
        <v>31143</v>
      </c>
      <c r="I1923" t="s">
        <v>20</v>
      </c>
      <c r="J1923">
        <v>48.49</v>
      </c>
    </row>
    <row r="1924" spans="1:10" x14ac:dyDescent="0.2">
      <c r="A1924" t="s">
        <v>2116</v>
      </c>
      <c r="B1924" t="s">
        <v>31143</v>
      </c>
      <c r="I1924" t="s">
        <v>20</v>
      </c>
      <c r="J1924">
        <v>42.01</v>
      </c>
    </row>
    <row r="1925" spans="1:10" x14ac:dyDescent="0.2">
      <c r="A1925" t="s">
        <v>2117</v>
      </c>
      <c r="B1925" t="s">
        <v>31144</v>
      </c>
      <c r="I1925" t="s">
        <v>20</v>
      </c>
      <c r="J1925">
        <v>47.78</v>
      </c>
    </row>
    <row r="1926" spans="1:10" x14ac:dyDescent="0.2">
      <c r="A1926" t="s">
        <v>2118</v>
      </c>
      <c r="B1926" t="s">
        <v>31144</v>
      </c>
      <c r="I1926" t="s">
        <v>20</v>
      </c>
      <c r="J1926">
        <v>41.4</v>
      </c>
    </row>
    <row r="1927" spans="1:10" x14ac:dyDescent="0.2">
      <c r="A1927" t="s">
        <v>2119</v>
      </c>
      <c r="B1927" t="s">
        <v>31145</v>
      </c>
      <c r="I1927" t="s">
        <v>20</v>
      </c>
      <c r="J1927">
        <v>64.7</v>
      </c>
    </row>
    <row r="1928" spans="1:10" x14ac:dyDescent="0.2">
      <c r="A1928" t="s">
        <v>2120</v>
      </c>
      <c r="B1928" t="s">
        <v>31145</v>
      </c>
      <c r="I1928" t="s">
        <v>20</v>
      </c>
      <c r="J1928">
        <v>56.07</v>
      </c>
    </row>
    <row r="1929" spans="1:10" x14ac:dyDescent="0.2">
      <c r="A1929" t="s">
        <v>2121</v>
      </c>
      <c r="B1929" t="s">
        <v>31146</v>
      </c>
      <c r="I1929" t="s">
        <v>20</v>
      </c>
      <c r="J1929">
        <v>208.24</v>
      </c>
    </row>
    <row r="1930" spans="1:10" x14ac:dyDescent="0.2">
      <c r="A1930" t="s">
        <v>2122</v>
      </c>
      <c r="B1930" t="s">
        <v>31146</v>
      </c>
      <c r="I1930" t="s">
        <v>20</v>
      </c>
      <c r="J1930">
        <v>181.17</v>
      </c>
    </row>
    <row r="1931" spans="1:10" x14ac:dyDescent="0.2">
      <c r="A1931" t="s">
        <v>2123</v>
      </c>
      <c r="B1931" t="s">
        <v>31147</v>
      </c>
      <c r="I1931" t="s">
        <v>4</v>
      </c>
      <c r="J1931">
        <v>48.97</v>
      </c>
    </row>
    <row r="1932" spans="1:10" x14ac:dyDescent="0.2">
      <c r="A1932" t="s">
        <v>2124</v>
      </c>
      <c r="B1932" t="s">
        <v>31147</v>
      </c>
      <c r="I1932" t="s">
        <v>4</v>
      </c>
      <c r="J1932">
        <v>42.44</v>
      </c>
    </row>
    <row r="1933" spans="1:10" x14ac:dyDescent="0.2">
      <c r="A1933" t="s">
        <v>2125</v>
      </c>
      <c r="B1933" t="s">
        <v>31148</v>
      </c>
      <c r="I1933" t="s">
        <v>4</v>
      </c>
      <c r="J1933">
        <v>104.52</v>
      </c>
    </row>
    <row r="1934" spans="1:10" x14ac:dyDescent="0.2">
      <c r="A1934" t="s">
        <v>2126</v>
      </c>
      <c r="B1934" t="s">
        <v>31148</v>
      </c>
      <c r="I1934" t="s">
        <v>4</v>
      </c>
      <c r="J1934">
        <v>90.57</v>
      </c>
    </row>
    <row r="1935" spans="1:10" x14ac:dyDescent="0.2">
      <c r="A1935" t="s">
        <v>2127</v>
      </c>
      <c r="B1935" t="s">
        <v>31149</v>
      </c>
      <c r="I1935" t="s">
        <v>4</v>
      </c>
      <c r="J1935">
        <v>9.9499999999999993</v>
      </c>
    </row>
    <row r="1936" spans="1:10" x14ac:dyDescent="0.2">
      <c r="A1936" t="s">
        <v>2128</v>
      </c>
      <c r="B1936" t="s">
        <v>31149</v>
      </c>
      <c r="I1936" t="s">
        <v>4</v>
      </c>
      <c r="J1936">
        <v>8.6199999999999992</v>
      </c>
    </row>
    <row r="1937" spans="1:10" x14ac:dyDescent="0.2">
      <c r="A1937" t="s">
        <v>2129</v>
      </c>
      <c r="B1937" t="s">
        <v>31150</v>
      </c>
      <c r="I1937" t="s">
        <v>4</v>
      </c>
      <c r="J1937">
        <v>20.9</v>
      </c>
    </row>
    <row r="1938" spans="1:10" x14ac:dyDescent="0.2">
      <c r="A1938" t="s">
        <v>2130</v>
      </c>
      <c r="B1938" t="s">
        <v>31150</v>
      </c>
      <c r="I1938" t="s">
        <v>4</v>
      </c>
      <c r="J1938">
        <v>18.11</v>
      </c>
    </row>
    <row r="1939" spans="1:10" x14ac:dyDescent="0.2">
      <c r="A1939" t="s">
        <v>2131</v>
      </c>
      <c r="B1939" t="s">
        <v>31151</v>
      </c>
      <c r="I1939" t="s">
        <v>20</v>
      </c>
      <c r="J1939">
        <v>83.62</v>
      </c>
    </row>
    <row r="1940" spans="1:10" x14ac:dyDescent="0.2">
      <c r="A1940" t="s">
        <v>2132</v>
      </c>
      <c r="B1940" t="s">
        <v>31151</v>
      </c>
      <c r="I1940" t="s">
        <v>20</v>
      </c>
      <c r="J1940">
        <v>72.459999999999994</v>
      </c>
    </row>
    <row r="1941" spans="1:10" x14ac:dyDescent="0.2">
      <c r="A1941" t="s">
        <v>2133</v>
      </c>
      <c r="B1941" t="s">
        <v>31152</v>
      </c>
      <c r="I1941" t="s">
        <v>20</v>
      </c>
      <c r="J1941">
        <v>107.51</v>
      </c>
    </row>
    <row r="1942" spans="1:10" x14ac:dyDescent="0.2">
      <c r="A1942" t="s">
        <v>2134</v>
      </c>
      <c r="B1942" t="s">
        <v>31152</v>
      </c>
      <c r="I1942" t="s">
        <v>20</v>
      </c>
      <c r="J1942">
        <v>93.16</v>
      </c>
    </row>
    <row r="1943" spans="1:10" x14ac:dyDescent="0.2">
      <c r="A1943" t="s">
        <v>2135</v>
      </c>
      <c r="B1943" t="s">
        <v>31153</v>
      </c>
      <c r="I1943" t="s">
        <v>20</v>
      </c>
      <c r="J1943">
        <v>143.35</v>
      </c>
    </row>
    <row r="1944" spans="1:10" x14ac:dyDescent="0.2">
      <c r="A1944" t="s">
        <v>2136</v>
      </c>
      <c r="B1944" t="s">
        <v>31153</v>
      </c>
      <c r="I1944" t="s">
        <v>20</v>
      </c>
      <c r="J1944">
        <v>124.21</v>
      </c>
    </row>
    <row r="1945" spans="1:10" x14ac:dyDescent="0.2">
      <c r="A1945" t="s">
        <v>2137</v>
      </c>
      <c r="B1945" t="s">
        <v>31154</v>
      </c>
      <c r="I1945" t="s">
        <v>20</v>
      </c>
      <c r="J1945">
        <v>126.02</v>
      </c>
    </row>
    <row r="1946" spans="1:10" x14ac:dyDescent="0.2">
      <c r="A1946" t="s">
        <v>2138</v>
      </c>
      <c r="B1946" t="s">
        <v>31154</v>
      </c>
      <c r="I1946" t="s">
        <v>20</v>
      </c>
      <c r="J1946">
        <v>109.2</v>
      </c>
    </row>
    <row r="1947" spans="1:10" x14ac:dyDescent="0.2">
      <c r="A1947" t="s">
        <v>2139</v>
      </c>
      <c r="B1947" t="s">
        <v>31155</v>
      </c>
      <c r="I1947" t="s">
        <v>20</v>
      </c>
      <c r="J1947">
        <v>228.96</v>
      </c>
    </row>
    <row r="1948" spans="1:10" x14ac:dyDescent="0.2">
      <c r="A1948" t="s">
        <v>2140</v>
      </c>
      <c r="B1948" t="s">
        <v>31155</v>
      </c>
      <c r="I1948" t="s">
        <v>20</v>
      </c>
      <c r="J1948">
        <v>198.4</v>
      </c>
    </row>
    <row r="1949" spans="1:10" x14ac:dyDescent="0.2">
      <c r="A1949" t="s">
        <v>2141</v>
      </c>
      <c r="B1949" t="s">
        <v>31156</v>
      </c>
      <c r="I1949" t="s">
        <v>20</v>
      </c>
      <c r="J1949">
        <v>232.07</v>
      </c>
    </row>
    <row r="1950" spans="1:10" x14ac:dyDescent="0.2">
      <c r="A1950" t="s">
        <v>2142</v>
      </c>
      <c r="B1950" t="s">
        <v>31156</v>
      </c>
      <c r="I1950" t="s">
        <v>20</v>
      </c>
      <c r="J1950">
        <v>214.79</v>
      </c>
    </row>
    <row r="1951" spans="1:10" x14ac:dyDescent="0.2">
      <c r="A1951" t="s">
        <v>2143</v>
      </c>
      <c r="B1951" t="s">
        <v>31157</v>
      </c>
      <c r="I1951" t="s">
        <v>20</v>
      </c>
      <c r="J1951">
        <v>244.08</v>
      </c>
    </row>
    <row r="1952" spans="1:10" x14ac:dyDescent="0.2">
      <c r="A1952" t="s">
        <v>2144</v>
      </c>
      <c r="B1952" t="s">
        <v>31157</v>
      </c>
      <c r="I1952" t="s">
        <v>20</v>
      </c>
      <c r="J1952">
        <v>211.49</v>
      </c>
    </row>
    <row r="1953" spans="1:10" x14ac:dyDescent="0.2">
      <c r="A1953" t="s">
        <v>2145</v>
      </c>
      <c r="B1953" t="s">
        <v>31158</v>
      </c>
      <c r="I1953" t="s">
        <v>20</v>
      </c>
      <c r="J1953">
        <v>251.56</v>
      </c>
    </row>
    <row r="1954" spans="1:10" x14ac:dyDescent="0.2">
      <c r="A1954" t="s">
        <v>2146</v>
      </c>
      <c r="B1954" t="s">
        <v>31158</v>
      </c>
      <c r="I1954" t="s">
        <v>20</v>
      </c>
      <c r="J1954">
        <v>217.97</v>
      </c>
    </row>
    <row r="1955" spans="1:10" x14ac:dyDescent="0.2">
      <c r="A1955" t="s">
        <v>2147</v>
      </c>
      <c r="B1955" t="s">
        <v>31159</v>
      </c>
      <c r="I1955" t="s">
        <v>20</v>
      </c>
      <c r="J1955">
        <v>261.02</v>
      </c>
    </row>
    <row r="1956" spans="1:10" x14ac:dyDescent="0.2">
      <c r="A1956" t="s">
        <v>2148</v>
      </c>
      <c r="B1956" t="s">
        <v>31159</v>
      </c>
      <c r="I1956" t="s">
        <v>20</v>
      </c>
      <c r="J1956">
        <v>226.17</v>
      </c>
    </row>
    <row r="1957" spans="1:10" x14ac:dyDescent="0.2">
      <c r="A1957" t="s">
        <v>2149</v>
      </c>
      <c r="B1957" t="s">
        <v>31160</v>
      </c>
      <c r="I1957" t="s">
        <v>20</v>
      </c>
      <c r="J1957">
        <v>268.49</v>
      </c>
    </row>
    <row r="1958" spans="1:10" x14ac:dyDescent="0.2">
      <c r="A1958" t="s">
        <v>2150</v>
      </c>
      <c r="B1958" t="s">
        <v>31160</v>
      </c>
      <c r="I1958" t="s">
        <v>20</v>
      </c>
      <c r="J1958">
        <v>232.64</v>
      </c>
    </row>
    <row r="1959" spans="1:10" x14ac:dyDescent="0.2">
      <c r="A1959" t="s">
        <v>2151</v>
      </c>
      <c r="B1959" t="s">
        <v>31161</v>
      </c>
      <c r="I1959" t="s">
        <v>20</v>
      </c>
      <c r="J1959">
        <v>280.95</v>
      </c>
    </row>
    <row r="1960" spans="1:10" x14ac:dyDescent="0.2">
      <c r="A1960" t="s">
        <v>2152</v>
      </c>
      <c r="B1960" t="s">
        <v>31161</v>
      </c>
      <c r="I1960" t="s">
        <v>20</v>
      </c>
      <c r="J1960">
        <v>243.43</v>
      </c>
    </row>
    <row r="1961" spans="1:10" x14ac:dyDescent="0.2">
      <c r="A1961" t="s">
        <v>2153</v>
      </c>
      <c r="B1961" t="s">
        <v>31162</v>
      </c>
      <c r="I1961" t="s">
        <v>20</v>
      </c>
      <c r="J1961">
        <v>423.41</v>
      </c>
    </row>
    <row r="1962" spans="1:10" x14ac:dyDescent="0.2">
      <c r="A1962" t="s">
        <v>2154</v>
      </c>
      <c r="B1962" t="s">
        <v>31162</v>
      </c>
      <c r="I1962" t="s">
        <v>20</v>
      </c>
      <c r="J1962">
        <v>366.88</v>
      </c>
    </row>
    <row r="1963" spans="1:10" x14ac:dyDescent="0.2">
      <c r="A1963" t="s">
        <v>2155</v>
      </c>
      <c r="B1963" t="s">
        <v>31163</v>
      </c>
      <c r="I1963" t="s">
        <v>20</v>
      </c>
      <c r="J1963">
        <v>436.36</v>
      </c>
    </row>
    <row r="1964" spans="1:10" x14ac:dyDescent="0.2">
      <c r="A1964" t="s">
        <v>2156</v>
      </c>
      <c r="B1964" t="s">
        <v>31163</v>
      </c>
      <c r="I1964" t="s">
        <v>20</v>
      </c>
      <c r="J1964">
        <v>378.1</v>
      </c>
    </row>
    <row r="1965" spans="1:10" x14ac:dyDescent="0.2">
      <c r="A1965" t="s">
        <v>2157</v>
      </c>
      <c r="B1965" t="s">
        <v>31164</v>
      </c>
      <c r="I1965" t="s">
        <v>20</v>
      </c>
      <c r="J1965">
        <v>453.3</v>
      </c>
    </row>
    <row r="1966" spans="1:10" x14ac:dyDescent="0.2">
      <c r="A1966" t="s">
        <v>2158</v>
      </c>
      <c r="B1966" t="s">
        <v>31164</v>
      </c>
      <c r="I1966" t="s">
        <v>20</v>
      </c>
      <c r="J1966">
        <v>392.78</v>
      </c>
    </row>
    <row r="1967" spans="1:10" x14ac:dyDescent="0.2">
      <c r="A1967" t="s">
        <v>2159</v>
      </c>
      <c r="B1967" t="s">
        <v>31165</v>
      </c>
      <c r="I1967" t="s">
        <v>20</v>
      </c>
      <c r="J1967">
        <v>465.75</v>
      </c>
    </row>
    <row r="1968" spans="1:10" x14ac:dyDescent="0.2">
      <c r="A1968" t="s">
        <v>2160</v>
      </c>
      <c r="B1968" t="s">
        <v>31165</v>
      </c>
      <c r="I1968" t="s">
        <v>20</v>
      </c>
      <c r="J1968">
        <v>403.57</v>
      </c>
    </row>
    <row r="1969" spans="1:10" x14ac:dyDescent="0.2">
      <c r="A1969" t="s">
        <v>2161</v>
      </c>
      <c r="B1969" t="s">
        <v>31166</v>
      </c>
      <c r="I1969" t="s">
        <v>20</v>
      </c>
      <c r="J1969">
        <v>487.17</v>
      </c>
    </row>
    <row r="1970" spans="1:10" x14ac:dyDescent="0.2">
      <c r="A1970" t="s">
        <v>2162</v>
      </c>
      <c r="B1970" t="s">
        <v>31166</v>
      </c>
      <c r="I1970" t="s">
        <v>20</v>
      </c>
      <c r="J1970">
        <v>422.13</v>
      </c>
    </row>
    <row r="1971" spans="1:10" x14ac:dyDescent="0.2">
      <c r="A1971" t="s">
        <v>2163</v>
      </c>
      <c r="B1971" t="s">
        <v>31167</v>
      </c>
      <c r="I1971" t="s">
        <v>20</v>
      </c>
      <c r="J1971">
        <v>139.47</v>
      </c>
    </row>
    <row r="1972" spans="1:10" x14ac:dyDescent="0.2">
      <c r="A1972" t="s">
        <v>2164</v>
      </c>
      <c r="B1972" t="s">
        <v>31167</v>
      </c>
      <c r="I1972" t="s">
        <v>20</v>
      </c>
      <c r="J1972">
        <v>120.85</v>
      </c>
    </row>
    <row r="1973" spans="1:10" x14ac:dyDescent="0.2">
      <c r="A1973" t="s">
        <v>2165</v>
      </c>
      <c r="B1973" t="s">
        <v>31168</v>
      </c>
      <c r="I1973" t="s">
        <v>20</v>
      </c>
      <c r="J1973">
        <v>296.39</v>
      </c>
    </row>
    <row r="1974" spans="1:10" x14ac:dyDescent="0.2">
      <c r="A1974" t="s">
        <v>2166</v>
      </c>
      <c r="B1974" t="s">
        <v>31168</v>
      </c>
      <c r="I1974" t="s">
        <v>20</v>
      </c>
      <c r="J1974">
        <v>256.81</v>
      </c>
    </row>
    <row r="1975" spans="1:10" x14ac:dyDescent="0.2">
      <c r="A1975" t="s">
        <v>2167</v>
      </c>
      <c r="B1975" t="s">
        <v>31169</v>
      </c>
      <c r="I1975" t="s">
        <v>20</v>
      </c>
      <c r="J1975">
        <v>318.89999999999998</v>
      </c>
    </row>
    <row r="1976" spans="1:10" x14ac:dyDescent="0.2">
      <c r="A1976" t="s">
        <v>2168</v>
      </c>
      <c r="B1976" t="s">
        <v>31169</v>
      </c>
      <c r="I1976" t="s">
        <v>20</v>
      </c>
      <c r="J1976">
        <v>276.32</v>
      </c>
    </row>
    <row r="1977" spans="1:10" x14ac:dyDescent="0.2">
      <c r="A1977" t="s">
        <v>2169</v>
      </c>
      <c r="B1977" t="s">
        <v>31170</v>
      </c>
      <c r="I1977" t="s">
        <v>20</v>
      </c>
      <c r="J1977">
        <v>275.3</v>
      </c>
    </row>
    <row r="1978" spans="1:10" x14ac:dyDescent="0.2">
      <c r="A1978" t="s">
        <v>2170</v>
      </c>
      <c r="B1978" t="s">
        <v>31170</v>
      </c>
      <c r="I1978" t="s">
        <v>20</v>
      </c>
      <c r="J1978">
        <v>238.54</v>
      </c>
    </row>
    <row r="1979" spans="1:10" x14ac:dyDescent="0.2">
      <c r="A1979" t="s">
        <v>2171</v>
      </c>
      <c r="B1979" t="s">
        <v>31171</v>
      </c>
      <c r="I1979" t="s">
        <v>20</v>
      </c>
      <c r="J1979">
        <v>224.27</v>
      </c>
    </row>
    <row r="1980" spans="1:10" x14ac:dyDescent="0.2">
      <c r="A1980" t="s">
        <v>2172</v>
      </c>
      <c r="B1980" t="s">
        <v>31171</v>
      </c>
      <c r="I1980" t="s">
        <v>20</v>
      </c>
      <c r="J1980">
        <v>206.32</v>
      </c>
    </row>
    <row r="1981" spans="1:10" x14ac:dyDescent="0.2">
      <c r="A1981" t="s">
        <v>2173</v>
      </c>
      <c r="B1981" t="s">
        <v>31172</v>
      </c>
      <c r="I1981" t="s">
        <v>20</v>
      </c>
      <c r="J1981">
        <v>256.86</v>
      </c>
    </row>
    <row r="1982" spans="1:10" x14ac:dyDescent="0.2">
      <c r="A1982" t="s">
        <v>2174</v>
      </c>
      <c r="B1982" t="s">
        <v>31172</v>
      </c>
      <c r="I1982" t="s">
        <v>20</v>
      </c>
      <c r="J1982">
        <v>238.49</v>
      </c>
    </row>
    <row r="1983" spans="1:10" x14ac:dyDescent="0.2">
      <c r="A1983" t="s">
        <v>2175</v>
      </c>
      <c r="B1983" t="s">
        <v>31173</v>
      </c>
      <c r="I1983" t="s">
        <v>20</v>
      </c>
      <c r="J1983">
        <v>150.30000000000001</v>
      </c>
    </row>
    <row r="1984" spans="1:10" x14ac:dyDescent="0.2">
      <c r="A1984" t="s">
        <v>2176</v>
      </c>
      <c r="B1984" t="s">
        <v>31173</v>
      </c>
      <c r="I1984" t="s">
        <v>20</v>
      </c>
      <c r="J1984">
        <v>138.35</v>
      </c>
    </row>
    <row r="1985" spans="1:10" x14ac:dyDescent="0.2">
      <c r="A1985" t="s">
        <v>2177</v>
      </c>
      <c r="B1985" t="s">
        <v>31174</v>
      </c>
      <c r="I1985" t="s">
        <v>20</v>
      </c>
      <c r="J1985">
        <v>154.85</v>
      </c>
    </row>
    <row r="1986" spans="1:10" x14ac:dyDescent="0.2">
      <c r="A1986" t="s">
        <v>2178</v>
      </c>
      <c r="B1986" t="s">
        <v>31174</v>
      </c>
      <c r="I1986" t="s">
        <v>20</v>
      </c>
      <c r="J1986">
        <v>142.54</v>
      </c>
    </row>
    <row r="1987" spans="1:10" x14ac:dyDescent="0.2">
      <c r="A1987" t="s">
        <v>2179</v>
      </c>
      <c r="B1987" t="s">
        <v>31175</v>
      </c>
      <c r="I1987" t="s">
        <v>20</v>
      </c>
      <c r="J1987">
        <v>160.76</v>
      </c>
    </row>
    <row r="1988" spans="1:10" x14ac:dyDescent="0.2">
      <c r="A1988" t="s">
        <v>2180</v>
      </c>
      <c r="B1988" t="s">
        <v>31175</v>
      </c>
      <c r="I1988" t="s">
        <v>20</v>
      </c>
      <c r="J1988">
        <v>147.97999999999999</v>
      </c>
    </row>
    <row r="1989" spans="1:10" x14ac:dyDescent="0.2">
      <c r="A1989" t="s">
        <v>2181</v>
      </c>
      <c r="B1989" t="s">
        <v>31176</v>
      </c>
      <c r="I1989" t="s">
        <v>20</v>
      </c>
      <c r="J1989">
        <v>165.29</v>
      </c>
    </row>
    <row r="1990" spans="1:10" x14ac:dyDescent="0.2">
      <c r="A1990" t="s">
        <v>2182</v>
      </c>
      <c r="B1990" t="s">
        <v>31176</v>
      </c>
      <c r="I1990" t="s">
        <v>20</v>
      </c>
      <c r="J1990">
        <v>152.13999999999999</v>
      </c>
    </row>
    <row r="1991" spans="1:10" x14ac:dyDescent="0.2">
      <c r="A1991" t="s">
        <v>2183</v>
      </c>
      <c r="B1991" t="s">
        <v>31177</v>
      </c>
      <c r="I1991" t="s">
        <v>20</v>
      </c>
      <c r="J1991">
        <v>172.88</v>
      </c>
    </row>
    <row r="1992" spans="1:10" x14ac:dyDescent="0.2">
      <c r="A1992" t="s">
        <v>2184</v>
      </c>
      <c r="B1992" t="s">
        <v>31177</v>
      </c>
      <c r="I1992" t="s">
        <v>20</v>
      </c>
      <c r="J1992">
        <v>159.13999999999999</v>
      </c>
    </row>
    <row r="1993" spans="1:10" x14ac:dyDescent="0.2">
      <c r="A1993" t="s">
        <v>2185</v>
      </c>
      <c r="B1993" t="s">
        <v>31178</v>
      </c>
      <c r="I1993" t="s">
        <v>20</v>
      </c>
      <c r="J1993">
        <v>100.94</v>
      </c>
    </row>
    <row r="1994" spans="1:10" x14ac:dyDescent="0.2">
      <c r="A1994" t="s">
        <v>2186</v>
      </c>
      <c r="B1994" t="s">
        <v>31178</v>
      </c>
      <c r="I1994" t="s">
        <v>20</v>
      </c>
      <c r="J1994">
        <v>98.55</v>
      </c>
    </row>
    <row r="1995" spans="1:10" x14ac:dyDescent="0.2">
      <c r="A1995" t="s">
        <v>2187</v>
      </c>
      <c r="B1995" t="s">
        <v>31179</v>
      </c>
      <c r="I1995" t="s">
        <v>20</v>
      </c>
      <c r="J1995">
        <v>141.94</v>
      </c>
    </row>
    <row r="1996" spans="1:10" x14ac:dyDescent="0.2">
      <c r="A1996" t="s">
        <v>2188</v>
      </c>
      <c r="B1996" t="s">
        <v>31179</v>
      </c>
      <c r="I1996" t="s">
        <v>20</v>
      </c>
      <c r="J1996">
        <v>139.38</v>
      </c>
    </row>
    <row r="1997" spans="1:10" x14ac:dyDescent="0.2">
      <c r="A1997" t="s">
        <v>2189</v>
      </c>
      <c r="B1997" t="s">
        <v>31180</v>
      </c>
      <c r="I1997" t="s">
        <v>20</v>
      </c>
      <c r="J1997">
        <v>174.95</v>
      </c>
    </row>
    <row r="1998" spans="1:10" x14ac:dyDescent="0.2">
      <c r="A1998" t="s">
        <v>2190</v>
      </c>
      <c r="B1998" t="s">
        <v>31180</v>
      </c>
      <c r="I1998" t="s">
        <v>20</v>
      </c>
      <c r="J1998">
        <v>161.52000000000001</v>
      </c>
    </row>
    <row r="1999" spans="1:10" x14ac:dyDescent="0.2">
      <c r="A1999" t="s">
        <v>2191</v>
      </c>
      <c r="B1999" t="s">
        <v>31181</v>
      </c>
      <c r="I1999" t="s">
        <v>20</v>
      </c>
      <c r="J1999">
        <v>180.24</v>
      </c>
    </row>
    <row r="2000" spans="1:10" x14ac:dyDescent="0.2">
      <c r="A2000" t="s">
        <v>2192</v>
      </c>
      <c r="B2000" t="s">
        <v>31181</v>
      </c>
      <c r="I2000" t="s">
        <v>20</v>
      </c>
      <c r="J2000">
        <v>166.4</v>
      </c>
    </row>
    <row r="2001" spans="1:10" x14ac:dyDescent="0.2">
      <c r="A2001" t="s">
        <v>2193</v>
      </c>
      <c r="B2001" t="s">
        <v>31182</v>
      </c>
      <c r="I2001" t="s">
        <v>20</v>
      </c>
      <c r="J2001">
        <v>187.23</v>
      </c>
    </row>
    <row r="2002" spans="1:10" x14ac:dyDescent="0.2">
      <c r="A2002" t="s">
        <v>2194</v>
      </c>
      <c r="B2002" t="s">
        <v>31182</v>
      </c>
      <c r="I2002" t="s">
        <v>20</v>
      </c>
      <c r="J2002">
        <v>172.86</v>
      </c>
    </row>
    <row r="2003" spans="1:10" x14ac:dyDescent="0.2">
      <c r="A2003" t="s">
        <v>2195</v>
      </c>
      <c r="B2003" t="s">
        <v>31183</v>
      </c>
      <c r="I2003" t="s">
        <v>20</v>
      </c>
      <c r="J2003">
        <v>192.52</v>
      </c>
    </row>
    <row r="2004" spans="1:10" x14ac:dyDescent="0.2">
      <c r="A2004" t="s">
        <v>2196</v>
      </c>
      <c r="B2004" t="s">
        <v>31183</v>
      </c>
      <c r="I2004" t="s">
        <v>20</v>
      </c>
      <c r="J2004">
        <v>177.74</v>
      </c>
    </row>
    <row r="2005" spans="1:10" x14ac:dyDescent="0.2">
      <c r="A2005" t="s">
        <v>2197</v>
      </c>
      <c r="B2005" t="s">
        <v>31184</v>
      </c>
      <c r="I2005" t="s">
        <v>20</v>
      </c>
      <c r="J2005">
        <v>201.23</v>
      </c>
    </row>
    <row r="2006" spans="1:10" x14ac:dyDescent="0.2">
      <c r="A2006" t="s">
        <v>2198</v>
      </c>
      <c r="B2006" t="s">
        <v>31184</v>
      </c>
      <c r="I2006" t="s">
        <v>20</v>
      </c>
      <c r="J2006">
        <v>185.79</v>
      </c>
    </row>
    <row r="2007" spans="1:10" x14ac:dyDescent="0.2">
      <c r="A2007" t="s">
        <v>2199</v>
      </c>
      <c r="B2007" t="s">
        <v>31185</v>
      </c>
      <c r="I2007" t="s">
        <v>20</v>
      </c>
      <c r="J2007">
        <v>100.23</v>
      </c>
    </row>
    <row r="2008" spans="1:10" x14ac:dyDescent="0.2">
      <c r="A2008" t="s">
        <v>2200</v>
      </c>
      <c r="B2008" t="s">
        <v>31185</v>
      </c>
      <c r="I2008" t="s">
        <v>20</v>
      </c>
      <c r="J2008">
        <v>97.68</v>
      </c>
    </row>
    <row r="2009" spans="1:10" x14ac:dyDescent="0.2">
      <c r="A2009" t="s">
        <v>2201</v>
      </c>
      <c r="B2009" t="s">
        <v>31186</v>
      </c>
      <c r="I2009" t="s">
        <v>20</v>
      </c>
      <c r="J2009">
        <v>73.09</v>
      </c>
    </row>
    <row r="2010" spans="1:10" x14ac:dyDescent="0.2">
      <c r="A2010" t="s">
        <v>2202</v>
      </c>
      <c r="B2010" t="s">
        <v>31186</v>
      </c>
      <c r="I2010" t="s">
        <v>20</v>
      </c>
      <c r="J2010">
        <v>70.81</v>
      </c>
    </row>
    <row r="2011" spans="1:10" x14ac:dyDescent="0.2">
      <c r="A2011" t="s">
        <v>2203</v>
      </c>
      <c r="B2011" t="s">
        <v>31187</v>
      </c>
      <c r="I2011" t="s">
        <v>20</v>
      </c>
      <c r="J2011">
        <v>137.35</v>
      </c>
    </row>
    <row r="2012" spans="1:10" x14ac:dyDescent="0.2">
      <c r="A2012" t="s">
        <v>2204</v>
      </c>
      <c r="B2012" t="s">
        <v>31187</v>
      </c>
      <c r="I2012" t="s">
        <v>20</v>
      </c>
      <c r="J2012">
        <v>120.7</v>
      </c>
    </row>
    <row r="2013" spans="1:10" x14ac:dyDescent="0.2">
      <c r="A2013" t="s">
        <v>2205</v>
      </c>
      <c r="B2013" t="s">
        <v>31188</v>
      </c>
      <c r="I2013" t="s">
        <v>20</v>
      </c>
      <c r="J2013">
        <v>109.23</v>
      </c>
    </row>
    <row r="2014" spans="1:10" x14ac:dyDescent="0.2">
      <c r="A2014" t="s">
        <v>2206</v>
      </c>
      <c r="B2014" t="s">
        <v>31188</v>
      </c>
      <c r="I2014" t="s">
        <v>20</v>
      </c>
      <c r="J2014">
        <v>96.92</v>
      </c>
    </row>
    <row r="2015" spans="1:10" x14ac:dyDescent="0.2">
      <c r="A2015" t="s">
        <v>2207</v>
      </c>
      <c r="B2015" t="s">
        <v>31189</v>
      </c>
      <c r="I2015" t="s">
        <v>20</v>
      </c>
      <c r="J2015">
        <v>174.11</v>
      </c>
    </row>
    <row r="2016" spans="1:10" x14ac:dyDescent="0.2">
      <c r="A2016" t="s">
        <v>2208</v>
      </c>
      <c r="B2016" t="s">
        <v>31189</v>
      </c>
      <c r="I2016" t="s">
        <v>20</v>
      </c>
      <c r="J2016">
        <v>158.63999999999999</v>
      </c>
    </row>
    <row r="2017" spans="1:10" x14ac:dyDescent="0.2">
      <c r="A2017" t="s">
        <v>2209</v>
      </c>
      <c r="B2017" t="s">
        <v>31190</v>
      </c>
      <c r="I2017" t="s">
        <v>20</v>
      </c>
      <c r="J2017">
        <v>349.38</v>
      </c>
    </row>
    <row r="2018" spans="1:10" x14ac:dyDescent="0.2">
      <c r="A2018" t="s">
        <v>2210</v>
      </c>
      <c r="B2018" t="s">
        <v>31190</v>
      </c>
      <c r="I2018" t="s">
        <v>20</v>
      </c>
      <c r="J2018">
        <v>324.67</v>
      </c>
    </row>
    <row r="2019" spans="1:10" x14ac:dyDescent="0.2">
      <c r="A2019" t="s">
        <v>2211</v>
      </c>
      <c r="B2019" t="s">
        <v>31191</v>
      </c>
      <c r="I2019" t="s">
        <v>20</v>
      </c>
      <c r="J2019">
        <v>216.67</v>
      </c>
    </row>
    <row r="2020" spans="1:10" x14ac:dyDescent="0.2">
      <c r="A2020" t="s">
        <v>2212</v>
      </c>
      <c r="B2020" t="s">
        <v>31191</v>
      </c>
      <c r="I2020" t="s">
        <v>20</v>
      </c>
      <c r="J2020">
        <v>199.57</v>
      </c>
    </row>
    <row r="2021" spans="1:10" x14ac:dyDescent="0.2">
      <c r="A2021" t="s">
        <v>2213</v>
      </c>
      <c r="B2021" t="s">
        <v>31192</v>
      </c>
      <c r="I2021" t="s">
        <v>20</v>
      </c>
      <c r="J2021">
        <v>223.15</v>
      </c>
    </row>
    <row r="2022" spans="1:10" x14ac:dyDescent="0.2">
      <c r="A2022" t="s">
        <v>2214</v>
      </c>
      <c r="B2022" t="s">
        <v>31192</v>
      </c>
      <c r="I2022" t="s">
        <v>20</v>
      </c>
      <c r="J2022">
        <v>205.54</v>
      </c>
    </row>
    <row r="2023" spans="1:10" x14ac:dyDescent="0.2">
      <c r="A2023" t="s">
        <v>2215</v>
      </c>
      <c r="B2023" t="s">
        <v>31193</v>
      </c>
      <c r="I2023" t="s">
        <v>20</v>
      </c>
      <c r="J2023">
        <v>232.53</v>
      </c>
    </row>
    <row r="2024" spans="1:10" x14ac:dyDescent="0.2">
      <c r="A2024" t="s">
        <v>2216</v>
      </c>
      <c r="B2024" t="s">
        <v>31193</v>
      </c>
      <c r="I2024" t="s">
        <v>20</v>
      </c>
      <c r="J2024">
        <v>214.18</v>
      </c>
    </row>
    <row r="2025" spans="1:10" x14ac:dyDescent="0.2">
      <c r="A2025" t="s">
        <v>2217</v>
      </c>
      <c r="B2025" t="s">
        <v>31194</v>
      </c>
      <c r="I2025" t="s">
        <v>20</v>
      </c>
      <c r="J2025">
        <v>238.55</v>
      </c>
    </row>
    <row r="2026" spans="1:10" x14ac:dyDescent="0.2">
      <c r="A2026" t="s">
        <v>2218</v>
      </c>
      <c r="B2026" t="s">
        <v>31194</v>
      </c>
      <c r="I2026" t="s">
        <v>20</v>
      </c>
      <c r="J2026">
        <v>219.74</v>
      </c>
    </row>
    <row r="2027" spans="1:10" x14ac:dyDescent="0.2">
      <c r="A2027" t="s">
        <v>2219</v>
      </c>
      <c r="B2027" t="s">
        <v>31195</v>
      </c>
      <c r="I2027" t="s">
        <v>20</v>
      </c>
      <c r="J2027">
        <v>248.84</v>
      </c>
    </row>
    <row r="2028" spans="1:10" x14ac:dyDescent="0.2">
      <c r="A2028" t="s">
        <v>2220</v>
      </c>
      <c r="B2028" t="s">
        <v>31195</v>
      </c>
      <c r="I2028" t="s">
        <v>20</v>
      </c>
      <c r="J2028">
        <v>229.17</v>
      </c>
    </row>
    <row r="2029" spans="1:10" x14ac:dyDescent="0.2">
      <c r="A2029" t="s">
        <v>2221</v>
      </c>
      <c r="B2029" t="s">
        <v>31196</v>
      </c>
      <c r="I2029" t="s">
        <v>20</v>
      </c>
      <c r="J2029">
        <v>661.05</v>
      </c>
    </row>
    <row r="2030" spans="1:10" x14ac:dyDescent="0.2">
      <c r="A2030" t="s">
        <v>2222</v>
      </c>
      <c r="B2030" t="s">
        <v>31196</v>
      </c>
      <c r="I2030" t="s">
        <v>20</v>
      </c>
      <c r="J2030">
        <v>612.01</v>
      </c>
    </row>
    <row r="2031" spans="1:10" x14ac:dyDescent="0.2">
      <c r="A2031" t="s">
        <v>2223</v>
      </c>
      <c r="B2031" t="s">
        <v>31197</v>
      </c>
      <c r="I2031" t="s">
        <v>20</v>
      </c>
      <c r="J2031">
        <v>681.13</v>
      </c>
    </row>
    <row r="2032" spans="1:10" x14ac:dyDescent="0.2">
      <c r="A2032" t="s">
        <v>2224</v>
      </c>
      <c r="B2032" t="s">
        <v>31197</v>
      </c>
      <c r="I2032" t="s">
        <v>20</v>
      </c>
      <c r="J2032">
        <v>630.62</v>
      </c>
    </row>
    <row r="2033" spans="1:10" x14ac:dyDescent="0.2">
      <c r="A2033" t="s">
        <v>2225</v>
      </c>
      <c r="B2033" t="s">
        <v>31198</v>
      </c>
      <c r="I2033" t="s">
        <v>20</v>
      </c>
      <c r="J2033">
        <v>707.57</v>
      </c>
    </row>
    <row r="2034" spans="1:10" x14ac:dyDescent="0.2">
      <c r="A2034" t="s">
        <v>2226</v>
      </c>
      <c r="B2034" t="s">
        <v>31198</v>
      </c>
      <c r="I2034" t="s">
        <v>20</v>
      </c>
      <c r="J2034">
        <v>655.1</v>
      </c>
    </row>
    <row r="2035" spans="1:10" x14ac:dyDescent="0.2">
      <c r="A2035" t="s">
        <v>2227</v>
      </c>
      <c r="B2035" t="s">
        <v>31199</v>
      </c>
      <c r="I2035" t="s">
        <v>20</v>
      </c>
      <c r="J2035">
        <v>728.12</v>
      </c>
    </row>
    <row r="2036" spans="1:10" x14ac:dyDescent="0.2">
      <c r="A2036" t="s">
        <v>2228</v>
      </c>
      <c r="B2036" t="s">
        <v>31199</v>
      </c>
      <c r="I2036" t="s">
        <v>20</v>
      </c>
      <c r="J2036">
        <v>674.14</v>
      </c>
    </row>
    <row r="2037" spans="1:10" x14ac:dyDescent="0.2">
      <c r="A2037" t="s">
        <v>2229</v>
      </c>
      <c r="B2037" t="s">
        <v>31200</v>
      </c>
      <c r="I2037" t="s">
        <v>20</v>
      </c>
      <c r="J2037">
        <v>760.46</v>
      </c>
    </row>
    <row r="2038" spans="1:10" x14ac:dyDescent="0.2">
      <c r="A2038" t="s">
        <v>2230</v>
      </c>
      <c r="B2038" t="s">
        <v>31200</v>
      </c>
      <c r="I2038" t="s">
        <v>20</v>
      </c>
      <c r="J2038">
        <v>704.06</v>
      </c>
    </row>
    <row r="2039" spans="1:10" x14ac:dyDescent="0.2">
      <c r="A2039" t="s">
        <v>2231</v>
      </c>
      <c r="B2039" t="s">
        <v>31201</v>
      </c>
      <c r="I2039" t="s">
        <v>20</v>
      </c>
      <c r="J2039">
        <v>761.33</v>
      </c>
    </row>
    <row r="2040" spans="1:10" x14ac:dyDescent="0.2">
      <c r="A2040" t="s">
        <v>2232</v>
      </c>
      <c r="B2040" t="s">
        <v>31201</v>
      </c>
      <c r="I2040" t="s">
        <v>20</v>
      </c>
      <c r="J2040">
        <v>703.26</v>
      </c>
    </row>
    <row r="2041" spans="1:10" x14ac:dyDescent="0.2">
      <c r="A2041" t="s">
        <v>2233</v>
      </c>
      <c r="B2041" t="s">
        <v>31202</v>
      </c>
      <c r="I2041" t="s">
        <v>20</v>
      </c>
      <c r="J2041">
        <v>784.95</v>
      </c>
    </row>
    <row r="2042" spans="1:10" x14ac:dyDescent="0.2">
      <c r="A2042" t="s">
        <v>2234</v>
      </c>
      <c r="B2042" t="s">
        <v>31202</v>
      </c>
      <c r="I2042" t="s">
        <v>20</v>
      </c>
      <c r="J2042">
        <v>725.09</v>
      </c>
    </row>
    <row r="2043" spans="1:10" x14ac:dyDescent="0.2">
      <c r="A2043" t="s">
        <v>2235</v>
      </c>
      <c r="B2043" t="s">
        <v>31203</v>
      </c>
      <c r="I2043" t="s">
        <v>20</v>
      </c>
      <c r="J2043">
        <v>814.12</v>
      </c>
    </row>
    <row r="2044" spans="1:10" x14ac:dyDescent="0.2">
      <c r="A2044" t="s">
        <v>2236</v>
      </c>
      <c r="B2044" t="s">
        <v>31203</v>
      </c>
      <c r="I2044" t="s">
        <v>20</v>
      </c>
      <c r="J2044">
        <v>752.02</v>
      </c>
    </row>
    <row r="2045" spans="1:10" x14ac:dyDescent="0.2">
      <c r="A2045" t="s">
        <v>2237</v>
      </c>
      <c r="B2045" t="s">
        <v>31204</v>
      </c>
      <c r="I2045" t="s">
        <v>20</v>
      </c>
      <c r="J2045">
        <v>837.74</v>
      </c>
    </row>
    <row r="2046" spans="1:10" x14ac:dyDescent="0.2">
      <c r="A2046" t="s">
        <v>2238</v>
      </c>
      <c r="B2046" t="s">
        <v>31204</v>
      </c>
      <c r="I2046" t="s">
        <v>20</v>
      </c>
      <c r="J2046">
        <v>773.85</v>
      </c>
    </row>
    <row r="2047" spans="1:10" x14ac:dyDescent="0.2">
      <c r="A2047" t="s">
        <v>2239</v>
      </c>
      <c r="B2047" t="s">
        <v>31205</v>
      </c>
      <c r="I2047" t="s">
        <v>20</v>
      </c>
      <c r="J2047">
        <v>876.04</v>
      </c>
    </row>
    <row r="2048" spans="1:10" x14ac:dyDescent="0.2">
      <c r="A2048" t="s">
        <v>2240</v>
      </c>
      <c r="B2048" t="s">
        <v>31205</v>
      </c>
      <c r="I2048" t="s">
        <v>20</v>
      </c>
      <c r="J2048">
        <v>809.21</v>
      </c>
    </row>
    <row r="2049" spans="1:10" x14ac:dyDescent="0.2">
      <c r="A2049" t="s">
        <v>2241</v>
      </c>
      <c r="B2049" t="s">
        <v>31206</v>
      </c>
      <c r="I2049" t="s">
        <v>20</v>
      </c>
      <c r="J2049">
        <v>1705.14</v>
      </c>
    </row>
    <row r="2050" spans="1:10" x14ac:dyDescent="0.2">
      <c r="A2050" t="s">
        <v>2242</v>
      </c>
      <c r="B2050" t="s">
        <v>31206</v>
      </c>
      <c r="I2050" t="s">
        <v>20</v>
      </c>
      <c r="J2050">
        <v>1578.88</v>
      </c>
    </row>
    <row r="2051" spans="1:10" x14ac:dyDescent="0.2">
      <c r="A2051" t="s">
        <v>2243</v>
      </c>
      <c r="B2051" t="s">
        <v>31207</v>
      </c>
      <c r="I2051" t="s">
        <v>20</v>
      </c>
      <c r="J2051">
        <v>1801.62</v>
      </c>
    </row>
    <row r="2052" spans="1:10" x14ac:dyDescent="0.2">
      <c r="A2052" t="s">
        <v>2244</v>
      </c>
      <c r="B2052" t="s">
        <v>31207</v>
      </c>
      <c r="I2052" t="s">
        <v>20</v>
      </c>
      <c r="J2052">
        <v>1671.53</v>
      </c>
    </row>
    <row r="2053" spans="1:10" x14ac:dyDescent="0.2">
      <c r="A2053" t="s">
        <v>2245</v>
      </c>
      <c r="B2053" t="s">
        <v>31208</v>
      </c>
      <c r="I2053" t="s">
        <v>20</v>
      </c>
      <c r="J2053">
        <v>1873.72</v>
      </c>
    </row>
    <row r="2054" spans="1:10" x14ac:dyDescent="0.2">
      <c r="A2054" t="s">
        <v>2246</v>
      </c>
      <c r="B2054" t="s">
        <v>31208</v>
      </c>
      <c r="I2054" t="s">
        <v>20</v>
      </c>
      <c r="J2054">
        <v>1738.59</v>
      </c>
    </row>
    <row r="2055" spans="1:10" x14ac:dyDescent="0.2">
      <c r="A2055" t="s">
        <v>2247</v>
      </c>
      <c r="B2055" t="s">
        <v>31209</v>
      </c>
      <c r="I2055" t="s">
        <v>20</v>
      </c>
      <c r="J2055">
        <v>1929.28</v>
      </c>
    </row>
    <row r="2056" spans="1:10" x14ac:dyDescent="0.2">
      <c r="A2056" t="s">
        <v>2248</v>
      </c>
      <c r="B2056" t="s">
        <v>31209</v>
      </c>
      <c r="I2056" t="s">
        <v>20</v>
      </c>
      <c r="J2056">
        <v>1790.39</v>
      </c>
    </row>
    <row r="2057" spans="1:10" x14ac:dyDescent="0.2">
      <c r="A2057" t="s">
        <v>2249</v>
      </c>
      <c r="B2057" t="s">
        <v>31210</v>
      </c>
      <c r="I2057" t="s">
        <v>20</v>
      </c>
      <c r="J2057">
        <v>2017.93</v>
      </c>
    </row>
    <row r="2058" spans="1:10" x14ac:dyDescent="0.2">
      <c r="A2058" t="s">
        <v>2250</v>
      </c>
      <c r="B2058" t="s">
        <v>31210</v>
      </c>
      <c r="I2058" t="s">
        <v>20</v>
      </c>
      <c r="J2058">
        <v>1872.7</v>
      </c>
    </row>
    <row r="2059" spans="1:10" x14ac:dyDescent="0.2">
      <c r="A2059" t="s">
        <v>2251</v>
      </c>
      <c r="B2059" t="s">
        <v>31211</v>
      </c>
      <c r="I2059" t="s">
        <v>20</v>
      </c>
      <c r="J2059">
        <v>456.79</v>
      </c>
    </row>
    <row r="2060" spans="1:10" x14ac:dyDescent="0.2">
      <c r="A2060" t="s">
        <v>2252</v>
      </c>
      <c r="B2060" t="s">
        <v>31211</v>
      </c>
      <c r="I2060" t="s">
        <v>20</v>
      </c>
      <c r="J2060">
        <v>421.95</v>
      </c>
    </row>
    <row r="2061" spans="1:10" x14ac:dyDescent="0.2">
      <c r="A2061" t="s">
        <v>2253</v>
      </c>
      <c r="B2061" t="s">
        <v>31212</v>
      </c>
      <c r="I2061" t="s">
        <v>20</v>
      </c>
      <c r="J2061">
        <v>1261.8399999999999</v>
      </c>
    </row>
    <row r="2062" spans="1:10" x14ac:dyDescent="0.2">
      <c r="A2062" t="s">
        <v>2254</v>
      </c>
      <c r="B2062" t="s">
        <v>31212</v>
      </c>
      <c r="I2062" t="s">
        <v>20</v>
      </c>
      <c r="J2062">
        <v>1173.46</v>
      </c>
    </row>
    <row r="2063" spans="1:10" x14ac:dyDescent="0.2">
      <c r="A2063" t="s">
        <v>2255</v>
      </c>
      <c r="B2063" t="s">
        <v>31213</v>
      </c>
      <c r="I2063" t="s">
        <v>20</v>
      </c>
      <c r="J2063">
        <v>130.18</v>
      </c>
    </row>
    <row r="2064" spans="1:10" x14ac:dyDescent="0.2">
      <c r="A2064" t="s">
        <v>2256</v>
      </c>
      <c r="B2064" t="s">
        <v>31213</v>
      </c>
      <c r="I2064" t="s">
        <v>20</v>
      </c>
      <c r="J2064">
        <v>119.92</v>
      </c>
    </row>
    <row r="2065" spans="1:10" x14ac:dyDescent="0.2">
      <c r="A2065" t="s">
        <v>2257</v>
      </c>
      <c r="B2065" t="s">
        <v>31214</v>
      </c>
      <c r="I2065" t="s">
        <v>20</v>
      </c>
      <c r="J2065">
        <v>429.49</v>
      </c>
    </row>
    <row r="2066" spans="1:10" x14ac:dyDescent="0.2">
      <c r="A2066" t="s">
        <v>2258</v>
      </c>
      <c r="B2066" t="s">
        <v>31214</v>
      </c>
      <c r="I2066" t="s">
        <v>20</v>
      </c>
      <c r="J2066">
        <v>397.61</v>
      </c>
    </row>
    <row r="2067" spans="1:10" x14ac:dyDescent="0.2">
      <c r="A2067" t="s">
        <v>2259</v>
      </c>
      <c r="B2067" t="s">
        <v>31215</v>
      </c>
      <c r="I2067" t="s">
        <v>20</v>
      </c>
      <c r="J2067">
        <v>586.65</v>
      </c>
    </row>
    <row r="2068" spans="1:10" x14ac:dyDescent="0.2">
      <c r="A2068" t="s">
        <v>2260</v>
      </c>
      <c r="B2068" t="s">
        <v>31215</v>
      </c>
      <c r="I2068" t="s">
        <v>20</v>
      </c>
      <c r="J2068">
        <v>545.79</v>
      </c>
    </row>
    <row r="2069" spans="1:10" x14ac:dyDescent="0.2">
      <c r="A2069" t="s">
        <v>2261</v>
      </c>
      <c r="B2069" t="s">
        <v>31216</v>
      </c>
      <c r="I2069" t="s">
        <v>20</v>
      </c>
      <c r="J2069">
        <v>193.6</v>
      </c>
    </row>
    <row r="2070" spans="1:10" x14ac:dyDescent="0.2">
      <c r="A2070" t="s">
        <v>2262</v>
      </c>
      <c r="B2070" t="s">
        <v>31216</v>
      </c>
      <c r="I2070" t="s">
        <v>20</v>
      </c>
      <c r="J2070">
        <v>176.03</v>
      </c>
    </row>
    <row r="2071" spans="1:10" x14ac:dyDescent="0.2">
      <c r="A2071" t="s">
        <v>2263</v>
      </c>
      <c r="B2071" t="s">
        <v>31217</v>
      </c>
      <c r="I2071" t="s">
        <v>3</v>
      </c>
      <c r="J2071">
        <v>810.39</v>
      </c>
    </row>
    <row r="2072" spans="1:10" x14ac:dyDescent="0.2">
      <c r="A2072" t="s">
        <v>2264</v>
      </c>
      <c r="B2072" t="s">
        <v>31217</v>
      </c>
      <c r="I2072" t="s">
        <v>3</v>
      </c>
      <c r="J2072">
        <v>755.71</v>
      </c>
    </row>
    <row r="2073" spans="1:10" x14ac:dyDescent="0.2">
      <c r="A2073" t="s">
        <v>2265</v>
      </c>
      <c r="B2073" t="s">
        <v>2266</v>
      </c>
      <c r="I2073" t="s">
        <v>20</v>
      </c>
      <c r="J2073">
        <v>55.74</v>
      </c>
    </row>
    <row r="2074" spans="1:10" x14ac:dyDescent="0.2">
      <c r="A2074" t="s">
        <v>2267</v>
      </c>
      <c r="B2074" t="s">
        <v>2266</v>
      </c>
      <c r="I2074" t="s">
        <v>20</v>
      </c>
      <c r="J2074">
        <v>48.3</v>
      </c>
    </row>
    <row r="2075" spans="1:10" x14ac:dyDescent="0.2">
      <c r="A2075" t="s">
        <v>142</v>
      </c>
      <c r="B2075" t="s">
        <v>143</v>
      </c>
      <c r="I2075" t="s">
        <v>20</v>
      </c>
      <c r="J2075">
        <v>49.77</v>
      </c>
    </row>
    <row r="2076" spans="1:10" x14ac:dyDescent="0.2">
      <c r="A2076" t="s">
        <v>2268</v>
      </c>
      <c r="B2076" t="s">
        <v>143</v>
      </c>
      <c r="I2076" t="s">
        <v>20</v>
      </c>
      <c r="J2076">
        <v>43.13</v>
      </c>
    </row>
    <row r="2077" spans="1:10" x14ac:dyDescent="0.2">
      <c r="A2077" t="s">
        <v>2269</v>
      </c>
      <c r="B2077" t="s">
        <v>31218</v>
      </c>
      <c r="I2077" t="s">
        <v>20</v>
      </c>
      <c r="J2077">
        <v>89.59</v>
      </c>
    </row>
    <row r="2078" spans="1:10" x14ac:dyDescent="0.2">
      <c r="A2078" t="s">
        <v>2270</v>
      </c>
      <c r="B2078" t="s">
        <v>31218</v>
      </c>
      <c r="I2078" t="s">
        <v>20</v>
      </c>
      <c r="J2078">
        <v>77.63</v>
      </c>
    </row>
    <row r="2079" spans="1:10" x14ac:dyDescent="0.2">
      <c r="A2079" t="s">
        <v>2271</v>
      </c>
      <c r="B2079" t="s">
        <v>31219</v>
      </c>
      <c r="I2079" t="s">
        <v>20</v>
      </c>
      <c r="J2079">
        <v>165.59</v>
      </c>
    </row>
    <row r="2080" spans="1:10" x14ac:dyDescent="0.2">
      <c r="A2080" t="s">
        <v>2272</v>
      </c>
      <c r="B2080" t="s">
        <v>31219</v>
      </c>
      <c r="I2080" t="s">
        <v>20</v>
      </c>
      <c r="J2080">
        <v>146.44</v>
      </c>
    </row>
    <row r="2081" spans="1:10" x14ac:dyDescent="0.2">
      <c r="A2081" t="s">
        <v>2273</v>
      </c>
      <c r="B2081" t="s">
        <v>31220</v>
      </c>
      <c r="I2081" t="s">
        <v>20</v>
      </c>
      <c r="J2081">
        <v>170.64</v>
      </c>
    </row>
    <row r="2082" spans="1:10" x14ac:dyDescent="0.2">
      <c r="A2082" t="s">
        <v>2274</v>
      </c>
      <c r="B2082" t="s">
        <v>31220</v>
      </c>
      <c r="I2082" t="s">
        <v>20</v>
      </c>
      <c r="J2082">
        <v>150.91999999999999</v>
      </c>
    </row>
    <row r="2083" spans="1:10" x14ac:dyDescent="0.2">
      <c r="A2083" t="s">
        <v>2275</v>
      </c>
      <c r="B2083" t="s">
        <v>31221</v>
      </c>
      <c r="I2083" t="s">
        <v>20</v>
      </c>
      <c r="J2083">
        <v>175.49</v>
      </c>
    </row>
    <row r="2084" spans="1:10" x14ac:dyDescent="0.2">
      <c r="A2084" t="s">
        <v>2276</v>
      </c>
      <c r="B2084" t="s">
        <v>31221</v>
      </c>
      <c r="I2084" t="s">
        <v>20</v>
      </c>
      <c r="J2084">
        <v>155.19999999999999</v>
      </c>
    </row>
    <row r="2085" spans="1:10" x14ac:dyDescent="0.2">
      <c r="A2085" t="s">
        <v>2277</v>
      </c>
      <c r="B2085" t="s">
        <v>31222</v>
      </c>
      <c r="I2085" t="s">
        <v>20</v>
      </c>
      <c r="J2085">
        <v>180.61</v>
      </c>
    </row>
    <row r="2086" spans="1:10" x14ac:dyDescent="0.2">
      <c r="A2086" t="s">
        <v>2278</v>
      </c>
      <c r="B2086" t="s">
        <v>31222</v>
      </c>
      <c r="I2086" t="s">
        <v>20</v>
      </c>
      <c r="J2086">
        <v>159.74</v>
      </c>
    </row>
    <row r="2087" spans="1:10" x14ac:dyDescent="0.2">
      <c r="A2087" t="s">
        <v>2279</v>
      </c>
      <c r="B2087" t="s">
        <v>31223</v>
      </c>
      <c r="I2087" t="s">
        <v>20</v>
      </c>
      <c r="J2087">
        <v>183.79</v>
      </c>
    </row>
    <row r="2088" spans="1:10" x14ac:dyDescent="0.2">
      <c r="A2088" t="s">
        <v>2280</v>
      </c>
      <c r="B2088" t="s">
        <v>31223</v>
      </c>
      <c r="I2088" t="s">
        <v>20</v>
      </c>
      <c r="J2088">
        <v>162.54</v>
      </c>
    </row>
    <row r="2089" spans="1:10" x14ac:dyDescent="0.2">
      <c r="A2089" t="s">
        <v>2281</v>
      </c>
      <c r="B2089" t="s">
        <v>31224</v>
      </c>
      <c r="I2089" t="s">
        <v>20</v>
      </c>
      <c r="J2089">
        <v>203.09</v>
      </c>
    </row>
    <row r="2090" spans="1:10" x14ac:dyDescent="0.2">
      <c r="A2090" t="s">
        <v>2282</v>
      </c>
      <c r="B2090" t="s">
        <v>31224</v>
      </c>
      <c r="I2090" t="s">
        <v>20</v>
      </c>
      <c r="J2090">
        <v>179.55</v>
      </c>
    </row>
    <row r="2091" spans="1:10" x14ac:dyDescent="0.2">
      <c r="A2091" t="s">
        <v>2283</v>
      </c>
      <c r="B2091" t="s">
        <v>31225</v>
      </c>
      <c r="I2091" t="s">
        <v>20</v>
      </c>
      <c r="J2091">
        <v>216.86</v>
      </c>
    </row>
    <row r="2092" spans="1:10" x14ac:dyDescent="0.2">
      <c r="A2092" t="s">
        <v>2284</v>
      </c>
      <c r="B2092" t="s">
        <v>31225</v>
      </c>
      <c r="I2092" t="s">
        <v>20</v>
      </c>
      <c r="J2092">
        <v>191.83</v>
      </c>
    </row>
    <row r="2093" spans="1:10" x14ac:dyDescent="0.2">
      <c r="A2093" t="s">
        <v>2285</v>
      </c>
      <c r="B2093" t="s">
        <v>31226</v>
      </c>
      <c r="I2093" t="s">
        <v>20</v>
      </c>
      <c r="J2093">
        <v>229.56</v>
      </c>
    </row>
    <row r="2094" spans="1:10" x14ac:dyDescent="0.2">
      <c r="A2094" t="s">
        <v>2286</v>
      </c>
      <c r="B2094" t="s">
        <v>31226</v>
      </c>
      <c r="I2094" t="s">
        <v>20</v>
      </c>
      <c r="J2094">
        <v>203.09</v>
      </c>
    </row>
    <row r="2095" spans="1:10" x14ac:dyDescent="0.2">
      <c r="A2095" t="s">
        <v>2287</v>
      </c>
      <c r="B2095" t="s">
        <v>31227</v>
      </c>
      <c r="I2095" t="s">
        <v>20</v>
      </c>
      <c r="J2095">
        <v>241.79</v>
      </c>
    </row>
    <row r="2096" spans="1:10" x14ac:dyDescent="0.2">
      <c r="A2096" t="s">
        <v>2288</v>
      </c>
      <c r="B2096" t="s">
        <v>31227</v>
      </c>
      <c r="I2096" t="s">
        <v>20</v>
      </c>
      <c r="J2096">
        <v>213.89</v>
      </c>
    </row>
    <row r="2097" spans="1:10" x14ac:dyDescent="0.2">
      <c r="A2097" t="s">
        <v>2289</v>
      </c>
      <c r="B2097" t="s">
        <v>31228</v>
      </c>
      <c r="I2097" t="s">
        <v>20</v>
      </c>
      <c r="J2097">
        <v>260.57</v>
      </c>
    </row>
    <row r="2098" spans="1:10" x14ac:dyDescent="0.2">
      <c r="A2098" t="s">
        <v>2290</v>
      </c>
      <c r="B2098" t="s">
        <v>31228</v>
      </c>
      <c r="I2098" t="s">
        <v>20</v>
      </c>
      <c r="J2098">
        <v>230.51</v>
      </c>
    </row>
    <row r="2099" spans="1:10" x14ac:dyDescent="0.2">
      <c r="A2099" t="s">
        <v>2291</v>
      </c>
      <c r="B2099" t="s">
        <v>31229</v>
      </c>
      <c r="I2099" t="s">
        <v>20</v>
      </c>
      <c r="J2099">
        <v>52.76</v>
      </c>
    </row>
    <row r="2100" spans="1:10" x14ac:dyDescent="0.2">
      <c r="A2100" t="s">
        <v>2292</v>
      </c>
      <c r="B2100" t="s">
        <v>31229</v>
      </c>
      <c r="I2100" t="s">
        <v>20</v>
      </c>
      <c r="J2100">
        <v>46.06</v>
      </c>
    </row>
    <row r="2101" spans="1:10" x14ac:dyDescent="0.2">
      <c r="A2101" t="s">
        <v>2293</v>
      </c>
      <c r="B2101" t="s">
        <v>31230</v>
      </c>
      <c r="I2101" t="s">
        <v>20</v>
      </c>
      <c r="J2101">
        <v>12.33</v>
      </c>
    </row>
    <row r="2102" spans="1:10" x14ac:dyDescent="0.2">
      <c r="A2102" t="s">
        <v>2294</v>
      </c>
      <c r="B2102" t="s">
        <v>31230</v>
      </c>
      <c r="I2102" t="s">
        <v>20</v>
      </c>
      <c r="J2102">
        <v>11.99</v>
      </c>
    </row>
    <row r="2103" spans="1:10" x14ac:dyDescent="0.2">
      <c r="A2103" t="s">
        <v>2295</v>
      </c>
      <c r="B2103" t="s">
        <v>31231</v>
      </c>
      <c r="I2103" t="s">
        <v>20</v>
      </c>
      <c r="J2103">
        <v>5.75</v>
      </c>
    </row>
    <row r="2104" spans="1:10" x14ac:dyDescent="0.2">
      <c r="A2104" t="s">
        <v>2296</v>
      </c>
      <c r="B2104" t="s">
        <v>31231</v>
      </c>
      <c r="I2104" t="s">
        <v>20</v>
      </c>
      <c r="J2104">
        <v>5.62</v>
      </c>
    </row>
    <row r="2105" spans="1:10" x14ac:dyDescent="0.2">
      <c r="A2105" t="s">
        <v>2297</v>
      </c>
      <c r="B2105" t="s">
        <v>31232</v>
      </c>
      <c r="I2105" t="s">
        <v>20</v>
      </c>
      <c r="J2105">
        <v>4.33</v>
      </c>
    </row>
    <row r="2106" spans="1:10" x14ac:dyDescent="0.2">
      <c r="A2106" t="s">
        <v>2298</v>
      </c>
      <c r="B2106" t="s">
        <v>31232</v>
      </c>
      <c r="I2106" t="s">
        <v>20</v>
      </c>
      <c r="J2106">
        <v>4.2699999999999996</v>
      </c>
    </row>
    <row r="2107" spans="1:10" x14ac:dyDescent="0.2">
      <c r="A2107" t="s">
        <v>2299</v>
      </c>
      <c r="B2107" t="s">
        <v>31233</v>
      </c>
      <c r="I2107" t="s">
        <v>20</v>
      </c>
      <c r="J2107">
        <v>9.36</v>
      </c>
    </row>
    <row r="2108" spans="1:10" x14ac:dyDescent="0.2">
      <c r="A2108" t="s">
        <v>2300</v>
      </c>
      <c r="B2108" t="s">
        <v>31233</v>
      </c>
      <c r="I2108" t="s">
        <v>20</v>
      </c>
      <c r="J2108">
        <v>8.9499999999999993</v>
      </c>
    </row>
    <row r="2109" spans="1:10" x14ac:dyDescent="0.2">
      <c r="A2109" t="s">
        <v>2301</v>
      </c>
      <c r="B2109" t="s">
        <v>31234</v>
      </c>
      <c r="I2109" t="s">
        <v>20</v>
      </c>
      <c r="J2109">
        <v>8.56</v>
      </c>
    </row>
    <row r="2110" spans="1:10" x14ac:dyDescent="0.2">
      <c r="A2110" t="s">
        <v>2302</v>
      </c>
      <c r="B2110" t="s">
        <v>31234</v>
      </c>
      <c r="I2110" t="s">
        <v>20</v>
      </c>
      <c r="J2110">
        <v>8.16</v>
      </c>
    </row>
    <row r="2111" spans="1:10" x14ac:dyDescent="0.2">
      <c r="A2111" t="s">
        <v>2303</v>
      </c>
      <c r="B2111" t="s">
        <v>31235</v>
      </c>
      <c r="I2111" t="s">
        <v>20</v>
      </c>
      <c r="J2111">
        <v>20.28</v>
      </c>
    </row>
    <row r="2112" spans="1:10" x14ac:dyDescent="0.2">
      <c r="A2112" t="s">
        <v>2304</v>
      </c>
      <c r="B2112" t="s">
        <v>31235</v>
      </c>
      <c r="I2112" t="s">
        <v>20</v>
      </c>
      <c r="J2112">
        <v>19.940000000000001</v>
      </c>
    </row>
    <row r="2113" spans="1:10" x14ac:dyDescent="0.2">
      <c r="A2113" t="s">
        <v>2305</v>
      </c>
      <c r="B2113" t="s">
        <v>31236</v>
      </c>
      <c r="I2113" t="s">
        <v>20</v>
      </c>
      <c r="J2113">
        <v>22.8</v>
      </c>
    </row>
    <row r="2114" spans="1:10" x14ac:dyDescent="0.2">
      <c r="A2114" t="s">
        <v>2306</v>
      </c>
      <c r="B2114" t="s">
        <v>31236</v>
      </c>
      <c r="I2114" t="s">
        <v>20</v>
      </c>
      <c r="J2114">
        <v>22.43</v>
      </c>
    </row>
    <row r="2115" spans="1:10" x14ac:dyDescent="0.2">
      <c r="A2115" t="s">
        <v>2307</v>
      </c>
      <c r="B2115" t="s">
        <v>31237</v>
      </c>
      <c r="I2115" t="s">
        <v>20</v>
      </c>
      <c r="J2115">
        <v>24.49</v>
      </c>
    </row>
    <row r="2116" spans="1:10" x14ac:dyDescent="0.2">
      <c r="A2116" t="s">
        <v>2308</v>
      </c>
      <c r="B2116" t="s">
        <v>31237</v>
      </c>
      <c r="I2116" t="s">
        <v>20</v>
      </c>
      <c r="J2116">
        <v>24.1</v>
      </c>
    </row>
    <row r="2117" spans="1:10" x14ac:dyDescent="0.2">
      <c r="A2117" t="s">
        <v>2309</v>
      </c>
      <c r="B2117" t="s">
        <v>31238</v>
      </c>
      <c r="I2117" t="s">
        <v>20</v>
      </c>
      <c r="J2117">
        <v>27.85</v>
      </c>
    </row>
    <row r="2118" spans="1:10" x14ac:dyDescent="0.2">
      <c r="A2118" t="s">
        <v>2310</v>
      </c>
      <c r="B2118" t="s">
        <v>31238</v>
      </c>
      <c r="I2118" t="s">
        <v>20</v>
      </c>
      <c r="J2118">
        <v>27.42</v>
      </c>
    </row>
    <row r="2119" spans="1:10" x14ac:dyDescent="0.2">
      <c r="A2119" t="s">
        <v>2311</v>
      </c>
      <c r="B2119" t="s">
        <v>31239</v>
      </c>
      <c r="I2119" t="s">
        <v>20</v>
      </c>
      <c r="J2119">
        <v>31.5</v>
      </c>
    </row>
    <row r="2120" spans="1:10" x14ac:dyDescent="0.2">
      <c r="A2120" t="s">
        <v>2312</v>
      </c>
      <c r="B2120" t="s">
        <v>31239</v>
      </c>
      <c r="I2120" t="s">
        <v>20</v>
      </c>
      <c r="J2120">
        <v>31.02</v>
      </c>
    </row>
    <row r="2121" spans="1:10" x14ac:dyDescent="0.2">
      <c r="A2121" t="s">
        <v>2313</v>
      </c>
      <c r="B2121" t="s">
        <v>31240</v>
      </c>
      <c r="I2121" t="s">
        <v>20</v>
      </c>
      <c r="J2121">
        <v>42.72</v>
      </c>
    </row>
    <row r="2122" spans="1:10" x14ac:dyDescent="0.2">
      <c r="A2122" t="s">
        <v>2314</v>
      </c>
      <c r="B2122" t="s">
        <v>31240</v>
      </c>
      <c r="I2122" t="s">
        <v>20</v>
      </c>
      <c r="J2122">
        <v>42.09</v>
      </c>
    </row>
    <row r="2123" spans="1:10" x14ac:dyDescent="0.2">
      <c r="A2123" t="s">
        <v>2315</v>
      </c>
      <c r="B2123" t="s">
        <v>31241</v>
      </c>
      <c r="I2123" t="s">
        <v>20</v>
      </c>
      <c r="J2123">
        <v>56.74</v>
      </c>
    </row>
    <row r="2124" spans="1:10" x14ac:dyDescent="0.2">
      <c r="A2124" t="s">
        <v>2316</v>
      </c>
      <c r="B2124" t="s">
        <v>31241</v>
      </c>
      <c r="I2124" t="s">
        <v>20</v>
      </c>
      <c r="J2124">
        <v>55.94</v>
      </c>
    </row>
    <row r="2125" spans="1:10" x14ac:dyDescent="0.2">
      <c r="A2125" t="s">
        <v>2317</v>
      </c>
      <c r="B2125" t="s">
        <v>31242</v>
      </c>
      <c r="I2125" t="s">
        <v>20</v>
      </c>
      <c r="J2125">
        <v>70.77</v>
      </c>
    </row>
    <row r="2126" spans="1:10" x14ac:dyDescent="0.2">
      <c r="A2126" t="s">
        <v>2318</v>
      </c>
      <c r="B2126" t="s">
        <v>31242</v>
      </c>
      <c r="I2126" t="s">
        <v>20</v>
      </c>
      <c r="J2126">
        <v>69.790000000000006</v>
      </c>
    </row>
    <row r="2127" spans="1:10" x14ac:dyDescent="0.2">
      <c r="A2127" t="s">
        <v>2319</v>
      </c>
      <c r="B2127" t="s">
        <v>31243</v>
      </c>
      <c r="I2127" t="s">
        <v>20</v>
      </c>
      <c r="J2127">
        <v>84.79</v>
      </c>
    </row>
    <row r="2128" spans="1:10" x14ac:dyDescent="0.2">
      <c r="A2128" t="s">
        <v>2320</v>
      </c>
      <c r="B2128" t="s">
        <v>31243</v>
      </c>
      <c r="I2128" t="s">
        <v>20</v>
      </c>
      <c r="J2128">
        <v>83.63</v>
      </c>
    </row>
    <row r="2129" spans="1:10" x14ac:dyDescent="0.2">
      <c r="A2129" t="s">
        <v>2321</v>
      </c>
      <c r="B2129" t="s">
        <v>31244</v>
      </c>
      <c r="I2129" t="s">
        <v>20</v>
      </c>
      <c r="J2129">
        <v>98.82</v>
      </c>
    </row>
    <row r="2130" spans="1:10" x14ac:dyDescent="0.2">
      <c r="A2130" t="s">
        <v>2322</v>
      </c>
      <c r="B2130" t="s">
        <v>31244</v>
      </c>
      <c r="I2130" t="s">
        <v>20</v>
      </c>
      <c r="J2130">
        <v>97.48</v>
      </c>
    </row>
    <row r="2131" spans="1:10" x14ac:dyDescent="0.2">
      <c r="A2131" t="s">
        <v>2323</v>
      </c>
      <c r="B2131" t="s">
        <v>31245</v>
      </c>
      <c r="I2131" t="s">
        <v>20</v>
      </c>
      <c r="J2131">
        <v>37.14</v>
      </c>
    </row>
    <row r="2132" spans="1:10" x14ac:dyDescent="0.2">
      <c r="A2132" t="s">
        <v>2324</v>
      </c>
      <c r="B2132" t="s">
        <v>31245</v>
      </c>
      <c r="I2132" t="s">
        <v>20</v>
      </c>
      <c r="J2132">
        <v>35.07</v>
      </c>
    </row>
    <row r="2133" spans="1:10" x14ac:dyDescent="0.2">
      <c r="A2133" t="s">
        <v>2325</v>
      </c>
      <c r="B2133" t="s">
        <v>31246</v>
      </c>
      <c r="I2133" t="s">
        <v>20</v>
      </c>
      <c r="J2133">
        <v>47.45</v>
      </c>
    </row>
    <row r="2134" spans="1:10" x14ac:dyDescent="0.2">
      <c r="A2134" t="s">
        <v>2326</v>
      </c>
      <c r="B2134" t="s">
        <v>31246</v>
      </c>
      <c r="I2134" t="s">
        <v>20</v>
      </c>
      <c r="J2134">
        <v>44.77</v>
      </c>
    </row>
    <row r="2135" spans="1:10" x14ac:dyDescent="0.2">
      <c r="A2135" t="s">
        <v>2327</v>
      </c>
      <c r="B2135" t="s">
        <v>31247</v>
      </c>
      <c r="I2135" t="s">
        <v>20</v>
      </c>
      <c r="J2135">
        <v>27.17</v>
      </c>
    </row>
    <row r="2136" spans="1:10" x14ac:dyDescent="0.2">
      <c r="A2136" t="s">
        <v>2328</v>
      </c>
      <c r="B2136" t="s">
        <v>31247</v>
      </c>
      <c r="I2136" t="s">
        <v>20</v>
      </c>
      <c r="J2136">
        <v>26.5</v>
      </c>
    </row>
    <row r="2137" spans="1:10" x14ac:dyDescent="0.2">
      <c r="A2137" t="s">
        <v>2329</v>
      </c>
      <c r="B2137" t="s">
        <v>31248</v>
      </c>
      <c r="I2137" t="s">
        <v>20</v>
      </c>
      <c r="J2137">
        <v>33.479999999999997</v>
      </c>
    </row>
    <row r="2138" spans="1:10" x14ac:dyDescent="0.2">
      <c r="A2138" t="s">
        <v>2330</v>
      </c>
      <c r="B2138" t="s">
        <v>31248</v>
      </c>
      <c r="I2138" t="s">
        <v>20</v>
      </c>
      <c r="J2138">
        <v>32.46</v>
      </c>
    </row>
    <row r="2139" spans="1:10" x14ac:dyDescent="0.2">
      <c r="A2139" t="s">
        <v>2331</v>
      </c>
      <c r="B2139" t="s">
        <v>31249</v>
      </c>
      <c r="I2139" t="s">
        <v>20</v>
      </c>
      <c r="J2139">
        <v>26.29</v>
      </c>
    </row>
    <row r="2140" spans="1:10" x14ac:dyDescent="0.2">
      <c r="A2140" t="s">
        <v>2332</v>
      </c>
      <c r="B2140" t="s">
        <v>31249</v>
      </c>
      <c r="I2140" t="s">
        <v>20</v>
      </c>
      <c r="J2140">
        <v>22.91</v>
      </c>
    </row>
    <row r="2141" spans="1:10" x14ac:dyDescent="0.2">
      <c r="A2141" t="s">
        <v>2333</v>
      </c>
      <c r="B2141" t="s">
        <v>31250</v>
      </c>
      <c r="I2141" t="s">
        <v>20</v>
      </c>
      <c r="J2141">
        <v>3.95</v>
      </c>
    </row>
    <row r="2142" spans="1:10" x14ac:dyDescent="0.2">
      <c r="A2142" t="s">
        <v>2334</v>
      </c>
      <c r="B2142" t="s">
        <v>31250</v>
      </c>
      <c r="I2142" t="s">
        <v>20</v>
      </c>
      <c r="J2142">
        <v>3.9</v>
      </c>
    </row>
    <row r="2143" spans="1:10" x14ac:dyDescent="0.2">
      <c r="A2143" t="s">
        <v>2335</v>
      </c>
      <c r="B2143" t="s">
        <v>31251</v>
      </c>
      <c r="I2143" t="s">
        <v>20</v>
      </c>
      <c r="J2143">
        <v>41.81</v>
      </c>
    </row>
    <row r="2144" spans="1:10" x14ac:dyDescent="0.2">
      <c r="A2144" t="s">
        <v>2336</v>
      </c>
      <c r="B2144" t="s">
        <v>31251</v>
      </c>
      <c r="I2144" t="s">
        <v>20</v>
      </c>
      <c r="J2144">
        <v>36.229999999999997</v>
      </c>
    </row>
    <row r="2145" spans="1:10" x14ac:dyDescent="0.2">
      <c r="A2145" t="s">
        <v>2337</v>
      </c>
      <c r="B2145" t="s">
        <v>31252</v>
      </c>
      <c r="I2145" t="s">
        <v>20</v>
      </c>
      <c r="J2145">
        <v>49.77</v>
      </c>
    </row>
    <row r="2146" spans="1:10" x14ac:dyDescent="0.2">
      <c r="A2146" t="s">
        <v>2338</v>
      </c>
      <c r="B2146" t="s">
        <v>31252</v>
      </c>
      <c r="I2146" t="s">
        <v>20</v>
      </c>
      <c r="J2146">
        <v>43.13</v>
      </c>
    </row>
    <row r="2147" spans="1:10" x14ac:dyDescent="0.2">
      <c r="A2147" t="s">
        <v>2339</v>
      </c>
      <c r="B2147" t="s">
        <v>31253</v>
      </c>
      <c r="I2147" t="s">
        <v>20</v>
      </c>
      <c r="J2147">
        <v>59.72</v>
      </c>
    </row>
    <row r="2148" spans="1:10" x14ac:dyDescent="0.2">
      <c r="A2148" t="s">
        <v>2340</v>
      </c>
      <c r="B2148" t="s">
        <v>31253</v>
      </c>
      <c r="I2148" t="s">
        <v>20</v>
      </c>
      <c r="J2148">
        <v>51.75</v>
      </c>
    </row>
    <row r="2149" spans="1:10" x14ac:dyDescent="0.2">
      <c r="A2149" t="s">
        <v>2341</v>
      </c>
      <c r="B2149" t="s">
        <v>31254</v>
      </c>
      <c r="I2149" t="s">
        <v>20</v>
      </c>
      <c r="J2149">
        <v>50.17</v>
      </c>
    </row>
    <row r="2150" spans="1:10" x14ac:dyDescent="0.2">
      <c r="A2150" t="s">
        <v>2342</v>
      </c>
      <c r="B2150" t="s">
        <v>31254</v>
      </c>
      <c r="I2150" t="s">
        <v>20</v>
      </c>
      <c r="J2150">
        <v>43.47</v>
      </c>
    </row>
    <row r="2151" spans="1:10" x14ac:dyDescent="0.2">
      <c r="A2151" t="s">
        <v>2343</v>
      </c>
      <c r="B2151" t="s">
        <v>31255</v>
      </c>
      <c r="I2151" t="s">
        <v>20</v>
      </c>
      <c r="J2151">
        <v>15.03</v>
      </c>
    </row>
    <row r="2152" spans="1:10" x14ac:dyDescent="0.2">
      <c r="A2152" t="s">
        <v>2344</v>
      </c>
      <c r="B2152" t="s">
        <v>31255</v>
      </c>
      <c r="I2152" t="s">
        <v>20</v>
      </c>
      <c r="J2152">
        <v>13.38</v>
      </c>
    </row>
    <row r="2153" spans="1:10" x14ac:dyDescent="0.2">
      <c r="A2153" t="s">
        <v>2345</v>
      </c>
      <c r="B2153" t="s">
        <v>31256</v>
      </c>
      <c r="I2153" t="s">
        <v>20</v>
      </c>
      <c r="J2153">
        <v>14.99</v>
      </c>
    </row>
    <row r="2154" spans="1:10" x14ac:dyDescent="0.2">
      <c r="A2154" t="s">
        <v>2346</v>
      </c>
      <c r="B2154" t="s">
        <v>31256</v>
      </c>
      <c r="I2154" t="s">
        <v>20</v>
      </c>
      <c r="J2154">
        <v>14.6</v>
      </c>
    </row>
    <row r="2155" spans="1:10" x14ac:dyDescent="0.2">
      <c r="A2155" t="s">
        <v>2347</v>
      </c>
      <c r="B2155" t="s">
        <v>31257</v>
      </c>
      <c r="I2155" t="s">
        <v>20</v>
      </c>
      <c r="J2155">
        <v>213.51</v>
      </c>
    </row>
    <row r="2156" spans="1:10" x14ac:dyDescent="0.2">
      <c r="A2156" t="s">
        <v>2348</v>
      </c>
      <c r="B2156" t="s">
        <v>31257</v>
      </c>
      <c r="I2156" t="s">
        <v>20</v>
      </c>
      <c r="J2156">
        <v>206.86</v>
      </c>
    </row>
    <row r="2157" spans="1:10" x14ac:dyDescent="0.2">
      <c r="A2157" t="s">
        <v>2349</v>
      </c>
      <c r="B2157" t="s">
        <v>31258</v>
      </c>
      <c r="I2157" t="s">
        <v>20</v>
      </c>
      <c r="J2157">
        <v>225.85</v>
      </c>
    </row>
    <row r="2158" spans="1:10" x14ac:dyDescent="0.2">
      <c r="A2158" t="s">
        <v>2350</v>
      </c>
      <c r="B2158" t="s">
        <v>31258</v>
      </c>
      <c r="I2158" t="s">
        <v>20</v>
      </c>
      <c r="J2158">
        <v>217.56</v>
      </c>
    </row>
    <row r="2159" spans="1:10" x14ac:dyDescent="0.2">
      <c r="A2159" t="s">
        <v>2351</v>
      </c>
      <c r="B2159" t="s">
        <v>31259</v>
      </c>
      <c r="I2159" t="s">
        <v>20</v>
      </c>
      <c r="J2159">
        <v>201.45</v>
      </c>
    </row>
    <row r="2160" spans="1:10" x14ac:dyDescent="0.2">
      <c r="A2160" t="s">
        <v>2352</v>
      </c>
      <c r="B2160" t="s">
        <v>31259</v>
      </c>
      <c r="I2160" t="s">
        <v>20</v>
      </c>
      <c r="J2160">
        <v>194.81</v>
      </c>
    </row>
    <row r="2161" spans="1:10" x14ac:dyDescent="0.2">
      <c r="A2161" t="s">
        <v>2353</v>
      </c>
      <c r="B2161" t="s">
        <v>31260</v>
      </c>
      <c r="I2161" t="s">
        <v>20</v>
      </c>
      <c r="J2161">
        <v>209.41</v>
      </c>
    </row>
    <row r="2162" spans="1:10" x14ac:dyDescent="0.2">
      <c r="A2162" t="s">
        <v>2354</v>
      </c>
      <c r="B2162" t="s">
        <v>31260</v>
      </c>
      <c r="I2162" t="s">
        <v>20</v>
      </c>
      <c r="J2162">
        <v>201.71</v>
      </c>
    </row>
    <row r="2163" spans="1:10" x14ac:dyDescent="0.2">
      <c r="A2163" t="s">
        <v>2355</v>
      </c>
      <c r="B2163" t="s">
        <v>31261</v>
      </c>
      <c r="I2163" t="s">
        <v>20</v>
      </c>
      <c r="J2163">
        <v>209.85</v>
      </c>
    </row>
    <row r="2164" spans="1:10" x14ac:dyDescent="0.2">
      <c r="A2164" t="s">
        <v>2356</v>
      </c>
      <c r="B2164" t="s">
        <v>31261</v>
      </c>
      <c r="I2164" t="s">
        <v>20</v>
      </c>
      <c r="J2164">
        <v>203.21</v>
      </c>
    </row>
    <row r="2165" spans="1:10" x14ac:dyDescent="0.2">
      <c r="A2165" t="s">
        <v>2357</v>
      </c>
      <c r="B2165" t="s">
        <v>31262</v>
      </c>
      <c r="I2165" t="s">
        <v>20</v>
      </c>
      <c r="J2165">
        <v>217.81</v>
      </c>
    </row>
    <row r="2166" spans="1:10" x14ac:dyDescent="0.2">
      <c r="A2166" t="s">
        <v>2358</v>
      </c>
      <c r="B2166" t="s">
        <v>31262</v>
      </c>
      <c r="I2166" t="s">
        <v>20</v>
      </c>
      <c r="J2166">
        <v>210.11</v>
      </c>
    </row>
    <row r="2167" spans="1:10" x14ac:dyDescent="0.2">
      <c r="A2167" t="s">
        <v>2359</v>
      </c>
      <c r="B2167" t="s">
        <v>31263</v>
      </c>
      <c r="I2167" t="s">
        <v>20</v>
      </c>
      <c r="J2167">
        <v>27.24</v>
      </c>
    </row>
    <row r="2168" spans="1:10" x14ac:dyDescent="0.2">
      <c r="A2168" t="s">
        <v>2360</v>
      </c>
      <c r="B2168" t="s">
        <v>31263</v>
      </c>
      <c r="I2168" t="s">
        <v>20</v>
      </c>
      <c r="J2168">
        <v>26.31</v>
      </c>
    </row>
    <row r="2169" spans="1:10" x14ac:dyDescent="0.2">
      <c r="A2169" t="s">
        <v>2361</v>
      </c>
      <c r="B2169" t="s">
        <v>31264</v>
      </c>
      <c r="I2169" t="s">
        <v>20</v>
      </c>
      <c r="J2169">
        <v>33.14</v>
      </c>
    </row>
    <row r="2170" spans="1:10" x14ac:dyDescent="0.2">
      <c r="A2170" t="s">
        <v>2362</v>
      </c>
      <c r="B2170" t="s">
        <v>31264</v>
      </c>
      <c r="I2170" t="s">
        <v>20</v>
      </c>
      <c r="J2170">
        <v>32.020000000000003</v>
      </c>
    </row>
    <row r="2171" spans="1:10" x14ac:dyDescent="0.2">
      <c r="A2171" t="s">
        <v>2363</v>
      </c>
      <c r="B2171" t="s">
        <v>31265</v>
      </c>
      <c r="I2171" t="s">
        <v>20</v>
      </c>
      <c r="J2171">
        <v>10.76</v>
      </c>
    </row>
    <row r="2172" spans="1:10" x14ac:dyDescent="0.2">
      <c r="A2172" t="s">
        <v>2364</v>
      </c>
      <c r="B2172" t="s">
        <v>31265</v>
      </c>
      <c r="I2172" t="s">
        <v>20</v>
      </c>
      <c r="J2172">
        <v>10.4</v>
      </c>
    </row>
    <row r="2173" spans="1:10" x14ac:dyDescent="0.2">
      <c r="A2173" t="s">
        <v>2365</v>
      </c>
      <c r="B2173" t="s">
        <v>31266</v>
      </c>
      <c r="I2173" t="s">
        <v>20</v>
      </c>
      <c r="J2173">
        <v>13.04</v>
      </c>
    </row>
    <row r="2174" spans="1:10" x14ac:dyDescent="0.2">
      <c r="A2174" t="s">
        <v>2366</v>
      </c>
      <c r="B2174" t="s">
        <v>31266</v>
      </c>
      <c r="I2174" t="s">
        <v>20</v>
      </c>
      <c r="J2174">
        <v>12.6</v>
      </c>
    </row>
    <row r="2175" spans="1:10" x14ac:dyDescent="0.2">
      <c r="A2175" t="s">
        <v>2367</v>
      </c>
      <c r="B2175" t="s">
        <v>31267</v>
      </c>
      <c r="I2175" t="s">
        <v>20</v>
      </c>
      <c r="J2175">
        <v>33.4</v>
      </c>
    </row>
    <row r="2176" spans="1:10" x14ac:dyDescent="0.2">
      <c r="A2176" t="s">
        <v>2368</v>
      </c>
      <c r="B2176" t="s">
        <v>31267</v>
      </c>
      <c r="I2176" t="s">
        <v>20</v>
      </c>
      <c r="J2176">
        <v>32.28</v>
      </c>
    </row>
    <row r="2177" spans="1:10" x14ac:dyDescent="0.2">
      <c r="A2177" t="s">
        <v>2369</v>
      </c>
      <c r="B2177" t="s">
        <v>31268</v>
      </c>
      <c r="I2177" t="s">
        <v>20</v>
      </c>
      <c r="J2177">
        <v>42.8</v>
      </c>
    </row>
    <row r="2178" spans="1:10" x14ac:dyDescent="0.2">
      <c r="A2178" t="s">
        <v>2370</v>
      </c>
      <c r="B2178" t="s">
        <v>31268</v>
      </c>
      <c r="I2178" t="s">
        <v>20</v>
      </c>
      <c r="J2178">
        <v>41.35</v>
      </c>
    </row>
    <row r="2179" spans="1:10" x14ac:dyDescent="0.2">
      <c r="A2179" t="s">
        <v>2371</v>
      </c>
      <c r="B2179" t="s">
        <v>31269</v>
      </c>
      <c r="I2179" t="s">
        <v>20</v>
      </c>
      <c r="J2179">
        <v>12.54</v>
      </c>
    </row>
    <row r="2180" spans="1:10" x14ac:dyDescent="0.2">
      <c r="A2180" t="s">
        <v>2372</v>
      </c>
      <c r="B2180" t="s">
        <v>31269</v>
      </c>
      <c r="I2180" t="s">
        <v>20</v>
      </c>
      <c r="J2180">
        <v>12.12</v>
      </c>
    </row>
    <row r="2181" spans="1:10" x14ac:dyDescent="0.2">
      <c r="A2181" t="s">
        <v>2373</v>
      </c>
      <c r="B2181" t="s">
        <v>31270</v>
      </c>
      <c r="I2181" t="s">
        <v>20</v>
      </c>
      <c r="J2181">
        <v>15.99</v>
      </c>
    </row>
    <row r="2182" spans="1:10" x14ac:dyDescent="0.2">
      <c r="A2182" t="s">
        <v>2374</v>
      </c>
      <c r="B2182" t="s">
        <v>31270</v>
      </c>
      <c r="I2182" t="s">
        <v>20</v>
      </c>
      <c r="J2182">
        <v>15.45</v>
      </c>
    </row>
    <row r="2183" spans="1:10" x14ac:dyDescent="0.2">
      <c r="A2183" t="s">
        <v>2375</v>
      </c>
      <c r="B2183" t="s">
        <v>31271</v>
      </c>
      <c r="I2183" t="s">
        <v>20</v>
      </c>
      <c r="J2183">
        <v>20.18</v>
      </c>
    </row>
    <row r="2184" spans="1:10" x14ac:dyDescent="0.2">
      <c r="A2184" t="s">
        <v>2376</v>
      </c>
      <c r="B2184" t="s">
        <v>31271</v>
      </c>
      <c r="I2184" t="s">
        <v>20</v>
      </c>
      <c r="J2184">
        <v>19.72</v>
      </c>
    </row>
    <row r="2185" spans="1:10" x14ac:dyDescent="0.2">
      <c r="A2185" t="s">
        <v>2377</v>
      </c>
      <c r="B2185" t="s">
        <v>31272</v>
      </c>
      <c r="I2185" t="s">
        <v>20</v>
      </c>
      <c r="J2185">
        <v>23.17</v>
      </c>
    </row>
    <row r="2186" spans="1:10" x14ac:dyDescent="0.2">
      <c r="A2186" t="s">
        <v>2378</v>
      </c>
      <c r="B2186" t="s">
        <v>31272</v>
      </c>
      <c r="I2186" t="s">
        <v>20</v>
      </c>
      <c r="J2186">
        <v>22.64</v>
      </c>
    </row>
    <row r="2187" spans="1:10" x14ac:dyDescent="0.2">
      <c r="A2187" t="s">
        <v>2379</v>
      </c>
      <c r="B2187" t="s">
        <v>31273</v>
      </c>
      <c r="I2187" t="s">
        <v>20</v>
      </c>
      <c r="J2187">
        <v>26.44</v>
      </c>
    </row>
    <row r="2188" spans="1:10" x14ac:dyDescent="0.2">
      <c r="A2188" t="s">
        <v>2380</v>
      </c>
      <c r="B2188" t="s">
        <v>31273</v>
      </c>
      <c r="I2188" t="s">
        <v>20</v>
      </c>
      <c r="J2188">
        <v>25.78</v>
      </c>
    </row>
    <row r="2189" spans="1:10" x14ac:dyDescent="0.2">
      <c r="A2189" t="s">
        <v>2381</v>
      </c>
      <c r="B2189" t="s">
        <v>31274</v>
      </c>
      <c r="I2189" t="s">
        <v>20</v>
      </c>
      <c r="J2189">
        <v>32.99</v>
      </c>
    </row>
    <row r="2190" spans="1:10" x14ac:dyDescent="0.2">
      <c r="A2190" t="s">
        <v>2382</v>
      </c>
      <c r="B2190" t="s">
        <v>31274</v>
      </c>
      <c r="I2190" t="s">
        <v>20</v>
      </c>
      <c r="J2190">
        <v>32.18</v>
      </c>
    </row>
    <row r="2191" spans="1:10" x14ac:dyDescent="0.2">
      <c r="A2191" t="s">
        <v>2383</v>
      </c>
      <c r="B2191" t="s">
        <v>31275</v>
      </c>
      <c r="I2191" t="s">
        <v>20</v>
      </c>
      <c r="J2191">
        <v>7.83</v>
      </c>
    </row>
    <row r="2192" spans="1:10" x14ac:dyDescent="0.2">
      <c r="A2192" t="s">
        <v>2384</v>
      </c>
      <c r="B2192" t="s">
        <v>31275</v>
      </c>
      <c r="I2192" t="s">
        <v>20</v>
      </c>
      <c r="J2192">
        <v>7.65</v>
      </c>
    </row>
    <row r="2193" spans="1:10" x14ac:dyDescent="0.2">
      <c r="A2193" t="s">
        <v>2385</v>
      </c>
      <c r="B2193" t="s">
        <v>31276</v>
      </c>
      <c r="I2193" t="s">
        <v>20</v>
      </c>
      <c r="J2193">
        <v>8.8800000000000008</v>
      </c>
    </row>
    <row r="2194" spans="1:10" x14ac:dyDescent="0.2">
      <c r="A2194" t="s">
        <v>2386</v>
      </c>
      <c r="B2194" t="s">
        <v>31276</v>
      </c>
      <c r="I2194" t="s">
        <v>20</v>
      </c>
      <c r="J2194">
        <v>8.67</v>
      </c>
    </row>
    <row r="2195" spans="1:10" x14ac:dyDescent="0.2">
      <c r="A2195" t="s">
        <v>2387</v>
      </c>
      <c r="B2195" t="s">
        <v>31277</v>
      </c>
      <c r="I2195" t="s">
        <v>20</v>
      </c>
      <c r="J2195">
        <v>11.14</v>
      </c>
    </row>
    <row r="2196" spans="1:10" x14ac:dyDescent="0.2">
      <c r="A2196" t="s">
        <v>2388</v>
      </c>
      <c r="B2196" t="s">
        <v>31277</v>
      </c>
      <c r="I2196" t="s">
        <v>20</v>
      </c>
      <c r="J2196">
        <v>10.89</v>
      </c>
    </row>
    <row r="2197" spans="1:10" x14ac:dyDescent="0.2">
      <c r="A2197" t="s">
        <v>2389</v>
      </c>
      <c r="B2197" t="s">
        <v>31278</v>
      </c>
      <c r="I2197" t="s">
        <v>20</v>
      </c>
      <c r="J2197">
        <v>13.62</v>
      </c>
    </row>
    <row r="2198" spans="1:10" x14ac:dyDescent="0.2">
      <c r="A2198" t="s">
        <v>2390</v>
      </c>
      <c r="B2198" t="s">
        <v>31278</v>
      </c>
      <c r="I2198" t="s">
        <v>20</v>
      </c>
      <c r="J2198">
        <v>13.31</v>
      </c>
    </row>
    <row r="2199" spans="1:10" x14ac:dyDescent="0.2">
      <c r="A2199" t="s">
        <v>2391</v>
      </c>
      <c r="B2199" t="s">
        <v>31279</v>
      </c>
      <c r="I2199" t="s">
        <v>20</v>
      </c>
      <c r="J2199">
        <v>25.32</v>
      </c>
    </row>
    <row r="2200" spans="1:10" x14ac:dyDescent="0.2">
      <c r="A2200" t="s">
        <v>2392</v>
      </c>
      <c r="B2200" t="s">
        <v>31279</v>
      </c>
      <c r="I2200" t="s">
        <v>20</v>
      </c>
      <c r="J2200">
        <v>24.58</v>
      </c>
    </row>
    <row r="2201" spans="1:10" x14ac:dyDescent="0.2">
      <c r="A2201" t="s">
        <v>2393</v>
      </c>
      <c r="B2201" t="s">
        <v>31280</v>
      </c>
      <c r="I2201" t="s">
        <v>20</v>
      </c>
      <c r="J2201">
        <v>29.1</v>
      </c>
    </row>
    <row r="2202" spans="1:10" x14ac:dyDescent="0.2">
      <c r="A2202" t="s">
        <v>2394</v>
      </c>
      <c r="B2202" t="s">
        <v>31280</v>
      </c>
      <c r="I2202" t="s">
        <v>20</v>
      </c>
      <c r="J2202">
        <v>28.24</v>
      </c>
    </row>
    <row r="2203" spans="1:10" x14ac:dyDescent="0.2">
      <c r="A2203" t="s">
        <v>2395</v>
      </c>
      <c r="B2203" t="s">
        <v>31281</v>
      </c>
      <c r="I2203" t="s">
        <v>20</v>
      </c>
      <c r="J2203">
        <v>40.07</v>
      </c>
    </row>
    <row r="2204" spans="1:10" x14ac:dyDescent="0.2">
      <c r="A2204" t="s">
        <v>2396</v>
      </c>
      <c r="B2204" t="s">
        <v>31281</v>
      </c>
      <c r="I2204" t="s">
        <v>20</v>
      </c>
      <c r="J2204">
        <v>38.880000000000003</v>
      </c>
    </row>
    <row r="2205" spans="1:10" x14ac:dyDescent="0.2">
      <c r="A2205" t="s">
        <v>2397</v>
      </c>
      <c r="B2205" t="s">
        <v>31282</v>
      </c>
      <c r="I2205" t="s">
        <v>20</v>
      </c>
      <c r="J2205">
        <v>61.8</v>
      </c>
    </row>
    <row r="2206" spans="1:10" x14ac:dyDescent="0.2">
      <c r="A2206" t="s">
        <v>2398</v>
      </c>
      <c r="B2206" t="s">
        <v>31282</v>
      </c>
      <c r="I2206" t="s">
        <v>20</v>
      </c>
      <c r="J2206">
        <v>59.97</v>
      </c>
    </row>
    <row r="2207" spans="1:10" x14ac:dyDescent="0.2">
      <c r="A2207" t="s">
        <v>2399</v>
      </c>
      <c r="B2207" t="s">
        <v>31283</v>
      </c>
      <c r="I2207" t="s">
        <v>20</v>
      </c>
      <c r="J2207">
        <v>9.6300000000000008</v>
      </c>
    </row>
    <row r="2208" spans="1:10" x14ac:dyDescent="0.2">
      <c r="A2208" t="s">
        <v>2400</v>
      </c>
      <c r="B2208" t="s">
        <v>31283</v>
      </c>
      <c r="I2208" t="s">
        <v>20</v>
      </c>
      <c r="J2208">
        <v>9.35</v>
      </c>
    </row>
    <row r="2209" spans="1:10" x14ac:dyDescent="0.2">
      <c r="A2209" t="s">
        <v>2401</v>
      </c>
      <c r="B2209" t="s">
        <v>31284</v>
      </c>
      <c r="I2209" t="s">
        <v>20</v>
      </c>
      <c r="J2209">
        <v>11.01</v>
      </c>
    </row>
    <row r="2210" spans="1:10" x14ac:dyDescent="0.2">
      <c r="A2210" t="s">
        <v>2402</v>
      </c>
      <c r="B2210" t="s">
        <v>31284</v>
      </c>
      <c r="I2210" t="s">
        <v>20</v>
      </c>
      <c r="J2210">
        <v>10.68</v>
      </c>
    </row>
    <row r="2211" spans="1:10" x14ac:dyDescent="0.2">
      <c r="A2211" t="s">
        <v>2403</v>
      </c>
      <c r="B2211" t="s">
        <v>31285</v>
      </c>
      <c r="I2211" t="s">
        <v>20</v>
      </c>
      <c r="J2211">
        <v>16.239999999999998</v>
      </c>
    </row>
    <row r="2212" spans="1:10" x14ac:dyDescent="0.2">
      <c r="A2212" t="s">
        <v>2404</v>
      </c>
      <c r="B2212" t="s">
        <v>31285</v>
      </c>
      <c r="I2212" t="s">
        <v>20</v>
      </c>
      <c r="J2212">
        <v>15.76</v>
      </c>
    </row>
    <row r="2213" spans="1:10" x14ac:dyDescent="0.2">
      <c r="A2213" t="s">
        <v>2405</v>
      </c>
      <c r="B2213" t="s">
        <v>31286</v>
      </c>
      <c r="I2213" t="s">
        <v>20</v>
      </c>
      <c r="J2213">
        <v>23.7</v>
      </c>
    </row>
    <row r="2214" spans="1:10" x14ac:dyDescent="0.2">
      <c r="A2214" t="s">
        <v>2406</v>
      </c>
      <c r="B2214" t="s">
        <v>31286</v>
      </c>
      <c r="I2214" t="s">
        <v>20</v>
      </c>
      <c r="J2214">
        <v>23</v>
      </c>
    </row>
    <row r="2215" spans="1:10" x14ac:dyDescent="0.2">
      <c r="A2215" t="s">
        <v>2407</v>
      </c>
      <c r="B2215" t="s">
        <v>31287</v>
      </c>
      <c r="I2215" t="s">
        <v>20</v>
      </c>
      <c r="J2215">
        <v>7.57</v>
      </c>
    </row>
    <row r="2216" spans="1:10" x14ac:dyDescent="0.2">
      <c r="A2216" t="s">
        <v>2408</v>
      </c>
      <c r="B2216" t="s">
        <v>31287</v>
      </c>
      <c r="I2216" t="s">
        <v>20</v>
      </c>
      <c r="J2216">
        <v>7.29</v>
      </c>
    </row>
    <row r="2217" spans="1:10" x14ac:dyDescent="0.2">
      <c r="A2217" t="s">
        <v>2409</v>
      </c>
      <c r="B2217" t="s">
        <v>31288</v>
      </c>
      <c r="I2217" t="s">
        <v>20</v>
      </c>
      <c r="J2217">
        <v>4.99</v>
      </c>
    </row>
    <row r="2218" spans="1:10" x14ac:dyDescent="0.2">
      <c r="A2218" t="s">
        <v>2410</v>
      </c>
      <c r="B2218" t="s">
        <v>31288</v>
      </c>
      <c r="I2218" t="s">
        <v>20</v>
      </c>
      <c r="J2218">
        <v>4.8600000000000003</v>
      </c>
    </row>
    <row r="2219" spans="1:10" x14ac:dyDescent="0.2">
      <c r="A2219" t="s">
        <v>2411</v>
      </c>
      <c r="B2219" t="s">
        <v>31289</v>
      </c>
      <c r="I2219" t="s">
        <v>20</v>
      </c>
      <c r="J2219">
        <v>6.37</v>
      </c>
    </row>
    <row r="2220" spans="1:10" x14ac:dyDescent="0.2">
      <c r="A2220" t="s">
        <v>2412</v>
      </c>
      <c r="B2220" t="s">
        <v>31289</v>
      </c>
      <c r="I2220" t="s">
        <v>20</v>
      </c>
      <c r="J2220">
        <v>6.13</v>
      </c>
    </row>
    <row r="2221" spans="1:10" x14ac:dyDescent="0.2">
      <c r="A2221" t="s">
        <v>2413</v>
      </c>
      <c r="B2221" t="s">
        <v>31290</v>
      </c>
      <c r="I2221" t="s">
        <v>20</v>
      </c>
      <c r="J2221">
        <v>267.24</v>
      </c>
    </row>
    <row r="2222" spans="1:10" x14ac:dyDescent="0.2">
      <c r="A2222" t="s">
        <v>2414</v>
      </c>
      <c r="B2222" t="s">
        <v>31290</v>
      </c>
      <c r="I2222" t="s">
        <v>20</v>
      </c>
      <c r="J2222">
        <v>262.70999999999998</v>
      </c>
    </row>
    <row r="2223" spans="1:10" x14ac:dyDescent="0.2">
      <c r="A2223" t="s">
        <v>2415</v>
      </c>
      <c r="B2223" t="s">
        <v>31291</v>
      </c>
      <c r="I2223" t="s">
        <v>20</v>
      </c>
      <c r="J2223">
        <v>10.81</v>
      </c>
    </row>
    <row r="2224" spans="1:10" x14ac:dyDescent="0.2">
      <c r="A2224" t="s">
        <v>2416</v>
      </c>
      <c r="B2224" t="s">
        <v>31291</v>
      </c>
      <c r="I2224" t="s">
        <v>20</v>
      </c>
      <c r="J2224">
        <v>10.58</v>
      </c>
    </row>
    <row r="2225" spans="1:10" x14ac:dyDescent="0.2">
      <c r="A2225" t="s">
        <v>2417</v>
      </c>
      <c r="B2225" t="s">
        <v>31292</v>
      </c>
      <c r="I2225" t="s">
        <v>20</v>
      </c>
      <c r="J2225">
        <v>9.49</v>
      </c>
    </row>
    <row r="2226" spans="1:10" x14ac:dyDescent="0.2">
      <c r="A2226" t="s">
        <v>2418</v>
      </c>
      <c r="B2226" t="s">
        <v>31292</v>
      </c>
      <c r="I2226" t="s">
        <v>20</v>
      </c>
      <c r="J2226">
        <v>9.3800000000000008</v>
      </c>
    </row>
    <row r="2227" spans="1:10" x14ac:dyDescent="0.2">
      <c r="A2227" t="s">
        <v>2419</v>
      </c>
      <c r="B2227" t="s">
        <v>31293</v>
      </c>
      <c r="I2227" t="s">
        <v>20</v>
      </c>
      <c r="J2227">
        <v>3.45</v>
      </c>
    </row>
    <row r="2228" spans="1:10" x14ac:dyDescent="0.2">
      <c r="A2228" t="s">
        <v>2420</v>
      </c>
      <c r="B2228" t="s">
        <v>31293</v>
      </c>
      <c r="I2228" t="s">
        <v>20</v>
      </c>
      <c r="J2228">
        <v>3.41</v>
      </c>
    </row>
    <row r="2229" spans="1:10" x14ac:dyDescent="0.2">
      <c r="A2229" t="s">
        <v>2421</v>
      </c>
      <c r="B2229" t="s">
        <v>31294</v>
      </c>
      <c r="I2229" t="s">
        <v>20</v>
      </c>
      <c r="J2229">
        <v>6.39</v>
      </c>
    </row>
    <row r="2230" spans="1:10" x14ac:dyDescent="0.2">
      <c r="A2230" t="s">
        <v>2422</v>
      </c>
      <c r="B2230" t="s">
        <v>31294</v>
      </c>
      <c r="I2230" t="s">
        <v>20</v>
      </c>
      <c r="J2230">
        <v>6.26</v>
      </c>
    </row>
    <row r="2231" spans="1:10" x14ac:dyDescent="0.2">
      <c r="A2231" t="s">
        <v>2423</v>
      </c>
      <c r="B2231" t="s">
        <v>31295</v>
      </c>
      <c r="I2231" t="s">
        <v>20</v>
      </c>
      <c r="J2231">
        <v>8.6199999999999992</v>
      </c>
    </row>
    <row r="2232" spans="1:10" x14ac:dyDescent="0.2">
      <c r="A2232" t="s">
        <v>2424</v>
      </c>
      <c r="B2232" t="s">
        <v>31295</v>
      </c>
      <c r="I2232" t="s">
        <v>20</v>
      </c>
      <c r="J2232">
        <v>8.44</v>
      </c>
    </row>
    <row r="2233" spans="1:10" x14ac:dyDescent="0.2">
      <c r="A2233" t="s">
        <v>2425</v>
      </c>
      <c r="B2233" t="s">
        <v>31296</v>
      </c>
      <c r="I2233" t="s">
        <v>20</v>
      </c>
      <c r="J2233">
        <v>12.83</v>
      </c>
    </row>
    <row r="2234" spans="1:10" x14ac:dyDescent="0.2">
      <c r="A2234" t="s">
        <v>2426</v>
      </c>
      <c r="B2234" t="s">
        <v>31296</v>
      </c>
      <c r="I2234" t="s">
        <v>20</v>
      </c>
      <c r="J2234">
        <v>12.55</v>
      </c>
    </row>
    <row r="2235" spans="1:10" x14ac:dyDescent="0.2">
      <c r="A2235" t="s">
        <v>2427</v>
      </c>
      <c r="B2235" t="s">
        <v>31297</v>
      </c>
      <c r="I2235" t="s">
        <v>20</v>
      </c>
      <c r="J2235">
        <v>15.16</v>
      </c>
    </row>
    <row r="2236" spans="1:10" x14ac:dyDescent="0.2">
      <c r="A2236" t="s">
        <v>2428</v>
      </c>
      <c r="B2236" t="s">
        <v>31297</v>
      </c>
      <c r="I2236" t="s">
        <v>20</v>
      </c>
      <c r="J2236">
        <v>14.97</v>
      </c>
    </row>
    <row r="2237" spans="1:10" x14ac:dyDescent="0.2">
      <c r="A2237" t="s">
        <v>2429</v>
      </c>
      <c r="B2237" t="s">
        <v>31298</v>
      </c>
      <c r="I2237" t="s">
        <v>20</v>
      </c>
      <c r="J2237">
        <v>17.11</v>
      </c>
    </row>
    <row r="2238" spans="1:10" x14ac:dyDescent="0.2">
      <c r="A2238" t="s">
        <v>2430</v>
      </c>
      <c r="B2238" t="s">
        <v>31298</v>
      </c>
      <c r="I2238" t="s">
        <v>20</v>
      </c>
      <c r="J2238">
        <v>16.77</v>
      </c>
    </row>
    <row r="2239" spans="1:10" x14ac:dyDescent="0.2">
      <c r="A2239" t="s">
        <v>2431</v>
      </c>
      <c r="B2239" t="s">
        <v>31299</v>
      </c>
      <c r="I2239" t="s">
        <v>20</v>
      </c>
      <c r="J2239">
        <v>4.1500000000000004</v>
      </c>
    </row>
    <row r="2240" spans="1:10" x14ac:dyDescent="0.2">
      <c r="A2240" t="s">
        <v>2432</v>
      </c>
      <c r="B2240" t="s">
        <v>31299</v>
      </c>
      <c r="I2240" t="s">
        <v>20</v>
      </c>
      <c r="J2240">
        <v>4.0599999999999996</v>
      </c>
    </row>
    <row r="2241" spans="1:10" x14ac:dyDescent="0.2">
      <c r="A2241" t="s">
        <v>2433</v>
      </c>
      <c r="B2241" t="s">
        <v>31300</v>
      </c>
      <c r="I2241" t="s">
        <v>20</v>
      </c>
      <c r="J2241">
        <v>2.91</v>
      </c>
    </row>
    <row r="2242" spans="1:10" x14ac:dyDescent="0.2">
      <c r="A2242" t="s">
        <v>2434</v>
      </c>
      <c r="B2242" t="s">
        <v>31300</v>
      </c>
      <c r="I2242" t="s">
        <v>20</v>
      </c>
      <c r="J2242">
        <v>2.86</v>
      </c>
    </row>
    <row r="2243" spans="1:10" x14ac:dyDescent="0.2">
      <c r="A2243" t="s">
        <v>2435</v>
      </c>
      <c r="B2243" t="s">
        <v>31301</v>
      </c>
      <c r="I2243" t="s">
        <v>20</v>
      </c>
      <c r="J2243">
        <v>2.37</v>
      </c>
    </row>
    <row r="2244" spans="1:10" x14ac:dyDescent="0.2">
      <c r="A2244" t="s">
        <v>2436</v>
      </c>
      <c r="B2244" t="s">
        <v>31301</v>
      </c>
      <c r="I2244" t="s">
        <v>20</v>
      </c>
      <c r="J2244">
        <v>2.34</v>
      </c>
    </row>
    <row r="2245" spans="1:10" x14ac:dyDescent="0.2">
      <c r="A2245" t="s">
        <v>2437</v>
      </c>
      <c r="B2245" t="s">
        <v>31302</v>
      </c>
      <c r="I2245" t="s">
        <v>20</v>
      </c>
      <c r="J2245">
        <v>3.4</v>
      </c>
    </row>
    <row r="2246" spans="1:10" x14ac:dyDescent="0.2">
      <c r="A2246" t="s">
        <v>2438</v>
      </c>
      <c r="B2246" t="s">
        <v>31302</v>
      </c>
      <c r="I2246" t="s">
        <v>20</v>
      </c>
      <c r="J2246">
        <v>3.35</v>
      </c>
    </row>
    <row r="2247" spans="1:10" x14ac:dyDescent="0.2">
      <c r="A2247" t="s">
        <v>2439</v>
      </c>
      <c r="B2247" t="s">
        <v>31303</v>
      </c>
      <c r="I2247" t="s">
        <v>20</v>
      </c>
      <c r="J2247">
        <v>3.12</v>
      </c>
    </row>
    <row r="2248" spans="1:10" x14ac:dyDescent="0.2">
      <c r="A2248" t="s">
        <v>2440</v>
      </c>
      <c r="B2248" t="s">
        <v>31303</v>
      </c>
      <c r="I2248" t="s">
        <v>20</v>
      </c>
      <c r="J2248">
        <v>3.07</v>
      </c>
    </row>
    <row r="2249" spans="1:10" x14ac:dyDescent="0.2">
      <c r="A2249" t="s">
        <v>2441</v>
      </c>
      <c r="B2249" t="s">
        <v>31304</v>
      </c>
      <c r="I2249" t="s">
        <v>20</v>
      </c>
      <c r="J2249">
        <v>6.27</v>
      </c>
    </row>
    <row r="2250" spans="1:10" x14ac:dyDescent="0.2">
      <c r="A2250" t="s">
        <v>2442</v>
      </c>
      <c r="B2250" t="s">
        <v>31304</v>
      </c>
      <c r="I2250" t="s">
        <v>20</v>
      </c>
      <c r="J2250">
        <v>6.24</v>
      </c>
    </row>
    <row r="2251" spans="1:10" x14ac:dyDescent="0.2">
      <c r="A2251" t="s">
        <v>2443</v>
      </c>
      <c r="B2251" t="s">
        <v>31305</v>
      </c>
      <c r="I2251" t="s">
        <v>20</v>
      </c>
      <c r="J2251">
        <v>5.47</v>
      </c>
    </row>
    <row r="2252" spans="1:10" x14ac:dyDescent="0.2">
      <c r="A2252" t="s">
        <v>2444</v>
      </c>
      <c r="B2252" t="s">
        <v>31305</v>
      </c>
      <c r="I2252" t="s">
        <v>20</v>
      </c>
      <c r="J2252">
        <v>5.3</v>
      </c>
    </row>
    <row r="2253" spans="1:10" x14ac:dyDescent="0.2">
      <c r="A2253" t="s">
        <v>2445</v>
      </c>
      <c r="B2253" t="s">
        <v>31306</v>
      </c>
      <c r="I2253" t="s">
        <v>20</v>
      </c>
      <c r="J2253">
        <v>8.52</v>
      </c>
    </row>
    <row r="2254" spans="1:10" x14ac:dyDescent="0.2">
      <c r="A2254" t="s">
        <v>2446</v>
      </c>
      <c r="B2254" t="s">
        <v>31306</v>
      </c>
      <c r="I2254" t="s">
        <v>20</v>
      </c>
      <c r="J2254">
        <v>8.44</v>
      </c>
    </row>
    <row r="2255" spans="1:10" x14ac:dyDescent="0.2">
      <c r="A2255" t="s">
        <v>2447</v>
      </c>
      <c r="B2255" t="s">
        <v>31307</v>
      </c>
      <c r="I2255" t="s">
        <v>20</v>
      </c>
      <c r="J2255">
        <v>8.15</v>
      </c>
    </row>
    <row r="2256" spans="1:10" x14ac:dyDescent="0.2">
      <c r="A2256" t="s">
        <v>2448</v>
      </c>
      <c r="B2256" t="s">
        <v>31307</v>
      </c>
      <c r="I2256" t="s">
        <v>20</v>
      </c>
      <c r="J2256">
        <v>8.02</v>
      </c>
    </row>
    <row r="2257" spans="1:10" x14ac:dyDescent="0.2">
      <c r="A2257" t="s">
        <v>2449</v>
      </c>
      <c r="B2257" t="s">
        <v>31308</v>
      </c>
      <c r="I2257" t="s">
        <v>20</v>
      </c>
      <c r="J2257">
        <v>16.28</v>
      </c>
    </row>
    <row r="2258" spans="1:10" x14ac:dyDescent="0.2">
      <c r="A2258" t="s">
        <v>2450</v>
      </c>
      <c r="B2258" t="s">
        <v>31308</v>
      </c>
      <c r="I2258" t="s">
        <v>20</v>
      </c>
      <c r="J2258">
        <v>16.13</v>
      </c>
    </row>
    <row r="2259" spans="1:10" x14ac:dyDescent="0.2">
      <c r="A2259" t="s">
        <v>2451</v>
      </c>
      <c r="B2259" t="s">
        <v>31309</v>
      </c>
      <c r="I2259" t="s">
        <v>20</v>
      </c>
      <c r="J2259">
        <v>5.07</v>
      </c>
    </row>
    <row r="2260" spans="1:10" x14ac:dyDescent="0.2">
      <c r="A2260" t="s">
        <v>2452</v>
      </c>
      <c r="B2260" t="s">
        <v>31309</v>
      </c>
      <c r="I2260" t="s">
        <v>20</v>
      </c>
      <c r="J2260">
        <v>4.88</v>
      </c>
    </row>
    <row r="2261" spans="1:10" x14ac:dyDescent="0.2">
      <c r="A2261" t="s">
        <v>2453</v>
      </c>
      <c r="B2261" t="s">
        <v>31310</v>
      </c>
      <c r="I2261" t="s">
        <v>20</v>
      </c>
      <c r="J2261">
        <v>4.6900000000000004</v>
      </c>
    </row>
    <row r="2262" spans="1:10" x14ac:dyDescent="0.2">
      <c r="A2262" t="s">
        <v>2454</v>
      </c>
      <c r="B2262" t="s">
        <v>31310</v>
      </c>
      <c r="I2262" t="s">
        <v>20</v>
      </c>
      <c r="J2262">
        <v>4.5599999999999996</v>
      </c>
    </row>
    <row r="2263" spans="1:10" x14ac:dyDescent="0.2">
      <c r="A2263" t="s">
        <v>2455</v>
      </c>
      <c r="B2263" t="s">
        <v>31311</v>
      </c>
      <c r="I2263" t="s">
        <v>20</v>
      </c>
      <c r="J2263">
        <v>3.2</v>
      </c>
    </row>
    <row r="2264" spans="1:10" x14ac:dyDescent="0.2">
      <c r="A2264" t="s">
        <v>2456</v>
      </c>
      <c r="B2264" t="s">
        <v>31311</v>
      </c>
      <c r="I2264" t="s">
        <v>20</v>
      </c>
      <c r="J2264">
        <v>3.11</v>
      </c>
    </row>
    <row r="2265" spans="1:10" x14ac:dyDescent="0.2">
      <c r="A2265" t="s">
        <v>2457</v>
      </c>
      <c r="B2265" t="s">
        <v>31312</v>
      </c>
      <c r="I2265" t="s">
        <v>20</v>
      </c>
      <c r="J2265">
        <v>11.35</v>
      </c>
    </row>
    <row r="2266" spans="1:10" x14ac:dyDescent="0.2">
      <c r="A2266" t="s">
        <v>2458</v>
      </c>
      <c r="B2266" t="s">
        <v>31312</v>
      </c>
      <c r="I2266" t="s">
        <v>20</v>
      </c>
      <c r="J2266">
        <v>10.95</v>
      </c>
    </row>
    <row r="2267" spans="1:10" x14ac:dyDescent="0.2">
      <c r="A2267" t="s">
        <v>2459</v>
      </c>
      <c r="B2267" t="s">
        <v>31313</v>
      </c>
      <c r="I2267" t="s">
        <v>20</v>
      </c>
      <c r="J2267">
        <v>16.2</v>
      </c>
    </row>
    <row r="2268" spans="1:10" x14ac:dyDescent="0.2">
      <c r="A2268" t="s">
        <v>2460</v>
      </c>
      <c r="B2268" t="s">
        <v>31313</v>
      </c>
      <c r="I2268" t="s">
        <v>20</v>
      </c>
      <c r="J2268">
        <v>15.62</v>
      </c>
    </row>
    <row r="2269" spans="1:10" x14ac:dyDescent="0.2">
      <c r="A2269" t="s">
        <v>2461</v>
      </c>
      <c r="B2269" t="s">
        <v>31314</v>
      </c>
      <c r="I2269" t="s">
        <v>20</v>
      </c>
      <c r="J2269">
        <v>16.79</v>
      </c>
    </row>
    <row r="2270" spans="1:10" x14ac:dyDescent="0.2">
      <c r="A2270" t="s">
        <v>2462</v>
      </c>
      <c r="B2270" t="s">
        <v>31314</v>
      </c>
      <c r="I2270" t="s">
        <v>20</v>
      </c>
      <c r="J2270">
        <v>16.190000000000001</v>
      </c>
    </row>
    <row r="2271" spans="1:10" x14ac:dyDescent="0.2">
      <c r="A2271" t="s">
        <v>2463</v>
      </c>
      <c r="B2271" t="s">
        <v>31315</v>
      </c>
      <c r="I2271" t="s">
        <v>20</v>
      </c>
      <c r="J2271">
        <v>23.41</v>
      </c>
    </row>
    <row r="2272" spans="1:10" x14ac:dyDescent="0.2">
      <c r="A2272" t="s">
        <v>2464</v>
      </c>
      <c r="B2272" t="s">
        <v>31315</v>
      </c>
      <c r="I2272" t="s">
        <v>20</v>
      </c>
      <c r="J2272">
        <v>22.57</v>
      </c>
    </row>
    <row r="2273" spans="1:10" x14ac:dyDescent="0.2">
      <c r="A2273" t="s">
        <v>2465</v>
      </c>
      <c r="B2273" t="s">
        <v>31316</v>
      </c>
      <c r="I2273" t="s">
        <v>20</v>
      </c>
      <c r="J2273">
        <v>7.21</v>
      </c>
    </row>
    <row r="2274" spans="1:10" x14ac:dyDescent="0.2">
      <c r="A2274" t="s">
        <v>2466</v>
      </c>
      <c r="B2274" t="s">
        <v>31316</v>
      </c>
      <c r="I2274" t="s">
        <v>20</v>
      </c>
      <c r="J2274">
        <v>7.14</v>
      </c>
    </row>
    <row r="2275" spans="1:10" x14ac:dyDescent="0.2">
      <c r="A2275" t="s">
        <v>2467</v>
      </c>
      <c r="B2275" t="s">
        <v>31317</v>
      </c>
      <c r="I2275" t="s">
        <v>20</v>
      </c>
      <c r="J2275">
        <v>8.42</v>
      </c>
    </row>
    <row r="2276" spans="1:10" x14ac:dyDescent="0.2">
      <c r="A2276" t="s">
        <v>2468</v>
      </c>
      <c r="B2276" t="s">
        <v>31317</v>
      </c>
      <c r="I2276" t="s">
        <v>20</v>
      </c>
      <c r="J2276">
        <v>8.34</v>
      </c>
    </row>
    <row r="2277" spans="1:10" x14ac:dyDescent="0.2">
      <c r="A2277" t="s">
        <v>2469</v>
      </c>
      <c r="B2277" t="s">
        <v>31318</v>
      </c>
      <c r="I2277" t="s">
        <v>20</v>
      </c>
      <c r="J2277">
        <v>9.6300000000000008</v>
      </c>
    </row>
    <row r="2278" spans="1:10" x14ac:dyDescent="0.2">
      <c r="A2278" t="s">
        <v>2470</v>
      </c>
      <c r="B2278" t="s">
        <v>31318</v>
      </c>
      <c r="I2278" t="s">
        <v>20</v>
      </c>
      <c r="J2278">
        <v>9.5399999999999991</v>
      </c>
    </row>
    <row r="2279" spans="1:10" x14ac:dyDescent="0.2">
      <c r="A2279" t="s">
        <v>2471</v>
      </c>
      <c r="B2279" t="s">
        <v>31319</v>
      </c>
      <c r="I2279" t="s">
        <v>20</v>
      </c>
      <c r="J2279">
        <v>10.82</v>
      </c>
    </row>
    <row r="2280" spans="1:10" x14ac:dyDescent="0.2">
      <c r="A2280" t="s">
        <v>2472</v>
      </c>
      <c r="B2280" t="s">
        <v>31319</v>
      </c>
      <c r="I2280" t="s">
        <v>20</v>
      </c>
      <c r="J2280">
        <v>10.72</v>
      </c>
    </row>
    <row r="2281" spans="1:10" x14ac:dyDescent="0.2">
      <c r="A2281" t="s">
        <v>2473</v>
      </c>
      <c r="B2281" t="s">
        <v>31320</v>
      </c>
      <c r="I2281" t="s">
        <v>20</v>
      </c>
      <c r="J2281">
        <v>12.06</v>
      </c>
    </row>
    <row r="2282" spans="1:10" x14ac:dyDescent="0.2">
      <c r="A2282" t="s">
        <v>2474</v>
      </c>
      <c r="B2282" t="s">
        <v>31320</v>
      </c>
      <c r="I2282" t="s">
        <v>20</v>
      </c>
      <c r="J2282">
        <v>11.94</v>
      </c>
    </row>
    <row r="2283" spans="1:10" x14ac:dyDescent="0.2">
      <c r="A2283" t="s">
        <v>2475</v>
      </c>
      <c r="B2283" t="s">
        <v>31321</v>
      </c>
      <c r="I2283" t="s">
        <v>20</v>
      </c>
      <c r="J2283">
        <v>13.25</v>
      </c>
    </row>
    <row r="2284" spans="1:10" x14ac:dyDescent="0.2">
      <c r="A2284" t="s">
        <v>2476</v>
      </c>
      <c r="B2284" t="s">
        <v>31321</v>
      </c>
      <c r="I2284" t="s">
        <v>20</v>
      </c>
      <c r="J2284">
        <v>13.12</v>
      </c>
    </row>
    <row r="2285" spans="1:10" x14ac:dyDescent="0.2">
      <c r="A2285" t="s">
        <v>2477</v>
      </c>
      <c r="B2285" t="s">
        <v>31322</v>
      </c>
      <c r="I2285" t="s">
        <v>20</v>
      </c>
      <c r="J2285">
        <v>14.49</v>
      </c>
    </row>
    <row r="2286" spans="1:10" x14ac:dyDescent="0.2">
      <c r="A2286" t="s">
        <v>2478</v>
      </c>
      <c r="B2286" t="s">
        <v>31322</v>
      </c>
      <c r="I2286" t="s">
        <v>20</v>
      </c>
      <c r="J2286">
        <v>14.34</v>
      </c>
    </row>
    <row r="2287" spans="1:10" x14ac:dyDescent="0.2">
      <c r="A2287" t="s">
        <v>2479</v>
      </c>
      <c r="B2287" t="s">
        <v>31323</v>
      </c>
      <c r="I2287" t="s">
        <v>20</v>
      </c>
      <c r="J2287">
        <v>15.61</v>
      </c>
    </row>
    <row r="2288" spans="1:10" x14ac:dyDescent="0.2">
      <c r="A2288" t="s">
        <v>2480</v>
      </c>
      <c r="B2288" t="s">
        <v>31323</v>
      </c>
      <c r="I2288" t="s">
        <v>20</v>
      </c>
      <c r="J2288">
        <v>15.46</v>
      </c>
    </row>
    <row r="2289" spans="1:10" x14ac:dyDescent="0.2">
      <c r="A2289" t="s">
        <v>2481</v>
      </c>
      <c r="B2289" t="s">
        <v>31324</v>
      </c>
      <c r="I2289" t="s">
        <v>20</v>
      </c>
      <c r="J2289">
        <v>16.920000000000002</v>
      </c>
    </row>
    <row r="2290" spans="1:10" x14ac:dyDescent="0.2">
      <c r="A2290" t="s">
        <v>2482</v>
      </c>
      <c r="B2290" t="s">
        <v>31324</v>
      </c>
      <c r="I2290" t="s">
        <v>20</v>
      </c>
      <c r="J2290">
        <v>16.760000000000002</v>
      </c>
    </row>
    <row r="2291" spans="1:10" x14ac:dyDescent="0.2">
      <c r="A2291" t="s">
        <v>2483</v>
      </c>
      <c r="B2291" t="s">
        <v>31325</v>
      </c>
      <c r="I2291" t="s">
        <v>20</v>
      </c>
      <c r="J2291">
        <v>18.14</v>
      </c>
    </row>
    <row r="2292" spans="1:10" x14ac:dyDescent="0.2">
      <c r="A2292" t="s">
        <v>2484</v>
      </c>
      <c r="B2292" t="s">
        <v>31325</v>
      </c>
      <c r="I2292" t="s">
        <v>20</v>
      </c>
      <c r="J2292">
        <v>17.96</v>
      </c>
    </row>
    <row r="2293" spans="1:10" x14ac:dyDescent="0.2">
      <c r="A2293" t="s">
        <v>2485</v>
      </c>
      <c r="B2293" t="s">
        <v>31326</v>
      </c>
      <c r="I2293" t="s">
        <v>20</v>
      </c>
      <c r="J2293">
        <v>19.36</v>
      </c>
    </row>
    <row r="2294" spans="1:10" x14ac:dyDescent="0.2">
      <c r="A2294" t="s">
        <v>2486</v>
      </c>
      <c r="B2294" t="s">
        <v>31326</v>
      </c>
      <c r="I2294" t="s">
        <v>20</v>
      </c>
      <c r="J2294">
        <v>19.170000000000002</v>
      </c>
    </row>
    <row r="2295" spans="1:10" x14ac:dyDescent="0.2">
      <c r="A2295" t="s">
        <v>2487</v>
      </c>
      <c r="B2295" t="s">
        <v>31327</v>
      </c>
      <c r="I2295" t="s">
        <v>20</v>
      </c>
      <c r="J2295">
        <v>20.55</v>
      </c>
    </row>
    <row r="2296" spans="1:10" x14ac:dyDescent="0.2">
      <c r="A2296" t="s">
        <v>2488</v>
      </c>
      <c r="B2296" t="s">
        <v>31327</v>
      </c>
      <c r="I2296" t="s">
        <v>20</v>
      </c>
      <c r="J2296">
        <v>20.350000000000001</v>
      </c>
    </row>
    <row r="2297" spans="1:10" x14ac:dyDescent="0.2">
      <c r="A2297" t="s">
        <v>2489</v>
      </c>
      <c r="B2297" t="s">
        <v>31328</v>
      </c>
      <c r="I2297" t="s">
        <v>20</v>
      </c>
      <c r="J2297">
        <v>21.65</v>
      </c>
    </row>
    <row r="2298" spans="1:10" x14ac:dyDescent="0.2">
      <c r="A2298" t="s">
        <v>2490</v>
      </c>
      <c r="B2298" t="s">
        <v>31328</v>
      </c>
      <c r="I2298" t="s">
        <v>20</v>
      </c>
      <c r="J2298">
        <v>21.44</v>
      </c>
    </row>
    <row r="2299" spans="1:10" x14ac:dyDescent="0.2">
      <c r="A2299" t="s">
        <v>2491</v>
      </c>
      <c r="B2299" t="s">
        <v>31329</v>
      </c>
      <c r="I2299" t="s">
        <v>20</v>
      </c>
      <c r="J2299">
        <v>22.88</v>
      </c>
    </row>
    <row r="2300" spans="1:10" x14ac:dyDescent="0.2">
      <c r="A2300" t="s">
        <v>2492</v>
      </c>
      <c r="B2300" t="s">
        <v>31329</v>
      </c>
      <c r="I2300" t="s">
        <v>20</v>
      </c>
      <c r="J2300">
        <v>22.65</v>
      </c>
    </row>
    <row r="2301" spans="1:10" x14ac:dyDescent="0.2">
      <c r="A2301" t="s">
        <v>2493</v>
      </c>
      <c r="B2301" t="s">
        <v>31330</v>
      </c>
      <c r="I2301" t="s">
        <v>20</v>
      </c>
      <c r="J2301">
        <v>24.27</v>
      </c>
    </row>
    <row r="2302" spans="1:10" x14ac:dyDescent="0.2">
      <c r="A2302" t="s">
        <v>2494</v>
      </c>
      <c r="B2302" t="s">
        <v>31330</v>
      </c>
      <c r="I2302" t="s">
        <v>20</v>
      </c>
      <c r="J2302">
        <v>24.03</v>
      </c>
    </row>
    <row r="2303" spans="1:10" x14ac:dyDescent="0.2">
      <c r="A2303" t="s">
        <v>2495</v>
      </c>
      <c r="B2303" t="s">
        <v>31331</v>
      </c>
      <c r="I2303" t="s">
        <v>20</v>
      </c>
      <c r="J2303">
        <v>25.49</v>
      </c>
    </row>
    <row r="2304" spans="1:10" x14ac:dyDescent="0.2">
      <c r="A2304" t="s">
        <v>2496</v>
      </c>
      <c r="B2304" t="s">
        <v>31331</v>
      </c>
      <c r="I2304" t="s">
        <v>20</v>
      </c>
      <c r="J2304">
        <v>25.24</v>
      </c>
    </row>
    <row r="2305" spans="1:10" x14ac:dyDescent="0.2">
      <c r="A2305" t="s">
        <v>2497</v>
      </c>
      <c r="B2305" t="s">
        <v>31332</v>
      </c>
      <c r="I2305" t="s">
        <v>20</v>
      </c>
      <c r="J2305">
        <v>26.5</v>
      </c>
    </row>
    <row r="2306" spans="1:10" x14ac:dyDescent="0.2">
      <c r="A2306" t="s">
        <v>2498</v>
      </c>
      <c r="B2306" t="s">
        <v>31332</v>
      </c>
      <c r="I2306" t="s">
        <v>20</v>
      </c>
      <c r="J2306">
        <v>26.24</v>
      </c>
    </row>
    <row r="2307" spans="1:10" x14ac:dyDescent="0.2">
      <c r="A2307" t="s">
        <v>2499</v>
      </c>
      <c r="B2307" t="s">
        <v>31333</v>
      </c>
      <c r="I2307" t="s">
        <v>20</v>
      </c>
      <c r="J2307">
        <v>27.59</v>
      </c>
    </row>
    <row r="2308" spans="1:10" x14ac:dyDescent="0.2">
      <c r="A2308" t="s">
        <v>2500</v>
      </c>
      <c r="B2308" t="s">
        <v>31333</v>
      </c>
      <c r="I2308" t="s">
        <v>20</v>
      </c>
      <c r="J2308">
        <v>27.32</v>
      </c>
    </row>
    <row r="2309" spans="1:10" x14ac:dyDescent="0.2">
      <c r="A2309" t="s">
        <v>2501</v>
      </c>
      <c r="B2309" t="s">
        <v>31334</v>
      </c>
      <c r="I2309" t="s">
        <v>20</v>
      </c>
      <c r="J2309">
        <v>29.19</v>
      </c>
    </row>
    <row r="2310" spans="1:10" x14ac:dyDescent="0.2">
      <c r="A2310" t="s">
        <v>2502</v>
      </c>
      <c r="B2310" t="s">
        <v>31334</v>
      </c>
      <c r="I2310" t="s">
        <v>20</v>
      </c>
      <c r="J2310">
        <v>28.9</v>
      </c>
    </row>
    <row r="2311" spans="1:10" x14ac:dyDescent="0.2">
      <c r="A2311" t="s">
        <v>2503</v>
      </c>
      <c r="B2311" t="s">
        <v>31335</v>
      </c>
      <c r="I2311" t="s">
        <v>20</v>
      </c>
      <c r="J2311">
        <v>30.06</v>
      </c>
    </row>
    <row r="2312" spans="1:10" x14ac:dyDescent="0.2">
      <c r="A2312" t="s">
        <v>2504</v>
      </c>
      <c r="B2312" t="s">
        <v>31335</v>
      </c>
      <c r="I2312" t="s">
        <v>20</v>
      </c>
      <c r="J2312">
        <v>29.76</v>
      </c>
    </row>
    <row r="2313" spans="1:10" x14ac:dyDescent="0.2">
      <c r="A2313" t="s">
        <v>2505</v>
      </c>
      <c r="B2313" t="s">
        <v>31336</v>
      </c>
      <c r="I2313" t="s">
        <v>20</v>
      </c>
      <c r="J2313">
        <v>31.47</v>
      </c>
    </row>
    <row r="2314" spans="1:10" x14ac:dyDescent="0.2">
      <c r="A2314" t="s">
        <v>2506</v>
      </c>
      <c r="B2314" t="s">
        <v>31336</v>
      </c>
      <c r="I2314" t="s">
        <v>20</v>
      </c>
      <c r="J2314">
        <v>31.16</v>
      </c>
    </row>
    <row r="2315" spans="1:10" x14ac:dyDescent="0.2">
      <c r="A2315" t="s">
        <v>2507</v>
      </c>
      <c r="B2315" t="s">
        <v>31337</v>
      </c>
      <c r="I2315" t="s">
        <v>20</v>
      </c>
      <c r="J2315">
        <v>32.49</v>
      </c>
    </row>
    <row r="2316" spans="1:10" x14ac:dyDescent="0.2">
      <c r="A2316" t="s">
        <v>2508</v>
      </c>
      <c r="B2316" t="s">
        <v>31337</v>
      </c>
      <c r="I2316" t="s">
        <v>20</v>
      </c>
      <c r="J2316">
        <v>32.17</v>
      </c>
    </row>
    <row r="2317" spans="1:10" x14ac:dyDescent="0.2">
      <c r="A2317" t="s">
        <v>2509</v>
      </c>
      <c r="B2317" t="s">
        <v>31338</v>
      </c>
      <c r="I2317" t="s">
        <v>20</v>
      </c>
      <c r="J2317">
        <v>34.14</v>
      </c>
    </row>
    <row r="2318" spans="1:10" x14ac:dyDescent="0.2">
      <c r="A2318" t="s">
        <v>2510</v>
      </c>
      <c r="B2318" t="s">
        <v>31338</v>
      </c>
      <c r="I2318" t="s">
        <v>20</v>
      </c>
      <c r="J2318">
        <v>33.799999999999997</v>
      </c>
    </row>
    <row r="2319" spans="1:10" x14ac:dyDescent="0.2">
      <c r="A2319" t="s">
        <v>2511</v>
      </c>
      <c r="B2319" t="s">
        <v>31339</v>
      </c>
      <c r="I2319" t="s">
        <v>20</v>
      </c>
      <c r="J2319">
        <v>15.15</v>
      </c>
    </row>
    <row r="2320" spans="1:10" x14ac:dyDescent="0.2">
      <c r="A2320" t="s">
        <v>2512</v>
      </c>
      <c r="B2320" t="s">
        <v>31339</v>
      </c>
      <c r="I2320" t="s">
        <v>20</v>
      </c>
      <c r="J2320">
        <v>15.04</v>
      </c>
    </row>
    <row r="2321" spans="1:10" x14ac:dyDescent="0.2">
      <c r="A2321" t="s">
        <v>2513</v>
      </c>
      <c r="B2321" t="s">
        <v>31340</v>
      </c>
      <c r="I2321" t="s">
        <v>20</v>
      </c>
      <c r="J2321">
        <v>17.47</v>
      </c>
    </row>
    <row r="2322" spans="1:10" x14ac:dyDescent="0.2">
      <c r="A2322" t="s">
        <v>2514</v>
      </c>
      <c r="B2322" t="s">
        <v>31340</v>
      </c>
      <c r="I2322" t="s">
        <v>20</v>
      </c>
      <c r="J2322">
        <v>17.350000000000001</v>
      </c>
    </row>
    <row r="2323" spans="1:10" x14ac:dyDescent="0.2">
      <c r="A2323" t="s">
        <v>2515</v>
      </c>
      <c r="B2323" t="s">
        <v>31341</v>
      </c>
      <c r="I2323" t="s">
        <v>20</v>
      </c>
      <c r="J2323">
        <v>19.89</v>
      </c>
    </row>
    <row r="2324" spans="1:10" x14ac:dyDescent="0.2">
      <c r="A2324" t="s">
        <v>2516</v>
      </c>
      <c r="B2324" t="s">
        <v>31341</v>
      </c>
      <c r="I2324" t="s">
        <v>20</v>
      </c>
      <c r="J2324">
        <v>19.75</v>
      </c>
    </row>
    <row r="2325" spans="1:10" x14ac:dyDescent="0.2">
      <c r="A2325" t="s">
        <v>2517</v>
      </c>
      <c r="B2325" t="s">
        <v>31342</v>
      </c>
      <c r="I2325" t="s">
        <v>20</v>
      </c>
      <c r="J2325">
        <v>22.17</v>
      </c>
    </row>
    <row r="2326" spans="1:10" x14ac:dyDescent="0.2">
      <c r="A2326" t="s">
        <v>2518</v>
      </c>
      <c r="B2326" t="s">
        <v>31342</v>
      </c>
      <c r="I2326" t="s">
        <v>20</v>
      </c>
      <c r="J2326">
        <v>22.01</v>
      </c>
    </row>
    <row r="2327" spans="1:10" x14ac:dyDescent="0.2">
      <c r="A2327" t="s">
        <v>2519</v>
      </c>
      <c r="B2327" t="s">
        <v>31343</v>
      </c>
      <c r="I2327" t="s">
        <v>20</v>
      </c>
      <c r="J2327">
        <v>24.65</v>
      </c>
    </row>
    <row r="2328" spans="1:10" x14ac:dyDescent="0.2">
      <c r="A2328" t="s">
        <v>2520</v>
      </c>
      <c r="B2328" t="s">
        <v>31343</v>
      </c>
      <c r="I2328" t="s">
        <v>20</v>
      </c>
      <c r="J2328">
        <v>24.47</v>
      </c>
    </row>
    <row r="2329" spans="1:10" x14ac:dyDescent="0.2">
      <c r="A2329" t="s">
        <v>2521</v>
      </c>
      <c r="B2329" t="s">
        <v>31344</v>
      </c>
      <c r="I2329" t="s">
        <v>20</v>
      </c>
      <c r="J2329">
        <v>26.85</v>
      </c>
    </row>
    <row r="2330" spans="1:10" x14ac:dyDescent="0.2">
      <c r="A2330" t="s">
        <v>2522</v>
      </c>
      <c r="B2330" t="s">
        <v>31344</v>
      </c>
      <c r="I2330" t="s">
        <v>20</v>
      </c>
      <c r="J2330">
        <v>26.66</v>
      </c>
    </row>
    <row r="2331" spans="1:10" x14ac:dyDescent="0.2">
      <c r="A2331" t="s">
        <v>2523</v>
      </c>
      <c r="B2331" t="s">
        <v>31345</v>
      </c>
      <c r="I2331" t="s">
        <v>20</v>
      </c>
      <c r="J2331">
        <v>29.23</v>
      </c>
    </row>
    <row r="2332" spans="1:10" x14ac:dyDescent="0.2">
      <c r="A2332" t="s">
        <v>2524</v>
      </c>
      <c r="B2332" t="s">
        <v>31345</v>
      </c>
      <c r="I2332" t="s">
        <v>20</v>
      </c>
      <c r="J2332">
        <v>29.02</v>
      </c>
    </row>
    <row r="2333" spans="1:10" x14ac:dyDescent="0.2">
      <c r="A2333" t="s">
        <v>2525</v>
      </c>
      <c r="B2333" t="s">
        <v>31346</v>
      </c>
      <c r="I2333" t="s">
        <v>20</v>
      </c>
      <c r="J2333">
        <v>31.76</v>
      </c>
    </row>
    <row r="2334" spans="1:10" x14ac:dyDescent="0.2">
      <c r="A2334" t="s">
        <v>2526</v>
      </c>
      <c r="B2334" t="s">
        <v>31346</v>
      </c>
      <c r="I2334" t="s">
        <v>20</v>
      </c>
      <c r="J2334">
        <v>31.53</v>
      </c>
    </row>
    <row r="2335" spans="1:10" x14ac:dyDescent="0.2">
      <c r="A2335" t="s">
        <v>2527</v>
      </c>
      <c r="B2335" t="s">
        <v>31347</v>
      </c>
      <c r="I2335" t="s">
        <v>20</v>
      </c>
      <c r="J2335">
        <v>34.049999999999997</v>
      </c>
    </row>
    <row r="2336" spans="1:10" x14ac:dyDescent="0.2">
      <c r="A2336" t="s">
        <v>2528</v>
      </c>
      <c r="B2336" t="s">
        <v>31347</v>
      </c>
      <c r="I2336" t="s">
        <v>20</v>
      </c>
      <c r="J2336">
        <v>33.799999999999997</v>
      </c>
    </row>
    <row r="2337" spans="1:10" x14ac:dyDescent="0.2">
      <c r="A2337" t="s">
        <v>2529</v>
      </c>
      <c r="B2337" t="s">
        <v>31348</v>
      </c>
      <c r="I2337" t="s">
        <v>20</v>
      </c>
      <c r="J2337">
        <v>36.299999999999997</v>
      </c>
    </row>
    <row r="2338" spans="1:10" x14ac:dyDescent="0.2">
      <c r="A2338" t="s">
        <v>2530</v>
      </c>
      <c r="B2338" t="s">
        <v>31348</v>
      </c>
      <c r="I2338" t="s">
        <v>20</v>
      </c>
      <c r="J2338">
        <v>36.04</v>
      </c>
    </row>
    <row r="2339" spans="1:10" x14ac:dyDescent="0.2">
      <c r="A2339" t="s">
        <v>2531</v>
      </c>
      <c r="B2339" t="s">
        <v>31349</v>
      </c>
      <c r="I2339" t="s">
        <v>20</v>
      </c>
      <c r="J2339">
        <v>38.86</v>
      </c>
    </row>
    <row r="2340" spans="1:10" x14ac:dyDescent="0.2">
      <c r="A2340" t="s">
        <v>2532</v>
      </c>
      <c r="B2340" t="s">
        <v>31349</v>
      </c>
      <c r="I2340" t="s">
        <v>20</v>
      </c>
      <c r="J2340">
        <v>38.58</v>
      </c>
    </row>
    <row r="2341" spans="1:10" x14ac:dyDescent="0.2">
      <c r="A2341" t="s">
        <v>2533</v>
      </c>
      <c r="B2341" t="s">
        <v>31350</v>
      </c>
      <c r="I2341" t="s">
        <v>20</v>
      </c>
      <c r="J2341">
        <v>41.29</v>
      </c>
    </row>
    <row r="2342" spans="1:10" x14ac:dyDescent="0.2">
      <c r="A2342" t="s">
        <v>2534</v>
      </c>
      <c r="B2342" t="s">
        <v>31350</v>
      </c>
      <c r="I2342" t="s">
        <v>20</v>
      </c>
      <c r="J2342">
        <v>40.99</v>
      </c>
    </row>
    <row r="2343" spans="1:10" x14ac:dyDescent="0.2">
      <c r="A2343" t="s">
        <v>2535</v>
      </c>
      <c r="B2343" t="s">
        <v>31351</v>
      </c>
      <c r="I2343" t="s">
        <v>20</v>
      </c>
      <c r="J2343">
        <v>43.46</v>
      </c>
    </row>
    <row r="2344" spans="1:10" x14ac:dyDescent="0.2">
      <c r="A2344" t="s">
        <v>2536</v>
      </c>
      <c r="B2344" t="s">
        <v>31351</v>
      </c>
      <c r="I2344" t="s">
        <v>20</v>
      </c>
      <c r="J2344">
        <v>43.15</v>
      </c>
    </row>
    <row r="2345" spans="1:10" x14ac:dyDescent="0.2">
      <c r="A2345" t="s">
        <v>2537</v>
      </c>
      <c r="B2345" t="s">
        <v>31352</v>
      </c>
      <c r="I2345" t="s">
        <v>20</v>
      </c>
      <c r="J2345">
        <v>45.87</v>
      </c>
    </row>
    <row r="2346" spans="1:10" x14ac:dyDescent="0.2">
      <c r="A2346" t="s">
        <v>2538</v>
      </c>
      <c r="B2346" t="s">
        <v>31352</v>
      </c>
      <c r="I2346" t="s">
        <v>20</v>
      </c>
      <c r="J2346">
        <v>45.54</v>
      </c>
    </row>
    <row r="2347" spans="1:10" x14ac:dyDescent="0.2">
      <c r="A2347" t="s">
        <v>2539</v>
      </c>
      <c r="B2347" t="s">
        <v>31353</v>
      </c>
      <c r="I2347" t="s">
        <v>20</v>
      </c>
      <c r="J2347">
        <v>48.57</v>
      </c>
    </row>
    <row r="2348" spans="1:10" x14ac:dyDescent="0.2">
      <c r="A2348" t="s">
        <v>2540</v>
      </c>
      <c r="B2348" t="s">
        <v>31353</v>
      </c>
      <c r="I2348" t="s">
        <v>20</v>
      </c>
      <c r="J2348">
        <v>48.22</v>
      </c>
    </row>
    <row r="2349" spans="1:10" x14ac:dyDescent="0.2">
      <c r="A2349" t="s">
        <v>2541</v>
      </c>
      <c r="B2349" t="s">
        <v>31354</v>
      </c>
      <c r="I2349" t="s">
        <v>20</v>
      </c>
      <c r="J2349">
        <v>50.82</v>
      </c>
    </row>
    <row r="2350" spans="1:10" x14ac:dyDescent="0.2">
      <c r="A2350" t="s">
        <v>2542</v>
      </c>
      <c r="B2350" t="s">
        <v>31354</v>
      </c>
      <c r="I2350" t="s">
        <v>20</v>
      </c>
      <c r="J2350">
        <v>50.45</v>
      </c>
    </row>
    <row r="2351" spans="1:10" x14ac:dyDescent="0.2">
      <c r="A2351" t="s">
        <v>2543</v>
      </c>
      <c r="B2351" t="s">
        <v>31355</v>
      </c>
      <c r="I2351" t="s">
        <v>20</v>
      </c>
      <c r="J2351">
        <v>53.28</v>
      </c>
    </row>
    <row r="2352" spans="1:10" x14ac:dyDescent="0.2">
      <c r="A2352" t="s">
        <v>2544</v>
      </c>
      <c r="B2352" t="s">
        <v>31355</v>
      </c>
      <c r="I2352" t="s">
        <v>20</v>
      </c>
      <c r="J2352">
        <v>52.9</v>
      </c>
    </row>
    <row r="2353" spans="1:10" x14ac:dyDescent="0.2">
      <c r="A2353" t="s">
        <v>2545</v>
      </c>
      <c r="B2353" t="s">
        <v>31356</v>
      </c>
      <c r="I2353" t="s">
        <v>20</v>
      </c>
      <c r="J2353">
        <v>55.06</v>
      </c>
    </row>
    <row r="2354" spans="1:10" x14ac:dyDescent="0.2">
      <c r="A2354" t="s">
        <v>2546</v>
      </c>
      <c r="B2354" t="s">
        <v>31356</v>
      </c>
      <c r="I2354" t="s">
        <v>20</v>
      </c>
      <c r="J2354">
        <v>54.67</v>
      </c>
    </row>
    <row r="2355" spans="1:10" x14ac:dyDescent="0.2">
      <c r="A2355" t="s">
        <v>2547</v>
      </c>
      <c r="B2355" t="s">
        <v>31357</v>
      </c>
      <c r="I2355" t="s">
        <v>20</v>
      </c>
      <c r="J2355">
        <v>57.95</v>
      </c>
    </row>
    <row r="2356" spans="1:10" x14ac:dyDescent="0.2">
      <c r="A2356" t="s">
        <v>2548</v>
      </c>
      <c r="B2356" t="s">
        <v>31357</v>
      </c>
      <c r="I2356" t="s">
        <v>20</v>
      </c>
      <c r="J2356">
        <v>57.53</v>
      </c>
    </row>
    <row r="2357" spans="1:10" x14ac:dyDescent="0.2">
      <c r="A2357" t="s">
        <v>2549</v>
      </c>
      <c r="B2357" t="s">
        <v>31358</v>
      </c>
      <c r="I2357" t="s">
        <v>20</v>
      </c>
      <c r="J2357">
        <v>60.06</v>
      </c>
    </row>
    <row r="2358" spans="1:10" x14ac:dyDescent="0.2">
      <c r="A2358" t="s">
        <v>2550</v>
      </c>
      <c r="B2358" t="s">
        <v>31358</v>
      </c>
      <c r="I2358" t="s">
        <v>20</v>
      </c>
      <c r="J2358">
        <v>59.62</v>
      </c>
    </row>
    <row r="2359" spans="1:10" x14ac:dyDescent="0.2">
      <c r="A2359" t="s">
        <v>2551</v>
      </c>
      <c r="B2359" t="s">
        <v>31359</v>
      </c>
      <c r="I2359" t="s">
        <v>20</v>
      </c>
      <c r="J2359">
        <v>62.32</v>
      </c>
    </row>
    <row r="2360" spans="1:10" x14ac:dyDescent="0.2">
      <c r="A2360" t="s">
        <v>2552</v>
      </c>
      <c r="B2360" t="s">
        <v>31359</v>
      </c>
      <c r="I2360" t="s">
        <v>20</v>
      </c>
      <c r="J2360">
        <v>61.88</v>
      </c>
    </row>
    <row r="2361" spans="1:10" x14ac:dyDescent="0.2">
      <c r="A2361" t="s">
        <v>2553</v>
      </c>
      <c r="B2361" t="s">
        <v>31360</v>
      </c>
      <c r="I2361" t="s">
        <v>20</v>
      </c>
      <c r="J2361">
        <v>64.77</v>
      </c>
    </row>
    <row r="2362" spans="1:10" x14ac:dyDescent="0.2">
      <c r="A2362" t="s">
        <v>2554</v>
      </c>
      <c r="B2362" t="s">
        <v>31360</v>
      </c>
      <c r="I2362" t="s">
        <v>20</v>
      </c>
      <c r="J2362">
        <v>64.3</v>
      </c>
    </row>
    <row r="2363" spans="1:10" x14ac:dyDescent="0.2">
      <c r="A2363" t="s">
        <v>2555</v>
      </c>
      <c r="B2363" t="s">
        <v>31361</v>
      </c>
      <c r="I2363" t="s">
        <v>20</v>
      </c>
      <c r="J2363">
        <v>67.42</v>
      </c>
    </row>
    <row r="2364" spans="1:10" x14ac:dyDescent="0.2">
      <c r="A2364" t="s">
        <v>2556</v>
      </c>
      <c r="B2364" t="s">
        <v>31361</v>
      </c>
      <c r="I2364" t="s">
        <v>20</v>
      </c>
      <c r="J2364">
        <v>66.930000000000007</v>
      </c>
    </row>
    <row r="2365" spans="1:10" x14ac:dyDescent="0.2">
      <c r="A2365" t="s">
        <v>2557</v>
      </c>
      <c r="B2365" t="s">
        <v>31362</v>
      </c>
      <c r="I2365" t="s">
        <v>2558</v>
      </c>
      <c r="J2365">
        <v>1.07</v>
      </c>
    </row>
    <row r="2366" spans="1:10" x14ac:dyDescent="0.2">
      <c r="A2366" t="s">
        <v>2559</v>
      </c>
      <c r="B2366" t="s">
        <v>31362</v>
      </c>
      <c r="I2366" t="s">
        <v>2558</v>
      </c>
      <c r="J2366">
        <v>1.05</v>
      </c>
    </row>
    <row r="2367" spans="1:10" x14ac:dyDescent="0.2">
      <c r="A2367" t="s">
        <v>2560</v>
      </c>
      <c r="B2367" t="s">
        <v>31363</v>
      </c>
      <c r="I2367" t="s">
        <v>2558</v>
      </c>
      <c r="J2367">
        <v>1.35</v>
      </c>
    </row>
    <row r="2368" spans="1:10" x14ac:dyDescent="0.2">
      <c r="A2368" t="s">
        <v>2561</v>
      </c>
      <c r="B2368" t="s">
        <v>31363</v>
      </c>
      <c r="I2368" t="s">
        <v>2558</v>
      </c>
      <c r="J2368">
        <v>1.33</v>
      </c>
    </row>
    <row r="2369" spans="1:10" x14ac:dyDescent="0.2">
      <c r="A2369" t="s">
        <v>2562</v>
      </c>
      <c r="B2369" t="s">
        <v>31364</v>
      </c>
      <c r="I2369" t="s">
        <v>2558</v>
      </c>
      <c r="J2369">
        <v>1.53</v>
      </c>
    </row>
    <row r="2370" spans="1:10" x14ac:dyDescent="0.2">
      <c r="A2370" t="s">
        <v>2563</v>
      </c>
      <c r="B2370" t="s">
        <v>31364</v>
      </c>
      <c r="I2370" t="s">
        <v>2558</v>
      </c>
      <c r="J2370">
        <v>1.5</v>
      </c>
    </row>
    <row r="2371" spans="1:10" x14ac:dyDescent="0.2">
      <c r="A2371" t="s">
        <v>2564</v>
      </c>
      <c r="B2371" t="s">
        <v>31365</v>
      </c>
      <c r="I2371" t="s">
        <v>2558</v>
      </c>
      <c r="J2371">
        <v>1.79</v>
      </c>
    </row>
    <row r="2372" spans="1:10" x14ac:dyDescent="0.2">
      <c r="A2372" t="s">
        <v>2565</v>
      </c>
      <c r="B2372" t="s">
        <v>31365</v>
      </c>
      <c r="I2372" t="s">
        <v>2558</v>
      </c>
      <c r="J2372">
        <v>1.76</v>
      </c>
    </row>
    <row r="2373" spans="1:10" x14ac:dyDescent="0.2">
      <c r="A2373" t="s">
        <v>2566</v>
      </c>
      <c r="B2373" t="s">
        <v>31366</v>
      </c>
      <c r="I2373" t="s">
        <v>2558</v>
      </c>
      <c r="J2373">
        <v>2.16</v>
      </c>
    </row>
    <row r="2374" spans="1:10" x14ac:dyDescent="0.2">
      <c r="A2374" t="s">
        <v>2567</v>
      </c>
      <c r="B2374" t="s">
        <v>31366</v>
      </c>
      <c r="I2374" t="s">
        <v>2558</v>
      </c>
      <c r="J2374">
        <v>2.12</v>
      </c>
    </row>
    <row r="2375" spans="1:10" x14ac:dyDescent="0.2">
      <c r="A2375" t="s">
        <v>2568</v>
      </c>
      <c r="B2375" t="s">
        <v>31367</v>
      </c>
      <c r="I2375" t="s">
        <v>2558</v>
      </c>
      <c r="J2375">
        <v>2.68</v>
      </c>
    </row>
    <row r="2376" spans="1:10" x14ac:dyDescent="0.2">
      <c r="A2376" t="s">
        <v>2569</v>
      </c>
      <c r="B2376" t="s">
        <v>31367</v>
      </c>
      <c r="I2376" t="s">
        <v>2558</v>
      </c>
      <c r="J2376">
        <v>2.64</v>
      </c>
    </row>
    <row r="2377" spans="1:10" x14ac:dyDescent="0.2">
      <c r="A2377" t="s">
        <v>2570</v>
      </c>
      <c r="B2377" t="s">
        <v>31368</v>
      </c>
      <c r="I2377" t="s">
        <v>2558</v>
      </c>
      <c r="J2377">
        <v>3.59</v>
      </c>
    </row>
    <row r="2378" spans="1:10" x14ac:dyDescent="0.2">
      <c r="A2378" t="s">
        <v>2571</v>
      </c>
      <c r="B2378" t="s">
        <v>31368</v>
      </c>
      <c r="I2378" t="s">
        <v>2558</v>
      </c>
      <c r="J2378">
        <v>3.53</v>
      </c>
    </row>
    <row r="2379" spans="1:10" x14ac:dyDescent="0.2">
      <c r="A2379" t="s">
        <v>2572</v>
      </c>
      <c r="B2379" t="s">
        <v>31369</v>
      </c>
      <c r="I2379" t="s">
        <v>2558</v>
      </c>
      <c r="J2379">
        <v>5.39</v>
      </c>
    </row>
    <row r="2380" spans="1:10" x14ac:dyDescent="0.2">
      <c r="A2380" t="s">
        <v>2573</v>
      </c>
      <c r="B2380" t="s">
        <v>31369</v>
      </c>
      <c r="I2380" t="s">
        <v>2558</v>
      </c>
      <c r="J2380">
        <v>5.3</v>
      </c>
    </row>
    <row r="2381" spans="1:10" x14ac:dyDescent="0.2">
      <c r="A2381" t="s">
        <v>2574</v>
      </c>
      <c r="B2381" t="s">
        <v>31370</v>
      </c>
      <c r="I2381" t="s">
        <v>2558</v>
      </c>
      <c r="J2381">
        <v>10.77</v>
      </c>
    </row>
    <row r="2382" spans="1:10" x14ac:dyDescent="0.2">
      <c r="A2382" t="s">
        <v>2575</v>
      </c>
      <c r="B2382" t="s">
        <v>31370</v>
      </c>
      <c r="I2382" t="s">
        <v>2558</v>
      </c>
      <c r="J2382">
        <v>10.58</v>
      </c>
    </row>
    <row r="2383" spans="1:10" x14ac:dyDescent="0.2">
      <c r="A2383" t="s">
        <v>2576</v>
      </c>
      <c r="B2383" t="s">
        <v>31371</v>
      </c>
      <c r="I2383" t="s">
        <v>2558</v>
      </c>
      <c r="J2383">
        <v>0.82</v>
      </c>
    </row>
    <row r="2384" spans="1:10" x14ac:dyDescent="0.2">
      <c r="A2384" t="s">
        <v>2577</v>
      </c>
      <c r="B2384" t="s">
        <v>31371</v>
      </c>
      <c r="I2384" t="s">
        <v>2558</v>
      </c>
      <c r="J2384">
        <v>0.81</v>
      </c>
    </row>
    <row r="2385" spans="1:10" x14ac:dyDescent="0.2">
      <c r="A2385" t="s">
        <v>2578</v>
      </c>
      <c r="B2385" t="s">
        <v>31372</v>
      </c>
      <c r="I2385" t="s">
        <v>2558</v>
      </c>
      <c r="J2385">
        <v>1.05</v>
      </c>
    </row>
    <row r="2386" spans="1:10" x14ac:dyDescent="0.2">
      <c r="A2386" t="s">
        <v>2579</v>
      </c>
      <c r="B2386" t="s">
        <v>31372</v>
      </c>
      <c r="I2386" t="s">
        <v>2558</v>
      </c>
      <c r="J2386">
        <v>1.03</v>
      </c>
    </row>
    <row r="2387" spans="1:10" x14ac:dyDescent="0.2">
      <c r="A2387" t="s">
        <v>2580</v>
      </c>
      <c r="B2387" t="s">
        <v>31373</v>
      </c>
      <c r="I2387" t="s">
        <v>2558</v>
      </c>
      <c r="J2387">
        <v>1.2</v>
      </c>
    </row>
    <row r="2388" spans="1:10" x14ac:dyDescent="0.2">
      <c r="A2388" t="s">
        <v>2581</v>
      </c>
      <c r="B2388" t="s">
        <v>31373</v>
      </c>
      <c r="I2388" t="s">
        <v>2558</v>
      </c>
      <c r="J2388">
        <v>1.18</v>
      </c>
    </row>
    <row r="2389" spans="1:10" x14ac:dyDescent="0.2">
      <c r="A2389" t="s">
        <v>2582</v>
      </c>
      <c r="B2389" t="s">
        <v>31374</v>
      </c>
      <c r="I2389" t="s">
        <v>2558</v>
      </c>
      <c r="J2389">
        <v>1.4</v>
      </c>
    </row>
    <row r="2390" spans="1:10" x14ac:dyDescent="0.2">
      <c r="A2390" t="s">
        <v>2583</v>
      </c>
      <c r="B2390" t="s">
        <v>31374</v>
      </c>
      <c r="I2390" t="s">
        <v>2558</v>
      </c>
      <c r="J2390">
        <v>1.38</v>
      </c>
    </row>
    <row r="2391" spans="1:10" x14ac:dyDescent="0.2">
      <c r="A2391" t="s">
        <v>2584</v>
      </c>
      <c r="B2391" t="s">
        <v>31375</v>
      </c>
      <c r="I2391" t="s">
        <v>2558</v>
      </c>
      <c r="J2391">
        <v>1.67</v>
      </c>
    </row>
    <row r="2392" spans="1:10" x14ac:dyDescent="0.2">
      <c r="A2392" t="s">
        <v>2585</v>
      </c>
      <c r="B2392" t="s">
        <v>31375</v>
      </c>
      <c r="I2392" t="s">
        <v>2558</v>
      </c>
      <c r="J2392">
        <v>1.65</v>
      </c>
    </row>
    <row r="2393" spans="1:10" x14ac:dyDescent="0.2">
      <c r="A2393" t="s">
        <v>2586</v>
      </c>
      <c r="B2393" t="s">
        <v>31376</v>
      </c>
      <c r="I2393" t="s">
        <v>2558</v>
      </c>
      <c r="J2393">
        <v>2.0699999999999998</v>
      </c>
    </row>
    <row r="2394" spans="1:10" x14ac:dyDescent="0.2">
      <c r="A2394" t="s">
        <v>2587</v>
      </c>
      <c r="B2394" t="s">
        <v>31376</v>
      </c>
      <c r="I2394" t="s">
        <v>2558</v>
      </c>
      <c r="J2394">
        <v>2.04</v>
      </c>
    </row>
    <row r="2395" spans="1:10" x14ac:dyDescent="0.2">
      <c r="A2395" t="s">
        <v>2588</v>
      </c>
      <c r="B2395" t="s">
        <v>31377</v>
      </c>
      <c r="I2395" t="s">
        <v>2558</v>
      </c>
      <c r="J2395">
        <v>2.77</v>
      </c>
    </row>
    <row r="2396" spans="1:10" x14ac:dyDescent="0.2">
      <c r="A2396" t="s">
        <v>2589</v>
      </c>
      <c r="B2396" t="s">
        <v>31377</v>
      </c>
      <c r="I2396" t="s">
        <v>2558</v>
      </c>
      <c r="J2396">
        <v>2.73</v>
      </c>
    </row>
    <row r="2397" spans="1:10" x14ac:dyDescent="0.2">
      <c r="A2397" t="s">
        <v>2590</v>
      </c>
      <c r="B2397" t="s">
        <v>31378</v>
      </c>
      <c r="I2397" t="s">
        <v>2558</v>
      </c>
      <c r="J2397">
        <v>4.17</v>
      </c>
    </row>
    <row r="2398" spans="1:10" x14ac:dyDescent="0.2">
      <c r="A2398" t="s">
        <v>2591</v>
      </c>
      <c r="B2398" t="s">
        <v>31378</v>
      </c>
      <c r="I2398" t="s">
        <v>2558</v>
      </c>
      <c r="J2398">
        <v>4.1100000000000003</v>
      </c>
    </row>
    <row r="2399" spans="1:10" x14ac:dyDescent="0.2">
      <c r="A2399" t="s">
        <v>2592</v>
      </c>
      <c r="B2399" t="s">
        <v>31379</v>
      </c>
      <c r="I2399" t="s">
        <v>2558</v>
      </c>
      <c r="J2399">
        <v>8.32</v>
      </c>
    </row>
    <row r="2400" spans="1:10" x14ac:dyDescent="0.2">
      <c r="A2400" t="s">
        <v>2593</v>
      </c>
      <c r="B2400" t="s">
        <v>31379</v>
      </c>
      <c r="I2400" t="s">
        <v>2558</v>
      </c>
      <c r="J2400">
        <v>8.1999999999999993</v>
      </c>
    </row>
    <row r="2401" spans="1:10" x14ac:dyDescent="0.2">
      <c r="A2401" t="s">
        <v>2594</v>
      </c>
      <c r="B2401" t="s">
        <v>31380</v>
      </c>
      <c r="I2401" t="s">
        <v>2558</v>
      </c>
      <c r="J2401">
        <v>1.34</v>
      </c>
    </row>
    <row r="2402" spans="1:10" x14ac:dyDescent="0.2">
      <c r="A2402" t="s">
        <v>2595</v>
      </c>
      <c r="B2402" t="s">
        <v>31380</v>
      </c>
      <c r="I2402" t="s">
        <v>2558</v>
      </c>
      <c r="J2402">
        <v>1.29</v>
      </c>
    </row>
    <row r="2403" spans="1:10" x14ac:dyDescent="0.2">
      <c r="A2403" t="s">
        <v>2596</v>
      </c>
      <c r="B2403" t="s">
        <v>31381</v>
      </c>
      <c r="I2403" t="s">
        <v>2558</v>
      </c>
      <c r="J2403">
        <v>1.69</v>
      </c>
    </row>
    <row r="2404" spans="1:10" x14ac:dyDescent="0.2">
      <c r="A2404" t="s">
        <v>2597</v>
      </c>
      <c r="B2404" t="s">
        <v>31381</v>
      </c>
      <c r="I2404" t="s">
        <v>2558</v>
      </c>
      <c r="J2404">
        <v>1.63</v>
      </c>
    </row>
    <row r="2405" spans="1:10" x14ac:dyDescent="0.2">
      <c r="A2405" t="s">
        <v>2598</v>
      </c>
      <c r="B2405" t="s">
        <v>31382</v>
      </c>
      <c r="I2405" t="s">
        <v>2558</v>
      </c>
      <c r="J2405">
        <v>1.92</v>
      </c>
    </row>
    <row r="2406" spans="1:10" x14ac:dyDescent="0.2">
      <c r="A2406" t="s">
        <v>2599</v>
      </c>
      <c r="B2406" t="s">
        <v>31382</v>
      </c>
      <c r="I2406" t="s">
        <v>2558</v>
      </c>
      <c r="J2406">
        <v>1.85</v>
      </c>
    </row>
    <row r="2407" spans="1:10" x14ac:dyDescent="0.2">
      <c r="A2407" t="s">
        <v>2600</v>
      </c>
      <c r="B2407" t="s">
        <v>31383</v>
      </c>
      <c r="I2407" t="s">
        <v>2558</v>
      </c>
      <c r="J2407">
        <v>2.25</v>
      </c>
    </row>
    <row r="2408" spans="1:10" x14ac:dyDescent="0.2">
      <c r="A2408" t="s">
        <v>2601</v>
      </c>
      <c r="B2408" t="s">
        <v>31383</v>
      </c>
      <c r="I2408" t="s">
        <v>2558</v>
      </c>
      <c r="J2408">
        <v>2.17</v>
      </c>
    </row>
    <row r="2409" spans="1:10" x14ac:dyDescent="0.2">
      <c r="A2409" t="s">
        <v>2602</v>
      </c>
      <c r="B2409" t="s">
        <v>31384</v>
      </c>
      <c r="I2409" t="s">
        <v>2558</v>
      </c>
      <c r="J2409">
        <v>2.7</v>
      </c>
    </row>
    <row r="2410" spans="1:10" x14ac:dyDescent="0.2">
      <c r="A2410" t="s">
        <v>2603</v>
      </c>
      <c r="B2410" t="s">
        <v>31384</v>
      </c>
      <c r="I2410" t="s">
        <v>2558</v>
      </c>
      <c r="J2410">
        <v>2.61</v>
      </c>
    </row>
    <row r="2411" spans="1:10" x14ac:dyDescent="0.2">
      <c r="A2411" t="s">
        <v>2604</v>
      </c>
      <c r="B2411" t="s">
        <v>31385</v>
      </c>
      <c r="I2411" t="s">
        <v>2558</v>
      </c>
      <c r="J2411">
        <v>3.36</v>
      </c>
    </row>
    <row r="2412" spans="1:10" x14ac:dyDescent="0.2">
      <c r="A2412" t="s">
        <v>2605</v>
      </c>
      <c r="B2412" t="s">
        <v>31385</v>
      </c>
      <c r="I2412" t="s">
        <v>2558</v>
      </c>
      <c r="J2412">
        <v>3.25</v>
      </c>
    </row>
    <row r="2413" spans="1:10" x14ac:dyDescent="0.2">
      <c r="A2413" t="s">
        <v>2606</v>
      </c>
      <c r="B2413" t="s">
        <v>31386</v>
      </c>
      <c r="I2413" t="s">
        <v>2558</v>
      </c>
      <c r="J2413">
        <v>4.5</v>
      </c>
    </row>
    <row r="2414" spans="1:10" x14ac:dyDescent="0.2">
      <c r="A2414" t="s">
        <v>2607</v>
      </c>
      <c r="B2414" t="s">
        <v>31386</v>
      </c>
      <c r="I2414" t="s">
        <v>2558</v>
      </c>
      <c r="J2414">
        <v>4.3499999999999996</v>
      </c>
    </row>
    <row r="2415" spans="1:10" x14ac:dyDescent="0.2">
      <c r="A2415" t="s">
        <v>2608</v>
      </c>
      <c r="B2415" t="s">
        <v>31387</v>
      </c>
      <c r="I2415" t="s">
        <v>2558</v>
      </c>
      <c r="J2415">
        <v>6.83</v>
      </c>
    </row>
    <row r="2416" spans="1:10" x14ac:dyDescent="0.2">
      <c r="A2416" t="s">
        <v>2609</v>
      </c>
      <c r="B2416" t="s">
        <v>31387</v>
      </c>
      <c r="I2416" t="s">
        <v>2558</v>
      </c>
      <c r="J2416">
        <v>6.6</v>
      </c>
    </row>
    <row r="2417" spans="1:10" x14ac:dyDescent="0.2">
      <c r="A2417" t="s">
        <v>2610</v>
      </c>
      <c r="B2417" t="s">
        <v>31388</v>
      </c>
      <c r="I2417" t="s">
        <v>2558</v>
      </c>
      <c r="J2417">
        <v>13.54</v>
      </c>
    </row>
    <row r="2418" spans="1:10" x14ac:dyDescent="0.2">
      <c r="A2418" t="s">
        <v>2611</v>
      </c>
      <c r="B2418" t="s">
        <v>31388</v>
      </c>
      <c r="I2418" t="s">
        <v>2558</v>
      </c>
      <c r="J2418">
        <v>13.08</v>
      </c>
    </row>
    <row r="2419" spans="1:10" x14ac:dyDescent="0.2">
      <c r="A2419" t="s">
        <v>2612</v>
      </c>
      <c r="B2419" t="s">
        <v>31389</v>
      </c>
      <c r="I2419" t="s">
        <v>2558</v>
      </c>
      <c r="J2419">
        <v>1.08</v>
      </c>
    </row>
    <row r="2420" spans="1:10" x14ac:dyDescent="0.2">
      <c r="A2420" t="s">
        <v>2613</v>
      </c>
      <c r="B2420" t="s">
        <v>31389</v>
      </c>
      <c r="I2420" t="s">
        <v>2558</v>
      </c>
      <c r="J2420">
        <v>1.07</v>
      </c>
    </row>
    <row r="2421" spans="1:10" x14ac:dyDescent="0.2">
      <c r="A2421" t="s">
        <v>2614</v>
      </c>
      <c r="B2421" t="s">
        <v>31390</v>
      </c>
      <c r="I2421" t="s">
        <v>2558</v>
      </c>
      <c r="J2421">
        <v>1.37</v>
      </c>
    </row>
    <row r="2422" spans="1:10" x14ac:dyDescent="0.2">
      <c r="A2422" t="s">
        <v>2615</v>
      </c>
      <c r="B2422" t="s">
        <v>31390</v>
      </c>
      <c r="I2422" t="s">
        <v>2558</v>
      </c>
      <c r="J2422">
        <v>1.35</v>
      </c>
    </row>
    <row r="2423" spans="1:10" x14ac:dyDescent="0.2">
      <c r="A2423" t="s">
        <v>2616</v>
      </c>
      <c r="B2423" t="s">
        <v>31391</v>
      </c>
      <c r="I2423" t="s">
        <v>2558</v>
      </c>
      <c r="J2423">
        <v>1.54</v>
      </c>
    </row>
    <row r="2424" spans="1:10" x14ac:dyDescent="0.2">
      <c r="A2424" t="s">
        <v>2617</v>
      </c>
      <c r="B2424" t="s">
        <v>31391</v>
      </c>
      <c r="I2424" t="s">
        <v>2558</v>
      </c>
      <c r="J2424">
        <v>1.52</v>
      </c>
    </row>
    <row r="2425" spans="1:10" x14ac:dyDescent="0.2">
      <c r="A2425" t="s">
        <v>2618</v>
      </c>
      <c r="B2425" t="s">
        <v>31392</v>
      </c>
      <c r="I2425" t="s">
        <v>2558</v>
      </c>
      <c r="J2425">
        <v>1.8</v>
      </c>
    </row>
    <row r="2426" spans="1:10" x14ac:dyDescent="0.2">
      <c r="A2426" t="s">
        <v>2619</v>
      </c>
      <c r="B2426" t="s">
        <v>31392</v>
      </c>
      <c r="I2426" t="s">
        <v>2558</v>
      </c>
      <c r="J2426">
        <v>1.77</v>
      </c>
    </row>
    <row r="2427" spans="1:10" x14ac:dyDescent="0.2">
      <c r="A2427" t="s">
        <v>2620</v>
      </c>
      <c r="B2427" t="s">
        <v>31393</v>
      </c>
      <c r="I2427" t="s">
        <v>2558</v>
      </c>
      <c r="J2427">
        <v>2.17</v>
      </c>
    </row>
    <row r="2428" spans="1:10" x14ac:dyDescent="0.2">
      <c r="A2428" t="s">
        <v>2621</v>
      </c>
      <c r="B2428" t="s">
        <v>31393</v>
      </c>
      <c r="I2428" t="s">
        <v>2558</v>
      </c>
      <c r="J2428">
        <v>2.14</v>
      </c>
    </row>
    <row r="2429" spans="1:10" x14ac:dyDescent="0.2">
      <c r="A2429" t="s">
        <v>2622</v>
      </c>
      <c r="B2429" t="s">
        <v>31394</v>
      </c>
      <c r="I2429" t="s">
        <v>2558</v>
      </c>
      <c r="J2429">
        <v>2.72</v>
      </c>
    </row>
    <row r="2430" spans="1:10" x14ac:dyDescent="0.2">
      <c r="A2430" t="s">
        <v>2623</v>
      </c>
      <c r="B2430" t="s">
        <v>31394</v>
      </c>
      <c r="I2430" t="s">
        <v>2558</v>
      </c>
      <c r="J2430">
        <v>2.67</v>
      </c>
    </row>
    <row r="2431" spans="1:10" x14ac:dyDescent="0.2">
      <c r="A2431" t="s">
        <v>2624</v>
      </c>
      <c r="B2431" t="s">
        <v>31395</v>
      </c>
      <c r="I2431" t="s">
        <v>2558</v>
      </c>
      <c r="J2431">
        <v>3.63</v>
      </c>
    </row>
    <row r="2432" spans="1:10" x14ac:dyDescent="0.2">
      <c r="A2432" t="s">
        <v>2625</v>
      </c>
      <c r="B2432" t="s">
        <v>31395</v>
      </c>
      <c r="I2432" t="s">
        <v>2558</v>
      </c>
      <c r="J2432">
        <v>3.57</v>
      </c>
    </row>
    <row r="2433" spans="1:10" x14ac:dyDescent="0.2">
      <c r="A2433" t="s">
        <v>2626</v>
      </c>
      <c r="B2433" t="s">
        <v>31396</v>
      </c>
      <c r="I2433" t="s">
        <v>2558</v>
      </c>
      <c r="J2433">
        <v>5.44</v>
      </c>
    </row>
    <row r="2434" spans="1:10" x14ac:dyDescent="0.2">
      <c r="A2434" t="s">
        <v>2627</v>
      </c>
      <c r="B2434" t="s">
        <v>31396</v>
      </c>
      <c r="I2434" t="s">
        <v>2558</v>
      </c>
      <c r="J2434">
        <v>5.35</v>
      </c>
    </row>
    <row r="2435" spans="1:10" x14ac:dyDescent="0.2">
      <c r="A2435" t="s">
        <v>2628</v>
      </c>
      <c r="B2435" t="s">
        <v>31397</v>
      </c>
      <c r="I2435" t="s">
        <v>2558</v>
      </c>
      <c r="J2435">
        <v>10.89</v>
      </c>
    </row>
    <row r="2436" spans="1:10" x14ac:dyDescent="0.2">
      <c r="A2436" t="s">
        <v>2629</v>
      </c>
      <c r="B2436" t="s">
        <v>31397</v>
      </c>
      <c r="I2436" t="s">
        <v>2558</v>
      </c>
      <c r="J2436">
        <v>10.71</v>
      </c>
    </row>
    <row r="2437" spans="1:10" x14ac:dyDescent="0.2">
      <c r="A2437" t="s">
        <v>2630</v>
      </c>
      <c r="B2437" t="s">
        <v>31398</v>
      </c>
      <c r="I2437" t="s">
        <v>2558</v>
      </c>
      <c r="J2437">
        <v>0.92</v>
      </c>
    </row>
    <row r="2438" spans="1:10" x14ac:dyDescent="0.2">
      <c r="A2438" t="s">
        <v>2631</v>
      </c>
      <c r="B2438" t="s">
        <v>31398</v>
      </c>
      <c r="I2438" t="s">
        <v>2558</v>
      </c>
      <c r="J2438">
        <v>0.91</v>
      </c>
    </row>
    <row r="2439" spans="1:10" x14ac:dyDescent="0.2">
      <c r="A2439" t="s">
        <v>2632</v>
      </c>
      <c r="B2439" t="s">
        <v>31399</v>
      </c>
      <c r="I2439" t="s">
        <v>2558</v>
      </c>
      <c r="J2439">
        <v>1.17</v>
      </c>
    </row>
    <row r="2440" spans="1:10" x14ac:dyDescent="0.2">
      <c r="A2440" t="s">
        <v>2633</v>
      </c>
      <c r="B2440" t="s">
        <v>31399</v>
      </c>
      <c r="I2440" t="s">
        <v>2558</v>
      </c>
      <c r="J2440">
        <v>1.1599999999999999</v>
      </c>
    </row>
    <row r="2441" spans="1:10" x14ac:dyDescent="0.2">
      <c r="A2441" t="s">
        <v>2634</v>
      </c>
      <c r="B2441" t="s">
        <v>31400</v>
      </c>
      <c r="I2441" t="s">
        <v>2558</v>
      </c>
      <c r="J2441">
        <v>1.34</v>
      </c>
    </row>
    <row r="2442" spans="1:10" x14ac:dyDescent="0.2">
      <c r="A2442" t="s">
        <v>2635</v>
      </c>
      <c r="B2442" t="s">
        <v>31400</v>
      </c>
      <c r="I2442" t="s">
        <v>2558</v>
      </c>
      <c r="J2442">
        <v>1.32</v>
      </c>
    </row>
    <row r="2443" spans="1:10" x14ac:dyDescent="0.2">
      <c r="A2443" t="s">
        <v>2636</v>
      </c>
      <c r="B2443" t="s">
        <v>31401</v>
      </c>
      <c r="I2443" t="s">
        <v>2558</v>
      </c>
      <c r="J2443">
        <v>1.57</v>
      </c>
    </row>
    <row r="2444" spans="1:10" x14ac:dyDescent="0.2">
      <c r="A2444" t="s">
        <v>2637</v>
      </c>
      <c r="B2444" t="s">
        <v>31401</v>
      </c>
      <c r="I2444" t="s">
        <v>2558</v>
      </c>
      <c r="J2444">
        <v>1.55</v>
      </c>
    </row>
    <row r="2445" spans="1:10" x14ac:dyDescent="0.2">
      <c r="A2445" t="s">
        <v>2638</v>
      </c>
      <c r="B2445" t="s">
        <v>31402</v>
      </c>
      <c r="I2445" t="s">
        <v>2558</v>
      </c>
      <c r="J2445">
        <v>1.87</v>
      </c>
    </row>
    <row r="2446" spans="1:10" x14ac:dyDescent="0.2">
      <c r="A2446" t="s">
        <v>2639</v>
      </c>
      <c r="B2446" t="s">
        <v>31402</v>
      </c>
      <c r="I2446" t="s">
        <v>2558</v>
      </c>
      <c r="J2446">
        <v>1.85</v>
      </c>
    </row>
    <row r="2447" spans="1:10" x14ac:dyDescent="0.2">
      <c r="A2447" t="s">
        <v>2640</v>
      </c>
      <c r="B2447" t="s">
        <v>31403</v>
      </c>
      <c r="I2447" t="s">
        <v>2558</v>
      </c>
      <c r="J2447">
        <v>2.3199999999999998</v>
      </c>
    </row>
    <row r="2448" spans="1:10" x14ac:dyDescent="0.2">
      <c r="A2448" t="s">
        <v>2641</v>
      </c>
      <c r="B2448" t="s">
        <v>31403</v>
      </c>
      <c r="I2448" t="s">
        <v>2558</v>
      </c>
      <c r="J2448">
        <v>2.29</v>
      </c>
    </row>
    <row r="2449" spans="1:10" x14ac:dyDescent="0.2">
      <c r="A2449" t="s">
        <v>2642</v>
      </c>
      <c r="B2449" t="s">
        <v>31404</v>
      </c>
      <c r="I2449" t="s">
        <v>2558</v>
      </c>
      <c r="J2449">
        <v>3.11</v>
      </c>
    </row>
    <row r="2450" spans="1:10" x14ac:dyDescent="0.2">
      <c r="A2450" t="s">
        <v>2643</v>
      </c>
      <c r="B2450" t="s">
        <v>31404</v>
      </c>
      <c r="I2450" t="s">
        <v>2558</v>
      </c>
      <c r="J2450">
        <v>3.07</v>
      </c>
    </row>
    <row r="2451" spans="1:10" x14ac:dyDescent="0.2">
      <c r="A2451" t="s">
        <v>2644</v>
      </c>
      <c r="B2451" t="s">
        <v>31405</v>
      </c>
      <c r="I2451" t="s">
        <v>2558</v>
      </c>
      <c r="J2451">
        <v>4.76</v>
      </c>
    </row>
    <row r="2452" spans="1:10" x14ac:dyDescent="0.2">
      <c r="A2452" t="s">
        <v>2645</v>
      </c>
      <c r="B2452" t="s">
        <v>31405</v>
      </c>
      <c r="I2452" t="s">
        <v>2558</v>
      </c>
      <c r="J2452">
        <v>4.7</v>
      </c>
    </row>
    <row r="2453" spans="1:10" x14ac:dyDescent="0.2">
      <c r="A2453" t="s">
        <v>2646</v>
      </c>
      <c r="B2453" t="s">
        <v>31406</v>
      </c>
      <c r="I2453" t="s">
        <v>2558</v>
      </c>
      <c r="J2453">
        <v>9.34</v>
      </c>
    </row>
    <row r="2454" spans="1:10" x14ac:dyDescent="0.2">
      <c r="A2454" t="s">
        <v>2647</v>
      </c>
      <c r="B2454" t="s">
        <v>31406</v>
      </c>
      <c r="I2454" t="s">
        <v>2558</v>
      </c>
      <c r="J2454">
        <v>9.2200000000000006</v>
      </c>
    </row>
    <row r="2455" spans="1:10" x14ac:dyDescent="0.2">
      <c r="A2455" t="s">
        <v>2648</v>
      </c>
      <c r="B2455" t="s">
        <v>31407</v>
      </c>
      <c r="I2455" t="s">
        <v>2558</v>
      </c>
      <c r="J2455">
        <v>0.65</v>
      </c>
    </row>
    <row r="2456" spans="1:10" x14ac:dyDescent="0.2">
      <c r="A2456" t="s">
        <v>2649</v>
      </c>
      <c r="B2456" t="s">
        <v>31407</v>
      </c>
      <c r="I2456" t="s">
        <v>2558</v>
      </c>
      <c r="J2456">
        <v>0.64</v>
      </c>
    </row>
    <row r="2457" spans="1:10" x14ac:dyDescent="0.2">
      <c r="A2457" t="s">
        <v>2650</v>
      </c>
      <c r="B2457" t="s">
        <v>31408</v>
      </c>
      <c r="I2457" t="s">
        <v>2558</v>
      </c>
      <c r="J2457">
        <v>0.78</v>
      </c>
    </row>
    <row r="2458" spans="1:10" x14ac:dyDescent="0.2">
      <c r="A2458" t="s">
        <v>2651</v>
      </c>
      <c r="B2458" t="s">
        <v>31408</v>
      </c>
      <c r="I2458" t="s">
        <v>2558</v>
      </c>
      <c r="J2458">
        <v>0.77</v>
      </c>
    </row>
    <row r="2459" spans="1:10" x14ac:dyDescent="0.2">
      <c r="A2459" t="s">
        <v>2652</v>
      </c>
      <c r="B2459" t="s">
        <v>31409</v>
      </c>
      <c r="I2459" t="s">
        <v>2558</v>
      </c>
      <c r="J2459">
        <v>0.92</v>
      </c>
    </row>
    <row r="2460" spans="1:10" x14ac:dyDescent="0.2">
      <c r="A2460" t="s">
        <v>2653</v>
      </c>
      <c r="B2460" t="s">
        <v>31409</v>
      </c>
      <c r="I2460" t="s">
        <v>2558</v>
      </c>
      <c r="J2460">
        <v>0.9</v>
      </c>
    </row>
    <row r="2461" spans="1:10" x14ac:dyDescent="0.2">
      <c r="A2461" t="s">
        <v>2654</v>
      </c>
      <c r="B2461" t="s">
        <v>31410</v>
      </c>
      <c r="I2461" t="s">
        <v>2558</v>
      </c>
      <c r="J2461">
        <v>1.05</v>
      </c>
    </row>
    <row r="2462" spans="1:10" x14ac:dyDescent="0.2">
      <c r="A2462" t="s">
        <v>2655</v>
      </c>
      <c r="B2462" t="s">
        <v>31410</v>
      </c>
      <c r="I2462" t="s">
        <v>2558</v>
      </c>
      <c r="J2462">
        <v>1.04</v>
      </c>
    </row>
    <row r="2463" spans="1:10" x14ac:dyDescent="0.2">
      <c r="A2463" t="s">
        <v>2656</v>
      </c>
      <c r="B2463" t="s">
        <v>31411</v>
      </c>
      <c r="I2463" t="s">
        <v>2558</v>
      </c>
      <c r="J2463">
        <v>1.27</v>
      </c>
    </row>
    <row r="2464" spans="1:10" x14ac:dyDescent="0.2">
      <c r="A2464" t="s">
        <v>2657</v>
      </c>
      <c r="B2464" t="s">
        <v>31411</v>
      </c>
      <c r="I2464" t="s">
        <v>2558</v>
      </c>
      <c r="J2464">
        <v>1.25</v>
      </c>
    </row>
    <row r="2465" spans="1:10" x14ac:dyDescent="0.2">
      <c r="A2465" t="s">
        <v>2658</v>
      </c>
      <c r="B2465" t="s">
        <v>31412</v>
      </c>
      <c r="I2465" t="s">
        <v>2558</v>
      </c>
      <c r="J2465">
        <v>1.59</v>
      </c>
    </row>
    <row r="2466" spans="1:10" x14ac:dyDescent="0.2">
      <c r="A2466" t="s">
        <v>2659</v>
      </c>
      <c r="B2466" t="s">
        <v>31412</v>
      </c>
      <c r="I2466" t="s">
        <v>2558</v>
      </c>
      <c r="J2466">
        <v>1.57</v>
      </c>
    </row>
    <row r="2467" spans="1:10" x14ac:dyDescent="0.2">
      <c r="A2467" t="s">
        <v>2660</v>
      </c>
      <c r="B2467" t="s">
        <v>31413</v>
      </c>
      <c r="I2467" t="s">
        <v>2558</v>
      </c>
      <c r="J2467">
        <v>2.11</v>
      </c>
    </row>
    <row r="2468" spans="1:10" x14ac:dyDescent="0.2">
      <c r="A2468" t="s">
        <v>2661</v>
      </c>
      <c r="B2468" t="s">
        <v>31413</v>
      </c>
      <c r="I2468" t="s">
        <v>2558</v>
      </c>
      <c r="J2468">
        <v>2.08</v>
      </c>
    </row>
    <row r="2469" spans="1:10" x14ac:dyDescent="0.2">
      <c r="A2469" t="s">
        <v>2662</v>
      </c>
      <c r="B2469" t="s">
        <v>31414</v>
      </c>
      <c r="I2469" t="s">
        <v>2558</v>
      </c>
      <c r="J2469">
        <v>3.19</v>
      </c>
    </row>
    <row r="2470" spans="1:10" x14ac:dyDescent="0.2">
      <c r="A2470" t="s">
        <v>2663</v>
      </c>
      <c r="B2470" t="s">
        <v>31414</v>
      </c>
      <c r="I2470" t="s">
        <v>2558</v>
      </c>
      <c r="J2470">
        <v>3.15</v>
      </c>
    </row>
    <row r="2471" spans="1:10" x14ac:dyDescent="0.2">
      <c r="A2471" t="s">
        <v>2664</v>
      </c>
      <c r="B2471" t="s">
        <v>31415</v>
      </c>
      <c r="I2471" t="s">
        <v>2558</v>
      </c>
      <c r="J2471">
        <v>6.37</v>
      </c>
    </row>
    <row r="2472" spans="1:10" x14ac:dyDescent="0.2">
      <c r="A2472" t="s">
        <v>2665</v>
      </c>
      <c r="B2472" t="s">
        <v>31415</v>
      </c>
      <c r="I2472" t="s">
        <v>2558</v>
      </c>
      <c r="J2472">
        <v>6.28</v>
      </c>
    </row>
    <row r="2473" spans="1:10" x14ac:dyDescent="0.2">
      <c r="A2473" t="s">
        <v>2666</v>
      </c>
      <c r="B2473" t="s">
        <v>31416</v>
      </c>
      <c r="I2473" t="s">
        <v>2558</v>
      </c>
      <c r="J2473">
        <v>0.49</v>
      </c>
    </row>
    <row r="2474" spans="1:10" x14ac:dyDescent="0.2">
      <c r="A2474" t="s">
        <v>2667</v>
      </c>
      <c r="B2474" t="s">
        <v>31416</v>
      </c>
      <c r="I2474" t="s">
        <v>2558</v>
      </c>
      <c r="J2474">
        <v>0.48</v>
      </c>
    </row>
    <row r="2475" spans="1:10" x14ac:dyDescent="0.2">
      <c r="A2475" t="s">
        <v>2668</v>
      </c>
      <c r="B2475" t="s">
        <v>31417</v>
      </c>
      <c r="I2475" t="s">
        <v>2558</v>
      </c>
      <c r="J2475">
        <v>0.64</v>
      </c>
    </row>
    <row r="2476" spans="1:10" x14ac:dyDescent="0.2">
      <c r="A2476" t="s">
        <v>2669</v>
      </c>
      <c r="B2476" t="s">
        <v>31417</v>
      </c>
      <c r="I2476" t="s">
        <v>2558</v>
      </c>
      <c r="J2476">
        <v>0.63</v>
      </c>
    </row>
    <row r="2477" spans="1:10" x14ac:dyDescent="0.2">
      <c r="A2477" t="s">
        <v>2670</v>
      </c>
      <c r="B2477" t="s">
        <v>31418</v>
      </c>
      <c r="I2477" t="s">
        <v>2558</v>
      </c>
      <c r="J2477">
        <v>0.83</v>
      </c>
    </row>
    <row r="2478" spans="1:10" x14ac:dyDescent="0.2">
      <c r="A2478" t="s">
        <v>2671</v>
      </c>
      <c r="B2478" t="s">
        <v>31418</v>
      </c>
      <c r="I2478" t="s">
        <v>2558</v>
      </c>
      <c r="J2478">
        <v>0.82</v>
      </c>
    </row>
    <row r="2479" spans="1:10" x14ac:dyDescent="0.2">
      <c r="A2479" t="s">
        <v>2672</v>
      </c>
      <c r="B2479" t="s">
        <v>31419</v>
      </c>
      <c r="I2479" t="s">
        <v>2558</v>
      </c>
      <c r="J2479">
        <v>11.78</v>
      </c>
    </row>
    <row r="2480" spans="1:10" x14ac:dyDescent="0.2">
      <c r="A2480" t="s">
        <v>2673</v>
      </c>
      <c r="B2480" t="s">
        <v>31419</v>
      </c>
      <c r="I2480" t="s">
        <v>2558</v>
      </c>
      <c r="J2480">
        <v>11.03</v>
      </c>
    </row>
    <row r="2481" spans="1:10" x14ac:dyDescent="0.2">
      <c r="A2481" t="s">
        <v>121</v>
      </c>
      <c r="B2481" t="s">
        <v>31420</v>
      </c>
      <c r="I2481" t="s">
        <v>2674</v>
      </c>
      <c r="J2481">
        <v>35.880000000000003</v>
      </c>
    </row>
    <row r="2482" spans="1:10" x14ac:dyDescent="0.2">
      <c r="A2482" t="s">
        <v>2675</v>
      </c>
      <c r="B2482" t="s">
        <v>31420</v>
      </c>
      <c r="I2482" t="s">
        <v>2674</v>
      </c>
      <c r="J2482">
        <v>34.840000000000003</v>
      </c>
    </row>
    <row r="2483" spans="1:10" x14ac:dyDescent="0.2">
      <c r="A2483" t="s">
        <v>2676</v>
      </c>
      <c r="B2483" t="s">
        <v>31421</v>
      </c>
      <c r="I2483" t="s">
        <v>2558</v>
      </c>
      <c r="J2483">
        <v>2.6</v>
      </c>
    </row>
    <row r="2484" spans="1:10" x14ac:dyDescent="0.2">
      <c r="A2484" t="s">
        <v>2677</v>
      </c>
      <c r="B2484" t="s">
        <v>31421</v>
      </c>
      <c r="I2484" t="s">
        <v>2558</v>
      </c>
      <c r="J2484">
        <v>2.59</v>
      </c>
    </row>
    <row r="2485" spans="1:10" x14ac:dyDescent="0.2">
      <c r="A2485" t="s">
        <v>2678</v>
      </c>
      <c r="B2485" t="s">
        <v>31422</v>
      </c>
      <c r="I2485" t="s">
        <v>5</v>
      </c>
      <c r="J2485">
        <v>20.59</v>
      </c>
    </row>
    <row r="2486" spans="1:10" x14ac:dyDescent="0.2">
      <c r="A2486" t="s">
        <v>2679</v>
      </c>
      <c r="B2486" t="s">
        <v>31422</v>
      </c>
      <c r="I2486" t="s">
        <v>5</v>
      </c>
      <c r="J2486">
        <v>19.52</v>
      </c>
    </row>
    <row r="2487" spans="1:10" x14ac:dyDescent="0.2">
      <c r="A2487" t="s">
        <v>2680</v>
      </c>
      <c r="B2487" t="s">
        <v>31423</v>
      </c>
      <c r="I2487" t="s">
        <v>5</v>
      </c>
      <c r="J2487">
        <v>21.63</v>
      </c>
    </row>
    <row r="2488" spans="1:10" x14ac:dyDescent="0.2">
      <c r="A2488" t="s">
        <v>2681</v>
      </c>
      <c r="B2488" t="s">
        <v>31423</v>
      </c>
      <c r="I2488" t="s">
        <v>5</v>
      </c>
      <c r="J2488">
        <v>20.52</v>
      </c>
    </row>
    <row r="2489" spans="1:10" x14ac:dyDescent="0.2">
      <c r="A2489" t="s">
        <v>2682</v>
      </c>
      <c r="B2489" t="s">
        <v>31424</v>
      </c>
      <c r="I2489" t="s">
        <v>21503</v>
      </c>
      <c r="J2489">
        <v>22.71</v>
      </c>
    </row>
    <row r="2490" spans="1:10" x14ac:dyDescent="0.2">
      <c r="A2490" t="s">
        <v>2683</v>
      </c>
      <c r="B2490" t="s">
        <v>31424</v>
      </c>
      <c r="I2490" t="s">
        <v>21503</v>
      </c>
      <c r="J2490">
        <v>21.53</v>
      </c>
    </row>
    <row r="2491" spans="1:10" x14ac:dyDescent="0.2">
      <c r="A2491" t="s">
        <v>2684</v>
      </c>
      <c r="B2491" t="s">
        <v>31425</v>
      </c>
      <c r="I2491" t="s">
        <v>5</v>
      </c>
      <c r="J2491">
        <v>23.85</v>
      </c>
    </row>
    <row r="2492" spans="1:10" x14ac:dyDescent="0.2">
      <c r="A2492" t="s">
        <v>2685</v>
      </c>
      <c r="B2492" t="s">
        <v>31425</v>
      </c>
      <c r="I2492" t="s">
        <v>5</v>
      </c>
      <c r="J2492">
        <v>22.62</v>
      </c>
    </row>
    <row r="2493" spans="1:10" x14ac:dyDescent="0.2">
      <c r="A2493" t="s">
        <v>2686</v>
      </c>
      <c r="B2493" t="s">
        <v>31426</v>
      </c>
      <c r="I2493" t="s">
        <v>5</v>
      </c>
      <c r="J2493">
        <v>24.99</v>
      </c>
    </row>
    <row r="2494" spans="1:10" x14ac:dyDescent="0.2">
      <c r="A2494" t="s">
        <v>2687</v>
      </c>
      <c r="B2494" t="s">
        <v>31426</v>
      </c>
      <c r="I2494" t="s">
        <v>5</v>
      </c>
      <c r="J2494">
        <v>23.7</v>
      </c>
    </row>
    <row r="2495" spans="1:10" x14ac:dyDescent="0.2">
      <c r="A2495" t="s">
        <v>2688</v>
      </c>
      <c r="B2495" t="s">
        <v>31427</v>
      </c>
      <c r="I2495" t="s">
        <v>5</v>
      </c>
      <c r="J2495">
        <v>26.27</v>
      </c>
    </row>
    <row r="2496" spans="1:10" x14ac:dyDescent="0.2">
      <c r="A2496" t="s">
        <v>2689</v>
      </c>
      <c r="B2496" t="s">
        <v>31427</v>
      </c>
      <c r="I2496" t="s">
        <v>5</v>
      </c>
      <c r="J2496">
        <v>24.91</v>
      </c>
    </row>
    <row r="2497" spans="1:10" x14ac:dyDescent="0.2">
      <c r="A2497" t="s">
        <v>2690</v>
      </c>
      <c r="B2497" t="s">
        <v>31428</v>
      </c>
      <c r="I2497" t="s">
        <v>5</v>
      </c>
      <c r="J2497">
        <v>27.62</v>
      </c>
    </row>
    <row r="2498" spans="1:10" x14ac:dyDescent="0.2">
      <c r="A2498" t="s">
        <v>2691</v>
      </c>
      <c r="B2498" t="s">
        <v>31428</v>
      </c>
      <c r="I2498" t="s">
        <v>5</v>
      </c>
      <c r="J2498">
        <v>26.19</v>
      </c>
    </row>
    <row r="2499" spans="1:10" x14ac:dyDescent="0.2">
      <c r="A2499" t="s">
        <v>2692</v>
      </c>
      <c r="B2499" t="s">
        <v>31429</v>
      </c>
      <c r="I2499" t="s">
        <v>5</v>
      </c>
      <c r="J2499">
        <v>28.97</v>
      </c>
    </row>
    <row r="2500" spans="1:10" x14ac:dyDescent="0.2">
      <c r="A2500" t="s">
        <v>2693</v>
      </c>
      <c r="B2500" t="s">
        <v>31429</v>
      </c>
      <c r="I2500" t="s">
        <v>5</v>
      </c>
      <c r="J2500">
        <v>27.47</v>
      </c>
    </row>
    <row r="2501" spans="1:10" x14ac:dyDescent="0.2">
      <c r="A2501" t="s">
        <v>2694</v>
      </c>
      <c r="B2501" t="s">
        <v>31430</v>
      </c>
      <c r="I2501" t="s">
        <v>5</v>
      </c>
      <c r="J2501">
        <v>30.37</v>
      </c>
    </row>
    <row r="2502" spans="1:10" x14ac:dyDescent="0.2">
      <c r="A2502" t="s">
        <v>2695</v>
      </c>
      <c r="B2502" t="s">
        <v>31430</v>
      </c>
      <c r="I2502" t="s">
        <v>5</v>
      </c>
      <c r="J2502">
        <v>28.8</v>
      </c>
    </row>
    <row r="2503" spans="1:10" x14ac:dyDescent="0.2">
      <c r="A2503" t="s">
        <v>2696</v>
      </c>
      <c r="B2503" t="s">
        <v>31431</v>
      </c>
      <c r="I2503" t="s">
        <v>653</v>
      </c>
      <c r="J2503">
        <v>42.97</v>
      </c>
    </row>
    <row r="2504" spans="1:10" x14ac:dyDescent="0.2">
      <c r="A2504" t="s">
        <v>2697</v>
      </c>
      <c r="B2504" t="s">
        <v>31431</v>
      </c>
      <c r="I2504" t="s">
        <v>653</v>
      </c>
      <c r="J2504">
        <v>39.619999999999997</v>
      </c>
    </row>
    <row r="2505" spans="1:10" x14ac:dyDescent="0.2">
      <c r="A2505" t="s">
        <v>2698</v>
      </c>
      <c r="B2505" t="s">
        <v>31432</v>
      </c>
      <c r="I2505" t="s">
        <v>653</v>
      </c>
      <c r="J2505">
        <v>29.53</v>
      </c>
    </row>
    <row r="2506" spans="1:10" x14ac:dyDescent="0.2">
      <c r="A2506" t="s">
        <v>2699</v>
      </c>
      <c r="B2506" t="s">
        <v>31432</v>
      </c>
      <c r="I2506" t="s">
        <v>653</v>
      </c>
      <c r="J2506">
        <v>26.85</v>
      </c>
    </row>
    <row r="2507" spans="1:10" x14ac:dyDescent="0.2">
      <c r="A2507" t="s">
        <v>2700</v>
      </c>
      <c r="B2507" t="s">
        <v>31433</v>
      </c>
      <c r="I2507" t="s">
        <v>653</v>
      </c>
      <c r="J2507">
        <v>31.51</v>
      </c>
    </row>
    <row r="2508" spans="1:10" x14ac:dyDescent="0.2">
      <c r="A2508" t="s">
        <v>2701</v>
      </c>
      <c r="B2508" t="s">
        <v>31433</v>
      </c>
      <c r="I2508" t="s">
        <v>653</v>
      </c>
      <c r="J2508">
        <v>28.83</v>
      </c>
    </row>
    <row r="2509" spans="1:10" x14ac:dyDescent="0.2">
      <c r="A2509" t="s">
        <v>2702</v>
      </c>
      <c r="B2509" t="s">
        <v>31434</v>
      </c>
      <c r="I2509" t="s">
        <v>653</v>
      </c>
      <c r="J2509">
        <v>57.36</v>
      </c>
    </row>
    <row r="2510" spans="1:10" x14ac:dyDescent="0.2">
      <c r="A2510" t="s">
        <v>2703</v>
      </c>
      <c r="B2510" t="s">
        <v>31434</v>
      </c>
      <c r="I2510" t="s">
        <v>653</v>
      </c>
      <c r="J2510">
        <v>52.65</v>
      </c>
    </row>
    <row r="2511" spans="1:10" x14ac:dyDescent="0.2">
      <c r="A2511" t="s">
        <v>2704</v>
      </c>
      <c r="B2511" t="s">
        <v>31435</v>
      </c>
      <c r="I2511" t="s">
        <v>653</v>
      </c>
      <c r="J2511">
        <v>61.56</v>
      </c>
    </row>
    <row r="2512" spans="1:10" x14ac:dyDescent="0.2">
      <c r="A2512" t="s">
        <v>2705</v>
      </c>
      <c r="B2512" t="s">
        <v>31435</v>
      </c>
      <c r="I2512" t="s">
        <v>653</v>
      </c>
      <c r="J2512">
        <v>55.65</v>
      </c>
    </row>
    <row r="2513" spans="1:10" x14ac:dyDescent="0.2">
      <c r="A2513" t="s">
        <v>2706</v>
      </c>
      <c r="B2513" t="s">
        <v>31436</v>
      </c>
      <c r="I2513" t="s">
        <v>653</v>
      </c>
      <c r="J2513">
        <v>110.49</v>
      </c>
    </row>
    <row r="2514" spans="1:10" x14ac:dyDescent="0.2">
      <c r="A2514" t="s">
        <v>2707</v>
      </c>
      <c r="B2514" t="s">
        <v>31436</v>
      </c>
      <c r="I2514" t="s">
        <v>653</v>
      </c>
      <c r="J2514">
        <v>99.82</v>
      </c>
    </row>
    <row r="2515" spans="1:10" x14ac:dyDescent="0.2">
      <c r="A2515" t="s">
        <v>2708</v>
      </c>
      <c r="B2515" t="s">
        <v>31437</v>
      </c>
      <c r="I2515" t="s">
        <v>653</v>
      </c>
      <c r="J2515">
        <v>270.42</v>
      </c>
    </row>
    <row r="2516" spans="1:10" x14ac:dyDescent="0.2">
      <c r="A2516" t="s">
        <v>2709</v>
      </c>
      <c r="B2516" t="s">
        <v>31437</v>
      </c>
      <c r="I2516" t="s">
        <v>653</v>
      </c>
      <c r="J2516">
        <v>244.04</v>
      </c>
    </row>
    <row r="2517" spans="1:10" x14ac:dyDescent="0.2">
      <c r="A2517" t="s">
        <v>2710</v>
      </c>
      <c r="B2517" t="s">
        <v>31438</v>
      </c>
      <c r="I2517" t="s">
        <v>653</v>
      </c>
      <c r="J2517">
        <v>83.83</v>
      </c>
    </row>
    <row r="2518" spans="1:10" x14ac:dyDescent="0.2">
      <c r="A2518" t="s">
        <v>2711</v>
      </c>
      <c r="B2518" t="s">
        <v>31438</v>
      </c>
      <c r="I2518" t="s">
        <v>653</v>
      </c>
      <c r="J2518">
        <v>80.41</v>
      </c>
    </row>
    <row r="2519" spans="1:10" x14ac:dyDescent="0.2">
      <c r="A2519" t="s">
        <v>2712</v>
      </c>
      <c r="B2519" t="s">
        <v>31439</v>
      </c>
      <c r="I2519" t="s">
        <v>653</v>
      </c>
      <c r="J2519">
        <v>92.51</v>
      </c>
    </row>
    <row r="2520" spans="1:10" x14ac:dyDescent="0.2">
      <c r="A2520" t="s">
        <v>2713</v>
      </c>
      <c r="B2520" t="s">
        <v>31439</v>
      </c>
      <c r="I2520" t="s">
        <v>653</v>
      </c>
      <c r="J2520">
        <v>88.71</v>
      </c>
    </row>
    <row r="2521" spans="1:10" x14ac:dyDescent="0.2">
      <c r="A2521" t="s">
        <v>2714</v>
      </c>
      <c r="B2521" t="s">
        <v>31440</v>
      </c>
      <c r="I2521" t="s">
        <v>653</v>
      </c>
      <c r="J2521">
        <v>105.13</v>
      </c>
    </row>
    <row r="2522" spans="1:10" x14ac:dyDescent="0.2">
      <c r="A2522" t="s">
        <v>2715</v>
      </c>
      <c r="B2522" t="s">
        <v>31440</v>
      </c>
      <c r="I2522" t="s">
        <v>653</v>
      </c>
      <c r="J2522">
        <v>100.81</v>
      </c>
    </row>
    <row r="2523" spans="1:10" x14ac:dyDescent="0.2">
      <c r="A2523" t="s">
        <v>2716</v>
      </c>
      <c r="B2523" t="s">
        <v>31441</v>
      </c>
      <c r="I2523" t="s">
        <v>653</v>
      </c>
      <c r="J2523">
        <v>121.95</v>
      </c>
    </row>
    <row r="2524" spans="1:10" x14ac:dyDescent="0.2">
      <c r="A2524" t="s">
        <v>2717</v>
      </c>
      <c r="B2524" t="s">
        <v>31441</v>
      </c>
      <c r="I2524" t="s">
        <v>653</v>
      </c>
      <c r="J2524">
        <v>116.94</v>
      </c>
    </row>
    <row r="2525" spans="1:10" x14ac:dyDescent="0.2">
      <c r="A2525" t="s">
        <v>2718</v>
      </c>
      <c r="B2525" t="s">
        <v>31442</v>
      </c>
      <c r="I2525" t="s">
        <v>653</v>
      </c>
      <c r="J2525">
        <v>138.77000000000001</v>
      </c>
    </row>
    <row r="2526" spans="1:10" x14ac:dyDescent="0.2">
      <c r="A2526" t="s">
        <v>2719</v>
      </c>
      <c r="B2526" t="s">
        <v>31442</v>
      </c>
      <c r="I2526" t="s">
        <v>653</v>
      </c>
      <c r="J2526">
        <v>133.07</v>
      </c>
    </row>
    <row r="2527" spans="1:10" x14ac:dyDescent="0.2">
      <c r="A2527" t="s">
        <v>2720</v>
      </c>
      <c r="B2527" t="s">
        <v>31443</v>
      </c>
      <c r="I2527" t="s">
        <v>653</v>
      </c>
      <c r="J2527">
        <v>125.1</v>
      </c>
    </row>
    <row r="2528" spans="1:10" x14ac:dyDescent="0.2">
      <c r="A2528" t="s">
        <v>2721</v>
      </c>
      <c r="B2528" t="s">
        <v>31443</v>
      </c>
      <c r="I2528" t="s">
        <v>653</v>
      </c>
      <c r="J2528">
        <v>114.66</v>
      </c>
    </row>
    <row r="2529" spans="1:10" x14ac:dyDescent="0.2">
      <c r="A2529" t="s">
        <v>2722</v>
      </c>
      <c r="B2529" t="s">
        <v>31444</v>
      </c>
      <c r="I2529" t="s">
        <v>653</v>
      </c>
      <c r="J2529">
        <v>220.17</v>
      </c>
    </row>
    <row r="2530" spans="1:10" x14ac:dyDescent="0.2">
      <c r="A2530" t="s">
        <v>2723</v>
      </c>
      <c r="B2530" t="s">
        <v>31444</v>
      </c>
      <c r="I2530" t="s">
        <v>653</v>
      </c>
      <c r="J2530">
        <v>198.86</v>
      </c>
    </row>
    <row r="2531" spans="1:10" x14ac:dyDescent="0.2">
      <c r="A2531" t="s">
        <v>2724</v>
      </c>
      <c r="B2531" t="s">
        <v>31445</v>
      </c>
      <c r="I2531" t="s">
        <v>653</v>
      </c>
      <c r="J2531">
        <v>218.1</v>
      </c>
    </row>
    <row r="2532" spans="1:10" x14ac:dyDescent="0.2">
      <c r="A2532" t="s">
        <v>2725</v>
      </c>
      <c r="B2532" t="s">
        <v>31445</v>
      </c>
      <c r="I2532" t="s">
        <v>653</v>
      </c>
      <c r="J2532">
        <v>195.31</v>
      </c>
    </row>
    <row r="2533" spans="1:10" x14ac:dyDescent="0.2">
      <c r="A2533" t="s">
        <v>2726</v>
      </c>
      <c r="B2533" t="s">
        <v>31446</v>
      </c>
      <c r="I2533" t="s">
        <v>653</v>
      </c>
      <c r="J2533">
        <v>89.87</v>
      </c>
    </row>
    <row r="2534" spans="1:10" x14ac:dyDescent="0.2">
      <c r="A2534" t="s">
        <v>2727</v>
      </c>
      <c r="B2534" t="s">
        <v>31446</v>
      </c>
      <c r="I2534" t="s">
        <v>653</v>
      </c>
      <c r="J2534">
        <v>82.28</v>
      </c>
    </row>
    <row r="2535" spans="1:10" x14ac:dyDescent="0.2">
      <c r="A2535" t="s">
        <v>2728</v>
      </c>
      <c r="B2535" t="s">
        <v>31447</v>
      </c>
      <c r="I2535" t="s">
        <v>653</v>
      </c>
      <c r="J2535">
        <v>116.84</v>
      </c>
    </row>
    <row r="2536" spans="1:10" x14ac:dyDescent="0.2">
      <c r="A2536" t="s">
        <v>2729</v>
      </c>
      <c r="B2536" t="s">
        <v>31447</v>
      </c>
      <c r="I2536" t="s">
        <v>653</v>
      </c>
      <c r="J2536">
        <v>106.97</v>
      </c>
    </row>
    <row r="2537" spans="1:10" x14ac:dyDescent="0.2">
      <c r="A2537" t="s">
        <v>2730</v>
      </c>
      <c r="B2537" t="s">
        <v>31448</v>
      </c>
      <c r="I2537" t="s">
        <v>653</v>
      </c>
      <c r="J2537">
        <v>1.66</v>
      </c>
    </row>
    <row r="2538" spans="1:10" x14ac:dyDescent="0.2">
      <c r="A2538" t="s">
        <v>2731</v>
      </c>
      <c r="B2538" t="s">
        <v>31448</v>
      </c>
      <c r="I2538" t="s">
        <v>653</v>
      </c>
      <c r="J2538">
        <v>1.61</v>
      </c>
    </row>
    <row r="2539" spans="1:10" x14ac:dyDescent="0.2">
      <c r="A2539" t="s">
        <v>2732</v>
      </c>
      <c r="B2539" t="s">
        <v>31449</v>
      </c>
      <c r="I2539" t="s">
        <v>653</v>
      </c>
      <c r="J2539">
        <v>1.51</v>
      </c>
    </row>
    <row r="2540" spans="1:10" x14ac:dyDescent="0.2">
      <c r="A2540" t="s">
        <v>2733</v>
      </c>
      <c r="B2540" t="s">
        <v>31449</v>
      </c>
      <c r="I2540" t="s">
        <v>653</v>
      </c>
      <c r="J2540">
        <v>1.47</v>
      </c>
    </row>
    <row r="2541" spans="1:10" x14ac:dyDescent="0.2">
      <c r="A2541" t="s">
        <v>2734</v>
      </c>
      <c r="B2541" t="s">
        <v>31450</v>
      </c>
      <c r="I2541" t="s">
        <v>653</v>
      </c>
      <c r="J2541">
        <v>1.38</v>
      </c>
    </row>
    <row r="2542" spans="1:10" x14ac:dyDescent="0.2">
      <c r="A2542" t="s">
        <v>2735</v>
      </c>
      <c r="B2542" t="s">
        <v>31450</v>
      </c>
      <c r="I2542" t="s">
        <v>653</v>
      </c>
      <c r="J2542">
        <v>1.35</v>
      </c>
    </row>
    <row r="2543" spans="1:10" x14ac:dyDescent="0.2">
      <c r="A2543" t="s">
        <v>2736</v>
      </c>
      <c r="B2543" t="s">
        <v>31451</v>
      </c>
      <c r="I2543" t="s">
        <v>653</v>
      </c>
      <c r="J2543">
        <v>14.19</v>
      </c>
    </row>
    <row r="2544" spans="1:10" x14ac:dyDescent="0.2">
      <c r="A2544" t="s">
        <v>2737</v>
      </c>
      <c r="B2544" t="s">
        <v>31451</v>
      </c>
      <c r="I2544" t="s">
        <v>653</v>
      </c>
      <c r="J2544">
        <v>13.74</v>
      </c>
    </row>
    <row r="2545" spans="1:10" x14ac:dyDescent="0.2">
      <c r="A2545" t="s">
        <v>2738</v>
      </c>
      <c r="B2545" t="s">
        <v>31452</v>
      </c>
      <c r="I2545" t="s">
        <v>653</v>
      </c>
      <c r="J2545">
        <v>10.24</v>
      </c>
    </row>
    <row r="2546" spans="1:10" x14ac:dyDescent="0.2">
      <c r="A2546" t="s">
        <v>2739</v>
      </c>
      <c r="B2546" t="s">
        <v>31452</v>
      </c>
      <c r="I2546" t="s">
        <v>653</v>
      </c>
      <c r="J2546">
        <v>9.9499999999999993</v>
      </c>
    </row>
    <row r="2547" spans="1:10" x14ac:dyDescent="0.2">
      <c r="A2547" t="s">
        <v>2740</v>
      </c>
      <c r="B2547" t="s">
        <v>31453</v>
      </c>
      <c r="I2547" t="s">
        <v>653</v>
      </c>
      <c r="J2547">
        <v>9.1</v>
      </c>
    </row>
    <row r="2548" spans="1:10" x14ac:dyDescent="0.2">
      <c r="A2548" t="s">
        <v>2741</v>
      </c>
      <c r="B2548" t="s">
        <v>31453</v>
      </c>
      <c r="I2548" t="s">
        <v>653</v>
      </c>
      <c r="J2548">
        <v>8.86</v>
      </c>
    </row>
    <row r="2549" spans="1:10" x14ac:dyDescent="0.2">
      <c r="A2549" t="s">
        <v>2742</v>
      </c>
      <c r="B2549" t="s">
        <v>31454</v>
      </c>
      <c r="I2549" t="s">
        <v>653</v>
      </c>
      <c r="J2549">
        <v>8.49</v>
      </c>
    </row>
    <row r="2550" spans="1:10" x14ac:dyDescent="0.2">
      <c r="A2550" t="s">
        <v>2743</v>
      </c>
      <c r="B2550" t="s">
        <v>31454</v>
      </c>
      <c r="I2550" t="s">
        <v>653</v>
      </c>
      <c r="J2550">
        <v>8.2799999999999994</v>
      </c>
    </row>
    <row r="2551" spans="1:10" x14ac:dyDescent="0.2">
      <c r="A2551" t="s">
        <v>2744</v>
      </c>
      <c r="B2551" t="s">
        <v>31455</v>
      </c>
      <c r="I2551" t="s">
        <v>653</v>
      </c>
      <c r="J2551">
        <v>8.2200000000000006</v>
      </c>
    </row>
    <row r="2552" spans="1:10" x14ac:dyDescent="0.2">
      <c r="A2552" t="s">
        <v>2745</v>
      </c>
      <c r="B2552" t="s">
        <v>31455</v>
      </c>
      <c r="I2552" t="s">
        <v>653</v>
      </c>
      <c r="J2552">
        <v>8.02</v>
      </c>
    </row>
    <row r="2553" spans="1:10" x14ac:dyDescent="0.2">
      <c r="A2553" t="s">
        <v>2746</v>
      </c>
      <c r="B2553" t="s">
        <v>31456</v>
      </c>
      <c r="I2553" t="s">
        <v>653</v>
      </c>
      <c r="J2553">
        <v>5.63</v>
      </c>
    </row>
    <row r="2554" spans="1:10" x14ac:dyDescent="0.2">
      <c r="A2554" t="s">
        <v>2747</v>
      </c>
      <c r="B2554" t="s">
        <v>31456</v>
      </c>
      <c r="I2554" t="s">
        <v>653</v>
      </c>
      <c r="J2554">
        <v>5.5</v>
      </c>
    </row>
    <row r="2555" spans="1:10" x14ac:dyDescent="0.2">
      <c r="A2555" t="s">
        <v>2748</v>
      </c>
      <c r="B2555" t="s">
        <v>31457</v>
      </c>
      <c r="I2555" t="s">
        <v>653</v>
      </c>
      <c r="J2555">
        <v>6.04</v>
      </c>
    </row>
    <row r="2556" spans="1:10" x14ac:dyDescent="0.2">
      <c r="A2556" t="s">
        <v>2749</v>
      </c>
      <c r="B2556" t="s">
        <v>31457</v>
      </c>
      <c r="I2556" t="s">
        <v>653</v>
      </c>
      <c r="J2556">
        <v>5.94</v>
      </c>
    </row>
    <row r="2557" spans="1:10" x14ac:dyDescent="0.2">
      <c r="A2557" t="s">
        <v>2750</v>
      </c>
      <c r="B2557" t="s">
        <v>31458</v>
      </c>
      <c r="I2557" t="s">
        <v>653</v>
      </c>
      <c r="J2557">
        <v>4.96</v>
      </c>
    </row>
    <row r="2558" spans="1:10" x14ac:dyDescent="0.2">
      <c r="A2558" t="s">
        <v>2751</v>
      </c>
      <c r="B2558" t="s">
        <v>31458</v>
      </c>
      <c r="I2558" t="s">
        <v>653</v>
      </c>
      <c r="J2558">
        <v>4.88</v>
      </c>
    </row>
    <row r="2559" spans="1:10" x14ac:dyDescent="0.2">
      <c r="A2559" t="s">
        <v>2752</v>
      </c>
      <c r="B2559" t="s">
        <v>31459</v>
      </c>
      <c r="I2559" t="s">
        <v>653</v>
      </c>
      <c r="J2559">
        <v>11.23</v>
      </c>
    </row>
    <row r="2560" spans="1:10" x14ac:dyDescent="0.2">
      <c r="A2560" t="s">
        <v>2753</v>
      </c>
      <c r="B2560" t="s">
        <v>31459</v>
      </c>
      <c r="I2560" t="s">
        <v>653</v>
      </c>
      <c r="J2560">
        <v>10.87</v>
      </c>
    </row>
    <row r="2561" spans="1:10" x14ac:dyDescent="0.2">
      <c r="A2561" t="s">
        <v>2754</v>
      </c>
      <c r="B2561" t="s">
        <v>31460</v>
      </c>
      <c r="I2561" t="s">
        <v>653</v>
      </c>
      <c r="J2561">
        <v>7.72</v>
      </c>
    </row>
    <row r="2562" spans="1:10" x14ac:dyDescent="0.2">
      <c r="A2562" t="s">
        <v>2755</v>
      </c>
      <c r="B2562" t="s">
        <v>31460</v>
      </c>
      <c r="I2562" t="s">
        <v>653</v>
      </c>
      <c r="J2562">
        <v>7.52</v>
      </c>
    </row>
    <row r="2563" spans="1:10" x14ac:dyDescent="0.2">
      <c r="A2563" t="s">
        <v>2756</v>
      </c>
      <c r="B2563" t="s">
        <v>31461</v>
      </c>
      <c r="I2563" t="s">
        <v>653</v>
      </c>
      <c r="J2563">
        <v>6.57</v>
      </c>
    </row>
    <row r="2564" spans="1:10" x14ac:dyDescent="0.2">
      <c r="A2564" t="s">
        <v>2757</v>
      </c>
      <c r="B2564" t="s">
        <v>31461</v>
      </c>
      <c r="I2564" t="s">
        <v>653</v>
      </c>
      <c r="J2564">
        <v>6.42</v>
      </c>
    </row>
    <row r="2565" spans="1:10" x14ac:dyDescent="0.2">
      <c r="A2565" t="s">
        <v>2758</v>
      </c>
      <c r="B2565" t="s">
        <v>31462</v>
      </c>
      <c r="I2565" t="s">
        <v>653</v>
      </c>
      <c r="J2565">
        <v>5.96</v>
      </c>
    </row>
    <row r="2566" spans="1:10" x14ac:dyDescent="0.2">
      <c r="A2566" t="s">
        <v>2759</v>
      </c>
      <c r="B2566" t="s">
        <v>31462</v>
      </c>
      <c r="I2566" t="s">
        <v>653</v>
      </c>
      <c r="J2566">
        <v>5.84</v>
      </c>
    </row>
    <row r="2567" spans="1:10" x14ac:dyDescent="0.2">
      <c r="A2567" t="s">
        <v>2760</v>
      </c>
      <c r="B2567" t="s">
        <v>31463</v>
      </c>
      <c r="I2567" t="s">
        <v>653</v>
      </c>
      <c r="J2567">
        <v>5.69</v>
      </c>
    </row>
    <row r="2568" spans="1:10" x14ac:dyDescent="0.2">
      <c r="A2568" t="s">
        <v>2761</v>
      </c>
      <c r="B2568" t="s">
        <v>31463</v>
      </c>
      <c r="I2568" t="s">
        <v>653</v>
      </c>
      <c r="J2568">
        <v>5.59</v>
      </c>
    </row>
    <row r="2569" spans="1:10" x14ac:dyDescent="0.2">
      <c r="A2569" t="s">
        <v>2762</v>
      </c>
      <c r="B2569" t="s">
        <v>31464</v>
      </c>
      <c r="I2569" t="s">
        <v>653</v>
      </c>
      <c r="J2569">
        <v>3.61</v>
      </c>
    </row>
    <row r="2570" spans="1:10" x14ac:dyDescent="0.2">
      <c r="A2570" t="s">
        <v>2763</v>
      </c>
      <c r="B2570" t="s">
        <v>31464</v>
      </c>
      <c r="I2570" t="s">
        <v>653</v>
      </c>
      <c r="J2570">
        <v>3.54</v>
      </c>
    </row>
    <row r="2571" spans="1:10" x14ac:dyDescent="0.2">
      <c r="A2571" t="s">
        <v>2764</v>
      </c>
      <c r="B2571" t="s">
        <v>31465</v>
      </c>
      <c r="I2571" t="s">
        <v>653</v>
      </c>
      <c r="J2571">
        <v>4.2300000000000004</v>
      </c>
    </row>
    <row r="2572" spans="1:10" x14ac:dyDescent="0.2">
      <c r="A2572" t="s">
        <v>2765</v>
      </c>
      <c r="B2572" t="s">
        <v>31465</v>
      </c>
      <c r="I2572" t="s">
        <v>653</v>
      </c>
      <c r="J2572">
        <v>4.18</v>
      </c>
    </row>
    <row r="2573" spans="1:10" x14ac:dyDescent="0.2">
      <c r="A2573" t="s">
        <v>2766</v>
      </c>
      <c r="B2573" t="s">
        <v>31466</v>
      </c>
      <c r="I2573" t="s">
        <v>653</v>
      </c>
      <c r="J2573">
        <v>3.38</v>
      </c>
    </row>
    <row r="2574" spans="1:10" x14ac:dyDescent="0.2">
      <c r="A2574" t="s">
        <v>2767</v>
      </c>
      <c r="B2574" t="s">
        <v>31466</v>
      </c>
      <c r="I2574" t="s">
        <v>653</v>
      </c>
      <c r="J2574">
        <v>3.35</v>
      </c>
    </row>
    <row r="2575" spans="1:10" x14ac:dyDescent="0.2">
      <c r="A2575" t="s">
        <v>122</v>
      </c>
      <c r="B2575" t="s">
        <v>31467</v>
      </c>
      <c r="I2575" t="s">
        <v>5</v>
      </c>
      <c r="J2575">
        <v>94.71</v>
      </c>
    </row>
    <row r="2576" spans="1:10" x14ac:dyDescent="0.2">
      <c r="A2576" t="s">
        <v>2768</v>
      </c>
      <c r="B2576" t="s">
        <v>31467</v>
      </c>
      <c r="I2576" t="s">
        <v>5</v>
      </c>
      <c r="J2576">
        <v>88.51</v>
      </c>
    </row>
    <row r="2577" spans="1:10" x14ac:dyDescent="0.2">
      <c r="A2577" t="s">
        <v>2769</v>
      </c>
      <c r="B2577" t="s">
        <v>31468</v>
      </c>
      <c r="I2577" t="s">
        <v>653</v>
      </c>
      <c r="J2577">
        <v>56.78</v>
      </c>
    </row>
    <row r="2578" spans="1:10" x14ac:dyDescent="0.2">
      <c r="A2578" t="s">
        <v>2770</v>
      </c>
      <c r="B2578" t="s">
        <v>31468</v>
      </c>
      <c r="I2578" t="s">
        <v>653</v>
      </c>
      <c r="J2578">
        <v>50.57</v>
      </c>
    </row>
    <row r="2579" spans="1:10" x14ac:dyDescent="0.2">
      <c r="A2579" t="s">
        <v>2771</v>
      </c>
      <c r="B2579" t="s">
        <v>31469</v>
      </c>
      <c r="I2579" t="s">
        <v>5</v>
      </c>
      <c r="J2579">
        <v>361.94</v>
      </c>
    </row>
    <row r="2580" spans="1:10" x14ac:dyDescent="0.2">
      <c r="A2580" t="s">
        <v>2772</v>
      </c>
      <c r="B2580" t="s">
        <v>31469</v>
      </c>
      <c r="I2580" t="s">
        <v>5</v>
      </c>
      <c r="J2580">
        <v>360.35</v>
      </c>
    </row>
    <row r="2581" spans="1:10" x14ac:dyDescent="0.2">
      <c r="A2581" t="s">
        <v>2773</v>
      </c>
      <c r="B2581" t="s">
        <v>31470</v>
      </c>
      <c r="I2581" t="s">
        <v>1009</v>
      </c>
      <c r="J2581">
        <v>1.78</v>
      </c>
    </row>
    <row r="2582" spans="1:10" x14ac:dyDescent="0.2">
      <c r="A2582" t="s">
        <v>2774</v>
      </c>
      <c r="B2582" t="s">
        <v>31470</v>
      </c>
      <c r="I2582" t="s">
        <v>1009</v>
      </c>
      <c r="J2582">
        <v>1.78</v>
      </c>
    </row>
    <row r="2583" spans="1:10" x14ac:dyDescent="0.2">
      <c r="A2583" t="s">
        <v>2775</v>
      </c>
      <c r="B2583" t="s">
        <v>31471</v>
      </c>
      <c r="I2583" t="s">
        <v>1009</v>
      </c>
      <c r="J2583">
        <v>1.21</v>
      </c>
    </row>
    <row r="2584" spans="1:10" x14ac:dyDescent="0.2">
      <c r="A2584" t="s">
        <v>2776</v>
      </c>
      <c r="B2584" t="s">
        <v>31471</v>
      </c>
      <c r="I2584" t="s">
        <v>1009</v>
      </c>
      <c r="J2584">
        <v>1.21</v>
      </c>
    </row>
    <row r="2585" spans="1:10" x14ac:dyDescent="0.2">
      <c r="A2585" t="s">
        <v>2777</v>
      </c>
      <c r="B2585" t="s">
        <v>31472</v>
      </c>
      <c r="I2585" t="s">
        <v>1009</v>
      </c>
      <c r="J2585">
        <v>2.04</v>
      </c>
    </row>
    <row r="2586" spans="1:10" x14ac:dyDescent="0.2">
      <c r="A2586" t="s">
        <v>2778</v>
      </c>
      <c r="B2586" t="s">
        <v>31472</v>
      </c>
      <c r="I2586" t="s">
        <v>1009</v>
      </c>
      <c r="J2586">
        <v>2.04</v>
      </c>
    </row>
    <row r="2587" spans="1:10" x14ac:dyDescent="0.2">
      <c r="A2587" t="s">
        <v>2779</v>
      </c>
      <c r="B2587" t="s">
        <v>31473</v>
      </c>
      <c r="I2587" t="s">
        <v>1009</v>
      </c>
      <c r="J2587">
        <v>1.34</v>
      </c>
    </row>
    <row r="2588" spans="1:10" x14ac:dyDescent="0.2">
      <c r="A2588" t="s">
        <v>2780</v>
      </c>
      <c r="B2588" t="s">
        <v>31473</v>
      </c>
      <c r="I2588" t="s">
        <v>1009</v>
      </c>
      <c r="J2588">
        <v>1.34</v>
      </c>
    </row>
    <row r="2589" spans="1:10" x14ac:dyDescent="0.2">
      <c r="A2589" t="s">
        <v>24813</v>
      </c>
      <c r="B2589" t="s">
        <v>31474</v>
      </c>
      <c r="I2589" t="s">
        <v>1009</v>
      </c>
      <c r="J2589">
        <v>2.33</v>
      </c>
    </row>
    <row r="2590" spans="1:10" x14ac:dyDescent="0.2">
      <c r="A2590" t="s">
        <v>24814</v>
      </c>
      <c r="B2590" t="s">
        <v>31474</v>
      </c>
      <c r="I2590" t="s">
        <v>1009</v>
      </c>
      <c r="J2590">
        <v>2.33</v>
      </c>
    </row>
    <row r="2591" spans="1:10" x14ac:dyDescent="0.2">
      <c r="A2591" t="s">
        <v>2781</v>
      </c>
      <c r="B2591" t="s">
        <v>31475</v>
      </c>
      <c r="I2591" t="s">
        <v>1009</v>
      </c>
      <c r="J2591">
        <v>1.48</v>
      </c>
    </row>
    <row r="2592" spans="1:10" x14ac:dyDescent="0.2">
      <c r="A2592" t="s">
        <v>2782</v>
      </c>
      <c r="B2592" t="s">
        <v>31475</v>
      </c>
      <c r="I2592" t="s">
        <v>1009</v>
      </c>
      <c r="J2592">
        <v>1.48</v>
      </c>
    </row>
    <row r="2593" spans="1:10" x14ac:dyDescent="0.2">
      <c r="A2593" t="s">
        <v>2783</v>
      </c>
      <c r="B2593" t="s">
        <v>31476</v>
      </c>
      <c r="I2593" t="s">
        <v>653</v>
      </c>
      <c r="J2593">
        <v>0.69</v>
      </c>
    </row>
    <row r="2594" spans="1:10" x14ac:dyDescent="0.2">
      <c r="A2594" t="s">
        <v>2784</v>
      </c>
      <c r="B2594" t="s">
        <v>31476</v>
      </c>
      <c r="I2594" t="s">
        <v>653</v>
      </c>
      <c r="J2594">
        <v>0.66</v>
      </c>
    </row>
    <row r="2595" spans="1:10" x14ac:dyDescent="0.2">
      <c r="A2595" t="s">
        <v>2785</v>
      </c>
      <c r="B2595" t="s">
        <v>31477</v>
      </c>
      <c r="I2595" t="s">
        <v>653</v>
      </c>
      <c r="J2595">
        <v>47.75</v>
      </c>
    </row>
    <row r="2596" spans="1:10" x14ac:dyDescent="0.2">
      <c r="A2596" t="s">
        <v>2786</v>
      </c>
      <c r="B2596" t="s">
        <v>31477</v>
      </c>
      <c r="I2596" t="s">
        <v>653</v>
      </c>
      <c r="J2596">
        <v>45.55</v>
      </c>
    </row>
    <row r="2597" spans="1:10" x14ac:dyDescent="0.2">
      <c r="A2597" t="s">
        <v>2787</v>
      </c>
      <c r="B2597" t="s">
        <v>31478</v>
      </c>
      <c r="I2597" t="s">
        <v>653</v>
      </c>
      <c r="J2597">
        <v>1.54</v>
      </c>
    </row>
    <row r="2598" spans="1:10" x14ac:dyDescent="0.2">
      <c r="A2598" t="s">
        <v>2788</v>
      </c>
      <c r="B2598" t="s">
        <v>31478</v>
      </c>
      <c r="I2598" t="s">
        <v>653</v>
      </c>
      <c r="J2598">
        <v>1.49</v>
      </c>
    </row>
    <row r="2599" spans="1:10" x14ac:dyDescent="0.2">
      <c r="A2599" t="s">
        <v>2789</v>
      </c>
      <c r="B2599" t="s">
        <v>31479</v>
      </c>
      <c r="I2599" t="s">
        <v>653</v>
      </c>
      <c r="J2599">
        <v>1.02</v>
      </c>
    </row>
    <row r="2600" spans="1:10" x14ac:dyDescent="0.2">
      <c r="A2600" t="s">
        <v>2790</v>
      </c>
      <c r="B2600" t="s">
        <v>31479</v>
      </c>
      <c r="I2600" t="s">
        <v>653</v>
      </c>
      <c r="J2600">
        <v>0.99</v>
      </c>
    </row>
    <row r="2601" spans="1:10" x14ac:dyDescent="0.2">
      <c r="A2601" t="s">
        <v>2791</v>
      </c>
      <c r="B2601" t="s">
        <v>31480</v>
      </c>
      <c r="I2601" t="s">
        <v>653</v>
      </c>
      <c r="J2601">
        <v>0.62</v>
      </c>
    </row>
    <row r="2602" spans="1:10" x14ac:dyDescent="0.2">
      <c r="A2602" t="s">
        <v>2792</v>
      </c>
      <c r="B2602" t="s">
        <v>31480</v>
      </c>
      <c r="I2602" t="s">
        <v>653</v>
      </c>
      <c r="J2602">
        <v>0.6</v>
      </c>
    </row>
    <row r="2603" spans="1:10" x14ac:dyDescent="0.2">
      <c r="A2603" t="s">
        <v>2793</v>
      </c>
      <c r="B2603" t="s">
        <v>31481</v>
      </c>
      <c r="I2603" t="s">
        <v>653</v>
      </c>
      <c r="J2603">
        <v>0.93</v>
      </c>
    </row>
    <row r="2604" spans="1:10" x14ac:dyDescent="0.2">
      <c r="A2604" t="s">
        <v>2794</v>
      </c>
      <c r="B2604" t="s">
        <v>31481</v>
      </c>
      <c r="I2604" t="s">
        <v>653</v>
      </c>
      <c r="J2604">
        <v>0.9</v>
      </c>
    </row>
    <row r="2605" spans="1:10" x14ac:dyDescent="0.2">
      <c r="A2605" t="s">
        <v>2795</v>
      </c>
      <c r="B2605" t="s">
        <v>31482</v>
      </c>
      <c r="I2605" t="s">
        <v>2796</v>
      </c>
      <c r="J2605">
        <v>0.2</v>
      </c>
    </row>
    <row r="2606" spans="1:10" x14ac:dyDescent="0.2">
      <c r="A2606" t="s">
        <v>2797</v>
      </c>
      <c r="B2606" t="s">
        <v>31482</v>
      </c>
      <c r="I2606" t="s">
        <v>2796</v>
      </c>
      <c r="J2606">
        <v>0.2</v>
      </c>
    </row>
    <row r="2607" spans="1:10" x14ac:dyDescent="0.2">
      <c r="A2607" t="s">
        <v>2798</v>
      </c>
      <c r="B2607" t="s">
        <v>31483</v>
      </c>
      <c r="I2607" t="s">
        <v>2674</v>
      </c>
      <c r="J2607">
        <v>1.03</v>
      </c>
    </row>
    <row r="2608" spans="1:10" x14ac:dyDescent="0.2">
      <c r="A2608" t="s">
        <v>2799</v>
      </c>
      <c r="B2608" t="s">
        <v>31483</v>
      </c>
      <c r="I2608" t="s">
        <v>2674</v>
      </c>
      <c r="J2608">
        <v>1</v>
      </c>
    </row>
    <row r="2609" spans="1:10" x14ac:dyDescent="0.2">
      <c r="A2609" t="s">
        <v>2800</v>
      </c>
      <c r="B2609" t="s">
        <v>31484</v>
      </c>
      <c r="I2609" t="s">
        <v>2674</v>
      </c>
      <c r="J2609">
        <v>5.05</v>
      </c>
    </row>
    <row r="2610" spans="1:10" x14ac:dyDescent="0.2">
      <c r="A2610" t="s">
        <v>2801</v>
      </c>
      <c r="B2610" t="s">
        <v>31484</v>
      </c>
      <c r="I2610" t="s">
        <v>2674</v>
      </c>
      <c r="J2610">
        <v>4.96</v>
      </c>
    </row>
    <row r="2611" spans="1:10" x14ac:dyDescent="0.2">
      <c r="A2611" t="s">
        <v>2802</v>
      </c>
      <c r="B2611" t="s">
        <v>31485</v>
      </c>
      <c r="I2611" t="s">
        <v>3</v>
      </c>
      <c r="J2611">
        <v>1.03</v>
      </c>
    </row>
    <row r="2612" spans="1:10" x14ac:dyDescent="0.2">
      <c r="A2612" t="s">
        <v>2803</v>
      </c>
      <c r="B2612" t="s">
        <v>31485</v>
      </c>
      <c r="I2612" t="s">
        <v>3</v>
      </c>
      <c r="J2612">
        <v>0.95</v>
      </c>
    </row>
    <row r="2613" spans="1:10" x14ac:dyDescent="0.2">
      <c r="A2613" t="s">
        <v>2804</v>
      </c>
      <c r="B2613" t="s">
        <v>31486</v>
      </c>
      <c r="I2613" t="s">
        <v>5</v>
      </c>
      <c r="J2613">
        <v>19.899999999999999</v>
      </c>
    </row>
    <row r="2614" spans="1:10" x14ac:dyDescent="0.2">
      <c r="A2614" t="s">
        <v>2805</v>
      </c>
      <c r="B2614" t="s">
        <v>31486</v>
      </c>
      <c r="I2614" t="s">
        <v>5</v>
      </c>
      <c r="J2614">
        <v>18.350000000000001</v>
      </c>
    </row>
    <row r="2615" spans="1:10" x14ac:dyDescent="0.2">
      <c r="A2615" t="s">
        <v>2806</v>
      </c>
      <c r="B2615" t="s">
        <v>31487</v>
      </c>
      <c r="I2615" t="s">
        <v>5</v>
      </c>
      <c r="J2615">
        <v>197.25</v>
      </c>
    </row>
    <row r="2616" spans="1:10" x14ac:dyDescent="0.2">
      <c r="A2616" t="s">
        <v>2807</v>
      </c>
      <c r="B2616" t="s">
        <v>31487</v>
      </c>
      <c r="I2616" t="s">
        <v>5</v>
      </c>
      <c r="J2616">
        <v>183.05</v>
      </c>
    </row>
    <row r="2617" spans="1:10" x14ac:dyDescent="0.2">
      <c r="A2617" t="s">
        <v>2808</v>
      </c>
      <c r="B2617" t="s">
        <v>31488</v>
      </c>
      <c r="I2617" t="s">
        <v>5</v>
      </c>
      <c r="J2617">
        <v>20291.55</v>
      </c>
    </row>
    <row r="2618" spans="1:10" x14ac:dyDescent="0.2">
      <c r="A2618" t="s">
        <v>2809</v>
      </c>
      <c r="B2618" t="s">
        <v>31488</v>
      </c>
      <c r="I2618" t="s">
        <v>5</v>
      </c>
      <c r="J2618">
        <v>19350.11</v>
      </c>
    </row>
    <row r="2619" spans="1:10" x14ac:dyDescent="0.2">
      <c r="A2619" t="s">
        <v>2810</v>
      </c>
      <c r="B2619" t="s">
        <v>31489</v>
      </c>
      <c r="I2619" t="s">
        <v>5</v>
      </c>
      <c r="J2619">
        <v>29779.48</v>
      </c>
    </row>
    <row r="2620" spans="1:10" x14ac:dyDescent="0.2">
      <c r="A2620" t="s">
        <v>2811</v>
      </c>
      <c r="B2620" t="s">
        <v>31489</v>
      </c>
      <c r="I2620" t="s">
        <v>5</v>
      </c>
      <c r="J2620">
        <v>28401.279999999999</v>
      </c>
    </row>
    <row r="2621" spans="1:10" x14ac:dyDescent="0.2">
      <c r="A2621" t="s">
        <v>2812</v>
      </c>
      <c r="B2621" t="s">
        <v>31490</v>
      </c>
      <c r="I2621" t="s">
        <v>5</v>
      </c>
      <c r="J2621">
        <v>37447.919999999998</v>
      </c>
    </row>
    <row r="2622" spans="1:10" x14ac:dyDescent="0.2">
      <c r="A2622" t="s">
        <v>2813</v>
      </c>
      <c r="B2622" t="s">
        <v>31490</v>
      </c>
      <c r="I2622" t="s">
        <v>5</v>
      </c>
      <c r="J2622">
        <v>35606.53</v>
      </c>
    </row>
    <row r="2623" spans="1:10" x14ac:dyDescent="0.2">
      <c r="A2623" t="s">
        <v>2814</v>
      </c>
      <c r="B2623" t="s">
        <v>31491</v>
      </c>
      <c r="I2623" t="s">
        <v>5</v>
      </c>
      <c r="J2623">
        <v>45419.57</v>
      </c>
    </row>
    <row r="2624" spans="1:10" x14ac:dyDescent="0.2">
      <c r="A2624" t="s">
        <v>2815</v>
      </c>
      <c r="B2624" t="s">
        <v>31491</v>
      </c>
      <c r="I2624" t="s">
        <v>5</v>
      </c>
      <c r="J2624">
        <v>42790.33</v>
      </c>
    </row>
    <row r="2625" spans="1:10" x14ac:dyDescent="0.2">
      <c r="A2625" t="s">
        <v>2816</v>
      </c>
      <c r="B2625" t="s">
        <v>31492</v>
      </c>
      <c r="I2625" t="s">
        <v>20</v>
      </c>
      <c r="J2625">
        <v>271.95</v>
      </c>
    </row>
    <row r="2626" spans="1:10" x14ac:dyDescent="0.2">
      <c r="A2626" t="s">
        <v>2817</v>
      </c>
      <c r="B2626" t="s">
        <v>31492</v>
      </c>
      <c r="I2626" t="s">
        <v>20</v>
      </c>
      <c r="J2626">
        <v>235.65</v>
      </c>
    </row>
    <row r="2627" spans="1:10" x14ac:dyDescent="0.2">
      <c r="A2627" t="s">
        <v>2818</v>
      </c>
      <c r="B2627" t="s">
        <v>31493</v>
      </c>
      <c r="I2627" t="s">
        <v>20</v>
      </c>
      <c r="J2627">
        <v>376.54</v>
      </c>
    </row>
    <row r="2628" spans="1:10" x14ac:dyDescent="0.2">
      <c r="A2628" t="s">
        <v>2819</v>
      </c>
      <c r="B2628" t="s">
        <v>31493</v>
      </c>
      <c r="I2628" t="s">
        <v>20</v>
      </c>
      <c r="J2628">
        <v>326.27999999999997</v>
      </c>
    </row>
    <row r="2629" spans="1:10" x14ac:dyDescent="0.2">
      <c r="A2629" t="s">
        <v>2820</v>
      </c>
      <c r="B2629" t="s">
        <v>31494</v>
      </c>
      <c r="I2629" t="s">
        <v>20</v>
      </c>
      <c r="J2629">
        <v>157.94</v>
      </c>
    </row>
    <row r="2630" spans="1:10" x14ac:dyDescent="0.2">
      <c r="A2630" t="s">
        <v>2821</v>
      </c>
      <c r="B2630" t="s">
        <v>31494</v>
      </c>
      <c r="I2630" t="s">
        <v>20</v>
      </c>
      <c r="J2630">
        <v>136.85</v>
      </c>
    </row>
    <row r="2631" spans="1:10" x14ac:dyDescent="0.2">
      <c r="A2631" t="s">
        <v>2822</v>
      </c>
      <c r="B2631" t="s">
        <v>31495</v>
      </c>
      <c r="I2631" t="s">
        <v>20</v>
      </c>
      <c r="J2631">
        <v>79.63</v>
      </c>
    </row>
    <row r="2632" spans="1:10" x14ac:dyDescent="0.2">
      <c r="A2632" t="s">
        <v>2823</v>
      </c>
      <c r="B2632" t="s">
        <v>31495</v>
      </c>
      <c r="I2632" t="s">
        <v>20</v>
      </c>
      <c r="J2632">
        <v>69.010000000000005</v>
      </c>
    </row>
    <row r="2633" spans="1:10" x14ac:dyDescent="0.2">
      <c r="A2633" t="s">
        <v>2824</v>
      </c>
      <c r="B2633" t="s">
        <v>31496</v>
      </c>
      <c r="I2633" t="s">
        <v>3</v>
      </c>
      <c r="J2633">
        <v>9.9499999999999993</v>
      </c>
    </row>
    <row r="2634" spans="1:10" x14ac:dyDescent="0.2">
      <c r="A2634" t="s">
        <v>2825</v>
      </c>
      <c r="B2634" t="s">
        <v>31496</v>
      </c>
      <c r="I2634" t="s">
        <v>3</v>
      </c>
      <c r="J2634">
        <v>8.6199999999999992</v>
      </c>
    </row>
    <row r="2635" spans="1:10" x14ac:dyDescent="0.2">
      <c r="A2635" t="s">
        <v>2826</v>
      </c>
      <c r="B2635" t="s">
        <v>31497</v>
      </c>
      <c r="I2635" t="s">
        <v>3</v>
      </c>
      <c r="J2635">
        <v>29.86</v>
      </c>
    </row>
    <row r="2636" spans="1:10" x14ac:dyDescent="0.2">
      <c r="A2636" t="s">
        <v>2827</v>
      </c>
      <c r="B2636" t="s">
        <v>31497</v>
      </c>
      <c r="I2636" t="s">
        <v>3</v>
      </c>
      <c r="J2636">
        <v>25.87</v>
      </c>
    </row>
    <row r="2637" spans="1:10" x14ac:dyDescent="0.2">
      <c r="A2637" t="s">
        <v>2828</v>
      </c>
      <c r="B2637" t="s">
        <v>31498</v>
      </c>
      <c r="I2637" t="s">
        <v>3</v>
      </c>
      <c r="J2637">
        <v>23.89</v>
      </c>
    </row>
    <row r="2638" spans="1:10" x14ac:dyDescent="0.2">
      <c r="A2638" t="s">
        <v>2829</v>
      </c>
      <c r="B2638" t="s">
        <v>31498</v>
      </c>
      <c r="I2638" t="s">
        <v>3</v>
      </c>
      <c r="J2638">
        <v>20.7</v>
      </c>
    </row>
    <row r="2639" spans="1:10" x14ac:dyDescent="0.2">
      <c r="A2639" t="s">
        <v>2830</v>
      </c>
      <c r="B2639" t="s">
        <v>31499</v>
      </c>
      <c r="I2639" t="s">
        <v>3</v>
      </c>
      <c r="J2639">
        <v>18.68</v>
      </c>
    </row>
    <row r="2640" spans="1:10" x14ac:dyDescent="0.2">
      <c r="A2640" t="s">
        <v>2831</v>
      </c>
      <c r="B2640" t="s">
        <v>31499</v>
      </c>
      <c r="I2640" t="s">
        <v>3</v>
      </c>
      <c r="J2640">
        <v>16.18</v>
      </c>
    </row>
    <row r="2641" spans="1:10" x14ac:dyDescent="0.2">
      <c r="A2641" t="s">
        <v>2832</v>
      </c>
      <c r="B2641" t="s">
        <v>31500</v>
      </c>
      <c r="I2641" t="s">
        <v>3</v>
      </c>
      <c r="J2641">
        <v>13.25</v>
      </c>
    </row>
    <row r="2642" spans="1:10" x14ac:dyDescent="0.2">
      <c r="A2642" t="s">
        <v>2833</v>
      </c>
      <c r="B2642" t="s">
        <v>31500</v>
      </c>
      <c r="I2642" t="s">
        <v>3</v>
      </c>
      <c r="J2642">
        <v>11.49</v>
      </c>
    </row>
    <row r="2643" spans="1:10" x14ac:dyDescent="0.2">
      <c r="A2643" t="s">
        <v>2834</v>
      </c>
      <c r="B2643" t="s">
        <v>31501</v>
      </c>
      <c r="I2643" t="s">
        <v>3</v>
      </c>
      <c r="J2643">
        <v>53.75</v>
      </c>
    </row>
    <row r="2644" spans="1:10" x14ac:dyDescent="0.2">
      <c r="A2644" t="s">
        <v>2835</v>
      </c>
      <c r="B2644" t="s">
        <v>31501</v>
      </c>
      <c r="I2644" t="s">
        <v>3</v>
      </c>
      <c r="J2644">
        <v>46.58</v>
      </c>
    </row>
    <row r="2645" spans="1:10" x14ac:dyDescent="0.2">
      <c r="A2645" t="s">
        <v>2836</v>
      </c>
      <c r="B2645" t="s">
        <v>31502</v>
      </c>
      <c r="I2645" t="s">
        <v>3</v>
      </c>
      <c r="J2645">
        <v>27.07</v>
      </c>
    </row>
    <row r="2646" spans="1:10" x14ac:dyDescent="0.2">
      <c r="A2646" t="s">
        <v>2837</v>
      </c>
      <c r="B2646" t="s">
        <v>31502</v>
      </c>
      <c r="I2646" t="s">
        <v>3</v>
      </c>
      <c r="J2646">
        <v>23.46</v>
      </c>
    </row>
    <row r="2647" spans="1:10" x14ac:dyDescent="0.2">
      <c r="A2647" t="s">
        <v>2838</v>
      </c>
      <c r="B2647" t="s">
        <v>31503</v>
      </c>
      <c r="I2647" t="s">
        <v>3</v>
      </c>
      <c r="J2647">
        <v>9.9499999999999993</v>
      </c>
    </row>
    <row r="2648" spans="1:10" x14ac:dyDescent="0.2">
      <c r="A2648" t="s">
        <v>2839</v>
      </c>
      <c r="B2648" t="s">
        <v>31503</v>
      </c>
      <c r="I2648" t="s">
        <v>3</v>
      </c>
      <c r="J2648">
        <v>8.6199999999999992</v>
      </c>
    </row>
    <row r="2649" spans="1:10" x14ac:dyDescent="0.2">
      <c r="A2649" t="s">
        <v>2840</v>
      </c>
      <c r="B2649" t="s">
        <v>31504</v>
      </c>
      <c r="I2649" t="s">
        <v>3</v>
      </c>
      <c r="J2649">
        <v>19.440000000000001</v>
      </c>
    </row>
    <row r="2650" spans="1:10" x14ac:dyDescent="0.2">
      <c r="A2650" t="s">
        <v>2841</v>
      </c>
      <c r="B2650" t="s">
        <v>31504</v>
      </c>
      <c r="I2650" t="s">
        <v>3</v>
      </c>
      <c r="J2650">
        <v>16.84</v>
      </c>
    </row>
    <row r="2651" spans="1:10" x14ac:dyDescent="0.2">
      <c r="A2651" t="s">
        <v>2842</v>
      </c>
      <c r="B2651" t="s">
        <v>31505</v>
      </c>
      <c r="I2651" t="s">
        <v>3</v>
      </c>
      <c r="J2651">
        <v>13.93</v>
      </c>
    </row>
    <row r="2652" spans="1:10" x14ac:dyDescent="0.2">
      <c r="A2652" t="s">
        <v>2843</v>
      </c>
      <c r="B2652" t="s">
        <v>31505</v>
      </c>
      <c r="I2652" t="s">
        <v>3</v>
      </c>
      <c r="J2652">
        <v>12.07</v>
      </c>
    </row>
    <row r="2653" spans="1:10" x14ac:dyDescent="0.2">
      <c r="A2653" t="s">
        <v>2844</v>
      </c>
      <c r="B2653" t="s">
        <v>31506</v>
      </c>
      <c r="I2653" t="s">
        <v>3</v>
      </c>
      <c r="J2653">
        <v>25.88</v>
      </c>
    </row>
    <row r="2654" spans="1:10" x14ac:dyDescent="0.2">
      <c r="A2654" t="s">
        <v>2845</v>
      </c>
      <c r="B2654" t="s">
        <v>31506</v>
      </c>
      <c r="I2654" t="s">
        <v>3</v>
      </c>
      <c r="J2654">
        <v>22.42</v>
      </c>
    </row>
    <row r="2655" spans="1:10" x14ac:dyDescent="0.2">
      <c r="A2655" t="s">
        <v>2846</v>
      </c>
      <c r="B2655" t="s">
        <v>31507</v>
      </c>
      <c r="I2655" t="s">
        <v>3</v>
      </c>
      <c r="J2655">
        <v>27.07</v>
      </c>
    </row>
    <row r="2656" spans="1:10" x14ac:dyDescent="0.2">
      <c r="A2656" t="s">
        <v>2847</v>
      </c>
      <c r="B2656" t="s">
        <v>31507</v>
      </c>
      <c r="I2656" t="s">
        <v>3</v>
      </c>
      <c r="J2656">
        <v>23.46</v>
      </c>
    </row>
    <row r="2657" spans="1:10" x14ac:dyDescent="0.2">
      <c r="A2657" t="s">
        <v>2848</v>
      </c>
      <c r="B2657" t="s">
        <v>31508</v>
      </c>
      <c r="I2657" t="s">
        <v>20</v>
      </c>
      <c r="J2657">
        <v>73.66</v>
      </c>
    </row>
    <row r="2658" spans="1:10" x14ac:dyDescent="0.2">
      <c r="A2658" t="s">
        <v>2849</v>
      </c>
      <c r="B2658" t="s">
        <v>31508</v>
      </c>
      <c r="I2658" t="s">
        <v>20</v>
      </c>
      <c r="J2658">
        <v>63.83</v>
      </c>
    </row>
    <row r="2659" spans="1:10" x14ac:dyDescent="0.2">
      <c r="A2659" t="s">
        <v>2850</v>
      </c>
      <c r="B2659" t="s">
        <v>31509</v>
      </c>
      <c r="I2659" t="s">
        <v>3</v>
      </c>
      <c r="J2659">
        <v>12.15</v>
      </c>
    </row>
    <row r="2660" spans="1:10" x14ac:dyDescent="0.2">
      <c r="A2660" t="s">
        <v>2851</v>
      </c>
      <c r="B2660" t="s">
        <v>31509</v>
      </c>
      <c r="I2660" t="s">
        <v>3</v>
      </c>
      <c r="J2660">
        <v>10.53</v>
      </c>
    </row>
    <row r="2661" spans="1:10" x14ac:dyDescent="0.2">
      <c r="A2661" t="s">
        <v>2852</v>
      </c>
      <c r="B2661" t="s">
        <v>31510</v>
      </c>
      <c r="I2661" t="s">
        <v>3</v>
      </c>
      <c r="J2661">
        <v>29.86</v>
      </c>
    </row>
    <row r="2662" spans="1:10" x14ac:dyDescent="0.2">
      <c r="A2662" t="s">
        <v>2853</v>
      </c>
      <c r="B2662" t="s">
        <v>31510</v>
      </c>
      <c r="I2662" t="s">
        <v>3</v>
      </c>
      <c r="J2662">
        <v>25.87</v>
      </c>
    </row>
    <row r="2663" spans="1:10" x14ac:dyDescent="0.2">
      <c r="A2663" t="s">
        <v>2854</v>
      </c>
      <c r="B2663" t="s">
        <v>2855</v>
      </c>
      <c r="I2663" t="s">
        <v>20</v>
      </c>
      <c r="J2663">
        <v>29.86</v>
      </c>
    </row>
    <row r="2664" spans="1:10" x14ac:dyDescent="0.2">
      <c r="A2664" t="s">
        <v>2856</v>
      </c>
      <c r="B2664" t="s">
        <v>2855</v>
      </c>
      <c r="I2664" t="s">
        <v>20</v>
      </c>
      <c r="J2664">
        <v>25.87</v>
      </c>
    </row>
    <row r="2665" spans="1:10" x14ac:dyDescent="0.2">
      <c r="A2665" t="s">
        <v>2857</v>
      </c>
      <c r="B2665" t="s">
        <v>31511</v>
      </c>
      <c r="I2665" t="s">
        <v>20</v>
      </c>
      <c r="J2665">
        <v>101.98</v>
      </c>
    </row>
    <row r="2666" spans="1:10" x14ac:dyDescent="0.2">
      <c r="A2666" t="s">
        <v>2858</v>
      </c>
      <c r="B2666" t="s">
        <v>31511</v>
      </c>
      <c r="I2666" t="s">
        <v>20</v>
      </c>
      <c r="J2666">
        <v>88.37</v>
      </c>
    </row>
    <row r="2667" spans="1:10" x14ac:dyDescent="0.2">
      <c r="A2667" t="s">
        <v>2859</v>
      </c>
      <c r="B2667" t="s">
        <v>31512</v>
      </c>
      <c r="I2667" t="s">
        <v>20</v>
      </c>
      <c r="J2667">
        <v>124.64</v>
      </c>
    </row>
    <row r="2668" spans="1:10" x14ac:dyDescent="0.2">
      <c r="A2668" t="s">
        <v>2860</v>
      </c>
      <c r="B2668" t="s">
        <v>31512</v>
      </c>
      <c r="I2668" t="s">
        <v>20</v>
      </c>
      <c r="J2668">
        <v>108</v>
      </c>
    </row>
    <row r="2669" spans="1:10" x14ac:dyDescent="0.2">
      <c r="A2669" t="s">
        <v>2861</v>
      </c>
      <c r="B2669" t="s">
        <v>31513</v>
      </c>
      <c r="I2669" t="s">
        <v>20</v>
      </c>
      <c r="J2669">
        <v>198.24</v>
      </c>
    </row>
    <row r="2670" spans="1:10" x14ac:dyDescent="0.2">
      <c r="A2670" t="s">
        <v>2862</v>
      </c>
      <c r="B2670" t="s">
        <v>31513</v>
      </c>
      <c r="I2670" t="s">
        <v>20</v>
      </c>
      <c r="J2670">
        <v>171.77</v>
      </c>
    </row>
    <row r="2671" spans="1:10" x14ac:dyDescent="0.2">
      <c r="A2671" t="s">
        <v>2863</v>
      </c>
      <c r="B2671" t="s">
        <v>31514</v>
      </c>
      <c r="I2671" t="s">
        <v>20</v>
      </c>
      <c r="J2671">
        <v>462.98</v>
      </c>
    </row>
    <row r="2672" spans="1:10" x14ac:dyDescent="0.2">
      <c r="A2672" t="s">
        <v>2864</v>
      </c>
      <c r="B2672" t="s">
        <v>31514</v>
      </c>
      <c r="I2672" t="s">
        <v>20</v>
      </c>
      <c r="J2672">
        <v>401.16</v>
      </c>
    </row>
    <row r="2673" spans="1:10" x14ac:dyDescent="0.2">
      <c r="A2673" t="s">
        <v>2865</v>
      </c>
      <c r="B2673" t="s">
        <v>31515</v>
      </c>
      <c r="I2673" t="s">
        <v>3</v>
      </c>
      <c r="J2673">
        <v>29.86</v>
      </c>
    </row>
    <row r="2674" spans="1:10" x14ac:dyDescent="0.2">
      <c r="A2674" t="s">
        <v>2866</v>
      </c>
      <c r="B2674" t="s">
        <v>31515</v>
      </c>
      <c r="I2674" t="s">
        <v>3</v>
      </c>
      <c r="J2674">
        <v>25.87</v>
      </c>
    </row>
    <row r="2675" spans="1:10" x14ac:dyDescent="0.2">
      <c r="A2675" t="s">
        <v>2867</v>
      </c>
      <c r="B2675" t="s">
        <v>31516</v>
      </c>
      <c r="I2675" t="s">
        <v>20</v>
      </c>
      <c r="J2675">
        <v>377.16</v>
      </c>
    </row>
    <row r="2676" spans="1:10" x14ac:dyDescent="0.2">
      <c r="A2676" t="s">
        <v>2868</v>
      </c>
      <c r="B2676" t="s">
        <v>31516</v>
      </c>
      <c r="I2676" t="s">
        <v>20</v>
      </c>
      <c r="J2676">
        <v>326.81</v>
      </c>
    </row>
    <row r="2677" spans="1:10" x14ac:dyDescent="0.2">
      <c r="A2677" t="s">
        <v>2869</v>
      </c>
      <c r="B2677" t="s">
        <v>2870</v>
      </c>
      <c r="I2677" t="s">
        <v>4</v>
      </c>
      <c r="J2677">
        <v>8.76</v>
      </c>
    </row>
    <row r="2678" spans="1:10" x14ac:dyDescent="0.2">
      <c r="A2678" t="s">
        <v>2871</v>
      </c>
      <c r="B2678" t="s">
        <v>2870</v>
      </c>
      <c r="I2678" t="s">
        <v>4</v>
      </c>
      <c r="J2678">
        <v>7.59</v>
      </c>
    </row>
    <row r="2679" spans="1:10" x14ac:dyDescent="0.2">
      <c r="A2679" t="s">
        <v>2872</v>
      </c>
      <c r="B2679" t="s">
        <v>2873</v>
      </c>
      <c r="I2679" t="s">
        <v>3</v>
      </c>
      <c r="J2679">
        <v>15.92</v>
      </c>
    </row>
    <row r="2680" spans="1:10" x14ac:dyDescent="0.2">
      <c r="A2680" t="s">
        <v>2874</v>
      </c>
      <c r="B2680" t="s">
        <v>2873</v>
      </c>
      <c r="I2680" t="s">
        <v>3</v>
      </c>
      <c r="J2680">
        <v>13.8</v>
      </c>
    </row>
    <row r="2681" spans="1:10" x14ac:dyDescent="0.2">
      <c r="A2681" t="s">
        <v>2875</v>
      </c>
      <c r="B2681" t="s">
        <v>31517</v>
      </c>
      <c r="I2681" t="s">
        <v>3</v>
      </c>
      <c r="J2681">
        <v>9.48</v>
      </c>
    </row>
    <row r="2682" spans="1:10" x14ac:dyDescent="0.2">
      <c r="A2682" t="s">
        <v>2876</v>
      </c>
      <c r="B2682" t="s">
        <v>31517</v>
      </c>
      <c r="I2682" t="s">
        <v>3</v>
      </c>
      <c r="J2682">
        <v>8.2200000000000006</v>
      </c>
    </row>
    <row r="2683" spans="1:10" x14ac:dyDescent="0.2">
      <c r="A2683" t="s">
        <v>2877</v>
      </c>
      <c r="B2683" t="s">
        <v>31518</v>
      </c>
      <c r="I2683" t="s">
        <v>3</v>
      </c>
      <c r="J2683">
        <v>17.309999999999999</v>
      </c>
    </row>
    <row r="2684" spans="1:10" x14ac:dyDescent="0.2">
      <c r="A2684" t="s">
        <v>2878</v>
      </c>
      <c r="B2684" t="s">
        <v>31518</v>
      </c>
      <c r="I2684" t="s">
        <v>3</v>
      </c>
      <c r="J2684">
        <v>15</v>
      </c>
    </row>
    <row r="2685" spans="1:10" x14ac:dyDescent="0.2">
      <c r="A2685" t="s">
        <v>2879</v>
      </c>
      <c r="B2685" t="s">
        <v>31519</v>
      </c>
      <c r="I2685" t="s">
        <v>3</v>
      </c>
      <c r="J2685">
        <v>12.14</v>
      </c>
    </row>
    <row r="2686" spans="1:10" x14ac:dyDescent="0.2">
      <c r="A2686" t="s">
        <v>2880</v>
      </c>
      <c r="B2686" t="s">
        <v>31519</v>
      </c>
      <c r="I2686" t="s">
        <v>3</v>
      </c>
      <c r="J2686">
        <v>10.52</v>
      </c>
    </row>
    <row r="2687" spans="1:10" x14ac:dyDescent="0.2">
      <c r="A2687" t="s">
        <v>2881</v>
      </c>
      <c r="B2687" t="s">
        <v>31520</v>
      </c>
      <c r="I2687" t="s">
        <v>3</v>
      </c>
      <c r="J2687">
        <v>20.87</v>
      </c>
    </row>
    <row r="2688" spans="1:10" x14ac:dyDescent="0.2">
      <c r="A2688" t="s">
        <v>2882</v>
      </c>
      <c r="B2688" t="s">
        <v>31520</v>
      </c>
      <c r="I2688" t="s">
        <v>3</v>
      </c>
      <c r="J2688">
        <v>18.09</v>
      </c>
    </row>
    <row r="2689" spans="1:10" x14ac:dyDescent="0.2">
      <c r="A2689" t="s">
        <v>2883</v>
      </c>
      <c r="B2689" t="s">
        <v>31521</v>
      </c>
      <c r="I2689" t="s">
        <v>3</v>
      </c>
      <c r="J2689">
        <v>16.16</v>
      </c>
    </row>
    <row r="2690" spans="1:10" x14ac:dyDescent="0.2">
      <c r="A2690" t="s">
        <v>2884</v>
      </c>
      <c r="B2690" t="s">
        <v>31521</v>
      </c>
      <c r="I2690" t="s">
        <v>3</v>
      </c>
      <c r="J2690">
        <v>14</v>
      </c>
    </row>
    <row r="2691" spans="1:10" x14ac:dyDescent="0.2">
      <c r="A2691" t="s">
        <v>2885</v>
      </c>
      <c r="B2691" t="s">
        <v>31522</v>
      </c>
      <c r="I2691" t="s">
        <v>3</v>
      </c>
      <c r="J2691">
        <v>14.34</v>
      </c>
    </row>
    <row r="2692" spans="1:10" x14ac:dyDescent="0.2">
      <c r="A2692" t="s">
        <v>2886</v>
      </c>
      <c r="B2692" t="s">
        <v>31522</v>
      </c>
      <c r="I2692" t="s">
        <v>3</v>
      </c>
      <c r="J2692">
        <v>12.43</v>
      </c>
    </row>
    <row r="2693" spans="1:10" x14ac:dyDescent="0.2">
      <c r="A2693" t="s">
        <v>2887</v>
      </c>
      <c r="B2693" t="s">
        <v>31523</v>
      </c>
      <c r="I2693" t="s">
        <v>3</v>
      </c>
      <c r="J2693">
        <v>10.050000000000001</v>
      </c>
    </row>
    <row r="2694" spans="1:10" x14ac:dyDescent="0.2">
      <c r="A2694" t="s">
        <v>2888</v>
      </c>
      <c r="B2694" t="s">
        <v>31523</v>
      </c>
      <c r="I2694" t="s">
        <v>3</v>
      </c>
      <c r="J2694">
        <v>8.7100000000000009</v>
      </c>
    </row>
    <row r="2695" spans="1:10" x14ac:dyDescent="0.2">
      <c r="A2695" t="s">
        <v>2889</v>
      </c>
      <c r="B2695" t="s">
        <v>31524</v>
      </c>
      <c r="I2695" t="s">
        <v>3</v>
      </c>
      <c r="J2695">
        <v>15.51</v>
      </c>
    </row>
    <row r="2696" spans="1:10" x14ac:dyDescent="0.2">
      <c r="A2696" t="s">
        <v>2890</v>
      </c>
      <c r="B2696" t="s">
        <v>31524</v>
      </c>
      <c r="I2696" t="s">
        <v>3</v>
      </c>
      <c r="J2696">
        <v>13.44</v>
      </c>
    </row>
    <row r="2697" spans="1:10" x14ac:dyDescent="0.2">
      <c r="A2697" t="s">
        <v>2891</v>
      </c>
      <c r="B2697" t="s">
        <v>31525</v>
      </c>
      <c r="I2697" t="s">
        <v>3</v>
      </c>
      <c r="J2697">
        <v>13.06</v>
      </c>
    </row>
    <row r="2698" spans="1:10" x14ac:dyDescent="0.2">
      <c r="A2698" t="s">
        <v>2892</v>
      </c>
      <c r="B2698" t="s">
        <v>31525</v>
      </c>
      <c r="I2698" t="s">
        <v>3</v>
      </c>
      <c r="J2698">
        <v>11.32</v>
      </c>
    </row>
    <row r="2699" spans="1:10" x14ac:dyDescent="0.2">
      <c r="A2699" t="s">
        <v>2893</v>
      </c>
      <c r="B2699" t="s">
        <v>2894</v>
      </c>
      <c r="I2699" t="s">
        <v>3</v>
      </c>
      <c r="J2699">
        <v>35.58</v>
      </c>
    </row>
    <row r="2700" spans="1:10" x14ac:dyDescent="0.2">
      <c r="A2700" t="s">
        <v>2895</v>
      </c>
      <c r="B2700" t="s">
        <v>2894</v>
      </c>
      <c r="I2700" t="s">
        <v>3</v>
      </c>
      <c r="J2700">
        <v>30.83</v>
      </c>
    </row>
    <row r="2701" spans="1:10" x14ac:dyDescent="0.2">
      <c r="A2701" t="s">
        <v>2896</v>
      </c>
      <c r="B2701" t="s">
        <v>31526</v>
      </c>
      <c r="I2701" t="s">
        <v>3</v>
      </c>
      <c r="J2701">
        <v>40.409999999999997</v>
      </c>
    </row>
    <row r="2702" spans="1:10" x14ac:dyDescent="0.2">
      <c r="A2702" t="s">
        <v>2897</v>
      </c>
      <c r="B2702" t="s">
        <v>31526</v>
      </c>
      <c r="I2702" t="s">
        <v>3</v>
      </c>
      <c r="J2702">
        <v>35.01</v>
      </c>
    </row>
    <row r="2703" spans="1:10" x14ac:dyDescent="0.2">
      <c r="A2703" t="s">
        <v>2898</v>
      </c>
      <c r="B2703" t="s">
        <v>31527</v>
      </c>
      <c r="I2703" t="s">
        <v>3</v>
      </c>
      <c r="J2703">
        <v>80.819999999999993</v>
      </c>
    </row>
    <row r="2704" spans="1:10" x14ac:dyDescent="0.2">
      <c r="A2704" t="s">
        <v>2899</v>
      </c>
      <c r="B2704" t="s">
        <v>31527</v>
      </c>
      <c r="I2704" t="s">
        <v>3</v>
      </c>
      <c r="J2704">
        <v>70.03</v>
      </c>
    </row>
    <row r="2705" spans="1:10" x14ac:dyDescent="0.2">
      <c r="A2705" t="s">
        <v>2900</v>
      </c>
      <c r="B2705" t="s">
        <v>31528</v>
      </c>
      <c r="I2705" t="s">
        <v>3</v>
      </c>
      <c r="J2705">
        <v>37.04</v>
      </c>
    </row>
    <row r="2706" spans="1:10" x14ac:dyDescent="0.2">
      <c r="A2706" t="s">
        <v>2901</v>
      </c>
      <c r="B2706" t="s">
        <v>31528</v>
      </c>
      <c r="I2706" t="s">
        <v>3</v>
      </c>
      <c r="J2706">
        <v>32.090000000000003</v>
      </c>
    </row>
    <row r="2707" spans="1:10" x14ac:dyDescent="0.2">
      <c r="A2707" t="s">
        <v>2902</v>
      </c>
      <c r="B2707" t="s">
        <v>31529</v>
      </c>
      <c r="I2707" t="s">
        <v>3</v>
      </c>
      <c r="J2707">
        <v>13.93</v>
      </c>
    </row>
    <row r="2708" spans="1:10" x14ac:dyDescent="0.2">
      <c r="A2708" t="s">
        <v>2903</v>
      </c>
      <c r="B2708" t="s">
        <v>31529</v>
      </c>
      <c r="I2708" t="s">
        <v>3</v>
      </c>
      <c r="J2708">
        <v>12.07</v>
      </c>
    </row>
    <row r="2709" spans="1:10" x14ac:dyDescent="0.2">
      <c r="A2709" t="s">
        <v>2904</v>
      </c>
      <c r="B2709" t="s">
        <v>31530</v>
      </c>
      <c r="I2709" t="s">
        <v>20</v>
      </c>
      <c r="J2709">
        <v>3921.53</v>
      </c>
    </row>
    <row r="2710" spans="1:10" x14ac:dyDescent="0.2">
      <c r="A2710" t="s">
        <v>2905</v>
      </c>
      <c r="B2710" t="s">
        <v>31530</v>
      </c>
      <c r="I2710" t="s">
        <v>20</v>
      </c>
      <c r="J2710">
        <v>3397.92</v>
      </c>
    </row>
    <row r="2711" spans="1:10" x14ac:dyDescent="0.2">
      <c r="A2711" t="s">
        <v>2906</v>
      </c>
      <c r="B2711" t="s">
        <v>31531</v>
      </c>
      <c r="I2711" t="s">
        <v>3</v>
      </c>
      <c r="J2711">
        <v>117.65</v>
      </c>
    </row>
    <row r="2712" spans="1:10" x14ac:dyDescent="0.2">
      <c r="A2712" t="s">
        <v>2907</v>
      </c>
      <c r="B2712" t="s">
        <v>31531</v>
      </c>
      <c r="I2712" t="s">
        <v>3</v>
      </c>
      <c r="J2712">
        <v>101.94</v>
      </c>
    </row>
    <row r="2713" spans="1:10" x14ac:dyDescent="0.2">
      <c r="A2713" t="s">
        <v>2908</v>
      </c>
      <c r="B2713" t="s">
        <v>31532</v>
      </c>
      <c r="I2713" t="s">
        <v>3</v>
      </c>
      <c r="J2713">
        <v>196.4</v>
      </c>
    </row>
    <row r="2714" spans="1:10" x14ac:dyDescent="0.2">
      <c r="A2714" t="s">
        <v>2909</v>
      </c>
      <c r="B2714" t="s">
        <v>31532</v>
      </c>
      <c r="I2714" t="s">
        <v>3</v>
      </c>
      <c r="J2714">
        <v>170.18</v>
      </c>
    </row>
    <row r="2715" spans="1:10" x14ac:dyDescent="0.2">
      <c r="A2715" t="s">
        <v>2910</v>
      </c>
      <c r="B2715" t="s">
        <v>31533</v>
      </c>
      <c r="I2715" t="s">
        <v>3</v>
      </c>
      <c r="J2715">
        <v>20.9</v>
      </c>
    </row>
    <row r="2716" spans="1:10" x14ac:dyDescent="0.2">
      <c r="A2716" t="s">
        <v>2911</v>
      </c>
      <c r="B2716" t="s">
        <v>31533</v>
      </c>
      <c r="I2716" t="s">
        <v>3</v>
      </c>
      <c r="J2716">
        <v>18.11</v>
      </c>
    </row>
    <row r="2717" spans="1:10" x14ac:dyDescent="0.2">
      <c r="A2717" t="s">
        <v>2912</v>
      </c>
      <c r="B2717" t="s">
        <v>2913</v>
      </c>
      <c r="I2717" t="s">
        <v>3</v>
      </c>
      <c r="J2717">
        <v>10.95</v>
      </c>
    </row>
    <row r="2718" spans="1:10" x14ac:dyDescent="0.2">
      <c r="A2718" t="s">
        <v>2914</v>
      </c>
      <c r="B2718" t="s">
        <v>2913</v>
      </c>
      <c r="I2718" t="s">
        <v>3</v>
      </c>
      <c r="J2718">
        <v>9.48</v>
      </c>
    </row>
    <row r="2719" spans="1:10" x14ac:dyDescent="0.2">
      <c r="A2719" t="s">
        <v>2915</v>
      </c>
      <c r="B2719" t="s">
        <v>31534</v>
      </c>
      <c r="I2719" t="s">
        <v>3</v>
      </c>
      <c r="J2719">
        <v>23.89</v>
      </c>
    </row>
    <row r="2720" spans="1:10" x14ac:dyDescent="0.2">
      <c r="A2720" t="s">
        <v>2916</v>
      </c>
      <c r="B2720" t="s">
        <v>31534</v>
      </c>
      <c r="I2720" t="s">
        <v>3</v>
      </c>
      <c r="J2720">
        <v>20.7</v>
      </c>
    </row>
    <row r="2721" spans="1:10" x14ac:dyDescent="0.2">
      <c r="A2721" t="s">
        <v>2917</v>
      </c>
      <c r="B2721" t="s">
        <v>2918</v>
      </c>
      <c r="I2721" t="s">
        <v>3</v>
      </c>
      <c r="J2721">
        <v>6.96</v>
      </c>
    </row>
    <row r="2722" spans="1:10" x14ac:dyDescent="0.2">
      <c r="A2722" t="s">
        <v>2919</v>
      </c>
      <c r="B2722" t="s">
        <v>2918</v>
      </c>
      <c r="I2722" t="s">
        <v>3</v>
      </c>
      <c r="J2722">
        <v>6.03</v>
      </c>
    </row>
    <row r="2723" spans="1:10" x14ac:dyDescent="0.2">
      <c r="A2723" t="s">
        <v>2920</v>
      </c>
      <c r="B2723" t="s">
        <v>2921</v>
      </c>
      <c r="I2723" t="s">
        <v>3</v>
      </c>
      <c r="J2723">
        <v>24.88</v>
      </c>
    </row>
    <row r="2724" spans="1:10" x14ac:dyDescent="0.2">
      <c r="A2724" t="s">
        <v>2922</v>
      </c>
      <c r="B2724" t="s">
        <v>2921</v>
      </c>
      <c r="I2724" t="s">
        <v>3</v>
      </c>
      <c r="J2724">
        <v>21.56</v>
      </c>
    </row>
    <row r="2725" spans="1:10" x14ac:dyDescent="0.2">
      <c r="A2725" t="s">
        <v>2923</v>
      </c>
      <c r="B2725" t="s">
        <v>31535</v>
      </c>
      <c r="I2725" t="s">
        <v>3</v>
      </c>
      <c r="J2725">
        <v>41.81</v>
      </c>
    </row>
    <row r="2726" spans="1:10" x14ac:dyDescent="0.2">
      <c r="A2726" t="s">
        <v>2924</v>
      </c>
      <c r="B2726" t="s">
        <v>31535</v>
      </c>
      <c r="I2726" t="s">
        <v>3</v>
      </c>
      <c r="J2726">
        <v>36.229999999999997</v>
      </c>
    </row>
    <row r="2727" spans="1:10" x14ac:dyDescent="0.2">
      <c r="A2727" t="s">
        <v>2925</v>
      </c>
      <c r="B2727" t="s">
        <v>31536</v>
      </c>
      <c r="I2727" t="s">
        <v>3</v>
      </c>
      <c r="J2727">
        <v>8.9499999999999993</v>
      </c>
    </row>
    <row r="2728" spans="1:10" x14ac:dyDescent="0.2">
      <c r="A2728" t="s">
        <v>2926</v>
      </c>
      <c r="B2728" t="s">
        <v>31536</v>
      </c>
      <c r="I2728" t="s">
        <v>3</v>
      </c>
      <c r="J2728">
        <v>7.76</v>
      </c>
    </row>
    <row r="2729" spans="1:10" x14ac:dyDescent="0.2">
      <c r="A2729" t="s">
        <v>2927</v>
      </c>
      <c r="B2729" t="s">
        <v>31537</v>
      </c>
      <c r="I2729" t="s">
        <v>20</v>
      </c>
      <c r="J2729">
        <v>26.87</v>
      </c>
    </row>
    <row r="2730" spans="1:10" x14ac:dyDescent="0.2">
      <c r="A2730" t="s">
        <v>2928</v>
      </c>
      <c r="B2730" t="s">
        <v>31537</v>
      </c>
      <c r="I2730" t="s">
        <v>20</v>
      </c>
      <c r="J2730">
        <v>23.29</v>
      </c>
    </row>
    <row r="2731" spans="1:10" x14ac:dyDescent="0.2">
      <c r="A2731" t="s">
        <v>2929</v>
      </c>
      <c r="B2731" t="s">
        <v>31538</v>
      </c>
      <c r="I2731" t="s">
        <v>20</v>
      </c>
      <c r="J2731">
        <v>19.899999999999999</v>
      </c>
    </row>
    <row r="2732" spans="1:10" x14ac:dyDescent="0.2">
      <c r="A2732" t="s">
        <v>2930</v>
      </c>
      <c r="B2732" t="s">
        <v>31538</v>
      </c>
      <c r="I2732" t="s">
        <v>20</v>
      </c>
      <c r="J2732">
        <v>17.25</v>
      </c>
    </row>
    <row r="2733" spans="1:10" x14ac:dyDescent="0.2">
      <c r="A2733" t="s">
        <v>2931</v>
      </c>
      <c r="B2733" t="s">
        <v>31539</v>
      </c>
      <c r="I2733" t="s">
        <v>20</v>
      </c>
      <c r="J2733">
        <v>39.81</v>
      </c>
    </row>
    <row r="2734" spans="1:10" x14ac:dyDescent="0.2">
      <c r="A2734" t="s">
        <v>2932</v>
      </c>
      <c r="B2734" t="s">
        <v>31539</v>
      </c>
      <c r="I2734" t="s">
        <v>20</v>
      </c>
      <c r="J2734">
        <v>34.5</v>
      </c>
    </row>
    <row r="2735" spans="1:10" x14ac:dyDescent="0.2">
      <c r="A2735" t="s">
        <v>2933</v>
      </c>
      <c r="B2735" t="s">
        <v>31540</v>
      </c>
      <c r="I2735" t="s">
        <v>20</v>
      </c>
      <c r="J2735">
        <v>17.91</v>
      </c>
    </row>
    <row r="2736" spans="1:10" x14ac:dyDescent="0.2">
      <c r="A2736" t="s">
        <v>2934</v>
      </c>
      <c r="B2736" t="s">
        <v>31540</v>
      </c>
      <c r="I2736" t="s">
        <v>20</v>
      </c>
      <c r="J2736">
        <v>15.52</v>
      </c>
    </row>
    <row r="2737" spans="1:10" x14ac:dyDescent="0.2">
      <c r="A2737" t="s">
        <v>2935</v>
      </c>
      <c r="B2737" t="s">
        <v>31541</v>
      </c>
      <c r="I2737" t="s">
        <v>3</v>
      </c>
      <c r="J2737">
        <v>6.96</v>
      </c>
    </row>
    <row r="2738" spans="1:10" x14ac:dyDescent="0.2">
      <c r="A2738" t="s">
        <v>2936</v>
      </c>
      <c r="B2738" t="s">
        <v>31541</v>
      </c>
      <c r="I2738" t="s">
        <v>3</v>
      </c>
      <c r="J2738">
        <v>6.03</v>
      </c>
    </row>
    <row r="2739" spans="1:10" x14ac:dyDescent="0.2">
      <c r="A2739" t="s">
        <v>2937</v>
      </c>
      <c r="B2739" t="s">
        <v>2938</v>
      </c>
      <c r="I2739" t="s">
        <v>4</v>
      </c>
      <c r="J2739">
        <v>68.819999999999993</v>
      </c>
    </row>
    <row r="2740" spans="1:10" x14ac:dyDescent="0.2">
      <c r="A2740" t="s">
        <v>2939</v>
      </c>
      <c r="B2740" t="s">
        <v>2938</v>
      </c>
      <c r="I2740" t="s">
        <v>4</v>
      </c>
      <c r="J2740">
        <v>59.63</v>
      </c>
    </row>
    <row r="2741" spans="1:10" x14ac:dyDescent="0.2">
      <c r="A2741" t="s">
        <v>2940</v>
      </c>
      <c r="B2741" t="s">
        <v>2941</v>
      </c>
      <c r="I2741" t="s">
        <v>4</v>
      </c>
      <c r="J2741">
        <v>3.98</v>
      </c>
    </row>
    <row r="2742" spans="1:10" x14ac:dyDescent="0.2">
      <c r="A2742" t="s">
        <v>2942</v>
      </c>
      <c r="B2742" t="s">
        <v>2941</v>
      </c>
      <c r="I2742" t="s">
        <v>4</v>
      </c>
      <c r="J2742">
        <v>3.45</v>
      </c>
    </row>
    <row r="2743" spans="1:10" x14ac:dyDescent="0.2">
      <c r="A2743" t="s">
        <v>2943</v>
      </c>
      <c r="B2743" t="s">
        <v>2944</v>
      </c>
      <c r="I2743" t="s">
        <v>3</v>
      </c>
      <c r="J2743">
        <v>6.96</v>
      </c>
    </row>
    <row r="2744" spans="1:10" x14ac:dyDescent="0.2">
      <c r="A2744" t="s">
        <v>2945</v>
      </c>
      <c r="B2744" t="s">
        <v>2944</v>
      </c>
      <c r="I2744" t="s">
        <v>3</v>
      </c>
      <c r="J2744">
        <v>6.03</v>
      </c>
    </row>
    <row r="2745" spans="1:10" x14ac:dyDescent="0.2">
      <c r="A2745" t="s">
        <v>2946</v>
      </c>
      <c r="B2745" t="s">
        <v>31542</v>
      </c>
      <c r="I2745" t="s">
        <v>3</v>
      </c>
      <c r="J2745">
        <v>5.97</v>
      </c>
    </row>
    <row r="2746" spans="1:10" x14ac:dyDescent="0.2">
      <c r="A2746" t="s">
        <v>2947</v>
      </c>
      <c r="B2746" t="s">
        <v>31542</v>
      </c>
      <c r="I2746" t="s">
        <v>3</v>
      </c>
      <c r="J2746">
        <v>5.17</v>
      </c>
    </row>
    <row r="2747" spans="1:10" x14ac:dyDescent="0.2">
      <c r="A2747" t="s">
        <v>2948</v>
      </c>
      <c r="B2747" t="s">
        <v>31543</v>
      </c>
      <c r="I2747" t="s">
        <v>3</v>
      </c>
      <c r="J2747">
        <v>13.93</v>
      </c>
    </row>
    <row r="2748" spans="1:10" x14ac:dyDescent="0.2">
      <c r="A2748" t="s">
        <v>2949</v>
      </c>
      <c r="B2748" t="s">
        <v>31543</v>
      </c>
      <c r="I2748" t="s">
        <v>3</v>
      </c>
      <c r="J2748">
        <v>12.07</v>
      </c>
    </row>
    <row r="2749" spans="1:10" x14ac:dyDescent="0.2">
      <c r="A2749" t="s">
        <v>2950</v>
      </c>
      <c r="B2749" t="s">
        <v>31544</v>
      </c>
      <c r="I2749" t="s">
        <v>3</v>
      </c>
      <c r="J2749">
        <v>9.9499999999999993</v>
      </c>
    </row>
    <row r="2750" spans="1:10" x14ac:dyDescent="0.2">
      <c r="A2750" t="s">
        <v>2951</v>
      </c>
      <c r="B2750" t="s">
        <v>31544</v>
      </c>
      <c r="I2750" t="s">
        <v>3</v>
      </c>
      <c r="J2750">
        <v>8.6199999999999992</v>
      </c>
    </row>
    <row r="2751" spans="1:10" x14ac:dyDescent="0.2">
      <c r="A2751" t="s">
        <v>2952</v>
      </c>
      <c r="B2751" t="s">
        <v>2953</v>
      </c>
      <c r="I2751" t="s">
        <v>4</v>
      </c>
      <c r="J2751">
        <v>67.349999999999994</v>
      </c>
    </row>
    <row r="2752" spans="1:10" x14ac:dyDescent="0.2">
      <c r="A2752" t="s">
        <v>2954</v>
      </c>
      <c r="B2752" t="s">
        <v>2953</v>
      </c>
      <c r="I2752" t="s">
        <v>4</v>
      </c>
      <c r="J2752">
        <v>58.35</v>
      </c>
    </row>
    <row r="2753" spans="1:10" x14ac:dyDescent="0.2">
      <c r="A2753" t="s">
        <v>2955</v>
      </c>
      <c r="B2753" t="s">
        <v>2956</v>
      </c>
      <c r="I2753" t="s">
        <v>4</v>
      </c>
      <c r="J2753">
        <v>2.48</v>
      </c>
    </row>
    <row r="2754" spans="1:10" x14ac:dyDescent="0.2">
      <c r="A2754" t="s">
        <v>2957</v>
      </c>
      <c r="B2754" t="s">
        <v>2956</v>
      </c>
      <c r="I2754" t="s">
        <v>4</v>
      </c>
      <c r="J2754">
        <v>2.15</v>
      </c>
    </row>
    <row r="2755" spans="1:10" x14ac:dyDescent="0.2">
      <c r="A2755" t="s">
        <v>2958</v>
      </c>
      <c r="B2755" t="s">
        <v>2959</v>
      </c>
      <c r="I2755" t="s">
        <v>3</v>
      </c>
      <c r="J2755">
        <v>7.46</v>
      </c>
    </row>
    <row r="2756" spans="1:10" x14ac:dyDescent="0.2">
      <c r="A2756" t="s">
        <v>2960</v>
      </c>
      <c r="B2756" t="s">
        <v>2959</v>
      </c>
      <c r="I2756" t="s">
        <v>3</v>
      </c>
      <c r="J2756">
        <v>6.46</v>
      </c>
    </row>
    <row r="2757" spans="1:10" x14ac:dyDescent="0.2">
      <c r="A2757" t="s">
        <v>2961</v>
      </c>
      <c r="B2757" t="s">
        <v>31545</v>
      </c>
      <c r="I2757" t="s">
        <v>3</v>
      </c>
      <c r="J2757">
        <v>15.92</v>
      </c>
    </row>
    <row r="2758" spans="1:10" x14ac:dyDescent="0.2">
      <c r="A2758" t="s">
        <v>2962</v>
      </c>
      <c r="B2758" t="s">
        <v>31545</v>
      </c>
      <c r="I2758" t="s">
        <v>3</v>
      </c>
      <c r="J2758">
        <v>13.8</v>
      </c>
    </row>
    <row r="2759" spans="1:10" x14ac:dyDescent="0.2">
      <c r="A2759" t="s">
        <v>2963</v>
      </c>
      <c r="B2759" t="s">
        <v>2964</v>
      </c>
      <c r="I2759" t="s">
        <v>4</v>
      </c>
      <c r="J2759">
        <v>1.39</v>
      </c>
    </row>
    <row r="2760" spans="1:10" x14ac:dyDescent="0.2">
      <c r="A2760" t="s">
        <v>2965</v>
      </c>
      <c r="B2760" t="s">
        <v>2964</v>
      </c>
      <c r="I2760" t="s">
        <v>4</v>
      </c>
      <c r="J2760">
        <v>1.2</v>
      </c>
    </row>
    <row r="2761" spans="1:10" x14ac:dyDescent="0.2">
      <c r="A2761" t="s">
        <v>2966</v>
      </c>
      <c r="B2761" t="s">
        <v>31546</v>
      </c>
      <c r="I2761" t="s">
        <v>3</v>
      </c>
      <c r="J2761">
        <v>13.93</v>
      </c>
    </row>
    <row r="2762" spans="1:10" x14ac:dyDescent="0.2">
      <c r="A2762" t="s">
        <v>2967</v>
      </c>
      <c r="B2762" t="s">
        <v>31546</v>
      </c>
      <c r="I2762" t="s">
        <v>3</v>
      </c>
      <c r="J2762">
        <v>12.07</v>
      </c>
    </row>
    <row r="2763" spans="1:10" x14ac:dyDescent="0.2">
      <c r="A2763" t="s">
        <v>2968</v>
      </c>
      <c r="B2763" t="s">
        <v>31547</v>
      </c>
      <c r="I2763" t="s">
        <v>3</v>
      </c>
      <c r="J2763">
        <v>9.9499999999999993</v>
      </c>
    </row>
    <row r="2764" spans="1:10" x14ac:dyDescent="0.2">
      <c r="A2764" t="s">
        <v>2969</v>
      </c>
      <c r="B2764" t="s">
        <v>31547</v>
      </c>
      <c r="I2764" t="s">
        <v>3</v>
      </c>
      <c r="J2764">
        <v>8.6199999999999992</v>
      </c>
    </row>
    <row r="2765" spans="1:10" x14ac:dyDescent="0.2">
      <c r="A2765" t="s">
        <v>2970</v>
      </c>
      <c r="B2765" t="s">
        <v>2971</v>
      </c>
      <c r="I2765" t="s">
        <v>3</v>
      </c>
      <c r="J2765">
        <v>10.95</v>
      </c>
    </row>
    <row r="2766" spans="1:10" x14ac:dyDescent="0.2">
      <c r="A2766" t="s">
        <v>2972</v>
      </c>
      <c r="B2766" t="s">
        <v>2971</v>
      </c>
      <c r="I2766" t="s">
        <v>3</v>
      </c>
      <c r="J2766">
        <v>9.48</v>
      </c>
    </row>
    <row r="2767" spans="1:10" x14ac:dyDescent="0.2">
      <c r="A2767" t="s">
        <v>2973</v>
      </c>
      <c r="B2767" t="s">
        <v>31548</v>
      </c>
      <c r="I2767" t="s">
        <v>20</v>
      </c>
      <c r="J2767">
        <v>45.79</v>
      </c>
    </row>
    <row r="2768" spans="1:10" x14ac:dyDescent="0.2">
      <c r="A2768" t="s">
        <v>2974</v>
      </c>
      <c r="B2768" t="s">
        <v>31548</v>
      </c>
      <c r="I2768" t="s">
        <v>20</v>
      </c>
      <c r="J2768">
        <v>39.68</v>
      </c>
    </row>
    <row r="2769" spans="1:10" x14ac:dyDescent="0.2">
      <c r="A2769" t="s">
        <v>2975</v>
      </c>
      <c r="B2769" t="s">
        <v>31549</v>
      </c>
      <c r="I2769" t="s">
        <v>20</v>
      </c>
      <c r="J2769">
        <v>29.86</v>
      </c>
    </row>
    <row r="2770" spans="1:10" x14ac:dyDescent="0.2">
      <c r="A2770" t="s">
        <v>2976</v>
      </c>
      <c r="B2770" t="s">
        <v>31549</v>
      </c>
      <c r="I2770" t="s">
        <v>20</v>
      </c>
      <c r="J2770">
        <v>25.87</v>
      </c>
    </row>
    <row r="2771" spans="1:10" x14ac:dyDescent="0.2">
      <c r="A2771" t="s">
        <v>2977</v>
      </c>
      <c r="B2771" t="s">
        <v>31550</v>
      </c>
      <c r="I2771" t="s">
        <v>3</v>
      </c>
      <c r="J2771">
        <v>3.98</v>
      </c>
    </row>
    <row r="2772" spans="1:10" x14ac:dyDescent="0.2">
      <c r="A2772" t="s">
        <v>2978</v>
      </c>
      <c r="B2772" t="s">
        <v>31550</v>
      </c>
      <c r="I2772" t="s">
        <v>3</v>
      </c>
      <c r="J2772">
        <v>3.45</v>
      </c>
    </row>
    <row r="2773" spans="1:10" x14ac:dyDescent="0.2">
      <c r="A2773" t="s">
        <v>2979</v>
      </c>
      <c r="B2773" t="s">
        <v>2980</v>
      </c>
      <c r="I2773" t="s">
        <v>3</v>
      </c>
      <c r="J2773">
        <v>10.95</v>
      </c>
    </row>
    <row r="2774" spans="1:10" x14ac:dyDescent="0.2">
      <c r="A2774" t="s">
        <v>2981</v>
      </c>
      <c r="B2774" t="s">
        <v>2980</v>
      </c>
      <c r="I2774" t="s">
        <v>3</v>
      </c>
      <c r="J2774">
        <v>9.48</v>
      </c>
    </row>
    <row r="2775" spans="1:10" x14ac:dyDescent="0.2">
      <c r="A2775" t="s">
        <v>2982</v>
      </c>
      <c r="B2775" t="s">
        <v>31551</v>
      </c>
      <c r="I2775" t="s">
        <v>3</v>
      </c>
      <c r="J2775">
        <v>10.95</v>
      </c>
    </row>
    <row r="2776" spans="1:10" x14ac:dyDescent="0.2">
      <c r="A2776" t="s">
        <v>2983</v>
      </c>
      <c r="B2776" t="s">
        <v>31551</v>
      </c>
      <c r="I2776" t="s">
        <v>3</v>
      </c>
      <c r="J2776">
        <v>9.48</v>
      </c>
    </row>
    <row r="2777" spans="1:10" x14ac:dyDescent="0.2">
      <c r="A2777" t="s">
        <v>2984</v>
      </c>
      <c r="B2777" t="s">
        <v>31552</v>
      </c>
      <c r="I2777" t="s">
        <v>3</v>
      </c>
      <c r="J2777">
        <v>8.9499999999999993</v>
      </c>
    </row>
    <row r="2778" spans="1:10" x14ac:dyDescent="0.2">
      <c r="A2778" t="s">
        <v>2985</v>
      </c>
      <c r="B2778" t="s">
        <v>31552</v>
      </c>
      <c r="I2778" t="s">
        <v>3</v>
      </c>
      <c r="J2778">
        <v>7.76</v>
      </c>
    </row>
    <row r="2779" spans="1:10" x14ac:dyDescent="0.2">
      <c r="A2779" t="s">
        <v>2986</v>
      </c>
      <c r="B2779" t="s">
        <v>2987</v>
      </c>
      <c r="I2779" t="s">
        <v>4</v>
      </c>
      <c r="J2779">
        <v>1.99</v>
      </c>
    </row>
    <row r="2780" spans="1:10" x14ac:dyDescent="0.2">
      <c r="A2780" t="s">
        <v>2988</v>
      </c>
      <c r="B2780" t="s">
        <v>2987</v>
      </c>
      <c r="I2780" t="s">
        <v>4</v>
      </c>
      <c r="J2780">
        <v>1.72</v>
      </c>
    </row>
    <row r="2781" spans="1:10" x14ac:dyDescent="0.2">
      <c r="A2781" t="s">
        <v>25039</v>
      </c>
      <c r="B2781" t="s">
        <v>31553</v>
      </c>
      <c r="I2781" t="s">
        <v>3</v>
      </c>
      <c r="J2781">
        <v>29.71</v>
      </c>
    </row>
    <row r="2782" spans="1:10" x14ac:dyDescent="0.2">
      <c r="A2782" t="s">
        <v>25040</v>
      </c>
      <c r="B2782" t="s">
        <v>31553</v>
      </c>
      <c r="I2782" t="s">
        <v>3</v>
      </c>
      <c r="J2782">
        <v>25.75</v>
      </c>
    </row>
    <row r="2783" spans="1:10" x14ac:dyDescent="0.2">
      <c r="A2783" t="s">
        <v>25041</v>
      </c>
      <c r="B2783" t="s">
        <v>31554</v>
      </c>
      <c r="I2783" t="s">
        <v>3</v>
      </c>
      <c r="J2783">
        <v>48.57</v>
      </c>
    </row>
    <row r="2784" spans="1:10" x14ac:dyDescent="0.2">
      <c r="A2784" t="s">
        <v>25042</v>
      </c>
      <c r="B2784" t="s">
        <v>31554</v>
      </c>
      <c r="I2784" t="s">
        <v>3</v>
      </c>
      <c r="J2784">
        <v>42.08</v>
      </c>
    </row>
    <row r="2785" spans="1:10" x14ac:dyDescent="0.2">
      <c r="A2785" t="s">
        <v>2989</v>
      </c>
      <c r="B2785" t="s">
        <v>2990</v>
      </c>
      <c r="I2785" t="s">
        <v>3</v>
      </c>
      <c r="J2785">
        <v>41.93</v>
      </c>
    </row>
    <row r="2786" spans="1:10" x14ac:dyDescent="0.2">
      <c r="A2786" t="s">
        <v>2991</v>
      </c>
      <c r="B2786" t="s">
        <v>2990</v>
      </c>
      <c r="I2786" t="s">
        <v>3</v>
      </c>
      <c r="J2786">
        <v>36.33</v>
      </c>
    </row>
    <row r="2787" spans="1:10" x14ac:dyDescent="0.2">
      <c r="A2787" t="s">
        <v>24815</v>
      </c>
      <c r="B2787" t="s">
        <v>24816</v>
      </c>
      <c r="I2787" t="s">
        <v>3</v>
      </c>
      <c r="J2787">
        <v>37.799999999999997</v>
      </c>
    </row>
    <row r="2788" spans="1:10" x14ac:dyDescent="0.2">
      <c r="A2788" t="s">
        <v>24817</v>
      </c>
      <c r="B2788" t="s">
        <v>24816</v>
      </c>
      <c r="I2788" t="s">
        <v>3</v>
      </c>
      <c r="J2788">
        <v>32.75</v>
      </c>
    </row>
    <row r="2789" spans="1:10" x14ac:dyDescent="0.2">
      <c r="A2789" t="s">
        <v>2992</v>
      </c>
      <c r="B2789" t="s">
        <v>2993</v>
      </c>
      <c r="I2789" t="s">
        <v>3</v>
      </c>
      <c r="J2789">
        <v>43.31</v>
      </c>
    </row>
    <row r="2790" spans="1:10" x14ac:dyDescent="0.2">
      <c r="A2790" t="s">
        <v>2994</v>
      </c>
      <c r="B2790" t="s">
        <v>2993</v>
      </c>
      <c r="I2790" t="s">
        <v>3</v>
      </c>
      <c r="J2790">
        <v>37.520000000000003</v>
      </c>
    </row>
    <row r="2791" spans="1:10" x14ac:dyDescent="0.2">
      <c r="A2791" t="s">
        <v>2995</v>
      </c>
      <c r="B2791" t="s">
        <v>2996</v>
      </c>
      <c r="I2791" t="s">
        <v>3</v>
      </c>
      <c r="J2791">
        <v>47.05</v>
      </c>
    </row>
    <row r="2792" spans="1:10" x14ac:dyDescent="0.2">
      <c r="A2792" t="s">
        <v>2997</v>
      </c>
      <c r="B2792" t="s">
        <v>2996</v>
      </c>
      <c r="I2792" t="s">
        <v>3</v>
      </c>
      <c r="J2792">
        <v>40.770000000000003</v>
      </c>
    </row>
    <row r="2793" spans="1:10" x14ac:dyDescent="0.2">
      <c r="A2793" t="s">
        <v>2998</v>
      </c>
      <c r="B2793" t="s">
        <v>2999</v>
      </c>
      <c r="I2793" t="s">
        <v>20</v>
      </c>
      <c r="J2793">
        <v>25.08</v>
      </c>
    </row>
    <row r="2794" spans="1:10" x14ac:dyDescent="0.2">
      <c r="A2794" t="s">
        <v>3000</v>
      </c>
      <c r="B2794" t="s">
        <v>2999</v>
      </c>
      <c r="I2794" t="s">
        <v>20</v>
      </c>
      <c r="J2794">
        <v>21.73</v>
      </c>
    </row>
    <row r="2795" spans="1:10" x14ac:dyDescent="0.2">
      <c r="A2795" t="s">
        <v>3001</v>
      </c>
      <c r="B2795" t="s">
        <v>3002</v>
      </c>
      <c r="I2795" t="s">
        <v>113</v>
      </c>
      <c r="J2795">
        <v>0.34</v>
      </c>
    </row>
    <row r="2796" spans="1:10" x14ac:dyDescent="0.2">
      <c r="A2796" t="s">
        <v>3003</v>
      </c>
      <c r="B2796" t="s">
        <v>3002</v>
      </c>
      <c r="I2796" t="s">
        <v>113</v>
      </c>
      <c r="J2796">
        <v>0.3</v>
      </c>
    </row>
    <row r="2797" spans="1:10" x14ac:dyDescent="0.2">
      <c r="A2797" t="s">
        <v>3004</v>
      </c>
      <c r="B2797" t="s">
        <v>31555</v>
      </c>
      <c r="I2797" t="s">
        <v>4</v>
      </c>
      <c r="J2797">
        <v>50.76</v>
      </c>
    </row>
    <row r="2798" spans="1:10" x14ac:dyDescent="0.2">
      <c r="A2798" t="s">
        <v>3005</v>
      </c>
      <c r="B2798" t="s">
        <v>31555</v>
      </c>
      <c r="I2798" t="s">
        <v>4</v>
      </c>
      <c r="J2798">
        <v>43.98</v>
      </c>
    </row>
    <row r="2799" spans="1:10" x14ac:dyDescent="0.2">
      <c r="A2799" t="s">
        <v>3006</v>
      </c>
      <c r="B2799" t="s">
        <v>31556</v>
      </c>
      <c r="I2799" t="s">
        <v>4</v>
      </c>
      <c r="J2799">
        <v>101.99</v>
      </c>
    </row>
    <row r="2800" spans="1:10" x14ac:dyDescent="0.2">
      <c r="A2800" t="s">
        <v>3007</v>
      </c>
      <c r="B2800" t="s">
        <v>31556</v>
      </c>
      <c r="I2800" t="s">
        <v>4</v>
      </c>
      <c r="J2800">
        <v>88.38</v>
      </c>
    </row>
    <row r="2801" spans="1:10" x14ac:dyDescent="0.2">
      <c r="A2801" t="s">
        <v>3008</v>
      </c>
      <c r="B2801" t="s">
        <v>31557</v>
      </c>
      <c r="I2801" t="s">
        <v>4</v>
      </c>
      <c r="J2801">
        <v>249.06</v>
      </c>
    </row>
    <row r="2802" spans="1:10" x14ac:dyDescent="0.2">
      <c r="A2802" t="s">
        <v>3009</v>
      </c>
      <c r="B2802" t="s">
        <v>31557</v>
      </c>
      <c r="I2802" t="s">
        <v>4</v>
      </c>
      <c r="J2802">
        <v>215.81</v>
      </c>
    </row>
    <row r="2803" spans="1:10" x14ac:dyDescent="0.2">
      <c r="A2803" t="s">
        <v>3010</v>
      </c>
      <c r="B2803" t="s">
        <v>21504</v>
      </c>
      <c r="I2803" t="s">
        <v>4</v>
      </c>
      <c r="J2803">
        <v>119.35</v>
      </c>
    </row>
    <row r="2804" spans="1:10" x14ac:dyDescent="0.2">
      <c r="A2804" t="s">
        <v>3011</v>
      </c>
      <c r="B2804" t="s">
        <v>21504</v>
      </c>
      <c r="I2804" t="s">
        <v>4</v>
      </c>
      <c r="J2804">
        <v>104.36</v>
      </c>
    </row>
    <row r="2805" spans="1:10" x14ac:dyDescent="0.2">
      <c r="A2805" t="s">
        <v>3012</v>
      </c>
      <c r="B2805" t="s">
        <v>3013</v>
      </c>
      <c r="I2805" t="s">
        <v>3</v>
      </c>
      <c r="J2805">
        <v>14.23</v>
      </c>
    </row>
    <row r="2806" spans="1:10" x14ac:dyDescent="0.2">
      <c r="A2806" t="s">
        <v>3014</v>
      </c>
      <c r="B2806" t="s">
        <v>3013</v>
      </c>
      <c r="I2806" t="s">
        <v>3</v>
      </c>
      <c r="J2806">
        <v>12.33</v>
      </c>
    </row>
    <row r="2807" spans="1:10" x14ac:dyDescent="0.2">
      <c r="A2807" t="s">
        <v>3015</v>
      </c>
      <c r="B2807" t="s">
        <v>3016</v>
      </c>
      <c r="I2807" t="s">
        <v>3</v>
      </c>
      <c r="J2807">
        <v>11.86</v>
      </c>
    </row>
    <row r="2808" spans="1:10" x14ac:dyDescent="0.2">
      <c r="A2808" t="s">
        <v>3017</v>
      </c>
      <c r="B2808" t="s">
        <v>3016</v>
      </c>
      <c r="I2808" t="s">
        <v>3</v>
      </c>
      <c r="J2808">
        <v>10.27</v>
      </c>
    </row>
    <row r="2809" spans="1:10" x14ac:dyDescent="0.2">
      <c r="A2809" t="s">
        <v>3018</v>
      </c>
      <c r="B2809" t="s">
        <v>31558</v>
      </c>
      <c r="I2809" t="s">
        <v>4</v>
      </c>
      <c r="J2809">
        <v>2.98</v>
      </c>
    </row>
    <row r="2810" spans="1:10" x14ac:dyDescent="0.2">
      <c r="A2810" t="s">
        <v>3019</v>
      </c>
      <c r="B2810" t="s">
        <v>31558</v>
      </c>
      <c r="I2810" t="s">
        <v>4</v>
      </c>
      <c r="J2810">
        <v>2.58</v>
      </c>
    </row>
    <row r="2811" spans="1:10" x14ac:dyDescent="0.2">
      <c r="A2811" t="s">
        <v>3020</v>
      </c>
      <c r="B2811" t="s">
        <v>31559</v>
      </c>
      <c r="I2811" t="s">
        <v>3</v>
      </c>
      <c r="J2811">
        <v>34.67</v>
      </c>
    </row>
    <row r="2812" spans="1:10" x14ac:dyDescent="0.2">
      <c r="A2812" t="s">
        <v>3021</v>
      </c>
      <c r="B2812" t="s">
        <v>31559</v>
      </c>
      <c r="I2812" t="s">
        <v>3</v>
      </c>
      <c r="J2812">
        <v>30.04</v>
      </c>
    </row>
    <row r="2813" spans="1:10" x14ac:dyDescent="0.2">
      <c r="A2813" t="s">
        <v>3022</v>
      </c>
      <c r="B2813" t="s">
        <v>31560</v>
      </c>
      <c r="I2813" t="s">
        <v>5</v>
      </c>
      <c r="J2813">
        <v>28.16</v>
      </c>
    </row>
    <row r="2814" spans="1:10" x14ac:dyDescent="0.2">
      <c r="A2814" t="s">
        <v>3023</v>
      </c>
      <c r="B2814" t="s">
        <v>31560</v>
      </c>
      <c r="I2814" t="s">
        <v>5</v>
      </c>
      <c r="J2814">
        <v>24.4</v>
      </c>
    </row>
    <row r="2815" spans="1:10" x14ac:dyDescent="0.2">
      <c r="A2815" t="s">
        <v>3024</v>
      </c>
      <c r="B2815" t="s">
        <v>31561</v>
      </c>
      <c r="I2815" t="s">
        <v>4</v>
      </c>
      <c r="J2815">
        <v>29.86</v>
      </c>
    </row>
    <row r="2816" spans="1:10" x14ac:dyDescent="0.2">
      <c r="A2816" t="s">
        <v>3025</v>
      </c>
      <c r="B2816" t="s">
        <v>31561</v>
      </c>
      <c r="I2816" t="s">
        <v>4</v>
      </c>
      <c r="J2816">
        <v>25.87</v>
      </c>
    </row>
    <row r="2817" spans="1:10" x14ac:dyDescent="0.2">
      <c r="A2817" t="s">
        <v>3026</v>
      </c>
      <c r="B2817" t="s">
        <v>31562</v>
      </c>
      <c r="I2817" t="s">
        <v>4</v>
      </c>
      <c r="J2817">
        <v>12.94</v>
      </c>
    </row>
    <row r="2818" spans="1:10" x14ac:dyDescent="0.2">
      <c r="A2818" t="s">
        <v>3027</v>
      </c>
      <c r="B2818" t="s">
        <v>31562</v>
      </c>
      <c r="I2818" t="s">
        <v>4</v>
      </c>
      <c r="J2818">
        <v>11.21</v>
      </c>
    </row>
    <row r="2819" spans="1:10" x14ac:dyDescent="0.2">
      <c r="A2819" t="s">
        <v>3028</v>
      </c>
      <c r="B2819" t="s">
        <v>31563</v>
      </c>
      <c r="I2819" t="s">
        <v>4</v>
      </c>
      <c r="J2819">
        <v>17.91</v>
      </c>
    </row>
    <row r="2820" spans="1:10" x14ac:dyDescent="0.2">
      <c r="A2820" t="s">
        <v>3029</v>
      </c>
      <c r="B2820" t="s">
        <v>31563</v>
      </c>
      <c r="I2820" t="s">
        <v>4</v>
      </c>
      <c r="J2820">
        <v>15.52</v>
      </c>
    </row>
    <row r="2821" spans="1:10" x14ac:dyDescent="0.2">
      <c r="A2821" t="s">
        <v>3030</v>
      </c>
      <c r="B2821" t="s">
        <v>31564</v>
      </c>
      <c r="I2821" t="s">
        <v>4</v>
      </c>
      <c r="J2821">
        <v>6.88</v>
      </c>
    </row>
    <row r="2822" spans="1:10" x14ac:dyDescent="0.2">
      <c r="A2822" t="s">
        <v>3031</v>
      </c>
      <c r="B2822" t="s">
        <v>31564</v>
      </c>
      <c r="I2822" t="s">
        <v>4</v>
      </c>
      <c r="J2822">
        <v>5.96</v>
      </c>
    </row>
    <row r="2823" spans="1:10" x14ac:dyDescent="0.2">
      <c r="A2823" t="s">
        <v>3032</v>
      </c>
      <c r="B2823" t="s">
        <v>31565</v>
      </c>
      <c r="I2823" t="s">
        <v>4</v>
      </c>
      <c r="J2823">
        <v>25.88</v>
      </c>
    </row>
    <row r="2824" spans="1:10" x14ac:dyDescent="0.2">
      <c r="A2824" t="s">
        <v>3033</v>
      </c>
      <c r="B2824" t="s">
        <v>31565</v>
      </c>
      <c r="I2824" t="s">
        <v>4</v>
      </c>
      <c r="J2824">
        <v>22.42</v>
      </c>
    </row>
    <row r="2825" spans="1:10" x14ac:dyDescent="0.2">
      <c r="A2825" t="s">
        <v>3034</v>
      </c>
      <c r="B2825" t="s">
        <v>31566</v>
      </c>
      <c r="I2825" t="s">
        <v>4</v>
      </c>
      <c r="J2825">
        <v>21.9</v>
      </c>
    </row>
    <row r="2826" spans="1:10" x14ac:dyDescent="0.2">
      <c r="A2826" t="s">
        <v>3035</v>
      </c>
      <c r="B2826" t="s">
        <v>31566</v>
      </c>
      <c r="I2826" t="s">
        <v>4</v>
      </c>
      <c r="J2826">
        <v>18.97</v>
      </c>
    </row>
    <row r="2827" spans="1:10" x14ac:dyDescent="0.2">
      <c r="A2827" t="s">
        <v>3036</v>
      </c>
      <c r="B2827" t="s">
        <v>31567</v>
      </c>
      <c r="I2827" t="s">
        <v>3</v>
      </c>
      <c r="J2827">
        <v>9.9499999999999993</v>
      </c>
    </row>
    <row r="2828" spans="1:10" x14ac:dyDescent="0.2">
      <c r="A2828" t="s">
        <v>3037</v>
      </c>
      <c r="B2828" t="s">
        <v>31567</v>
      </c>
      <c r="I2828" t="s">
        <v>3</v>
      </c>
      <c r="J2828">
        <v>8.6199999999999992</v>
      </c>
    </row>
    <row r="2829" spans="1:10" x14ac:dyDescent="0.2">
      <c r="A2829" t="s">
        <v>3038</v>
      </c>
      <c r="B2829" t="s">
        <v>3039</v>
      </c>
      <c r="I2829" t="s">
        <v>5</v>
      </c>
      <c r="J2829">
        <v>6.88</v>
      </c>
    </row>
    <row r="2830" spans="1:10" x14ac:dyDescent="0.2">
      <c r="A2830" t="s">
        <v>3040</v>
      </c>
      <c r="B2830" t="s">
        <v>3039</v>
      </c>
      <c r="I2830" t="s">
        <v>5</v>
      </c>
      <c r="J2830">
        <v>5.96</v>
      </c>
    </row>
    <row r="2831" spans="1:10" x14ac:dyDescent="0.2">
      <c r="A2831" t="s">
        <v>3041</v>
      </c>
      <c r="B2831" t="s">
        <v>3042</v>
      </c>
      <c r="I2831" t="s">
        <v>5</v>
      </c>
      <c r="J2831">
        <v>23.72</v>
      </c>
    </row>
    <row r="2832" spans="1:10" x14ac:dyDescent="0.2">
      <c r="A2832" t="s">
        <v>3043</v>
      </c>
      <c r="B2832" t="s">
        <v>3042</v>
      </c>
      <c r="I2832" t="s">
        <v>5</v>
      </c>
      <c r="J2832">
        <v>20.55</v>
      </c>
    </row>
    <row r="2833" spans="1:10" x14ac:dyDescent="0.2">
      <c r="A2833" t="s">
        <v>3044</v>
      </c>
      <c r="B2833" t="s">
        <v>31568</v>
      </c>
      <c r="I2833" t="s">
        <v>4</v>
      </c>
      <c r="J2833">
        <v>47.44</v>
      </c>
    </row>
    <row r="2834" spans="1:10" x14ac:dyDescent="0.2">
      <c r="A2834" t="s">
        <v>3045</v>
      </c>
      <c r="B2834" t="s">
        <v>31568</v>
      </c>
      <c r="I2834" t="s">
        <v>4</v>
      </c>
      <c r="J2834">
        <v>41.1</v>
      </c>
    </row>
    <row r="2835" spans="1:10" x14ac:dyDescent="0.2">
      <c r="A2835" t="s">
        <v>3046</v>
      </c>
      <c r="B2835" t="s">
        <v>3047</v>
      </c>
      <c r="I2835" t="s">
        <v>3</v>
      </c>
      <c r="J2835">
        <v>19.899999999999999</v>
      </c>
    </row>
    <row r="2836" spans="1:10" x14ac:dyDescent="0.2">
      <c r="A2836" t="s">
        <v>3048</v>
      </c>
      <c r="B2836" t="s">
        <v>3047</v>
      </c>
      <c r="I2836" t="s">
        <v>3</v>
      </c>
      <c r="J2836">
        <v>17.25</v>
      </c>
    </row>
    <row r="2837" spans="1:10" x14ac:dyDescent="0.2">
      <c r="A2837" t="s">
        <v>3049</v>
      </c>
      <c r="B2837" t="s">
        <v>3050</v>
      </c>
      <c r="I2837" t="s">
        <v>5</v>
      </c>
      <c r="J2837">
        <v>6.57</v>
      </c>
    </row>
    <row r="2838" spans="1:10" x14ac:dyDescent="0.2">
      <c r="A2838" t="s">
        <v>3051</v>
      </c>
      <c r="B2838" t="s">
        <v>3050</v>
      </c>
      <c r="I2838" t="s">
        <v>5</v>
      </c>
      <c r="J2838">
        <v>5.69</v>
      </c>
    </row>
    <row r="2839" spans="1:10" x14ac:dyDescent="0.2">
      <c r="A2839" t="s">
        <v>3052</v>
      </c>
      <c r="B2839" t="s">
        <v>3053</v>
      </c>
      <c r="I2839" t="s">
        <v>4</v>
      </c>
      <c r="J2839">
        <v>7.96</v>
      </c>
    </row>
    <row r="2840" spans="1:10" x14ac:dyDescent="0.2">
      <c r="A2840" t="s">
        <v>3054</v>
      </c>
      <c r="B2840" t="s">
        <v>3053</v>
      </c>
      <c r="I2840" t="s">
        <v>4</v>
      </c>
      <c r="J2840">
        <v>6.9</v>
      </c>
    </row>
    <row r="2841" spans="1:10" x14ac:dyDescent="0.2">
      <c r="A2841" t="s">
        <v>3055</v>
      </c>
      <c r="B2841" t="s">
        <v>31569</v>
      </c>
      <c r="I2841" t="s">
        <v>5</v>
      </c>
      <c r="J2841">
        <v>404.11</v>
      </c>
    </row>
    <row r="2842" spans="1:10" x14ac:dyDescent="0.2">
      <c r="A2842" t="s">
        <v>3056</v>
      </c>
      <c r="B2842" t="s">
        <v>31569</v>
      </c>
      <c r="I2842" t="s">
        <v>5</v>
      </c>
      <c r="J2842">
        <v>350.15</v>
      </c>
    </row>
    <row r="2843" spans="1:10" x14ac:dyDescent="0.2">
      <c r="A2843" t="s">
        <v>3057</v>
      </c>
      <c r="B2843" t="s">
        <v>31570</v>
      </c>
      <c r="I2843" t="s">
        <v>5</v>
      </c>
      <c r="J2843">
        <v>199.09</v>
      </c>
    </row>
    <row r="2844" spans="1:10" x14ac:dyDescent="0.2">
      <c r="A2844" t="s">
        <v>3058</v>
      </c>
      <c r="B2844" t="s">
        <v>31570</v>
      </c>
      <c r="I2844" t="s">
        <v>5</v>
      </c>
      <c r="J2844">
        <v>172.52</v>
      </c>
    </row>
    <row r="2845" spans="1:10" x14ac:dyDescent="0.2">
      <c r="A2845" t="s">
        <v>3059</v>
      </c>
      <c r="B2845" t="s">
        <v>3060</v>
      </c>
      <c r="I2845" t="s">
        <v>3</v>
      </c>
      <c r="J2845">
        <v>2.64</v>
      </c>
    </row>
    <row r="2846" spans="1:10" x14ac:dyDescent="0.2">
      <c r="A2846" t="s">
        <v>3061</v>
      </c>
      <c r="B2846" t="s">
        <v>3060</v>
      </c>
      <c r="I2846" t="s">
        <v>3</v>
      </c>
      <c r="J2846">
        <v>2.29</v>
      </c>
    </row>
    <row r="2847" spans="1:10" x14ac:dyDescent="0.2">
      <c r="A2847" t="s">
        <v>3062</v>
      </c>
      <c r="B2847" t="s">
        <v>31571</v>
      </c>
      <c r="I2847" t="s">
        <v>3</v>
      </c>
      <c r="J2847">
        <v>79.63</v>
      </c>
    </row>
    <row r="2848" spans="1:10" x14ac:dyDescent="0.2">
      <c r="A2848" t="s">
        <v>3063</v>
      </c>
      <c r="B2848" t="s">
        <v>31571</v>
      </c>
      <c r="I2848" t="s">
        <v>3</v>
      </c>
      <c r="J2848">
        <v>69.010000000000005</v>
      </c>
    </row>
    <row r="2849" spans="1:10" x14ac:dyDescent="0.2">
      <c r="A2849" t="s">
        <v>3064</v>
      </c>
      <c r="B2849" t="s">
        <v>31572</v>
      </c>
      <c r="I2849" t="s">
        <v>3</v>
      </c>
      <c r="J2849">
        <v>74.290000000000006</v>
      </c>
    </row>
    <row r="2850" spans="1:10" x14ac:dyDescent="0.2">
      <c r="A2850" t="s">
        <v>3065</v>
      </c>
      <c r="B2850" t="s">
        <v>31572</v>
      </c>
      <c r="I2850" t="s">
        <v>3</v>
      </c>
      <c r="J2850">
        <v>64.38</v>
      </c>
    </row>
    <row r="2851" spans="1:10" x14ac:dyDescent="0.2">
      <c r="A2851" t="s">
        <v>3066</v>
      </c>
      <c r="B2851" t="s">
        <v>31573</v>
      </c>
      <c r="I2851" t="s">
        <v>3</v>
      </c>
      <c r="J2851">
        <v>40.32</v>
      </c>
    </row>
    <row r="2852" spans="1:10" x14ac:dyDescent="0.2">
      <c r="A2852" t="s">
        <v>3067</v>
      </c>
      <c r="B2852" t="s">
        <v>31573</v>
      </c>
      <c r="I2852" t="s">
        <v>3</v>
      </c>
      <c r="J2852">
        <v>34.94</v>
      </c>
    </row>
    <row r="2853" spans="1:10" x14ac:dyDescent="0.2">
      <c r="A2853" t="s">
        <v>3068</v>
      </c>
      <c r="B2853" t="s">
        <v>3069</v>
      </c>
      <c r="I2853" t="s">
        <v>5</v>
      </c>
      <c r="J2853">
        <v>7.16</v>
      </c>
    </row>
    <row r="2854" spans="1:10" x14ac:dyDescent="0.2">
      <c r="A2854" t="s">
        <v>3070</v>
      </c>
      <c r="B2854" t="s">
        <v>3069</v>
      </c>
      <c r="I2854" t="s">
        <v>5</v>
      </c>
      <c r="J2854">
        <v>6.21</v>
      </c>
    </row>
    <row r="2855" spans="1:10" x14ac:dyDescent="0.2">
      <c r="A2855" t="s">
        <v>3071</v>
      </c>
      <c r="B2855" t="s">
        <v>31574</v>
      </c>
      <c r="I2855" t="s">
        <v>3</v>
      </c>
      <c r="J2855">
        <v>124.88</v>
      </c>
    </row>
    <row r="2856" spans="1:10" x14ac:dyDescent="0.2">
      <c r="A2856" t="s">
        <v>3072</v>
      </c>
      <c r="B2856" t="s">
        <v>31574</v>
      </c>
      <c r="I2856" t="s">
        <v>3</v>
      </c>
      <c r="J2856">
        <v>111.99</v>
      </c>
    </row>
    <row r="2857" spans="1:10" x14ac:dyDescent="0.2">
      <c r="A2857" t="s">
        <v>3073</v>
      </c>
      <c r="B2857" t="s">
        <v>31575</v>
      </c>
      <c r="I2857" t="s">
        <v>20</v>
      </c>
      <c r="J2857">
        <v>22.89</v>
      </c>
    </row>
    <row r="2858" spans="1:10" x14ac:dyDescent="0.2">
      <c r="A2858" t="s">
        <v>3074</v>
      </c>
      <c r="B2858" t="s">
        <v>31575</v>
      </c>
      <c r="I2858" t="s">
        <v>20</v>
      </c>
      <c r="J2858">
        <v>19.84</v>
      </c>
    </row>
    <row r="2859" spans="1:10" x14ac:dyDescent="0.2">
      <c r="A2859" t="s">
        <v>3075</v>
      </c>
      <c r="B2859" t="s">
        <v>31576</v>
      </c>
      <c r="I2859" t="s">
        <v>20</v>
      </c>
      <c r="J2859">
        <v>27.87</v>
      </c>
    </row>
    <row r="2860" spans="1:10" x14ac:dyDescent="0.2">
      <c r="A2860" t="s">
        <v>3076</v>
      </c>
      <c r="B2860" t="s">
        <v>31576</v>
      </c>
      <c r="I2860" t="s">
        <v>20</v>
      </c>
      <c r="J2860">
        <v>24.15</v>
      </c>
    </row>
    <row r="2861" spans="1:10" x14ac:dyDescent="0.2">
      <c r="A2861" t="s">
        <v>3077</v>
      </c>
      <c r="B2861" t="s">
        <v>31577</v>
      </c>
      <c r="I2861" t="s">
        <v>20</v>
      </c>
      <c r="J2861">
        <v>32.85</v>
      </c>
    </row>
    <row r="2862" spans="1:10" x14ac:dyDescent="0.2">
      <c r="A2862" t="s">
        <v>3078</v>
      </c>
      <c r="B2862" t="s">
        <v>31577</v>
      </c>
      <c r="I2862" t="s">
        <v>20</v>
      </c>
      <c r="J2862">
        <v>28.46</v>
      </c>
    </row>
    <row r="2863" spans="1:10" x14ac:dyDescent="0.2">
      <c r="A2863" t="s">
        <v>3079</v>
      </c>
      <c r="B2863" t="s">
        <v>31578</v>
      </c>
      <c r="I2863" t="s">
        <v>20</v>
      </c>
      <c r="J2863">
        <v>46.78</v>
      </c>
    </row>
    <row r="2864" spans="1:10" x14ac:dyDescent="0.2">
      <c r="A2864" t="s">
        <v>3080</v>
      </c>
      <c r="B2864" t="s">
        <v>31578</v>
      </c>
      <c r="I2864" t="s">
        <v>20</v>
      </c>
      <c r="J2864">
        <v>40.54</v>
      </c>
    </row>
    <row r="2865" spans="1:10" x14ac:dyDescent="0.2">
      <c r="A2865" t="s">
        <v>3081</v>
      </c>
      <c r="B2865" t="s">
        <v>31579</v>
      </c>
      <c r="I2865" t="s">
        <v>20</v>
      </c>
      <c r="J2865">
        <v>57.73</v>
      </c>
    </row>
    <row r="2866" spans="1:10" x14ac:dyDescent="0.2">
      <c r="A2866" t="s">
        <v>3082</v>
      </c>
      <c r="B2866" t="s">
        <v>31579</v>
      </c>
      <c r="I2866" t="s">
        <v>20</v>
      </c>
      <c r="J2866">
        <v>50.03</v>
      </c>
    </row>
    <row r="2867" spans="1:10" x14ac:dyDescent="0.2">
      <c r="A2867" t="s">
        <v>3083</v>
      </c>
      <c r="B2867" t="s">
        <v>31580</v>
      </c>
      <c r="I2867" t="s">
        <v>20</v>
      </c>
      <c r="J2867">
        <v>73.66</v>
      </c>
    </row>
    <row r="2868" spans="1:10" x14ac:dyDescent="0.2">
      <c r="A2868" t="s">
        <v>3084</v>
      </c>
      <c r="B2868" t="s">
        <v>31580</v>
      </c>
      <c r="I2868" t="s">
        <v>20</v>
      </c>
      <c r="J2868">
        <v>63.83</v>
      </c>
    </row>
    <row r="2869" spans="1:10" x14ac:dyDescent="0.2">
      <c r="A2869" t="s">
        <v>3085</v>
      </c>
      <c r="B2869" t="s">
        <v>31581</v>
      </c>
      <c r="I2869" t="s">
        <v>20</v>
      </c>
      <c r="J2869">
        <v>96.56</v>
      </c>
    </row>
    <row r="2870" spans="1:10" x14ac:dyDescent="0.2">
      <c r="A2870" t="s">
        <v>3086</v>
      </c>
      <c r="B2870" t="s">
        <v>31581</v>
      </c>
      <c r="I2870" t="s">
        <v>20</v>
      </c>
      <c r="J2870">
        <v>83.67</v>
      </c>
    </row>
    <row r="2871" spans="1:10" x14ac:dyDescent="0.2">
      <c r="A2871" t="s">
        <v>3087</v>
      </c>
      <c r="B2871" t="s">
        <v>31582</v>
      </c>
      <c r="I2871" t="s">
        <v>3088</v>
      </c>
      <c r="J2871">
        <v>1.0900000000000001</v>
      </c>
    </row>
    <row r="2872" spans="1:10" x14ac:dyDescent="0.2">
      <c r="A2872" t="s">
        <v>3089</v>
      </c>
      <c r="B2872" t="s">
        <v>31582</v>
      </c>
      <c r="I2872" t="s">
        <v>3088</v>
      </c>
      <c r="J2872">
        <v>0.94</v>
      </c>
    </row>
    <row r="2873" spans="1:10" x14ac:dyDescent="0.2">
      <c r="A2873" t="s">
        <v>3090</v>
      </c>
      <c r="B2873" t="s">
        <v>31583</v>
      </c>
      <c r="I2873" t="s">
        <v>3088</v>
      </c>
      <c r="J2873">
        <v>0.79</v>
      </c>
    </row>
    <row r="2874" spans="1:10" x14ac:dyDescent="0.2">
      <c r="A2874" t="s">
        <v>3091</v>
      </c>
      <c r="B2874" t="s">
        <v>31583</v>
      </c>
      <c r="I2874" t="s">
        <v>3088</v>
      </c>
      <c r="J2874">
        <v>0.69</v>
      </c>
    </row>
    <row r="2875" spans="1:10" x14ac:dyDescent="0.2">
      <c r="A2875" t="s">
        <v>3092</v>
      </c>
      <c r="B2875" t="s">
        <v>31584</v>
      </c>
      <c r="I2875" t="s">
        <v>3088</v>
      </c>
      <c r="J2875">
        <v>1.79</v>
      </c>
    </row>
    <row r="2876" spans="1:10" x14ac:dyDescent="0.2">
      <c r="A2876" t="s">
        <v>3093</v>
      </c>
      <c r="B2876" t="s">
        <v>31584</v>
      </c>
      <c r="I2876" t="s">
        <v>3088</v>
      </c>
      <c r="J2876">
        <v>1.55</v>
      </c>
    </row>
    <row r="2877" spans="1:10" x14ac:dyDescent="0.2">
      <c r="A2877" t="s">
        <v>3094</v>
      </c>
      <c r="B2877" t="s">
        <v>31585</v>
      </c>
      <c r="I2877" t="s">
        <v>3088</v>
      </c>
      <c r="J2877">
        <v>1.19</v>
      </c>
    </row>
    <row r="2878" spans="1:10" x14ac:dyDescent="0.2">
      <c r="A2878" t="s">
        <v>3095</v>
      </c>
      <c r="B2878" t="s">
        <v>31585</v>
      </c>
      <c r="I2878" t="s">
        <v>3088</v>
      </c>
      <c r="J2878">
        <v>1.03</v>
      </c>
    </row>
    <row r="2879" spans="1:10" x14ac:dyDescent="0.2">
      <c r="A2879" t="s">
        <v>3096</v>
      </c>
      <c r="B2879" t="s">
        <v>31586</v>
      </c>
      <c r="I2879" t="s">
        <v>20</v>
      </c>
      <c r="J2879">
        <v>27.47</v>
      </c>
    </row>
    <row r="2880" spans="1:10" x14ac:dyDescent="0.2">
      <c r="A2880" t="s">
        <v>3097</v>
      </c>
      <c r="B2880" t="s">
        <v>31586</v>
      </c>
      <c r="I2880" t="s">
        <v>20</v>
      </c>
      <c r="J2880">
        <v>23.8</v>
      </c>
    </row>
    <row r="2881" spans="1:10" x14ac:dyDescent="0.2">
      <c r="A2881" t="s">
        <v>3098</v>
      </c>
      <c r="B2881" t="s">
        <v>31587</v>
      </c>
      <c r="I2881" t="s">
        <v>3088</v>
      </c>
      <c r="J2881">
        <v>0.28999999999999998</v>
      </c>
    </row>
    <row r="2882" spans="1:10" x14ac:dyDescent="0.2">
      <c r="A2882" t="s">
        <v>3099</v>
      </c>
      <c r="B2882" t="s">
        <v>31587</v>
      </c>
      <c r="I2882" t="s">
        <v>3088</v>
      </c>
      <c r="J2882">
        <v>0.25</v>
      </c>
    </row>
    <row r="2883" spans="1:10" x14ac:dyDescent="0.2">
      <c r="A2883" t="s">
        <v>3100</v>
      </c>
      <c r="B2883" t="s">
        <v>31588</v>
      </c>
      <c r="I2883" t="s">
        <v>3088</v>
      </c>
      <c r="J2883">
        <v>0.19</v>
      </c>
    </row>
    <row r="2884" spans="1:10" x14ac:dyDescent="0.2">
      <c r="A2884" t="s">
        <v>3101</v>
      </c>
      <c r="B2884" t="s">
        <v>31588</v>
      </c>
      <c r="I2884" t="s">
        <v>3088</v>
      </c>
      <c r="J2884">
        <v>0.17</v>
      </c>
    </row>
    <row r="2885" spans="1:10" x14ac:dyDescent="0.2">
      <c r="A2885" t="s">
        <v>3102</v>
      </c>
      <c r="B2885" t="s">
        <v>31589</v>
      </c>
      <c r="I2885" t="s">
        <v>3103</v>
      </c>
      <c r="J2885">
        <v>29.86</v>
      </c>
    </row>
    <row r="2886" spans="1:10" x14ac:dyDescent="0.2">
      <c r="A2886" t="s">
        <v>3104</v>
      </c>
      <c r="B2886" t="s">
        <v>31589</v>
      </c>
      <c r="I2886" t="s">
        <v>3103</v>
      </c>
      <c r="J2886">
        <v>25.87</v>
      </c>
    </row>
    <row r="2887" spans="1:10" x14ac:dyDescent="0.2">
      <c r="A2887" t="s">
        <v>3105</v>
      </c>
      <c r="B2887" t="s">
        <v>31590</v>
      </c>
      <c r="I2887" t="s">
        <v>3103</v>
      </c>
      <c r="J2887">
        <v>22.89</v>
      </c>
    </row>
    <row r="2888" spans="1:10" x14ac:dyDescent="0.2">
      <c r="A2888" t="s">
        <v>3106</v>
      </c>
      <c r="B2888" t="s">
        <v>31590</v>
      </c>
      <c r="I2888" t="s">
        <v>3103</v>
      </c>
      <c r="J2888">
        <v>19.84</v>
      </c>
    </row>
    <row r="2889" spans="1:10" x14ac:dyDescent="0.2">
      <c r="A2889" t="s">
        <v>3107</v>
      </c>
      <c r="B2889" t="s">
        <v>31591</v>
      </c>
      <c r="I2889" t="s">
        <v>3108</v>
      </c>
      <c r="J2889">
        <v>1.33</v>
      </c>
    </row>
    <row r="2890" spans="1:10" x14ac:dyDescent="0.2">
      <c r="A2890" t="s">
        <v>3109</v>
      </c>
      <c r="B2890" t="s">
        <v>31591</v>
      </c>
      <c r="I2890" t="s">
        <v>3108</v>
      </c>
      <c r="J2890">
        <v>1.1499999999999999</v>
      </c>
    </row>
    <row r="2891" spans="1:10" x14ac:dyDescent="0.2">
      <c r="A2891" t="s">
        <v>3110</v>
      </c>
      <c r="B2891" t="s">
        <v>31592</v>
      </c>
      <c r="I2891" t="s">
        <v>3108</v>
      </c>
      <c r="J2891">
        <v>0.99</v>
      </c>
    </row>
    <row r="2892" spans="1:10" x14ac:dyDescent="0.2">
      <c r="A2892" t="s">
        <v>3111</v>
      </c>
      <c r="B2892" t="s">
        <v>31592</v>
      </c>
      <c r="I2892" t="s">
        <v>3108</v>
      </c>
      <c r="J2892">
        <v>0.86</v>
      </c>
    </row>
    <row r="2893" spans="1:10" x14ac:dyDescent="0.2">
      <c r="A2893" t="s">
        <v>3112</v>
      </c>
      <c r="B2893" t="s">
        <v>31593</v>
      </c>
      <c r="I2893" t="s">
        <v>3088</v>
      </c>
      <c r="J2893">
        <v>39.81</v>
      </c>
    </row>
    <row r="2894" spans="1:10" x14ac:dyDescent="0.2">
      <c r="A2894" t="s">
        <v>3113</v>
      </c>
      <c r="B2894" t="s">
        <v>31593</v>
      </c>
      <c r="I2894" t="s">
        <v>3088</v>
      </c>
      <c r="J2894">
        <v>34.5</v>
      </c>
    </row>
    <row r="2895" spans="1:10" x14ac:dyDescent="0.2">
      <c r="A2895" t="s">
        <v>3114</v>
      </c>
      <c r="B2895" t="s">
        <v>31594</v>
      </c>
      <c r="I2895" t="s">
        <v>4</v>
      </c>
      <c r="J2895">
        <v>193.05</v>
      </c>
    </row>
    <row r="2896" spans="1:10" x14ac:dyDescent="0.2">
      <c r="A2896" t="s">
        <v>3115</v>
      </c>
      <c r="B2896" t="s">
        <v>31594</v>
      </c>
      <c r="I2896" t="s">
        <v>4</v>
      </c>
      <c r="J2896">
        <v>182.77</v>
      </c>
    </row>
    <row r="2897" spans="1:10" x14ac:dyDescent="0.2">
      <c r="A2897" t="s">
        <v>3116</v>
      </c>
      <c r="B2897" t="s">
        <v>31595</v>
      </c>
      <c r="I2897" t="s">
        <v>4</v>
      </c>
      <c r="J2897">
        <v>159.71</v>
      </c>
    </row>
    <row r="2898" spans="1:10" x14ac:dyDescent="0.2">
      <c r="A2898" t="s">
        <v>3117</v>
      </c>
      <c r="B2898" t="s">
        <v>31595</v>
      </c>
      <c r="I2898" t="s">
        <v>4</v>
      </c>
      <c r="J2898">
        <v>150.78</v>
      </c>
    </row>
    <row r="2899" spans="1:10" x14ac:dyDescent="0.2">
      <c r="A2899" t="s">
        <v>3118</v>
      </c>
      <c r="B2899" t="s">
        <v>31596</v>
      </c>
      <c r="I2899" t="s">
        <v>20</v>
      </c>
      <c r="J2899">
        <v>119.45</v>
      </c>
    </row>
    <row r="2900" spans="1:10" x14ac:dyDescent="0.2">
      <c r="A2900" t="s">
        <v>3119</v>
      </c>
      <c r="B2900" t="s">
        <v>31596</v>
      </c>
      <c r="I2900" t="s">
        <v>20</v>
      </c>
      <c r="J2900">
        <v>103.51</v>
      </c>
    </row>
    <row r="2901" spans="1:10" x14ac:dyDescent="0.2">
      <c r="A2901" t="s">
        <v>3120</v>
      </c>
      <c r="B2901" t="s">
        <v>31597</v>
      </c>
      <c r="I2901" t="s">
        <v>20</v>
      </c>
      <c r="J2901">
        <v>48.84</v>
      </c>
    </row>
    <row r="2902" spans="1:10" x14ac:dyDescent="0.2">
      <c r="A2902" t="s">
        <v>3121</v>
      </c>
      <c r="B2902" t="s">
        <v>31597</v>
      </c>
      <c r="I2902" t="s">
        <v>20</v>
      </c>
      <c r="J2902">
        <v>42.32</v>
      </c>
    </row>
    <row r="2903" spans="1:10" x14ac:dyDescent="0.2">
      <c r="A2903" t="s">
        <v>3122</v>
      </c>
      <c r="B2903" t="s">
        <v>31598</v>
      </c>
      <c r="I2903" t="s">
        <v>20</v>
      </c>
      <c r="J2903">
        <v>78.7</v>
      </c>
    </row>
    <row r="2904" spans="1:10" x14ac:dyDescent="0.2">
      <c r="A2904" t="s">
        <v>3123</v>
      </c>
      <c r="B2904" t="s">
        <v>31598</v>
      </c>
      <c r="I2904" t="s">
        <v>20</v>
      </c>
      <c r="J2904">
        <v>68.2</v>
      </c>
    </row>
    <row r="2905" spans="1:10" x14ac:dyDescent="0.2">
      <c r="A2905" t="s">
        <v>3124</v>
      </c>
      <c r="B2905" t="s">
        <v>31599</v>
      </c>
      <c r="I2905" t="s">
        <v>20</v>
      </c>
      <c r="J2905">
        <v>199.09</v>
      </c>
    </row>
    <row r="2906" spans="1:10" x14ac:dyDescent="0.2">
      <c r="A2906" t="s">
        <v>3125</v>
      </c>
      <c r="B2906" t="s">
        <v>31599</v>
      </c>
      <c r="I2906" t="s">
        <v>20</v>
      </c>
      <c r="J2906">
        <v>172.52</v>
      </c>
    </row>
    <row r="2907" spans="1:10" x14ac:dyDescent="0.2">
      <c r="A2907" t="s">
        <v>3126</v>
      </c>
      <c r="B2907" t="s">
        <v>31600</v>
      </c>
      <c r="I2907" t="s">
        <v>5</v>
      </c>
      <c r="J2907">
        <v>2.98</v>
      </c>
    </row>
    <row r="2908" spans="1:10" x14ac:dyDescent="0.2">
      <c r="A2908" t="s">
        <v>3127</v>
      </c>
      <c r="B2908" t="s">
        <v>31600</v>
      </c>
      <c r="I2908" t="s">
        <v>5</v>
      </c>
      <c r="J2908">
        <v>2.58</v>
      </c>
    </row>
    <row r="2909" spans="1:10" x14ac:dyDescent="0.2">
      <c r="A2909" t="s">
        <v>3128</v>
      </c>
      <c r="B2909" t="s">
        <v>3129</v>
      </c>
      <c r="I2909" t="s">
        <v>3</v>
      </c>
      <c r="J2909">
        <v>14.07</v>
      </c>
    </row>
    <row r="2910" spans="1:10" x14ac:dyDescent="0.2">
      <c r="A2910" t="s">
        <v>3130</v>
      </c>
      <c r="B2910" t="s">
        <v>3129</v>
      </c>
      <c r="I2910" t="s">
        <v>3</v>
      </c>
      <c r="J2910">
        <v>12.19</v>
      </c>
    </row>
    <row r="2911" spans="1:10" x14ac:dyDescent="0.2">
      <c r="A2911" t="s">
        <v>3131</v>
      </c>
      <c r="B2911" t="s">
        <v>3132</v>
      </c>
      <c r="I2911" t="s">
        <v>3</v>
      </c>
      <c r="J2911">
        <v>6.95</v>
      </c>
    </row>
    <row r="2912" spans="1:10" x14ac:dyDescent="0.2">
      <c r="A2912" t="s">
        <v>3133</v>
      </c>
      <c r="B2912" t="s">
        <v>3132</v>
      </c>
      <c r="I2912" t="s">
        <v>3</v>
      </c>
      <c r="J2912">
        <v>6.03</v>
      </c>
    </row>
    <row r="2913" spans="1:10" x14ac:dyDescent="0.2">
      <c r="A2913" t="s">
        <v>3134</v>
      </c>
      <c r="B2913" t="s">
        <v>25043</v>
      </c>
      <c r="I2913" t="s">
        <v>3</v>
      </c>
      <c r="J2913">
        <v>9.27</v>
      </c>
    </row>
    <row r="2914" spans="1:10" x14ac:dyDescent="0.2">
      <c r="A2914" t="s">
        <v>3135</v>
      </c>
      <c r="B2914" t="s">
        <v>25043</v>
      </c>
      <c r="I2914" t="s">
        <v>3</v>
      </c>
      <c r="J2914">
        <v>8.0399999999999991</v>
      </c>
    </row>
    <row r="2915" spans="1:10" x14ac:dyDescent="0.2">
      <c r="A2915" t="s">
        <v>3136</v>
      </c>
      <c r="B2915" t="s">
        <v>3137</v>
      </c>
      <c r="I2915" t="s">
        <v>3</v>
      </c>
      <c r="J2915">
        <v>6.49</v>
      </c>
    </row>
    <row r="2916" spans="1:10" x14ac:dyDescent="0.2">
      <c r="A2916" t="s">
        <v>3138</v>
      </c>
      <c r="B2916" t="s">
        <v>3137</v>
      </c>
      <c r="I2916" t="s">
        <v>3</v>
      </c>
      <c r="J2916">
        <v>5.62</v>
      </c>
    </row>
    <row r="2917" spans="1:10" x14ac:dyDescent="0.2">
      <c r="A2917" t="s">
        <v>3139</v>
      </c>
      <c r="B2917" t="s">
        <v>3140</v>
      </c>
      <c r="I2917" t="s">
        <v>5</v>
      </c>
      <c r="J2917">
        <v>12.98</v>
      </c>
    </row>
    <row r="2918" spans="1:10" x14ac:dyDescent="0.2">
      <c r="A2918" t="s">
        <v>3141</v>
      </c>
      <c r="B2918" t="s">
        <v>3140</v>
      </c>
      <c r="I2918" t="s">
        <v>5</v>
      </c>
      <c r="J2918">
        <v>11.25</v>
      </c>
    </row>
    <row r="2919" spans="1:10" x14ac:dyDescent="0.2">
      <c r="A2919" t="s">
        <v>3142</v>
      </c>
      <c r="B2919" t="s">
        <v>3143</v>
      </c>
      <c r="I2919" t="s">
        <v>5</v>
      </c>
      <c r="J2919">
        <v>3.89</v>
      </c>
    </row>
    <row r="2920" spans="1:10" x14ac:dyDescent="0.2">
      <c r="A2920" t="s">
        <v>3144</v>
      </c>
      <c r="B2920" t="s">
        <v>3143</v>
      </c>
      <c r="I2920" t="s">
        <v>5</v>
      </c>
      <c r="J2920">
        <v>3.37</v>
      </c>
    </row>
    <row r="2921" spans="1:10" x14ac:dyDescent="0.2">
      <c r="A2921" t="s">
        <v>3145</v>
      </c>
      <c r="B2921" t="s">
        <v>3146</v>
      </c>
      <c r="I2921" t="s">
        <v>4</v>
      </c>
      <c r="J2921">
        <v>5.79</v>
      </c>
    </row>
    <row r="2922" spans="1:10" x14ac:dyDescent="0.2">
      <c r="A2922" t="s">
        <v>3147</v>
      </c>
      <c r="B2922" t="s">
        <v>3146</v>
      </c>
      <c r="I2922" t="s">
        <v>4</v>
      </c>
      <c r="J2922">
        <v>5.0199999999999996</v>
      </c>
    </row>
    <row r="2923" spans="1:10" x14ac:dyDescent="0.2">
      <c r="A2923" t="s">
        <v>3148</v>
      </c>
      <c r="B2923" t="s">
        <v>3149</v>
      </c>
      <c r="I2923" t="s">
        <v>3</v>
      </c>
      <c r="J2923">
        <v>8.11</v>
      </c>
    </row>
    <row r="2924" spans="1:10" x14ac:dyDescent="0.2">
      <c r="A2924" t="s">
        <v>3150</v>
      </c>
      <c r="B2924" t="s">
        <v>3149</v>
      </c>
      <c r="I2924" t="s">
        <v>3</v>
      </c>
      <c r="J2924">
        <v>7.03</v>
      </c>
    </row>
    <row r="2925" spans="1:10" x14ac:dyDescent="0.2">
      <c r="A2925" t="s">
        <v>3151</v>
      </c>
      <c r="B2925" t="s">
        <v>3152</v>
      </c>
      <c r="I2925" t="s">
        <v>3</v>
      </c>
      <c r="J2925">
        <v>6.95</v>
      </c>
    </row>
    <row r="2926" spans="1:10" x14ac:dyDescent="0.2">
      <c r="A2926" t="s">
        <v>3153</v>
      </c>
      <c r="B2926" t="s">
        <v>3152</v>
      </c>
      <c r="I2926" t="s">
        <v>3</v>
      </c>
      <c r="J2926">
        <v>6.03</v>
      </c>
    </row>
    <row r="2927" spans="1:10" x14ac:dyDescent="0.2">
      <c r="A2927" t="s">
        <v>3154</v>
      </c>
      <c r="B2927" t="s">
        <v>3155</v>
      </c>
      <c r="I2927" t="s">
        <v>3</v>
      </c>
      <c r="J2927">
        <v>6.95</v>
      </c>
    </row>
    <row r="2928" spans="1:10" x14ac:dyDescent="0.2">
      <c r="A2928" t="s">
        <v>3156</v>
      </c>
      <c r="B2928" t="s">
        <v>3155</v>
      </c>
      <c r="I2928" t="s">
        <v>3</v>
      </c>
      <c r="J2928">
        <v>6.03</v>
      </c>
    </row>
    <row r="2929" spans="1:10" x14ac:dyDescent="0.2">
      <c r="A2929" t="s">
        <v>3157</v>
      </c>
      <c r="B2929" t="s">
        <v>3158</v>
      </c>
      <c r="I2929" t="s">
        <v>3</v>
      </c>
      <c r="J2929">
        <v>15.77</v>
      </c>
    </row>
    <row r="2930" spans="1:10" x14ac:dyDescent="0.2">
      <c r="A2930" t="s">
        <v>3159</v>
      </c>
      <c r="B2930" t="s">
        <v>3158</v>
      </c>
      <c r="I2930" t="s">
        <v>3</v>
      </c>
      <c r="J2930">
        <v>13.66</v>
      </c>
    </row>
    <row r="2931" spans="1:10" x14ac:dyDescent="0.2">
      <c r="A2931" t="s">
        <v>3160</v>
      </c>
      <c r="B2931" t="s">
        <v>31601</v>
      </c>
      <c r="I2931" t="s">
        <v>3</v>
      </c>
      <c r="J2931">
        <v>13.91</v>
      </c>
    </row>
    <row r="2932" spans="1:10" x14ac:dyDescent="0.2">
      <c r="A2932" t="s">
        <v>3161</v>
      </c>
      <c r="B2932" t="s">
        <v>31601</v>
      </c>
      <c r="I2932" t="s">
        <v>3</v>
      </c>
      <c r="J2932">
        <v>12.06</v>
      </c>
    </row>
    <row r="2933" spans="1:10" x14ac:dyDescent="0.2">
      <c r="A2933" t="s">
        <v>3162</v>
      </c>
      <c r="B2933" t="s">
        <v>31602</v>
      </c>
      <c r="I2933" t="s">
        <v>3</v>
      </c>
      <c r="J2933">
        <v>12.98</v>
      </c>
    </row>
    <row r="2934" spans="1:10" x14ac:dyDescent="0.2">
      <c r="A2934" t="s">
        <v>3163</v>
      </c>
      <c r="B2934" t="s">
        <v>31602</v>
      </c>
      <c r="I2934" t="s">
        <v>3</v>
      </c>
      <c r="J2934">
        <v>11.25</v>
      </c>
    </row>
    <row r="2935" spans="1:10" x14ac:dyDescent="0.2">
      <c r="A2935" t="s">
        <v>3164</v>
      </c>
      <c r="B2935" t="s">
        <v>31603</v>
      </c>
      <c r="I2935" t="s">
        <v>3</v>
      </c>
      <c r="J2935">
        <v>9.27</v>
      </c>
    </row>
    <row r="2936" spans="1:10" x14ac:dyDescent="0.2">
      <c r="A2936" t="s">
        <v>3165</v>
      </c>
      <c r="B2936" t="s">
        <v>31603</v>
      </c>
      <c r="I2936" t="s">
        <v>3</v>
      </c>
      <c r="J2936">
        <v>8.0399999999999991</v>
      </c>
    </row>
    <row r="2937" spans="1:10" x14ac:dyDescent="0.2">
      <c r="A2937" t="s">
        <v>3166</v>
      </c>
      <c r="B2937" t="s">
        <v>31604</v>
      </c>
      <c r="I2937" t="s">
        <v>3</v>
      </c>
      <c r="J2937">
        <v>6.49</v>
      </c>
    </row>
    <row r="2938" spans="1:10" x14ac:dyDescent="0.2">
      <c r="A2938" t="s">
        <v>3167</v>
      </c>
      <c r="B2938" t="s">
        <v>31604</v>
      </c>
      <c r="I2938" t="s">
        <v>3</v>
      </c>
      <c r="J2938">
        <v>5.62</v>
      </c>
    </row>
    <row r="2939" spans="1:10" x14ac:dyDescent="0.2">
      <c r="A2939" t="s">
        <v>3168</v>
      </c>
      <c r="B2939" t="s">
        <v>3169</v>
      </c>
      <c r="I2939" t="s">
        <v>4</v>
      </c>
      <c r="J2939">
        <v>2.19</v>
      </c>
    </row>
    <row r="2940" spans="1:10" x14ac:dyDescent="0.2">
      <c r="A2940" t="s">
        <v>3170</v>
      </c>
      <c r="B2940" t="s">
        <v>3169</v>
      </c>
      <c r="I2940" t="s">
        <v>4</v>
      </c>
      <c r="J2940">
        <v>1.89</v>
      </c>
    </row>
    <row r="2941" spans="1:10" x14ac:dyDescent="0.2">
      <c r="A2941" t="s">
        <v>3171</v>
      </c>
      <c r="B2941" t="s">
        <v>31605</v>
      </c>
      <c r="I2941" t="s">
        <v>3</v>
      </c>
      <c r="J2941">
        <v>28.86</v>
      </c>
    </row>
    <row r="2942" spans="1:10" x14ac:dyDescent="0.2">
      <c r="A2942" t="s">
        <v>3172</v>
      </c>
      <c r="B2942" t="s">
        <v>31605</v>
      </c>
      <c r="I2942" t="s">
        <v>3</v>
      </c>
      <c r="J2942">
        <v>25.01</v>
      </c>
    </row>
    <row r="2943" spans="1:10" x14ac:dyDescent="0.2">
      <c r="A2943" t="s">
        <v>3173</v>
      </c>
      <c r="B2943" t="s">
        <v>31606</v>
      </c>
      <c r="I2943" t="s">
        <v>20</v>
      </c>
      <c r="J2943">
        <v>79.63</v>
      </c>
    </row>
    <row r="2944" spans="1:10" x14ac:dyDescent="0.2">
      <c r="A2944" t="s">
        <v>3174</v>
      </c>
      <c r="B2944" t="s">
        <v>31606</v>
      </c>
      <c r="I2944" t="s">
        <v>20</v>
      </c>
      <c r="J2944">
        <v>69.010000000000005</v>
      </c>
    </row>
    <row r="2945" spans="1:10" x14ac:dyDescent="0.2">
      <c r="A2945" t="s">
        <v>3175</v>
      </c>
      <c r="B2945" t="s">
        <v>3176</v>
      </c>
      <c r="I2945" t="s">
        <v>3</v>
      </c>
      <c r="J2945">
        <v>8.11</v>
      </c>
    </row>
    <row r="2946" spans="1:10" x14ac:dyDescent="0.2">
      <c r="A2946" t="s">
        <v>3177</v>
      </c>
      <c r="B2946" t="s">
        <v>3176</v>
      </c>
      <c r="I2946" t="s">
        <v>3</v>
      </c>
      <c r="J2946">
        <v>7.03</v>
      </c>
    </row>
    <row r="2947" spans="1:10" x14ac:dyDescent="0.2">
      <c r="A2947" t="s">
        <v>3178</v>
      </c>
      <c r="B2947" t="s">
        <v>3179</v>
      </c>
      <c r="I2947" t="s">
        <v>3</v>
      </c>
      <c r="J2947">
        <v>8.81</v>
      </c>
    </row>
    <row r="2948" spans="1:10" x14ac:dyDescent="0.2">
      <c r="A2948" t="s">
        <v>3180</v>
      </c>
      <c r="B2948" t="s">
        <v>3179</v>
      </c>
      <c r="I2948" t="s">
        <v>3</v>
      </c>
      <c r="J2948">
        <v>7.63</v>
      </c>
    </row>
    <row r="2949" spans="1:10" x14ac:dyDescent="0.2">
      <c r="A2949" t="s">
        <v>3181</v>
      </c>
      <c r="B2949" t="s">
        <v>31607</v>
      </c>
      <c r="I2949" t="s">
        <v>5</v>
      </c>
      <c r="J2949">
        <v>364.8</v>
      </c>
    </row>
    <row r="2950" spans="1:10" x14ac:dyDescent="0.2">
      <c r="A2950" t="s">
        <v>3182</v>
      </c>
      <c r="B2950" t="s">
        <v>31607</v>
      </c>
      <c r="I2950" t="s">
        <v>5</v>
      </c>
      <c r="J2950">
        <v>316.58</v>
      </c>
    </row>
    <row r="2951" spans="1:10" x14ac:dyDescent="0.2">
      <c r="A2951" t="s">
        <v>3183</v>
      </c>
      <c r="B2951" t="s">
        <v>31608</v>
      </c>
      <c r="I2951" t="s">
        <v>5</v>
      </c>
      <c r="J2951">
        <v>547.20000000000005</v>
      </c>
    </row>
    <row r="2952" spans="1:10" x14ac:dyDescent="0.2">
      <c r="A2952" t="s">
        <v>3184</v>
      </c>
      <c r="B2952" t="s">
        <v>31608</v>
      </c>
      <c r="I2952" t="s">
        <v>5</v>
      </c>
      <c r="J2952">
        <v>474.87</v>
      </c>
    </row>
    <row r="2953" spans="1:10" x14ac:dyDescent="0.2">
      <c r="A2953" t="s">
        <v>3185</v>
      </c>
      <c r="B2953" t="s">
        <v>31609</v>
      </c>
      <c r="I2953" t="s">
        <v>5</v>
      </c>
      <c r="J2953">
        <v>795.05</v>
      </c>
    </row>
    <row r="2954" spans="1:10" x14ac:dyDescent="0.2">
      <c r="A2954" t="s">
        <v>3186</v>
      </c>
      <c r="B2954" t="s">
        <v>31609</v>
      </c>
      <c r="I2954" t="s">
        <v>5</v>
      </c>
      <c r="J2954">
        <v>689.97</v>
      </c>
    </row>
    <row r="2955" spans="1:10" x14ac:dyDescent="0.2">
      <c r="A2955" t="s">
        <v>3187</v>
      </c>
      <c r="B2955" t="s">
        <v>31610</v>
      </c>
      <c r="I2955" t="s">
        <v>5</v>
      </c>
      <c r="J2955">
        <v>1094.4000000000001</v>
      </c>
    </row>
    <row r="2956" spans="1:10" x14ac:dyDescent="0.2">
      <c r="A2956" t="s">
        <v>3188</v>
      </c>
      <c r="B2956" t="s">
        <v>31610</v>
      </c>
      <c r="I2956" t="s">
        <v>5</v>
      </c>
      <c r="J2956">
        <v>949.74</v>
      </c>
    </row>
    <row r="2957" spans="1:10" x14ac:dyDescent="0.2">
      <c r="A2957" t="s">
        <v>3189</v>
      </c>
      <c r="B2957" t="s">
        <v>31611</v>
      </c>
      <c r="I2957" t="s">
        <v>4</v>
      </c>
      <c r="J2957">
        <v>27.53</v>
      </c>
    </row>
    <row r="2958" spans="1:10" x14ac:dyDescent="0.2">
      <c r="A2958" t="s">
        <v>3190</v>
      </c>
      <c r="B2958" t="s">
        <v>31611</v>
      </c>
      <c r="I2958" t="s">
        <v>4</v>
      </c>
      <c r="J2958">
        <v>23.85</v>
      </c>
    </row>
    <row r="2959" spans="1:10" x14ac:dyDescent="0.2">
      <c r="A2959" t="s">
        <v>3191</v>
      </c>
      <c r="B2959" t="s">
        <v>3192</v>
      </c>
      <c r="I2959" t="s">
        <v>3</v>
      </c>
      <c r="J2959">
        <v>68.3</v>
      </c>
    </row>
    <row r="2960" spans="1:10" x14ac:dyDescent="0.2">
      <c r="A2960" t="s">
        <v>3193</v>
      </c>
      <c r="B2960" t="s">
        <v>3192</v>
      </c>
      <c r="I2960" t="s">
        <v>3</v>
      </c>
      <c r="J2960">
        <v>59.18</v>
      </c>
    </row>
    <row r="2961" spans="1:10" x14ac:dyDescent="0.2">
      <c r="A2961" t="s">
        <v>3194</v>
      </c>
      <c r="B2961" t="s">
        <v>31612</v>
      </c>
      <c r="I2961" t="s">
        <v>3</v>
      </c>
      <c r="J2961">
        <v>341.53</v>
      </c>
    </row>
    <row r="2962" spans="1:10" x14ac:dyDescent="0.2">
      <c r="A2962" t="s">
        <v>3195</v>
      </c>
      <c r="B2962" t="s">
        <v>31612</v>
      </c>
      <c r="I2962" t="s">
        <v>3</v>
      </c>
      <c r="J2962">
        <v>295.92</v>
      </c>
    </row>
    <row r="2963" spans="1:10" x14ac:dyDescent="0.2">
      <c r="A2963" t="s">
        <v>3196</v>
      </c>
      <c r="B2963" t="s">
        <v>31613</v>
      </c>
      <c r="I2963" t="s">
        <v>3</v>
      </c>
      <c r="J2963">
        <v>113.84</v>
      </c>
    </row>
    <row r="2964" spans="1:10" x14ac:dyDescent="0.2">
      <c r="A2964" t="s">
        <v>3197</v>
      </c>
      <c r="B2964" t="s">
        <v>31613</v>
      </c>
      <c r="I2964" t="s">
        <v>3</v>
      </c>
      <c r="J2964">
        <v>98.64</v>
      </c>
    </row>
    <row r="2965" spans="1:10" x14ac:dyDescent="0.2">
      <c r="A2965" t="s">
        <v>3198</v>
      </c>
      <c r="B2965" t="s">
        <v>31614</v>
      </c>
      <c r="I2965" t="s">
        <v>3</v>
      </c>
      <c r="J2965">
        <v>113.84</v>
      </c>
    </row>
    <row r="2966" spans="1:10" x14ac:dyDescent="0.2">
      <c r="A2966" t="s">
        <v>3199</v>
      </c>
      <c r="B2966" t="s">
        <v>31614</v>
      </c>
      <c r="I2966" t="s">
        <v>3</v>
      </c>
      <c r="J2966">
        <v>98.64</v>
      </c>
    </row>
    <row r="2967" spans="1:10" x14ac:dyDescent="0.2">
      <c r="A2967" t="s">
        <v>3200</v>
      </c>
      <c r="B2967" t="s">
        <v>31615</v>
      </c>
      <c r="I2967" t="s">
        <v>3</v>
      </c>
      <c r="J2967">
        <v>227.69</v>
      </c>
    </row>
    <row r="2968" spans="1:10" x14ac:dyDescent="0.2">
      <c r="A2968" t="s">
        <v>3201</v>
      </c>
      <c r="B2968" t="s">
        <v>31615</v>
      </c>
      <c r="I2968" t="s">
        <v>3</v>
      </c>
      <c r="J2968">
        <v>197.28</v>
      </c>
    </row>
    <row r="2969" spans="1:10" x14ac:dyDescent="0.2">
      <c r="A2969" t="s">
        <v>3202</v>
      </c>
      <c r="B2969" t="s">
        <v>31616</v>
      </c>
      <c r="I2969" t="s">
        <v>4</v>
      </c>
      <c r="J2969">
        <v>13.98</v>
      </c>
    </row>
    <row r="2970" spans="1:10" x14ac:dyDescent="0.2">
      <c r="A2970" t="s">
        <v>3203</v>
      </c>
      <c r="B2970" t="s">
        <v>31616</v>
      </c>
      <c r="I2970" t="s">
        <v>4</v>
      </c>
      <c r="J2970">
        <v>12.46</v>
      </c>
    </row>
    <row r="2971" spans="1:10" x14ac:dyDescent="0.2">
      <c r="A2971" t="s">
        <v>3204</v>
      </c>
      <c r="B2971" t="s">
        <v>31617</v>
      </c>
      <c r="I2971" t="s">
        <v>4</v>
      </c>
      <c r="J2971">
        <v>13.99</v>
      </c>
    </row>
    <row r="2972" spans="1:10" x14ac:dyDescent="0.2">
      <c r="A2972" t="s">
        <v>3205</v>
      </c>
      <c r="B2972" t="s">
        <v>31617</v>
      </c>
      <c r="I2972" t="s">
        <v>4</v>
      </c>
      <c r="J2972">
        <v>12.4</v>
      </c>
    </row>
    <row r="2973" spans="1:10" x14ac:dyDescent="0.2">
      <c r="A2973" t="s">
        <v>3206</v>
      </c>
      <c r="B2973" t="s">
        <v>31618</v>
      </c>
      <c r="I2973" t="s">
        <v>4</v>
      </c>
      <c r="J2973">
        <v>15.15</v>
      </c>
    </row>
    <row r="2974" spans="1:10" x14ac:dyDescent="0.2">
      <c r="A2974" t="s">
        <v>3207</v>
      </c>
      <c r="B2974" t="s">
        <v>31618</v>
      </c>
      <c r="I2974" t="s">
        <v>4</v>
      </c>
      <c r="J2974">
        <v>13.44</v>
      </c>
    </row>
    <row r="2975" spans="1:10" x14ac:dyDescent="0.2">
      <c r="A2975" t="s">
        <v>3208</v>
      </c>
      <c r="B2975" t="s">
        <v>31619</v>
      </c>
      <c r="I2975" t="s">
        <v>4</v>
      </c>
      <c r="J2975">
        <v>20.81</v>
      </c>
    </row>
    <row r="2976" spans="1:10" x14ac:dyDescent="0.2">
      <c r="A2976" t="s">
        <v>3209</v>
      </c>
      <c r="B2976" t="s">
        <v>31619</v>
      </c>
      <c r="I2976" t="s">
        <v>4</v>
      </c>
      <c r="J2976">
        <v>18.66</v>
      </c>
    </row>
    <row r="2977" spans="1:10" x14ac:dyDescent="0.2">
      <c r="A2977" t="s">
        <v>3210</v>
      </c>
      <c r="B2977" t="s">
        <v>31620</v>
      </c>
      <c r="I2977" t="s">
        <v>4</v>
      </c>
      <c r="J2977">
        <v>42.91</v>
      </c>
    </row>
    <row r="2978" spans="1:10" x14ac:dyDescent="0.2">
      <c r="A2978" t="s">
        <v>3211</v>
      </c>
      <c r="B2978" t="s">
        <v>31620</v>
      </c>
      <c r="I2978" t="s">
        <v>4</v>
      </c>
      <c r="J2978">
        <v>38.6</v>
      </c>
    </row>
    <row r="2979" spans="1:10" x14ac:dyDescent="0.2">
      <c r="A2979" t="s">
        <v>3212</v>
      </c>
      <c r="B2979" t="s">
        <v>3213</v>
      </c>
      <c r="I2979" t="s">
        <v>3214</v>
      </c>
      <c r="J2979">
        <v>39.81</v>
      </c>
    </row>
    <row r="2980" spans="1:10" x14ac:dyDescent="0.2">
      <c r="A2980" t="s">
        <v>3215</v>
      </c>
      <c r="B2980" t="s">
        <v>3213</v>
      </c>
      <c r="I2980" t="s">
        <v>3214</v>
      </c>
      <c r="J2980">
        <v>34.5</v>
      </c>
    </row>
    <row r="2981" spans="1:10" x14ac:dyDescent="0.2">
      <c r="A2981" t="s">
        <v>3216</v>
      </c>
      <c r="B2981" t="s">
        <v>3217</v>
      </c>
      <c r="I2981" t="s">
        <v>5</v>
      </c>
      <c r="J2981">
        <v>89.59</v>
      </c>
    </row>
    <row r="2982" spans="1:10" x14ac:dyDescent="0.2">
      <c r="A2982" t="s">
        <v>3218</v>
      </c>
      <c r="B2982" t="s">
        <v>3217</v>
      </c>
      <c r="I2982" t="s">
        <v>5</v>
      </c>
      <c r="J2982">
        <v>77.63</v>
      </c>
    </row>
    <row r="2983" spans="1:10" x14ac:dyDescent="0.2">
      <c r="A2983" t="s">
        <v>3219</v>
      </c>
      <c r="B2983" t="s">
        <v>31621</v>
      </c>
      <c r="I2983" t="s">
        <v>5</v>
      </c>
      <c r="J2983">
        <v>2.19</v>
      </c>
    </row>
    <row r="2984" spans="1:10" x14ac:dyDescent="0.2">
      <c r="A2984" t="s">
        <v>3220</v>
      </c>
      <c r="B2984" t="s">
        <v>31621</v>
      </c>
      <c r="I2984" t="s">
        <v>5</v>
      </c>
      <c r="J2984">
        <v>2.14</v>
      </c>
    </row>
    <row r="2985" spans="1:10" x14ac:dyDescent="0.2">
      <c r="A2985" t="s">
        <v>3221</v>
      </c>
      <c r="B2985" t="s">
        <v>31622</v>
      </c>
      <c r="I2985" t="s">
        <v>5</v>
      </c>
      <c r="J2985">
        <v>13.76</v>
      </c>
    </row>
    <row r="2986" spans="1:10" x14ac:dyDescent="0.2">
      <c r="A2986" t="s">
        <v>3222</v>
      </c>
      <c r="B2986" t="s">
        <v>31622</v>
      </c>
      <c r="I2986" t="s">
        <v>5</v>
      </c>
      <c r="J2986">
        <v>11.92</v>
      </c>
    </row>
    <row r="2987" spans="1:10" x14ac:dyDescent="0.2">
      <c r="A2987" t="s">
        <v>3223</v>
      </c>
      <c r="B2987" t="s">
        <v>31623</v>
      </c>
      <c r="I2987" t="s">
        <v>5</v>
      </c>
      <c r="J2987">
        <v>27.53</v>
      </c>
    </row>
    <row r="2988" spans="1:10" x14ac:dyDescent="0.2">
      <c r="A2988" t="s">
        <v>3224</v>
      </c>
      <c r="B2988" t="s">
        <v>31623</v>
      </c>
      <c r="I2988" t="s">
        <v>5</v>
      </c>
      <c r="J2988">
        <v>23.85</v>
      </c>
    </row>
    <row r="2989" spans="1:10" x14ac:dyDescent="0.2">
      <c r="A2989" t="s">
        <v>3225</v>
      </c>
      <c r="B2989" t="s">
        <v>31624</v>
      </c>
      <c r="I2989" t="s">
        <v>5</v>
      </c>
      <c r="J2989">
        <v>55.06</v>
      </c>
    </row>
    <row r="2990" spans="1:10" x14ac:dyDescent="0.2">
      <c r="A2990" t="s">
        <v>3226</v>
      </c>
      <c r="B2990" t="s">
        <v>31624</v>
      </c>
      <c r="I2990" t="s">
        <v>5</v>
      </c>
      <c r="J2990">
        <v>47.7</v>
      </c>
    </row>
    <row r="2991" spans="1:10" x14ac:dyDescent="0.2">
      <c r="A2991" t="s">
        <v>3227</v>
      </c>
      <c r="B2991" t="s">
        <v>31625</v>
      </c>
      <c r="I2991" t="s">
        <v>5</v>
      </c>
      <c r="J2991">
        <v>123.89</v>
      </c>
    </row>
    <row r="2992" spans="1:10" x14ac:dyDescent="0.2">
      <c r="A2992" t="s">
        <v>3228</v>
      </c>
      <c r="B2992" t="s">
        <v>31625</v>
      </c>
      <c r="I2992" t="s">
        <v>5</v>
      </c>
      <c r="J2992">
        <v>107.34</v>
      </c>
    </row>
    <row r="2993" spans="1:10" x14ac:dyDescent="0.2">
      <c r="A2993" t="s">
        <v>3229</v>
      </c>
      <c r="B2993" t="s">
        <v>3230</v>
      </c>
      <c r="I2993" t="s">
        <v>4</v>
      </c>
      <c r="J2993">
        <v>9.6300000000000008</v>
      </c>
    </row>
    <row r="2994" spans="1:10" x14ac:dyDescent="0.2">
      <c r="A2994" t="s">
        <v>3231</v>
      </c>
      <c r="B2994" t="s">
        <v>3230</v>
      </c>
      <c r="I2994" t="s">
        <v>4</v>
      </c>
      <c r="J2994">
        <v>8.34</v>
      </c>
    </row>
    <row r="2995" spans="1:10" x14ac:dyDescent="0.2">
      <c r="A2995" t="s">
        <v>3232</v>
      </c>
      <c r="B2995" t="s">
        <v>3233</v>
      </c>
      <c r="I2995" t="s">
        <v>4</v>
      </c>
      <c r="J2995">
        <v>16.510000000000002</v>
      </c>
    </row>
    <row r="2996" spans="1:10" x14ac:dyDescent="0.2">
      <c r="A2996" t="s">
        <v>3234</v>
      </c>
      <c r="B2996" t="s">
        <v>3233</v>
      </c>
      <c r="I2996" t="s">
        <v>4</v>
      </c>
      <c r="J2996">
        <v>14.31</v>
      </c>
    </row>
    <row r="2997" spans="1:10" x14ac:dyDescent="0.2">
      <c r="A2997" t="s">
        <v>3235</v>
      </c>
      <c r="B2997" t="s">
        <v>31626</v>
      </c>
      <c r="I2997" t="s">
        <v>20</v>
      </c>
      <c r="J2997">
        <v>26.87</v>
      </c>
    </row>
    <row r="2998" spans="1:10" x14ac:dyDescent="0.2">
      <c r="A2998" t="s">
        <v>3236</v>
      </c>
      <c r="B2998" t="s">
        <v>31626</v>
      </c>
      <c r="I2998" t="s">
        <v>20</v>
      </c>
      <c r="J2998">
        <v>23.29</v>
      </c>
    </row>
    <row r="2999" spans="1:10" x14ac:dyDescent="0.2">
      <c r="A2999" t="s">
        <v>3237</v>
      </c>
      <c r="B2999" t="s">
        <v>31627</v>
      </c>
      <c r="I2999" t="s">
        <v>3</v>
      </c>
      <c r="J2999">
        <v>29.86</v>
      </c>
    </row>
    <row r="3000" spans="1:10" x14ac:dyDescent="0.2">
      <c r="A3000" t="s">
        <v>3238</v>
      </c>
      <c r="B3000" t="s">
        <v>31627</v>
      </c>
      <c r="I3000" t="s">
        <v>3</v>
      </c>
      <c r="J3000">
        <v>25.87</v>
      </c>
    </row>
    <row r="3001" spans="1:10" x14ac:dyDescent="0.2">
      <c r="A3001" t="s">
        <v>3239</v>
      </c>
      <c r="B3001" t="s">
        <v>27766</v>
      </c>
      <c r="I3001" t="s">
        <v>3</v>
      </c>
      <c r="J3001">
        <v>7.54</v>
      </c>
    </row>
    <row r="3002" spans="1:10" x14ac:dyDescent="0.2">
      <c r="A3002" t="s">
        <v>3240</v>
      </c>
      <c r="B3002" t="s">
        <v>27766</v>
      </c>
      <c r="I3002" t="s">
        <v>3</v>
      </c>
      <c r="J3002">
        <v>6.53</v>
      </c>
    </row>
    <row r="3003" spans="1:10" x14ac:dyDescent="0.2">
      <c r="A3003" t="s">
        <v>3241</v>
      </c>
      <c r="B3003" t="s">
        <v>31628</v>
      </c>
      <c r="I3003" t="s">
        <v>3</v>
      </c>
      <c r="J3003">
        <v>2.82</v>
      </c>
    </row>
    <row r="3004" spans="1:10" x14ac:dyDescent="0.2">
      <c r="A3004" t="s">
        <v>3242</v>
      </c>
      <c r="B3004" t="s">
        <v>31628</v>
      </c>
      <c r="I3004" t="s">
        <v>3</v>
      </c>
      <c r="J3004">
        <v>2.4500000000000002</v>
      </c>
    </row>
    <row r="3005" spans="1:10" x14ac:dyDescent="0.2">
      <c r="A3005" t="s">
        <v>3243</v>
      </c>
      <c r="B3005" t="s">
        <v>3244</v>
      </c>
      <c r="I3005" t="s">
        <v>4</v>
      </c>
      <c r="J3005">
        <v>66.819999999999993</v>
      </c>
    </row>
    <row r="3006" spans="1:10" x14ac:dyDescent="0.2">
      <c r="A3006" t="s">
        <v>3245</v>
      </c>
      <c r="B3006" t="s">
        <v>3244</v>
      </c>
      <c r="I3006" t="s">
        <v>4</v>
      </c>
      <c r="J3006">
        <v>57.9</v>
      </c>
    </row>
    <row r="3007" spans="1:10" x14ac:dyDescent="0.2">
      <c r="A3007" t="s">
        <v>3246</v>
      </c>
      <c r="B3007" t="s">
        <v>3247</v>
      </c>
      <c r="I3007" t="s">
        <v>4</v>
      </c>
      <c r="J3007">
        <v>68.489999999999995</v>
      </c>
    </row>
    <row r="3008" spans="1:10" x14ac:dyDescent="0.2">
      <c r="A3008" t="s">
        <v>3248</v>
      </c>
      <c r="B3008" t="s">
        <v>3247</v>
      </c>
      <c r="I3008" t="s">
        <v>4</v>
      </c>
      <c r="J3008">
        <v>59.34</v>
      </c>
    </row>
    <row r="3009" spans="1:10" x14ac:dyDescent="0.2">
      <c r="A3009" t="s">
        <v>3249</v>
      </c>
      <c r="B3009" t="s">
        <v>3250</v>
      </c>
      <c r="I3009" t="s">
        <v>4</v>
      </c>
      <c r="J3009">
        <v>78.510000000000005</v>
      </c>
    </row>
    <row r="3010" spans="1:10" x14ac:dyDescent="0.2">
      <c r="A3010" t="s">
        <v>3251</v>
      </c>
      <c r="B3010" t="s">
        <v>3250</v>
      </c>
      <c r="I3010" t="s">
        <v>4</v>
      </c>
      <c r="J3010">
        <v>68.03</v>
      </c>
    </row>
    <row r="3011" spans="1:10" x14ac:dyDescent="0.2">
      <c r="A3011" t="s">
        <v>3252</v>
      </c>
      <c r="B3011" t="s">
        <v>3253</v>
      </c>
      <c r="I3011" t="s">
        <v>4</v>
      </c>
      <c r="J3011">
        <v>81.86</v>
      </c>
    </row>
    <row r="3012" spans="1:10" x14ac:dyDescent="0.2">
      <c r="A3012" t="s">
        <v>3254</v>
      </c>
      <c r="B3012" t="s">
        <v>3253</v>
      </c>
      <c r="I3012" t="s">
        <v>4</v>
      </c>
      <c r="J3012">
        <v>70.92</v>
      </c>
    </row>
    <row r="3013" spans="1:10" x14ac:dyDescent="0.2">
      <c r="A3013" t="s">
        <v>3255</v>
      </c>
      <c r="B3013" t="s">
        <v>3256</v>
      </c>
      <c r="I3013" t="s">
        <v>4</v>
      </c>
      <c r="J3013">
        <v>101.9</v>
      </c>
    </row>
    <row r="3014" spans="1:10" x14ac:dyDescent="0.2">
      <c r="A3014" t="s">
        <v>3257</v>
      </c>
      <c r="B3014" t="s">
        <v>3256</v>
      </c>
      <c r="I3014" t="s">
        <v>4</v>
      </c>
      <c r="J3014">
        <v>88.29</v>
      </c>
    </row>
    <row r="3015" spans="1:10" x14ac:dyDescent="0.2">
      <c r="A3015" t="s">
        <v>3258</v>
      </c>
      <c r="B3015" t="s">
        <v>31629</v>
      </c>
      <c r="I3015" t="s">
        <v>3</v>
      </c>
      <c r="J3015">
        <v>41.68</v>
      </c>
    </row>
    <row r="3016" spans="1:10" x14ac:dyDescent="0.2">
      <c r="A3016" t="s">
        <v>3259</v>
      </c>
      <c r="B3016" t="s">
        <v>31629</v>
      </c>
      <c r="I3016" t="s">
        <v>3</v>
      </c>
      <c r="J3016">
        <v>37.770000000000003</v>
      </c>
    </row>
    <row r="3017" spans="1:10" x14ac:dyDescent="0.2">
      <c r="A3017" t="s">
        <v>3260</v>
      </c>
      <c r="B3017" t="s">
        <v>31630</v>
      </c>
      <c r="I3017" t="s">
        <v>3</v>
      </c>
      <c r="J3017">
        <v>44.03</v>
      </c>
    </row>
    <row r="3018" spans="1:10" x14ac:dyDescent="0.2">
      <c r="A3018" t="s">
        <v>3261</v>
      </c>
      <c r="B3018" t="s">
        <v>31630</v>
      </c>
      <c r="I3018" t="s">
        <v>3</v>
      </c>
      <c r="J3018">
        <v>40.119999999999997</v>
      </c>
    </row>
    <row r="3019" spans="1:10" x14ac:dyDescent="0.2">
      <c r="A3019" t="s">
        <v>3262</v>
      </c>
      <c r="B3019" t="s">
        <v>31631</v>
      </c>
      <c r="I3019" t="s">
        <v>3</v>
      </c>
      <c r="J3019">
        <v>41.06</v>
      </c>
    </row>
    <row r="3020" spans="1:10" x14ac:dyDescent="0.2">
      <c r="A3020" t="s">
        <v>3263</v>
      </c>
      <c r="B3020" t="s">
        <v>31631</v>
      </c>
      <c r="I3020" t="s">
        <v>3</v>
      </c>
      <c r="J3020">
        <v>37.159999999999997</v>
      </c>
    </row>
    <row r="3021" spans="1:10" x14ac:dyDescent="0.2">
      <c r="A3021" t="s">
        <v>3264</v>
      </c>
      <c r="B3021" t="s">
        <v>31632</v>
      </c>
      <c r="I3021" t="s">
        <v>3</v>
      </c>
      <c r="J3021">
        <v>44.03</v>
      </c>
    </row>
    <row r="3022" spans="1:10" x14ac:dyDescent="0.2">
      <c r="A3022" t="s">
        <v>3265</v>
      </c>
      <c r="B3022" t="s">
        <v>31632</v>
      </c>
      <c r="I3022" t="s">
        <v>3</v>
      </c>
      <c r="J3022">
        <v>40.119999999999997</v>
      </c>
    </row>
    <row r="3023" spans="1:10" x14ac:dyDescent="0.2">
      <c r="A3023" t="s">
        <v>3266</v>
      </c>
      <c r="B3023" t="s">
        <v>31633</v>
      </c>
      <c r="I3023" t="s">
        <v>3</v>
      </c>
      <c r="J3023">
        <v>14.26</v>
      </c>
    </row>
    <row r="3024" spans="1:10" x14ac:dyDescent="0.2">
      <c r="A3024" t="s">
        <v>3267</v>
      </c>
      <c r="B3024" t="s">
        <v>31633</v>
      </c>
      <c r="I3024" t="s">
        <v>3</v>
      </c>
      <c r="J3024">
        <v>13.27</v>
      </c>
    </row>
    <row r="3025" spans="1:10" x14ac:dyDescent="0.2">
      <c r="A3025" t="s">
        <v>3268</v>
      </c>
      <c r="B3025" t="s">
        <v>31634</v>
      </c>
      <c r="I3025" t="s">
        <v>3</v>
      </c>
      <c r="J3025">
        <v>24.86</v>
      </c>
    </row>
    <row r="3026" spans="1:10" x14ac:dyDescent="0.2">
      <c r="A3026" t="s">
        <v>3269</v>
      </c>
      <c r="B3026" t="s">
        <v>31634</v>
      </c>
      <c r="I3026" t="s">
        <v>3</v>
      </c>
      <c r="J3026">
        <v>21.54</v>
      </c>
    </row>
    <row r="3027" spans="1:10" x14ac:dyDescent="0.2">
      <c r="A3027" t="s">
        <v>3270</v>
      </c>
      <c r="B3027" t="s">
        <v>31635</v>
      </c>
      <c r="I3027" t="s">
        <v>113</v>
      </c>
      <c r="J3027">
        <v>1.08</v>
      </c>
    </row>
    <row r="3028" spans="1:10" x14ac:dyDescent="0.2">
      <c r="A3028" t="s">
        <v>3271</v>
      </c>
      <c r="B3028" t="s">
        <v>31635</v>
      </c>
      <c r="I3028" t="s">
        <v>113</v>
      </c>
      <c r="J3028">
        <v>0.94</v>
      </c>
    </row>
    <row r="3029" spans="1:10" x14ac:dyDescent="0.2">
      <c r="A3029" t="s">
        <v>3272</v>
      </c>
      <c r="B3029" t="s">
        <v>31636</v>
      </c>
      <c r="I3029" t="s">
        <v>5</v>
      </c>
      <c r="J3029">
        <v>14.85</v>
      </c>
    </row>
    <row r="3030" spans="1:10" x14ac:dyDescent="0.2">
      <c r="A3030" t="s">
        <v>3273</v>
      </c>
      <c r="B3030" t="s">
        <v>31636</v>
      </c>
      <c r="I3030" t="s">
        <v>5</v>
      </c>
      <c r="J3030">
        <v>12.87</v>
      </c>
    </row>
    <row r="3031" spans="1:10" x14ac:dyDescent="0.2">
      <c r="A3031" t="s">
        <v>3274</v>
      </c>
      <c r="B3031" t="s">
        <v>31637</v>
      </c>
      <c r="I3031" t="s">
        <v>5</v>
      </c>
      <c r="J3031">
        <v>23.79</v>
      </c>
    </row>
    <row r="3032" spans="1:10" x14ac:dyDescent="0.2">
      <c r="A3032" t="s">
        <v>3275</v>
      </c>
      <c r="B3032" t="s">
        <v>31637</v>
      </c>
      <c r="I3032" t="s">
        <v>5</v>
      </c>
      <c r="J3032">
        <v>20.61</v>
      </c>
    </row>
    <row r="3033" spans="1:10" x14ac:dyDescent="0.2">
      <c r="A3033" t="s">
        <v>3276</v>
      </c>
      <c r="B3033" t="s">
        <v>31638</v>
      </c>
      <c r="I3033" t="s">
        <v>5</v>
      </c>
      <c r="J3033">
        <v>29.75</v>
      </c>
    </row>
    <row r="3034" spans="1:10" x14ac:dyDescent="0.2">
      <c r="A3034" t="s">
        <v>3277</v>
      </c>
      <c r="B3034" t="s">
        <v>31638</v>
      </c>
      <c r="I3034" t="s">
        <v>5</v>
      </c>
      <c r="J3034">
        <v>25.78</v>
      </c>
    </row>
    <row r="3035" spans="1:10" x14ac:dyDescent="0.2">
      <c r="A3035" t="s">
        <v>3278</v>
      </c>
      <c r="B3035" t="s">
        <v>31639</v>
      </c>
      <c r="I3035" t="s">
        <v>20</v>
      </c>
      <c r="J3035">
        <v>194.19</v>
      </c>
    </row>
    <row r="3036" spans="1:10" x14ac:dyDescent="0.2">
      <c r="A3036" t="s">
        <v>3279</v>
      </c>
      <c r="B3036" t="s">
        <v>31639</v>
      </c>
      <c r="I3036" t="s">
        <v>20</v>
      </c>
      <c r="J3036">
        <v>179.44</v>
      </c>
    </row>
    <row r="3037" spans="1:10" x14ac:dyDescent="0.2">
      <c r="A3037" t="s">
        <v>3280</v>
      </c>
      <c r="B3037" t="s">
        <v>31640</v>
      </c>
      <c r="I3037" t="s">
        <v>20</v>
      </c>
      <c r="J3037">
        <v>330.13</v>
      </c>
    </row>
    <row r="3038" spans="1:10" x14ac:dyDescent="0.2">
      <c r="A3038" t="s">
        <v>3281</v>
      </c>
      <c r="B3038" t="s">
        <v>31640</v>
      </c>
      <c r="I3038" t="s">
        <v>20</v>
      </c>
      <c r="J3038">
        <v>305.06</v>
      </c>
    </row>
    <row r="3039" spans="1:10" x14ac:dyDescent="0.2">
      <c r="A3039" t="s">
        <v>3282</v>
      </c>
      <c r="B3039" t="s">
        <v>31641</v>
      </c>
      <c r="I3039" t="s">
        <v>20</v>
      </c>
      <c r="J3039">
        <v>447.47</v>
      </c>
    </row>
    <row r="3040" spans="1:10" x14ac:dyDescent="0.2">
      <c r="A3040" t="s">
        <v>3283</v>
      </c>
      <c r="B3040" t="s">
        <v>31641</v>
      </c>
      <c r="I3040" t="s">
        <v>20</v>
      </c>
      <c r="J3040">
        <v>413.88</v>
      </c>
    </row>
    <row r="3041" spans="1:10" x14ac:dyDescent="0.2">
      <c r="A3041" t="s">
        <v>3284</v>
      </c>
      <c r="B3041" t="s">
        <v>31642</v>
      </c>
      <c r="I3041" t="s">
        <v>20</v>
      </c>
      <c r="J3041">
        <v>760.71</v>
      </c>
    </row>
    <row r="3042" spans="1:10" x14ac:dyDescent="0.2">
      <c r="A3042" t="s">
        <v>3285</v>
      </c>
      <c r="B3042" t="s">
        <v>31642</v>
      </c>
      <c r="I3042" t="s">
        <v>20</v>
      </c>
      <c r="J3042">
        <v>703.59</v>
      </c>
    </row>
    <row r="3043" spans="1:10" x14ac:dyDescent="0.2">
      <c r="A3043" t="s">
        <v>3286</v>
      </c>
      <c r="B3043" t="s">
        <v>31643</v>
      </c>
      <c r="I3043" t="s">
        <v>3</v>
      </c>
      <c r="J3043">
        <v>28.93</v>
      </c>
    </row>
    <row r="3044" spans="1:10" x14ac:dyDescent="0.2">
      <c r="A3044" t="s">
        <v>3287</v>
      </c>
      <c r="B3044" t="s">
        <v>31643</v>
      </c>
      <c r="I3044" t="s">
        <v>3</v>
      </c>
      <c r="J3044">
        <v>26.83</v>
      </c>
    </row>
    <row r="3045" spans="1:10" x14ac:dyDescent="0.2">
      <c r="A3045" t="s">
        <v>3288</v>
      </c>
      <c r="B3045" t="s">
        <v>31644</v>
      </c>
      <c r="I3045" t="s">
        <v>3</v>
      </c>
      <c r="J3045">
        <v>42.42</v>
      </c>
    </row>
    <row r="3046" spans="1:10" x14ac:dyDescent="0.2">
      <c r="A3046" t="s">
        <v>3289</v>
      </c>
      <c r="B3046" t="s">
        <v>31644</v>
      </c>
      <c r="I3046" t="s">
        <v>3</v>
      </c>
      <c r="J3046">
        <v>39.270000000000003</v>
      </c>
    </row>
    <row r="3047" spans="1:10" x14ac:dyDescent="0.2">
      <c r="A3047" t="s">
        <v>3290</v>
      </c>
      <c r="B3047" t="s">
        <v>31645</v>
      </c>
      <c r="I3047" t="s">
        <v>3</v>
      </c>
      <c r="J3047">
        <v>34</v>
      </c>
    </row>
    <row r="3048" spans="1:10" x14ac:dyDescent="0.2">
      <c r="A3048" t="s">
        <v>3291</v>
      </c>
      <c r="B3048" t="s">
        <v>31645</v>
      </c>
      <c r="I3048" t="s">
        <v>3</v>
      </c>
      <c r="J3048">
        <v>31.53</v>
      </c>
    </row>
    <row r="3049" spans="1:10" x14ac:dyDescent="0.2">
      <c r="A3049" t="s">
        <v>3292</v>
      </c>
      <c r="B3049" t="s">
        <v>31646</v>
      </c>
      <c r="I3049" t="s">
        <v>3</v>
      </c>
      <c r="J3049">
        <v>49.85</v>
      </c>
    </row>
    <row r="3050" spans="1:10" x14ac:dyDescent="0.2">
      <c r="A3050" t="s">
        <v>3293</v>
      </c>
      <c r="B3050" t="s">
        <v>31646</v>
      </c>
      <c r="I3050" t="s">
        <v>3</v>
      </c>
      <c r="J3050">
        <v>46.14</v>
      </c>
    </row>
    <row r="3051" spans="1:10" x14ac:dyDescent="0.2">
      <c r="A3051" t="s">
        <v>3294</v>
      </c>
      <c r="B3051" t="s">
        <v>31647</v>
      </c>
      <c r="I3051" t="s">
        <v>3</v>
      </c>
      <c r="J3051">
        <v>30.26</v>
      </c>
    </row>
    <row r="3052" spans="1:10" x14ac:dyDescent="0.2">
      <c r="A3052" t="s">
        <v>3295</v>
      </c>
      <c r="B3052" t="s">
        <v>31647</v>
      </c>
      <c r="I3052" t="s">
        <v>3</v>
      </c>
      <c r="J3052">
        <v>27.96</v>
      </c>
    </row>
    <row r="3053" spans="1:10" x14ac:dyDescent="0.2">
      <c r="A3053" t="s">
        <v>3296</v>
      </c>
      <c r="B3053" t="s">
        <v>31648</v>
      </c>
      <c r="I3053" t="s">
        <v>3</v>
      </c>
      <c r="J3053">
        <v>37.869999999999997</v>
      </c>
    </row>
    <row r="3054" spans="1:10" x14ac:dyDescent="0.2">
      <c r="A3054" t="s">
        <v>3297</v>
      </c>
      <c r="B3054" t="s">
        <v>31648</v>
      </c>
      <c r="I3054" t="s">
        <v>3</v>
      </c>
      <c r="J3054">
        <v>34.99</v>
      </c>
    </row>
    <row r="3055" spans="1:10" x14ac:dyDescent="0.2">
      <c r="A3055" t="s">
        <v>3298</v>
      </c>
      <c r="B3055" t="s">
        <v>31649</v>
      </c>
      <c r="I3055" t="s">
        <v>3</v>
      </c>
      <c r="J3055">
        <v>52.96</v>
      </c>
    </row>
    <row r="3056" spans="1:10" x14ac:dyDescent="0.2">
      <c r="A3056" t="s">
        <v>3299</v>
      </c>
      <c r="B3056" t="s">
        <v>31649</v>
      </c>
      <c r="I3056" t="s">
        <v>3</v>
      </c>
      <c r="J3056">
        <v>48.93</v>
      </c>
    </row>
    <row r="3057" spans="1:10" x14ac:dyDescent="0.2">
      <c r="A3057" t="s">
        <v>3300</v>
      </c>
      <c r="B3057" t="s">
        <v>31650</v>
      </c>
      <c r="I3057" t="s">
        <v>3</v>
      </c>
      <c r="J3057">
        <v>66.28</v>
      </c>
    </row>
    <row r="3058" spans="1:10" x14ac:dyDescent="0.2">
      <c r="A3058" t="s">
        <v>3301</v>
      </c>
      <c r="B3058" t="s">
        <v>31650</v>
      </c>
      <c r="I3058" t="s">
        <v>3</v>
      </c>
      <c r="J3058">
        <v>61.24</v>
      </c>
    </row>
    <row r="3059" spans="1:10" x14ac:dyDescent="0.2">
      <c r="A3059" t="s">
        <v>3302</v>
      </c>
      <c r="B3059" t="s">
        <v>31651</v>
      </c>
      <c r="I3059" t="s">
        <v>20</v>
      </c>
      <c r="J3059">
        <v>1017.98</v>
      </c>
    </row>
    <row r="3060" spans="1:10" x14ac:dyDescent="0.2">
      <c r="A3060" t="s">
        <v>3303</v>
      </c>
      <c r="B3060" t="s">
        <v>31651</v>
      </c>
      <c r="I3060" t="s">
        <v>20</v>
      </c>
      <c r="J3060">
        <v>939.58</v>
      </c>
    </row>
    <row r="3061" spans="1:10" x14ac:dyDescent="0.2">
      <c r="A3061" t="s">
        <v>3304</v>
      </c>
      <c r="B3061" t="s">
        <v>31652</v>
      </c>
      <c r="I3061" t="s">
        <v>3</v>
      </c>
      <c r="J3061">
        <v>14.26</v>
      </c>
    </row>
    <row r="3062" spans="1:10" x14ac:dyDescent="0.2">
      <c r="A3062" t="s">
        <v>3305</v>
      </c>
      <c r="B3062" t="s">
        <v>31652</v>
      </c>
      <c r="I3062" t="s">
        <v>3</v>
      </c>
      <c r="J3062">
        <v>13.21</v>
      </c>
    </row>
    <row r="3063" spans="1:10" x14ac:dyDescent="0.2">
      <c r="A3063" t="s">
        <v>3306</v>
      </c>
      <c r="B3063" t="s">
        <v>31653</v>
      </c>
      <c r="I3063" t="s">
        <v>20</v>
      </c>
      <c r="J3063">
        <v>146.5</v>
      </c>
    </row>
    <row r="3064" spans="1:10" x14ac:dyDescent="0.2">
      <c r="A3064" t="s">
        <v>3307</v>
      </c>
      <c r="B3064" t="s">
        <v>31653</v>
      </c>
      <c r="I3064" t="s">
        <v>20</v>
      </c>
      <c r="J3064">
        <v>135.37</v>
      </c>
    </row>
    <row r="3065" spans="1:10" x14ac:dyDescent="0.2">
      <c r="A3065" t="s">
        <v>3308</v>
      </c>
      <c r="B3065" t="s">
        <v>31654</v>
      </c>
      <c r="I3065" t="s">
        <v>20</v>
      </c>
      <c r="J3065">
        <v>129.46</v>
      </c>
    </row>
    <row r="3066" spans="1:10" x14ac:dyDescent="0.2">
      <c r="A3066" t="s">
        <v>3309</v>
      </c>
      <c r="B3066" t="s">
        <v>31654</v>
      </c>
      <c r="I3066" t="s">
        <v>20</v>
      </c>
      <c r="J3066">
        <v>119.63</v>
      </c>
    </row>
    <row r="3067" spans="1:10" x14ac:dyDescent="0.2">
      <c r="A3067" t="s">
        <v>24818</v>
      </c>
      <c r="B3067" t="s">
        <v>31655</v>
      </c>
      <c r="I3067" t="s">
        <v>3</v>
      </c>
      <c r="J3067">
        <v>15.06</v>
      </c>
    </row>
    <row r="3068" spans="1:10" x14ac:dyDescent="0.2">
      <c r="A3068" t="s">
        <v>24819</v>
      </c>
      <c r="B3068" t="s">
        <v>31655</v>
      </c>
      <c r="I3068" t="s">
        <v>3</v>
      </c>
      <c r="J3068">
        <v>13.95</v>
      </c>
    </row>
    <row r="3069" spans="1:10" x14ac:dyDescent="0.2">
      <c r="A3069" t="s">
        <v>24820</v>
      </c>
      <c r="B3069" t="s">
        <v>31656</v>
      </c>
      <c r="I3069" t="s">
        <v>3</v>
      </c>
      <c r="J3069">
        <v>18.079999999999998</v>
      </c>
    </row>
    <row r="3070" spans="1:10" x14ac:dyDescent="0.2">
      <c r="A3070" t="s">
        <v>24821</v>
      </c>
      <c r="B3070" t="s">
        <v>31656</v>
      </c>
      <c r="I3070" t="s">
        <v>3</v>
      </c>
      <c r="J3070">
        <v>16.75</v>
      </c>
    </row>
    <row r="3071" spans="1:10" x14ac:dyDescent="0.2">
      <c r="A3071" t="s">
        <v>3310</v>
      </c>
      <c r="B3071" t="s">
        <v>31657</v>
      </c>
      <c r="I3071" t="s">
        <v>20</v>
      </c>
      <c r="J3071">
        <v>58.19</v>
      </c>
    </row>
    <row r="3072" spans="1:10" x14ac:dyDescent="0.2">
      <c r="A3072" t="s">
        <v>3311</v>
      </c>
      <c r="B3072" t="s">
        <v>31657</v>
      </c>
      <c r="I3072" t="s">
        <v>20</v>
      </c>
      <c r="J3072">
        <v>57.27</v>
      </c>
    </row>
    <row r="3073" spans="1:10" x14ac:dyDescent="0.2">
      <c r="A3073" t="s">
        <v>3312</v>
      </c>
      <c r="B3073" t="s">
        <v>31658</v>
      </c>
      <c r="I3073" t="s">
        <v>20</v>
      </c>
      <c r="J3073">
        <v>46.42</v>
      </c>
    </row>
    <row r="3074" spans="1:10" x14ac:dyDescent="0.2">
      <c r="A3074" t="s">
        <v>3313</v>
      </c>
      <c r="B3074" t="s">
        <v>31658</v>
      </c>
      <c r="I3074" t="s">
        <v>20</v>
      </c>
      <c r="J3074">
        <v>42.43</v>
      </c>
    </row>
    <row r="3075" spans="1:10" x14ac:dyDescent="0.2">
      <c r="A3075" t="s">
        <v>3314</v>
      </c>
      <c r="B3075" t="s">
        <v>31659</v>
      </c>
      <c r="I3075" t="s">
        <v>3</v>
      </c>
      <c r="J3075">
        <v>19.13</v>
      </c>
    </row>
    <row r="3076" spans="1:10" x14ac:dyDescent="0.2">
      <c r="A3076" t="s">
        <v>3315</v>
      </c>
      <c r="B3076" t="s">
        <v>31659</v>
      </c>
      <c r="I3076" t="s">
        <v>3</v>
      </c>
      <c r="J3076">
        <v>17.7</v>
      </c>
    </row>
    <row r="3077" spans="1:10" x14ac:dyDescent="0.2">
      <c r="A3077" t="s">
        <v>3316</v>
      </c>
      <c r="B3077" t="s">
        <v>31660</v>
      </c>
      <c r="I3077" t="s">
        <v>5</v>
      </c>
      <c r="J3077">
        <v>67.17</v>
      </c>
    </row>
    <row r="3078" spans="1:10" x14ac:dyDescent="0.2">
      <c r="A3078" t="s">
        <v>3317</v>
      </c>
      <c r="B3078" t="s">
        <v>31660</v>
      </c>
      <c r="I3078" t="s">
        <v>5</v>
      </c>
      <c r="J3078">
        <v>60.26</v>
      </c>
    </row>
    <row r="3079" spans="1:10" x14ac:dyDescent="0.2">
      <c r="A3079" t="s">
        <v>3318</v>
      </c>
      <c r="B3079" t="s">
        <v>31661</v>
      </c>
      <c r="I3079" t="s">
        <v>5</v>
      </c>
      <c r="J3079">
        <v>75.290000000000006</v>
      </c>
    </row>
    <row r="3080" spans="1:10" x14ac:dyDescent="0.2">
      <c r="A3080" t="s">
        <v>3319</v>
      </c>
      <c r="B3080" t="s">
        <v>31661</v>
      </c>
      <c r="I3080" t="s">
        <v>5</v>
      </c>
      <c r="J3080">
        <v>69.33</v>
      </c>
    </row>
    <row r="3081" spans="1:10" x14ac:dyDescent="0.2">
      <c r="A3081" t="s">
        <v>3320</v>
      </c>
      <c r="B3081" t="s">
        <v>31662</v>
      </c>
      <c r="I3081" t="s">
        <v>20</v>
      </c>
      <c r="J3081">
        <v>462.65</v>
      </c>
    </row>
    <row r="3082" spans="1:10" x14ac:dyDescent="0.2">
      <c r="A3082" t="s">
        <v>3321</v>
      </c>
      <c r="B3082" t="s">
        <v>31662</v>
      </c>
      <c r="I3082" t="s">
        <v>20</v>
      </c>
      <c r="J3082">
        <v>428.63</v>
      </c>
    </row>
    <row r="3083" spans="1:10" x14ac:dyDescent="0.2">
      <c r="A3083" t="s">
        <v>3322</v>
      </c>
      <c r="B3083" t="s">
        <v>31663</v>
      </c>
      <c r="I3083" t="s">
        <v>20</v>
      </c>
      <c r="J3083">
        <v>68.34</v>
      </c>
    </row>
    <row r="3084" spans="1:10" x14ac:dyDescent="0.2">
      <c r="A3084" t="s">
        <v>3323</v>
      </c>
      <c r="B3084" t="s">
        <v>31663</v>
      </c>
      <c r="I3084" t="s">
        <v>20</v>
      </c>
      <c r="J3084">
        <v>65.52</v>
      </c>
    </row>
    <row r="3085" spans="1:10" x14ac:dyDescent="0.2">
      <c r="A3085" t="s">
        <v>3324</v>
      </c>
      <c r="B3085" t="s">
        <v>31664</v>
      </c>
      <c r="I3085" t="s">
        <v>20</v>
      </c>
      <c r="J3085">
        <v>65.75</v>
      </c>
    </row>
    <row r="3086" spans="1:10" x14ac:dyDescent="0.2">
      <c r="A3086" t="s">
        <v>3325</v>
      </c>
      <c r="B3086" t="s">
        <v>31664</v>
      </c>
      <c r="I3086" t="s">
        <v>20</v>
      </c>
      <c r="J3086">
        <v>64.069999999999993</v>
      </c>
    </row>
    <row r="3087" spans="1:10" x14ac:dyDescent="0.2">
      <c r="A3087" t="s">
        <v>3326</v>
      </c>
      <c r="B3087" t="s">
        <v>31665</v>
      </c>
      <c r="I3087" t="s">
        <v>113</v>
      </c>
      <c r="J3087">
        <v>2.89</v>
      </c>
    </row>
    <row r="3088" spans="1:10" x14ac:dyDescent="0.2">
      <c r="A3088" t="s">
        <v>3327</v>
      </c>
      <c r="B3088" t="s">
        <v>31665</v>
      </c>
      <c r="I3088" t="s">
        <v>113</v>
      </c>
      <c r="J3088">
        <v>2.6</v>
      </c>
    </row>
    <row r="3089" spans="1:10" x14ac:dyDescent="0.2">
      <c r="A3089" t="s">
        <v>3328</v>
      </c>
      <c r="B3089" t="s">
        <v>31666</v>
      </c>
      <c r="I3089" t="s">
        <v>653</v>
      </c>
      <c r="J3089">
        <v>732.9</v>
      </c>
    </row>
    <row r="3090" spans="1:10" x14ac:dyDescent="0.2">
      <c r="A3090" t="s">
        <v>3329</v>
      </c>
      <c r="B3090" t="s">
        <v>31666</v>
      </c>
      <c r="I3090" t="s">
        <v>653</v>
      </c>
      <c r="J3090">
        <v>712.7</v>
      </c>
    </row>
    <row r="3091" spans="1:10" x14ac:dyDescent="0.2">
      <c r="A3091" t="s">
        <v>3330</v>
      </c>
      <c r="B3091" t="s">
        <v>31667</v>
      </c>
      <c r="I3091" t="s">
        <v>653</v>
      </c>
      <c r="J3091">
        <v>722.6</v>
      </c>
    </row>
    <row r="3092" spans="1:10" x14ac:dyDescent="0.2">
      <c r="A3092" t="s">
        <v>3331</v>
      </c>
      <c r="B3092" t="s">
        <v>31667</v>
      </c>
      <c r="I3092" t="s">
        <v>653</v>
      </c>
      <c r="J3092">
        <v>693.1</v>
      </c>
    </row>
    <row r="3093" spans="1:10" x14ac:dyDescent="0.2">
      <c r="A3093" t="s">
        <v>3332</v>
      </c>
      <c r="B3093" t="s">
        <v>31668</v>
      </c>
      <c r="I3093" t="s">
        <v>5</v>
      </c>
      <c r="J3093">
        <v>72.16</v>
      </c>
    </row>
    <row r="3094" spans="1:10" x14ac:dyDescent="0.2">
      <c r="A3094" t="s">
        <v>3333</v>
      </c>
      <c r="B3094" t="s">
        <v>31668</v>
      </c>
      <c r="I3094" t="s">
        <v>5</v>
      </c>
      <c r="J3094">
        <v>67.91</v>
      </c>
    </row>
    <row r="3095" spans="1:10" x14ac:dyDescent="0.2">
      <c r="A3095" t="s">
        <v>3334</v>
      </c>
      <c r="B3095" t="s">
        <v>31669</v>
      </c>
      <c r="I3095" t="s">
        <v>5</v>
      </c>
      <c r="J3095">
        <v>78.510000000000005</v>
      </c>
    </row>
    <row r="3096" spans="1:10" x14ac:dyDescent="0.2">
      <c r="A3096" t="s">
        <v>3335</v>
      </c>
      <c r="B3096" t="s">
        <v>31669</v>
      </c>
      <c r="I3096" t="s">
        <v>5</v>
      </c>
      <c r="J3096">
        <v>73.489999999999995</v>
      </c>
    </row>
    <row r="3097" spans="1:10" x14ac:dyDescent="0.2">
      <c r="A3097" t="s">
        <v>3336</v>
      </c>
      <c r="B3097" t="s">
        <v>31670</v>
      </c>
      <c r="I3097" t="s">
        <v>5</v>
      </c>
      <c r="J3097">
        <v>79.709999999999994</v>
      </c>
    </row>
    <row r="3098" spans="1:10" x14ac:dyDescent="0.2">
      <c r="A3098" t="s">
        <v>3337</v>
      </c>
      <c r="B3098" t="s">
        <v>31670</v>
      </c>
      <c r="I3098" t="s">
        <v>5</v>
      </c>
      <c r="J3098">
        <v>74.61</v>
      </c>
    </row>
    <row r="3099" spans="1:10" x14ac:dyDescent="0.2">
      <c r="A3099" t="s">
        <v>3338</v>
      </c>
      <c r="B3099" t="s">
        <v>31671</v>
      </c>
      <c r="I3099" t="s">
        <v>5</v>
      </c>
      <c r="J3099">
        <v>85.65</v>
      </c>
    </row>
    <row r="3100" spans="1:10" x14ac:dyDescent="0.2">
      <c r="A3100" t="s">
        <v>3339</v>
      </c>
      <c r="B3100" t="s">
        <v>31671</v>
      </c>
      <c r="I3100" t="s">
        <v>5</v>
      </c>
      <c r="J3100">
        <v>79.760000000000005</v>
      </c>
    </row>
    <row r="3101" spans="1:10" x14ac:dyDescent="0.2">
      <c r="A3101" t="s">
        <v>3340</v>
      </c>
      <c r="B3101" t="s">
        <v>31672</v>
      </c>
      <c r="I3101" t="s">
        <v>5</v>
      </c>
      <c r="J3101">
        <v>89.5</v>
      </c>
    </row>
    <row r="3102" spans="1:10" x14ac:dyDescent="0.2">
      <c r="A3102" t="s">
        <v>3341</v>
      </c>
      <c r="B3102" t="s">
        <v>31672</v>
      </c>
      <c r="I3102" t="s">
        <v>5</v>
      </c>
      <c r="J3102">
        <v>83.2</v>
      </c>
    </row>
    <row r="3103" spans="1:10" x14ac:dyDescent="0.2">
      <c r="A3103" t="s">
        <v>3342</v>
      </c>
      <c r="B3103" t="s">
        <v>31673</v>
      </c>
      <c r="I3103" t="s">
        <v>5</v>
      </c>
      <c r="J3103">
        <v>91.96</v>
      </c>
    </row>
    <row r="3104" spans="1:10" x14ac:dyDescent="0.2">
      <c r="A3104" t="s">
        <v>3343</v>
      </c>
      <c r="B3104" t="s">
        <v>31673</v>
      </c>
      <c r="I3104" t="s">
        <v>5</v>
      </c>
      <c r="J3104">
        <v>85.53</v>
      </c>
    </row>
    <row r="3105" spans="1:10" x14ac:dyDescent="0.2">
      <c r="A3105" t="s">
        <v>3344</v>
      </c>
      <c r="B3105" t="s">
        <v>31674</v>
      </c>
      <c r="I3105" t="s">
        <v>5</v>
      </c>
      <c r="J3105">
        <v>98.74</v>
      </c>
    </row>
    <row r="3106" spans="1:10" x14ac:dyDescent="0.2">
      <c r="A3106" t="s">
        <v>3345</v>
      </c>
      <c r="B3106" t="s">
        <v>31674</v>
      </c>
      <c r="I3106" t="s">
        <v>5</v>
      </c>
      <c r="J3106">
        <v>91.45</v>
      </c>
    </row>
    <row r="3107" spans="1:10" x14ac:dyDescent="0.2">
      <c r="A3107" t="s">
        <v>3346</v>
      </c>
      <c r="B3107" t="s">
        <v>31675</v>
      </c>
      <c r="I3107" t="s">
        <v>5</v>
      </c>
      <c r="J3107">
        <v>106.25</v>
      </c>
    </row>
    <row r="3108" spans="1:10" x14ac:dyDescent="0.2">
      <c r="A3108" t="s">
        <v>3347</v>
      </c>
      <c r="B3108" t="s">
        <v>31675</v>
      </c>
      <c r="I3108" t="s">
        <v>5</v>
      </c>
      <c r="J3108">
        <v>98.34</v>
      </c>
    </row>
    <row r="3109" spans="1:10" x14ac:dyDescent="0.2">
      <c r="A3109" t="s">
        <v>3348</v>
      </c>
      <c r="B3109" t="s">
        <v>31676</v>
      </c>
      <c r="I3109" t="s">
        <v>5</v>
      </c>
      <c r="J3109">
        <v>120.04</v>
      </c>
    </row>
    <row r="3110" spans="1:10" x14ac:dyDescent="0.2">
      <c r="A3110" t="s">
        <v>3349</v>
      </c>
      <c r="B3110" t="s">
        <v>31676</v>
      </c>
      <c r="I3110" t="s">
        <v>5</v>
      </c>
      <c r="J3110">
        <v>110.9</v>
      </c>
    </row>
    <row r="3111" spans="1:10" x14ac:dyDescent="0.2">
      <c r="A3111" t="s">
        <v>3350</v>
      </c>
      <c r="B3111" t="s">
        <v>31677</v>
      </c>
      <c r="I3111" t="s">
        <v>5</v>
      </c>
      <c r="J3111">
        <v>130.47999999999999</v>
      </c>
    </row>
    <row r="3112" spans="1:10" x14ac:dyDescent="0.2">
      <c r="A3112" t="s">
        <v>3351</v>
      </c>
      <c r="B3112" t="s">
        <v>31677</v>
      </c>
      <c r="I3112" t="s">
        <v>5</v>
      </c>
      <c r="J3112">
        <v>120.54</v>
      </c>
    </row>
    <row r="3113" spans="1:10" x14ac:dyDescent="0.2">
      <c r="A3113" t="s">
        <v>3352</v>
      </c>
      <c r="B3113" t="s">
        <v>31678</v>
      </c>
      <c r="I3113" t="s">
        <v>5</v>
      </c>
      <c r="J3113">
        <v>143.16999999999999</v>
      </c>
    </row>
    <row r="3114" spans="1:10" x14ac:dyDescent="0.2">
      <c r="A3114" t="s">
        <v>3353</v>
      </c>
      <c r="B3114" t="s">
        <v>31678</v>
      </c>
      <c r="I3114" t="s">
        <v>5</v>
      </c>
      <c r="J3114">
        <v>131.97999999999999</v>
      </c>
    </row>
    <row r="3115" spans="1:10" x14ac:dyDescent="0.2">
      <c r="A3115" t="s">
        <v>3354</v>
      </c>
      <c r="B3115" t="s">
        <v>31679</v>
      </c>
      <c r="I3115" t="s">
        <v>5</v>
      </c>
      <c r="J3115">
        <v>201.32</v>
      </c>
    </row>
    <row r="3116" spans="1:10" x14ac:dyDescent="0.2">
      <c r="A3116" t="s">
        <v>3355</v>
      </c>
      <c r="B3116" t="s">
        <v>31679</v>
      </c>
      <c r="I3116" t="s">
        <v>5</v>
      </c>
      <c r="J3116">
        <v>188.36</v>
      </c>
    </row>
    <row r="3117" spans="1:10" x14ac:dyDescent="0.2">
      <c r="A3117" t="s">
        <v>3356</v>
      </c>
      <c r="B3117" t="s">
        <v>31680</v>
      </c>
      <c r="I3117" t="s">
        <v>5</v>
      </c>
      <c r="J3117">
        <v>292.45999999999998</v>
      </c>
    </row>
    <row r="3118" spans="1:10" x14ac:dyDescent="0.2">
      <c r="A3118" t="s">
        <v>3357</v>
      </c>
      <c r="B3118" t="s">
        <v>31680</v>
      </c>
      <c r="I3118" t="s">
        <v>5</v>
      </c>
      <c r="J3118">
        <v>274.91000000000003</v>
      </c>
    </row>
    <row r="3119" spans="1:10" x14ac:dyDescent="0.2">
      <c r="A3119" t="s">
        <v>3358</v>
      </c>
      <c r="B3119" t="s">
        <v>31681</v>
      </c>
      <c r="I3119" t="s">
        <v>5</v>
      </c>
      <c r="J3119">
        <v>315.17</v>
      </c>
    </row>
    <row r="3120" spans="1:10" x14ac:dyDescent="0.2">
      <c r="A3120" t="s">
        <v>3359</v>
      </c>
      <c r="B3120" t="s">
        <v>31681</v>
      </c>
      <c r="I3120" t="s">
        <v>5</v>
      </c>
      <c r="J3120">
        <v>290.08999999999997</v>
      </c>
    </row>
    <row r="3121" spans="1:10" x14ac:dyDescent="0.2">
      <c r="A3121" t="s">
        <v>3360</v>
      </c>
      <c r="B3121" t="s">
        <v>31682</v>
      </c>
      <c r="I3121" t="s">
        <v>5</v>
      </c>
      <c r="J3121">
        <v>322.81</v>
      </c>
    </row>
    <row r="3122" spans="1:10" x14ac:dyDescent="0.2">
      <c r="A3122" t="s">
        <v>3361</v>
      </c>
      <c r="B3122" t="s">
        <v>31682</v>
      </c>
      <c r="I3122" t="s">
        <v>5</v>
      </c>
      <c r="J3122">
        <v>297.73</v>
      </c>
    </row>
    <row r="3123" spans="1:10" x14ac:dyDescent="0.2">
      <c r="A3123" t="s">
        <v>3362</v>
      </c>
      <c r="B3123" t="s">
        <v>31683</v>
      </c>
      <c r="I3123" t="s">
        <v>5</v>
      </c>
      <c r="J3123">
        <v>462.17</v>
      </c>
    </row>
    <row r="3124" spans="1:10" x14ac:dyDescent="0.2">
      <c r="A3124" t="s">
        <v>3363</v>
      </c>
      <c r="B3124" t="s">
        <v>31683</v>
      </c>
      <c r="I3124" t="s">
        <v>5</v>
      </c>
      <c r="J3124">
        <v>422</v>
      </c>
    </row>
    <row r="3125" spans="1:10" x14ac:dyDescent="0.2">
      <c r="A3125" t="s">
        <v>3364</v>
      </c>
      <c r="B3125" t="s">
        <v>31684</v>
      </c>
      <c r="I3125" t="s">
        <v>5</v>
      </c>
      <c r="J3125">
        <v>698.5</v>
      </c>
    </row>
    <row r="3126" spans="1:10" x14ac:dyDescent="0.2">
      <c r="A3126" t="s">
        <v>3365</v>
      </c>
      <c r="B3126" t="s">
        <v>31684</v>
      </c>
      <c r="I3126" t="s">
        <v>5</v>
      </c>
      <c r="J3126">
        <v>667.26</v>
      </c>
    </row>
    <row r="3127" spans="1:10" x14ac:dyDescent="0.2">
      <c r="A3127" t="s">
        <v>3366</v>
      </c>
      <c r="B3127" t="s">
        <v>31685</v>
      </c>
      <c r="I3127" t="s">
        <v>5</v>
      </c>
      <c r="J3127">
        <v>723.96</v>
      </c>
    </row>
    <row r="3128" spans="1:10" x14ac:dyDescent="0.2">
      <c r="A3128" t="s">
        <v>3367</v>
      </c>
      <c r="B3128" t="s">
        <v>31685</v>
      </c>
      <c r="I3128" t="s">
        <v>5</v>
      </c>
      <c r="J3128">
        <v>690.34</v>
      </c>
    </row>
    <row r="3129" spans="1:10" x14ac:dyDescent="0.2">
      <c r="A3129" t="s">
        <v>3368</v>
      </c>
      <c r="B3129" t="s">
        <v>31686</v>
      </c>
      <c r="I3129" t="s">
        <v>20</v>
      </c>
      <c r="J3129">
        <v>89.59</v>
      </c>
    </row>
    <row r="3130" spans="1:10" x14ac:dyDescent="0.2">
      <c r="A3130" t="s">
        <v>3369</v>
      </c>
      <c r="B3130" t="s">
        <v>31686</v>
      </c>
      <c r="I3130" t="s">
        <v>20</v>
      </c>
      <c r="J3130">
        <v>77.63</v>
      </c>
    </row>
    <row r="3131" spans="1:10" x14ac:dyDescent="0.2">
      <c r="A3131" t="s">
        <v>3370</v>
      </c>
      <c r="B3131" t="s">
        <v>31687</v>
      </c>
      <c r="I3131" t="s">
        <v>20</v>
      </c>
      <c r="J3131">
        <v>181.95</v>
      </c>
    </row>
    <row r="3132" spans="1:10" x14ac:dyDescent="0.2">
      <c r="A3132" t="s">
        <v>3371</v>
      </c>
      <c r="B3132" t="s">
        <v>31687</v>
      </c>
      <c r="I3132" t="s">
        <v>20</v>
      </c>
      <c r="J3132">
        <v>165.55</v>
      </c>
    </row>
    <row r="3133" spans="1:10" x14ac:dyDescent="0.2">
      <c r="A3133" t="s">
        <v>3372</v>
      </c>
      <c r="B3133" t="s">
        <v>31688</v>
      </c>
      <c r="I3133" t="s">
        <v>20</v>
      </c>
      <c r="J3133">
        <v>92.36</v>
      </c>
    </row>
    <row r="3134" spans="1:10" x14ac:dyDescent="0.2">
      <c r="A3134" t="s">
        <v>3373</v>
      </c>
      <c r="B3134" t="s">
        <v>31688</v>
      </c>
      <c r="I3134" t="s">
        <v>20</v>
      </c>
      <c r="J3134">
        <v>87.91</v>
      </c>
    </row>
    <row r="3135" spans="1:10" x14ac:dyDescent="0.2">
      <c r="A3135" t="s">
        <v>3374</v>
      </c>
      <c r="B3135" t="s">
        <v>31689</v>
      </c>
      <c r="I3135" t="s">
        <v>20</v>
      </c>
      <c r="J3135">
        <v>133.44999999999999</v>
      </c>
    </row>
    <row r="3136" spans="1:10" x14ac:dyDescent="0.2">
      <c r="A3136" t="s">
        <v>3375</v>
      </c>
      <c r="B3136" t="s">
        <v>31689</v>
      </c>
      <c r="I3136" t="s">
        <v>20</v>
      </c>
      <c r="J3136">
        <v>127.47</v>
      </c>
    </row>
    <row r="3137" spans="1:10" x14ac:dyDescent="0.2">
      <c r="A3137" t="s">
        <v>3376</v>
      </c>
      <c r="B3137" t="s">
        <v>31690</v>
      </c>
      <c r="I3137" t="s">
        <v>20</v>
      </c>
      <c r="J3137">
        <v>174.69</v>
      </c>
    </row>
    <row r="3138" spans="1:10" x14ac:dyDescent="0.2">
      <c r="A3138" t="s">
        <v>3377</v>
      </c>
      <c r="B3138" t="s">
        <v>31690</v>
      </c>
      <c r="I3138" t="s">
        <v>20</v>
      </c>
      <c r="J3138">
        <v>167.29</v>
      </c>
    </row>
    <row r="3139" spans="1:10" x14ac:dyDescent="0.2">
      <c r="A3139" t="s">
        <v>3378</v>
      </c>
      <c r="B3139" t="s">
        <v>31691</v>
      </c>
      <c r="I3139" t="s">
        <v>20</v>
      </c>
      <c r="J3139">
        <v>211.82</v>
      </c>
    </row>
    <row r="3140" spans="1:10" x14ac:dyDescent="0.2">
      <c r="A3140" t="s">
        <v>3379</v>
      </c>
      <c r="B3140" t="s">
        <v>31691</v>
      </c>
      <c r="I3140" t="s">
        <v>20</v>
      </c>
      <c r="J3140">
        <v>191.43</v>
      </c>
    </row>
    <row r="3141" spans="1:10" x14ac:dyDescent="0.2">
      <c r="A3141" t="s">
        <v>3380</v>
      </c>
      <c r="B3141" t="s">
        <v>31692</v>
      </c>
      <c r="I3141" t="s">
        <v>20</v>
      </c>
      <c r="J3141">
        <v>252.91</v>
      </c>
    </row>
    <row r="3142" spans="1:10" x14ac:dyDescent="0.2">
      <c r="A3142" t="s">
        <v>3381</v>
      </c>
      <c r="B3142" t="s">
        <v>31692</v>
      </c>
      <c r="I3142" t="s">
        <v>20</v>
      </c>
      <c r="J3142">
        <v>230.99</v>
      </c>
    </row>
    <row r="3143" spans="1:10" x14ac:dyDescent="0.2">
      <c r="A3143" t="s">
        <v>3382</v>
      </c>
      <c r="B3143" t="s">
        <v>31693</v>
      </c>
      <c r="I3143" t="s">
        <v>20</v>
      </c>
      <c r="J3143">
        <v>294.14999999999998</v>
      </c>
    </row>
    <row r="3144" spans="1:10" x14ac:dyDescent="0.2">
      <c r="A3144" t="s">
        <v>3383</v>
      </c>
      <c r="B3144" t="s">
        <v>31693</v>
      </c>
      <c r="I3144" t="s">
        <v>20</v>
      </c>
      <c r="J3144">
        <v>270.8</v>
      </c>
    </row>
    <row r="3145" spans="1:10" x14ac:dyDescent="0.2">
      <c r="A3145" t="s">
        <v>3384</v>
      </c>
      <c r="B3145" t="s">
        <v>31694</v>
      </c>
      <c r="I3145" t="s">
        <v>20</v>
      </c>
      <c r="J3145">
        <v>749.38</v>
      </c>
    </row>
    <row r="3146" spans="1:10" x14ac:dyDescent="0.2">
      <c r="A3146" t="s">
        <v>3385</v>
      </c>
      <c r="B3146" t="s">
        <v>31694</v>
      </c>
      <c r="I3146" t="s">
        <v>20</v>
      </c>
      <c r="J3146">
        <v>657.25</v>
      </c>
    </row>
    <row r="3147" spans="1:10" x14ac:dyDescent="0.2">
      <c r="A3147" t="s">
        <v>3386</v>
      </c>
      <c r="B3147" t="s">
        <v>31695</v>
      </c>
      <c r="I3147" t="s">
        <v>20</v>
      </c>
      <c r="J3147">
        <v>790.48</v>
      </c>
    </row>
    <row r="3148" spans="1:10" x14ac:dyDescent="0.2">
      <c r="A3148" t="s">
        <v>3387</v>
      </c>
      <c r="B3148" t="s">
        <v>31695</v>
      </c>
      <c r="I3148" t="s">
        <v>20</v>
      </c>
      <c r="J3148">
        <v>696.8</v>
      </c>
    </row>
    <row r="3149" spans="1:10" x14ac:dyDescent="0.2">
      <c r="A3149" t="s">
        <v>3388</v>
      </c>
      <c r="B3149" t="s">
        <v>31696</v>
      </c>
      <c r="I3149" t="s">
        <v>20</v>
      </c>
      <c r="J3149">
        <v>831.72</v>
      </c>
    </row>
    <row r="3150" spans="1:10" x14ac:dyDescent="0.2">
      <c r="A3150" t="s">
        <v>3389</v>
      </c>
      <c r="B3150" t="s">
        <v>31696</v>
      </c>
      <c r="I3150" t="s">
        <v>20</v>
      </c>
      <c r="J3150">
        <v>736.62</v>
      </c>
    </row>
    <row r="3151" spans="1:10" x14ac:dyDescent="0.2">
      <c r="A3151" t="s">
        <v>3390</v>
      </c>
      <c r="B3151" t="s">
        <v>31697</v>
      </c>
      <c r="I3151" t="s">
        <v>3</v>
      </c>
      <c r="J3151">
        <v>7.97</v>
      </c>
    </row>
    <row r="3152" spans="1:10" x14ac:dyDescent="0.2">
      <c r="A3152" t="s">
        <v>3391</v>
      </c>
      <c r="B3152" t="s">
        <v>31697</v>
      </c>
      <c r="I3152" t="s">
        <v>3</v>
      </c>
      <c r="J3152">
        <v>7.64</v>
      </c>
    </row>
    <row r="3153" spans="1:10" x14ac:dyDescent="0.2">
      <c r="A3153" t="s">
        <v>3392</v>
      </c>
      <c r="B3153" t="s">
        <v>31698</v>
      </c>
      <c r="I3153" t="s">
        <v>3</v>
      </c>
      <c r="J3153">
        <v>44.45</v>
      </c>
    </row>
    <row r="3154" spans="1:10" x14ac:dyDescent="0.2">
      <c r="A3154" t="s">
        <v>3393</v>
      </c>
      <c r="B3154" t="s">
        <v>31698</v>
      </c>
      <c r="I3154" t="s">
        <v>3</v>
      </c>
      <c r="J3154">
        <v>38.520000000000003</v>
      </c>
    </row>
    <row r="3155" spans="1:10" x14ac:dyDescent="0.2">
      <c r="A3155" t="s">
        <v>3394</v>
      </c>
      <c r="B3155" t="s">
        <v>31699</v>
      </c>
      <c r="I3155" t="s">
        <v>3</v>
      </c>
      <c r="J3155">
        <v>124.48</v>
      </c>
    </row>
    <row r="3156" spans="1:10" x14ac:dyDescent="0.2">
      <c r="A3156" t="s">
        <v>3395</v>
      </c>
      <c r="B3156" t="s">
        <v>31699</v>
      </c>
      <c r="I3156" t="s">
        <v>3</v>
      </c>
      <c r="J3156">
        <v>107.87</v>
      </c>
    </row>
    <row r="3157" spans="1:10" x14ac:dyDescent="0.2">
      <c r="A3157" t="s">
        <v>3396</v>
      </c>
      <c r="B3157" t="s">
        <v>31700</v>
      </c>
      <c r="I3157" t="s">
        <v>3</v>
      </c>
      <c r="J3157">
        <v>69.349999999999994</v>
      </c>
    </row>
    <row r="3158" spans="1:10" x14ac:dyDescent="0.2">
      <c r="A3158" t="s">
        <v>3397</v>
      </c>
      <c r="B3158" t="s">
        <v>31700</v>
      </c>
      <c r="I3158" t="s">
        <v>3</v>
      </c>
      <c r="J3158">
        <v>60.09</v>
      </c>
    </row>
    <row r="3159" spans="1:10" x14ac:dyDescent="0.2">
      <c r="A3159" t="s">
        <v>3398</v>
      </c>
      <c r="B3159" t="s">
        <v>31701</v>
      </c>
      <c r="I3159" t="s">
        <v>3</v>
      </c>
      <c r="J3159">
        <v>35.56</v>
      </c>
    </row>
    <row r="3160" spans="1:10" x14ac:dyDescent="0.2">
      <c r="A3160" t="s">
        <v>3399</v>
      </c>
      <c r="B3160" t="s">
        <v>31701</v>
      </c>
      <c r="I3160" t="s">
        <v>3</v>
      </c>
      <c r="J3160">
        <v>30.82</v>
      </c>
    </row>
    <row r="3161" spans="1:10" x14ac:dyDescent="0.2">
      <c r="A3161" t="s">
        <v>3400</v>
      </c>
      <c r="B3161" t="s">
        <v>31702</v>
      </c>
      <c r="I3161" t="s">
        <v>3</v>
      </c>
      <c r="J3161">
        <v>23.65</v>
      </c>
    </row>
    <row r="3162" spans="1:10" x14ac:dyDescent="0.2">
      <c r="A3162" t="s">
        <v>3401</v>
      </c>
      <c r="B3162" t="s">
        <v>31702</v>
      </c>
      <c r="I3162" t="s">
        <v>3</v>
      </c>
      <c r="J3162">
        <v>22.85</v>
      </c>
    </row>
    <row r="3163" spans="1:10" x14ac:dyDescent="0.2">
      <c r="A3163" t="s">
        <v>3402</v>
      </c>
      <c r="B3163" t="s">
        <v>31703</v>
      </c>
      <c r="I3163" t="s">
        <v>3</v>
      </c>
      <c r="J3163">
        <v>1758.95</v>
      </c>
    </row>
    <row r="3164" spans="1:10" x14ac:dyDescent="0.2">
      <c r="A3164" t="s">
        <v>3403</v>
      </c>
      <c r="B3164" t="s">
        <v>31703</v>
      </c>
      <c r="I3164" t="s">
        <v>3</v>
      </c>
      <c r="J3164">
        <v>1539.61</v>
      </c>
    </row>
    <row r="3165" spans="1:10" x14ac:dyDescent="0.2">
      <c r="A3165" t="s">
        <v>3404</v>
      </c>
      <c r="B3165" t="s">
        <v>31704</v>
      </c>
      <c r="I3165" t="s">
        <v>3</v>
      </c>
      <c r="J3165">
        <v>10.35</v>
      </c>
    </row>
    <row r="3166" spans="1:10" x14ac:dyDescent="0.2">
      <c r="A3166" t="s">
        <v>3405</v>
      </c>
      <c r="B3166" t="s">
        <v>31704</v>
      </c>
      <c r="I3166" t="s">
        <v>3</v>
      </c>
      <c r="J3166">
        <v>9.39</v>
      </c>
    </row>
    <row r="3167" spans="1:10" x14ac:dyDescent="0.2">
      <c r="A3167" t="s">
        <v>3406</v>
      </c>
      <c r="B3167" t="s">
        <v>31705</v>
      </c>
      <c r="I3167" t="s">
        <v>3</v>
      </c>
      <c r="J3167">
        <v>45.02</v>
      </c>
    </row>
    <row r="3168" spans="1:10" x14ac:dyDescent="0.2">
      <c r="A3168" t="s">
        <v>3407</v>
      </c>
      <c r="B3168" t="s">
        <v>31705</v>
      </c>
      <c r="I3168" t="s">
        <v>3</v>
      </c>
      <c r="J3168">
        <v>42.31</v>
      </c>
    </row>
    <row r="3169" spans="1:10" x14ac:dyDescent="0.2">
      <c r="A3169" t="s">
        <v>3408</v>
      </c>
      <c r="B3169" t="s">
        <v>31706</v>
      </c>
      <c r="I3169" t="s">
        <v>3</v>
      </c>
      <c r="J3169">
        <v>34.159999999999997</v>
      </c>
    </row>
    <row r="3170" spans="1:10" x14ac:dyDescent="0.2">
      <c r="A3170" t="s">
        <v>3409</v>
      </c>
      <c r="B3170" t="s">
        <v>31706</v>
      </c>
      <c r="I3170" t="s">
        <v>3</v>
      </c>
      <c r="J3170">
        <v>30.61</v>
      </c>
    </row>
    <row r="3171" spans="1:10" x14ac:dyDescent="0.2">
      <c r="A3171" t="s">
        <v>3410</v>
      </c>
      <c r="B3171" t="s">
        <v>31707</v>
      </c>
      <c r="I3171" t="s">
        <v>3</v>
      </c>
      <c r="J3171">
        <v>452.73</v>
      </c>
    </row>
    <row r="3172" spans="1:10" x14ac:dyDescent="0.2">
      <c r="A3172" t="s">
        <v>3411</v>
      </c>
      <c r="B3172" t="s">
        <v>31707</v>
      </c>
      <c r="I3172" t="s">
        <v>3</v>
      </c>
      <c r="J3172">
        <v>409.16</v>
      </c>
    </row>
    <row r="3173" spans="1:10" x14ac:dyDescent="0.2">
      <c r="A3173" t="s">
        <v>3412</v>
      </c>
      <c r="B3173" t="s">
        <v>31708</v>
      </c>
      <c r="I3173" t="s">
        <v>3</v>
      </c>
      <c r="J3173">
        <v>123.31</v>
      </c>
    </row>
    <row r="3174" spans="1:10" x14ac:dyDescent="0.2">
      <c r="A3174" t="s">
        <v>3413</v>
      </c>
      <c r="B3174" t="s">
        <v>31708</v>
      </c>
      <c r="I3174" t="s">
        <v>3</v>
      </c>
      <c r="J3174">
        <v>121.26</v>
      </c>
    </row>
    <row r="3175" spans="1:10" x14ac:dyDescent="0.2">
      <c r="A3175" t="s">
        <v>3414</v>
      </c>
      <c r="B3175" t="s">
        <v>31709</v>
      </c>
      <c r="I3175" t="s">
        <v>3</v>
      </c>
      <c r="J3175">
        <v>4.97</v>
      </c>
    </row>
    <row r="3176" spans="1:10" x14ac:dyDescent="0.2">
      <c r="A3176" t="s">
        <v>3415</v>
      </c>
      <c r="B3176" t="s">
        <v>31709</v>
      </c>
      <c r="I3176" t="s">
        <v>3</v>
      </c>
      <c r="J3176">
        <v>4.3099999999999996</v>
      </c>
    </row>
    <row r="3177" spans="1:10" x14ac:dyDescent="0.2">
      <c r="A3177" t="s">
        <v>3416</v>
      </c>
      <c r="B3177" t="s">
        <v>31710</v>
      </c>
      <c r="I3177" t="s">
        <v>3</v>
      </c>
      <c r="J3177">
        <v>3.79</v>
      </c>
    </row>
    <row r="3178" spans="1:10" x14ac:dyDescent="0.2">
      <c r="A3178" t="s">
        <v>3417</v>
      </c>
      <c r="B3178" t="s">
        <v>31710</v>
      </c>
      <c r="I3178" t="s">
        <v>3</v>
      </c>
      <c r="J3178">
        <v>3.35</v>
      </c>
    </row>
    <row r="3179" spans="1:10" x14ac:dyDescent="0.2">
      <c r="A3179" t="s">
        <v>3418</v>
      </c>
      <c r="B3179" t="s">
        <v>31711</v>
      </c>
      <c r="I3179" t="s">
        <v>3</v>
      </c>
      <c r="J3179">
        <v>56.07</v>
      </c>
    </row>
    <row r="3180" spans="1:10" x14ac:dyDescent="0.2">
      <c r="A3180" t="s">
        <v>3419</v>
      </c>
      <c r="B3180" t="s">
        <v>31711</v>
      </c>
      <c r="I3180" t="s">
        <v>3</v>
      </c>
      <c r="J3180">
        <v>55.19</v>
      </c>
    </row>
    <row r="3181" spans="1:10" x14ac:dyDescent="0.2">
      <c r="A3181" t="s">
        <v>3420</v>
      </c>
      <c r="B3181" t="s">
        <v>31712</v>
      </c>
      <c r="I3181" t="s">
        <v>3</v>
      </c>
      <c r="J3181">
        <v>37.17</v>
      </c>
    </row>
    <row r="3182" spans="1:10" x14ac:dyDescent="0.2">
      <c r="A3182" t="s">
        <v>3421</v>
      </c>
      <c r="B3182" t="s">
        <v>31712</v>
      </c>
      <c r="I3182" t="s">
        <v>3</v>
      </c>
      <c r="J3182">
        <v>36.29</v>
      </c>
    </row>
    <row r="3183" spans="1:10" x14ac:dyDescent="0.2">
      <c r="A3183" t="s">
        <v>3422</v>
      </c>
      <c r="B3183" t="s">
        <v>31713</v>
      </c>
      <c r="I3183" t="s">
        <v>3</v>
      </c>
      <c r="J3183">
        <v>73.69</v>
      </c>
    </row>
    <row r="3184" spans="1:10" x14ac:dyDescent="0.2">
      <c r="A3184" t="s">
        <v>3423</v>
      </c>
      <c r="B3184" t="s">
        <v>31713</v>
      </c>
      <c r="I3184" t="s">
        <v>3</v>
      </c>
      <c r="J3184">
        <v>72.569999999999993</v>
      </c>
    </row>
    <row r="3185" spans="1:10" x14ac:dyDescent="0.2">
      <c r="A3185" t="s">
        <v>3424</v>
      </c>
      <c r="B3185" t="s">
        <v>31714</v>
      </c>
      <c r="I3185" t="s">
        <v>3</v>
      </c>
      <c r="J3185">
        <v>48.49</v>
      </c>
    </row>
    <row r="3186" spans="1:10" x14ac:dyDescent="0.2">
      <c r="A3186" t="s">
        <v>3425</v>
      </c>
      <c r="B3186" t="s">
        <v>31714</v>
      </c>
      <c r="I3186" t="s">
        <v>3</v>
      </c>
      <c r="J3186">
        <v>47.37</v>
      </c>
    </row>
    <row r="3187" spans="1:10" x14ac:dyDescent="0.2">
      <c r="A3187" t="s">
        <v>3426</v>
      </c>
      <c r="B3187" t="s">
        <v>31715</v>
      </c>
      <c r="I3187" t="s">
        <v>3</v>
      </c>
      <c r="J3187">
        <v>105.3</v>
      </c>
    </row>
    <row r="3188" spans="1:10" x14ac:dyDescent="0.2">
      <c r="A3188" t="s">
        <v>3427</v>
      </c>
      <c r="B3188" t="s">
        <v>31715</v>
      </c>
      <c r="I3188" t="s">
        <v>3</v>
      </c>
      <c r="J3188">
        <v>102.67</v>
      </c>
    </row>
    <row r="3189" spans="1:10" x14ac:dyDescent="0.2">
      <c r="A3189" t="s">
        <v>3428</v>
      </c>
      <c r="B3189" t="s">
        <v>31716</v>
      </c>
      <c r="I3189" t="s">
        <v>3</v>
      </c>
      <c r="J3189">
        <v>80.099999999999994</v>
      </c>
    </row>
    <row r="3190" spans="1:10" x14ac:dyDescent="0.2">
      <c r="A3190" t="s">
        <v>3429</v>
      </c>
      <c r="B3190" t="s">
        <v>31716</v>
      </c>
      <c r="I3190" t="s">
        <v>3</v>
      </c>
      <c r="J3190">
        <v>77.47</v>
      </c>
    </row>
    <row r="3191" spans="1:10" x14ac:dyDescent="0.2">
      <c r="A3191" t="s">
        <v>3430</v>
      </c>
      <c r="B3191" t="s">
        <v>31717</v>
      </c>
      <c r="I3191" t="s">
        <v>3</v>
      </c>
      <c r="J3191">
        <v>437.05</v>
      </c>
    </row>
    <row r="3192" spans="1:10" x14ac:dyDescent="0.2">
      <c r="A3192" t="s">
        <v>3431</v>
      </c>
      <c r="B3192" t="s">
        <v>31717</v>
      </c>
      <c r="I3192" t="s">
        <v>3</v>
      </c>
      <c r="J3192">
        <v>393.69</v>
      </c>
    </row>
    <row r="3193" spans="1:10" x14ac:dyDescent="0.2">
      <c r="A3193" t="s">
        <v>3432</v>
      </c>
      <c r="B3193" t="s">
        <v>31718</v>
      </c>
      <c r="I3193" t="s">
        <v>20</v>
      </c>
      <c r="J3193">
        <v>38.15</v>
      </c>
    </row>
    <row r="3194" spans="1:10" x14ac:dyDescent="0.2">
      <c r="A3194" t="s">
        <v>3433</v>
      </c>
      <c r="B3194" t="s">
        <v>31718</v>
      </c>
      <c r="I3194" t="s">
        <v>20</v>
      </c>
      <c r="J3194">
        <v>35.299999999999997</v>
      </c>
    </row>
    <row r="3195" spans="1:10" x14ac:dyDescent="0.2">
      <c r="A3195" t="s">
        <v>3434</v>
      </c>
      <c r="B3195" t="s">
        <v>31719</v>
      </c>
      <c r="I3195" t="s">
        <v>20</v>
      </c>
      <c r="J3195">
        <v>31.64</v>
      </c>
    </row>
    <row r="3196" spans="1:10" x14ac:dyDescent="0.2">
      <c r="A3196" t="s">
        <v>3435</v>
      </c>
      <c r="B3196" t="s">
        <v>31719</v>
      </c>
      <c r="I3196" t="s">
        <v>20</v>
      </c>
      <c r="J3196">
        <v>28.79</v>
      </c>
    </row>
    <row r="3197" spans="1:10" x14ac:dyDescent="0.2">
      <c r="A3197" t="s">
        <v>3436</v>
      </c>
      <c r="B3197" t="s">
        <v>31720</v>
      </c>
      <c r="I3197" t="s">
        <v>20</v>
      </c>
      <c r="J3197">
        <v>69.209999999999994</v>
      </c>
    </row>
    <row r="3198" spans="1:10" x14ac:dyDescent="0.2">
      <c r="A3198" t="s">
        <v>3437</v>
      </c>
      <c r="B3198" t="s">
        <v>31720</v>
      </c>
      <c r="I3198" t="s">
        <v>20</v>
      </c>
      <c r="J3198">
        <v>65.72</v>
      </c>
    </row>
    <row r="3199" spans="1:10" x14ac:dyDescent="0.2">
      <c r="A3199" t="s">
        <v>3438</v>
      </c>
      <c r="B3199" t="s">
        <v>31721</v>
      </c>
      <c r="I3199" t="s">
        <v>20</v>
      </c>
      <c r="J3199">
        <v>81.239999999999995</v>
      </c>
    </row>
    <row r="3200" spans="1:10" x14ac:dyDescent="0.2">
      <c r="A3200" t="s">
        <v>3439</v>
      </c>
      <c r="B3200" t="s">
        <v>31721</v>
      </c>
      <c r="I3200" t="s">
        <v>20</v>
      </c>
      <c r="J3200">
        <v>74.44</v>
      </c>
    </row>
    <row r="3201" spans="1:10" x14ac:dyDescent="0.2">
      <c r="A3201" t="s">
        <v>3440</v>
      </c>
      <c r="B3201" t="s">
        <v>31722</v>
      </c>
      <c r="I3201" t="s">
        <v>3</v>
      </c>
      <c r="J3201">
        <v>14.96</v>
      </c>
    </row>
    <row r="3202" spans="1:10" x14ac:dyDescent="0.2">
      <c r="A3202" t="s">
        <v>3441</v>
      </c>
      <c r="B3202" t="s">
        <v>31722</v>
      </c>
      <c r="I3202" t="s">
        <v>3</v>
      </c>
      <c r="J3202">
        <v>14.3</v>
      </c>
    </row>
    <row r="3203" spans="1:10" x14ac:dyDescent="0.2">
      <c r="A3203" t="s">
        <v>3442</v>
      </c>
      <c r="B3203" t="s">
        <v>31723</v>
      </c>
      <c r="I3203" t="s">
        <v>3</v>
      </c>
      <c r="J3203">
        <v>24.82</v>
      </c>
    </row>
    <row r="3204" spans="1:10" x14ac:dyDescent="0.2">
      <c r="A3204" t="s">
        <v>3443</v>
      </c>
      <c r="B3204" t="s">
        <v>31723</v>
      </c>
      <c r="I3204" t="s">
        <v>3</v>
      </c>
      <c r="J3204">
        <v>24.16</v>
      </c>
    </row>
    <row r="3205" spans="1:10" x14ac:dyDescent="0.2">
      <c r="A3205" t="s">
        <v>3444</v>
      </c>
      <c r="B3205" t="s">
        <v>31724</v>
      </c>
      <c r="I3205" t="s">
        <v>3</v>
      </c>
      <c r="J3205">
        <v>19.41</v>
      </c>
    </row>
    <row r="3206" spans="1:10" x14ac:dyDescent="0.2">
      <c r="A3206" t="s">
        <v>3445</v>
      </c>
      <c r="B3206" t="s">
        <v>31724</v>
      </c>
      <c r="I3206" t="s">
        <v>3</v>
      </c>
      <c r="J3206">
        <v>18.690000000000001</v>
      </c>
    </row>
    <row r="3207" spans="1:10" x14ac:dyDescent="0.2">
      <c r="A3207" t="s">
        <v>3446</v>
      </c>
      <c r="B3207" t="s">
        <v>31725</v>
      </c>
      <c r="I3207" t="s">
        <v>3</v>
      </c>
      <c r="J3207">
        <v>4.7300000000000004</v>
      </c>
    </row>
    <row r="3208" spans="1:10" x14ac:dyDescent="0.2">
      <c r="A3208" t="s">
        <v>3447</v>
      </c>
      <c r="B3208" t="s">
        <v>31725</v>
      </c>
      <c r="I3208" t="s">
        <v>3</v>
      </c>
      <c r="J3208">
        <v>4.7300000000000004</v>
      </c>
    </row>
    <row r="3209" spans="1:10" x14ac:dyDescent="0.2">
      <c r="A3209" t="s">
        <v>3448</v>
      </c>
      <c r="B3209" t="s">
        <v>31726</v>
      </c>
      <c r="I3209" t="s">
        <v>3</v>
      </c>
      <c r="J3209">
        <v>2.36</v>
      </c>
    </row>
    <row r="3210" spans="1:10" x14ac:dyDescent="0.2">
      <c r="A3210" t="s">
        <v>3449</v>
      </c>
      <c r="B3210" t="s">
        <v>31726</v>
      </c>
      <c r="I3210" t="s">
        <v>3</v>
      </c>
      <c r="J3210">
        <v>2.36</v>
      </c>
    </row>
    <row r="3211" spans="1:10" x14ac:dyDescent="0.2">
      <c r="A3211" t="s">
        <v>3450</v>
      </c>
      <c r="B3211" t="s">
        <v>31727</v>
      </c>
      <c r="I3211" t="s">
        <v>3</v>
      </c>
      <c r="J3211">
        <v>1.57</v>
      </c>
    </row>
    <row r="3212" spans="1:10" x14ac:dyDescent="0.2">
      <c r="A3212" t="s">
        <v>3451</v>
      </c>
      <c r="B3212" t="s">
        <v>31727</v>
      </c>
      <c r="I3212" t="s">
        <v>3</v>
      </c>
      <c r="J3212">
        <v>1.57</v>
      </c>
    </row>
    <row r="3213" spans="1:10" x14ac:dyDescent="0.2">
      <c r="A3213" t="s">
        <v>3452</v>
      </c>
      <c r="B3213" t="s">
        <v>31728</v>
      </c>
      <c r="I3213" t="s">
        <v>3</v>
      </c>
      <c r="J3213">
        <v>1.18</v>
      </c>
    </row>
    <row r="3214" spans="1:10" x14ac:dyDescent="0.2">
      <c r="A3214" t="s">
        <v>3453</v>
      </c>
      <c r="B3214" t="s">
        <v>31728</v>
      </c>
      <c r="I3214" t="s">
        <v>3</v>
      </c>
      <c r="J3214">
        <v>1.18</v>
      </c>
    </row>
    <row r="3215" spans="1:10" x14ac:dyDescent="0.2">
      <c r="A3215" t="s">
        <v>3454</v>
      </c>
      <c r="B3215" t="s">
        <v>31729</v>
      </c>
      <c r="I3215" t="s">
        <v>4</v>
      </c>
      <c r="J3215">
        <v>103.92</v>
      </c>
    </row>
    <row r="3216" spans="1:10" x14ac:dyDescent="0.2">
      <c r="A3216" t="s">
        <v>3455</v>
      </c>
      <c r="B3216" t="s">
        <v>31729</v>
      </c>
      <c r="I3216" t="s">
        <v>4</v>
      </c>
      <c r="J3216">
        <v>95.56</v>
      </c>
    </row>
    <row r="3217" spans="1:10" x14ac:dyDescent="0.2">
      <c r="A3217" t="s">
        <v>3456</v>
      </c>
      <c r="B3217" t="s">
        <v>31730</v>
      </c>
      <c r="I3217" t="s">
        <v>4</v>
      </c>
      <c r="J3217">
        <v>166.54</v>
      </c>
    </row>
    <row r="3218" spans="1:10" x14ac:dyDescent="0.2">
      <c r="A3218" t="s">
        <v>3457</v>
      </c>
      <c r="B3218" t="s">
        <v>31730</v>
      </c>
      <c r="I3218" t="s">
        <v>4</v>
      </c>
      <c r="J3218">
        <v>149.82</v>
      </c>
    </row>
    <row r="3219" spans="1:10" x14ac:dyDescent="0.2">
      <c r="A3219" t="s">
        <v>3458</v>
      </c>
      <c r="B3219" t="s">
        <v>31731</v>
      </c>
      <c r="I3219" t="s">
        <v>4</v>
      </c>
      <c r="J3219">
        <v>707.96</v>
      </c>
    </row>
    <row r="3220" spans="1:10" x14ac:dyDescent="0.2">
      <c r="A3220" t="s">
        <v>3459</v>
      </c>
      <c r="B3220" t="s">
        <v>31731</v>
      </c>
      <c r="I3220" t="s">
        <v>4</v>
      </c>
      <c r="J3220">
        <v>657.28</v>
      </c>
    </row>
    <row r="3221" spans="1:10" x14ac:dyDescent="0.2">
      <c r="A3221" t="s">
        <v>3460</v>
      </c>
      <c r="B3221" t="s">
        <v>31732</v>
      </c>
      <c r="I3221" t="s">
        <v>3</v>
      </c>
      <c r="J3221">
        <v>151.31</v>
      </c>
    </row>
    <row r="3222" spans="1:10" x14ac:dyDescent="0.2">
      <c r="A3222" t="s">
        <v>3461</v>
      </c>
      <c r="B3222" t="s">
        <v>31732</v>
      </c>
      <c r="I3222" t="s">
        <v>3</v>
      </c>
      <c r="J3222">
        <v>146.05000000000001</v>
      </c>
    </row>
    <row r="3223" spans="1:10" x14ac:dyDescent="0.2">
      <c r="A3223" t="s">
        <v>3462</v>
      </c>
      <c r="B3223" t="s">
        <v>31733</v>
      </c>
      <c r="I3223" t="s">
        <v>3</v>
      </c>
      <c r="J3223">
        <v>86.2</v>
      </c>
    </row>
    <row r="3224" spans="1:10" x14ac:dyDescent="0.2">
      <c r="A3224" t="s">
        <v>3463</v>
      </c>
      <c r="B3224" t="s">
        <v>31733</v>
      </c>
      <c r="I3224" t="s">
        <v>3</v>
      </c>
      <c r="J3224">
        <v>80.94</v>
      </c>
    </row>
    <row r="3225" spans="1:10" x14ac:dyDescent="0.2">
      <c r="A3225" t="s">
        <v>3464</v>
      </c>
      <c r="B3225" t="s">
        <v>31734</v>
      </c>
      <c r="I3225" t="s">
        <v>3</v>
      </c>
      <c r="J3225">
        <v>74.64</v>
      </c>
    </row>
    <row r="3226" spans="1:10" x14ac:dyDescent="0.2">
      <c r="A3226" t="s">
        <v>3465</v>
      </c>
      <c r="B3226" t="s">
        <v>31734</v>
      </c>
      <c r="I3226" t="s">
        <v>3</v>
      </c>
      <c r="J3226">
        <v>69.38</v>
      </c>
    </row>
    <row r="3227" spans="1:10" x14ac:dyDescent="0.2">
      <c r="A3227" t="s">
        <v>3466</v>
      </c>
      <c r="B3227" t="s">
        <v>31735</v>
      </c>
      <c r="I3227" t="s">
        <v>3</v>
      </c>
      <c r="J3227">
        <v>68.900000000000006</v>
      </c>
    </row>
    <row r="3228" spans="1:10" x14ac:dyDescent="0.2">
      <c r="A3228" t="s">
        <v>3467</v>
      </c>
      <c r="B3228" t="s">
        <v>31735</v>
      </c>
      <c r="I3228" t="s">
        <v>3</v>
      </c>
      <c r="J3228">
        <v>63.64</v>
      </c>
    </row>
    <row r="3229" spans="1:10" x14ac:dyDescent="0.2">
      <c r="A3229" t="s">
        <v>3468</v>
      </c>
      <c r="B3229" t="s">
        <v>31736</v>
      </c>
      <c r="I3229" t="s">
        <v>3</v>
      </c>
      <c r="J3229">
        <v>7.68</v>
      </c>
    </row>
    <row r="3230" spans="1:10" x14ac:dyDescent="0.2">
      <c r="A3230" t="s">
        <v>3469</v>
      </c>
      <c r="B3230" t="s">
        <v>31736</v>
      </c>
      <c r="I3230" t="s">
        <v>3</v>
      </c>
      <c r="J3230">
        <v>7.15</v>
      </c>
    </row>
    <row r="3231" spans="1:10" x14ac:dyDescent="0.2">
      <c r="A3231" t="s">
        <v>24822</v>
      </c>
      <c r="B3231" t="s">
        <v>31737</v>
      </c>
      <c r="I3231" t="s">
        <v>3</v>
      </c>
      <c r="J3231">
        <v>6.39</v>
      </c>
    </row>
    <row r="3232" spans="1:10" x14ac:dyDescent="0.2">
      <c r="A3232" t="s">
        <v>24823</v>
      </c>
      <c r="B3232" t="s">
        <v>31737</v>
      </c>
      <c r="I3232" t="s">
        <v>3</v>
      </c>
      <c r="J3232">
        <v>5.87</v>
      </c>
    </row>
    <row r="3233" spans="1:10" x14ac:dyDescent="0.2">
      <c r="A3233" t="s">
        <v>3470</v>
      </c>
      <c r="B3233" t="s">
        <v>31738</v>
      </c>
      <c r="I3233" t="s">
        <v>3</v>
      </c>
      <c r="J3233">
        <v>25.92</v>
      </c>
    </row>
    <row r="3234" spans="1:10" x14ac:dyDescent="0.2">
      <c r="A3234" t="s">
        <v>3471</v>
      </c>
      <c r="B3234" t="s">
        <v>31738</v>
      </c>
      <c r="I3234" t="s">
        <v>3</v>
      </c>
      <c r="J3234">
        <v>23.94</v>
      </c>
    </row>
    <row r="3235" spans="1:10" x14ac:dyDescent="0.2">
      <c r="A3235" t="s">
        <v>24824</v>
      </c>
      <c r="B3235" t="s">
        <v>31739</v>
      </c>
      <c r="I3235" t="s">
        <v>3</v>
      </c>
      <c r="J3235">
        <v>20.51</v>
      </c>
    </row>
    <row r="3236" spans="1:10" x14ac:dyDescent="0.2">
      <c r="A3236" t="s">
        <v>24825</v>
      </c>
      <c r="B3236" t="s">
        <v>31739</v>
      </c>
      <c r="I3236" t="s">
        <v>3</v>
      </c>
      <c r="J3236">
        <v>18.53</v>
      </c>
    </row>
    <row r="3237" spans="1:10" x14ac:dyDescent="0.2">
      <c r="A3237" t="s">
        <v>3472</v>
      </c>
      <c r="B3237" t="s">
        <v>31740</v>
      </c>
      <c r="I3237" t="s">
        <v>3</v>
      </c>
      <c r="J3237">
        <v>181.05</v>
      </c>
    </row>
    <row r="3238" spans="1:10" x14ac:dyDescent="0.2">
      <c r="A3238" t="s">
        <v>3473</v>
      </c>
      <c r="B3238" t="s">
        <v>31740</v>
      </c>
      <c r="I3238" t="s">
        <v>3</v>
      </c>
      <c r="J3238">
        <v>172.99</v>
      </c>
    </row>
    <row r="3239" spans="1:10" x14ac:dyDescent="0.2">
      <c r="A3239" t="s">
        <v>23689</v>
      </c>
      <c r="B3239" t="s">
        <v>31741</v>
      </c>
      <c r="I3239" t="s">
        <v>3</v>
      </c>
      <c r="J3239">
        <v>17.09</v>
      </c>
    </row>
    <row r="3240" spans="1:10" x14ac:dyDescent="0.2">
      <c r="A3240" t="s">
        <v>23690</v>
      </c>
      <c r="B3240" t="s">
        <v>31741</v>
      </c>
      <c r="I3240" t="s">
        <v>3</v>
      </c>
      <c r="J3240">
        <v>16.559999999999999</v>
      </c>
    </row>
    <row r="3241" spans="1:10" x14ac:dyDescent="0.2">
      <c r="A3241" t="s">
        <v>3474</v>
      </c>
      <c r="B3241" t="s">
        <v>31742</v>
      </c>
      <c r="I3241" t="s">
        <v>4</v>
      </c>
      <c r="J3241">
        <v>218.22</v>
      </c>
    </row>
    <row r="3242" spans="1:10" x14ac:dyDescent="0.2">
      <c r="A3242" t="s">
        <v>3475</v>
      </c>
      <c r="B3242" t="s">
        <v>31742</v>
      </c>
      <c r="I3242" t="s">
        <v>4</v>
      </c>
      <c r="J3242">
        <v>201.43</v>
      </c>
    </row>
    <row r="3243" spans="1:10" x14ac:dyDescent="0.2">
      <c r="A3243" t="s">
        <v>24826</v>
      </c>
      <c r="B3243" t="s">
        <v>31743</v>
      </c>
      <c r="I3243" t="s">
        <v>3</v>
      </c>
      <c r="J3243">
        <v>2.57</v>
      </c>
    </row>
    <row r="3244" spans="1:10" x14ac:dyDescent="0.2">
      <c r="A3244" t="s">
        <v>24827</v>
      </c>
      <c r="B3244" t="s">
        <v>31743</v>
      </c>
      <c r="I3244" t="s">
        <v>3</v>
      </c>
      <c r="J3244">
        <v>2.57</v>
      </c>
    </row>
    <row r="3245" spans="1:10" x14ac:dyDescent="0.2">
      <c r="A3245" t="s">
        <v>24828</v>
      </c>
      <c r="B3245" t="s">
        <v>31744</v>
      </c>
      <c r="I3245" t="s">
        <v>3</v>
      </c>
      <c r="J3245">
        <v>5.1100000000000003</v>
      </c>
    </row>
    <row r="3246" spans="1:10" x14ac:dyDescent="0.2">
      <c r="A3246" t="s">
        <v>24829</v>
      </c>
      <c r="B3246" t="s">
        <v>31744</v>
      </c>
      <c r="I3246" t="s">
        <v>3</v>
      </c>
      <c r="J3246">
        <v>4.58</v>
      </c>
    </row>
    <row r="3247" spans="1:10" x14ac:dyDescent="0.2">
      <c r="A3247" t="s">
        <v>24830</v>
      </c>
      <c r="B3247" t="s">
        <v>31745</v>
      </c>
      <c r="I3247" t="s">
        <v>3</v>
      </c>
      <c r="J3247">
        <v>19.22</v>
      </c>
    </row>
    <row r="3248" spans="1:10" x14ac:dyDescent="0.2">
      <c r="A3248" t="s">
        <v>24831</v>
      </c>
      <c r="B3248" t="s">
        <v>31745</v>
      </c>
      <c r="I3248" t="s">
        <v>3</v>
      </c>
      <c r="J3248">
        <v>17.239999999999998</v>
      </c>
    </row>
    <row r="3249" spans="1:10" x14ac:dyDescent="0.2">
      <c r="A3249" t="s">
        <v>3476</v>
      </c>
      <c r="B3249" t="s">
        <v>31746</v>
      </c>
      <c r="I3249" t="s">
        <v>2062</v>
      </c>
      <c r="J3249">
        <v>32.700000000000003</v>
      </c>
    </row>
    <row r="3250" spans="1:10" x14ac:dyDescent="0.2">
      <c r="A3250" t="s">
        <v>3477</v>
      </c>
      <c r="B3250" t="s">
        <v>31746</v>
      </c>
      <c r="I3250" t="s">
        <v>2062</v>
      </c>
      <c r="J3250">
        <v>32.700000000000003</v>
      </c>
    </row>
    <row r="3251" spans="1:10" x14ac:dyDescent="0.2">
      <c r="A3251" t="s">
        <v>3478</v>
      </c>
      <c r="B3251" t="s">
        <v>31747</v>
      </c>
      <c r="I3251" t="s">
        <v>3479</v>
      </c>
      <c r="J3251">
        <v>31.83</v>
      </c>
    </row>
    <row r="3252" spans="1:10" x14ac:dyDescent="0.2">
      <c r="A3252" t="s">
        <v>3480</v>
      </c>
      <c r="B3252" t="s">
        <v>31747</v>
      </c>
      <c r="I3252" t="s">
        <v>3479</v>
      </c>
      <c r="J3252">
        <v>31.83</v>
      </c>
    </row>
    <row r="3253" spans="1:10" x14ac:dyDescent="0.2">
      <c r="A3253" t="s">
        <v>3481</v>
      </c>
      <c r="B3253" t="s">
        <v>31748</v>
      </c>
      <c r="I3253" t="s">
        <v>1996</v>
      </c>
      <c r="J3253">
        <v>18242.02</v>
      </c>
    </row>
    <row r="3254" spans="1:10" x14ac:dyDescent="0.2">
      <c r="A3254" t="s">
        <v>3482</v>
      </c>
      <c r="B3254" t="s">
        <v>31748</v>
      </c>
      <c r="I3254" t="s">
        <v>1996</v>
      </c>
      <c r="J3254">
        <v>17515.09</v>
      </c>
    </row>
    <row r="3255" spans="1:10" x14ac:dyDescent="0.2">
      <c r="A3255" t="s">
        <v>3483</v>
      </c>
      <c r="B3255" t="s">
        <v>31749</v>
      </c>
      <c r="I3255" t="s">
        <v>1996</v>
      </c>
      <c r="J3255">
        <v>128</v>
      </c>
    </row>
    <row r="3256" spans="1:10" x14ac:dyDescent="0.2">
      <c r="A3256" t="s">
        <v>3484</v>
      </c>
      <c r="B3256" t="s">
        <v>31749</v>
      </c>
      <c r="I3256" t="s">
        <v>1996</v>
      </c>
      <c r="J3256">
        <v>128</v>
      </c>
    </row>
    <row r="3257" spans="1:10" x14ac:dyDescent="0.2">
      <c r="A3257" t="s">
        <v>3485</v>
      </c>
      <c r="B3257" t="s">
        <v>31750</v>
      </c>
      <c r="I3257" t="s">
        <v>1996</v>
      </c>
      <c r="J3257">
        <v>123.28</v>
      </c>
    </row>
    <row r="3258" spans="1:10" x14ac:dyDescent="0.2">
      <c r="A3258" t="s">
        <v>3486</v>
      </c>
      <c r="B3258" t="s">
        <v>31750</v>
      </c>
      <c r="I3258" t="s">
        <v>1996</v>
      </c>
      <c r="J3258">
        <v>123.28</v>
      </c>
    </row>
    <row r="3259" spans="1:10" x14ac:dyDescent="0.2">
      <c r="A3259" t="s">
        <v>24832</v>
      </c>
      <c r="B3259" t="s">
        <v>31751</v>
      </c>
      <c r="I3259" t="s">
        <v>1996</v>
      </c>
      <c r="J3259">
        <v>612.26</v>
      </c>
    </row>
    <row r="3260" spans="1:10" x14ac:dyDescent="0.2">
      <c r="A3260" t="s">
        <v>24833</v>
      </c>
      <c r="B3260" t="s">
        <v>31751</v>
      </c>
      <c r="I3260" t="s">
        <v>1996</v>
      </c>
      <c r="J3260">
        <v>612.26</v>
      </c>
    </row>
    <row r="3261" spans="1:10" x14ac:dyDescent="0.2">
      <c r="A3261" t="s">
        <v>25044</v>
      </c>
      <c r="B3261" t="s">
        <v>31752</v>
      </c>
      <c r="I3261" t="s">
        <v>1996</v>
      </c>
      <c r="J3261">
        <v>1660.26</v>
      </c>
    </row>
    <row r="3262" spans="1:10" x14ac:dyDescent="0.2">
      <c r="A3262" t="s">
        <v>25045</v>
      </c>
      <c r="B3262" t="s">
        <v>31752</v>
      </c>
      <c r="I3262" t="s">
        <v>1996</v>
      </c>
      <c r="J3262">
        <v>1660.26</v>
      </c>
    </row>
    <row r="3263" spans="1:10" x14ac:dyDescent="0.2">
      <c r="A3263" t="s">
        <v>3487</v>
      </c>
      <c r="B3263" t="s">
        <v>31753</v>
      </c>
      <c r="I3263" t="s">
        <v>2062</v>
      </c>
      <c r="J3263">
        <v>84</v>
      </c>
    </row>
    <row r="3264" spans="1:10" x14ac:dyDescent="0.2">
      <c r="A3264" t="s">
        <v>3488</v>
      </c>
      <c r="B3264" t="s">
        <v>31753</v>
      </c>
      <c r="I3264" t="s">
        <v>2062</v>
      </c>
      <c r="J3264">
        <v>84</v>
      </c>
    </row>
    <row r="3265" spans="1:10" x14ac:dyDescent="0.2">
      <c r="A3265" t="s">
        <v>3489</v>
      </c>
      <c r="B3265" t="s">
        <v>31754</v>
      </c>
      <c r="I3265" t="s">
        <v>1996</v>
      </c>
      <c r="J3265">
        <v>500.06</v>
      </c>
    </row>
    <row r="3266" spans="1:10" x14ac:dyDescent="0.2">
      <c r="A3266" t="s">
        <v>3490</v>
      </c>
      <c r="B3266" t="s">
        <v>31754</v>
      </c>
      <c r="I3266" t="s">
        <v>1996</v>
      </c>
      <c r="J3266">
        <v>500.06</v>
      </c>
    </row>
    <row r="3267" spans="1:10" x14ac:dyDescent="0.2">
      <c r="A3267" t="s">
        <v>3491</v>
      </c>
      <c r="B3267" t="s">
        <v>31755</v>
      </c>
      <c r="I3267" t="s">
        <v>3</v>
      </c>
      <c r="J3267">
        <v>7.96</v>
      </c>
    </row>
    <row r="3268" spans="1:10" x14ac:dyDescent="0.2">
      <c r="A3268" t="s">
        <v>3492</v>
      </c>
      <c r="B3268" t="s">
        <v>31755</v>
      </c>
      <c r="I3268" t="s">
        <v>3</v>
      </c>
      <c r="J3268">
        <v>6.9</v>
      </c>
    </row>
    <row r="3269" spans="1:10" x14ac:dyDescent="0.2">
      <c r="A3269" t="s">
        <v>3493</v>
      </c>
      <c r="B3269" t="s">
        <v>31756</v>
      </c>
      <c r="I3269" t="s">
        <v>4</v>
      </c>
      <c r="J3269">
        <v>37.89</v>
      </c>
    </row>
    <row r="3270" spans="1:10" x14ac:dyDescent="0.2">
      <c r="A3270" t="s">
        <v>3494</v>
      </c>
      <c r="B3270" t="s">
        <v>31756</v>
      </c>
      <c r="I3270" t="s">
        <v>4</v>
      </c>
      <c r="J3270">
        <v>32.83</v>
      </c>
    </row>
    <row r="3271" spans="1:10" x14ac:dyDescent="0.2">
      <c r="A3271" t="s">
        <v>3495</v>
      </c>
      <c r="B3271" t="s">
        <v>31757</v>
      </c>
      <c r="I3271" t="s">
        <v>5</v>
      </c>
      <c r="J3271">
        <v>3661.65</v>
      </c>
    </row>
    <row r="3272" spans="1:10" x14ac:dyDescent="0.2">
      <c r="A3272" t="s">
        <v>3496</v>
      </c>
      <c r="B3272" t="s">
        <v>31757</v>
      </c>
      <c r="I3272" t="s">
        <v>5</v>
      </c>
      <c r="J3272">
        <v>3172.74</v>
      </c>
    </row>
    <row r="3273" spans="1:10" x14ac:dyDescent="0.2">
      <c r="A3273" t="s">
        <v>3497</v>
      </c>
      <c r="B3273" t="s">
        <v>31758</v>
      </c>
      <c r="I3273" t="s">
        <v>5</v>
      </c>
      <c r="J3273">
        <v>113.67</v>
      </c>
    </row>
    <row r="3274" spans="1:10" x14ac:dyDescent="0.2">
      <c r="A3274" t="s">
        <v>3498</v>
      </c>
      <c r="B3274" t="s">
        <v>31758</v>
      </c>
      <c r="I3274" t="s">
        <v>5</v>
      </c>
      <c r="J3274">
        <v>98.49</v>
      </c>
    </row>
    <row r="3275" spans="1:10" x14ac:dyDescent="0.2">
      <c r="A3275" t="s">
        <v>3499</v>
      </c>
      <c r="B3275" t="s">
        <v>31759</v>
      </c>
      <c r="I3275" t="s">
        <v>3</v>
      </c>
      <c r="J3275">
        <v>3.2</v>
      </c>
    </row>
    <row r="3276" spans="1:10" x14ac:dyDescent="0.2">
      <c r="A3276" t="s">
        <v>3500</v>
      </c>
      <c r="B3276" t="s">
        <v>31759</v>
      </c>
      <c r="I3276" t="s">
        <v>3</v>
      </c>
      <c r="J3276">
        <v>2.77</v>
      </c>
    </row>
    <row r="3277" spans="1:10" x14ac:dyDescent="0.2">
      <c r="A3277" t="s">
        <v>25046</v>
      </c>
      <c r="B3277" t="s">
        <v>31760</v>
      </c>
      <c r="I3277" t="s">
        <v>3</v>
      </c>
      <c r="J3277">
        <v>1.42</v>
      </c>
    </row>
    <row r="3278" spans="1:10" x14ac:dyDescent="0.2">
      <c r="A3278" t="s">
        <v>25047</v>
      </c>
      <c r="B3278" t="s">
        <v>31760</v>
      </c>
      <c r="I3278" t="s">
        <v>3</v>
      </c>
      <c r="J3278">
        <v>1.23</v>
      </c>
    </row>
    <row r="3279" spans="1:10" x14ac:dyDescent="0.2">
      <c r="A3279" t="s">
        <v>3501</v>
      </c>
      <c r="B3279" t="s">
        <v>31761</v>
      </c>
      <c r="I3279" t="s">
        <v>3</v>
      </c>
      <c r="J3279">
        <v>0.65</v>
      </c>
    </row>
    <row r="3280" spans="1:10" x14ac:dyDescent="0.2">
      <c r="A3280" t="s">
        <v>3502</v>
      </c>
      <c r="B3280" t="s">
        <v>31761</v>
      </c>
      <c r="I3280" t="s">
        <v>3</v>
      </c>
      <c r="J3280">
        <v>0.56000000000000005</v>
      </c>
    </row>
    <row r="3281" spans="1:10" x14ac:dyDescent="0.2">
      <c r="A3281" t="s">
        <v>3503</v>
      </c>
      <c r="B3281" t="s">
        <v>31762</v>
      </c>
      <c r="I3281" t="s">
        <v>4</v>
      </c>
      <c r="J3281">
        <v>0.19</v>
      </c>
    </row>
    <row r="3282" spans="1:10" x14ac:dyDescent="0.2">
      <c r="A3282" t="s">
        <v>3504</v>
      </c>
      <c r="B3282" t="s">
        <v>31762</v>
      </c>
      <c r="I3282" t="s">
        <v>4</v>
      </c>
      <c r="J3282">
        <v>0.17</v>
      </c>
    </row>
    <row r="3283" spans="1:10" x14ac:dyDescent="0.2">
      <c r="A3283" t="s">
        <v>3505</v>
      </c>
      <c r="B3283" t="s">
        <v>31763</v>
      </c>
      <c r="I3283" t="s">
        <v>5</v>
      </c>
      <c r="J3283">
        <v>58275.05</v>
      </c>
    </row>
    <row r="3284" spans="1:10" x14ac:dyDescent="0.2">
      <c r="A3284" t="s">
        <v>3506</v>
      </c>
      <c r="B3284" t="s">
        <v>31763</v>
      </c>
      <c r="I3284" t="s">
        <v>5</v>
      </c>
      <c r="J3284">
        <v>52492.09</v>
      </c>
    </row>
    <row r="3285" spans="1:10" x14ac:dyDescent="0.2">
      <c r="A3285" t="s">
        <v>3507</v>
      </c>
      <c r="B3285" t="s">
        <v>31764</v>
      </c>
      <c r="I3285" t="s">
        <v>5</v>
      </c>
      <c r="J3285">
        <v>304483.7</v>
      </c>
    </row>
    <row r="3286" spans="1:10" x14ac:dyDescent="0.2">
      <c r="A3286" t="s">
        <v>3508</v>
      </c>
      <c r="B3286" t="s">
        <v>31764</v>
      </c>
      <c r="I3286" t="s">
        <v>5</v>
      </c>
      <c r="J3286">
        <v>277528.96999999997</v>
      </c>
    </row>
    <row r="3287" spans="1:10" x14ac:dyDescent="0.2">
      <c r="A3287" t="s">
        <v>3509</v>
      </c>
      <c r="B3287" t="s">
        <v>31765</v>
      </c>
      <c r="I3287" t="s">
        <v>5</v>
      </c>
      <c r="J3287">
        <v>4750.7</v>
      </c>
    </row>
    <row r="3288" spans="1:10" x14ac:dyDescent="0.2">
      <c r="A3288" t="s">
        <v>3510</v>
      </c>
      <c r="B3288" t="s">
        <v>31765</v>
      </c>
      <c r="I3288" t="s">
        <v>5</v>
      </c>
      <c r="J3288">
        <v>4116.3599999999997</v>
      </c>
    </row>
    <row r="3289" spans="1:10" x14ac:dyDescent="0.2">
      <c r="A3289" t="s">
        <v>25048</v>
      </c>
      <c r="B3289" t="s">
        <v>31766</v>
      </c>
      <c r="I3289" t="s">
        <v>4</v>
      </c>
      <c r="J3289">
        <v>65.42</v>
      </c>
    </row>
    <row r="3290" spans="1:10" x14ac:dyDescent="0.2">
      <c r="A3290" t="s">
        <v>25049</v>
      </c>
      <c r="B3290" t="s">
        <v>31766</v>
      </c>
      <c r="I3290" t="s">
        <v>4</v>
      </c>
      <c r="J3290">
        <v>56.68</v>
      </c>
    </row>
    <row r="3291" spans="1:10" x14ac:dyDescent="0.2">
      <c r="A3291" t="s">
        <v>3511</v>
      </c>
      <c r="B3291" t="s">
        <v>31767</v>
      </c>
      <c r="I3291" t="s">
        <v>3</v>
      </c>
      <c r="J3291">
        <v>91.1</v>
      </c>
    </row>
    <row r="3292" spans="1:10" x14ac:dyDescent="0.2">
      <c r="A3292" t="s">
        <v>3512</v>
      </c>
      <c r="B3292" t="s">
        <v>31767</v>
      </c>
      <c r="I3292" t="s">
        <v>3</v>
      </c>
      <c r="J3292">
        <v>90.05</v>
      </c>
    </row>
    <row r="3293" spans="1:10" x14ac:dyDescent="0.2">
      <c r="A3293" t="s">
        <v>3513</v>
      </c>
      <c r="B3293" t="s">
        <v>31768</v>
      </c>
      <c r="I3293" t="s">
        <v>3</v>
      </c>
      <c r="J3293">
        <v>110.42</v>
      </c>
    </row>
    <row r="3294" spans="1:10" x14ac:dyDescent="0.2">
      <c r="A3294" t="s">
        <v>3514</v>
      </c>
      <c r="B3294" t="s">
        <v>31768</v>
      </c>
      <c r="I3294" t="s">
        <v>3</v>
      </c>
      <c r="J3294">
        <v>108.31</v>
      </c>
    </row>
    <row r="3295" spans="1:10" x14ac:dyDescent="0.2">
      <c r="A3295" t="s">
        <v>3515</v>
      </c>
      <c r="B3295" t="s">
        <v>31769</v>
      </c>
      <c r="I3295" t="s">
        <v>3</v>
      </c>
      <c r="J3295">
        <v>273.37</v>
      </c>
    </row>
    <row r="3296" spans="1:10" x14ac:dyDescent="0.2">
      <c r="A3296" t="s">
        <v>3516</v>
      </c>
      <c r="B3296" t="s">
        <v>31769</v>
      </c>
      <c r="I3296" t="s">
        <v>3</v>
      </c>
      <c r="J3296">
        <v>270.23</v>
      </c>
    </row>
    <row r="3297" spans="1:10" x14ac:dyDescent="0.2">
      <c r="A3297" t="s">
        <v>3517</v>
      </c>
      <c r="B3297" t="s">
        <v>31770</v>
      </c>
      <c r="I3297" t="s">
        <v>20</v>
      </c>
      <c r="J3297">
        <v>513.97</v>
      </c>
    </row>
    <row r="3298" spans="1:10" x14ac:dyDescent="0.2">
      <c r="A3298" t="s">
        <v>3518</v>
      </c>
      <c r="B3298" t="s">
        <v>31770</v>
      </c>
      <c r="I3298" t="s">
        <v>20</v>
      </c>
      <c r="J3298">
        <v>513.97</v>
      </c>
    </row>
    <row r="3299" spans="1:10" x14ac:dyDescent="0.2">
      <c r="A3299" t="s">
        <v>3519</v>
      </c>
      <c r="B3299" t="s">
        <v>31771</v>
      </c>
      <c r="I3299" t="s">
        <v>20</v>
      </c>
      <c r="J3299">
        <v>462.57</v>
      </c>
    </row>
    <row r="3300" spans="1:10" x14ac:dyDescent="0.2">
      <c r="A3300" t="s">
        <v>3520</v>
      </c>
      <c r="B3300" t="s">
        <v>31771</v>
      </c>
      <c r="I3300" t="s">
        <v>20</v>
      </c>
      <c r="J3300">
        <v>462.57</v>
      </c>
    </row>
    <row r="3301" spans="1:10" x14ac:dyDescent="0.2">
      <c r="A3301" t="s">
        <v>3521</v>
      </c>
      <c r="B3301" t="s">
        <v>31772</v>
      </c>
      <c r="I3301" t="s">
        <v>20</v>
      </c>
      <c r="J3301">
        <v>0.85</v>
      </c>
    </row>
    <row r="3302" spans="1:10" x14ac:dyDescent="0.2">
      <c r="A3302" t="s">
        <v>3522</v>
      </c>
      <c r="B3302" t="s">
        <v>31772</v>
      </c>
      <c r="I3302" t="s">
        <v>20</v>
      </c>
      <c r="J3302">
        <v>0.81</v>
      </c>
    </row>
    <row r="3303" spans="1:10" x14ac:dyDescent="0.2">
      <c r="A3303" t="s">
        <v>3523</v>
      </c>
      <c r="B3303" t="s">
        <v>31773</v>
      </c>
      <c r="I3303" t="s">
        <v>3524</v>
      </c>
      <c r="J3303">
        <v>6.58</v>
      </c>
    </row>
    <row r="3304" spans="1:10" x14ac:dyDescent="0.2">
      <c r="A3304" t="s">
        <v>3525</v>
      </c>
      <c r="B3304" t="s">
        <v>31773</v>
      </c>
      <c r="I3304" t="s">
        <v>3524</v>
      </c>
      <c r="J3304">
        <v>5.97</v>
      </c>
    </row>
    <row r="3305" spans="1:10" x14ac:dyDescent="0.2">
      <c r="A3305" t="s">
        <v>3526</v>
      </c>
      <c r="B3305" t="s">
        <v>31774</v>
      </c>
      <c r="I3305" t="s">
        <v>3527</v>
      </c>
      <c r="J3305">
        <v>4.57</v>
      </c>
    </row>
    <row r="3306" spans="1:10" x14ac:dyDescent="0.2">
      <c r="A3306" t="s">
        <v>3528</v>
      </c>
      <c r="B3306" t="s">
        <v>31774</v>
      </c>
      <c r="I3306" t="s">
        <v>3527</v>
      </c>
      <c r="J3306">
        <v>3.96</v>
      </c>
    </row>
    <row r="3307" spans="1:10" x14ac:dyDescent="0.2">
      <c r="A3307" t="s">
        <v>3529</v>
      </c>
      <c r="B3307" t="s">
        <v>31775</v>
      </c>
      <c r="I3307" t="s">
        <v>1877</v>
      </c>
      <c r="J3307">
        <v>4.6500000000000004</v>
      </c>
    </row>
    <row r="3308" spans="1:10" x14ac:dyDescent="0.2">
      <c r="A3308" t="s">
        <v>3530</v>
      </c>
      <c r="B3308" t="s">
        <v>31775</v>
      </c>
      <c r="I3308" t="s">
        <v>1877</v>
      </c>
      <c r="J3308">
        <v>4.6500000000000004</v>
      </c>
    </row>
    <row r="3309" spans="1:10" x14ac:dyDescent="0.2">
      <c r="A3309" t="s">
        <v>3531</v>
      </c>
      <c r="B3309" t="s">
        <v>31776</v>
      </c>
      <c r="I3309" t="s">
        <v>1877</v>
      </c>
      <c r="J3309">
        <v>0.25</v>
      </c>
    </row>
    <row r="3310" spans="1:10" x14ac:dyDescent="0.2">
      <c r="A3310" t="s">
        <v>3532</v>
      </c>
      <c r="B3310" t="s">
        <v>31776</v>
      </c>
      <c r="I3310" t="s">
        <v>1877</v>
      </c>
      <c r="J3310">
        <v>0.25</v>
      </c>
    </row>
    <row r="3311" spans="1:10" x14ac:dyDescent="0.2">
      <c r="A3311" t="s">
        <v>3533</v>
      </c>
      <c r="B3311" t="s">
        <v>31777</v>
      </c>
      <c r="I3311" t="s">
        <v>3</v>
      </c>
      <c r="J3311">
        <v>117.28</v>
      </c>
    </row>
    <row r="3312" spans="1:10" x14ac:dyDescent="0.2">
      <c r="A3312" t="s">
        <v>3534</v>
      </c>
      <c r="B3312" t="s">
        <v>31777</v>
      </c>
      <c r="I3312" t="s">
        <v>3</v>
      </c>
      <c r="J3312">
        <v>111.47</v>
      </c>
    </row>
    <row r="3313" spans="1:10" x14ac:dyDescent="0.2">
      <c r="A3313" t="s">
        <v>3535</v>
      </c>
      <c r="B3313" t="s">
        <v>31778</v>
      </c>
      <c r="I3313" t="s">
        <v>3</v>
      </c>
      <c r="J3313">
        <v>52.06</v>
      </c>
    </row>
    <row r="3314" spans="1:10" x14ac:dyDescent="0.2">
      <c r="A3314" t="s">
        <v>3536</v>
      </c>
      <c r="B3314" t="s">
        <v>31778</v>
      </c>
      <c r="I3314" t="s">
        <v>3</v>
      </c>
      <c r="J3314">
        <v>49.16</v>
      </c>
    </row>
    <row r="3315" spans="1:10" x14ac:dyDescent="0.2">
      <c r="A3315" t="s">
        <v>3537</v>
      </c>
      <c r="B3315" t="s">
        <v>31779</v>
      </c>
      <c r="I3315" t="s">
        <v>3</v>
      </c>
      <c r="J3315">
        <v>143.81</v>
      </c>
    </row>
    <row r="3316" spans="1:10" x14ac:dyDescent="0.2">
      <c r="A3316" t="s">
        <v>3538</v>
      </c>
      <c r="B3316" t="s">
        <v>31779</v>
      </c>
      <c r="I3316" t="s">
        <v>3</v>
      </c>
      <c r="J3316">
        <v>135.97999999999999</v>
      </c>
    </row>
    <row r="3317" spans="1:10" x14ac:dyDescent="0.2">
      <c r="A3317" t="s">
        <v>3539</v>
      </c>
      <c r="B3317" t="s">
        <v>31780</v>
      </c>
      <c r="I3317" t="s">
        <v>5</v>
      </c>
      <c r="J3317">
        <v>392.61</v>
      </c>
    </row>
    <row r="3318" spans="1:10" x14ac:dyDescent="0.2">
      <c r="A3318" t="s">
        <v>3540</v>
      </c>
      <c r="B3318" t="s">
        <v>31780</v>
      </c>
      <c r="I3318" t="s">
        <v>5</v>
      </c>
      <c r="J3318">
        <v>392.61</v>
      </c>
    </row>
    <row r="3319" spans="1:10" x14ac:dyDescent="0.2">
      <c r="A3319" t="s">
        <v>3541</v>
      </c>
      <c r="B3319" t="s">
        <v>31781</v>
      </c>
      <c r="I3319" t="s">
        <v>5</v>
      </c>
      <c r="J3319">
        <v>352.09</v>
      </c>
    </row>
    <row r="3320" spans="1:10" x14ac:dyDescent="0.2">
      <c r="A3320" t="s">
        <v>3542</v>
      </c>
      <c r="B3320" t="s">
        <v>31781</v>
      </c>
      <c r="I3320" t="s">
        <v>5</v>
      </c>
      <c r="J3320">
        <v>352.09</v>
      </c>
    </row>
    <row r="3321" spans="1:10" x14ac:dyDescent="0.2">
      <c r="A3321" t="s">
        <v>3543</v>
      </c>
      <c r="B3321" t="s">
        <v>31782</v>
      </c>
      <c r="I3321" t="s">
        <v>3</v>
      </c>
      <c r="J3321">
        <v>45.64</v>
      </c>
    </row>
    <row r="3322" spans="1:10" x14ac:dyDescent="0.2">
      <c r="A3322" t="s">
        <v>3544</v>
      </c>
      <c r="B3322" t="s">
        <v>31782</v>
      </c>
      <c r="I3322" t="s">
        <v>3</v>
      </c>
      <c r="J3322">
        <v>41.66</v>
      </c>
    </row>
    <row r="3323" spans="1:10" x14ac:dyDescent="0.2">
      <c r="A3323" t="s">
        <v>3545</v>
      </c>
      <c r="B3323" t="s">
        <v>31783</v>
      </c>
      <c r="I3323" t="s">
        <v>3</v>
      </c>
      <c r="J3323">
        <v>89.59</v>
      </c>
    </row>
    <row r="3324" spans="1:10" x14ac:dyDescent="0.2">
      <c r="A3324" t="s">
        <v>3546</v>
      </c>
      <c r="B3324" t="s">
        <v>31783</v>
      </c>
      <c r="I3324" t="s">
        <v>3</v>
      </c>
      <c r="J3324">
        <v>82.21</v>
      </c>
    </row>
    <row r="3325" spans="1:10" x14ac:dyDescent="0.2">
      <c r="A3325" t="s">
        <v>3547</v>
      </c>
      <c r="B3325" t="s">
        <v>31784</v>
      </c>
      <c r="I3325" t="s">
        <v>3</v>
      </c>
      <c r="J3325">
        <v>6.76</v>
      </c>
    </row>
    <row r="3326" spans="1:10" x14ac:dyDescent="0.2">
      <c r="A3326" t="s">
        <v>3548</v>
      </c>
      <c r="B3326" t="s">
        <v>31784</v>
      </c>
      <c r="I3326" t="s">
        <v>3</v>
      </c>
      <c r="J3326">
        <v>5.86</v>
      </c>
    </row>
    <row r="3327" spans="1:10" x14ac:dyDescent="0.2">
      <c r="A3327" t="s">
        <v>3549</v>
      </c>
      <c r="B3327" t="s">
        <v>31785</v>
      </c>
      <c r="I3327" t="s">
        <v>1996</v>
      </c>
      <c r="J3327">
        <v>1019.7</v>
      </c>
    </row>
    <row r="3328" spans="1:10" x14ac:dyDescent="0.2">
      <c r="A3328" t="s">
        <v>3550</v>
      </c>
      <c r="B3328" t="s">
        <v>31785</v>
      </c>
      <c r="I3328" t="s">
        <v>1996</v>
      </c>
      <c r="J3328">
        <v>1019.7</v>
      </c>
    </row>
    <row r="3329" spans="1:10" x14ac:dyDescent="0.2">
      <c r="A3329" t="s">
        <v>3551</v>
      </c>
      <c r="B3329" t="s">
        <v>31786</v>
      </c>
      <c r="I3329" t="s">
        <v>1996</v>
      </c>
      <c r="J3329">
        <v>1161.8699999999999</v>
      </c>
    </row>
    <row r="3330" spans="1:10" x14ac:dyDescent="0.2">
      <c r="A3330" t="s">
        <v>3552</v>
      </c>
      <c r="B3330" t="s">
        <v>31786</v>
      </c>
      <c r="I3330" t="s">
        <v>1996</v>
      </c>
      <c r="J3330">
        <v>1161.8699999999999</v>
      </c>
    </row>
    <row r="3331" spans="1:10" x14ac:dyDescent="0.2">
      <c r="A3331" t="s">
        <v>3553</v>
      </c>
      <c r="B3331" t="s">
        <v>31787</v>
      </c>
      <c r="I3331" t="s">
        <v>1996</v>
      </c>
      <c r="J3331">
        <v>1502.53</v>
      </c>
    </row>
    <row r="3332" spans="1:10" x14ac:dyDescent="0.2">
      <c r="A3332" t="s">
        <v>3554</v>
      </c>
      <c r="B3332" t="s">
        <v>31787</v>
      </c>
      <c r="I3332" t="s">
        <v>1996</v>
      </c>
      <c r="J3332">
        <v>1502.53</v>
      </c>
    </row>
    <row r="3333" spans="1:10" x14ac:dyDescent="0.2">
      <c r="A3333" t="s">
        <v>3555</v>
      </c>
      <c r="B3333" t="s">
        <v>31788</v>
      </c>
      <c r="I3333" t="s">
        <v>1996</v>
      </c>
      <c r="J3333">
        <v>1856.56</v>
      </c>
    </row>
    <row r="3334" spans="1:10" x14ac:dyDescent="0.2">
      <c r="A3334" t="s">
        <v>3556</v>
      </c>
      <c r="B3334" t="s">
        <v>31788</v>
      </c>
      <c r="I3334" t="s">
        <v>1996</v>
      </c>
      <c r="J3334">
        <v>1856.56</v>
      </c>
    </row>
    <row r="3335" spans="1:10" x14ac:dyDescent="0.2">
      <c r="A3335" t="s">
        <v>3557</v>
      </c>
      <c r="B3335" t="s">
        <v>31789</v>
      </c>
      <c r="I3335" t="s">
        <v>1996</v>
      </c>
      <c r="J3335">
        <v>2341.5700000000002</v>
      </c>
    </row>
    <row r="3336" spans="1:10" x14ac:dyDescent="0.2">
      <c r="A3336" t="s">
        <v>3558</v>
      </c>
      <c r="B3336" t="s">
        <v>31789</v>
      </c>
      <c r="I3336" t="s">
        <v>1996</v>
      </c>
      <c r="J3336">
        <v>2341.5700000000002</v>
      </c>
    </row>
    <row r="3337" spans="1:10" x14ac:dyDescent="0.2">
      <c r="A3337" t="s">
        <v>3559</v>
      </c>
      <c r="B3337" t="s">
        <v>31790</v>
      </c>
      <c r="I3337" t="s">
        <v>1996</v>
      </c>
      <c r="J3337">
        <v>2981.85</v>
      </c>
    </row>
    <row r="3338" spans="1:10" x14ac:dyDescent="0.2">
      <c r="A3338" t="s">
        <v>3560</v>
      </c>
      <c r="B3338" t="s">
        <v>31790</v>
      </c>
      <c r="I3338" t="s">
        <v>1996</v>
      </c>
      <c r="J3338">
        <v>2981.85</v>
      </c>
    </row>
    <row r="3339" spans="1:10" x14ac:dyDescent="0.2">
      <c r="A3339" t="s">
        <v>3561</v>
      </c>
      <c r="B3339" t="s">
        <v>31791</v>
      </c>
      <c r="I3339" t="s">
        <v>1996</v>
      </c>
      <c r="J3339">
        <v>3832.36</v>
      </c>
    </row>
    <row r="3340" spans="1:10" x14ac:dyDescent="0.2">
      <c r="A3340" t="s">
        <v>3562</v>
      </c>
      <c r="B3340" t="s">
        <v>31791</v>
      </c>
      <c r="I3340" t="s">
        <v>1996</v>
      </c>
      <c r="J3340">
        <v>3832.36</v>
      </c>
    </row>
    <row r="3341" spans="1:10" x14ac:dyDescent="0.2">
      <c r="A3341" t="s">
        <v>3563</v>
      </c>
      <c r="B3341" t="s">
        <v>31792</v>
      </c>
      <c r="I3341" t="s">
        <v>5</v>
      </c>
      <c r="J3341">
        <v>203025.77</v>
      </c>
    </row>
    <row r="3342" spans="1:10" x14ac:dyDescent="0.2">
      <c r="A3342" t="s">
        <v>3564</v>
      </c>
      <c r="B3342" t="s">
        <v>31792</v>
      </c>
      <c r="I3342" t="s">
        <v>5</v>
      </c>
      <c r="J3342">
        <v>202311.07</v>
      </c>
    </row>
    <row r="3343" spans="1:10" x14ac:dyDescent="0.2">
      <c r="A3343" t="s">
        <v>3565</v>
      </c>
      <c r="B3343" t="s">
        <v>31793</v>
      </c>
      <c r="I3343" t="s">
        <v>5</v>
      </c>
      <c r="J3343">
        <v>188821.1</v>
      </c>
    </row>
    <row r="3344" spans="1:10" x14ac:dyDescent="0.2">
      <c r="A3344" t="s">
        <v>3566</v>
      </c>
      <c r="B3344" t="s">
        <v>31793</v>
      </c>
      <c r="I3344" t="s">
        <v>5</v>
      </c>
      <c r="J3344">
        <v>188109.5</v>
      </c>
    </row>
    <row r="3345" spans="1:10" x14ac:dyDescent="0.2">
      <c r="A3345" t="s">
        <v>3567</v>
      </c>
      <c r="B3345" t="s">
        <v>31794</v>
      </c>
      <c r="I3345" t="s">
        <v>5</v>
      </c>
      <c r="J3345">
        <v>185067.12</v>
      </c>
    </row>
    <row r="3346" spans="1:10" x14ac:dyDescent="0.2">
      <c r="A3346" t="s">
        <v>3568</v>
      </c>
      <c r="B3346" t="s">
        <v>31794</v>
      </c>
      <c r="I3346" t="s">
        <v>5</v>
      </c>
      <c r="J3346">
        <v>184356.86</v>
      </c>
    </row>
    <row r="3347" spans="1:10" x14ac:dyDescent="0.2">
      <c r="A3347" t="s">
        <v>3569</v>
      </c>
      <c r="B3347" t="s">
        <v>31795</v>
      </c>
      <c r="I3347" t="s">
        <v>5</v>
      </c>
      <c r="J3347">
        <v>159783.63</v>
      </c>
    </row>
    <row r="3348" spans="1:10" x14ac:dyDescent="0.2">
      <c r="A3348" t="s">
        <v>3570</v>
      </c>
      <c r="B3348" t="s">
        <v>31795</v>
      </c>
      <c r="I3348" t="s">
        <v>5</v>
      </c>
      <c r="J3348">
        <v>159075.01999999999</v>
      </c>
    </row>
    <row r="3349" spans="1:10" x14ac:dyDescent="0.2">
      <c r="A3349" t="s">
        <v>3571</v>
      </c>
      <c r="B3349" t="s">
        <v>31796</v>
      </c>
      <c r="I3349" t="s">
        <v>5</v>
      </c>
      <c r="J3349">
        <v>153916.14000000001</v>
      </c>
    </row>
    <row r="3350" spans="1:10" x14ac:dyDescent="0.2">
      <c r="A3350" t="s">
        <v>3572</v>
      </c>
      <c r="B3350" t="s">
        <v>31796</v>
      </c>
      <c r="I3350" t="s">
        <v>5</v>
      </c>
      <c r="J3350">
        <v>153209.18</v>
      </c>
    </row>
    <row r="3351" spans="1:10" x14ac:dyDescent="0.2">
      <c r="A3351" t="s">
        <v>3573</v>
      </c>
      <c r="B3351" t="s">
        <v>31797</v>
      </c>
      <c r="I3351" t="s">
        <v>5</v>
      </c>
      <c r="J3351">
        <v>92173.32</v>
      </c>
    </row>
    <row r="3352" spans="1:10" x14ac:dyDescent="0.2">
      <c r="A3352" t="s">
        <v>3574</v>
      </c>
      <c r="B3352" t="s">
        <v>31797</v>
      </c>
      <c r="I3352" t="s">
        <v>5</v>
      </c>
      <c r="J3352">
        <v>91592.73</v>
      </c>
    </row>
    <row r="3353" spans="1:10" x14ac:dyDescent="0.2">
      <c r="A3353" t="s">
        <v>3575</v>
      </c>
      <c r="B3353" t="s">
        <v>31798</v>
      </c>
      <c r="I3353" t="s">
        <v>5</v>
      </c>
      <c r="J3353">
        <v>79336.710000000006</v>
      </c>
    </row>
    <row r="3354" spans="1:10" x14ac:dyDescent="0.2">
      <c r="A3354" t="s">
        <v>3576</v>
      </c>
      <c r="B3354" t="s">
        <v>31798</v>
      </c>
      <c r="I3354" t="s">
        <v>5</v>
      </c>
      <c r="J3354">
        <v>78866.350000000006</v>
      </c>
    </row>
    <row r="3355" spans="1:10" x14ac:dyDescent="0.2">
      <c r="A3355" t="s">
        <v>3577</v>
      </c>
      <c r="B3355" t="s">
        <v>31799</v>
      </c>
      <c r="I3355" t="s">
        <v>5</v>
      </c>
      <c r="J3355">
        <v>141015.32</v>
      </c>
    </row>
    <row r="3356" spans="1:10" x14ac:dyDescent="0.2">
      <c r="A3356" t="s">
        <v>3578</v>
      </c>
      <c r="B3356" t="s">
        <v>31799</v>
      </c>
      <c r="I3356" t="s">
        <v>5</v>
      </c>
      <c r="J3356">
        <v>140434.73000000001</v>
      </c>
    </row>
    <row r="3357" spans="1:10" x14ac:dyDescent="0.2">
      <c r="A3357" t="s">
        <v>3579</v>
      </c>
      <c r="B3357" t="s">
        <v>31800</v>
      </c>
      <c r="I3357" t="s">
        <v>5</v>
      </c>
      <c r="J3357">
        <v>116179.71</v>
      </c>
    </row>
    <row r="3358" spans="1:10" x14ac:dyDescent="0.2">
      <c r="A3358" t="s">
        <v>3580</v>
      </c>
      <c r="B3358" t="s">
        <v>31800</v>
      </c>
      <c r="I3358" t="s">
        <v>5</v>
      </c>
      <c r="J3358">
        <v>115709.35</v>
      </c>
    </row>
    <row r="3359" spans="1:10" x14ac:dyDescent="0.2">
      <c r="A3359" t="s">
        <v>3581</v>
      </c>
      <c r="B3359" t="s">
        <v>31801</v>
      </c>
      <c r="I3359" t="s">
        <v>3</v>
      </c>
      <c r="J3359">
        <v>540.54</v>
      </c>
    </row>
    <row r="3360" spans="1:10" x14ac:dyDescent="0.2">
      <c r="A3360" t="s">
        <v>3582</v>
      </c>
      <c r="B3360" t="s">
        <v>31801</v>
      </c>
      <c r="I3360" t="s">
        <v>3</v>
      </c>
      <c r="J3360">
        <v>527.98</v>
      </c>
    </row>
    <row r="3361" spans="1:10" x14ac:dyDescent="0.2">
      <c r="A3361" t="s">
        <v>3583</v>
      </c>
      <c r="B3361" t="s">
        <v>31802</v>
      </c>
      <c r="I3361" t="s">
        <v>3</v>
      </c>
      <c r="J3361">
        <v>574.02</v>
      </c>
    </row>
    <row r="3362" spans="1:10" x14ac:dyDescent="0.2">
      <c r="A3362" t="s">
        <v>3584</v>
      </c>
      <c r="B3362" t="s">
        <v>31802</v>
      </c>
      <c r="I3362" t="s">
        <v>3</v>
      </c>
      <c r="J3362">
        <v>561.45000000000005</v>
      </c>
    </row>
    <row r="3363" spans="1:10" x14ac:dyDescent="0.2">
      <c r="A3363" t="s">
        <v>3585</v>
      </c>
      <c r="B3363" t="s">
        <v>31803</v>
      </c>
      <c r="I3363" t="s">
        <v>3</v>
      </c>
      <c r="J3363">
        <v>582.11</v>
      </c>
    </row>
    <row r="3364" spans="1:10" x14ac:dyDescent="0.2">
      <c r="A3364" t="s">
        <v>3586</v>
      </c>
      <c r="B3364" t="s">
        <v>31803</v>
      </c>
      <c r="I3364" t="s">
        <v>3</v>
      </c>
      <c r="J3364">
        <v>569.54</v>
      </c>
    </row>
    <row r="3365" spans="1:10" x14ac:dyDescent="0.2">
      <c r="A3365" t="s">
        <v>3587</v>
      </c>
      <c r="B3365" t="s">
        <v>31804</v>
      </c>
      <c r="I3365" t="s">
        <v>3</v>
      </c>
      <c r="J3365">
        <v>694.15</v>
      </c>
    </row>
    <row r="3366" spans="1:10" x14ac:dyDescent="0.2">
      <c r="A3366" t="s">
        <v>3588</v>
      </c>
      <c r="B3366" t="s">
        <v>31804</v>
      </c>
      <c r="I3366" t="s">
        <v>3</v>
      </c>
      <c r="J3366">
        <v>678.36</v>
      </c>
    </row>
    <row r="3367" spans="1:10" x14ac:dyDescent="0.2">
      <c r="A3367" t="s">
        <v>3589</v>
      </c>
      <c r="B3367" t="s">
        <v>31805</v>
      </c>
      <c r="I3367" t="s">
        <v>3</v>
      </c>
      <c r="J3367">
        <v>727.62</v>
      </c>
    </row>
    <row r="3368" spans="1:10" x14ac:dyDescent="0.2">
      <c r="A3368" t="s">
        <v>3590</v>
      </c>
      <c r="B3368" t="s">
        <v>31805</v>
      </c>
      <c r="I3368" t="s">
        <v>3</v>
      </c>
      <c r="J3368">
        <v>711.84</v>
      </c>
    </row>
    <row r="3369" spans="1:10" x14ac:dyDescent="0.2">
      <c r="A3369" t="s">
        <v>3591</v>
      </c>
      <c r="B3369" t="s">
        <v>31806</v>
      </c>
      <c r="I3369" t="s">
        <v>3</v>
      </c>
      <c r="J3369">
        <v>735.71</v>
      </c>
    </row>
    <row r="3370" spans="1:10" x14ac:dyDescent="0.2">
      <c r="A3370" t="s">
        <v>3592</v>
      </c>
      <c r="B3370" t="s">
        <v>31806</v>
      </c>
      <c r="I3370" t="s">
        <v>3</v>
      </c>
      <c r="J3370">
        <v>719.93</v>
      </c>
    </row>
    <row r="3371" spans="1:10" x14ac:dyDescent="0.2">
      <c r="A3371" t="s">
        <v>3593</v>
      </c>
      <c r="B3371" t="s">
        <v>31807</v>
      </c>
      <c r="I3371" t="s">
        <v>3</v>
      </c>
      <c r="J3371">
        <v>83.39</v>
      </c>
    </row>
    <row r="3372" spans="1:10" x14ac:dyDescent="0.2">
      <c r="A3372" t="s">
        <v>3594</v>
      </c>
      <c r="B3372" t="s">
        <v>31807</v>
      </c>
      <c r="I3372" t="s">
        <v>3</v>
      </c>
      <c r="J3372">
        <v>82.2</v>
      </c>
    </row>
    <row r="3373" spans="1:10" x14ac:dyDescent="0.2">
      <c r="A3373" t="s">
        <v>3595</v>
      </c>
      <c r="B3373" t="s">
        <v>31808</v>
      </c>
      <c r="I3373" t="s">
        <v>3</v>
      </c>
      <c r="J3373">
        <v>121.32</v>
      </c>
    </row>
    <row r="3374" spans="1:10" x14ac:dyDescent="0.2">
      <c r="A3374" t="s">
        <v>3596</v>
      </c>
      <c r="B3374" t="s">
        <v>31808</v>
      </c>
      <c r="I3374" t="s">
        <v>3</v>
      </c>
      <c r="J3374">
        <v>118.93</v>
      </c>
    </row>
    <row r="3375" spans="1:10" x14ac:dyDescent="0.2">
      <c r="A3375" t="s">
        <v>3597</v>
      </c>
      <c r="B3375" t="s">
        <v>31809</v>
      </c>
      <c r="I3375" t="s">
        <v>3</v>
      </c>
      <c r="J3375">
        <v>53.35</v>
      </c>
    </row>
    <row r="3376" spans="1:10" x14ac:dyDescent="0.2">
      <c r="A3376" t="s">
        <v>3598</v>
      </c>
      <c r="B3376" t="s">
        <v>31809</v>
      </c>
      <c r="I3376" t="s">
        <v>3</v>
      </c>
      <c r="J3376">
        <v>52.16</v>
      </c>
    </row>
    <row r="3377" spans="1:10" x14ac:dyDescent="0.2">
      <c r="A3377" t="s">
        <v>3599</v>
      </c>
      <c r="B3377" t="s">
        <v>31810</v>
      </c>
      <c r="I3377" t="s">
        <v>3</v>
      </c>
      <c r="J3377">
        <v>76.37</v>
      </c>
    </row>
    <row r="3378" spans="1:10" x14ac:dyDescent="0.2">
      <c r="A3378" t="s">
        <v>3600</v>
      </c>
      <c r="B3378" t="s">
        <v>31810</v>
      </c>
      <c r="I3378" t="s">
        <v>3</v>
      </c>
      <c r="J3378">
        <v>73.98</v>
      </c>
    </row>
    <row r="3379" spans="1:10" x14ac:dyDescent="0.2">
      <c r="A3379" t="s">
        <v>3601</v>
      </c>
      <c r="B3379" t="s">
        <v>31811</v>
      </c>
      <c r="I3379" t="s">
        <v>3</v>
      </c>
      <c r="J3379">
        <v>120.45</v>
      </c>
    </row>
    <row r="3380" spans="1:10" x14ac:dyDescent="0.2">
      <c r="A3380" t="s">
        <v>3602</v>
      </c>
      <c r="B3380" t="s">
        <v>31811</v>
      </c>
      <c r="I3380" t="s">
        <v>3</v>
      </c>
      <c r="J3380">
        <v>117.46</v>
      </c>
    </row>
    <row r="3381" spans="1:10" x14ac:dyDescent="0.2">
      <c r="A3381" t="s">
        <v>123</v>
      </c>
      <c r="B3381" t="s">
        <v>31812</v>
      </c>
      <c r="I3381" t="s">
        <v>3</v>
      </c>
      <c r="J3381">
        <v>129.59</v>
      </c>
    </row>
    <row r="3382" spans="1:10" x14ac:dyDescent="0.2">
      <c r="A3382" t="s">
        <v>3603</v>
      </c>
      <c r="B3382" t="s">
        <v>31812</v>
      </c>
      <c r="I3382" t="s">
        <v>3</v>
      </c>
      <c r="J3382">
        <v>125.99</v>
      </c>
    </row>
    <row r="3383" spans="1:10" x14ac:dyDescent="0.2">
      <c r="A3383" t="s">
        <v>3604</v>
      </c>
      <c r="B3383" t="s">
        <v>31813</v>
      </c>
      <c r="I3383" t="s">
        <v>3</v>
      </c>
      <c r="J3383">
        <v>24.45</v>
      </c>
    </row>
    <row r="3384" spans="1:10" x14ac:dyDescent="0.2">
      <c r="A3384" t="s">
        <v>3605</v>
      </c>
      <c r="B3384" t="s">
        <v>31813</v>
      </c>
      <c r="I3384" t="s">
        <v>3</v>
      </c>
      <c r="J3384">
        <v>24.27</v>
      </c>
    </row>
    <row r="3385" spans="1:10" x14ac:dyDescent="0.2">
      <c r="A3385" t="s">
        <v>3606</v>
      </c>
      <c r="B3385" t="s">
        <v>31814</v>
      </c>
      <c r="I3385" t="s">
        <v>3</v>
      </c>
      <c r="J3385">
        <v>34.24</v>
      </c>
    </row>
    <row r="3386" spans="1:10" x14ac:dyDescent="0.2">
      <c r="A3386" t="s">
        <v>3607</v>
      </c>
      <c r="B3386" t="s">
        <v>31814</v>
      </c>
      <c r="I3386" t="s">
        <v>3</v>
      </c>
      <c r="J3386">
        <v>33.520000000000003</v>
      </c>
    </row>
    <row r="3387" spans="1:10" x14ac:dyDescent="0.2">
      <c r="A3387" t="s">
        <v>3608</v>
      </c>
      <c r="B3387" t="s">
        <v>31815</v>
      </c>
      <c r="I3387" t="s">
        <v>3</v>
      </c>
      <c r="J3387">
        <v>50.11</v>
      </c>
    </row>
    <row r="3388" spans="1:10" x14ac:dyDescent="0.2">
      <c r="A3388" t="s">
        <v>3609</v>
      </c>
      <c r="B3388" t="s">
        <v>31815</v>
      </c>
      <c r="I3388" t="s">
        <v>3</v>
      </c>
      <c r="J3388">
        <v>48.61</v>
      </c>
    </row>
    <row r="3389" spans="1:10" x14ac:dyDescent="0.2">
      <c r="A3389" t="s">
        <v>3610</v>
      </c>
      <c r="B3389" t="s">
        <v>31816</v>
      </c>
      <c r="I3389" t="s">
        <v>3</v>
      </c>
      <c r="J3389">
        <v>66.19</v>
      </c>
    </row>
    <row r="3390" spans="1:10" x14ac:dyDescent="0.2">
      <c r="A3390" t="s">
        <v>3611</v>
      </c>
      <c r="B3390" t="s">
        <v>31816</v>
      </c>
      <c r="I3390" t="s">
        <v>3</v>
      </c>
      <c r="J3390">
        <v>63.81</v>
      </c>
    </row>
    <row r="3391" spans="1:10" x14ac:dyDescent="0.2">
      <c r="A3391" t="s">
        <v>3612</v>
      </c>
      <c r="B3391" t="s">
        <v>31817</v>
      </c>
      <c r="I3391" t="s">
        <v>5</v>
      </c>
      <c r="J3391">
        <v>26.63</v>
      </c>
    </row>
    <row r="3392" spans="1:10" x14ac:dyDescent="0.2">
      <c r="A3392" t="s">
        <v>3613</v>
      </c>
      <c r="B3392" t="s">
        <v>31817</v>
      </c>
      <c r="I3392" t="s">
        <v>5</v>
      </c>
      <c r="J3392">
        <v>26.34</v>
      </c>
    </row>
    <row r="3393" spans="1:10" x14ac:dyDescent="0.2">
      <c r="A3393" t="s">
        <v>3614</v>
      </c>
      <c r="B3393" t="s">
        <v>31818</v>
      </c>
      <c r="I3393" t="s">
        <v>5</v>
      </c>
      <c r="J3393">
        <v>25.75</v>
      </c>
    </row>
    <row r="3394" spans="1:10" x14ac:dyDescent="0.2">
      <c r="A3394" t="s">
        <v>3615</v>
      </c>
      <c r="B3394" t="s">
        <v>31818</v>
      </c>
      <c r="I3394" t="s">
        <v>5</v>
      </c>
      <c r="J3394">
        <v>25.44</v>
      </c>
    </row>
    <row r="3395" spans="1:10" x14ac:dyDescent="0.2">
      <c r="A3395" t="s">
        <v>3616</v>
      </c>
      <c r="B3395" t="s">
        <v>31819</v>
      </c>
      <c r="I3395" t="s">
        <v>5</v>
      </c>
      <c r="J3395">
        <v>26.21</v>
      </c>
    </row>
    <row r="3396" spans="1:10" x14ac:dyDescent="0.2">
      <c r="A3396" t="s">
        <v>3617</v>
      </c>
      <c r="B3396" t="s">
        <v>31819</v>
      </c>
      <c r="I3396" t="s">
        <v>5</v>
      </c>
      <c r="J3396">
        <v>25.9</v>
      </c>
    </row>
    <row r="3397" spans="1:10" x14ac:dyDescent="0.2">
      <c r="A3397" t="s">
        <v>3618</v>
      </c>
      <c r="B3397" t="s">
        <v>31820</v>
      </c>
      <c r="I3397" t="s">
        <v>5</v>
      </c>
      <c r="J3397">
        <v>28.74</v>
      </c>
    </row>
    <row r="3398" spans="1:10" x14ac:dyDescent="0.2">
      <c r="A3398" t="s">
        <v>3619</v>
      </c>
      <c r="B3398" t="s">
        <v>31820</v>
      </c>
      <c r="I3398" t="s">
        <v>5</v>
      </c>
      <c r="J3398">
        <v>28.43</v>
      </c>
    </row>
    <row r="3399" spans="1:10" x14ac:dyDescent="0.2">
      <c r="A3399" t="s">
        <v>3620</v>
      </c>
      <c r="B3399" t="s">
        <v>31821</v>
      </c>
      <c r="I3399" t="s">
        <v>5</v>
      </c>
      <c r="J3399">
        <v>37.65</v>
      </c>
    </row>
    <row r="3400" spans="1:10" x14ac:dyDescent="0.2">
      <c r="A3400" t="s">
        <v>3621</v>
      </c>
      <c r="B3400" t="s">
        <v>31821</v>
      </c>
      <c r="I3400" t="s">
        <v>5</v>
      </c>
      <c r="J3400">
        <v>37.340000000000003</v>
      </c>
    </row>
    <row r="3401" spans="1:10" x14ac:dyDescent="0.2">
      <c r="A3401" t="s">
        <v>3622</v>
      </c>
      <c r="B3401" t="s">
        <v>31822</v>
      </c>
      <c r="I3401" t="s">
        <v>5</v>
      </c>
      <c r="J3401">
        <v>34.909999999999997</v>
      </c>
    </row>
    <row r="3402" spans="1:10" x14ac:dyDescent="0.2">
      <c r="A3402" t="s">
        <v>3623</v>
      </c>
      <c r="B3402" t="s">
        <v>31822</v>
      </c>
      <c r="I3402" t="s">
        <v>5</v>
      </c>
      <c r="J3402">
        <v>34.6</v>
      </c>
    </row>
    <row r="3403" spans="1:10" x14ac:dyDescent="0.2">
      <c r="A3403" t="s">
        <v>3624</v>
      </c>
      <c r="B3403" t="s">
        <v>31823</v>
      </c>
      <c r="I3403" t="s">
        <v>5</v>
      </c>
      <c r="J3403">
        <v>36.92</v>
      </c>
    </row>
    <row r="3404" spans="1:10" x14ac:dyDescent="0.2">
      <c r="A3404" t="s">
        <v>3625</v>
      </c>
      <c r="B3404" t="s">
        <v>31823</v>
      </c>
      <c r="I3404" t="s">
        <v>5</v>
      </c>
      <c r="J3404">
        <v>36.61</v>
      </c>
    </row>
    <row r="3405" spans="1:10" x14ac:dyDescent="0.2">
      <c r="A3405" t="s">
        <v>3626</v>
      </c>
      <c r="B3405" t="s">
        <v>31824</v>
      </c>
      <c r="I3405" t="s">
        <v>5</v>
      </c>
      <c r="J3405">
        <v>15.06</v>
      </c>
    </row>
    <row r="3406" spans="1:10" x14ac:dyDescent="0.2">
      <c r="A3406" t="s">
        <v>3627</v>
      </c>
      <c r="B3406" t="s">
        <v>31824</v>
      </c>
      <c r="I3406" t="s">
        <v>5</v>
      </c>
      <c r="J3406">
        <v>14.75</v>
      </c>
    </row>
    <row r="3407" spans="1:10" x14ac:dyDescent="0.2">
      <c r="A3407" t="s">
        <v>3628</v>
      </c>
      <c r="B3407" t="s">
        <v>31825</v>
      </c>
      <c r="I3407" t="s">
        <v>5</v>
      </c>
      <c r="J3407">
        <v>17.7</v>
      </c>
    </row>
    <row r="3408" spans="1:10" x14ac:dyDescent="0.2">
      <c r="A3408" t="s">
        <v>3629</v>
      </c>
      <c r="B3408" t="s">
        <v>31825</v>
      </c>
      <c r="I3408" t="s">
        <v>5</v>
      </c>
      <c r="J3408">
        <v>17.39</v>
      </c>
    </row>
    <row r="3409" spans="1:10" x14ac:dyDescent="0.2">
      <c r="A3409" t="s">
        <v>3630</v>
      </c>
      <c r="B3409" t="s">
        <v>31826</v>
      </c>
      <c r="I3409" t="s">
        <v>5</v>
      </c>
      <c r="J3409">
        <v>90.71</v>
      </c>
    </row>
    <row r="3410" spans="1:10" x14ac:dyDescent="0.2">
      <c r="A3410" t="s">
        <v>3631</v>
      </c>
      <c r="B3410" t="s">
        <v>31826</v>
      </c>
      <c r="I3410" t="s">
        <v>5</v>
      </c>
      <c r="J3410">
        <v>90.05</v>
      </c>
    </row>
    <row r="3411" spans="1:10" x14ac:dyDescent="0.2">
      <c r="A3411" t="s">
        <v>26524</v>
      </c>
      <c r="B3411" t="s">
        <v>31827</v>
      </c>
      <c r="I3411" t="s">
        <v>5</v>
      </c>
      <c r="J3411">
        <v>4.0599999999999996</v>
      </c>
    </row>
    <row r="3412" spans="1:10" x14ac:dyDescent="0.2">
      <c r="A3412" t="s">
        <v>26525</v>
      </c>
      <c r="B3412" t="s">
        <v>31827</v>
      </c>
      <c r="I3412" t="s">
        <v>5</v>
      </c>
      <c r="J3412">
        <v>3.85</v>
      </c>
    </row>
    <row r="3413" spans="1:10" x14ac:dyDescent="0.2">
      <c r="A3413" t="s">
        <v>26526</v>
      </c>
      <c r="B3413" t="s">
        <v>31828</v>
      </c>
      <c r="I3413" t="s">
        <v>5</v>
      </c>
      <c r="J3413">
        <v>6.2</v>
      </c>
    </row>
    <row r="3414" spans="1:10" x14ac:dyDescent="0.2">
      <c r="A3414" t="s">
        <v>26527</v>
      </c>
      <c r="B3414" t="s">
        <v>31828</v>
      </c>
      <c r="I3414" t="s">
        <v>5</v>
      </c>
      <c r="J3414">
        <v>5.99</v>
      </c>
    </row>
    <row r="3415" spans="1:10" x14ac:dyDescent="0.2">
      <c r="A3415" t="s">
        <v>27767</v>
      </c>
      <c r="B3415" t="s">
        <v>31829</v>
      </c>
      <c r="I3415" t="s">
        <v>4</v>
      </c>
      <c r="J3415">
        <v>6.29</v>
      </c>
    </row>
    <row r="3416" spans="1:10" x14ac:dyDescent="0.2">
      <c r="A3416" t="s">
        <v>27768</v>
      </c>
      <c r="B3416" t="s">
        <v>31829</v>
      </c>
      <c r="I3416" t="s">
        <v>4</v>
      </c>
      <c r="J3416">
        <v>6.08</v>
      </c>
    </row>
    <row r="3417" spans="1:10" x14ac:dyDescent="0.2">
      <c r="A3417" t="s">
        <v>3632</v>
      </c>
      <c r="B3417" t="s">
        <v>31830</v>
      </c>
      <c r="I3417" t="s">
        <v>3</v>
      </c>
      <c r="J3417">
        <v>10.16</v>
      </c>
    </row>
    <row r="3418" spans="1:10" x14ac:dyDescent="0.2">
      <c r="A3418" t="s">
        <v>3633</v>
      </c>
      <c r="B3418" t="s">
        <v>31830</v>
      </c>
      <c r="I3418" t="s">
        <v>3</v>
      </c>
      <c r="J3418">
        <v>9.98</v>
      </c>
    </row>
    <row r="3419" spans="1:10" x14ac:dyDescent="0.2">
      <c r="A3419" t="s">
        <v>3634</v>
      </c>
      <c r="B3419" t="s">
        <v>31831</v>
      </c>
      <c r="I3419" t="s">
        <v>3</v>
      </c>
      <c r="J3419">
        <v>10.24</v>
      </c>
    </row>
    <row r="3420" spans="1:10" x14ac:dyDescent="0.2">
      <c r="A3420" t="s">
        <v>3635</v>
      </c>
      <c r="B3420" t="s">
        <v>31831</v>
      </c>
      <c r="I3420" t="s">
        <v>3</v>
      </c>
      <c r="J3420">
        <v>10.050000000000001</v>
      </c>
    </row>
    <row r="3421" spans="1:10" x14ac:dyDescent="0.2">
      <c r="A3421" t="s">
        <v>3636</v>
      </c>
      <c r="B3421" t="s">
        <v>31832</v>
      </c>
      <c r="I3421" t="s">
        <v>3</v>
      </c>
      <c r="J3421">
        <v>7.72</v>
      </c>
    </row>
    <row r="3422" spans="1:10" x14ac:dyDescent="0.2">
      <c r="A3422" t="s">
        <v>3637</v>
      </c>
      <c r="B3422" t="s">
        <v>31832</v>
      </c>
      <c r="I3422" t="s">
        <v>3</v>
      </c>
      <c r="J3422">
        <v>7.58</v>
      </c>
    </row>
    <row r="3423" spans="1:10" x14ac:dyDescent="0.2">
      <c r="A3423" t="s">
        <v>3638</v>
      </c>
      <c r="B3423" t="s">
        <v>31833</v>
      </c>
      <c r="I3423" t="s">
        <v>3</v>
      </c>
      <c r="J3423">
        <v>7.78</v>
      </c>
    </row>
    <row r="3424" spans="1:10" x14ac:dyDescent="0.2">
      <c r="A3424" t="s">
        <v>3639</v>
      </c>
      <c r="B3424" t="s">
        <v>31833</v>
      </c>
      <c r="I3424" t="s">
        <v>3</v>
      </c>
      <c r="J3424">
        <v>7.63</v>
      </c>
    </row>
    <row r="3425" spans="1:10" x14ac:dyDescent="0.2">
      <c r="A3425" t="s">
        <v>3640</v>
      </c>
      <c r="B3425" t="s">
        <v>31834</v>
      </c>
      <c r="I3425" t="s">
        <v>3</v>
      </c>
      <c r="J3425">
        <v>14.71</v>
      </c>
    </row>
    <row r="3426" spans="1:10" x14ac:dyDescent="0.2">
      <c r="A3426" t="s">
        <v>3641</v>
      </c>
      <c r="B3426" t="s">
        <v>31834</v>
      </c>
      <c r="I3426" t="s">
        <v>3</v>
      </c>
      <c r="J3426">
        <v>14.51</v>
      </c>
    </row>
    <row r="3427" spans="1:10" x14ac:dyDescent="0.2">
      <c r="A3427" t="s">
        <v>3642</v>
      </c>
      <c r="B3427" t="s">
        <v>31835</v>
      </c>
      <c r="I3427" t="s">
        <v>3</v>
      </c>
      <c r="J3427">
        <v>15.37</v>
      </c>
    </row>
    <row r="3428" spans="1:10" x14ac:dyDescent="0.2">
      <c r="A3428" t="s">
        <v>3643</v>
      </c>
      <c r="B3428" t="s">
        <v>31835</v>
      </c>
      <c r="I3428" t="s">
        <v>3</v>
      </c>
      <c r="J3428">
        <v>15.08</v>
      </c>
    </row>
    <row r="3429" spans="1:10" x14ac:dyDescent="0.2">
      <c r="A3429" t="s">
        <v>3644</v>
      </c>
      <c r="B3429" t="s">
        <v>31836</v>
      </c>
      <c r="I3429" t="s">
        <v>3</v>
      </c>
      <c r="J3429">
        <v>11.58</v>
      </c>
    </row>
    <row r="3430" spans="1:10" x14ac:dyDescent="0.2">
      <c r="A3430" t="s">
        <v>3645</v>
      </c>
      <c r="B3430" t="s">
        <v>31836</v>
      </c>
      <c r="I3430" t="s">
        <v>3</v>
      </c>
      <c r="J3430">
        <v>11.37</v>
      </c>
    </row>
    <row r="3431" spans="1:10" x14ac:dyDescent="0.2">
      <c r="A3431" t="s">
        <v>3646</v>
      </c>
      <c r="B3431" t="s">
        <v>31837</v>
      </c>
      <c r="I3431" t="s">
        <v>3</v>
      </c>
      <c r="J3431">
        <v>11.67</v>
      </c>
    </row>
    <row r="3432" spans="1:10" x14ac:dyDescent="0.2">
      <c r="A3432" t="s">
        <v>3647</v>
      </c>
      <c r="B3432" t="s">
        <v>31837</v>
      </c>
      <c r="I3432" t="s">
        <v>3</v>
      </c>
      <c r="J3432">
        <v>11.45</v>
      </c>
    </row>
    <row r="3433" spans="1:10" x14ac:dyDescent="0.2">
      <c r="A3433" t="s">
        <v>3648</v>
      </c>
      <c r="B3433" t="s">
        <v>31838</v>
      </c>
      <c r="I3433" t="s">
        <v>4</v>
      </c>
      <c r="J3433">
        <v>121.53</v>
      </c>
    </row>
    <row r="3434" spans="1:10" x14ac:dyDescent="0.2">
      <c r="A3434" t="s">
        <v>3649</v>
      </c>
      <c r="B3434" t="s">
        <v>31838</v>
      </c>
      <c r="I3434" t="s">
        <v>4</v>
      </c>
      <c r="J3434">
        <v>112.73</v>
      </c>
    </row>
    <row r="3435" spans="1:10" x14ac:dyDescent="0.2">
      <c r="A3435" t="s">
        <v>3650</v>
      </c>
      <c r="B3435" t="s">
        <v>31839</v>
      </c>
      <c r="I3435" t="s">
        <v>4</v>
      </c>
      <c r="J3435">
        <v>115.45</v>
      </c>
    </row>
    <row r="3436" spans="1:10" x14ac:dyDescent="0.2">
      <c r="A3436" t="s">
        <v>3651</v>
      </c>
      <c r="B3436" t="s">
        <v>31839</v>
      </c>
      <c r="I3436" t="s">
        <v>4</v>
      </c>
      <c r="J3436">
        <v>107.09</v>
      </c>
    </row>
    <row r="3437" spans="1:10" x14ac:dyDescent="0.2">
      <c r="A3437" t="s">
        <v>3652</v>
      </c>
      <c r="B3437" t="s">
        <v>31840</v>
      </c>
      <c r="I3437" t="s">
        <v>4</v>
      </c>
      <c r="J3437">
        <v>151.91</v>
      </c>
    </row>
    <row r="3438" spans="1:10" x14ac:dyDescent="0.2">
      <c r="A3438" t="s">
        <v>3653</v>
      </c>
      <c r="B3438" t="s">
        <v>31840</v>
      </c>
      <c r="I3438" t="s">
        <v>4</v>
      </c>
      <c r="J3438">
        <v>140.91</v>
      </c>
    </row>
    <row r="3439" spans="1:10" x14ac:dyDescent="0.2">
      <c r="A3439" t="s">
        <v>3654</v>
      </c>
      <c r="B3439" t="s">
        <v>31841</v>
      </c>
      <c r="I3439" t="s">
        <v>4</v>
      </c>
      <c r="J3439">
        <v>144.31</v>
      </c>
    </row>
    <row r="3440" spans="1:10" x14ac:dyDescent="0.2">
      <c r="A3440" t="s">
        <v>3655</v>
      </c>
      <c r="B3440" t="s">
        <v>31841</v>
      </c>
      <c r="I3440" t="s">
        <v>4</v>
      </c>
      <c r="J3440">
        <v>133.86000000000001</v>
      </c>
    </row>
    <row r="3441" spans="1:10" x14ac:dyDescent="0.2">
      <c r="A3441" t="s">
        <v>3656</v>
      </c>
      <c r="B3441" t="s">
        <v>31842</v>
      </c>
      <c r="I3441" t="s">
        <v>4</v>
      </c>
      <c r="J3441">
        <v>205.13</v>
      </c>
    </row>
    <row r="3442" spans="1:10" x14ac:dyDescent="0.2">
      <c r="A3442" t="s">
        <v>3657</v>
      </c>
      <c r="B3442" t="s">
        <v>31842</v>
      </c>
      <c r="I3442" t="s">
        <v>4</v>
      </c>
      <c r="J3442">
        <v>190.46</v>
      </c>
    </row>
    <row r="3443" spans="1:10" x14ac:dyDescent="0.2">
      <c r="A3443" t="s">
        <v>3658</v>
      </c>
      <c r="B3443" t="s">
        <v>31843</v>
      </c>
      <c r="I3443" t="s">
        <v>4</v>
      </c>
      <c r="J3443">
        <v>194.88</v>
      </c>
    </row>
    <row r="3444" spans="1:10" x14ac:dyDescent="0.2">
      <c r="A3444" t="s">
        <v>3659</v>
      </c>
      <c r="B3444" t="s">
        <v>31843</v>
      </c>
      <c r="I3444" t="s">
        <v>4</v>
      </c>
      <c r="J3444">
        <v>180.94</v>
      </c>
    </row>
    <row r="3445" spans="1:10" x14ac:dyDescent="0.2">
      <c r="A3445" t="s">
        <v>3660</v>
      </c>
      <c r="B3445" t="s">
        <v>31844</v>
      </c>
      <c r="I3445" t="s">
        <v>4</v>
      </c>
      <c r="J3445">
        <v>344.29</v>
      </c>
    </row>
    <row r="3446" spans="1:10" x14ac:dyDescent="0.2">
      <c r="A3446" t="s">
        <v>3661</v>
      </c>
      <c r="B3446" t="s">
        <v>31844</v>
      </c>
      <c r="I3446" t="s">
        <v>4</v>
      </c>
      <c r="J3446">
        <v>318.62</v>
      </c>
    </row>
    <row r="3447" spans="1:10" x14ac:dyDescent="0.2">
      <c r="A3447" t="s">
        <v>3662</v>
      </c>
      <c r="B3447" t="s">
        <v>31845</v>
      </c>
      <c r="I3447" t="s">
        <v>4</v>
      </c>
      <c r="J3447">
        <v>327.08</v>
      </c>
    </row>
    <row r="3448" spans="1:10" x14ac:dyDescent="0.2">
      <c r="A3448" t="s">
        <v>3663</v>
      </c>
      <c r="B3448" t="s">
        <v>31845</v>
      </c>
      <c r="I3448" t="s">
        <v>4</v>
      </c>
      <c r="J3448">
        <v>302.69</v>
      </c>
    </row>
    <row r="3449" spans="1:10" x14ac:dyDescent="0.2">
      <c r="A3449" t="s">
        <v>3664</v>
      </c>
      <c r="B3449" t="s">
        <v>31846</v>
      </c>
      <c r="I3449" t="s">
        <v>4</v>
      </c>
      <c r="J3449">
        <v>459.02</v>
      </c>
    </row>
    <row r="3450" spans="1:10" x14ac:dyDescent="0.2">
      <c r="A3450" t="s">
        <v>3665</v>
      </c>
      <c r="B3450" t="s">
        <v>31846</v>
      </c>
      <c r="I3450" t="s">
        <v>4</v>
      </c>
      <c r="J3450">
        <v>424.8</v>
      </c>
    </row>
    <row r="3451" spans="1:10" x14ac:dyDescent="0.2">
      <c r="A3451" t="s">
        <v>3666</v>
      </c>
      <c r="B3451" t="s">
        <v>31847</v>
      </c>
      <c r="I3451" t="s">
        <v>4</v>
      </c>
      <c r="J3451">
        <v>436.07</v>
      </c>
    </row>
    <row r="3452" spans="1:10" x14ac:dyDescent="0.2">
      <c r="A3452" t="s">
        <v>3667</v>
      </c>
      <c r="B3452" t="s">
        <v>31847</v>
      </c>
      <c r="I3452" t="s">
        <v>4</v>
      </c>
      <c r="J3452">
        <v>403.56</v>
      </c>
    </row>
    <row r="3453" spans="1:10" x14ac:dyDescent="0.2">
      <c r="A3453" t="s">
        <v>3668</v>
      </c>
      <c r="B3453" t="s">
        <v>31848</v>
      </c>
      <c r="I3453" t="s">
        <v>4</v>
      </c>
      <c r="J3453">
        <v>596.87</v>
      </c>
    </row>
    <row r="3454" spans="1:10" x14ac:dyDescent="0.2">
      <c r="A3454" t="s">
        <v>3669</v>
      </c>
      <c r="B3454" t="s">
        <v>31848</v>
      </c>
      <c r="I3454" t="s">
        <v>4</v>
      </c>
      <c r="J3454">
        <v>552.39</v>
      </c>
    </row>
    <row r="3455" spans="1:10" x14ac:dyDescent="0.2">
      <c r="A3455" t="s">
        <v>3670</v>
      </c>
      <c r="B3455" t="s">
        <v>31849</v>
      </c>
      <c r="I3455" t="s">
        <v>4</v>
      </c>
      <c r="J3455">
        <v>567.03</v>
      </c>
    </row>
    <row r="3456" spans="1:10" x14ac:dyDescent="0.2">
      <c r="A3456" t="s">
        <v>3671</v>
      </c>
      <c r="B3456" t="s">
        <v>31849</v>
      </c>
      <c r="I3456" t="s">
        <v>4</v>
      </c>
      <c r="J3456">
        <v>524.77</v>
      </c>
    </row>
    <row r="3457" spans="1:10" x14ac:dyDescent="0.2">
      <c r="A3457" t="s">
        <v>3672</v>
      </c>
      <c r="B3457" t="s">
        <v>31850</v>
      </c>
      <c r="I3457" t="s">
        <v>4</v>
      </c>
      <c r="J3457">
        <v>46.66</v>
      </c>
    </row>
    <row r="3458" spans="1:10" x14ac:dyDescent="0.2">
      <c r="A3458" t="s">
        <v>3673</v>
      </c>
      <c r="B3458" t="s">
        <v>31850</v>
      </c>
      <c r="I3458" t="s">
        <v>4</v>
      </c>
      <c r="J3458">
        <v>44.38</v>
      </c>
    </row>
    <row r="3459" spans="1:10" x14ac:dyDescent="0.2">
      <c r="A3459" t="s">
        <v>3674</v>
      </c>
      <c r="B3459" t="s">
        <v>31851</v>
      </c>
      <c r="I3459" t="s">
        <v>4</v>
      </c>
      <c r="J3459">
        <v>53.66</v>
      </c>
    </row>
    <row r="3460" spans="1:10" x14ac:dyDescent="0.2">
      <c r="A3460" t="s">
        <v>3675</v>
      </c>
      <c r="B3460" t="s">
        <v>31851</v>
      </c>
      <c r="I3460" t="s">
        <v>4</v>
      </c>
      <c r="J3460">
        <v>51.04</v>
      </c>
    </row>
    <row r="3461" spans="1:10" x14ac:dyDescent="0.2">
      <c r="A3461" t="s">
        <v>3676</v>
      </c>
      <c r="B3461" t="s">
        <v>31852</v>
      </c>
      <c r="I3461" t="s">
        <v>4</v>
      </c>
      <c r="J3461">
        <v>62.69</v>
      </c>
    </row>
    <row r="3462" spans="1:10" x14ac:dyDescent="0.2">
      <c r="A3462" t="s">
        <v>3677</v>
      </c>
      <c r="B3462" t="s">
        <v>31852</v>
      </c>
      <c r="I3462" t="s">
        <v>4</v>
      </c>
      <c r="J3462">
        <v>59.78</v>
      </c>
    </row>
    <row r="3463" spans="1:10" x14ac:dyDescent="0.2">
      <c r="A3463" t="s">
        <v>3678</v>
      </c>
      <c r="B3463" t="s">
        <v>31853</v>
      </c>
      <c r="I3463" t="s">
        <v>4</v>
      </c>
      <c r="J3463">
        <v>72.099999999999994</v>
      </c>
    </row>
    <row r="3464" spans="1:10" x14ac:dyDescent="0.2">
      <c r="A3464" t="s">
        <v>3679</v>
      </c>
      <c r="B3464" t="s">
        <v>31853</v>
      </c>
      <c r="I3464" t="s">
        <v>4</v>
      </c>
      <c r="J3464">
        <v>68.75</v>
      </c>
    </row>
    <row r="3465" spans="1:10" x14ac:dyDescent="0.2">
      <c r="A3465" t="s">
        <v>3680</v>
      </c>
      <c r="B3465" t="s">
        <v>31854</v>
      </c>
      <c r="I3465" t="s">
        <v>4</v>
      </c>
      <c r="J3465">
        <v>98.73</v>
      </c>
    </row>
    <row r="3466" spans="1:10" x14ac:dyDescent="0.2">
      <c r="A3466" t="s">
        <v>3681</v>
      </c>
      <c r="B3466" t="s">
        <v>31854</v>
      </c>
      <c r="I3466" t="s">
        <v>4</v>
      </c>
      <c r="J3466">
        <v>93.11</v>
      </c>
    </row>
    <row r="3467" spans="1:10" x14ac:dyDescent="0.2">
      <c r="A3467" t="s">
        <v>3682</v>
      </c>
      <c r="B3467" t="s">
        <v>31855</v>
      </c>
      <c r="I3467" t="s">
        <v>4</v>
      </c>
      <c r="J3467">
        <v>113.55</v>
      </c>
    </row>
    <row r="3468" spans="1:10" x14ac:dyDescent="0.2">
      <c r="A3468" t="s">
        <v>3683</v>
      </c>
      <c r="B3468" t="s">
        <v>31855</v>
      </c>
      <c r="I3468" t="s">
        <v>4</v>
      </c>
      <c r="J3468">
        <v>107.08</v>
      </c>
    </row>
    <row r="3469" spans="1:10" x14ac:dyDescent="0.2">
      <c r="A3469" t="s">
        <v>3684</v>
      </c>
      <c r="B3469" t="s">
        <v>31856</v>
      </c>
      <c r="I3469" t="s">
        <v>4</v>
      </c>
      <c r="J3469">
        <v>181.94</v>
      </c>
    </row>
    <row r="3470" spans="1:10" x14ac:dyDescent="0.2">
      <c r="A3470" t="s">
        <v>3685</v>
      </c>
      <c r="B3470" t="s">
        <v>31856</v>
      </c>
      <c r="I3470" t="s">
        <v>4</v>
      </c>
      <c r="J3470">
        <v>170.16</v>
      </c>
    </row>
    <row r="3471" spans="1:10" x14ac:dyDescent="0.2">
      <c r="A3471" t="s">
        <v>3686</v>
      </c>
      <c r="B3471" t="s">
        <v>31857</v>
      </c>
      <c r="I3471" t="s">
        <v>4</v>
      </c>
      <c r="J3471">
        <v>209.23</v>
      </c>
    </row>
    <row r="3472" spans="1:10" x14ac:dyDescent="0.2">
      <c r="A3472" t="s">
        <v>3687</v>
      </c>
      <c r="B3472" t="s">
        <v>31857</v>
      </c>
      <c r="I3472" t="s">
        <v>4</v>
      </c>
      <c r="J3472">
        <v>195.68</v>
      </c>
    </row>
    <row r="3473" spans="1:10" x14ac:dyDescent="0.2">
      <c r="A3473" t="s">
        <v>3688</v>
      </c>
      <c r="B3473" t="s">
        <v>3689</v>
      </c>
      <c r="I3473" t="s">
        <v>5</v>
      </c>
      <c r="J3473">
        <v>7.85</v>
      </c>
    </row>
    <row r="3474" spans="1:10" x14ac:dyDescent="0.2">
      <c r="A3474" t="s">
        <v>3690</v>
      </c>
      <c r="B3474" t="s">
        <v>3689</v>
      </c>
      <c r="I3474" t="s">
        <v>5</v>
      </c>
      <c r="J3474">
        <v>7.41</v>
      </c>
    </row>
    <row r="3475" spans="1:10" x14ac:dyDescent="0.2">
      <c r="A3475" t="s">
        <v>3691</v>
      </c>
      <c r="B3475" t="s">
        <v>3692</v>
      </c>
      <c r="I3475" t="s">
        <v>5</v>
      </c>
      <c r="J3475">
        <v>8.67</v>
      </c>
    </row>
    <row r="3476" spans="1:10" x14ac:dyDescent="0.2">
      <c r="A3476" t="s">
        <v>3693</v>
      </c>
      <c r="B3476" t="s">
        <v>3692</v>
      </c>
      <c r="I3476" t="s">
        <v>5</v>
      </c>
      <c r="J3476">
        <v>8.19</v>
      </c>
    </row>
    <row r="3477" spans="1:10" x14ac:dyDescent="0.2">
      <c r="A3477" t="s">
        <v>3694</v>
      </c>
      <c r="B3477" t="s">
        <v>3695</v>
      </c>
      <c r="I3477" t="s">
        <v>5</v>
      </c>
      <c r="J3477">
        <v>9.43</v>
      </c>
    </row>
    <row r="3478" spans="1:10" x14ac:dyDescent="0.2">
      <c r="A3478" t="s">
        <v>3696</v>
      </c>
      <c r="B3478" t="s">
        <v>3695</v>
      </c>
      <c r="I3478" t="s">
        <v>5</v>
      </c>
      <c r="J3478">
        <v>8.93</v>
      </c>
    </row>
    <row r="3479" spans="1:10" x14ac:dyDescent="0.2">
      <c r="A3479" t="s">
        <v>3697</v>
      </c>
      <c r="B3479" t="s">
        <v>3698</v>
      </c>
      <c r="I3479" t="s">
        <v>5</v>
      </c>
      <c r="J3479">
        <v>10.97</v>
      </c>
    </row>
    <row r="3480" spans="1:10" x14ac:dyDescent="0.2">
      <c r="A3480" t="s">
        <v>3699</v>
      </c>
      <c r="B3480" t="s">
        <v>3698</v>
      </c>
      <c r="I3480" t="s">
        <v>5</v>
      </c>
      <c r="J3480">
        <v>10.39</v>
      </c>
    </row>
    <row r="3481" spans="1:10" x14ac:dyDescent="0.2">
      <c r="A3481" t="s">
        <v>3700</v>
      </c>
      <c r="B3481" t="s">
        <v>3701</v>
      </c>
      <c r="I3481" t="s">
        <v>5</v>
      </c>
      <c r="J3481">
        <v>13.77</v>
      </c>
    </row>
    <row r="3482" spans="1:10" x14ac:dyDescent="0.2">
      <c r="A3482" t="s">
        <v>3702</v>
      </c>
      <c r="B3482" t="s">
        <v>3701</v>
      </c>
      <c r="I3482" t="s">
        <v>5</v>
      </c>
      <c r="J3482">
        <v>13.09</v>
      </c>
    </row>
    <row r="3483" spans="1:10" x14ac:dyDescent="0.2">
      <c r="A3483" t="s">
        <v>3703</v>
      </c>
      <c r="B3483" t="s">
        <v>31858</v>
      </c>
      <c r="I3483" t="s">
        <v>4</v>
      </c>
      <c r="J3483">
        <v>6.35</v>
      </c>
    </row>
    <row r="3484" spans="1:10" x14ac:dyDescent="0.2">
      <c r="A3484" t="s">
        <v>3704</v>
      </c>
      <c r="B3484" t="s">
        <v>31858</v>
      </c>
      <c r="I3484" t="s">
        <v>4</v>
      </c>
      <c r="J3484">
        <v>5.81</v>
      </c>
    </row>
    <row r="3485" spans="1:10" x14ac:dyDescent="0.2">
      <c r="A3485" t="s">
        <v>3705</v>
      </c>
      <c r="B3485" t="s">
        <v>31859</v>
      </c>
      <c r="I3485" t="s">
        <v>4</v>
      </c>
      <c r="J3485">
        <v>7.84</v>
      </c>
    </row>
    <row r="3486" spans="1:10" x14ac:dyDescent="0.2">
      <c r="A3486" t="s">
        <v>3706</v>
      </c>
      <c r="B3486" t="s">
        <v>31859</v>
      </c>
      <c r="I3486" t="s">
        <v>4</v>
      </c>
      <c r="J3486">
        <v>7.2</v>
      </c>
    </row>
    <row r="3487" spans="1:10" x14ac:dyDescent="0.2">
      <c r="A3487" t="s">
        <v>3707</v>
      </c>
      <c r="B3487" t="s">
        <v>31860</v>
      </c>
      <c r="I3487" t="s">
        <v>4</v>
      </c>
      <c r="J3487">
        <v>10.25</v>
      </c>
    </row>
    <row r="3488" spans="1:10" x14ac:dyDescent="0.2">
      <c r="A3488" t="s">
        <v>3708</v>
      </c>
      <c r="B3488" t="s">
        <v>31860</v>
      </c>
      <c r="I3488" t="s">
        <v>4</v>
      </c>
      <c r="J3488">
        <v>9.4499999999999993</v>
      </c>
    </row>
    <row r="3489" spans="1:10" x14ac:dyDescent="0.2">
      <c r="A3489" t="s">
        <v>3709</v>
      </c>
      <c r="B3489" t="s">
        <v>31861</v>
      </c>
      <c r="I3489" t="s">
        <v>4</v>
      </c>
      <c r="J3489">
        <v>12.88</v>
      </c>
    </row>
    <row r="3490" spans="1:10" x14ac:dyDescent="0.2">
      <c r="A3490" t="s">
        <v>3710</v>
      </c>
      <c r="B3490" t="s">
        <v>31861</v>
      </c>
      <c r="I3490" t="s">
        <v>4</v>
      </c>
      <c r="J3490">
        <v>11.92</v>
      </c>
    </row>
    <row r="3491" spans="1:10" x14ac:dyDescent="0.2">
      <c r="A3491" t="s">
        <v>3711</v>
      </c>
      <c r="B3491" t="s">
        <v>31862</v>
      </c>
      <c r="I3491" t="s">
        <v>21503</v>
      </c>
      <c r="J3491">
        <v>8.31</v>
      </c>
    </row>
    <row r="3492" spans="1:10" x14ac:dyDescent="0.2">
      <c r="A3492" t="s">
        <v>3712</v>
      </c>
      <c r="B3492" t="s">
        <v>31862</v>
      </c>
      <c r="I3492" t="s">
        <v>21503</v>
      </c>
      <c r="J3492">
        <v>7.44</v>
      </c>
    </row>
    <row r="3493" spans="1:10" x14ac:dyDescent="0.2">
      <c r="A3493" t="s">
        <v>3713</v>
      </c>
      <c r="B3493" t="s">
        <v>31863</v>
      </c>
      <c r="I3493" t="s">
        <v>5</v>
      </c>
      <c r="J3493">
        <v>10.76</v>
      </c>
    </row>
    <row r="3494" spans="1:10" x14ac:dyDescent="0.2">
      <c r="A3494" t="s">
        <v>3714</v>
      </c>
      <c r="B3494" t="s">
        <v>31863</v>
      </c>
      <c r="I3494" t="s">
        <v>5</v>
      </c>
      <c r="J3494">
        <v>9.6300000000000008</v>
      </c>
    </row>
    <row r="3495" spans="1:10" x14ac:dyDescent="0.2">
      <c r="A3495" t="s">
        <v>3715</v>
      </c>
      <c r="B3495" t="s">
        <v>31864</v>
      </c>
      <c r="I3495" t="s">
        <v>5</v>
      </c>
      <c r="J3495">
        <v>16.7</v>
      </c>
    </row>
    <row r="3496" spans="1:10" x14ac:dyDescent="0.2">
      <c r="A3496" t="s">
        <v>3716</v>
      </c>
      <c r="B3496" t="s">
        <v>31864</v>
      </c>
      <c r="I3496" t="s">
        <v>5</v>
      </c>
      <c r="J3496">
        <v>14.93</v>
      </c>
    </row>
    <row r="3497" spans="1:10" x14ac:dyDescent="0.2">
      <c r="A3497" t="s">
        <v>3717</v>
      </c>
      <c r="B3497" t="s">
        <v>31865</v>
      </c>
      <c r="I3497" t="s">
        <v>5</v>
      </c>
      <c r="J3497">
        <v>23.17</v>
      </c>
    </row>
    <row r="3498" spans="1:10" x14ac:dyDescent="0.2">
      <c r="A3498" t="s">
        <v>3718</v>
      </c>
      <c r="B3498" t="s">
        <v>31865</v>
      </c>
      <c r="I3498" t="s">
        <v>5</v>
      </c>
      <c r="J3498">
        <v>20.69</v>
      </c>
    </row>
    <row r="3499" spans="1:10" x14ac:dyDescent="0.2">
      <c r="A3499" t="s">
        <v>3719</v>
      </c>
      <c r="B3499" t="s">
        <v>31866</v>
      </c>
      <c r="I3499" t="s">
        <v>5</v>
      </c>
      <c r="J3499">
        <v>27.14</v>
      </c>
    </row>
    <row r="3500" spans="1:10" x14ac:dyDescent="0.2">
      <c r="A3500" t="s">
        <v>3720</v>
      </c>
      <c r="B3500" t="s">
        <v>31866</v>
      </c>
      <c r="I3500" t="s">
        <v>5</v>
      </c>
      <c r="J3500">
        <v>24.32</v>
      </c>
    </row>
    <row r="3501" spans="1:10" x14ac:dyDescent="0.2">
      <c r="A3501" t="s">
        <v>3721</v>
      </c>
      <c r="B3501" t="s">
        <v>31867</v>
      </c>
      <c r="I3501" t="s">
        <v>5</v>
      </c>
      <c r="J3501">
        <v>35.64</v>
      </c>
    </row>
    <row r="3502" spans="1:10" x14ac:dyDescent="0.2">
      <c r="A3502" t="s">
        <v>3722</v>
      </c>
      <c r="B3502" t="s">
        <v>31867</v>
      </c>
      <c r="I3502" t="s">
        <v>5</v>
      </c>
      <c r="J3502">
        <v>32.1</v>
      </c>
    </row>
    <row r="3503" spans="1:10" x14ac:dyDescent="0.2">
      <c r="A3503" t="s">
        <v>3723</v>
      </c>
      <c r="B3503" t="s">
        <v>3724</v>
      </c>
      <c r="I3503" t="s">
        <v>5</v>
      </c>
      <c r="J3503">
        <v>478.28</v>
      </c>
    </row>
    <row r="3504" spans="1:10" x14ac:dyDescent="0.2">
      <c r="A3504" t="s">
        <v>3725</v>
      </c>
      <c r="B3504" t="s">
        <v>3724</v>
      </c>
      <c r="I3504" t="s">
        <v>5</v>
      </c>
      <c r="J3504">
        <v>454.36</v>
      </c>
    </row>
    <row r="3505" spans="1:10" x14ac:dyDescent="0.2">
      <c r="A3505" t="s">
        <v>3726</v>
      </c>
      <c r="B3505" t="s">
        <v>31868</v>
      </c>
      <c r="I3505" t="s">
        <v>20</v>
      </c>
      <c r="J3505">
        <v>239.23</v>
      </c>
    </row>
    <row r="3506" spans="1:10" x14ac:dyDescent="0.2">
      <c r="A3506" t="s">
        <v>3727</v>
      </c>
      <c r="B3506" t="s">
        <v>31868</v>
      </c>
      <c r="I3506" t="s">
        <v>20</v>
      </c>
      <c r="J3506">
        <v>228.61</v>
      </c>
    </row>
    <row r="3507" spans="1:10" x14ac:dyDescent="0.2">
      <c r="A3507" t="s">
        <v>3728</v>
      </c>
      <c r="B3507" t="s">
        <v>31869</v>
      </c>
      <c r="I3507" t="s">
        <v>20</v>
      </c>
      <c r="J3507">
        <v>279.05</v>
      </c>
    </row>
    <row r="3508" spans="1:10" x14ac:dyDescent="0.2">
      <c r="A3508" t="s">
        <v>3729</v>
      </c>
      <c r="B3508" t="s">
        <v>31869</v>
      </c>
      <c r="I3508" t="s">
        <v>20</v>
      </c>
      <c r="J3508">
        <v>263.11</v>
      </c>
    </row>
    <row r="3509" spans="1:10" x14ac:dyDescent="0.2">
      <c r="A3509" t="s">
        <v>3730</v>
      </c>
      <c r="B3509" t="s">
        <v>31870</v>
      </c>
      <c r="I3509" t="s">
        <v>20</v>
      </c>
      <c r="J3509">
        <v>119.45</v>
      </c>
    </row>
    <row r="3510" spans="1:10" x14ac:dyDescent="0.2">
      <c r="A3510" t="s">
        <v>3731</v>
      </c>
      <c r="B3510" t="s">
        <v>31870</v>
      </c>
      <c r="I3510" t="s">
        <v>20</v>
      </c>
      <c r="J3510">
        <v>103.51</v>
      </c>
    </row>
    <row r="3511" spans="1:10" x14ac:dyDescent="0.2">
      <c r="A3511" t="s">
        <v>3732</v>
      </c>
      <c r="B3511" t="s">
        <v>31871</v>
      </c>
      <c r="I3511" t="s">
        <v>4</v>
      </c>
      <c r="J3511">
        <v>41.29</v>
      </c>
    </row>
    <row r="3512" spans="1:10" x14ac:dyDescent="0.2">
      <c r="A3512" t="s">
        <v>3733</v>
      </c>
      <c r="B3512" t="s">
        <v>31871</v>
      </c>
      <c r="I3512" t="s">
        <v>4</v>
      </c>
      <c r="J3512">
        <v>39.44</v>
      </c>
    </row>
    <row r="3513" spans="1:10" x14ac:dyDescent="0.2">
      <c r="A3513" t="s">
        <v>3734</v>
      </c>
      <c r="B3513" t="s">
        <v>31872</v>
      </c>
      <c r="I3513" t="s">
        <v>4</v>
      </c>
      <c r="J3513">
        <v>32.9</v>
      </c>
    </row>
    <row r="3514" spans="1:10" x14ac:dyDescent="0.2">
      <c r="A3514" t="s">
        <v>3735</v>
      </c>
      <c r="B3514" t="s">
        <v>31872</v>
      </c>
      <c r="I3514" t="s">
        <v>4</v>
      </c>
      <c r="J3514">
        <v>31.3</v>
      </c>
    </row>
    <row r="3515" spans="1:10" x14ac:dyDescent="0.2">
      <c r="A3515" t="s">
        <v>3736</v>
      </c>
      <c r="B3515" t="s">
        <v>31873</v>
      </c>
      <c r="I3515" t="s">
        <v>3</v>
      </c>
      <c r="J3515">
        <v>55.32</v>
      </c>
    </row>
    <row r="3516" spans="1:10" x14ac:dyDescent="0.2">
      <c r="A3516" t="s">
        <v>3737</v>
      </c>
      <c r="B3516" t="s">
        <v>31873</v>
      </c>
      <c r="I3516" t="s">
        <v>3</v>
      </c>
      <c r="J3516">
        <v>52.63</v>
      </c>
    </row>
    <row r="3517" spans="1:10" x14ac:dyDescent="0.2">
      <c r="A3517" t="s">
        <v>3738</v>
      </c>
      <c r="B3517" t="s">
        <v>31874</v>
      </c>
      <c r="I3517" t="s">
        <v>4</v>
      </c>
      <c r="J3517">
        <v>37.270000000000003</v>
      </c>
    </row>
    <row r="3518" spans="1:10" x14ac:dyDescent="0.2">
      <c r="A3518" t="s">
        <v>3739</v>
      </c>
      <c r="B3518" t="s">
        <v>31874</v>
      </c>
      <c r="I3518" t="s">
        <v>4</v>
      </c>
      <c r="J3518">
        <v>34.97</v>
      </c>
    </row>
    <row r="3519" spans="1:10" x14ac:dyDescent="0.2">
      <c r="A3519" t="s">
        <v>3740</v>
      </c>
      <c r="B3519" t="s">
        <v>31875</v>
      </c>
      <c r="I3519" t="s">
        <v>4</v>
      </c>
      <c r="J3519">
        <v>48.81</v>
      </c>
    </row>
    <row r="3520" spans="1:10" x14ac:dyDescent="0.2">
      <c r="A3520" t="s">
        <v>3741</v>
      </c>
      <c r="B3520" t="s">
        <v>31875</v>
      </c>
      <c r="I3520" t="s">
        <v>4</v>
      </c>
      <c r="J3520">
        <v>45.75</v>
      </c>
    </row>
    <row r="3521" spans="1:10" x14ac:dyDescent="0.2">
      <c r="A3521" t="s">
        <v>3742</v>
      </c>
      <c r="B3521" t="s">
        <v>31876</v>
      </c>
      <c r="I3521" t="s">
        <v>4</v>
      </c>
      <c r="J3521">
        <v>47.23</v>
      </c>
    </row>
    <row r="3522" spans="1:10" x14ac:dyDescent="0.2">
      <c r="A3522" t="s">
        <v>3743</v>
      </c>
      <c r="B3522" t="s">
        <v>31876</v>
      </c>
      <c r="I3522" t="s">
        <v>4</v>
      </c>
      <c r="J3522">
        <v>43.4</v>
      </c>
    </row>
    <row r="3523" spans="1:10" x14ac:dyDescent="0.2">
      <c r="A3523" t="s">
        <v>3744</v>
      </c>
      <c r="B3523" t="s">
        <v>31877</v>
      </c>
      <c r="I3523" t="s">
        <v>4</v>
      </c>
      <c r="J3523">
        <v>60.33</v>
      </c>
    </row>
    <row r="3524" spans="1:10" x14ac:dyDescent="0.2">
      <c r="A3524" t="s">
        <v>3745</v>
      </c>
      <c r="B3524" t="s">
        <v>31877</v>
      </c>
      <c r="I3524" t="s">
        <v>4</v>
      </c>
      <c r="J3524">
        <v>57.9</v>
      </c>
    </row>
    <row r="3525" spans="1:10" x14ac:dyDescent="0.2">
      <c r="A3525" t="s">
        <v>3746</v>
      </c>
      <c r="B3525" t="s">
        <v>31878</v>
      </c>
      <c r="I3525" t="s">
        <v>4</v>
      </c>
      <c r="J3525">
        <v>40.619999999999997</v>
      </c>
    </row>
    <row r="3526" spans="1:10" x14ac:dyDescent="0.2">
      <c r="A3526" t="s">
        <v>3747</v>
      </c>
      <c r="B3526" t="s">
        <v>31878</v>
      </c>
      <c r="I3526" t="s">
        <v>4</v>
      </c>
      <c r="J3526">
        <v>39.01</v>
      </c>
    </row>
    <row r="3527" spans="1:10" x14ac:dyDescent="0.2">
      <c r="A3527" t="s">
        <v>3748</v>
      </c>
      <c r="B3527" t="s">
        <v>31879</v>
      </c>
      <c r="I3527" t="s">
        <v>4</v>
      </c>
      <c r="J3527">
        <v>251.16</v>
      </c>
    </row>
    <row r="3528" spans="1:10" x14ac:dyDescent="0.2">
      <c r="A3528" t="s">
        <v>3749</v>
      </c>
      <c r="B3528" t="s">
        <v>31879</v>
      </c>
      <c r="I3528" t="s">
        <v>4</v>
      </c>
      <c r="J3528">
        <v>241.83</v>
      </c>
    </row>
    <row r="3529" spans="1:10" x14ac:dyDescent="0.2">
      <c r="A3529" t="s">
        <v>3750</v>
      </c>
      <c r="B3529" t="s">
        <v>31880</v>
      </c>
      <c r="I3529" t="s">
        <v>4</v>
      </c>
      <c r="J3529">
        <v>35.53</v>
      </c>
    </row>
    <row r="3530" spans="1:10" x14ac:dyDescent="0.2">
      <c r="A3530" t="s">
        <v>3751</v>
      </c>
      <c r="B3530" t="s">
        <v>31880</v>
      </c>
      <c r="I3530" t="s">
        <v>4</v>
      </c>
      <c r="J3530">
        <v>33.99</v>
      </c>
    </row>
    <row r="3531" spans="1:10" x14ac:dyDescent="0.2">
      <c r="A3531" t="s">
        <v>3752</v>
      </c>
      <c r="B3531" t="s">
        <v>31881</v>
      </c>
      <c r="I3531" t="s">
        <v>4</v>
      </c>
      <c r="J3531">
        <v>167.8</v>
      </c>
    </row>
    <row r="3532" spans="1:10" x14ac:dyDescent="0.2">
      <c r="A3532" t="s">
        <v>3753</v>
      </c>
      <c r="B3532" t="s">
        <v>31881</v>
      </c>
      <c r="I3532" t="s">
        <v>4</v>
      </c>
      <c r="J3532">
        <v>163.72</v>
      </c>
    </row>
    <row r="3533" spans="1:10" x14ac:dyDescent="0.2">
      <c r="A3533" t="s">
        <v>3754</v>
      </c>
      <c r="B3533" t="s">
        <v>31882</v>
      </c>
      <c r="I3533" t="s">
        <v>4</v>
      </c>
      <c r="J3533">
        <v>44.5</v>
      </c>
    </row>
    <row r="3534" spans="1:10" x14ac:dyDescent="0.2">
      <c r="A3534" t="s">
        <v>3755</v>
      </c>
      <c r="B3534" t="s">
        <v>31882</v>
      </c>
      <c r="I3534" t="s">
        <v>4</v>
      </c>
      <c r="J3534">
        <v>42.8</v>
      </c>
    </row>
    <row r="3535" spans="1:10" x14ac:dyDescent="0.2">
      <c r="A3535" t="s">
        <v>3756</v>
      </c>
      <c r="B3535" t="s">
        <v>31883</v>
      </c>
      <c r="I3535" t="s">
        <v>3</v>
      </c>
      <c r="J3535">
        <v>260.87</v>
      </c>
    </row>
    <row r="3536" spans="1:10" x14ac:dyDescent="0.2">
      <c r="A3536" t="s">
        <v>3757</v>
      </c>
      <c r="B3536" t="s">
        <v>31883</v>
      </c>
      <c r="I3536" t="s">
        <v>3</v>
      </c>
      <c r="J3536">
        <v>244.34</v>
      </c>
    </row>
    <row r="3537" spans="1:10" x14ac:dyDescent="0.2">
      <c r="A3537" t="s">
        <v>3758</v>
      </c>
      <c r="B3537" t="s">
        <v>31884</v>
      </c>
      <c r="I3537" t="s">
        <v>4</v>
      </c>
      <c r="J3537">
        <v>13.75</v>
      </c>
    </row>
    <row r="3538" spans="1:10" x14ac:dyDescent="0.2">
      <c r="A3538" t="s">
        <v>3759</v>
      </c>
      <c r="B3538" t="s">
        <v>31884</v>
      </c>
      <c r="I3538" t="s">
        <v>4</v>
      </c>
      <c r="J3538">
        <v>12.63</v>
      </c>
    </row>
    <row r="3539" spans="1:10" x14ac:dyDescent="0.2">
      <c r="A3539" t="s">
        <v>3760</v>
      </c>
      <c r="B3539" t="s">
        <v>31885</v>
      </c>
      <c r="I3539" t="s">
        <v>4</v>
      </c>
      <c r="J3539">
        <v>33.46</v>
      </c>
    </row>
    <row r="3540" spans="1:10" x14ac:dyDescent="0.2">
      <c r="A3540" t="s">
        <v>3761</v>
      </c>
      <c r="B3540" t="s">
        <v>31885</v>
      </c>
      <c r="I3540" t="s">
        <v>4</v>
      </c>
      <c r="J3540">
        <v>30.95</v>
      </c>
    </row>
    <row r="3541" spans="1:10" x14ac:dyDescent="0.2">
      <c r="A3541" t="s">
        <v>3762</v>
      </c>
      <c r="B3541" t="s">
        <v>31886</v>
      </c>
      <c r="I3541" t="s">
        <v>5</v>
      </c>
      <c r="J3541">
        <v>1989.49</v>
      </c>
    </row>
    <row r="3542" spans="1:10" x14ac:dyDescent="0.2">
      <c r="A3542" t="s">
        <v>3763</v>
      </c>
      <c r="B3542" t="s">
        <v>31886</v>
      </c>
      <c r="I3542" t="s">
        <v>5</v>
      </c>
      <c r="J3542">
        <v>1863.86</v>
      </c>
    </row>
    <row r="3543" spans="1:10" x14ac:dyDescent="0.2">
      <c r="A3543" t="s">
        <v>3764</v>
      </c>
      <c r="B3543" t="s">
        <v>31887</v>
      </c>
      <c r="I3543" t="s">
        <v>4</v>
      </c>
      <c r="J3543">
        <v>80.48</v>
      </c>
    </row>
    <row r="3544" spans="1:10" x14ac:dyDescent="0.2">
      <c r="A3544" t="s">
        <v>3765</v>
      </c>
      <c r="B3544" t="s">
        <v>31887</v>
      </c>
      <c r="I3544" t="s">
        <v>4</v>
      </c>
      <c r="J3544">
        <v>75.39</v>
      </c>
    </row>
    <row r="3545" spans="1:10" x14ac:dyDescent="0.2">
      <c r="A3545" t="s">
        <v>3766</v>
      </c>
      <c r="B3545" t="s">
        <v>31888</v>
      </c>
      <c r="I3545" t="s">
        <v>4</v>
      </c>
      <c r="J3545">
        <v>104.5</v>
      </c>
    </row>
    <row r="3546" spans="1:10" x14ac:dyDescent="0.2">
      <c r="A3546" t="s">
        <v>3767</v>
      </c>
      <c r="B3546" t="s">
        <v>31888</v>
      </c>
      <c r="I3546" t="s">
        <v>4</v>
      </c>
      <c r="J3546">
        <v>98.48</v>
      </c>
    </row>
    <row r="3547" spans="1:10" x14ac:dyDescent="0.2">
      <c r="A3547" t="s">
        <v>3768</v>
      </c>
      <c r="B3547" t="s">
        <v>31889</v>
      </c>
      <c r="I3547" t="s">
        <v>113</v>
      </c>
      <c r="J3547">
        <v>42.13</v>
      </c>
    </row>
    <row r="3548" spans="1:10" x14ac:dyDescent="0.2">
      <c r="A3548" t="s">
        <v>3769</v>
      </c>
      <c r="B3548" t="s">
        <v>31889</v>
      </c>
      <c r="I3548" t="s">
        <v>113</v>
      </c>
      <c r="J3548">
        <v>38.65</v>
      </c>
    </row>
    <row r="3549" spans="1:10" x14ac:dyDescent="0.2">
      <c r="A3549" t="s">
        <v>3770</v>
      </c>
      <c r="B3549" t="s">
        <v>31890</v>
      </c>
      <c r="I3549" t="s">
        <v>4</v>
      </c>
      <c r="J3549">
        <v>283.55</v>
      </c>
    </row>
    <row r="3550" spans="1:10" x14ac:dyDescent="0.2">
      <c r="A3550" t="s">
        <v>3771</v>
      </c>
      <c r="B3550" t="s">
        <v>31890</v>
      </c>
      <c r="I3550" t="s">
        <v>4</v>
      </c>
      <c r="J3550">
        <v>272.92</v>
      </c>
    </row>
    <row r="3551" spans="1:10" x14ac:dyDescent="0.2">
      <c r="A3551" t="s">
        <v>3772</v>
      </c>
      <c r="B3551" t="s">
        <v>31891</v>
      </c>
      <c r="I3551" t="s">
        <v>4</v>
      </c>
      <c r="J3551">
        <v>44.65</v>
      </c>
    </row>
    <row r="3552" spans="1:10" x14ac:dyDescent="0.2">
      <c r="A3552" t="s">
        <v>3773</v>
      </c>
      <c r="B3552" t="s">
        <v>31891</v>
      </c>
      <c r="I3552" t="s">
        <v>4</v>
      </c>
      <c r="J3552">
        <v>41.16</v>
      </c>
    </row>
    <row r="3553" spans="1:10" x14ac:dyDescent="0.2">
      <c r="A3553" t="s">
        <v>3774</v>
      </c>
      <c r="B3553" t="s">
        <v>31892</v>
      </c>
      <c r="I3553" t="s">
        <v>4</v>
      </c>
      <c r="J3553">
        <v>47.04</v>
      </c>
    </row>
    <row r="3554" spans="1:10" x14ac:dyDescent="0.2">
      <c r="A3554" t="s">
        <v>3775</v>
      </c>
      <c r="B3554" t="s">
        <v>31892</v>
      </c>
      <c r="I3554" t="s">
        <v>4</v>
      </c>
      <c r="J3554">
        <v>43.07</v>
      </c>
    </row>
    <row r="3555" spans="1:10" x14ac:dyDescent="0.2">
      <c r="A3555" t="s">
        <v>3776</v>
      </c>
      <c r="B3555" t="s">
        <v>31893</v>
      </c>
      <c r="I3555" t="s">
        <v>4</v>
      </c>
      <c r="J3555">
        <v>67.930000000000007</v>
      </c>
    </row>
    <row r="3556" spans="1:10" x14ac:dyDescent="0.2">
      <c r="A3556" t="s">
        <v>3777</v>
      </c>
      <c r="B3556" t="s">
        <v>31893</v>
      </c>
      <c r="I3556" t="s">
        <v>4</v>
      </c>
      <c r="J3556">
        <v>63.3</v>
      </c>
    </row>
    <row r="3557" spans="1:10" x14ac:dyDescent="0.2">
      <c r="A3557" t="s">
        <v>3778</v>
      </c>
      <c r="B3557" t="s">
        <v>31894</v>
      </c>
      <c r="I3557" t="s">
        <v>3</v>
      </c>
      <c r="J3557">
        <v>24.2</v>
      </c>
    </row>
    <row r="3558" spans="1:10" x14ac:dyDescent="0.2">
      <c r="A3558" t="s">
        <v>3779</v>
      </c>
      <c r="B3558" t="s">
        <v>31894</v>
      </c>
      <c r="I3558" t="s">
        <v>3</v>
      </c>
      <c r="J3558">
        <v>21.63</v>
      </c>
    </row>
    <row r="3559" spans="1:10" x14ac:dyDescent="0.2">
      <c r="A3559" t="s">
        <v>3780</v>
      </c>
      <c r="B3559" t="s">
        <v>31895</v>
      </c>
      <c r="I3559" t="s">
        <v>3</v>
      </c>
      <c r="J3559">
        <v>50</v>
      </c>
    </row>
    <row r="3560" spans="1:10" x14ac:dyDescent="0.2">
      <c r="A3560" t="s">
        <v>3781</v>
      </c>
      <c r="B3560" t="s">
        <v>31895</v>
      </c>
      <c r="I3560" t="s">
        <v>3</v>
      </c>
      <c r="J3560">
        <v>50</v>
      </c>
    </row>
    <row r="3561" spans="1:10" x14ac:dyDescent="0.2">
      <c r="A3561" t="s">
        <v>3782</v>
      </c>
      <c r="B3561" t="s">
        <v>3783</v>
      </c>
      <c r="I3561" t="s">
        <v>3</v>
      </c>
      <c r="J3561">
        <v>6.83</v>
      </c>
    </row>
    <row r="3562" spans="1:10" x14ac:dyDescent="0.2">
      <c r="A3562" t="s">
        <v>3784</v>
      </c>
      <c r="B3562" t="s">
        <v>3783</v>
      </c>
      <c r="I3562" t="s">
        <v>3</v>
      </c>
      <c r="J3562">
        <v>6.27</v>
      </c>
    </row>
    <row r="3563" spans="1:10" x14ac:dyDescent="0.2">
      <c r="A3563" t="s">
        <v>3785</v>
      </c>
      <c r="B3563" t="s">
        <v>3786</v>
      </c>
      <c r="I3563" t="s">
        <v>4</v>
      </c>
      <c r="J3563">
        <v>2.48</v>
      </c>
    </row>
    <row r="3564" spans="1:10" x14ac:dyDescent="0.2">
      <c r="A3564" t="s">
        <v>3787</v>
      </c>
      <c r="B3564" t="s">
        <v>3786</v>
      </c>
      <c r="I3564" t="s">
        <v>4</v>
      </c>
      <c r="J3564">
        <v>2.2000000000000002</v>
      </c>
    </row>
    <row r="3565" spans="1:10" x14ac:dyDescent="0.2">
      <c r="A3565" t="s">
        <v>3788</v>
      </c>
      <c r="B3565" t="s">
        <v>3789</v>
      </c>
      <c r="I3565" t="s">
        <v>4</v>
      </c>
      <c r="J3565">
        <v>3.19</v>
      </c>
    </row>
    <row r="3566" spans="1:10" x14ac:dyDescent="0.2">
      <c r="A3566" t="s">
        <v>3790</v>
      </c>
      <c r="B3566" t="s">
        <v>3789</v>
      </c>
      <c r="I3566" t="s">
        <v>4</v>
      </c>
      <c r="J3566">
        <v>2.86</v>
      </c>
    </row>
    <row r="3567" spans="1:10" x14ac:dyDescent="0.2">
      <c r="A3567" t="s">
        <v>3791</v>
      </c>
      <c r="B3567" t="s">
        <v>31896</v>
      </c>
      <c r="I3567" t="s">
        <v>5</v>
      </c>
      <c r="J3567">
        <v>795.04</v>
      </c>
    </row>
    <row r="3568" spans="1:10" x14ac:dyDescent="0.2">
      <c r="A3568" t="s">
        <v>3792</v>
      </c>
      <c r="B3568" t="s">
        <v>31896</v>
      </c>
      <c r="I3568" t="s">
        <v>5</v>
      </c>
      <c r="J3568">
        <v>789.53</v>
      </c>
    </row>
    <row r="3569" spans="1:10" x14ac:dyDescent="0.2">
      <c r="A3569" t="s">
        <v>3793</v>
      </c>
      <c r="B3569" t="s">
        <v>31897</v>
      </c>
      <c r="I3569" t="s">
        <v>5</v>
      </c>
      <c r="J3569">
        <v>5755.58</v>
      </c>
    </row>
    <row r="3570" spans="1:10" x14ac:dyDescent="0.2">
      <c r="A3570" t="s">
        <v>3794</v>
      </c>
      <c r="B3570" t="s">
        <v>31897</v>
      </c>
      <c r="I3570" t="s">
        <v>5</v>
      </c>
      <c r="J3570">
        <v>5750.06</v>
      </c>
    </row>
    <row r="3571" spans="1:10" x14ac:dyDescent="0.2">
      <c r="A3571" t="s">
        <v>3795</v>
      </c>
      <c r="B3571" t="s">
        <v>31898</v>
      </c>
      <c r="I3571" t="s">
        <v>5</v>
      </c>
      <c r="J3571">
        <v>4072.06</v>
      </c>
    </row>
    <row r="3572" spans="1:10" x14ac:dyDescent="0.2">
      <c r="A3572" t="s">
        <v>3796</v>
      </c>
      <c r="B3572" t="s">
        <v>31898</v>
      </c>
      <c r="I3572" t="s">
        <v>5</v>
      </c>
      <c r="J3572">
        <v>4064.7</v>
      </c>
    </row>
    <row r="3573" spans="1:10" x14ac:dyDescent="0.2">
      <c r="A3573" t="s">
        <v>3797</v>
      </c>
      <c r="B3573" t="s">
        <v>31899</v>
      </c>
      <c r="I3573" t="s">
        <v>3798</v>
      </c>
      <c r="J3573">
        <v>1.62</v>
      </c>
    </row>
    <row r="3574" spans="1:10" x14ac:dyDescent="0.2">
      <c r="A3574" t="s">
        <v>3799</v>
      </c>
      <c r="B3574" t="s">
        <v>31899</v>
      </c>
      <c r="I3574" t="s">
        <v>3798</v>
      </c>
      <c r="J3574">
        <v>1.61</v>
      </c>
    </row>
    <row r="3575" spans="1:10" x14ac:dyDescent="0.2">
      <c r="A3575" t="s">
        <v>3800</v>
      </c>
      <c r="B3575" t="s">
        <v>31900</v>
      </c>
      <c r="I3575" t="s">
        <v>5</v>
      </c>
      <c r="J3575">
        <v>40.520000000000003</v>
      </c>
    </row>
    <row r="3576" spans="1:10" x14ac:dyDescent="0.2">
      <c r="A3576" t="s">
        <v>3801</v>
      </c>
      <c r="B3576" t="s">
        <v>31900</v>
      </c>
      <c r="I3576" t="s">
        <v>5</v>
      </c>
      <c r="J3576">
        <v>39.79</v>
      </c>
    </row>
    <row r="3577" spans="1:10" x14ac:dyDescent="0.2">
      <c r="A3577" t="s">
        <v>3802</v>
      </c>
      <c r="B3577" t="s">
        <v>31901</v>
      </c>
      <c r="I3577" t="s">
        <v>5</v>
      </c>
      <c r="J3577">
        <v>232.1</v>
      </c>
    </row>
    <row r="3578" spans="1:10" x14ac:dyDescent="0.2">
      <c r="A3578" t="s">
        <v>3803</v>
      </c>
      <c r="B3578" t="s">
        <v>31901</v>
      </c>
      <c r="I3578" t="s">
        <v>5</v>
      </c>
      <c r="J3578">
        <v>231.37</v>
      </c>
    </row>
    <row r="3579" spans="1:10" x14ac:dyDescent="0.2">
      <c r="A3579" t="s">
        <v>3804</v>
      </c>
      <c r="B3579" t="s">
        <v>31902</v>
      </c>
      <c r="I3579" t="s">
        <v>5</v>
      </c>
      <c r="J3579">
        <v>4035.17</v>
      </c>
    </row>
    <row r="3580" spans="1:10" x14ac:dyDescent="0.2">
      <c r="A3580" t="s">
        <v>3805</v>
      </c>
      <c r="B3580" t="s">
        <v>31902</v>
      </c>
      <c r="I3580" t="s">
        <v>5</v>
      </c>
      <c r="J3580">
        <v>4032.74</v>
      </c>
    </row>
    <row r="3581" spans="1:10" x14ac:dyDescent="0.2">
      <c r="A3581" t="s">
        <v>3806</v>
      </c>
      <c r="B3581" t="s">
        <v>31903</v>
      </c>
      <c r="I3581" t="s">
        <v>5</v>
      </c>
      <c r="J3581">
        <v>4464.24</v>
      </c>
    </row>
    <row r="3582" spans="1:10" x14ac:dyDescent="0.2">
      <c r="A3582" t="s">
        <v>3807</v>
      </c>
      <c r="B3582" t="s">
        <v>31903</v>
      </c>
      <c r="I3582" t="s">
        <v>5</v>
      </c>
      <c r="J3582">
        <v>4429.5200000000004</v>
      </c>
    </row>
    <row r="3583" spans="1:10" x14ac:dyDescent="0.2">
      <c r="A3583" t="s">
        <v>3808</v>
      </c>
      <c r="B3583" t="s">
        <v>31904</v>
      </c>
      <c r="I3583" t="s">
        <v>5</v>
      </c>
      <c r="J3583">
        <v>206.89</v>
      </c>
    </row>
    <row r="3584" spans="1:10" x14ac:dyDescent="0.2">
      <c r="A3584" t="s">
        <v>3809</v>
      </c>
      <c r="B3584" t="s">
        <v>31904</v>
      </c>
      <c r="I3584" t="s">
        <v>5</v>
      </c>
      <c r="J3584">
        <v>204.01</v>
      </c>
    </row>
    <row r="3585" spans="1:10" x14ac:dyDescent="0.2">
      <c r="A3585" t="s">
        <v>23478</v>
      </c>
      <c r="B3585" t="s">
        <v>31905</v>
      </c>
      <c r="I3585" t="s">
        <v>5</v>
      </c>
      <c r="J3585">
        <v>10.86</v>
      </c>
    </row>
    <row r="3586" spans="1:10" x14ac:dyDescent="0.2">
      <c r="A3586" t="s">
        <v>23479</v>
      </c>
      <c r="B3586" t="s">
        <v>31905</v>
      </c>
      <c r="I3586" t="s">
        <v>5</v>
      </c>
      <c r="J3586">
        <v>10.130000000000001</v>
      </c>
    </row>
    <row r="3587" spans="1:10" x14ac:dyDescent="0.2">
      <c r="A3587" t="s">
        <v>23480</v>
      </c>
      <c r="B3587" t="s">
        <v>31906</v>
      </c>
      <c r="I3587" t="s">
        <v>5</v>
      </c>
      <c r="J3587">
        <v>26.1</v>
      </c>
    </row>
    <row r="3588" spans="1:10" x14ac:dyDescent="0.2">
      <c r="A3588" t="s">
        <v>23481</v>
      </c>
      <c r="B3588" t="s">
        <v>31906</v>
      </c>
      <c r="I3588" t="s">
        <v>5</v>
      </c>
      <c r="J3588">
        <v>25.37</v>
      </c>
    </row>
    <row r="3589" spans="1:10" x14ac:dyDescent="0.2">
      <c r="A3589" t="s">
        <v>23482</v>
      </c>
      <c r="B3589" t="s">
        <v>31907</v>
      </c>
      <c r="I3589" t="s">
        <v>5</v>
      </c>
      <c r="J3589">
        <v>10.55</v>
      </c>
    </row>
    <row r="3590" spans="1:10" x14ac:dyDescent="0.2">
      <c r="A3590" t="s">
        <v>23483</v>
      </c>
      <c r="B3590" t="s">
        <v>31907</v>
      </c>
      <c r="I3590" t="s">
        <v>5</v>
      </c>
      <c r="J3590">
        <v>9.82</v>
      </c>
    </row>
    <row r="3591" spans="1:10" x14ac:dyDescent="0.2">
      <c r="A3591" t="s">
        <v>23484</v>
      </c>
      <c r="B3591" t="s">
        <v>31908</v>
      </c>
      <c r="I3591" t="s">
        <v>5</v>
      </c>
      <c r="J3591">
        <v>9.66</v>
      </c>
    </row>
    <row r="3592" spans="1:10" x14ac:dyDescent="0.2">
      <c r="A3592" t="s">
        <v>23485</v>
      </c>
      <c r="B3592" t="s">
        <v>31908</v>
      </c>
      <c r="I3592" t="s">
        <v>5</v>
      </c>
      <c r="J3592">
        <v>8.93</v>
      </c>
    </row>
    <row r="3593" spans="1:10" x14ac:dyDescent="0.2">
      <c r="A3593" t="s">
        <v>23486</v>
      </c>
      <c r="B3593" t="s">
        <v>31909</v>
      </c>
      <c r="I3593" t="s">
        <v>5</v>
      </c>
      <c r="J3593">
        <v>10.24</v>
      </c>
    </row>
    <row r="3594" spans="1:10" x14ac:dyDescent="0.2">
      <c r="A3594" t="s">
        <v>23487</v>
      </c>
      <c r="B3594" t="s">
        <v>31909</v>
      </c>
      <c r="I3594" t="s">
        <v>5</v>
      </c>
      <c r="J3594">
        <v>9.51</v>
      </c>
    </row>
    <row r="3595" spans="1:10" x14ac:dyDescent="0.2">
      <c r="A3595" t="s">
        <v>23488</v>
      </c>
      <c r="B3595" t="s">
        <v>31910</v>
      </c>
      <c r="I3595" t="s">
        <v>5</v>
      </c>
      <c r="J3595">
        <v>61.12</v>
      </c>
    </row>
    <row r="3596" spans="1:10" x14ac:dyDescent="0.2">
      <c r="A3596" t="s">
        <v>23489</v>
      </c>
      <c r="B3596" t="s">
        <v>31910</v>
      </c>
      <c r="I3596" t="s">
        <v>5</v>
      </c>
      <c r="J3596">
        <v>60.39</v>
      </c>
    </row>
    <row r="3597" spans="1:10" x14ac:dyDescent="0.2">
      <c r="A3597" t="s">
        <v>23490</v>
      </c>
      <c r="B3597" t="s">
        <v>31911</v>
      </c>
      <c r="I3597" t="s">
        <v>5</v>
      </c>
      <c r="J3597">
        <v>11.28</v>
      </c>
    </row>
    <row r="3598" spans="1:10" x14ac:dyDescent="0.2">
      <c r="A3598" t="s">
        <v>23491</v>
      </c>
      <c r="B3598" t="s">
        <v>31911</v>
      </c>
      <c r="I3598" t="s">
        <v>5</v>
      </c>
      <c r="J3598">
        <v>10.55</v>
      </c>
    </row>
    <row r="3599" spans="1:10" x14ac:dyDescent="0.2">
      <c r="A3599" t="s">
        <v>23492</v>
      </c>
      <c r="B3599" t="s">
        <v>31912</v>
      </c>
      <c r="I3599" t="s">
        <v>5</v>
      </c>
      <c r="J3599">
        <v>15.09</v>
      </c>
    </row>
    <row r="3600" spans="1:10" x14ac:dyDescent="0.2">
      <c r="A3600" t="s">
        <v>23493</v>
      </c>
      <c r="B3600" t="s">
        <v>31912</v>
      </c>
      <c r="I3600" t="s">
        <v>5</v>
      </c>
      <c r="J3600">
        <v>14.36</v>
      </c>
    </row>
    <row r="3601" spans="1:10" x14ac:dyDescent="0.2">
      <c r="A3601" t="s">
        <v>23494</v>
      </c>
      <c r="B3601" t="s">
        <v>31913</v>
      </c>
      <c r="I3601" t="s">
        <v>5</v>
      </c>
      <c r="J3601">
        <v>12.65</v>
      </c>
    </row>
    <row r="3602" spans="1:10" x14ac:dyDescent="0.2">
      <c r="A3602" t="s">
        <v>23495</v>
      </c>
      <c r="B3602" t="s">
        <v>31913</v>
      </c>
      <c r="I3602" t="s">
        <v>5</v>
      </c>
      <c r="J3602">
        <v>11.92</v>
      </c>
    </row>
    <row r="3603" spans="1:10" x14ac:dyDescent="0.2">
      <c r="A3603" t="s">
        <v>3810</v>
      </c>
      <c r="B3603" t="s">
        <v>31914</v>
      </c>
      <c r="I3603" t="s">
        <v>5</v>
      </c>
      <c r="J3603">
        <v>110.1</v>
      </c>
    </row>
    <row r="3604" spans="1:10" x14ac:dyDescent="0.2">
      <c r="A3604" t="s">
        <v>3811</v>
      </c>
      <c r="B3604" t="s">
        <v>31914</v>
      </c>
      <c r="I3604" t="s">
        <v>5</v>
      </c>
      <c r="J3604">
        <v>107.88</v>
      </c>
    </row>
    <row r="3605" spans="1:10" x14ac:dyDescent="0.2">
      <c r="A3605" t="s">
        <v>3812</v>
      </c>
      <c r="B3605" t="s">
        <v>31915</v>
      </c>
      <c r="I3605" t="s">
        <v>5</v>
      </c>
      <c r="J3605">
        <v>236.6</v>
      </c>
    </row>
    <row r="3606" spans="1:10" x14ac:dyDescent="0.2">
      <c r="A3606" t="s">
        <v>3813</v>
      </c>
      <c r="B3606" t="s">
        <v>31915</v>
      </c>
      <c r="I3606" t="s">
        <v>5</v>
      </c>
      <c r="J3606">
        <v>234.38</v>
      </c>
    </row>
    <row r="3607" spans="1:10" x14ac:dyDescent="0.2">
      <c r="A3607" t="s">
        <v>3814</v>
      </c>
      <c r="B3607" t="s">
        <v>31916</v>
      </c>
      <c r="I3607" t="s">
        <v>5</v>
      </c>
      <c r="J3607">
        <v>266.60000000000002</v>
      </c>
    </row>
    <row r="3608" spans="1:10" x14ac:dyDescent="0.2">
      <c r="A3608" t="s">
        <v>3815</v>
      </c>
      <c r="B3608" t="s">
        <v>31916</v>
      </c>
      <c r="I3608" t="s">
        <v>5</v>
      </c>
      <c r="J3608">
        <v>264.38</v>
      </c>
    </row>
    <row r="3609" spans="1:10" x14ac:dyDescent="0.2">
      <c r="A3609" t="s">
        <v>27769</v>
      </c>
      <c r="B3609" t="s">
        <v>31917</v>
      </c>
      <c r="I3609" t="s">
        <v>5</v>
      </c>
      <c r="J3609">
        <v>301.60000000000002</v>
      </c>
    </row>
    <row r="3610" spans="1:10" x14ac:dyDescent="0.2">
      <c r="A3610" t="s">
        <v>27770</v>
      </c>
      <c r="B3610" t="s">
        <v>31917</v>
      </c>
      <c r="I3610" t="s">
        <v>5</v>
      </c>
      <c r="J3610">
        <v>299.38</v>
      </c>
    </row>
    <row r="3611" spans="1:10" x14ac:dyDescent="0.2">
      <c r="A3611" t="s">
        <v>3816</v>
      </c>
      <c r="B3611" t="s">
        <v>31918</v>
      </c>
      <c r="I3611" t="s">
        <v>5</v>
      </c>
      <c r="J3611">
        <v>108.35</v>
      </c>
    </row>
    <row r="3612" spans="1:10" x14ac:dyDescent="0.2">
      <c r="A3612" t="s">
        <v>3817</v>
      </c>
      <c r="B3612" t="s">
        <v>31918</v>
      </c>
      <c r="I3612" t="s">
        <v>5</v>
      </c>
      <c r="J3612">
        <v>106.14</v>
      </c>
    </row>
    <row r="3613" spans="1:10" x14ac:dyDescent="0.2">
      <c r="A3613" t="s">
        <v>3818</v>
      </c>
      <c r="B3613" t="s">
        <v>31919</v>
      </c>
      <c r="I3613" t="s">
        <v>5</v>
      </c>
      <c r="J3613">
        <v>134.1</v>
      </c>
    </row>
    <row r="3614" spans="1:10" x14ac:dyDescent="0.2">
      <c r="A3614" t="s">
        <v>3819</v>
      </c>
      <c r="B3614" t="s">
        <v>31919</v>
      </c>
      <c r="I3614" t="s">
        <v>5</v>
      </c>
      <c r="J3614">
        <v>131.88</v>
      </c>
    </row>
    <row r="3615" spans="1:10" x14ac:dyDescent="0.2">
      <c r="A3615" t="s">
        <v>3820</v>
      </c>
      <c r="B3615" t="s">
        <v>31920</v>
      </c>
      <c r="I3615" t="s">
        <v>5</v>
      </c>
      <c r="J3615">
        <v>86.73</v>
      </c>
    </row>
    <row r="3616" spans="1:10" x14ac:dyDescent="0.2">
      <c r="A3616" t="s">
        <v>3821</v>
      </c>
      <c r="B3616" t="s">
        <v>31920</v>
      </c>
      <c r="I3616" t="s">
        <v>5</v>
      </c>
      <c r="J3616">
        <v>85.47</v>
      </c>
    </row>
    <row r="3617" spans="1:10" x14ac:dyDescent="0.2">
      <c r="A3617" t="s">
        <v>3822</v>
      </c>
      <c r="B3617" t="s">
        <v>31921</v>
      </c>
      <c r="I3617" t="s">
        <v>5</v>
      </c>
      <c r="J3617">
        <v>22.56</v>
      </c>
    </row>
    <row r="3618" spans="1:10" x14ac:dyDescent="0.2">
      <c r="A3618" t="s">
        <v>3823</v>
      </c>
      <c r="B3618" t="s">
        <v>31921</v>
      </c>
      <c r="I3618" t="s">
        <v>5</v>
      </c>
      <c r="J3618">
        <v>21.61</v>
      </c>
    </row>
    <row r="3619" spans="1:10" x14ac:dyDescent="0.2">
      <c r="A3619" t="s">
        <v>3824</v>
      </c>
      <c r="B3619" t="s">
        <v>31922</v>
      </c>
      <c r="I3619" t="s">
        <v>5</v>
      </c>
      <c r="J3619">
        <v>112.76</v>
      </c>
    </row>
    <row r="3620" spans="1:10" x14ac:dyDescent="0.2">
      <c r="A3620" t="s">
        <v>3825</v>
      </c>
      <c r="B3620" t="s">
        <v>31922</v>
      </c>
      <c r="I3620" t="s">
        <v>5</v>
      </c>
      <c r="J3620">
        <v>110.92</v>
      </c>
    </row>
    <row r="3621" spans="1:10" x14ac:dyDescent="0.2">
      <c r="A3621" t="s">
        <v>3826</v>
      </c>
      <c r="B3621" t="s">
        <v>31923</v>
      </c>
      <c r="I3621" t="s">
        <v>5</v>
      </c>
      <c r="J3621">
        <v>1104.2</v>
      </c>
    </row>
    <row r="3622" spans="1:10" x14ac:dyDescent="0.2">
      <c r="A3622" t="s">
        <v>3827</v>
      </c>
      <c r="B3622" t="s">
        <v>31923</v>
      </c>
      <c r="I3622" t="s">
        <v>5</v>
      </c>
      <c r="J3622">
        <v>1103.47</v>
      </c>
    </row>
    <row r="3623" spans="1:10" x14ac:dyDescent="0.2">
      <c r="A3623" t="s">
        <v>27771</v>
      </c>
      <c r="B3623" t="s">
        <v>31924</v>
      </c>
      <c r="I3623" t="s">
        <v>5</v>
      </c>
      <c r="J3623">
        <v>23.34</v>
      </c>
    </row>
    <row r="3624" spans="1:10" x14ac:dyDescent="0.2">
      <c r="A3624" t="s">
        <v>27772</v>
      </c>
      <c r="B3624" t="s">
        <v>31924</v>
      </c>
      <c r="I3624" t="s">
        <v>5</v>
      </c>
      <c r="J3624">
        <v>21.5</v>
      </c>
    </row>
    <row r="3625" spans="1:10" x14ac:dyDescent="0.2">
      <c r="A3625" t="s">
        <v>3828</v>
      </c>
      <c r="B3625" t="s">
        <v>31925</v>
      </c>
      <c r="I3625" t="s">
        <v>3</v>
      </c>
      <c r="J3625">
        <v>1.45</v>
      </c>
    </row>
    <row r="3626" spans="1:10" x14ac:dyDescent="0.2">
      <c r="A3626" t="s">
        <v>3829</v>
      </c>
      <c r="B3626" t="s">
        <v>31925</v>
      </c>
      <c r="I3626" t="s">
        <v>3</v>
      </c>
      <c r="J3626">
        <v>1.28</v>
      </c>
    </row>
    <row r="3627" spans="1:10" x14ac:dyDescent="0.2">
      <c r="A3627" t="s">
        <v>3830</v>
      </c>
      <c r="B3627" t="s">
        <v>31926</v>
      </c>
      <c r="I3627" t="s">
        <v>3</v>
      </c>
      <c r="J3627">
        <v>1.92</v>
      </c>
    </row>
    <row r="3628" spans="1:10" x14ac:dyDescent="0.2">
      <c r="A3628" t="s">
        <v>3831</v>
      </c>
      <c r="B3628" t="s">
        <v>31926</v>
      </c>
      <c r="I3628" t="s">
        <v>3</v>
      </c>
      <c r="J3628">
        <v>1.87</v>
      </c>
    </row>
    <row r="3629" spans="1:10" x14ac:dyDescent="0.2">
      <c r="A3629" t="s">
        <v>3832</v>
      </c>
      <c r="B3629" t="s">
        <v>27773</v>
      </c>
      <c r="I3629" t="s">
        <v>4</v>
      </c>
      <c r="J3629">
        <v>2.71</v>
      </c>
    </row>
    <row r="3630" spans="1:10" x14ac:dyDescent="0.2">
      <c r="A3630" t="s">
        <v>3833</v>
      </c>
      <c r="B3630" t="s">
        <v>27773</v>
      </c>
      <c r="I3630" t="s">
        <v>4</v>
      </c>
      <c r="J3630">
        <v>2.44</v>
      </c>
    </row>
    <row r="3631" spans="1:10" x14ac:dyDescent="0.2">
      <c r="A3631" t="s">
        <v>26528</v>
      </c>
      <c r="B3631" t="s">
        <v>31927</v>
      </c>
      <c r="I3631" t="s">
        <v>5</v>
      </c>
      <c r="J3631">
        <v>721</v>
      </c>
    </row>
    <row r="3632" spans="1:10" x14ac:dyDescent="0.2">
      <c r="A3632" t="s">
        <v>26529</v>
      </c>
      <c r="B3632" t="s">
        <v>31927</v>
      </c>
      <c r="I3632" t="s">
        <v>5</v>
      </c>
      <c r="J3632">
        <v>721</v>
      </c>
    </row>
    <row r="3633" spans="1:10" x14ac:dyDescent="0.2">
      <c r="A3633" t="s">
        <v>3834</v>
      </c>
      <c r="B3633" t="s">
        <v>31928</v>
      </c>
      <c r="I3633" t="s">
        <v>4</v>
      </c>
      <c r="J3633">
        <v>227.54</v>
      </c>
    </row>
    <row r="3634" spans="1:10" x14ac:dyDescent="0.2">
      <c r="A3634" t="s">
        <v>3835</v>
      </c>
      <c r="B3634" t="s">
        <v>31928</v>
      </c>
      <c r="I3634" t="s">
        <v>4</v>
      </c>
      <c r="J3634">
        <v>215.37</v>
      </c>
    </row>
    <row r="3635" spans="1:10" x14ac:dyDescent="0.2">
      <c r="A3635" t="s">
        <v>3836</v>
      </c>
      <c r="B3635" t="s">
        <v>31929</v>
      </c>
      <c r="I3635" t="s">
        <v>4</v>
      </c>
      <c r="J3635">
        <v>295.92</v>
      </c>
    </row>
    <row r="3636" spans="1:10" x14ac:dyDescent="0.2">
      <c r="A3636" t="s">
        <v>3837</v>
      </c>
      <c r="B3636" t="s">
        <v>31929</v>
      </c>
      <c r="I3636" t="s">
        <v>4</v>
      </c>
      <c r="J3636">
        <v>280.85000000000002</v>
      </c>
    </row>
    <row r="3637" spans="1:10" x14ac:dyDescent="0.2">
      <c r="A3637" t="s">
        <v>3838</v>
      </c>
      <c r="B3637" t="s">
        <v>31930</v>
      </c>
      <c r="I3637" t="s">
        <v>4</v>
      </c>
      <c r="J3637">
        <v>200.97</v>
      </c>
    </row>
    <row r="3638" spans="1:10" x14ac:dyDescent="0.2">
      <c r="A3638" t="s">
        <v>3839</v>
      </c>
      <c r="B3638" t="s">
        <v>31930</v>
      </c>
      <c r="I3638" t="s">
        <v>4</v>
      </c>
      <c r="J3638">
        <v>193.06</v>
      </c>
    </row>
    <row r="3639" spans="1:10" x14ac:dyDescent="0.2">
      <c r="A3639" t="s">
        <v>3840</v>
      </c>
      <c r="B3639" t="s">
        <v>31931</v>
      </c>
      <c r="I3639" t="s">
        <v>4</v>
      </c>
      <c r="J3639">
        <v>273.5</v>
      </c>
    </row>
    <row r="3640" spans="1:10" x14ac:dyDescent="0.2">
      <c r="A3640" t="s">
        <v>3841</v>
      </c>
      <c r="B3640" t="s">
        <v>31931</v>
      </c>
      <c r="I3640" t="s">
        <v>4</v>
      </c>
      <c r="J3640">
        <v>264.85000000000002</v>
      </c>
    </row>
    <row r="3641" spans="1:10" x14ac:dyDescent="0.2">
      <c r="A3641" t="s">
        <v>3842</v>
      </c>
      <c r="B3641" t="s">
        <v>31932</v>
      </c>
      <c r="I3641" t="s">
        <v>3</v>
      </c>
      <c r="J3641">
        <v>331.54</v>
      </c>
    </row>
    <row r="3642" spans="1:10" x14ac:dyDescent="0.2">
      <c r="A3642" t="s">
        <v>3843</v>
      </c>
      <c r="B3642" t="s">
        <v>31932</v>
      </c>
      <c r="I3642" t="s">
        <v>3</v>
      </c>
      <c r="J3642">
        <v>311.20999999999998</v>
      </c>
    </row>
    <row r="3643" spans="1:10" x14ac:dyDescent="0.2">
      <c r="A3643" t="s">
        <v>3844</v>
      </c>
      <c r="B3643" t="s">
        <v>31933</v>
      </c>
      <c r="I3643" t="s">
        <v>3</v>
      </c>
      <c r="J3643">
        <v>616.9</v>
      </c>
    </row>
    <row r="3644" spans="1:10" x14ac:dyDescent="0.2">
      <c r="A3644" t="s">
        <v>3845</v>
      </c>
      <c r="B3644" t="s">
        <v>31933</v>
      </c>
      <c r="I3644" t="s">
        <v>3</v>
      </c>
      <c r="J3644">
        <v>585.73</v>
      </c>
    </row>
    <row r="3645" spans="1:10" x14ac:dyDescent="0.2">
      <c r="A3645" t="s">
        <v>3846</v>
      </c>
      <c r="B3645" t="s">
        <v>31934</v>
      </c>
      <c r="I3645" t="s">
        <v>3</v>
      </c>
      <c r="J3645">
        <v>97.59</v>
      </c>
    </row>
    <row r="3646" spans="1:10" x14ac:dyDescent="0.2">
      <c r="A3646" t="s">
        <v>3847</v>
      </c>
      <c r="B3646" t="s">
        <v>31934</v>
      </c>
      <c r="I3646" t="s">
        <v>3</v>
      </c>
      <c r="J3646">
        <v>92.43</v>
      </c>
    </row>
    <row r="3647" spans="1:10" x14ac:dyDescent="0.2">
      <c r="A3647" t="s">
        <v>3848</v>
      </c>
      <c r="B3647" t="s">
        <v>31935</v>
      </c>
      <c r="I3647" t="s">
        <v>3</v>
      </c>
      <c r="J3647">
        <v>109.22</v>
      </c>
    </row>
    <row r="3648" spans="1:10" x14ac:dyDescent="0.2">
      <c r="A3648" t="s">
        <v>3849</v>
      </c>
      <c r="B3648" t="s">
        <v>31935</v>
      </c>
      <c r="I3648" t="s">
        <v>3</v>
      </c>
      <c r="J3648">
        <v>104.05</v>
      </c>
    </row>
    <row r="3649" spans="1:10" x14ac:dyDescent="0.2">
      <c r="A3649" t="s">
        <v>3850</v>
      </c>
      <c r="B3649" t="s">
        <v>31936</v>
      </c>
      <c r="I3649" t="s">
        <v>3</v>
      </c>
      <c r="J3649">
        <v>167.28</v>
      </c>
    </row>
    <row r="3650" spans="1:10" x14ac:dyDescent="0.2">
      <c r="A3650" t="s">
        <v>3851</v>
      </c>
      <c r="B3650" t="s">
        <v>31936</v>
      </c>
      <c r="I3650" t="s">
        <v>3</v>
      </c>
      <c r="J3650">
        <v>162.11000000000001</v>
      </c>
    </row>
    <row r="3651" spans="1:10" x14ac:dyDescent="0.2">
      <c r="A3651" t="s">
        <v>3852</v>
      </c>
      <c r="B3651" t="s">
        <v>31937</v>
      </c>
      <c r="I3651" t="s">
        <v>3</v>
      </c>
      <c r="J3651">
        <v>128.11000000000001</v>
      </c>
    </row>
    <row r="3652" spans="1:10" x14ac:dyDescent="0.2">
      <c r="A3652" t="s">
        <v>3853</v>
      </c>
      <c r="B3652" t="s">
        <v>31937</v>
      </c>
      <c r="I3652" t="s">
        <v>3</v>
      </c>
      <c r="J3652">
        <v>120.63</v>
      </c>
    </row>
    <row r="3653" spans="1:10" x14ac:dyDescent="0.2">
      <c r="A3653" t="s">
        <v>3854</v>
      </c>
      <c r="B3653" t="s">
        <v>31938</v>
      </c>
      <c r="I3653" t="s">
        <v>3</v>
      </c>
      <c r="J3653">
        <v>139.79</v>
      </c>
    </row>
    <row r="3654" spans="1:10" x14ac:dyDescent="0.2">
      <c r="A3654" t="s">
        <v>3855</v>
      </c>
      <c r="B3654" t="s">
        <v>31938</v>
      </c>
      <c r="I3654" t="s">
        <v>3</v>
      </c>
      <c r="J3654">
        <v>132.31</v>
      </c>
    </row>
    <row r="3655" spans="1:10" x14ac:dyDescent="0.2">
      <c r="A3655" t="s">
        <v>3856</v>
      </c>
      <c r="B3655" t="s">
        <v>31939</v>
      </c>
      <c r="I3655" t="s">
        <v>3</v>
      </c>
      <c r="J3655">
        <v>198.21</v>
      </c>
    </row>
    <row r="3656" spans="1:10" x14ac:dyDescent="0.2">
      <c r="A3656" t="s">
        <v>3857</v>
      </c>
      <c r="B3656" t="s">
        <v>31939</v>
      </c>
      <c r="I3656" t="s">
        <v>3</v>
      </c>
      <c r="J3656">
        <v>190.73</v>
      </c>
    </row>
    <row r="3657" spans="1:10" x14ac:dyDescent="0.2">
      <c r="A3657" t="s">
        <v>3858</v>
      </c>
      <c r="B3657" t="s">
        <v>31940</v>
      </c>
      <c r="I3657" t="s">
        <v>3</v>
      </c>
      <c r="J3657">
        <v>150.16</v>
      </c>
    </row>
    <row r="3658" spans="1:10" x14ac:dyDescent="0.2">
      <c r="A3658" t="s">
        <v>3859</v>
      </c>
      <c r="B3658" t="s">
        <v>31940</v>
      </c>
      <c r="I3658" t="s">
        <v>3</v>
      </c>
      <c r="J3658">
        <v>141.08000000000001</v>
      </c>
    </row>
    <row r="3659" spans="1:10" x14ac:dyDescent="0.2">
      <c r="A3659" t="s">
        <v>3860</v>
      </c>
      <c r="B3659" t="s">
        <v>31941</v>
      </c>
      <c r="I3659" t="s">
        <v>3</v>
      </c>
      <c r="J3659">
        <v>161.66</v>
      </c>
    </row>
    <row r="3660" spans="1:10" x14ac:dyDescent="0.2">
      <c r="A3660" t="s">
        <v>3861</v>
      </c>
      <c r="B3660" t="s">
        <v>31941</v>
      </c>
      <c r="I3660" t="s">
        <v>3</v>
      </c>
      <c r="J3660">
        <v>152.58000000000001</v>
      </c>
    </row>
    <row r="3661" spans="1:10" x14ac:dyDescent="0.2">
      <c r="A3661" t="s">
        <v>3862</v>
      </c>
      <c r="B3661" t="s">
        <v>31942</v>
      </c>
      <c r="I3661" t="s">
        <v>3</v>
      </c>
      <c r="J3661">
        <v>219.13</v>
      </c>
    </row>
    <row r="3662" spans="1:10" x14ac:dyDescent="0.2">
      <c r="A3662" t="s">
        <v>3863</v>
      </c>
      <c r="B3662" t="s">
        <v>31942</v>
      </c>
      <c r="I3662" t="s">
        <v>3</v>
      </c>
      <c r="J3662">
        <v>210.06</v>
      </c>
    </row>
    <row r="3663" spans="1:10" x14ac:dyDescent="0.2">
      <c r="A3663" t="s">
        <v>3864</v>
      </c>
      <c r="B3663" t="s">
        <v>31943</v>
      </c>
      <c r="I3663" t="s">
        <v>3</v>
      </c>
      <c r="J3663">
        <v>110.38</v>
      </c>
    </row>
    <row r="3664" spans="1:10" x14ac:dyDescent="0.2">
      <c r="A3664" t="s">
        <v>3865</v>
      </c>
      <c r="B3664" t="s">
        <v>31943</v>
      </c>
      <c r="I3664" t="s">
        <v>3</v>
      </c>
      <c r="J3664">
        <v>104.6</v>
      </c>
    </row>
    <row r="3665" spans="1:10" x14ac:dyDescent="0.2">
      <c r="A3665" t="s">
        <v>3866</v>
      </c>
      <c r="B3665" t="s">
        <v>31944</v>
      </c>
      <c r="I3665" t="s">
        <v>3</v>
      </c>
      <c r="J3665">
        <v>122.01</v>
      </c>
    </row>
    <row r="3666" spans="1:10" x14ac:dyDescent="0.2">
      <c r="A3666" t="s">
        <v>3867</v>
      </c>
      <c r="B3666" t="s">
        <v>31944</v>
      </c>
      <c r="I3666" t="s">
        <v>3</v>
      </c>
      <c r="J3666">
        <v>116.22</v>
      </c>
    </row>
    <row r="3667" spans="1:10" x14ac:dyDescent="0.2">
      <c r="A3667" t="s">
        <v>3868</v>
      </c>
      <c r="B3667" t="s">
        <v>31945</v>
      </c>
      <c r="I3667" t="s">
        <v>3</v>
      </c>
      <c r="J3667">
        <v>180.07</v>
      </c>
    </row>
    <row r="3668" spans="1:10" x14ac:dyDescent="0.2">
      <c r="A3668" t="s">
        <v>3869</v>
      </c>
      <c r="B3668" t="s">
        <v>31945</v>
      </c>
      <c r="I3668" t="s">
        <v>3</v>
      </c>
      <c r="J3668">
        <v>174.28</v>
      </c>
    </row>
    <row r="3669" spans="1:10" x14ac:dyDescent="0.2">
      <c r="A3669" t="s">
        <v>3870</v>
      </c>
      <c r="B3669" t="s">
        <v>31946</v>
      </c>
      <c r="I3669" t="s">
        <v>3</v>
      </c>
      <c r="J3669">
        <v>150.97999999999999</v>
      </c>
    </row>
    <row r="3670" spans="1:10" x14ac:dyDescent="0.2">
      <c r="A3670" t="s">
        <v>3871</v>
      </c>
      <c r="B3670" t="s">
        <v>31946</v>
      </c>
      <c r="I3670" t="s">
        <v>3</v>
      </c>
      <c r="J3670">
        <v>142.71</v>
      </c>
    </row>
    <row r="3671" spans="1:10" x14ac:dyDescent="0.2">
      <c r="A3671" t="s">
        <v>3872</v>
      </c>
      <c r="B3671" t="s">
        <v>31947</v>
      </c>
      <c r="I3671" t="s">
        <v>3</v>
      </c>
      <c r="J3671">
        <v>162.65</v>
      </c>
    </row>
    <row r="3672" spans="1:10" x14ac:dyDescent="0.2">
      <c r="A3672" t="s">
        <v>3873</v>
      </c>
      <c r="B3672" t="s">
        <v>31947</v>
      </c>
      <c r="I3672" t="s">
        <v>3</v>
      </c>
      <c r="J3672">
        <v>154.38</v>
      </c>
    </row>
    <row r="3673" spans="1:10" x14ac:dyDescent="0.2">
      <c r="A3673" t="s">
        <v>3874</v>
      </c>
      <c r="B3673" t="s">
        <v>31948</v>
      </c>
      <c r="I3673" t="s">
        <v>3</v>
      </c>
      <c r="J3673">
        <v>221.08</v>
      </c>
    </row>
    <row r="3674" spans="1:10" x14ac:dyDescent="0.2">
      <c r="A3674" t="s">
        <v>3875</v>
      </c>
      <c r="B3674" t="s">
        <v>31948</v>
      </c>
      <c r="I3674" t="s">
        <v>3</v>
      </c>
      <c r="J3674">
        <v>212.81</v>
      </c>
    </row>
    <row r="3675" spans="1:10" x14ac:dyDescent="0.2">
      <c r="A3675" t="s">
        <v>3876</v>
      </c>
      <c r="B3675" t="s">
        <v>31949</v>
      </c>
      <c r="I3675" t="s">
        <v>3</v>
      </c>
      <c r="J3675">
        <v>174.51</v>
      </c>
    </row>
    <row r="3676" spans="1:10" x14ac:dyDescent="0.2">
      <c r="A3676" t="s">
        <v>3877</v>
      </c>
      <c r="B3676" t="s">
        <v>31949</v>
      </c>
      <c r="I3676" t="s">
        <v>3</v>
      </c>
      <c r="J3676">
        <v>164.52</v>
      </c>
    </row>
    <row r="3677" spans="1:10" x14ac:dyDescent="0.2">
      <c r="A3677" t="s">
        <v>3878</v>
      </c>
      <c r="B3677" t="s">
        <v>31950</v>
      </c>
      <c r="I3677" t="s">
        <v>3</v>
      </c>
      <c r="J3677">
        <v>186.02</v>
      </c>
    </row>
    <row r="3678" spans="1:10" x14ac:dyDescent="0.2">
      <c r="A3678" t="s">
        <v>3879</v>
      </c>
      <c r="B3678" t="s">
        <v>31950</v>
      </c>
      <c r="I3678" t="s">
        <v>3</v>
      </c>
      <c r="J3678">
        <v>176.03</v>
      </c>
    </row>
    <row r="3679" spans="1:10" x14ac:dyDescent="0.2">
      <c r="A3679" t="s">
        <v>3880</v>
      </c>
      <c r="B3679" t="s">
        <v>31951</v>
      </c>
      <c r="I3679" t="s">
        <v>3</v>
      </c>
      <c r="J3679">
        <v>243.49</v>
      </c>
    </row>
    <row r="3680" spans="1:10" x14ac:dyDescent="0.2">
      <c r="A3680" t="s">
        <v>3881</v>
      </c>
      <c r="B3680" t="s">
        <v>31951</v>
      </c>
      <c r="I3680" t="s">
        <v>3</v>
      </c>
      <c r="J3680">
        <v>233.5</v>
      </c>
    </row>
    <row r="3681" spans="1:10" x14ac:dyDescent="0.2">
      <c r="A3681" t="s">
        <v>3882</v>
      </c>
      <c r="B3681" t="s">
        <v>31952</v>
      </c>
      <c r="I3681" t="s">
        <v>3</v>
      </c>
      <c r="J3681">
        <v>41.56</v>
      </c>
    </row>
    <row r="3682" spans="1:10" x14ac:dyDescent="0.2">
      <c r="A3682" t="s">
        <v>3883</v>
      </c>
      <c r="B3682" t="s">
        <v>31952</v>
      </c>
      <c r="I3682" t="s">
        <v>3</v>
      </c>
      <c r="J3682">
        <v>41.16</v>
      </c>
    </row>
    <row r="3683" spans="1:10" x14ac:dyDescent="0.2">
      <c r="A3683" t="s">
        <v>3884</v>
      </c>
      <c r="B3683" t="s">
        <v>31953</v>
      </c>
      <c r="I3683" t="s">
        <v>3</v>
      </c>
      <c r="J3683">
        <v>66.849999999999994</v>
      </c>
    </row>
    <row r="3684" spans="1:10" x14ac:dyDescent="0.2">
      <c r="A3684" t="s">
        <v>3885</v>
      </c>
      <c r="B3684" t="s">
        <v>31953</v>
      </c>
      <c r="I3684" t="s">
        <v>3</v>
      </c>
      <c r="J3684">
        <v>66.25</v>
      </c>
    </row>
    <row r="3685" spans="1:10" x14ac:dyDescent="0.2">
      <c r="A3685" t="s">
        <v>3886</v>
      </c>
      <c r="B3685" t="s">
        <v>31954</v>
      </c>
      <c r="I3685" t="s">
        <v>3</v>
      </c>
      <c r="J3685">
        <v>59.83</v>
      </c>
    </row>
    <row r="3686" spans="1:10" x14ac:dyDescent="0.2">
      <c r="A3686" t="s">
        <v>3887</v>
      </c>
      <c r="B3686" t="s">
        <v>31954</v>
      </c>
      <c r="I3686" t="s">
        <v>3</v>
      </c>
      <c r="J3686">
        <v>59.08</v>
      </c>
    </row>
    <row r="3687" spans="1:10" x14ac:dyDescent="0.2">
      <c r="A3687" t="s">
        <v>3888</v>
      </c>
      <c r="B3687" t="s">
        <v>31955</v>
      </c>
      <c r="I3687" t="s">
        <v>3</v>
      </c>
      <c r="J3687">
        <v>105.8</v>
      </c>
    </row>
    <row r="3688" spans="1:10" x14ac:dyDescent="0.2">
      <c r="A3688" t="s">
        <v>3889</v>
      </c>
      <c r="B3688" t="s">
        <v>31955</v>
      </c>
      <c r="I3688" t="s">
        <v>3</v>
      </c>
      <c r="J3688">
        <v>97.45</v>
      </c>
    </row>
    <row r="3689" spans="1:10" x14ac:dyDescent="0.2">
      <c r="A3689" t="s">
        <v>3890</v>
      </c>
      <c r="B3689" t="s">
        <v>31956</v>
      </c>
      <c r="I3689" t="s">
        <v>3</v>
      </c>
      <c r="J3689">
        <v>294.19</v>
      </c>
    </row>
    <row r="3690" spans="1:10" x14ac:dyDescent="0.2">
      <c r="A3690" t="s">
        <v>3891</v>
      </c>
      <c r="B3690" t="s">
        <v>31956</v>
      </c>
      <c r="I3690" t="s">
        <v>3</v>
      </c>
      <c r="J3690">
        <v>272.45</v>
      </c>
    </row>
    <row r="3691" spans="1:10" x14ac:dyDescent="0.2">
      <c r="A3691" t="s">
        <v>3892</v>
      </c>
      <c r="B3691" t="s">
        <v>31957</v>
      </c>
      <c r="I3691" t="s">
        <v>3</v>
      </c>
      <c r="J3691">
        <v>369.42</v>
      </c>
    </row>
    <row r="3692" spans="1:10" x14ac:dyDescent="0.2">
      <c r="A3692" t="s">
        <v>3893</v>
      </c>
      <c r="B3692" t="s">
        <v>31957</v>
      </c>
      <c r="I3692" t="s">
        <v>3</v>
      </c>
      <c r="J3692">
        <v>343.05</v>
      </c>
    </row>
    <row r="3693" spans="1:10" x14ac:dyDescent="0.2">
      <c r="A3693" t="s">
        <v>3894</v>
      </c>
      <c r="B3693" t="s">
        <v>31958</v>
      </c>
      <c r="I3693" t="s">
        <v>3</v>
      </c>
      <c r="J3693">
        <v>300.82</v>
      </c>
    </row>
    <row r="3694" spans="1:10" x14ac:dyDescent="0.2">
      <c r="A3694" t="s">
        <v>3895</v>
      </c>
      <c r="B3694" t="s">
        <v>31958</v>
      </c>
      <c r="I3694" t="s">
        <v>3</v>
      </c>
      <c r="J3694">
        <v>277.83</v>
      </c>
    </row>
    <row r="3695" spans="1:10" x14ac:dyDescent="0.2">
      <c r="A3695" t="s">
        <v>3896</v>
      </c>
      <c r="B3695" t="s">
        <v>31959</v>
      </c>
      <c r="I3695" t="s">
        <v>3</v>
      </c>
      <c r="J3695">
        <v>364.4</v>
      </c>
    </row>
    <row r="3696" spans="1:10" x14ac:dyDescent="0.2">
      <c r="A3696" t="s">
        <v>3897</v>
      </c>
      <c r="B3696" t="s">
        <v>31959</v>
      </c>
      <c r="I3696" t="s">
        <v>3</v>
      </c>
      <c r="J3696">
        <v>337.07</v>
      </c>
    </row>
    <row r="3697" spans="1:10" x14ac:dyDescent="0.2">
      <c r="A3697" t="s">
        <v>3898</v>
      </c>
      <c r="B3697" t="s">
        <v>31960</v>
      </c>
      <c r="I3697" t="s">
        <v>3</v>
      </c>
      <c r="J3697">
        <v>184.01</v>
      </c>
    </row>
    <row r="3698" spans="1:10" x14ac:dyDescent="0.2">
      <c r="A3698" t="s">
        <v>3899</v>
      </c>
      <c r="B3698" t="s">
        <v>31960</v>
      </c>
      <c r="I3698" t="s">
        <v>3</v>
      </c>
      <c r="J3698">
        <v>166.03</v>
      </c>
    </row>
    <row r="3699" spans="1:10" x14ac:dyDescent="0.2">
      <c r="A3699" t="s">
        <v>3900</v>
      </c>
      <c r="B3699" t="s">
        <v>31961</v>
      </c>
      <c r="I3699" t="s">
        <v>3</v>
      </c>
      <c r="J3699">
        <v>186.23</v>
      </c>
    </row>
    <row r="3700" spans="1:10" x14ac:dyDescent="0.2">
      <c r="A3700" t="s">
        <v>3901</v>
      </c>
      <c r="B3700" t="s">
        <v>31961</v>
      </c>
      <c r="I3700" t="s">
        <v>3</v>
      </c>
      <c r="J3700">
        <v>167.59</v>
      </c>
    </row>
    <row r="3701" spans="1:10" x14ac:dyDescent="0.2">
      <c r="A3701" t="s">
        <v>3902</v>
      </c>
      <c r="B3701" t="s">
        <v>31962</v>
      </c>
      <c r="I3701" t="s">
        <v>3</v>
      </c>
      <c r="J3701">
        <v>244.62</v>
      </c>
    </row>
    <row r="3702" spans="1:10" x14ac:dyDescent="0.2">
      <c r="A3702" t="s">
        <v>3903</v>
      </c>
      <c r="B3702" t="s">
        <v>31962</v>
      </c>
      <c r="I3702" t="s">
        <v>3</v>
      </c>
      <c r="J3702">
        <v>226.34</v>
      </c>
    </row>
    <row r="3703" spans="1:10" x14ac:dyDescent="0.2">
      <c r="A3703" t="s">
        <v>3904</v>
      </c>
      <c r="B3703" t="s">
        <v>31963</v>
      </c>
      <c r="I3703" t="s">
        <v>3</v>
      </c>
      <c r="J3703">
        <v>305.77999999999997</v>
      </c>
    </row>
    <row r="3704" spans="1:10" x14ac:dyDescent="0.2">
      <c r="A3704" t="s">
        <v>3905</v>
      </c>
      <c r="B3704" t="s">
        <v>31963</v>
      </c>
      <c r="I3704" t="s">
        <v>3</v>
      </c>
      <c r="J3704">
        <v>282.93</v>
      </c>
    </row>
    <row r="3705" spans="1:10" x14ac:dyDescent="0.2">
      <c r="A3705" t="s">
        <v>3906</v>
      </c>
      <c r="B3705" t="s">
        <v>31964</v>
      </c>
      <c r="I3705" t="s">
        <v>3</v>
      </c>
      <c r="J3705">
        <v>256.85000000000002</v>
      </c>
    </row>
    <row r="3706" spans="1:10" x14ac:dyDescent="0.2">
      <c r="A3706" t="s">
        <v>3907</v>
      </c>
      <c r="B3706" t="s">
        <v>31964</v>
      </c>
      <c r="I3706" t="s">
        <v>3</v>
      </c>
      <c r="J3706">
        <v>237.66</v>
      </c>
    </row>
    <row r="3707" spans="1:10" x14ac:dyDescent="0.2">
      <c r="A3707" t="s">
        <v>3908</v>
      </c>
      <c r="B3707" t="s">
        <v>31965</v>
      </c>
      <c r="I3707" t="s">
        <v>3</v>
      </c>
      <c r="J3707">
        <v>330.24</v>
      </c>
    </row>
    <row r="3708" spans="1:10" x14ac:dyDescent="0.2">
      <c r="A3708" t="s">
        <v>3909</v>
      </c>
      <c r="B3708" t="s">
        <v>31965</v>
      </c>
      <c r="I3708" t="s">
        <v>3</v>
      </c>
      <c r="J3708">
        <v>305.56</v>
      </c>
    </row>
    <row r="3709" spans="1:10" x14ac:dyDescent="0.2">
      <c r="A3709" t="s">
        <v>3910</v>
      </c>
      <c r="B3709" t="s">
        <v>31966</v>
      </c>
      <c r="I3709" t="s">
        <v>3</v>
      </c>
      <c r="J3709">
        <v>154.05000000000001</v>
      </c>
    </row>
    <row r="3710" spans="1:10" x14ac:dyDescent="0.2">
      <c r="A3710" t="s">
        <v>3911</v>
      </c>
      <c r="B3710" t="s">
        <v>31966</v>
      </c>
      <c r="I3710" t="s">
        <v>3</v>
      </c>
      <c r="J3710">
        <v>139.07</v>
      </c>
    </row>
    <row r="3711" spans="1:10" x14ac:dyDescent="0.2">
      <c r="A3711" t="s">
        <v>3912</v>
      </c>
      <c r="B3711" t="s">
        <v>31967</v>
      </c>
      <c r="I3711" t="s">
        <v>3</v>
      </c>
      <c r="J3711">
        <v>156.28</v>
      </c>
    </row>
    <row r="3712" spans="1:10" x14ac:dyDescent="0.2">
      <c r="A3712" t="s">
        <v>3913</v>
      </c>
      <c r="B3712" t="s">
        <v>31967</v>
      </c>
      <c r="I3712" t="s">
        <v>3</v>
      </c>
      <c r="J3712">
        <v>140.77000000000001</v>
      </c>
    </row>
    <row r="3713" spans="1:10" x14ac:dyDescent="0.2">
      <c r="A3713" t="s">
        <v>3914</v>
      </c>
      <c r="B3713" t="s">
        <v>31968</v>
      </c>
      <c r="I3713" t="s">
        <v>3</v>
      </c>
      <c r="J3713">
        <v>186.55</v>
      </c>
    </row>
    <row r="3714" spans="1:10" x14ac:dyDescent="0.2">
      <c r="A3714" t="s">
        <v>3915</v>
      </c>
      <c r="B3714" t="s">
        <v>31968</v>
      </c>
      <c r="I3714" t="s">
        <v>3</v>
      </c>
      <c r="J3714">
        <v>170.04</v>
      </c>
    </row>
    <row r="3715" spans="1:10" x14ac:dyDescent="0.2">
      <c r="A3715" t="s">
        <v>3916</v>
      </c>
      <c r="B3715" t="s">
        <v>31969</v>
      </c>
      <c r="I3715" t="s">
        <v>3</v>
      </c>
      <c r="J3715">
        <v>212.97</v>
      </c>
    </row>
    <row r="3716" spans="1:10" x14ac:dyDescent="0.2">
      <c r="A3716" t="s">
        <v>3917</v>
      </c>
      <c r="B3716" t="s">
        <v>31969</v>
      </c>
      <c r="I3716" t="s">
        <v>3</v>
      </c>
      <c r="J3716">
        <v>196.46</v>
      </c>
    </row>
    <row r="3717" spans="1:10" x14ac:dyDescent="0.2">
      <c r="A3717" t="s">
        <v>3918</v>
      </c>
      <c r="B3717" t="s">
        <v>31970</v>
      </c>
      <c r="I3717" t="s">
        <v>3</v>
      </c>
      <c r="J3717">
        <v>356.33</v>
      </c>
    </row>
    <row r="3718" spans="1:10" x14ac:dyDescent="0.2">
      <c r="A3718" t="s">
        <v>3919</v>
      </c>
      <c r="B3718" t="s">
        <v>31970</v>
      </c>
      <c r="I3718" t="s">
        <v>3</v>
      </c>
      <c r="J3718">
        <v>340.14</v>
      </c>
    </row>
    <row r="3719" spans="1:10" x14ac:dyDescent="0.2">
      <c r="A3719" t="s">
        <v>3920</v>
      </c>
      <c r="B3719" t="s">
        <v>31971</v>
      </c>
      <c r="I3719" t="s">
        <v>3</v>
      </c>
      <c r="J3719">
        <v>146.46</v>
      </c>
    </row>
    <row r="3720" spans="1:10" x14ac:dyDescent="0.2">
      <c r="A3720" t="s">
        <v>3921</v>
      </c>
      <c r="B3720" t="s">
        <v>31971</v>
      </c>
      <c r="I3720" t="s">
        <v>3</v>
      </c>
      <c r="J3720">
        <v>133.84</v>
      </c>
    </row>
    <row r="3721" spans="1:10" x14ac:dyDescent="0.2">
      <c r="A3721" t="s">
        <v>3922</v>
      </c>
      <c r="B3721" t="s">
        <v>31972</v>
      </c>
      <c r="I3721" t="s">
        <v>5</v>
      </c>
      <c r="J3721">
        <v>83.85</v>
      </c>
    </row>
    <row r="3722" spans="1:10" x14ac:dyDescent="0.2">
      <c r="A3722" t="s">
        <v>3923</v>
      </c>
      <c r="B3722" t="s">
        <v>31972</v>
      </c>
      <c r="I3722" t="s">
        <v>5</v>
      </c>
      <c r="J3722">
        <v>75.88</v>
      </c>
    </row>
    <row r="3723" spans="1:10" x14ac:dyDescent="0.2">
      <c r="A3723" t="s">
        <v>3924</v>
      </c>
      <c r="B3723" t="s">
        <v>31973</v>
      </c>
      <c r="I3723" t="s">
        <v>3</v>
      </c>
      <c r="J3723">
        <v>71.650000000000006</v>
      </c>
    </row>
    <row r="3724" spans="1:10" x14ac:dyDescent="0.2">
      <c r="A3724" t="s">
        <v>3925</v>
      </c>
      <c r="B3724" t="s">
        <v>31973</v>
      </c>
      <c r="I3724" t="s">
        <v>3</v>
      </c>
      <c r="J3724">
        <v>70.77</v>
      </c>
    </row>
    <row r="3725" spans="1:10" x14ac:dyDescent="0.2">
      <c r="A3725" t="s">
        <v>3926</v>
      </c>
      <c r="B3725" t="s">
        <v>31974</v>
      </c>
      <c r="I3725" t="s">
        <v>5</v>
      </c>
      <c r="J3725">
        <v>138.88999999999999</v>
      </c>
    </row>
    <row r="3726" spans="1:10" x14ac:dyDescent="0.2">
      <c r="A3726" t="s">
        <v>3927</v>
      </c>
      <c r="B3726" t="s">
        <v>31974</v>
      </c>
      <c r="I3726" t="s">
        <v>5</v>
      </c>
      <c r="J3726">
        <v>129.16999999999999</v>
      </c>
    </row>
    <row r="3727" spans="1:10" x14ac:dyDescent="0.2">
      <c r="A3727" t="s">
        <v>3928</v>
      </c>
      <c r="B3727" t="s">
        <v>31975</v>
      </c>
      <c r="I3727" t="s">
        <v>4</v>
      </c>
      <c r="J3727">
        <v>89.62</v>
      </c>
    </row>
    <row r="3728" spans="1:10" x14ac:dyDescent="0.2">
      <c r="A3728" t="s">
        <v>3929</v>
      </c>
      <c r="B3728" t="s">
        <v>31975</v>
      </c>
      <c r="I3728" t="s">
        <v>4</v>
      </c>
      <c r="J3728">
        <v>87.31</v>
      </c>
    </row>
    <row r="3729" spans="1:10" x14ac:dyDescent="0.2">
      <c r="A3729" t="s">
        <v>3930</v>
      </c>
      <c r="B3729" t="s">
        <v>31976</v>
      </c>
      <c r="I3729" t="s">
        <v>4</v>
      </c>
      <c r="J3729">
        <v>115.2</v>
      </c>
    </row>
    <row r="3730" spans="1:10" x14ac:dyDescent="0.2">
      <c r="A3730" t="s">
        <v>3931</v>
      </c>
      <c r="B3730" t="s">
        <v>31976</v>
      </c>
      <c r="I3730" t="s">
        <v>4</v>
      </c>
      <c r="J3730">
        <v>112.22</v>
      </c>
    </row>
    <row r="3731" spans="1:10" x14ac:dyDescent="0.2">
      <c r="A3731" t="s">
        <v>3932</v>
      </c>
      <c r="B3731" t="s">
        <v>31977</v>
      </c>
      <c r="I3731" t="s">
        <v>5</v>
      </c>
      <c r="J3731">
        <v>202.11</v>
      </c>
    </row>
    <row r="3732" spans="1:10" x14ac:dyDescent="0.2">
      <c r="A3732" t="s">
        <v>3933</v>
      </c>
      <c r="B3732" t="s">
        <v>31977</v>
      </c>
      <c r="I3732" t="s">
        <v>5</v>
      </c>
      <c r="J3732">
        <v>192.98</v>
      </c>
    </row>
    <row r="3733" spans="1:10" x14ac:dyDescent="0.2">
      <c r="A3733" t="s">
        <v>3934</v>
      </c>
      <c r="B3733" t="s">
        <v>31978</v>
      </c>
      <c r="I3733" t="s">
        <v>5</v>
      </c>
      <c r="J3733">
        <v>9.5</v>
      </c>
    </row>
    <row r="3734" spans="1:10" x14ac:dyDescent="0.2">
      <c r="A3734" t="s">
        <v>3935</v>
      </c>
      <c r="B3734" t="s">
        <v>31978</v>
      </c>
      <c r="I3734" t="s">
        <v>5</v>
      </c>
      <c r="J3734">
        <v>9.5</v>
      </c>
    </row>
    <row r="3735" spans="1:10" x14ac:dyDescent="0.2">
      <c r="A3735" t="s">
        <v>3936</v>
      </c>
      <c r="B3735" t="s">
        <v>31979</v>
      </c>
      <c r="I3735" t="s">
        <v>5</v>
      </c>
      <c r="J3735">
        <v>18</v>
      </c>
    </row>
    <row r="3736" spans="1:10" x14ac:dyDescent="0.2">
      <c r="A3736" t="s">
        <v>3937</v>
      </c>
      <c r="B3736" t="s">
        <v>31979</v>
      </c>
      <c r="I3736" t="s">
        <v>5</v>
      </c>
      <c r="J3736">
        <v>18</v>
      </c>
    </row>
    <row r="3737" spans="1:10" x14ac:dyDescent="0.2">
      <c r="A3737" t="s">
        <v>3938</v>
      </c>
      <c r="B3737" t="s">
        <v>31980</v>
      </c>
      <c r="I3737" t="s">
        <v>1996</v>
      </c>
      <c r="J3737">
        <v>270</v>
      </c>
    </row>
    <row r="3738" spans="1:10" x14ac:dyDescent="0.2">
      <c r="A3738" t="s">
        <v>3939</v>
      </c>
      <c r="B3738" t="s">
        <v>31980</v>
      </c>
      <c r="I3738" t="s">
        <v>1996</v>
      </c>
      <c r="J3738">
        <v>270</v>
      </c>
    </row>
    <row r="3739" spans="1:10" x14ac:dyDescent="0.2">
      <c r="A3739" t="s">
        <v>3940</v>
      </c>
      <c r="B3739" t="s">
        <v>3941</v>
      </c>
      <c r="I3739" t="s">
        <v>5</v>
      </c>
      <c r="J3739">
        <v>7.33</v>
      </c>
    </row>
    <row r="3740" spans="1:10" x14ac:dyDescent="0.2">
      <c r="A3740" t="s">
        <v>3942</v>
      </c>
      <c r="B3740" t="s">
        <v>3941</v>
      </c>
      <c r="I3740" t="s">
        <v>5</v>
      </c>
      <c r="J3740">
        <v>7.33</v>
      </c>
    </row>
    <row r="3741" spans="1:10" x14ac:dyDescent="0.2">
      <c r="A3741" t="s">
        <v>3943</v>
      </c>
      <c r="B3741" t="s">
        <v>31981</v>
      </c>
      <c r="I3741" t="s">
        <v>78</v>
      </c>
      <c r="J3741">
        <v>33.840000000000003</v>
      </c>
    </row>
    <row r="3742" spans="1:10" x14ac:dyDescent="0.2">
      <c r="A3742" t="s">
        <v>3944</v>
      </c>
      <c r="B3742" t="s">
        <v>31981</v>
      </c>
      <c r="I3742" t="s">
        <v>78</v>
      </c>
      <c r="J3742">
        <v>33.840000000000003</v>
      </c>
    </row>
    <row r="3743" spans="1:10" x14ac:dyDescent="0.2">
      <c r="A3743" t="s">
        <v>3945</v>
      </c>
      <c r="B3743" t="s">
        <v>21505</v>
      </c>
      <c r="J3743">
        <v>7582</v>
      </c>
    </row>
    <row r="3744" spans="1:10" x14ac:dyDescent="0.2">
      <c r="A3744" t="s">
        <v>3946</v>
      </c>
      <c r="B3744" t="s">
        <v>21505</v>
      </c>
      <c r="J3744">
        <v>6874</v>
      </c>
    </row>
    <row r="3745" spans="1:10" x14ac:dyDescent="0.2">
      <c r="A3745" t="s">
        <v>3947</v>
      </c>
      <c r="B3745" t="s">
        <v>31982</v>
      </c>
      <c r="J3745">
        <v>5655</v>
      </c>
    </row>
    <row r="3746" spans="1:10" x14ac:dyDescent="0.2">
      <c r="A3746" t="s">
        <v>3948</v>
      </c>
      <c r="B3746" t="s">
        <v>31982</v>
      </c>
      <c r="J3746">
        <v>5655</v>
      </c>
    </row>
    <row r="3747" spans="1:10" x14ac:dyDescent="0.2">
      <c r="A3747" t="s">
        <v>3988</v>
      </c>
      <c r="B3747" t="s">
        <v>3987</v>
      </c>
      <c r="I3747" t="s">
        <v>1879</v>
      </c>
      <c r="J3747">
        <v>3585.12</v>
      </c>
    </row>
    <row r="3748" spans="1:10" x14ac:dyDescent="0.2">
      <c r="A3748" t="s">
        <v>3989</v>
      </c>
      <c r="B3748" t="s">
        <v>3987</v>
      </c>
      <c r="I3748" t="s">
        <v>1879</v>
      </c>
      <c r="J3748">
        <v>3106.4</v>
      </c>
    </row>
    <row r="3749" spans="1:10" x14ac:dyDescent="0.2">
      <c r="A3749" t="s">
        <v>3990</v>
      </c>
      <c r="B3749" t="s">
        <v>3991</v>
      </c>
      <c r="I3749" t="s">
        <v>1879</v>
      </c>
      <c r="J3749">
        <v>6501.44</v>
      </c>
    </row>
    <row r="3750" spans="1:10" x14ac:dyDescent="0.2">
      <c r="A3750" t="s">
        <v>3992</v>
      </c>
      <c r="B3750" t="s">
        <v>3991</v>
      </c>
      <c r="I3750" t="s">
        <v>1879</v>
      </c>
      <c r="J3750">
        <v>5633.76</v>
      </c>
    </row>
    <row r="3751" spans="1:10" x14ac:dyDescent="0.2">
      <c r="A3751" t="s">
        <v>3993</v>
      </c>
      <c r="B3751" t="s">
        <v>31983</v>
      </c>
      <c r="I3751" t="s">
        <v>1879</v>
      </c>
      <c r="J3751">
        <v>5061.76</v>
      </c>
    </row>
    <row r="3752" spans="1:10" x14ac:dyDescent="0.2">
      <c r="A3752" t="s">
        <v>3994</v>
      </c>
      <c r="B3752" t="s">
        <v>31983</v>
      </c>
      <c r="I3752" t="s">
        <v>1879</v>
      </c>
      <c r="J3752">
        <v>4385.92</v>
      </c>
    </row>
    <row r="3753" spans="1:10" x14ac:dyDescent="0.2">
      <c r="A3753" t="s">
        <v>3995</v>
      </c>
      <c r="B3753" t="s">
        <v>3949</v>
      </c>
      <c r="I3753" t="s">
        <v>1879</v>
      </c>
      <c r="J3753">
        <v>4704.4799999999996</v>
      </c>
    </row>
    <row r="3754" spans="1:10" x14ac:dyDescent="0.2">
      <c r="A3754" t="s">
        <v>3996</v>
      </c>
      <c r="B3754" t="s">
        <v>3949</v>
      </c>
      <c r="I3754" t="s">
        <v>1879</v>
      </c>
      <c r="J3754">
        <v>4076.16</v>
      </c>
    </row>
    <row r="3755" spans="1:10" x14ac:dyDescent="0.2">
      <c r="A3755" t="s">
        <v>3997</v>
      </c>
      <c r="B3755" t="s">
        <v>3950</v>
      </c>
      <c r="I3755" t="s">
        <v>1879</v>
      </c>
      <c r="J3755">
        <v>4704.4799999999996</v>
      </c>
    </row>
    <row r="3756" spans="1:10" x14ac:dyDescent="0.2">
      <c r="A3756" t="s">
        <v>3998</v>
      </c>
      <c r="B3756" t="s">
        <v>3950</v>
      </c>
      <c r="I3756" t="s">
        <v>1879</v>
      </c>
      <c r="J3756">
        <v>4076.16</v>
      </c>
    </row>
    <row r="3757" spans="1:10" x14ac:dyDescent="0.2">
      <c r="A3757" t="s">
        <v>3999</v>
      </c>
      <c r="B3757" t="s">
        <v>3951</v>
      </c>
      <c r="I3757" t="s">
        <v>1879</v>
      </c>
      <c r="J3757">
        <v>5061.76</v>
      </c>
    </row>
    <row r="3758" spans="1:10" x14ac:dyDescent="0.2">
      <c r="A3758" t="s">
        <v>4000</v>
      </c>
      <c r="B3758" t="s">
        <v>3951</v>
      </c>
      <c r="I3758" t="s">
        <v>1879</v>
      </c>
      <c r="J3758">
        <v>4385.92</v>
      </c>
    </row>
    <row r="3759" spans="1:10" x14ac:dyDescent="0.2">
      <c r="A3759" t="s">
        <v>4001</v>
      </c>
      <c r="B3759" t="s">
        <v>3952</v>
      </c>
      <c r="I3759" t="s">
        <v>1879</v>
      </c>
      <c r="J3759">
        <v>4704.4799999999996</v>
      </c>
    </row>
    <row r="3760" spans="1:10" x14ac:dyDescent="0.2">
      <c r="A3760" t="s">
        <v>4002</v>
      </c>
      <c r="B3760" t="s">
        <v>3952</v>
      </c>
      <c r="I3760" t="s">
        <v>1879</v>
      </c>
      <c r="J3760">
        <v>4076.16</v>
      </c>
    </row>
    <row r="3761" spans="1:10" x14ac:dyDescent="0.2">
      <c r="A3761" t="s">
        <v>4003</v>
      </c>
      <c r="B3761" t="s">
        <v>3953</v>
      </c>
      <c r="I3761" t="s">
        <v>1879</v>
      </c>
      <c r="J3761">
        <v>4704.4799999999996</v>
      </c>
    </row>
    <row r="3762" spans="1:10" x14ac:dyDescent="0.2">
      <c r="A3762" t="s">
        <v>4004</v>
      </c>
      <c r="B3762" t="s">
        <v>3953</v>
      </c>
      <c r="I3762" t="s">
        <v>1879</v>
      </c>
      <c r="J3762">
        <v>4076.16</v>
      </c>
    </row>
    <row r="3763" spans="1:10" x14ac:dyDescent="0.2">
      <c r="A3763" t="s">
        <v>4005</v>
      </c>
      <c r="B3763" t="s">
        <v>3954</v>
      </c>
      <c r="I3763" t="s">
        <v>1879</v>
      </c>
      <c r="J3763">
        <v>4704.4799999999996</v>
      </c>
    </row>
    <row r="3764" spans="1:10" x14ac:dyDescent="0.2">
      <c r="A3764" t="s">
        <v>4006</v>
      </c>
      <c r="B3764" t="s">
        <v>3954</v>
      </c>
      <c r="I3764" t="s">
        <v>1879</v>
      </c>
      <c r="J3764">
        <v>4076.16</v>
      </c>
    </row>
    <row r="3765" spans="1:10" x14ac:dyDescent="0.2">
      <c r="A3765" t="s">
        <v>4007</v>
      </c>
      <c r="B3765" t="s">
        <v>31984</v>
      </c>
      <c r="I3765" t="s">
        <v>1879</v>
      </c>
      <c r="J3765">
        <v>4704.4799999999996</v>
      </c>
    </row>
    <row r="3766" spans="1:10" x14ac:dyDescent="0.2">
      <c r="A3766" t="s">
        <v>4008</v>
      </c>
      <c r="B3766" t="s">
        <v>31984</v>
      </c>
      <c r="I3766" t="s">
        <v>1879</v>
      </c>
      <c r="J3766">
        <v>4076.16</v>
      </c>
    </row>
    <row r="3767" spans="1:10" x14ac:dyDescent="0.2">
      <c r="A3767" t="s">
        <v>4009</v>
      </c>
      <c r="B3767" t="s">
        <v>31985</v>
      </c>
      <c r="I3767" t="s">
        <v>1879</v>
      </c>
      <c r="J3767">
        <v>4704.4799999999996</v>
      </c>
    </row>
    <row r="3768" spans="1:10" x14ac:dyDescent="0.2">
      <c r="A3768" t="s">
        <v>4010</v>
      </c>
      <c r="B3768" t="s">
        <v>31985</v>
      </c>
      <c r="I3768" t="s">
        <v>1879</v>
      </c>
      <c r="J3768">
        <v>4076.16</v>
      </c>
    </row>
    <row r="3769" spans="1:10" x14ac:dyDescent="0.2">
      <c r="A3769" t="s">
        <v>4011</v>
      </c>
      <c r="B3769" t="s">
        <v>31986</v>
      </c>
      <c r="I3769" t="s">
        <v>1879</v>
      </c>
      <c r="J3769">
        <v>5061.76</v>
      </c>
    </row>
    <row r="3770" spans="1:10" x14ac:dyDescent="0.2">
      <c r="A3770" t="s">
        <v>4012</v>
      </c>
      <c r="B3770" t="s">
        <v>31986</v>
      </c>
      <c r="I3770" t="s">
        <v>1879</v>
      </c>
      <c r="J3770">
        <v>4385.92</v>
      </c>
    </row>
    <row r="3771" spans="1:10" x14ac:dyDescent="0.2">
      <c r="A3771" t="s">
        <v>4013</v>
      </c>
      <c r="B3771" t="s">
        <v>3955</v>
      </c>
      <c r="I3771" t="s">
        <v>1879</v>
      </c>
      <c r="J3771">
        <v>4704.4799999999996</v>
      </c>
    </row>
    <row r="3772" spans="1:10" x14ac:dyDescent="0.2">
      <c r="A3772" t="s">
        <v>4014</v>
      </c>
      <c r="B3772" t="s">
        <v>3955</v>
      </c>
      <c r="I3772" t="s">
        <v>1879</v>
      </c>
      <c r="J3772">
        <v>4076.16</v>
      </c>
    </row>
    <row r="3773" spans="1:10" x14ac:dyDescent="0.2">
      <c r="A3773" t="s">
        <v>4015</v>
      </c>
      <c r="B3773" t="s">
        <v>3956</v>
      </c>
      <c r="I3773" t="s">
        <v>1879</v>
      </c>
      <c r="J3773">
        <v>4704.4799999999996</v>
      </c>
    </row>
    <row r="3774" spans="1:10" x14ac:dyDescent="0.2">
      <c r="A3774" t="s">
        <v>4016</v>
      </c>
      <c r="B3774" t="s">
        <v>3956</v>
      </c>
      <c r="I3774" t="s">
        <v>1879</v>
      </c>
      <c r="J3774">
        <v>4076.16</v>
      </c>
    </row>
    <row r="3775" spans="1:10" x14ac:dyDescent="0.2">
      <c r="A3775" t="s">
        <v>4017</v>
      </c>
      <c r="B3775" t="s">
        <v>3957</v>
      </c>
      <c r="I3775" t="s">
        <v>1879</v>
      </c>
      <c r="J3775">
        <v>3402.08</v>
      </c>
    </row>
    <row r="3776" spans="1:10" x14ac:dyDescent="0.2">
      <c r="A3776" t="s">
        <v>4018</v>
      </c>
      <c r="B3776" t="s">
        <v>3957</v>
      </c>
      <c r="I3776" t="s">
        <v>1879</v>
      </c>
      <c r="J3776">
        <v>2948</v>
      </c>
    </row>
    <row r="3777" spans="1:10" x14ac:dyDescent="0.2">
      <c r="A3777" t="s">
        <v>4019</v>
      </c>
      <c r="B3777" t="s">
        <v>3958</v>
      </c>
      <c r="I3777" t="s">
        <v>1879</v>
      </c>
      <c r="J3777">
        <v>3402.08</v>
      </c>
    </row>
    <row r="3778" spans="1:10" x14ac:dyDescent="0.2">
      <c r="A3778" t="s">
        <v>4020</v>
      </c>
      <c r="B3778" t="s">
        <v>3958</v>
      </c>
      <c r="I3778" t="s">
        <v>1879</v>
      </c>
      <c r="J3778">
        <v>2948</v>
      </c>
    </row>
    <row r="3779" spans="1:10" x14ac:dyDescent="0.2">
      <c r="A3779" t="s">
        <v>4021</v>
      </c>
      <c r="B3779" t="s">
        <v>3959</v>
      </c>
      <c r="I3779" t="s">
        <v>1879</v>
      </c>
      <c r="J3779">
        <v>5061.76</v>
      </c>
    </row>
    <row r="3780" spans="1:10" x14ac:dyDescent="0.2">
      <c r="A3780" t="s">
        <v>4022</v>
      </c>
      <c r="B3780" t="s">
        <v>3959</v>
      </c>
      <c r="I3780" t="s">
        <v>1879</v>
      </c>
      <c r="J3780">
        <v>4385.92</v>
      </c>
    </row>
    <row r="3781" spans="1:10" x14ac:dyDescent="0.2">
      <c r="A3781" t="s">
        <v>4023</v>
      </c>
      <c r="B3781" t="s">
        <v>3960</v>
      </c>
      <c r="I3781" t="s">
        <v>1879</v>
      </c>
      <c r="J3781">
        <v>4704.4799999999996</v>
      </c>
    </row>
    <row r="3782" spans="1:10" x14ac:dyDescent="0.2">
      <c r="A3782" t="s">
        <v>4024</v>
      </c>
      <c r="B3782" t="s">
        <v>3960</v>
      </c>
      <c r="I3782" t="s">
        <v>1879</v>
      </c>
      <c r="J3782">
        <v>4076.16</v>
      </c>
    </row>
    <row r="3783" spans="1:10" x14ac:dyDescent="0.2">
      <c r="A3783" t="s">
        <v>4025</v>
      </c>
      <c r="B3783" t="s">
        <v>3961</v>
      </c>
      <c r="I3783" t="s">
        <v>1879</v>
      </c>
      <c r="J3783">
        <v>4704.4799999999996</v>
      </c>
    </row>
    <row r="3784" spans="1:10" x14ac:dyDescent="0.2">
      <c r="A3784" t="s">
        <v>4026</v>
      </c>
      <c r="B3784" t="s">
        <v>3961</v>
      </c>
      <c r="I3784" t="s">
        <v>1879</v>
      </c>
      <c r="J3784">
        <v>4076.16</v>
      </c>
    </row>
    <row r="3785" spans="1:10" x14ac:dyDescent="0.2">
      <c r="A3785" t="s">
        <v>4027</v>
      </c>
      <c r="B3785" t="s">
        <v>3962</v>
      </c>
      <c r="I3785" t="s">
        <v>1879</v>
      </c>
      <c r="J3785">
        <v>4391.2</v>
      </c>
    </row>
    <row r="3786" spans="1:10" x14ac:dyDescent="0.2">
      <c r="A3786" t="s">
        <v>4028</v>
      </c>
      <c r="B3786" t="s">
        <v>3962</v>
      </c>
      <c r="I3786" t="s">
        <v>1879</v>
      </c>
      <c r="J3786">
        <v>3805.12</v>
      </c>
    </row>
    <row r="3787" spans="1:10" x14ac:dyDescent="0.2">
      <c r="A3787" t="s">
        <v>4029</v>
      </c>
      <c r="B3787" t="s">
        <v>31987</v>
      </c>
      <c r="I3787" t="s">
        <v>1879</v>
      </c>
      <c r="J3787">
        <v>5283.52</v>
      </c>
    </row>
    <row r="3788" spans="1:10" x14ac:dyDescent="0.2">
      <c r="A3788" t="s">
        <v>4030</v>
      </c>
      <c r="B3788" t="s">
        <v>31987</v>
      </c>
      <c r="I3788" t="s">
        <v>1879</v>
      </c>
      <c r="J3788">
        <v>4577.76</v>
      </c>
    </row>
    <row r="3789" spans="1:10" x14ac:dyDescent="0.2">
      <c r="A3789" t="s">
        <v>4031</v>
      </c>
      <c r="B3789" t="s">
        <v>3963</v>
      </c>
      <c r="I3789" t="s">
        <v>1879</v>
      </c>
      <c r="J3789">
        <v>5566.88</v>
      </c>
    </row>
    <row r="3790" spans="1:10" x14ac:dyDescent="0.2">
      <c r="A3790" t="s">
        <v>4032</v>
      </c>
      <c r="B3790" t="s">
        <v>3963</v>
      </c>
      <c r="I3790" t="s">
        <v>1879</v>
      </c>
      <c r="J3790">
        <v>4824.16</v>
      </c>
    </row>
    <row r="3791" spans="1:10" x14ac:dyDescent="0.2">
      <c r="A3791" t="s">
        <v>4033</v>
      </c>
      <c r="B3791" t="s">
        <v>3964</v>
      </c>
      <c r="I3791" t="s">
        <v>1879</v>
      </c>
      <c r="J3791">
        <v>5566.88</v>
      </c>
    </row>
    <row r="3792" spans="1:10" x14ac:dyDescent="0.2">
      <c r="A3792" t="s">
        <v>4034</v>
      </c>
      <c r="B3792" t="s">
        <v>3964</v>
      </c>
      <c r="I3792" t="s">
        <v>1879</v>
      </c>
      <c r="J3792">
        <v>4824.16</v>
      </c>
    </row>
    <row r="3793" spans="1:10" x14ac:dyDescent="0.2">
      <c r="A3793" t="s">
        <v>4035</v>
      </c>
      <c r="B3793" t="s">
        <v>31988</v>
      </c>
      <c r="I3793" t="s">
        <v>1879</v>
      </c>
      <c r="J3793">
        <v>3585.12</v>
      </c>
    </row>
    <row r="3794" spans="1:10" x14ac:dyDescent="0.2">
      <c r="A3794" t="s">
        <v>4036</v>
      </c>
      <c r="B3794" t="s">
        <v>31988</v>
      </c>
      <c r="I3794" t="s">
        <v>1879</v>
      </c>
      <c r="J3794">
        <v>3106.4</v>
      </c>
    </row>
    <row r="3795" spans="1:10" x14ac:dyDescent="0.2">
      <c r="A3795" t="s">
        <v>4037</v>
      </c>
      <c r="B3795" t="s">
        <v>3965</v>
      </c>
      <c r="I3795" t="s">
        <v>1879</v>
      </c>
      <c r="J3795">
        <v>1701.6</v>
      </c>
    </row>
    <row r="3796" spans="1:10" x14ac:dyDescent="0.2">
      <c r="A3796" t="s">
        <v>4038</v>
      </c>
      <c r="B3796" t="s">
        <v>3965</v>
      </c>
      <c r="I3796" t="s">
        <v>1879</v>
      </c>
      <c r="J3796">
        <v>1474.8</v>
      </c>
    </row>
    <row r="3797" spans="1:10" x14ac:dyDescent="0.2">
      <c r="A3797" t="s">
        <v>4039</v>
      </c>
      <c r="B3797" t="s">
        <v>3966</v>
      </c>
      <c r="I3797" t="s">
        <v>1879</v>
      </c>
      <c r="J3797">
        <v>3585.12</v>
      </c>
    </row>
    <row r="3798" spans="1:10" x14ac:dyDescent="0.2">
      <c r="A3798" t="s">
        <v>4040</v>
      </c>
      <c r="B3798" t="s">
        <v>3966</v>
      </c>
      <c r="I3798" t="s">
        <v>1879</v>
      </c>
      <c r="J3798">
        <v>3106.4</v>
      </c>
    </row>
    <row r="3799" spans="1:10" x14ac:dyDescent="0.2">
      <c r="A3799" t="s">
        <v>4041</v>
      </c>
      <c r="B3799" t="s">
        <v>31989</v>
      </c>
      <c r="I3799" t="s">
        <v>1879</v>
      </c>
      <c r="J3799">
        <v>6501.44</v>
      </c>
    </row>
    <row r="3800" spans="1:10" x14ac:dyDescent="0.2">
      <c r="A3800" t="s">
        <v>4042</v>
      </c>
      <c r="B3800" t="s">
        <v>31989</v>
      </c>
      <c r="I3800" t="s">
        <v>1879</v>
      </c>
      <c r="J3800">
        <v>5633.76</v>
      </c>
    </row>
    <row r="3801" spans="1:10" x14ac:dyDescent="0.2">
      <c r="A3801" t="s">
        <v>4043</v>
      </c>
      <c r="B3801" t="s">
        <v>31990</v>
      </c>
      <c r="I3801" t="s">
        <v>1879</v>
      </c>
      <c r="J3801">
        <v>7826.72</v>
      </c>
    </row>
    <row r="3802" spans="1:10" x14ac:dyDescent="0.2">
      <c r="A3802" t="s">
        <v>4044</v>
      </c>
      <c r="B3802" t="s">
        <v>31990</v>
      </c>
      <c r="I3802" t="s">
        <v>1879</v>
      </c>
      <c r="J3802">
        <v>6781.28</v>
      </c>
    </row>
    <row r="3803" spans="1:10" x14ac:dyDescent="0.2">
      <c r="A3803" t="s">
        <v>4045</v>
      </c>
      <c r="B3803" t="s">
        <v>3967</v>
      </c>
      <c r="I3803" t="s">
        <v>1879</v>
      </c>
      <c r="J3803">
        <v>10750.08</v>
      </c>
    </row>
    <row r="3804" spans="1:10" x14ac:dyDescent="0.2">
      <c r="A3804" t="s">
        <v>4046</v>
      </c>
      <c r="B3804" t="s">
        <v>3967</v>
      </c>
      <c r="I3804" t="s">
        <v>1879</v>
      </c>
      <c r="J3804">
        <v>9315.68</v>
      </c>
    </row>
    <row r="3805" spans="1:10" x14ac:dyDescent="0.2">
      <c r="A3805" t="s">
        <v>4047</v>
      </c>
      <c r="B3805" t="s">
        <v>3968</v>
      </c>
      <c r="I3805" t="s">
        <v>1879</v>
      </c>
      <c r="J3805">
        <v>7826.72</v>
      </c>
    </row>
    <row r="3806" spans="1:10" x14ac:dyDescent="0.2">
      <c r="A3806" t="s">
        <v>4048</v>
      </c>
      <c r="B3806" t="s">
        <v>3968</v>
      </c>
      <c r="I3806" t="s">
        <v>1879</v>
      </c>
      <c r="J3806">
        <v>6781.28</v>
      </c>
    </row>
    <row r="3807" spans="1:10" x14ac:dyDescent="0.2">
      <c r="A3807" t="s">
        <v>4049</v>
      </c>
      <c r="B3807" t="s">
        <v>31991</v>
      </c>
      <c r="I3807" t="s">
        <v>1879</v>
      </c>
      <c r="J3807">
        <v>21211.52</v>
      </c>
    </row>
    <row r="3808" spans="1:10" x14ac:dyDescent="0.2">
      <c r="A3808" t="s">
        <v>4050</v>
      </c>
      <c r="B3808" t="s">
        <v>31991</v>
      </c>
      <c r="I3808" t="s">
        <v>1879</v>
      </c>
      <c r="J3808">
        <v>18379.68</v>
      </c>
    </row>
    <row r="3809" spans="1:10" x14ac:dyDescent="0.2">
      <c r="A3809" t="s">
        <v>4051</v>
      </c>
      <c r="B3809" t="s">
        <v>31992</v>
      </c>
      <c r="I3809" t="s">
        <v>1879</v>
      </c>
      <c r="J3809">
        <v>42421.279999999999</v>
      </c>
    </row>
    <row r="3810" spans="1:10" x14ac:dyDescent="0.2">
      <c r="A3810" t="s">
        <v>4052</v>
      </c>
      <c r="B3810" t="s">
        <v>31992</v>
      </c>
      <c r="I3810" t="s">
        <v>1879</v>
      </c>
      <c r="J3810">
        <v>36759.360000000001</v>
      </c>
    </row>
    <row r="3811" spans="1:10" x14ac:dyDescent="0.2">
      <c r="A3811" t="s">
        <v>4053</v>
      </c>
      <c r="B3811" t="s">
        <v>31993</v>
      </c>
      <c r="I3811" t="s">
        <v>1879</v>
      </c>
      <c r="J3811">
        <v>48785.440000000002</v>
      </c>
    </row>
    <row r="3812" spans="1:10" x14ac:dyDescent="0.2">
      <c r="A3812" t="s">
        <v>4054</v>
      </c>
      <c r="B3812" t="s">
        <v>31993</v>
      </c>
      <c r="I3812" t="s">
        <v>1879</v>
      </c>
      <c r="J3812">
        <v>42273.440000000002</v>
      </c>
    </row>
    <row r="3813" spans="1:10" x14ac:dyDescent="0.2">
      <c r="A3813" t="s">
        <v>4055</v>
      </c>
      <c r="B3813" t="s">
        <v>4056</v>
      </c>
      <c r="I3813" t="s">
        <v>1879</v>
      </c>
      <c r="J3813">
        <v>6501.44</v>
      </c>
    </row>
    <row r="3814" spans="1:10" x14ac:dyDescent="0.2">
      <c r="A3814" t="s">
        <v>4057</v>
      </c>
      <c r="B3814" t="s">
        <v>4056</v>
      </c>
      <c r="I3814" t="s">
        <v>1879</v>
      </c>
      <c r="J3814">
        <v>5633.76</v>
      </c>
    </row>
    <row r="3815" spans="1:10" x14ac:dyDescent="0.2">
      <c r="A3815" t="s">
        <v>4058</v>
      </c>
      <c r="B3815" t="s">
        <v>31994</v>
      </c>
      <c r="I3815" t="s">
        <v>1879</v>
      </c>
      <c r="J3815">
        <v>4308.4799999999996</v>
      </c>
    </row>
    <row r="3816" spans="1:10" x14ac:dyDescent="0.2">
      <c r="A3816" t="s">
        <v>4059</v>
      </c>
      <c r="B3816" t="s">
        <v>31994</v>
      </c>
      <c r="I3816" t="s">
        <v>1879</v>
      </c>
      <c r="J3816">
        <v>3732.96</v>
      </c>
    </row>
    <row r="3817" spans="1:10" x14ac:dyDescent="0.2">
      <c r="A3817" t="s">
        <v>4060</v>
      </c>
      <c r="B3817" t="s">
        <v>31995</v>
      </c>
      <c r="I3817" t="s">
        <v>1879</v>
      </c>
      <c r="J3817">
        <v>7513.44</v>
      </c>
    </row>
    <row r="3818" spans="1:10" x14ac:dyDescent="0.2">
      <c r="A3818" t="s">
        <v>4061</v>
      </c>
      <c r="B3818" t="s">
        <v>31995</v>
      </c>
      <c r="I3818" t="s">
        <v>1879</v>
      </c>
      <c r="J3818">
        <v>6510.24</v>
      </c>
    </row>
    <row r="3819" spans="1:10" x14ac:dyDescent="0.2">
      <c r="A3819" t="s">
        <v>4062</v>
      </c>
      <c r="B3819" t="s">
        <v>3969</v>
      </c>
      <c r="I3819" t="s">
        <v>1879</v>
      </c>
      <c r="J3819">
        <v>5566.88</v>
      </c>
    </row>
    <row r="3820" spans="1:10" x14ac:dyDescent="0.2">
      <c r="A3820" t="s">
        <v>4063</v>
      </c>
      <c r="B3820" t="s">
        <v>3969</v>
      </c>
      <c r="I3820" t="s">
        <v>1879</v>
      </c>
      <c r="J3820">
        <v>4824.16</v>
      </c>
    </row>
    <row r="3821" spans="1:10" x14ac:dyDescent="0.2">
      <c r="A3821" t="s">
        <v>21506</v>
      </c>
      <c r="B3821" t="s">
        <v>31996</v>
      </c>
      <c r="I3821" t="s">
        <v>1879</v>
      </c>
      <c r="J3821">
        <v>29944.639999999999</v>
      </c>
    </row>
    <row r="3822" spans="1:10" x14ac:dyDescent="0.2">
      <c r="A3822" t="s">
        <v>21507</v>
      </c>
      <c r="B3822" t="s">
        <v>31996</v>
      </c>
      <c r="I3822" t="s">
        <v>1879</v>
      </c>
      <c r="J3822">
        <v>25947.68</v>
      </c>
    </row>
    <row r="3823" spans="1:10" x14ac:dyDescent="0.2">
      <c r="A3823" t="s">
        <v>4064</v>
      </c>
      <c r="B3823" t="s">
        <v>3970</v>
      </c>
      <c r="I3823" t="s">
        <v>1879</v>
      </c>
      <c r="J3823">
        <v>4308.4799999999996</v>
      </c>
    </row>
    <row r="3824" spans="1:10" x14ac:dyDescent="0.2">
      <c r="A3824" t="s">
        <v>4065</v>
      </c>
      <c r="B3824" t="s">
        <v>3970</v>
      </c>
      <c r="I3824" t="s">
        <v>1879</v>
      </c>
      <c r="J3824">
        <v>3732.96</v>
      </c>
    </row>
    <row r="3825" spans="1:10" x14ac:dyDescent="0.2">
      <c r="A3825" t="s">
        <v>4066</v>
      </c>
      <c r="B3825" t="s">
        <v>31997</v>
      </c>
      <c r="I3825" t="s">
        <v>1879</v>
      </c>
      <c r="J3825">
        <v>4308.4799999999996</v>
      </c>
    </row>
    <row r="3826" spans="1:10" x14ac:dyDescent="0.2">
      <c r="A3826" t="s">
        <v>4067</v>
      </c>
      <c r="B3826" t="s">
        <v>31997</v>
      </c>
      <c r="I3826" t="s">
        <v>1879</v>
      </c>
      <c r="J3826">
        <v>3732.96</v>
      </c>
    </row>
    <row r="3827" spans="1:10" x14ac:dyDescent="0.2">
      <c r="A3827" t="s">
        <v>4068</v>
      </c>
      <c r="B3827" t="s">
        <v>3971</v>
      </c>
      <c r="I3827" t="s">
        <v>1879</v>
      </c>
      <c r="J3827">
        <v>4704.4799999999996</v>
      </c>
    </row>
    <row r="3828" spans="1:10" x14ac:dyDescent="0.2">
      <c r="A3828" t="s">
        <v>4069</v>
      </c>
      <c r="B3828" t="s">
        <v>3971</v>
      </c>
      <c r="I3828" t="s">
        <v>1879</v>
      </c>
      <c r="J3828">
        <v>4076.16</v>
      </c>
    </row>
    <row r="3829" spans="1:10" x14ac:dyDescent="0.2">
      <c r="A3829" t="s">
        <v>4070</v>
      </c>
      <c r="B3829" t="s">
        <v>3972</v>
      </c>
      <c r="I3829" t="s">
        <v>1879</v>
      </c>
      <c r="J3829">
        <v>4704.4799999999996</v>
      </c>
    </row>
    <row r="3830" spans="1:10" x14ac:dyDescent="0.2">
      <c r="A3830" t="s">
        <v>4071</v>
      </c>
      <c r="B3830" t="s">
        <v>3972</v>
      </c>
      <c r="I3830" t="s">
        <v>1879</v>
      </c>
      <c r="J3830">
        <v>4076.16</v>
      </c>
    </row>
    <row r="3831" spans="1:10" x14ac:dyDescent="0.2">
      <c r="A3831" t="s">
        <v>4072</v>
      </c>
      <c r="B3831" t="s">
        <v>31998</v>
      </c>
      <c r="I3831" t="s">
        <v>1879</v>
      </c>
      <c r="J3831">
        <v>6501.44</v>
      </c>
    </row>
    <row r="3832" spans="1:10" x14ac:dyDescent="0.2">
      <c r="A3832" t="s">
        <v>4073</v>
      </c>
      <c r="B3832" t="s">
        <v>31998</v>
      </c>
      <c r="I3832" t="s">
        <v>1879</v>
      </c>
      <c r="J3832">
        <v>5633.76</v>
      </c>
    </row>
    <row r="3833" spans="1:10" x14ac:dyDescent="0.2">
      <c r="A3833" t="s">
        <v>4074</v>
      </c>
      <c r="B3833" t="s">
        <v>3973</v>
      </c>
      <c r="I3833" t="s">
        <v>1879</v>
      </c>
      <c r="J3833">
        <v>4704.4799999999996</v>
      </c>
    </row>
    <row r="3834" spans="1:10" x14ac:dyDescent="0.2">
      <c r="A3834" t="s">
        <v>4075</v>
      </c>
      <c r="B3834" t="s">
        <v>3973</v>
      </c>
      <c r="I3834" t="s">
        <v>1879</v>
      </c>
      <c r="J3834">
        <v>4076.16</v>
      </c>
    </row>
    <row r="3835" spans="1:10" x14ac:dyDescent="0.2">
      <c r="A3835" t="s">
        <v>4076</v>
      </c>
      <c r="B3835" t="s">
        <v>31999</v>
      </c>
      <c r="I3835" t="s">
        <v>1879</v>
      </c>
      <c r="J3835">
        <v>7826.72</v>
      </c>
    </row>
    <row r="3836" spans="1:10" x14ac:dyDescent="0.2">
      <c r="A3836" t="s">
        <v>4077</v>
      </c>
      <c r="B3836" t="s">
        <v>31999</v>
      </c>
      <c r="I3836" t="s">
        <v>1879</v>
      </c>
      <c r="J3836">
        <v>6781.28</v>
      </c>
    </row>
    <row r="3837" spans="1:10" x14ac:dyDescent="0.2">
      <c r="A3837" t="s">
        <v>4078</v>
      </c>
      <c r="B3837" t="s">
        <v>4079</v>
      </c>
      <c r="I3837" t="s">
        <v>1879</v>
      </c>
      <c r="J3837">
        <v>6501.44</v>
      </c>
    </row>
    <row r="3838" spans="1:10" x14ac:dyDescent="0.2">
      <c r="A3838" t="s">
        <v>4080</v>
      </c>
      <c r="B3838" t="s">
        <v>4079</v>
      </c>
      <c r="I3838" t="s">
        <v>1879</v>
      </c>
      <c r="J3838">
        <v>5633.76</v>
      </c>
    </row>
    <row r="3839" spans="1:10" x14ac:dyDescent="0.2">
      <c r="A3839" t="s">
        <v>4081</v>
      </c>
      <c r="B3839" t="s">
        <v>32000</v>
      </c>
      <c r="I3839" t="s">
        <v>1879</v>
      </c>
      <c r="J3839">
        <v>3585.12</v>
      </c>
    </row>
    <row r="3840" spans="1:10" x14ac:dyDescent="0.2">
      <c r="A3840" t="s">
        <v>4082</v>
      </c>
      <c r="B3840" t="s">
        <v>32000</v>
      </c>
      <c r="I3840" t="s">
        <v>1879</v>
      </c>
      <c r="J3840">
        <v>3106.4</v>
      </c>
    </row>
    <row r="3841" spans="1:10" x14ac:dyDescent="0.2">
      <c r="A3841" t="s">
        <v>4083</v>
      </c>
      <c r="B3841" t="s">
        <v>32001</v>
      </c>
      <c r="I3841" t="s">
        <v>1879</v>
      </c>
      <c r="J3841">
        <v>6501.44</v>
      </c>
    </row>
    <row r="3842" spans="1:10" x14ac:dyDescent="0.2">
      <c r="A3842" t="s">
        <v>4084</v>
      </c>
      <c r="B3842" t="s">
        <v>32001</v>
      </c>
      <c r="I3842" t="s">
        <v>1879</v>
      </c>
      <c r="J3842">
        <v>5633.76</v>
      </c>
    </row>
    <row r="3843" spans="1:10" x14ac:dyDescent="0.2">
      <c r="A3843" t="s">
        <v>4085</v>
      </c>
      <c r="B3843" t="s">
        <v>3975</v>
      </c>
      <c r="I3843" t="s">
        <v>1879</v>
      </c>
      <c r="J3843">
        <v>4704.4799999999996</v>
      </c>
    </row>
    <row r="3844" spans="1:10" x14ac:dyDescent="0.2">
      <c r="A3844" t="s">
        <v>4086</v>
      </c>
      <c r="B3844" t="s">
        <v>3975</v>
      </c>
      <c r="I3844" t="s">
        <v>1879</v>
      </c>
      <c r="J3844">
        <v>4076.16</v>
      </c>
    </row>
    <row r="3845" spans="1:10" x14ac:dyDescent="0.2">
      <c r="A3845" t="s">
        <v>4087</v>
      </c>
      <c r="B3845" t="s">
        <v>3976</v>
      </c>
      <c r="I3845" t="s">
        <v>1879</v>
      </c>
      <c r="J3845">
        <v>5061.76</v>
      </c>
    </row>
    <row r="3846" spans="1:10" x14ac:dyDescent="0.2">
      <c r="A3846" t="s">
        <v>4088</v>
      </c>
      <c r="B3846" t="s">
        <v>3976</v>
      </c>
      <c r="I3846" t="s">
        <v>1879</v>
      </c>
      <c r="J3846">
        <v>4385.92</v>
      </c>
    </row>
    <row r="3847" spans="1:10" x14ac:dyDescent="0.2">
      <c r="A3847" t="s">
        <v>4089</v>
      </c>
      <c r="B3847" t="s">
        <v>3977</v>
      </c>
      <c r="I3847" t="s">
        <v>1879</v>
      </c>
      <c r="J3847">
        <v>5061.76</v>
      </c>
    </row>
    <row r="3848" spans="1:10" x14ac:dyDescent="0.2">
      <c r="A3848" t="s">
        <v>4090</v>
      </c>
      <c r="B3848" t="s">
        <v>3977</v>
      </c>
      <c r="I3848" t="s">
        <v>1879</v>
      </c>
      <c r="J3848">
        <v>4385.92</v>
      </c>
    </row>
    <row r="3849" spans="1:10" x14ac:dyDescent="0.2">
      <c r="A3849" t="s">
        <v>4091</v>
      </c>
      <c r="B3849" t="s">
        <v>32002</v>
      </c>
      <c r="I3849" t="s">
        <v>1879</v>
      </c>
      <c r="J3849">
        <v>5283.52</v>
      </c>
    </row>
    <row r="3850" spans="1:10" x14ac:dyDescent="0.2">
      <c r="A3850" t="s">
        <v>4092</v>
      </c>
      <c r="B3850" t="s">
        <v>32002</v>
      </c>
      <c r="I3850" t="s">
        <v>1879</v>
      </c>
      <c r="J3850">
        <v>4577.76</v>
      </c>
    </row>
    <row r="3851" spans="1:10" x14ac:dyDescent="0.2">
      <c r="A3851" t="s">
        <v>4093</v>
      </c>
      <c r="B3851" t="s">
        <v>3978</v>
      </c>
      <c r="I3851" t="s">
        <v>1879</v>
      </c>
      <c r="J3851">
        <v>4704.4799999999996</v>
      </c>
    </row>
    <row r="3852" spans="1:10" x14ac:dyDescent="0.2">
      <c r="A3852" t="s">
        <v>4094</v>
      </c>
      <c r="B3852" t="s">
        <v>3978</v>
      </c>
      <c r="I3852" t="s">
        <v>1879</v>
      </c>
      <c r="J3852">
        <v>4076.16</v>
      </c>
    </row>
    <row r="3853" spans="1:10" x14ac:dyDescent="0.2">
      <c r="A3853" t="s">
        <v>4095</v>
      </c>
      <c r="B3853" t="s">
        <v>32003</v>
      </c>
      <c r="I3853" t="s">
        <v>1879</v>
      </c>
      <c r="J3853">
        <v>4727.3599999999997</v>
      </c>
    </row>
    <row r="3854" spans="1:10" x14ac:dyDescent="0.2">
      <c r="A3854" t="s">
        <v>4096</v>
      </c>
      <c r="B3854" t="s">
        <v>32003</v>
      </c>
      <c r="I3854" t="s">
        <v>1879</v>
      </c>
      <c r="J3854">
        <v>4097.28</v>
      </c>
    </row>
    <row r="3855" spans="1:10" x14ac:dyDescent="0.2">
      <c r="A3855" t="s">
        <v>4097</v>
      </c>
      <c r="B3855" t="s">
        <v>32004</v>
      </c>
      <c r="I3855" t="s">
        <v>1879</v>
      </c>
      <c r="J3855">
        <v>2914.56</v>
      </c>
    </row>
    <row r="3856" spans="1:10" x14ac:dyDescent="0.2">
      <c r="A3856" t="s">
        <v>4098</v>
      </c>
      <c r="B3856" t="s">
        <v>32004</v>
      </c>
      <c r="I3856" t="s">
        <v>1879</v>
      </c>
      <c r="J3856">
        <v>2525.6</v>
      </c>
    </row>
    <row r="3857" spans="1:10" x14ac:dyDescent="0.2">
      <c r="A3857" t="s">
        <v>4099</v>
      </c>
      <c r="B3857" t="s">
        <v>4100</v>
      </c>
      <c r="I3857" t="s">
        <v>1879</v>
      </c>
      <c r="J3857">
        <v>5566.88</v>
      </c>
    </row>
    <row r="3858" spans="1:10" x14ac:dyDescent="0.2">
      <c r="A3858" t="s">
        <v>4101</v>
      </c>
      <c r="B3858" t="s">
        <v>4100</v>
      </c>
      <c r="I3858" t="s">
        <v>1879</v>
      </c>
      <c r="J3858">
        <v>4824.16</v>
      </c>
    </row>
    <row r="3859" spans="1:10" x14ac:dyDescent="0.2">
      <c r="A3859" t="s">
        <v>4102</v>
      </c>
      <c r="B3859" t="s">
        <v>3986</v>
      </c>
      <c r="I3859" t="s">
        <v>1879</v>
      </c>
      <c r="J3859">
        <v>8902.08</v>
      </c>
    </row>
    <row r="3860" spans="1:10" x14ac:dyDescent="0.2">
      <c r="A3860" t="s">
        <v>4103</v>
      </c>
      <c r="B3860" t="s">
        <v>3986</v>
      </c>
      <c r="I3860" t="s">
        <v>1879</v>
      </c>
      <c r="J3860">
        <v>7712.32</v>
      </c>
    </row>
    <row r="3861" spans="1:10" x14ac:dyDescent="0.2">
      <c r="A3861" t="s">
        <v>4104</v>
      </c>
      <c r="B3861" t="s">
        <v>3979</v>
      </c>
      <c r="I3861" t="s">
        <v>1879</v>
      </c>
      <c r="J3861">
        <v>5061.76</v>
      </c>
    </row>
    <row r="3862" spans="1:10" x14ac:dyDescent="0.2">
      <c r="A3862" t="s">
        <v>4105</v>
      </c>
      <c r="B3862" t="s">
        <v>3979</v>
      </c>
      <c r="I3862" t="s">
        <v>1879</v>
      </c>
      <c r="J3862">
        <v>4385.92</v>
      </c>
    </row>
    <row r="3863" spans="1:10" x14ac:dyDescent="0.2">
      <c r="A3863" t="s">
        <v>4106</v>
      </c>
      <c r="B3863" t="s">
        <v>32005</v>
      </c>
      <c r="I3863" t="s">
        <v>1879</v>
      </c>
      <c r="J3863">
        <v>10750.08</v>
      </c>
    </row>
    <row r="3864" spans="1:10" x14ac:dyDescent="0.2">
      <c r="A3864" t="s">
        <v>4107</v>
      </c>
      <c r="B3864" t="s">
        <v>32005</v>
      </c>
      <c r="I3864" t="s">
        <v>1879</v>
      </c>
      <c r="J3864">
        <v>9315.68</v>
      </c>
    </row>
    <row r="3865" spans="1:10" x14ac:dyDescent="0.2">
      <c r="A3865" t="s">
        <v>4108</v>
      </c>
      <c r="B3865" t="s">
        <v>32006</v>
      </c>
      <c r="I3865" t="s">
        <v>1879</v>
      </c>
      <c r="J3865">
        <v>7826.72</v>
      </c>
    </row>
    <row r="3866" spans="1:10" x14ac:dyDescent="0.2">
      <c r="A3866" t="s">
        <v>4109</v>
      </c>
      <c r="B3866" t="s">
        <v>32006</v>
      </c>
      <c r="I3866" t="s">
        <v>1879</v>
      </c>
      <c r="J3866">
        <v>6781.28</v>
      </c>
    </row>
    <row r="3867" spans="1:10" x14ac:dyDescent="0.2">
      <c r="A3867" t="s">
        <v>4110</v>
      </c>
      <c r="B3867" t="s">
        <v>32007</v>
      </c>
      <c r="I3867" t="s">
        <v>1879</v>
      </c>
      <c r="J3867">
        <v>21211.52</v>
      </c>
    </row>
    <row r="3868" spans="1:10" x14ac:dyDescent="0.2">
      <c r="A3868" t="s">
        <v>4111</v>
      </c>
      <c r="B3868" t="s">
        <v>32007</v>
      </c>
      <c r="I3868" t="s">
        <v>1879</v>
      </c>
      <c r="J3868">
        <v>18379.68</v>
      </c>
    </row>
    <row r="3869" spans="1:10" x14ac:dyDescent="0.2">
      <c r="A3869" t="s">
        <v>4112</v>
      </c>
      <c r="B3869" t="s">
        <v>32008</v>
      </c>
      <c r="I3869" t="s">
        <v>1879</v>
      </c>
      <c r="J3869">
        <v>7826.72</v>
      </c>
    </row>
    <row r="3870" spans="1:10" x14ac:dyDescent="0.2">
      <c r="A3870" t="s">
        <v>4113</v>
      </c>
      <c r="B3870" t="s">
        <v>32008</v>
      </c>
      <c r="I3870" t="s">
        <v>1879</v>
      </c>
      <c r="J3870">
        <v>6781.28</v>
      </c>
    </row>
    <row r="3871" spans="1:10" x14ac:dyDescent="0.2">
      <c r="A3871" t="s">
        <v>4114</v>
      </c>
      <c r="B3871" t="s">
        <v>3974</v>
      </c>
      <c r="I3871" t="s">
        <v>1879</v>
      </c>
      <c r="J3871">
        <v>7826.72</v>
      </c>
    </row>
    <row r="3872" spans="1:10" x14ac:dyDescent="0.2">
      <c r="A3872" t="s">
        <v>4115</v>
      </c>
      <c r="B3872" t="s">
        <v>3974</v>
      </c>
      <c r="I3872" t="s">
        <v>1879</v>
      </c>
      <c r="J3872">
        <v>6781.28</v>
      </c>
    </row>
    <row r="3873" spans="1:10" x14ac:dyDescent="0.2">
      <c r="A3873" t="s">
        <v>4116</v>
      </c>
      <c r="B3873" t="s">
        <v>32009</v>
      </c>
      <c r="I3873" t="s">
        <v>1879</v>
      </c>
      <c r="J3873">
        <v>4308.4799999999996</v>
      </c>
    </row>
    <row r="3874" spans="1:10" x14ac:dyDescent="0.2">
      <c r="A3874" t="s">
        <v>4117</v>
      </c>
      <c r="B3874" t="s">
        <v>32009</v>
      </c>
      <c r="I3874" t="s">
        <v>1879</v>
      </c>
      <c r="J3874">
        <v>3732.96</v>
      </c>
    </row>
    <row r="3875" spans="1:10" x14ac:dyDescent="0.2">
      <c r="A3875" t="s">
        <v>4118</v>
      </c>
      <c r="B3875" t="s">
        <v>32010</v>
      </c>
      <c r="I3875" t="s">
        <v>1879</v>
      </c>
      <c r="J3875">
        <v>7826.72</v>
      </c>
    </row>
    <row r="3876" spans="1:10" x14ac:dyDescent="0.2">
      <c r="A3876" t="s">
        <v>4119</v>
      </c>
      <c r="B3876" t="s">
        <v>32010</v>
      </c>
      <c r="I3876" t="s">
        <v>1879</v>
      </c>
      <c r="J3876">
        <v>6781.28</v>
      </c>
    </row>
    <row r="3877" spans="1:10" x14ac:dyDescent="0.2">
      <c r="A3877" t="s">
        <v>4120</v>
      </c>
      <c r="B3877" t="s">
        <v>32011</v>
      </c>
      <c r="I3877" t="s">
        <v>1879</v>
      </c>
      <c r="J3877">
        <v>7826.72</v>
      </c>
    </row>
    <row r="3878" spans="1:10" x14ac:dyDescent="0.2">
      <c r="A3878" t="s">
        <v>4121</v>
      </c>
      <c r="B3878" t="s">
        <v>32011</v>
      </c>
      <c r="I3878" t="s">
        <v>1879</v>
      </c>
      <c r="J3878">
        <v>6781.28</v>
      </c>
    </row>
    <row r="3879" spans="1:10" x14ac:dyDescent="0.2">
      <c r="A3879" t="s">
        <v>4122</v>
      </c>
      <c r="B3879" t="s">
        <v>3980</v>
      </c>
      <c r="I3879" t="s">
        <v>1879</v>
      </c>
      <c r="J3879">
        <v>21211.52</v>
      </c>
    </row>
    <row r="3880" spans="1:10" x14ac:dyDescent="0.2">
      <c r="A3880" t="s">
        <v>4123</v>
      </c>
      <c r="B3880" t="s">
        <v>3980</v>
      </c>
      <c r="I3880" t="s">
        <v>1879</v>
      </c>
      <c r="J3880">
        <v>18379.68</v>
      </c>
    </row>
    <row r="3881" spans="1:10" x14ac:dyDescent="0.2">
      <c r="A3881" t="s">
        <v>4124</v>
      </c>
      <c r="B3881" t="s">
        <v>3981</v>
      </c>
      <c r="I3881" t="s">
        <v>1879</v>
      </c>
      <c r="J3881">
        <v>5566.88</v>
      </c>
    </row>
    <row r="3882" spans="1:10" x14ac:dyDescent="0.2">
      <c r="A3882" t="s">
        <v>4125</v>
      </c>
      <c r="B3882" t="s">
        <v>3981</v>
      </c>
      <c r="I3882" t="s">
        <v>1879</v>
      </c>
      <c r="J3882">
        <v>4824.16</v>
      </c>
    </row>
    <row r="3883" spans="1:10" x14ac:dyDescent="0.2">
      <c r="A3883" t="s">
        <v>4126</v>
      </c>
      <c r="B3883" t="s">
        <v>4127</v>
      </c>
      <c r="I3883" t="s">
        <v>1879</v>
      </c>
      <c r="J3883">
        <v>4308.4799999999996</v>
      </c>
    </row>
    <row r="3884" spans="1:10" x14ac:dyDescent="0.2">
      <c r="A3884" t="s">
        <v>4128</v>
      </c>
      <c r="B3884" t="s">
        <v>4127</v>
      </c>
      <c r="I3884" t="s">
        <v>1879</v>
      </c>
      <c r="J3884">
        <v>3732.96</v>
      </c>
    </row>
    <row r="3885" spans="1:10" x14ac:dyDescent="0.2">
      <c r="A3885" t="s">
        <v>4129</v>
      </c>
      <c r="B3885" t="s">
        <v>3982</v>
      </c>
      <c r="I3885" t="s">
        <v>1879</v>
      </c>
      <c r="J3885">
        <v>5061.76</v>
      </c>
    </row>
    <row r="3886" spans="1:10" x14ac:dyDescent="0.2">
      <c r="A3886" t="s">
        <v>4130</v>
      </c>
      <c r="B3886" t="s">
        <v>3982</v>
      </c>
      <c r="I3886" t="s">
        <v>1879</v>
      </c>
      <c r="J3886">
        <v>4385.92</v>
      </c>
    </row>
    <row r="3887" spans="1:10" x14ac:dyDescent="0.2">
      <c r="A3887" t="s">
        <v>4131</v>
      </c>
      <c r="B3887" t="s">
        <v>3983</v>
      </c>
      <c r="I3887" t="s">
        <v>1879</v>
      </c>
      <c r="J3887">
        <v>5061.76</v>
      </c>
    </row>
    <row r="3888" spans="1:10" x14ac:dyDescent="0.2">
      <c r="A3888" t="s">
        <v>4132</v>
      </c>
      <c r="B3888" t="s">
        <v>3983</v>
      </c>
      <c r="I3888" t="s">
        <v>1879</v>
      </c>
      <c r="J3888">
        <v>4385.92</v>
      </c>
    </row>
    <row r="3889" spans="1:10" x14ac:dyDescent="0.2">
      <c r="A3889" t="s">
        <v>4133</v>
      </c>
      <c r="B3889" t="s">
        <v>3984</v>
      </c>
      <c r="I3889" t="s">
        <v>1879</v>
      </c>
      <c r="J3889">
        <v>3402.08</v>
      </c>
    </row>
    <row r="3890" spans="1:10" x14ac:dyDescent="0.2">
      <c r="A3890" t="s">
        <v>4134</v>
      </c>
      <c r="B3890" t="s">
        <v>3984</v>
      </c>
      <c r="I3890" t="s">
        <v>1879</v>
      </c>
      <c r="J3890">
        <v>2948</v>
      </c>
    </row>
    <row r="3891" spans="1:10" x14ac:dyDescent="0.2">
      <c r="A3891" t="s">
        <v>4135</v>
      </c>
      <c r="B3891" t="s">
        <v>3985</v>
      </c>
      <c r="I3891" t="s">
        <v>1879</v>
      </c>
      <c r="J3891">
        <v>3402.08</v>
      </c>
    </row>
    <row r="3892" spans="1:10" x14ac:dyDescent="0.2">
      <c r="A3892" t="s">
        <v>4136</v>
      </c>
      <c r="B3892" t="s">
        <v>3985</v>
      </c>
      <c r="I3892" t="s">
        <v>1879</v>
      </c>
      <c r="J3892">
        <v>2948</v>
      </c>
    </row>
    <row r="3893" spans="1:10" x14ac:dyDescent="0.2">
      <c r="A3893" t="s">
        <v>4137</v>
      </c>
      <c r="B3893" t="s">
        <v>21508</v>
      </c>
      <c r="I3893" t="s">
        <v>1879</v>
      </c>
      <c r="J3893">
        <v>16809.12</v>
      </c>
    </row>
    <row r="3894" spans="1:10" x14ac:dyDescent="0.2">
      <c r="A3894" t="s">
        <v>4138</v>
      </c>
      <c r="B3894" t="s">
        <v>21508</v>
      </c>
      <c r="I3894" t="s">
        <v>1879</v>
      </c>
      <c r="J3894">
        <v>14564.6</v>
      </c>
    </row>
    <row r="3895" spans="1:10" x14ac:dyDescent="0.2">
      <c r="A3895" t="s">
        <v>4139</v>
      </c>
      <c r="B3895" t="s">
        <v>32012</v>
      </c>
      <c r="I3895" t="s">
        <v>1879</v>
      </c>
      <c r="J3895">
        <v>33618.239999999998</v>
      </c>
    </row>
    <row r="3896" spans="1:10" x14ac:dyDescent="0.2">
      <c r="A3896" t="s">
        <v>4140</v>
      </c>
      <c r="B3896" t="s">
        <v>32012</v>
      </c>
      <c r="I3896" t="s">
        <v>1879</v>
      </c>
      <c r="J3896">
        <v>29129.200000000001</v>
      </c>
    </row>
    <row r="3897" spans="1:10" x14ac:dyDescent="0.2">
      <c r="A3897" t="s">
        <v>4141</v>
      </c>
      <c r="B3897" t="s">
        <v>32013</v>
      </c>
      <c r="I3897" t="s">
        <v>1879</v>
      </c>
      <c r="J3897">
        <v>50427.360000000001</v>
      </c>
    </row>
    <row r="3898" spans="1:10" x14ac:dyDescent="0.2">
      <c r="A3898" t="s">
        <v>4142</v>
      </c>
      <c r="B3898" t="s">
        <v>32013</v>
      </c>
      <c r="I3898" t="s">
        <v>1879</v>
      </c>
      <c r="J3898">
        <v>43693.81</v>
      </c>
    </row>
    <row r="3899" spans="1:10" x14ac:dyDescent="0.2">
      <c r="A3899" t="s">
        <v>21509</v>
      </c>
      <c r="B3899" t="s">
        <v>32014</v>
      </c>
      <c r="I3899" t="s">
        <v>1879</v>
      </c>
      <c r="J3899">
        <v>67236.479999999996</v>
      </c>
    </row>
    <row r="3900" spans="1:10" x14ac:dyDescent="0.2">
      <c r="A3900" t="s">
        <v>21510</v>
      </c>
      <c r="B3900" t="s">
        <v>32014</v>
      </c>
      <c r="I3900" t="s">
        <v>1879</v>
      </c>
      <c r="J3900">
        <v>58258.41</v>
      </c>
    </row>
    <row r="3901" spans="1:10" x14ac:dyDescent="0.2">
      <c r="A3901" t="s">
        <v>4143</v>
      </c>
      <c r="B3901" t="s">
        <v>32015</v>
      </c>
      <c r="I3901" t="s">
        <v>1879</v>
      </c>
      <c r="J3901">
        <v>13026</v>
      </c>
    </row>
    <row r="3902" spans="1:10" x14ac:dyDescent="0.2">
      <c r="A3902" t="s">
        <v>4144</v>
      </c>
      <c r="B3902" t="s">
        <v>32015</v>
      </c>
      <c r="I3902" t="s">
        <v>1879</v>
      </c>
      <c r="J3902">
        <v>11286.64</v>
      </c>
    </row>
    <row r="3903" spans="1:10" x14ac:dyDescent="0.2">
      <c r="A3903" t="s">
        <v>4145</v>
      </c>
      <c r="B3903" t="s">
        <v>32016</v>
      </c>
      <c r="I3903" t="s">
        <v>1879</v>
      </c>
      <c r="J3903">
        <v>26052</v>
      </c>
    </row>
    <row r="3904" spans="1:10" x14ac:dyDescent="0.2">
      <c r="A3904" t="s">
        <v>4146</v>
      </c>
      <c r="B3904" t="s">
        <v>32016</v>
      </c>
      <c r="I3904" t="s">
        <v>1879</v>
      </c>
      <c r="J3904">
        <v>22573.29</v>
      </c>
    </row>
    <row r="3905" spans="1:10" x14ac:dyDescent="0.2">
      <c r="A3905" t="s">
        <v>4147</v>
      </c>
      <c r="B3905" t="s">
        <v>32017</v>
      </c>
      <c r="I3905" t="s">
        <v>1879</v>
      </c>
      <c r="J3905">
        <v>39078.01</v>
      </c>
    </row>
    <row r="3906" spans="1:10" x14ac:dyDescent="0.2">
      <c r="A3906" t="s">
        <v>4148</v>
      </c>
      <c r="B3906" t="s">
        <v>32017</v>
      </c>
      <c r="I3906" t="s">
        <v>1879</v>
      </c>
      <c r="J3906">
        <v>33859.93</v>
      </c>
    </row>
    <row r="3907" spans="1:10" x14ac:dyDescent="0.2">
      <c r="A3907" t="s">
        <v>21511</v>
      </c>
      <c r="B3907" t="s">
        <v>32018</v>
      </c>
      <c r="I3907" t="s">
        <v>1879</v>
      </c>
      <c r="J3907">
        <v>52104.01</v>
      </c>
    </row>
    <row r="3908" spans="1:10" x14ac:dyDescent="0.2">
      <c r="A3908" t="s">
        <v>21512</v>
      </c>
      <c r="B3908" t="s">
        <v>32018</v>
      </c>
      <c r="I3908" t="s">
        <v>1879</v>
      </c>
      <c r="J3908">
        <v>45146.58</v>
      </c>
    </row>
    <row r="3909" spans="1:10" x14ac:dyDescent="0.2">
      <c r="A3909" t="s">
        <v>4149</v>
      </c>
      <c r="B3909" t="s">
        <v>21513</v>
      </c>
      <c r="J3909">
        <v>10534</v>
      </c>
    </row>
    <row r="3910" spans="1:10" x14ac:dyDescent="0.2">
      <c r="A3910" t="s">
        <v>4150</v>
      </c>
      <c r="B3910" t="s">
        <v>21513</v>
      </c>
      <c r="J3910">
        <v>9128</v>
      </c>
    </row>
    <row r="3911" spans="1:10" x14ac:dyDescent="0.2">
      <c r="A3911" t="s">
        <v>4151</v>
      </c>
      <c r="B3911" t="s">
        <v>32019</v>
      </c>
      <c r="I3911" t="s">
        <v>1879</v>
      </c>
      <c r="J3911">
        <v>18995.87</v>
      </c>
    </row>
    <row r="3912" spans="1:10" x14ac:dyDescent="0.2">
      <c r="A3912" t="s">
        <v>4152</v>
      </c>
      <c r="B3912" t="s">
        <v>32019</v>
      </c>
      <c r="I3912" t="s">
        <v>1879</v>
      </c>
      <c r="J3912">
        <v>16462.54</v>
      </c>
    </row>
    <row r="3913" spans="1:10" x14ac:dyDescent="0.2">
      <c r="A3913" t="s">
        <v>4153</v>
      </c>
      <c r="B3913" t="s">
        <v>32020</v>
      </c>
      <c r="I3913" t="s">
        <v>1879</v>
      </c>
      <c r="J3913">
        <v>37991.74</v>
      </c>
    </row>
    <row r="3914" spans="1:10" x14ac:dyDescent="0.2">
      <c r="A3914" t="s">
        <v>4154</v>
      </c>
      <c r="B3914" t="s">
        <v>32020</v>
      </c>
      <c r="I3914" t="s">
        <v>1879</v>
      </c>
      <c r="J3914">
        <v>32925.08</v>
      </c>
    </row>
    <row r="3915" spans="1:10" x14ac:dyDescent="0.2">
      <c r="A3915" t="s">
        <v>4155</v>
      </c>
      <c r="B3915" t="s">
        <v>32021</v>
      </c>
      <c r="I3915" t="s">
        <v>1879</v>
      </c>
      <c r="J3915">
        <v>56987.62</v>
      </c>
    </row>
    <row r="3916" spans="1:10" x14ac:dyDescent="0.2">
      <c r="A3916" t="s">
        <v>4156</v>
      </c>
      <c r="B3916" t="s">
        <v>32021</v>
      </c>
      <c r="I3916" t="s">
        <v>1879</v>
      </c>
      <c r="J3916">
        <v>49387.62</v>
      </c>
    </row>
    <row r="3917" spans="1:10" x14ac:dyDescent="0.2">
      <c r="A3917" t="s">
        <v>4157</v>
      </c>
      <c r="B3917" t="s">
        <v>32022</v>
      </c>
      <c r="I3917" t="s">
        <v>1879</v>
      </c>
      <c r="J3917">
        <v>75983.490000000005</v>
      </c>
    </row>
    <row r="3918" spans="1:10" x14ac:dyDescent="0.2">
      <c r="A3918" t="s">
        <v>4158</v>
      </c>
      <c r="B3918" t="s">
        <v>32022</v>
      </c>
      <c r="I3918" t="s">
        <v>1879</v>
      </c>
      <c r="J3918">
        <v>65850.16</v>
      </c>
    </row>
    <row r="3919" spans="1:10" x14ac:dyDescent="0.2">
      <c r="A3919" t="s">
        <v>4159</v>
      </c>
      <c r="B3919" t="s">
        <v>32023</v>
      </c>
      <c r="I3919" t="s">
        <v>1879</v>
      </c>
      <c r="J3919">
        <v>14720.59</v>
      </c>
    </row>
    <row r="3920" spans="1:10" x14ac:dyDescent="0.2">
      <c r="A3920" t="s">
        <v>4160</v>
      </c>
      <c r="B3920" t="s">
        <v>32023</v>
      </c>
      <c r="I3920" t="s">
        <v>1879</v>
      </c>
      <c r="J3920">
        <v>12757.42</v>
      </c>
    </row>
    <row r="3921" spans="1:10" x14ac:dyDescent="0.2">
      <c r="A3921" t="s">
        <v>4161</v>
      </c>
      <c r="B3921" t="s">
        <v>32024</v>
      </c>
      <c r="I3921" t="s">
        <v>1879</v>
      </c>
      <c r="J3921">
        <v>29441.19</v>
      </c>
    </row>
    <row r="3922" spans="1:10" x14ac:dyDescent="0.2">
      <c r="A3922" t="s">
        <v>4162</v>
      </c>
      <c r="B3922" t="s">
        <v>32024</v>
      </c>
      <c r="I3922" t="s">
        <v>1879</v>
      </c>
      <c r="J3922">
        <v>25514.85</v>
      </c>
    </row>
    <row r="3923" spans="1:10" x14ac:dyDescent="0.2">
      <c r="A3923" t="s">
        <v>4163</v>
      </c>
      <c r="B3923" t="s">
        <v>32025</v>
      </c>
      <c r="I3923" t="s">
        <v>1879</v>
      </c>
      <c r="J3923">
        <v>44161.79</v>
      </c>
    </row>
    <row r="3924" spans="1:10" x14ac:dyDescent="0.2">
      <c r="A3924" t="s">
        <v>4164</v>
      </c>
      <c r="B3924" t="s">
        <v>32025</v>
      </c>
      <c r="I3924" t="s">
        <v>1879</v>
      </c>
      <c r="J3924">
        <v>38272.269999999997</v>
      </c>
    </row>
    <row r="3925" spans="1:10" x14ac:dyDescent="0.2">
      <c r="A3925" t="s">
        <v>4165</v>
      </c>
      <c r="B3925" t="s">
        <v>32026</v>
      </c>
      <c r="I3925" t="s">
        <v>1879</v>
      </c>
      <c r="J3925">
        <v>58882.39</v>
      </c>
    </row>
    <row r="3926" spans="1:10" x14ac:dyDescent="0.2">
      <c r="A3926" t="s">
        <v>4166</v>
      </c>
      <c r="B3926" t="s">
        <v>32026</v>
      </c>
      <c r="I3926" t="s">
        <v>1879</v>
      </c>
      <c r="J3926">
        <v>51029.7</v>
      </c>
    </row>
    <row r="3927" spans="1:10" x14ac:dyDescent="0.2">
      <c r="A3927" t="s">
        <v>4167</v>
      </c>
      <c r="B3927" t="s">
        <v>21514</v>
      </c>
      <c r="J3927">
        <v>5389</v>
      </c>
    </row>
    <row r="3928" spans="1:10" x14ac:dyDescent="0.2">
      <c r="A3928" t="s">
        <v>4168</v>
      </c>
      <c r="B3928" t="s">
        <v>21514</v>
      </c>
      <c r="J3928">
        <v>4820</v>
      </c>
    </row>
    <row r="3929" spans="1:10" x14ac:dyDescent="0.2">
      <c r="A3929" t="s">
        <v>4169</v>
      </c>
      <c r="B3929" t="s">
        <v>32027</v>
      </c>
      <c r="I3929" t="s">
        <v>4</v>
      </c>
      <c r="J3929">
        <v>33.07</v>
      </c>
    </row>
    <row r="3930" spans="1:10" x14ac:dyDescent="0.2">
      <c r="A3930" t="s">
        <v>4170</v>
      </c>
      <c r="B3930" t="s">
        <v>32027</v>
      </c>
      <c r="I3930" t="s">
        <v>4</v>
      </c>
      <c r="J3930">
        <v>28.7</v>
      </c>
    </row>
    <row r="3931" spans="1:10" x14ac:dyDescent="0.2">
      <c r="A3931" t="s">
        <v>4171</v>
      </c>
      <c r="B3931" t="s">
        <v>32028</v>
      </c>
      <c r="I3931" t="s">
        <v>4</v>
      </c>
      <c r="J3931">
        <v>48.41</v>
      </c>
    </row>
    <row r="3932" spans="1:10" x14ac:dyDescent="0.2">
      <c r="A3932" t="s">
        <v>4172</v>
      </c>
      <c r="B3932" t="s">
        <v>32028</v>
      </c>
      <c r="I3932" t="s">
        <v>4</v>
      </c>
      <c r="J3932">
        <v>42.04</v>
      </c>
    </row>
    <row r="3933" spans="1:10" x14ac:dyDescent="0.2">
      <c r="A3933" t="s">
        <v>4173</v>
      </c>
      <c r="B3933" t="s">
        <v>32029</v>
      </c>
      <c r="I3933" t="s">
        <v>4</v>
      </c>
      <c r="J3933">
        <v>68.86</v>
      </c>
    </row>
    <row r="3934" spans="1:10" x14ac:dyDescent="0.2">
      <c r="A3934" t="s">
        <v>4174</v>
      </c>
      <c r="B3934" t="s">
        <v>32029</v>
      </c>
      <c r="I3934" t="s">
        <v>4</v>
      </c>
      <c r="J3934">
        <v>60.43</v>
      </c>
    </row>
    <row r="3935" spans="1:10" x14ac:dyDescent="0.2">
      <c r="A3935" t="s">
        <v>4175</v>
      </c>
      <c r="B3935" t="s">
        <v>32030</v>
      </c>
      <c r="I3935" t="s">
        <v>4</v>
      </c>
      <c r="J3935">
        <v>88.46</v>
      </c>
    </row>
    <row r="3936" spans="1:10" x14ac:dyDescent="0.2">
      <c r="A3936" t="s">
        <v>4176</v>
      </c>
      <c r="B3936" t="s">
        <v>32030</v>
      </c>
      <c r="I3936" t="s">
        <v>4</v>
      </c>
      <c r="J3936">
        <v>77.88</v>
      </c>
    </row>
    <row r="3937" spans="1:10" x14ac:dyDescent="0.2">
      <c r="A3937" t="s">
        <v>4177</v>
      </c>
      <c r="B3937" t="s">
        <v>32031</v>
      </c>
      <c r="I3937" t="s">
        <v>4</v>
      </c>
      <c r="J3937">
        <v>104.23</v>
      </c>
    </row>
    <row r="3938" spans="1:10" x14ac:dyDescent="0.2">
      <c r="A3938" t="s">
        <v>4178</v>
      </c>
      <c r="B3938" t="s">
        <v>32031</v>
      </c>
      <c r="I3938" t="s">
        <v>4</v>
      </c>
      <c r="J3938">
        <v>91.79</v>
      </c>
    </row>
    <row r="3939" spans="1:10" x14ac:dyDescent="0.2">
      <c r="A3939" t="s">
        <v>4179</v>
      </c>
      <c r="B3939" t="s">
        <v>32032</v>
      </c>
      <c r="I3939" t="s">
        <v>4</v>
      </c>
      <c r="J3939">
        <v>49.45</v>
      </c>
    </row>
    <row r="3940" spans="1:10" x14ac:dyDescent="0.2">
      <c r="A3940" t="s">
        <v>4180</v>
      </c>
      <c r="B3940" t="s">
        <v>32032</v>
      </c>
      <c r="I3940" t="s">
        <v>4</v>
      </c>
      <c r="J3940">
        <v>43.41</v>
      </c>
    </row>
    <row r="3941" spans="1:10" x14ac:dyDescent="0.2">
      <c r="A3941" t="s">
        <v>4181</v>
      </c>
      <c r="B3941" t="s">
        <v>32033</v>
      </c>
      <c r="I3941" t="s">
        <v>4</v>
      </c>
      <c r="J3941">
        <v>73.319999999999993</v>
      </c>
    </row>
    <row r="3942" spans="1:10" x14ac:dyDescent="0.2">
      <c r="A3942" t="s">
        <v>4182</v>
      </c>
      <c r="B3942" t="s">
        <v>32033</v>
      </c>
      <c r="I3942" t="s">
        <v>4</v>
      </c>
      <c r="J3942">
        <v>64.349999999999994</v>
      </c>
    </row>
    <row r="3943" spans="1:10" x14ac:dyDescent="0.2">
      <c r="A3943" t="s">
        <v>4183</v>
      </c>
      <c r="B3943" t="s">
        <v>32034</v>
      </c>
      <c r="I3943" t="s">
        <v>4</v>
      </c>
      <c r="J3943">
        <v>91.55</v>
      </c>
    </row>
    <row r="3944" spans="1:10" x14ac:dyDescent="0.2">
      <c r="A3944" t="s">
        <v>4184</v>
      </c>
      <c r="B3944" t="s">
        <v>32034</v>
      </c>
      <c r="I3944" t="s">
        <v>4</v>
      </c>
      <c r="J3944">
        <v>80.599999999999994</v>
      </c>
    </row>
    <row r="3945" spans="1:10" x14ac:dyDescent="0.2">
      <c r="A3945" t="s">
        <v>4185</v>
      </c>
      <c r="B3945" t="s">
        <v>32035</v>
      </c>
      <c r="I3945" t="s">
        <v>4</v>
      </c>
      <c r="J3945">
        <v>114.04</v>
      </c>
    </row>
    <row r="3946" spans="1:10" x14ac:dyDescent="0.2">
      <c r="A3946" t="s">
        <v>4186</v>
      </c>
      <c r="B3946" t="s">
        <v>32035</v>
      </c>
      <c r="I3946" t="s">
        <v>4</v>
      </c>
      <c r="J3946">
        <v>100.35</v>
      </c>
    </row>
    <row r="3947" spans="1:10" x14ac:dyDescent="0.2">
      <c r="A3947" t="s">
        <v>4187</v>
      </c>
      <c r="B3947" t="s">
        <v>32036</v>
      </c>
      <c r="I3947" t="s">
        <v>4</v>
      </c>
      <c r="J3947">
        <v>132.88999999999999</v>
      </c>
    </row>
    <row r="3948" spans="1:10" x14ac:dyDescent="0.2">
      <c r="A3948" t="s">
        <v>4188</v>
      </c>
      <c r="B3948" t="s">
        <v>32036</v>
      </c>
      <c r="I3948" t="s">
        <v>4</v>
      </c>
      <c r="J3948">
        <v>117.11</v>
      </c>
    </row>
    <row r="3949" spans="1:10" x14ac:dyDescent="0.2">
      <c r="A3949" t="s">
        <v>4189</v>
      </c>
      <c r="B3949" t="s">
        <v>32037</v>
      </c>
      <c r="I3949" t="s">
        <v>4</v>
      </c>
      <c r="J3949">
        <v>163.92</v>
      </c>
    </row>
    <row r="3950" spans="1:10" x14ac:dyDescent="0.2">
      <c r="A3950" t="s">
        <v>4190</v>
      </c>
      <c r="B3950" t="s">
        <v>32037</v>
      </c>
      <c r="I3950" t="s">
        <v>4</v>
      </c>
      <c r="J3950">
        <v>144.47999999999999</v>
      </c>
    </row>
    <row r="3951" spans="1:10" x14ac:dyDescent="0.2">
      <c r="A3951" t="s">
        <v>4191</v>
      </c>
      <c r="B3951" t="s">
        <v>32038</v>
      </c>
      <c r="I3951" t="s">
        <v>4</v>
      </c>
      <c r="J3951">
        <v>189.93</v>
      </c>
    </row>
    <row r="3952" spans="1:10" x14ac:dyDescent="0.2">
      <c r="A3952" t="s">
        <v>4192</v>
      </c>
      <c r="B3952" t="s">
        <v>32038</v>
      </c>
      <c r="I3952" t="s">
        <v>4</v>
      </c>
      <c r="J3952">
        <v>167.55</v>
      </c>
    </row>
    <row r="3953" spans="1:10" x14ac:dyDescent="0.2">
      <c r="A3953" t="s">
        <v>4193</v>
      </c>
      <c r="B3953" t="s">
        <v>32039</v>
      </c>
      <c r="I3953" t="s">
        <v>4</v>
      </c>
      <c r="J3953">
        <v>305.43</v>
      </c>
    </row>
    <row r="3954" spans="1:10" x14ac:dyDescent="0.2">
      <c r="A3954" t="s">
        <v>4194</v>
      </c>
      <c r="B3954" t="s">
        <v>32039</v>
      </c>
      <c r="I3954" t="s">
        <v>4</v>
      </c>
      <c r="J3954">
        <v>279.85000000000002</v>
      </c>
    </row>
    <row r="3955" spans="1:10" x14ac:dyDescent="0.2">
      <c r="A3955" t="s">
        <v>4195</v>
      </c>
      <c r="B3955" t="s">
        <v>32040</v>
      </c>
      <c r="I3955" t="s">
        <v>4</v>
      </c>
      <c r="J3955">
        <v>339.35</v>
      </c>
    </row>
    <row r="3956" spans="1:10" x14ac:dyDescent="0.2">
      <c r="A3956" t="s">
        <v>4196</v>
      </c>
      <c r="B3956" t="s">
        <v>32040</v>
      </c>
      <c r="I3956" t="s">
        <v>4</v>
      </c>
      <c r="J3956">
        <v>311.43</v>
      </c>
    </row>
    <row r="3957" spans="1:10" x14ac:dyDescent="0.2">
      <c r="A3957" t="s">
        <v>4197</v>
      </c>
      <c r="B3957" t="s">
        <v>32041</v>
      </c>
      <c r="I3957" t="s">
        <v>4</v>
      </c>
      <c r="J3957">
        <v>382.38</v>
      </c>
    </row>
    <row r="3958" spans="1:10" x14ac:dyDescent="0.2">
      <c r="A3958" t="s">
        <v>4198</v>
      </c>
      <c r="B3958" t="s">
        <v>32041</v>
      </c>
      <c r="I3958" t="s">
        <v>4</v>
      </c>
      <c r="J3958">
        <v>350.9</v>
      </c>
    </row>
    <row r="3959" spans="1:10" x14ac:dyDescent="0.2">
      <c r="A3959" t="s">
        <v>4199</v>
      </c>
      <c r="B3959" t="s">
        <v>32042</v>
      </c>
      <c r="I3959" t="s">
        <v>4</v>
      </c>
      <c r="J3959">
        <v>461.4</v>
      </c>
    </row>
    <row r="3960" spans="1:10" x14ac:dyDescent="0.2">
      <c r="A3960" t="s">
        <v>4200</v>
      </c>
      <c r="B3960" t="s">
        <v>32042</v>
      </c>
      <c r="I3960" t="s">
        <v>4</v>
      </c>
      <c r="J3960">
        <v>421.94</v>
      </c>
    </row>
    <row r="3961" spans="1:10" x14ac:dyDescent="0.2">
      <c r="A3961" t="s">
        <v>4201</v>
      </c>
      <c r="B3961" t="s">
        <v>32043</v>
      </c>
      <c r="I3961" t="s">
        <v>4</v>
      </c>
      <c r="J3961">
        <v>545.30999999999995</v>
      </c>
    </row>
    <row r="3962" spans="1:10" x14ac:dyDescent="0.2">
      <c r="A3962" t="s">
        <v>4202</v>
      </c>
      <c r="B3962" t="s">
        <v>32043</v>
      </c>
      <c r="I3962" t="s">
        <v>4</v>
      </c>
      <c r="J3962">
        <v>497.52</v>
      </c>
    </row>
    <row r="3963" spans="1:10" x14ac:dyDescent="0.2">
      <c r="A3963" t="s">
        <v>4203</v>
      </c>
      <c r="B3963" t="s">
        <v>32044</v>
      </c>
      <c r="I3963" t="s">
        <v>4</v>
      </c>
      <c r="J3963">
        <v>606.59</v>
      </c>
    </row>
    <row r="3964" spans="1:10" x14ac:dyDescent="0.2">
      <c r="A3964" t="s">
        <v>4204</v>
      </c>
      <c r="B3964" t="s">
        <v>32044</v>
      </c>
      <c r="I3964" t="s">
        <v>4</v>
      </c>
      <c r="J3964">
        <v>552.66</v>
      </c>
    </row>
    <row r="3965" spans="1:10" x14ac:dyDescent="0.2">
      <c r="A3965" t="s">
        <v>4205</v>
      </c>
      <c r="B3965" t="s">
        <v>32045</v>
      </c>
      <c r="I3965" t="s">
        <v>4</v>
      </c>
      <c r="J3965">
        <v>35.24</v>
      </c>
    </row>
    <row r="3966" spans="1:10" x14ac:dyDescent="0.2">
      <c r="A3966" t="s">
        <v>4206</v>
      </c>
      <c r="B3966" t="s">
        <v>32045</v>
      </c>
      <c r="I3966" t="s">
        <v>4</v>
      </c>
      <c r="J3966">
        <v>31.21</v>
      </c>
    </row>
    <row r="3967" spans="1:10" x14ac:dyDescent="0.2">
      <c r="A3967" t="s">
        <v>4207</v>
      </c>
      <c r="B3967" t="s">
        <v>32046</v>
      </c>
      <c r="I3967" t="s">
        <v>4</v>
      </c>
      <c r="J3967">
        <v>47.24</v>
      </c>
    </row>
    <row r="3968" spans="1:10" x14ac:dyDescent="0.2">
      <c r="A3968" t="s">
        <v>4208</v>
      </c>
      <c r="B3968" t="s">
        <v>32046</v>
      </c>
      <c r="I3968" t="s">
        <v>4</v>
      </c>
      <c r="J3968">
        <v>41.6</v>
      </c>
    </row>
    <row r="3969" spans="1:10" x14ac:dyDescent="0.2">
      <c r="A3969" t="s">
        <v>4209</v>
      </c>
      <c r="B3969" t="s">
        <v>32047</v>
      </c>
      <c r="I3969" t="s">
        <v>4</v>
      </c>
      <c r="J3969">
        <v>66.14</v>
      </c>
    </row>
    <row r="3970" spans="1:10" x14ac:dyDescent="0.2">
      <c r="A3970" t="s">
        <v>4210</v>
      </c>
      <c r="B3970" t="s">
        <v>32047</v>
      </c>
      <c r="I3970" t="s">
        <v>4</v>
      </c>
      <c r="J3970">
        <v>58.4</v>
      </c>
    </row>
    <row r="3971" spans="1:10" x14ac:dyDescent="0.2">
      <c r="A3971" t="s">
        <v>4211</v>
      </c>
      <c r="B3971" t="s">
        <v>32048</v>
      </c>
      <c r="I3971" t="s">
        <v>4</v>
      </c>
      <c r="J3971">
        <v>79.209999999999994</v>
      </c>
    </row>
    <row r="3972" spans="1:10" x14ac:dyDescent="0.2">
      <c r="A3972" t="s">
        <v>4212</v>
      </c>
      <c r="B3972" t="s">
        <v>32048</v>
      </c>
      <c r="I3972" t="s">
        <v>4</v>
      </c>
      <c r="J3972">
        <v>69.92</v>
      </c>
    </row>
    <row r="3973" spans="1:10" x14ac:dyDescent="0.2">
      <c r="A3973" t="s">
        <v>4213</v>
      </c>
      <c r="B3973" t="s">
        <v>32049</v>
      </c>
      <c r="I3973" t="s">
        <v>4</v>
      </c>
      <c r="J3973">
        <v>94.58</v>
      </c>
    </row>
    <row r="3974" spans="1:10" x14ac:dyDescent="0.2">
      <c r="A3974" t="s">
        <v>4214</v>
      </c>
      <c r="B3974" t="s">
        <v>32049</v>
      </c>
      <c r="I3974" t="s">
        <v>4</v>
      </c>
      <c r="J3974">
        <v>83.55</v>
      </c>
    </row>
    <row r="3975" spans="1:10" x14ac:dyDescent="0.2">
      <c r="A3975" t="s">
        <v>4215</v>
      </c>
      <c r="B3975" t="s">
        <v>32050</v>
      </c>
      <c r="I3975" t="s">
        <v>4</v>
      </c>
      <c r="J3975">
        <v>115.42</v>
      </c>
    </row>
    <row r="3976" spans="1:10" x14ac:dyDescent="0.2">
      <c r="A3976" t="s">
        <v>4216</v>
      </c>
      <c r="B3976" t="s">
        <v>32050</v>
      </c>
      <c r="I3976" t="s">
        <v>4</v>
      </c>
      <c r="J3976">
        <v>101.97</v>
      </c>
    </row>
    <row r="3977" spans="1:10" x14ac:dyDescent="0.2">
      <c r="A3977" t="s">
        <v>4217</v>
      </c>
      <c r="B3977" t="s">
        <v>32051</v>
      </c>
      <c r="I3977" t="s">
        <v>4</v>
      </c>
      <c r="J3977">
        <v>134.97999999999999</v>
      </c>
    </row>
    <row r="3978" spans="1:10" x14ac:dyDescent="0.2">
      <c r="A3978" t="s">
        <v>4218</v>
      </c>
      <c r="B3978" t="s">
        <v>32051</v>
      </c>
      <c r="I3978" t="s">
        <v>4</v>
      </c>
      <c r="J3978">
        <v>119.33</v>
      </c>
    </row>
    <row r="3979" spans="1:10" x14ac:dyDescent="0.2">
      <c r="A3979" t="s">
        <v>4219</v>
      </c>
      <c r="B3979" t="s">
        <v>32052</v>
      </c>
      <c r="I3979" t="s">
        <v>4</v>
      </c>
      <c r="J3979">
        <v>239.26</v>
      </c>
    </row>
    <row r="3980" spans="1:10" x14ac:dyDescent="0.2">
      <c r="A3980" t="s">
        <v>4220</v>
      </c>
      <c r="B3980" t="s">
        <v>32052</v>
      </c>
      <c r="I3980" t="s">
        <v>4</v>
      </c>
      <c r="J3980">
        <v>221.81</v>
      </c>
    </row>
    <row r="3981" spans="1:10" x14ac:dyDescent="0.2">
      <c r="A3981" t="s">
        <v>4221</v>
      </c>
      <c r="B3981" t="s">
        <v>32053</v>
      </c>
      <c r="I3981" t="s">
        <v>4</v>
      </c>
      <c r="J3981">
        <v>265.18</v>
      </c>
    </row>
    <row r="3982" spans="1:10" x14ac:dyDescent="0.2">
      <c r="A3982" t="s">
        <v>4222</v>
      </c>
      <c r="B3982" t="s">
        <v>32053</v>
      </c>
      <c r="I3982" t="s">
        <v>4</v>
      </c>
      <c r="J3982">
        <v>246.34</v>
      </c>
    </row>
    <row r="3983" spans="1:10" x14ac:dyDescent="0.2">
      <c r="A3983" t="s">
        <v>4223</v>
      </c>
      <c r="B3983" t="s">
        <v>32054</v>
      </c>
      <c r="I3983" t="s">
        <v>4</v>
      </c>
      <c r="J3983">
        <v>301.20999999999998</v>
      </c>
    </row>
    <row r="3984" spans="1:10" x14ac:dyDescent="0.2">
      <c r="A3984" t="s">
        <v>4224</v>
      </c>
      <c r="B3984" t="s">
        <v>32054</v>
      </c>
      <c r="I3984" t="s">
        <v>4</v>
      </c>
      <c r="J3984">
        <v>279.63</v>
      </c>
    </row>
    <row r="3985" spans="1:10" x14ac:dyDescent="0.2">
      <c r="A3985" t="s">
        <v>4225</v>
      </c>
      <c r="B3985" t="s">
        <v>32055</v>
      </c>
      <c r="I3985" t="s">
        <v>4</v>
      </c>
      <c r="J3985">
        <v>355.84</v>
      </c>
    </row>
    <row r="3986" spans="1:10" x14ac:dyDescent="0.2">
      <c r="A3986" t="s">
        <v>4226</v>
      </c>
      <c r="B3986" t="s">
        <v>32055</v>
      </c>
      <c r="I3986" t="s">
        <v>4</v>
      </c>
      <c r="J3986">
        <v>329.04</v>
      </c>
    </row>
    <row r="3987" spans="1:10" x14ac:dyDescent="0.2">
      <c r="A3987" t="s">
        <v>4227</v>
      </c>
      <c r="B3987" t="s">
        <v>32056</v>
      </c>
      <c r="I3987" t="s">
        <v>4</v>
      </c>
      <c r="J3987">
        <v>414.75</v>
      </c>
    </row>
    <row r="3988" spans="1:10" x14ac:dyDescent="0.2">
      <c r="A3988" t="s">
        <v>4228</v>
      </c>
      <c r="B3988" t="s">
        <v>32056</v>
      </c>
      <c r="I3988" t="s">
        <v>4</v>
      </c>
      <c r="J3988">
        <v>383.39</v>
      </c>
    </row>
    <row r="3989" spans="1:10" x14ac:dyDescent="0.2">
      <c r="A3989" t="s">
        <v>4229</v>
      </c>
      <c r="B3989" t="s">
        <v>32057</v>
      </c>
      <c r="I3989" t="s">
        <v>4</v>
      </c>
      <c r="J3989">
        <v>473.65</v>
      </c>
    </row>
    <row r="3990" spans="1:10" x14ac:dyDescent="0.2">
      <c r="A3990" t="s">
        <v>4230</v>
      </c>
      <c r="B3990" t="s">
        <v>32057</v>
      </c>
      <c r="I3990" t="s">
        <v>4</v>
      </c>
      <c r="J3990">
        <v>437.75</v>
      </c>
    </row>
    <row r="3991" spans="1:10" x14ac:dyDescent="0.2">
      <c r="A3991" t="s">
        <v>4231</v>
      </c>
      <c r="B3991" t="s">
        <v>32058</v>
      </c>
      <c r="I3991" t="s">
        <v>4</v>
      </c>
      <c r="J3991">
        <v>5.46</v>
      </c>
    </row>
    <row r="3992" spans="1:10" x14ac:dyDescent="0.2">
      <c r="A3992" t="s">
        <v>4232</v>
      </c>
      <c r="B3992" t="s">
        <v>32058</v>
      </c>
      <c r="I3992" t="s">
        <v>4</v>
      </c>
      <c r="J3992">
        <v>4.7300000000000004</v>
      </c>
    </row>
    <row r="3993" spans="1:10" x14ac:dyDescent="0.2">
      <c r="A3993" t="s">
        <v>4233</v>
      </c>
      <c r="B3993" t="s">
        <v>32059</v>
      </c>
      <c r="I3993" t="s">
        <v>4</v>
      </c>
      <c r="J3993">
        <v>6.33</v>
      </c>
    </row>
    <row r="3994" spans="1:10" x14ac:dyDescent="0.2">
      <c r="A3994" t="s">
        <v>4234</v>
      </c>
      <c r="B3994" t="s">
        <v>32059</v>
      </c>
      <c r="I3994" t="s">
        <v>4</v>
      </c>
      <c r="J3994">
        <v>5.48</v>
      </c>
    </row>
    <row r="3995" spans="1:10" x14ac:dyDescent="0.2">
      <c r="A3995" t="s">
        <v>4235</v>
      </c>
      <c r="B3995" t="s">
        <v>32060</v>
      </c>
      <c r="I3995" t="s">
        <v>4</v>
      </c>
      <c r="J3995">
        <v>7.3</v>
      </c>
    </row>
    <row r="3996" spans="1:10" x14ac:dyDescent="0.2">
      <c r="A3996" t="s">
        <v>4236</v>
      </c>
      <c r="B3996" t="s">
        <v>32060</v>
      </c>
      <c r="I3996" t="s">
        <v>4</v>
      </c>
      <c r="J3996">
        <v>6.33</v>
      </c>
    </row>
    <row r="3997" spans="1:10" x14ac:dyDescent="0.2">
      <c r="A3997" t="s">
        <v>4237</v>
      </c>
      <c r="B3997" t="s">
        <v>32061</v>
      </c>
      <c r="I3997" t="s">
        <v>4</v>
      </c>
      <c r="J3997">
        <v>8.3699999999999992</v>
      </c>
    </row>
    <row r="3998" spans="1:10" x14ac:dyDescent="0.2">
      <c r="A3998" t="s">
        <v>4238</v>
      </c>
      <c r="B3998" t="s">
        <v>32061</v>
      </c>
      <c r="I3998" t="s">
        <v>4</v>
      </c>
      <c r="J3998">
        <v>7.25</v>
      </c>
    </row>
    <row r="3999" spans="1:10" x14ac:dyDescent="0.2">
      <c r="A3999" t="s">
        <v>4239</v>
      </c>
      <c r="B3999" t="s">
        <v>32062</v>
      </c>
      <c r="I3999" t="s">
        <v>4</v>
      </c>
      <c r="J3999">
        <v>9.5399999999999991</v>
      </c>
    </row>
    <row r="4000" spans="1:10" x14ac:dyDescent="0.2">
      <c r="A4000" t="s">
        <v>4240</v>
      </c>
      <c r="B4000" t="s">
        <v>32062</v>
      </c>
      <c r="I4000" t="s">
        <v>4</v>
      </c>
      <c r="J4000">
        <v>8.27</v>
      </c>
    </row>
    <row r="4001" spans="1:10" x14ac:dyDescent="0.2">
      <c r="A4001" t="s">
        <v>4241</v>
      </c>
      <c r="B4001" t="s">
        <v>32063</v>
      </c>
      <c r="I4001" t="s">
        <v>4</v>
      </c>
      <c r="J4001">
        <v>10.82</v>
      </c>
    </row>
    <row r="4002" spans="1:10" x14ac:dyDescent="0.2">
      <c r="A4002" t="s">
        <v>4242</v>
      </c>
      <c r="B4002" t="s">
        <v>32063</v>
      </c>
      <c r="I4002" t="s">
        <v>4</v>
      </c>
      <c r="J4002">
        <v>9.3699999999999992</v>
      </c>
    </row>
    <row r="4003" spans="1:10" x14ac:dyDescent="0.2">
      <c r="A4003" t="s">
        <v>4243</v>
      </c>
      <c r="B4003" t="s">
        <v>32064</v>
      </c>
      <c r="I4003" t="s">
        <v>4</v>
      </c>
      <c r="J4003">
        <v>27.51</v>
      </c>
    </row>
    <row r="4004" spans="1:10" x14ac:dyDescent="0.2">
      <c r="A4004" t="s">
        <v>4244</v>
      </c>
      <c r="B4004" t="s">
        <v>32064</v>
      </c>
      <c r="I4004" t="s">
        <v>4</v>
      </c>
      <c r="J4004">
        <v>23.93</v>
      </c>
    </row>
    <row r="4005" spans="1:10" x14ac:dyDescent="0.2">
      <c r="A4005" t="s">
        <v>4245</v>
      </c>
      <c r="B4005" t="s">
        <v>32065</v>
      </c>
      <c r="I4005" t="s">
        <v>4</v>
      </c>
      <c r="J4005">
        <v>32.94</v>
      </c>
    </row>
    <row r="4006" spans="1:10" x14ac:dyDescent="0.2">
      <c r="A4006" t="s">
        <v>4246</v>
      </c>
      <c r="B4006" t="s">
        <v>32065</v>
      </c>
      <c r="I4006" t="s">
        <v>4</v>
      </c>
      <c r="J4006">
        <v>28.64</v>
      </c>
    </row>
    <row r="4007" spans="1:10" x14ac:dyDescent="0.2">
      <c r="A4007" t="s">
        <v>4247</v>
      </c>
      <c r="B4007" t="s">
        <v>32066</v>
      </c>
      <c r="I4007" t="s">
        <v>4</v>
      </c>
      <c r="J4007">
        <v>38.51</v>
      </c>
    </row>
    <row r="4008" spans="1:10" x14ac:dyDescent="0.2">
      <c r="A4008" t="s">
        <v>4248</v>
      </c>
      <c r="B4008" t="s">
        <v>32066</v>
      </c>
      <c r="I4008" t="s">
        <v>4</v>
      </c>
      <c r="J4008">
        <v>33.49</v>
      </c>
    </row>
    <row r="4009" spans="1:10" x14ac:dyDescent="0.2">
      <c r="A4009" t="s">
        <v>4249</v>
      </c>
      <c r="B4009" t="s">
        <v>32067</v>
      </c>
      <c r="I4009" t="s">
        <v>4</v>
      </c>
      <c r="J4009">
        <v>49.26</v>
      </c>
    </row>
    <row r="4010" spans="1:10" x14ac:dyDescent="0.2">
      <c r="A4010" t="s">
        <v>4250</v>
      </c>
      <c r="B4010" t="s">
        <v>32067</v>
      </c>
      <c r="I4010" t="s">
        <v>4</v>
      </c>
      <c r="J4010">
        <v>42.88</v>
      </c>
    </row>
    <row r="4011" spans="1:10" x14ac:dyDescent="0.2">
      <c r="A4011" t="s">
        <v>4251</v>
      </c>
      <c r="B4011" t="s">
        <v>32068</v>
      </c>
      <c r="I4011" t="s">
        <v>4</v>
      </c>
      <c r="J4011">
        <v>55.24</v>
      </c>
    </row>
    <row r="4012" spans="1:10" x14ac:dyDescent="0.2">
      <c r="A4012" t="s">
        <v>4252</v>
      </c>
      <c r="B4012" t="s">
        <v>32068</v>
      </c>
      <c r="I4012" t="s">
        <v>4</v>
      </c>
      <c r="J4012">
        <v>48.11</v>
      </c>
    </row>
    <row r="4013" spans="1:10" x14ac:dyDescent="0.2">
      <c r="A4013" t="s">
        <v>4253</v>
      </c>
      <c r="B4013" t="s">
        <v>32069</v>
      </c>
      <c r="I4013" t="s">
        <v>4</v>
      </c>
      <c r="J4013">
        <v>18.22</v>
      </c>
    </row>
    <row r="4014" spans="1:10" x14ac:dyDescent="0.2">
      <c r="A4014" t="s">
        <v>4254</v>
      </c>
      <c r="B4014" t="s">
        <v>32069</v>
      </c>
      <c r="I4014" t="s">
        <v>4</v>
      </c>
      <c r="J4014">
        <v>15.79</v>
      </c>
    </row>
    <row r="4015" spans="1:10" x14ac:dyDescent="0.2">
      <c r="A4015" t="s">
        <v>4255</v>
      </c>
      <c r="B4015" t="s">
        <v>32070</v>
      </c>
      <c r="I4015" t="s">
        <v>4</v>
      </c>
      <c r="J4015">
        <v>22.11</v>
      </c>
    </row>
    <row r="4016" spans="1:10" x14ac:dyDescent="0.2">
      <c r="A4016" t="s">
        <v>4256</v>
      </c>
      <c r="B4016" t="s">
        <v>32070</v>
      </c>
      <c r="I4016" t="s">
        <v>4</v>
      </c>
      <c r="J4016">
        <v>19.16</v>
      </c>
    </row>
    <row r="4017" spans="1:10" x14ac:dyDescent="0.2">
      <c r="A4017" t="s">
        <v>4257</v>
      </c>
      <c r="B4017" t="s">
        <v>32071</v>
      </c>
      <c r="I4017" t="s">
        <v>4</v>
      </c>
      <c r="J4017">
        <v>26.4</v>
      </c>
    </row>
    <row r="4018" spans="1:10" x14ac:dyDescent="0.2">
      <c r="A4018" t="s">
        <v>4258</v>
      </c>
      <c r="B4018" t="s">
        <v>32071</v>
      </c>
      <c r="I4018" t="s">
        <v>4</v>
      </c>
      <c r="J4018">
        <v>22.87</v>
      </c>
    </row>
    <row r="4019" spans="1:10" x14ac:dyDescent="0.2">
      <c r="A4019" t="s">
        <v>4259</v>
      </c>
      <c r="B4019" t="s">
        <v>32072</v>
      </c>
      <c r="I4019" t="s">
        <v>4</v>
      </c>
      <c r="J4019">
        <v>31.08</v>
      </c>
    </row>
    <row r="4020" spans="1:10" x14ac:dyDescent="0.2">
      <c r="A4020" t="s">
        <v>4260</v>
      </c>
      <c r="B4020" t="s">
        <v>32072</v>
      </c>
      <c r="I4020" t="s">
        <v>4</v>
      </c>
      <c r="J4020">
        <v>26.93</v>
      </c>
    </row>
    <row r="4021" spans="1:10" x14ac:dyDescent="0.2">
      <c r="A4021" t="s">
        <v>4261</v>
      </c>
      <c r="B4021" t="s">
        <v>32073</v>
      </c>
      <c r="I4021" t="s">
        <v>4</v>
      </c>
      <c r="J4021">
        <v>36.17</v>
      </c>
    </row>
    <row r="4022" spans="1:10" x14ac:dyDescent="0.2">
      <c r="A4022" t="s">
        <v>4262</v>
      </c>
      <c r="B4022" t="s">
        <v>32073</v>
      </c>
      <c r="I4022" t="s">
        <v>4</v>
      </c>
      <c r="J4022">
        <v>31.34</v>
      </c>
    </row>
    <row r="4023" spans="1:10" x14ac:dyDescent="0.2">
      <c r="A4023" t="s">
        <v>4263</v>
      </c>
      <c r="B4023" t="s">
        <v>32074</v>
      </c>
      <c r="I4023" t="s">
        <v>4</v>
      </c>
      <c r="J4023">
        <v>39.5</v>
      </c>
    </row>
    <row r="4024" spans="1:10" x14ac:dyDescent="0.2">
      <c r="A4024" t="s">
        <v>4264</v>
      </c>
      <c r="B4024" t="s">
        <v>32074</v>
      </c>
      <c r="I4024" t="s">
        <v>4</v>
      </c>
      <c r="J4024">
        <v>34.31</v>
      </c>
    </row>
    <row r="4025" spans="1:10" x14ac:dyDescent="0.2">
      <c r="A4025" t="s">
        <v>4265</v>
      </c>
      <c r="B4025" t="s">
        <v>32075</v>
      </c>
      <c r="I4025" t="s">
        <v>4</v>
      </c>
      <c r="J4025">
        <v>49.08</v>
      </c>
    </row>
    <row r="4026" spans="1:10" x14ac:dyDescent="0.2">
      <c r="A4026" t="s">
        <v>4266</v>
      </c>
      <c r="B4026" t="s">
        <v>32075</v>
      </c>
      <c r="I4026" t="s">
        <v>4</v>
      </c>
      <c r="J4026">
        <v>42.62</v>
      </c>
    </row>
    <row r="4027" spans="1:10" x14ac:dyDescent="0.2">
      <c r="A4027" t="s">
        <v>4267</v>
      </c>
      <c r="B4027" t="s">
        <v>32076</v>
      </c>
      <c r="I4027" t="s">
        <v>4</v>
      </c>
      <c r="J4027">
        <v>68.37</v>
      </c>
    </row>
    <row r="4028" spans="1:10" x14ac:dyDescent="0.2">
      <c r="A4028" t="s">
        <v>4268</v>
      </c>
      <c r="B4028" t="s">
        <v>32076</v>
      </c>
      <c r="I4028" t="s">
        <v>4</v>
      </c>
      <c r="J4028">
        <v>59.36</v>
      </c>
    </row>
    <row r="4029" spans="1:10" x14ac:dyDescent="0.2">
      <c r="A4029" t="s">
        <v>4269</v>
      </c>
      <c r="B4029" t="s">
        <v>32077</v>
      </c>
      <c r="I4029" t="s">
        <v>4</v>
      </c>
      <c r="J4029">
        <v>78.08</v>
      </c>
    </row>
    <row r="4030" spans="1:10" x14ac:dyDescent="0.2">
      <c r="A4030" t="s">
        <v>4270</v>
      </c>
      <c r="B4030" t="s">
        <v>32077</v>
      </c>
      <c r="I4030" t="s">
        <v>4</v>
      </c>
      <c r="J4030">
        <v>67.8</v>
      </c>
    </row>
    <row r="4031" spans="1:10" x14ac:dyDescent="0.2">
      <c r="A4031" t="s">
        <v>4271</v>
      </c>
      <c r="B4031" t="s">
        <v>32078</v>
      </c>
      <c r="I4031" t="s">
        <v>5</v>
      </c>
      <c r="J4031">
        <v>22.67</v>
      </c>
    </row>
    <row r="4032" spans="1:10" x14ac:dyDescent="0.2">
      <c r="A4032" t="s">
        <v>4272</v>
      </c>
      <c r="B4032" t="s">
        <v>32078</v>
      </c>
      <c r="I4032" t="s">
        <v>5</v>
      </c>
      <c r="J4032">
        <v>19.68</v>
      </c>
    </row>
    <row r="4033" spans="1:10" x14ac:dyDescent="0.2">
      <c r="A4033" t="s">
        <v>4273</v>
      </c>
      <c r="B4033" t="s">
        <v>32079</v>
      </c>
      <c r="I4033" t="s">
        <v>5</v>
      </c>
      <c r="J4033">
        <v>31.54</v>
      </c>
    </row>
    <row r="4034" spans="1:10" x14ac:dyDescent="0.2">
      <c r="A4034" t="s">
        <v>4274</v>
      </c>
      <c r="B4034" t="s">
        <v>32079</v>
      </c>
      <c r="I4034" t="s">
        <v>5</v>
      </c>
      <c r="J4034">
        <v>27.41</v>
      </c>
    </row>
    <row r="4035" spans="1:10" x14ac:dyDescent="0.2">
      <c r="A4035" t="s">
        <v>4275</v>
      </c>
      <c r="B4035" t="s">
        <v>32080</v>
      </c>
      <c r="I4035" t="s">
        <v>5</v>
      </c>
      <c r="J4035">
        <v>38.700000000000003</v>
      </c>
    </row>
    <row r="4036" spans="1:10" x14ac:dyDescent="0.2">
      <c r="A4036" t="s">
        <v>4276</v>
      </c>
      <c r="B4036" t="s">
        <v>32080</v>
      </c>
      <c r="I4036" t="s">
        <v>5</v>
      </c>
      <c r="J4036">
        <v>33.619999999999997</v>
      </c>
    </row>
    <row r="4037" spans="1:10" x14ac:dyDescent="0.2">
      <c r="A4037" t="s">
        <v>4277</v>
      </c>
      <c r="B4037" t="s">
        <v>32081</v>
      </c>
      <c r="I4037" t="s">
        <v>5</v>
      </c>
      <c r="J4037">
        <v>43.01</v>
      </c>
    </row>
    <row r="4038" spans="1:10" x14ac:dyDescent="0.2">
      <c r="A4038" t="s">
        <v>4278</v>
      </c>
      <c r="B4038" t="s">
        <v>32081</v>
      </c>
      <c r="I4038" t="s">
        <v>5</v>
      </c>
      <c r="J4038">
        <v>37.36</v>
      </c>
    </row>
    <row r="4039" spans="1:10" x14ac:dyDescent="0.2">
      <c r="A4039" t="s">
        <v>4279</v>
      </c>
      <c r="B4039" t="s">
        <v>32082</v>
      </c>
      <c r="I4039" t="s">
        <v>5</v>
      </c>
      <c r="J4039">
        <v>42.97</v>
      </c>
    </row>
    <row r="4040" spans="1:10" x14ac:dyDescent="0.2">
      <c r="A4040" t="s">
        <v>4280</v>
      </c>
      <c r="B4040" t="s">
        <v>32082</v>
      </c>
      <c r="I4040" t="s">
        <v>5</v>
      </c>
      <c r="J4040">
        <v>37.31</v>
      </c>
    </row>
    <row r="4041" spans="1:10" x14ac:dyDescent="0.2">
      <c r="A4041" t="s">
        <v>4281</v>
      </c>
      <c r="B4041" t="s">
        <v>32083</v>
      </c>
      <c r="I4041" t="s">
        <v>5</v>
      </c>
      <c r="J4041">
        <v>49.02</v>
      </c>
    </row>
    <row r="4042" spans="1:10" x14ac:dyDescent="0.2">
      <c r="A4042" t="s">
        <v>4282</v>
      </c>
      <c r="B4042" t="s">
        <v>32083</v>
      </c>
      <c r="I4042" t="s">
        <v>5</v>
      </c>
      <c r="J4042">
        <v>42.59</v>
      </c>
    </row>
    <row r="4043" spans="1:10" x14ac:dyDescent="0.2">
      <c r="A4043" t="s">
        <v>4283</v>
      </c>
      <c r="B4043" t="s">
        <v>32084</v>
      </c>
      <c r="I4043" t="s">
        <v>5</v>
      </c>
      <c r="J4043">
        <v>60.71</v>
      </c>
    </row>
    <row r="4044" spans="1:10" x14ac:dyDescent="0.2">
      <c r="A4044" t="s">
        <v>4284</v>
      </c>
      <c r="B4044" t="s">
        <v>32084</v>
      </c>
      <c r="I4044" t="s">
        <v>5</v>
      </c>
      <c r="J4044">
        <v>52.76</v>
      </c>
    </row>
    <row r="4045" spans="1:10" x14ac:dyDescent="0.2">
      <c r="A4045" t="s">
        <v>4285</v>
      </c>
      <c r="B4045" t="s">
        <v>32085</v>
      </c>
      <c r="I4045" t="s">
        <v>5</v>
      </c>
      <c r="J4045">
        <v>66.67</v>
      </c>
    </row>
    <row r="4046" spans="1:10" x14ac:dyDescent="0.2">
      <c r="A4046" t="s">
        <v>4286</v>
      </c>
      <c r="B4046" t="s">
        <v>32085</v>
      </c>
      <c r="I4046" t="s">
        <v>5</v>
      </c>
      <c r="J4046">
        <v>57.96</v>
      </c>
    </row>
    <row r="4047" spans="1:10" x14ac:dyDescent="0.2">
      <c r="A4047" t="s">
        <v>4287</v>
      </c>
      <c r="B4047" t="s">
        <v>32086</v>
      </c>
      <c r="I4047" t="s">
        <v>5</v>
      </c>
      <c r="J4047">
        <v>90.06</v>
      </c>
    </row>
    <row r="4048" spans="1:10" x14ac:dyDescent="0.2">
      <c r="A4048" t="s">
        <v>4288</v>
      </c>
      <c r="B4048" t="s">
        <v>32086</v>
      </c>
      <c r="I4048" t="s">
        <v>5</v>
      </c>
      <c r="J4048">
        <v>78.290000000000006</v>
      </c>
    </row>
    <row r="4049" spans="1:10" x14ac:dyDescent="0.2">
      <c r="A4049" t="s">
        <v>4289</v>
      </c>
      <c r="B4049" t="s">
        <v>32087</v>
      </c>
      <c r="I4049" t="s">
        <v>4</v>
      </c>
      <c r="J4049">
        <v>15.55</v>
      </c>
    </row>
    <row r="4050" spans="1:10" x14ac:dyDescent="0.2">
      <c r="A4050" t="s">
        <v>4290</v>
      </c>
      <c r="B4050" t="s">
        <v>32087</v>
      </c>
      <c r="I4050" t="s">
        <v>4</v>
      </c>
      <c r="J4050">
        <v>13.47</v>
      </c>
    </row>
    <row r="4051" spans="1:10" x14ac:dyDescent="0.2">
      <c r="A4051" t="s">
        <v>4291</v>
      </c>
      <c r="B4051" t="s">
        <v>32088</v>
      </c>
      <c r="I4051" t="s">
        <v>4</v>
      </c>
      <c r="J4051">
        <v>19.3</v>
      </c>
    </row>
    <row r="4052" spans="1:10" x14ac:dyDescent="0.2">
      <c r="A4052" t="s">
        <v>4292</v>
      </c>
      <c r="B4052" t="s">
        <v>32088</v>
      </c>
      <c r="I4052" t="s">
        <v>4</v>
      </c>
      <c r="J4052">
        <v>16.72</v>
      </c>
    </row>
    <row r="4053" spans="1:10" x14ac:dyDescent="0.2">
      <c r="A4053" t="s">
        <v>4293</v>
      </c>
      <c r="B4053" t="s">
        <v>32089</v>
      </c>
      <c r="I4053" t="s">
        <v>4</v>
      </c>
      <c r="J4053">
        <v>26.47</v>
      </c>
    </row>
    <row r="4054" spans="1:10" x14ac:dyDescent="0.2">
      <c r="A4054" t="s">
        <v>4294</v>
      </c>
      <c r="B4054" t="s">
        <v>32089</v>
      </c>
      <c r="I4054" t="s">
        <v>4</v>
      </c>
      <c r="J4054">
        <v>22.94</v>
      </c>
    </row>
    <row r="4055" spans="1:10" x14ac:dyDescent="0.2">
      <c r="A4055" t="s">
        <v>4295</v>
      </c>
      <c r="B4055" t="s">
        <v>32090</v>
      </c>
      <c r="I4055" t="s">
        <v>4</v>
      </c>
      <c r="J4055">
        <v>31.38</v>
      </c>
    </row>
    <row r="4056" spans="1:10" x14ac:dyDescent="0.2">
      <c r="A4056" t="s">
        <v>4296</v>
      </c>
      <c r="B4056" t="s">
        <v>32090</v>
      </c>
      <c r="I4056" t="s">
        <v>4</v>
      </c>
      <c r="J4056">
        <v>27.19</v>
      </c>
    </row>
    <row r="4057" spans="1:10" x14ac:dyDescent="0.2">
      <c r="A4057" t="s">
        <v>4297</v>
      </c>
      <c r="B4057" t="s">
        <v>32091</v>
      </c>
      <c r="I4057" t="s">
        <v>4</v>
      </c>
      <c r="J4057">
        <v>36.909999999999997</v>
      </c>
    </row>
    <row r="4058" spans="1:10" x14ac:dyDescent="0.2">
      <c r="A4058" t="s">
        <v>4298</v>
      </c>
      <c r="B4058" t="s">
        <v>32091</v>
      </c>
      <c r="I4058" t="s">
        <v>4</v>
      </c>
      <c r="J4058">
        <v>31.98</v>
      </c>
    </row>
    <row r="4059" spans="1:10" x14ac:dyDescent="0.2">
      <c r="A4059" t="s">
        <v>4299</v>
      </c>
      <c r="B4059" t="s">
        <v>32092</v>
      </c>
      <c r="I4059" t="s">
        <v>4</v>
      </c>
      <c r="J4059">
        <v>44.08</v>
      </c>
    </row>
    <row r="4060" spans="1:10" x14ac:dyDescent="0.2">
      <c r="A4060" t="s">
        <v>4300</v>
      </c>
      <c r="B4060" t="s">
        <v>32092</v>
      </c>
      <c r="I4060" t="s">
        <v>4</v>
      </c>
      <c r="J4060">
        <v>38.19</v>
      </c>
    </row>
    <row r="4061" spans="1:10" x14ac:dyDescent="0.2">
      <c r="A4061" t="s">
        <v>4301</v>
      </c>
      <c r="B4061" t="s">
        <v>32093</v>
      </c>
      <c r="I4061" t="s">
        <v>4</v>
      </c>
      <c r="J4061">
        <v>51.84</v>
      </c>
    </row>
    <row r="4062" spans="1:10" x14ac:dyDescent="0.2">
      <c r="A4062" t="s">
        <v>4302</v>
      </c>
      <c r="B4062" t="s">
        <v>32093</v>
      </c>
      <c r="I4062" t="s">
        <v>4</v>
      </c>
      <c r="J4062">
        <v>44.92</v>
      </c>
    </row>
    <row r="4063" spans="1:10" x14ac:dyDescent="0.2">
      <c r="A4063" t="s">
        <v>4303</v>
      </c>
      <c r="B4063" t="s">
        <v>32094</v>
      </c>
      <c r="I4063" t="s">
        <v>4</v>
      </c>
      <c r="J4063">
        <v>59.55</v>
      </c>
    </row>
    <row r="4064" spans="1:10" x14ac:dyDescent="0.2">
      <c r="A4064" t="s">
        <v>4304</v>
      </c>
      <c r="B4064" t="s">
        <v>32094</v>
      </c>
      <c r="I4064" t="s">
        <v>4</v>
      </c>
      <c r="J4064">
        <v>51.6</v>
      </c>
    </row>
    <row r="4065" spans="1:10" x14ac:dyDescent="0.2">
      <c r="A4065" t="s">
        <v>4305</v>
      </c>
      <c r="B4065" t="s">
        <v>32095</v>
      </c>
      <c r="I4065" t="s">
        <v>4</v>
      </c>
      <c r="J4065">
        <v>69.989999999999995</v>
      </c>
    </row>
    <row r="4066" spans="1:10" x14ac:dyDescent="0.2">
      <c r="A4066" t="s">
        <v>4306</v>
      </c>
      <c r="B4066" t="s">
        <v>32095</v>
      </c>
      <c r="I4066" t="s">
        <v>4</v>
      </c>
      <c r="J4066">
        <v>60.65</v>
      </c>
    </row>
    <row r="4067" spans="1:10" x14ac:dyDescent="0.2">
      <c r="A4067" t="s">
        <v>4307</v>
      </c>
      <c r="B4067" t="s">
        <v>32096</v>
      </c>
      <c r="I4067" t="s">
        <v>4</v>
      </c>
      <c r="J4067">
        <v>84.08</v>
      </c>
    </row>
    <row r="4068" spans="1:10" x14ac:dyDescent="0.2">
      <c r="A4068" t="s">
        <v>4308</v>
      </c>
      <c r="B4068" t="s">
        <v>32096</v>
      </c>
      <c r="I4068" t="s">
        <v>4</v>
      </c>
      <c r="J4068">
        <v>72.849999999999994</v>
      </c>
    </row>
    <row r="4069" spans="1:10" x14ac:dyDescent="0.2">
      <c r="A4069" t="s">
        <v>4309</v>
      </c>
      <c r="B4069" t="s">
        <v>32097</v>
      </c>
      <c r="I4069" t="s">
        <v>4</v>
      </c>
      <c r="J4069">
        <v>122.57</v>
      </c>
    </row>
    <row r="4070" spans="1:10" x14ac:dyDescent="0.2">
      <c r="A4070" t="s">
        <v>4310</v>
      </c>
      <c r="B4070" t="s">
        <v>32097</v>
      </c>
      <c r="I4070" t="s">
        <v>4</v>
      </c>
      <c r="J4070">
        <v>106.2</v>
      </c>
    </row>
    <row r="4071" spans="1:10" x14ac:dyDescent="0.2">
      <c r="A4071" t="s">
        <v>4311</v>
      </c>
      <c r="B4071" t="s">
        <v>32098</v>
      </c>
      <c r="I4071" t="s">
        <v>4</v>
      </c>
      <c r="J4071">
        <v>158.47999999999999</v>
      </c>
    </row>
    <row r="4072" spans="1:10" x14ac:dyDescent="0.2">
      <c r="A4072" t="s">
        <v>4312</v>
      </c>
      <c r="B4072" t="s">
        <v>32098</v>
      </c>
      <c r="I4072" t="s">
        <v>4</v>
      </c>
      <c r="J4072">
        <v>137.32</v>
      </c>
    </row>
    <row r="4073" spans="1:10" x14ac:dyDescent="0.2">
      <c r="A4073" t="s">
        <v>4313</v>
      </c>
      <c r="B4073" t="s">
        <v>32099</v>
      </c>
      <c r="I4073" t="s">
        <v>4</v>
      </c>
      <c r="J4073">
        <v>186.22</v>
      </c>
    </row>
    <row r="4074" spans="1:10" x14ac:dyDescent="0.2">
      <c r="A4074" t="s">
        <v>4314</v>
      </c>
      <c r="B4074" t="s">
        <v>32099</v>
      </c>
      <c r="I4074" t="s">
        <v>4</v>
      </c>
      <c r="J4074">
        <v>161.35</v>
      </c>
    </row>
    <row r="4075" spans="1:10" x14ac:dyDescent="0.2">
      <c r="A4075" t="s">
        <v>4315</v>
      </c>
      <c r="B4075" t="s">
        <v>32100</v>
      </c>
      <c r="I4075" t="s">
        <v>4</v>
      </c>
      <c r="J4075">
        <v>271.24</v>
      </c>
    </row>
    <row r="4076" spans="1:10" x14ac:dyDescent="0.2">
      <c r="A4076" t="s">
        <v>4316</v>
      </c>
      <c r="B4076" t="s">
        <v>32100</v>
      </c>
      <c r="I4076" t="s">
        <v>4</v>
      </c>
      <c r="J4076">
        <v>235.02</v>
      </c>
    </row>
    <row r="4077" spans="1:10" x14ac:dyDescent="0.2">
      <c r="A4077" t="s">
        <v>4317</v>
      </c>
      <c r="B4077" t="s">
        <v>32101</v>
      </c>
      <c r="I4077" t="s">
        <v>4</v>
      </c>
      <c r="J4077">
        <v>376.33</v>
      </c>
    </row>
    <row r="4078" spans="1:10" x14ac:dyDescent="0.2">
      <c r="A4078" t="s">
        <v>4318</v>
      </c>
      <c r="B4078" t="s">
        <v>32101</v>
      </c>
      <c r="I4078" t="s">
        <v>4</v>
      </c>
      <c r="J4078">
        <v>326.08</v>
      </c>
    </row>
    <row r="4079" spans="1:10" x14ac:dyDescent="0.2">
      <c r="A4079" t="s">
        <v>4319</v>
      </c>
      <c r="B4079" t="s">
        <v>32102</v>
      </c>
      <c r="I4079" t="s">
        <v>4</v>
      </c>
      <c r="J4079">
        <v>9.1999999999999993</v>
      </c>
    </row>
    <row r="4080" spans="1:10" x14ac:dyDescent="0.2">
      <c r="A4080" t="s">
        <v>4320</v>
      </c>
      <c r="B4080" t="s">
        <v>32102</v>
      </c>
      <c r="I4080" t="s">
        <v>4</v>
      </c>
      <c r="J4080">
        <v>7.97</v>
      </c>
    </row>
    <row r="4081" spans="1:10" x14ac:dyDescent="0.2">
      <c r="A4081" t="s">
        <v>4321</v>
      </c>
      <c r="B4081" t="s">
        <v>32103</v>
      </c>
      <c r="I4081" t="s">
        <v>4</v>
      </c>
      <c r="J4081">
        <v>12.62</v>
      </c>
    </row>
    <row r="4082" spans="1:10" x14ac:dyDescent="0.2">
      <c r="A4082" t="s">
        <v>4322</v>
      </c>
      <c r="B4082" t="s">
        <v>32103</v>
      </c>
      <c r="I4082" t="s">
        <v>4</v>
      </c>
      <c r="J4082">
        <v>10.93</v>
      </c>
    </row>
    <row r="4083" spans="1:10" x14ac:dyDescent="0.2">
      <c r="A4083" t="s">
        <v>4323</v>
      </c>
      <c r="B4083" t="s">
        <v>32104</v>
      </c>
      <c r="I4083" t="s">
        <v>4</v>
      </c>
      <c r="J4083">
        <v>16.03</v>
      </c>
    </row>
    <row r="4084" spans="1:10" x14ac:dyDescent="0.2">
      <c r="A4084" t="s">
        <v>4324</v>
      </c>
      <c r="B4084" t="s">
        <v>32104</v>
      </c>
      <c r="I4084" t="s">
        <v>4</v>
      </c>
      <c r="J4084">
        <v>13.89</v>
      </c>
    </row>
    <row r="4085" spans="1:10" x14ac:dyDescent="0.2">
      <c r="A4085" t="s">
        <v>4325</v>
      </c>
      <c r="B4085" t="s">
        <v>32105</v>
      </c>
      <c r="I4085" t="s">
        <v>4</v>
      </c>
      <c r="J4085">
        <v>19.45</v>
      </c>
    </row>
    <row r="4086" spans="1:10" x14ac:dyDescent="0.2">
      <c r="A4086" t="s">
        <v>4326</v>
      </c>
      <c r="B4086" t="s">
        <v>32105</v>
      </c>
      <c r="I4086" t="s">
        <v>4</v>
      </c>
      <c r="J4086">
        <v>16.850000000000001</v>
      </c>
    </row>
    <row r="4087" spans="1:10" x14ac:dyDescent="0.2">
      <c r="A4087" t="s">
        <v>4327</v>
      </c>
      <c r="B4087" t="s">
        <v>32106</v>
      </c>
      <c r="I4087" t="s">
        <v>4</v>
      </c>
      <c r="J4087">
        <v>22.87</v>
      </c>
    </row>
    <row r="4088" spans="1:10" x14ac:dyDescent="0.2">
      <c r="A4088" t="s">
        <v>4328</v>
      </c>
      <c r="B4088" t="s">
        <v>32106</v>
      </c>
      <c r="I4088" t="s">
        <v>4</v>
      </c>
      <c r="J4088">
        <v>19.82</v>
      </c>
    </row>
    <row r="4089" spans="1:10" x14ac:dyDescent="0.2">
      <c r="A4089" t="s">
        <v>4329</v>
      </c>
      <c r="B4089" t="s">
        <v>32107</v>
      </c>
      <c r="I4089" t="s">
        <v>4</v>
      </c>
      <c r="J4089">
        <v>26.29</v>
      </c>
    </row>
    <row r="4090" spans="1:10" x14ac:dyDescent="0.2">
      <c r="A4090" t="s">
        <v>4330</v>
      </c>
      <c r="B4090" t="s">
        <v>32107</v>
      </c>
      <c r="I4090" t="s">
        <v>4</v>
      </c>
      <c r="J4090">
        <v>22.78</v>
      </c>
    </row>
    <row r="4091" spans="1:10" x14ac:dyDescent="0.2">
      <c r="A4091" t="s">
        <v>4331</v>
      </c>
      <c r="B4091" t="s">
        <v>32108</v>
      </c>
      <c r="I4091" t="s">
        <v>4</v>
      </c>
      <c r="J4091">
        <v>29.7</v>
      </c>
    </row>
    <row r="4092" spans="1:10" x14ac:dyDescent="0.2">
      <c r="A4092" t="s">
        <v>4332</v>
      </c>
      <c r="B4092" t="s">
        <v>32108</v>
      </c>
      <c r="I4092" t="s">
        <v>4</v>
      </c>
      <c r="J4092">
        <v>25.74</v>
      </c>
    </row>
    <row r="4093" spans="1:10" x14ac:dyDescent="0.2">
      <c r="A4093" t="s">
        <v>4333</v>
      </c>
      <c r="B4093" t="s">
        <v>32109</v>
      </c>
      <c r="I4093" t="s">
        <v>4</v>
      </c>
      <c r="J4093">
        <v>3.22</v>
      </c>
    </row>
    <row r="4094" spans="1:10" x14ac:dyDescent="0.2">
      <c r="A4094" t="s">
        <v>4334</v>
      </c>
      <c r="B4094" t="s">
        <v>32109</v>
      </c>
      <c r="I4094" t="s">
        <v>4</v>
      </c>
      <c r="J4094">
        <v>2.82</v>
      </c>
    </row>
    <row r="4095" spans="1:10" x14ac:dyDescent="0.2">
      <c r="A4095" t="s">
        <v>4335</v>
      </c>
      <c r="B4095" t="s">
        <v>32110</v>
      </c>
      <c r="I4095" t="s">
        <v>4</v>
      </c>
      <c r="J4095">
        <v>5.57</v>
      </c>
    </row>
    <row r="4096" spans="1:10" x14ac:dyDescent="0.2">
      <c r="A4096" t="s">
        <v>4336</v>
      </c>
      <c r="B4096" t="s">
        <v>32110</v>
      </c>
      <c r="I4096" t="s">
        <v>4</v>
      </c>
      <c r="J4096">
        <v>4.8600000000000003</v>
      </c>
    </row>
    <row r="4097" spans="1:10" x14ac:dyDescent="0.2">
      <c r="A4097" t="s">
        <v>4337</v>
      </c>
      <c r="B4097" t="s">
        <v>32111</v>
      </c>
      <c r="I4097" t="s">
        <v>4</v>
      </c>
      <c r="J4097">
        <v>7.51</v>
      </c>
    </row>
    <row r="4098" spans="1:10" x14ac:dyDescent="0.2">
      <c r="A4098" t="s">
        <v>4338</v>
      </c>
      <c r="B4098" t="s">
        <v>32111</v>
      </c>
      <c r="I4098" t="s">
        <v>4</v>
      </c>
      <c r="J4098">
        <v>6.56</v>
      </c>
    </row>
    <row r="4099" spans="1:10" x14ac:dyDescent="0.2">
      <c r="A4099" t="s">
        <v>4339</v>
      </c>
      <c r="B4099" t="s">
        <v>32112</v>
      </c>
      <c r="I4099" t="s">
        <v>4</v>
      </c>
      <c r="J4099">
        <v>11.32</v>
      </c>
    </row>
    <row r="4100" spans="1:10" x14ac:dyDescent="0.2">
      <c r="A4100" t="s">
        <v>4340</v>
      </c>
      <c r="B4100" t="s">
        <v>32112</v>
      </c>
      <c r="I4100" t="s">
        <v>4</v>
      </c>
      <c r="J4100">
        <v>9.8800000000000008</v>
      </c>
    </row>
    <row r="4101" spans="1:10" x14ac:dyDescent="0.2">
      <c r="A4101" t="s">
        <v>4341</v>
      </c>
      <c r="B4101" t="s">
        <v>32113</v>
      </c>
      <c r="I4101" t="s">
        <v>4</v>
      </c>
      <c r="J4101">
        <v>15.79</v>
      </c>
    </row>
    <row r="4102" spans="1:10" x14ac:dyDescent="0.2">
      <c r="A4102" t="s">
        <v>4342</v>
      </c>
      <c r="B4102" t="s">
        <v>32113</v>
      </c>
      <c r="I4102" t="s">
        <v>4</v>
      </c>
      <c r="J4102">
        <v>13.8</v>
      </c>
    </row>
    <row r="4103" spans="1:10" x14ac:dyDescent="0.2">
      <c r="A4103" t="s">
        <v>4343</v>
      </c>
      <c r="B4103" t="s">
        <v>32114</v>
      </c>
      <c r="I4103" t="s">
        <v>4</v>
      </c>
      <c r="J4103">
        <v>20.32</v>
      </c>
    </row>
    <row r="4104" spans="1:10" x14ac:dyDescent="0.2">
      <c r="A4104" t="s">
        <v>4344</v>
      </c>
      <c r="B4104" t="s">
        <v>32114</v>
      </c>
      <c r="I4104" t="s">
        <v>4</v>
      </c>
      <c r="J4104">
        <v>17.78</v>
      </c>
    </row>
    <row r="4105" spans="1:10" x14ac:dyDescent="0.2">
      <c r="A4105" t="s">
        <v>4345</v>
      </c>
      <c r="B4105" t="s">
        <v>32115</v>
      </c>
      <c r="I4105" t="s">
        <v>4</v>
      </c>
      <c r="J4105">
        <v>25.11</v>
      </c>
    </row>
    <row r="4106" spans="1:10" x14ac:dyDescent="0.2">
      <c r="A4106" t="s">
        <v>4346</v>
      </c>
      <c r="B4106" t="s">
        <v>32115</v>
      </c>
      <c r="I4106" t="s">
        <v>4</v>
      </c>
      <c r="J4106">
        <v>21.99</v>
      </c>
    </row>
    <row r="4107" spans="1:10" x14ac:dyDescent="0.2">
      <c r="A4107" t="s">
        <v>4347</v>
      </c>
      <c r="B4107" t="s">
        <v>32116</v>
      </c>
      <c r="I4107" t="s">
        <v>4</v>
      </c>
      <c r="J4107">
        <v>33.380000000000003</v>
      </c>
    </row>
    <row r="4108" spans="1:10" x14ac:dyDescent="0.2">
      <c r="A4108" t="s">
        <v>4348</v>
      </c>
      <c r="B4108" t="s">
        <v>32116</v>
      </c>
      <c r="I4108" t="s">
        <v>4</v>
      </c>
      <c r="J4108">
        <v>29.26</v>
      </c>
    </row>
    <row r="4109" spans="1:10" x14ac:dyDescent="0.2">
      <c r="A4109" t="s">
        <v>4349</v>
      </c>
      <c r="B4109" t="s">
        <v>32117</v>
      </c>
      <c r="I4109" t="s">
        <v>4</v>
      </c>
      <c r="J4109">
        <v>41.65</v>
      </c>
    </row>
    <row r="4110" spans="1:10" x14ac:dyDescent="0.2">
      <c r="A4110" t="s">
        <v>4350</v>
      </c>
      <c r="B4110" t="s">
        <v>32117</v>
      </c>
      <c r="I4110" t="s">
        <v>4</v>
      </c>
      <c r="J4110">
        <v>36.54</v>
      </c>
    </row>
    <row r="4111" spans="1:10" x14ac:dyDescent="0.2">
      <c r="A4111" t="s">
        <v>4351</v>
      </c>
      <c r="B4111" t="s">
        <v>32118</v>
      </c>
      <c r="I4111" t="s">
        <v>5</v>
      </c>
      <c r="J4111">
        <v>7.59</v>
      </c>
    </row>
    <row r="4112" spans="1:10" x14ac:dyDescent="0.2">
      <c r="A4112" t="s">
        <v>4352</v>
      </c>
      <c r="B4112" t="s">
        <v>32118</v>
      </c>
      <c r="I4112" t="s">
        <v>5</v>
      </c>
      <c r="J4112">
        <v>6.57</v>
      </c>
    </row>
    <row r="4113" spans="1:10" x14ac:dyDescent="0.2">
      <c r="A4113" t="s">
        <v>4353</v>
      </c>
      <c r="B4113" t="s">
        <v>32119</v>
      </c>
      <c r="I4113" t="s">
        <v>5</v>
      </c>
      <c r="J4113">
        <v>11.38</v>
      </c>
    </row>
    <row r="4114" spans="1:10" x14ac:dyDescent="0.2">
      <c r="A4114" t="s">
        <v>4354</v>
      </c>
      <c r="B4114" t="s">
        <v>32119</v>
      </c>
      <c r="I4114" t="s">
        <v>5</v>
      </c>
      <c r="J4114">
        <v>9.86</v>
      </c>
    </row>
    <row r="4115" spans="1:10" x14ac:dyDescent="0.2">
      <c r="A4115" t="s">
        <v>4355</v>
      </c>
      <c r="B4115" t="s">
        <v>32120</v>
      </c>
      <c r="I4115" t="s">
        <v>5</v>
      </c>
      <c r="J4115">
        <v>15.18</v>
      </c>
    </row>
    <row r="4116" spans="1:10" x14ac:dyDescent="0.2">
      <c r="A4116" t="s">
        <v>4356</v>
      </c>
      <c r="B4116" t="s">
        <v>32120</v>
      </c>
      <c r="I4116" t="s">
        <v>5</v>
      </c>
      <c r="J4116">
        <v>13.15</v>
      </c>
    </row>
    <row r="4117" spans="1:10" x14ac:dyDescent="0.2">
      <c r="A4117" t="s">
        <v>4357</v>
      </c>
      <c r="B4117" t="s">
        <v>32121</v>
      </c>
      <c r="I4117" t="s">
        <v>5</v>
      </c>
      <c r="J4117">
        <v>18.97</v>
      </c>
    </row>
    <row r="4118" spans="1:10" x14ac:dyDescent="0.2">
      <c r="A4118" t="s">
        <v>4358</v>
      </c>
      <c r="B4118" t="s">
        <v>32121</v>
      </c>
      <c r="I4118" t="s">
        <v>5</v>
      </c>
      <c r="J4118">
        <v>16.440000000000001</v>
      </c>
    </row>
    <row r="4119" spans="1:10" x14ac:dyDescent="0.2">
      <c r="A4119" t="s">
        <v>4359</v>
      </c>
      <c r="B4119" t="s">
        <v>32122</v>
      </c>
      <c r="I4119" t="s">
        <v>5</v>
      </c>
      <c r="J4119">
        <v>22.77</v>
      </c>
    </row>
    <row r="4120" spans="1:10" x14ac:dyDescent="0.2">
      <c r="A4120" t="s">
        <v>4360</v>
      </c>
      <c r="B4120" t="s">
        <v>32122</v>
      </c>
      <c r="I4120" t="s">
        <v>5</v>
      </c>
      <c r="J4120">
        <v>19.73</v>
      </c>
    </row>
    <row r="4121" spans="1:10" x14ac:dyDescent="0.2">
      <c r="A4121" t="s">
        <v>4361</v>
      </c>
      <c r="B4121" t="s">
        <v>32123</v>
      </c>
      <c r="I4121" t="s">
        <v>5</v>
      </c>
      <c r="J4121">
        <v>26.56</v>
      </c>
    </row>
    <row r="4122" spans="1:10" x14ac:dyDescent="0.2">
      <c r="A4122" t="s">
        <v>4362</v>
      </c>
      <c r="B4122" t="s">
        <v>32123</v>
      </c>
      <c r="I4122" t="s">
        <v>5</v>
      </c>
      <c r="J4122">
        <v>23.02</v>
      </c>
    </row>
    <row r="4123" spans="1:10" x14ac:dyDescent="0.2">
      <c r="A4123" t="s">
        <v>4363</v>
      </c>
      <c r="B4123" t="s">
        <v>32124</v>
      </c>
      <c r="I4123" t="s">
        <v>5</v>
      </c>
      <c r="J4123">
        <v>30.36</v>
      </c>
    </row>
    <row r="4124" spans="1:10" x14ac:dyDescent="0.2">
      <c r="A4124" t="s">
        <v>4364</v>
      </c>
      <c r="B4124" t="s">
        <v>32124</v>
      </c>
      <c r="I4124" t="s">
        <v>5</v>
      </c>
      <c r="J4124">
        <v>26.3</v>
      </c>
    </row>
    <row r="4125" spans="1:10" x14ac:dyDescent="0.2">
      <c r="A4125" t="s">
        <v>4365</v>
      </c>
      <c r="B4125" t="s">
        <v>32125</v>
      </c>
      <c r="I4125" t="s">
        <v>5</v>
      </c>
      <c r="J4125">
        <v>34.15</v>
      </c>
    </row>
    <row r="4126" spans="1:10" x14ac:dyDescent="0.2">
      <c r="A4126" t="s">
        <v>4366</v>
      </c>
      <c r="B4126" t="s">
        <v>32125</v>
      </c>
      <c r="I4126" t="s">
        <v>5</v>
      </c>
      <c r="J4126">
        <v>29.59</v>
      </c>
    </row>
    <row r="4127" spans="1:10" x14ac:dyDescent="0.2">
      <c r="A4127" t="s">
        <v>4367</v>
      </c>
      <c r="B4127" t="s">
        <v>32126</v>
      </c>
      <c r="I4127" t="s">
        <v>5</v>
      </c>
      <c r="J4127">
        <v>37.950000000000003</v>
      </c>
    </row>
    <row r="4128" spans="1:10" x14ac:dyDescent="0.2">
      <c r="A4128" t="s">
        <v>4368</v>
      </c>
      <c r="B4128" t="s">
        <v>32126</v>
      </c>
      <c r="I4128" t="s">
        <v>5</v>
      </c>
      <c r="J4128">
        <v>32.880000000000003</v>
      </c>
    </row>
    <row r="4129" spans="1:10" x14ac:dyDescent="0.2">
      <c r="A4129" t="s">
        <v>4369</v>
      </c>
      <c r="B4129" t="s">
        <v>32127</v>
      </c>
      <c r="I4129" t="s">
        <v>5</v>
      </c>
      <c r="J4129">
        <v>45.54</v>
      </c>
    </row>
    <row r="4130" spans="1:10" x14ac:dyDescent="0.2">
      <c r="A4130" t="s">
        <v>4370</v>
      </c>
      <c r="B4130" t="s">
        <v>32127</v>
      </c>
      <c r="I4130" t="s">
        <v>5</v>
      </c>
      <c r="J4130">
        <v>39.46</v>
      </c>
    </row>
    <row r="4131" spans="1:10" x14ac:dyDescent="0.2">
      <c r="A4131" t="s">
        <v>4371</v>
      </c>
      <c r="B4131" t="s">
        <v>32128</v>
      </c>
      <c r="I4131" t="s">
        <v>4</v>
      </c>
      <c r="J4131">
        <v>1.8</v>
      </c>
    </row>
    <row r="4132" spans="1:10" x14ac:dyDescent="0.2">
      <c r="A4132" t="s">
        <v>4372</v>
      </c>
      <c r="B4132" t="s">
        <v>32128</v>
      </c>
      <c r="I4132" t="s">
        <v>4</v>
      </c>
      <c r="J4132">
        <v>1.56</v>
      </c>
    </row>
    <row r="4133" spans="1:10" x14ac:dyDescent="0.2">
      <c r="A4133" t="s">
        <v>4373</v>
      </c>
      <c r="B4133" t="s">
        <v>32129</v>
      </c>
      <c r="I4133" t="s">
        <v>4</v>
      </c>
      <c r="J4133">
        <v>1.99</v>
      </c>
    </row>
    <row r="4134" spans="1:10" x14ac:dyDescent="0.2">
      <c r="A4134" t="s">
        <v>4374</v>
      </c>
      <c r="B4134" t="s">
        <v>32129</v>
      </c>
      <c r="I4134" t="s">
        <v>4</v>
      </c>
      <c r="J4134">
        <v>1.72</v>
      </c>
    </row>
    <row r="4135" spans="1:10" x14ac:dyDescent="0.2">
      <c r="A4135" t="s">
        <v>4375</v>
      </c>
      <c r="B4135" t="s">
        <v>32130</v>
      </c>
      <c r="I4135" t="s">
        <v>4</v>
      </c>
      <c r="J4135">
        <v>2.37</v>
      </c>
    </row>
    <row r="4136" spans="1:10" x14ac:dyDescent="0.2">
      <c r="A4136" t="s">
        <v>4376</v>
      </c>
      <c r="B4136" t="s">
        <v>32130</v>
      </c>
      <c r="I4136" t="s">
        <v>4</v>
      </c>
      <c r="J4136">
        <v>2.0499999999999998</v>
      </c>
    </row>
    <row r="4137" spans="1:10" x14ac:dyDescent="0.2">
      <c r="A4137" t="s">
        <v>4377</v>
      </c>
      <c r="B4137" t="s">
        <v>32131</v>
      </c>
      <c r="I4137" t="s">
        <v>4</v>
      </c>
      <c r="J4137">
        <v>2.84</v>
      </c>
    </row>
    <row r="4138" spans="1:10" x14ac:dyDescent="0.2">
      <c r="A4138" t="s">
        <v>4378</v>
      </c>
      <c r="B4138" t="s">
        <v>32131</v>
      </c>
      <c r="I4138" t="s">
        <v>4</v>
      </c>
      <c r="J4138">
        <v>2.46</v>
      </c>
    </row>
    <row r="4139" spans="1:10" x14ac:dyDescent="0.2">
      <c r="A4139" t="s">
        <v>4379</v>
      </c>
      <c r="B4139" t="s">
        <v>32132</v>
      </c>
      <c r="I4139" t="s">
        <v>4</v>
      </c>
      <c r="J4139">
        <v>3.13</v>
      </c>
    </row>
    <row r="4140" spans="1:10" x14ac:dyDescent="0.2">
      <c r="A4140" t="s">
        <v>4380</v>
      </c>
      <c r="B4140" t="s">
        <v>32132</v>
      </c>
      <c r="I4140" t="s">
        <v>4</v>
      </c>
      <c r="J4140">
        <v>2.71</v>
      </c>
    </row>
    <row r="4141" spans="1:10" x14ac:dyDescent="0.2">
      <c r="A4141" t="s">
        <v>4381</v>
      </c>
      <c r="B4141" t="s">
        <v>32133</v>
      </c>
      <c r="I4141" t="s">
        <v>4</v>
      </c>
      <c r="J4141">
        <v>4.03</v>
      </c>
    </row>
    <row r="4142" spans="1:10" x14ac:dyDescent="0.2">
      <c r="A4142" t="s">
        <v>4382</v>
      </c>
      <c r="B4142" t="s">
        <v>32133</v>
      </c>
      <c r="I4142" t="s">
        <v>4</v>
      </c>
      <c r="J4142">
        <v>3.49</v>
      </c>
    </row>
    <row r="4143" spans="1:10" x14ac:dyDescent="0.2">
      <c r="A4143" t="s">
        <v>4383</v>
      </c>
      <c r="B4143" t="s">
        <v>32134</v>
      </c>
      <c r="I4143" t="s">
        <v>4</v>
      </c>
      <c r="J4143">
        <v>5.17</v>
      </c>
    </row>
    <row r="4144" spans="1:10" x14ac:dyDescent="0.2">
      <c r="A4144" t="s">
        <v>4384</v>
      </c>
      <c r="B4144" t="s">
        <v>32134</v>
      </c>
      <c r="I4144" t="s">
        <v>4</v>
      </c>
      <c r="J4144">
        <v>4.4800000000000004</v>
      </c>
    </row>
    <row r="4145" spans="1:10" x14ac:dyDescent="0.2">
      <c r="A4145" t="s">
        <v>4385</v>
      </c>
      <c r="B4145" t="s">
        <v>32135</v>
      </c>
      <c r="I4145" t="s">
        <v>5</v>
      </c>
      <c r="J4145">
        <v>1805.75</v>
      </c>
    </row>
    <row r="4146" spans="1:10" x14ac:dyDescent="0.2">
      <c r="A4146" t="s">
        <v>4386</v>
      </c>
      <c r="B4146" t="s">
        <v>32135</v>
      </c>
      <c r="I4146" t="s">
        <v>5</v>
      </c>
      <c r="J4146">
        <v>1566.24</v>
      </c>
    </row>
    <row r="4147" spans="1:10" x14ac:dyDescent="0.2">
      <c r="A4147" t="s">
        <v>4387</v>
      </c>
      <c r="B4147" t="s">
        <v>32136</v>
      </c>
      <c r="I4147" t="s">
        <v>5</v>
      </c>
      <c r="J4147">
        <v>891.98</v>
      </c>
    </row>
    <row r="4148" spans="1:10" x14ac:dyDescent="0.2">
      <c r="A4148" t="s">
        <v>4388</v>
      </c>
      <c r="B4148" t="s">
        <v>32136</v>
      </c>
      <c r="I4148" t="s">
        <v>5</v>
      </c>
      <c r="J4148">
        <v>773.77</v>
      </c>
    </row>
    <row r="4149" spans="1:10" x14ac:dyDescent="0.2">
      <c r="A4149" t="s">
        <v>4389</v>
      </c>
      <c r="B4149" t="s">
        <v>32137</v>
      </c>
      <c r="I4149" t="s">
        <v>5</v>
      </c>
      <c r="J4149">
        <v>466.35</v>
      </c>
    </row>
    <row r="4150" spans="1:10" x14ac:dyDescent="0.2">
      <c r="A4150" t="s">
        <v>4390</v>
      </c>
      <c r="B4150" t="s">
        <v>32137</v>
      </c>
      <c r="I4150" t="s">
        <v>5</v>
      </c>
      <c r="J4150">
        <v>404.85</v>
      </c>
    </row>
    <row r="4151" spans="1:10" x14ac:dyDescent="0.2">
      <c r="A4151" t="s">
        <v>4391</v>
      </c>
      <c r="B4151" t="s">
        <v>32138</v>
      </c>
      <c r="I4151" t="s">
        <v>5</v>
      </c>
      <c r="J4151">
        <v>53.71</v>
      </c>
    </row>
    <row r="4152" spans="1:10" x14ac:dyDescent="0.2">
      <c r="A4152" t="s">
        <v>4392</v>
      </c>
      <c r="B4152" t="s">
        <v>32138</v>
      </c>
      <c r="I4152" t="s">
        <v>5</v>
      </c>
      <c r="J4152">
        <v>48.19</v>
      </c>
    </row>
    <row r="4153" spans="1:10" x14ac:dyDescent="0.2">
      <c r="A4153" t="s">
        <v>4393</v>
      </c>
      <c r="B4153" t="s">
        <v>32139</v>
      </c>
      <c r="I4153" t="s">
        <v>5</v>
      </c>
      <c r="J4153">
        <v>67.83</v>
      </c>
    </row>
    <row r="4154" spans="1:10" x14ac:dyDescent="0.2">
      <c r="A4154" t="s">
        <v>4394</v>
      </c>
      <c r="B4154" t="s">
        <v>32139</v>
      </c>
      <c r="I4154" t="s">
        <v>5</v>
      </c>
      <c r="J4154">
        <v>60.97</v>
      </c>
    </row>
    <row r="4155" spans="1:10" x14ac:dyDescent="0.2">
      <c r="A4155" t="s">
        <v>4395</v>
      </c>
      <c r="B4155" t="s">
        <v>32140</v>
      </c>
      <c r="I4155" t="s">
        <v>5</v>
      </c>
      <c r="J4155">
        <v>216.18</v>
      </c>
    </row>
    <row r="4156" spans="1:10" x14ac:dyDescent="0.2">
      <c r="A4156" t="s">
        <v>4396</v>
      </c>
      <c r="B4156" t="s">
        <v>32140</v>
      </c>
      <c r="I4156" t="s">
        <v>5</v>
      </c>
      <c r="J4156">
        <v>206.1</v>
      </c>
    </row>
    <row r="4157" spans="1:10" x14ac:dyDescent="0.2">
      <c r="A4157" t="s">
        <v>4397</v>
      </c>
      <c r="B4157" t="s">
        <v>32141</v>
      </c>
      <c r="I4157" t="s">
        <v>5</v>
      </c>
      <c r="J4157">
        <v>237.81</v>
      </c>
    </row>
    <row r="4158" spans="1:10" x14ac:dyDescent="0.2">
      <c r="A4158" t="s">
        <v>4398</v>
      </c>
      <c r="B4158" t="s">
        <v>32141</v>
      </c>
      <c r="I4158" t="s">
        <v>5</v>
      </c>
      <c r="J4158">
        <v>227.68</v>
      </c>
    </row>
    <row r="4159" spans="1:10" x14ac:dyDescent="0.2">
      <c r="A4159" t="s">
        <v>4399</v>
      </c>
      <c r="B4159" t="s">
        <v>32142</v>
      </c>
      <c r="I4159" t="s">
        <v>5</v>
      </c>
      <c r="J4159">
        <v>293.52</v>
      </c>
    </row>
    <row r="4160" spans="1:10" x14ac:dyDescent="0.2">
      <c r="A4160" t="s">
        <v>4400</v>
      </c>
      <c r="B4160" t="s">
        <v>32142</v>
      </c>
      <c r="I4160" t="s">
        <v>5</v>
      </c>
      <c r="J4160">
        <v>281.39</v>
      </c>
    </row>
    <row r="4161" spans="1:10" x14ac:dyDescent="0.2">
      <c r="A4161" t="s">
        <v>4401</v>
      </c>
      <c r="B4161" t="s">
        <v>32143</v>
      </c>
      <c r="I4161" t="s">
        <v>5</v>
      </c>
      <c r="J4161">
        <v>312.99</v>
      </c>
    </row>
    <row r="4162" spans="1:10" x14ac:dyDescent="0.2">
      <c r="A4162" t="s">
        <v>4402</v>
      </c>
      <c r="B4162" t="s">
        <v>32143</v>
      </c>
      <c r="I4162" t="s">
        <v>5</v>
      </c>
      <c r="J4162">
        <v>299.27999999999997</v>
      </c>
    </row>
    <row r="4163" spans="1:10" x14ac:dyDescent="0.2">
      <c r="A4163" t="s">
        <v>4403</v>
      </c>
      <c r="B4163" t="s">
        <v>32144</v>
      </c>
      <c r="I4163" t="s">
        <v>5</v>
      </c>
      <c r="J4163">
        <v>337.51</v>
      </c>
    </row>
    <row r="4164" spans="1:10" x14ac:dyDescent="0.2">
      <c r="A4164" t="s">
        <v>4404</v>
      </c>
      <c r="B4164" t="s">
        <v>32144</v>
      </c>
      <c r="I4164" t="s">
        <v>5</v>
      </c>
      <c r="J4164">
        <v>322.85000000000002</v>
      </c>
    </row>
    <row r="4165" spans="1:10" x14ac:dyDescent="0.2">
      <c r="A4165" t="s">
        <v>4405</v>
      </c>
      <c r="B4165" t="s">
        <v>32145</v>
      </c>
      <c r="I4165" t="s">
        <v>5</v>
      </c>
      <c r="J4165">
        <v>63.71</v>
      </c>
    </row>
    <row r="4166" spans="1:10" x14ac:dyDescent="0.2">
      <c r="A4166" t="s">
        <v>4406</v>
      </c>
      <c r="B4166" t="s">
        <v>32145</v>
      </c>
      <c r="I4166" t="s">
        <v>5</v>
      </c>
      <c r="J4166">
        <v>56.85</v>
      </c>
    </row>
    <row r="4167" spans="1:10" x14ac:dyDescent="0.2">
      <c r="A4167" t="s">
        <v>4407</v>
      </c>
      <c r="B4167" t="s">
        <v>32146</v>
      </c>
      <c r="I4167" t="s">
        <v>5</v>
      </c>
      <c r="J4167">
        <v>67.97</v>
      </c>
    </row>
    <row r="4168" spans="1:10" x14ac:dyDescent="0.2">
      <c r="A4168" t="s">
        <v>4408</v>
      </c>
      <c r="B4168" t="s">
        <v>32146</v>
      </c>
      <c r="I4168" t="s">
        <v>5</v>
      </c>
      <c r="J4168">
        <v>61.09</v>
      </c>
    </row>
    <row r="4169" spans="1:10" x14ac:dyDescent="0.2">
      <c r="A4169" t="s">
        <v>4409</v>
      </c>
      <c r="B4169" t="s">
        <v>32147</v>
      </c>
      <c r="I4169" t="s">
        <v>5</v>
      </c>
      <c r="J4169">
        <v>215.01</v>
      </c>
    </row>
    <row r="4170" spans="1:10" x14ac:dyDescent="0.2">
      <c r="A4170" t="s">
        <v>4410</v>
      </c>
      <c r="B4170" t="s">
        <v>32147</v>
      </c>
      <c r="I4170" t="s">
        <v>5</v>
      </c>
      <c r="J4170">
        <v>204.97</v>
      </c>
    </row>
    <row r="4171" spans="1:10" x14ac:dyDescent="0.2">
      <c r="A4171" t="s">
        <v>4411</v>
      </c>
      <c r="B4171" t="s">
        <v>32148</v>
      </c>
      <c r="I4171" t="s">
        <v>5</v>
      </c>
      <c r="J4171">
        <v>236.85</v>
      </c>
    </row>
    <row r="4172" spans="1:10" x14ac:dyDescent="0.2">
      <c r="A4172" t="s">
        <v>4412</v>
      </c>
      <c r="B4172" t="s">
        <v>32148</v>
      </c>
      <c r="I4172" t="s">
        <v>5</v>
      </c>
      <c r="J4172">
        <v>226.76</v>
      </c>
    </row>
    <row r="4173" spans="1:10" x14ac:dyDescent="0.2">
      <c r="A4173" t="s">
        <v>4413</v>
      </c>
      <c r="B4173" t="s">
        <v>32149</v>
      </c>
      <c r="I4173" t="s">
        <v>5</v>
      </c>
      <c r="J4173">
        <v>295.11</v>
      </c>
    </row>
    <row r="4174" spans="1:10" x14ac:dyDescent="0.2">
      <c r="A4174" t="s">
        <v>4414</v>
      </c>
      <c r="B4174" t="s">
        <v>32149</v>
      </c>
      <c r="I4174" t="s">
        <v>5</v>
      </c>
      <c r="J4174">
        <v>282.89999999999998</v>
      </c>
    </row>
    <row r="4175" spans="1:10" x14ac:dyDescent="0.2">
      <c r="A4175" t="s">
        <v>4415</v>
      </c>
      <c r="B4175" t="s">
        <v>32150</v>
      </c>
      <c r="I4175" t="s">
        <v>5</v>
      </c>
      <c r="J4175">
        <v>12.19</v>
      </c>
    </row>
    <row r="4176" spans="1:10" x14ac:dyDescent="0.2">
      <c r="A4176" t="s">
        <v>4416</v>
      </c>
      <c r="B4176" t="s">
        <v>32150</v>
      </c>
      <c r="I4176" t="s">
        <v>5</v>
      </c>
      <c r="J4176">
        <v>10.71</v>
      </c>
    </row>
    <row r="4177" spans="1:10" x14ac:dyDescent="0.2">
      <c r="A4177" t="s">
        <v>4417</v>
      </c>
      <c r="B4177" t="s">
        <v>32151</v>
      </c>
      <c r="I4177" t="s">
        <v>5</v>
      </c>
      <c r="J4177">
        <v>48.77</v>
      </c>
    </row>
    <row r="4178" spans="1:10" x14ac:dyDescent="0.2">
      <c r="A4178" t="s">
        <v>4418</v>
      </c>
      <c r="B4178" t="s">
        <v>32151</v>
      </c>
      <c r="I4178" t="s">
        <v>5</v>
      </c>
      <c r="J4178">
        <v>42.4</v>
      </c>
    </row>
    <row r="4179" spans="1:10" x14ac:dyDescent="0.2">
      <c r="A4179" t="s">
        <v>4419</v>
      </c>
      <c r="B4179" t="s">
        <v>32152</v>
      </c>
      <c r="I4179" t="s">
        <v>5</v>
      </c>
      <c r="J4179">
        <v>194.19</v>
      </c>
    </row>
    <row r="4180" spans="1:10" x14ac:dyDescent="0.2">
      <c r="A4180" t="s">
        <v>4420</v>
      </c>
      <c r="B4180" t="s">
        <v>32152</v>
      </c>
      <c r="I4180" t="s">
        <v>5</v>
      </c>
      <c r="J4180">
        <v>168.76</v>
      </c>
    </row>
    <row r="4181" spans="1:10" x14ac:dyDescent="0.2">
      <c r="A4181" t="s">
        <v>4421</v>
      </c>
      <c r="B4181" t="s">
        <v>32153</v>
      </c>
      <c r="I4181" t="s">
        <v>5</v>
      </c>
      <c r="J4181">
        <v>268.2</v>
      </c>
    </row>
    <row r="4182" spans="1:10" x14ac:dyDescent="0.2">
      <c r="A4182" t="s">
        <v>4422</v>
      </c>
      <c r="B4182" t="s">
        <v>32153</v>
      </c>
      <c r="I4182" t="s">
        <v>5</v>
      </c>
      <c r="J4182">
        <v>232.88</v>
      </c>
    </row>
    <row r="4183" spans="1:10" x14ac:dyDescent="0.2">
      <c r="A4183" t="s">
        <v>4423</v>
      </c>
      <c r="B4183" t="s">
        <v>32154</v>
      </c>
      <c r="I4183" t="s">
        <v>5</v>
      </c>
      <c r="J4183">
        <v>97.09</v>
      </c>
    </row>
    <row r="4184" spans="1:10" x14ac:dyDescent="0.2">
      <c r="A4184" t="s">
        <v>4424</v>
      </c>
      <c r="B4184" t="s">
        <v>32154</v>
      </c>
      <c r="I4184" t="s">
        <v>5</v>
      </c>
      <c r="J4184">
        <v>84.38</v>
      </c>
    </row>
    <row r="4185" spans="1:10" x14ac:dyDescent="0.2">
      <c r="A4185" t="s">
        <v>4425</v>
      </c>
      <c r="B4185" t="s">
        <v>32155</v>
      </c>
      <c r="I4185" t="s">
        <v>5</v>
      </c>
      <c r="J4185">
        <v>97.09</v>
      </c>
    </row>
    <row r="4186" spans="1:10" x14ac:dyDescent="0.2">
      <c r="A4186" t="s">
        <v>4426</v>
      </c>
      <c r="B4186" t="s">
        <v>32155</v>
      </c>
      <c r="I4186" t="s">
        <v>5</v>
      </c>
      <c r="J4186">
        <v>84.38</v>
      </c>
    </row>
    <row r="4187" spans="1:10" x14ac:dyDescent="0.2">
      <c r="A4187" t="s">
        <v>4427</v>
      </c>
      <c r="B4187" t="s">
        <v>32156</v>
      </c>
      <c r="I4187" t="s">
        <v>5</v>
      </c>
      <c r="J4187">
        <v>194.19</v>
      </c>
    </row>
    <row r="4188" spans="1:10" x14ac:dyDescent="0.2">
      <c r="A4188" t="s">
        <v>4428</v>
      </c>
      <c r="B4188" t="s">
        <v>32156</v>
      </c>
      <c r="I4188" t="s">
        <v>5</v>
      </c>
      <c r="J4188">
        <v>168.76</v>
      </c>
    </row>
    <row r="4189" spans="1:10" x14ac:dyDescent="0.2">
      <c r="A4189" t="s">
        <v>4429</v>
      </c>
      <c r="B4189" t="s">
        <v>32157</v>
      </c>
      <c r="I4189" t="s">
        <v>5</v>
      </c>
      <c r="J4189">
        <v>291.29000000000002</v>
      </c>
    </row>
    <row r="4190" spans="1:10" x14ac:dyDescent="0.2">
      <c r="A4190" t="s">
        <v>4430</v>
      </c>
      <c r="B4190" t="s">
        <v>32157</v>
      </c>
      <c r="I4190" t="s">
        <v>5</v>
      </c>
      <c r="J4190">
        <v>253.14</v>
      </c>
    </row>
    <row r="4191" spans="1:10" x14ac:dyDescent="0.2">
      <c r="A4191" t="s">
        <v>4431</v>
      </c>
      <c r="B4191" t="s">
        <v>32158</v>
      </c>
      <c r="I4191" t="s">
        <v>5</v>
      </c>
      <c r="J4191">
        <v>492.13</v>
      </c>
    </row>
    <row r="4192" spans="1:10" x14ac:dyDescent="0.2">
      <c r="A4192" t="s">
        <v>4432</v>
      </c>
      <c r="B4192" t="s">
        <v>32158</v>
      </c>
      <c r="I4192" t="s">
        <v>5</v>
      </c>
      <c r="J4192">
        <v>428.4</v>
      </c>
    </row>
    <row r="4193" spans="1:10" x14ac:dyDescent="0.2">
      <c r="A4193" t="s">
        <v>4433</v>
      </c>
      <c r="B4193" t="s">
        <v>32159</v>
      </c>
      <c r="I4193" t="s">
        <v>5</v>
      </c>
      <c r="J4193">
        <v>126.89</v>
      </c>
    </row>
    <row r="4194" spans="1:10" x14ac:dyDescent="0.2">
      <c r="A4194" t="s">
        <v>4434</v>
      </c>
      <c r="B4194" t="s">
        <v>32159</v>
      </c>
      <c r="I4194" t="s">
        <v>5</v>
      </c>
      <c r="J4194">
        <v>110.34</v>
      </c>
    </row>
    <row r="4195" spans="1:10" x14ac:dyDescent="0.2">
      <c r="A4195" t="s">
        <v>4435</v>
      </c>
      <c r="B4195" t="s">
        <v>32160</v>
      </c>
      <c r="I4195" t="s">
        <v>5</v>
      </c>
      <c r="J4195">
        <v>73.37</v>
      </c>
    </row>
    <row r="4196" spans="1:10" x14ac:dyDescent="0.2">
      <c r="A4196" t="s">
        <v>4436</v>
      </c>
      <c r="B4196" t="s">
        <v>32160</v>
      </c>
      <c r="I4196" t="s">
        <v>5</v>
      </c>
      <c r="J4196">
        <v>63.82</v>
      </c>
    </row>
    <row r="4197" spans="1:10" x14ac:dyDescent="0.2">
      <c r="A4197" t="s">
        <v>4437</v>
      </c>
      <c r="B4197" t="s">
        <v>32161</v>
      </c>
      <c r="I4197" t="s">
        <v>4</v>
      </c>
      <c r="J4197">
        <v>5.08</v>
      </c>
    </row>
    <row r="4198" spans="1:10" x14ac:dyDescent="0.2">
      <c r="A4198" t="s">
        <v>4438</v>
      </c>
      <c r="B4198" t="s">
        <v>32161</v>
      </c>
      <c r="I4198" t="s">
        <v>4</v>
      </c>
      <c r="J4198">
        <v>4.46</v>
      </c>
    </row>
    <row r="4199" spans="1:10" x14ac:dyDescent="0.2">
      <c r="A4199" t="s">
        <v>4439</v>
      </c>
      <c r="B4199" t="s">
        <v>32162</v>
      </c>
      <c r="I4199" t="s">
        <v>4</v>
      </c>
      <c r="J4199">
        <v>8.2200000000000006</v>
      </c>
    </row>
    <row r="4200" spans="1:10" x14ac:dyDescent="0.2">
      <c r="A4200" t="s">
        <v>4440</v>
      </c>
      <c r="B4200" t="s">
        <v>32162</v>
      </c>
      <c r="I4200" t="s">
        <v>4</v>
      </c>
      <c r="J4200">
        <v>7.21</v>
      </c>
    </row>
    <row r="4201" spans="1:10" x14ac:dyDescent="0.2">
      <c r="A4201" t="s">
        <v>4441</v>
      </c>
      <c r="B4201" t="s">
        <v>32163</v>
      </c>
      <c r="I4201" t="s">
        <v>4</v>
      </c>
      <c r="J4201">
        <v>11.93</v>
      </c>
    </row>
    <row r="4202" spans="1:10" x14ac:dyDescent="0.2">
      <c r="A4202" t="s">
        <v>4442</v>
      </c>
      <c r="B4202" t="s">
        <v>32163</v>
      </c>
      <c r="I4202" t="s">
        <v>4</v>
      </c>
      <c r="J4202">
        <v>10.45</v>
      </c>
    </row>
    <row r="4203" spans="1:10" x14ac:dyDescent="0.2">
      <c r="A4203" t="s">
        <v>4443</v>
      </c>
      <c r="B4203" t="s">
        <v>32164</v>
      </c>
      <c r="I4203" t="s">
        <v>4</v>
      </c>
      <c r="J4203">
        <v>19.5</v>
      </c>
    </row>
    <row r="4204" spans="1:10" x14ac:dyDescent="0.2">
      <c r="A4204" t="s">
        <v>4444</v>
      </c>
      <c r="B4204" t="s">
        <v>32164</v>
      </c>
      <c r="I4204" t="s">
        <v>4</v>
      </c>
      <c r="J4204">
        <v>17.05</v>
      </c>
    </row>
    <row r="4205" spans="1:10" x14ac:dyDescent="0.2">
      <c r="A4205" t="s">
        <v>4445</v>
      </c>
      <c r="B4205" t="s">
        <v>32165</v>
      </c>
      <c r="I4205" t="s">
        <v>4</v>
      </c>
      <c r="J4205">
        <v>29.17</v>
      </c>
    </row>
    <row r="4206" spans="1:10" x14ac:dyDescent="0.2">
      <c r="A4206" t="s">
        <v>4446</v>
      </c>
      <c r="B4206" t="s">
        <v>32165</v>
      </c>
      <c r="I4206" t="s">
        <v>4</v>
      </c>
      <c r="J4206">
        <v>25.49</v>
      </c>
    </row>
    <row r="4207" spans="1:10" x14ac:dyDescent="0.2">
      <c r="A4207" t="s">
        <v>4447</v>
      </c>
      <c r="B4207" t="s">
        <v>32166</v>
      </c>
      <c r="I4207" t="s">
        <v>4</v>
      </c>
      <c r="J4207">
        <v>38.020000000000003</v>
      </c>
    </row>
    <row r="4208" spans="1:10" x14ac:dyDescent="0.2">
      <c r="A4208" t="s">
        <v>4448</v>
      </c>
      <c r="B4208" t="s">
        <v>32166</v>
      </c>
      <c r="I4208" t="s">
        <v>4</v>
      </c>
      <c r="J4208">
        <v>33.21</v>
      </c>
    </row>
    <row r="4209" spans="1:10" x14ac:dyDescent="0.2">
      <c r="A4209" t="s">
        <v>4449</v>
      </c>
      <c r="B4209" t="s">
        <v>32167</v>
      </c>
      <c r="I4209" t="s">
        <v>4</v>
      </c>
      <c r="J4209">
        <v>42.62</v>
      </c>
    </row>
    <row r="4210" spans="1:10" x14ac:dyDescent="0.2">
      <c r="A4210" t="s">
        <v>4450</v>
      </c>
      <c r="B4210" t="s">
        <v>32167</v>
      </c>
      <c r="I4210" t="s">
        <v>4</v>
      </c>
      <c r="J4210">
        <v>37.89</v>
      </c>
    </row>
    <row r="4211" spans="1:10" x14ac:dyDescent="0.2">
      <c r="A4211" t="s">
        <v>4451</v>
      </c>
      <c r="B4211" t="s">
        <v>32168</v>
      </c>
      <c r="I4211" t="s">
        <v>4</v>
      </c>
      <c r="J4211">
        <v>49.42</v>
      </c>
    </row>
    <row r="4212" spans="1:10" x14ac:dyDescent="0.2">
      <c r="A4212" t="s">
        <v>4452</v>
      </c>
      <c r="B4212" t="s">
        <v>32168</v>
      </c>
      <c r="I4212" t="s">
        <v>4</v>
      </c>
      <c r="J4212">
        <v>43.93</v>
      </c>
    </row>
    <row r="4213" spans="1:10" x14ac:dyDescent="0.2">
      <c r="A4213" t="s">
        <v>4453</v>
      </c>
      <c r="B4213" t="s">
        <v>32169</v>
      </c>
      <c r="I4213" t="s">
        <v>4</v>
      </c>
      <c r="J4213">
        <v>57.72</v>
      </c>
    </row>
    <row r="4214" spans="1:10" x14ac:dyDescent="0.2">
      <c r="A4214" t="s">
        <v>4454</v>
      </c>
      <c r="B4214" t="s">
        <v>32169</v>
      </c>
      <c r="I4214" t="s">
        <v>4</v>
      </c>
      <c r="J4214">
        <v>51.32</v>
      </c>
    </row>
    <row r="4215" spans="1:10" x14ac:dyDescent="0.2">
      <c r="A4215" t="s">
        <v>4455</v>
      </c>
      <c r="B4215" t="s">
        <v>32170</v>
      </c>
      <c r="I4215" t="s">
        <v>4</v>
      </c>
      <c r="J4215">
        <v>73.84</v>
      </c>
    </row>
    <row r="4216" spans="1:10" x14ac:dyDescent="0.2">
      <c r="A4216" t="s">
        <v>4456</v>
      </c>
      <c r="B4216" t="s">
        <v>32170</v>
      </c>
      <c r="I4216" t="s">
        <v>4</v>
      </c>
      <c r="J4216">
        <v>66.39</v>
      </c>
    </row>
    <row r="4217" spans="1:10" x14ac:dyDescent="0.2">
      <c r="A4217" t="s">
        <v>4457</v>
      </c>
      <c r="B4217" t="s">
        <v>32171</v>
      </c>
      <c r="I4217" t="s">
        <v>4</v>
      </c>
      <c r="J4217">
        <v>73.64</v>
      </c>
    </row>
    <row r="4218" spans="1:10" x14ac:dyDescent="0.2">
      <c r="A4218" t="s">
        <v>4458</v>
      </c>
      <c r="B4218" t="s">
        <v>32171</v>
      </c>
      <c r="I4218" t="s">
        <v>4</v>
      </c>
      <c r="J4218">
        <v>65.510000000000005</v>
      </c>
    </row>
    <row r="4219" spans="1:10" x14ac:dyDescent="0.2">
      <c r="A4219" t="s">
        <v>4459</v>
      </c>
      <c r="B4219" t="s">
        <v>32172</v>
      </c>
      <c r="I4219" t="s">
        <v>4</v>
      </c>
      <c r="J4219">
        <v>90.25</v>
      </c>
    </row>
    <row r="4220" spans="1:10" x14ac:dyDescent="0.2">
      <c r="A4220" t="s">
        <v>4460</v>
      </c>
      <c r="B4220" t="s">
        <v>32172</v>
      </c>
      <c r="I4220" t="s">
        <v>4</v>
      </c>
      <c r="J4220">
        <v>80.34</v>
      </c>
    </row>
    <row r="4221" spans="1:10" x14ac:dyDescent="0.2">
      <c r="A4221" t="s">
        <v>4461</v>
      </c>
      <c r="B4221" t="s">
        <v>32173</v>
      </c>
      <c r="I4221" t="s">
        <v>4</v>
      </c>
      <c r="J4221">
        <v>140.41999999999999</v>
      </c>
    </row>
    <row r="4222" spans="1:10" x14ac:dyDescent="0.2">
      <c r="A4222" t="s">
        <v>4462</v>
      </c>
      <c r="B4222" t="s">
        <v>32173</v>
      </c>
      <c r="I4222" t="s">
        <v>4</v>
      </c>
      <c r="J4222">
        <v>129.01</v>
      </c>
    </row>
    <row r="4223" spans="1:10" x14ac:dyDescent="0.2">
      <c r="A4223" t="s">
        <v>4463</v>
      </c>
      <c r="B4223" t="s">
        <v>32174</v>
      </c>
      <c r="I4223" t="s">
        <v>4</v>
      </c>
      <c r="J4223">
        <v>167.16</v>
      </c>
    </row>
    <row r="4224" spans="1:10" x14ac:dyDescent="0.2">
      <c r="A4224" t="s">
        <v>4464</v>
      </c>
      <c r="B4224" t="s">
        <v>32174</v>
      </c>
      <c r="I4224" t="s">
        <v>4</v>
      </c>
      <c r="J4224">
        <v>153.66</v>
      </c>
    </row>
    <row r="4225" spans="1:10" x14ac:dyDescent="0.2">
      <c r="A4225" t="s">
        <v>4465</v>
      </c>
      <c r="B4225" t="s">
        <v>32175</v>
      </c>
      <c r="I4225" t="s">
        <v>4</v>
      </c>
      <c r="J4225">
        <v>200.34</v>
      </c>
    </row>
    <row r="4226" spans="1:10" x14ac:dyDescent="0.2">
      <c r="A4226" t="s">
        <v>4466</v>
      </c>
      <c r="B4226" t="s">
        <v>32175</v>
      </c>
      <c r="I4226" t="s">
        <v>4</v>
      </c>
      <c r="J4226">
        <v>184.39</v>
      </c>
    </row>
    <row r="4227" spans="1:10" x14ac:dyDescent="0.2">
      <c r="A4227" t="s">
        <v>4467</v>
      </c>
      <c r="B4227" t="s">
        <v>32176</v>
      </c>
      <c r="I4227" t="s">
        <v>4</v>
      </c>
      <c r="J4227">
        <v>233.76</v>
      </c>
    </row>
    <row r="4228" spans="1:10" x14ac:dyDescent="0.2">
      <c r="A4228" t="s">
        <v>4468</v>
      </c>
      <c r="B4228" t="s">
        <v>32176</v>
      </c>
      <c r="I4228" t="s">
        <v>4</v>
      </c>
      <c r="J4228">
        <v>215.3</v>
      </c>
    </row>
    <row r="4229" spans="1:10" x14ac:dyDescent="0.2">
      <c r="A4229" t="s">
        <v>4469</v>
      </c>
      <c r="B4229" t="s">
        <v>32177</v>
      </c>
      <c r="I4229" t="s">
        <v>4</v>
      </c>
      <c r="J4229">
        <v>290.58</v>
      </c>
    </row>
    <row r="4230" spans="1:10" x14ac:dyDescent="0.2">
      <c r="A4230" t="s">
        <v>4470</v>
      </c>
      <c r="B4230" t="s">
        <v>32177</v>
      </c>
      <c r="I4230" t="s">
        <v>4</v>
      </c>
      <c r="J4230">
        <v>267.66000000000003</v>
      </c>
    </row>
    <row r="4231" spans="1:10" x14ac:dyDescent="0.2">
      <c r="A4231" t="s">
        <v>4471</v>
      </c>
      <c r="B4231" t="s">
        <v>32178</v>
      </c>
      <c r="I4231" t="s">
        <v>4</v>
      </c>
      <c r="J4231">
        <v>3.46</v>
      </c>
    </row>
    <row r="4232" spans="1:10" x14ac:dyDescent="0.2">
      <c r="A4232" t="s">
        <v>4472</v>
      </c>
      <c r="B4232" t="s">
        <v>32178</v>
      </c>
      <c r="I4232" t="s">
        <v>4</v>
      </c>
      <c r="J4232">
        <v>3.06</v>
      </c>
    </row>
    <row r="4233" spans="1:10" x14ac:dyDescent="0.2">
      <c r="A4233" t="s">
        <v>4473</v>
      </c>
      <c r="B4233" t="s">
        <v>32179</v>
      </c>
      <c r="I4233" t="s">
        <v>4</v>
      </c>
      <c r="J4233">
        <v>5.62</v>
      </c>
    </row>
    <row r="4234" spans="1:10" x14ac:dyDescent="0.2">
      <c r="A4234" t="s">
        <v>4474</v>
      </c>
      <c r="B4234" t="s">
        <v>32179</v>
      </c>
      <c r="I4234" t="s">
        <v>4</v>
      </c>
      <c r="J4234">
        <v>4.95</v>
      </c>
    </row>
    <row r="4235" spans="1:10" x14ac:dyDescent="0.2">
      <c r="A4235" t="s">
        <v>4475</v>
      </c>
      <c r="B4235" t="s">
        <v>32180</v>
      </c>
      <c r="I4235" t="s">
        <v>4</v>
      </c>
      <c r="J4235">
        <v>8.3000000000000007</v>
      </c>
    </row>
    <row r="4236" spans="1:10" x14ac:dyDescent="0.2">
      <c r="A4236" t="s">
        <v>4476</v>
      </c>
      <c r="B4236" t="s">
        <v>32180</v>
      </c>
      <c r="I4236" t="s">
        <v>4</v>
      </c>
      <c r="J4236">
        <v>7.3</v>
      </c>
    </row>
    <row r="4237" spans="1:10" x14ac:dyDescent="0.2">
      <c r="A4237" t="s">
        <v>4477</v>
      </c>
      <c r="B4237" t="s">
        <v>32181</v>
      </c>
      <c r="I4237" t="s">
        <v>4</v>
      </c>
      <c r="J4237">
        <v>13.75</v>
      </c>
    </row>
    <row r="4238" spans="1:10" x14ac:dyDescent="0.2">
      <c r="A4238" t="s">
        <v>4478</v>
      </c>
      <c r="B4238" t="s">
        <v>32181</v>
      </c>
      <c r="I4238" t="s">
        <v>4</v>
      </c>
      <c r="J4238">
        <v>12.07</v>
      </c>
    </row>
    <row r="4239" spans="1:10" x14ac:dyDescent="0.2">
      <c r="A4239" t="s">
        <v>4479</v>
      </c>
      <c r="B4239" t="s">
        <v>32182</v>
      </c>
      <c r="I4239" t="s">
        <v>4</v>
      </c>
      <c r="J4239">
        <v>20.9</v>
      </c>
    </row>
    <row r="4240" spans="1:10" x14ac:dyDescent="0.2">
      <c r="A4240" t="s">
        <v>4480</v>
      </c>
      <c r="B4240" t="s">
        <v>32182</v>
      </c>
      <c r="I4240" t="s">
        <v>4</v>
      </c>
      <c r="J4240">
        <v>18.32</v>
      </c>
    </row>
    <row r="4241" spans="1:10" x14ac:dyDescent="0.2">
      <c r="A4241" t="s">
        <v>4481</v>
      </c>
      <c r="B4241" t="s">
        <v>32183</v>
      </c>
      <c r="I4241" t="s">
        <v>4</v>
      </c>
      <c r="J4241">
        <v>27.43</v>
      </c>
    </row>
    <row r="4242" spans="1:10" x14ac:dyDescent="0.2">
      <c r="A4242" t="s">
        <v>4482</v>
      </c>
      <c r="B4242" t="s">
        <v>32183</v>
      </c>
      <c r="I4242" t="s">
        <v>4</v>
      </c>
      <c r="J4242">
        <v>24.04</v>
      </c>
    </row>
    <row r="4243" spans="1:10" x14ac:dyDescent="0.2">
      <c r="A4243" t="s">
        <v>4483</v>
      </c>
      <c r="B4243" t="s">
        <v>32184</v>
      </c>
      <c r="I4243" t="s">
        <v>4</v>
      </c>
      <c r="J4243">
        <v>32.31</v>
      </c>
    </row>
    <row r="4244" spans="1:10" x14ac:dyDescent="0.2">
      <c r="A4244" t="s">
        <v>4484</v>
      </c>
      <c r="B4244" t="s">
        <v>32184</v>
      </c>
      <c r="I4244" t="s">
        <v>4</v>
      </c>
      <c r="J4244">
        <v>28.96</v>
      </c>
    </row>
    <row r="4245" spans="1:10" x14ac:dyDescent="0.2">
      <c r="A4245" t="s">
        <v>4485</v>
      </c>
      <c r="B4245" t="s">
        <v>32185</v>
      </c>
      <c r="I4245" t="s">
        <v>4</v>
      </c>
      <c r="J4245">
        <v>38.15</v>
      </c>
    </row>
    <row r="4246" spans="1:10" x14ac:dyDescent="0.2">
      <c r="A4246" t="s">
        <v>4486</v>
      </c>
      <c r="B4246" t="s">
        <v>32185</v>
      </c>
      <c r="I4246" t="s">
        <v>4</v>
      </c>
      <c r="J4246">
        <v>34.19</v>
      </c>
    </row>
    <row r="4247" spans="1:10" x14ac:dyDescent="0.2">
      <c r="A4247" t="s">
        <v>4487</v>
      </c>
      <c r="B4247" t="s">
        <v>32186</v>
      </c>
      <c r="I4247" t="s">
        <v>4</v>
      </c>
      <c r="J4247">
        <v>43.97</v>
      </c>
    </row>
    <row r="4248" spans="1:10" x14ac:dyDescent="0.2">
      <c r="A4248" t="s">
        <v>4488</v>
      </c>
      <c r="B4248" t="s">
        <v>32186</v>
      </c>
      <c r="I4248" t="s">
        <v>4</v>
      </c>
      <c r="J4248">
        <v>39.409999999999997</v>
      </c>
    </row>
    <row r="4249" spans="1:10" x14ac:dyDescent="0.2">
      <c r="A4249" t="s">
        <v>4489</v>
      </c>
      <c r="B4249" t="s">
        <v>32187</v>
      </c>
      <c r="I4249" t="s">
        <v>4</v>
      </c>
      <c r="J4249">
        <v>50.21</v>
      </c>
    </row>
    <row r="4250" spans="1:10" x14ac:dyDescent="0.2">
      <c r="A4250" t="s">
        <v>4490</v>
      </c>
      <c r="B4250" t="s">
        <v>32187</v>
      </c>
      <c r="I4250" t="s">
        <v>4</v>
      </c>
      <c r="J4250">
        <v>45.01</v>
      </c>
    </row>
    <row r="4251" spans="1:10" x14ac:dyDescent="0.2">
      <c r="A4251" t="s">
        <v>4491</v>
      </c>
      <c r="B4251" t="s">
        <v>32188</v>
      </c>
      <c r="I4251" t="s">
        <v>4</v>
      </c>
      <c r="J4251">
        <v>56.45</v>
      </c>
    </row>
    <row r="4252" spans="1:10" x14ac:dyDescent="0.2">
      <c r="A4252" t="s">
        <v>4492</v>
      </c>
      <c r="B4252" t="s">
        <v>32188</v>
      </c>
      <c r="I4252" t="s">
        <v>4</v>
      </c>
      <c r="J4252">
        <v>50.62</v>
      </c>
    </row>
    <row r="4253" spans="1:10" x14ac:dyDescent="0.2">
      <c r="A4253" t="s">
        <v>4493</v>
      </c>
      <c r="B4253" t="s">
        <v>32189</v>
      </c>
      <c r="I4253" t="s">
        <v>4</v>
      </c>
      <c r="J4253">
        <v>69.63</v>
      </c>
    </row>
    <row r="4254" spans="1:10" x14ac:dyDescent="0.2">
      <c r="A4254" t="s">
        <v>4494</v>
      </c>
      <c r="B4254" t="s">
        <v>32189</v>
      </c>
      <c r="I4254" t="s">
        <v>4</v>
      </c>
      <c r="J4254">
        <v>62.46</v>
      </c>
    </row>
    <row r="4255" spans="1:10" x14ac:dyDescent="0.2">
      <c r="A4255" t="s">
        <v>4495</v>
      </c>
      <c r="B4255" t="s">
        <v>32190</v>
      </c>
      <c r="I4255" t="s">
        <v>4</v>
      </c>
      <c r="J4255">
        <v>115.74</v>
      </c>
    </row>
    <row r="4256" spans="1:10" x14ac:dyDescent="0.2">
      <c r="A4256" t="s">
        <v>4496</v>
      </c>
      <c r="B4256" t="s">
        <v>32190</v>
      </c>
      <c r="I4256" t="s">
        <v>4</v>
      </c>
      <c r="J4256">
        <v>107.62</v>
      </c>
    </row>
    <row r="4257" spans="1:10" x14ac:dyDescent="0.2">
      <c r="A4257" t="s">
        <v>4497</v>
      </c>
      <c r="B4257" t="s">
        <v>32191</v>
      </c>
      <c r="I4257" t="s">
        <v>4</v>
      </c>
      <c r="J4257">
        <v>138.86000000000001</v>
      </c>
    </row>
    <row r="4258" spans="1:10" x14ac:dyDescent="0.2">
      <c r="A4258" t="s">
        <v>4498</v>
      </c>
      <c r="B4258" t="s">
        <v>32191</v>
      </c>
      <c r="I4258" t="s">
        <v>4</v>
      </c>
      <c r="J4258">
        <v>129.13999999999999</v>
      </c>
    </row>
    <row r="4259" spans="1:10" x14ac:dyDescent="0.2">
      <c r="A4259" t="s">
        <v>4499</v>
      </c>
      <c r="B4259" t="s">
        <v>32192</v>
      </c>
      <c r="I4259" t="s">
        <v>4</v>
      </c>
      <c r="J4259">
        <v>167.81</v>
      </c>
    </row>
    <row r="4260" spans="1:10" x14ac:dyDescent="0.2">
      <c r="A4260" t="s">
        <v>4500</v>
      </c>
      <c r="B4260" t="s">
        <v>32192</v>
      </c>
      <c r="I4260" t="s">
        <v>4</v>
      </c>
      <c r="J4260">
        <v>156.19999999999999</v>
      </c>
    </row>
    <row r="4261" spans="1:10" x14ac:dyDescent="0.2">
      <c r="A4261" t="s">
        <v>4501</v>
      </c>
      <c r="B4261" t="s">
        <v>32193</v>
      </c>
      <c r="I4261" t="s">
        <v>4</v>
      </c>
      <c r="J4261">
        <v>196.99</v>
      </c>
    </row>
    <row r="4262" spans="1:10" x14ac:dyDescent="0.2">
      <c r="A4262" t="s">
        <v>4502</v>
      </c>
      <c r="B4262" t="s">
        <v>32193</v>
      </c>
      <c r="I4262" t="s">
        <v>4</v>
      </c>
      <c r="J4262">
        <v>183.44</v>
      </c>
    </row>
    <row r="4263" spans="1:10" x14ac:dyDescent="0.2">
      <c r="A4263" t="s">
        <v>4503</v>
      </c>
      <c r="B4263" t="s">
        <v>32194</v>
      </c>
      <c r="I4263" t="s">
        <v>4</v>
      </c>
      <c r="J4263">
        <v>246.15</v>
      </c>
    </row>
    <row r="4264" spans="1:10" x14ac:dyDescent="0.2">
      <c r="A4264" t="s">
        <v>4504</v>
      </c>
      <c r="B4264" t="s">
        <v>32194</v>
      </c>
      <c r="I4264" t="s">
        <v>4</v>
      </c>
      <c r="J4264">
        <v>229.15</v>
      </c>
    </row>
    <row r="4265" spans="1:10" x14ac:dyDescent="0.2">
      <c r="A4265" t="s">
        <v>4505</v>
      </c>
      <c r="B4265" t="s">
        <v>32195</v>
      </c>
      <c r="I4265" t="s">
        <v>4</v>
      </c>
      <c r="J4265">
        <v>11.58</v>
      </c>
    </row>
    <row r="4266" spans="1:10" x14ac:dyDescent="0.2">
      <c r="A4266" t="s">
        <v>4506</v>
      </c>
      <c r="B4266" t="s">
        <v>32195</v>
      </c>
      <c r="I4266" t="s">
        <v>4</v>
      </c>
      <c r="J4266">
        <v>10.1</v>
      </c>
    </row>
    <row r="4267" spans="1:10" x14ac:dyDescent="0.2">
      <c r="A4267" t="s">
        <v>4507</v>
      </c>
      <c r="B4267" t="s">
        <v>32196</v>
      </c>
      <c r="I4267" t="s">
        <v>4</v>
      </c>
      <c r="J4267">
        <v>19.09</v>
      </c>
    </row>
    <row r="4268" spans="1:10" x14ac:dyDescent="0.2">
      <c r="A4268" t="s">
        <v>4508</v>
      </c>
      <c r="B4268" t="s">
        <v>32196</v>
      </c>
      <c r="I4268" t="s">
        <v>4</v>
      </c>
      <c r="J4268">
        <v>16.649999999999999</v>
      </c>
    </row>
    <row r="4269" spans="1:10" x14ac:dyDescent="0.2">
      <c r="A4269" t="s">
        <v>4509</v>
      </c>
      <c r="B4269" t="s">
        <v>32197</v>
      </c>
      <c r="I4269" t="s">
        <v>4</v>
      </c>
      <c r="J4269">
        <v>28.7</v>
      </c>
    </row>
    <row r="4270" spans="1:10" x14ac:dyDescent="0.2">
      <c r="A4270" t="s">
        <v>4510</v>
      </c>
      <c r="B4270" t="s">
        <v>32197</v>
      </c>
      <c r="I4270" t="s">
        <v>4</v>
      </c>
      <c r="J4270">
        <v>25.02</v>
      </c>
    </row>
    <row r="4271" spans="1:10" x14ac:dyDescent="0.2">
      <c r="A4271" t="s">
        <v>4511</v>
      </c>
      <c r="B4271" t="s">
        <v>32198</v>
      </c>
      <c r="I4271" t="s">
        <v>4</v>
      </c>
      <c r="J4271">
        <v>37.43</v>
      </c>
    </row>
    <row r="4272" spans="1:10" x14ac:dyDescent="0.2">
      <c r="A4272" t="s">
        <v>4512</v>
      </c>
      <c r="B4272" t="s">
        <v>32198</v>
      </c>
      <c r="I4272" t="s">
        <v>4</v>
      </c>
      <c r="J4272">
        <v>32.630000000000003</v>
      </c>
    </row>
    <row r="4273" spans="1:10" x14ac:dyDescent="0.2">
      <c r="A4273" t="s">
        <v>4513</v>
      </c>
      <c r="B4273" t="s">
        <v>32199</v>
      </c>
      <c r="I4273" t="s">
        <v>4</v>
      </c>
      <c r="J4273">
        <v>41.88</v>
      </c>
    </row>
    <row r="4274" spans="1:10" x14ac:dyDescent="0.2">
      <c r="A4274" t="s">
        <v>4514</v>
      </c>
      <c r="B4274" t="s">
        <v>32199</v>
      </c>
      <c r="I4274" t="s">
        <v>4</v>
      </c>
      <c r="J4274">
        <v>37.159999999999997</v>
      </c>
    </row>
    <row r="4275" spans="1:10" x14ac:dyDescent="0.2">
      <c r="A4275" t="s">
        <v>4515</v>
      </c>
      <c r="B4275" t="s">
        <v>32200</v>
      </c>
      <c r="I4275" t="s">
        <v>5</v>
      </c>
      <c r="J4275">
        <v>9.48</v>
      </c>
    </row>
    <row r="4276" spans="1:10" x14ac:dyDescent="0.2">
      <c r="A4276" t="s">
        <v>4516</v>
      </c>
      <c r="B4276" t="s">
        <v>32200</v>
      </c>
      <c r="I4276" t="s">
        <v>5</v>
      </c>
      <c r="J4276">
        <v>8.2200000000000006</v>
      </c>
    </row>
    <row r="4277" spans="1:10" x14ac:dyDescent="0.2">
      <c r="A4277" t="s">
        <v>4517</v>
      </c>
      <c r="B4277" t="s">
        <v>32201</v>
      </c>
      <c r="I4277" t="s">
        <v>5</v>
      </c>
      <c r="J4277">
        <v>14.23</v>
      </c>
    </row>
    <row r="4278" spans="1:10" x14ac:dyDescent="0.2">
      <c r="A4278" t="s">
        <v>4518</v>
      </c>
      <c r="B4278" t="s">
        <v>32201</v>
      </c>
      <c r="I4278" t="s">
        <v>5</v>
      </c>
      <c r="J4278">
        <v>12.33</v>
      </c>
    </row>
    <row r="4279" spans="1:10" x14ac:dyDescent="0.2">
      <c r="A4279" t="s">
        <v>4519</v>
      </c>
      <c r="B4279" t="s">
        <v>32202</v>
      </c>
      <c r="I4279" t="s">
        <v>5</v>
      </c>
      <c r="J4279">
        <v>18.97</v>
      </c>
    </row>
    <row r="4280" spans="1:10" x14ac:dyDescent="0.2">
      <c r="A4280" t="s">
        <v>4520</v>
      </c>
      <c r="B4280" t="s">
        <v>32202</v>
      </c>
      <c r="I4280" t="s">
        <v>5</v>
      </c>
      <c r="J4280">
        <v>16.440000000000001</v>
      </c>
    </row>
    <row r="4281" spans="1:10" x14ac:dyDescent="0.2">
      <c r="A4281" t="s">
        <v>4521</v>
      </c>
      <c r="B4281" t="s">
        <v>32203</v>
      </c>
      <c r="I4281" t="s">
        <v>5</v>
      </c>
      <c r="J4281">
        <v>23.72</v>
      </c>
    </row>
    <row r="4282" spans="1:10" x14ac:dyDescent="0.2">
      <c r="A4282" t="s">
        <v>4522</v>
      </c>
      <c r="B4282" t="s">
        <v>32203</v>
      </c>
      <c r="I4282" t="s">
        <v>5</v>
      </c>
      <c r="J4282">
        <v>20.55</v>
      </c>
    </row>
    <row r="4283" spans="1:10" x14ac:dyDescent="0.2">
      <c r="A4283" t="s">
        <v>4523</v>
      </c>
      <c r="B4283" t="s">
        <v>32204</v>
      </c>
      <c r="I4283" t="s">
        <v>5</v>
      </c>
      <c r="J4283">
        <v>28.46</v>
      </c>
    </row>
    <row r="4284" spans="1:10" x14ac:dyDescent="0.2">
      <c r="A4284" t="s">
        <v>4524</v>
      </c>
      <c r="B4284" t="s">
        <v>32204</v>
      </c>
      <c r="I4284" t="s">
        <v>5</v>
      </c>
      <c r="J4284">
        <v>24.66</v>
      </c>
    </row>
    <row r="4285" spans="1:10" x14ac:dyDescent="0.2">
      <c r="A4285" t="s">
        <v>4525</v>
      </c>
      <c r="B4285" t="s">
        <v>32205</v>
      </c>
      <c r="I4285" t="s">
        <v>5</v>
      </c>
      <c r="J4285">
        <v>33.200000000000003</v>
      </c>
    </row>
    <row r="4286" spans="1:10" x14ac:dyDescent="0.2">
      <c r="A4286" t="s">
        <v>4526</v>
      </c>
      <c r="B4286" t="s">
        <v>32205</v>
      </c>
      <c r="I4286" t="s">
        <v>5</v>
      </c>
      <c r="J4286">
        <v>28.77</v>
      </c>
    </row>
    <row r="4287" spans="1:10" x14ac:dyDescent="0.2">
      <c r="A4287" t="s">
        <v>4527</v>
      </c>
      <c r="B4287" t="s">
        <v>32206</v>
      </c>
      <c r="I4287" t="s">
        <v>5</v>
      </c>
      <c r="J4287">
        <v>37.950000000000003</v>
      </c>
    </row>
    <row r="4288" spans="1:10" x14ac:dyDescent="0.2">
      <c r="A4288" t="s">
        <v>4528</v>
      </c>
      <c r="B4288" t="s">
        <v>32206</v>
      </c>
      <c r="I4288" t="s">
        <v>5</v>
      </c>
      <c r="J4288">
        <v>32.880000000000003</v>
      </c>
    </row>
    <row r="4289" spans="1:10" x14ac:dyDescent="0.2">
      <c r="A4289" t="s">
        <v>4529</v>
      </c>
      <c r="B4289" t="s">
        <v>32207</v>
      </c>
      <c r="I4289" t="s">
        <v>5</v>
      </c>
      <c r="J4289">
        <v>42.69</v>
      </c>
    </row>
    <row r="4290" spans="1:10" x14ac:dyDescent="0.2">
      <c r="A4290" t="s">
        <v>4530</v>
      </c>
      <c r="B4290" t="s">
        <v>32207</v>
      </c>
      <c r="I4290" t="s">
        <v>5</v>
      </c>
      <c r="J4290">
        <v>36.99</v>
      </c>
    </row>
    <row r="4291" spans="1:10" x14ac:dyDescent="0.2">
      <c r="A4291" t="s">
        <v>4531</v>
      </c>
      <c r="B4291" t="s">
        <v>32208</v>
      </c>
      <c r="I4291" t="s">
        <v>5</v>
      </c>
      <c r="J4291">
        <v>47.44</v>
      </c>
    </row>
    <row r="4292" spans="1:10" x14ac:dyDescent="0.2">
      <c r="A4292" t="s">
        <v>4532</v>
      </c>
      <c r="B4292" t="s">
        <v>32208</v>
      </c>
      <c r="I4292" t="s">
        <v>5</v>
      </c>
      <c r="J4292">
        <v>41.1</v>
      </c>
    </row>
    <row r="4293" spans="1:10" x14ac:dyDescent="0.2">
      <c r="A4293" t="s">
        <v>4533</v>
      </c>
      <c r="B4293" t="s">
        <v>32209</v>
      </c>
      <c r="I4293" t="s">
        <v>5</v>
      </c>
      <c r="J4293">
        <v>52.18</v>
      </c>
    </row>
    <row r="4294" spans="1:10" x14ac:dyDescent="0.2">
      <c r="A4294" t="s">
        <v>4534</v>
      </c>
      <c r="B4294" t="s">
        <v>32209</v>
      </c>
      <c r="I4294" t="s">
        <v>5</v>
      </c>
      <c r="J4294">
        <v>45.21</v>
      </c>
    </row>
    <row r="4295" spans="1:10" x14ac:dyDescent="0.2">
      <c r="A4295" t="s">
        <v>4535</v>
      </c>
      <c r="B4295" t="s">
        <v>32210</v>
      </c>
      <c r="I4295" t="s">
        <v>5</v>
      </c>
      <c r="J4295">
        <v>56.93</v>
      </c>
    </row>
    <row r="4296" spans="1:10" x14ac:dyDescent="0.2">
      <c r="A4296" t="s">
        <v>4536</v>
      </c>
      <c r="B4296" t="s">
        <v>32210</v>
      </c>
      <c r="I4296" t="s">
        <v>5</v>
      </c>
      <c r="J4296">
        <v>49.32</v>
      </c>
    </row>
    <row r="4297" spans="1:10" x14ac:dyDescent="0.2">
      <c r="A4297" t="s">
        <v>4537</v>
      </c>
      <c r="B4297" t="s">
        <v>32211</v>
      </c>
      <c r="I4297" t="s">
        <v>5</v>
      </c>
      <c r="J4297">
        <v>61.67</v>
      </c>
    </row>
    <row r="4298" spans="1:10" x14ac:dyDescent="0.2">
      <c r="A4298" t="s">
        <v>4538</v>
      </c>
      <c r="B4298" t="s">
        <v>32211</v>
      </c>
      <c r="I4298" t="s">
        <v>5</v>
      </c>
      <c r="J4298">
        <v>53.43</v>
      </c>
    </row>
    <row r="4299" spans="1:10" x14ac:dyDescent="0.2">
      <c r="A4299" t="s">
        <v>4539</v>
      </c>
      <c r="B4299" t="s">
        <v>32212</v>
      </c>
      <c r="I4299" t="s">
        <v>5</v>
      </c>
      <c r="J4299">
        <v>66.41</v>
      </c>
    </row>
    <row r="4300" spans="1:10" x14ac:dyDescent="0.2">
      <c r="A4300" t="s">
        <v>4540</v>
      </c>
      <c r="B4300" t="s">
        <v>32212</v>
      </c>
      <c r="I4300" t="s">
        <v>5</v>
      </c>
      <c r="J4300">
        <v>57.55</v>
      </c>
    </row>
    <row r="4301" spans="1:10" x14ac:dyDescent="0.2">
      <c r="A4301" t="s">
        <v>4541</v>
      </c>
      <c r="B4301" t="s">
        <v>32213</v>
      </c>
      <c r="I4301" t="s">
        <v>5</v>
      </c>
      <c r="J4301">
        <v>71.16</v>
      </c>
    </row>
    <row r="4302" spans="1:10" x14ac:dyDescent="0.2">
      <c r="A4302" t="s">
        <v>4542</v>
      </c>
      <c r="B4302" t="s">
        <v>32213</v>
      </c>
      <c r="I4302" t="s">
        <v>5</v>
      </c>
      <c r="J4302">
        <v>61.66</v>
      </c>
    </row>
    <row r="4303" spans="1:10" x14ac:dyDescent="0.2">
      <c r="A4303" t="s">
        <v>4543</v>
      </c>
      <c r="B4303" t="s">
        <v>32214</v>
      </c>
      <c r="I4303" t="s">
        <v>5</v>
      </c>
      <c r="J4303">
        <v>75.900000000000006</v>
      </c>
    </row>
    <row r="4304" spans="1:10" x14ac:dyDescent="0.2">
      <c r="A4304" t="s">
        <v>4544</v>
      </c>
      <c r="B4304" t="s">
        <v>32214</v>
      </c>
      <c r="I4304" t="s">
        <v>5</v>
      </c>
      <c r="J4304">
        <v>65.77</v>
      </c>
    </row>
    <row r="4305" spans="1:10" x14ac:dyDescent="0.2">
      <c r="A4305" t="s">
        <v>4545</v>
      </c>
      <c r="B4305" t="s">
        <v>32215</v>
      </c>
      <c r="I4305" t="s">
        <v>5</v>
      </c>
      <c r="J4305">
        <v>80.650000000000006</v>
      </c>
    </row>
    <row r="4306" spans="1:10" x14ac:dyDescent="0.2">
      <c r="A4306" t="s">
        <v>4546</v>
      </c>
      <c r="B4306" t="s">
        <v>32215</v>
      </c>
      <c r="I4306" t="s">
        <v>5</v>
      </c>
      <c r="J4306">
        <v>69.88</v>
      </c>
    </row>
    <row r="4307" spans="1:10" x14ac:dyDescent="0.2">
      <c r="A4307" t="s">
        <v>4547</v>
      </c>
      <c r="B4307" t="s">
        <v>32216</v>
      </c>
      <c r="I4307" t="s">
        <v>5</v>
      </c>
      <c r="J4307">
        <v>90.13</v>
      </c>
    </row>
    <row r="4308" spans="1:10" x14ac:dyDescent="0.2">
      <c r="A4308" t="s">
        <v>4548</v>
      </c>
      <c r="B4308" t="s">
        <v>32216</v>
      </c>
      <c r="I4308" t="s">
        <v>5</v>
      </c>
      <c r="J4308">
        <v>78.099999999999994</v>
      </c>
    </row>
    <row r="4309" spans="1:10" x14ac:dyDescent="0.2">
      <c r="A4309" t="s">
        <v>4549</v>
      </c>
      <c r="B4309" t="s">
        <v>32217</v>
      </c>
      <c r="I4309" t="s">
        <v>5</v>
      </c>
      <c r="J4309">
        <v>23.72</v>
      </c>
    </row>
    <row r="4310" spans="1:10" x14ac:dyDescent="0.2">
      <c r="A4310" t="s">
        <v>4550</v>
      </c>
      <c r="B4310" t="s">
        <v>32217</v>
      </c>
      <c r="I4310" t="s">
        <v>5</v>
      </c>
      <c r="J4310">
        <v>20.55</v>
      </c>
    </row>
    <row r="4311" spans="1:10" x14ac:dyDescent="0.2">
      <c r="A4311" t="s">
        <v>4551</v>
      </c>
      <c r="B4311" t="s">
        <v>32218</v>
      </c>
      <c r="I4311" t="s">
        <v>5</v>
      </c>
      <c r="J4311">
        <v>35.1</v>
      </c>
    </row>
    <row r="4312" spans="1:10" x14ac:dyDescent="0.2">
      <c r="A4312" t="s">
        <v>4552</v>
      </c>
      <c r="B4312" t="s">
        <v>32218</v>
      </c>
      <c r="I4312" t="s">
        <v>5</v>
      </c>
      <c r="J4312">
        <v>30.41</v>
      </c>
    </row>
    <row r="4313" spans="1:10" x14ac:dyDescent="0.2">
      <c r="A4313" t="s">
        <v>4553</v>
      </c>
      <c r="B4313" t="s">
        <v>32219</v>
      </c>
      <c r="I4313" t="s">
        <v>5</v>
      </c>
      <c r="J4313">
        <v>46.01</v>
      </c>
    </row>
    <row r="4314" spans="1:10" x14ac:dyDescent="0.2">
      <c r="A4314" t="s">
        <v>4554</v>
      </c>
      <c r="B4314" t="s">
        <v>32219</v>
      </c>
      <c r="I4314" t="s">
        <v>5</v>
      </c>
      <c r="J4314">
        <v>39.869999999999997</v>
      </c>
    </row>
    <row r="4315" spans="1:10" x14ac:dyDescent="0.2">
      <c r="A4315" t="s">
        <v>4555</v>
      </c>
      <c r="B4315" t="s">
        <v>32220</v>
      </c>
      <c r="I4315" t="s">
        <v>5</v>
      </c>
      <c r="J4315">
        <v>68.31</v>
      </c>
    </row>
    <row r="4316" spans="1:10" x14ac:dyDescent="0.2">
      <c r="A4316" t="s">
        <v>4556</v>
      </c>
      <c r="B4316" t="s">
        <v>32220</v>
      </c>
      <c r="I4316" t="s">
        <v>5</v>
      </c>
      <c r="J4316">
        <v>59.19</v>
      </c>
    </row>
    <row r="4317" spans="1:10" x14ac:dyDescent="0.2">
      <c r="A4317" t="s">
        <v>4557</v>
      </c>
      <c r="B4317" t="s">
        <v>32221</v>
      </c>
      <c r="I4317" t="s">
        <v>5</v>
      </c>
      <c r="J4317">
        <v>88.71</v>
      </c>
    </row>
    <row r="4318" spans="1:10" x14ac:dyDescent="0.2">
      <c r="A4318" t="s">
        <v>4558</v>
      </c>
      <c r="B4318" t="s">
        <v>32221</v>
      </c>
      <c r="I4318" t="s">
        <v>5</v>
      </c>
      <c r="J4318">
        <v>76.87</v>
      </c>
    </row>
    <row r="4319" spans="1:10" x14ac:dyDescent="0.2">
      <c r="A4319" t="s">
        <v>4559</v>
      </c>
      <c r="B4319" t="s">
        <v>32222</v>
      </c>
      <c r="I4319" t="s">
        <v>5</v>
      </c>
      <c r="J4319">
        <v>108.64</v>
      </c>
    </row>
    <row r="4320" spans="1:10" x14ac:dyDescent="0.2">
      <c r="A4320" t="s">
        <v>4560</v>
      </c>
      <c r="B4320" t="s">
        <v>32222</v>
      </c>
      <c r="I4320" t="s">
        <v>5</v>
      </c>
      <c r="J4320">
        <v>94.13</v>
      </c>
    </row>
    <row r="4321" spans="1:10" x14ac:dyDescent="0.2">
      <c r="A4321" t="s">
        <v>4561</v>
      </c>
      <c r="B4321" t="s">
        <v>32223</v>
      </c>
      <c r="I4321" t="s">
        <v>5</v>
      </c>
      <c r="J4321">
        <v>127.61</v>
      </c>
    </row>
    <row r="4322" spans="1:10" x14ac:dyDescent="0.2">
      <c r="A4322" t="s">
        <v>4562</v>
      </c>
      <c r="B4322" t="s">
        <v>32223</v>
      </c>
      <c r="I4322" t="s">
        <v>5</v>
      </c>
      <c r="J4322">
        <v>110.57</v>
      </c>
    </row>
    <row r="4323" spans="1:10" x14ac:dyDescent="0.2">
      <c r="A4323" t="s">
        <v>4563</v>
      </c>
      <c r="B4323" t="s">
        <v>32224</v>
      </c>
      <c r="I4323" t="s">
        <v>5</v>
      </c>
      <c r="J4323">
        <v>145.16999999999999</v>
      </c>
    </row>
    <row r="4324" spans="1:10" x14ac:dyDescent="0.2">
      <c r="A4324" t="s">
        <v>4564</v>
      </c>
      <c r="B4324" t="s">
        <v>32224</v>
      </c>
      <c r="I4324" t="s">
        <v>5</v>
      </c>
      <c r="J4324">
        <v>125.78</v>
      </c>
    </row>
    <row r="4325" spans="1:10" x14ac:dyDescent="0.2">
      <c r="A4325" t="s">
        <v>4565</v>
      </c>
      <c r="B4325" t="s">
        <v>32225</v>
      </c>
      <c r="I4325" t="s">
        <v>5</v>
      </c>
      <c r="J4325">
        <v>161.77000000000001</v>
      </c>
    </row>
    <row r="4326" spans="1:10" x14ac:dyDescent="0.2">
      <c r="A4326" t="s">
        <v>4566</v>
      </c>
      <c r="B4326" t="s">
        <v>32225</v>
      </c>
      <c r="I4326" t="s">
        <v>5</v>
      </c>
      <c r="J4326">
        <v>140.16999999999999</v>
      </c>
    </row>
    <row r="4327" spans="1:10" x14ac:dyDescent="0.2">
      <c r="A4327" t="s">
        <v>4567</v>
      </c>
      <c r="B4327" t="s">
        <v>32226</v>
      </c>
      <c r="I4327" t="s">
        <v>5</v>
      </c>
      <c r="J4327">
        <v>177.9</v>
      </c>
    </row>
    <row r="4328" spans="1:10" x14ac:dyDescent="0.2">
      <c r="A4328" t="s">
        <v>4568</v>
      </c>
      <c r="B4328" t="s">
        <v>32226</v>
      </c>
      <c r="I4328" t="s">
        <v>5</v>
      </c>
      <c r="J4328">
        <v>154.15</v>
      </c>
    </row>
    <row r="4329" spans="1:10" x14ac:dyDescent="0.2">
      <c r="A4329" t="s">
        <v>4569</v>
      </c>
      <c r="B4329" t="s">
        <v>32227</v>
      </c>
      <c r="I4329" t="s">
        <v>5</v>
      </c>
      <c r="J4329">
        <v>192.61</v>
      </c>
    </row>
    <row r="4330" spans="1:10" x14ac:dyDescent="0.2">
      <c r="A4330" t="s">
        <v>4570</v>
      </c>
      <c r="B4330" t="s">
        <v>32227</v>
      </c>
      <c r="I4330" t="s">
        <v>5</v>
      </c>
      <c r="J4330">
        <v>166.89</v>
      </c>
    </row>
    <row r="4331" spans="1:10" x14ac:dyDescent="0.2">
      <c r="A4331" t="s">
        <v>4571</v>
      </c>
      <c r="B4331" t="s">
        <v>32228</v>
      </c>
      <c r="I4331" t="s">
        <v>5</v>
      </c>
      <c r="J4331">
        <v>219.65</v>
      </c>
    </row>
    <row r="4332" spans="1:10" x14ac:dyDescent="0.2">
      <c r="A4332" t="s">
        <v>4572</v>
      </c>
      <c r="B4332" t="s">
        <v>32228</v>
      </c>
      <c r="I4332" t="s">
        <v>5</v>
      </c>
      <c r="J4332">
        <v>190.32</v>
      </c>
    </row>
    <row r="4333" spans="1:10" x14ac:dyDescent="0.2">
      <c r="A4333" t="s">
        <v>4573</v>
      </c>
      <c r="B4333" t="s">
        <v>32229</v>
      </c>
      <c r="I4333" t="s">
        <v>5</v>
      </c>
      <c r="J4333">
        <v>242.42</v>
      </c>
    </row>
    <row r="4334" spans="1:10" x14ac:dyDescent="0.2">
      <c r="A4334" t="s">
        <v>4574</v>
      </c>
      <c r="B4334" t="s">
        <v>32229</v>
      </c>
      <c r="I4334" t="s">
        <v>5</v>
      </c>
      <c r="J4334">
        <v>210.05</v>
      </c>
    </row>
    <row r="4335" spans="1:10" x14ac:dyDescent="0.2">
      <c r="A4335" t="s">
        <v>4575</v>
      </c>
      <c r="B4335" t="s">
        <v>32230</v>
      </c>
      <c r="I4335" t="s">
        <v>5</v>
      </c>
      <c r="J4335">
        <v>253.33</v>
      </c>
    </row>
    <row r="4336" spans="1:10" x14ac:dyDescent="0.2">
      <c r="A4336" t="s">
        <v>4576</v>
      </c>
      <c r="B4336" t="s">
        <v>32230</v>
      </c>
      <c r="I4336" t="s">
        <v>5</v>
      </c>
      <c r="J4336">
        <v>219.51</v>
      </c>
    </row>
    <row r="4337" spans="1:10" x14ac:dyDescent="0.2">
      <c r="A4337" t="s">
        <v>4577</v>
      </c>
      <c r="B4337" t="s">
        <v>32231</v>
      </c>
      <c r="I4337" t="s">
        <v>5</v>
      </c>
      <c r="J4337">
        <v>261.39999999999998</v>
      </c>
    </row>
    <row r="4338" spans="1:10" x14ac:dyDescent="0.2">
      <c r="A4338" t="s">
        <v>4578</v>
      </c>
      <c r="B4338" t="s">
        <v>32231</v>
      </c>
      <c r="I4338" t="s">
        <v>5</v>
      </c>
      <c r="J4338">
        <v>226.5</v>
      </c>
    </row>
    <row r="4339" spans="1:10" x14ac:dyDescent="0.2">
      <c r="A4339" t="s">
        <v>4579</v>
      </c>
      <c r="B4339" t="s">
        <v>32232</v>
      </c>
      <c r="I4339" t="s">
        <v>5</v>
      </c>
      <c r="J4339">
        <v>287.02</v>
      </c>
    </row>
    <row r="4340" spans="1:10" x14ac:dyDescent="0.2">
      <c r="A4340" t="s">
        <v>4580</v>
      </c>
      <c r="B4340" t="s">
        <v>32232</v>
      </c>
      <c r="I4340" t="s">
        <v>5</v>
      </c>
      <c r="J4340">
        <v>248.69</v>
      </c>
    </row>
    <row r="4341" spans="1:10" x14ac:dyDescent="0.2">
      <c r="A4341" t="s">
        <v>4581</v>
      </c>
      <c r="B4341" t="s">
        <v>32233</v>
      </c>
      <c r="I4341" t="s">
        <v>5</v>
      </c>
      <c r="J4341">
        <v>297.45999999999998</v>
      </c>
    </row>
    <row r="4342" spans="1:10" x14ac:dyDescent="0.2">
      <c r="A4342" t="s">
        <v>4582</v>
      </c>
      <c r="B4342" t="s">
        <v>32233</v>
      </c>
      <c r="I4342" t="s">
        <v>5</v>
      </c>
      <c r="J4342">
        <v>257.74</v>
      </c>
    </row>
    <row r="4343" spans="1:10" x14ac:dyDescent="0.2">
      <c r="A4343" t="s">
        <v>4583</v>
      </c>
      <c r="B4343" t="s">
        <v>32234</v>
      </c>
      <c r="I4343" t="s">
        <v>5</v>
      </c>
      <c r="J4343">
        <v>29.67</v>
      </c>
    </row>
    <row r="4344" spans="1:10" x14ac:dyDescent="0.2">
      <c r="A4344" t="s">
        <v>4584</v>
      </c>
      <c r="B4344" t="s">
        <v>32234</v>
      </c>
      <c r="I4344" t="s">
        <v>5</v>
      </c>
      <c r="J4344">
        <v>25.7</v>
      </c>
    </row>
    <row r="4345" spans="1:10" x14ac:dyDescent="0.2">
      <c r="A4345" t="s">
        <v>4585</v>
      </c>
      <c r="B4345" t="s">
        <v>32235</v>
      </c>
      <c r="I4345" t="s">
        <v>5</v>
      </c>
      <c r="J4345">
        <v>42.86</v>
      </c>
    </row>
    <row r="4346" spans="1:10" x14ac:dyDescent="0.2">
      <c r="A4346" t="s">
        <v>4586</v>
      </c>
      <c r="B4346" t="s">
        <v>32235</v>
      </c>
      <c r="I4346" t="s">
        <v>5</v>
      </c>
      <c r="J4346">
        <v>37.14</v>
      </c>
    </row>
    <row r="4347" spans="1:10" x14ac:dyDescent="0.2">
      <c r="A4347" t="s">
        <v>4587</v>
      </c>
      <c r="B4347" t="s">
        <v>32236</v>
      </c>
      <c r="I4347" t="s">
        <v>5</v>
      </c>
      <c r="J4347">
        <v>172.65</v>
      </c>
    </row>
    <row r="4348" spans="1:10" x14ac:dyDescent="0.2">
      <c r="A4348" t="s">
        <v>4588</v>
      </c>
      <c r="B4348" t="s">
        <v>32236</v>
      </c>
      <c r="I4348" t="s">
        <v>5</v>
      </c>
      <c r="J4348">
        <v>164.25</v>
      </c>
    </row>
    <row r="4349" spans="1:10" x14ac:dyDescent="0.2">
      <c r="A4349" t="s">
        <v>4589</v>
      </c>
      <c r="B4349" t="s">
        <v>32237</v>
      </c>
      <c r="I4349" t="s">
        <v>5</v>
      </c>
      <c r="J4349">
        <v>22.58</v>
      </c>
    </row>
    <row r="4350" spans="1:10" x14ac:dyDescent="0.2">
      <c r="A4350" t="s">
        <v>4590</v>
      </c>
      <c r="B4350" t="s">
        <v>32237</v>
      </c>
      <c r="I4350" t="s">
        <v>5</v>
      </c>
      <c r="J4350">
        <v>19.57</v>
      </c>
    </row>
    <row r="4351" spans="1:10" x14ac:dyDescent="0.2">
      <c r="A4351" t="s">
        <v>4591</v>
      </c>
      <c r="B4351" t="s">
        <v>32238</v>
      </c>
      <c r="I4351" t="s">
        <v>5</v>
      </c>
      <c r="J4351">
        <v>27.93</v>
      </c>
    </row>
    <row r="4352" spans="1:10" x14ac:dyDescent="0.2">
      <c r="A4352" t="s">
        <v>4592</v>
      </c>
      <c r="B4352" t="s">
        <v>32238</v>
      </c>
      <c r="I4352" t="s">
        <v>5</v>
      </c>
      <c r="J4352">
        <v>24.2</v>
      </c>
    </row>
    <row r="4353" spans="1:10" x14ac:dyDescent="0.2">
      <c r="A4353" t="s">
        <v>4593</v>
      </c>
      <c r="B4353" t="s">
        <v>32239</v>
      </c>
      <c r="I4353" t="s">
        <v>5</v>
      </c>
      <c r="J4353">
        <v>31.4</v>
      </c>
    </row>
    <row r="4354" spans="1:10" x14ac:dyDescent="0.2">
      <c r="A4354" t="s">
        <v>4594</v>
      </c>
      <c r="B4354" t="s">
        <v>32239</v>
      </c>
      <c r="I4354" t="s">
        <v>5</v>
      </c>
      <c r="J4354">
        <v>27.21</v>
      </c>
    </row>
    <row r="4355" spans="1:10" x14ac:dyDescent="0.2">
      <c r="A4355" t="s">
        <v>4595</v>
      </c>
      <c r="B4355" t="s">
        <v>32240</v>
      </c>
      <c r="I4355" t="s">
        <v>5</v>
      </c>
      <c r="J4355">
        <v>36.54</v>
      </c>
    </row>
    <row r="4356" spans="1:10" x14ac:dyDescent="0.2">
      <c r="A4356" t="s">
        <v>4596</v>
      </c>
      <c r="B4356" t="s">
        <v>32240</v>
      </c>
      <c r="I4356" t="s">
        <v>5</v>
      </c>
      <c r="J4356">
        <v>31.66</v>
      </c>
    </row>
    <row r="4357" spans="1:10" x14ac:dyDescent="0.2">
      <c r="A4357" t="s">
        <v>4597</v>
      </c>
      <c r="B4357" t="s">
        <v>32241</v>
      </c>
      <c r="I4357" t="s">
        <v>5</v>
      </c>
      <c r="J4357">
        <v>39.92</v>
      </c>
    </row>
    <row r="4358" spans="1:10" x14ac:dyDescent="0.2">
      <c r="A4358" t="s">
        <v>4598</v>
      </c>
      <c r="B4358" t="s">
        <v>32241</v>
      </c>
      <c r="I4358" t="s">
        <v>5</v>
      </c>
      <c r="J4358">
        <v>34.590000000000003</v>
      </c>
    </row>
    <row r="4359" spans="1:10" x14ac:dyDescent="0.2">
      <c r="A4359" t="s">
        <v>4599</v>
      </c>
      <c r="B4359" t="s">
        <v>32242</v>
      </c>
      <c r="I4359" t="s">
        <v>5</v>
      </c>
      <c r="J4359">
        <v>82.6</v>
      </c>
    </row>
    <row r="4360" spans="1:10" x14ac:dyDescent="0.2">
      <c r="A4360" t="s">
        <v>4600</v>
      </c>
      <c r="B4360" t="s">
        <v>32242</v>
      </c>
      <c r="I4360" t="s">
        <v>5</v>
      </c>
      <c r="J4360">
        <v>73.77</v>
      </c>
    </row>
    <row r="4361" spans="1:10" x14ac:dyDescent="0.2">
      <c r="A4361" t="s">
        <v>4601</v>
      </c>
      <c r="B4361" t="s">
        <v>32243</v>
      </c>
      <c r="I4361" t="s">
        <v>5</v>
      </c>
      <c r="J4361">
        <v>109.68</v>
      </c>
    </row>
    <row r="4362" spans="1:10" x14ac:dyDescent="0.2">
      <c r="A4362" t="s">
        <v>4602</v>
      </c>
      <c r="B4362" t="s">
        <v>32243</v>
      </c>
      <c r="I4362" t="s">
        <v>5</v>
      </c>
      <c r="J4362">
        <v>98.34</v>
      </c>
    </row>
    <row r="4363" spans="1:10" x14ac:dyDescent="0.2">
      <c r="A4363" t="s">
        <v>4603</v>
      </c>
      <c r="B4363" t="s">
        <v>32244</v>
      </c>
      <c r="I4363" t="s">
        <v>5</v>
      </c>
      <c r="J4363">
        <v>118.06</v>
      </c>
    </row>
    <row r="4364" spans="1:10" x14ac:dyDescent="0.2">
      <c r="A4364" t="s">
        <v>4604</v>
      </c>
      <c r="B4364" t="s">
        <v>32244</v>
      </c>
      <c r="I4364" t="s">
        <v>5</v>
      </c>
      <c r="J4364">
        <v>106.7</v>
      </c>
    </row>
    <row r="4365" spans="1:10" x14ac:dyDescent="0.2">
      <c r="A4365" t="s">
        <v>4605</v>
      </c>
      <c r="B4365" t="s">
        <v>32245</v>
      </c>
      <c r="I4365" t="s">
        <v>5</v>
      </c>
      <c r="J4365">
        <v>295.75</v>
      </c>
    </row>
    <row r="4366" spans="1:10" x14ac:dyDescent="0.2">
      <c r="A4366" t="s">
        <v>4606</v>
      </c>
      <c r="B4366" t="s">
        <v>32245</v>
      </c>
      <c r="I4366" t="s">
        <v>5</v>
      </c>
      <c r="J4366">
        <v>278.99</v>
      </c>
    </row>
    <row r="4367" spans="1:10" x14ac:dyDescent="0.2">
      <c r="A4367" t="s">
        <v>4607</v>
      </c>
      <c r="B4367" t="s">
        <v>32246</v>
      </c>
      <c r="I4367" t="s">
        <v>5</v>
      </c>
      <c r="J4367">
        <v>338.19</v>
      </c>
    </row>
    <row r="4368" spans="1:10" x14ac:dyDescent="0.2">
      <c r="A4368" t="s">
        <v>4608</v>
      </c>
      <c r="B4368" t="s">
        <v>32246</v>
      </c>
      <c r="I4368" t="s">
        <v>5</v>
      </c>
      <c r="J4368">
        <v>321.38</v>
      </c>
    </row>
    <row r="4369" spans="1:10" x14ac:dyDescent="0.2">
      <c r="A4369" t="s">
        <v>4609</v>
      </c>
      <c r="B4369" t="s">
        <v>32247</v>
      </c>
      <c r="I4369" t="s">
        <v>5</v>
      </c>
      <c r="J4369">
        <v>426.59</v>
      </c>
    </row>
    <row r="4370" spans="1:10" x14ac:dyDescent="0.2">
      <c r="A4370" t="s">
        <v>4610</v>
      </c>
      <c r="B4370" t="s">
        <v>32247</v>
      </c>
      <c r="I4370" t="s">
        <v>5</v>
      </c>
      <c r="J4370">
        <v>406.37</v>
      </c>
    </row>
    <row r="4371" spans="1:10" x14ac:dyDescent="0.2">
      <c r="A4371" t="s">
        <v>4611</v>
      </c>
      <c r="B4371" t="s">
        <v>32248</v>
      </c>
      <c r="I4371" t="s">
        <v>5</v>
      </c>
      <c r="J4371">
        <v>461.92</v>
      </c>
    </row>
    <row r="4372" spans="1:10" x14ac:dyDescent="0.2">
      <c r="A4372" t="s">
        <v>4612</v>
      </c>
      <c r="B4372" t="s">
        <v>32248</v>
      </c>
      <c r="I4372" t="s">
        <v>5</v>
      </c>
      <c r="J4372">
        <v>439.26</v>
      </c>
    </row>
    <row r="4373" spans="1:10" x14ac:dyDescent="0.2">
      <c r="A4373" t="s">
        <v>4613</v>
      </c>
      <c r="B4373" t="s">
        <v>32249</v>
      </c>
      <c r="I4373" t="s">
        <v>5</v>
      </c>
      <c r="J4373">
        <v>466.66</v>
      </c>
    </row>
    <row r="4374" spans="1:10" x14ac:dyDescent="0.2">
      <c r="A4374" t="s">
        <v>4614</v>
      </c>
      <c r="B4374" t="s">
        <v>32249</v>
      </c>
      <c r="I4374" t="s">
        <v>5</v>
      </c>
      <c r="J4374">
        <v>443.96</v>
      </c>
    </row>
    <row r="4375" spans="1:10" x14ac:dyDescent="0.2">
      <c r="A4375" t="s">
        <v>4615</v>
      </c>
      <c r="B4375" t="s">
        <v>32250</v>
      </c>
      <c r="I4375" t="s">
        <v>5</v>
      </c>
      <c r="J4375">
        <v>501.25</v>
      </c>
    </row>
    <row r="4376" spans="1:10" x14ac:dyDescent="0.2">
      <c r="A4376" t="s">
        <v>4616</v>
      </c>
      <c r="B4376" t="s">
        <v>32250</v>
      </c>
      <c r="I4376" t="s">
        <v>5</v>
      </c>
      <c r="J4376">
        <v>474.55</v>
      </c>
    </row>
    <row r="4377" spans="1:10" x14ac:dyDescent="0.2">
      <c r="A4377" t="s">
        <v>4617</v>
      </c>
      <c r="B4377" t="s">
        <v>32251</v>
      </c>
      <c r="I4377" t="s">
        <v>5</v>
      </c>
      <c r="J4377">
        <v>547.87</v>
      </c>
    </row>
    <row r="4378" spans="1:10" x14ac:dyDescent="0.2">
      <c r="A4378" t="s">
        <v>4618</v>
      </c>
      <c r="B4378" t="s">
        <v>32251</v>
      </c>
      <c r="I4378" t="s">
        <v>5</v>
      </c>
      <c r="J4378">
        <v>518.84</v>
      </c>
    </row>
    <row r="4379" spans="1:10" x14ac:dyDescent="0.2">
      <c r="A4379" t="s">
        <v>4619</v>
      </c>
      <c r="B4379" t="s">
        <v>32252</v>
      </c>
      <c r="I4379" t="s">
        <v>5</v>
      </c>
      <c r="J4379">
        <v>588.29</v>
      </c>
    </row>
    <row r="4380" spans="1:10" x14ac:dyDescent="0.2">
      <c r="A4380" t="s">
        <v>4620</v>
      </c>
      <c r="B4380" t="s">
        <v>32252</v>
      </c>
      <c r="I4380" t="s">
        <v>5</v>
      </c>
      <c r="J4380">
        <v>554.73</v>
      </c>
    </row>
    <row r="4381" spans="1:10" x14ac:dyDescent="0.2">
      <c r="A4381" t="s">
        <v>4621</v>
      </c>
      <c r="B4381" t="s">
        <v>32253</v>
      </c>
      <c r="I4381" t="s">
        <v>5</v>
      </c>
      <c r="J4381">
        <v>657.63</v>
      </c>
    </row>
    <row r="4382" spans="1:10" x14ac:dyDescent="0.2">
      <c r="A4382" t="s">
        <v>4622</v>
      </c>
      <c r="B4382" t="s">
        <v>32253</v>
      </c>
      <c r="I4382" t="s">
        <v>5</v>
      </c>
      <c r="J4382">
        <v>621.20000000000005</v>
      </c>
    </row>
    <row r="4383" spans="1:10" x14ac:dyDescent="0.2">
      <c r="A4383" t="s">
        <v>4623</v>
      </c>
      <c r="B4383" t="s">
        <v>32254</v>
      </c>
      <c r="I4383" t="s">
        <v>5</v>
      </c>
      <c r="J4383">
        <v>720.67</v>
      </c>
    </row>
    <row r="4384" spans="1:10" x14ac:dyDescent="0.2">
      <c r="A4384" t="s">
        <v>4624</v>
      </c>
      <c r="B4384" t="s">
        <v>32254</v>
      </c>
      <c r="I4384" t="s">
        <v>5</v>
      </c>
      <c r="J4384">
        <v>679.27</v>
      </c>
    </row>
    <row r="4385" spans="1:10" x14ac:dyDescent="0.2">
      <c r="A4385" t="s">
        <v>4625</v>
      </c>
      <c r="B4385" t="s">
        <v>32255</v>
      </c>
      <c r="I4385" t="s">
        <v>5</v>
      </c>
      <c r="J4385">
        <v>799.64</v>
      </c>
    </row>
    <row r="4386" spans="1:10" x14ac:dyDescent="0.2">
      <c r="A4386" t="s">
        <v>4626</v>
      </c>
      <c r="B4386" t="s">
        <v>32255</v>
      </c>
      <c r="I4386" t="s">
        <v>5</v>
      </c>
      <c r="J4386">
        <v>754.95</v>
      </c>
    </row>
    <row r="4387" spans="1:10" x14ac:dyDescent="0.2">
      <c r="A4387" t="s">
        <v>4627</v>
      </c>
      <c r="B4387" t="s">
        <v>32256</v>
      </c>
      <c r="I4387" t="s">
        <v>5</v>
      </c>
      <c r="J4387">
        <v>917</v>
      </c>
    </row>
    <row r="4388" spans="1:10" x14ac:dyDescent="0.2">
      <c r="A4388" t="s">
        <v>4628</v>
      </c>
      <c r="B4388" t="s">
        <v>32256</v>
      </c>
      <c r="I4388" t="s">
        <v>5</v>
      </c>
      <c r="J4388">
        <v>862.89</v>
      </c>
    </row>
    <row r="4389" spans="1:10" x14ac:dyDescent="0.2">
      <c r="A4389" t="s">
        <v>4629</v>
      </c>
      <c r="B4389" t="s">
        <v>32257</v>
      </c>
      <c r="I4389" t="s">
        <v>5</v>
      </c>
      <c r="J4389">
        <v>1033.1099999999999</v>
      </c>
    </row>
    <row r="4390" spans="1:10" x14ac:dyDescent="0.2">
      <c r="A4390" t="s">
        <v>4630</v>
      </c>
      <c r="B4390" t="s">
        <v>32257</v>
      </c>
      <c r="I4390" t="s">
        <v>5</v>
      </c>
      <c r="J4390">
        <v>970.37</v>
      </c>
    </row>
    <row r="4391" spans="1:10" x14ac:dyDescent="0.2">
      <c r="A4391" t="s">
        <v>4631</v>
      </c>
      <c r="B4391" t="s">
        <v>32258</v>
      </c>
      <c r="I4391" t="s">
        <v>5</v>
      </c>
      <c r="J4391">
        <v>1108.1400000000001</v>
      </c>
    </row>
    <row r="4392" spans="1:10" x14ac:dyDescent="0.2">
      <c r="A4392" t="s">
        <v>4632</v>
      </c>
      <c r="B4392" t="s">
        <v>32258</v>
      </c>
      <c r="I4392" t="s">
        <v>5</v>
      </c>
      <c r="J4392">
        <v>1043.3900000000001</v>
      </c>
    </row>
    <row r="4393" spans="1:10" x14ac:dyDescent="0.2">
      <c r="A4393" t="s">
        <v>4633</v>
      </c>
      <c r="B4393" t="s">
        <v>32259</v>
      </c>
      <c r="I4393" t="s">
        <v>5</v>
      </c>
      <c r="J4393">
        <v>34.82</v>
      </c>
    </row>
    <row r="4394" spans="1:10" x14ac:dyDescent="0.2">
      <c r="A4394" t="s">
        <v>4634</v>
      </c>
      <c r="B4394" t="s">
        <v>32259</v>
      </c>
      <c r="I4394" t="s">
        <v>5</v>
      </c>
      <c r="J4394">
        <v>30.17</v>
      </c>
    </row>
    <row r="4395" spans="1:10" x14ac:dyDescent="0.2">
      <c r="A4395" t="s">
        <v>4635</v>
      </c>
      <c r="B4395" t="s">
        <v>32260</v>
      </c>
      <c r="I4395" t="s">
        <v>5</v>
      </c>
      <c r="J4395">
        <v>34.869999999999997</v>
      </c>
    </row>
    <row r="4396" spans="1:10" x14ac:dyDescent="0.2">
      <c r="A4396" t="s">
        <v>4636</v>
      </c>
      <c r="B4396" t="s">
        <v>32260</v>
      </c>
      <c r="I4396" t="s">
        <v>5</v>
      </c>
      <c r="J4396">
        <v>30.21</v>
      </c>
    </row>
    <row r="4397" spans="1:10" x14ac:dyDescent="0.2">
      <c r="A4397" t="s">
        <v>4637</v>
      </c>
      <c r="B4397" t="s">
        <v>32261</v>
      </c>
      <c r="I4397" t="s">
        <v>5</v>
      </c>
      <c r="J4397">
        <v>38.33</v>
      </c>
    </row>
    <row r="4398" spans="1:10" x14ac:dyDescent="0.2">
      <c r="A4398" t="s">
        <v>4638</v>
      </c>
      <c r="B4398" t="s">
        <v>32261</v>
      </c>
      <c r="I4398" t="s">
        <v>5</v>
      </c>
      <c r="J4398">
        <v>33.22</v>
      </c>
    </row>
    <row r="4399" spans="1:10" x14ac:dyDescent="0.2">
      <c r="A4399" t="s">
        <v>4639</v>
      </c>
      <c r="B4399" t="s">
        <v>32262</v>
      </c>
      <c r="I4399" t="s">
        <v>5</v>
      </c>
      <c r="J4399">
        <v>38.380000000000003</v>
      </c>
    </row>
    <row r="4400" spans="1:10" x14ac:dyDescent="0.2">
      <c r="A4400" t="s">
        <v>4640</v>
      </c>
      <c r="B4400" t="s">
        <v>32262</v>
      </c>
      <c r="I4400" t="s">
        <v>5</v>
      </c>
      <c r="J4400">
        <v>33.26</v>
      </c>
    </row>
    <row r="4401" spans="1:10" x14ac:dyDescent="0.2">
      <c r="A4401" t="s">
        <v>4641</v>
      </c>
      <c r="B4401" t="s">
        <v>32263</v>
      </c>
      <c r="I4401" t="s">
        <v>5</v>
      </c>
      <c r="J4401">
        <v>38.380000000000003</v>
      </c>
    </row>
    <row r="4402" spans="1:10" x14ac:dyDescent="0.2">
      <c r="A4402" t="s">
        <v>4642</v>
      </c>
      <c r="B4402" t="s">
        <v>32263</v>
      </c>
      <c r="I4402" t="s">
        <v>5</v>
      </c>
      <c r="J4402">
        <v>33.26</v>
      </c>
    </row>
    <row r="4403" spans="1:10" x14ac:dyDescent="0.2">
      <c r="A4403" t="s">
        <v>4643</v>
      </c>
      <c r="B4403" t="s">
        <v>32264</v>
      </c>
      <c r="I4403" t="s">
        <v>5</v>
      </c>
      <c r="J4403">
        <v>51.77</v>
      </c>
    </row>
    <row r="4404" spans="1:10" x14ac:dyDescent="0.2">
      <c r="A4404" t="s">
        <v>4644</v>
      </c>
      <c r="B4404" t="s">
        <v>32264</v>
      </c>
      <c r="I4404" t="s">
        <v>5</v>
      </c>
      <c r="J4404">
        <v>44.86</v>
      </c>
    </row>
    <row r="4405" spans="1:10" x14ac:dyDescent="0.2">
      <c r="A4405" t="s">
        <v>4645</v>
      </c>
      <c r="B4405" t="s">
        <v>32265</v>
      </c>
      <c r="I4405" t="s">
        <v>5</v>
      </c>
      <c r="J4405">
        <v>51.77</v>
      </c>
    </row>
    <row r="4406" spans="1:10" x14ac:dyDescent="0.2">
      <c r="A4406" t="s">
        <v>4646</v>
      </c>
      <c r="B4406" t="s">
        <v>32265</v>
      </c>
      <c r="I4406" t="s">
        <v>5</v>
      </c>
      <c r="J4406">
        <v>44.86</v>
      </c>
    </row>
    <row r="4407" spans="1:10" x14ac:dyDescent="0.2">
      <c r="A4407" t="s">
        <v>4647</v>
      </c>
      <c r="B4407" t="s">
        <v>32266</v>
      </c>
      <c r="I4407" t="s">
        <v>5</v>
      </c>
      <c r="J4407">
        <v>55.31</v>
      </c>
    </row>
    <row r="4408" spans="1:10" x14ac:dyDescent="0.2">
      <c r="A4408" t="s">
        <v>4648</v>
      </c>
      <c r="B4408" t="s">
        <v>32266</v>
      </c>
      <c r="I4408" t="s">
        <v>5</v>
      </c>
      <c r="J4408">
        <v>47.93</v>
      </c>
    </row>
    <row r="4409" spans="1:10" x14ac:dyDescent="0.2">
      <c r="A4409" t="s">
        <v>4649</v>
      </c>
      <c r="B4409" t="s">
        <v>32267</v>
      </c>
      <c r="I4409" t="s">
        <v>5</v>
      </c>
      <c r="J4409">
        <v>58.85</v>
      </c>
    </row>
    <row r="4410" spans="1:10" x14ac:dyDescent="0.2">
      <c r="A4410" t="s">
        <v>4650</v>
      </c>
      <c r="B4410" t="s">
        <v>32267</v>
      </c>
      <c r="I4410" t="s">
        <v>5</v>
      </c>
      <c r="J4410">
        <v>50.99</v>
      </c>
    </row>
    <row r="4411" spans="1:10" x14ac:dyDescent="0.2">
      <c r="A4411" t="s">
        <v>4651</v>
      </c>
      <c r="B4411" t="s">
        <v>32268</v>
      </c>
      <c r="I4411" t="s">
        <v>5</v>
      </c>
      <c r="J4411">
        <v>58.92</v>
      </c>
    </row>
    <row r="4412" spans="1:10" x14ac:dyDescent="0.2">
      <c r="A4412" t="s">
        <v>4652</v>
      </c>
      <c r="B4412" t="s">
        <v>32268</v>
      </c>
      <c r="I4412" t="s">
        <v>5</v>
      </c>
      <c r="J4412">
        <v>51.05</v>
      </c>
    </row>
    <row r="4413" spans="1:10" x14ac:dyDescent="0.2">
      <c r="A4413" t="s">
        <v>4653</v>
      </c>
      <c r="B4413" t="s">
        <v>32269</v>
      </c>
      <c r="I4413" t="s">
        <v>5</v>
      </c>
      <c r="J4413">
        <v>185.9</v>
      </c>
    </row>
    <row r="4414" spans="1:10" x14ac:dyDescent="0.2">
      <c r="A4414" t="s">
        <v>4654</v>
      </c>
      <c r="B4414" t="s">
        <v>32269</v>
      </c>
      <c r="I4414" t="s">
        <v>5</v>
      </c>
      <c r="J4414">
        <v>175.56</v>
      </c>
    </row>
    <row r="4415" spans="1:10" x14ac:dyDescent="0.2">
      <c r="A4415" t="s">
        <v>4655</v>
      </c>
      <c r="B4415" t="s">
        <v>32270</v>
      </c>
      <c r="I4415" t="s">
        <v>5</v>
      </c>
      <c r="J4415">
        <v>189.65</v>
      </c>
    </row>
    <row r="4416" spans="1:10" x14ac:dyDescent="0.2">
      <c r="A4416" t="s">
        <v>4656</v>
      </c>
      <c r="B4416" t="s">
        <v>32270</v>
      </c>
      <c r="I4416" t="s">
        <v>5</v>
      </c>
      <c r="J4416">
        <v>178.83</v>
      </c>
    </row>
    <row r="4417" spans="1:10" x14ac:dyDescent="0.2">
      <c r="A4417" t="s">
        <v>4657</v>
      </c>
      <c r="B4417" t="s">
        <v>32271</v>
      </c>
      <c r="I4417" t="s">
        <v>5</v>
      </c>
      <c r="J4417">
        <v>192.81</v>
      </c>
    </row>
    <row r="4418" spans="1:10" x14ac:dyDescent="0.2">
      <c r="A4418" t="s">
        <v>4658</v>
      </c>
      <c r="B4418" t="s">
        <v>32271</v>
      </c>
      <c r="I4418" t="s">
        <v>5</v>
      </c>
      <c r="J4418">
        <v>181.86</v>
      </c>
    </row>
    <row r="4419" spans="1:10" x14ac:dyDescent="0.2">
      <c r="A4419" t="s">
        <v>4659</v>
      </c>
      <c r="B4419" t="s">
        <v>32272</v>
      </c>
      <c r="I4419" t="s">
        <v>5</v>
      </c>
      <c r="J4419">
        <v>200.43</v>
      </c>
    </row>
    <row r="4420" spans="1:10" x14ac:dyDescent="0.2">
      <c r="A4420" t="s">
        <v>4660</v>
      </c>
      <c r="B4420" t="s">
        <v>32272</v>
      </c>
      <c r="I4420" t="s">
        <v>5</v>
      </c>
      <c r="J4420">
        <v>188.52</v>
      </c>
    </row>
    <row r="4421" spans="1:10" x14ac:dyDescent="0.2">
      <c r="A4421" t="s">
        <v>4661</v>
      </c>
      <c r="B4421" t="s">
        <v>32273</v>
      </c>
      <c r="I4421" t="s">
        <v>5</v>
      </c>
      <c r="J4421">
        <v>204.86</v>
      </c>
    </row>
    <row r="4422" spans="1:10" x14ac:dyDescent="0.2">
      <c r="A4422" t="s">
        <v>4662</v>
      </c>
      <c r="B4422" t="s">
        <v>32273</v>
      </c>
      <c r="I4422" t="s">
        <v>5</v>
      </c>
      <c r="J4422">
        <v>192.45</v>
      </c>
    </row>
    <row r="4423" spans="1:10" x14ac:dyDescent="0.2">
      <c r="A4423" t="s">
        <v>4663</v>
      </c>
      <c r="B4423" t="s">
        <v>32274</v>
      </c>
      <c r="I4423" t="s">
        <v>5</v>
      </c>
      <c r="J4423">
        <v>210.25</v>
      </c>
    </row>
    <row r="4424" spans="1:10" x14ac:dyDescent="0.2">
      <c r="A4424" t="s">
        <v>4664</v>
      </c>
      <c r="B4424" t="s">
        <v>32274</v>
      </c>
      <c r="I4424" t="s">
        <v>5</v>
      </c>
      <c r="J4424">
        <v>197.3</v>
      </c>
    </row>
    <row r="4425" spans="1:10" x14ac:dyDescent="0.2">
      <c r="A4425" t="s">
        <v>4665</v>
      </c>
      <c r="B4425" t="s">
        <v>32275</v>
      </c>
      <c r="I4425" t="s">
        <v>5</v>
      </c>
      <c r="J4425">
        <v>227.28</v>
      </c>
    </row>
    <row r="4426" spans="1:10" x14ac:dyDescent="0.2">
      <c r="A4426" t="s">
        <v>4666</v>
      </c>
      <c r="B4426" t="s">
        <v>32275</v>
      </c>
      <c r="I4426" t="s">
        <v>5</v>
      </c>
      <c r="J4426">
        <v>212.35</v>
      </c>
    </row>
    <row r="4427" spans="1:10" x14ac:dyDescent="0.2">
      <c r="A4427" t="s">
        <v>4667</v>
      </c>
      <c r="B4427" t="s">
        <v>32276</v>
      </c>
      <c r="I4427" t="s">
        <v>5</v>
      </c>
      <c r="J4427">
        <v>233.91</v>
      </c>
    </row>
    <row r="4428" spans="1:10" x14ac:dyDescent="0.2">
      <c r="A4428" t="s">
        <v>4668</v>
      </c>
      <c r="B4428" t="s">
        <v>32276</v>
      </c>
      <c r="I4428" t="s">
        <v>5</v>
      </c>
      <c r="J4428">
        <v>218.38</v>
      </c>
    </row>
    <row r="4429" spans="1:10" x14ac:dyDescent="0.2">
      <c r="A4429" t="s">
        <v>4669</v>
      </c>
      <c r="B4429" t="s">
        <v>32277</v>
      </c>
      <c r="I4429" t="s">
        <v>4</v>
      </c>
      <c r="J4429">
        <v>31.52</v>
      </c>
    </row>
    <row r="4430" spans="1:10" x14ac:dyDescent="0.2">
      <c r="A4430" t="s">
        <v>4670</v>
      </c>
      <c r="B4430" t="s">
        <v>32277</v>
      </c>
      <c r="I4430" t="s">
        <v>4</v>
      </c>
      <c r="J4430">
        <v>28.13</v>
      </c>
    </row>
    <row r="4431" spans="1:10" x14ac:dyDescent="0.2">
      <c r="A4431" t="s">
        <v>4671</v>
      </c>
      <c r="B4431" t="s">
        <v>32278</v>
      </c>
      <c r="I4431" t="s">
        <v>4</v>
      </c>
      <c r="J4431">
        <v>32.19</v>
      </c>
    </row>
    <row r="4432" spans="1:10" x14ac:dyDescent="0.2">
      <c r="A4432" t="s">
        <v>4672</v>
      </c>
      <c r="B4432" t="s">
        <v>32278</v>
      </c>
      <c r="I4432" t="s">
        <v>4</v>
      </c>
      <c r="J4432">
        <v>28.72</v>
      </c>
    </row>
    <row r="4433" spans="1:10" x14ac:dyDescent="0.2">
      <c r="A4433" t="s">
        <v>4673</v>
      </c>
      <c r="B4433" t="s">
        <v>32279</v>
      </c>
      <c r="I4433" t="s">
        <v>4</v>
      </c>
      <c r="J4433">
        <v>33.159999999999997</v>
      </c>
    </row>
    <row r="4434" spans="1:10" x14ac:dyDescent="0.2">
      <c r="A4434" t="s">
        <v>4674</v>
      </c>
      <c r="B4434" t="s">
        <v>32279</v>
      </c>
      <c r="I4434" t="s">
        <v>4</v>
      </c>
      <c r="J4434">
        <v>29.59</v>
      </c>
    </row>
    <row r="4435" spans="1:10" x14ac:dyDescent="0.2">
      <c r="A4435" t="s">
        <v>4675</v>
      </c>
      <c r="B4435" t="s">
        <v>32280</v>
      </c>
      <c r="I4435" t="s">
        <v>4</v>
      </c>
      <c r="J4435">
        <v>34.130000000000003</v>
      </c>
    </row>
    <row r="4436" spans="1:10" x14ac:dyDescent="0.2">
      <c r="A4436" t="s">
        <v>4676</v>
      </c>
      <c r="B4436" t="s">
        <v>32280</v>
      </c>
      <c r="I4436" t="s">
        <v>4</v>
      </c>
      <c r="J4436">
        <v>30.46</v>
      </c>
    </row>
    <row r="4437" spans="1:10" x14ac:dyDescent="0.2">
      <c r="A4437" t="s">
        <v>4677</v>
      </c>
      <c r="B4437" t="s">
        <v>32281</v>
      </c>
      <c r="I4437" t="s">
        <v>4</v>
      </c>
      <c r="J4437">
        <v>35.1</v>
      </c>
    </row>
    <row r="4438" spans="1:10" x14ac:dyDescent="0.2">
      <c r="A4438" t="s">
        <v>4678</v>
      </c>
      <c r="B4438" t="s">
        <v>32281</v>
      </c>
      <c r="I4438" t="s">
        <v>4</v>
      </c>
      <c r="J4438">
        <v>31.34</v>
      </c>
    </row>
    <row r="4439" spans="1:10" x14ac:dyDescent="0.2">
      <c r="A4439" t="s">
        <v>4679</v>
      </c>
      <c r="B4439" t="s">
        <v>32282</v>
      </c>
      <c r="I4439" t="s">
        <v>4</v>
      </c>
      <c r="J4439">
        <v>36.07</v>
      </c>
    </row>
    <row r="4440" spans="1:10" x14ac:dyDescent="0.2">
      <c r="A4440" t="s">
        <v>4680</v>
      </c>
      <c r="B4440" t="s">
        <v>32282</v>
      </c>
      <c r="I4440" t="s">
        <v>4</v>
      </c>
      <c r="J4440">
        <v>32.21</v>
      </c>
    </row>
    <row r="4441" spans="1:10" x14ac:dyDescent="0.2">
      <c r="A4441" t="s">
        <v>4681</v>
      </c>
      <c r="B4441" t="s">
        <v>32283</v>
      </c>
      <c r="I4441" t="s">
        <v>4</v>
      </c>
      <c r="J4441">
        <v>37.04</v>
      </c>
    </row>
    <row r="4442" spans="1:10" x14ac:dyDescent="0.2">
      <c r="A4442" t="s">
        <v>4682</v>
      </c>
      <c r="B4442" t="s">
        <v>32283</v>
      </c>
      <c r="I4442" t="s">
        <v>4</v>
      </c>
      <c r="J4442">
        <v>33.08</v>
      </c>
    </row>
    <row r="4443" spans="1:10" x14ac:dyDescent="0.2">
      <c r="A4443" t="s">
        <v>4683</v>
      </c>
      <c r="B4443" t="s">
        <v>32284</v>
      </c>
      <c r="I4443" t="s">
        <v>4</v>
      </c>
      <c r="J4443">
        <v>38.020000000000003</v>
      </c>
    </row>
    <row r="4444" spans="1:10" x14ac:dyDescent="0.2">
      <c r="A4444" t="s">
        <v>4684</v>
      </c>
      <c r="B4444" t="s">
        <v>32284</v>
      </c>
      <c r="I4444" t="s">
        <v>4</v>
      </c>
      <c r="J4444">
        <v>33.96</v>
      </c>
    </row>
    <row r="4445" spans="1:10" x14ac:dyDescent="0.2">
      <c r="A4445" t="s">
        <v>4685</v>
      </c>
      <c r="B4445" t="s">
        <v>32285</v>
      </c>
      <c r="I4445" t="s">
        <v>4</v>
      </c>
      <c r="J4445">
        <v>46.38</v>
      </c>
    </row>
    <row r="4446" spans="1:10" x14ac:dyDescent="0.2">
      <c r="A4446" t="s">
        <v>4686</v>
      </c>
      <c r="B4446" t="s">
        <v>32285</v>
      </c>
      <c r="I4446" t="s">
        <v>4</v>
      </c>
      <c r="J4446">
        <v>41.78</v>
      </c>
    </row>
    <row r="4447" spans="1:10" x14ac:dyDescent="0.2">
      <c r="A4447" t="s">
        <v>4687</v>
      </c>
      <c r="B4447" t="s">
        <v>32286</v>
      </c>
      <c r="I4447" t="s">
        <v>4</v>
      </c>
      <c r="J4447">
        <v>61.89</v>
      </c>
    </row>
    <row r="4448" spans="1:10" x14ac:dyDescent="0.2">
      <c r="A4448" t="s">
        <v>4688</v>
      </c>
      <c r="B4448" t="s">
        <v>32286</v>
      </c>
      <c r="I4448" t="s">
        <v>4</v>
      </c>
      <c r="J4448">
        <v>56.42</v>
      </c>
    </row>
    <row r="4449" spans="1:10" x14ac:dyDescent="0.2">
      <c r="A4449" t="s">
        <v>4689</v>
      </c>
      <c r="B4449" t="s">
        <v>32287</v>
      </c>
      <c r="I4449" t="s">
        <v>4</v>
      </c>
      <c r="J4449">
        <v>75.099999999999994</v>
      </c>
    </row>
    <row r="4450" spans="1:10" x14ac:dyDescent="0.2">
      <c r="A4450" t="s">
        <v>4690</v>
      </c>
      <c r="B4450" t="s">
        <v>32287</v>
      </c>
      <c r="I4450" t="s">
        <v>4</v>
      </c>
      <c r="J4450">
        <v>69.5</v>
      </c>
    </row>
    <row r="4451" spans="1:10" x14ac:dyDescent="0.2">
      <c r="A4451" t="s">
        <v>4691</v>
      </c>
      <c r="B4451" t="s">
        <v>32288</v>
      </c>
      <c r="I4451" t="s">
        <v>4</v>
      </c>
      <c r="J4451">
        <v>103.64</v>
      </c>
    </row>
    <row r="4452" spans="1:10" x14ac:dyDescent="0.2">
      <c r="A4452" t="s">
        <v>4692</v>
      </c>
      <c r="B4452" t="s">
        <v>32288</v>
      </c>
      <c r="I4452" t="s">
        <v>4</v>
      </c>
      <c r="J4452">
        <v>96.88</v>
      </c>
    </row>
    <row r="4453" spans="1:10" x14ac:dyDescent="0.2">
      <c r="A4453" t="s">
        <v>4693</v>
      </c>
      <c r="B4453" t="s">
        <v>32289</v>
      </c>
      <c r="I4453" t="s">
        <v>4</v>
      </c>
      <c r="J4453">
        <v>334.84</v>
      </c>
    </row>
    <row r="4454" spans="1:10" x14ac:dyDescent="0.2">
      <c r="A4454" t="s">
        <v>4694</v>
      </c>
      <c r="B4454" t="s">
        <v>32289</v>
      </c>
      <c r="I4454" t="s">
        <v>4</v>
      </c>
      <c r="J4454">
        <v>327.23</v>
      </c>
    </row>
    <row r="4455" spans="1:10" x14ac:dyDescent="0.2">
      <c r="A4455" t="s">
        <v>4695</v>
      </c>
      <c r="B4455" t="s">
        <v>32290</v>
      </c>
      <c r="I4455" t="s">
        <v>4</v>
      </c>
      <c r="J4455">
        <v>465.64</v>
      </c>
    </row>
    <row r="4456" spans="1:10" x14ac:dyDescent="0.2">
      <c r="A4456" t="s">
        <v>4696</v>
      </c>
      <c r="B4456" t="s">
        <v>32290</v>
      </c>
      <c r="I4456" t="s">
        <v>4</v>
      </c>
      <c r="J4456">
        <v>457.9</v>
      </c>
    </row>
    <row r="4457" spans="1:10" x14ac:dyDescent="0.2">
      <c r="A4457" t="s">
        <v>4697</v>
      </c>
      <c r="B4457" t="s">
        <v>32291</v>
      </c>
      <c r="I4457" t="s">
        <v>4</v>
      </c>
      <c r="J4457">
        <v>544.21</v>
      </c>
    </row>
    <row r="4458" spans="1:10" x14ac:dyDescent="0.2">
      <c r="A4458" t="s">
        <v>4698</v>
      </c>
      <c r="B4458" t="s">
        <v>32291</v>
      </c>
      <c r="I4458" t="s">
        <v>4</v>
      </c>
      <c r="J4458">
        <v>534.91999999999996</v>
      </c>
    </row>
    <row r="4459" spans="1:10" x14ac:dyDescent="0.2">
      <c r="A4459" t="s">
        <v>4699</v>
      </c>
      <c r="B4459" t="s">
        <v>32292</v>
      </c>
      <c r="I4459" t="s">
        <v>4</v>
      </c>
      <c r="J4459">
        <v>652.58000000000004</v>
      </c>
    </row>
    <row r="4460" spans="1:10" x14ac:dyDescent="0.2">
      <c r="A4460" t="s">
        <v>4700</v>
      </c>
      <c r="B4460" t="s">
        <v>32292</v>
      </c>
      <c r="I4460" t="s">
        <v>4</v>
      </c>
      <c r="J4460">
        <v>641.54999999999995</v>
      </c>
    </row>
    <row r="4461" spans="1:10" x14ac:dyDescent="0.2">
      <c r="A4461" t="s">
        <v>4701</v>
      </c>
      <c r="B4461" t="s">
        <v>32293</v>
      </c>
      <c r="I4461" t="s">
        <v>4</v>
      </c>
      <c r="J4461">
        <v>853.94</v>
      </c>
    </row>
    <row r="4462" spans="1:10" x14ac:dyDescent="0.2">
      <c r="A4462" t="s">
        <v>4702</v>
      </c>
      <c r="B4462" t="s">
        <v>32293</v>
      </c>
      <c r="I4462" t="s">
        <v>4</v>
      </c>
      <c r="J4462">
        <v>840.49</v>
      </c>
    </row>
    <row r="4463" spans="1:10" x14ac:dyDescent="0.2">
      <c r="A4463" t="s">
        <v>4703</v>
      </c>
      <c r="B4463" t="s">
        <v>32294</v>
      </c>
      <c r="I4463" t="s">
        <v>4</v>
      </c>
      <c r="J4463">
        <v>1081.98</v>
      </c>
    </row>
    <row r="4464" spans="1:10" x14ac:dyDescent="0.2">
      <c r="A4464" t="s">
        <v>4704</v>
      </c>
      <c r="B4464" t="s">
        <v>32294</v>
      </c>
      <c r="I4464" t="s">
        <v>4</v>
      </c>
      <c r="J4464">
        <v>1066.33</v>
      </c>
    </row>
    <row r="4465" spans="1:10" x14ac:dyDescent="0.2">
      <c r="A4465" t="s">
        <v>4705</v>
      </c>
      <c r="B4465" t="s">
        <v>32295</v>
      </c>
      <c r="I4465" t="s">
        <v>4</v>
      </c>
      <c r="J4465">
        <v>1364.26</v>
      </c>
    </row>
    <row r="4466" spans="1:10" x14ac:dyDescent="0.2">
      <c r="A4466" t="s">
        <v>4706</v>
      </c>
      <c r="B4466" t="s">
        <v>32295</v>
      </c>
      <c r="I4466" t="s">
        <v>4</v>
      </c>
      <c r="J4466">
        <v>1346.81</v>
      </c>
    </row>
    <row r="4467" spans="1:10" x14ac:dyDescent="0.2">
      <c r="A4467" t="s">
        <v>4707</v>
      </c>
      <c r="B4467" t="s">
        <v>32296</v>
      </c>
      <c r="I4467" t="s">
        <v>4</v>
      </c>
      <c r="J4467">
        <v>1929.21</v>
      </c>
    </row>
    <row r="4468" spans="1:10" x14ac:dyDescent="0.2">
      <c r="A4468" t="s">
        <v>4708</v>
      </c>
      <c r="B4468" t="s">
        <v>32296</v>
      </c>
      <c r="I4468" t="s">
        <v>4</v>
      </c>
      <c r="J4468">
        <v>1907.63</v>
      </c>
    </row>
    <row r="4469" spans="1:10" x14ac:dyDescent="0.2">
      <c r="A4469" t="s">
        <v>4709</v>
      </c>
      <c r="B4469" t="s">
        <v>32297</v>
      </c>
      <c r="I4469" t="s">
        <v>4</v>
      </c>
      <c r="J4469">
        <v>2345.84</v>
      </c>
    </row>
    <row r="4470" spans="1:10" x14ac:dyDescent="0.2">
      <c r="A4470" t="s">
        <v>4710</v>
      </c>
      <c r="B4470" t="s">
        <v>32297</v>
      </c>
      <c r="I4470" t="s">
        <v>4</v>
      </c>
      <c r="J4470">
        <v>2319.04</v>
      </c>
    </row>
    <row r="4471" spans="1:10" x14ac:dyDescent="0.2">
      <c r="A4471" t="s">
        <v>4711</v>
      </c>
      <c r="B4471" t="s">
        <v>32298</v>
      </c>
      <c r="I4471" t="s">
        <v>4</v>
      </c>
      <c r="J4471">
        <v>365.24</v>
      </c>
    </row>
    <row r="4472" spans="1:10" x14ac:dyDescent="0.2">
      <c r="A4472" t="s">
        <v>4712</v>
      </c>
      <c r="B4472" t="s">
        <v>32298</v>
      </c>
      <c r="I4472" t="s">
        <v>4</v>
      </c>
      <c r="J4472">
        <v>359.6</v>
      </c>
    </row>
    <row r="4473" spans="1:10" x14ac:dyDescent="0.2">
      <c r="A4473" t="s">
        <v>4713</v>
      </c>
      <c r="B4473" t="s">
        <v>32299</v>
      </c>
      <c r="I4473" t="s">
        <v>4</v>
      </c>
      <c r="J4473">
        <v>503.14</v>
      </c>
    </row>
    <row r="4474" spans="1:10" x14ac:dyDescent="0.2">
      <c r="A4474" t="s">
        <v>4714</v>
      </c>
      <c r="B4474" t="s">
        <v>32299</v>
      </c>
      <c r="I4474" t="s">
        <v>4</v>
      </c>
      <c r="J4474">
        <v>495.4</v>
      </c>
    </row>
    <row r="4475" spans="1:10" x14ac:dyDescent="0.2">
      <c r="A4475" t="s">
        <v>4715</v>
      </c>
      <c r="B4475" t="s">
        <v>32300</v>
      </c>
      <c r="I4475" t="s">
        <v>4</v>
      </c>
      <c r="J4475">
        <v>615.21</v>
      </c>
    </row>
    <row r="4476" spans="1:10" x14ac:dyDescent="0.2">
      <c r="A4476" t="s">
        <v>4716</v>
      </c>
      <c r="B4476" t="s">
        <v>32300</v>
      </c>
      <c r="I4476" t="s">
        <v>4</v>
      </c>
      <c r="J4476">
        <v>605.91999999999996</v>
      </c>
    </row>
    <row r="4477" spans="1:10" x14ac:dyDescent="0.2">
      <c r="A4477" t="s">
        <v>4717</v>
      </c>
      <c r="B4477" t="s">
        <v>32301</v>
      </c>
      <c r="I4477" t="s">
        <v>4</v>
      </c>
      <c r="J4477">
        <v>897.58</v>
      </c>
    </row>
    <row r="4478" spans="1:10" x14ac:dyDescent="0.2">
      <c r="A4478" t="s">
        <v>4718</v>
      </c>
      <c r="B4478" t="s">
        <v>32301</v>
      </c>
      <c r="I4478" t="s">
        <v>4</v>
      </c>
      <c r="J4478">
        <v>886.55</v>
      </c>
    </row>
    <row r="4479" spans="1:10" x14ac:dyDescent="0.2">
      <c r="A4479" t="s">
        <v>4719</v>
      </c>
      <c r="B4479" t="s">
        <v>32302</v>
      </c>
      <c r="I4479" t="s">
        <v>4</v>
      </c>
      <c r="J4479">
        <v>976.42</v>
      </c>
    </row>
    <row r="4480" spans="1:10" x14ac:dyDescent="0.2">
      <c r="A4480" t="s">
        <v>4720</v>
      </c>
      <c r="B4480" t="s">
        <v>32302</v>
      </c>
      <c r="I4480" t="s">
        <v>4</v>
      </c>
      <c r="J4480">
        <v>962.97</v>
      </c>
    </row>
    <row r="4481" spans="1:10" x14ac:dyDescent="0.2">
      <c r="A4481" t="s">
        <v>4721</v>
      </c>
      <c r="B4481" t="s">
        <v>32303</v>
      </c>
      <c r="I4481" t="s">
        <v>4</v>
      </c>
      <c r="J4481">
        <v>1340.98</v>
      </c>
    </row>
    <row r="4482" spans="1:10" x14ac:dyDescent="0.2">
      <c r="A4482" t="s">
        <v>4722</v>
      </c>
      <c r="B4482" t="s">
        <v>32303</v>
      </c>
      <c r="I4482" t="s">
        <v>4</v>
      </c>
      <c r="J4482">
        <v>1325.33</v>
      </c>
    </row>
    <row r="4483" spans="1:10" x14ac:dyDescent="0.2">
      <c r="A4483" t="s">
        <v>4723</v>
      </c>
      <c r="B4483" t="s">
        <v>32304</v>
      </c>
      <c r="I4483" t="s">
        <v>4</v>
      </c>
      <c r="J4483">
        <v>1479.26</v>
      </c>
    </row>
    <row r="4484" spans="1:10" x14ac:dyDescent="0.2">
      <c r="A4484" t="s">
        <v>4724</v>
      </c>
      <c r="B4484" t="s">
        <v>32304</v>
      </c>
      <c r="I4484" t="s">
        <v>4</v>
      </c>
      <c r="J4484">
        <v>1461.81</v>
      </c>
    </row>
    <row r="4485" spans="1:10" x14ac:dyDescent="0.2">
      <c r="A4485" t="s">
        <v>4725</v>
      </c>
      <c r="B4485" t="s">
        <v>32305</v>
      </c>
      <c r="I4485" t="s">
        <v>4</v>
      </c>
      <c r="J4485">
        <v>2095.21</v>
      </c>
    </row>
    <row r="4486" spans="1:10" x14ac:dyDescent="0.2">
      <c r="A4486" t="s">
        <v>4726</v>
      </c>
      <c r="B4486" t="s">
        <v>32305</v>
      </c>
      <c r="I4486" t="s">
        <v>4</v>
      </c>
      <c r="J4486">
        <v>2073.63</v>
      </c>
    </row>
    <row r="4487" spans="1:10" x14ac:dyDescent="0.2">
      <c r="A4487" t="s">
        <v>4727</v>
      </c>
      <c r="B4487" t="s">
        <v>32306</v>
      </c>
      <c r="I4487" t="s">
        <v>4</v>
      </c>
      <c r="J4487">
        <v>3050.84</v>
      </c>
    </row>
    <row r="4488" spans="1:10" x14ac:dyDescent="0.2">
      <c r="A4488" t="s">
        <v>4728</v>
      </c>
      <c r="B4488" t="s">
        <v>32306</v>
      </c>
      <c r="I4488" t="s">
        <v>4</v>
      </c>
      <c r="J4488">
        <v>3024.04</v>
      </c>
    </row>
    <row r="4489" spans="1:10" x14ac:dyDescent="0.2">
      <c r="A4489" t="s">
        <v>4729</v>
      </c>
      <c r="B4489" t="s">
        <v>32307</v>
      </c>
      <c r="I4489" t="s">
        <v>4</v>
      </c>
      <c r="J4489">
        <v>426.24</v>
      </c>
    </row>
    <row r="4490" spans="1:10" x14ac:dyDescent="0.2">
      <c r="A4490" t="s">
        <v>4730</v>
      </c>
      <c r="B4490" t="s">
        <v>32307</v>
      </c>
      <c r="I4490" t="s">
        <v>4</v>
      </c>
      <c r="J4490">
        <v>420.6</v>
      </c>
    </row>
    <row r="4491" spans="1:10" x14ac:dyDescent="0.2">
      <c r="A4491" t="s">
        <v>4731</v>
      </c>
      <c r="B4491" t="s">
        <v>32308</v>
      </c>
      <c r="I4491" t="s">
        <v>4</v>
      </c>
      <c r="J4491">
        <v>544.14</v>
      </c>
    </row>
    <row r="4492" spans="1:10" x14ac:dyDescent="0.2">
      <c r="A4492" t="s">
        <v>4732</v>
      </c>
      <c r="B4492" t="s">
        <v>32308</v>
      </c>
      <c r="I4492" t="s">
        <v>4</v>
      </c>
      <c r="J4492">
        <v>536.4</v>
      </c>
    </row>
    <row r="4493" spans="1:10" x14ac:dyDescent="0.2">
      <c r="A4493" t="s">
        <v>4733</v>
      </c>
      <c r="B4493" t="s">
        <v>32309</v>
      </c>
      <c r="I4493" t="s">
        <v>4</v>
      </c>
      <c r="J4493">
        <v>674.21</v>
      </c>
    </row>
    <row r="4494" spans="1:10" x14ac:dyDescent="0.2">
      <c r="A4494" t="s">
        <v>4734</v>
      </c>
      <c r="B4494" t="s">
        <v>32309</v>
      </c>
      <c r="I4494" t="s">
        <v>4</v>
      </c>
      <c r="J4494">
        <v>664.92</v>
      </c>
    </row>
    <row r="4495" spans="1:10" x14ac:dyDescent="0.2">
      <c r="A4495" t="s">
        <v>4735</v>
      </c>
      <c r="B4495" t="s">
        <v>32310</v>
      </c>
      <c r="I4495" t="s">
        <v>4</v>
      </c>
      <c r="J4495">
        <v>978.58</v>
      </c>
    </row>
    <row r="4496" spans="1:10" x14ac:dyDescent="0.2">
      <c r="A4496" t="s">
        <v>4736</v>
      </c>
      <c r="B4496" t="s">
        <v>32310</v>
      </c>
      <c r="I4496" t="s">
        <v>4</v>
      </c>
      <c r="J4496">
        <v>967.55</v>
      </c>
    </row>
    <row r="4497" spans="1:10" x14ac:dyDescent="0.2">
      <c r="A4497" t="s">
        <v>4737</v>
      </c>
      <c r="B4497" t="s">
        <v>32311</v>
      </c>
      <c r="I4497" t="s">
        <v>4</v>
      </c>
      <c r="J4497">
        <v>1055.42</v>
      </c>
    </row>
    <row r="4498" spans="1:10" x14ac:dyDescent="0.2">
      <c r="A4498" t="s">
        <v>4738</v>
      </c>
      <c r="B4498" t="s">
        <v>32311</v>
      </c>
      <c r="I4498" t="s">
        <v>4</v>
      </c>
      <c r="J4498">
        <v>1041.97</v>
      </c>
    </row>
    <row r="4499" spans="1:10" x14ac:dyDescent="0.2">
      <c r="A4499" t="s">
        <v>4739</v>
      </c>
      <c r="B4499" t="s">
        <v>32312</v>
      </c>
      <c r="I4499" t="s">
        <v>4</v>
      </c>
      <c r="J4499">
        <v>1460.98</v>
      </c>
    </row>
    <row r="4500" spans="1:10" x14ac:dyDescent="0.2">
      <c r="A4500" t="s">
        <v>4740</v>
      </c>
      <c r="B4500" t="s">
        <v>32312</v>
      </c>
      <c r="I4500" t="s">
        <v>4</v>
      </c>
      <c r="J4500">
        <v>1445.33</v>
      </c>
    </row>
    <row r="4501" spans="1:10" x14ac:dyDescent="0.2">
      <c r="A4501" t="s">
        <v>4741</v>
      </c>
      <c r="B4501" t="s">
        <v>32313</v>
      </c>
      <c r="I4501" t="s">
        <v>4</v>
      </c>
      <c r="J4501">
        <v>1603.26</v>
      </c>
    </row>
    <row r="4502" spans="1:10" x14ac:dyDescent="0.2">
      <c r="A4502" t="s">
        <v>4742</v>
      </c>
      <c r="B4502" t="s">
        <v>32313</v>
      </c>
      <c r="I4502" t="s">
        <v>4</v>
      </c>
      <c r="J4502">
        <v>1585.81</v>
      </c>
    </row>
    <row r="4503" spans="1:10" x14ac:dyDescent="0.2">
      <c r="A4503" t="s">
        <v>4743</v>
      </c>
      <c r="B4503" t="s">
        <v>32314</v>
      </c>
      <c r="I4503" t="s">
        <v>4</v>
      </c>
      <c r="J4503">
        <v>2263.21</v>
      </c>
    </row>
    <row r="4504" spans="1:10" x14ac:dyDescent="0.2">
      <c r="A4504" t="s">
        <v>4744</v>
      </c>
      <c r="B4504" t="s">
        <v>32314</v>
      </c>
      <c r="I4504" t="s">
        <v>4</v>
      </c>
      <c r="J4504">
        <v>2241.63</v>
      </c>
    </row>
    <row r="4505" spans="1:10" x14ac:dyDescent="0.2">
      <c r="A4505" t="s">
        <v>4745</v>
      </c>
      <c r="B4505" t="s">
        <v>32315</v>
      </c>
      <c r="I4505" t="s">
        <v>4</v>
      </c>
      <c r="J4505">
        <v>3318.84</v>
      </c>
    </row>
    <row r="4506" spans="1:10" x14ac:dyDescent="0.2">
      <c r="A4506" t="s">
        <v>4746</v>
      </c>
      <c r="B4506" t="s">
        <v>32315</v>
      </c>
      <c r="I4506" t="s">
        <v>4</v>
      </c>
      <c r="J4506">
        <v>3292.04</v>
      </c>
    </row>
    <row r="4507" spans="1:10" x14ac:dyDescent="0.2">
      <c r="A4507" t="s">
        <v>4747</v>
      </c>
      <c r="B4507" t="s">
        <v>32316</v>
      </c>
      <c r="I4507" t="s">
        <v>4</v>
      </c>
      <c r="J4507">
        <v>74.11</v>
      </c>
    </row>
    <row r="4508" spans="1:10" x14ac:dyDescent="0.2">
      <c r="A4508" t="s">
        <v>4748</v>
      </c>
      <c r="B4508" t="s">
        <v>32316</v>
      </c>
      <c r="I4508" t="s">
        <v>4</v>
      </c>
      <c r="J4508">
        <v>71.150000000000006</v>
      </c>
    </row>
    <row r="4509" spans="1:10" x14ac:dyDescent="0.2">
      <c r="A4509" t="s">
        <v>4749</v>
      </c>
      <c r="B4509" t="s">
        <v>32317</v>
      </c>
      <c r="I4509" t="s">
        <v>4</v>
      </c>
      <c r="J4509">
        <v>96.26</v>
      </c>
    </row>
    <row r="4510" spans="1:10" x14ac:dyDescent="0.2">
      <c r="A4510" t="s">
        <v>4750</v>
      </c>
      <c r="B4510" t="s">
        <v>32317</v>
      </c>
      <c r="I4510" t="s">
        <v>4</v>
      </c>
      <c r="J4510">
        <v>90.54</v>
      </c>
    </row>
    <row r="4511" spans="1:10" x14ac:dyDescent="0.2">
      <c r="A4511" t="s">
        <v>4751</v>
      </c>
      <c r="B4511" t="s">
        <v>32318</v>
      </c>
      <c r="I4511" t="s">
        <v>4</v>
      </c>
      <c r="J4511">
        <v>174.5</v>
      </c>
    </row>
    <row r="4512" spans="1:10" x14ac:dyDescent="0.2">
      <c r="A4512" t="s">
        <v>4752</v>
      </c>
      <c r="B4512" t="s">
        <v>32318</v>
      </c>
      <c r="I4512" t="s">
        <v>4</v>
      </c>
      <c r="J4512">
        <v>165.11</v>
      </c>
    </row>
    <row r="4513" spans="1:10" x14ac:dyDescent="0.2">
      <c r="A4513" t="s">
        <v>4753</v>
      </c>
      <c r="B4513" t="s">
        <v>32319</v>
      </c>
      <c r="I4513" t="s">
        <v>4</v>
      </c>
      <c r="J4513">
        <v>215.09</v>
      </c>
    </row>
    <row r="4514" spans="1:10" x14ac:dyDescent="0.2">
      <c r="A4514" t="s">
        <v>4754</v>
      </c>
      <c r="B4514" t="s">
        <v>32319</v>
      </c>
      <c r="I4514" t="s">
        <v>4</v>
      </c>
      <c r="J4514">
        <v>200.76</v>
      </c>
    </row>
    <row r="4515" spans="1:10" x14ac:dyDescent="0.2">
      <c r="A4515" t="s">
        <v>4755</v>
      </c>
      <c r="B4515" t="s">
        <v>32320</v>
      </c>
      <c r="I4515" t="s">
        <v>4</v>
      </c>
      <c r="J4515">
        <v>597.21</v>
      </c>
    </row>
    <row r="4516" spans="1:10" x14ac:dyDescent="0.2">
      <c r="A4516" t="s">
        <v>4756</v>
      </c>
      <c r="B4516" t="s">
        <v>32320</v>
      </c>
      <c r="I4516" t="s">
        <v>4</v>
      </c>
      <c r="J4516">
        <v>583.28</v>
      </c>
    </row>
    <row r="4517" spans="1:10" x14ac:dyDescent="0.2">
      <c r="A4517" t="s">
        <v>4757</v>
      </c>
      <c r="B4517" t="s">
        <v>32321</v>
      </c>
      <c r="I4517" t="s">
        <v>4</v>
      </c>
      <c r="J4517">
        <v>921.46</v>
      </c>
    </row>
    <row r="4518" spans="1:10" x14ac:dyDescent="0.2">
      <c r="A4518" t="s">
        <v>4758</v>
      </c>
      <c r="B4518" t="s">
        <v>32321</v>
      </c>
      <c r="I4518" t="s">
        <v>4</v>
      </c>
      <c r="J4518">
        <v>901.94</v>
      </c>
    </row>
    <row r="4519" spans="1:10" x14ac:dyDescent="0.2">
      <c r="A4519" t="s">
        <v>4759</v>
      </c>
      <c r="B4519" t="s">
        <v>32322</v>
      </c>
      <c r="I4519" t="s">
        <v>4</v>
      </c>
      <c r="J4519">
        <v>113.37</v>
      </c>
    </row>
    <row r="4520" spans="1:10" x14ac:dyDescent="0.2">
      <c r="A4520" t="s">
        <v>4760</v>
      </c>
      <c r="B4520" t="s">
        <v>32322</v>
      </c>
      <c r="I4520" t="s">
        <v>4</v>
      </c>
      <c r="J4520">
        <v>108.54</v>
      </c>
    </row>
    <row r="4521" spans="1:10" x14ac:dyDescent="0.2">
      <c r="A4521" t="s">
        <v>4761</v>
      </c>
      <c r="B4521" t="s">
        <v>32323</v>
      </c>
      <c r="I4521" t="s">
        <v>4</v>
      </c>
      <c r="J4521">
        <v>144.01</v>
      </c>
    </row>
    <row r="4522" spans="1:10" x14ac:dyDescent="0.2">
      <c r="A4522" t="s">
        <v>4762</v>
      </c>
      <c r="B4522" t="s">
        <v>32323</v>
      </c>
      <c r="I4522" t="s">
        <v>4</v>
      </c>
      <c r="J4522">
        <v>137.65</v>
      </c>
    </row>
    <row r="4523" spans="1:10" x14ac:dyDescent="0.2">
      <c r="A4523" t="s">
        <v>4763</v>
      </c>
      <c r="B4523" t="s">
        <v>32324</v>
      </c>
      <c r="I4523" t="s">
        <v>4</v>
      </c>
      <c r="J4523">
        <v>193.08</v>
      </c>
    </row>
    <row r="4524" spans="1:10" x14ac:dyDescent="0.2">
      <c r="A4524" t="s">
        <v>4764</v>
      </c>
      <c r="B4524" t="s">
        <v>32324</v>
      </c>
      <c r="I4524" t="s">
        <v>4</v>
      </c>
      <c r="J4524">
        <v>184.65</v>
      </c>
    </row>
    <row r="4525" spans="1:10" x14ac:dyDescent="0.2">
      <c r="A4525" t="s">
        <v>4765</v>
      </c>
      <c r="B4525" t="s">
        <v>32325</v>
      </c>
      <c r="I4525" t="s">
        <v>4</v>
      </c>
      <c r="J4525">
        <v>273.35000000000002</v>
      </c>
    </row>
    <row r="4526" spans="1:10" x14ac:dyDescent="0.2">
      <c r="A4526" t="s">
        <v>4766</v>
      </c>
      <c r="B4526" t="s">
        <v>32325</v>
      </c>
      <c r="I4526" t="s">
        <v>4</v>
      </c>
      <c r="J4526">
        <v>262.76</v>
      </c>
    </row>
    <row r="4527" spans="1:10" x14ac:dyDescent="0.2">
      <c r="A4527" t="s">
        <v>4767</v>
      </c>
      <c r="B4527" t="s">
        <v>32326</v>
      </c>
      <c r="I4527" t="s">
        <v>4</v>
      </c>
      <c r="J4527">
        <v>325.55</v>
      </c>
    </row>
    <row r="4528" spans="1:10" x14ac:dyDescent="0.2">
      <c r="A4528" t="s">
        <v>4768</v>
      </c>
      <c r="B4528" t="s">
        <v>32326</v>
      </c>
      <c r="I4528" t="s">
        <v>4</v>
      </c>
      <c r="J4528">
        <v>313.11</v>
      </c>
    </row>
    <row r="4529" spans="1:10" x14ac:dyDescent="0.2">
      <c r="A4529" t="s">
        <v>4769</v>
      </c>
      <c r="B4529" t="s">
        <v>32327</v>
      </c>
      <c r="I4529" t="s">
        <v>4</v>
      </c>
      <c r="J4529">
        <v>136.63999999999999</v>
      </c>
    </row>
    <row r="4530" spans="1:10" x14ac:dyDescent="0.2">
      <c r="A4530" t="s">
        <v>4770</v>
      </c>
      <c r="B4530" t="s">
        <v>32327</v>
      </c>
      <c r="I4530" t="s">
        <v>4</v>
      </c>
      <c r="J4530">
        <v>132.27000000000001</v>
      </c>
    </row>
    <row r="4531" spans="1:10" x14ac:dyDescent="0.2">
      <c r="A4531" t="s">
        <v>4771</v>
      </c>
      <c r="B4531" t="s">
        <v>32328</v>
      </c>
      <c r="I4531" t="s">
        <v>4</v>
      </c>
      <c r="J4531">
        <v>174.57</v>
      </c>
    </row>
    <row r="4532" spans="1:10" x14ac:dyDescent="0.2">
      <c r="A4532" t="s">
        <v>4772</v>
      </c>
      <c r="B4532" t="s">
        <v>32328</v>
      </c>
      <c r="I4532" t="s">
        <v>4</v>
      </c>
      <c r="J4532">
        <v>168.2</v>
      </c>
    </row>
    <row r="4533" spans="1:10" x14ac:dyDescent="0.2">
      <c r="A4533" t="s">
        <v>4773</v>
      </c>
      <c r="B4533" t="s">
        <v>32329</v>
      </c>
      <c r="I4533" t="s">
        <v>4</v>
      </c>
      <c r="J4533">
        <v>229.79</v>
      </c>
    </row>
    <row r="4534" spans="1:10" x14ac:dyDescent="0.2">
      <c r="A4534" t="s">
        <v>4774</v>
      </c>
      <c r="B4534" t="s">
        <v>32329</v>
      </c>
      <c r="I4534" t="s">
        <v>4</v>
      </c>
      <c r="J4534">
        <v>221.36</v>
      </c>
    </row>
    <row r="4535" spans="1:10" x14ac:dyDescent="0.2">
      <c r="A4535" t="s">
        <v>4775</v>
      </c>
      <c r="B4535" t="s">
        <v>32330</v>
      </c>
      <c r="I4535" t="s">
        <v>4</v>
      </c>
      <c r="J4535">
        <v>336.43</v>
      </c>
    </row>
    <row r="4536" spans="1:10" x14ac:dyDescent="0.2">
      <c r="A4536" t="s">
        <v>4776</v>
      </c>
      <c r="B4536" t="s">
        <v>32330</v>
      </c>
      <c r="I4536" t="s">
        <v>4</v>
      </c>
      <c r="J4536">
        <v>325.85000000000002</v>
      </c>
    </row>
    <row r="4537" spans="1:10" x14ac:dyDescent="0.2">
      <c r="A4537" t="s">
        <v>4777</v>
      </c>
      <c r="B4537" t="s">
        <v>32331</v>
      </c>
      <c r="I4537" t="s">
        <v>4</v>
      </c>
      <c r="J4537">
        <v>418.78</v>
      </c>
    </row>
    <row r="4538" spans="1:10" x14ac:dyDescent="0.2">
      <c r="A4538" t="s">
        <v>4778</v>
      </c>
      <c r="B4538" t="s">
        <v>32331</v>
      </c>
      <c r="I4538" t="s">
        <v>4</v>
      </c>
      <c r="J4538">
        <v>406.34</v>
      </c>
    </row>
    <row r="4539" spans="1:10" x14ac:dyDescent="0.2">
      <c r="A4539" t="s">
        <v>4779</v>
      </c>
      <c r="B4539" t="s">
        <v>32332</v>
      </c>
      <c r="I4539" t="s">
        <v>4</v>
      </c>
      <c r="J4539">
        <v>225.52</v>
      </c>
    </row>
    <row r="4540" spans="1:10" x14ac:dyDescent="0.2">
      <c r="A4540" t="s">
        <v>4780</v>
      </c>
      <c r="B4540" t="s">
        <v>32332</v>
      </c>
      <c r="I4540" t="s">
        <v>4</v>
      </c>
      <c r="J4540">
        <v>218.81</v>
      </c>
    </row>
    <row r="4541" spans="1:10" x14ac:dyDescent="0.2">
      <c r="A4541" t="s">
        <v>4781</v>
      </c>
      <c r="B4541" t="s">
        <v>32333</v>
      </c>
      <c r="I4541" t="s">
        <v>4</v>
      </c>
      <c r="J4541">
        <v>241.26</v>
      </c>
    </row>
    <row r="4542" spans="1:10" x14ac:dyDescent="0.2">
      <c r="A4542" t="s">
        <v>4782</v>
      </c>
      <c r="B4542" t="s">
        <v>32333</v>
      </c>
      <c r="I4542" t="s">
        <v>4</v>
      </c>
      <c r="J4542">
        <v>232.83</v>
      </c>
    </row>
    <row r="4543" spans="1:10" x14ac:dyDescent="0.2">
      <c r="A4543" t="s">
        <v>4783</v>
      </c>
      <c r="B4543" t="s">
        <v>32334</v>
      </c>
      <c r="I4543" t="s">
        <v>4</v>
      </c>
      <c r="J4543">
        <v>298.45999999999998</v>
      </c>
    </row>
    <row r="4544" spans="1:10" x14ac:dyDescent="0.2">
      <c r="A4544" t="s">
        <v>4784</v>
      </c>
      <c r="B4544" t="s">
        <v>32334</v>
      </c>
      <c r="I4544" t="s">
        <v>4</v>
      </c>
      <c r="J4544">
        <v>287.88</v>
      </c>
    </row>
    <row r="4545" spans="1:10" x14ac:dyDescent="0.2">
      <c r="A4545" t="s">
        <v>4785</v>
      </c>
      <c r="B4545" t="s">
        <v>32335</v>
      </c>
      <c r="I4545" t="s">
        <v>4</v>
      </c>
      <c r="J4545">
        <v>394.23</v>
      </c>
    </row>
    <row r="4546" spans="1:10" x14ac:dyDescent="0.2">
      <c r="A4546" t="s">
        <v>4786</v>
      </c>
      <c r="B4546" t="s">
        <v>32335</v>
      </c>
      <c r="I4546" t="s">
        <v>4</v>
      </c>
      <c r="J4546">
        <v>381.79</v>
      </c>
    </row>
    <row r="4547" spans="1:10" x14ac:dyDescent="0.2">
      <c r="A4547" t="s">
        <v>4787</v>
      </c>
      <c r="B4547" t="s">
        <v>32336</v>
      </c>
      <c r="I4547" t="s">
        <v>4</v>
      </c>
      <c r="J4547">
        <v>456.07</v>
      </c>
    </row>
    <row r="4548" spans="1:10" x14ac:dyDescent="0.2">
      <c r="A4548" t="s">
        <v>4788</v>
      </c>
      <c r="B4548" t="s">
        <v>32336</v>
      </c>
      <c r="I4548" t="s">
        <v>4</v>
      </c>
      <c r="J4548">
        <v>441.69</v>
      </c>
    </row>
    <row r="4549" spans="1:10" x14ac:dyDescent="0.2">
      <c r="A4549" t="s">
        <v>4789</v>
      </c>
      <c r="B4549" t="s">
        <v>32337</v>
      </c>
      <c r="I4549" t="s">
        <v>4</v>
      </c>
      <c r="J4549">
        <v>622.44000000000005</v>
      </c>
    </row>
    <row r="4550" spans="1:10" x14ac:dyDescent="0.2">
      <c r="A4550" t="s">
        <v>4790</v>
      </c>
      <c r="B4550" t="s">
        <v>32337</v>
      </c>
      <c r="I4550" t="s">
        <v>4</v>
      </c>
      <c r="J4550">
        <v>606.1</v>
      </c>
    </row>
    <row r="4551" spans="1:10" x14ac:dyDescent="0.2">
      <c r="A4551" t="s">
        <v>4791</v>
      </c>
      <c r="B4551" t="s">
        <v>32338</v>
      </c>
      <c r="I4551" t="s">
        <v>4</v>
      </c>
      <c r="J4551">
        <v>739.55</v>
      </c>
    </row>
    <row r="4552" spans="1:10" x14ac:dyDescent="0.2">
      <c r="A4552" t="s">
        <v>4792</v>
      </c>
      <c r="B4552" t="s">
        <v>32338</v>
      </c>
      <c r="I4552" t="s">
        <v>4</v>
      </c>
      <c r="J4552">
        <v>717.71</v>
      </c>
    </row>
    <row r="4553" spans="1:10" x14ac:dyDescent="0.2">
      <c r="A4553" t="s">
        <v>4793</v>
      </c>
      <c r="B4553" t="s">
        <v>32339</v>
      </c>
      <c r="I4553" t="s">
        <v>4</v>
      </c>
      <c r="J4553">
        <v>958.36</v>
      </c>
    </row>
    <row r="4554" spans="1:10" x14ac:dyDescent="0.2">
      <c r="A4554" t="s">
        <v>4794</v>
      </c>
      <c r="B4554" t="s">
        <v>32339</v>
      </c>
      <c r="I4554" t="s">
        <v>4</v>
      </c>
      <c r="J4554">
        <v>934.33</v>
      </c>
    </row>
    <row r="4555" spans="1:10" x14ac:dyDescent="0.2">
      <c r="A4555" t="s">
        <v>4795</v>
      </c>
      <c r="B4555" t="s">
        <v>32340</v>
      </c>
      <c r="I4555" t="s">
        <v>4</v>
      </c>
      <c r="J4555">
        <v>1127.99</v>
      </c>
    </row>
    <row r="4556" spans="1:10" x14ac:dyDescent="0.2">
      <c r="A4556" t="s">
        <v>4796</v>
      </c>
      <c r="B4556" t="s">
        <v>32340</v>
      </c>
      <c r="I4556" t="s">
        <v>4</v>
      </c>
      <c r="J4556">
        <v>1100.52</v>
      </c>
    </row>
    <row r="4557" spans="1:10" x14ac:dyDescent="0.2">
      <c r="A4557" t="s">
        <v>4797</v>
      </c>
      <c r="B4557" t="s">
        <v>32341</v>
      </c>
      <c r="I4557" t="s">
        <v>4</v>
      </c>
      <c r="J4557">
        <v>1206.45</v>
      </c>
    </row>
    <row r="4558" spans="1:10" x14ac:dyDescent="0.2">
      <c r="A4558" t="s">
        <v>4798</v>
      </c>
      <c r="B4558" t="s">
        <v>32341</v>
      </c>
      <c r="I4558" t="s">
        <v>4</v>
      </c>
      <c r="J4558">
        <v>1175.6199999999999</v>
      </c>
    </row>
    <row r="4559" spans="1:10" x14ac:dyDescent="0.2">
      <c r="A4559" t="s">
        <v>4799</v>
      </c>
      <c r="B4559" t="s">
        <v>32342</v>
      </c>
      <c r="I4559" t="s">
        <v>4</v>
      </c>
      <c r="J4559">
        <v>1838.04</v>
      </c>
    </row>
    <row r="4560" spans="1:10" x14ac:dyDescent="0.2">
      <c r="A4560" t="s">
        <v>4800</v>
      </c>
      <c r="B4560" t="s">
        <v>32342</v>
      </c>
      <c r="I4560" t="s">
        <v>4</v>
      </c>
      <c r="J4560">
        <v>1799.02</v>
      </c>
    </row>
    <row r="4561" spans="1:10" x14ac:dyDescent="0.2">
      <c r="A4561" t="s">
        <v>4801</v>
      </c>
      <c r="B4561" t="s">
        <v>32343</v>
      </c>
      <c r="I4561" t="s">
        <v>4</v>
      </c>
      <c r="J4561">
        <v>4092.62</v>
      </c>
    </row>
    <row r="4562" spans="1:10" x14ac:dyDescent="0.2">
      <c r="A4562" t="s">
        <v>4802</v>
      </c>
      <c r="B4562" t="s">
        <v>32343</v>
      </c>
      <c r="I4562" t="s">
        <v>4</v>
      </c>
      <c r="J4562">
        <v>4040.06</v>
      </c>
    </row>
    <row r="4563" spans="1:10" x14ac:dyDescent="0.2">
      <c r="A4563" t="s">
        <v>4803</v>
      </c>
      <c r="B4563" t="s">
        <v>32344</v>
      </c>
      <c r="I4563" t="s">
        <v>4</v>
      </c>
      <c r="J4563">
        <v>234.62</v>
      </c>
    </row>
    <row r="4564" spans="1:10" x14ac:dyDescent="0.2">
      <c r="A4564" t="s">
        <v>4804</v>
      </c>
      <c r="B4564" t="s">
        <v>32344</v>
      </c>
      <c r="I4564" t="s">
        <v>4</v>
      </c>
      <c r="J4564">
        <v>227.92</v>
      </c>
    </row>
    <row r="4565" spans="1:10" x14ac:dyDescent="0.2">
      <c r="A4565" t="s">
        <v>4805</v>
      </c>
      <c r="B4565" t="s">
        <v>32345</v>
      </c>
      <c r="I4565" t="s">
        <v>4</v>
      </c>
      <c r="J4565">
        <v>266.76</v>
      </c>
    </row>
    <row r="4566" spans="1:10" x14ac:dyDescent="0.2">
      <c r="A4566" t="s">
        <v>4806</v>
      </c>
      <c r="B4566" t="s">
        <v>32345</v>
      </c>
      <c r="I4566" t="s">
        <v>4</v>
      </c>
      <c r="J4566">
        <v>258.33</v>
      </c>
    </row>
    <row r="4567" spans="1:10" x14ac:dyDescent="0.2">
      <c r="A4567" t="s">
        <v>4807</v>
      </c>
      <c r="B4567" t="s">
        <v>32346</v>
      </c>
      <c r="I4567" t="s">
        <v>4</v>
      </c>
      <c r="J4567">
        <v>359.49</v>
      </c>
    </row>
    <row r="4568" spans="1:10" x14ac:dyDescent="0.2">
      <c r="A4568" t="s">
        <v>4808</v>
      </c>
      <c r="B4568" t="s">
        <v>32346</v>
      </c>
      <c r="I4568" t="s">
        <v>4</v>
      </c>
      <c r="J4568">
        <v>348.91</v>
      </c>
    </row>
    <row r="4569" spans="1:10" x14ac:dyDescent="0.2">
      <c r="A4569" t="s">
        <v>4809</v>
      </c>
      <c r="B4569" t="s">
        <v>32347</v>
      </c>
      <c r="I4569" t="s">
        <v>4</v>
      </c>
      <c r="J4569">
        <v>386.21</v>
      </c>
    </row>
    <row r="4570" spans="1:10" x14ac:dyDescent="0.2">
      <c r="A4570" t="s">
        <v>4810</v>
      </c>
      <c r="B4570" t="s">
        <v>32347</v>
      </c>
      <c r="I4570" t="s">
        <v>4</v>
      </c>
      <c r="J4570">
        <v>373.77</v>
      </c>
    </row>
    <row r="4571" spans="1:10" x14ac:dyDescent="0.2">
      <c r="A4571" t="s">
        <v>4811</v>
      </c>
      <c r="B4571" t="s">
        <v>32348</v>
      </c>
      <c r="I4571" t="s">
        <v>4</v>
      </c>
      <c r="J4571">
        <v>600.07000000000005</v>
      </c>
    </row>
    <row r="4572" spans="1:10" x14ac:dyDescent="0.2">
      <c r="A4572" t="s">
        <v>4812</v>
      </c>
      <c r="B4572" t="s">
        <v>32348</v>
      </c>
      <c r="I4572" t="s">
        <v>4</v>
      </c>
      <c r="J4572">
        <v>585.69000000000005</v>
      </c>
    </row>
    <row r="4573" spans="1:10" x14ac:dyDescent="0.2">
      <c r="A4573" t="s">
        <v>4813</v>
      </c>
      <c r="B4573" t="s">
        <v>32349</v>
      </c>
      <c r="I4573" t="s">
        <v>4</v>
      </c>
      <c r="J4573">
        <v>734.92</v>
      </c>
    </row>
    <row r="4574" spans="1:10" x14ac:dyDescent="0.2">
      <c r="A4574" t="s">
        <v>4814</v>
      </c>
      <c r="B4574" t="s">
        <v>32349</v>
      </c>
      <c r="I4574" t="s">
        <v>4</v>
      </c>
      <c r="J4574">
        <v>718.58</v>
      </c>
    </row>
    <row r="4575" spans="1:10" x14ac:dyDescent="0.2">
      <c r="A4575" t="s">
        <v>4815</v>
      </c>
      <c r="B4575" t="s">
        <v>32350</v>
      </c>
      <c r="I4575" t="s">
        <v>4</v>
      </c>
      <c r="J4575">
        <v>945.14</v>
      </c>
    </row>
    <row r="4576" spans="1:10" x14ac:dyDescent="0.2">
      <c r="A4576" t="s">
        <v>4816</v>
      </c>
      <c r="B4576" t="s">
        <v>32350</v>
      </c>
      <c r="I4576" t="s">
        <v>4</v>
      </c>
      <c r="J4576">
        <v>923.3</v>
      </c>
    </row>
    <row r="4577" spans="1:10" x14ac:dyDescent="0.2">
      <c r="A4577" t="s">
        <v>4817</v>
      </c>
      <c r="B4577" t="s">
        <v>32351</v>
      </c>
      <c r="I4577" t="s">
        <v>4</v>
      </c>
      <c r="J4577">
        <v>1148.3599999999999</v>
      </c>
    </row>
    <row r="4578" spans="1:10" x14ac:dyDescent="0.2">
      <c r="A4578" t="s">
        <v>4818</v>
      </c>
      <c r="B4578" t="s">
        <v>32351</v>
      </c>
      <c r="I4578" t="s">
        <v>4</v>
      </c>
      <c r="J4578">
        <v>1124.33</v>
      </c>
    </row>
    <row r="4579" spans="1:10" x14ac:dyDescent="0.2">
      <c r="A4579" t="s">
        <v>4819</v>
      </c>
      <c r="B4579" t="s">
        <v>32352</v>
      </c>
      <c r="I4579" t="s">
        <v>4</v>
      </c>
      <c r="J4579">
        <v>1383.46</v>
      </c>
    </row>
    <row r="4580" spans="1:10" x14ac:dyDescent="0.2">
      <c r="A4580" t="s">
        <v>4820</v>
      </c>
      <c r="B4580" t="s">
        <v>32352</v>
      </c>
      <c r="I4580" t="s">
        <v>4</v>
      </c>
      <c r="J4580">
        <v>1352.63</v>
      </c>
    </row>
    <row r="4581" spans="1:10" x14ac:dyDescent="0.2">
      <c r="A4581" t="s">
        <v>4821</v>
      </c>
      <c r="B4581" t="s">
        <v>32353</v>
      </c>
      <c r="I4581" t="s">
        <v>4</v>
      </c>
      <c r="J4581">
        <v>2038.04</v>
      </c>
    </row>
    <row r="4582" spans="1:10" x14ac:dyDescent="0.2">
      <c r="A4582" t="s">
        <v>4822</v>
      </c>
      <c r="B4582" t="s">
        <v>32353</v>
      </c>
      <c r="I4582" t="s">
        <v>4</v>
      </c>
      <c r="J4582">
        <v>1999.02</v>
      </c>
    </row>
    <row r="4583" spans="1:10" x14ac:dyDescent="0.2">
      <c r="A4583" t="s">
        <v>4823</v>
      </c>
      <c r="B4583" t="s">
        <v>32354</v>
      </c>
      <c r="I4583" t="s">
        <v>4</v>
      </c>
      <c r="J4583">
        <v>4102.62</v>
      </c>
    </row>
    <row r="4584" spans="1:10" x14ac:dyDescent="0.2">
      <c r="A4584" t="s">
        <v>4824</v>
      </c>
      <c r="B4584" t="s">
        <v>32354</v>
      </c>
      <c r="I4584" t="s">
        <v>4</v>
      </c>
      <c r="J4584">
        <v>4050.06</v>
      </c>
    </row>
    <row r="4585" spans="1:10" x14ac:dyDescent="0.2">
      <c r="A4585" t="s">
        <v>4825</v>
      </c>
      <c r="B4585" t="s">
        <v>32355</v>
      </c>
      <c r="I4585" t="s">
        <v>4</v>
      </c>
      <c r="J4585">
        <v>282.48</v>
      </c>
    </row>
    <row r="4586" spans="1:10" x14ac:dyDescent="0.2">
      <c r="A4586" t="s">
        <v>4826</v>
      </c>
      <c r="B4586" t="s">
        <v>32355</v>
      </c>
      <c r="I4586" t="s">
        <v>4</v>
      </c>
      <c r="J4586">
        <v>275.77999999999997</v>
      </c>
    </row>
    <row r="4587" spans="1:10" x14ac:dyDescent="0.2">
      <c r="A4587" t="s">
        <v>4827</v>
      </c>
      <c r="B4587" t="s">
        <v>32356</v>
      </c>
      <c r="I4587" t="s">
        <v>4</v>
      </c>
      <c r="J4587">
        <v>309.86</v>
      </c>
    </row>
    <row r="4588" spans="1:10" x14ac:dyDescent="0.2">
      <c r="A4588" t="s">
        <v>4828</v>
      </c>
      <c r="B4588" t="s">
        <v>32356</v>
      </c>
      <c r="I4588" t="s">
        <v>4</v>
      </c>
      <c r="J4588">
        <v>301.43</v>
      </c>
    </row>
    <row r="4589" spans="1:10" x14ac:dyDescent="0.2">
      <c r="A4589" t="s">
        <v>4829</v>
      </c>
      <c r="B4589" t="s">
        <v>32357</v>
      </c>
      <c r="I4589" t="s">
        <v>4</v>
      </c>
      <c r="J4589">
        <v>400.39</v>
      </c>
    </row>
    <row r="4590" spans="1:10" x14ac:dyDescent="0.2">
      <c r="A4590" t="s">
        <v>4830</v>
      </c>
      <c r="B4590" t="s">
        <v>32357</v>
      </c>
      <c r="I4590" t="s">
        <v>4</v>
      </c>
      <c r="J4590">
        <v>389.81</v>
      </c>
    </row>
    <row r="4591" spans="1:10" x14ac:dyDescent="0.2">
      <c r="A4591" t="s">
        <v>4831</v>
      </c>
      <c r="B4591" t="s">
        <v>32358</v>
      </c>
      <c r="I4591" t="s">
        <v>4</v>
      </c>
      <c r="J4591">
        <v>482.23</v>
      </c>
    </row>
    <row r="4592" spans="1:10" x14ac:dyDescent="0.2">
      <c r="A4592" t="s">
        <v>4832</v>
      </c>
      <c r="B4592" t="s">
        <v>32358</v>
      </c>
      <c r="I4592" t="s">
        <v>4</v>
      </c>
      <c r="J4592">
        <v>469.79</v>
      </c>
    </row>
    <row r="4593" spans="1:10" x14ac:dyDescent="0.2">
      <c r="A4593" t="s">
        <v>4833</v>
      </c>
      <c r="B4593" t="s">
        <v>32359</v>
      </c>
      <c r="I4593" t="s">
        <v>4</v>
      </c>
      <c r="J4593">
        <v>604.29999999999995</v>
      </c>
    </row>
    <row r="4594" spans="1:10" x14ac:dyDescent="0.2">
      <c r="A4594" t="s">
        <v>4834</v>
      </c>
      <c r="B4594" t="s">
        <v>32359</v>
      </c>
      <c r="I4594" t="s">
        <v>4</v>
      </c>
      <c r="J4594">
        <v>589.91999999999996</v>
      </c>
    </row>
    <row r="4595" spans="1:10" x14ac:dyDescent="0.2">
      <c r="A4595" t="s">
        <v>4835</v>
      </c>
      <c r="B4595" t="s">
        <v>32360</v>
      </c>
      <c r="I4595" t="s">
        <v>4</v>
      </c>
      <c r="J4595">
        <v>786.54</v>
      </c>
    </row>
    <row r="4596" spans="1:10" x14ac:dyDescent="0.2">
      <c r="A4596" t="s">
        <v>4836</v>
      </c>
      <c r="B4596" t="s">
        <v>32360</v>
      </c>
      <c r="I4596" t="s">
        <v>4</v>
      </c>
      <c r="J4596">
        <v>770.2</v>
      </c>
    </row>
    <row r="4597" spans="1:10" x14ac:dyDescent="0.2">
      <c r="A4597" t="s">
        <v>4837</v>
      </c>
      <c r="B4597" t="s">
        <v>32361</v>
      </c>
      <c r="I4597" t="s">
        <v>4</v>
      </c>
      <c r="J4597">
        <v>1176.3599999999999</v>
      </c>
    </row>
    <row r="4598" spans="1:10" x14ac:dyDescent="0.2">
      <c r="A4598" t="s">
        <v>4838</v>
      </c>
      <c r="B4598" t="s">
        <v>32361</v>
      </c>
      <c r="I4598" t="s">
        <v>4</v>
      </c>
      <c r="J4598">
        <v>1152.33</v>
      </c>
    </row>
    <row r="4599" spans="1:10" x14ac:dyDescent="0.2">
      <c r="A4599" t="s">
        <v>4839</v>
      </c>
      <c r="B4599" t="s">
        <v>32362</v>
      </c>
      <c r="I4599" t="s">
        <v>4</v>
      </c>
      <c r="J4599">
        <v>1621.71</v>
      </c>
    </row>
    <row r="4600" spans="1:10" x14ac:dyDescent="0.2">
      <c r="A4600" t="s">
        <v>4840</v>
      </c>
      <c r="B4600" t="s">
        <v>32362</v>
      </c>
      <c r="I4600" t="s">
        <v>4</v>
      </c>
      <c r="J4600">
        <v>1590.88</v>
      </c>
    </row>
    <row r="4601" spans="1:10" x14ac:dyDescent="0.2">
      <c r="A4601" t="s">
        <v>4841</v>
      </c>
      <c r="B4601" t="s">
        <v>32363</v>
      </c>
      <c r="I4601" t="s">
        <v>4</v>
      </c>
      <c r="J4601">
        <v>2371.06</v>
      </c>
    </row>
    <row r="4602" spans="1:10" x14ac:dyDescent="0.2">
      <c r="A4602" t="s">
        <v>4842</v>
      </c>
      <c r="B4602" t="s">
        <v>32363</v>
      </c>
      <c r="I4602" t="s">
        <v>4</v>
      </c>
      <c r="J4602">
        <v>2332.04</v>
      </c>
    </row>
    <row r="4603" spans="1:10" x14ac:dyDescent="0.2">
      <c r="A4603" t="s">
        <v>4843</v>
      </c>
      <c r="B4603" t="s">
        <v>32364</v>
      </c>
      <c r="I4603" t="s">
        <v>4</v>
      </c>
      <c r="J4603">
        <v>331.16</v>
      </c>
    </row>
    <row r="4604" spans="1:10" x14ac:dyDescent="0.2">
      <c r="A4604" t="s">
        <v>4844</v>
      </c>
      <c r="B4604" t="s">
        <v>32364</v>
      </c>
      <c r="I4604" t="s">
        <v>4</v>
      </c>
      <c r="J4604">
        <v>324.45999999999998</v>
      </c>
    </row>
    <row r="4605" spans="1:10" x14ac:dyDescent="0.2">
      <c r="A4605" t="s">
        <v>4845</v>
      </c>
      <c r="B4605" t="s">
        <v>32365</v>
      </c>
      <c r="I4605" t="s">
        <v>4</v>
      </c>
      <c r="J4605">
        <v>378.86</v>
      </c>
    </row>
    <row r="4606" spans="1:10" x14ac:dyDescent="0.2">
      <c r="A4606" t="s">
        <v>4846</v>
      </c>
      <c r="B4606" t="s">
        <v>32365</v>
      </c>
      <c r="I4606" t="s">
        <v>4</v>
      </c>
      <c r="J4606">
        <v>369.88</v>
      </c>
    </row>
    <row r="4607" spans="1:10" x14ac:dyDescent="0.2">
      <c r="A4607" t="s">
        <v>4847</v>
      </c>
      <c r="B4607" t="s">
        <v>32366</v>
      </c>
      <c r="I4607" t="s">
        <v>4</v>
      </c>
      <c r="J4607">
        <v>441.62</v>
      </c>
    </row>
    <row r="4608" spans="1:10" x14ac:dyDescent="0.2">
      <c r="A4608" t="s">
        <v>4848</v>
      </c>
      <c r="B4608" t="s">
        <v>32366</v>
      </c>
      <c r="I4608" t="s">
        <v>4</v>
      </c>
      <c r="J4608">
        <v>430.67</v>
      </c>
    </row>
    <row r="4609" spans="1:10" x14ac:dyDescent="0.2">
      <c r="A4609" t="s">
        <v>4849</v>
      </c>
      <c r="B4609" t="s">
        <v>32367</v>
      </c>
      <c r="I4609" t="s">
        <v>4</v>
      </c>
      <c r="J4609">
        <v>585.29</v>
      </c>
    </row>
    <row r="4610" spans="1:10" x14ac:dyDescent="0.2">
      <c r="A4610" t="s">
        <v>4850</v>
      </c>
      <c r="B4610" t="s">
        <v>32367</v>
      </c>
      <c r="I4610" t="s">
        <v>4</v>
      </c>
      <c r="J4610">
        <v>571.6</v>
      </c>
    </row>
    <row r="4611" spans="1:10" x14ac:dyDescent="0.2">
      <c r="A4611" t="s">
        <v>4851</v>
      </c>
      <c r="B4611" t="s">
        <v>32368</v>
      </c>
      <c r="I4611" t="s">
        <v>4</v>
      </c>
      <c r="J4611">
        <v>723.25</v>
      </c>
    </row>
    <row r="4612" spans="1:10" x14ac:dyDescent="0.2">
      <c r="A4612" t="s">
        <v>4852</v>
      </c>
      <c r="B4612" t="s">
        <v>32368</v>
      </c>
      <c r="I4612" t="s">
        <v>4</v>
      </c>
      <c r="J4612">
        <v>707.46</v>
      </c>
    </row>
    <row r="4613" spans="1:10" x14ac:dyDescent="0.2">
      <c r="A4613" t="s">
        <v>4853</v>
      </c>
      <c r="B4613" t="s">
        <v>32369</v>
      </c>
      <c r="I4613" t="s">
        <v>4</v>
      </c>
      <c r="J4613">
        <v>853.32</v>
      </c>
    </row>
    <row r="4614" spans="1:10" x14ac:dyDescent="0.2">
      <c r="A4614" t="s">
        <v>4854</v>
      </c>
      <c r="B4614" t="s">
        <v>32369</v>
      </c>
      <c r="I4614" t="s">
        <v>4</v>
      </c>
      <c r="J4614">
        <v>833.87</v>
      </c>
    </row>
    <row r="4615" spans="1:10" x14ac:dyDescent="0.2">
      <c r="A4615" t="s">
        <v>4855</v>
      </c>
      <c r="B4615" t="s">
        <v>32370</v>
      </c>
      <c r="I4615" t="s">
        <v>4</v>
      </c>
      <c r="J4615">
        <v>1019.25</v>
      </c>
    </row>
    <row r="4616" spans="1:10" x14ac:dyDescent="0.2">
      <c r="A4616" t="s">
        <v>4856</v>
      </c>
      <c r="B4616" t="s">
        <v>32370</v>
      </c>
      <c r="I4616" t="s">
        <v>4</v>
      </c>
      <c r="J4616">
        <v>996.87</v>
      </c>
    </row>
    <row r="4617" spans="1:10" x14ac:dyDescent="0.2">
      <c r="A4617" t="s">
        <v>4857</v>
      </c>
      <c r="B4617" t="s">
        <v>32371</v>
      </c>
      <c r="I4617" t="s">
        <v>4</v>
      </c>
      <c r="J4617">
        <v>1491.84</v>
      </c>
    </row>
    <row r="4618" spans="1:10" x14ac:dyDescent="0.2">
      <c r="A4618" t="s">
        <v>4858</v>
      </c>
      <c r="B4618" t="s">
        <v>32371</v>
      </c>
      <c r="I4618" t="s">
        <v>4</v>
      </c>
      <c r="J4618">
        <v>1466.26</v>
      </c>
    </row>
    <row r="4619" spans="1:10" x14ac:dyDescent="0.2">
      <c r="A4619" t="s">
        <v>4859</v>
      </c>
      <c r="B4619" t="s">
        <v>32372</v>
      </c>
      <c r="I4619" t="s">
        <v>4</v>
      </c>
      <c r="J4619">
        <v>1592.56</v>
      </c>
    </row>
    <row r="4620" spans="1:10" x14ac:dyDescent="0.2">
      <c r="A4620" t="s">
        <v>4860</v>
      </c>
      <c r="B4620" t="s">
        <v>32372</v>
      </c>
      <c r="I4620" t="s">
        <v>4</v>
      </c>
      <c r="J4620">
        <v>1564.64</v>
      </c>
    </row>
    <row r="4621" spans="1:10" x14ac:dyDescent="0.2">
      <c r="A4621" t="s">
        <v>4861</v>
      </c>
      <c r="B4621" t="s">
        <v>32373</v>
      </c>
      <c r="I4621" t="s">
        <v>4</v>
      </c>
      <c r="J4621">
        <v>2104.56</v>
      </c>
    </row>
    <row r="4622" spans="1:10" x14ac:dyDescent="0.2">
      <c r="A4622" t="s">
        <v>4862</v>
      </c>
      <c r="B4622" t="s">
        <v>32373</v>
      </c>
      <c r="I4622" t="s">
        <v>4</v>
      </c>
      <c r="J4622">
        <v>2073.08</v>
      </c>
    </row>
    <row r="4623" spans="1:10" x14ac:dyDescent="0.2">
      <c r="A4623" t="s">
        <v>4863</v>
      </c>
      <c r="B4623" t="s">
        <v>32374</v>
      </c>
      <c r="I4623" t="s">
        <v>4</v>
      </c>
      <c r="J4623">
        <v>2673.17</v>
      </c>
    </row>
    <row r="4624" spans="1:10" x14ac:dyDescent="0.2">
      <c r="A4624" t="s">
        <v>4864</v>
      </c>
      <c r="B4624" t="s">
        <v>32374</v>
      </c>
      <c r="I4624" t="s">
        <v>4</v>
      </c>
      <c r="J4624">
        <v>2633.7</v>
      </c>
    </row>
    <row r="4625" spans="1:10" x14ac:dyDescent="0.2">
      <c r="A4625" t="s">
        <v>4865</v>
      </c>
      <c r="B4625" t="s">
        <v>32375</v>
      </c>
      <c r="I4625" t="s">
        <v>3</v>
      </c>
      <c r="J4625">
        <v>917.85</v>
      </c>
    </row>
    <row r="4626" spans="1:10" x14ac:dyDescent="0.2">
      <c r="A4626" t="s">
        <v>4866</v>
      </c>
      <c r="B4626" t="s">
        <v>32375</v>
      </c>
      <c r="I4626" t="s">
        <v>3</v>
      </c>
      <c r="J4626">
        <v>852.35</v>
      </c>
    </row>
    <row r="4627" spans="1:10" x14ac:dyDescent="0.2">
      <c r="A4627" t="s">
        <v>4867</v>
      </c>
      <c r="B4627" t="s">
        <v>32376</v>
      </c>
      <c r="I4627" t="s">
        <v>3</v>
      </c>
      <c r="J4627">
        <v>1024.17</v>
      </c>
    </row>
    <row r="4628" spans="1:10" x14ac:dyDescent="0.2">
      <c r="A4628" t="s">
        <v>4868</v>
      </c>
      <c r="B4628" t="s">
        <v>32376</v>
      </c>
      <c r="I4628" t="s">
        <v>3</v>
      </c>
      <c r="J4628">
        <v>955.15</v>
      </c>
    </row>
    <row r="4629" spans="1:10" x14ac:dyDescent="0.2">
      <c r="A4629" t="s">
        <v>4869</v>
      </c>
      <c r="B4629" t="s">
        <v>32377</v>
      </c>
      <c r="I4629" t="s">
        <v>4</v>
      </c>
      <c r="J4629">
        <v>7125.66</v>
      </c>
    </row>
    <row r="4630" spans="1:10" x14ac:dyDescent="0.2">
      <c r="A4630" t="s">
        <v>4870</v>
      </c>
      <c r="B4630" t="s">
        <v>32377</v>
      </c>
      <c r="I4630" t="s">
        <v>4</v>
      </c>
      <c r="J4630">
        <v>6891.16</v>
      </c>
    </row>
    <row r="4631" spans="1:10" x14ac:dyDescent="0.2">
      <c r="A4631" t="s">
        <v>4871</v>
      </c>
      <c r="B4631" t="s">
        <v>32378</v>
      </c>
      <c r="I4631" t="s">
        <v>4</v>
      </c>
      <c r="J4631">
        <v>7419.1</v>
      </c>
    </row>
    <row r="4632" spans="1:10" x14ac:dyDescent="0.2">
      <c r="A4632" t="s">
        <v>4872</v>
      </c>
      <c r="B4632" t="s">
        <v>32378</v>
      </c>
      <c r="I4632" t="s">
        <v>4</v>
      </c>
      <c r="J4632">
        <v>7164.01</v>
      </c>
    </row>
    <row r="4633" spans="1:10" x14ac:dyDescent="0.2">
      <c r="A4633" t="s">
        <v>4873</v>
      </c>
      <c r="B4633" t="s">
        <v>32379</v>
      </c>
      <c r="I4633" t="s">
        <v>4</v>
      </c>
      <c r="J4633">
        <v>8255.15</v>
      </c>
    </row>
    <row r="4634" spans="1:10" x14ac:dyDescent="0.2">
      <c r="A4634" t="s">
        <v>4874</v>
      </c>
      <c r="B4634" t="s">
        <v>32379</v>
      </c>
      <c r="I4634" t="s">
        <v>4</v>
      </c>
      <c r="J4634">
        <v>7972.23</v>
      </c>
    </row>
    <row r="4635" spans="1:10" x14ac:dyDescent="0.2">
      <c r="A4635" t="s">
        <v>4875</v>
      </c>
      <c r="B4635" t="s">
        <v>32380</v>
      </c>
      <c r="I4635" t="s">
        <v>4</v>
      </c>
      <c r="J4635">
        <v>12640.02</v>
      </c>
    </row>
    <row r="4636" spans="1:10" x14ac:dyDescent="0.2">
      <c r="A4636" t="s">
        <v>4876</v>
      </c>
      <c r="B4636" t="s">
        <v>32380</v>
      </c>
      <c r="I4636" t="s">
        <v>4</v>
      </c>
      <c r="J4636">
        <v>12108.81</v>
      </c>
    </row>
    <row r="4637" spans="1:10" x14ac:dyDescent="0.2">
      <c r="A4637" t="s">
        <v>4877</v>
      </c>
      <c r="B4637" t="s">
        <v>32381</v>
      </c>
      <c r="I4637" t="s">
        <v>4</v>
      </c>
      <c r="J4637">
        <v>10778.04</v>
      </c>
    </row>
    <row r="4638" spans="1:10" x14ac:dyDescent="0.2">
      <c r="A4638" t="s">
        <v>4878</v>
      </c>
      <c r="B4638" t="s">
        <v>32381</v>
      </c>
      <c r="I4638" t="s">
        <v>4</v>
      </c>
      <c r="J4638">
        <v>10434.629999999999</v>
      </c>
    </row>
    <row r="4639" spans="1:10" x14ac:dyDescent="0.2">
      <c r="A4639" t="s">
        <v>4879</v>
      </c>
      <c r="B4639" t="s">
        <v>32382</v>
      </c>
      <c r="I4639" t="s">
        <v>4</v>
      </c>
      <c r="J4639">
        <v>13607.49</v>
      </c>
    </row>
    <row r="4640" spans="1:10" x14ac:dyDescent="0.2">
      <c r="A4640" t="s">
        <v>4880</v>
      </c>
      <c r="B4640" t="s">
        <v>32382</v>
      </c>
      <c r="I4640" t="s">
        <v>4</v>
      </c>
      <c r="J4640">
        <v>13162.83</v>
      </c>
    </row>
    <row r="4641" spans="1:10" x14ac:dyDescent="0.2">
      <c r="A4641" t="s">
        <v>4881</v>
      </c>
      <c r="B4641" t="s">
        <v>32383</v>
      </c>
      <c r="I4641" t="s">
        <v>4</v>
      </c>
      <c r="J4641">
        <v>13480.73</v>
      </c>
    </row>
    <row r="4642" spans="1:10" x14ac:dyDescent="0.2">
      <c r="A4642" t="s">
        <v>4882</v>
      </c>
      <c r="B4642" t="s">
        <v>32383</v>
      </c>
      <c r="I4642" t="s">
        <v>4</v>
      </c>
      <c r="J4642">
        <v>13033.78</v>
      </c>
    </row>
    <row r="4643" spans="1:10" x14ac:dyDescent="0.2">
      <c r="A4643" t="s">
        <v>4883</v>
      </c>
      <c r="B4643" t="s">
        <v>32384</v>
      </c>
      <c r="I4643" t="s">
        <v>4</v>
      </c>
      <c r="J4643">
        <v>20183.509999999998</v>
      </c>
    </row>
    <row r="4644" spans="1:10" x14ac:dyDescent="0.2">
      <c r="A4644" t="s">
        <v>4884</v>
      </c>
      <c r="B4644" t="s">
        <v>32384</v>
      </c>
      <c r="I4644" t="s">
        <v>4</v>
      </c>
      <c r="J4644">
        <v>19339.12</v>
      </c>
    </row>
    <row r="4645" spans="1:10" x14ac:dyDescent="0.2">
      <c r="A4645" t="s">
        <v>4885</v>
      </c>
      <c r="B4645" t="s">
        <v>32385</v>
      </c>
      <c r="I4645" t="s">
        <v>4</v>
      </c>
      <c r="J4645">
        <v>14974.01</v>
      </c>
    </row>
    <row r="4646" spans="1:10" x14ac:dyDescent="0.2">
      <c r="A4646" t="s">
        <v>4886</v>
      </c>
      <c r="B4646" t="s">
        <v>32385</v>
      </c>
      <c r="I4646" t="s">
        <v>4</v>
      </c>
      <c r="J4646">
        <v>14516.06</v>
      </c>
    </row>
    <row r="4647" spans="1:10" x14ac:dyDescent="0.2">
      <c r="A4647" t="s">
        <v>4887</v>
      </c>
      <c r="B4647" t="s">
        <v>32386</v>
      </c>
      <c r="I4647" t="s">
        <v>4</v>
      </c>
      <c r="J4647">
        <v>16748.55</v>
      </c>
    </row>
    <row r="4648" spans="1:10" x14ac:dyDescent="0.2">
      <c r="A4648" t="s">
        <v>4888</v>
      </c>
      <c r="B4648" t="s">
        <v>32386</v>
      </c>
      <c r="I4648" t="s">
        <v>4</v>
      </c>
      <c r="J4648">
        <v>16202.77</v>
      </c>
    </row>
    <row r="4649" spans="1:10" x14ac:dyDescent="0.2">
      <c r="A4649" t="s">
        <v>4889</v>
      </c>
      <c r="B4649" t="s">
        <v>32387</v>
      </c>
      <c r="I4649" t="s">
        <v>4</v>
      </c>
      <c r="J4649">
        <v>17725.45</v>
      </c>
    </row>
    <row r="4650" spans="1:10" x14ac:dyDescent="0.2">
      <c r="A4650" t="s">
        <v>4890</v>
      </c>
      <c r="B4650" t="s">
        <v>32387</v>
      </c>
      <c r="I4650" t="s">
        <v>4</v>
      </c>
      <c r="J4650">
        <v>17145.53</v>
      </c>
    </row>
    <row r="4651" spans="1:10" x14ac:dyDescent="0.2">
      <c r="A4651" t="s">
        <v>4891</v>
      </c>
      <c r="B4651" t="s">
        <v>32388</v>
      </c>
      <c r="I4651" t="s">
        <v>4</v>
      </c>
      <c r="J4651">
        <v>26600.080000000002</v>
      </c>
    </row>
    <row r="4652" spans="1:10" x14ac:dyDescent="0.2">
      <c r="A4652" t="s">
        <v>4892</v>
      </c>
      <c r="B4652" t="s">
        <v>32388</v>
      </c>
      <c r="I4652" t="s">
        <v>4</v>
      </c>
      <c r="J4652">
        <v>25490.74</v>
      </c>
    </row>
    <row r="4653" spans="1:10" x14ac:dyDescent="0.2">
      <c r="A4653" t="s">
        <v>4893</v>
      </c>
      <c r="B4653" t="s">
        <v>32389</v>
      </c>
      <c r="I4653" t="s">
        <v>4</v>
      </c>
      <c r="J4653">
        <v>3777.73</v>
      </c>
    </row>
    <row r="4654" spans="1:10" x14ac:dyDescent="0.2">
      <c r="A4654" t="s">
        <v>4894</v>
      </c>
      <c r="B4654" t="s">
        <v>32389</v>
      </c>
      <c r="I4654" t="s">
        <v>4</v>
      </c>
      <c r="J4654">
        <v>3512.22</v>
      </c>
    </row>
    <row r="4655" spans="1:10" x14ac:dyDescent="0.2">
      <c r="A4655" t="s">
        <v>4895</v>
      </c>
      <c r="B4655" t="s">
        <v>32390</v>
      </c>
      <c r="I4655" t="s">
        <v>4</v>
      </c>
      <c r="J4655">
        <v>4748.74</v>
      </c>
    </row>
    <row r="4656" spans="1:10" x14ac:dyDescent="0.2">
      <c r="A4656" t="s">
        <v>4896</v>
      </c>
      <c r="B4656" t="s">
        <v>32390</v>
      </c>
      <c r="I4656" t="s">
        <v>4</v>
      </c>
      <c r="J4656">
        <v>4415.9799999999996</v>
      </c>
    </row>
    <row r="4657" spans="1:10" x14ac:dyDescent="0.2">
      <c r="A4657" t="s">
        <v>4897</v>
      </c>
      <c r="B4657" t="s">
        <v>32391</v>
      </c>
      <c r="I4657" t="s">
        <v>4</v>
      </c>
      <c r="J4657">
        <v>6086.9</v>
      </c>
    </row>
    <row r="4658" spans="1:10" x14ac:dyDescent="0.2">
      <c r="A4658" t="s">
        <v>4898</v>
      </c>
      <c r="B4658" t="s">
        <v>32391</v>
      </c>
      <c r="I4658" t="s">
        <v>4</v>
      </c>
      <c r="J4658">
        <v>5660.67</v>
      </c>
    </row>
    <row r="4659" spans="1:10" x14ac:dyDescent="0.2">
      <c r="A4659" t="s">
        <v>124</v>
      </c>
      <c r="B4659" t="s">
        <v>32392</v>
      </c>
      <c r="I4659" t="s">
        <v>4</v>
      </c>
      <c r="J4659">
        <v>6637.61</v>
      </c>
    </row>
    <row r="4660" spans="1:10" x14ac:dyDescent="0.2">
      <c r="A4660" t="s">
        <v>4899</v>
      </c>
      <c r="B4660" t="s">
        <v>32392</v>
      </c>
      <c r="I4660" t="s">
        <v>4</v>
      </c>
      <c r="J4660">
        <v>6172.09</v>
      </c>
    </row>
    <row r="4661" spans="1:10" x14ac:dyDescent="0.2">
      <c r="A4661" t="s">
        <v>4900</v>
      </c>
      <c r="B4661" t="s">
        <v>32393</v>
      </c>
      <c r="I4661" t="s">
        <v>4</v>
      </c>
      <c r="J4661">
        <v>7608.63</v>
      </c>
    </row>
    <row r="4662" spans="1:10" x14ac:dyDescent="0.2">
      <c r="A4662" t="s">
        <v>4901</v>
      </c>
      <c r="B4662" t="s">
        <v>32393</v>
      </c>
      <c r="I4662" t="s">
        <v>4</v>
      </c>
      <c r="J4662">
        <v>7075.84</v>
      </c>
    </row>
    <row r="4663" spans="1:10" x14ac:dyDescent="0.2">
      <c r="A4663" t="s">
        <v>4902</v>
      </c>
      <c r="B4663" t="s">
        <v>32394</v>
      </c>
      <c r="I4663" t="s">
        <v>4</v>
      </c>
      <c r="J4663">
        <v>8526.48</v>
      </c>
    </row>
    <row r="4664" spans="1:10" x14ac:dyDescent="0.2">
      <c r="A4664" t="s">
        <v>4903</v>
      </c>
      <c r="B4664" t="s">
        <v>32394</v>
      </c>
      <c r="I4664" t="s">
        <v>4</v>
      </c>
      <c r="J4664">
        <v>7928.2</v>
      </c>
    </row>
    <row r="4665" spans="1:10" x14ac:dyDescent="0.2">
      <c r="A4665" t="s">
        <v>4904</v>
      </c>
      <c r="B4665" t="s">
        <v>32395</v>
      </c>
      <c r="I4665" t="s">
        <v>4</v>
      </c>
      <c r="J4665">
        <v>9497.49</v>
      </c>
    </row>
    <row r="4666" spans="1:10" x14ac:dyDescent="0.2">
      <c r="A4666" t="s">
        <v>4905</v>
      </c>
      <c r="B4666" t="s">
        <v>32395</v>
      </c>
      <c r="I4666" t="s">
        <v>4</v>
      </c>
      <c r="J4666">
        <v>8831.9599999999991</v>
      </c>
    </row>
    <row r="4667" spans="1:10" x14ac:dyDescent="0.2">
      <c r="A4667" t="s">
        <v>4906</v>
      </c>
      <c r="B4667" t="s">
        <v>32396</v>
      </c>
      <c r="I4667" t="s">
        <v>4</v>
      </c>
      <c r="J4667">
        <v>10468.51</v>
      </c>
    </row>
    <row r="4668" spans="1:10" x14ac:dyDescent="0.2">
      <c r="A4668" t="s">
        <v>4907</v>
      </c>
      <c r="B4668" t="s">
        <v>32396</v>
      </c>
      <c r="I4668" t="s">
        <v>4</v>
      </c>
      <c r="J4668">
        <v>9735.7099999999991</v>
      </c>
    </row>
    <row r="4669" spans="1:10" x14ac:dyDescent="0.2">
      <c r="A4669" t="s">
        <v>4908</v>
      </c>
      <c r="B4669" t="s">
        <v>32397</v>
      </c>
      <c r="I4669" t="s">
        <v>4</v>
      </c>
      <c r="J4669">
        <v>62.34</v>
      </c>
    </row>
    <row r="4670" spans="1:10" x14ac:dyDescent="0.2">
      <c r="A4670" t="s">
        <v>4909</v>
      </c>
      <c r="B4670" t="s">
        <v>32397</v>
      </c>
      <c r="I4670" t="s">
        <v>4</v>
      </c>
      <c r="J4670">
        <v>58.75</v>
      </c>
    </row>
    <row r="4671" spans="1:10" x14ac:dyDescent="0.2">
      <c r="A4671" t="s">
        <v>4910</v>
      </c>
      <c r="B4671" t="s">
        <v>32398</v>
      </c>
      <c r="I4671" t="s">
        <v>4</v>
      </c>
      <c r="J4671">
        <v>78.88</v>
      </c>
    </row>
    <row r="4672" spans="1:10" x14ac:dyDescent="0.2">
      <c r="A4672" t="s">
        <v>4911</v>
      </c>
      <c r="B4672" t="s">
        <v>32398</v>
      </c>
      <c r="I4672" t="s">
        <v>4</v>
      </c>
      <c r="J4672">
        <v>74.58</v>
      </c>
    </row>
    <row r="4673" spans="1:10" x14ac:dyDescent="0.2">
      <c r="A4673" t="s">
        <v>4912</v>
      </c>
      <c r="B4673" t="s">
        <v>32399</v>
      </c>
      <c r="I4673" t="s">
        <v>4</v>
      </c>
      <c r="J4673">
        <v>113.13</v>
      </c>
    </row>
    <row r="4674" spans="1:10" x14ac:dyDescent="0.2">
      <c r="A4674" t="s">
        <v>4913</v>
      </c>
      <c r="B4674" t="s">
        <v>32399</v>
      </c>
      <c r="I4674" t="s">
        <v>4</v>
      </c>
      <c r="J4674">
        <v>108.11</v>
      </c>
    </row>
    <row r="4675" spans="1:10" x14ac:dyDescent="0.2">
      <c r="A4675" t="s">
        <v>4914</v>
      </c>
      <c r="B4675" t="s">
        <v>32400</v>
      </c>
      <c r="I4675" t="s">
        <v>4</v>
      </c>
      <c r="J4675">
        <v>157.03</v>
      </c>
    </row>
    <row r="4676" spans="1:10" x14ac:dyDescent="0.2">
      <c r="A4676" t="s">
        <v>4915</v>
      </c>
      <c r="B4676" t="s">
        <v>32400</v>
      </c>
      <c r="I4676" t="s">
        <v>4</v>
      </c>
      <c r="J4676">
        <v>150.65</v>
      </c>
    </row>
    <row r="4677" spans="1:10" x14ac:dyDescent="0.2">
      <c r="A4677" t="s">
        <v>4916</v>
      </c>
      <c r="B4677" t="s">
        <v>32401</v>
      </c>
      <c r="I4677" t="s">
        <v>4</v>
      </c>
      <c r="J4677">
        <v>194.81</v>
      </c>
    </row>
    <row r="4678" spans="1:10" x14ac:dyDescent="0.2">
      <c r="A4678" t="s">
        <v>4917</v>
      </c>
      <c r="B4678" t="s">
        <v>32401</v>
      </c>
      <c r="I4678" t="s">
        <v>4</v>
      </c>
      <c r="J4678">
        <v>187.68</v>
      </c>
    </row>
    <row r="4679" spans="1:10" x14ac:dyDescent="0.2">
      <c r="A4679" t="s">
        <v>4918</v>
      </c>
      <c r="B4679" t="s">
        <v>32402</v>
      </c>
      <c r="I4679" t="s">
        <v>5</v>
      </c>
      <c r="J4679">
        <v>411.16</v>
      </c>
    </row>
    <row r="4680" spans="1:10" x14ac:dyDescent="0.2">
      <c r="A4680" t="s">
        <v>4919</v>
      </c>
      <c r="B4680" t="s">
        <v>32402</v>
      </c>
      <c r="I4680" t="s">
        <v>5</v>
      </c>
      <c r="J4680">
        <v>397.34</v>
      </c>
    </row>
    <row r="4681" spans="1:10" x14ac:dyDescent="0.2">
      <c r="A4681" t="s">
        <v>4920</v>
      </c>
      <c r="B4681" t="s">
        <v>32403</v>
      </c>
      <c r="I4681" t="s">
        <v>4</v>
      </c>
      <c r="J4681">
        <v>68.349999999999994</v>
      </c>
    </row>
    <row r="4682" spans="1:10" x14ac:dyDescent="0.2">
      <c r="A4682" t="s">
        <v>4921</v>
      </c>
      <c r="B4682" t="s">
        <v>32403</v>
      </c>
      <c r="I4682" t="s">
        <v>4</v>
      </c>
      <c r="J4682">
        <v>65.91</v>
      </c>
    </row>
    <row r="4683" spans="1:10" x14ac:dyDescent="0.2">
      <c r="A4683" t="s">
        <v>4922</v>
      </c>
      <c r="B4683" t="s">
        <v>32404</v>
      </c>
      <c r="I4683" t="s">
        <v>5</v>
      </c>
      <c r="J4683">
        <v>247.86</v>
      </c>
    </row>
    <row r="4684" spans="1:10" x14ac:dyDescent="0.2">
      <c r="A4684" t="s">
        <v>4923</v>
      </c>
      <c r="B4684" t="s">
        <v>32404</v>
      </c>
      <c r="I4684" t="s">
        <v>5</v>
      </c>
      <c r="J4684">
        <v>239.43</v>
      </c>
    </row>
    <row r="4685" spans="1:10" x14ac:dyDescent="0.2">
      <c r="A4685" t="s">
        <v>4924</v>
      </c>
      <c r="B4685" t="s">
        <v>32405</v>
      </c>
      <c r="I4685" t="s">
        <v>4</v>
      </c>
      <c r="J4685">
        <v>49.42</v>
      </c>
    </row>
    <row r="4686" spans="1:10" x14ac:dyDescent="0.2">
      <c r="A4686" t="s">
        <v>4925</v>
      </c>
      <c r="B4686" t="s">
        <v>32405</v>
      </c>
      <c r="I4686" t="s">
        <v>4</v>
      </c>
      <c r="J4686">
        <v>47.79</v>
      </c>
    </row>
    <row r="4687" spans="1:10" x14ac:dyDescent="0.2">
      <c r="A4687" t="s">
        <v>4926</v>
      </c>
      <c r="B4687" t="s">
        <v>32406</v>
      </c>
      <c r="I4687" t="s">
        <v>5</v>
      </c>
      <c r="J4687">
        <v>160.84</v>
      </c>
    </row>
    <row r="4688" spans="1:10" x14ac:dyDescent="0.2">
      <c r="A4688" t="s">
        <v>4927</v>
      </c>
      <c r="B4688" t="s">
        <v>32406</v>
      </c>
      <c r="I4688" t="s">
        <v>5</v>
      </c>
      <c r="J4688">
        <v>155.30000000000001</v>
      </c>
    </row>
    <row r="4689" spans="1:10" x14ac:dyDescent="0.2">
      <c r="A4689" t="s">
        <v>4928</v>
      </c>
      <c r="B4689" t="s">
        <v>32407</v>
      </c>
      <c r="I4689" t="s">
        <v>5</v>
      </c>
      <c r="J4689">
        <v>267.75</v>
      </c>
    </row>
    <row r="4690" spans="1:10" x14ac:dyDescent="0.2">
      <c r="A4690" t="s">
        <v>4929</v>
      </c>
      <c r="B4690" t="s">
        <v>32407</v>
      </c>
      <c r="I4690" t="s">
        <v>5</v>
      </c>
      <c r="J4690">
        <v>255.63</v>
      </c>
    </row>
    <row r="4691" spans="1:10" x14ac:dyDescent="0.2">
      <c r="A4691" t="s">
        <v>4930</v>
      </c>
      <c r="B4691" t="s">
        <v>32408</v>
      </c>
      <c r="I4691" t="s">
        <v>4</v>
      </c>
      <c r="J4691">
        <v>144.88999999999999</v>
      </c>
    </row>
    <row r="4692" spans="1:10" x14ac:dyDescent="0.2">
      <c r="A4692" t="s">
        <v>4931</v>
      </c>
      <c r="B4692" t="s">
        <v>32408</v>
      </c>
      <c r="I4692" t="s">
        <v>4</v>
      </c>
      <c r="J4692">
        <v>135.33000000000001</v>
      </c>
    </row>
    <row r="4693" spans="1:10" x14ac:dyDescent="0.2">
      <c r="A4693" t="s">
        <v>4932</v>
      </c>
      <c r="B4693" t="s">
        <v>32409</v>
      </c>
      <c r="I4693" t="s">
        <v>5</v>
      </c>
      <c r="J4693">
        <v>394.8</v>
      </c>
    </row>
    <row r="4694" spans="1:10" x14ac:dyDescent="0.2">
      <c r="A4694" t="s">
        <v>4933</v>
      </c>
      <c r="B4694" t="s">
        <v>32409</v>
      </c>
      <c r="I4694" t="s">
        <v>5</v>
      </c>
      <c r="J4694">
        <v>379.83</v>
      </c>
    </row>
    <row r="4695" spans="1:10" x14ac:dyDescent="0.2">
      <c r="A4695" t="s">
        <v>4934</v>
      </c>
      <c r="B4695" t="s">
        <v>32410</v>
      </c>
      <c r="I4695" t="s">
        <v>4</v>
      </c>
      <c r="J4695">
        <v>182.13</v>
      </c>
    </row>
    <row r="4696" spans="1:10" x14ac:dyDescent="0.2">
      <c r="A4696" t="s">
        <v>4935</v>
      </c>
      <c r="B4696" t="s">
        <v>32410</v>
      </c>
      <c r="I4696" t="s">
        <v>4</v>
      </c>
      <c r="J4696">
        <v>170.52</v>
      </c>
    </row>
    <row r="4697" spans="1:10" x14ac:dyDescent="0.2">
      <c r="A4697" t="s">
        <v>4936</v>
      </c>
      <c r="B4697" t="s">
        <v>32411</v>
      </c>
      <c r="I4697" t="s">
        <v>5</v>
      </c>
      <c r="J4697">
        <v>648.94000000000005</v>
      </c>
    </row>
    <row r="4698" spans="1:10" x14ac:dyDescent="0.2">
      <c r="A4698" t="s">
        <v>4937</v>
      </c>
      <c r="B4698" t="s">
        <v>32411</v>
      </c>
      <c r="I4698" t="s">
        <v>5</v>
      </c>
      <c r="J4698">
        <v>630.35</v>
      </c>
    </row>
    <row r="4699" spans="1:10" x14ac:dyDescent="0.2">
      <c r="A4699" t="s">
        <v>4938</v>
      </c>
      <c r="B4699" t="s">
        <v>32412</v>
      </c>
      <c r="I4699" t="s">
        <v>4</v>
      </c>
      <c r="J4699">
        <v>236.49</v>
      </c>
    </row>
    <row r="4700" spans="1:10" x14ac:dyDescent="0.2">
      <c r="A4700" t="s">
        <v>4939</v>
      </c>
      <c r="B4700" t="s">
        <v>32412</v>
      </c>
      <c r="I4700" t="s">
        <v>4</v>
      </c>
      <c r="J4700">
        <v>222.84</v>
      </c>
    </row>
    <row r="4701" spans="1:10" x14ac:dyDescent="0.2">
      <c r="A4701" t="s">
        <v>4940</v>
      </c>
      <c r="B4701" t="s">
        <v>32413</v>
      </c>
      <c r="I4701" t="s">
        <v>5</v>
      </c>
      <c r="J4701">
        <v>1264.8800000000001</v>
      </c>
    </row>
    <row r="4702" spans="1:10" x14ac:dyDescent="0.2">
      <c r="A4702" t="s">
        <v>4941</v>
      </c>
      <c r="B4702" t="s">
        <v>32413</v>
      </c>
      <c r="I4702" t="s">
        <v>5</v>
      </c>
      <c r="J4702">
        <v>1241.51</v>
      </c>
    </row>
    <row r="4703" spans="1:10" x14ac:dyDescent="0.2">
      <c r="A4703" t="s">
        <v>4942</v>
      </c>
      <c r="B4703" t="s">
        <v>32414</v>
      </c>
      <c r="I4703" t="s">
        <v>4</v>
      </c>
      <c r="J4703">
        <v>300.5</v>
      </c>
    </row>
    <row r="4704" spans="1:10" x14ac:dyDescent="0.2">
      <c r="A4704" t="s">
        <v>4943</v>
      </c>
      <c r="B4704" t="s">
        <v>32414</v>
      </c>
      <c r="I4704" t="s">
        <v>4</v>
      </c>
      <c r="J4704">
        <v>284.17</v>
      </c>
    </row>
    <row r="4705" spans="1:10" x14ac:dyDescent="0.2">
      <c r="A4705" t="s">
        <v>4944</v>
      </c>
      <c r="B4705" t="s">
        <v>32415</v>
      </c>
      <c r="I4705" t="s">
        <v>5</v>
      </c>
      <c r="J4705">
        <v>1753.53</v>
      </c>
    </row>
    <row r="4706" spans="1:10" x14ac:dyDescent="0.2">
      <c r="A4706" t="s">
        <v>4945</v>
      </c>
      <c r="B4706" t="s">
        <v>32415</v>
      </c>
      <c r="I4706" t="s">
        <v>5</v>
      </c>
      <c r="J4706">
        <v>1725.9</v>
      </c>
    </row>
    <row r="4707" spans="1:10" x14ac:dyDescent="0.2">
      <c r="A4707" t="s">
        <v>4946</v>
      </c>
      <c r="B4707" t="s">
        <v>32416</v>
      </c>
      <c r="I4707" t="s">
        <v>4</v>
      </c>
      <c r="J4707">
        <v>366.13</v>
      </c>
    </row>
    <row r="4708" spans="1:10" x14ac:dyDescent="0.2">
      <c r="A4708" t="s">
        <v>4947</v>
      </c>
      <c r="B4708" t="s">
        <v>32416</v>
      </c>
      <c r="I4708" t="s">
        <v>4</v>
      </c>
      <c r="J4708">
        <v>347.35</v>
      </c>
    </row>
    <row r="4709" spans="1:10" x14ac:dyDescent="0.2">
      <c r="A4709" t="s">
        <v>4948</v>
      </c>
      <c r="B4709" t="s">
        <v>32417</v>
      </c>
      <c r="I4709" t="s">
        <v>5</v>
      </c>
      <c r="J4709">
        <v>116.35</v>
      </c>
    </row>
    <row r="4710" spans="1:10" x14ac:dyDescent="0.2">
      <c r="A4710" t="s">
        <v>4949</v>
      </c>
      <c r="B4710" t="s">
        <v>32417</v>
      </c>
      <c r="I4710" t="s">
        <v>5</v>
      </c>
      <c r="J4710">
        <v>112.91</v>
      </c>
    </row>
    <row r="4711" spans="1:10" x14ac:dyDescent="0.2">
      <c r="A4711" t="s">
        <v>4950</v>
      </c>
      <c r="B4711" t="s">
        <v>32418</v>
      </c>
      <c r="I4711" t="s">
        <v>5</v>
      </c>
      <c r="J4711">
        <v>163.13</v>
      </c>
    </row>
    <row r="4712" spans="1:10" x14ac:dyDescent="0.2">
      <c r="A4712" t="s">
        <v>4951</v>
      </c>
      <c r="B4712" t="s">
        <v>32418</v>
      </c>
      <c r="I4712" t="s">
        <v>5</v>
      </c>
      <c r="J4712">
        <v>158.82</v>
      </c>
    </row>
    <row r="4713" spans="1:10" x14ac:dyDescent="0.2">
      <c r="A4713" t="s">
        <v>4952</v>
      </c>
      <c r="B4713" t="s">
        <v>32419</v>
      </c>
      <c r="I4713" t="s">
        <v>4</v>
      </c>
      <c r="J4713">
        <v>44.26</v>
      </c>
    </row>
    <row r="4714" spans="1:10" x14ac:dyDescent="0.2">
      <c r="A4714" t="s">
        <v>4953</v>
      </c>
      <c r="B4714" t="s">
        <v>32419</v>
      </c>
      <c r="I4714" t="s">
        <v>4</v>
      </c>
      <c r="J4714">
        <v>39.130000000000003</v>
      </c>
    </row>
    <row r="4715" spans="1:10" x14ac:dyDescent="0.2">
      <c r="A4715" t="s">
        <v>4954</v>
      </c>
      <c r="B4715" t="s">
        <v>32420</v>
      </c>
      <c r="I4715" t="s">
        <v>4</v>
      </c>
      <c r="J4715">
        <v>55.67</v>
      </c>
    </row>
    <row r="4716" spans="1:10" x14ac:dyDescent="0.2">
      <c r="A4716" t="s">
        <v>4955</v>
      </c>
      <c r="B4716" t="s">
        <v>32420</v>
      </c>
      <c r="I4716" t="s">
        <v>4</v>
      </c>
      <c r="J4716">
        <v>49.19</v>
      </c>
    </row>
    <row r="4717" spans="1:10" x14ac:dyDescent="0.2">
      <c r="A4717" t="s">
        <v>4956</v>
      </c>
      <c r="B4717" t="s">
        <v>32421</v>
      </c>
      <c r="I4717" t="s">
        <v>4</v>
      </c>
      <c r="J4717">
        <v>75.7</v>
      </c>
    </row>
    <row r="4718" spans="1:10" x14ac:dyDescent="0.2">
      <c r="A4718" t="s">
        <v>4957</v>
      </c>
      <c r="B4718" t="s">
        <v>32421</v>
      </c>
      <c r="I4718" t="s">
        <v>4</v>
      </c>
      <c r="J4718">
        <v>66.900000000000006</v>
      </c>
    </row>
    <row r="4719" spans="1:10" x14ac:dyDescent="0.2">
      <c r="A4719" t="s">
        <v>4958</v>
      </c>
      <c r="B4719" t="s">
        <v>32422</v>
      </c>
      <c r="I4719" t="s">
        <v>4</v>
      </c>
      <c r="J4719">
        <v>93.2</v>
      </c>
    </row>
    <row r="4720" spans="1:10" x14ac:dyDescent="0.2">
      <c r="A4720" t="s">
        <v>4959</v>
      </c>
      <c r="B4720" t="s">
        <v>32422</v>
      </c>
      <c r="I4720" t="s">
        <v>4</v>
      </c>
      <c r="J4720">
        <v>82.32</v>
      </c>
    </row>
    <row r="4721" spans="1:10" x14ac:dyDescent="0.2">
      <c r="A4721" t="s">
        <v>4960</v>
      </c>
      <c r="B4721" t="s">
        <v>32423</v>
      </c>
      <c r="I4721" t="s">
        <v>4</v>
      </c>
      <c r="J4721">
        <v>100.14</v>
      </c>
    </row>
    <row r="4722" spans="1:10" x14ac:dyDescent="0.2">
      <c r="A4722" t="s">
        <v>4961</v>
      </c>
      <c r="B4722" t="s">
        <v>32423</v>
      </c>
      <c r="I4722" t="s">
        <v>4</v>
      </c>
      <c r="J4722">
        <v>88.51</v>
      </c>
    </row>
    <row r="4723" spans="1:10" x14ac:dyDescent="0.2">
      <c r="A4723" t="s">
        <v>4962</v>
      </c>
      <c r="B4723" t="s">
        <v>32424</v>
      </c>
      <c r="I4723" t="s">
        <v>4</v>
      </c>
      <c r="J4723">
        <v>114.01</v>
      </c>
    </row>
    <row r="4724" spans="1:10" x14ac:dyDescent="0.2">
      <c r="A4724" t="s">
        <v>4963</v>
      </c>
      <c r="B4724" t="s">
        <v>32424</v>
      </c>
      <c r="I4724" t="s">
        <v>4</v>
      </c>
      <c r="J4724">
        <v>100.75</v>
      </c>
    </row>
    <row r="4725" spans="1:10" x14ac:dyDescent="0.2">
      <c r="A4725" t="s">
        <v>4964</v>
      </c>
      <c r="B4725" t="s">
        <v>32425</v>
      </c>
      <c r="I4725" t="s">
        <v>4</v>
      </c>
      <c r="J4725">
        <v>135.49</v>
      </c>
    </row>
    <row r="4726" spans="1:10" x14ac:dyDescent="0.2">
      <c r="A4726" t="s">
        <v>4965</v>
      </c>
      <c r="B4726" t="s">
        <v>32425</v>
      </c>
      <c r="I4726" t="s">
        <v>4</v>
      </c>
      <c r="J4726">
        <v>119.79</v>
      </c>
    </row>
    <row r="4727" spans="1:10" x14ac:dyDescent="0.2">
      <c r="A4727" t="s">
        <v>4966</v>
      </c>
      <c r="B4727" t="s">
        <v>32426</v>
      </c>
      <c r="I4727" t="s">
        <v>5</v>
      </c>
      <c r="J4727">
        <v>70.540000000000006</v>
      </c>
    </row>
    <row r="4728" spans="1:10" x14ac:dyDescent="0.2">
      <c r="A4728" t="s">
        <v>4967</v>
      </c>
      <c r="B4728" t="s">
        <v>32426</v>
      </c>
      <c r="I4728" t="s">
        <v>5</v>
      </c>
      <c r="J4728">
        <v>63.96</v>
      </c>
    </row>
    <row r="4729" spans="1:10" x14ac:dyDescent="0.2">
      <c r="A4729" t="s">
        <v>4968</v>
      </c>
      <c r="B4729" t="s">
        <v>32427</v>
      </c>
      <c r="I4729" t="s">
        <v>5</v>
      </c>
      <c r="J4729">
        <v>94.15</v>
      </c>
    </row>
    <row r="4730" spans="1:10" x14ac:dyDescent="0.2">
      <c r="A4730" t="s">
        <v>4969</v>
      </c>
      <c r="B4730" t="s">
        <v>32427</v>
      </c>
      <c r="I4730" t="s">
        <v>5</v>
      </c>
      <c r="J4730">
        <v>85.28</v>
      </c>
    </row>
    <row r="4731" spans="1:10" x14ac:dyDescent="0.2">
      <c r="A4731" t="s">
        <v>4970</v>
      </c>
      <c r="B4731" t="s">
        <v>32428</v>
      </c>
      <c r="I4731" t="s">
        <v>5</v>
      </c>
      <c r="J4731">
        <v>145.30000000000001</v>
      </c>
    </row>
    <row r="4732" spans="1:10" x14ac:dyDescent="0.2">
      <c r="A4732" t="s">
        <v>4971</v>
      </c>
      <c r="B4732" t="s">
        <v>32428</v>
      </c>
      <c r="I4732" t="s">
        <v>5</v>
      </c>
      <c r="J4732">
        <v>132</v>
      </c>
    </row>
    <row r="4733" spans="1:10" x14ac:dyDescent="0.2">
      <c r="A4733" t="s">
        <v>4972</v>
      </c>
      <c r="B4733" t="s">
        <v>32429</v>
      </c>
      <c r="I4733" t="s">
        <v>5</v>
      </c>
      <c r="J4733">
        <v>226.22</v>
      </c>
    </row>
    <row r="4734" spans="1:10" x14ac:dyDescent="0.2">
      <c r="A4734" t="s">
        <v>4973</v>
      </c>
      <c r="B4734" t="s">
        <v>32429</v>
      </c>
      <c r="I4734" t="s">
        <v>5</v>
      </c>
      <c r="J4734">
        <v>204.95</v>
      </c>
    </row>
    <row r="4735" spans="1:10" x14ac:dyDescent="0.2">
      <c r="A4735" t="s">
        <v>4974</v>
      </c>
      <c r="B4735" t="s">
        <v>32430</v>
      </c>
      <c r="I4735" t="s">
        <v>5</v>
      </c>
      <c r="J4735">
        <v>293.08999999999997</v>
      </c>
    </row>
    <row r="4736" spans="1:10" x14ac:dyDescent="0.2">
      <c r="A4736" t="s">
        <v>4975</v>
      </c>
      <c r="B4736" t="s">
        <v>32430</v>
      </c>
      <c r="I4736" t="s">
        <v>5</v>
      </c>
      <c r="J4736">
        <v>265.51</v>
      </c>
    </row>
    <row r="4737" spans="1:10" x14ac:dyDescent="0.2">
      <c r="A4737" t="s">
        <v>4976</v>
      </c>
      <c r="B4737" t="s">
        <v>32431</v>
      </c>
      <c r="I4737" t="s">
        <v>5</v>
      </c>
      <c r="J4737">
        <v>360.22</v>
      </c>
    </row>
    <row r="4738" spans="1:10" x14ac:dyDescent="0.2">
      <c r="A4738" t="s">
        <v>4977</v>
      </c>
      <c r="B4738" t="s">
        <v>32431</v>
      </c>
      <c r="I4738" t="s">
        <v>5</v>
      </c>
      <c r="J4738">
        <v>326.5</v>
      </c>
    </row>
    <row r="4739" spans="1:10" x14ac:dyDescent="0.2">
      <c r="A4739" t="s">
        <v>4978</v>
      </c>
      <c r="B4739" t="s">
        <v>32432</v>
      </c>
      <c r="I4739" t="s">
        <v>5</v>
      </c>
      <c r="J4739">
        <v>142.04</v>
      </c>
    </row>
    <row r="4740" spans="1:10" x14ac:dyDescent="0.2">
      <c r="A4740" t="s">
        <v>4979</v>
      </c>
      <c r="B4740" t="s">
        <v>32432</v>
      </c>
      <c r="I4740" t="s">
        <v>5</v>
      </c>
      <c r="J4740">
        <v>128.74</v>
      </c>
    </row>
    <row r="4741" spans="1:10" x14ac:dyDescent="0.2">
      <c r="A4741" t="s">
        <v>4980</v>
      </c>
      <c r="B4741" t="s">
        <v>32433</v>
      </c>
      <c r="I4741" t="s">
        <v>5</v>
      </c>
      <c r="J4741">
        <v>185.19</v>
      </c>
    </row>
    <row r="4742" spans="1:10" x14ac:dyDescent="0.2">
      <c r="A4742" t="s">
        <v>4981</v>
      </c>
      <c r="B4742" t="s">
        <v>32433</v>
      </c>
      <c r="I4742" t="s">
        <v>5</v>
      </c>
      <c r="J4742">
        <v>168.09</v>
      </c>
    </row>
    <row r="4743" spans="1:10" x14ac:dyDescent="0.2">
      <c r="A4743" t="s">
        <v>4982</v>
      </c>
      <c r="B4743" t="s">
        <v>32434</v>
      </c>
      <c r="I4743" t="s">
        <v>5</v>
      </c>
      <c r="J4743">
        <v>289.87</v>
      </c>
    </row>
    <row r="4744" spans="1:10" x14ac:dyDescent="0.2">
      <c r="A4744" t="s">
        <v>4983</v>
      </c>
      <c r="B4744" t="s">
        <v>32434</v>
      </c>
      <c r="I4744" t="s">
        <v>5</v>
      </c>
      <c r="J4744">
        <v>263.58999999999997</v>
      </c>
    </row>
    <row r="4745" spans="1:10" x14ac:dyDescent="0.2">
      <c r="A4745" t="s">
        <v>4984</v>
      </c>
      <c r="B4745" t="s">
        <v>32435</v>
      </c>
      <c r="I4745" t="s">
        <v>5</v>
      </c>
      <c r="J4745">
        <v>452.45</v>
      </c>
    </row>
    <row r="4746" spans="1:10" x14ac:dyDescent="0.2">
      <c r="A4746" t="s">
        <v>4985</v>
      </c>
      <c r="B4746" t="s">
        <v>32435</v>
      </c>
      <c r="I4746" t="s">
        <v>5</v>
      </c>
      <c r="J4746">
        <v>409.9</v>
      </c>
    </row>
    <row r="4747" spans="1:10" x14ac:dyDescent="0.2">
      <c r="A4747" t="s">
        <v>4986</v>
      </c>
      <c r="B4747" t="s">
        <v>32436</v>
      </c>
      <c r="I4747" t="s">
        <v>5</v>
      </c>
      <c r="J4747">
        <v>587.82000000000005</v>
      </c>
    </row>
    <row r="4748" spans="1:10" x14ac:dyDescent="0.2">
      <c r="A4748" t="s">
        <v>4987</v>
      </c>
      <c r="B4748" t="s">
        <v>32436</v>
      </c>
      <c r="I4748" t="s">
        <v>5</v>
      </c>
      <c r="J4748">
        <v>532.65</v>
      </c>
    </row>
    <row r="4749" spans="1:10" x14ac:dyDescent="0.2">
      <c r="A4749" t="s">
        <v>4988</v>
      </c>
      <c r="B4749" t="s">
        <v>32437</v>
      </c>
      <c r="I4749" t="s">
        <v>5</v>
      </c>
      <c r="J4749">
        <v>718.81</v>
      </c>
    </row>
    <row r="4750" spans="1:10" x14ac:dyDescent="0.2">
      <c r="A4750" t="s">
        <v>4989</v>
      </c>
      <c r="B4750" t="s">
        <v>32437</v>
      </c>
      <c r="I4750" t="s">
        <v>5</v>
      </c>
      <c r="J4750">
        <v>651.38</v>
      </c>
    </row>
    <row r="4751" spans="1:10" x14ac:dyDescent="0.2">
      <c r="A4751" t="s">
        <v>4990</v>
      </c>
      <c r="B4751" t="s">
        <v>32438</v>
      </c>
      <c r="I4751" t="s">
        <v>5</v>
      </c>
      <c r="J4751">
        <v>142.04</v>
      </c>
    </row>
    <row r="4752" spans="1:10" x14ac:dyDescent="0.2">
      <c r="A4752" t="s">
        <v>4991</v>
      </c>
      <c r="B4752" t="s">
        <v>32438</v>
      </c>
      <c r="I4752" t="s">
        <v>5</v>
      </c>
      <c r="J4752">
        <v>128.74</v>
      </c>
    </row>
    <row r="4753" spans="1:10" x14ac:dyDescent="0.2">
      <c r="A4753" t="s">
        <v>4992</v>
      </c>
      <c r="B4753" t="s">
        <v>32439</v>
      </c>
      <c r="I4753" t="s">
        <v>5</v>
      </c>
      <c r="J4753">
        <v>186.82</v>
      </c>
    </row>
    <row r="4754" spans="1:10" x14ac:dyDescent="0.2">
      <c r="A4754" t="s">
        <v>4993</v>
      </c>
      <c r="B4754" t="s">
        <v>32439</v>
      </c>
      <c r="I4754" t="s">
        <v>5</v>
      </c>
      <c r="J4754">
        <v>169.72</v>
      </c>
    </row>
    <row r="4755" spans="1:10" x14ac:dyDescent="0.2">
      <c r="A4755" t="s">
        <v>4994</v>
      </c>
      <c r="B4755" t="s">
        <v>32440</v>
      </c>
      <c r="I4755" t="s">
        <v>5</v>
      </c>
      <c r="J4755">
        <v>287.5</v>
      </c>
    </row>
    <row r="4756" spans="1:10" x14ac:dyDescent="0.2">
      <c r="A4756" t="s">
        <v>4995</v>
      </c>
      <c r="B4756" t="s">
        <v>32440</v>
      </c>
      <c r="I4756" t="s">
        <v>5</v>
      </c>
      <c r="J4756">
        <v>261.52999999999997</v>
      </c>
    </row>
    <row r="4757" spans="1:10" x14ac:dyDescent="0.2">
      <c r="A4757" t="s">
        <v>4996</v>
      </c>
      <c r="B4757" t="s">
        <v>32441</v>
      </c>
      <c r="I4757" t="s">
        <v>5</v>
      </c>
      <c r="J4757">
        <v>198.39</v>
      </c>
    </row>
    <row r="4758" spans="1:10" x14ac:dyDescent="0.2">
      <c r="A4758" t="s">
        <v>4997</v>
      </c>
      <c r="B4758" t="s">
        <v>32441</v>
      </c>
      <c r="I4758" t="s">
        <v>5</v>
      </c>
      <c r="J4758">
        <v>181.92</v>
      </c>
    </row>
    <row r="4759" spans="1:10" x14ac:dyDescent="0.2">
      <c r="A4759" t="s">
        <v>4998</v>
      </c>
      <c r="B4759" t="s">
        <v>32442</v>
      </c>
      <c r="I4759" t="s">
        <v>5</v>
      </c>
      <c r="J4759">
        <v>252.36</v>
      </c>
    </row>
    <row r="4760" spans="1:10" x14ac:dyDescent="0.2">
      <c r="A4760" t="s">
        <v>4999</v>
      </c>
      <c r="B4760" t="s">
        <v>32442</v>
      </c>
      <c r="I4760" t="s">
        <v>5</v>
      </c>
      <c r="J4760">
        <v>229.56</v>
      </c>
    </row>
    <row r="4761" spans="1:10" x14ac:dyDescent="0.2">
      <c r="A4761" t="s">
        <v>5000</v>
      </c>
      <c r="B4761" t="s">
        <v>32443</v>
      </c>
      <c r="I4761" t="s">
        <v>5</v>
      </c>
      <c r="J4761">
        <v>429.12</v>
      </c>
    </row>
    <row r="4762" spans="1:10" x14ac:dyDescent="0.2">
      <c r="A4762" t="s">
        <v>5001</v>
      </c>
      <c r="B4762" t="s">
        <v>32443</v>
      </c>
      <c r="I4762" t="s">
        <v>5</v>
      </c>
      <c r="J4762">
        <v>394.91</v>
      </c>
    </row>
    <row r="4763" spans="1:10" x14ac:dyDescent="0.2">
      <c r="A4763" t="s">
        <v>5002</v>
      </c>
      <c r="B4763" t="s">
        <v>32444</v>
      </c>
      <c r="I4763" t="s">
        <v>5</v>
      </c>
      <c r="J4763">
        <v>706.92</v>
      </c>
    </row>
    <row r="4764" spans="1:10" x14ac:dyDescent="0.2">
      <c r="A4764" t="s">
        <v>5003</v>
      </c>
      <c r="B4764" t="s">
        <v>32444</v>
      </c>
      <c r="I4764" t="s">
        <v>5</v>
      </c>
      <c r="J4764">
        <v>651.75</v>
      </c>
    </row>
    <row r="4765" spans="1:10" x14ac:dyDescent="0.2">
      <c r="A4765" t="s">
        <v>5004</v>
      </c>
      <c r="B4765" t="s">
        <v>32445</v>
      </c>
      <c r="I4765" t="s">
        <v>5</v>
      </c>
      <c r="J4765">
        <v>981.3</v>
      </c>
    </row>
    <row r="4766" spans="1:10" x14ac:dyDescent="0.2">
      <c r="A4766" t="s">
        <v>5005</v>
      </c>
      <c r="B4766" t="s">
        <v>32445</v>
      </c>
      <c r="I4766" t="s">
        <v>5</v>
      </c>
      <c r="J4766">
        <v>909.53</v>
      </c>
    </row>
    <row r="4767" spans="1:10" x14ac:dyDescent="0.2">
      <c r="A4767" t="s">
        <v>5006</v>
      </c>
      <c r="B4767" t="s">
        <v>32446</v>
      </c>
      <c r="I4767" t="s">
        <v>5</v>
      </c>
      <c r="J4767">
        <v>1171.3499999999999</v>
      </c>
    </row>
    <row r="4768" spans="1:10" x14ac:dyDescent="0.2">
      <c r="A4768" t="s">
        <v>5007</v>
      </c>
      <c r="B4768" t="s">
        <v>32446</v>
      </c>
      <c r="I4768" t="s">
        <v>5</v>
      </c>
      <c r="J4768">
        <v>1083.3599999999999</v>
      </c>
    </row>
    <row r="4769" spans="1:10" x14ac:dyDescent="0.2">
      <c r="A4769" t="s">
        <v>5008</v>
      </c>
      <c r="B4769" t="s">
        <v>32447</v>
      </c>
      <c r="I4769" t="s">
        <v>4</v>
      </c>
      <c r="J4769">
        <v>218.7</v>
      </c>
    </row>
    <row r="4770" spans="1:10" x14ac:dyDescent="0.2">
      <c r="A4770" t="s">
        <v>5009</v>
      </c>
      <c r="B4770" t="s">
        <v>32447</v>
      </c>
      <c r="I4770" t="s">
        <v>4</v>
      </c>
      <c r="J4770">
        <v>216.85</v>
      </c>
    </row>
    <row r="4771" spans="1:10" x14ac:dyDescent="0.2">
      <c r="A4771" t="s">
        <v>5010</v>
      </c>
      <c r="B4771" t="s">
        <v>32448</v>
      </c>
      <c r="I4771" t="s">
        <v>4</v>
      </c>
      <c r="J4771">
        <v>265.89999999999998</v>
      </c>
    </row>
    <row r="4772" spans="1:10" x14ac:dyDescent="0.2">
      <c r="A4772" t="s">
        <v>5011</v>
      </c>
      <c r="B4772" t="s">
        <v>32448</v>
      </c>
      <c r="I4772" t="s">
        <v>4</v>
      </c>
      <c r="J4772">
        <v>263.42</v>
      </c>
    </row>
    <row r="4773" spans="1:10" x14ac:dyDescent="0.2">
      <c r="A4773" t="s">
        <v>5012</v>
      </c>
      <c r="B4773" t="s">
        <v>32449</v>
      </c>
      <c r="I4773" t="s">
        <v>4</v>
      </c>
      <c r="J4773">
        <v>303.82</v>
      </c>
    </row>
    <row r="4774" spans="1:10" x14ac:dyDescent="0.2">
      <c r="A4774" t="s">
        <v>5013</v>
      </c>
      <c r="B4774" t="s">
        <v>32449</v>
      </c>
      <c r="I4774" t="s">
        <v>4</v>
      </c>
      <c r="J4774">
        <v>300.7</v>
      </c>
    </row>
    <row r="4775" spans="1:10" x14ac:dyDescent="0.2">
      <c r="A4775" t="s">
        <v>5014</v>
      </c>
      <c r="B4775" t="s">
        <v>32450</v>
      </c>
      <c r="I4775" t="s">
        <v>4</v>
      </c>
      <c r="J4775">
        <v>409.6</v>
      </c>
    </row>
    <row r="4776" spans="1:10" x14ac:dyDescent="0.2">
      <c r="A4776" t="s">
        <v>5015</v>
      </c>
      <c r="B4776" t="s">
        <v>32450</v>
      </c>
      <c r="I4776" t="s">
        <v>4</v>
      </c>
      <c r="J4776">
        <v>406.17</v>
      </c>
    </row>
    <row r="4777" spans="1:10" x14ac:dyDescent="0.2">
      <c r="A4777" t="s">
        <v>5016</v>
      </c>
      <c r="B4777" t="s">
        <v>32451</v>
      </c>
      <c r="I4777" t="s">
        <v>4</v>
      </c>
      <c r="J4777">
        <v>442.01</v>
      </c>
    </row>
    <row r="4778" spans="1:10" x14ac:dyDescent="0.2">
      <c r="A4778" t="s">
        <v>5017</v>
      </c>
      <c r="B4778" t="s">
        <v>32451</v>
      </c>
      <c r="I4778" t="s">
        <v>4</v>
      </c>
      <c r="J4778">
        <v>438.26</v>
      </c>
    </row>
    <row r="4779" spans="1:10" x14ac:dyDescent="0.2">
      <c r="A4779" t="s">
        <v>5018</v>
      </c>
      <c r="B4779" t="s">
        <v>32452</v>
      </c>
      <c r="I4779" t="s">
        <v>4</v>
      </c>
      <c r="J4779">
        <v>794.14</v>
      </c>
    </row>
    <row r="4780" spans="1:10" x14ac:dyDescent="0.2">
      <c r="A4780" t="s">
        <v>5019</v>
      </c>
      <c r="B4780" t="s">
        <v>32452</v>
      </c>
      <c r="I4780" t="s">
        <v>4</v>
      </c>
      <c r="J4780">
        <v>789.76</v>
      </c>
    </row>
    <row r="4781" spans="1:10" x14ac:dyDescent="0.2">
      <c r="A4781" t="s">
        <v>5020</v>
      </c>
      <c r="B4781" t="s">
        <v>32453</v>
      </c>
      <c r="I4781" t="s">
        <v>4</v>
      </c>
      <c r="J4781">
        <v>1319.02</v>
      </c>
    </row>
    <row r="4782" spans="1:10" x14ac:dyDescent="0.2">
      <c r="A4782" t="s">
        <v>5021</v>
      </c>
      <c r="B4782" t="s">
        <v>32453</v>
      </c>
      <c r="I4782" t="s">
        <v>4</v>
      </c>
      <c r="J4782">
        <v>1314</v>
      </c>
    </row>
    <row r="4783" spans="1:10" x14ac:dyDescent="0.2">
      <c r="A4783" t="s">
        <v>5022</v>
      </c>
      <c r="B4783" t="s">
        <v>32454</v>
      </c>
      <c r="I4783" t="s">
        <v>4</v>
      </c>
      <c r="J4783">
        <v>1890.5</v>
      </c>
    </row>
    <row r="4784" spans="1:10" x14ac:dyDescent="0.2">
      <c r="A4784" t="s">
        <v>5023</v>
      </c>
      <c r="B4784" t="s">
        <v>32454</v>
      </c>
      <c r="I4784" t="s">
        <v>4</v>
      </c>
      <c r="J4784">
        <v>1884.85</v>
      </c>
    </row>
    <row r="4785" spans="1:10" x14ac:dyDescent="0.2">
      <c r="A4785" t="s">
        <v>5024</v>
      </c>
      <c r="B4785" t="s">
        <v>32455</v>
      </c>
      <c r="I4785" t="s">
        <v>4</v>
      </c>
      <c r="J4785">
        <v>5845.78</v>
      </c>
    </row>
    <row r="4786" spans="1:10" x14ac:dyDescent="0.2">
      <c r="A4786" t="s">
        <v>5025</v>
      </c>
      <c r="B4786" t="s">
        <v>32455</v>
      </c>
      <c r="I4786" t="s">
        <v>4</v>
      </c>
      <c r="J4786">
        <v>5839.5</v>
      </c>
    </row>
    <row r="4787" spans="1:10" x14ac:dyDescent="0.2">
      <c r="A4787" t="s">
        <v>5026</v>
      </c>
      <c r="B4787" t="s">
        <v>32456</v>
      </c>
      <c r="I4787" t="s">
        <v>4</v>
      </c>
      <c r="J4787">
        <v>7106.91</v>
      </c>
    </row>
    <row r="4788" spans="1:10" x14ac:dyDescent="0.2">
      <c r="A4788" t="s">
        <v>5027</v>
      </c>
      <c r="B4788" t="s">
        <v>32456</v>
      </c>
      <c r="I4788" t="s">
        <v>4</v>
      </c>
      <c r="J4788">
        <v>7099.99</v>
      </c>
    </row>
    <row r="4789" spans="1:10" x14ac:dyDescent="0.2">
      <c r="A4789" t="s">
        <v>5028</v>
      </c>
      <c r="B4789" t="s">
        <v>32457</v>
      </c>
      <c r="I4789" t="s">
        <v>4</v>
      </c>
      <c r="J4789">
        <v>9552.59</v>
      </c>
    </row>
    <row r="4790" spans="1:10" x14ac:dyDescent="0.2">
      <c r="A4790" t="s">
        <v>5029</v>
      </c>
      <c r="B4790" t="s">
        <v>32457</v>
      </c>
      <c r="I4790" t="s">
        <v>4</v>
      </c>
      <c r="J4790">
        <v>9545.0400000000009</v>
      </c>
    </row>
    <row r="4791" spans="1:10" x14ac:dyDescent="0.2">
      <c r="A4791" t="s">
        <v>5030</v>
      </c>
      <c r="B4791" t="s">
        <v>32458</v>
      </c>
      <c r="I4791" t="s">
        <v>4</v>
      </c>
      <c r="J4791">
        <v>332</v>
      </c>
    </row>
    <row r="4792" spans="1:10" x14ac:dyDescent="0.2">
      <c r="A4792" t="s">
        <v>5031</v>
      </c>
      <c r="B4792" t="s">
        <v>32458</v>
      </c>
      <c r="I4792" t="s">
        <v>4</v>
      </c>
      <c r="J4792">
        <v>328.89</v>
      </c>
    </row>
    <row r="4793" spans="1:10" x14ac:dyDescent="0.2">
      <c r="A4793" t="s">
        <v>5032</v>
      </c>
      <c r="B4793" t="s">
        <v>32459</v>
      </c>
      <c r="I4793" t="s">
        <v>4</v>
      </c>
      <c r="J4793">
        <v>514.47</v>
      </c>
    </row>
    <row r="4794" spans="1:10" x14ac:dyDescent="0.2">
      <c r="A4794" t="s">
        <v>5033</v>
      </c>
      <c r="B4794" t="s">
        <v>32459</v>
      </c>
      <c r="I4794" t="s">
        <v>4</v>
      </c>
      <c r="J4794">
        <v>510.72</v>
      </c>
    </row>
    <row r="4795" spans="1:10" x14ac:dyDescent="0.2">
      <c r="A4795" t="s">
        <v>5034</v>
      </c>
      <c r="B4795" t="s">
        <v>32460</v>
      </c>
      <c r="I4795" t="s">
        <v>4</v>
      </c>
      <c r="J4795">
        <v>248.19</v>
      </c>
    </row>
    <row r="4796" spans="1:10" x14ac:dyDescent="0.2">
      <c r="A4796" t="s">
        <v>5035</v>
      </c>
      <c r="B4796" t="s">
        <v>32460</v>
      </c>
      <c r="I4796" t="s">
        <v>4</v>
      </c>
      <c r="J4796">
        <v>247.5</v>
      </c>
    </row>
    <row r="4797" spans="1:10" x14ac:dyDescent="0.2">
      <c r="A4797" t="s">
        <v>5036</v>
      </c>
      <c r="B4797" t="s">
        <v>32461</v>
      </c>
      <c r="I4797" t="s">
        <v>4</v>
      </c>
      <c r="J4797">
        <v>350.14</v>
      </c>
    </row>
    <row r="4798" spans="1:10" x14ac:dyDescent="0.2">
      <c r="A4798" t="s">
        <v>5037</v>
      </c>
      <c r="B4798" t="s">
        <v>32461</v>
      </c>
      <c r="I4798" t="s">
        <v>4</v>
      </c>
      <c r="J4798">
        <v>349.16</v>
      </c>
    </row>
    <row r="4799" spans="1:10" x14ac:dyDescent="0.2">
      <c r="A4799" t="s">
        <v>5038</v>
      </c>
      <c r="B4799" t="s">
        <v>32462</v>
      </c>
      <c r="I4799" t="s">
        <v>4</v>
      </c>
      <c r="J4799">
        <v>481.88</v>
      </c>
    </row>
    <row r="4800" spans="1:10" x14ac:dyDescent="0.2">
      <c r="A4800" t="s">
        <v>5039</v>
      </c>
      <c r="B4800" t="s">
        <v>32462</v>
      </c>
      <c r="I4800" t="s">
        <v>4</v>
      </c>
      <c r="J4800">
        <v>480.76</v>
      </c>
    </row>
    <row r="4801" spans="1:10" x14ac:dyDescent="0.2">
      <c r="A4801" t="s">
        <v>5040</v>
      </c>
      <c r="B4801" t="s">
        <v>32463</v>
      </c>
      <c r="I4801" t="s">
        <v>4</v>
      </c>
      <c r="J4801">
        <v>584.91999999999996</v>
      </c>
    </row>
    <row r="4802" spans="1:10" x14ac:dyDescent="0.2">
      <c r="A4802" t="s">
        <v>5041</v>
      </c>
      <c r="B4802" t="s">
        <v>32463</v>
      </c>
      <c r="I4802" t="s">
        <v>4</v>
      </c>
      <c r="J4802">
        <v>583.91</v>
      </c>
    </row>
    <row r="4803" spans="1:10" x14ac:dyDescent="0.2">
      <c r="A4803" t="s">
        <v>5042</v>
      </c>
      <c r="B4803" t="s">
        <v>32464</v>
      </c>
      <c r="I4803" t="s">
        <v>4</v>
      </c>
      <c r="J4803">
        <v>575.66999999999996</v>
      </c>
    </row>
    <row r="4804" spans="1:10" x14ac:dyDescent="0.2">
      <c r="A4804" t="s">
        <v>5043</v>
      </c>
      <c r="B4804" t="s">
        <v>32464</v>
      </c>
      <c r="I4804" t="s">
        <v>4</v>
      </c>
      <c r="J4804">
        <v>574.19000000000005</v>
      </c>
    </row>
    <row r="4805" spans="1:10" x14ac:dyDescent="0.2">
      <c r="A4805" t="s">
        <v>5044</v>
      </c>
      <c r="B4805" t="s">
        <v>32465</v>
      </c>
      <c r="I4805" t="s">
        <v>4</v>
      </c>
      <c r="J4805">
        <v>689.61</v>
      </c>
    </row>
    <row r="4806" spans="1:10" x14ac:dyDescent="0.2">
      <c r="A4806" t="s">
        <v>5045</v>
      </c>
      <c r="B4806" t="s">
        <v>32465</v>
      </c>
      <c r="I4806" t="s">
        <v>4</v>
      </c>
      <c r="J4806">
        <v>687.16</v>
      </c>
    </row>
    <row r="4807" spans="1:10" x14ac:dyDescent="0.2">
      <c r="A4807" t="s">
        <v>5046</v>
      </c>
      <c r="B4807" t="s">
        <v>32466</v>
      </c>
      <c r="I4807" t="s">
        <v>4</v>
      </c>
      <c r="J4807">
        <v>844.83</v>
      </c>
    </row>
    <row r="4808" spans="1:10" x14ac:dyDescent="0.2">
      <c r="A4808" t="s">
        <v>5047</v>
      </c>
      <c r="B4808" t="s">
        <v>32466</v>
      </c>
      <c r="I4808" t="s">
        <v>4</v>
      </c>
      <c r="J4808">
        <v>841.15</v>
      </c>
    </row>
    <row r="4809" spans="1:10" x14ac:dyDescent="0.2">
      <c r="A4809" t="s">
        <v>5048</v>
      </c>
      <c r="B4809" t="s">
        <v>32467</v>
      </c>
      <c r="I4809" t="s">
        <v>4</v>
      </c>
      <c r="J4809">
        <v>1038.27</v>
      </c>
    </row>
    <row r="4810" spans="1:10" x14ac:dyDescent="0.2">
      <c r="A4810" t="s">
        <v>5049</v>
      </c>
      <c r="B4810" t="s">
        <v>32467</v>
      </c>
      <c r="I4810" t="s">
        <v>4</v>
      </c>
      <c r="J4810">
        <v>1033.46</v>
      </c>
    </row>
    <row r="4811" spans="1:10" x14ac:dyDescent="0.2">
      <c r="A4811" t="s">
        <v>5050</v>
      </c>
      <c r="B4811" t="s">
        <v>32468</v>
      </c>
      <c r="I4811" t="s">
        <v>4</v>
      </c>
      <c r="J4811">
        <v>1223.1300000000001</v>
      </c>
    </row>
    <row r="4812" spans="1:10" x14ac:dyDescent="0.2">
      <c r="A4812" t="s">
        <v>5051</v>
      </c>
      <c r="B4812" t="s">
        <v>32468</v>
      </c>
      <c r="I4812" t="s">
        <v>4</v>
      </c>
      <c r="J4812">
        <v>1218.4000000000001</v>
      </c>
    </row>
    <row r="4813" spans="1:10" x14ac:dyDescent="0.2">
      <c r="A4813" t="s">
        <v>5052</v>
      </c>
      <c r="B4813" t="s">
        <v>32469</v>
      </c>
      <c r="I4813" t="s">
        <v>4</v>
      </c>
      <c r="J4813">
        <v>1669.51</v>
      </c>
    </row>
    <row r="4814" spans="1:10" x14ac:dyDescent="0.2">
      <c r="A4814" t="s">
        <v>5053</v>
      </c>
      <c r="B4814" t="s">
        <v>32469</v>
      </c>
      <c r="I4814" t="s">
        <v>4</v>
      </c>
      <c r="J4814">
        <v>1663.11</v>
      </c>
    </row>
    <row r="4815" spans="1:10" x14ac:dyDescent="0.2">
      <c r="A4815" t="s">
        <v>5054</v>
      </c>
      <c r="B4815" t="s">
        <v>32470</v>
      </c>
      <c r="I4815" t="s">
        <v>4</v>
      </c>
      <c r="J4815">
        <v>2147.2800000000002</v>
      </c>
    </row>
    <row r="4816" spans="1:10" x14ac:dyDescent="0.2">
      <c r="A4816" t="s">
        <v>5055</v>
      </c>
      <c r="B4816" t="s">
        <v>32470</v>
      </c>
      <c r="I4816" t="s">
        <v>4</v>
      </c>
      <c r="J4816">
        <v>2139.15</v>
      </c>
    </row>
    <row r="4817" spans="1:10" x14ac:dyDescent="0.2">
      <c r="A4817" t="s">
        <v>5056</v>
      </c>
      <c r="B4817" t="s">
        <v>32471</v>
      </c>
      <c r="I4817" t="s">
        <v>4</v>
      </c>
      <c r="J4817">
        <v>2779.96</v>
      </c>
    </row>
    <row r="4818" spans="1:10" x14ac:dyDescent="0.2">
      <c r="A4818" t="s">
        <v>5057</v>
      </c>
      <c r="B4818" t="s">
        <v>32471</v>
      </c>
      <c r="I4818" t="s">
        <v>4</v>
      </c>
      <c r="J4818">
        <v>2770.05</v>
      </c>
    </row>
    <row r="4819" spans="1:10" x14ac:dyDescent="0.2">
      <c r="A4819" t="s">
        <v>5058</v>
      </c>
      <c r="B4819" t="s">
        <v>32472</v>
      </c>
      <c r="I4819" t="s">
        <v>4</v>
      </c>
      <c r="J4819">
        <v>3894.3</v>
      </c>
    </row>
    <row r="4820" spans="1:10" x14ac:dyDescent="0.2">
      <c r="A4820" t="s">
        <v>5059</v>
      </c>
      <c r="B4820" t="s">
        <v>32472</v>
      </c>
      <c r="I4820" t="s">
        <v>4</v>
      </c>
      <c r="J4820">
        <v>3882.74</v>
      </c>
    </row>
    <row r="4821" spans="1:10" x14ac:dyDescent="0.2">
      <c r="A4821" t="s">
        <v>5060</v>
      </c>
      <c r="B4821" t="s">
        <v>32473</v>
      </c>
      <c r="I4821" t="s">
        <v>4</v>
      </c>
      <c r="J4821">
        <v>4657.42</v>
      </c>
    </row>
    <row r="4822" spans="1:10" x14ac:dyDescent="0.2">
      <c r="A4822" t="s">
        <v>5061</v>
      </c>
      <c r="B4822" t="s">
        <v>32473</v>
      </c>
      <c r="I4822" t="s">
        <v>4</v>
      </c>
      <c r="J4822">
        <v>4644.21</v>
      </c>
    </row>
    <row r="4823" spans="1:10" x14ac:dyDescent="0.2">
      <c r="A4823" t="s">
        <v>5062</v>
      </c>
      <c r="B4823" t="s">
        <v>32474</v>
      </c>
      <c r="I4823" t="s">
        <v>4</v>
      </c>
      <c r="J4823">
        <v>5446</v>
      </c>
    </row>
    <row r="4824" spans="1:10" x14ac:dyDescent="0.2">
      <c r="A4824" t="s">
        <v>5063</v>
      </c>
      <c r="B4824" t="s">
        <v>32474</v>
      </c>
      <c r="I4824" t="s">
        <v>4</v>
      </c>
      <c r="J4824">
        <v>5431.14</v>
      </c>
    </row>
    <row r="4825" spans="1:10" x14ac:dyDescent="0.2">
      <c r="A4825" t="s">
        <v>5064</v>
      </c>
      <c r="B4825" t="s">
        <v>32475</v>
      </c>
      <c r="I4825" t="s">
        <v>4</v>
      </c>
      <c r="J4825">
        <v>6345.46</v>
      </c>
    </row>
    <row r="4826" spans="1:10" x14ac:dyDescent="0.2">
      <c r="A4826" t="s">
        <v>5065</v>
      </c>
      <c r="B4826" t="s">
        <v>32475</v>
      </c>
      <c r="I4826" t="s">
        <v>4</v>
      </c>
      <c r="J4826">
        <v>6328.96</v>
      </c>
    </row>
    <row r="4827" spans="1:10" x14ac:dyDescent="0.2">
      <c r="A4827" t="s">
        <v>5066</v>
      </c>
      <c r="B4827" t="s">
        <v>32476</v>
      </c>
      <c r="I4827" t="s">
        <v>4</v>
      </c>
      <c r="J4827">
        <v>8282.67</v>
      </c>
    </row>
    <row r="4828" spans="1:10" x14ac:dyDescent="0.2">
      <c r="A4828" t="s">
        <v>5067</v>
      </c>
      <c r="B4828" t="s">
        <v>32476</v>
      </c>
      <c r="I4828" t="s">
        <v>4</v>
      </c>
      <c r="J4828">
        <v>8263.16</v>
      </c>
    </row>
    <row r="4829" spans="1:10" x14ac:dyDescent="0.2">
      <c r="A4829" t="s">
        <v>5068</v>
      </c>
      <c r="B4829" t="s">
        <v>32477</v>
      </c>
      <c r="I4829" t="s">
        <v>4</v>
      </c>
      <c r="J4829">
        <v>644.25</v>
      </c>
    </row>
    <row r="4830" spans="1:10" x14ac:dyDescent="0.2">
      <c r="A4830" t="s">
        <v>5069</v>
      </c>
      <c r="B4830" t="s">
        <v>32477</v>
      </c>
      <c r="I4830" t="s">
        <v>4</v>
      </c>
      <c r="J4830">
        <v>641.79999999999995</v>
      </c>
    </row>
    <row r="4831" spans="1:10" x14ac:dyDescent="0.2">
      <c r="A4831" t="s">
        <v>5070</v>
      </c>
      <c r="B4831" t="s">
        <v>32478</v>
      </c>
      <c r="I4831" t="s">
        <v>4</v>
      </c>
      <c r="J4831">
        <v>776.03</v>
      </c>
    </row>
    <row r="4832" spans="1:10" x14ac:dyDescent="0.2">
      <c r="A4832" t="s">
        <v>5071</v>
      </c>
      <c r="B4832" t="s">
        <v>32478</v>
      </c>
      <c r="I4832" t="s">
        <v>4</v>
      </c>
      <c r="J4832">
        <v>772.35</v>
      </c>
    </row>
    <row r="4833" spans="1:10" x14ac:dyDescent="0.2">
      <c r="A4833" t="s">
        <v>5072</v>
      </c>
      <c r="B4833" t="s">
        <v>32479</v>
      </c>
      <c r="I4833" t="s">
        <v>4</v>
      </c>
      <c r="J4833">
        <v>951.35</v>
      </c>
    </row>
    <row r="4834" spans="1:10" x14ac:dyDescent="0.2">
      <c r="A4834" t="s">
        <v>5073</v>
      </c>
      <c r="B4834" t="s">
        <v>32479</v>
      </c>
      <c r="I4834" t="s">
        <v>4</v>
      </c>
      <c r="J4834">
        <v>946.54</v>
      </c>
    </row>
    <row r="4835" spans="1:10" x14ac:dyDescent="0.2">
      <c r="A4835" t="s">
        <v>5074</v>
      </c>
      <c r="B4835" t="s">
        <v>32480</v>
      </c>
      <c r="I4835" t="s">
        <v>4</v>
      </c>
      <c r="J4835">
        <v>1084.54</v>
      </c>
    </row>
    <row r="4836" spans="1:10" x14ac:dyDescent="0.2">
      <c r="A4836" t="s">
        <v>5075</v>
      </c>
      <c r="B4836" t="s">
        <v>32480</v>
      </c>
      <c r="I4836" t="s">
        <v>4</v>
      </c>
      <c r="J4836">
        <v>1079.81</v>
      </c>
    </row>
    <row r="4837" spans="1:10" x14ac:dyDescent="0.2">
      <c r="A4837" t="s">
        <v>5076</v>
      </c>
      <c r="B4837" t="s">
        <v>32481</v>
      </c>
      <c r="I4837" t="s">
        <v>4</v>
      </c>
      <c r="J4837">
        <v>1524.6</v>
      </c>
    </row>
    <row r="4838" spans="1:10" x14ac:dyDescent="0.2">
      <c r="A4838" t="s">
        <v>5077</v>
      </c>
      <c r="B4838" t="s">
        <v>32481</v>
      </c>
      <c r="I4838" t="s">
        <v>4</v>
      </c>
      <c r="J4838">
        <v>1518.2</v>
      </c>
    </row>
    <row r="4839" spans="1:10" x14ac:dyDescent="0.2">
      <c r="A4839" t="s">
        <v>5078</v>
      </c>
      <c r="B4839" t="s">
        <v>32482</v>
      </c>
      <c r="I4839" t="s">
        <v>4</v>
      </c>
      <c r="J4839">
        <v>1902.66</v>
      </c>
    </row>
    <row r="4840" spans="1:10" x14ac:dyDescent="0.2">
      <c r="A4840" t="s">
        <v>5079</v>
      </c>
      <c r="B4840" t="s">
        <v>32482</v>
      </c>
      <c r="I4840" t="s">
        <v>4</v>
      </c>
      <c r="J4840">
        <v>1894.53</v>
      </c>
    </row>
    <row r="4841" spans="1:10" x14ac:dyDescent="0.2">
      <c r="A4841" t="s">
        <v>5080</v>
      </c>
      <c r="B4841" t="s">
        <v>32483</v>
      </c>
      <c r="I4841" t="s">
        <v>4</v>
      </c>
      <c r="J4841">
        <v>2442.5300000000002</v>
      </c>
    </row>
    <row r="4842" spans="1:10" x14ac:dyDescent="0.2">
      <c r="A4842" t="s">
        <v>5081</v>
      </c>
      <c r="B4842" t="s">
        <v>32483</v>
      </c>
      <c r="I4842" t="s">
        <v>4</v>
      </c>
      <c r="J4842">
        <v>2434.29</v>
      </c>
    </row>
    <row r="4843" spans="1:10" x14ac:dyDescent="0.2">
      <c r="A4843" t="s">
        <v>5082</v>
      </c>
      <c r="B4843" t="s">
        <v>32484</v>
      </c>
      <c r="I4843" t="s">
        <v>4</v>
      </c>
      <c r="J4843">
        <v>3452.83</v>
      </c>
    </row>
    <row r="4844" spans="1:10" x14ac:dyDescent="0.2">
      <c r="A4844" t="s">
        <v>5083</v>
      </c>
      <c r="B4844" t="s">
        <v>32484</v>
      </c>
      <c r="I4844" t="s">
        <v>4</v>
      </c>
      <c r="J4844">
        <v>3443.22</v>
      </c>
    </row>
    <row r="4845" spans="1:10" x14ac:dyDescent="0.2">
      <c r="A4845" t="s">
        <v>5084</v>
      </c>
      <c r="B4845" t="s">
        <v>32485</v>
      </c>
      <c r="I4845" t="s">
        <v>4</v>
      </c>
      <c r="J4845">
        <v>4006.14</v>
      </c>
    </row>
    <row r="4846" spans="1:10" x14ac:dyDescent="0.2">
      <c r="A4846" t="s">
        <v>5085</v>
      </c>
      <c r="B4846" t="s">
        <v>32485</v>
      </c>
      <c r="I4846" t="s">
        <v>4</v>
      </c>
      <c r="J4846">
        <v>3995.16</v>
      </c>
    </row>
    <row r="4847" spans="1:10" x14ac:dyDescent="0.2">
      <c r="A4847" t="s">
        <v>5086</v>
      </c>
      <c r="B4847" t="s">
        <v>32486</v>
      </c>
      <c r="I4847" t="s">
        <v>4</v>
      </c>
      <c r="J4847">
        <v>4624.75</v>
      </c>
    </row>
    <row r="4848" spans="1:10" x14ac:dyDescent="0.2">
      <c r="A4848" t="s">
        <v>5087</v>
      </c>
      <c r="B4848" t="s">
        <v>32486</v>
      </c>
      <c r="I4848" t="s">
        <v>4</v>
      </c>
      <c r="J4848">
        <v>4612.41</v>
      </c>
    </row>
    <row r="4849" spans="1:10" x14ac:dyDescent="0.2">
      <c r="A4849" t="s">
        <v>5088</v>
      </c>
      <c r="B4849" t="s">
        <v>32487</v>
      </c>
      <c r="I4849" t="s">
        <v>4</v>
      </c>
      <c r="J4849">
        <v>5429.37</v>
      </c>
    </row>
    <row r="4850" spans="1:10" x14ac:dyDescent="0.2">
      <c r="A4850" t="s">
        <v>5089</v>
      </c>
      <c r="B4850" t="s">
        <v>32487</v>
      </c>
      <c r="I4850" t="s">
        <v>4</v>
      </c>
      <c r="J4850">
        <v>5415.65</v>
      </c>
    </row>
    <row r="4851" spans="1:10" x14ac:dyDescent="0.2">
      <c r="A4851" t="s">
        <v>5090</v>
      </c>
      <c r="B4851" t="s">
        <v>32488</v>
      </c>
      <c r="I4851" t="s">
        <v>4</v>
      </c>
      <c r="J4851">
        <v>7207.62</v>
      </c>
    </row>
    <row r="4852" spans="1:10" x14ac:dyDescent="0.2">
      <c r="A4852" t="s">
        <v>5091</v>
      </c>
      <c r="B4852" t="s">
        <v>32488</v>
      </c>
      <c r="I4852" t="s">
        <v>4</v>
      </c>
      <c r="J4852">
        <v>7191.16</v>
      </c>
    </row>
    <row r="4853" spans="1:10" x14ac:dyDescent="0.2">
      <c r="A4853" t="s">
        <v>5092</v>
      </c>
      <c r="B4853" t="s">
        <v>32489</v>
      </c>
      <c r="I4853" t="s">
        <v>5</v>
      </c>
      <c r="J4853">
        <v>289.33999999999997</v>
      </c>
    </row>
    <row r="4854" spans="1:10" x14ac:dyDescent="0.2">
      <c r="A4854" t="s">
        <v>5093</v>
      </c>
      <c r="B4854" t="s">
        <v>32489</v>
      </c>
      <c r="I4854" t="s">
        <v>5</v>
      </c>
      <c r="J4854">
        <v>270.43</v>
      </c>
    </row>
    <row r="4855" spans="1:10" x14ac:dyDescent="0.2">
      <c r="A4855" t="s">
        <v>5094</v>
      </c>
      <c r="B4855" t="s">
        <v>32490</v>
      </c>
      <c r="I4855" t="s">
        <v>4</v>
      </c>
      <c r="J4855">
        <v>145.29</v>
      </c>
    </row>
    <row r="4856" spans="1:10" x14ac:dyDescent="0.2">
      <c r="A4856" t="s">
        <v>5095</v>
      </c>
      <c r="B4856" t="s">
        <v>32490</v>
      </c>
      <c r="I4856" t="s">
        <v>4</v>
      </c>
      <c r="J4856">
        <v>136.55000000000001</v>
      </c>
    </row>
    <row r="4857" spans="1:10" x14ac:dyDescent="0.2">
      <c r="A4857" t="s">
        <v>5096</v>
      </c>
      <c r="B4857" t="s">
        <v>32491</v>
      </c>
      <c r="I4857" t="s">
        <v>5</v>
      </c>
      <c r="J4857">
        <v>544.72</v>
      </c>
    </row>
    <row r="4858" spans="1:10" x14ac:dyDescent="0.2">
      <c r="A4858" t="s">
        <v>5097</v>
      </c>
      <c r="B4858" t="s">
        <v>32491</v>
      </c>
      <c r="I4858" t="s">
        <v>5</v>
      </c>
      <c r="J4858">
        <v>521.5</v>
      </c>
    </row>
    <row r="4859" spans="1:10" x14ac:dyDescent="0.2">
      <c r="A4859" t="s">
        <v>5098</v>
      </c>
      <c r="B4859" t="s">
        <v>32492</v>
      </c>
      <c r="I4859" t="s">
        <v>4</v>
      </c>
      <c r="J4859">
        <v>204.91</v>
      </c>
    </row>
    <row r="4860" spans="1:10" x14ac:dyDescent="0.2">
      <c r="A4860" t="s">
        <v>5099</v>
      </c>
      <c r="B4860" t="s">
        <v>32492</v>
      </c>
      <c r="I4860" t="s">
        <v>4</v>
      </c>
      <c r="J4860">
        <v>194.37</v>
      </c>
    </row>
    <row r="4861" spans="1:10" x14ac:dyDescent="0.2">
      <c r="A4861" t="s">
        <v>5100</v>
      </c>
      <c r="B4861" t="s">
        <v>32493</v>
      </c>
      <c r="I4861" t="s">
        <v>5</v>
      </c>
      <c r="J4861">
        <v>812.88</v>
      </c>
    </row>
    <row r="4862" spans="1:10" x14ac:dyDescent="0.2">
      <c r="A4862" t="s">
        <v>5101</v>
      </c>
      <c r="B4862" t="s">
        <v>32493</v>
      </c>
      <c r="I4862" t="s">
        <v>5</v>
      </c>
      <c r="J4862">
        <v>785.35</v>
      </c>
    </row>
    <row r="4863" spans="1:10" x14ac:dyDescent="0.2">
      <c r="A4863" t="s">
        <v>5102</v>
      </c>
      <c r="B4863" t="s">
        <v>32494</v>
      </c>
      <c r="I4863" t="s">
        <v>4</v>
      </c>
      <c r="J4863">
        <v>284.05</v>
      </c>
    </row>
    <row r="4864" spans="1:10" x14ac:dyDescent="0.2">
      <c r="A4864" t="s">
        <v>5103</v>
      </c>
      <c r="B4864" t="s">
        <v>32494</v>
      </c>
      <c r="I4864" t="s">
        <v>4</v>
      </c>
      <c r="J4864">
        <v>271.73</v>
      </c>
    </row>
    <row r="4865" spans="1:10" x14ac:dyDescent="0.2">
      <c r="A4865" t="s">
        <v>5104</v>
      </c>
      <c r="B4865" t="s">
        <v>32495</v>
      </c>
      <c r="I4865" t="s">
        <v>5</v>
      </c>
      <c r="J4865">
        <v>1521.66</v>
      </c>
    </row>
    <row r="4866" spans="1:10" x14ac:dyDescent="0.2">
      <c r="A4866" t="s">
        <v>5105</v>
      </c>
      <c r="B4866" t="s">
        <v>32495</v>
      </c>
      <c r="I4866" t="s">
        <v>5</v>
      </c>
      <c r="J4866">
        <v>1505.79</v>
      </c>
    </row>
    <row r="4867" spans="1:10" x14ac:dyDescent="0.2">
      <c r="A4867" t="s">
        <v>5106</v>
      </c>
      <c r="B4867" t="s">
        <v>32496</v>
      </c>
      <c r="I4867" t="s">
        <v>4</v>
      </c>
      <c r="J4867">
        <v>329.02</v>
      </c>
    </row>
    <row r="4868" spans="1:10" x14ac:dyDescent="0.2">
      <c r="A4868" t="s">
        <v>5107</v>
      </c>
      <c r="B4868" t="s">
        <v>32496</v>
      </c>
      <c r="I4868" t="s">
        <v>4</v>
      </c>
      <c r="J4868">
        <v>314.93</v>
      </c>
    </row>
    <row r="4869" spans="1:10" x14ac:dyDescent="0.2">
      <c r="A4869" t="s">
        <v>5108</v>
      </c>
      <c r="B4869" t="s">
        <v>32497</v>
      </c>
      <c r="I4869" t="s">
        <v>5</v>
      </c>
      <c r="J4869">
        <v>2498.29</v>
      </c>
    </row>
    <row r="4870" spans="1:10" x14ac:dyDescent="0.2">
      <c r="A4870" t="s">
        <v>5109</v>
      </c>
      <c r="B4870" t="s">
        <v>32497</v>
      </c>
      <c r="I4870" t="s">
        <v>5</v>
      </c>
      <c r="J4870">
        <v>2480</v>
      </c>
    </row>
    <row r="4871" spans="1:10" x14ac:dyDescent="0.2">
      <c r="A4871" t="s">
        <v>5110</v>
      </c>
      <c r="B4871" t="s">
        <v>32498</v>
      </c>
      <c r="I4871" t="s">
        <v>4</v>
      </c>
      <c r="J4871">
        <v>437.03</v>
      </c>
    </row>
    <row r="4872" spans="1:10" x14ac:dyDescent="0.2">
      <c r="A4872" t="s">
        <v>5111</v>
      </c>
      <c r="B4872" t="s">
        <v>32498</v>
      </c>
      <c r="I4872" t="s">
        <v>4</v>
      </c>
      <c r="J4872">
        <v>420.77</v>
      </c>
    </row>
    <row r="4873" spans="1:10" x14ac:dyDescent="0.2">
      <c r="A4873" t="s">
        <v>5112</v>
      </c>
      <c r="B4873" t="s">
        <v>32499</v>
      </c>
      <c r="I4873" t="s">
        <v>5</v>
      </c>
      <c r="J4873">
        <v>49.24</v>
      </c>
    </row>
    <row r="4874" spans="1:10" x14ac:dyDescent="0.2">
      <c r="A4874" t="s">
        <v>5113</v>
      </c>
      <c r="B4874" t="s">
        <v>32499</v>
      </c>
      <c r="I4874" t="s">
        <v>5</v>
      </c>
      <c r="J4874">
        <v>46.81</v>
      </c>
    </row>
    <row r="4875" spans="1:10" x14ac:dyDescent="0.2">
      <c r="A4875" t="s">
        <v>5114</v>
      </c>
      <c r="B4875" t="s">
        <v>32500</v>
      </c>
      <c r="I4875" t="s">
        <v>5</v>
      </c>
      <c r="J4875">
        <v>49.5</v>
      </c>
    </row>
    <row r="4876" spans="1:10" x14ac:dyDescent="0.2">
      <c r="A4876" t="s">
        <v>5115</v>
      </c>
      <c r="B4876" t="s">
        <v>32500</v>
      </c>
      <c r="I4876" t="s">
        <v>5</v>
      </c>
      <c r="J4876">
        <v>47.03</v>
      </c>
    </row>
    <row r="4877" spans="1:10" x14ac:dyDescent="0.2">
      <c r="A4877" t="s">
        <v>5116</v>
      </c>
      <c r="B4877" t="s">
        <v>32501</v>
      </c>
      <c r="I4877" t="s">
        <v>5</v>
      </c>
      <c r="J4877">
        <v>111.76</v>
      </c>
    </row>
    <row r="4878" spans="1:10" x14ac:dyDescent="0.2">
      <c r="A4878" t="s">
        <v>5117</v>
      </c>
      <c r="B4878" t="s">
        <v>32501</v>
      </c>
      <c r="I4878" t="s">
        <v>5</v>
      </c>
      <c r="J4878">
        <v>108.41</v>
      </c>
    </row>
    <row r="4879" spans="1:10" x14ac:dyDescent="0.2">
      <c r="A4879" t="s">
        <v>5118</v>
      </c>
      <c r="B4879" t="s">
        <v>32502</v>
      </c>
      <c r="I4879" t="s">
        <v>5</v>
      </c>
      <c r="J4879">
        <v>124.38</v>
      </c>
    </row>
    <row r="4880" spans="1:10" x14ac:dyDescent="0.2">
      <c r="A4880" t="s">
        <v>5119</v>
      </c>
      <c r="B4880" t="s">
        <v>32502</v>
      </c>
      <c r="I4880" t="s">
        <v>5</v>
      </c>
      <c r="J4880">
        <v>119.9</v>
      </c>
    </row>
    <row r="4881" spans="1:10" x14ac:dyDescent="0.2">
      <c r="A4881" t="s">
        <v>5120</v>
      </c>
      <c r="B4881" t="s">
        <v>32503</v>
      </c>
      <c r="I4881" t="s">
        <v>5</v>
      </c>
      <c r="J4881">
        <v>129.46</v>
      </c>
    </row>
    <row r="4882" spans="1:10" x14ac:dyDescent="0.2">
      <c r="A4882" t="s">
        <v>5121</v>
      </c>
      <c r="B4882" t="s">
        <v>32503</v>
      </c>
      <c r="I4882" t="s">
        <v>5</v>
      </c>
      <c r="J4882">
        <v>124.84</v>
      </c>
    </row>
    <row r="4883" spans="1:10" x14ac:dyDescent="0.2">
      <c r="A4883" t="s">
        <v>5122</v>
      </c>
      <c r="B4883" t="s">
        <v>32504</v>
      </c>
      <c r="I4883" t="s">
        <v>5</v>
      </c>
      <c r="J4883">
        <v>243.74</v>
      </c>
    </row>
    <row r="4884" spans="1:10" x14ac:dyDescent="0.2">
      <c r="A4884" t="s">
        <v>5123</v>
      </c>
      <c r="B4884" t="s">
        <v>32504</v>
      </c>
      <c r="I4884" t="s">
        <v>5</v>
      </c>
      <c r="J4884">
        <v>237.65</v>
      </c>
    </row>
    <row r="4885" spans="1:10" x14ac:dyDescent="0.2">
      <c r="A4885" t="s">
        <v>5124</v>
      </c>
      <c r="B4885" t="s">
        <v>32505</v>
      </c>
      <c r="I4885" t="s">
        <v>5</v>
      </c>
      <c r="J4885">
        <v>264.69</v>
      </c>
    </row>
    <row r="4886" spans="1:10" x14ac:dyDescent="0.2">
      <c r="A4886" t="s">
        <v>5125</v>
      </c>
      <c r="B4886" t="s">
        <v>32505</v>
      </c>
      <c r="I4886" t="s">
        <v>5</v>
      </c>
      <c r="J4886">
        <v>258.57</v>
      </c>
    </row>
    <row r="4887" spans="1:10" x14ac:dyDescent="0.2">
      <c r="A4887" t="s">
        <v>5126</v>
      </c>
      <c r="B4887" t="s">
        <v>32506</v>
      </c>
      <c r="I4887" t="s">
        <v>5</v>
      </c>
      <c r="J4887">
        <v>343.59</v>
      </c>
    </row>
    <row r="4888" spans="1:10" x14ac:dyDescent="0.2">
      <c r="A4888" t="s">
        <v>5127</v>
      </c>
      <c r="B4888" t="s">
        <v>32506</v>
      </c>
      <c r="I4888" t="s">
        <v>5</v>
      </c>
      <c r="J4888">
        <v>336.38</v>
      </c>
    </row>
    <row r="4889" spans="1:10" x14ac:dyDescent="0.2">
      <c r="A4889" t="s">
        <v>5128</v>
      </c>
      <c r="B4889" t="s">
        <v>32507</v>
      </c>
      <c r="I4889" t="s">
        <v>5</v>
      </c>
      <c r="J4889">
        <v>455.87</v>
      </c>
    </row>
    <row r="4890" spans="1:10" x14ac:dyDescent="0.2">
      <c r="A4890" t="s">
        <v>5129</v>
      </c>
      <c r="B4890" t="s">
        <v>32507</v>
      </c>
      <c r="I4890" t="s">
        <v>5</v>
      </c>
      <c r="J4890">
        <v>447.79</v>
      </c>
    </row>
    <row r="4891" spans="1:10" x14ac:dyDescent="0.2">
      <c r="A4891" t="s">
        <v>5130</v>
      </c>
      <c r="B4891" t="s">
        <v>32508</v>
      </c>
      <c r="I4891" t="s">
        <v>5</v>
      </c>
      <c r="J4891">
        <v>526.79</v>
      </c>
    </row>
    <row r="4892" spans="1:10" x14ac:dyDescent="0.2">
      <c r="A4892" t="s">
        <v>5131</v>
      </c>
      <c r="B4892" t="s">
        <v>32508</v>
      </c>
      <c r="I4892" t="s">
        <v>5</v>
      </c>
      <c r="J4892">
        <v>518.04</v>
      </c>
    </row>
    <row r="4893" spans="1:10" x14ac:dyDescent="0.2">
      <c r="A4893" t="s">
        <v>5132</v>
      </c>
      <c r="B4893" t="s">
        <v>32509</v>
      </c>
      <c r="I4893" t="s">
        <v>5</v>
      </c>
      <c r="J4893">
        <v>533.85</v>
      </c>
    </row>
    <row r="4894" spans="1:10" x14ac:dyDescent="0.2">
      <c r="A4894" t="s">
        <v>5133</v>
      </c>
      <c r="B4894" t="s">
        <v>32509</v>
      </c>
      <c r="I4894" t="s">
        <v>5</v>
      </c>
      <c r="J4894">
        <v>524.44000000000005</v>
      </c>
    </row>
    <row r="4895" spans="1:10" x14ac:dyDescent="0.2">
      <c r="A4895" t="s">
        <v>5134</v>
      </c>
      <c r="B4895" t="s">
        <v>32510</v>
      </c>
      <c r="I4895" t="s">
        <v>5</v>
      </c>
      <c r="J4895">
        <v>668.65</v>
      </c>
    </row>
    <row r="4896" spans="1:10" x14ac:dyDescent="0.2">
      <c r="A4896" t="s">
        <v>5135</v>
      </c>
      <c r="B4896" t="s">
        <v>32510</v>
      </c>
      <c r="I4896" t="s">
        <v>5</v>
      </c>
      <c r="J4896">
        <v>658.38</v>
      </c>
    </row>
    <row r="4897" spans="1:10" x14ac:dyDescent="0.2">
      <c r="A4897" t="s">
        <v>5136</v>
      </c>
      <c r="B4897" t="s">
        <v>32511</v>
      </c>
      <c r="I4897" t="s">
        <v>5</v>
      </c>
      <c r="J4897">
        <v>769.23</v>
      </c>
    </row>
    <row r="4898" spans="1:10" x14ac:dyDescent="0.2">
      <c r="A4898" t="s">
        <v>5137</v>
      </c>
      <c r="B4898" t="s">
        <v>32511</v>
      </c>
      <c r="I4898" t="s">
        <v>5</v>
      </c>
      <c r="J4898">
        <v>757.46</v>
      </c>
    </row>
    <row r="4899" spans="1:10" x14ac:dyDescent="0.2">
      <c r="A4899" t="s">
        <v>5138</v>
      </c>
      <c r="B4899" t="s">
        <v>32512</v>
      </c>
      <c r="I4899" t="s">
        <v>5</v>
      </c>
      <c r="J4899">
        <v>1455.22</v>
      </c>
    </row>
    <row r="4900" spans="1:10" x14ac:dyDescent="0.2">
      <c r="A4900" t="s">
        <v>5139</v>
      </c>
      <c r="B4900" t="s">
        <v>32512</v>
      </c>
      <c r="I4900" t="s">
        <v>5</v>
      </c>
      <c r="J4900">
        <v>1442.42</v>
      </c>
    </row>
    <row r="4901" spans="1:10" x14ac:dyDescent="0.2">
      <c r="A4901" t="s">
        <v>5140</v>
      </c>
      <c r="B4901" t="s">
        <v>32513</v>
      </c>
      <c r="I4901" t="s">
        <v>5</v>
      </c>
      <c r="J4901">
        <v>1675.92</v>
      </c>
    </row>
    <row r="4902" spans="1:10" x14ac:dyDescent="0.2">
      <c r="A4902" t="s">
        <v>5141</v>
      </c>
      <c r="B4902" t="s">
        <v>32513</v>
      </c>
      <c r="I4902" t="s">
        <v>5</v>
      </c>
      <c r="J4902">
        <v>1661.46</v>
      </c>
    </row>
    <row r="4903" spans="1:10" x14ac:dyDescent="0.2">
      <c r="A4903" t="s">
        <v>5142</v>
      </c>
      <c r="B4903" t="s">
        <v>32514</v>
      </c>
      <c r="I4903" t="s">
        <v>5</v>
      </c>
      <c r="J4903">
        <v>1938.31</v>
      </c>
    </row>
    <row r="4904" spans="1:10" x14ac:dyDescent="0.2">
      <c r="A4904" t="s">
        <v>5143</v>
      </c>
      <c r="B4904" t="s">
        <v>32514</v>
      </c>
      <c r="I4904" t="s">
        <v>5</v>
      </c>
      <c r="J4904">
        <v>1922.64</v>
      </c>
    </row>
    <row r="4905" spans="1:10" x14ac:dyDescent="0.2">
      <c r="A4905" t="s">
        <v>5144</v>
      </c>
      <c r="B4905" t="s">
        <v>32515</v>
      </c>
      <c r="I4905" t="s">
        <v>5</v>
      </c>
      <c r="J4905">
        <v>2728.7</v>
      </c>
    </row>
    <row r="4906" spans="1:10" x14ac:dyDescent="0.2">
      <c r="A4906" t="s">
        <v>5145</v>
      </c>
      <c r="B4906" t="s">
        <v>32515</v>
      </c>
      <c r="I4906" t="s">
        <v>5</v>
      </c>
      <c r="J4906">
        <v>2709.81</v>
      </c>
    </row>
    <row r="4907" spans="1:10" x14ac:dyDescent="0.2">
      <c r="A4907" t="s">
        <v>5146</v>
      </c>
      <c r="B4907" t="s">
        <v>32516</v>
      </c>
      <c r="I4907" t="s">
        <v>5</v>
      </c>
      <c r="J4907">
        <v>49.24</v>
      </c>
    </row>
    <row r="4908" spans="1:10" x14ac:dyDescent="0.2">
      <c r="A4908" t="s">
        <v>5147</v>
      </c>
      <c r="B4908" t="s">
        <v>32516</v>
      </c>
      <c r="I4908" t="s">
        <v>5</v>
      </c>
      <c r="J4908">
        <v>46.81</v>
      </c>
    </row>
    <row r="4909" spans="1:10" x14ac:dyDescent="0.2">
      <c r="A4909" t="s">
        <v>5148</v>
      </c>
      <c r="B4909" t="s">
        <v>32517</v>
      </c>
      <c r="I4909" t="s">
        <v>5</v>
      </c>
      <c r="J4909">
        <v>49.5</v>
      </c>
    </row>
    <row r="4910" spans="1:10" x14ac:dyDescent="0.2">
      <c r="A4910" t="s">
        <v>5149</v>
      </c>
      <c r="B4910" t="s">
        <v>32517</v>
      </c>
      <c r="I4910" t="s">
        <v>5</v>
      </c>
      <c r="J4910">
        <v>47.03</v>
      </c>
    </row>
    <row r="4911" spans="1:10" x14ac:dyDescent="0.2">
      <c r="A4911" t="s">
        <v>5150</v>
      </c>
      <c r="B4911" t="s">
        <v>32518</v>
      </c>
      <c r="I4911" t="s">
        <v>5</v>
      </c>
      <c r="J4911">
        <v>83.04</v>
      </c>
    </row>
    <row r="4912" spans="1:10" x14ac:dyDescent="0.2">
      <c r="A4912" t="s">
        <v>5151</v>
      </c>
      <c r="B4912" t="s">
        <v>32518</v>
      </c>
      <c r="I4912" t="s">
        <v>5</v>
      </c>
      <c r="J4912">
        <v>79.69</v>
      </c>
    </row>
    <row r="4913" spans="1:10" x14ac:dyDescent="0.2">
      <c r="A4913" t="s">
        <v>5152</v>
      </c>
      <c r="B4913" t="s">
        <v>32519</v>
      </c>
      <c r="I4913" t="s">
        <v>5</v>
      </c>
      <c r="J4913">
        <v>124.38</v>
      </c>
    </row>
    <row r="4914" spans="1:10" x14ac:dyDescent="0.2">
      <c r="A4914" t="s">
        <v>5153</v>
      </c>
      <c r="B4914" t="s">
        <v>32519</v>
      </c>
      <c r="I4914" t="s">
        <v>5</v>
      </c>
      <c r="J4914">
        <v>119.9</v>
      </c>
    </row>
    <row r="4915" spans="1:10" x14ac:dyDescent="0.2">
      <c r="A4915" t="s">
        <v>5154</v>
      </c>
      <c r="B4915" t="s">
        <v>32520</v>
      </c>
      <c r="I4915" t="s">
        <v>5</v>
      </c>
      <c r="J4915">
        <v>176.58</v>
      </c>
    </row>
    <row r="4916" spans="1:10" x14ac:dyDescent="0.2">
      <c r="A4916" t="s">
        <v>5155</v>
      </c>
      <c r="B4916" t="s">
        <v>32520</v>
      </c>
      <c r="I4916" t="s">
        <v>5</v>
      </c>
      <c r="J4916">
        <v>170.91</v>
      </c>
    </row>
    <row r="4917" spans="1:10" x14ac:dyDescent="0.2">
      <c r="A4917" t="s">
        <v>5156</v>
      </c>
      <c r="B4917" t="s">
        <v>32521</v>
      </c>
      <c r="I4917" t="s">
        <v>5</v>
      </c>
      <c r="J4917">
        <v>321.58999999999997</v>
      </c>
    </row>
    <row r="4918" spans="1:10" x14ac:dyDescent="0.2">
      <c r="A4918" t="s">
        <v>5157</v>
      </c>
      <c r="B4918" t="s">
        <v>32521</v>
      </c>
      <c r="I4918" t="s">
        <v>5</v>
      </c>
      <c r="J4918">
        <v>314.86</v>
      </c>
    </row>
    <row r="4919" spans="1:10" x14ac:dyDescent="0.2">
      <c r="A4919" t="s">
        <v>5158</v>
      </c>
      <c r="B4919" t="s">
        <v>32522</v>
      </c>
      <c r="I4919" t="s">
        <v>5</v>
      </c>
      <c r="J4919">
        <v>342.54</v>
      </c>
    </row>
    <row r="4920" spans="1:10" x14ac:dyDescent="0.2">
      <c r="A4920" t="s">
        <v>5159</v>
      </c>
      <c r="B4920" t="s">
        <v>32522</v>
      </c>
      <c r="I4920" t="s">
        <v>5</v>
      </c>
      <c r="J4920">
        <v>335.79</v>
      </c>
    </row>
    <row r="4921" spans="1:10" x14ac:dyDescent="0.2">
      <c r="A4921" t="s">
        <v>5160</v>
      </c>
      <c r="B4921" t="s">
        <v>32523</v>
      </c>
      <c r="I4921" t="s">
        <v>5</v>
      </c>
      <c r="J4921">
        <v>551.77</v>
      </c>
    </row>
    <row r="4922" spans="1:10" x14ac:dyDescent="0.2">
      <c r="A4922" t="s">
        <v>5161</v>
      </c>
      <c r="B4922" t="s">
        <v>32523</v>
      </c>
      <c r="I4922" t="s">
        <v>5</v>
      </c>
      <c r="J4922">
        <v>543.04999999999995</v>
      </c>
    </row>
    <row r="4923" spans="1:10" x14ac:dyDescent="0.2">
      <c r="A4923" t="s">
        <v>5162</v>
      </c>
      <c r="B4923" t="s">
        <v>32524</v>
      </c>
      <c r="I4923" t="s">
        <v>5</v>
      </c>
      <c r="J4923">
        <v>648.52</v>
      </c>
    </row>
    <row r="4924" spans="1:10" x14ac:dyDescent="0.2">
      <c r="A4924" t="s">
        <v>5163</v>
      </c>
      <c r="B4924" t="s">
        <v>32524</v>
      </c>
      <c r="I4924" t="s">
        <v>5</v>
      </c>
      <c r="J4924">
        <v>638.66</v>
      </c>
    </row>
    <row r="4925" spans="1:10" x14ac:dyDescent="0.2">
      <c r="A4925" t="s">
        <v>5164</v>
      </c>
      <c r="B4925" t="s">
        <v>32525</v>
      </c>
      <c r="I4925" t="s">
        <v>5</v>
      </c>
      <c r="J4925">
        <v>1205.52</v>
      </c>
    </row>
    <row r="4926" spans="1:10" x14ac:dyDescent="0.2">
      <c r="A4926" t="s">
        <v>5165</v>
      </c>
      <c r="B4926" t="s">
        <v>32525</v>
      </c>
      <c r="I4926" t="s">
        <v>5</v>
      </c>
      <c r="J4926">
        <v>1194.51</v>
      </c>
    </row>
    <row r="4927" spans="1:10" x14ac:dyDescent="0.2">
      <c r="A4927" t="s">
        <v>5166</v>
      </c>
      <c r="B4927" t="s">
        <v>32526</v>
      </c>
      <c r="I4927" t="s">
        <v>5</v>
      </c>
      <c r="J4927">
        <v>1226.98</v>
      </c>
    </row>
    <row r="4928" spans="1:10" x14ac:dyDescent="0.2">
      <c r="A4928" t="s">
        <v>5167</v>
      </c>
      <c r="B4928" t="s">
        <v>32526</v>
      </c>
      <c r="I4928" t="s">
        <v>5</v>
      </c>
      <c r="J4928">
        <v>1215.0999999999999</v>
      </c>
    </row>
    <row r="4929" spans="1:10" x14ac:dyDescent="0.2">
      <c r="A4929" t="s">
        <v>5168</v>
      </c>
      <c r="B4929" t="s">
        <v>32527</v>
      </c>
      <c r="I4929" t="s">
        <v>5</v>
      </c>
      <c r="J4929">
        <v>1632.74</v>
      </c>
    </row>
    <row r="4930" spans="1:10" x14ac:dyDescent="0.2">
      <c r="A4930" t="s">
        <v>5169</v>
      </c>
      <c r="B4930" t="s">
        <v>32527</v>
      </c>
      <c r="I4930" t="s">
        <v>5</v>
      </c>
      <c r="J4930">
        <v>1619.04</v>
      </c>
    </row>
    <row r="4931" spans="1:10" x14ac:dyDescent="0.2">
      <c r="A4931" t="s">
        <v>5170</v>
      </c>
      <c r="B4931" t="s">
        <v>32528</v>
      </c>
      <c r="I4931" t="s">
        <v>5</v>
      </c>
      <c r="J4931">
        <v>2051.37</v>
      </c>
    </row>
    <row r="4932" spans="1:10" x14ac:dyDescent="0.2">
      <c r="A4932" t="s">
        <v>5171</v>
      </c>
      <c r="B4932" t="s">
        <v>32528</v>
      </c>
      <c r="I4932" t="s">
        <v>5</v>
      </c>
      <c r="J4932">
        <v>2036.64</v>
      </c>
    </row>
    <row r="4933" spans="1:10" x14ac:dyDescent="0.2">
      <c r="A4933" t="s">
        <v>5172</v>
      </c>
      <c r="B4933" t="s">
        <v>32529</v>
      </c>
      <c r="I4933" t="s">
        <v>5</v>
      </c>
      <c r="J4933">
        <v>2371.83</v>
      </c>
    </row>
    <row r="4934" spans="1:10" x14ac:dyDescent="0.2">
      <c r="A4934" t="s">
        <v>5173</v>
      </c>
      <c r="B4934" t="s">
        <v>32529</v>
      </c>
      <c r="I4934" t="s">
        <v>5</v>
      </c>
      <c r="J4934">
        <v>2355.12</v>
      </c>
    </row>
    <row r="4935" spans="1:10" x14ac:dyDescent="0.2">
      <c r="A4935" t="s">
        <v>5174</v>
      </c>
      <c r="B4935" t="s">
        <v>32530</v>
      </c>
      <c r="I4935" t="s">
        <v>5</v>
      </c>
      <c r="J4935">
        <v>2860.63</v>
      </c>
    </row>
    <row r="4936" spans="1:10" x14ac:dyDescent="0.2">
      <c r="A4936" t="s">
        <v>5175</v>
      </c>
      <c r="B4936" t="s">
        <v>32530</v>
      </c>
      <c r="I4936" t="s">
        <v>5</v>
      </c>
      <c r="J4936">
        <v>2842.7</v>
      </c>
    </row>
    <row r="4937" spans="1:10" x14ac:dyDescent="0.2">
      <c r="A4937" t="s">
        <v>5176</v>
      </c>
      <c r="B4937" t="s">
        <v>32531</v>
      </c>
      <c r="I4937" t="s">
        <v>5</v>
      </c>
      <c r="J4937">
        <v>5352.12</v>
      </c>
    </row>
    <row r="4938" spans="1:10" x14ac:dyDescent="0.2">
      <c r="A4938" t="s">
        <v>5177</v>
      </c>
      <c r="B4938" t="s">
        <v>32531</v>
      </c>
      <c r="I4938" t="s">
        <v>5</v>
      </c>
      <c r="J4938">
        <v>5329.37</v>
      </c>
    </row>
    <row r="4939" spans="1:10" x14ac:dyDescent="0.2">
      <c r="A4939" t="s">
        <v>5178</v>
      </c>
      <c r="B4939" t="s">
        <v>32532</v>
      </c>
      <c r="I4939" t="s">
        <v>4</v>
      </c>
      <c r="J4939">
        <v>3.28</v>
      </c>
    </row>
    <row r="4940" spans="1:10" x14ac:dyDescent="0.2">
      <c r="A4940" t="s">
        <v>5179</v>
      </c>
      <c r="B4940" t="s">
        <v>32532</v>
      </c>
      <c r="I4940" t="s">
        <v>4</v>
      </c>
      <c r="J4940">
        <v>2.84</v>
      </c>
    </row>
    <row r="4941" spans="1:10" x14ac:dyDescent="0.2">
      <c r="A4941" t="s">
        <v>5180</v>
      </c>
      <c r="B4941" t="s">
        <v>32533</v>
      </c>
      <c r="I4941" t="s">
        <v>4</v>
      </c>
      <c r="J4941">
        <v>13.89</v>
      </c>
    </row>
    <row r="4942" spans="1:10" x14ac:dyDescent="0.2">
      <c r="A4942" t="s">
        <v>5181</v>
      </c>
      <c r="B4942" t="s">
        <v>32533</v>
      </c>
      <c r="I4942" t="s">
        <v>4</v>
      </c>
      <c r="J4942">
        <v>13.36</v>
      </c>
    </row>
    <row r="4943" spans="1:10" x14ac:dyDescent="0.2">
      <c r="A4943" t="s">
        <v>5182</v>
      </c>
      <c r="B4943" t="s">
        <v>32534</v>
      </c>
      <c r="I4943" t="s">
        <v>4</v>
      </c>
      <c r="J4943">
        <v>13.89</v>
      </c>
    </row>
    <row r="4944" spans="1:10" x14ac:dyDescent="0.2">
      <c r="A4944" t="s">
        <v>5183</v>
      </c>
      <c r="B4944" t="s">
        <v>32534</v>
      </c>
      <c r="I4944" t="s">
        <v>4</v>
      </c>
      <c r="J4944">
        <v>13.36</v>
      </c>
    </row>
    <row r="4945" spans="1:10" x14ac:dyDescent="0.2">
      <c r="A4945" t="s">
        <v>5184</v>
      </c>
      <c r="B4945" t="s">
        <v>32535</v>
      </c>
      <c r="I4945" t="s">
        <v>4</v>
      </c>
      <c r="J4945">
        <v>14.12</v>
      </c>
    </row>
    <row r="4946" spans="1:10" x14ac:dyDescent="0.2">
      <c r="A4946" t="s">
        <v>5185</v>
      </c>
      <c r="B4946" t="s">
        <v>32535</v>
      </c>
      <c r="I4946" t="s">
        <v>4</v>
      </c>
      <c r="J4946">
        <v>13.58</v>
      </c>
    </row>
    <row r="4947" spans="1:10" x14ac:dyDescent="0.2">
      <c r="A4947" t="s">
        <v>5186</v>
      </c>
      <c r="B4947" t="s">
        <v>32536</v>
      </c>
      <c r="I4947" t="s">
        <v>4</v>
      </c>
      <c r="J4947">
        <v>14.12</v>
      </c>
    </row>
    <row r="4948" spans="1:10" x14ac:dyDescent="0.2">
      <c r="A4948" t="s">
        <v>5187</v>
      </c>
      <c r="B4948" t="s">
        <v>32536</v>
      </c>
      <c r="I4948" t="s">
        <v>4</v>
      </c>
      <c r="J4948">
        <v>13.58</v>
      </c>
    </row>
    <row r="4949" spans="1:10" x14ac:dyDescent="0.2">
      <c r="A4949" t="s">
        <v>5188</v>
      </c>
      <c r="B4949" t="s">
        <v>32537</v>
      </c>
      <c r="I4949" t="s">
        <v>4</v>
      </c>
      <c r="J4949">
        <v>14.69</v>
      </c>
    </row>
    <row r="4950" spans="1:10" x14ac:dyDescent="0.2">
      <c r="A4950" t="s">
        <v>5189</v>
      </c>
      <c r="B4950" t="s">
        <v>32537</v>
      </c>
      <c r="I4950" t="s">
        <v>4</v>
      </c>
      <c r="J4950">
        <v>14.14</v>
      </c>
    </row>
    <row r="4951" spans="1:10" x14ac:dyDescent="0.2">
      <c r="A4951" t="s">
        <v>5190</v>
      </c>
      <c r="B4951" t="s">
        <v>32538</v>
      </c>
      <c r="I4951" t="s">
        <v>4</v>
      </c>
      <c r="J4951">
        <v>14.74</v>
      </c>
    </row>
    <row r="4952" spans="1:10" x14ac:dyDescent="0.2">
      <c r="A4952" t="s">
        <v>5191</v>
      </c>
      <c r="B4952" t="s">
        <v>32538</v>
      </c>
      <c r="I4952" t="s">
        <v>4</v>
      </c>
      <c r="J4952">
        <v>14.18</v>
      </c>
    </row>
    <row r="4953" spans="1:10" x14ac:dyDescent="0.2">
      <c r="A4953" t="s">
        <v>5192</v>
      </c>
      <c r="B4953" t="s">
        <v>32539</v>
      </c>
      <c r="I4953" t="s">
        <v>4</v>
      </c>
      <c r="J4953">
        <v>14.97</v>
      </c>
    </row>
    <row r="4954" spans="1:10" x14ac:dyDescent="0.2">
      <c r="A4954" t="s">
        <v>5193</v>
      </c>
      <c r="B4954" t="s">
        <v>32539</v>
      </c>
      <c r="I4954" t="s">
        <v>4</v>
      </c>
      <c r="J4954">
        <v>14.4</v>
      </c>
    </row>
    <row r="4955" spans="1:10" x14ac:dyDescent="0.2">
      <c r="A4955" t="s">
        <v>5194</v>
      </c>
      <c r="B4955" t="s">
        <v>32540</v>
      </c>
      <c r="I4955" t="s">
        <v>4</v>
      </c>
      <c r="J4955">
        <v>15.02</v>
      </c>
    </row>
    <row r="4956" spans="1:10" x14ac:dyDescent="0.2">
      <c r="A4956" t="s">
        <v>5195</v>
      </c>
      <c r="B4956" t="s">
        <v>32540</v>
      </c>
      <c r="I4956" t="s">
        <v>4</v>
      </c>
      <c r="J4956">
        <v>14.44</v>
      </c>
    </row>
    <row r="4957" spans="1:10" x14ac:dyDescent="0.2">
      <c r="A4957" t="s">
        <v>5196</v>
      </c>
      <c r="B4957" t="s">
        <v>32541</v>
      </c>
      <c r="I4957" t="s">
        <v>4</v>
      </c>
      <c r="J4957">
        <v>15.25</v>
      </c>
    </row>
    <row r="4958" spans="1:10" x14ac:dyDescent="0.2">
      <c r="A4958" t="s">
        <v>5197</v>
      </c>
      <c r="B4958" t="s">
        <v>32541</v>
      </c>
      <c r="I4958" t="s">
        <v>4</v>
      </c>
      <c r="J4958">
        <v>14.66</v>
      </c>
    </row>
    <row r="4959" spans="1:10" x14ac:dyDescent="0.2">
      <c r="A4959" t="s">
        <v>5198</v>
      </c>
      <c r="B4959" t="s">
        <v>32542</v>
      </c>
      <c r="I4959" t="s">
        <v>4</v>
      </c>
      <c r="J4959">
        <v>15.82</v>
      </c>
    </row>
    <row r="4960" spans="1:10" x14ac:dyDescent="0.2">
      <c r="A4960" t="s">
        <v>5199</v>
      </c>
      <c r="B4960" t="s">
        <v>32542</v>
      </c>
      <c r="I4960" t="s">
        <v>4</v>
      </c>
      <c r="J4960">
        <v>15.22</v>
      </c>
    </row>
    <row r="4961" spans="1:10" x14ac:dyDescent="0.2">
      <c r="A4961" t="s">
        <v>5200</v>
      </c>
      <c r="B4961" t="s">
        <v>32543</v>
      </c>
      <c r="I4961" t="s">
        <v>4</v>
      </c>
      <c r="J4961">
        <v>16.440000000000001</v>
      </c>
    </row>
    <row r="4962" spans="1:10" x14ac:dyDescent="0.2">
      <c r="A4962" t="s">
        <v>5201</v>
      </c>
      <c r="B4962" t="s">
        <v>32543</v>
      </c>
      <c r="I4962" t="s">
        <v>4</v>
      </c>
      <c r="J4962">
        <v>15.82</v>
      </c>
    </row>
    <row r="4963" spans="1:10" x14ac:dyDescent="0.2">
      <c r="A4963" t="s">
        <v>5202</v>
      </c>
      <c r="B4963" t="s">
        <v>32544</v>
      </c>
      <c r="I4963" t="s">
        <v>4</v>
      </c>
      <c r="J4963">
        <v>17.29</v>
      </c>
    </row>
    <row r="4964" spans="1:10" x14ac:dyDescent="0.2">
      <c r="A4964" t="s">
        <v>5203</v>
      </c>
      <c r="B4964" t="s">
        <v>32544</v>
      </c>
      <c r="I4964" t="s">
        <v>4</v>
      </c>
      <c r="J4964">
        <v>16.63</v>
      </c>
    </row>
    <row r="4965" spans="1:10" x14ac:dyDescent="0.2">
      <c r="A4965" t="s">
        <v>5204</v>
      </c>
      <c r="B4965" t="s">
        <v>32545</v>
      </c>
      <c r="I4965" t="s">
        <v>4</v>
      </c>
      <c r="J4965">
        <v>17.8</v>
      </c>
    </row>
    <row r="4966" spans="1:10" x14ac:dyDescent="0.2">
      <c r="A4966" t="s">
        <v>5205</v>
      </c>
      <c r="B4966" t="s">
        <v>32545</v>
      </c>
      <c r="I4966" t="s">
        <v>4</v>
      </c>
      <c r="J4966">
        <v>17.12</v>
      </c>
    </row>
    <row r="4967" spans="1:10" x14ac:dyDescent="0.2">
      <c r="A4967" t="s">
        <v>5206</v>
      </c>
      <c r="B4967" t="s">
        <v>32546</v>
      </c>
      <c r="I4967" t="s">
        <v>4</v>
      </c>
      <c r="J4967">
        <v>18.829999999999998</v>
      </c>
    </row>
    <row r="4968" spans="1:10" x14ac:dyDescent="0.2">
      <c r="A4968" t="s">
        <v>5207</v>
      </c>
      <c r="B4968" t="s">
        <v>32546</v>
      </c>
      <c r="I4968" t="s">
        <v>4</v>
      </c>
      <c r="J4968">
        <v>18.11</v>
      </c>
    </row>
    <row r="4969" spans="1:10" x14ac:dyDescent="0.2">
      <c r="A4969" t="s">
        <v>5208</v>
      </c>
      <c r="B4969" t="s">
        <v>32547</v>
      </c>
      <c r="I4969" t="s">
        <v>4</v>
      </c>
      <c r="J4969">
        <v>19.68</v>
      </c>
    </row>
    <row r="4970" spans="1:10" x14ac:dyDescent="0.2">
      <c r="A4970" t="s">
        <v>5209</v>
      </c>
      <c r="B4970" t="s">
        <v>32547</v>
      </c>
      <c r="I4970" t="s">
        <v>4</v>
      </c>
      <c r="J4970">
        <v>18.93</v>
      </c>
    </row>
    <row r="4971" spans="1:10" x14ac:dyDescent="0.2">
      <c r="A4971" t="s">
        <v>5210</v>
      </c>
      <c r="B4971" t="s">
        <v>32548</v>
      </c>
      <c r="I4971" t="s">
        <v>4</v>
      </c>
      <c r="J4971">
        <v>22.18</v>
      </c>
    </row>
    <row r="4972" spans="1:10" x14ac:dyDescent="0.2">
      <c r="A4972" t="s">
        <v>5211</v>
      </c>
      <c r="B4972" t="s">
        <v>32548</v>
      </c>
      <c r="I4972" t="s">
        <v>4</v>
      </c>
      <c r="J4972">
        <v>21.34</v>
      </c>
    </row>
    <row r="4973" spans="1:10" x14ac:dyDescent="0.2">
      <c r="A4973" t="s">
        <v>5212</v>
      </c>
      <c r="B4973" t="s">
        <v>32549</v>
      </c>
      <c r="I4973" t="s">
        <v>5</v>
      </c>
      <c r="J4973">
        <v>49.19</v>
      </c>
    </row>
    <row r="4974" spans="1:10" x14ac:dyDescent="0.2">
      <c r="A4974" t="s">
        <v>5213</v>
      </c>
      <c r="B4974" t="s">
        <v>32549</v>
      </c>
      <c r="I4974" t="s">
        <v>5</v>
      </c>
      <c r="J4974">
        <v>46.76</v>
      </c>
    </row>
    <row r="4975" spans="1:10" x14ac:dyDescent="0.2">
      <c r="A4975" t="s">
        <v>5214</v>
      </c>
      <c r="B4975" t="s">
        <v>32550</v>
      </c>
      <c r="I4975" t="s">
        <v>5</v>
      </c>
      <c r="J4975">
        <v>49.64</v>
      </c>
    </row>
    <row r="4976" spans="1:10" x14ac:dyDescent="0.2">
      <c r="A4976" t="s">
        <v>5215</v>
      </c>
      <c r="B4976" t="s">
        <v>32550</v>
      </c>
      <c r="I4976" t="s">
        <v>5</v>
      </c>
      <c r="J4976">
        <v>47.16</v>
      </c>
    </row>
    <row r="4977" spans="1:10" x14ac:dyDescent="0.2">
      <c r="A4977" t="s">
        <v>5216</v>
      </c>
      <c r="B4977" t="s">
        <v>32551</v>
      </c>
      <c r="I4977" t="s">
        <v>5</v>
      </c>
      <c r="J4977">
        <v>87.77</v>
      </c>
    </row>
    <row r="4978" spans="1:10" x14ac:dyDescent="0.2">
      <c r="A4978" t="s">
        <v>5217</v>
      </c>
      <c r="B4978" t="s">
        <v>32551</v>
      </c>
      <c r="I4978" t="s">
        <v>5</v>
      </c>
      <c r="J4978">
        <v>83.78</v>
      </c>
    </row>
    <row r="4979" spans="1:10" x14ac:dyDescent="0.2">
      <c r="A4979" t="s">
        <v>5218</v>
      </c>
      <c r="B4979" t="s">
        <v>32552</v>
      </c>
      <c r="I4979" t="s">
        <v>5</v>
      </c>
      <c r="J4979">
        <v>124.99</v>
      </c>
    </row>
    <row r="4980" spans="1:10" x14ac:dyDescent="0.2">
      <c r="A4980" t="s">
        <v>5219</v>
      </c>
      <c r="B4980" t="s">
        <v>32552</v>
      </c>
      <c r="I4980" t="s">
        <v>5</v>
      </c>
      <c r="J4980">
        <v>120.42</v>
      </c>
    </row>
    <row r="4981" spans="1:10" x14ac:dyDescent="0.2">
      <c r="A4981" t="s">
        <v>5220</v>
      </c>
      <c r="B4981" t="s">
        <v>32553</v>
      </c>
      <c r="I4981" t="s">
        <v>5</v>
      </c>
      <c r="J4981">
        <v>182.29</v>
      </c>
    </row>
    <row r="4982" spans="1:10" x14ac:dyDescent="0.2">
      <c r="A4982" t="s">
        <v>5221</v>
      </c>
      <c r="B4982" t="s">
        <v>32553</v>
      </c>
      <c r="I4982" t="s">
        <v>5</v>
      </c>
      <c r="J4982">
        <v>177.26</v>
      </c>
    </row>
    <row r="4983" spans="1:10" x14ac:dyDescent="0.2">
      <c r="A4983" t="s">
        <v>5222</v>
      </c>
      <c r="B4983" t="s">
        <v>32554</v>
      </c>
      <c r="I4983" t="s">
        <v>5</v>
      </c>
      <c r="J4983">
        <v>244.2</v>
      </c>
    </row>
    <row r="4984" spans="1:10" x14ac:dyDescent="0.2">
      <c r="A4984" t="s">
        <v>5223</v>
      </c>
      <c r="B4984" t="s">
        <v>32554</v>
      </c>
      <c r="I4984" t="s">
        <v>5</v>
      </c>
      <c r="J4984">
        <v>238.08</v>
      </c>
    </row>
    <row r="4985" spans="1:10" x14ac:dyDescent="0.2">
      <c r="A4985" t="s">
        <v>5224</v>
      </c>
      <c r="B4985" t="s">
        <v>32555</v>
      </c>
      <c r="I4985" t="s">
        <v>5</v>
      </c>
      <c r="J4985">
        <v>266.11</v>
      </c>
    </row>
    <row r="4986" spans="1:10" x14ac:dyDescent="0.2">
      <c r="A4986" t="s">
        <v>5225</v>
      </c>
      <c r="B4986" t="s">
        <v>32555</v>
      </c>
      <c r="I4986" t="s">
        <v>5</v>
      </c>
      <c r="J4986">
        <v>259.94</v>
      </c>
    </row>
    <row r="4987" spans="1:10" x14ac:dyDescent="0.2">
      <c r="A4987" t="s">
        <v>5226</v>
      </c>
      <c r="B4987" t="s">
        <v>32556</v>
      </c>
      <c r="I4987" t="s">
        <v>5</v>
      </c>
      <c r="J4987">
        <v>346.62</v>
      </c>
    </row>
    <row r="4988" spans="1:10" x14ac:dyDescent="0.2">
      <c r="A4988" t="s">
        <v>5227</v>
      </c>
      <c r="B4988" t="s">
        <v>32556</v>
      </c>
      <c r="I4988" t="s">
        <v>5</v>
      </c>
      <c r="J4988">
        <v>339.29</v>
      </c>
    </row>
    <row r="4989" spans="1:10" x14ac:dyDescent="0.2">
      <c r="A4989" t="s">
        <v>5228</v>
      </c>
      <c r="B4989" t="s">
        <v>32557</v>
      </c>
      <c r="I4989" t="s">
        <v>5</v>
      </c>
      <c r="J4989">
        <v>459.52</v>
      </c>
    </row>
    <row r="4990" spans="1:10" x14ac:dyDescent="0.2">
      <c r="A4990" t="s">
        <v>5229</v>
      </c>
      <c r="B4990" t="s">
        <v>32557</v>
      </c>
      <c r="I4990" t="s">
        <v>5</v>
      </c>
      <c r="J4990">
        <v>451.3</v>
      </c>
    </row>
    <row r="4991" spans="1:10" x14ac:dyDescent="0.2">
      <c r="A4991" t="s">
        <v>5230</v>
      </c>
      <c r="B4991" t="s">
        <v>32558</v>
      </c>
      <c r="I4991" t="s">
        <v>5</v>
      </c>
      <c r="J4991">
        <v>532.38</v>
      </c>
    </row>
    <row r="4992" spans="1:10" x14ac:dyDescent="0.2">
      <c r="A4992" t="s">
        <v>5231</v>
      </c>
      <c r="B4992" t="s">
        <v>32558</v>
      </c>
      <c r="I4992" t="s">
        <v>5</v>
      </c>
      <c r="J4992">
        <v>523.41999999999996</v>
      </c>
    </row>
    <row r="4993" spans="1:10" x14ac:dyDescent="0.2">
      <c r="A4993" t="s">
        <v>5232</v>
      </c>
      <c r="B4993" t="s">
        <v>32559</v>
      </c>
      <c r="I4993" t="s">
        <v>5</v>
      </c>
      <c r="J4993">
        <v>541.94000000000005</v>
      </c>
    </row>
    <row r="4994" spans="1:10" x14ac:dyDescent="0.2">
      <c r="A4994" t="s">
        <v>5233</v>
      </c>
      <c r="B4994" t="s">
        <v>32559</v>
      </c>
      <c r="I4994" t="s">
        <v>5</v>
      </c>
      <c r="J4994">
        <v>532.23</v>
      </c>
    </row>
    <row r="4995" spans="1:10" x14ac:dyDescent="0.2">
      <c r="A4995" t="s">
        <v>5234</v>
      </c>
      <c r="B4995" t="s">
        <v>32560</v>
      </c>
      <c r="I4995" t="s">
        <v>5</v>
      </c>
      <c r="J4995">
        <v>680.87</v>
      </c>
    </row>
    <row r="4996" spans="1:10" x14ac:dyDescent="0.2">
      <c r="A4996" t="s">
        <v>5235</v>
      </c>
      <c r="B4996" t="s">
        <v>32560</v>
      </c>
      <c r="I4996" t="s">
        <v>5</v>
      </c>
      <c r="J4996">
        <v>670.13</v>
      </c>
    </row>
    <row r="4997" spans="1:10" x14ac:dyDescent="0.2">
      <c r="A4997" t="s">
        <v>5236</v>
      </c>
      <c r="B4997" t="s">
        <v>32561</v>
      </c>
      <c r="I4997" t="s">
        <v>5</v>
      </c>
      <c r="J4997">
        <v>789.53</v>
      </c>
    </row>
    <row r="4998" spans="1:10" x14ac:dyDescent="0.2">
      <c r="A4998" t="s">
        <v>5237</v>
      </c>
      <c r="B4998" t="s">
        <v>32561</v>
      </c>
      <c r="I4998" t="s">
        <v>5</v>
      </c>
      <c r="J4998">
        <v>776.99</v>
      </c>
    </row>
    <row r="4999" spans="1:10" x14ac:dyDescent="0.2">
      <c r="A4999" t="s">
        <v>5238</v>
      </c>
      <c r="B4999" t="s">
        <v>32562</v>
      </c>
      <c r="I4999" t="s">
        <v>5</v>
      </c>
      <c r="J4999">
        <v>1478.34</v>
      </c>
    </row>
    <row r="5000" spans="1:10" x14ac:dyDescent="0.2">
      <c r="A5000" t="s">
        <v>5239</v>
      </c>
      <c r="B5000" t="s">
        <v>32562</v>
      </c>
      <c r="I5000" t="s">
        <v>5</v>
      </c>
      <c r="J5000">
        <v>1464.63</v>
      </c>
    </row>
    <row r="5001" spans="1:10" x14ac:dyDescent="0.2">
      <c r="A5001" t="s">
        <v>5240</v>
      </c>
      <c r="B5001" t="s">
        <v>32563</v>
      </c>
      <c r="I5001" t="s">
        <v>5</v>
      </c>
      <c r="J5001">
        <v>1710.24</v>
      </c>
    </row>
    <row r="5002" spans="1:10" x14ac:dyDescent="0.2">
      <c r="A5002" t="s">
        <v>5241</v>
      </c>
      <c r="B5002" t="s">
        <v>32563</v>
      </c>
      <c r="I5002" t="s">
        <v>5</v>
      </c>
      <c r="J5002">
        <v>1694.46</v>
      </c>
    </row>
    <row r="5003" spans="1:10" x14ac:dyDescent="0.2">
      <c r="A5003" t="s">
        <v>5242</v>
      </c>
      <c r="B5003" t="s">
        <v>32564</v>
      </c>
      <c r="I5003" t="s">
        <v>5</v>
      </c>
      <c r="J5003">
        <v>2015.86</v>
      </c>
    </row>
    <row r="5004" spans="1:10" x14ac:dyDescent="0.2">
      <c r="A5004" t="s">
        <v>5243</v>
      </c>
      <c r="B5004" t="s">
        <v>32564</v>
      </c>
      <c r="I5004" t="s">
        <v>5</v>
      </c>
      <c r="J5004">
        <v>1997.52</v>
      </c>
    </row>
    <row r="5005" spans="1:10" x14ac:dyDescent="0.2">
      <c r="A5005" t="s">
        <v>5244</v>
      </c>
      <c r="B5005" t="s">
        <v>32565</v>
      </c>
      <c r="I5005" t="s">
        <v>5</v>
      </c>
      <c r="J5005">
        <v>2833.48</v>
      </c>
    </row>
    <row r="5006" spans="1:10" x14ac:dyDescent="0.2">
      <c r="A5006" t="s">
        <v>5245</v>
      </c>
      <c r="B5006" t="s">
        <v>32565</v>
      </c>
      <c r="I5006" t="s">
        <v>5</v>
      </c>
      <c r="J5006">
        <v>2810.95</v>
      </c>
    </row>
    <row r="5007" spans="1:10" x14ac:dyDescent="0.2">
      <c r="A5007" t="s">
        <v>5246</v>
      </c>
      <c r="B5007" t="s">
        <v>32566</v>
      </c>
      <c r="I5007" t="s">
        <v>5</v>
      </c>
      <c r="J5007">
        <v>49.19</v>
      </c>
    </row>
    <row r="5008" spans="1:10" x14ac:dyDescent="0.2">
      <c r="A5008" t="s">
        <v>5247</v>
      </c>
      <c r="B5008" t="s">
        <v>32566</v>
      </c>
      <c r="I5008" t="s">
        <v>5</v>
      </c>
      <c r="J5008">
        <v>46.76</v>
      </c>
    </row>
    <row r="5009" spans="1:10" x14ac:dyDescent="0.2">
      <c r="A5009" t="s">
        <v>5248</v>
      </c>
      <c r="B5009" t="s">
        <v>32567</v>
      </c>
      <c r="I5009" t="s">
        <v>5</v>
      </c>
      <c r="J5009">
        <v>49.64</v>
      </c>
    </row>
    <row r="5010" spans="1:10" x14ac:dyDescent="0.2">
      <c r="A5010" t="s">
        <v>5249</v>
      </c>
      <c r="B5010" t="s">
        <v>32567</v>
      </c>
      <c r="I5010" t="s">
        <v>5</v>
      </c>
      <c r="J5010">
        <v>47.16</v>
      </c>
    </row>
    <row r="5011" spans="1:10" x14ac:dyDescent="0.2">
      <c r="A5011" t="s">
        <v>5250</v>
      </c>
      <c r="B5011" t="s">
        <v>32568</v>
      </c>
      <c r="I5011" t="s">
        <v>5</v>
      </c>
      <c r="J5011">
        <v>87.77</v>
      </c>
    </row>
    <row r="5012" spans="1:10" x14ac:dyDescent="0.2">
      <c r="A5012" t="s">
        <v>5251</v>
      </c>
      <c r="B5012" t="s">
        <v>32568</v>
      </c>
      <c r="I5012" t="s">
        <v>5</v>
      </c>
      <c r="J5012">
        <v>83.78</v>
      </c>
    </row>
    <row r="5013" spans="1:10" x14ac:dyDescent="0.2">
      <c r="A5013" t="s">
        <v>5252</v>
      </c>
      <c r="B5013" t="s">
        <v>32569</v>
      </c>
      <c r="I5013" t="s">
        <v>5</v>
      </c>
      <c r="J5013">
        <v>124.99</v>
      </c>
    </row>
    <row r="5014" spans="1:10" x14ac:dyDescent="0.2">
      <c r="A5014" t="s">
        <v>5253</v>
      </c>
      <c r="B5014" t="s">
        <v>32569</v>
      </c>
      <c r="I5014" t="s">
        <v>5</v>
      </c>
      <c r="J5014">
        <v>120.42</v>
      </c>
    </row>
    <row r="5015" spans="1:10" x14ac:dyDescent="0.2">
      <c r="A5015" t="s">
        <v>5254</v>
      </c>
      <c r="B5015" t="s">
        <v>32570</v>
      </c>
      <c r="I5015" t="s">
        <v>5</v>
      </c>
      <c r="J5015">
        <v>229.32</v>
      </c>
    </row>
    <row r="5016" spans="1:10" x14ac:dyDescent="0.2">
      <c r="A5016" t="s">
        <v>5255</v>
      </c>
      <c r="B5016" t="s">
        <v>32570</v>
      </c>
      <c r="I5016" t="s">
        <v>5</v>
      </c>
      <c r="J5016">
        <v>223.13</v>
      </c>
    </row>
    <row r="5017" spans="1:10" x14ac:dyDescent="0.2">
      <c r="A5017" t="s">
        <v>5256</v>
      </c>
      <c r="B5017" t="s">
        <v>32571</v>
      </c>
      <c r="I5017" t="s">
        <v>5</v>
      </c>
      <c r="J5017">
        <v>322.39</v>
      </c>
    </row>
    <row r="5018" spans="1:10" x14ac:dyDescent="0.2">
      <c r="A5018" t="s">
        <v>5257</v>
      </c>
      <c r="B5018" t="s">
        <v>32571</v>
      </c>
      <c r="I5018" t="s">
        <v>5</v>
      </c>
      <c r="J5018">
        <v>315.64</v>
      </c>
    </row>
    <row r="5019" spans="1:10" x14ac:dyDescent="0.2">
      <c r="A5019" t="s">
        <v>5258</v>
      </c>
      <c r="B5019" t="s">
        <v>32572</v>
      </c>
      <c r="I5019" t="s">
        <v>5</v>
      </c>
      <c r="J5019">
        <v>339.38</v>
      </c>
    </row>
    <row r="5020" spans="1:10" x14ac:dyDescent="0.2">
      <c r="A5020" t="s">
        <v>5259</v>
      </c>
      <c r="B5020" t="s">
        <v>32572</v>
      </c>
      <c r="I5020" t="s">
        <v>5</v>
      </c>
      <c r="J5020">
        <v>332.67</v>
      </c>
    </row>
    <row r="5021" spans="1:10" x14ac:dyDescent="0.2">
      <c r="A5021" t="s">
        <v>5260</v>
      </c>
      <c r="B5021" t="s">
        <v>32573</v>
      </c>
      <c r="I5021" t="s">
        <v>5</v>
      </c>
      <c r="J5021">
        <v>445.37</v>
      </c>
    </row>
    <row r="5022" spans="1:10" x14ac:dyDescent="0.2">
      <c r="A5022" t="s">
        <v>5261</v>
      </c>
      <c r="B5022" t="s">
        <v>32573</v>
      </c>
      <c r="I5022" t="s">
        <v>5</v>
      </c>
      <c r="J5022">
        <v>437.57</v>
      </c>
    </row>
    <row r="5023" spans="1:10" x14ac:dyDescent="0.2">
      <c r="A5023" t="s">
        <v>5262</v>
      </c>
      <c r="B5023" t="s">
        <v>32574</v>
      </c>
      <c r="I5023" t="s">
        <v>5</v>
      </c>
      <c r="J5023">
        <v>556.47</v>
      </c>
    </row>
    <row r="5024" spans="1:10" x14ac:dyDescent="0.2">
      <c r="A5024" t="s">
        <v>5263</v>
      </c>
      <c r="B5024" t="s">
        <v>32574</v>
      </c>
      <c r="I5024" t="s">
        <v>5</v>
      </c>
      <c r="J5024">
        <v>547.58000000000004</v>
      </c>
    </row>
    <row r="5025" spans="1:10" x14ac:dyDescent="0.2">
      <c r="A5025" t="s">
        <v>5264</v>
      </c>
      <c r="B5025" t="s">
        <v>32575</v>
      </c>
      <c r="I5025" t="s">
        <v>5</v>
      </c>
      <c r="J5025">
        <v>655.08000000000004</v>
      </c>
    </row>
    <row r="5026" spans="1:10" x14ac:dyDescent="0.2">
      <c r="A5026" t="s">
        <v>5265</v>
      </c>
      <c r="B5026" t="s">
        <v>32575</v>
      </c>
      <c r="I5026" t="s">
        <v>5</v>
      </c>
      <c r="J5026">
        <v>644.98</v>
      </c>
    </row>
    <row r="5027" spans="1:10" x14ac:dyDescent="0.2">
      <c r="A5027" t="s">
        <v>5266</v>
      </c>
      <c r="B5027" t="s">
        <v>32576</v>
      </c>
      <c r="I5027" t="s">
        <v>5</v>
      </c>
      <c r="J5027">
        <v>1213.5999999999999</v>
      </c>
    </row>
    <row r="5028" spans="1:10" x14ac:dyDescent="0.2">
      <c r="A5028" t="s">
        <v>5267</v>
      </c>
      <c r="B5028" t="s">
        <v>32576</v>
      </c>
      <c r="I5028" t="s">
        <v>5</v>
      </c>
      <c r="J5028">
        <v>1202.29</v>
      </c>
    </row>
    <row r="5029" spans="1:10" x14ac:dyDescent="0.2">
      <c r="A5029" t="s">
        <v>5268</v>
      </c>
      <c r="B5029" t="s">
        <v>32577</v>
      </c>
      <c r="I5029" t="s">
        <v>5</v>
      </c>
      <c r="J5029">
        <v>1388.8</v>
      </c>
    </row>
    <row r="5030" spans="1:10" x14ac:dyDescent="0.2">
      <c r="A5030" t="s">
        <v>5269</v>
      </c>
      <c r="B5030" t="s">
        <v>32577</v>
      </c>
      <c r="I5030" t="s">
        <v>5</v>
      </c>
      <c r="J5030">
        <v>1378.04</v>
      </c>
    </row>
    <row r="5031" spans="1:10" x14ac:dyDescent="0.2">
      <c r="A5031" t="s">
        <v>5270</v>
      </c>
      <c r="B5031" t="s">
        <v>32578</v>
      </c>
      <c r="I5031" t="s">
        <v>5</v>
      </c>
      <c r="J5031">
        <v>1652.66</v>
      </c>
    </row>
    <row r="5032" spans="1:10" x14ac:dyDescent="0.2">
      <c r="A5032" t="s">
        <v>5271</v>
      </c>
      <c r="B5032" t="s">
        <v>32578</v>
      </c>
      <c r="I5032" t="s">
        <v>5</v>
      </c>
      <c r="J5032">
        <v>1638.2</v>
      </c>
    </row>
    <row r="5033" spans="1:10" x14ac:dyDescent="0.2">
      <c r="A5033" t="s">
        <v>5272</v>
      </c>
      <c r="B5033" t="s">
        <v>32579</v>
      </c>
      <c r="I5033" t="s">
        <v>5</v>
      </c>
      <c r="J5033">
        <v>2075.59</v>
      </c>
    </row>
    <row r="5034" spans="1:10" x14ac:dyDescent="0.2">
      <c r="A5034" t="s">
        <v>5273</v>
      </c>
      <c r="B5034" t="s">
        <v>32579</v>
      </c>
      <c r="I5034" t="s">
        <v>5</v>
      </c>
      <c r="J5034">
        <v>2060.02</v>
      </c>
    </row>
    <row r="5035" spans="1:10" x14ac:dyDescent="0.2">
      <c r="A5035" t="s">
        <v>5274</v>
      </c>
      <c r="B5035" t="s">
        <v>32580</v>
      </c>
      <c r="I5035" t="s">
        <v>5</v>
      </c>
      <c r="J5035">
        <v>2406.25</v>
      </c>
    </row>
    <row r="5036" spans="1:10" x14ac:dyDescent="0.2">
      <c r="A5036" t="s">
        <v>5275</v>
      </c>
      <c r="B5036" t="s">
        <v>32580</v>
      </c>
      <c r="I5036" t="s">
        <v>5</v>
      </c>
      <c r="J5036">
        <v>2388.2199999999998</v>
      </c>
    </row>
    <row r="5037" spans="1:10" x14ac:dyDescent="0.2">
      <c r="A5037" t="s">
        <v>5276</v>
      </c>
      <c r="B5037" t="s">
        <v>32581</v>
      </c>
      <c r="I5037" t="s">
        <v>5</v>
      </c>
      <c r="J5037">
        <v>2900.86</v>
      </c>
    </row>
    <row r="5038" spans="1:10" x14ac:dyDescent="0.2">
      <c r="A5038" t="s">
        <v>5277</v>
      </c>
      <c r="B5038" t="s">
        <v>32581</v>
      </c>
      <c r="I5038" t="s">
        <v>5</v>
      </c>
      <c r="J5038">
        <v>2881.38</v>
      </c>
    </row>
    <row r="5039" spans="1:10" x14ac:dyDescent="0.2">
      <c r="A5039" t="s">
        <v>5278</v>
      </c>
      <c r="B5039" t="s">
        <v>32582</v>
      </c>
      <c r="I5039" t="s">
        <v>5</v>
      </c>
      <c r="J5039">
        <v>5429.59</v>
      </c>
    </row>
    <row r="5040" spans="1:10" x14ac:dyDescent="0.2">
      <c r="A5040" t="s">
        <v>5279</v>
      </c>
      <c r="B5040" t="s">
        <v>32582</v>
      </c>
      <c r="I5040" t="s">
        <v>5</v>
      </c>
      <c r="J5040">
        <v>5403.77</v>
      </c>
    </row>
    <row r="5041" spans="1:10" x14ac:dyDescent="0.2">
      <c r="A5041" t="s">
        <v>5280</v>
      </c>
      <c r="B5041" t="s">
        <v>32583</v>
      </c>
      <c r="I5041" t="s">
        <v>5</v>
      </c>
      <c r="J5041">
        <v>49.94</v>
      </c>
    </row>
    <row r="5042" spans="1:10" x14ac:dyDescent="0.2">
      <c r="A5042" t="s">
        <v>5281</v>
      </c>
      <c r="B5042" t="s">
        <v>32583</v>
      </c>
      <c r="I5042" t="s">
        <v>5</v>
      </c>
      <c r="J5042">
        <v>47.41</v>
      </c>
    </row>
    <row r="5043" spans="1:10" x14ac:dyDescent="0.2">
      <c r="A5043" t="s">
        <v>5282</v>
      </c>
      <c r="B5043" t="s">
        <v>32584</v>
      </c>
      <c r="I5043" t="s">
        <v>5</v>
      </c>
      <c r="J5043">
        <v>88.03</v>
      </c>
    </row>
    <row r="5044" spans="1:10" x14ac:dyDescent="0.2">
      <c r="A5044" t="s">
        <v>5283</v>
      </c>
      <c r="B5044" t="s">
        <v>32584</v>
      </c>
      <c r="I5044" t="s">
        <v>5</v>
      </c>
      <c r="J5044">
        <v>84.01</v>
      </c>
    </row>
    <row r="5045" spans="1:10" x14ac:dyDescent="0.2">
      <c r="A5045" t="s">
        <v>5284</v>
      </c>
      <c r="B5045" t="s">
        <v>32585</v>
      </c>
      <c r="I5045" t="s">
        <v>5</v>
      </c>
      <c r="J5045">
        <v>124.73</v>
      </c>
    </row>
    <row r="5046" spans="1:10" x14ac:dyDescent="0.2">
      <c r="A5046" t="s">
        <v>5285</v>
      </c>
      <c r="B5046" t="s">
        <v>32585</v>
      </c>
      <c r="I5046" t="s">
        <v>5</v>
      </c>
      <c r="J5046">
        <v>120.2</v>
      </c>
    </row>
    <row r="5047" spans="1:10" x14ac:dyDescent="0.2">
      <c r="A5047" t="s">
        <v>5286</v>
      </c>
      <c r="B5047" t="s">
        <v>32586</v>
      </c>
      <c r="I5047" t="s">
        <v>5</v>
      </c>
      <c r="J5047">
        <v>182.06</v>
      </c>
    </row>
    <row r="5048" spans="1:10" x14ac:dyDescent="0.2">
      <c r="A5048" t="s">
        <v>5287</v>
      </c>
      <c r="B5048" t="s">
        <v>32586</v>
      </c>
      <c r="I5048" t="s">
        <v>5</v>
      </c>
      <c r="J5048">
        <v>177.04</v>
      </c>
    </row>
    <row r="5049" spans="1:10" x14ac:dyDescent="0.2">
      <c r="A5049" t="s">
        <v>5288</v>
      </c>
      <c r="B5049" t="s">
        <v>32587</v>
      </c>
      <c r="I5049" t="s">
        <v>5</v>
      </c>
      <c r="J5049">
        <v>243.92</v>
      </c>
    </row>
    <row r="5050" spans="1:10" x14ac:dyDescent="0.2">
      <c r="A5050" t="s">
        <v>5289</v>
      </c>
      <c r="B5050" t="s">
        <v>32587</v>
      </c>
      <c r="I5050" t="s">
        <v>5</v>
      </c>
      <c r="J5050">
        <v>237.82</v>
      </c>
    </row>
    <row r="5051" spans="1:10" x14ac:dyDescent="0.2">
      <c r="A5051" t="s">
        <v>5290</v>
      </c>
      <c r="B5051" t="s">
        <v>32588</v>
      </c>
      <c r="I5051" t="s">
        <v>5</v>
      </c>
      <c r="J5051">
        <v>265.26</v>
      </c>
    </row>
    <row r="5052" spans="1:10" x14ac:dyDescent="0.2">
      <c r="A5052" t="s">
        <v>5291</v>
      </c>
      <c r="B5052" t="s">
        <v>32588</v>
      </c>
      <c r="I5052" t="s">
        <v>5</v>
      </c>
      <c r="J5052">
        <v>259.12</v>
      </c>
    </row>
    <row r="5053" spans="1:10" x14ac:dyDescent="0.2">
      <c r="A5053" t="s">
        <v>5292</v>
      </c>
      <c r="B5053" t="s">
        <v>32589</v>
      </c>
      <c r="I5053" t="s">
        <v>5</v>
      </c>
      <c r="J5053">
        <v>343.82</v>
      </c>
    </row>
    <row r="5054" spans="1:10" x14ac:dyDescent="0.2">
      <c r="A5054" t="s">
        <v>5293</v>
      </c>
      <c r="B5054" t="s">
        <v>32589</v>
      </c>
      <c r="I5054" t="s">
        <v>5</v>
      </c>
      <c r="J5054">
        <v>336.6</v>
      </c>
    </row>
    <row r="5055" spans="1:10" x14ac:dyDescent="0.2">
      <c r="A5055" t="s">
        <v>5294</v>
      </c>
      <c r="B5055" t="s">
        <v>32590</v>
      </c>
      <c r="I5055" t="s">
        <v>5</v>
      </c>
      <c r="J5055">
        <v>456.44</v>
      </c>
    </row>
    <row r="5056" spans="1:10" x14ac:dyDescent="0.2">
      <c r="A5056" t="s">
        <v>5295</v>
      </c>
      <c r="B5056" t="s">
        <v>32590</v>
      </c>
      <c r="I5056" t="s">
        <v>5</v>
      </c>
      <c r="J5056">
        <v>448.35</v>
      </c>
    </row>
    <row r="5057" spans="1:10" x14ac:dyDescent="0.2">
      <c r="A5057" t="s">
        <v>5296</v>
      </c>
      <c r="B5057" t="s">
        <v>32591</v>
      </c>
      <c r="I5057" t="s">
        <v>5</v>
      </c>
      <c r="J5057">
        <v>527.04999999999995</v>
      </c>
    </row>
    <row r="5058" spans="1:10" x14ac:dyDescent="0.2">
      <c r="A5058" t="s">
        <v>5297</v>
      </c>
      <c r="B5058" t="s">
        <v>32591</v>
      </c>
      <c r="I5058" t="s">
        <v>5</v>
      </c>
      <c r="J5058">
        <v>518.29</v>
      </c>
    </row>
    <row r="5059" spans="1:10" x14ac:dyDescent="0.2">
      <c r="A5059" t="s">
        <v>5298</v>
      </c>
      <c r="B5059" t="s">
        <v>32592</v>
      </c>
      <c r="I5059" t="s">
        <v>5</v>
      </c>
      <c r="J5059">
        <v>534.73</v>
      </c>
    </row>
    <row r="5060" spans="1:10" x14ac:dyDescent="0.2">
      <c r="A5060" t="s">
        <v>5299</v>
      </c>
      <c r="B5060" t="s">
        <v>32592</v>
      </c>
      <c r="I5060" t="s">
        <v>5</v>
      </c>
      <c r="J5060">
        <v>525.29</v>
      </c>
    </row>
    <row r="5061" spans="1:10" x14ac:dyDescent="0.2">
      <c r="A5061" t="s">
        <v>5300</v>
      </c>
      <c r="B5061" t="s">
        <v>32593</v>
      </c>
      <c r="I5061" t="s">
        <v>5</v>
      </c>
      <c r="J5061">
        <v>670.55</v>
      </c>
    </row>
    <row r="5062" spans="1:10" x14ac:dyDescent="0.2">
      <c r="A5062" t="s">
        <v>5301</v>
      </c>
      <c r="B5062" t="s">
        <v>32593</v>
      </c>
      <c r="I5062" t="s">
        <v>5</v>
      </c>
      <c r="J5062">
        <v>660.21</v>
      </c>
    </row>
    <row r="5063" spans="1:10" x14ac:dyDescent="0.2">
      <c r="A5063" t="s">
        <v>5302</v>
      </c>
      <c r="B5063" t="s">
        <v>32594</v>
      </c>
      <c r="I5063" t="s">
        <v>5</v>
      </c>
      <c r="J5063">
        <v>771.21</v>
      </c>
    </row>
    <row r="5064" spans="1:10" x14ac:dyDescent="0.2">
      <c r="A5064" t="s">
        <v>5303</v>
      </c>
      <c r="B5064" t="s">
        <v>32594</v>
      </c>
      <c r="I5064" t="s">
        <v>5</v>
      </c>
      <c r="J5064">
        <v>759.35</v>
      </c>
    </row>
    <row r="5065" spans="1:10" x14ac:dyDescent="0.2">
      <c r="A5065" t="s">
        <v>5304</v>
      </c>
      <c r="B5065" t="s">
        <v>32595</v>
      </c>
      <c r="I5065" t="s">
        <v>5</v>
      </c>
      <c r="J5065">
        <v>1461.83</v>
      </c>
    </row>
    <row r="5066" spans="1:10" x14ac:dyDescent="0.2">
      <c r="A5066" t="s">
        <v>5305</v>
      </c>
      <c r="B5066" t="s">
        <v>32595</v>
      </c>
      <c r="I5066" t="s">
        <v>5</v>
      </c>
      <c r="J5066">
        <v>1448.78</v>
      </c>
    </row>
    <row r="5067" spans="1:10" x14ac:dyDescent="0.2">
      <c r="A5067" t="s">
        <v>5306</v>
      </c>
      <c r="B5067" t="s">
        <v>32596</v>
      </c>
      <c r="I5067" t="s">
        <v>5</v>
      </c>
      <c r="J5067">
        <v>1683.32</v>
      </c>
    </row>
    <row r="5068" spans="1:10" x14ac:dyDescent="0.2">
      <c r="A5068" t="s">
        <v>5307</v>
      </c>
      <c r="B5068" t="s">
        <v>32596</v>
      </c>
      <c r="I5068" t="s">
        <v>5</v>
      </c>
      <c r="J5068">
        <v>1668.56</v>
      </c>
    </row>
    <row r="5069" spans="1:10" x14ac:dyDescent="0.2">
      <c r="A5069" t="s">
        <v>5308</v>
      </c>
      <c r="B5069" t="s">
        <v>32597</v>
      </c>
      <c r="I5069" t="s">
        <v>5</v>
      </c>
      <c r="J5069">
        <v>1946.08</v>
      </c>
    </row>
    <row r="5070" spans="1:10" x14ac:dyDescent="0.2">
      <c r="A5070" t="s">
        <v>5309</v>
      </c>
      <c r="B5070" t="s">
        <v>32597</v>
      </c>
      <c r="I5070" t="s">
        <v>5</v>
      </c>
      <c r="J5070">
        <v>1930.1</v>
      </c>
    </row>
    <row r="5071" spans="1:10" x14ac:dyDescent="0.2">
      <c r="A5071" t="s">
        <v>5310</v>
      </c>
      <c r="B5071" t="s">
        <v>32598</v>
      </c>
      <c r="I5071" t="s">
        <v>5</v>
      </c>
      <c r="J5071">
        <v>2744.55</v>
      </c>
    </row>
    <row r="5072" spans="1:10" x14ac:dyDescent="0.2">
      <c r="A5072" t="s">
        <v>5311</v>
      </c>
      <c r="B5072" t="s">
        <v>32598</v>
      </c>
      <c r="I5072" t="s">
        <v>5</v>
      </c>
      <c r="J5072">
        <v>2725.05</v>
      </c>
    </row>
    <row r="5073" spans="1:10" x14ac:dyDescent="0.2">
      <c r="A5073" t="s">
        <v>5312</v>
      </c>
      <c r="B5073" t="s">
        <v>32599</v>
      </c>
      <c r="I5073" t="s">
        <v>5</v>
      </c>
      <c r="J5073">
        <v>54.54</v>
      </c>
    </row>
    <row r="5074" spans="1:10" x14ac:dyDescent="0.2">
      <c r="A5074" t="s">
        <v>5313</v>
      </c>
      <c r="B5074" t="s">
        <v>32599</v>
      </c>
      <c r="I5074" t="s">
        <v>5</v>
      </c>
      <c r="J5074">
        <v>51.4</v>
      </c>
    </row>
    <row r="5075" spans="1:10" x14ac:dyDescent="0.2">
      <c r="A5075" t="s">
        <v>5314</v>
      </c>
      <c r="B5075" t="s">
        <v>32600</v>
      </c>
      <c r="I5075" t="s">
        <v>5</v>
      </c>
      <c r="J5075">
        <v>88.17</v>
      </c>
    </row>
    <row r="5076" spans="1:10" x14ac:dyDescent="0.2">
      <c r="A5076" t="s">
        <v>5315</v>
      </c>
      <c r="B5076" t="s">
        <v>32600</v>
      </c>
      <c r="I5076" t="s">
        <v>5</v>
      </c>
      <c r="J5076">
        <v>84.13</v>
      </c>
    </row>
    <row r="5077" spans="1:10" x14ac:dyDescent="0.2">
      <c r="A5077" t="s">
        <v>5316</v>
      </c>
      <c r="B5077" t="s">
        <v>32601</v>
      </c>
      <c r="I5077" t="s">
        <v>5</v>
      </c>
      <c r="J5077">
        <v>124.52</v>
      </c>
    </row>
    <row r="5078" spans="1:10" x14ac:dyDescent="0.2">
      <c r="A5078" t="s">
        <v>5317</v>
      </c>
      <c r="B5078" t="s">
        <v>32601</v>
      </c>
      <c r="I5078" t="s">
        <v>5</v>
      </c>
      <c r="J5078">
        <v>120.02</v>
      </c>
    </row>
    <row r="5079" spans="1:10" x14ac:dyDescent="0.2">
      <c r="A5079" t="s">
        <v>5318</v>
      </c>
      <c r="B5079" t="s">
        <v>32602</v>
      </c>
      <c r="I5079" t="s">
        <v>5</v>
      </c>
      <c r="J5079">
        <v>229.41</v>
      </c>
    </row>
    <row r="5080" spans="1:10" x14ac:dyDescent="0.2">
      <c r="A5080" t="s">
        <v>5319</v>
      </c>
      <c r="B5080" t="s">
        <v>32602</v>
      </c>
      <c r="I5080" t="s">
        <v>5</v>
      </c>
      <c r="J5080">
        <v>223.33</v>
      </c>
    </row>
    <row r="5081" spans="1:10" x14ac:dyDescent="0.2">
      <c r="A5081" t="s">
        <v>5320</v>
      </c>
      <c r="B5081" t="s">
        <v>32603</v>
      </c>
      <c r="I5081" t="s">
        <v>5</v>
      </c>
      <c r="J5081">
        <v>322.37</v>
      </c>
    </row>
    <row r="5082" spans="1:10" x14ac:dyDescent="0.2">
      <c r="A5082" t="s">
        <v>5321</v>
      </c>
      <c r="B5082" t="s">
        <v>32603</v>
      </c>
      <c r="I5082" t="s">
        <v>5</v>
      </c>
      <c r="J5082">
        <v>315.62</v>
      </c>
    </row>
    <row r="5083" spans="1:10" x14ac:dyDescent="0.2">
      <c r="A5083" t="s">
        <v>5322</v>
      </c>
      <c r="B5083" t="s">
        <v>32604</v>
      </c>
      <c r="I5083" t="s">
        <v>5</v>
      </c>
      <c r="J5083">
        <v>342.8</v>
      </c>
    </row>
    <row r="5084" spans="1:10" x14ac:dyDescent="0.2">
      <c r="A5084" t="s">
        <v>5323</v>
      </c>
      <c r="B5084" t="s">
        <v>32604</v>
      </c>
      <c r="I5084" t="s">
        <v>5</v>
      </c>
      <c r="J5084">
        <v>336.03</v>
      </c>
    </row>
    <row r="5085" spans="1:10" x14ac:dyDescent="0.2">
      <c r="A5085" t="s">
        <v>5324</v>
      </c>
      <c r="B5085" t="s">
        <v>32605</v>
      </c>
      <c r="I5085" t="s">
        <v>5</v>
      </c>
      <c r="J5085">
        <v>445.12</v>
      </c>
    </row>
    <row r="5086" spans="1:10" x14ac:dyDescent="0.2">
      <c r="A5086" t="s">
        <v>5325</v>
      </c>
      <c r="B5086" t="s">
        <v>32605</v>
      </c>
      <c r="I5086" t="s">
        <v>5</v>
      </c>
      <c r="J5086">
        <v>437.37</v>
      </c>
    </row>
    <row r="5087" spans="1:10" x14ac:dyDescent="0.2">
      <c r="A5087" t="s">
        <v>5326</v>
      </c>
      <c r="B5087" t="s">
        <v>32606</v>
      </c>
      <c r="I5087" t="s">
        <v>5</v>
      </c>
      <c r="J5087">
        <v>552.36</v>
      </c>
    </row>
    <row r="5088" spans="1:10" x14ac:dyDescent="0.2">
      <c r="A5088" t="s">
        <v>5327</v>
      </c>
      <c r="B5088" t="s">
        <v>32606</v>
      </c>
      <c r="I5088" t="s">
        <v>5</v>
      </c>
      <c r="J5088">
        <v>543.63</v>
      </c>
    </row>
    <row r="5089" spans="1:10" x14ac:dyDescent="0.2">
      <c r="A5089" t="s">
        <v>5328</v>
      </c>
      <c r="B5089" t="s">
        <v>32607</v>
      </c>
      <c r="I5089" t="s">
        <v>5</v>
      </c>
      <c r="J5089">
        <v>649.89</v>
      </c>
    </row>
    <row r="5090" spans="1:10" x14ac:dyDescent="0.2">
      <c r="A5090" t="s">
        <v>5329</v>
      </c>
      <c r="B5090" t="s">
        <v>32607</v>
      </c>
      <c r="I5090" t="s">
        <v>5</v>
      </c>
      <c r="J5090">
        <v>639.99</v>
      </c>
    </row>
    <row r="5091" spans="1:10" x14ac:dyDescent="0.2">
      <c r="A5091" t="s">
        <v>5330</v>
      </c>
      <c r="B5091" t="s">
        <v>32608</v>
      </c>
      <c r="I5091" t="s">
        <v>5</v>
      </c>
      <c r="J5091">
        <v>1206.96</v>
      </c>
    </row>
    <row r="5092" spans="1:10" x14ac:dyDescent="0.2">
      <c r="A5092" t="s">
        <v>5331</v>
      </c>
      <c r="B5092" t="s">
        <v>32608</v>
      </c>
      <c r="I5092" t="s">
        <v>5</v>
      </c>
      <c r="J5092">
        <v>1195.9000000000001</v>
      </c>
    </row>
    <row r="5093" spans="1:10" x14ac:dyDescent="0.2">
      <c r="A5093" t="s">
        <v>5332</v>
      </c>
      <c r="B5093" t="s">
        <v>32609</v>
      </c>
      <c r="I5093" t="s">
        <v>5</v>
      </c>
      <c r="J5093">
        <v>1389.7</v>
      </c>
    </row>
    <row r="5094" spans="1:10" x14ac:dyDescent="0.2">
      <c r="A5094" t="s">
        <v>5333</v>
      </c>
      <c r="B5094" t="s">
        <v>32609</v>
      </c>
      <c r="I5094" t="s">
        <v>5</v>
      </c>
      <c r="J5094">
        <v>1377.76</v>
      </c>
    </row>
    <row r="5095" spans="1:10" x14ac:dyDescent="0.2">
      <c r="A5095" t="s">
        <v>5334</v>
      </c>
      <c r="B5095" t="s">
        <v>32610</v>
      </c>
      <c r="I5095" t="s">
        <v>5</v>
      </c>
      <c r="J5095">
        <v>1635.62</v>
      </c>
    </row>
    <row r="5096" spans="1:10" x14ac:dyDescent="0.2">
      <c r="A5096" t="s">
        <v>5335</v>
      </c>
      <c r="B5096" t="s">
        <v>32610</v>
      </c>
      <c r="I5096" t="s">
        <v>5</v>
      </c>
      <c r="J5096">
        <v>1621.82</v>
      </c>
    </row>
    <row r="5097" spans="1:10" x14ac:dyDescent="0.2">
      <c r="A5097" t="s">
        <v>5336</v>
      </c>
      <c r="B5097" t="s">
        <v>32611</v>
      </c>
      <c r="I5097" t="s">
        <v>5</v>
      </c>
      <c r="J5097">
        <v>2058.81</v>
      </c>
    </row>
    <row r="5098" spans="1:10" x14ac:dyDescent="0.2">
      <c r="A5098" t="s">
        <v>5337</v>
      </c>
      <c r="B5098" t="s">
        <v>32611</v>
      </c>
      <c r="I5098" t="s">
        <v>5</v>
      </c>
      <c r="J5098">
        <v>2043.8</v>
      </c>
    </row>
    <row r="5099" spans="1:10" x14ac:dyDescent="0.2">
      <c r="A5099" t="s">
        <v>5338</v>
      </c>
      <c r="B5099" t="s">
        <v>32612</v>
      </c>
      <c r="I5099" t="s">
        <v>5</v>
      </c>
      <c r="J5099">
        <v>2382.86</v>
      </c>
    </row>
    <row r="5100" spans="1:10" x14ac:dyDescent="0.2">
      <c r="A5100" t="s">
        <v>5339</v>
      </c>
      <c r="B5100" t="s">
        <v>32612</v>
      </c>
      <c r="I5100" t="s">
        <v>5</v>
      </c>
      <c r="J5100">
        <v>2365.7600000000002</v>
      </c>
    </row>
    <row r="5101" spans="1:10" x14ac:dyDescent="0.2">
      <c r="A5101" t="s">
        <v>5340</v>
      </c>
      <c r="B5101" t="s">
        <v>32613</v>
      </c>
      <c r="I5101" t="s">
        <v>5</v>
      </c>
      <c r="J5101">
        <v>2869.25</v>
      </c>
    </row>
    <row r="5102" spans="1:10" x14ac:dyDescent="0.2">
      <c r="A5102" t="s">
        <v>5341</v>
      </c>
      <c r="B5102" t="s">
        <v>32613</v>
      </c>
      <c r="I5102" t="s">
        <v>5</v>
      </c>
      <c r="J5102">
        <v>2850.98</v>
      </c>
    </row>
    <row r="5103" spans="1:10" x14ac:dyDescent="0.2">
      <c r="A5103" t="s">
        <v>5342</v>
      </c>
      <c r="B5103" t="s">
        <v>32614</v>
      </c>
      <c r="I5103" t="s">
        <v>5</v>
      </c>
      <c r="J5103">
        <v>5369.45</v>
      </c>
    </row>
    <row r="5104" spans="1:10" x14ac:dyDescent="0.2">
      <c r="A5104" t="s">
        <v>5343</v>
      </c>
      <c r="B5104" t="s">
        <v>32614</v>
      </c>
      <c r="I5104" t="s">
        <v>5</v>
      </c>
      <c r="J5104">
        <v>5346.03</v>
      </c>
    </row>
    <row r="5105" spans="1:10" x14ac:dyDescent="0.2">
      <c r="A5105" t="s">
        <v>5344</v>
      </c>
      <c r="B5105" t="s">
        <v>32615</v>
      </c>
      <c r="I5105" t="s">
        <v>5</v>
      </c>
      <c r="J5105">
        <v>151.61000000000001</v>
      </c>
    </row>
    <row r="5106" spans="1:10" x14ac:dyDescent="0.2">
      <c r="A5106" t="s">
        <v>5345</v>
      </c>
      <c r="B5106" t="s">
        <v>32615</v>
      </c>
      <c r="I5106" t="s">
        <v>5</v>
      </c>
      <c r="J5106">
        <v>147.41999999999999</v>
      </c>
    </row>
    <row r="5107" spans="1:10" x14ac:dyDescent="0.2">
      <c r="A5107" t="s">
        <v>5346</v>
      </c>
      <c r="B5107" t="s">
        <v>32616</v>
      </c>
      <c r="I5107" t="s">
        <v>5</v>
      </c>
      <c r="J5107">
        <v>282.92</v>
      </c>
    </row>
    <row r="5108" spans="1:10" x14ac:dyDescent="0.2">
      <c r="A5108" t="s">
        <v>5347</v>
      </c>
      <c r="B5108" t="s">
        <v>32616</v>
      </c>
      <c r="I5108" t="s">
        <v>5</v>
      </c>
      <c r="J5108">
        <v>277.81</v>
      </c>
    </row>
    <row r="5109" spans="1:10" x14ac:dyDescent="0.2">
      <c r="A5109" t="s">
        <v>5348</v>
      </c>
      <c r="B5109" t="s">
        <v>32617</v>
      </c>
      <c r="I5109" t="s">
        <v>5</v>
      </c>
      <c r="J5109">
        <v>408.87</v>
      </c>
    </row>
    <row r="5110" spans="1:10" x14ac:dyDescent="0.2">
      <c r="A5110" t="s">
        <v>5349</v>
      </c>
      <c r="B5110" t="s">
        <v>32617</v>
      </c>
      <c r="I5110" t="s">
        <v>5</v>
      </c>
      <c r="J5110">
        <v>403.35</v>
      </c>
    </row>
    <row r="5111" spans="1:10" x14ac:dyDescent="0.2">
      <c r="A5111" t="s">
        <v>5350</v>
      </c>
      <c r="B5111" t="s">
        <v>32618</v>
      </c>
      <c r="I5111" t="s">
        <v>5</v>
      </c>
      <c r="J5111">
        <v>648.13</v>
      </c>
    </row>
    <row r="5112" spans="1:10" x14ac:dyDescent="0.2">
      <c r="A5112" t="s">
        <v>5351</v>
      </c>
      <c r="B5112" t="s">
        <v>32618</v>
      </c>
      <c r="I5112" t="s">
        <v>5</v>
      </c>
      <c r="J5112">
        <v>640.15</v>
      </c>
    </row>
    <row r="5113" spans="1:10" x14ac:dyDescent="0.2">
      <c r="A5113" t="s">
        <v>5352</v>
      </c>
      <c r="B5113" t="s">
        <v>32619</v>
      </c>
      <c r="I5113" t="s">
        <v>5</v>
      </c>
      <c r="J5113">
        <v>856.44</v>
      </c>
    </row>
    <row r="5114" spans="1:10" x14ac:dyDescent="0.2">
      <c r="A5114" t="s">
        <v>5353</v>
      </c>
      <c r="B5114" t="s">
        <v>32619</v>
      </c>
      <c r="I5114" t="s">
        <v>5</v>
      </c>
      <c r="J5114">
        <v>846.43</v>
      </c>
    </row>
    <row r="5115" spans="1:10" x14ac:dyDescent="0.2">
      <c r="A5115" t="s">
        <v>5354</v>
      </c>
      <c r="B5115" t="s">
        <v>32620</v>
      </c>
      <c r="I5115" t="s">
        <v>5</v>
      </c>
      <c r="J5115">
        <v>1121.03</v>
      </c>
    </row>
    <row r="5116" spans="1:10" x14ac:dyDescent="0.2">
      <c r="A5116" t="s">
        <v>5355</v>
      </c>
      <c r="B5116" t="s">
        <v>32620</v>
      </c>
      <c r="I5116" t="s">
        <v>5</v>
      </c>
      <c r="J5116">
        <v>1109.8499999999999</v>
      </c>
    </row>
    <row r="5117" spans="1:10" x14ac:dyDescent="0.2">
      <c r="A5117" t="s">
        <v>5356</v>
      </c>
      <c r="B5117" t="s">
        <v>32621</v>
      </c>
      <c r="I5117" t="s">
        <v>5</v>
      </c>
      <c r="J5117">
        <v>2564.59</v>
      </c>
    </row>
    <row r="5118" spans="1:10" x14ac:dyDescent="0.2">
      <c r="A5118" t="s">
        <v>5357</v>
      </c>
      <c r="B5118" t="s">
        <v>32621</v>
      </c>
      <c r="I5118" t="s">
        <v>5</v>
      </c>
      <c r="J5118">
        <v>2552.58</v>
      </c>
    </row>
    <row r="5119" spans="1:10" x14ac:dyDescent="0.2">
      <c r="A5119" t="s">
        <v>5358</v>
      </c>
      <c r="B5119" t="s">
        <v>32622</v>
      </c>
      <c r="I5119" t="s">
        <v>5</v>
      </c>
      <c r="J5119">
        <v>3243.24</v>
      </c>
    </row>
    <row r="5120" spans="1:10" x14ac:dyDescent="0.2">
      <c r="A5120" t="s">
        <v>5359</v>
      </c>
      <c r="B5120" t="s">
        <v>32622</v>
      </c>
      <c r="I5120" t="s">
        <v>5</v>
      </c>
      <c r="J5120">
        <v>3229.82</v>
      </c>
    </row>
    <row r="5121" spans="1:10" x14ac:dyDescent="0.2">
      <c r="A5121" t="s">
        <v>5360</v>
      </c>
      <c r="B5121" t="s">
        <v>32623</v>
      </c>
      <c r="I5121" t="s">
        <v>5</v>
      </c>
      <c r="J5121">
        <v>6613.38</v>
      </c>
    </row>
    <row r="5122" spans="1:10" x14ac:dyDescent="0.2">
      <c r="A5122" t="s">
        <v>5361</v>
      </c>
      <c r="B5122" t="s">
        <v>32623</v>
      </c>
      <c r="I5122" t="s">
        <v>5</v>
      </c>
      <c r="J5122">
        <v>6599.13</v>
      </c>
    </row>
    <row r="5123" spans="1:10" x14ac:dyDescent="0.2">
      <c r="A5123" t="s">
        <v>5362</v>
      </c>
      <c r="B5123" t="s">
        <v>32624</v>
      </c>
      <c r="I5123" t="s">
        <v>5</v>
      </c>
      <c r="J5123">
        <v>7870.61</v>
      </c>
    </row>
    <row r="5124" spans="1:10" x14ac:dyDescent="0.2">
      <c r="A5124" t="s">
        <v>5363</v>
      </c>
      <c r="B5124" t="s">
        <v>32624</v>
      </c>
      <c r="I5124" t="s">
        <v>5</v>
      </c>
      <c r="J5124">
        <v>7854.69</v>
      </c>
    </row>
    <row r="5125" spans="1:10" x14ac:dyDescent="0.2">
      <c r="A5125" t="s">
        <v>5364</v>
      </c>
      <c r="B5125" t="s">
        <v>32625</v>
      </c>
      <c r="I5125" t="s">
        <v>5</v>
      </c>
      <c r="J5125">
        <v>8165.23</v>
      </c>
    </row>
    <row r="5126" spans="1:10" x14ac:dyDescent="0.2">
      <c r="A5126" t="s">
        <v>5365</v>
      </c>
      <c r="B5126" t="s">
        <v>32625</v>
      </c>
      <c r="I5126" t="s">
        <v>5</v>
      </c>
      <c r="J5126">
        <v>8148.08</v>
      </c>
    </row>
    <row r="5127" spans="1:10" x14ac:dyDescent="0.2">
      <c r="A5127" t="s">
        <v>5366</v>
      </c>
      <c r="B5127" t="s">
        <v>32626</v>
      </c>
      <c r="I5127" t="s">
        <v>5</v>
      </c>
      <c r="J5127">
        <v>9636.26</v>
      </c>
    </row>
    <row r="5128" spans="1:10" x14ac:dyDescent="0.2">
      <c r="A5128" t="s">
        <v>5367</v>
      </c>
      <c r="B5128" t="s">
        <v>32626</v>
      </c>
      <c r="I5128" t="s">
        <v>5</v>
      </c>
      <c r="J5128">
        <v>9617.35</v>
      </c>
    </row>
    <row r="5129" spans="1:10" x14ac:dyDescent="0.2">
      <c r="A5129" t="s">
        <v>5368</v>
      </c>
      <c r="B5129" t="s">
        <v>32627</v>
      </c>
      <c r="I5129" t="s">
        <v>5</v>
      </c>
      <c r="J5129">
        <v>14893.42</v>
      </c>
    </row>
    <row r="5130" spans="1:10" x14ac:dyDescent="0.2">
      <c r="A5130" t="s">
        <v>5369</v>
      </c>
      <c r="B5130" t="s">
        <v>32627</v>
      </c>
      <c r="I5130" t="s">
        <v>5</v>
      </c>
      <c r="J5130">
        <v>14873.1</v>
      </c>
    </row>
    <row r="5131" spans="1:10" x14ac:dyDescent="0.2">
      <c r="A5131" t="s">
        <v>5370</v>
      </c>
      <c r="B5131" t="s">
        <v>32628</v>
      </c>
      <c r="I5131" t="s">
        <v>5</v>
      </c>
      <c r="J5131">
        <v>17015.46</v>
      </c>
    </row>
    <row r="5132" spans="1:10" x14ac:dyDescent="0.2">
      <c r="A5132" t="s">
        <v>5371</v>
      </c>
      <c r="B5132" t="s">
        <v>32628</v>
      </c>
      <c r="I5132" t="s">
        <v>5</v>
      </c>
      <c r="J5132">
        <v>16991.27</v>
      </c>
    </row>
    <row r="5133" spans="1:10" x14ac:dyDescent="0.2">
      <c r="A5133" t="s">
        <v>5372</v>
      </c>
      <c r="B5133" t="s">
        <v>32629</v>
      </c>
      <c r="I5133" t="s">
        <v>5</v>
      </c>
      <c r="J5133">
        <v>151.61000000000001</v>
      </c>
    </row>
    <row r="5134" spans="1:10" x14ac:dyDescent="0.2">
      <c r="A5134" t="s">
        <v>5373</v>
      </c>
      <c r="B5134" t="s">
        <v>32629</v>
      </c>
      <c r="I5134" t="s">
        <v>5</v>
      </c>
      <c r="J5134">
        <v>147.41999999999999</v>
      </c>
    </row>
    <row r="5135" spans="1:10" x14ac:dyDescent="0.2">
      <c r="A5135" t="s">
        <v>5374</v>
      </c>
      <c r="B5135" t="s">
        <v>32630</v>
      </c>
      <c r="I5135" t="s">
        <v>5</v>
      </c>
      <c r="J5135">
        <v>274.68</v>
      </c>
    </row>
    <row r="5136" spans="1:10" x14ac:dyDescent="0.2">
      <c r="A5136" t="s">
        <v>5375</v>
      </c>
      <c r="B5136" t="s">
        <v>32630</v>
      </c>
      <c r="I5136" t="s">
        <v>5</v>
      </c>
      <c r="J5136">
        <v>269.57</v>
      </c>
    </row>
    <row r="5137" spans="1:10" x14ac:dyDescent="0.2">
      <c r="A5137" t="s">
        <v>5376</v>
      </c>
      <c r="B5137" t="s">
        <v>32631</v>
      </c>
      <c r="I5137" t="s">
        <v>5</v>
      </c>
      <c r="J5137">
        <v>404.71</v>
      </c>
    </row>
    <row r="5138" spans="1:10" x14ac:dyDescent="0.2">
      <c r="A5138" t="s">
        <v>5377</v>
      </c>
      <c r="B5138" t="s">
        <v>32631</v>
      </c>
      <c r="I5138" t="s">
        <v>5</v>
      </c>
      <c r="J5138">
        <v>399.19</v>
      </c>
    </row>
    <row r="5139" spans="1:10" x14ac:dyDescent="0.2">
      <c r="A5139" t="s">
        <v>5378</v>
      </c>
      <c r="B5139" t="s">
        <v>32632</v>
      </c>
      <c r="I5139" t="s">
        <v>5</v>
      </c>
      <c r="J5139">
        <v>592.82000000000005</v>
      </c>
    </row>
    <row r="5140" spans="1:10" x14ac:dyDescent="0.2">
      <c r="A5140" t="s">
        <v>5379</v>
      </c>
      <c r="B5140" t="s">
        <v>32632</v>
      </c>
      <c r="I5140" t="s">
        <v>5</v>
      </c>
      <c r="J5140">
        <v>586.16999999999996</v>
      </c>
    </row>
    <row r="5141" spans="1:10" x14ac:dyDescent="0.2">
      <c r="A5141" t="s">
        <v>5380</v>
      </c>
      <c r="B5141" t="s">
        <v>32633</v>
      </c>
      <c r="I5141" t="s">
        <v>5</v>
      </c>
      <c r="J5141">
        <v>1358.85</v>
      </c>
    </row>
    <row r="5142" spans="1:10" x14ac:dyDescent="0.2">
      <c r="A5142" t="s">
        <v>5381</v>
      </c>
      <c r="B5142" t="s">
        <v>32633</v>
      </c>
      <c r="I5142" t="s">
        <v>5</v>
      </c>
      <c r="J5142">
        <v>1350.27</v>
      </c>
    </row>
    <row r="5143" spans="1:10" x14ac:dyDescent="0.2">
      <c r="A5143" t="s">
        <v>5382</v>
      </c>
      <c r="B5143" t="s">
        <v>32634</v>
      </c>
      <c r="I5143" t="s">
        <v>5</v>
      </c>
      <c r="J5143">
        <v>1493.88</v>
      </c>
    </row>
    <row r="5144" spans="1:10" x14ac:dyDescent="0.2">
      <c r="A5144" t="s">
        <v>5383</v>
      </c>
      <c r="B5144" t="s">
        <v>32634</v>
      </c>
      <c r="I5144" t="s">
        <v>5</v>
      </c>
      <c r="J5144">
        <v>1483.27</v>
      </c>
    </row>
    <row r="5145" spans="1:10" x14ac:dyDescent="0.2">
      <c r="A5145" t="s">
        <v>5384</v>
      </c>
      <c r="B5145" t="s">
        <v>32635</v>
      </c>
      <c r="I5145" t="s">
        <v>5</v>
      </c>
      <c r="J5145">
        <v>2636.25</v>
      </c>
    </row>
    <row r="5146" spans="1:10" x14ac:dyDescent="0.2">
      <c r="A5146" t="s">
        <v>5385</v>
      </c>
      <c r="B5146" t="s">
        <v>32635</v>
      </c>
      <c r="I5146" t="s">
        <v>5</v>
      </c>
      <c r="J5146">
        <v>2624.28</v>
      </c>
    </row>
    <row r="5147" spans="1:10" x14ac:dyDescent="0.2">
      <c r="A5147" t="s">
        <v>5386</v>
      </c>
      <c r="B5147" t="s">
        <v>32636</v>
      </c>
      <c r="I5147" t="s">
        <v>5</v>
      </c>
      <c r="J5147">
        <v>4008.25</v>
      </c>
    </row>
    <row r="5148" spans="1:10" x14ac:dyDescent="0.2">
      <c r="A5148" t="s">
        <v>5387</v>
      </c>
      <c r="B5148" t="s">
        <v>32636</v>
      </c>
      <c r="I5148" t="s">
        <v>5</v>
      </c>
      <c r="J5148">
        <v>3995.64</v>
      </c>
    </row>
    <row r="5149" spans="1:10" x14ac:dyDescent="0.2">
      <c r="A5149" t="s">
        <v>5388</v>
      </c>
      <c r="B5149" t="s">
        <v>32637</v>
      </c>
      <c r="I5149" t="s">
        <v>5</v>
      </c>
      <c r="J5149">
        <v>6801.82</v>
      </c>
    </row>
    <row r="5150" spans="1:10" x14ac:dyDescent="0.2">
      <c r="A5150" t="s">
        <v>5389</v>
      </c>
      <c r="B5150" t="s">
        <v>32637</v>
      </c>
      <c r="I5150" t="s">
        <v>5</v>
      </c>
      <c r="J5150">
        <v>6786.92</v>
      </c>
    </row>
    <row r="5151" spans="1:10" x14ac:dyDescent="0.2">
      <c r="A5151" t="s">
        <v>5390</v>
      </c>
      <c r="B5151" t="s">
        <v>32638</v>
      </c>
      <c r="I5151" t="s">
        <v>5</v>
      </c>
      <c r="J5151">
        <v>8051.92</v>
      </c>
    </row>
    <row r="5152" spans="1:10" x14ac:dyDescent="0.2">
      <c r="A5152" t="s">
        <v>5391</v>
      </c>
      <c r="B5152" t="s">
        <v>32638</v>
      </c>
      <c r="I5152" t="s">
        <v>5</v>
      </c>
      <c r="J5152">
        <v>8036.18</v>
      </c>
    </row>
    <row r="5153" spans="1:10" x14ac:dyDescent="0.2">
      <c r="A5153" t="s">
        <v>5392</v>
      </c>
      <c r="B5153" t="s">
        <v>32639</v>
      </c>
      <c r="I5153" t="s">
        <v>5</v>
      </c>
      <c r="J5153">
        <v>9616.2999999999993</v>
      </c>
    </row>
    <row r="5154" spans="1:10" x14ac:dyDescent="0.2">
      <c r="A5154" t="s">
        <v>5393</v>
      </c>
      <c r="B5154" t="s">
        <v>32639</v>
      </c>
      <c r="I5154" t="s">
        <v>5</v>
      </c>
      <c r="J5154">
        <v>9598.6</v>
      </c>
    </row>
    <row r="5155" spans="1:10" x14ac:dyDescent="0.2">
      <c r="A5155" t="s">
        <v>5394</v>
      </c>
      <c r="B5155" t="s">
        <v>32640</v>
      </c>
      <c r="I5155" t="s">
        <v>5</v>
      </c>
      <c r="J5155">
        <v>12627.72</v>
      </c>
    </row>
    <row r="5156" spans="1:10" x14ac:dyDescent="0.2">
      <c r="A5156" t="s">
        <v>5395</v>
      </c>
      <c r="B5156" t="s">
        <v>32640</v>
      </c>
      <c r="I5156" t="s">
        <v>5</v>
      </c>
      <c r="J5156">
        <v>12608.79</v>
      </c>
    </row>
    <row r="5157" spans="1:10" x14ac:dyDescent="0.2">
      <c r="A5157" t="s">
        <v>5396</v>
      </c>
      <c r="B5157" t="s">
        <v>32641</v>
      </c>
      <c r="I5157" t="s">
        <v>5</v>
      </c>
      <c r="J5157">
        <v>14697.54</v>
      </c>
    </row>
    <row r="5158" spans="1:10" x14ac:dyDescent="0.2">
      <c r="A5158" t="s">
        <v>5397</v>
      </c>
      <c r="B5158" t="s">
        <v>32641</v>
      </c>
      <c r="I5158" t="s">
        <v>5</v>
      </c>
      <c r="J5158">
        <v>14676.55</v>
      </c>
    </row>
    <row r="5159" spans="1:10" x14ac:dyDescent="0.2">
      <c r="A5159" t="s">
        <v>5398</v>
      </c>
      <c r="B5159" t="s">
        <v>32642</v>
      </c>
      <c r="I5159" t="s">
        <v>5</v>
      </c>
      <c r="J5159">
        <v>17765.830000000002</v>
      </c>
    </row>
    <row r="5160" spans="1:10" x14ac:dyDescent="0.2">
      <c r="A5160" t="s">
        <v>5399</v>
      </c>
      <c r="B5160" t="s">
        <v>32642</v>
      </c>
      <c r="I5160" t="s">
        <v>5</v>
      </c>
      <c r="J5160">
        <v>17743.419999999998</v>
      </c>
    </row>
    <row r="5161" spans="1:10" x14ac:dyDescent="0.2">
      <c r="A5161" t="s">
        <v>5400</v>
      </c>
      <c r="B5161" t="s">
        <v>32643</v>
      </c>
      <c r="I5161" t="s">
        <v>5</v>
      </c>
      <c r="J5161">
        <v>30228.76</v>
      </c>
    </row>
    <row r="5162" spans="1:10" x14ac:dyDescent="0.2">
      <c r="A5162" t="s">
        <v>5401</v>
      </c>
      <c r="B5162" t="s">
        <v>32643</v>
      </c>
      <c r="I5162" t="s">
        <v>5</v>
      </c>
      <c r="J5162">
        <v>30201</v>
      </c>
    </row>
    <row r="5163" spans="1:10" x14ac:dyDescent="0.2">
      <c r="A5163" t="s">
        <v>5402</v>
      </c>
      <c r="B5163" t="s">
        <v>32644</v>
      </c>
      <c r="I5163" t="s">
        <v>5</v>
      </c>
      <c r="J5163">
        <v>72.349999999999994</v>
      </c>
    </row>
    <row r="5164" spans="1:10" x14ac:dyDescent="0.2">
      <c r="A5164" t="s">
        <v>5403</v>
      </c>
      <c r="B5164" t="s">
        <v>32644</v>
      </c>
      <c r="I5164" t="s">
        <v>5</v>
      </c>
      <c r="J5164">
        <v>69.790000000000006</v>
      </c>
    </row>
    <row r="5165" spans="1:10" x14ac:dyDescent="0.2">
      <c r="A5165" t="s">
        <v>5404</v>
      </c>
      <c r="B5165" t="s">
        <v>32645</v>
      </c>
      <c r="I5165" t="s">
        <v>5</v>
      </c>
      <c r="J5165">
        <v>71.62</v>
      </c>
    </row>
    <row r="5166" spans="1:10" x14ac:dyDescent="0.2">
      <c r="A5166" t="s">
        <v>5405</v>
      </c>
      <c r="B5166" t="s">
        <v>32645</v>
      </c>
      <c r="I5166" t="s">
        <v>5</v>
      </c>
      <c r="J5166">
        <v>69.150000000000006</v>
      </c>
    </row>
    <row r="5167" spans="1:10" x14ac:dyDescent="0.2">
      <c r="A5167" t="s">
        <v>5406</v>
      </c>
      <c r="B5167" t="s">
        <v>32646</v>
      </c>
      <c r="I5167" t="s">
        <v>5</v>
      </c>
      <c r="J5167">
        <v>219.44</v>
      </c>
    </row>
    <row r="5168" spans="1:10" x14ac:dyDescent="0.2">
      <c r="A5168" t="s">
        <v>5407</v>
      </c>
      <c r="B5168" t="s">
        <v>32646</v>
      </c>
      <c r="I5168" t="s">
        <v>5</v>
      </c>
      <c r="J5168">
        <v>216.09</v>
      </c>
    </row>
    <row r="5169" spans="1:10" x14ac:dyDescent="0.2">
      <c r="A5169" t="s">
        <v>5408</v>
      </c>
      <c r="B5169" t="s">
        <v>32647</v>
      </c>
      <c r="I5169" t="s">
        <v>5</v>
      </c>
      <c r="J5169">
        <v>232.06</v>
      </c>
    </row>
    <row r="5170" spans="1:10" x14ac:dyDescent="0.2">
      <c r="A5170" t="s">
        <v>5409</v>
      </c>
      <c r="B5170" t="s">
        <v>32647</v>
      </c>
      <c r="I5170" t="s">
        <v>5</v>
      </c>
      <c r="J5170">
        <v>227.58</v>
      </c>
    </row>
    <row r="5171" spans="1:10" x14ac:dyDescent="0.2">
      <c r="A5171" t="s">
        <v>5410</v>
      </c>
      <c r="B5171" t="s">
        <v>32648</v>
      </c>
      <c r="I5171" t="s">
        <v>5</v>
      </c>
      <c r="J5171">
        <v>237.14</v>
      </c>
    </row>
    <row r="5172" spans="1:10" x14ac:dyDescent="0.2">
      <c r="A5172" t="s">
        <v>5411</v>
      </c>
      <c r="B5172" t="s">
        <v>32648</v>
      </c>
      <c r="I5172" t="s">
        <v>5</v>
      </c>
      <c r="J5172">
        <v>232.52</v>
      </c>
    </row>
    <row r="5173" spans="1:10" x14ac:dyDescent="0.2">
      <c r="A5173" t="s">
        <v>5412</v>
      </c>
      <c r="B5173" t="s">
        <v>32649</v>
      </c>
      <c r="I5173" t="s">
        <v>5</v>
      </c>
      <c r="J5173">
        <v>405.26</v>
      </c>
    </row>
    <row r="5174" spans="1:10" x14ac:dyDescent="0.2">
      <c r="A5174" t="s">
        <v>5413</v>
      </c>
      <c r="B5174" t="s">
        <v>32649</v>
      </c>
      <c r="I5174" t="s">
        <v>5</v>
      </c>
      <c r="J5174">
        <v>399.17</v>
      </c>
    </row>
    <row r="5175" spans="1:10" x14ac:dyDescent="0.2">
      <c r="A5175" t="s">
        <v>5414</v>
      </c>
      <c r="B5175" t="s">
        <v>32650</v>
      </c>
      <c r="I5175" t="s">
        <v>5</v>
      </c>
      <c r="J5175">
        <v>426.21</v>
      </c>
    </row>
    <row r="5176" spans="1:10" x14ac:dyDescent="0.2">
      <c r="A5176" t="s">
        <v>5415</v>
      </c>
      <c r="B5176" t="s">
        <v>32650</v>
      </c>
      <c r="I5176" t="s">
        <v>5</v>
      </c>
      <c r="J5176">
        <v>420.09</v>
      </c>
    </row>
    <row r="5177" spans="1:10" x14ac:dyDescent="0.2">
      <c r="A5177" t="s">
        <v>5416</v>
      </c>
      <c r="B5177" t="s">
        <v>32651</v>
      </c>
      <c r="I5177" t="s">
        <v>5</v>
      </c>
      <c r="J5177">
        <v>558.95000000000005</v>
      </c>
    </row>
    <row r="5178" spans="1:10" x14ac:dyDescent="0.2">
      <c r="A5178" t="s">
        <v>5417</v>
      </c>
      <c r="B5178" t="s">
        <v>32651</v>
      </c>
      <c r="I5178" t="s">
        <v>5</v>
      </c>
      <c r="J5178">
        <v>551.74</v>
      </c>
    </row>
    <row r="5179" spans="1:10" x14ac:dyDescent="0.2">
      <c r="A5179" t="s">
        <v>5418</v>
      </c>
      <c r="B5179" t="s">
        <v>32652</v>
      </c>
      <c r="I5179" t="s">
        <v>5</v>
      </c>
      <c r="J5179">
        <v>982.43</v>
      </c>
    </row>
    <row r="5180" spans="1:10" x14ac:dyDescent="0.2">
      <c r="A5180" t="s">
        <v>5419</v>
      </c>
      <c r="B5180" t="s">
        <v>32652</v>
      </c>
      <c r="I5180" t="s">
        <v>5</v>
      </c>
      <c r="J5180">
        <v>974.35</v>
      </c>
    </row>
    <row r="5181" spans="1:10" x14ac:dyDescent="0.2">
      <c r="A5181" t="s">
        <v>5420</v>
      </c>
      <c r="B5181" t="s">
        <v>32653</v>
      </c>
      <c r="I5181" t="s">
        <v>5</v>
      </c>
      <c r="J5181">
        <v>1186.31</v>
      </c>
    </row>
    <row r="5182" spans="1:10" x14ac:dyDescent="0.2">
      <c r="A5182" t="s">
        <v>5421</v>
      </c>
      <c r="B5182" t="s">
        <v>32653</v>
      </c>
      <c r="I5182" t="s">
        <v>5</v>
      </c>
      <c r="J5182">
        <v>1177.3399999999999</v>
      </c>
    </row>
    <row r="5183" spans="1:10" x14ac:dyDescent="0.2">
      <c r="A5183" t="s">
        <v>5422</v>
      </c>
      <c r="B5183" t="s">
        <v>32654</v>
      </c>
      <c r="I5183" t="s">
        <v>5</v>
      </c>
      <c r="J5183">
        <v>1192.05</v>
      </c>
    </row>
    <row r="5184" spans="1:10" x14ac:dyDescent="0.2">
      <c r="A5184" t="s">
        <v>5423</v>
      </c>
      <c r="B5184" t="s">
        <v>32654</v>
      </c>
      <c r="I5184" t="s">
        <v>5</v>
      </c>
      <c r="J5184">
        <v>1182.6400000000001</v>
      </c>
    </row>
    <row r="5185" spans="1:10" x14ac:dyDescent="0.2">
      <c r="A5185" t="s">
        <v>5424</v>
      </c>
      <c r="B5185" t="s">
        <v>32655</v>
      </c>
      <c r="I5185" t="s">
        <v>5</v>
      </c>
      <c r="J5185">
        <v>2392.71</v>
      </c>
    </row>
    <row r="5186" spans="1:10" x14ac:dyDescent="0.2">
      <c r="A5186" t="s">
        <v>5425</v>
      </c>
      <c r="B5186" t="s">
        <v>32655</v>
      </c>
      <c r="I5186" t="s">
        <v>5</v>
      </c>
      <c r="J5186">
        <v>2382.44</v>
      </c>
    </row>
    <row r="5187" spans="1:10" x14ac:dyDescent="0.2">
      <c r="A5187" t="s">
        <v>5426</v>
      </c>
      <c r="B5187" t="s">
        <v>32656</v>
      </c>
      <c r="I5187" t="s">
        <v>5</v>
      </c>
      <c r="J5187">
        <v>2838.11</v>
      </c>
    </row>
    <row r="5188" spans="1:10" x14ac:dyDescent="0.2">
      <c r="A5188" t="s">
        <v>5427</v>
      </c>
      <c r="B5188" t="s">
        <v>32656</v>
      </c>
      <c r="I5188" t="s">
        <v>5</v>
      </c>
      <c r="J5188">
        <v>2826.34</v>
      </c>
    </row>
    <row r="5189" spans="1:10" x14ac:dyDescent="0.2">
      <c r="A5189" t="s">
        <v>5428</v>
      </c>
      <c r="B5189" t="s">
        <v>32657</v>
      </c>
      <c r="I5189" t="s">
        <v>5</v>
      </c>
      <c r="J5189">
        <v>5363.44</v>
      </c>
    </row>
    <row r="5190" spans="1:10" x14ac:dyDescent="0.2">
      <c r="A5190" t="s">
        <v>5429</v>
      </c>
      <c r="B5190" t="s">
        <v>32657</v>
      </c>
      <c r="I5190" t="s">
        <v>5</v>
      </c>
      <c r="J5190">
        <v>5350.63</v>
      </c>
    </row>
    <row r="5191" spans="1:10" x14ac:dyDescent="0.2">
      <c r="A5191" t="s">
        <v>5430</v>
      </c>
      <c r="B5191" t="s">
        <v>32658</v>
      </c>
      <c r="I5191" t="s">
        <v>5</v>
      </c>
      <c r="J5191">
        <v>6235.5</v>
      </c>
    </row>
    <row r="5192" spans="1:10" x14ac:dyDescent="0.2">
      <c r="A5192" t="s">
        <v>5431</v>
      </c>
      <c r="B5192" t="s">
        <v>32658</v>
      </c>
      <c r="I5192" t="s">
        <v>5</v>
      </c>
      <c r="J5192">
        <v>6221.04</v>
      </c>
    </row>
    <row r="5193" spans="1:10" x14ac:dyDescent="0.2">
      <c r="A5193" t="s">
        <v>5432</v>
      </c>
      <c r="B5193" t="s">
        <v>32659</v>
      </c>
      <c r="I5193" t="s">
        <v>5</v>
      </c>
      <c r="J5193">
        <v>7469.55</v>
      </c>
    </row>
    <row r="5194" spans="1:10" x14ac:dyDescent="0.2">
      <c r="A5194" t="s">
        <v>5433</v>
      </c>
      <c r="B5194" t="s">
        <v>32659</v>
      </c>
      <c r="I5194" t="s">
        <v>5</v>
      </c>
      <c r="J5194">
        <v>7453.88</v>
      </c>
    </row>
    <row r="5195" spans="1:10" x14ac:dyDescent="0.2">
      <c r="A5195" t="s">
        <v>5434</v>
      </c>
      <c r="B5195" t="s">
        <v>32660</v>
      </c>
      <c r="I5195" t="s">
        <v>5</v>
      </c>
      <c r="J5195">
        <v>9831.99</v>
      </c>
    </row>
    <row r="5196" spans="1:10" x14ac:dyDescent="0.2">
      <c r="A5196" t="s">
        <v>5435</v>
      </c>
      <c r="B5196" t="s">
        <v>32660</v>
      </c>
      <c r="I5196" t="s">
        <v>5</v>
      </c>
      <c r="J5196">
        <v>9813.1</v>
      </c>
    </row>
    <row r="5197" spans="1:10" x14ac:dyDescent="0.2">
      <c r="A5197" t="s">
        <v>5436</v>
      </c>
      <c r="B5197" t="s">
        <v>32661</v>
      </c>
      <c r="I5197" t="s">
        <v>5</v>
      </c>
      <c r="J5197">
        <v>71.31</v>
      </c>
    </row>
    <row r="5198" spans="1:10" x14ac:dyDescent="0.2">
      <c r="A5198" t="s">
        <v>5437</v>
      </c>
      <c r="B5198" t="s">
        <v>32661</v>
      </c>
      <c r="I5198" t="s">
        <v>5</v>
      </c>
      <c r="J5198">
        <v>68.88</v>
      </c>
    </row>
    <row r="5199" spans="1:10" x14ac:dyDescent="0.2">
      <c r="A5199" t="s">
        <v>5438</v>
      </c>
      <c r="B5199" t="s">
        <v>32662</v>
      </c>
      <c r="I5199" t="s">
        <v>5</v>
      </c>
      <c r="J5199">
        <v>71.760000000000005</v>
      </c>
    </row>
    <row r="5200" spans="1:10" x14ac:dyDescent="0.2">
      <c r="A5200" t="s">
        <v>5439</v>
      </c>
      <c r="B5200" t="s">
        <v>32662</v>
      </c>
      <c r="I5200" t="s">
        <v>5</v>
      </c>
      <c r="J5200">
        <v>69.28</v>
      </c>
    </row>
    <row r="5201" spans="1:10" x14ac:dyDescent="0.2">
      <c r="A5201" t="s">
        <v>5440</v>
      </c>
      <c r="B5201" t="s">
        <v>32663</v>
      </c>
      <c r="I5201" t="s">
        <v>5</v>
      </c>
      <c r="J5201">
        <v>132.01</v>
      </c>
    </row>
    <row r="5202" spans="1:10" x14ac:dyDescent="0.2">
      <c r="A5202" t="s">
        <v>5441</v>
      </c>
      <c r="B5202" t="s">
        <v>32663</v>
      </c>
      <c r="I5202" t="s">
        <v>5</v>
      </c>
      <c r="J5202">
        <v>128.02000000000001</v>
      </c>
    </row>
    <row r="5203" spans="1:10" x14ac:dyDescent="0.2">
      <c r="A5203" t="s">
        <v>5442</v>
      </c>
      <c r="B5203" t="s">
        <v>32664</v>
      </c>
      <c r="I5203" t="s">
        <v>5</v>
      </c>
      <c r="J5203">
        <v>232.67</v>
      </c>
    </row>
    <row r="5204" spans="1:10" x14ac:dyDescent="0.2">
      <c r="A5204" t="s">
        <v>5443</v>
      </c>
      <c r="B5204" t="s">
        <v>32664</v>
      </c>
      <c r="I5204" t="s">
        <v>5</v>
      </c>
      <c r="J5204">
        <v>228.1</v>
      </c>
    </row>
    <row r="5205" spans="1:10" x14ac:dyDescent="0.2">
      <c r="A5205" t="s">
        <v>5444</v>
      </c>
      <c r="B5205" t="s">
        <v>32665</v>
      </c>
      <c r="I5205" t="s">
        <v>5</v>
      </c>
      <c r="J5205">
        <v>289.97000000000003</v>
      </c>
    </row>
    <row r="5206" spans="1:10" x14ac:dyDescent="0.2">
      <c r="A5206" t="s">
        <v>5445</v>
      </c>
      <c r="B5206" t="s">
        <v>32665</v>
      </c>
      <c r="I5206" t="s">
        <v>5</v>
      </c>
      <c r="J5206">
        <v>284.94</v>
      </c>
    </row>
    <row r="5207" spans="1:10" x14ac:dyDescent="0.2">
      <c r="A5207" t="s">
        <v>5446</v>
      </c>
      <c r="B5207" t="s">
        <v>32666</v>
      </c>
      <c r="I5207" t="s">
        <v>5</v>
      </c>
      <c r="J5207">
        <v>405.72</v>
      </c>
    </row>
    <row r="5208" spans="1:10" x14ac:dyDescent="0.2">
      <c r="A5208" t="s">
        <v>5447</v>
      </c>
      <c r="B5208" t="s">
        <v>32666</v>
      </c>
      <c r="I5208" t="s">
        <v>5</v>
      </c>
      <c r="J5208">
        <v>399.6</v>
      </c>
    </row>
    <row r="5209" spans="1:10" x14ac:dyDescent="0.2">
      <c r="A5209" t="s">
        <v>5448</v>
      </c>
      <c r="B5209" t="s">
        <v>32667</v>
      </c>
      <c r="I5209" t="s">
        <v>5</v>
      </c>
      <c r="J5209">
        <v>427.63</v>
      </c>
    </row>
    <row r="5210" spans="1:10" x14ac:dyDescent="0.2">
      <c r="A5210" t="s">
        <v>5449</v>
      </c>
      <c r="B5210" t="s">
        <v>32667</v>
      </c>
      <c r="I5210" t="s">
        <v>5</v>
      </c>
      <c r="J5210">
        <v>421.46</v>
      </c>
    </row>
    <row r="5211" spans="1:10" x14ac:dyDescent="0.2">
      <c r="A5211" t="s">
        <v>5450</v>
      </c>
      <c r="B5211" t="s">
        <v>32668</v>
      </c>
      <c r="I5211" t="s">
        <v>5</v>
      </c>
      <c r="J5211">
        <v>561.98</v>
      </c>
    </row>
    <row r="5212" spans="1:10" x14ac:dyDescent="0.2">
      <c r="A5212" t="s">
        <v>5451</v>
      </c>
      <c r="B5212" t="s">
        <v>32668</v>
      </c>
      <c r="I5212" t="s">
        <v>5</v>
      </c>
      <c r="J5212">
        <v>554.65</v>
      </c>
    </row>
    <row r="5213" spans="1:10" x14ac:dyDescent="0.2">
      <c r="A5213" t="s">
        <v>5452</v>
      </c>
      <c r="B5213" t="s">
        <v>32669</v>
      </c>
      <c r="I5213" t="s">
        <v>5</v>
      </c>
      <c r="J5213">
        <v>986.08</v>
      </c>
    </row>
    <row r="5214" spans="1:10" x14ac:dyDescent="0.2">
      <c r="A5214" t="s">
        <v>5453</v>
      </c>
      <c r="B5214" t="s">
        <v>32669</v>
      </c>
      <c r="I5214" t="s">
        <v>5</v>
      </c>
      <c r="J5214">
        <v>977.86</v>
      </c>
    </row>
    <row r="5215" spans="1:10" x14ac:dyDescent="0.2">
      <c r="A5215" t="s">
        <v>5454</v>
      </c>
      <c r="B5215" t="s">
        <v>32670</v>
      </c>
      <c r="I5215" t="s">
        <v>5</v>
      </c>
      <c r="J5215">
        <v>1190.8800000000001</v>
      </c>
    </row>
    <row r="5216" spans="1:10" x14ac:dyDescent="0.2">
      <c r="A5216" t="s">
        <v>5455</v>
      </c>
      <c r="B5216" t="s">
        <v>32670</v>
      </c>
      <c r="I5216" t="s">
        <v>5</v>
      </c>
      <c r="J5216">
        <v>1181.75</v>
      </c>
    </row>
    <row r="5217" spans="1:10" x14ac:dyDescent="0.2">
      <c r="A5217" t="s">
        <v>5456</v>
      </c>
      <c r="B5217" t="s">
        <v>32671</v>
      </c>
      <c r="I5217" t="s">
        <v>5</v>
      </c>
      <c r="J5217">
        <v>1200.1400000000001</v>
      </c>
    </row>
    <row r="5218" spans="1:10" x14ac:dyDescent="0.2">
      <c r="A5218" t="s">
        <v>5457</v>
      </c>
      <c r="B5218" t="s">
        <v>32671</v>
      </c>
      <c r="I5218" t="s">
        <v>5</v>
      </c>
      <c r="J5218">
        <v>1190.42</v>
      </c>
    </row>
    <row r="5219" spans="1:10" x14ac:dyDescent="0.2">
      <c r="A5219" t="s">
        <v>5458</v>
      </c>
      <c r="B5219" t="s">
        <v>32672</v>
      </c>
      <c r="I5219" t="s">
        <v>5</v>
      </c>
      <c r="J5219">
        <v>2404.9299999999998</v>
      </c>
    </row>
    <row r="5220" spans="1:10" x14ac:dyDescent="0.2">
      <c r="A5220" t="s">
        <v>5459</v>
      </c>
      <c r="B5220" t="s">
        <v>32672</v>
      </c>
      <c r="I5220" t="s">
        <v>5</v>
      </c>
      <c r="J5220">
        <v>2394.19</v>
      </c>
    </row>
    <row r="5221" spans="1:10" x14ac:dyDescent="0.2">
      <c r="A5221" t="s">
        <v>5460</v>
      </c>
      <c r="B5221" t="s">
        <v>32673</v>
      </c>
      <c r="I5221" t="s">
        <v>5</v>
      </c>
      <c r="J5221">
        <v>2858.41</v>
      </c>
    </row>
    <row r="5222" spans="1:10" x14ac:dyDescent="0.2">
      <c r="A5222" t="s">
        <v>5461</v>
      </c>
      <c r="B5222" t="s">
        <v>32673</v>
      </c>
      <c r="I5222" t="s">
        <v>5</v>
      </c>
      <c r="J5222">
        <v>2845.87</v>
      </c>
    </row>
    <row r="5223" spans="1:10" x14ac:dyDescent="0.2">
      <c r="A5223" t="s">
        <v>5462</v>
      </c>
      <c r="B5223" t="s">
        <v>32674</v>
      </c>
      <c r="I5223" t="s">
        <v>5</v>
      </c>
      <c r="J5223">
        <v>5386.56</v>
      </c>
    </row>
    <row r="5224" spans="1:10" x14ac:dyDescent="0.2">
      <c r="A5224" t="s">
        <v>5463</v>
      </c>
      <c r="B5224" t="s">
        <v>32674</v>
      </c>
      <c r="I5224" t="s">
        <v>5</v>
      </c>
      <c r="J5224">
        <v>5372.84</v>
      </c>
    </row>
    <row r="5225" spans="1:10" x14ac:dyDescent="0.2">
      <c r="A5225" t="s">
        <v>5464</v>
      </c>
      <c r="B5225" t="s">
        <v>32675</v>
      </c>
      <c r="I5225" t="s">
        <v>5</v>
      </c>
      <c r="J5225">
        <v>6269.83</v>
      </c>
    </row>
    <row r="5226" spans="1:10" x14ac:dyDescent="0.2">
      <c r="A5226" t="s">
        <v>5465</v>
      </c>
      <c r="B5226" t="s">
        <v>32675</v>
      </c>
      <c r="I5226" t="s">
        <v>5</v>
      </c>
      <c r="J5226">
        <v>6254.04</v>
      </c>
    </row>
    <row r="5227" spans="1:10" x14ac:dyDescent="0.2">
      <c r="A5227" t="s">
        <v>5466</v>
      </c>
      <c r="B5227" t="s">
        <v>32676</v>
      </c>
      <c r="I5227" t="s">
        <v>5</v>
      </c>
      <c r="J5227">
        <v>7547.09</v>
      </c>
    </row>
    <row r="5228" spans="1:10" x14ac:dyDescent="0.2">
      <c r="A5228" t="s">
        <v>5467</v>
      </c>
      <c r="B5228" t="s">
        <v>32676</v>
      </c>
      <c r="I5228" t="s">
        <v>5</v>
      </c>
      <c r="J5228">
        <v>7528.76</v>
      </c>
    </row>
    <row r="5229" spans="1:10" x14ac:dyDescent="0.2">
      <c r="A5229" t="s">
        <v>5468</v>
      </c>
      <c r="B5229" t="s">
        <v>32677</v>
      </c>
      <c r="I5229" t="s">
        <v>5</v>
      </c>
      <c r="J5229">
        <v>9936.77</v>
      </c>
    </row>
    <row r="5230" spans="1:10" x14ac:dyDescent="0.2">
      <c r="A5230" t="s">
        <v>5469</v>
      </c>
      <c r="B5230" t="s">
        <v>32677</v>
      </c>
      <c r="I5230" t="s">
        <v>5</v>
      </c>
      <c r="J5230">
        <v>9914.24</v>
      </c>
    </row>
    <row r="5231" spans="1:10" x14ac:dyDescent="0.2">
      <c r="A5231" t="s">
        <v>5470</v>
      </c>
      <c r="B5231" t="s">
        <v>32678</v>
      </c>
      <c r="I5231" t="s">
        <v>5</v>
      </c>
      <c r="J5231">
        <v>3706</v>
      </c>
    </row>
    <row r="5232" spans="1:10" x14ac:dyDescent="0.2">
      <c r="A5232" t="s">
        <v>5471</v>
      </c>
      <c r="B5232" t="s">
        <v>32678</v>
      </c>
      <c r="I5232" t="s">
        <v>5</v>
      </c>
      <c r="J5232">
        <v>3495.57</v>
      </c>
    </row>
    <row r="5233" spans="1:10" x14ac:dyDescent="0.2">
      <c r="A5233" t="s">
        <v>5472</v>
      </c>
      <c r="B5233" t="s">
        <v>32679</v>
      </c>
      <c r="I5233" t="s">
        <v>5</v>
      </c>
      <c r="J5233">
        <v>3885.96</v>
      </c>
    </row>
    <row r="5234" spans="1:10" x14ac:dyDescent="0.2">
      <c r="A5234" t="s">
        <v>5473</v>
      </c>
      <c r="B5234" t="s">
        <v>32679</v>
      </c>
      <c r="I5234" t="s">
        <v>5</v>
      </c>
      <c r="J5234">
        <v>3664.05</v>
      </c>
    </row>
    <row r="5235" spans="1:10" x14ac:dyDescent="0.2">
      <c r="A5235" t="s">
        <v>5474</v>
      </c>
      <c r="B5235" t="s">
        <v>32680</v>
      </c>
      <c r="I5235" t="s">
        <v>5</v>
      </c>
      <c r="J5235">
        <v>4350.21</v>
      </c>
    </row>
    <row r="5236" spans="1:10" x14ac:dyDescent="0.2">
      <c r="A5236" t="s">
        <v>5475</v>
      </c>
      <c r="B5236" t="s">
        <v>32680</v>
      </c>
      <c r="I5236" t="s">
        <v>5</v>
      </c>
      <c r="J5236">
        <v>4105.95</v>
      </c>
    </row>
    <row r="5237" spans="1:10" x14ac:dyDescent="0.2">
      <c r="A5237" t="s">
        <v>5476</v>
      </c>
      <c r="B5237" t="s">
        <v>32681</v>
      </c>
      <c r="I5237" t="s">
        <v>5</v>
      </c>
      <c r="J5237">
        <v>4843.8999999999996</v>
      </c>
    </row>
    <row r="5238" spans="1:10" x14ac:dyDescent="0.2">
      <c r="A5238" t="s">
        <v>5477</v>
      </c>
      <c r="B5238" t="s">
        <v>32681</v>
      </c>
      <c r="I5238" t="s">
        <v>5</v>
      </c>
      <c r="J5238">
        <v>4569.3500000000004</v>
      </c>
    </row>
    <row r="5239" spans="1:10" x14ac:dyDescent="0.2">
      <c r="A5239" t="s">
        <v>5478</v>
      </c>
      <c r="B5239" t="s">
        <v>32682</v>
      </c>
      <c r="I5239" t="s">
        <v>5</v>
      </c>
      <c r="J5239">
        <v>5261.96</v>
      </c>
    </row>
    <row r="5240" spans="1:10" x14ac:dyDescent="0.2">
      <c r="A5240" t="s">
        <v>5479</v>
      </c>
      <c r="B5240" t="s">
        <v>32682</v>
      </c>
      <c r="I5240" t="s">
        <v>5</v>
      </c>
      <c r="J5240">
        <v>4961.37</v>
      </c>
    </row>
    <row r="5241" spans="1:10" x14ac:dyDescent="0.2">
      <c r="A5241" t="s">
        <v>5480</v>
      </c>
      <c r="B5241" t="s">
        <v>32683</v>
      </c>
      <c r="I5241" t="s">
        <v>5</v>
      </c>
      <c r="J5241">
        <v>6035.21</v>
      </c>
    </row>
    <row r="5242" spans="1:10" x14ac:dyDescent="0.2">
      <c r="A5242" t="s">
        <v>5481</v>
      </c>
      <c r="B5242" t="s">
        <v>32683</v>
      </c>
      <c r="I5242" t="s">
        <v>5</v>
      </c>
      <c r="J5242">
        <v>5688.71</v>
      </c>
    </row>
    <row r="5243" spans="1:10" x14ac:dyDescent="0.2">
      <c r="A5243" t="s">
        <v>5482</v>
      </c>
      <c r="B5243" t="s">
        <v>32684</v>
      </c>
      <c r="I5243" t="s">
        <v>5</v>
      </c>
      <c r="J5243">
        <v>6689.16</v>
      </c>
    </row>
    <row r="5244" spans="1:10" x14ac:dyDescent="0.2">
      <c r="A5244" t="s">
        <v>5483</v>
      </c>
      <c r="B5244" t="s">
        <v>32684</v>
      </c>
      <c r="I5244" t="s">
        <v>5</v>
      </c>
      <c r="J5244">
        <v>6306.51</v>
      </c>
    </row>
    <row r="5245" spans="1:10" x14ac:dyDescent="0.2">
      <c r="A5245" t="s">
        <v>5484</v>
      </c>
      <c r="B5245" t="s">
        <v>32685</v>
      </c>
      <c r="I5245" t="s">
        <v>5</v>
      </c>
      <c r="J5245">
        <v>7356.28</v>
      </c>
    </row>
    <row r="5246" spans="1:10" x14ac:dyDescent="0.2">
      <c r="A5246" t="s">
        <v>5485</v>
      </c>
      <c r="B5246" t="s">
        <v>32685</v>
      </c>
      <c r="I5246" t="s">
        <v>5</v>
      </c>
      <c r="J5246">
        <v>6937.43</v>
      </c>
    </row>
    <row r="5247" spans="1:10" x14ac:dyDescent="0.2">
      <c r="A5247" t="s">
        <v>5486</v>
      </c>
      <c r="B5247" t="s">
        <v>32686</v>
      </c>
      <c r="I5247" t="s">
        <v>5</v>
      </c>
      <c r="J5247">
        <v>8204.44</v>
      </c>
    </row>
    <row r="5248" spans="1:10" x14ac:dyDescent="0.2">
      <c r="A5248" t="s">
        <v>5487</v>
      </c>
      <c r="B5248" t="s">
        <v>32686</v>
      </c>
      <c r="I5248" t="s">
        <v>5</v>
      </c>
      <c r="J5248">
        <v>7738.04</v>
      </c>
    </row>
    <row r="5249" spans="1:10" x14ac:dyDescent="0.2">
      <c r="A5249" t="s">
        <v>5488</v>
      </c>
      <c r="B5249" t="s">
        <v>32687</v>
      </c>
      <c r="I5249" t="s">
        <v>5</v>
      </c>
      <c r="J5249">
        <v>2714.48</v>
      </c>
    </row>
    <row r="5250" spans="1:10" x14ac:dyDescent="0.2">
      <c r="A5250" t="s">
        <v>5489</v>
      </c>
      <c r="B5250" t="s">
        <v>32687</v>
      </c>
      <c r="I5250" t="s">
        <v>5</v>
      </c>
      <c r="J5250">
        <v>2558.4</v>
      </c>
    </row>
    <row r="5251" spans="1:10" x14ac:dyDescent="0.2">
      <c r="A5251" t="s">
        <v>5490</v>
      </c>
      <c r="B5251" t="s">
        <v>32688</v>
      </c>
      <c r="I5251" t="s">
        <v>5</v>
      </c>
      <c r="J5251">
        <v>3121.1</v>
      </c>
    </row>
    <row r="5252" spans="1:10" x14ac:dyDescent="0.2">
      <c r="A5252" t="s">
        <v>5491</v>
      </c>
      <c r="B5252" t="s">
        <v>32688</v>
      </c>
      <c r="I5252" t="s">
        <v>5</v>
      </c>
      <c r="J5252">
        <v>2944.54</v>
      </c>
    </row>
    <row r="5253" spans="1:10" x14ac:dyDescent="0.2">
      <c r="A5253" t="s">
        <v>5492</v>
      </c>
      <c r="B5253" t="s">
        <v>32689</v>
      </c>
      <c r="I5253" t="s">
        <v>5</v>
      </c>
      <c r="J5253">
        <v>3382.61</v>
      </c>
    </row>
    <row r="5254" spans="1:10" x14ac:dyDescent="0.2">
      <c r="A5254" t="s">
        <v>5493</v>
      </c>
      <c r="B5254" t="s">
        <v>32689</v>
      </c>
      <c r="I5254" t="s">
        <v>5</v>
      </c>
      <c r="J5254">
        <v>3190.65</v>
      </c>
    </row>
    <row r="5255" spans="1:10" x14ac:dyDescent="0.2">
      <c r="A5255" t="s">
        <v>5494</v>
      </c>
      <c r="B5255" t="s">
        <v>32690</v>
      </c>
      <c r="I5255" t="s">
        <v>5</v>
      </c>
      <c r="J5255">
        <v>3812.58</v>
      </c>
    </row>
    <row r="5256" spans="1:10" x14ac:dyDescent="0.2">
      <c r="A5256" t="s">
        <v>5495</v>
      </c>
      <c r="B5256" t="s">
        <v>32690</v>
      </c>
      <c r="I5256" t="s">
        <v>5</v>
      </c>
      <c r="J5256">
        <v>3592.81</v>
      </c>
    </row>
    <row r="5257" spans="1:10" x14ac:dyDescent="0.2">
      <c r="A5257" t="s">
        <v>5496</v>
      </c>
      <c r="B5257" t="s">
        <v>32691</v>
      </c>
      <c r="I5257" t="s">
        <v>5</v>
      </c>
      <c r="J5257">
        <v>4464.91</v>
      </c>
    </row>
    <row r="5258" spans="1:10" x14ac:dyDescent="0.2">
      <c r="A5258" t="s">
        <v>5497</v>
      </c>
      <c r="B5258" t="s">
        <v>32691</v>
      </c>
      <c r="I5258" t="s">
        <v>5</v>
      </c>
      <c r="J5258">
        <v>4210.28</v>
      </c>
    </row>
    <row r="5259" spans="1:10" x14ac:dyDescent="0.2">
      <c r="A5259" t="s">
        <v>5498</v>
      </c>
      <c r="B5259" t="s">
        <v>32692</v>
      </c>
      <c r="I5259" t="s">
        <v>5</v>
      </c>
      <c r="J5259">
        <v>4929.1499999999996</v>
      </c>
    </row>
    <row r="5260" spans="1:10" x14ac:dyDescent="0.2">
      <c r="A5260" t="s">
        <v>5499</v>
      </c>
      <c r="B5260" t="s">
        <v>32692</v>
      </c>
      <c r="I5260" t="s">
        <v>5</v>
      </c>
      <c r="J5260">
        <v>4643.3599999999997</v>
      </c>
    </row>
    <row r="5261" spans="1:10" x14ac:dyDescent="0.2">
      <c r="A5261" t="s">
        <v>5500</v>
      </c>
      <c r="B5261" t="s">
        <v>32693</v>
      </c>
      <c r="I5261" t="s">
        <v>5</v>
      </c>
      <c r="J5261">
        <v>5346.46</v>
      </c>
    </row>
    <row r="5262" spans="1:10" x14ac:dyDescent="0.2">
      <c r="A5262" t="s">
        <v>5501</v>
      </c>
      <c r="B5262" t="s">
        <v>32693</v>
      </c>
      <c r="I5262" t="s">
        <v>5</v>
      </c>
      <c r="J5262">
        <v>5037.3900000000003</v>
      </c>
    </row>
    <row r="5263" spans="1:10" x14ac:dyDescent="0.2">
      <c r="A5263" t="s">
        <v>5502</v>
      </c>
      <c r="B5263" t="s">
        <v>32694</v>
      </c>
      <c r="I5263" t="s">
        <v>5</v>
      </c>
      <c r="J5263">
        <v>5771.31</v>
      </c>
    </row>
    <row r="5264" spans="1:10" x14ac:dyDescent="0.2">
      <c r="A5264" t="s">
        <v>5503</v>
      </c>
      <c r="B5264" t="s">
        <v>32694</v>
      </c>
      <c r="I5264" t="s">
        <v>5</v>
      </c>
      <c r="J5264">
        <v>5439.52</v>
      </c>
    </row>
    <row r="5265" spans="1:10" x14ac:dyDescent="0.2">
      <c r="A5265" t="s">
        <v>5504</v>
      </c>
      <c r="B5265" t="s">
        <v>32695</v>
      </c>
      <c r="I5265" t="s">
        <v>5</v>
      </c>
      <c r="J5265">
        <v>2584.31</v>
      </c>
    </row>
    <row r="5266" spans="1:10" x14ac:dyDescent="0.2">
      <c r="A5266" t="s">
        <v>5505</v>
      </c>
      <c r="B5266" t="s">
        <v>32695</v>
      </c>
      <c r="I5266" t="s">
        <v>5</v>
      </c>
      <c r="J5266">
        <v>2421.44</v>
      </c>
    </row>
    <row r="5267" spans="1:10" x14ac:dyDescent="0.2">
      <c r="A5267" t="s">
        <v>5506</v>
      </c>
      <c r="B5267" t="s">
        <v>32696</v>
      </c>
      <c r="I5267" t="s">
        <v>5</v>
      </c>
      <c r="J5267">
        <v>2363.4499999999998</v>
      </c>
    </row>
    <row r="5268" spans="1:10" x14ac:dyDescent="0.2">
      <c r="A5268" t="s">
        <v>5507</v>
      </c>
      <c r="B5268" t="s">
        <v>32696</v>
      </c>
      <c r="I5268" t="s">
        <v>5</v>
      </c>
      <c r="J5268">
        <v>2215.3200000000002</v>
      </c>
    </row>
    <row r="5269" spans="1:10" x14ac:dyDescent="0.2">
      <c r="A5269" t="s">
        <v>5508</v>
      </c>
      <c r="B5269" t="s">
        <v>32697</v>
      </c>
      <c r="I5269" t="s">
        <v>5</v>
      </c>
      <c r="J5269">
        <v>2240.6999999999998</v>
      </c>
    </row>
    <row r="5270" spans="1:10" x14ac:dyDescent="0.2">
      <c r="A5270" t="s">
        <v>5509</v>
      </c>
      <c r="B5270" t="s">
        <v>32697</v>
      </c>
      <c r="I5270" t="s">
        <v>5</v>
      </c>
      <c r="J5270">
        <v>2098.85</v>
      </c>
    </row>
    <row r="5271" spans="1:10" x14ac:dyDescent="0.2">
      <c r="A5271" t="s">
        <v>5510</v>
      </c>
      <c r="B5271" t="s">
        <v>32698</v>
      </c>
      <c r="I5271" t="s">
        <v>5</v>
      </c>
      <c r="J5271">
        <v>1969.91</v>
      </c>
    </row>
    <row r="5272" spans="1:10" x14ac:dyDescent="0.2">
      <c r="A5272" t="s">
        <v>5511</v>
      </c>
      <c r="B5272" t="s">
        <v>32698</v>
      </c>
      <c r="I5272" t="s">
        <v>5</v>
      </c>
      <c r="J5272">
        <v>1847.5</v>
      </c>
    </row>
    <row r="5273" spans="1:10" x14ac:dyDescent="0.2">
      <c r="A5273" t="s">
        <v>5512</v>
      </c>
      <c r="B5273" t="s">
        <v>32699</v>
      </c>
      <c r="I5273" t="s">
        <v>5</v>
      </c>
      <c r="J5273">
        <v>1888.16</v>
      </c>
    </row>
    <row r="5274" spans="1:10" x14ac:dyDescent="0.2">
      <c r="A5274" t="s">
        <v>5513</v>
      </c>
      <c r="B5274" t="s">
        <v>32699</v>
      </c>
      <c r="I5274" t="s">
        <v>5</v>
      </c>
      <c r="J5274">
        <v>1769.96</v>
      </c>
    </row>
    <row r="5275" spans="1:10" x14ac:dyDescent="0.2">
      <c r="A5275" t="s">
        <v>5514</v>
      </c>
      <c r="B5275" t="s">
        <v>32700</v>
      </c>
      <c r="I5275" t="s">
        <v>5</v>
      </c>
      <c r="J5275">
        <v>5803.04</v>
      </c>
    </row>
    <row r="5276" spans="1:10" x14ac:dyDescent="0.2">
      <c r="A5276" t="s">
        <v>5515</v>
      </c>
      <c r="B5276" t="s">
        <v>32700</v>
      </c>
      <c r="I5276" t="s">
        <v>5</v>
      </c>
      <c r="J5276">
        <v>5314.67</v>
      </c>
    </row>
    <row r="5277" spans="1:10" x14ac:dyDescent="0.2">
      <c r="A5277" t="s">
        <v>5516</v>
      </c>
      <c r="B5277" t="s">
        <v>32701</v>
      </c>
      <c r="I5277" t="s">
        <v>5</v>
      </c>
      <c r="J5277">
        <v>6361.06</v>
      </c>
    </row>
    <row r="5278" spans="1:10" x14ac:dyDescent="0.2">
      <c r="A5278" t="s">
        <v>5517</v>
      </c>
      <c r="B5278" t="s">
        <v>32701</v>
      </c>
      <c r="I5278" t="s">
        <v>5</v>
      </c>
      <c r="J5278">
        <v>5825.22</v>
      </c>
    </row>
    <row r="5279" spans="1:10" x14ac:dyDescent="0.2">
      <c r="A5279" t="s">
        <v>5518</v>
      </c>
      <c r="B5279" t="s">
        <v>32702</v>
      </c>
      <c r="I5279" t="s">
        <v>5</v>
      </c>
      <c r="J5279">
        <v>6980.4</v>
      </c>
    </row>
    <row r="5280" spans="1:10" x14ac:dyDescent="0.2">
      <c r="A5280" t="s">
        <v>5519</v>
      </c>
      <c r="B5280" t="s">
        <v>32702</v>
      </c>
      <c r="I5280" t="s">
        <v>5</v>
      </c>
      <c r="J5280">
        <v>6397.43</v>
      </c>
    </row>
    <row r="5281" spans="1:10" x14ac:dyDescent="0.2">
      <c r="A5281" t="s">
        <v>5520</v>
      </c>
      <c r="B5281" t="s">
        <v>32703</v>
      </c>
      <c r="I5281" t="s">
        <v>5</v>
      </c>
      <c r="J5281">
        <v>7620.81</v>
      </c>
    </row>
    <row r="5282" spans="1:10" x14ac:dyDescent="0.2">
      <c r="A5282" t="s">
        <v>5521</v>
      </c>
      <c r="B5282" t="s">
        <v>32703</v>
      </c>
      <c r="I5282" t="s">
        <v>5</v>
      </c>
      <c r="J5282">
        <v>6988.99</v>
      </c>
    </row>
    <row r="5283" spans="1:10" x14ac:dyDescent="0.2">
      <c r="A5283" t="s">
        <v>5522</v>
      </c>
      <c r="B5283" t="s">
        <v>32704</v>
      </c>
      <c r="I5283" t="s">
        <v>5</v>
      </c>
      <c r="J5283">
        <v>8490.16</v>
      </c>
    </row>
    <row r="5284" spans="1:10" x14ac:dyDescent="0.2">
      <c r="A5284" t="s">
        <v>5523</v>
      </c>
      <c r="B5284" t="s">
        <v>32704</v>
      </c>
      <c r="I5284" t="s">
        <v>5</v>
      </c>
      <c r="J5284">
        <v>7785.08</v>
      </c>
    </row>
    <row r="5285" spans="1:10" x14ac:dyDescent="0.2">
      <c r="A5285" t="s">
        <v>5524</v>
      </c>
      <c r="B5285" t="s">
        <v>32705</v>
      </c>
      <c r="I5285" t="s">
        <v>5</v>
      </c>
      <c r="J5285">
        <v>9291.5</v>
      </c>
    </row>
    <row r="5286" spans="1:10" x14ac:dyDescent="0.2">
      <c r="A5286" t="s">
        <v>5525</v>
      </c>
      <c r="B5286" t="s">
        <v>32705</v>
      </c>
      <c r="I5286" t="s">
        <v>5</v>
      </c>
      <c r="J5286">
        <v>8513.51</v>
      </c>
    </row>
    <row r="5287" spans="1:10" x14ac:dyDescent="0.2">
      <c r="A5287" t="s">
        <v>5526</v>
      </c>
      <c r="B5287" t="s">
        <v>32706</v>
      </c>
      <c r="I5287" t="s">
        <v>5</v>
      </c>
      <c r="J5287">
        <v>9496.06</v>
      </c>
    </row>
    <row r="5288" spans="1:10" x14ac:dyDescent="0.2">
      <c r="A5288" t="s">
        <v>5527</v>
      </c>
      <c r="B5288" t="s">
        <v>32706</v>
      </c>
      <c r="I5288" t="s">
        <v>5</v>
      </c>
      <c r="J5288">
        <v>8711.4599999999991</v>
      </c>
    </row>
    <row r="5289" spans="1:10" x14ac:dyDescent="0.2">
      <c r="A5289" t="s">
        <v>5528</v>
      </c>
      <c r="B5289" t="s">
        <v>32707</v>
      </c>
      <c r="I5289" t="s">
        <v>5</v>
      </c>
      <c r="J5289">
        <v>9711.1299999999992</v>
      </c>
    </row>
    <row r="5290" spans="1:10" x14ac:dyDescent="0.2">
      <c r="A5290" t="s">
        <v>5529</v>
      </c>
      <c r="B5290" t="s">
        <v>32707</v>
      </c>
      <c r="I5290" t="s">
        <v>5</v>
      </c>
      <c r="J5290">
        <v>8918.6</v>
      </c>
    </row>
    <row r="5291" spans="1:10" x14ac:dyDescent="0.2">
      <c r="A5291" t="s">
        <v>5530</v>
      </c>
      <c r="B5291" t="s">
        <v>32708</v>
      </c>
      <c r="I5291" t="s">
        <v>5</v>
      </c>
      <c r="J5291">
        <v>10343.629999999999</v>
      </c>
    </row>
    <row r="5292" spans="1:10" x14ac:dyDescent="0.2">
      <c r="A5292" t="s">
        <v>5531</v>
      </c>
      <c r="B5292" t="s">
        <v>32708</v>
      </c>
      <c r="I5292" t="s">
        <v>5</v>
      </c>
      <c r="J5292">
        <v>9531.4500000000007</v>
      </c>
    </row>
    <row r="5293" spans="1:10" x14ac:dyDescent="0.2">
      <c r="A5293" t="s">
        <v>5532</v>
      </c>
      <c r="B5293" t="s">
        <v>32709</v>
      </c>
      <c r="I5293" t="s">
        <v>5</v>
      </c>
      <c r="J5293">
        <v>10850.27</v>
      </c>
    </row>
    <row r="5294" spans="1:10" x14ac:dyDescent="0.2">
      <c r="A5294" t="s">
        <v>5533</v>
      </c>
      <c r="B5294" t="s">
        <v>32709</v>
      </c>
      <c r="I5294" t="s">
        <v>5</v>
      </c>
      <c r="J5294">
        <v>9998.2199999999993</v>
      </c>
    </row>
    <row r="5295" spans="1:10" x14ac:dyDescent="0.2">
      <c r="A5295" t="s">
        <v>5534</v>
      </c>
      <c r="B5295" t="s">
        <v>32710</v>
      </c>
      <c r="I5295" t="s">
        <v>5</v>
      </c>
      <c r="J5295">
        <v>11419.91</v>
      </c>
    </row>
    <row r="5296" spans="1:10" x14ac:dyDescent="0.2">
      <c r="A5296" t="s">
        <v>5535</v>
      </c>
      <c r="B5296" t="s">
        <v>32710</v>
      </c>
      <c r="I5296" t="s">
        <v>5</v>
      </c>
      <c r="J5296">
        <v>10528.27</v>
      </c>
    </row>
    <row r="5297" spans="1:10" x14ac:dyDescent="0.2">
      <c r="A5297" t="s">
        <v>5536</v>
      </c>
      <c r="B5297" t="s">
        <v>32711</v>
      </c>
      <c r="I5297" t="s">
        <v>5</v>
      </c>
      <c r="J5297">
        <v>11991.67</v>
      </c>
    </row>
    <row r="5298" spans="1:10" x14ac:dyDescent="0.2">
      <c r="A5298" t="s">
        <v>5537</v>
      </c>
      <c r="B5298" t="s">
        <v>32711</v>
      </c>
      <c r="I5298" t="s">
        <v>5</v>
      </c>
      <c r="J5298">
        <v>11060.16</v>
      </c>
    </row>
    <row r="5299" spans="1:10" x14ac:dyDescent="0.2">
      <c r="A5299" t="s">
        <v>5538</v>
      </c>
      <c r="B5299" t="s">
        <v>32712</v>
      </c>
      <c r="I5299" t="s">
        <v>5</v>
      </c>
      <c r="J5299">
        <v>12563.31</v>
      </c>
    </row>
    <row r="5300" spans="1:10" x14ac:dyDescent="0.2">
      <c r="A5300" t="s">
        <v>5539</v>
      </c>
      <c r="B5300" t="s">
        <v>32712</v>
      </c>
      <c r="I5300" t="s">
        <v>5</v>
      </c>
      <c r="J5300">
        <v>11591.93</v>
      </c>
    </row>
    <row r="5301" spans="1:10" x14ac:dyDescent="0.2">
      <c r="A5301" t="s">
        <v>5540</v>
      </c>
      <c r="B5301" t="s">
        <v>32713</v>
      </c>
      <c r="I5301" t="s">
        <v>5</v>
      </c>
      <c r="J5301">
        <v>13067.96</v>
      </c>
    </row>
    <row r="5302" spans="1:10" x14ac:dyDescent="0.2">
      <c r="A5302" t="s">
        <v>5541</v>
      </c>
      <c r="B5302" t="s">
        <v>32713</v>
      </c>
      <c r="I5302" t="s">
        <v>5</v>
      </c>
      <c r="J5302">
        <v>12056.98</v>
      </c>
    </row>
    <row r="5303" spans="1:10" x14ac:dyDescent="0.2">
      <c r="A5303" t="s">
        <v>5542</v>
      </c>
      <c r="B5303" t="s">
        <v>32714</v>
      </c>
      <c r="I5303" t="s">
        <v>5</v>
      </c>
      <c r="J5303">
        <v>13639.6</v>
      </c>
    </row>
    <row r="5304" spans="1:10" x14ac:dyDescent="0.2">
      <c r="A5304" t="s">
        <v>5543</v>
      </c>
      <c r="B5304" t="s">
        <v>32714</v>
      </c>
      <c r="I5304" t="s">
        <v>5</v>
      </c>
      <c r="J5304">
        <v>12588.75</v>
      </c>
    </row>
    <row r="5305" spans="1:10" x14ac:dyDescent="0.2">
      <c r="A5305" t="s">
        <v>5544</v>
      </c>
      <c r="B5305" t="s">
        <v>32715</v>
      </c>
      <c r="I5305" t="s">
        <v>5</v>
      </c>
      <c r="J5305">
        <v>14211.35</v>
      </c>
    </row>
    <row r="5306" spans="1:10" x14ac:dyDescent="0.2">
      <c r="A5306" t="s">
        <v>5545</v>
      </c>
      <c r="B5306" t="s">
        <v>32715</v>
      </c>
      <c r="I5306" t="s">
        <v>5</v>
      </c>
      <c r="J5306">
        <v>13120.64</v>
      </c>
    </row>
    <row r="5307" spans="1:10" x14ac:dyDescent="0.2">
      <c r="A5307" t="s">
        <v>5546</v>
      </c>
      <c r="B5307" t="s">
        <v>32716</v>
      </c>
      <c r="I5307" t="s">
        <v>5</v>
      </c>
      <c r="J5307">
        <v>14781</v>
      </c>
    </row>
    <row r="5308" spans="1:10" x14ac:dyDescent="0.2">
      <c r="A5308" t="s">
        <v>5547</v>
      </c>
      <c r="B5308" t="s">
        <v>32716</v>
      </c>
      <c r="I5308" t="s">
        <v>5</v>
      </c>
      <c r="J5308">
        <v>13650.69</v>
      </c>
    </row>
    <row r="5309" spans="1:10" x14ac:dyDescent="0.2">
      <c r="A5309" t="s">
        <v>5548</v>
      </c>
      <c r="B5309" t="s">
        <v>32717</v>
      </c>
      <c r="I5309" t="s">
        <v>5</v>
      </c>
      <c r="J5309">
        <v>7147.87</v>
      </c>
    </row>
    <row r="5310" spans="1:10" x14ac:dyDescent="0.2">
      <c r="A5310" t="s">
        <v>5549</v>
      </c>
      <c r="B5310" t="s">
        <v>32717</v>
      </c>
      <c r="I5310" t="s">
        <v>5</v>
      </c>
      <c r="J5310">
        <v>6547.09</v>
      </c>
    </row>
    <row r="5311" spans="1:10" x14ac:dyDescent="0.2">
      <c r="A5311" t="s">
        <v>5550</v>
      </c>
      <c r="B5311" t="s">
        <v>32718</v>
      </c>
      <c r="I5311" t="s">
        <v>5</v>
      </c>
      <c r="J5311">
        <v>7814.33</v>
      </c>
    </row>
    <row r="5312" spans="1:10" x14ac:dyDescent="0.2">
      <c r="A5312" t="s">
        <v>5551</v>
      </c>
      <c r="B5312" t="s">
        <v>32718</v>
      </c>
      <c r="I5312" t="s">
        <v>5</v>
      </c>
      <c r="J5312">
        <v>7162.53</v>
      </c>
    </row>
    <row r="5313" spans="1:10" x14ac:dyDescent="0.2">
      <c r="A5313" t="s">
        <v>5552</v>
      </c>
      <c r="B5313" t="s">
        <v>32719</v>
      </c>
      <c r="I5313" t="s">
        <v>5</v>
      </c>
      <c r="J5313">
        <v>8481.16</v>
      </c>
    </row>
    <row r="5314" spans="1:10" x14ac:dyDescent="0.2">
      <c r="A5314" t="s">
        <v>5553</v>
      </c>
      <c r="B5314" t="s">
        <v>32719</v>
      </c>
      <c r="I5314" t="s">
        <v>5</v>
      </c>
      <c r="J5314">
        <v>7778.35</v>
      </c>
    </row>
    <row r="5315" spans="1:10" x14ac:dyDescent="0.2">
      <c r="A5315" t="s">
        <v>5554</v>
      </c>
      <c r="B5315" t="s">
        <v>32720</v>
      </c>
      <c r="I5315" t="s">
        <v>5</v>
      </c>
      <c r="J5315">
        <v>9367.64</v>
      </c>
    </row>
    <row r="5316" spans="1:10" x14ac:dyDescent="0.2">
      <c r="A5316" t="s">
        <v>5555</v>
      </c>
      <c r="B5316" t="s">
        <v>32720</v>
      </c>
      <c r="I5316" t="s">
        <v>5</v>
      </c>
      <c r="J5316">
        <v>8585.9</v>
      </c>
    </row>
    <row r="5317" spans="1:10" x14ac:dyDescent="0.2">
      <c r="A5317" t="s">
        <v>5556</v>
      </c>
      <c r="B5317" t="s">
        <v>32721</v>
      </c>
      <c r="I5317" t="s">
        <v>5</v>
      </c>
      <c r="J5317">
        <v>10280.23</v>
      </c>
    </row>
    <row r="5318" spans="1:10" x14ac:dyDescent="0.2">
      <c r="A5318" t="s">
        <v>5557</v>
      </c>
      <c r="B5318" t="s">
        <v>32721</v>
      </c>
      <c r="I5318" t="s">
        <v>5</v>
      </c>
      <c r="J5318">
        <v>9419.51</v>
      </c>
    </row>
    <row r="5319" spans="1:10" x14ac:dyDescent="0.2">
      <c r="A5319" t="s">
        <v>5558</v>
      </c>
      <c r="B5319" t="s">
        <v>32722</v>
      </c>
      <c r="I5319" t="s">
        <v>5</v>
      </c>
      <c r="J5319">
        <v>10745.56</v>
      </c>
    </row>
    <row r="5320" spans="1:10" x14ac:dyDescent="0.2">
      <c r="A5320" t="s">
        <v>5559</v>
      </c>
      <c r="B5320" t="s">
        <v>32722</v>
      </c>
      <c r="I5320" t="s">
        <v>5</v>
      </c>
      <c r="J5320">
        <v>9859.27</v>
      </c>
    </row>
    <row r="5321" spans="1:10" x14ac:dyDescent="0.2">
      <c r="A5321" t="s">
        <v>5560</v>
      </c>
      <c r="B5321" t="s">
        <v>32723</v>
      </c>
      <c r="I5321" t="s">
        <v>5</v>
      </c>
      <c r="J5321">
        <v>11103.69</v>
      </c>
    </row>
    <row r="5322" spans="1:10" x14ac:dyDescent="0.2">
      <c r="A5322" t="s">
        <v>5561</v>
      </c>
      <c r="B5322" t="s">
        <v>32723</v>
      </c>
      <c r="I5322" t="s">
        <v>5</v>
      </c>
      <c r="J5322">
        <v>10187.879999999999</v>
      </c>
    </row>
    <row r="5323" spans="1:10" x14ac:dyDescent="0.2">
      <c r="A5323" t="s">
        <v>5562</v>
      </c>
      <c r="B5323" t="s">
        <v>32724</v>
      </c>
      <c r="I5323" t="s">
        <v>5</v>
      </c>
      <c r="J5323">
        <v>11564.45</v>
      </c>
    </row>
    <row r="5324" spans="1:10" x14ac:dyDescent="0.2">
      <c r="A5324" t="s">
        <v>5563</v>
      </c>
      <c r="B5324" t="s">
        <v>32724</v>
      </c>
      <c r="I5324" t="s">
        <v>5</v>
      </c>
      <c r="J5324">
        <v>10610.5</v>
      </c>
    </row>
    <row r="5325" spans="1:10" x14ac:dyDescent="0.2">
      <c r="A5325" t="s">
        <v>5564</v>
      </c>
      <c r="B5325" t="s">
        <v>32725</v>
      </c>
      <c r="I5325" t="s">
        <v>5</v>
      </c>
      <c r="J5325">
        <v>11897.47</v>
      </c>
    </row>
    <row r="5326" spans="1:10" x14ac:dyDescent="0.2">
      <c r="A5326" t="s">
        <v>5565</v>
      </c>
      <c r="B5326" t="s">
        <v>32725</v>
      </c>
      <c r="I5326" t="s">
        <v>5</v>
      </c>
      <c r="J5326">
        <v>10954.18</v>
      </c>
    </row>
    <row r="5327" spans="1:10" x14ac:dyDescent="0.2">
      <c r="A5327" t="s">
        <v>5566</v>
      </c>
      <c r="B5327" t="s">
        <v>32726</v>
      </c>
      <c r="I5327" t="s">
        <v>5</v>
      </c>
      <c r="J5327">
        <v>12467.12</v>
      </c>
    </row>
    <row r="5328" spans="1:10" x14ac:dyDescent="0.2">
      <c r="A5328" t="s">
        <v>5567</v>
      </c>
      <c r="B5328" t="s">
        <v>32726</v>
      </c>
      <c r="I5328" t="s">
        <v>5</v>
      </c>
      <c r="J5328">
        <v>11484.22</v>
      </c>
    </row>
    <row r="5329" spans="1:10" x14ac:dyDescent="0.2">
      <c r="A5329" t="s">
        <v>5568</v>
      </c>
      <c r="B5329" t="s">
        <v>32727</v>
      </c>
      <c r="I5329" t="s">
        <v>5</v>
      </c>
      <c r="J5329">
        <v>13038.88</v>
      </c>
    </row>
    <row r="5330" spans="1:10" x14ac:dyDescent="0.2">
      <c r="A5330" t="s">
        <v>5569</v>
      </c>
      <c r="B5330" t="s">
        <v>32727</v>
      </c>
      <c r="I5330" t="s">
        <v>5</v>
      </c>
      <c r="J5330">
        <v>12016.11</v>
      </c>
    </row>
    <row r="5331" spans="1:10" x14ac:dyDescent="0.2">
      <c r="A5331" t="s">
        <v>5570</v>
      </c>
      <c r="B5331" t="s">
        <v>32728</v>
      </c>
      <c r="I5331" t="s">
        <v>5</v>
      </c>
      <c r="J5331">
        <v>13545.52</v>
      </c>
    </row>
    <row r="5332" spans="1:10" x14ac:dyDescent="0.2">
      <c r="A5332" t="s">
        <v>5571</v>
      </c>
      <c r="B5332" t="s">
        <v>32728</v>
      </c>
      <c r="I5332" t="s">
        <v>5</v>
      </c>
      <c r="J5332">
        <v>12482.88</v>
      </c>
    </row>
    <row r="5333" spans="1:10" x14ac:dyDescent="0.2">
      <c r="A5333" t="s">
        <v>5572</v>
      </c>
      <c r="B5333" t="s">
        <v>32729</v>
      </c>
      <c r="I5333" t="s">
        <v>5</v>
      </c>
      <c r="J5333">
        <v>14115.17</v>
      </c>
    </row>
    <row r="5334" spans="1:10" x14ac:dyDescent="0.2">
      <c r="A5334" t="s">
        <v>5573</v>
      </c>
      <c r="B5334" t="s">
        <v>32729</v>
      </c>
      <c r="I5334" t="s">
        <v>5</v>
      </c>
      <c r="J5334">
        <v>13012.93</v>
      </c>
    </row>
    <row r="5335" spans="1:10" x14ac:dyDescent="0.2">
      <c r="A5335" t="s">
        <v>5574</v>
      </c>
      <c r="B5335" t="s">
        <v>32730</v>
      </c>
      <c r="I5335" t="s">
        <v>5</v>
      </c>
      <c r="J5335">
        <v>14686.8</v>
      </c>
    </row>
    <row r="5336" spans="1:10" x14ac:dyDescent="0.2">
      <c r="A5336" t="s">
        <v>5575</v>
      </c>
      <c r="B5336" t="s">
        <v>32730</v>
      </c>
      <c r="I5336" t="s">
        <v>5</v>
      </c>
      <c r="J5336">
        <v>13544.7</v>
      </c>
    </row>
    <row r="5337" spans="1:10" x14ac:dyDescent="0.2">
      <c r="A5337" t="s">
        <v>5576</v>
      </c>
      <c r="B5337" t="s">
        <v>32731</v>
      </c>
      <c r="I5337" t="s">
        <v>5</v>
      </c>
      <c r="J5337">
        <v>15258.56</v>
      </c>
    </row>
    <row r="5338" spans="1:10" x14ac:dyDescent="0.2">
      <c r="A5338" t="s">
        <v>5577</v>
      </c>
      <c r="B5338" t="s">
        <v>32731</v>
      </c>
      <c r="I5338" t="s">
        <v>5</v>
      </c>
      <c r="J5338">
        <v>14076.59</v>
      </c>
    </row>
    <row r="5339" spans="1:10" x14ac:dyDescent="0.2">
      <c r="A5339" t="s">
        <v>5578</v>
      </c>
      <c r="B5339" t="s">
        <v>32732</v>
      </c>
      <c r="I5339" t="s">
        <v>5</v>
      </c>
      <c r="J5339">
        <v>15763.21</v>
      </c>
    </row>
    <row r="5340" spans="1:10" x14ac:dyDescent="0.2">
      <c r="A5340" t="s">
        <v>5579</v>
      </c>
      <c r="B5340" t="s">
        <v>32732</v>
      </c>
      <c r="I5340" t="s">
        <v>5</v>
      </c>
      <c r="J5340">
        <v>14541.64</v>
      </c>
    </row>
    <row r="5341" spans="1:10" x14ac:dyDescent="0.2">
      <c r="A5341" t="s">
        <v>5580</v>
      </c>
      <c r="B5341" t="s">
        <v>32733</v>
      </c>
      <c r="I5341" t="s">
        <v>5</v>
      </c>
      <c r="J5341">
        <v>8142.45</v>
      </c>
    </row>
    <row r="5342" spans="1:10" x14ac:dyDescent="0.2">
      <c r="A5342" t="s">
        <v>5581</v>
      </c>
      <c r="B5342" t="s">
        <v>32733</v>
      </c>
      <c r="I5342" t="s">
        <v>5</v>
      </c>
      <c r="J5342">
        <v>7457.17</v>
      </c>
    </row>
    <row r="5343" spans="1:10" x14ac:dyDescent="0.2">
      <c r="A5343" t="s">
        <v>5582</v>
      </c>
      <c r="B5343" t="s">
        <v>32734</v>
      </c>
      <c r="I5343" t="s">
        <v>5</v>
      </c>
      <c r="J5343">
        <v>8871.0499999999993</v>
      </c>
    </row>
    <row r="5344" spans="1:10" x14ac:dyDescent="0.2">
      <c r="A5344" t="s">
        <v>5583</v>
      </c>
      <c r="B5344" t="s">
        <v>32734</v>
      </c>
      <c r="I5344" t="s">
        <v>5</v>
      </c>
      <c r="J5344">
        <v>8128.98</v>
      </c>
    </row>
    <row r="5345" spans="1:10" x14ac:dyDescent="0.2">
      <c r="A5345" t="s">
        <v>5584</v>
      </c>
      <c r="B5345" t="s">
        <v>32735</v>
      </c>
      <c r="I5345" t="s">
        <v>5</v>
      </c>
      <c r="J5345">
        <v>9529.8799999999992</v>
      </c>
    </row>
    <row r="5346" spans="1:10" x14ac:dyDescent="0.2">
      <c r="A5346" t="s">
        <v>5585</v>
      </c>
      <c r="B5346" t="s">
        <v>32735</v>
      </c>
      <c r="I5346" t="s">
        <v>5</v>
      </c>
      <c r="J5346">
        <v>8731.8700000000008</v>
      </c>
    </row>
    <row r="5347" spans="1:10" x14ac:dyDescent="0.2">
      <c r="A5347" t="s">
        <v>5586</v>
      </c>
      <c r="B5347" t="s">
        <v>32736</v>
      </c>
      <c r="I5347" t="s">
        <v>5</v>
      </c>
      <c r="J5347">
        <v>10309.06</v>
      </c>
    </row>
    <row r="5348" spans="1:10" x14ac:dyDescent="0.2">
      <c r="A5348" t="s">
        <v>5587</v>
      </c>
      <c r="B5348" t="s">
        <v>32736</v>
      </c>
      <c r="I5348" t="s">
        <v>5</v>
      </c>
      <c r="J5348">
        <v>9447.77</v>
      </c>
    </row>
    <row r="5349" spans="1:10" x14ac:dyDescent="0.2">
      <c r="A5349" t="s">
        <v>5588</v>
      </c>
      <c r="B5349" t="s">
        <v>32737</v>
      </c>
      <c r="I5349" t="s">
        <v>5</v>
      </c>
      <c r="J5349">
        <v>11303.85</v>
      </c>
    </row>
    <row r="5350" spans="1:10" x14ac:dyDescent="0.2">
      <c r="A5350" t="s">
        <v>5589</v>
      </c>
      <c r="B5350" t="s">
        <v>32737</v>
      </c>
      <c r="I5350" t="s">
        <v>5</v>
      </c>
      <c r="J5350">
        <v>10357.84</v>
      </c>
    </row>
    <row r="5351" spans="1:10" x14ac:dyDescent="0.2">
      <c r="A5351" t="s">
        <v>5590</v>
      </c>
      <c r="B5351" t="s">
        <v>32738</v>
      </c>
      <c r="I5351" t="s">
        <v>5</v>
      </c>
      <c r="J5351">
        <v>12024.94</v>
      </c>
    </row>
    <row r="5352" spans="1:10" x14ac:dyDescent="0.2">
      <c r="A5352" t="s">
        <v>5591</v>
      </c>
      <c r="B5352" t="s">
        <v>32738</v>
      </c>
      <c r="I5352" t="s">
        <v>5</v>
      </c>
      <c r="J5352">
        <v>11036.66</v>
      </c>
    </row>
    <row r="5353" spans="1:10" x14ac:dyDescent="0.2">
      <c r="A5353" t="s">
        <v>5592</v>
      </c>
      <c r="B5353" t="s">
        <v>32739</v>
      </c>
      <c r="I5353" t="s">
        <v>5</v>
      </c>
      <c r="J5353">
        <v>12292.54</v>
      </c>
    </row>
    <row r="5354" spans="1:10" x14ac:dyDescent="0.2">
      <c r="A5354" t="s">
        <v>5593</v>
      </c>
      <c r="B5354" t="s">
        <v>32739</v>
      </c>
      <c r="I5354" t="s">
        <v>5</v>
      </c>
      <c r="J5354">
        <v>11270.7</v>
      </c>
    </row>
    <row r="5355" spans="1:10" x14ac:dyDescent="0.2">
      <c r="A5355" t="s">
        <v>5594</v>
      </c>
      <c r="B5355" t="s">
        <v>32740</v>
      </c>
      <c r="I5355" t="s">
        <v>5</v>
      </c>
      <c r="J5355">
        <v>12652</v>
      </c>
    </row>
    <row r="5356" spans="1:10" x14ac:dyDescent="0.2">
      <c r="A5356" t="s">
        <v>5595</v>
      </c>
      <c r="B5356" t="s">
        <v>32740</v>
      </c>
      <c r="I5356" t="s">
        <v>5</v>
      </c>
      <c r="J5356">
        <v>11606.97</v>
      </c>
    </row>
    <row r="5357" spans="1:10" x14ac:dyDescent="0.2">
      <c r="A5357" t="s">
        <v>5596</v>
      </c>
      <c r="B5357" t="s">
        <v>32741</v>
      </c>
      <c r="I5357" t="s">
        <v>5</v>
      </c>
      <c r="J5357">
        <v>13286.72</v>
      </c>
    </row>
    <row r="5358" spans="1:10" x14ac:dyDescent="0.2">
      <c r="A5358" t="s">
        <v>5597</v>
      </c>
      <c r="B5358" t="s">
        <v>32741</v>
      </c>
      <c r="I5358" t="s">
        <v>5</v>
      </c>
      <c r="J5358">
        <v>12221.82</v>
      </c>
    </row>
    <row r="5359" spans="1:10" x14ac:dyDescent="0.2">
      <c r="A5359" t="s">
        <v>5598</v>
      </c>
      <c r="B5359" t="s">
        <v>32742</v>
      </c>
      <c r="I5359" t="s">
        <v>5</v>
      </c>
      <c r="J5359">
        <v>13856.41</v>
      </c>
    </row>
    <row r="5360" spans="1:10" x14ac:dyDescent="0.2">
      <c r="A5360" t="s">
        <v>5599</v>
      </c>
      <c r="B5360" t="s">
        <v>32742</v>
      </c>
      <c r="I5360" t="s">
        <v>5</v>
      </c>
      <c r="J5360">
        <v>12751.9</v>
      </c>
    </row>
    <row r="5361" spans="1:10" x14ac:dyDescent="0.2">
      <c r="A5361" t="s">
        <v>5600</v>
      </c>
      <c r="B5361" t="s">
        <v>32743</v>
      </c>
      <c r="I5361" t="s">
        <v>5</v>
      </c>
      <c r="J5361">
        <v>14363.16</v>
      </c>
    </row>
    <row r="5362" spans="1:10" x14ac:dyDescent="0.2">
      <c r="A5362" t="s">
        <v>5601</v>
      </c>
      <c r="B5362" t="s">
        <v>32743</v>
      </c>
      <c r="I5362" t="s">
        <v>5</v>
      </c>
      <c r="J5362">
        <v>13218.79</v>
      </c>
    </row>
    <row r="5363" spans="1:10" x14ac:dyDescent="0.2">
      <c r="A5363" t="s">
        <v>5602</v>
      </c>
      <c r="B5363" t="s">
        <v>32744</v>
      </c>
      <c r="I5363" t="s">
        <v>5</v>
      </c>
      <c r="J5363">
        <v>14932.17</v>
      </c>
    </row>
    <row r="5364" spans="1:10" x14ac:dyDescent="0.2">
      <c r="A5364" t="s">
        <v>5603</v>
      </c>
      <c r="B5364" t="s">
        <v>32744</v>
      </c>
      <c r="I5364" t="s">
        <v>5</v>
      </c>
      <c r="J5364">
        <v>13747.93</v>
      </c>
    </row>
    <row r="5365" spans="1:10" x14ac:dyDescent="0.2">
      <c r="A5365" t="s">
        <v>5604</v>
      </c>
      <c r="B5365" t="s">
        <v>32745</v>
      </c>
      <c r="I5365" t="s">
        <v>5</v>
      </c>
      <c r="J5365">
        <v>15504.45</v>
      </c>
    </row>
    <row r="5366" spans="1:10" x14ac:dyDescent="0.2">
      <c r="A5366" t="s">
        <v>5605</v>
      </c>
      <c r="B5366" t="s">
        <v>32745</v>
      </c>
      <c r="I5366" t="s">
        <v>5</v>
      </c>
      <c r="J5366">
        <v>14280.61</v>
      </c>
    </row>
    <row r="5367" spans="1:10" x14ac:dyDescent="0.2">
      <c r="A5367" t="s">
        <v>5606</v>
      </c>
      <c r="B5367" t="s">
        <v>32746</v>
      </c>
      <c r="I5367" t="s">
        <v>5</v>
      </c>
      <c r="J5367">
        <v>16076.09</v>
      </c>
    </row>
    <row r="5368" spans="1:10" x14ac:dyDescent="0.2">
      <c r="A5368" t="s">
        <v>5607</v>
      </c>
      <c r="B5368" t="s">
        <v>32746</v>
      </c>
      <c r="I5368" t="s">
        <v>5</v>
      </c>
      <c r="J5368">
        <v>14812.38</v>
      </c>
    </row>
    <row r="5369" spans="1:10" x14ac:dyDescent="0.2">
      <c r="A5369" t="s">
        <v>5608</v>
      </c>
      <c r="B5369" t="s">
        <v>32747</v>
      </c>
      <c r="I5369" t="s">
        <v>5</v>
      </c>
      <c r="J5369">
        <v>16581.72</v>
      </c>
    </row>
    <row r="5370" spans="1:10" x14ac:dyDescent="0.2">
      <c r="A5370" t="s">
        <v>5609</v>
      </c>
      <c r="B5370" t="s">
        <v>32747</v>
      </c>
      <c r="I5370" t="s">
        <v>5</v>
      </c>
      <c r="J5370">
        <v>15278.14</v>
      </c>
    </row>
    <row r="5371" spans="1:10" x14ac:dyDescent="0.2">
      <c r="A5371" t="s">
        <v>5610</v>
      </c>
      <c r="B5371" t="s">
        <v>32748</v>
      </c>
      <c r="I5371" t="s">
        <v>5</v>
      </c>
      <c r="J5371">
        <v>17152.669999999998</v>
      </c>
    </row>
    <row r="5372" spans="1:10" x14ac:dyDescent="0.2">
      <c r="A5372" t="s">
        <v>5611</v>
      </c>
      <c r="B5372" t="s">
        <v>32748</v>
      </c>
      <c r="I5372" t="s">
        <v>5</v>
      </c>
      <c r="J5372">
        <v>15809.49</v>
      </c>
    </row>
    <row r="5373" spans="1:10" x14ac:dyDescent="0.2">
      <c r="A5373" t="s">
        <v>5612</v>
      </c>
      <c r="B5373" t="s">
        <v>32749</v>
      </c>
      <c r="I5373" t="s">
        <v>5</v>
      </c>
      <c r="J5373">
        <v>9729.32</v>
      </c>
    </row>
    <row r="5374" spans="1:10" x14ac:dyDescent="0.2">
      <c r="A5374" t="s">
        <v>5613</v>
      </c>
      <c r="B5374" t="s">
        <v>32749</v>
      </c>
      <c r="I5374" t="s">
        <v>5</v>
      </c>
      <c r="J5374">
        <v>8909.33</v>
      </c>
    </row>
    <row r="5375" spans="1:10" x14ac:dyDescent="0.2">
      <c r="A5375" t="s">
        <v>5614</v>
      </c>
      <c r="B5375" t="s">
        <v>32750</v>
      </c>
      <c r="I5375" t="s">
        <v>5</v>
      </c>
      <c r="J5375">
        <v>10509.39</v>
      </c>
    </row>
    <row r="5376" spans="1:10" x14ac:dyDescent="0.2">
      <c r="A5376" t="s">
        <v>5615</v>
      </c>
      <c r="B5376" t="s">
        <v>32750</v>
      </c>
      <c r="I5376" t="s">
        <v>5</v>
      </c>
      <c r="J5376">
        <v>9628.77</v>
      </c>
    </row>
    <row r="5377" spans="1:10" x14ac:dyDescent="0.2">
      <c r="A5377" t="s">
        <v>5616</v>
      </c>
      <c r="B5377" t="s">
        <v>32751</v>
      </c>
      <c r="I5377" t="s">
        <v>5</v>
      </c>
      <c r="J5377">
        <v>11289.38</v>
      </c>
    </row>
    <row r="5378" spans="1:10" x14ac:dyDescent="0.2">
      <c r="A5378" t="s">
        <v>5617</v>
      </c>
      <c r="B5378" t="s">
        <v>32751</v>
      </c>
      <c r="I5378" t="s">
        <v>5</v>
      </c>
      <c r="J5378">
        <v>10348.129999999999</v>
      </c>
    </row>
    <row r="5379" spans="1:10" x14ac:dyDescent="0.2">
      <c r="A5379" t="s">
        <v>5618</v>
      </c>
      <c r="B5379" t="s">
        <v>32752</v>
      </c>
      <c r="I5379" t="s">
        <v>5</v>
      </c>
      <c r="J5379">
        <v>12348.4</v>
      </c>
    </row>
    <row r="5380" spans="1:10" x14ac:dyDescent="0.2">
      <c r="A5380" t="s">
        <v>5619</v>
      </c>
      <c r="B5380" t="s">
        <v>32752</v>
      </c>
      <c r="I5380" t="s">
        <v>5</v>
      </c>
      <c r="J5380">
        <v>11316.68</v>
      </c>
    </row>
    <row r="5381" spans="1:10" x14ac:dyDescent="0.2">
      <c r="A5381" t="s">
        <v>5620</v>
      </c>
      <c r="B5381" t="s">
        <v>32753</v>
      </c>
      <c r="I5381" t="s">
        <v>5</v>
      </c>
      <c r="J5381">
        <v>13427.9</v>
      </c>
    </row>
    <row r="5382" spans="1:10" x14ac:dyDescent="0.2">
      <c r="A5382" t="s">
        <v>5621</v>
      </c>
      <c r="B5382" t="s">
        <v>32753</v>
      </c>
      <c r="I5382" t="s">
        <v>5</v>
      </c>
      <c r="J5382">
        <v>12305.98</v>
      </c>
    </row>
    <row r="5383" spans="1:10" x14ac:dyDescent="0.2">
      <c r="A5383" t="s">
        <v>5622</v>
      </c>
      <c r="B5383" t="s">
        <v>32754</v>
      </c>
      <c r="I5383" t="s">
        <v>5</v>
      </c>
      <c r="J5383">
        <v>13660.55</v>
      </c>
    </row>
    <row r="5384" spans="1:10" x14ac:dyDescent="0.2">
      <c r="A5384" t="s">
        <v>5623</v>
      </c>
      <c r="B5384" t="s">
        <v>32754</v>
      </c>
      <c r="I5384" t="s">
        <v>5</v>
      </c>
      <c r="J5384">
        <v>12528.35</v>
      </c>
    </row>
    <row r="5385" spans="1:10" x14ac:dyDescent="0.2">
      <c r="A5385" t="s">
        <v>5624</v>
      </c>
      <c r="B5385" t="s">
        <v>32755</v>
      </c>
      <c r="I5385" t="s">
        <v>5</v>
      </c>
      <c r="J5385">
        <v>13758.94</v>
      </c>
    </row>
    <row r="5386" spans="1:10" x14ac:dyDescent="0.2">
      <c r="A5386" t="s">
        <v>5625</v>
      </c>
      <c r="B5386" t="s">
        <v>32755</v>
      </c>
      <c r="I5386" t="s">
        <v>5</v>
      </c>
      <c r="J5386">
        <v>12622.49</v>
      </c>
    </row>
    <row r="5387" spans="1:10" x14ac:dyDescent="0.2">
      <c r="A5387" t="s">
        <v>5626</v>
      </c>
      <c r="B5387" t="s">
        <v>32756</v>
      </c>
      <c r="I5387" t="s">
        <v>5</v>
      </c>
      <c r="J5387">
        <v>14392.55</v>
      </c>
    </row>
    <row r="5388" spans="1:10" x14ac:dyDescent="0.2">
      <c r="A5388" t="s">
        <v>5627</v>
      </c>
      <c r="B5388" t="s">
        <v>32756</v>
      </c>
      <c r="I5388" t="s">
        <v>5</v>
      </c>
      <c r="J5388">
        <v>13236.41</v>
      </c>
    </row>
    <row r="5389" spans="1:10" x14ac:dyDescent="0.2">
      <c r="A5389" t="s">
        <v>5628</v>
      </c>
      <c r="B5389" t="s">
        <v>32757</v>
      </c>
      <c r="I5389" t="s">
        <v>5</v>
      </c>
      <c r="J5389">
        <v>14899.19</v>
      </c>
    </row>
    <row r="5390" spans="1:10" x14ac:dyDescent="0.2">
      <c r="A5390" t="s">
        <v>5629</v>
      </c>
      <c r="B5390" t="s">
        <v>32757</v>
      </c>
      <c r="I5390" t="s">
        <v>5</v>
      </c>
      <c r="J5390">
        <v>13703.18</v>
      </c>
    </row>
    <row r="5391" spans="1:10" x14ac:dyDescent="0.2">
      <c r="A5391" t="s">
        <v>5630</v>
      </c>
      <c r="B5391" t="s">
        <v>32758</v>
      </c>
      <c r="I5391" t="s">
        <v>5</v>
      </c>
      <c r="J5391">
        <v>15470.82</v>
      </c>
    </row>
    <row r="5392" spans="1:10" x14ac:dyDescent="0.2">
      <c r="A5392" t="s">
        <v>5631</v>
      </c>
      <c r="B5392" t="s">
        <v>32758</v>
      </c>
      <c r="I5392" t="s">
        <v>5</v>
      </c>
      <c r="J5392">
        <v>14234.96</v>
      </c>
    </row>
    <row r="5393" spans="1:10" x14ac:dyDescent="0.2">
      <c r="A5393" t="s">
        <v>5632</v>
      </c>
      <c r="B5393" t="s">
        <v>32759</v>
      </c>
      <c r="I5393" t="s">
        <v>5</v>
      </c>
      <c r="J5393">
        <v>16040.59</v>
      </c>
    </row>
    <row r="5394" spans="1:10" x14ac:dyDescent="0.2">
      <c r="A5394" t="s">
        <v>5633</v>
      </c>
      <c r="B5394" t="s">
        <v>32759</v>
      </c>
      <c r="I5394" t="s">
        <v>5</v>
      </c>
      <c r="J5394">
        <v>14765.12</v>
      </c>
    </row>
    <row r="5395" spans="1:10" x14ac:dyDescent="0.2">
      <c r="A5395" t="s">
        <v>5634</v>
      </c>
      <c r="B5395" t="s">
        <v>32760</v>
      </c>
      <c r="I5395" t="s">
        <v>5</v>
      </c>
      <c r="J5395">
        <v>16612.23</v>
      </c>
    </row>
    <row r="5396" spans="1:10" x14ac:dyDescent="0.2">
      <c r="A5396" t="s">
        <v>5635</v>
      </c>
      <c r="B5396" t="s">
        <v>32760</v>
      </c>
      <c r="I5396" t="s">
        <v>5</v>
      </c>
      <c r="J5396">
        <v>15296.89</v>
      </c>
    </row>
    <row r="5397" spans="1:10" x14ac:dyDescent="0.2">
      <c r="A5397" t="s">
        <v>5636</v>
      </c>
      <c r="B5397" t="s">
        <v>32761</v>
      </c>
      <c r="I5397" t="s">
        <v>5</v>
      </c>
      <c r="J5397">
        <v>17118.87</v>
      </c>
    </row>
    <row r="5398" spans="1:10" x14ac:dyDescent="0.2">
      <c r="A5398" t="s">
        <v>5637</v>
      </c>
      <c r="B5398" t="s">
        <v>32761</v>
      </c>
      <c r="I5398" t="s">
        <v>5</v>
      </c>
      <c r="J5398">
        <v>15763.66</v>
      </c>
    </row>
    <row r="5399" spans="1:10" x14ac:dyDescent="0.2">
      <c r="A5399" t="s">
        <v>5638</v>
      </c>
      <c r="B5399" t="s">
        <v>32762</v>
      </c>
      <c r="I5399" t="s">
        <v>5</v>
      </c>
      <c r="J5399">
        <v>17688.52</v>
      </c>
    </row>
    <row r="5400" spans="1:10" x14ac:dyDescent="0.2">
      <c r="A5400" t="s">
        <v>5639</v>
      </c>
      <c r="B5400" t="s">
        <v>32762</v>
      </c>
      <c r="I5400" t="s">
        <v>5</v>
      </c>
      <c r="J5400">
        <v>16293.71</v>
      </c>
    </row>
    <row r="5401" spans="1:10" x14ac:dyDescent="0.2">
      <c r="A5401" t="s">
        <v>5640</v>
      </c>
      <c r="B5401" t="s">
        <v>32763</v>
      </c>
      <c r="I5401" t="s">
        <v>5</v>
      </c>
      <c r="J5401">
        <v>18260.27</v>
      </c>
    </row>
    <row r="5402" spans="1:10" x14ac:dyDescent="0.2">
      <c r="A5402" t="s">
        <v>5641</v>
      </c>
      <c r="B5402" t="s">
        <v>32763</v>
      </c>
      <c r="I5402" t="s">
        <v>5</v>
      </c>
      <c r="J5402">
        <v>16825.599999999999</v>
      </c>
    </row>
    <row r="5403" spans="1:10" x14ac:dyDescent="0.2">
      <c r="A5403" t="s">
        <v>5642</v>
      </c>
      <c r="B5403" t="s">
        <v>32764</v>
      </c>
      <c r="I5403" t="s">
        <v>5</v>
      </c>
      <c r="J5403">
        <v>10949.01</v>
      </c>
    </row>
    <row r="5404" spans="1:10" x14ac:dyDescent="0.2">
      <c r="A5404" t="s">
        <v>5643</v>
      </c>
      <c r="B5404" t="s">
        <v>32764</v>
      </c>
      <c r="I5404" t="s">
        <v>5</v>
      </c>
      <c r="J5404">
        <v>10022.73</v>
      </c>
    </row>
    <row r="5405" spans="1:10" x14ac:dyDescent="0.2">
      <c r="A5405" t="s">
        <v>5644</v>
      </c>
      <c r="B5405" t="s">
        <v>32765</v>
      </c>
      <c r="I5405" t="s">
        <v>5</v>
      </c>
      <c r="J5405">
        <v>11771.28</v>
      </c>
    </row>
    <row r="5406" spans="1:10" x14ac:dyDescent="0.2">
      <c r="A5406" t="s">
        <v>5645</v>
      </c>
      <c r="B5406" t="s">
        <v>32765</v>
      </c>
      <c r="I5406" t="s">
        <v>5</v>
      </c>
      <c r="J5406">
        <v>10780.27</v>
      </c>
    </row>
    <row r="5407" spans="1:10" x14ac:dyDescent="0.2">
      <c r="A5407" t="s">
        <v>5646</v>
      </c>
      <c r="B5407" t="s">
        <v>32766</v>
      </c>
      <c r="I5407" t="s">
        <v>5</v>
      </c>
      <c r="J5407">
        <v>12607.22</v>
      </c>
    </row>
    <row r="5408" spans="1:10" x14ac:dyDescent="0.2">
      <c r="A5408" t="s">
        <v>5647</v>
      </c>
      <c r="B5408" t="s">
        <v>32766</v>
      </c>
      <c r="I5408" t="s">
        <v>5</v>
      </c>
      <c r="J5408">
        <v>11550.55</v>
      </c>
    </row>
    <row r="5409" spans="1:10" x14ac:dyDescent="0.2">
      <c r="A5409" t="s">
        <v>5648</v>
      </c>
      <c r="B5409" t="s">
        <v>32767</v>
      </c>
      <c r="I5409" t="s">
        <v>5</v>
      </c>
      <c r="J5409">
        <v>13383.25</v>
      </c>
    </row>
    <row r="5410" spans="1:10" x14ac:dyDescent="0.2">
      <c r="A5410" t="s">
        <v>5649</v>
      </c>
      <c r="B5410" t="s">
        <v>32767</v>
      </c>
      <c r="I5410" t="s">
        <v>5</v>
      </c>
      <c r="J5410">
        <v>12260.58</v>
      </c>
    </row>
    <row r="5411" spans="1:10" x14ac:dyDescent="0.2">
      <c r="A5411" t="s">
        <v>5650</v>
      </c>
      <c r="B5411" t="s">
        <v>32768</v>
      </c>
      <c r="I5411" t="s">
        <v>5</v>
      </c>
      <c r="J5411">
        <v>14587.21</v>
      </c>
    </row>
    <row r="5412" spans="1:10" x14ac:dyDescent="0.2">
      <c r="A5412" t="s">
        <v>5651</v>
      </c>
      <c r="B5412" t="s">
        <v>32768</v>
      </c>
      <c r="I5412" t="s">
        <v>5</v>
      </c>
      <c r="J5412">
        <v>13368.29</v>
      </c>
    </row>
    <row r="5413" spans="1:10" x14ac:dyDescent="0.2">
      <c r="A5413" t="s">
        <v>5652</v>
      </c>
      <c r="B5413" t="s">
        <v>32769</v>
      </c>
      <c r="I5413" t="s">
        <v>5</v>
      </c>
      <c r="J5413">
        <v>15155.31</v>
      </c>
    </row>
    <row r="5414" spans="1:10" x14ac:dyDescent="0.2">
      <c r="A5414" t="s">
        <v>5653</v>
      </c>
      <c r="B5414" t="s">
        <v>32769</v>
      </c>
      <c r="I5414" t="s">
        <v>5</v>
      </c>
      <c r="J5414">
        <v>13902.92</v>
      </c>
    </row>
    <row r="5415" spans="1:10" x14ac:dyDescent="0.2">
      <c r="A5415" t="s">
        <v>5654</v>
      </c>
      <c r="B5415" t="s">
        <v>32770</v>
      </c>
      <c r="I5415" t="s">
        <v>5</v>
      </c>
      <c r="J5415">
        <v>15426.21</v>
      </c>
    </row>
    <row r="5416" spans="1:10" x14ac:dyDescent="0.2">
      <c r="A5416" t="s">
        <v>5655</v>
      </c>
      <c r="B5416" t="s">
        <v>32770</v>
      </c>
      <c r="I5416" t="s">
        <v>5</v>
      </c>
      <c r="J5416">
        <v>14143.31</v>
      </c>
    </row>
    <row r="5417" spans="1:10" x14ac:dyDescent="0.2">
      <c r="A5417" t="s">
        <v>5656</v>
      </c>
      <c r="B5417" t="s">
        <v>32771</v>
      </c>
      <c r="I5417" t="s">
        <v>5</v>
      </c>
      <c r="J5417">
        <v>15987.98</v>
      </c>
    </row>
    <row r="5418" spans="1:10" x14ac:dyDescent="0.2">
      <c r="A5418" t="s">
        <v>5657</v>
      </c>
      <c r="B5418" t="s">
        <v>32771</v>
      </c>
      <c r="I5418" t="s">
        <v>5</v>
      </c>
      <c r="J5418">
        <v>14657.4</v>
      </c>
    </row>
    <row r="5419" spans="1:10" x14ac:dyDescent="0.2">
      <c r="A5419" t="s">
        <v>5658</v>
      </c>
      <c r="B5419" t="s">
        <v>32772</v>
      </c>
      <c r="I5419" t="s">
        <v>5</v>
      </c>
      <c r="J5419">
        <v>16238.11</v>
      </c>
    </row>
    <row r="5420" spans="1:10" x14ac:dyDescent="0.2">
      <c r="A5420" t="s">
        <v>5659</v>
      </c>
      <c r="B5420" t="s">
        <v>32772</v>
      </c>
      <c r="I5420" t="s">
        <v>5</v>
      </c>
      <c r="J5420">
        <v>14926.05</v>
      </c>
    </row>
    <row r="5421" spans="1:10" x14ac:dyDescent="0.2">
      <c r="A5421" t="s">
        <v>5660</v>
      </c>
      <c r="B5421" t="s">
        <v>32773</v>
      </c>
      <c r="I5421" t="s">
        <v>5</v>
      </c>
      <c r="J5421">
        <v>16808.32</v>
      </c>
    </row>
    <row r="5422" spans="1:10" x14ac:dyDescent="0.2">
      <c r="A5422" t="s">
        <v>5661</v>
      </c>
      <c r="B5422" t="s">
        <v>32773</v>
      </c>
      <c r="I5422" t="s">
        <v>5</v>
      </c>
      <c r="J5422">
        <v>15456.66</v>
      </c>
    </row>
    <row r="5423" spans="1:10" x14ac:dyDescent="0.2">
      <c r="A5423" t="s">
        <v>5662</v>
      </c>
      <c r="B5423" t="s">
        <v>32774</v>
      </c>
      <c r="I5423" t="s">
        <v>5</v>
      </c>
      <c r="J5423">
        <v>17379.96</v>
      </c>
    </row>
    <row r="5424" spans="1:10" x14ac:dyDescent="0.2">
      <c r="A5424" t="s">
        <v>5663</v>
      </c>
      <c r="B5424" t="s">
        <v>32774</v>
      </c>
      <c r="I5424" t="s">
        <v>5</v>
      </c>
      <c r="J5424">
        <v>15988.43</v>
      </c>
    </row>
    <row r="5425" spans="1:10" x14ac:dyDescent="0.2">
      <c r="A5425" t="s">
        <v>5664</v>
      </c>
      <c r="B5425" t="s">
        <v>32775</v>
      </c>
      <c r="I5425" t="s">
        <v>5</v>
      </c>
      <c r="J5425">
        <v>17886.599999999999</v>
      </c>
    </row>
    <row r="5426" spans="1:10" x14ac:dyDescent="0.2">
      <c r="A5426" t="s">
        <v>5665</v>
      </c>
      <c r="B5426" t="s">
        <v>32775</v>
      </c>
      <c r="I5426" t="s">
        <v>5</v>
      </c>
      <c r="J5426">
        <v>16455.2</v>
      </c>
    </row>
    <row r="5427" spans="1:10" x14ac:dyDescent="0.2">
      <c r="A5427" t="s">
        <v>5666</v>
      </c>
      <c r="B5427" t="s">
        <v>32776</v>
      </c>
      <c r="I5427" t="s">
        <v>5</v>
      </c>
      <c r="J5427">
        <v>18456.37</v>
      </c>
    </row>
    <row r="5428" spans="1:10" x14ac:dyDescent="0.2">
      <c r="A5428" t="s">
        <v>5667</v>
      </c>
      <c r="B5428" t="s">
        <v>32776</v>
      </c>
      <c r="I5428" t="s">
        <v>5</v>
      </c>
      <c r="J5428">
        <v>16985.37</v>
      </c>
    </row>
    <row r="5429" spans="1:10" x14ac:dyDescent="0.2">
      <c r="A5429" t="s">
        <v>5668</v>
      </c>
      <c r="B5429" t="s">
        <v>32777</v>
      </c>
      <c r="I5429" t="s">
        <v>5</v>
      </c>
      <c r="J5429">
        <v>19028.009999999998</v>
      </c>
    </row>
    <row r="5430" spans="1:10" x14ac:dyDescent="0.2">
      <c r="A5430" t="s">
        <v>5669</v>
      </c>
      <c r="B5430" t="s">
        <v>32777</v>
      </c>
      <c r="I5430" t="s">
        <v>5</v>
      </c>
      <c r="J5430">
        <v>17517.14</v>
      </c>
    </row>
    <row r="5431" spans="1:10" x14ac:dyDescent="0.2">
      <c r="A5431" t="s">
        <v>5670</v>
      </c>
      <c r="B5431" t="s">
        <v>32778</v>
      </c>
      <c r="I5431" t="s">
        <v>5</v>
      </c>
      <c r="J5431">
        <v>19599.64</v>
      </c>
    </row>
    <row r="5432" spans="1:10" x14ac:dyDescent="0.2">
      <c r="A5432" t="s">
        <v>5671</v>
      </c>
      <c r="B5432" t="s">
        <v>32778</v>
      </c>
      <c r="I5432" t="s">
        <v>5</v>
      </c>
      <c r="J5432">
        <v>18048.91</v>
      </c>
    </row>
    <row r="5433" spans="1:10" x14ac:dyDescent="0.2">
      <c r="A5433" t="s">
        <v>5672</v>
      </c>
      <c r="B5433" t="s">
        <v>32779</v>
      </c>
      <c r="I5433" t="s">
        <v>5</v>
      </c>
      <c r="J5433">
        <v>13058.69</v>
      </c>
    </row>
    <row r="5434" spans="1:10" x14ac:dyDescent="0.2">
      <c r="A5434" t="s">
        <v>5673</v>
      </c>
      <c r="B5434" t="s">
        <v>32779</v>
      </c>
      <c r="I5434" t="s">
        <v>5</v>
      </c>
      <c r="J5434">
        <v>11899.96</v>
      </c>
    </row>
    <row r="5435" spans="1:10" x14ac:dyDescent="0.2">
      <c r="A5435" t="s">
        <v>5674</v>
      </c>
      <c r="B5435" t="s">
        <v>32780</v>
      </c>
      <c r="I5435" t="s">
        <v>5</v>
      </c>
      <c r="J5435">
        <v>13360.4</v>
      </c>
    </row>
    <row r="5436" spans="1:10" x14ac:dyDescent="0.2">
      <c r="A5436" t="s">
        <v>5675</v>
      </c>
      <c r="B5436" t="s">
        <v>32780</v>
      </c>
      <c r="I5436" t="s">
        <v>5</v>
      </c>
      <c r="J5436">
        <v>12188.27</v>
      </c>
    </row>
    <row r="5437" spans="1:10" x14ac:dyDescent="0.2">
      <c r="A5437" t="s">
        <v>5676</v>
      </c>
      <c r="B5437" t="s">
        <v>32781</v>
      </c>
      <c r="I5437" t="s">
        <v>5</v>
      </c>
      <c r="J5437">
        <v>14327.42</v>
      </c>
    </row>
    <row r="5438" spans="1:10" x14ac:dyDescent="0.2">
      <c r="A5438" t="s">
        <v>5677</v>
      </c>
      <c r="B5438" t="s">
        <v>32781</v>
      </c>
      <c r="I5438" t="s">
        <v>5</v>
      </c>
      <c r="J5438">
        <v>13045.13</v>
      </c>
    </row>
    <row r="5439" spans="1:10" x14ac:dyDescent="0.2">
      <c r="A5439" t="s">
        <v>5678</v>
      </c>
      <c r="B5439" t="s">
        <v>32782</v>
      </c>
      <c r="I5439" t="s">
        <v>5</v>
      </c>
      <c r="J5439">
        <v>14536.36</v>
      </c>
    </row>
    <row r="5440" spans="1:10" x14ac:dyDescent="0.2">
      <c r="A5440" t="s">
        <v>5679</v>
      </c>
      <c r="B5440" t="s">
        <v>32782</v>
      </c>
      <c r="I5440" t="s">
        <v>5</v>
      </c>
      <c r="J5440">
        <v>13319.35</v>
      </c>
    </row>
    <row r="5441" spans="1:10" x14ac:dyDescent="0.2">
      <c r="A5441" t="s">
        <v>5680</v>
      </c>
      <c r="B5441" t="s">
        <v>32783</v>
      </c>
      <c r="I5441" t="s">
        <v>5</v>
      </c>
      <c r="J5441">
        <v>15806.37</v>
      </c>
    </row>
    <row r="5442" spans="1:10" x14ac:dyDescent="0.2">
      <c r="A5442" t="s">
        <v>5681</v>
      </c>
      <c r="B5442" t="s">
        <v>32783</v>
      </c>
      <c r="I5442" t="s">
        <v>5</v>
      </c>
      <c r="J5442">
        <v>14487.43</v>
      </c>
    </row>
    <row r="5443" spans="1:10" x14ac:dyDescent="0.2">
      <c r="A5443" t="s">
        <v>5682</v>
      </c>
      <c r="B5443" t="s">
        <v>32784</v>
      </c>
      <c r="I5443" t="s">
        <v>5</v>
      </c>
      <c r="J5443">
        <v>16761.16</v>
      </c>
    </row>
    <row r="5444" spans="1:10" x14ac:dyDescent="0.2">
      <c r="A5444" t="s">
        <v>5683</v>
      </c>
      <c r="B5444" t="s">
        <v>32784</v>
      </c>
      <c r="I5444" t="s">
        <v>5</v>
      </c>
      <c r="J5444">
        <v>15371.41</v>
      </c>
    </row>
    <row r="5445" spans="1:10" x14ac:dyDescent="0.2">
      <c r="A5445" t="s">
        <v>5684</v>
      </c>
      <c r="B5445" t="s">
        <v>32785</v>
      </c>
      <c r="I5445" t="s">
        <v>5</v>
      </c>
      <c r="J5445">
        <v>16869.46</v>
      </c>
    </row>
    <row r="5446" spans="1:10" x14ac:dyDescent="0.2">
      <c r="A5446" t="s">
        <v>5685</v>
      </c>
      <c r="B5446" t="s">
        <v>32785</v>
      </c>
      <c r="I5446" t="s">
        <v>5</v>
      </c>
      <c r="J5446">
        <v>15461.3</v>
      </c>
    </row>
    <row r="5447" spans="1:10" x14ac:dyDescent="0.2">
      <c r="A5447" t="s">
        <v>5686</v>
      </c>
      <c r="B5447" t="s">
        <v>32786</v>
      </c>
      <c r="I5447" t="s">
        <v>5</v>
      </c>
      <c r="J5447">
        <v>17329.349999999999</v>
      </c>
    </row>
    <row r="5448" spans="1:10" x14ac:dyDescent="0.2">
      <c r="A5448" t="s">
        <v>5687</v>
      </c>
      <c r="B5448" t="s">
        <v>32786</v>
      </c>
      <c r="I5448" t="s">
        <v>5</v>
      </c>
      <c r="J5448">
        <v>15893.39</v>
      </c>
    </row>
    <row r="5449" spans="1:10" x14ac:dyDescent="0.2">
      <c r="A5449" t="s">
        <v>5688</v>
      </c>
      <c r="B5449" t="s">
        <v>32787</v>
      </c>
      <c r="I5449" t="s">
        <v>5</v>
      </c>
      <c r="J5449">
        <v>17724.330000000002</v>
      </c>
    </row>
    <row r="5450" spans="1:10" x14ac:dyDescent="0.2">
      <c r="A5450" t="s">
        <v>5689</v>
      </c>
      <c r="B5450" t="s">
        <v>32787</v>
      </c>
      <c r="I5450" t="s">
        <v>5</v>
      </c>
      <c r="J5450">
        <v>16287.79</v>
      </c>
    </row>
    <row r="5451" spans="1:10" x14ac:dyDescent="0.2">
      <c r="A5451" t="s">
        <v>5690</v>
      </c>
      <c r="B5451" t="s">
        <v>32788</v>
      </c>
      <c r="I5451" t="s">
        <v>5</v>
      </c>
      <c r="J5451">
        <v>18090.27</v>
      </c>
    </row>
    <row r="5452" spans="1:10" x14ac:dyDescent="0.2">
      <c r="A5452" t="s">
        <v>5691</v>
      </c>
      <c r="B5452" t="s">
        <v>32788</v>
      </c>
      <c r="I5452" t="s">
        <v>5</v>
      </c>
      <c r="J5452">
        <v>16614</v>
      </c>
    </row>
    <row r="5453" spans="1:10" x14ac:dyDescent="0.2">
      <c r="A5453" t="s">
        <v>5692</v>
      </c>
      <c r="B5453" t="s">
        <v>32789</v>
      </c>
      <c r="I5453" t="s">
        <v>5</v>
      </c>
      <c r="J5453">
        <v>18764.71</v>
      </c>
    </row>
    <row r="5454" spans="1:10" x14ac:dyDescent="0.2">
      <c r="A5454" t="s">
        <v>5693</v>
      </c>
      <c r="B5454" t="s">
        <v>32789</v>
      </c>
      <c r="I5454" t="s">
        <v>5</v>
      </c>
      <c r="J5454">
        <v>17253.54</v>
      </c>
    </row>
    <row r="5455" spans="1:10" x14ac:dyDescent="0.2">
      <c r="A5455" t="s">
        <v>5694</v>
      </c>
      <c r="B5455" t="s">
        <v>32790</v>
      </c>
      <c r="I5455" t="s">
        <v>5</v>
      </c>
      <c r="J5455">
        <v>19290.98</v>
      </c>
    </row>
    <row r="5456" spans="1:10" x14ac:dyDescent="0.2">
      <c r="A5456" t="s">
        <v>5695</v>
      </c>
      <c r="B5456" t="s">
        <v>32790</v>
      </c>
      <c r="I5456" t="s">
        <v>5</v>
      </c>
      <c r="J5456">
        <v>17746.009999999998</v>
      </c>
    </row>
    <row r="5457" spans="1:10" x14ac:dyDescent="0.2">
      <c r="A5457" t="s">
        <v>5696</v>
      </c>
      <c r="B5457" t="s">
        <v>32791</v>
      </c>
      <c r="I5457" t="s">
        <v>5</v>
      </c>
      <c r="J5457">
        <v>19943.28</v>
      </c>
    </row>
    <row r="5458" spans="1:10" x14ac:dyDescent="0.2">
      <c r="A5458" t="s">
        <v>5697</v>
      </c>
      <c r="B5458" t="s">
        <v>32791</v>
      </c>
      <c r="I5458" t="s">
        <v>5</v>
      </c>
      <c r="J5458">
        <v>18347.68</v>
      </c>
    </row>
    <row r="5459" spans="1:10" x14ac:dyDescent="0.2">
      <c r="A5459" t="s">
        <v>5698</v>
      </c>
      <c r="B5459" t="s">
        <v>32792</v>
      </c>
      <c r="I5459" t="s">
        <v>5</v>
      </c>
      <c r="J5459">
        <v>20514.919999999998</v>
      </c>
    </row>
    <row r="5460" spans="1:10" x14ac:dyDescent="0.2">
      <c r="A5460" t="s">
        <v>5699</v>
      </c>
      <c r="B5460" t="s">
        <v>32792</v>
      </c>
      <c r="I5460" t="s">
        <v>5</v>
      </c>
      <c r="J5460">
        <v>18879.45</v>
      </c>
    </row>
    <row r="5461" spans="1:10" x14ac:dyDescent="0.2">
      <c r="A5461" t="s">
        <v>5700</v>
      </c>
      <c r="B5461" t="s">
        <v>32793</v>
      </c>
      <c r="I5461" t="s">
        <v>5</v>
      </c>
      <c r="J5461">
        <v>21038.9</v>
      </c>
    </row>
    <row r="5462" spans="1:10" x14ac:dyDescent="0.2">
      <c r="A5462" t="s">
        <v>5701</v>
      </c>
      <c r="B5462" t="s">
        <v>32793</v>
      </c>
      <c r="I5462" t="s">
        <v>5</v>
      </c>
      <c r="J5462">
        <v>19361.25</v>
      </c>
    </row>
    <row r="5463" spans="1:10" x14ac:dyDescent="0.2">
      <c r="A5463" t="s">
        <v>5702</v>
      </c>
      <c r="B5463" t="s">
        <v>32794</v>
      </c>
      <c r="I5463" t="s">
        <v>5</v>
      </c>
      <c r="J5463">
        <v>14613.18</v>
      </c>
    </row>
    <row r="5464" spans="1:10" x14ac:dyDescent="0.2">
      <c r="A5464" t="s">
        <v>5703</v>
      </c>
      <c r="B5464" t="s">
        <v>32794</v>
      </c>
      <c r="I5464" t="s">
        <v>5</v>
      </c>
      <c r="J5464">
        <v>13295.63</v>
      </c>
    </row>
    <row r="5465" spans="1:10" x14ac:dyDescent="0.2">
      <c r="A5465" t="s">
        <v>5704</v>
      </c>
      <c r="B5465" t="s">
        <v>32795</v>
      </c>
      <c r="I5465" t="s">
        <v>5</v>
      </c>
      <c r="J5465">
        <v>14886.55</v>
      </c>
    </row>
    <row r="5466" spans="1:10" x14ac:dyDescent="0.2">
      <c r="A5466" t="s">
        <v>5705</v>
      </c>
      <c r="B5466" t="s">
        <v>32795</v>
      </c>
      <c r="I5466" t="s">
        <v>5</v>
      </c>
      <c r="J5466">
        <v>13533.29</v>
      </c>
    </row>
    <row r="5467" spans="1:10" x14ac:dyDescent="0.2">
      <c r="A5467" t="s">
        <v>5706</v>
      </c>
      <c r="B5467" t="s">
        <v>32796</v>
      </c>
      <c r="I5467" t="s">
        <v>5</v>
      </c>
      <c r="J5467">
        <v>15102.23</v>
      </c>
    </row>
    <row r="5468" spans="1:10" x14ac:dyDescent="0.2">
      <c r="A5468" t="s">
        <v>5707</v>
      </c>
      <c r="B5468" t="s">
        <v>32796</v>
      </c>
      <c r="I5468" t="s">
        <v>5</v>
      </c>
      <c r="J5468">
        <v>13729.21</v>
      </c>
    </row>
    <row r="5469" spans="1:10" x14ac:dyDescent="0.2">
      <c r="A5469" t="s">
        <v>5708</v>
      </c>
      <c r="B5469" t="s">
        <v>32797</v>
      </c>
      <c r="I5469" t="s">
        <v>5</v>
      </c>
      <c r="J5469">
        <v>15960.24</v>
      </c>
    </row>
    <row r="5470" spans="1:10" x14ac:dyDescent="0.2">
      <c r="A5470" t="s">
        <v>5709</v>
      </c>
      <c r="B5470" t="s">
        <v>32797</v>
      </c>
      <c r="I5470" t="s">
        <v>5</v>
      </c>
      <c r="J5470">
        <v>14612.76</v>
      </c>
    </row>
    <row r="5471" spans="1:10" x14ac:dyDescent="0.2">
      <c r="A5471" t="s">
        <v>5710</v>
      </c>
      <c r="B5471" t="s">
        <v>32798</v>
      </c>
      <c r="I5471" t="s">
        <v>5</v>
      </c>
      <c r="J5471">
        <v>17025.54</v>
      </c>
    </row>
    <row r="5472" spans="1:10" x14ac:dyDescent="0.2">
      <c r="A5472" t="s">
        <v>5711</v>
      </c>
      <c r="B5472" t="s">
        <v>32798</v>
      </c>
      <c r="I5472" t="s">
        <v>5</v>
      </c>
      <c r="J5472">
        <v>15606.56</v>
      </c>
    </row>
    <row r="5473" spans="1:10" x14ac:dyDescent="0.2">
      <c r="A5473" t="s">
        <v>5712</v>
      </c>
      <c r="B5473" t="s">
        <v>32799</v>
      </c>
      <c r="I5473" t="s">
        <v>5</v>
      </c>
      <c r="J5473">
        <v>18300.82</v>
      </c>
    </row>
    <row r="5474" spans="1:10" x14ac:dyDescent="0.2">
      <c r="A5474" t="s">
        <v>5713</v>
      </c>
      <c r="B5474" t="s">
        <v>32799</v>
      </c>
      <c r="I5474" t="s">
        <v>5</v>
      </c>
      <c r="J5474">
        <v>16773.73</v>
      </c>
    </row>
    <row r="5475" spans="1:10" x14ac:dyDescent="0.2">
      <c r="A5475" t="s">
        <v>5714</v>
      </c>
      <c r="B5475" t="s">
        <v>32800</v>
      </c>
      <c r="I5475" t="s">
        <v>5</v>
      </c>
      <c r="J5475">
        <v>18414.8</v>
      </c>
    </row>
    <row r="5476" spans="1:10" x14ac:dyDescent="0.2">
      <c r="A5476" t="s">
        <v>5715</v>
      </c>
      <c r="B5476" t="s">
        <v>32800</v>
      </c>
      <c r="I5476" t="s">
        <v>5</v>
      </c>
      <c r="J5476">
        <v>16881.37</v>
      </c>
    </row>
    <row r="5477" spans="1:10" x14ac:dyDescent="0.2">
      <c r="A5477" t="s">
        <v>5716</v>
      </c>
      <c r="B5477" t="s">
        <v>32801</v>
      </c>
      <c r="I5477" t="s">
        <v>5</v>
      </c>
      <c r="J5477">
        <v>18540.73</v>
      </c>
    </row>
    <row r="5478" spans="1:10" x14ac:dyDescent="0.2">
      <c r="A5478" t="s">
        <v>5717</v>
      </c>
      <c r="B5478" t="s">
        <v>32801</v>
      </c>
      <c r="I5478" t="s">
        <v>5</v>
      </c>
      <c r="J5478">
        <v>16999.37</v>
      </c>
    </row>
    <row r="5479" spans="1:10" x14ac:dyDescent="0.2">
      <c r="A5479" t="s">
        <v>5718</v>
      </c>
      <c r="B5479" t="s">
        <v>32802</v>
      </c>
      <c r="I5479" t="s">
        <v>5</v>
      </c>
      <c r="J5479">
        <v>19173.46</v>
      </c>
    </row>
    <row r="5480" spans="1:10" x14ac:dyDescent="0.2">
      <c r="A5480" t="s">
        <v>5719</v>
      </c>
      <c r="B5480" t="s">
        <v>32802</v>
      </c>
      <c r="I5480" t="s">
        <v>5</v>
      </c>
      <c r="J5480">
        <v>17612.46</v>
      </c>
    </row>
    <row r="5481" spans="1:10" x14ac:dyDescent="0.2">
      <c r="A5481" t="s">
        <v>5720</v>
      </c>
      <c r="B5481" t="s">
        <v>32803</v>
      </c>
      <c r="I5481" t="s">
        <v>5</v>
      </c>
      <c r="J5481">
        <v>19680.099999999999</v>
      </c>
    </row>
    <row r="5482" spans="1:10" x14ac:dyDescent="0.2">
      <c r="A5482" t="s">
        <v>5721</v>
      </c>
      <c r="B5482" t="s">
        <v>32803</v>
      </c>
      <c r="I5482" t="s">
        <v>5</v>
      </c>
      <c r="J5482">
        <v>18079.23</v>
      </c>
    </row>
    <row r="5483" spans="1:10" x14ac:dyDescent="0.2">
      <c r="A5483" t="s">
        <v>5722</v>
      </c>
      <c r="B5483" t="s">
        <v>32804</v>
      </c>
      <c r="I5483" t="s">
        <v>5</v>
      </c>
      <c r="J5483">
        <v>20177.400000000001</v>
      </c>
    </row>
    <row r="5484" spans="1:10" x14ac:dyDescent="0.2">
      <c r="A5484" t="s">
        <v>5723</v>
      </c>
      <c r="B5484" t="s">
        <v>32804</v>
      </c>
      <c r="I5484" t="s">
        <v>5</v>
      </c>
      <c r="J5484">
        <v>18546.59</v>
      </c>
    </row>
    <row r="5485" spans="1:10" x14ac:dyDescent="0.2">
      <c r="A5485" t="s">
        <v>5724</v>
      </c>
      <c r="B5485" t="s">
        <v>32805</v>
      </c>
      <c r="I5485" t="s">
        <v>5</v>
      </c>
      <c r="J5485">
        <v>20823.5</v>
      </c>
    </row>
    <row r="5486" spans="1:10" x14ac:dyDescent="0.2">
      <c r="A5486" t="s">
        <v>5725</v>
      </c>
      <c r="B5486" t="s">
        <v>32805</v>
      </c>
      <c r="I5486" t="s">
        <v>5</v>
      </c>
      <c r="J5486">
        <v>19142.89</v>
      </c>
    </row>
    <row r="5487" spans="1:10" x14ac:dyDescent="0.2">
      <c r="A5487" t="s">
        <v>5726</v>
      </c>
      <c r="B5487" t="s">
        <v>32806</v>
      </c>
      <c r="I5487" t="s">
        <v>5</v>
      </c>
      <c r="J5487">
        <v>21393.15</v>
      </c>
    </row>
    <row r="5488" spans="1:10" x14ac:dyDescent="0.2">
      <c r="A5488" t="s">
        <v>5727</v>
      </c>
      <c r="B5488" t="s">
        <v>32806</v>
      </c>
      <c r="I5488" t="s">
        <v>5</v>
      </c>
      <c r="J5488">
        <v>19672.939999999999</v>
      </c>
    </row>
    <row r="5489" spans="1:10" x14ac:dyDescent="0.2">
      <c r="A5489" t="s">
        <v>5728</v>
      </c>
      <c r="B5489" t="s">
        <v>32807</v>
      </c>
      <c r="I5489" t="s">
        <v>5</v>
      </c>
      <c r="J5489">
        <v>21899.78</v>
      </c>
    </row>
    <row r="5490" spans="1:10" x14ac:dyDescent="0.2">
      <c r="A5490" t="s">
        <v>5729</v>
      </c>
      <c r="B5490" t="s">
        <v>32807</v>
      </c>
      <c r="I5490" t="s">
        <v>5</v>
      </c>
      <c r="J5490">
        <v>20139.71</v>
      </c>
    </row>
    <row r="5491" spans="1:10" x14ac:dyDescent="0.2">
      <c r="A5491" t="s">
        <v>5730</v>
      </c>
      <c r="B5491" t="s">
        <v>32808</v>
      </c>
      <c r="I5491" t="s">
        <v>5</v>
      </c>
      <c r="J5491">
        <v>22470.87</v>
      </c>
    </row>
    <row r="5492" spans="1:10" x14ac:dyDescent="0.2">
      <c r="A5492" t="s">
        <v>5731</v>
      </c>
      <c r="B5492" t="s">
        <v>32808</v>
      </c>
      <c r="I5492" t="s">
        <v>5</v>
      </c>
      <c r="J5492">
        <v>20671</v>
      </c>
    </row>
    <row r="5493" spans="1:10" x14ac:dyDescent="0.2">
      <c r="A5493" t="s">
        <v>5732</v>
      </c>
      <c r="B5493" t="s">
        <v>32809</v>
      </c>
      <c r="I5493" t="s">
        <v>5</v>
      </c>
      <c r="J5493">
        <v>19427.25</v>
      </c>
    </row>
    <row r="5494" spans="1:10" x14ac:dyDescent="0.2">
      <c r="A5494" t="s">
        <v>5733</v>
      </c>
      <c r="B5494" t="s">
        <v>32809</v>
      </c>
      <c r="I5494" t="s">
        <v>5</v>
      </c>
      <c r="J5494">
        <v>17770.79</v>
      </c>
    </row>
    <row r="5495" spans="1:10" x14ac:dyDescent="0.2">
      <c r="A5495" t="s">
        <v>5734</v>
      </c>
      <c r="B5495" t="s">
        <v>32810</v>
      </c>
      <c r="I5495" t="s">
        <v>5</v>
      </c>
      <c r="J5495">
        <v>21573.08</v>
      </c>
    </row>
    <row r="5496" spans="1:10" x14ac:dyDescent="0.2">
      <c r="A5496" t="s">
        <v>5735</v>
      </c>
      <c r="B5496" t="s">
        <v>32810</v>
      </c>
      <c r="I5496" t="s">
        <v>5</v>
      </c>
      <c r="J5496">
        <v>19758.25</v>
      </c>
    </row>
    <row r="5497" spans="1:10" x14ac:dyDescent="0.2">
      <c r="A5497" t="s">
        <v>5736</v>
      </c>
      <c r="B5497" t="s">
        <v>32811</v>
      </c>
      <c r="I5497" t="s">
        <v>5</v>
      </c>
      <c r="J5497">
        <v>23676.18</v>
      </c>
    </row>
    <row r="5498" spans="1:10" x14ac:dyDescent="0.2">
      <c r="A5498" t="s">
        <v>5737</v>
      </c>
      <c r="B5498" t="s">
        <v>32811</v>
      </c>
      <c r="I5498" t="s">
        <v>5</v>
      </c>
      <c r="J5498">
        <v>21685.77</v>
      </c>
    </row>
    <row r="5499" spans="1:10" x14ac:dyDescent="0.2">
      <c r="A5499" t="s">
        <v>5738</v>
      </c>
      <c r="B5499" t="s">
        <v>32812</v>
      </c>
      <c r="I5499" t="s">
        <v>5</v>
      </c>
      <c r="J5499">
        <v>26650.35</v>
      </c>
    </row>
    <row r="5500" spans="1:10" x14ac:dyDescent="0.2">
      <c r="A5500" t="s">
        <v>5739</v>
      </c>
      <c r="B5500" t="s">
        <v>32812</v>
      </c>
      <c r="I5500" t="s">
        <v>5</v>
      </c>
      <c r="J5500">
        <v>24409.46</v>
      </c>
    </row>
    <row r="5501" spans="1:10" x14ac:dyDescent="0.2">
      <c r="A5501" t="s">
        <v>5740</v>
      </c>
      <c r="B5501" t="s">
        <v>32813</v>
      </c>
      <c r="I5501" t="s">
        <v>5</v>
      </c>
      <c r="J5501">
        <v>27203.71</v>
      </c>
    </row>
    <row r="5502" spans="1:10" x14ac:dyDescent="0.2">
      <c r="A5502" t="s">
        <v>5741</v>
      </c>
      <c r="B5502" t="s">
        <v>32813</v>
      </c>
      <c r="I5502" t="s">
        <v>5</v>
      </c>
      <c r="J5502">
        <v>24959.46</v>
      </c>
    </row>
    <row r="5503" spans="1:10" x14ac:dyDescent="0.2">
      <c r="A5503" t="s">
        <v>5742</v>
      </c>
      <c r="B5503" t="s">
        <v>32814</v>
      </c>
      <c r="I5503" t="s">
        <v>5</v>
      </c>
      <c r="J5503">
        <v>27345.15</v>
      </c>
    </row>
    <row r="5504" spans="1:10" x14ac:dyDescent="0.2">
      <c r="A5504" t="s">
        <v>5743</v>
      </c>
      <c r="B5504" t="s">
        <v>32814</v>
      </c>
      <c r="I5504" t="s">
        <v>5</v>
      </c>
      <c r="J5504">
        <v>25090.98</v>
      </c>
    </row>
    <row r="5505" spans="1:10" x14ac:dyDescent="0.2">
      <c r="A5505" t="s">
        <v>5744</v>
      </c>
      <c r="B5505" t="s">
        <v>32815</v>
      </c>
      <c r="I5505" t="s">
        <v>5</v>
      </c>
      <c r="J5505">
        <v>27674.91</v>
      </c>
    </row>
    <row r="5506" spans="1:10" x14ac:dyDescent="0.2">
      <c r="A5506" t="s">
        <v>5745</v>
      </c>
      <c r="B5506" t="s">
        <v>32815</v>
      </c>
      <c r="I5506" t="s">
        <v>5</v>
      </c>
      <c r="J5506">
        <v>25364.03</v>
      </c>
    </row>
    <row r="5507" spans="1:10" x14ac:dyDescent="0.2">
      <c r="A5507" t="s">
        <v>5746</v>
      </c>
      <c r="B5507" t="s">
        <v>32816</v>
      </c>
      <c r="I5507" t="s">
        <v>5</v>
      </c>
      <c r="J5507">
        <v>28382.7</v>
      </c>
    </row>
    <row r="5508" spans="1:10" x14ac:dyDescent="0.2">
      <c r="A5508" t="s">
        <v>5747</v>
      </c>
      <c r="B5508" t="s">
        <v>32816</v>
      </c>
      <c r="I5508" t="s">
        <v>5</v>
      </c>
      <c r="J5508">
        <v>26013.96</v>
      </c>
    </row>
    <row r="5509" spans="1:10" x14ac:dyDescent="0.2">
      <c r="A5509" t="s">
        <v>5748</v>
      </c>
      <c r="B5509" t="s">
        <v>32817</v>
      </c>
      <c r="I5509" t="s">
        <v>5</v>
      </c>
      <c r="J5509">
        <v>28918.47</v>
      </c>
    </row>
    <row r="5510" spans="1:10" x14ac:dyDescent="0.2">
      <c r="A5510" t="s">
        <v>5749</v>
      </c>
      <c r="B5510" t="s">
        <v>32817</v>
      </c>
      <c r="I5510" t="s">
        <v>5</v>
      </c>
      <c r="J5510">
        <v>26506.17</v>
      </c>
    </row>
    <row r="5511" spans="1:10" x14ac:dyDescent="0.2">
      <c r="A5511" t="s">
        <v>5750</v>
      </c>
      <c r="B5511" t="s">
        <v>32818</v>
      </c>
      <c r="I5511" t="s">
        <v>5</v>
      </c>
      <c r="J5511">
        <v>29733.43</v>
      </c>
    </row>
    <row r="5512" spans="1:10" x14ac:dyDescent="0.2">
      <c r="A5512" t="s">
        <v>5751</v>
      </c>
      <c r="B5512" t="s">
        <v>32818</v>
      </c>
      <c r="I5512" t="s">
        <v>5</v>
      </c>
      <c r="J5512">
        <v>27248.97</v>
      </c>
    </row>
    <row r="5513" spans="1:10" x14ac:dyDescent="0.2">
      <c r="A5513" t="s">
        <v>5752</v>
      </c>
      <c r="B5513" t="s">
        <v>32819</v>
      </c>
      <c r="I5513" t="s">
        <v>5</v>
      </c>
      <c r="J5513">
        <v>30444.04</v>
      </c>
    </row>
    <row r="5514" spans="1:10" x14ac:dyDescent="0.2">
      <c r="A5514" t="s">
        <v>5753</v>
      </c>
      <c r="B5514" t="s">
        <v>32819</v>
      </c>
      <c r="I5514" t="s">
        <v>5</v>
      </c>
      <c r="J5514">
        <v>27902.12</v>
      </c>
    </row>
    <row r="5515" spans="1:10" x14ac:dyDescent="0.2">
      <c r="A5515" t="s">
        <v>5754</v>
      </c>
      <c r="B5515" t="s">
        <v>32820</v>
      </c>
      <c r="I5515" t="s">
        <v>5</v>
      </c>
      <c r="J5515">
        <v>31196.47</v>
      </c>
    </row>
    <row r="5516" spans="1:10" x14ac:dyDescent="0.2">
      <c r="A5516" t="s">
        <v>5755</v>
      </c>
      <c r="B5516" t="s">
        <v>32820</v>
      </c>
      <c r="I5516" t="s">
        <v>5</v>
      </c>
      <c r="J5516">
        <v>28589.97</v>
      </c>
    </row>
    <row r="5517" spans="1:10" x14ac:dyDescent="0.2">
      <c r="A5517" t="s">
        <v>5756</v>
      </c>
      <c r="B5517" t="s">
        <v>32821</v>
      </c>
      <c r="I5517" t="s">
        <v>5</v>
      </c>
      <c r="J5517">
        <v>31839.51</v>
      </c>
    </row>
    <row r="5518" spans="1:10" x14ac:dyDescent="0.2">
      <c r="A5518" t="s">
        <v>5757</v>
      </c>
      <c r="B5518" t="s">
        <v>32821</v>
      </c>
      <c r="I5518" t="s">
        <v>5</v>
      </c>
      <c r="J5518">
        <v>29175.119999999999</v>
      </c>
    </row>
    <row r="5519" spans="1:10" x14ac:dyDescent="0.2">
      <c r="A5519" t="s">
        <v>5758</v>
      </c>
      <c r="B5519" t="s">
        <v>32822</v>
      </c>
      <c r="I5519" t="s">
        <v>5</v>
      </c>
      <c r="J5519">
        <v>3727.77</v>
      </c>
    </row>
    <row r="5520" spans="1:10" x14ac:dyDescent="0.2">
      <c r="A5520" t="s">
        <v>5759</v>
      </c>
      <c r="B5520" t="s">
        <v>32822</v>
      </c>
      <c r="I5520" t="s">
        <v>5</v>
      </c>
      <c r="J5520">
        <v>3543.31</v>
      </c>
    </row>
    <row r="5521" spans="1:10" x14ac:dyDescent="0.2">
      <c r="A5521" t="s">
        <v>5760</v>
      </c>
      <c r="B5521" t="s">
        <v>32823</v>
      </c>
      <c r="I5521" t="s">
        <v>5</v>
      </c>
      <c r="J5521">
        <v>3919.75</v>
      </c>
    </row>
    <row r="5522" spans="1:10" x14ac:dyDescent="0.2">
      <c r="A5522" t="s">
        <v>5761</v>
      </c>
      <c r="B5522" t="s">
        <v>32823</v>
      </c>
      <c r="I5522" t="s">
        <v>5</v>
      </c>
      <c r="J5522">
        <v>3719.61</v>
      </c>
    </row>
    <row r="5523" spans="1:10" x14ac:dyDescent="0.2">
      <c r="A5523" t="s">
        <v>5762</v>
      </c>
      <c r="B5523" t="s">
        <v>32824</v>
      </c>
      <c r="I5523" t="s">
        <v>5</v>
      </c>
      <c r="J5523">
        <v>4286.3500000000004</v>
      </c>
    </row>
    <row r="5524" spans="1:10" x14ac:dyDescent="0.2">
      <c r="A5524" t="s">
        <v>5763</v>
      </c>
      <c r="B5524" t="s">
        <v>32824</v>
      </c>
      <c r="I5524" t="s">
        <v>5</v>
      </c>
      <c r="J5524">
        <v>4074.01</v>
      </c>
    </row>
    <row r="5525" spans="1:10" x14ac:dyDescent="0.2">
      <c r="A5525" t="s">
        <v>5764</v>
      </c>
      <c r="B5525" t="s">
        <v>32825</v>
      </c>
      <c r="I5525" t="s">
        <v>5</v>
      </c>
      <c r="J5525">
        <v>4787.9799999999996</v>
      </c>
    </row>
    <row r="5526" spans="1:10" x14ac:dyDescent="0.2">
      <c r="A5526" t="s">
        <v>5765</v>
      </c>
      <c r="B5526" t="s">
        <v>32825</v>
      </c>
      <c r="I5526" t="s">
        <v>5</v>
      </c>
      <c r="J5526">
        <v>4544.55</v>
      </c>
    </row>
    <row r="5527" spans="1:10" x14ac:dyDescent="0.2">
      <c r="A5527" t="s">
        <v>5766</v>
      </c>
      <c r="B5527" t="s">
        <v>32826</v>
      </c>
      <c r="I5527" t="s">
        <v>5</v>
      </c>
      <c r="J5527">
        <v>5352.88</v>
      </c>
    </row>
    <row r="5528" spans="1:10" x14ac:dyDescent="0.2">
      <c r="A5528" t="s">
        <v>5767</v>
      </c>
      <c r="B5528" t="s">
        <v>32826</v>
      </c>
      <c r="I5528" t="s">
        <v>5</v>
      </c>
      <c r="J5528">
        <v>5073.79</v>
      </c>
    </row>
    <row r="5529" spans="1:10" x14ac:dyDescent="0.2">
      <c r="A5529" t="s">
        <v>5768</v>
      </c>
      <c r="B5529" t="s">
        <v>32827</v>
      </c>
      <c r="I5529" t="s">
        <v>5</v>
      </c>
      <c r="J5529">
        <v>650.47</v>
      </c>
    </row>
    <row r="5530" spans="1:10" x14ac:dyDescent="0.2">
      <c r="A5530" t="s">
        <v>5769</v>
      </c>
      <c r="B5530" t="s">
        <v>32827</v>
      </c>
      <c r="I5530" t="s">
        <v>5</v>
      </c>
      <c r="J5530">
        <v>610.70000000000005</v>
      </c>
    </row>
    <row r="5531" spans="1:10" x14ac:dyDescent="0.2">
      <c r="A5531" t="s">
        <v>5770</v>
      </c>
      <c r="B5531" t="s">
        <v>32828</v>
      </c>
      <c r="I5531" t="s">
        <v>5</v>
      </c>
      <c r="J5531">
        <v>780.69</v>
      </c>
    </row>
    <row r="5532" spans="1:10" x14ac:dyDescent="0.2">
      <c r="A5532" t="s">
        <v>5771</v>
      </c>
      <c r="B5532" t="s">
        <v>32828</v>
      </c>
      <c r="I5532" t="s">
        <v>5</v>
      </c>
      <c r="J5532">
        <v>731.65</v>
      </c>
    </row>
    <row r="5533" spans="1:10" x14ac:dyDescent="0.2">
      <c r="A5533" t="s">
        <v>5772</v>
      </c>
      <c r="B5533" t="s">
        <v>32829</v>
      </c>
      <c r="I5533" t="s">
        <v>5</v>
      </c>
      <c r="J5533">
        <v>1142.1099999999999</v>
      </c>
    </row>
    <row r="5534" spans="1:10" x14ac:dyDescent="0.2">
      <c r="A5534" t="s">
        <v>5773</v>
      </c>
      <c r="B5534" t="s">
        <v>32829</v>
      </c>
      <c r="I5534" t="s">
        <v>5</v>
      </c>
      <c r="J5534">
        <v>1071.8599999999999</v>
      </c>
    </row>
    <row r="5535" spans="1:10" x14ac:dyDescent="0.2">
      <c r="A5535" t="s">
        <v>5774</v>
      </c>
      <c r="B5535" t="s">
        <v>32830</v>
      </c>
      <c r="I5535" t="s">
        <v>5</v>
      </c>
      <c r="J5535">
        <v>1498.83</v>
      </c>
    </row>
    <row r="5536" spans="1:10" x14ac:dyDescent="0.2">
      <c r="A5536" t="s">
        <v>5775</v>
      </c>
      <c r="B5536" t="s">
        <v>32830</v>
      </c>
      <c r="I5536" t="s">
        <v>5</v>
      </c>
      <c r="J5536">
        <v>1404.87</v>
      </c>
    </row>
    <row r="5537" spans="1:10" x14ac:dyDescent="0.2">
      <c r="A5537" t="s">
        <v>5776</v>
      </c>
      <c r="B5537" t="s">
        <v>32831</v>
      </c>
      <c r="I5537" t="s">
        <v>5</v>
      </c>
      <c r="J5537">
        <v>2357.27</v>
      </c>
    </row>
    <row r="5538" spans="1:10" x14ac:dyDescent="0.2">
      <c r="A5538" t="s">
        <v>5777</v>
      </c>
      <c r="B5538" t="s">
        <v>32831</v>
      </c>
      <c r="I5538" t="s">
        <v>5</v>
      </c>
      <c r="J5538">
        <v>2205.64</v>
      </c>
    </row>
    <row r="5539" spans="1:10" x14ac:dyDescent="0.2">
      <c r="A5539" t="s">
        <v>5778</v>
      </c>
      <c r="B5539" t="s">
        <v>32832</v>
      </c>
      <c r="I5539" t="s">
        <v>5</v>
      </c>
      <c r="J5539">
        <v>768.59</v>
      </c>
    </row>
    <row r="5540" spans="1:10" x14ac:dyDescent="0.2">
      <c r="A5540" t="s">
        <v>5779</v>
      </c>
      <c r="B5540" t="s">
        <v>32832</v>
      </c>
      <c r="I5540" t="s">
        <v>5</v>
      </c>
      <c r="J5540">
        <v>723.23</v>
      </c>
    </row>
    <row r="5541" spans="1:10" x14ac:dyDescent="0.2">
      <c r="A5541" t="s">
        <v>5780</v>
      </c>
      <c r="B5541" t="s">
        <v>32833</v>
      </c>
      <c r="I5541" t="s">
        <v>5</v>
      </c>
      <c r="J5541">
        <v>937.33</v>
      </c>
    </row>
    <row r="5542" spans="1:10" x14ac:dyDescent="0.2">
      <c r="A5542" t="s">
        <v>5781</v>
      </c>
      <c r="B5542" t="s">
        <v>32833</v>
      </c>
      <c r="I5542" t="s">
        <v>5</v>
      </c>
      <c r="J5542">
        <v>879.78</v>
      </c>
    </row>
    <row r="5543" spans="1:10" x14ac:dyDescent="0.2">
      <c r="A5543" t="s">
        <v>5782</v>
      </c>
      <c r="B5543" t="s">
        <v>32834</v>
      </c>
      <c r="I5543" t="s">
        <v>5</v>
      </c>
      <c r="J5543">
        <v>1313.63</v>
      </c>
    </row>
    <row r="5544" spans="1:10" x14ac:dyDescent="0.2">
      <c r="A5544" t="s">
        <v>5783</v>
      </c>
      <c r="B5544" t="s">
        <v>32834</v>
      </c>
      <c r="I5544" t="s">
        <v>5</v>
      </c>
      <c r="J5544">
        <v>1235.1400000000001</v>
      </c>
    </row>
    <row r="5545" spans="1:10" x14ac:dyDescent="0.2">
      <c r="A5545" t="s">
        <v>5784</v>
      </c>
      <c r="B5545" t="s">
        <v>32835</v>
      </c>
      <c r="I5545" t="s">
        <v>5</v>
      </c>
      <c r="J5545">
        <v>1670.35</v>
      </c>
    </row>
    <row r="5546" spans="1:10" x14ac:dyDescent="0.2">
      <c r="A5546" t="s">
        <v>5785</v>
      </c>
      <c r="B5546" t="s">
        <v>32835</v>
      </c>
      <c r="I5546" t="s">
        <v>5</v>
      </c>
      <c r="J5546">
        <v>1568.15</v>
      </c>
    </row>
    <row r="5547" spans="1:10" x14ac:dyDescent="0.2">
      <c r="A5547" t="s">
        <v>5786</v>
      </c>
      <c r="B5547" t="s">
        <v>32836</v>
      </c>
      <c r="I5547" t="s">
        <v>5</v>
      </c>
      <c r="J5547">
        <v>2683.03</v>
      </c>
    </row>
    <row r="5548" spans="1:10" x14ac:dyDescent="0.2">
      <c r="A5548" t="s">
        <v>5787</v>
      </c>
      <c r="B5548" t="s">
        <v>32836</v>
      </c>
      <c r="I5548" t="s">
        <v>5</v>
      </c>
      <c r="J5548">
        <v>2517.8000000000002</v>
      </c>
    </row>
    <row r="5549" spans="1:10" x14ac:dyDescent="0.2">
      <c r="A5549" t="s">
        <v>5788</v>
      </c>
      <c r="B5549" t="s">
        <v>32837</v>
      </c>
      <c r="I5549" t="s">
        <v>5</v>
      </c>
      <c r="J5549">
        <v>2775.25</v>
      </c>
    </row>
    <row r="5550" spans="1:10" x14ac:dyDescent="0.2">
      <c r="A5550" t="s">
        <v>5789</v>
      </c>
      <c r="B5550" t="s">
        <v>32837</v>
      </c>
      <c r="I5550" t="s">
        <v>5</v>
      </c>
      <c r="J5550">
        <v>2648.02</v>
      </c>
    </row>
    <row r="5551" spans="1:10" x14ac:dyDescent="0.2">
      <c r="A5551" t="s">
        <v>5790</v>
      </c>
      <c r="B5551" t="s">
        <v>32838</v>
      </c>
      <c r="I5551" t="s">
        <v>5</v>
      </c>
      <c r="J5551">
        <v>1893.52</v>
      </c>
    </row>
    <row r="5552" spans="1:10" x14ac:dyDescent="0.2">
      <c r="A5552" t="s">
        <v>5791</v>
      </c>
      <c r="B5552" t="s">
        <v>32838</v>
      </c>
      <c r="I5552" t="s">
        <v>5</v>
      </c>
      <c r="J5552">
        <v>1809.69</v>
      </c>
    </row>
    <row r="5553" spans="1:10" x14ac:dyDescent="0.2">
      <c r="A5553" t="s">
        <v>27774</v>
      </c>
      <c r="B5553" t="s">
        <v>32839</v>
      </c>
      <c r="I5553" t="s">
        <v>5</v>
      </c>
      <c r="J5553">
        <v>2012.03</v>
      </c>
    </row>
    <row r="5554" spans="1:10" x14ac:dyDescent="0.2">
      <c r="A5554" t="s">
        <v>27775</v>
      </c>
      <c r="B5554" t="s">
        <v>32839</v>
      </c>
      <c r="I5554" t="s">
        <v>5</v>
      </c>
      <c r="J5554">
        <v>1921.87</v>
      </c>
    </row>
    <row r="5555" spans="1:10" x14ac:dyDescent="0.2">
      <c r="A5555" t="s">
        <v>5792</v>
      </c>
      <c r="B5555" t="s">
        <v>32840</v>
      </c>
      <c r="I5555" t="s">
        <v>5</v>
      </c>
      <c r="J5555">
        <v>1983.11</v>
      </c>
    </row>
    <row r="5556" spans="1:10" x14ac:dyDescent="0.2">
      <c r="A5556" t="s">
        <v>5793</v>
      </c>
      <c r="B5556" t="s">
        <v>32840</v>
      </c>
      <c r="I5556" t="s">
        <v>5</v>
      </c>
      <c r="J5556">
        <v>1887.32</v>
      </c>
    </row>
    <row r="5557" spans="1:10" x14ac:dyDescent="0.2">
      <c r="A5557" t="s">
        <v>5794</v>
      </c>
      <c r="B5557" t="s">
        <v>32841</v>
      </c>
      <c r="I5557" t="s">
        <v>5</v>
      </c>
      <c r="J5557">
        <v>457.82</v>
      </c>
    </row>
    <row r="5558" spans="1:10" x14ac:dyDescent="0.2">
      <c r="A5558" t="s">
        <v>5795</v>
      </c>
      <c r="B5558" t="s">
        <v>32841</v>
      </c>
      <c r="I5558" t="s">
        <v>5</v>
      </c>
      <c r="J5558">
        <v>429.82</v>
      </c>
    </row>
    <row r="5559" spans="1:10" x14ac:dyDescent="0.2">
      <c r="A5559" t="s">
        <v>5796</v>
      </c>
      <c r="B5559" t="s">
        <v>32842</v>
      </c>
      <c r="I5559" t="s">
        <v>5</v>
      </c>
      <c r="J5559">
        <v>878.6</v>
      </c>
    </row>
    <row r="5560" spans="1:10" x14ac:dyDescent="0.2">
      <c r="A5560" t="s">
        <v>5797</v>
      </c>
      <c r="B5560" t="s">
        <v>32842</v>
      </c>
      <c r="I5560" t="s">
        <v>5</v>
      </c>
      <c r="J5560">
        <v>829.67</v>
      </c>
    </row>
    <row r="5561" spans="1:10" x14ac:dyDescent="0.2">
      <c r="A5561" t="s">
        <v>5798</v>
      </c>
      <c r="B5561" t="s">
        <v>32843</v>
      </c>
      <c r="I5561" t="s">
        <v>5</v>
      </c>
      <c r="J5561">
        <v>1044.3599999999999</v>
      </c>
    </row>
    <row r="5562" spans="1:10" x14ac:dyDescent="0.2">
      <c r="A5562" t="s">
        <v>5799</v>
      </c>
      <c r="B5562" t="s">
        <v>32843</v>
      </c>
      <c r="I5562" t="s">
        <v>5</v>
      </c>
      <c r="J5562">
        <v>986.79</v>
      </c>
    </row>
    <row r="5563" spans="1:10" x14ac:dyDescent="0.2">
      <c r="A5563" t="s">
        <v>5800</v>
      </c>
      <c r="B5563" t="s">
        <v>32844</v>
      </c>
      <c r="I5563" t="s">
        <v>5</v>
      </c>
      <c r="J5563">
        <v>441.91</v>
      </c>
    </row>
    <row r="5564" spans="1:10" x14ac:dyDescent="0.2">
      <c r="A5564" t="s">
        <v>5801</v>
      </c>
      <c r="B5564" t="s">
        <v>32844</v>
      </c>
      <c r="I5564" t="s">
        <v>5</v>
      </c>
      <c r="J5564">
        <v>418.87</v>
      </c>
    </row>
    <row r="5565" spans="1:10" x14ac:dyDescent="0.2">
      <c r="A5565" t="s">
        <v>5802</v>
      </c>
      <c r="B5565" t="s">
        <v>32845</v>
      </c>
      <c r="I5565" t="s">
        <v>5</v>
      </c>
      <c r="J5565">
        <v>607.67999999999995</v>
      </c>
    </row>
    <row r="5566" spans="1:10" x14ac:dyDescent="0.2">
      <c r="A5566" t="s">
        <v>5803</v>
      </c>
      <c r="B5566" t="s">
        <v>32845</v>
      </c>
      <c r="I5566" t="s">
        <v>5</v>
      </c>
      <c r="J5566">
        <v>575.98</v>
      </c>
    </row>
    <row r="5567" spans="1:10" x14ac:dyDescent="0.2">
      <c r="A5567" t="s">
        <v>5804</v>
      </c>
      <c r="B5567" t="s">
        <v>32846</v>
      </c>
      <c r="I5567" t="s">
        <v>5</v>
      </c>
      <c r="J5567">
        <v>773.1</v>
      </c>
    </row>
    <row r="5568" spans="1:10" x14ac:dyDescent="0.2">
      <c r="A5568" t="s">
        <v>5805</v>
      </c>
      <c r="B5568" t="s">
        <v>32846</v>
      </c>
      <c r="I5568" t="s">
        <v>5</v>
      </c>
      <c r="J5568">
        <v>732.79</v>
      </c>
    </row>
    <row r="5569" spans="1:10" x14ac:dyDescent="0.2">
      <c r="A5569" t="s">
        <v>5806</v>
      </c>
      <c r="B5569" t="s">
        <v>32847</v>
      </c>
      <c r="I5569" t="s">
        <v>5</v>
      </c>
      <c r="J5569">
        <v>291.60000000000002</v>
      </c>
    </row>
    <row r="5570" spans="1:10" x14ac:dyDescent="0.2">
      <c r="A5570" t="s">
        <v>5807</v>
      </c>
      <c r="B5570" t="s">
        <v>32847</v>
      </c>
      <c r="I5570" t="s">
        <v>5</v>
      </c>
      <c r="J5570">
        <v>272.68</v>
      </c>
    </row>
    <row r="5571" spans="1:10" x14ac:dyDescent="0.2">
      <c r="A5571" t="s">
        <v>5808</v>
      </c>
      <c r="B5571" t="s">
        <v>32848</v>
      </c>
      <c r="I5571" t="s">
        <v>5</v>
      </c>
      <c r="J5571">
        <v>412.61</v>
      </c>
    </row>
    <row r="5572" spans="1:10" x14ac:dyDescent="0.2">
      <c r="A5572" t="s">
        <v>5809</v>
      </c>
      <c r="B5572" t="s">
        <v>32848</v>
      </c>
      <c r="I5572" t="s">
        <v>5</v>
      </c>
      <c r="J5572">
        <v>387.25</v>
      </c>
    </row>
    <row r="5573" spans="1:10" x14ac:dyDescent="0.2">
      <c r="A5573" t="s">
        <v>5810</v>
      </c>
      <c r="B5573" t="s">
        <v>32849</v>
      </c>
      <c r="I5573" t="s">
        <v>5</v>
      </c>
      <c r="J5573">
        <v>527.91999999999996</v>
      </c>
    </row>
    <row r="5574" spans="1:10" x14ac:dyDescent="0.2">
      <c r="A5574" t="s">
        <v>5811</v>
      </c>
      <c r="B5574" t="s">
        <v>32849</v>
      </c>
      <c r="I5574" t="s">
        <v>5</v>
      </c>
      <c r="J5574">
        <v>496.69</v>
      </c>
    </row>
    <row r="5575" spans="1:10" x14ac:dyDescent="0.2">
      <c r="A5575" t="s">
        <v>5812</v>
      </c>
      <c r="B5575" t="s">
        <v>32850</v>
      </c>
      <c r="I5575" t="s">
        <v>5</v>
      </c>
      <c r="J5575">
        <v>208.46</v>
      </c>
    </row>
    <row r="5576" spans="1:10" x14ac:dyDescent="0.2">
      <c r="A5576" t="s">
        <v>5813</v>
      </c>
      <c r="B5576" t="s">
        <v>32850</v>
      </c>
      <c r="I5576" t="s">
        <v>5</v>
      </c>
      <c r="J5576">
        <v>198.95</v>
      </c>
    </row>
    <row r="5577" spans="1:10" x14ac:dyDescent="0.2">
      <c r="A5577" t="s">
        <v>5814</v>
      </c>
      <c r="B5577" t="s">
        <v>32851</v>
      </c>
      <c r="I5577" t="s">
        <v>5</v>
      </c>
      <c r="J5577">
        <v>346.25</v>
      </c>
    </row>
    <row r="5578" spans="1:10" x14ac:dyDescent="0.2">
      <c r="A5578" t="s">
        <v>5815</v>
      </c>
      <c r="B5578" t="s">
        <v>32851</v>
      </c>
      <c r="I5578" t="s">
        <v>5</v>
      </c>
      <c r="J5578">
        <v>328.62</v>
      </c>
    </row>
    <row r="5579" spans="1:10" x14ac:dyDescent="0.2">
      <c r="A5579" t="s">
        <v>5816</v>
      </c>
      <c r="B5579" t="s">
        <v>32852</v>
      </c>
      <c r="I5579" t="s">
        <v>5</v>
      </c>
      <c r="J5579">
        <v>461.89</v>
      </c>
    </row>
    <row r="5580" spans="1:10" x14ac:dyDescent="0.2">
      <c r="A5580" t="s">
        <v>5817</v>
      </c>
      <c r="B5580" t="s">
        <v>32852</v>
      </c>
      <c r="I5580" t="s">
        <v>5</v>
      </c>
      <c r="J5580">
        <v>438.36</v>
      </c>
    </row>
    <row r="5581" spans="1:10" x14ac:dyDescent="0.2">
      <c r="A5581" t="s">
        <v>5818</v>
      </c>
      <c r="B5581" t="s">
        <v>32853</v>
      </c>
      <c r="I5581" t="s">
        <v>5</v>
      </c>
      <c r="J5581">
        <v>2763.37</v>
      </c>
    </row>
    <row r="5582" spans="1:10" x14ac:dyDescent="0.2">
      <c r="A5582" t="s">
        <v>5819</v>
      </c>
      <c r="B5582" t="s">
        <v>32853</v>
      </c>
      <c r="I5582" t="s">
        <v>5</v>
      </c>
      <c r="J5582">
        <v>2635</v>
      </c>
    </row>
    <row r="5583" spans="1:10" x14ac:dyDescent="0.2">
      <c r="A5583" t="s">
        <v>5820</v>
      </c>
      <c r="B5583" t="s">
        <v>32854</v>
      </c>
      <c r="I5583" t="s">
        <v>5</v>
      </c>
      <c r="J5583">
        <v>2897.79</v>
      </c>
    </row>
    <row r="5584" spans="1:10" x14ac:dyDescent="0.2">
      <c r="A5584" t="s">
        <v>5821</v>
      </c>
      <c r="B5584" t="s">
        <v>32854</v>
      </c>
      <c r="I5584" t="s">
        <v>5</v>
      </c>
      <c r="J5584">
        <v>2764.82</v>
      </c>
    </row>
    <row r="5585" spans="1:10" x14ac:dyDescent="0.2">
      <c r="A5585" t="s">
        <v>5822</v>
      </c>
      <c r="B5585" t="s">
        <v>32855</v>
      </c>
      <c r="I5585" t="s">
        <v>5</v>
      </c>
      <c r="J5585">
        <v>3301.85</v>
      </c>
    </row>
    <row r="5586" spans="1:10" x14ac:dyDescent="0.2">
      <c r="A5586" t="s">
        <v>5823</v>
      </c>
      <c r="B5586" t="s">
        <v>32855</v>
      </c>
      <c r="I5586" t="s">
        <v>5</v>
      </c>
      <c r="J5586">
        <v>3151.87</v>
      </c>
    </row>
    <row r="5587" spans="1:10" x14ac:dyDescent="0.2">
      <c r="A5587" t="s">
        <v>5824</v>
      </c>
      <c r="B5587" t="s">
        <v>32856</v>
      </c>
      <c r="I5587" t="s">
        <v>5</v>
      </c>
      <c r="J5587">
        <v>3636.29</v>
      </c>
    </row>
    <row r="5588" spans="1:10" x14ac:dyDescent="0.2">
      <c r="A5588" t="s">
        <v>5825</v>
      </c>
      <c r="B5588" t="s">
        <v>32856</v>
      </c>
      <c r="I5588" t="s">
        <v>5</v>
      </c>
      <c r="J5588">
        <v>3469.57</v>
      </c>
    </row>
    <row r="5589" spans="1:10" x14ac:dyDescent="0.2">
      <c r="A5589" t="s">
        <v>5826</v>
      </c>
      <c r="B5589" t="s">
        <v>32857</v>
      </c>
      <c r="I5589" t="s">
        <v>5</v>
      </c>
      <c r="J5589">
        <v>4097.43</v>
      </c>
    </row>
    <row r="5590" spans="1:10" x14ac:dyDescent="0.2">
      <c r="A5590" t="s">
        <v>5827</v>
      </c>
      <c r="B5590" t="s">
        <v>32857</v>
      </c>
      <c r="I5590" t="s">
        <v>5</v>
      </c>
      <c r="J5590">
        <v>3899.35</v>
      </c>
    </row>
    <row r="5591" spans="1:10" x14ac:dyDescent="0.2">
      <c r="A5591" t="s">
        <v>5828</v>
      </c>
      <c r="B5591" t="s">
        <v>32858</v>
      </c>
      <c r="I5591" t="s">
        <v>5</v>
      </c>
      <c r="J5591">
        <v>4488.87</v>
      </c>
    </row>
    <row r="5592" spans="1:10" x14ac:dyDescent="0.2">
      <c r="A5592" t="s">
        <v>5829</v>
      </c>
      <c r="B5592" t="s">
        <v>32858</v>
      </c>
      <c r="I5592" t="s">
        <v>5</v>
      </c>
      <c r="J5592">
        <v>4270.2</v>
      </c>
    </row>
    <row r="5593" spans="1:10" x14ac:dyDescent="0.2">
      <c r="A5593" t="s">
        <v>5830</v>
      </c>
      <c r="B5593" t="s">
        <v>32859</v>
      </c>
      <c r="I5593" t="s">
        <v>5</v>
      </c>
      <c r="J5593">
        <v>5834.44</v>
      </c>
    </row>
    <row r="5594" spans="1:10" x14ac:dyDescent="0.2">
      <c r="A5594" t="s">
        <v>5831</v>
      </c>
      <c r="B5594" t="s">
        <v>32859</v>
      </c>
      <c r="I5594" t="s">
        <v>5</v>
      </c>
      <c r="J5594">
        <v>5548.19</v>
      </c>
    </row>
    <row r="5595" spans="1:10" x14ac:dyDescent="0.2">
      <c r="A5595" t="s">
        <v>125</v>
      </c>
      <c r="B5595" t="s">
        <v>32860</v>
      </c>
      <c r="I5595" t="s">
        <v>5</v>
      </c>
      <c r="J5595">
        <v>1068.6600000000001</v>
      </c>
    </row>
    <row r="5596" spans="1:10" x14ac:dyDescent="0.2">
      <c r="A5596" t="s">
        <v>5832</v>
      </c>
      <c r="B5596" t="s">
        <v>32860</v>
      </c>
      <c r="I5596" t="s">
        <v>5</v>
      </c>
      <c r="J5596">
        <v>1035.28</v>
      </c>
    </row>
    <row r="5597" spans="1:10" x14ac:dyDescent="0.2">
      <c r="A5597" t="s">
        <v>5833</v>
      </c>
      <c r="B5597" t="s">
        <v>32861</v>
      </c>
      <c r="I5597" t="s">
        <v>5</v>
      </c>
      <c r="J5597">
        <v>3615.86</v>
      </c>
    </row>
    <row r="5598" spans="1:10" x14ac:dyDescent="0.2">
      <c r="A5598" t="s">
        <v>5834</v>
      </c>
      <c r="B5598" t="s">
        <v>32861</v>
      </c>
      <c r="I5598" t="s">
        <v>5</v>
      </c>
      <c r="J5598">
        <v>3486.85</v>
      </c>
    </row>
    <row r="5599" spans="1:10" x14ac:dyDescent="0.2">
      <c r="A5599" t="s">
        <v>5835</v>
      </c>
      <c r="B5599" t="s">
        <v>32862</v>
      </c>
      <c r="I5599" t="s">
        <v>5</v>
      </c>
      <c r="J5599">
        <v>584.91</v>
      </c>
    </row>
    <row r="5600" spans="1:10" x14ac:dyDescent="0.2">
      <c r="A5600" t="s">
        <v>5836</v>
      </c>
      <c r="B5600" t="s">
        <v>32862</v>
      </c>
      <c r="I5600" t="s">
        <v>5</v>
      </c>
      <c r="J5600">
        <v>532.88</v>
      </c>
    </row>
    <row r="5601" spans="1:10" x14ac:dyDescent="0.2">
      <c r="A5601" t="s">
        <v>5837</v>
      </c>
      <c r="B5601" t="s">
        <v>32863</v>
      </c>
      <c r="I5601" t="s">
        <v>5</v>
      </c>
      <c r="J5601">
        <v>434.1</v>
      </c>
    </row>
    <row r="5602" spans="1:10" x14ac:dyDescent="0.2">
      <c r="A5602" t="s">
        <v>5838</v>
      </c>
      <c r="B5602" t="s">
        <v>32863</v>
      </c>
      <c r="I5602" t="s">
        <v>5</v>
      </c>
      <c r="J5602">
        <v>401.08</v>
      </c>
    </row>
    <row r="5603" spans="1:10" x14ac:dyDescent="0.2">
      <c r="A5603" t="s">
        <v>5839</v>
      </c>
      <c r="B5603" t="s">
        <v>32864</v>
      </c>
      <c r="I5603" t="s">
        <v>5</v>
      </c>
      <c r="J5603">
        <v>444.8</v>
      </c>
    </row>
    <row r="5604" spans="1:10" x14ac:dyDescent="0.2">
      <c r="A5604" t="s">
        <v>5840</v>
      </c>
      <c r="B5604" t="s">
        <v>32864</v>
      </c>
      <c r="I5604" t="s">
        <v>5</v>
      </c>
      <c r="J5604">
        <v>405.76</v>
      </c>
    </row>
    <row r="5605" spans="1:10" x14ac:dyDescent="0.2">
      <c r="A5605" t="s">
        <v>5841</v>
      </c>
      <c r="B5605" t="s">
        <v>32865</v>
      </c>
      <c r="I5605" t="s">
        <v>5</v>
      </c>
      <c r="J5605">
        <v>446.26</v>
      </c>
    </row>
    <row r="5606" spans="1:10" x14ac:dyDescent="0.2">
      <c r="A5606" t="s">
        <v>5842</v>
      </c>
      <c r="B5606" t="s">
        <v>32865</v>
      </c>
      <c r="I5606" t="s">
        <v>5</v>
      </c>
      <c r="J5606">
        <v>433.55</v>
      </c>
    </row>
    <row r="5607" spans="1:10" x14ac:dyDescent="0.2">
      <c r="A5607" t="s">
        <v>5843</v>
      </c>
      <c r="B5607" t="s">
        <v>32866</v>
      </c>
      <c r="I5607" t="s">
        <v>5</v>
      </c>
      <c r="J5607">
        <v>606.09</v>
      </c>
    </row>
    <row r="5608" spans="1:10" x14ac:dyDescent="0.2">
      <c r="A5608" t="s">
        <v>5844</v>
      </c>
      <c r="B5608" t="s">
        <v>32866</v>
      </c>
      <c r="I5608" t="s">
        <v>5</v>
      </c>
      <c r="J5608">
        <v>593.38</v>
      </c>
    </row>
    <row r="5609" spans="1:10" x14ac:dyDescent="0.2">
      <c r="A5609" t="s">
        <v>5845</v>
      </c>
      <c r="B5609" t="s">
        <v>32867</v>
      </c>
      <c r="I5609" t="s">
        <v>5</v>
      </c>
      <c r="J5609">
        <v>107.77</v>
      </c>
    </row>
    <row r="5610" spans="1:10" x14ac:dyDescent="0.2">
      <c r="A5610" t="s">
        <v>5846</v>
      </c>
      <c r="B5610" t="s">
        <v>32867</v>
      </c>
      <c r="I5610" t="s">
        <v>5</v>
      </c>
      <c r="J5610">
        <v>101.4</v>
      </c>
    </row>
    <row r="5611" spans="1:10" x14ac:dyDescent="0.2">
      <c r="A5611" t="s">
        <v>5847</v>
      </c>
      <c r="B5611" t="s">
        <v>32868</v>
      </c>
      <c r="I5611" t="s">
        <v>5</v>
      </c>
      <c r="J5611">
        <v>286.99</v>
      </c>
    </row>
    <row r="5612" spans="1:10" x14ac:dyDescent="0.2">
      <c r="A5612" t="s">
        <v>5848</v>
      </c>
      <c r="B5612" t="s">
        <v>32868</v>
      </c>
      <c r="I5612" t="s">
        <v>5</v>
      </c>
      <c r="J5612">
        <v>280.62</v>
      </c>
    </row>
    <row r="5613" spans="1:10" x14ac:dyDescent="0.2">
      <c r="A5613" t="s">
        <v>5849</v>
      </c>
      <c r="B5613" t="s">
        <v>32869</v>
      </c>
      <c r="I5613" t="s">
        <v>5</v>
      </c>
      <c r="J5613">
        <v>606.89</v>
      </c>
    </row>
    <row r="5614" spans="1:10" x14ac:dyDescent="0.2">
      <c r="A5614" t="s">
        <v>5850</v>
      </c>
      <c r="B5614" t="s">
        <v>32869</v>
      </c>
      <c r="I5614" t="s">
        <v>5</v>
      </c>
      <c r="J5614">
        <v>590.34</v>
      </c>
    </row>
    <row r="5615" spans="1:10" x14ac:dyDescent="0.2">
      <c r="A5615" t="s">
        <v>5851</v>
      </c>
      <c r="B5615" t="s">
        <v>32870</v>
      </c>
      <c r="I5615" t="s">
        <v>5</v>
      </c>
      <c r="J5615">
        <v>536.89</v>
      </c>
    </row>
    <row r="5616" spans="1:10" x14ac:dyDescent="0.2">
      <c r="A5616" t="s">
        <v>5852</v>
      </c>
      <c r="B5616" t="s">
        <v>32870</v>
      </c>
      <c r="I5616" t="s">
        <v>5</v>
      </c>
      <c r="J5616">
        <v>520.34</v>
      </c>
    </row>
    <row r="5617" spans="1:10" x14ac:dyDescent="0.2">
      <c r="A5617" t="s">
        <v>5853</v>
      </c>
      <c r="B5617" t="s">
        <v>32871</v>
      </c>
      <c r="I5617" t="s">
        <v>5</v>
      </c>
      <c r="J5617">
        <v>5151.71</v>
      </c>
    </row>
    <row r="5618" spans="1:10" x14ac:dyDescent="0.2">
      <c r="A5618" t="s">
        <v>5854</v>
      </c>
      <c r="B5618" t="s">
        <v>32871</v>
      </c>
      <c r="I5618" t="s">
        <v>5</v>
      </c>
      <c r="J5618">
        <v>5111.01</v>
      </c>
    </row>
    <row r="5619" spans="1:10" x14ac:dyDescent="0.2">
      <c r="A5619" t="s">
        <v>5855</v>
      </c>
      <c r="B5619" t="s">
        <v>32872</v>
      </c>
      <c r="I5619" t="s">
        <v>5</v>
      </c>
      <c r="J5619">
        <v>268.37</v>
      </c>
    </row>
    <row r="5620" spans="1:10" x14ac:dyDescent="0.2">
      <c r="A5620" t="s">
        <v>5856</v>
      </c>
      <c r="B5620" t="s">
        <v>32872</v>
      </c>
      <c r="I5620" t="s">
        <v>5</v>
      </c>
      <c r="J5620">
        <v>258.82</v>
      </c>
    </row>
    <row r="5621" spans="1:10" x14ac:dyDescent="0.2">
      <c r="A5621" t="s">
        <v>5857</v>
      </c>
      <c r="B5621" t="s">
        <v>32873</v>
      </c>
      <c r="I5621" t="s">
        <v>5</v>
      </c>
      <c r="J5621">
        <v>633.75</v>
      </c>
    </row>
    <row r="5622" spans="1:10" x14ac:dyDescent="0.2">
      <c r="A5622" t="s">
        <v>5858</v>
      </c>
      <c r="B5622" t="s">
        <v>32873</v>
      </c>
      <c r="I5622" t="s">
        <v>5</v>
      </c>
      <c r="J5622">
        <v>622.91</v>
      </c>
    </row>
    <row r="5623" spans="1:10" x14ac:dyDescent="0.2">
      <c r="A5623" t="s">
        <v>5859</v>
      </c>
      <c r="B5623" t="s">
        <v>32874</v>
      </c>
      <c r="I5623" t="s">
        <v>5</v>
      </c>
      <c r="J5623">
        <v>865.86</v>
      </c>
    </row>
    <row r="5624" spans="1:10" x14ac:dyDescent="0.2">
      <c r="A5624" t="s">
        <v>5860</v>
      </c>
      <c r="B5624" t="s">
        <v>32874</v>
      </c>
      <c r="I5624" t="s">
        <v>5</v>
      </c>
      <c r="J5624">
        <v>846.78</v>
      </c>
    </row>
    <row r="5625" spans="1:10" x14ac:dyDescent="0.2">
      <c r="A5625" t="s">
        <v>5861</v>
      </c>
      <c r="B5625" t="s">
        <v>32875</v>
      </c>
      <c r="I5625" t="s">
        <v>4</v>
      </c>
      <c r="J5625">
        <v>83.52</v>
      </c>
    </row>
    <row r="5626" spans="1:10" x14ac:dyDescent="0.2">
      <c r="A5626" t="s">
        <v>5862</v>
      </c>
      <c r="B5626" t="s">
        <v>32875</v>
      </c>
      <c r="I5626" t="s">
        <v>4</v>
      </c>
      <c r="J5626">
        <v>83.1</v>
      </c>
    </row>
    <row r="5627" spans="1:10" x14ac:dyDescent="0.2">
      <c r="A5627" t="s">
        <v>5863</v>
      </c>
      <c r="B5627" t="s">
        <v>32876</v>
      </c>
      <c r="I5627" t="s">
        <v>4</v>
      </c>
      <c r="J5627">
        <v>165.92</v>
      </c>
    </row>
    <row r="5628" spans="1:10" x14ac:dyDescent="0.2">
      <c r="A5628" t="s">
        <v>5864</v>
      </c>
      <c r="B5628" t="s">
        <v>32876</v>
      </c>
      <c r="I5628" t="s">
        <v>4</v>
      </c>
      <c r="J5628">
        <v>165.5</v>
      </c>
    </row>
    <row r="5629" spans="1:10" x14ac:dyDescent="0.2">
      <c r="A5629" t="s">
        <v>5865</v>
      </c>
      <c r="B5629" t="s">
        <v>32877</v>
      </c>
      <c r="I5629" t="s">
        <v>4</v>
      </c>
      <c r="J5629">
        <v>142.18</v>
      </c>
    </row>
    <row r="5630" spans="1:10" x14ac:dyDescent="0.2">
      <c r="A5630" t="s">
        <v>5866</v>
      </c>
      <c r="B5630" t="s">
        <v>32877</v>
      </c>
      <c r="I5630" t="s">
        <v>4</v>
      </c>
      <c r="J5630">
        <v>141.76</v>
      </c>
    </row>
    <row r="5631" spans="1:10" x14ac:dyDescent="0.2">
      <c r="A5631" t="s">
        <v>5867</v>
      </c>
      <c r="B5631" t="s">
        <v>32878</v>
      </c>
      <c r="I5631" t="s">
        <v>4</v>
      </c>
      <c r="J5631">
        <v>252.18</v>
      </c>
    </row>
    <row r="5632" spans="1:10" x14ac:dyDescent="0.2">
      <c r="A5632" t="s">
        <v>5868</v>
      </c>
      <c r="B5632" t="s">
        <v>32878</v>
      </c>
      <c r="I5632" t="s">
        <v>4</v>
      </c>
      <c r="J5632">
        <v>251.76</v>
      </c>
    </row>
    <row r="5633" spans="1:10" x14ac:dyDescent="0.2">
      <c r="A5633" t="s">
        <v>5869</v>
      </c>
      <c r="B5633" t="s">
        <v>32879</v>
      </c>
      <c r="I5633" t="s">
        <v>5</v>
      </c>
      <c r="J5633">
        <v>343.37</v>
      </c>
    </row>
    <row r="5634" spans="1:10" x14ac:dyDescent="0.2">
      <c r="A5634" t="s">
        <v>5870</v>
      </c>
      <c r="B5634" t="s">
        <v>32879</v>
      </c>
      <c r="I5634" t="s">
        <v>5</v>
      </c>
      <c r="J5634">
        <v>333.82</v>
      </c>
    </row>
    <row r="5635" spans="1:10" x14ac:dyDescent="0.2">
      <c r="A5635" t="s">
        <v>5871</v>
      </c>
      <c r="B5635" t="s">
        <v>32880</v>
      </c>
      <c r="I5635" t="s">
        <v>5</v>
      </c>
      <c r="J5635">
        <v>896.51</v>
      </c>
    </row>
    <row r="5636" spans="1:10" x14ac:dyDescent="0.2">
      <c r="A5636" t="s">
        <v>5872</v>
      </c>
      <c r="B5636" t="s">
        <v>32880</v>
      </c>
      <c r="I5636" t="s">
        <v>5</v>
      </c>
      <c r="J5636">
        <v>886.96</v>
      </c>
    </row>
    <row r="5637" spans="1:10" x14ac:dyDescent="0.2">
      <c r="A5637" t="s">
        <v>5873</v>
      </c>
      <c r="B5637" t="s">
        <v>32881</v>
      </c>
      <c r="I5637" t="s">
        <v>5</v>
      </c>
      <c r="J5637">
        <v>131.78</v>
      </c>
    </row>
    <row r="5638" spans="1:10" x14ac:dyDescent="0.2">
      <c r="A5638" t="s">
        <v>5874</v>
      </c>
      <c r="B5638" t="s">
        <v>32881</v>
      </c>
      <c r="I5638" t="s">
        <v>5</v>
      </c>
      <c r="J5638">
        <v>122.89</v>
      </c>
    </row>
    <row r="5639" spans="1:10" x14ac:dyDescent="0.2">
      <c r="A5639" t="s">
        <v>5875</v>
      </c>
      <c r="B5639" t="s">
        <v>32882</v>
      </c>
      <c r="I5639" t="s">
        <v>5</v>
      </c>
      <c r="J5639">
        <v>565.09</v>
      </c>
    </row>
    <row r="5640" spans="1:10" x14ac:dyDescent="0.2">
      <c r="A5640" t="s">
        <v>5876</v>
      </c>
      <c r="B5640" t="s">
        <v>32882</v>
      </c>
      <c r="I5640" t="s">
        <v>5</v>
      </c>
      <c r="J5640">
        <v>552.38</v>
      </c>
    </row>
    <row r="5641" spans="1:10" x14ac:dyDescent="0.2">
      <c r="A5641" t="s">
        <v>5877</v>
      </c>
      <c r="B5641" t="s">
        <v>32883</v>
      </c>
      <c r="I5641" t="s">
        <v>5</v>
      </c>
      <c r="J5641">
        <v>348.93</v>
      </c>
    </row>
    <row r="5642" spans="1:10" x14ac:dyDescent="0.2">
      <c r="A5642" t="s">
        <v>5878</v>
      </c>
      <c r="B5642" t="s">
        <v>32883</v>
      </c>
      <c r="I5642" t="s">
        <v>5</v>
      </c>
      <c r="J5642">
        <v>339.39</v>
      </c>
    </row>
    <row r="5643" spans="1:10" x14ac:dyDescent="0.2">
      <c r="A5643" t="s">
        <v>5879</v>
      </c>
      <c r="B5643" t="s">
        <v>32884</v>
      </c>
      <c r="I5643" t="s">
        <v>5</v>
      </c>
      <c r="J5643">
        <v>355.15</v>
      </c>
    </row>
    <row r="5644" spans="1:10" x14ac:dyDescent="0.2">
      <c r="A5644" t="s">
        <v>5880</v>
      </c>
      <c r="B5644" t="s">
        <v>32884</v>
      </c>
      <c r="I5644" t="s">
        <v>5</v>
      </c>
      <c r="J5644">
        <v>345.17</v>
      </c>
    </row>
    <row r="5645" spans="1:10" x14ac:dyDescent="0.2">
      <c r="A5645" t="s">
        <v>5881</v>
      </c>
      <c r="B5645" t="s">
        <v>32885</v>
      </c>
      <c r="I5645" t="s">
        <v>5</v>
      </c>
      <c r="J5645">
        <v>598.39</v>
      </c>
    </row>
    <row r="5646" spans="1:10" x14ac:dyDescent="0.2">
      <c r="A5646" t="s">
        <v>5882</v>
      </c>
      <c r="B5646" t="s">
        <v>32885</v>
      </c>
      <c r="I5646" t="s">
        <v>5</v>
      </c>
      <c r="J5646">
        <v>585.80999999999995</v>
      </c>
    </row>
    <row r="5647" spans="1:10" x14ac:dyDescent="0.2">
      <c r="A5647" t="s">
        <v>5883</v>
      </c>
      <c r="B5647" t="s">
        <v>32886</v>
      </c>
      <c r="I5647" t="s">
        <v>5</v>
      </c>
      <c r="J5647">
        <v>726.83</v>
      </c>
    </row>
    <row r="5648" spans="1:10" x14ac:dyDescent="0.2">
      <c r="A5648" t="s">
        <v>5884</v>
      </c>
      <c r="B5648" t="s">
        <v>32886</v>
      </c>
      <c r="I5648" t="s">
        <v>5</v>
      </c>
      <c r="J5648">
        <v>712.47</v>
      </c>
    </row>
    <row r="5649" spans="1:10" x14ac:dyDescent="0.2">
      <c r="A5649" t="s">
        <v>5885</v>
      </c>
      <c r="B5649" t="s">
        <v>32887</v>
      </c>
      <c r="I5649" t="s">
        <v>5</v>
      </c>
      <c r="J5649">
        <v>1569.16</v>
      </c>
    </row>
    <row r="5650" spans="1:10" x14ac:dyDescent="0.2">
      <c r="A5650" t="s">
        <v>5886</v>
      </c>
      <c r="B5650" t="s">
        <v>32887</v>
      </c>
      <c r="I5650" t="s">
        <v>5</v>
      </c>
      <c r="J5650">
        <v>1552.13</v>
      </c>
    </row>
    <row r="5651" spans="1:10" x14ac:dyDescent="0.2">
      <c r="A5651" t="s">
        <v>5887</v>
      </c>
      <c r="B5651" t="s">
        <v>32888</v>
      </c>
      <c r="I5651" t="s">
        <v>5</v>
      </c>
      <c r="J5651">
        <v>1633.5</v>
      </c>
    </row>
    <row r="5652" spans="1:10" x14ac:dyDescent="0.2">
      <c r="A5652" t="s">
        <v>5888</v>
      </c>
      <c r="B5652" t="s">
        <v>32888</v>
      </c>
      <c r="I5652" t="s">
        <v>5</v>
      </c>
      <c r="J5652">
        <v>1614.85</v>
      </c>
    </row>
    <row r="5653" spans="1:10" x14ac:dyDescent="0.2">
      <c r="A5653" t="s">
        <v>5889</v>
      </c>
      <c r="B5653" t="s">
        <v>32889</v>
      </c>
      <c r="I5653" t="s">
        <v>5</v>
      </c>
      <c r="J5653">
        <v>1882.22</v>
      </c>
    </row>
    <row r="5654" spans="1:10" x14ac:dyDescent="0.2">
      <c r="A5654" t="s">
        <v>5890</v>
      </c>
      <c r="B5654" t="s">
        <v>32889</v>
      </c>
      <c r="I5654" t="s">
        <v>5</v>
      </c>
      <c r="J5654">
        <v>1861</v>
      </c>
    </row>
    <row r="5655" spans="1:10" x14ac:dyDescent="0.2">
      <c r="A5655" t="s">
        <v>5891</v>
      </c>
      <c r="B5655" t="s">
        <v>32890</v>
      </c>
      <c r="I5655" t="s">
        <v>5</v>
      </c>
      <c r="J5655">
        <v>1929.95</v>
      </c>
    </row>
    <row r="5656" spans="1:10" x14ac:dyDescent="0.2">
      <c r="A5656" t="s">
        <v>5892</v>
      </c>
      <c r="B5656" t="s">
        <v>32890</v>
      </c>
      <c r="I5656" t="s">
        <v>5</v>
      </c>
      <c r="J5656">
        <v>1907.86</v>
      </c>
    </row>
    <row r="5657" spans="1:10" x14ac:dyDescent="0.2">
      <c r="A5657" t="s">
        <v>5893</v>
      </c>
      <c r="B5657" t="s">
        <v>32891</v>
      </c>
      <c r="I5657" t="s">
        <v>5</v>
      </c>
      <c r="J5657">
        <v>1931.9</v>
      </c>
    </row>
    <row r="5658" spans="1:10" x14ac:dyDescent="0.2">
      <c r="A5658" t="s">
        <v>5894</v>
      </c>
      <c r="B5658" t="s">
        <v>32891</v>
      </c>
      <c r="I5658" t="s">
        <v>5</v>
      </c>
      <c r="J5658">
        <v>1909</v>
      </c>
    </row>
    <row r="5659" spans="1:10" x14ac:dyDescent="0.2">
      <c r="A5659" t="s">
        <v>5895</v>
      </c>
      <c r="B5659" t="s">
        <v>32892</v>
      </c>
      <c r="I5659" t="s">
        <v>5</v>
      </c>
      <c r="J5659">
        <v>2181.7399999999998</v>
      </c>
    </row>
    <row r="5660" spans="1:10" x14ac:dyDescent="0.2">
      <c r="A5660" t="s">
        <v>5896</v>
      </c>
      <c r="B5660" t="s">
        <v>32892</v>
      </c>
      <c r="I5660" t="s">
        <v>5</v>
      </c>
      <c r="J5660">
        <v>2157.0700000000002</v>
      </c>
    </row>
    <row r="5661" spans="1:10" x14ac:dyDescent="0.2">
      <c r="A5661" t="s">
        <v>5897</v>
      </c>
      <c r="B5661" t="s">
        <v>32893</v>
      </c>
      <c r="I5661" t="s">
        <v>5</v>
      </c>
      <c r="J5661">
        <v>2360.71</v>
      </c>
    </row>
    <row r="5662" spans="1:10" x14ac:dyDescent="0.2">
      <c r="A5662" t="s">
        <v>5898</v>
      </c>
      <c r="B5662" t="s">
        <v>32893</v>
      </c>
      <c r="I5662" t="s">
        <v>5</v>
      </c>
      <c r="J5662">
        <v>2332.65</v>
      </c>
    </row>
    <row r="5663" spans="1:10" x14ac:dyDescent="0.2">
      <c r="A5663" t="s">
        <v>5899</v>
      </c>
      <c r="B5663" t="s">
        <v>32894</v>
      </c>
      <c r="I5663" t="s">
        <v>5</v>
      </c>
      <c r="J5663">
        <v>2514.29</v>
      </c>
    </row>
    <row r="5664" spans="1:10" x14ac:dyDescent="0.2">
      <c r="A5664" t="s">
        <v>5900</v>
      </c>
      <c r="B5664" t="s">
        <v>32894</v>
      </c>
      <c r="I5664" t="s">
        <v>5</v>
      </c>
      <c r="J5664">
        <v>2486.23</v>
      </c>
    </row>
    <row r="5665" spans="1:10" x14ac:dyDescent="0.2">
      <c r="A5665" t="s">
        <v>5901</v>
      </c>
      <c r="B5665" t="s">
        <v>32895</v>
      </c>
      <c r="I5665" t="s">
        <v>5</v>
      </c>
      <c r="J5665">
        <v>2722.81</v>
      </c>
    </row>
    <row r="5666" spans="1:10" x14ac:dyDescent="0.2">
      <c r="A5666" t="s">
        <v>5902</v>
      </c>
      <c r="B5666" t="s">
        <v>32895</v>
      </c>
      <c r="I5666" t="s">
        <v>5</v>
      </c>
      <c r="J5666">
        <v>2687.91</v>
      </c>
    </row>
    <row r="5667" spans="1:10" x14ac:dyDescent="0.2">
      <c r="A5667" t="s">
        <v>5903</v>
      </c>
      <c r="B5667" t="s">
        <v>32896</v>
      </c>
      <c r="I5667" t="s">
        <v>5</v>
      </c>
      <c r="J5667">
        <v>3017.9</v>
      </c>
    </row>
    <row r="5668" spans="1:10" x14ac:dyDescent="0.2">
      <c r="A5668" t="s">
        <v>5904</v>
      </c>
      <c r="B5668" t="s">
        <v>32896</v>
      </c>
      <c r="I5668" t="s">
        <v>5</v>
      </c>
      <c r="J5668">
        <v>2979.65</v>
      </c>
    </row>
    <row r="5669" spans="1:10" x14ac:dyDescent="0.2">
      <c r="A5669" t="s">
        <v>5905</v>
      </c>
      <c r="B5669" t="s">
        <v>32897</v>
      </c>
      <c r="I5669" t="s">
        <v>5</v>
      </c>
      <c r="J5669">
        <v>3317.7</v>
      </c>
    </row>
    <row r="5670" spans="1:10" x14ac:dyDescent="0.2">
      <c r="A5670" t="s">
        <v>5906</v>
      </c>
      <c r="B5670" t="s">
        <v>32897</v>
      </c>
      <c r="I5670" t="s">
        <v>5</v>
      </c>
      <c r="J5670">
        <v>3275.96</v>
      </c>
    </row>
    <row r="5671" spans="1:10" x14ac:dyDescent="0.2">
      <c r="A5671" t="s">
        <v>5907</v>
      </c>
      <c r="B5671" t="s">
        <v>32898</v>
      </c>
      <c r="I5671" t="s">
        <v>5</v>
      </c>
      <c r="J5671">
        <v>3635.09</v>
      </c>
    </row>
    <row r="5672" spans="1:10" x14ac:dyDescent="0.2">
      <c r="A5672" t="s">
        <v>5908</v>
      </c>
      <c r="B5672" t="s">
        <v>32898</v>
      </c>
      <c r="I5672" t="s">
        <v>5</v>
      </c>
      <c r="J5672">
        <v>3587.01</v>
      </c>
    </row>
    <row r="5673" spans="1:10" x14ac:dyDescent="0.2">
      <c r="A5673" t="s">
        <v>5909</v>
      </c>
      <c r="B5673" t="s">
        <v>32899</v>
      </c>
      <c r="I5673" t="s">
        <v>5</v>
      </c>
      <c r="J5673">
        <v>3912.58</v>
      </c>
    </row>
    <row r="5674" spans="1:10" x14ac:dyDescent="0.2">
      <c r="A5674" t="s">
        <v>5910</v>
      </c>
      <c r="B5674" t="s">
        <v>32899</v>
      </c>
      <c r="I5674" t="s">
        <v>5</v>
      </c>
      <c r="J5674">
        <v>3864</v>
      </c>
    </row>
    <row r="5675" spans="1:10" x14ac:dyDescent="0.2">
      <c r="A5675" t="s">
        <v>5911</v>
      </c>
      <c r="B5675" t="s">
        <v>32900</v>
      </c>
      <c r="I5675" t="s">
        <v>5</v>
      </c>
      <c r="J5675">
        <v>4207.67</v>
      </c>
    </row>
    <row r="5676" spans="1:10" x14ac:dyDescent="0.2">
      <c r="A5676" t="s">
        <v>5912</v>
      </c>
      <c r="B5676" t="s">
        <v>32900</v>
      </c>
      <c r="I5676" t="s">
        <v>5</v>
      </c>
      <c r="J5676">
        <v>4155.7299999999996</v>
      </c>
    </row>
    <row r="5677" spans="1:10" x14ac:dyDescent="0.2">
      <c r="A5677" t="s">
        <v>5913</v>
      </c>
      <c r="B5677" t="s">
        <v>32901</v>
      </c>
      <c r="I5677" t="s">
        <v>5</v>
      </c>
      <c r="J5677">
        <v>4507.46</v>
      </c>
    </row>
    <row r="5678" spans="1:10" x14ac:dyDescent="0.2">
      <c r="A5678" t="s">
        <v>5914</v>
      </c>
      <c r="B5678" t="s">
        <v>32901</v>
      </c>
      <c r="I5678" t="s">
        <v>5</v>
      </c>
      <c r="J5678">
        <v>4452.04</v>
      </c>
    </row>
    <row r="5679" spans="1:10" x14ac:dyDescent="0.2">
      <c r="A5679" t="s">
        <v>5915</v>
      </c>
      <c r="B5679" t="s">
        <v>32902</v>
      </c>
      <c r="I5679" t="s">
        <v>5</v>
      </c>
      <c r="J5679">
        <v>4536.8100000000004</v>
      </c>
    </row>
    <row r="5680" spans="1:10" x14ac:dyDescent="0.2">
      <c r="A5680" t="s">
        <v>5916</v>
      </c>
      <c r="B5680" t="s">
        <v>32902</v>
      </c>
      <c r="I5680" t="s">
        <v>5</v>
      </c>
      <c r="J5680">
        <v>4478.04</v>
      </c>
    </row>
    <row r="5681" spans="1:10" x14ac:dyDescent="0.2">
      <c r="A5681" t="s">
        <v>5917</v>
      </c>
      <c r="B5681" t="s">
        <v>32903</v>
      </c>
      <c r="I5681" t="s">
        <v>5</v>
      </c>
      <c r="J5681">
        <v>5102.1499999999996</v>
      </c>
    </row>
    <row r="5682" spans="1:10" x14ac:dyDescent="0.2">
      <c r="A5682" t="s">
        <v>5918</v>
      </c>
      <c r="B5682" t="s">
        <v>32903</v>
      </c>
      <c r="I5682" t="s">
        <v>5</v>
      </c>
      <c r="J5682">
        <v>5039.91</v>
      </c>
    </row>
    <row r="5683" spans="1:10" x14ac:dyDescent="0.2">
      <c r="A5683" t="s">
        <v>5919</v>
      </c>
      <c r="B5683" t="s">
        <v>32904</v>
      </c>
      <c r="I5683" t="s">
        <v>5</v>
      </c>
      <c r="J5683">
        <v>5397.44</v>
      </c>
    </row>
    <row r="5684" spans="1:10" x14ac:dyDescent="0.2">
      <c r="A5684" t="s">
        <v>5920</v>
      </c>
      <c r="B5684" t="s">
        <v>32904</v>
      </c>
      <c r="I5684" t="s">
        <v>5</v>
      </c>
      <c r="J5684">
        <v>5331.82</v>
      </c>
    </row>
    <row r="5685" spans="1:10" x14ac:dyDescent="0.2">
      <c r="A5685" t="s">
        <v>5921</v>
      </c>
      <c r="B5685" t="s">
        <v>32905</v>
      </c>
      <c r="I5685" t="s">
        <v>5</v>
      </c>
      <c r="J5685">
        <v>5699.71</v>
      </c>
    </row>
    <row r="5686" spans="1:10" x14ac:dyDescent="0.2">
      <c r="A5686" t="s">
        <v>5922</v>
      </c>
      <c r="B5686" t="s">
        <v>32905</v>
      </c>
      <c r="I5686" t="s">
        <v>5</v>
      </c>
      <c r="J5686">
        <v>5630.27</v>
      </c>
    </row>
    <row r="5687" spans="1:10" x14ac:dyDescent="0.2">
      <c r="A5687" t="s">
        <v>5923</v>
      </c>
      <c r="B5687" t="s">
        <v>32906</v>
      </c>
      <c r="I5687" t="s">
        <v>5</v>
      </c>
      <c r="J5687">
        <v>5992.32</v>
      </c>
    </row>
    <row r="5688" spans="1:10" x14ac:dyDescent="0.2">
      <c r="A5688" t="s">
        <v>5924</v>
      </c>
      <c r="B5688" t="s">
        <v>32906</v>
      </c>
      <c r="I5688" t="s">
        <v>5</v>
      </c>
      <c r="J5688">
        <v>5919.86</v>
      </c>
    </row>
    <row r="5689" spans="1:10" x14ac:dyDescent="0.2">
      <c r="A5689" t="s">
        <v>5925</v>
      </c>
      <c r="B5689" t="s">
        <v>32907</v>
      </c>
      <c r="I5689" t="s">
        <v>5</v>
      </c>
      <c r="J5689">
        <v>6291.56</v>
      </c>
    </row>
    <row r="5690" spans="1:10" x14ac:dyDescent="0.2">
      <c r="A5690" t="s">
        <v>5926</v>
      </c>
      <c r="B5690" t="s">
        <v>32907</v>
      </c>
      <c r="I5690" t="s">
        <v>5</v>
      </c>
      <c r="J5690">
        <v>6215.69</v>
      </c>
    </row>
    <row r="5691" spans="1:10" x14ac:dyDescent="0.2">
      <c r="A5691" t="s">
        <v>5927</v>
      </c>
      <c r="B5691" t="s">
        <v>32908</v>
      </c>
      <c r="I5691" t="s">
        <v>5</v>
      </c>
      <c r="J5691">
        <v>6587.2</v>
      </c>
    </row>
    <row r="5692" spans="1:10" x14ac:dyDescent="0.2">
      <c r="A5692" t="s">
        <v>5928</v>
      </c>
      <c r="B5692" t="s">
        <v>32908</v>
      </c>
      <c r="I5692" t="s">
        <v>5</v>
      </c>
      <c r="J5692">
        <v>6507.9</v>
      </c>
    </row>
    <row r="5693" spans="1:10" x14ac:dyDescent="0.2">
      <c r="A5693" t="s">
        <v>5929</v>
      </c>
      <c r="B5693" t="s">
        <v>32909</v>
      </c>
      <c r="I5693" t="s">
        <v>5</v>
      </c>
      <c r="J5693">
        <v>6887</v>
      </c>
    </row>
    <row r="5694" spans="1:10" x14ac:dyDescent="0.2">
      <c r="A5694" t="s">
        <v>5930</v>
      </c>
      <c r="B5694" t="s">
        <v>32909</v>
      </c>
      <c r="I5694" t="s">
        <v>5</v>
      </c>
      <c r="J5694">
        <v>6804.21</v>
      </c>
    </row>
    <row r="5695" spans="1:10" x14ac:dyDescent="0.2">
      <c r="A5695" t="s">
        <v>5931</v>
      </c>
      <c r="B5695" t="s">
        <v>32910</v>
      </c>
      <c r="I5695" t="s">
        <v>5</v>
      </c>
      <c r="J5695">
        <v>7182.08</v>
      </c>
    </row>
    <row r="5696" spans="1:10" x14ac:dyDescent="0.2">
      <c r="A5696" t="s">
        <v>5932</v>
      </c>
      <c r="B5696" t="s">
        <v>32910</v>
      </c>
      <c r="I5696" t="s">
        <v>5</v>
      </c>
      <c r="J5696">
        <v>7095.95</v>
      </c>
    </row>
    <row r="5697" spans="1:10" x14ac:dyDescent="0.2">
      <c r="A5697" t="s">
        <v>5933</v>
      </c>
      <c r="B5697" t="s">
        <v>32911</v>
      </c>
      <c r="I5697" t="s">
        <v>5</v>
      </c>
      <c r="J5697">
        <v>124.37</v>
      </c>
    </row>
    <row r="5698" spans="1:10" x14ac:dyDescent="0.2">
      <c r="A5698" t="s">
        <v>5934</v>
      </c>
      <c r="B5698" t="s">
        <v>32911</v>
      </c>
      <c r="I5698" t="s">
        <v>5</v>
      </c>
      <c r="J5698">
        <v>121.21</v>
      </c>
    </row>
    <row r="5699" spans="1:10" x14ac:dyDescent="0.2">
      <c r="A5699" t="s">
        <v>5935</v>
      </c>
      <c r="B5699" t="s">
        <v>32912</v>
      </c>
      <c r="I5699" t="s">
        <v>5</v>
      </c>
      <c r="J5699">
        <v>628.15</v>
      </c>
    </row>
    <row r="5700" spans="1:10" x14ac:dyDescent="0.2">
      <c r="A5700" t="s">
        <v>5936</v>
      </c>
      <c r="B5700" t="s">
        <v>32912</v>
      </c>
      <c r="I5700" t="s">
        <v>5</v>
      </c>
      <c r="J5700">
        <v>622.33000000000004</v>
      </c>
    </row>
    <row r="5701" spans="1:10" x14ac:dyDescent="0.2">
      <c r="A5701" t="s">
        <v>5937</v>
      </c>
      <c r="B5701" t="s">
        <v>32913</v>
      </c>
      <c r="I5701" t="s">
        <v>5</v>
      </c>
      <c r="J5701">
        <v>777.8</v>
      </c>
    </row>
    <row r="5702" spans="1:10" x14ac:dyDescent="0.2">
      <c r="A5702" t="s">
        <v>5938</v>
      </c>
      <c r="B5702" t="s">
        <v>32913</v>
      </c>
      <c r="I5702" t="s">
        <v>5</v>
      </c>
      <c r="J5702">
        <v>766.72</v>
      </c>
    </row>
    <row r="5703" spans="1:10" x14ac:dyDescent="0.2">
      <c r="A5703" t="s">
        <v>5939</v>
      </c>
      <c r="B5703" t="s">
        <v>32914</v>
      </c>
      <c r="I5703" t="s">
        <v>5</v>
      </c>
      <c r="J5703">
        <v>1462.69</v>
      </c>
    </row>
    <row r="5704" spans="1:10" x14ac:dyDescent="0.2">
      <c r="A5704" t="s">
        <v>5940</v>
      </c>
      <c r="B5704" t="s">
        <v>32914</v>
      </c>
      <c r="I5704" t="s">
        <v>5</v>
      </c>
      <c r="J5704">
        <v>1448.44</v>
      </c>
    </row>
    <row r="5705" spans="1:10" x14ac:dyDescent="0.2">
      <c r="A5705" t="s">
        <v>5941</v>
      </c>
      <c r="B5705" t="s">
        <v>32915</v>
      </c>
      <c r="I5705" t="s">
        <v>4</v>
      </c>
      <c r="J5705">
        <v>410.86</v>
      </c>
    </row>
    <row r="5706" spans="1:10" x14ac:dyDescent="0.2">
      <c r="A5706" t="s">
        <v>5942</v>
      </c>
      <c r="B5706" t="s">
        <v>32915</v>
      </c>
      <c r="I5706" t="s">
        <v>4</v>
      </c>
      <c r="J5706">
        <v>399.5</v>
      </c>
    </row>
    <row r="5707" spans="1:10" x14ac:dyDescent="0.2">
      <c r="A5707" t="s">
        <v>5943</v>
      </c>
      <c r="B5707" t="s">
        <v>32916</v>
      </c>
      <c r="I5707" t="s">
        <v>4</v>
      </c>
      <c r="J5707">
        <v>844.31</v>
      </c>
    </row>
    <row r="5708" spans="1:10" x14ac:dyDescent="0.2">
      <c r="A5708" t="s">
        <v>5944</v>
      </c>
      <c r="B5708" t="s">
        <v>32916</v>
      </c>
      <c r="I5708" t="s">
        <v>4</v>
      </c>
      <c r="J5708">
        <v>823.55</v>
      </c>
    </row>
    <row r="5709" spans="1:10" x14ac:dyDescent="0.2">
      <c r="A5709" t="s">
        <v>5945</v>
      </c>
      <c r="B5709" t="s">
        <v>32917</v>
      </c>
      <c r="I5709" t="s">
        <v>4</v>
      </c>
      <c r="J5709">
        <v>1064.8900000000001</v>
      </c>
    </row>
    <row r="5710" spans="1:10" x14ac:dyDescent="0.2">
      <c r="A5710" t="s">
        <v>5946</v>
      </c>
      <c r="B5710" t="s">
        <v>32917</v>
      </c>
      <c r="I5710" t="s">
        <v>4</v>
      </c>
      <c r="J5710">
        <v>1036.1400000000001</v>
      </c>
    </row>
    <row r="5711" spans="1:10" x14ac:dyDescent="0.2">
      <c r="A5711" t="s">
        <v>5947</v>
      </c>
      <c r="B5711" t="s">
        <v>32918</v>
      </c>
      <c r="I5711" t="s">
        <v>4</v>
      </c>
      <c r="J5711">
        <v>2128.2800000000002</v>
      </c>
    </row>
    <row r="5712" spans="1:10" x14ac:dyDescent="0.2">
      <c r="A5712" t="s">
        <v>5948</v>
      </c>
      <c r="B5712" t="s">
        <v>32918</v>
      </c>
      <c r="I5712" t="s">
        <v>4</v>
      </c>
      <c r="J5712">
        <v>2090.3200000000002</v>
      </c>
    </row>
    <row r="5713" spans="1:10" x14ac:dyDescent="0.2">
      <c r="A5713" t="s">
        <v>5949</v>
      </c>
      <c r="B5713" t="s">
        <v>32919</v>
      </c>
      <c r="I5713" t="s">
        <v>4</v>
      </c>
      <c r="J5713">
        <v>627.30999999999995</v>
      </c>
    </row>
    <row r="5714" spans="1:10" x14ac:dyDescent="0.2">
      <c r="A5714" t="s">
        <v>5950</v>
      </c>
      <c r="B5714" t="s">
        <v>32919</v>
      </c>
      <c r="I5714" t="s">
        <v>4</v>
      </c>
      <c r="J5714">
        <v>615.95000000000005</v>
      </c>
    </row>
    <row r="5715" spans="1:10" x14ac:dyDescent="0.2">
      <c r="A5715" t="s">
        <v>5951</v>
      </c>
      <c r="B5715" t="s">
        <v>32920</v>
      </c>
      <c r="I5715" t="s">
        <v>4</v>
      </c>
      <c r="J5715">
        <v>1060.76</v>
      </c>
    </row>
    <row r="5716" spans="1:10" x14ac:dyDescent="0.2">
      <c r="A5716" t="s">
        <v>5952</v>
      </c>
      <c r="B5716" t="s">
        <v>32920</v>
      </c>
      <c r="I5716" t="s">
        <v>4</v>
      </c>
      <c r="J5716">
        <v>1040</v>
      </c>
    </row>
    <row r="5717" spans="1:10" x14ac:dyDescent="0.2">
      <c r="A5717" t="s">
        <v>5953</v>
      </c>
      <c r="B5717" t="s">
        <v>32921</v>
      </c>
      <c r="I5717" t="s">
        <v>4</v>
      </c>
      <c r="J5717">
        <v>1281.3399999999999</v>
      </c>
    </row>
    <row r="5718" spans="1:10" x14ac:dyDescent="0.2">
      <c r="A5718" t="s">
        <v>5954</v>
      </c>
      <c r="B5718" t="s">
        <v>32921</v>
      </c>
      <c r="I5718" t="s">
        <v>4</v>
      </c>
      <c r="J5718">
        <v>1252.5899999999999</v>
      </c>
    </row>
    <row r="5719" spans="1:10" x14ac:dyDescent="0.2">
      <c r="A5719" t="s">
        <v>5955</v>
      </c>
      <c r="B5719" t="s">
        <v>32922</v>
      </c>
      <c r="I5719" t="s">
        <v>4</v>
      </c>
      <c r="J5719">
        <v>2344.73</v>
      </c>
    </row>
    <row r="5720" spans="1:10" x14ac:dyDescent="0.2">
      <c r="A5720" t="s">
        <v>5956</v>
      </c>
      <c r="B5720" t="s">
        <v>32922</v>
      </c>
      <c r="I5720" t="s">
        <v>4</v>
      </c>
      <c r="J5720">
        <v>2306.77</v>
      </c>
    </row>
    <row r="5721" spans="1:10" x14ac:dyDescent="0.2">
      <c r="A5721" t="s">
        <v>5957</v>
      </c>
      <c r="B5721" t="s">
        <v>32923</v>
      </c>
      <c r="I5721" t="s">
        <v>5</v>
      </c>
      <c r="J5721">
        <v>325.76</v>
      </c>
    </row>
    <row r="5722" spans="1:10" x14ac:dyDescent="0.2">
      <c r="A5722" t="s">
        <v>5958</v>
      </c>
      <c r="B5722" t="s">
        <v>32923</v>
      </c>
      <c r="I5722" t="s">
        <v>5</v>
      </c>
      <c r="J5722">
        <v>314.58</v>
      </c>
    </row>
    <row r="5723" spans="1:10" x14ac:dyDescent="0.2">
      <c r="A5723" t="s">
        <v>5959</v>
      </c>
      <c r="B5723" t="s">
        <v>32924</v>
      </c>
      <c r="I5723" t="s">
        <v>5</v>
      </c>
      <c r="J5723">
        <v>323.27</v>
      </c>
    </row>
    <row r="5724" spans="1:10" x14ac:dyDescent="0.2">
      <c r="A5724" t="s">
        <v>5960</v>
      </c>
      <c r="B5724" t="s">
        <v>32924</v>
      </c>
      <c r="I5724" t="s">
        <v>5</v>
      </c>
      <c r="J5724">
        <v>316.81</v>
      </c>
    </row>
    <row r="5725" spans="1:10" x14ac:dyDescent="0.2">
      <c r="A5725" t="s">
        <v>5961</v>
      </c>
      <c r="B5725" t="s">
        <v>32925</v>
      </c>
      <c r="I5725" t="s">
        <v>5</v>
      </c>
      <c r="J5725">
        <v>181.73</v>
      </c>
    </row>
    <row r="5726" spans="1:10" x14ac:dyDescent="0.2">
      <c r="A5726" t="s">
        <v>5962</v>
      </c>
      <c r="B5726" t="s">
        <v>32925</v>
      </c>
      <c r="I5726" t="s">
        <v>5</v>
      </c>
      <c r="J5726">
        <v>178.46</v>
      </c>
    </row>
    <row r="5727" spans="1:10" x14ac:dyDescent="0.2">
      <c r="A5727" t="s">
        <v>5963</v>
      </c>
      <c r="B5727" t="s">
        <v>32926</v>
      </c>
      <c r="I5727" t="s">
        <v>4</v>
      </c>
      <c r="J5727">
        <v>2309.63</v>
      </c>
    </row>
    <row r="5728" spans="1:10" x14ac:dyDescent="0.2">
      <c r="A5728" t="s">
        <v>5964</v>
      </c>
      <c r="B5728" t="s">
        <v>32926</v>
      </c>
      <c r="I5728" t="s">
        <v>4</v>
      </c>
      <c r="J5728">
        <v>2127.04</v>
      </c>
    </row>
    <row r="5729" spans="1:10" x14ac:dyDescent="0.2">
      <c r="A5729" t="s">
        <v>5965</v>
      </c>
      <c r="B5729" t="s">
        <v>32927</v>
      </c>
      <c r="I5729" t="s">
        <v>4</v>
      </c>
      <c r="J5729">
        <v>1249.8499999999999</v>
      </c>
    </row>
    <row r="5730" spans="1:10" x14ac:dyDescent="0.2">
      <c r="A5730" t="s">
        <v>5966</v>
      </c>
      <c r="B5730" t="s">
        <v>32927</v>
      </c>
      <c r="I5730" t="s">
        <v>4</v>
      </c>
      <c r="J5730">
        <v>1148.6400000000001</v>
      </c>
    </row>
    <row r="5731" spans="1:10" x14ac:dyDescent="0.2">
      <c r="A5731" t="s">
        <v>5967</v>
      </c>
      <c r="B5731" t="s">
        <v>32928</v>
      </c>
      <c r="I5731" t="s">
        <v>4</v>
      </c>
      <c r="J5731">
        <v>1637.96</v>
      </c>
    </row>
    <row r="5732" spans="1:10" x14ac:dyDescent="0.2">
      <c r="A5732" t="s">
        <v>5968</v>
      </c>
      <c r="B5732" t="s">
        <v>32928</v>
      </c>
      <c r="I5732" t="s">
        <v>4</v>
      </c>
      <c r="J5732">
        <v>1506.64</v>
      </c>
    </row>
    <row r="5733" spans="1:10" x14ac:dyDescent="0.2">
      <c r="A5733" t="s">
        <v>5969</v>
      </c>
      <c r="B5733" t="s">
        <v>32929</v>
      </c>
      <c r="I5733" t="s">
        <v>4</v>
      </c>
      <c r="J5733">
        <v>3129.3</v>
      </c>
    </row>
    <row r="5734" spans="1:10" x14ac:dyDescent="0.2">
      <c r="A5734" t="s">
        <v>5970</v>
      </c>
      <c r="B5734" t="s">
        <v>32929</v>
      </c>
      <c r="I5734" t="s">
        <v>4</v>
      </c>
      <c r="J5734">
        <v>2887.09</v>
      </c>
    </row>
    <row r="5735" spans="1:10" x14ac:dyDescent="0.2">
      <c r="A5735" t="s">
        <v>5971</v>
      </c>
      <c r="B5735" t="s">
        <v>32930</v>
      </c>
      <c r="I5735" t="s">
        <v>4</v>
      </c>
      <c r="J5735">
        <v>4018.93</v>
      </c>
    </row>
    <row r="5736" spans="1:10" x14ac:dyDescent="0.2">
      <c r="A5736" t="s">
        <v>5972</v>
      </c>
      <c r="B5736" t="s">
        <v>32930</v>
      </c>
      <c r="I5736" t="s">
        <v>4</v>
      </c>
      <c r="J5736">
        <v>3711.69</v>
      </c>
    </row>
    <row r="5737" spans="1:10" x14ac:dyDescent="0.2">
      <c r="A5737" t="s">
        <v>5973</v>
      </c>
      <c r="B5737" t="s">
        <v>32931</v>
      </c>
      <c r="I5737" t="s">
        <v>4</v>
      </c>
      <c r="J5737">
        <v>24.41</v>
      </c>
    </row>
    <row r="5738" spans="1:10" x14ac:dyDescent="0.2">
      <c r="A5738" t="s">
        <v>5974</v>
      </c>
      <c r="B5738" t="s">
        <v>32931</v>
      </c>
      <c r="I5738" t="s">
        <v>4</v>
      </c>
      <c r="J5738">
        <v>21.26</v>
      </c>
    </row>
    <row r="5739" spans="1:10" x14ac:dyDescent="0.2">
      <c r="A5739" t="s">
        <v>5975</v>
      </c>
      <c r="B5739" t="s">
        <v>32932</v>
      </c>
      <c r="I5739" t="s">
        <v>4</v>
      </c>
      <c r="J5739">
        <v>37.619999999999997</v>
      </c>
    </row>
    <row r="5740" spans="1:10" x14ac:dyDescent="0.2">
      <c r="A5740" t="s">
        <v>5976</v>
      </c>
      <c r="B5740" t="s">
        <v>32932</v>
      </c>
      <c r="I5740" t="s">
        <v>4</v>
      </c>
      <c r="J5740">
        <v>32.82</v>
      </c>
    </row>
    <row r="5741" spans="1:10" x14ac:dyDescent="0.2">
      <c r="A5741" t="s">
        <v>5977</v>
      </c>
      <c r="B5741" t="s">
        <v>32933</v>
      </c>
      <c r="I5741" t="s">
        <v>4</v>
      </c>
      <c r="J5741">
        <v>45.42</v>
      </c>
    </row>
    <row r="5742" spans="1:10" x14ac:dyDescent="0.2">
      <c r="A5742" t="s">
        <v>5978</v>
      </c>
      <c r="B5742" t="s">
        <v>32933</v>
      </c>
      <c r="I5742" t="s">
        <v>4</v>
      </c>
      <c r="J5742">
        <v>39.700000000000003</v>
      </c>
    </row>
    <row r="5743" spans="1:10" x14ac:dyDescent="0.2">
      <c r="A5743" t="s">
        <v>5979</v>
      </c>
      <c r="B5743" t="s">
        <v>32934</v>
      </c>
      <c r="I5743" t="s">
        <v>4</v>
      </c>
      <c r="J5743">
        <v>44.98</v>
      </c>
    </row>
    <row r="5744" spans="1:10" x14ac:dyDescent="0.2">
      <c r="A5744" t="s">
        <v>5980</v>
      </c>
      <c r="B5744" t="s">
        <v>32934</v>
      </c>
      <c r="I5744" t="s">
        <v>4</v>
      </c>
      <c r="J5744">
        <v>42.58</v>
      </c>
    </row>
    <row r="5745" spans="1:10" x14ac:dyDescent="0.2">
      <c r="A5745" t="s">
        <v>5981</v>
      </c>
      <c r="B5745" t="s">
        <v>32935</v>
      </c>
      <c r="I5745" t="s">
        <v>4</v>
      </c>
      <c r="J5745">
        <v>49.85</v>
      </c>
    </row>
    <row r="5746" spans="1:10" x14ac:dyDescent="0.2">
      <c r="A5746" t="s">
        <v>5982</v>
      </c>
      <c r="B5746" t="s">
        <v>32935</v>
      </c>
      <c r="I5746" t="s">
        <v>4</v>
      </c>
      <c r="J5746">
        <v>47.14</v>
      </c>
    </row>
    <row r="5747" spans="1:10" x14ac:dyDescent="0.2">
      <c r="A5747" t="s">
        <v>5983</v>
      </c>
      <c r="B5747" t="s">
        <v>32936</v>
      </c>
      <c r="I5747" t="s">
        <v>4</v>
      </c>
      <c r="J5747">
        <v>52.88</v>
      </c>
    </row>
    <row r="5748" spans="1:10" x14ac:dyDescent="0.2">
      <c r="A5748" t="s">
        <v>5984</v>
      </c>
      <c r="B5748" t="s">
        <v>32936</v>
      </c>
      <c r="I5748" t="s">
        <v>4</v>
      </c>
      <c r="J5748">
        <v>49.96</v>
      </c>
    </row>
    <row r="5749" spans="1:10" x14ac:dyDescent="0.2">
      <c r="A5749" t="s">
        <v>5985</v>
      </c>
      <c r="B5749" t="s">
        <v>32937</v>
      </c>
      <c r="I5749" t="s">
        <v>4</v>
      </c>
      <c r="J5749">
        <v>57.79</v>
      </c>
    </row>
    <row r="5750" spans="1:10" x14ac:dyDescent="0.2">
      <c r="A5750" t="s">
        <v>5986</v>
      </c>
      <c r="B5750" t="s">
        <v>32937</v>
      </c>
      <c r="I5750" t="s">
        <v>4</v>
      </c>
      <c r="J5750">
        <v>54.56</v>
      </c>
    </row>
    <row r="5751" spans="1:10" x14ac:dyDescent="0.2">
      <c r="A5751" t="s">
        <v>5987</v>
      </c>
      <c r="B5751" t="s">
        <v>32938</v>
      </c>
      <c r="I5751" t="s">
        <v>4</v>
      </c>
      <c r="J5751">
        <v>60.37</v>
      </c>
    </row>
    <row r="5752" spans="1:10" x14ac:dyDescent="0.2">
      <c r="A5752" t="s">
        <v>5988</v>
      </c>
      <c r="B5752" t="s">
        <v>32938</v>
      </c>
      <c r="I5752" t="s">
        <v>4</v>
      </c>
      <c r="J5752">
        <v>56.99</v>
      </c>
    </row>
    <row r="5753" spans="1:10" x14ac:dyDescent="0.2">
      <c r="A5753" t="s">
        <v>5989</v>
      </c>
      <c r="B5753" t="s">
        <v>32939</v>
      </c>
      <c r="I5753" t="s">
        <v>4</v>
      </c>
      <c r="J5753">
        <v>66.95</v>
      </c>
    </row>
    <row r="5754" spans="1:10" x14ac:dyDescent="0.2">
      <c r="A5754" t="s">
        <v>5990</v>
      </c>
      <c r="B5754" t="s">
        <v>32939</v>
      </c>
      <c r="I5754" t="s">
        <v>4</v>
      </c>
      <c r="J5754">
        <v>63.11</v>
      </c>
    </row>
    <row r="5755" spans="1:10" x14ac:dyDescent="0.2">
      <c r="A5755" t="s">
        <v>5991</v>
      </c>
      <c r="B5755" t="s">
        <v>32940</v>
      </c>
      <c r="I5755" t="s">
        <v>4</v>
      </c>
      <c r="J5755">
        <v>70.11</v>
      </c>
    </row>
    <row r="5756" spans="1:10" x14ac:dyDescent="0.2">
      <c r="A5756" t="s">
        <v>5992</v>
      </c>
      <c r="B5756" t="s">
        <v>32940</v>
      </c>
      <c r="I5756" t="s">
        <v>4</v>
      </c>
      <c r="J5756">
        <v>66.040000000000006</v>
      </c>
    </row>
    <row r="5757" spans="1:10" x14ac:dyDescent="0.2">
      <c r="A5757" t="s">
        <v>5993</v>
      </c>
      <c r="B5757" t="s">
        <v>32941</v>
      </c>
      <c r="I5757" t="s">
        <v>4</v>
      </c>
      <c r="J5757">
        <v>75.099999999999994</v>
      </c>
    </row>
    <row r="5758" spans="1:10" x14ac:dyDescent="0.2">
      <c r="A5758" t="s">
        <v>5994</v>
      </c>
      <c r="B5758" t="s">
        <v>32941</v>
      </c>
      <c r="I5758" t="s">
        <v>4</v>
      </c>
      <c r="J5758">
        <v>70.709999999999994</v>
      </c>
    </row>
    <row r="5759" spans="1:10" x14ac:dyDescent="0.2">
      <c r="A5759" t="s">
        <v>5995</v>
      </c>
      <c r="B5759" t="s">
        <v>32942</v>
      </c>
      <c r="I5759" t="s">
        <v>4</v>
      </c>
      <c r="J5759">
        <v>47.41</v>
      </c>
    </row>
    <row r="5760" spans="1:10" x14ac:dyDescent="0.2">
      <c r="A5760" t="s">
        <v>5996</v>
      </c>
      <c r="B5760" t="s">
        <v>32942</v>
      </c>
      <c r="I5760" t="s">
        <v>4</v>
      </c>
      <c r="J5760">
        <v>44.83</v>
      </c>
    </row>
    <row r="5761" spans="1:10" x14ac:dyDescent="0.2">
      <c r="A5761" t="s">
        <v>5997</v>
      </c>
      <c r="B5761" t="s">
        <v>32943</v>
      </c>
      <c r="I5761" t="s">
        <v>4</v>
      </c>
      <c r="J5761">
        <v>53.04</v>
      </c>
    </row>
    <row r="5762" spans="1:10" x14ac:dyDescent="0.2">
      <c r="A5762" t="s">
        <v>5998</v>
      </c>
      <c r="B5762" t="s">
        <v>32943</v>
      </c>
      <c r="I5762" t="s">
        <v>4</v>
      </c>
      <c r="J5762">
        <v>50.1</v>
      </c>
    </row>
    <row r="5763" spans="1:10" x14ac:dyDescent="0.2">
      <c r="A5763" t="s">
        <v>5999</v>
      </c>
      <c r="B5763" t="s">
        <v>32944</v>
      </c>
      <c r="I5763" t="s">
        <v>4</v>
      </c>
      <c r="J5763">
        <v>56.83</v>
      </c>
    </row>
    <row r="5764" spans="1:10" x14ac:dyDescent="0.2">
      <c r="A5764" t="s">
        <v>6000</v>
      </c>
      <c r="B5764" t="s">
        <v>32944</v>
      </c>
      <c r="I5764" t="s">
        <v>4</v>
      </c>
      <c r="J5764">
        <v>53.62</v>
      </c>
    </row>
    <row r="5765" spans="1:10" x14ac:dyDescent="0.2">
      <c r="A5765" t="s">
        <v>6001</v>
      </c>
      <c r="B5765" t="s">
        <v>32945</v>
      </c>
      <c r="I5765" t="s">
        <v>4</v>
      </c>
      <c r="J5765">
        <v>62.56</v>
      </c>
    </row>
    <row r="5766" spans="1:10" x14ac:dyDescent="0.2">
      <c r="A5766" t="s">
        <v>6002</v>
      </c>
      <c r="B5766" t="s">
        <v>32945</v>
      </c>
      <c r="I5766" t="s">
        <v>4</v>
      </c>
      <c r="J5766">
        <v>58.99</v>
      </c>
    </row>
    <row r="5767" spans="1:10" x14ac:dyDescent="0.2">
      <c r="A5767" t="s">
        <v>6003</v>
      </c>
      <c r="B5767" t="s">
        <v>32946</v>
      </c>
      <c r="I5767" t="s">
        <v>4</v>
      </c>
      <c r="J5767">
        <v>66.510000000000005</v>
      </c>
    </row>
    <row r="5768" spans="1:10" x14ac:dyDescent="0.2">
      <c r="A5768" t="s">
        <v>6004</v>
      </c>
      <c r="B5768" t="s">
        <v>32946</v>
      </c>
      <c r="I5768" t="s">
        <v>4</v>
      </c>
      <c r="J5768">
        <v>62.65</v>
      </c>
    </row>
    <row r="5769" spans="1:10" x14ac:dyDescent="0.2">
      <c r="A5769" t="s">
        <v>6005</v>
      </c>
      <c r="B5769" t="s">
        <v>32947</v>
      </c>
      <c r="I5769" t="s">
        <v>4</v>
      </c>
      <c r="J5769">
        <v>73.33</v>
      </c>
    </row>
    <row r="5770" spans="1:10" x14ac:dyDescent="0.2">
      <c r="A5770" t="s">
        <v>6006</v>
      </c>
      <c r="B5770" t="s">
        <v>32947</v>
      </c>
      <c r="I5770" t="s">
        <v>4</v>
      </c>
      <c r="J5770">
        <v>69.02</v>
      </c>
    </row>
    <row r="5771" spans="1:10" x14ac:dyDescent="0.2">
      <c r="A5771" t="s">
        <v>6007</v>
      </c>
      <c r="B5771" t="s">
        <v>32948</v>
      </c>
      <c r="I5771" t="s">
        <v>4</v>
      </c>
      <c r="J5771">
        <v>76.98</v>
      </c>
    </row>
    <row r="5772" spans="1:10" x14ac:dyDescent="0.2">
      <c r="A5772" t="s">
        <v>6008</v>
      </c>
      <c r="B5772" t="s">
        <v>32948</v>
      </c>
      <c r="I5772" t="s">
        <v>4</v>
      </c>
      <c r="J5772">
        <v>72.41</v>
      </c>
    </row>
    <row r="5773" spans="1:10" x14ac:dyDescent="0.2">
      <c r="A5773" t="s">
        <v>6009</v>
      </c>
      <c r="B5773" t="s">
        <v>32949</v>
      </c>
      <c r="I5773" t="s">
        <v>4</v>
      </c>
      <c r="J5773">
        <v>83.52</v>
      </c>
    </row>
    <row r="5774" spans="1:10" x14ac:dyDescent="0.2">
      <c r="A5774" t="s">
        <v>6010</v>
      </c>
      <c r="B5774" t="s">
        <v>32949</v>
      </c>
      <c r="I5774" t="s">
        <v>4</v>
      </c>
      <c r="J5774">
        <v>78.52</v>
      </c>
    </row>
    <row r="5775" spans="1:10" x14ac:dyDescent="0.2">
      <c r="A5775" t="s">
        <v>6011</v>
      </c>
      <c r="B5775" t="s">
        <v>32950</v>
      </c>
      <c r="I5775" t="s">
        <v>4</v>
      </c>
      <c r="J5775">
        <v>90.96</v>
      </c>
    </row>
    <row r="5776" spans="1:10" x14ac:dyDescent="0.2">
      <c r="A5776" t="s">
        <v>6012</v>
      </c>
      <c r="B5776" t="s">
        <v>32950</v>
      </c>
      <c r="I5776" t="s">
        <v>4</v>
      </c>
      <c r="J5776">
        <v>85.42</v>
      </c>
    </row>
    <row r="5777" spans="1:10" x14ac:dyDescent="0.2">
      <c r="A5777" t="s">
        <v>6013</v>
      </c>
      <c r="B5777" t="s">
        <v>32951</v>
      </c>
      <c r="I5777" t="s">
        <v>4</v>
      </c>
      <c r="J5777">
        <v>176.9</v>
      </c>
    </row>
    <row r="5778" spans="1:10" x14ac:dyDescent="0.2">
      <c r="A5778" t="s">
        <v>6014</v>
      </c>
      <c r="B5778" t="s">
        <v>32951</v>
      </c>
      <c r="I5778" t="s">
        <v>4</v>
      </c>
      <c r="J5778">
        <v>161.86000000000001</v>
      </c>
    </row>
    <row r="5779" spans="1:10" x14ac:dyDescent="0.2">
      <c r="A5779" t="s">
        <v>6015</v>
      </c>
      <c r="B5779" t="s">
        <v>32952</v>
      </c>
      <c r="I5779" t="s">
        <v>4</v>
      </c>
      <c r="J5779">
        <v>184.8</v>
      </c>
    </row>
    <row r="5780" spans="1:10" x14ac:dyDescent="0.2">
      <c r="A5780" t="s">
        <v>6016</v>
      </c>
      <c r="B5780" t="s">
        <v>32952</v>
      </c>
      <c r="I5780" t="s">
        <v>4</v>
      </c>
      <c r="J5780">
        <v>169.19</v>
      </c>
    </row>
    <row r="5781" spans="1:10" x14ac:dyDescent="0.2">
      <c r="A5781" t="s">
        <v>6017</v>
      </c>
      <c r="B5781" t="s">
        <v>32953</v>
      </c>
      <c r="I5781" t="s">
        <v>4</v>
      </c>
      <c r="J5781">
        <v>103.34</v>
      </c>
    </row>
    <row r="5782" spans="1:10" x14ac:dyDescent="0.2">
      <c r="A5782" t="s">
        <v>6018</v>
      </c>
      <c r="B5782" t="s">
        <v>32953</v>
      </c>
      <c r="I5782" t="s">
        <v>4</v>
      </c>
      <c r="J5782">
        <v>95.49</v>
      </c>
    </row>
    <row r="5783" spans="1:10" x14ac:dyDescent="0.2">
      <c r="A5783" t="s">
        <v>6019</v>
      </c>
      <c r="B5783" t="s">
        <v>32954</v>
      </c>
      <c r="I5783" t="s">
        <v>4</v>
      </c>
      <c r="J5783">
        <v>106.62</v>
      </c>
    </row>
    <row r="5784" spans="1:10" x14ac:dyDescent="0.2">
      <c r="A5784" t="s">
        <v>6020</v>
      </c>
      <c r="B5784" t="s">
        <v>32954</v>
      </c>
      <c r="I5784" t="s">
        <v>4</v>
      </c>
      <c r="J5784">
        <v>98.45</v>
      </c>
    </row>
    <row r="5785" spans="1:10" x14ac:dyDescent="0.2">
      <c r="A5785" t="s">
        <v>6021</v>
      </c>
      <c r="B5785" t="s">
        <v>32955</v>
      </c>
      <c r="I5785" t="s">
        <v>4</v>
      </c>
      <c r="J5785">
        <v>115.81</v>
      </c>
    </row>
    <row r="5786" spans="1:10" x14ac:dyDescent="0.2">
      <c r="A5786" t="s">
        <v>6022</v>
      </c>
      <c r="B5786" t="s">
        <v>32955</v>
      </c>
      <c r="I5786" t="s">
        <v>4</v>
      </c>
      <c r="J5786">
        <v>106.97</v>
      </c>
    </row>
    <row r="5787" spans="1:10" x14ac:dyDescent="0.2">
      <c r="A5787" t="s">
        <v>6023</v>
      </c>
      <c r="B5787" t="s">
        <v>32956</v>
      </c>
      <c r="I5787" t="s">
        <v>4</v>
      </c>
      <c r="J5787">
        <v>120.73</v>
      </c>
    </row>
    <row r="5788" spans="1:10" x14ac:dyDescent="0.2">
      <c r="A5788" t="s">
        <v>6024</v>
      </c>
      <c r="B5788" t="s">
        <v>32956</v>
      </c>
      <c r="I5788" t="s">
        <v>4</v>
      </c>
      <c r="J5788">
        <v>111.54</v>
      </c>
    </row>
    <row r="5789" spans="1:10" x14ac:dyDescent="0.2">
      <c r="A5789" t="s">
        <v>6025</v>
      </c>
      <c r="B5789" t="s">
        <v>32957</v>
      </c>
      <c r="I5789" t="s">
        <v>4</v>
      </c>
      <c r="J5789">
        <v>150.54</v>
      </c>
    </row>
    <row r="5790" spans="1:10" x14ac:dyDescent="0.2">
      <c r="A5790" t="s">
        <v>6026</v>
      </c>
      <c r="B5790" t="s">
        <v>32957</v>
      </c>
      <c r="I5790" t="s">
        <v>4</v>
      </c>
      <c r="J5790">
        <v>138.37</v>
      </c>
    </row>
    <row r="5791" spans="1:10" x14ac:dyDescent="0.2">
      <c r="A5791" t="s">
        <v>6027</v>
      </c>
      <c r="B5791" t="s">
        <v>32958</v>
      </c>
      <c r="I5791" t="s">
        <v>4</v>
      </c>
      <c r="J5791">
        <v>185.56</v>
      </c>
    </row>
    <row r="5792" spans="1:10" x14ac:dyDescent="0.2">
      <c r="A5792" t="s">
        <v>6028</v>
      </c>
      <c r="B5792" t="s">
        <v>32958</v>
      </c>
      <c r="I5792" t="s">
        <v>4</v>
      </c>
      <c r="J5792">
        <v>169.95</v>
      </c>
    </row>
    <row r="5793" spans="1:10" x14ac:dyDescent="0.2">
      <c r="A5793" t="s">
        <v>6029</v>
      </c>
      <c r="B5793" t="s">
        <v>32959</v>
      </c>
      <c r="I5793" t="s">
        <v>4</v>
      </c>
      <c r="J5793">
        <v>197.05</v>
      </c>
    </row>
    <row r="5794" spans="1:10" x14ac:dyDescent="0.2">
      <c r="A5794" t="s">
        <v>6030</v>
      </c>
      <c r="B5794" t="s">
        <v>32959</v>
      </c>
      <c r="I5794" t="s">
        <v>4</v>
      </c>
      <c r="J5794">
        <v>180.62</v>
      </c>
    </row>
    <row r="5795" spans="1:10" x14ac:dyDescent="0.2">
      <c r="A5795" t="s">
        <v>6031</v>
      </c>
      <c r="B5795" t="s">
        <v>32960</v>
      </c>
      <c r="I5795" t="s">
        <v>4</v>
      </c>
      <c r="J5795">
        <v>206.97</v>
      </c>
    </row>
    <row r="5796" spans="1:10" x14ac:dyDescent="0.2">
      <c r="A5796" t="s">
        <v>6032</v>
      </c>
      <c r="B5796" t="s">
        <v>32960</v>
      </c>
      <c r="I5796" t="s">
        <v>4</v>
      </c>
      <c r="J5796">
        <v>189.82</v>
      </c>
    </row>
    <row r="5797" spans="1:10" x14ac:dyDescent="0.2">
      <c r="A5797" t="s">
        <v>6033</v>
      </c>
      <c r="B5797" t="s">
        <v>32961</v>
      </c>
      <c r="I5797" t="s">
        <v>4</v>
      </c>
      <c r="J5797">
        <v>228.41</v>
      </c>
    </row>
    <row r="5798" spans="1:10" x14ac:dyDescent="0.2">
      <c r="A5798" t="s">
        <v>6034</v>
      </c>
      <c r="B5798" t="s">
        <v>32961</v>
      </c>
      <c r="I5798" t="s">
        <v>4</v>
      </c>
      <c r="J5798">
        <v>209.51</v>
      </c>
    </row>
    <row r="5799" spans="1:10" x14ac:dyDescent="0.2">
      <c r="A5799" t="s">
        <v>6035</v>
      </c>
      <c r="B5799" t="s">
        <v>32962</v>
      </c>
      <c r="I5799" t="s">
        <v>4</v>
      </c>
      <c r="J5799">
        <v>250.06</v>
      </c>
    </row>
    <row r="5800" spans="1:10" x14ac:dyDescent="0.2">
      <c r="A5800" t="s">
        <v>6036</v>
      </c>
      <c r="B5800" t="s">
        <v>32962</v>
      </c>
      <c r="I5800" t="s">
        <v>4</v>
      </c>
      <c r="J5800">
        <v>229.39</v>
      </c>
    </row>
    <row r="5801" spans="1:10" x14ac:dyDescent="0.2">
      <c r="A5801" t="s">
        <v>6037</v>
      </c>
      <c r="B5801" t="s">
        <v>32963</v>
      </c>
      <c r="I5801" t="s">
        <v>4</v>
      </c>
      <c r="J5801">
        <v>291.12</v>
      </c>
    </row>
    <row r="5802" spans="1:10" x14ac:dyDescent="0.2">
      <c r="A5802" t="s">
        <v>6038</v>
      </c>
      <c r="B5802" t="s">
        <v>32963</v>
      </c>
      <c r="I5802" t="s">
        <v>4</v>
      </c>
      <c r="J5802">
        <v>267.22000000000003</v>
      </c>
    </row>
    <row r="5803" spans="1:10" x14ac:dyDescent="0.2">
      <c r="A5803" t="s">
        <v>6039</v>
      </c>
      <c r="B5803" t="s">
        <v>32964</v>
      </c>
      <c r="I5803" t="s">
        <v>4</v>
      </c>
      <c r="J5803">
        <v>121.7</v>
      </c>
    </row>
    <row r="5804" spans="1:10" x14ac:dyDescent="0.2">
      <c r="A5804" t="s">
        <v>6040</v>
      </c>
      <c r="B5804" t="s">
        <v>32964</v>
      </c>
      <c r="I5804" t="s">
        <v>4</v>
      </c>
      <c r="J5804">
        <v>112.3</v>
      </c>
    </row>
    <row r="5805" spans="1:10" x14ac:dyDescent="0.2">
      <c r="A5805" t="s">
        <v>6041</v>
      </c>
      <c r="B5805" t="s">
        <v>32965</v>
      </c>
      <c r="I5805" t="s">
        <v>4</v>
      </c>
      <c r="J5805">
        <v>132.08000000000001</v>
      </c>
    </row>
    <row r="5806" spans="1:10" x14ac:dyDescent="0.2">
      <c r="A5806" t="s">
        <v>6042</v>
      </c>
      <c r="B5806" t="s">
        <v>32965</v>
      </c>
      <c r="I5806" t="s">
        <v>4</v>
      </c>
      <c r="J5806">
        <v>121.9</v>
      </c>
    </row>
    <row r="5807" spans="1:10" x14ac:dyDescent="0.2">
      <c r="A5807" t="s">
        <v>6043</v>
      </c>
      <c r="B5807" t="s">
        <v>32966</v>
      </c>
      <c r="I5807" t="s">
        <v>4</v>
      </c>
      <c r="J5807">
        <v>145.03</v>
      </c>
    </row>
    <row r="5808" spans="1:10" x14ac:dyDescent="0.2">
      <c r="A5808" t="s">
        <v>6044</v>
      </c>
      <c r="B5808" t="s">
        <v>32966</v>
      </c>
      <c r="I5808" t="s">
        <v>4</v>
      </c>
      <c r="J5808">
        <v>133.88</v>
      </c>
    </row>
    <row r="5809" spans="1:10" x14ac:dyDescent="0.2">
      <c r="A5809" t="s">
        <v>6045</v>
      </c>
      <c r="B5809" t="s">
        <v>32967</v>
      </c>
      <c r="I5809" t="s">
        <v>4</v>
      </c>
      <c r="J5809">
        <v>158.63999999999999</v>
      </c>
    </row>
    <row r="5810" spans="1:10" x14ac:dyDescent="0.2">
      <c r="A5810" t="s">
        <v>6046</v>
      </c>
      <c r="B5810" t="s">
        <v>32967</v>
      </c>
      <c r="I5810" t="s">
        <v>4</v>
      </c>
      <c r="J5810">
        <v>146.47999999999999</v>
      </c>
    </row>
    <row r="5811" spans="1:10" x14ac:dyDescent="0.2">
      <c r="A5811" t="s">
        <v>6047</v>
      </c>
      <c r="B5811" t="s">
        <v>32968</v>
      </c>
      <c r="I5811" t="s">
        <v>4</v>
      </c>
      <c r="J5811">
        <v>187.41</v>
      </c>
    </row>
    <row r="5812" spans="1:10" x14ac:dyDescent="0.2">
      <c r="A5812" t="s">
        <v>6048</v>
      </c>
      <c r="B5812" t="s">
        <v>32968</v>
      </c>
      <c r="I5812" t="s">
        <v>4</v>
      </c>
      <c r="J5812">
        <v>172.33</v>
      </c>
    </row>
    <row r="5813" spans="1:10" x14ac:dyDescent="0.2">
      <c r="A5813" t="s">
        <v>6049</v>
      </c>
      <c r="B5813" t="s">
        <v>32969</v>
      </c>
      <c r="I5813" t="s">
        <v>4</v>
      </c>
      <c r="J5813">
        <v>229.26</v>
      </c>
    </row>
    <row r="5814" spans="1:10" x14ac:dyDescent="0.2">
      <c r="A5814" t="s">
        <v>6050</v>
      </c>
      <c r="B5814" t="s">
        <v>32969</v>
      </c>
      <c r="I5814" t="s">
        <v>4</v>
      </c>
      <c r="J5814">
        <v>210.19</v>
      </c>
    </row>
    <row r="5815" spans="1:10" x14ac:dyDescent="0.2">
      <c r="A5815" t="s">
        <v>6051</v>
      </c>
      <c r="B5815" t="s">
        <v>32970</v>
      </c>
      <c r="I5815" t="s">
        <v>4</v>
      </c>
      <c r="J5815">
        <v>248.54</v>
      </c>
    </row>
    <row r="5816" spans="1:10" x14ac:dyDescent="0.2">
      <c r="A5816" t="s">
        <v>6052</v>
      </c>
      <c r="B5816" t="s">
        <v>32970</v>
      </c>
      <c r="I5816" t="s">
        <v>4</v>
      </c>
      <c r="J5816">
        <v>228.04</v>
      </c>
    </row>
    <row r="5817" spans="1:10" x14ac:dyDescent="0.2">
      <c r="A5817" t="s">
        <v>6053</v>
      </c>
      <c r="B5817" t="s">
        <v>32971</v>
      </c>
      <c r="I5817" t="s">
        <v>4</v>
      </c>
      <c r="J5817">
        <v>295.67</v>
      </c>
    </row>
    <row r="5818" spans="1:10" x14ac:dyDescent="0.2">
      <c r="A5818" t="s">
        <v>6054</v>
      </c>
      <c r="B5818" t="s">
        <v>32971</v>
      </c>
      <c r="I5818" t="s">
        <v>4</v>
      </c>
      <c r="J5818">
        <v>271.3</v>
      </c>
    </row>
    <row r="5819" spans="1:10" x14ac:dyDescent="0.2">
      <c r="A5819" t="s">
        <v>6055</v>
      </c>
      <c r="B5819" t="s">
        <v>32972</v>
      </c>
      <c r="I5819" t="s">
        <v>4</v>
      </c>
      <c r="J5819">
        <v>312.88</v>
      </c>
    </row>
    <row r="5820" spans="1:10" x14ac:dyDescent="0.2">
      <c r="A5820" t="s">
        <v>6056</v>
      </c>
      <c r="B5820" t="s">
        <v>32972</v>
      </c>
      <c r="I5820" t="s">
        <v>4</v>
      </c>
      <c r="J5820">
        <v>287.23</v>
      </c>
    </row>
    <row r="5821" spans="1:10" x14ac:dyDescent="0.2">
      <c r="A5821" t="s">
        <v>6057</v>
      </c>
      <c r="B5821" t="s">
        <v>32973</v>
      </c>
      <c r="I5821" t="s">
        <v>4</v>
      </c>
      <c r="J5821">
        <v>361.52</v>
      </c>
    </row>
    <row r="5822" spans="1:10" x14ac:dyDescent="0.2">
      <c r="A5822" t="s">
        <v>6058</v>
      </c>
      <c r="B5822" t="s">
        <v>32973</v>
      </c>
      <c r="I5822" t="s">
        <v>4</v>
      </c>
      <c r="J5822">
        <v>331.44</v>
      </c>
    </row>
    <row r="5823" spans="1:10" x14ac:dyDescent="0.2">
      <c r="A5823" t="s">
        <v>6059</v>
      </c>
      <c r="B5823" t="s">
        <v>32974</v>
      </c>
      <c r="I5823" t="s">
        <v>4</v>
      </c>
      <c r="J5823">
        <v>395.95</v>
      </c>
    </row>
    <row r="5824" spans="1:10" x14ac:dyDescent="0.2">
      <c r="A5824" t="s">
        <v>6060</v>
      </c>
      <c r="B5824" t="s">
        <v>32974</v>
      </c>
      <c r="I5824" t="s">
        <v>4</v>
      </c>
      <c r="J5824">
        <v>363.3</v>
      </c>
    </row>
    <row r="5825" spans="1:10" x14ac:dyDescent="0.2">
      <c r="A5825" t="s">
        <v>6061</v>
      </c>
      <c r="B5825" t="s">
        <v>32975</v>
      </c>
      <c r="I5825" t="s">
        <v>4</v>
      </c>
      <c r="J5825">
        <v>453.7</v>
      </c>
    </row>
    <row r="5826" spans="1:10" x14ac:dyDescent="0.2">
      <c r="A5826" t="s">
        <v>6062</v>
      </c>
      <c r="B5826" t="s">
        <v>32975</v>
      </c>
      <c r="I5826" t="s">
        <v>4</v>
      </c>
      <c r="J5826">
        <v>415.41</v>
      </c>
    </row>
    <row r="5827" spans="1:10" x14ac:dyDescent="0.2">
      <c r="A5827" t="s">
        <v>6063</v>
      </c>
      <c r="B5827" t="s">
        <v>32976</v>
      </c>
      <c r="I5827" t="s">
        <v>4</v>
      </c>
      <c r="J5827">
        <v>488.13</v>
      </c>
    </row>
    <row r="5828" spans="1:10" x14ac:dyDescent="0.2">
      <c r="A5828" t="s">
        <v>6064</v>
      </c>
      <c r="B5828" t="s">
        <v>32976</v>
      </c>
      <c r="I5828" t="s">
        <v>4</v>
      </c>
      <c r="J5828">
        <v>447.27</v>
      </c>
    </row>
    <row r="5829" spans="1:10" x14ac:dyDescent="0.2">
      <c r="A5829" t="s">
        <v>6065</v>
      </c>
      <c r="B5829" t="s">
        <v>32977</v>
      </c>
      <c r="I5829" t="s">
        <v>4</v>
      </c>
      <c r="J5829">
        <v>644.86</v>
      </c>
    </row>
    <row r="5830" spans="1:10" x14ac:dyDescent="0.2">
      <c r="A5830" t="s">
        <v>6066</v>
      </c>
      <c r="B5830" t="s">
        <v>32977</v>
      </c>
      <c r="I5830" t="s">
        <v>4</v>
      </c>
      <c r="J5830">
        <v>590.87</v>
      </c>
    </row>
    <row r="5831" spans="1:10" x14ac:dyDescent="0.2">
      <c r="A5831" t="s">
        <v>6067</v>
      </c>
      <c r="B5831" t="s">
        <v>32978</v>
      </c>
      <c r="I5831" t="s">
        <v>4</v>
      </c>
      <c r="J5831">
        <v>798.64</v>
      </c>
    </row>
    <row r="5832" spans="1:10" x14ac:dyDescent="0.2">
      <c r="A5832" t="s">
        <v>6068</v>
      </c>
      <c r="B5832" t="s">
        <v>32978</v>
      </c>
      <c r="I5832" t="s">
        <v>4</v>
      </c>
      <c r="J5832">
        <v>731.78</v>
      </c>
    </row>
    <row r="5833" spans="1:10" x14ac:dyDescent="0.2">
      <c r="A5833" t="s">
        <v>6069</v>
      </c>
      <c r="B5833" t="s">
        <v>32979</v>
      </c>
      <c r="I5833" t="s">
        <v>4</v>
      </c>
      <c r="J5833">
        <v>179.44</v>
      </c>
    </row>
    <row r="5834" spans="1:10" x14ac:dyDescent="0.2">
      <c r="A5834" t="s">
        <v>6070</v>
      </c>
      <c r="B5834" t="s">
        <v>32979</v>
      </c>
      <c r="I5834" t="s">
        <v>4</v>
      </c>
      <c r="J5834">
        <v>168.15</v>
      </c>
    </row>
    <row r="5835" spans="1:10" x14ac:dyDescent="0.2">
      <c r="A5835" t="s">
        <v>6071</v>
      </c>
      <c r="B5835" t="s">
        <v>32980</v>
      </c>
      <c r="I5835" t="s">
        <v>4</v>
      </c>
      <c r="J5835">
        <v>290.61</v>
      </c>
    </row>
    <row r="5836" spans="1:10" x14ac:dyDescent="0.2">
      <c r="A5836" t="s">
        <v>6072</v>
      </c>
      <c r="B5836" t="s">
        <v>32980</v>
      </c>
      <c r="I5836" t="s">
        <v>4</v>
      </c>
      <c r="J5836">
        <v>266.56</v>
      </c>
    </row>
    <row r="5837" spans="1:10" x14ac:dyDescent="0.2">
      <c r="A5837" t="s">
        <v>6073</v>
      </c>
      <c r="B5837" t="s">
        <v>32981</v>
      </c>
      <c r="I5837" t="s">
        <v>4</v>
      </c>
      <c r="J5837">
        <v>314.52</v>
      </c>
    </row>
    <row r="5838" spans="1:10" x14ac:dyDescent="0.2">
      <c r="A5838" t="s">
        <v>6074</v>
      </c>
      <c r="B5838" t="s">
        <v>32981</v>
      </c>
      <c r="I5838" t="s">
        <v>4</v>
      </c>
      <c r="J5838">
        <v>288.8</v>
      </c>
    </row>
    <row r="5839" spans="1:10" x14ac:dyDescent="0.2">
      <c r="A5839" t="s">
        <v>6075</v>
      </c>
      <c r="B5839" t="s">
        <v>32982</v>
      </c>
      <c r="I5839" t="s">
        <v>4</v>
      </c>
      <c r="J5839">
        <v>358.93</v>
      </c>
    </row>
    <row r="5840" spans="1:10" x14ac:dyDescent="0.2">
      <c r="A5840" t="s">
        <v>6076</v>
      </c>
      <c r="B5840" t="s">
        <v>32982</v>
      </c>
      <c r="I5840" t="s">
        <v>4</v>
      </c>
      <c r="J5840">
        <v>329.61</v>
      </c>
    </row>
    <row r="5841" spans="1:10" x14ac:dyDescent="0.2">
      <c r="A5841" t="s">
        <v>6077</v>
      </c>
      <c r="B5841" t="s">
        <v>32983</v>
      </c>
      <c r="I5841" t="s">
        <v>4</v>
      </c>
      <c r="J5841">
        <v>381.88</v>
      </c>
    </row>
    <row r="5842" spans="1:10" x14ac:dyDescent="0.2">
      <c r="A5842" t="s">
        <v>6078</v>
      </c>
      <c r="B5842" t="s">
        <v>32983</v>
      </c>
      <c r="I5842" t="s">
        <v>4</v>
      </c>
      <c r="J5842">
        <v>350.85</v>
      </c>
    </row>
    <row r="5843" spans="1:10" x14ac:dyDescent="0.2">
      <c r="A5843" t="s">
        <v>6079</v>
      </c>
      <c r="B5843" t="s">
        <v>32984</v>
      </c>
      <c r="I5843" t="s">
        <v>4</v>
      </c>
      <c r="J5843">
        <v>435.53</v>
      </c>
    </row>
    <row r="5844" spans="1:10" x14ac:dyDescent="0.2">
      <c r="A5844" t="s">
        <v>6080</v>
      </c>
      <c r="B5844" t="s">
        <v>32984</v>
      </c>
      <c r="I5844" t="s">
        <v>4</v>
      </c>
      <c r="J5844">
        <v>399.62</v>
      </c>
    </row>
    <row r="5845" spans="1:10" x14ac:dyDescent="0.2">
      <c r="A5845" t="s">
        <v>6081</v>
      </c>
      <c r="B5845" t="s">
        <v>32985</v>
      </c>
      <c r="I5845" t="s">
        <v>4</v>
      </c>
      <c r="J5845">
        <v>486.02</v>
      </c>
    </row>
    <row r="5846" spans="1:10" x14ac:dyDescent="0.2">
      <c r="A5846" t="s">
        <v>6082</v>
      </c>
      <c r="B5846" t="s">
        <v>32985</v>
      </c>
      <c r="I5846" t="s">
        <v>4</v>
      </c>
      <c r="J5846">
        <v>446.35</v>
      </c>
    </row>
    <row r="5847" spans="1:10" x14ac:dyDescent="0.2">
      <c r="A5847" t="s">
        <v>6083</v>
      </c>
      <c r="B5847" t="s">
        <v>32986</v>
      </c>
      <c r="I5847" t="s">
        <v>4</v>
      </c>
      <c r="J5847">
        <v>599.4</v>
      </c>
    </row>
    <row r="5848" spans="1:10" x14ac:dyDescent="0.2">
      <c r="A5848" t="s">
        <v>6084</v>
      </c>
      <c r="B5848" t="s">
        <v>32986</v>
      </c>
      <c r="I5848" t="s">
        <v>4</v>
      </c>
      <c r="J5848">
        <v>549.79999999999995</v>
      </c>
    </row>
    <row r="5849" spans="1:10" x14ac:dyDescent="0.2">
      <c r="A5849" t="s">
        <v>6085</v>
      </c>
      <c r="B5849" t="s">
        <v>32987</v>
      </c>
      <c r="I5849" t="s">
        <v>4</v>
      </c>
      <c r="J5849">
        <v>699.63</v>
      </c>
    </row>
    <row r="5850" spans="1:10" x14ac:dyDescent="0.2">
      <c r="A5850" t="s">
        <v>6086</v>
      </c>
      <c r="B5850" t="s">
        <v>32987</v>
      </c>
      <c r="I5850" t="s">
        <v>4</v>
      </c>
      <c r="J5850">
        <v>641.80999999999995</v>
      </c>
    </row>
    <row r="5851" spans="1:10" x14ac:dyDescent="0.2">
      <c r="A5851" t="s">
        <v>6087</v>
      </c>
      <c r="B5851" t="s">
        <v>32988</v>
      </c>
      <c r="I5851" t="s">
        <v>4</v>
      </c>
      <c r="J5851">
        <v>708.81</v>
      </c>
    </row>
    <row r="5852" spans="1:10" x14ac:dyDescent="0.2">
      <c r="A5852" t="s">
        <v>6088</v>
      </c>
      <c r="B5852" t="s">
        <v>32988</v>
      </c>
      <c r="I5852" t="s">
        <v>4</v>
      </c>
      <c r="J5852">
        <v>650.30999999999995</v>
      </c>
    </row>
    <row r="5853" spans="1:10" x14ac:dyDescent="0.2">
      <c r="A5853" t="s">
        <v>6089</v>
      </c>
      <c r="B5853" t="s">
        <v>32989</v>
      </c>
      <c r="I5853" t="s">
        <v>4</v>
      </c>
      <c r="J5853">
        <v>778.26</v>
      </c>
    </row>
    <row r="5854" spans="1:10" x14ac:dyDescent="0.2">
      <c r="A5854" t="s">
        <v>6090</v>
      </c>
      <c r="B5854" t="s">
        <v>32989</v>
      </c>
      <c r="I5854" t="s">
        <v>4</v>
      </c>
      <c r="J5854">
        <v>714.18</v>
      </c>
    </row>
    <row r="5855" spans="1:10" x14ac:dyDescent="0.2">
      <c r="A5855" t="s">
        <v>6091</v>
      </c>
      <c r="B5855" t="s">
        <v>32990</v>
      </c>
      <c r="I5855" t="s">
        <v>4</v>
      </c>
      <c r="J5855">
        <v>956.98</v>
      </c>
    </row>
    <row r="5856" spans="1:10" x14ac:dyDescent="0.2">
      <c r="A5856" t="s">
        <v>6092</v>
      </c>
      <c r="B5856" t="s">
        <v>32990</v>
      </c>
      <c r="I5856" t="s">
        <v>4</v>
      </c>
      <c r="J5856">
        <v>878.38</v>
      </c>
    </row>
    <row r="5857" spans="1:10" x14ac:dyDescent="0.2">
      <c r="A5857" t="s">
        <v>6093</v>
      </c>
      <c r="B5857" t="s">
        <v>32991</v>
      </c>
      <c r="I5857" t="s">
        <v>4</v>
      </c>
      <c r="J5857">
        <v>838.39</v>
      </c>
    </row>
    <row r="5858" spans="1:10" x14ac:dyDescent="0.2">
      <c r="A5858" t="s">
        <v>6094</v>
      </c>
      <c r="B5858" t="s">
        <v>32991</v>
      </c>
      <c r="I5858" t="s">
        <v>4</v>
      </c>
      <c r="J5858">
        <v>770.24</v>
      </c>
    </row>
    <row r="5859" spans="1:10" x14ac:dyDescent="0.2">
      <c r="A5859" t="s">
        <v>6095</v>
      </c>
      <c r="B5859" t="s">
        <v>32992</v>
      </c>
      <c r="I5859" t="s">
        <v>4</v>
      </c>
      <c r="J5859">
        <v>923</v>
      </c>
    </row>
    <row r="5860" spans="1:10" x14ac:dyDescent="0.2">
      <c r="A5860" t="s">
        <v>6096</v>
      </c>
      <c r="B5860" t="s">
        <v>32992</v>
      </c>
      <c r="I5860" t="s">
        <v>4</v>
      </c>
      <c r="J5860">
        <v>848.15</v>
      </c>
    </row>
    <row r="5861" spans="1:10" x14ac:dyDescent="0.2">
      <c r="A5861" t="s">
        <v>6097</v>
      </c>
      <c r="B5861" t="s">
        <v>32993</v>
      </c>
      <c r="I5861" t="s">
        <v>4</v>
      </c>
      <c r="J5861">
        <v>1137.56</v>
      </c>
    </row>
    <row r="5862" spans="1:10" x14ac:dyDescent="0.2">
      <c r="A5862" t="s">
        <v>6098</v>
      </c>
      <c r="B5862" t="s">
        <v>32993</v>
      </c>
      <c r="I5862" t="s">
        <v>4</v>
      </c>
      <c r="J5862">
        <v>1045.52</v>
      </c>
    </row>
    <row r="5863" spans="1:10" x14ac:dyDescent="0.2">
      <c r="A5863" t="s">
        <v>6099</v>
      </c>
      <c r="B5863" t="s">
        <v>32994</v>
      </c>
      <c r="I5863" t="s">
        <v>4</v>
      </c>
      <c r="J5863">
        <v>26.83</v>
      </c>
    </row>
    <row r="5864" spans="1:10" x14ac:dyDescent="0.2">
      <c r="A5864" t="s">
        <v>6100</v>
      </c>
      <c r="B5864" t="s">
        <v>32994</v>
      </c>
      <c r="I5864" t="s">
        <v>4</v>
      </c>
      <c r="J5864">
        <v>25.42</v>
      </c>
    </row>
    <row r="5865" spans="1:10" x14ac:dyDescent="0.2">
      <c r="A5865" t="s">
        <v>6101</v>
      </c>
      <c r="B5865" t="s">
        <v>32995</v>
      </c>
      <c r="I5865" t="s">
        <v>4</v>
      </c>
      <c r="J5865">
        <v>29.21</v>
      </c>
    </row>
    <row r="5866" spans="1:10" x14ac:dyDescent="0.2">
      <c r="A5866" t="s">
        <v>6102</v>
      </c>
      <c r="B5866" t="s">
        <v>32995</v>
      </c>
      <c r="I5866" t="s">
        <v>4</v>
      </c>
      <c r="J5866">
        <v>27.64</v>
      </c>
    </row>
    <row r="5867" spans="1:10" x14ac:dyDescent="0.2">
      <c r="A5867" t="s">
        <v>6103</v>
      </c>
      <c r="B5867" t="s">
        <v>32996</v>
      </c>
      <c r="I5867" t="s">
        <v>4</v>
      </c>
      <c r="J5867">
        <v>30.79</v>
      </c>
    </row>
    <row r="5868" spans="1:10" x14ac:dyDescent="0.2">
      <c r="A5868" t="s">
        <v>6104</v>
      </c>
      <c r="B5868" t="s">
        <v>32996</v>
      </c>
      <c r="I5868" t="s">
        <v>4</v>
      </c>
      <c r="J5868">
        <v>29.11</v>
      </c>
    </row>
    <row r="5869" spans="1:10" x14ac:dyDescent="0.2">
      <c r="A5869" t="s">
        <v>6105</v>
      </c>
      <c r="B5869" t="s">
        <v>32997</v>
      </c>
      <c r="I5869" t="s">
        <v>4</v>
      </c>
      <c r="J5869">
        <v>32</v>
      </c>
    </row>
    <row r="5870" spans="1:10" x14ac:dyDescent="0.2">
      <c r="A5870" t="s">
        <v>6106</v>
      </c>
      <c r="B5870" t="s">
        <v>32997</v>
      </c>
      <c r="I5870" t="s">
        <v>4</v>
      </c>
      <c r="J5870">
        <v>30.28</v>
      </c>
    </row>
    <row r="5871" spans="1:10" x14ac:dyDescent="0.2">
      <c r="A5871" t="s">
        <v>6107</v>
      </c>
      <c r="B5871" t="s">
        <v>32998</v>
      </c>
      <c r="I5871" t="s">
        <v>4</v>
      </c>
      <c r="J5871">
        <v>35.28</v>
      </c>
    </row>
    <row r="5872" spans="1:10" x14ac:dyDescent="0.2">
      <c r="A5872" t="s">
        <v>6108</v>
      </c>
      <c r="B5872" t="s">
        <v>32998</v>
      </c>
      <c r="I5872" t="s">
        <v>4</v>
      </c>
      <c r="J5872">
        <v>33.32</v>
      </c>
    </row>
    <row r="5873" spans="1:10" x14ac:dyDescent="0.2">
      <c r="A5873" t="s">
        <v>6109</v>
      </c>
      <c r="B5873" t="s">
        <v>32999</v>
      </c>
      <c r="I5873" t="s">
        <v>4</v>
      </c>
      <c r="J5873">
        <v>38.36</v>
      </c>
    </row>
    <row r="5874" spans="1:10" x14ac:dyDescent="0.2">
      <c r="A5874" t="s">
        <v>6110</v>
      </c>
      <c r="B5874" t="s">
        <v>32999</v>
      </c>
      <c r="I5874" t="s">
        <v>4</v>
      </c>
      <c r="J5874">
        <v>36.21</v>
      </c>
    </row>
    <row r="5875" spans="1:10" x14ac:dyDescent="0.2">
      <c r="A5875" t="s">
        <v>6111</v>
      </c>
      <c r="B5875" t="s">
        <v>33000</v>
      </c>
      <c r="I5875" t="s">
        <v>4</v>
      </c>
      <c r="J5875">
        <v>39.03</v>
      </c>
    </row>
    <row r="5876" spans="1:10" x14ac:dyDescent="0.2">
      <c r="A5876" t="s">
        <v>6112</v>
      </c>
      <c r="B5876" t="s">
        <v>33000</v>
      </c>
      <c r="I5876" t="s">
        <v>4</v>
      </c>
      <c r="J5876">
        <v>36.770000000000003</v>
      </c>
    </row>
    <row r="5877" spans="1:10" x14ac:dyDescent="0.2">
      <c r="A5877" t="s">
        <v>6113</v>
      </c>
      <c r="B5877" t="s">
        <v>33001</v>
      </c>
      <c r="I5877" t="s">
        <v>4</v>
      </c>
      <c r="J5877">
        <v>42.61</v>
      </c>
    </row>
    <row r="5878" spans="1:10" x14ac:dyDescent="0.2">
      <c r="A5878" t="s">
        <v>6114</v>
      </c>
      <c r="B5878" t="s">
        <v>33001</v>
      </c>
      <c r="I5878" t="s">
        <v>4</v>
      </c>
      <c r="J5878">
        <v>40.159999999999997</v>
      </c>
    </row>
    <row r="5879" spans="1:10" x14ac:dyDescent="0.2">
      <c r="A5879" t="s">
        <v>6115</v>
      </c>
      <c r="B5879" t="s">
        <v>33002</v>
      </c>
      <c r="I5879" t="s">
        <v>4</v>
      </c>
      <c r="J5879">
        <v>28.05</v>
      </c>
    </row>
    <row r="5880" spans="1:10" x14ac:dyDescent="0.2">
      <c r="A5880" t="s">
        <v>6116</v>
      </c>
      <c r="B5880" t="s">
        <v>33002</v>
      </c>
      <c r="I5880" t="s">
        <v>4</v>
      </c>
      <c r="J5880">
        <v>26.55</v>
      </c>
    </row>
    <row r="5881" spans="1:10" x14ac:dyDescent="0.2">
      <c r="A5881" t="s">
        <v>6117</v>
      </c>
      <c r="B5881" t="s">
        <v>33003</v>
      </c>
      <c r="I5881" t="s">
        <v>4</v>
      </c>
      <c r="J5881">
        <v>30.79</v>
      </c>
    </row>
    <row r="5882" spans="1:10" x14ac:dyDescent="0.2">
      <c r="A5882" t="s">
        <v>6118</v>
      </c>
      <c r="B5882" t="s">
        <v>33003</v>
      </c>
      <c r="I5882" t="s">
        <v>4</v>
      </c>
      <c r="J5882">
        <v>29.11</v>
      </c>
    </row>
    <row r="5883" spans="1:10" x14ac:dyDescent="0.2">
      <c r="A5883" t="s">
        <v>6119</v>
      </c>
      <c r="B5883" t="s">
        <v>33004</v>
      </c>
      <c r="I5883" t="s">
        <v>4</v>
      </c>
      <c r="J5883">
        <v>32.76</v>
      </c>
    </row>
    <row r="5884" spans="1:10" x14ac:dyDescent="0.2">
      <c r="A5884" t="s">
        <v>6120</v>
      </c>
      <c r="B5884" t="s">
        <v>33004</v>
      </c>
      <c r="I5884" t="s">
        <v>4</v>
      </c>
      <c r="J5884">
        <v>30.94</v>
      </c>
    </row>
    <row r="5885" spans="1:10" x14ac:dyDescent="0.2">
      <c r="A5885" t="s">
        <v>6121</v>
      </c>
      <c r="B5885" t="s">
        <v>33005</v>
      </c>
      <c r="I5885" t="s">
        <v>4</v>
      </c>
      <c r="J5885">
        <v>33.97</v>
      </c>
    </row>
    <row r="5886" spans="1:10" x14ac:dyDescent="0.2">
      <c r="A5886" t="s">
        <v>6122</v>
      </c>
      <c r="B5886" t="s">
        <v>33005</v>
      </c>
      <c r="I5886" t="s">
        <v>4</v>
      </c>
      <c r="J5886">
        <v>32.11</v>
      </c>
    </row>
    <row r="5887" spans="1:10" x14ac:dyDescent="0.2">
      <c r="A5887" t="s">
        <v>6123</v>
      </c>
      <c r="B5887" t="s">
        <v>33006</v>
      </c>
      <c r="I5887" t="s">
        <v>4</v>
      </c>
      <c r="J5887">
        <v>38.07</v>
      </c>
    </row>
    <row r="5888" spans="1:10" x14ac:dyDescent="0.2">
      <c r="A5888" t="s">
        <v>6124</v>
      </c>
      <c r="B5888" t="s">
        <v>33006</v>
      </c>
      <c r="I5888" t="s">
        <v>4</v>
      </c>
      <c r="J5888">
        <v>35.909999999999997</v>
      </c>
    </row>
    <row r="5889" spans="1:10" x14ac:dyDescent="0.2">
      <c r="A5889" t="s">
        <v>6125</v>
      </c>
      <c r="B5889" t="s">
        <v>33007</v>
      </c>
      <c r="I5889" t="s">
        <v>4</v>
      </c>
      <c r="J5889">
        <v>41.52</v>
      </c>
    </row>
    <row r="5890" spans="1:10" x14ac:dyDescent="0.2">
      <c r="A5890" t="s">
        <v>6126</v>
      </c>
      <c r="B5890" t="s">
        <v>33007</v>
      </c>
      <c r="I5890" t="s">
        <v>4</v>
      </c>
      <c r="J5890">
        <v>39.14</v>
      </c>
    </row>
    <row r="5891" spans="1:10" x14ac:dyDescent="0.2">
      <c r="A5891" t="s">
        <v>6127</v>
      </c>
      <c r="B5891" t="s">
        <v>33008</v>
      </c>
      <c r="I5891" t="s">
        <v>4</v>
      </c>
      <c r="J5891">
        <v>43.8</v>
      </c>
    </row>
    <row r="5892" spans="1:10" x14ac:dyDescent="0.2">
      <c r="A5892" t="s">
        <v>6128</v>
      </c>
      <c r="B5892" t="s">
        <v>33008</v>
      </c>
      <c r="I5892" t="s">
        <v>4</v>
      </c>
      <c r="J5892">
        <v>41.25</v>
      </c>
    </row>
    <row r="5893" spans="1:10" x14ac:dyDescent="0.2">
      <c r="A5893" t="s">
        <v>6129</v>
      </c>
      <c r="B5893" t="s">
        <v>33009</v>
      </c>
      <c r="I5893" t="s">
        <v>4</v>
      </c>
      <c r="J5893">
        <v>46.66</v>
      </c>
    </row>
    <row r="5894" spans="1:10" x14ac:dyDescent="0.2">
      <c r="A5894" t="s">
        <v>6130</v>
      </c>
      <c r="B5894" t="s">
        <v>33009</v>
      </c>
      <c r="I5894" t="s">
        <v>4</v>
      </c>
      <c r="J5894">
        <v>43.92</v>
      </c>
    </row>
    <row r="5895" spans="1:10" x14ac:dyDescent="0.2">
      <c r="A5895" t="s">
        <v>6131</v>
      </c>
      <c r="B5895" t="s">
        <v>33010</v>
      </c>
      <c r="I5895" t="s">
        <v>4</v>
      </c>
      <c r="J5895">
        <v>50.62</v>
      </c>
    </row>
    <row r="5896" spans="1:10" x14ac:dyDescent="0.2">
      <c r="A5896" t="s">
        <v>6132</v>
      </c>
      <c r="B5896" t="s">
        <v>33010</v>
      </c>
      <c r="I5896" t="s">
        <v>4</v>
      </c>
      <c r="J5896">
        <v>47.6</v>
      </c>
    </row>
    <row r="5897" spans="1:10" x14ac:dyDescent="0.2">
      <c r="A5897" t="s">
        <v>6133</v>
      </c>
      <c r="B5897" t="s">
        <v>33011</v>
      </c>
      <c r="I5897" t="s">
        <v>4</v>
      </c>
      <c r="J5897">
        <v>103.28</v>
      </c>
    </row>
    <row r="5898" spans="1:10" x14ac:dyDescent="0.2">
      <c r="A5898" t="s">
        <v>6134</v>
      </c>
      <c r="B5898" t="s">
        <v>33011</v>
      </c>
      <c r="I5898" t="s">
        <v>4</v>
      </c>
      <c r="J5898">
        <v>94.41</v>
      </c>
    </row>
    <row r="5899" spans="1:10" x14ac:dyDescent="0.2">
      <c r="A5899" t="s">
        <v>6135</v>
      </c>
      <c r="B5899" t="s">
        <v>33012</v>
      </c>
      <c r="I5899" t="s">
        <v>4</v>
      </c>
      <c r="J5899">
        <v>107.23</v>
      </c>
    </row>
    <row r="5900" spans="1:10" x14ac:dyDescent="0.2">
      <c r="A5900" t="s">
        <v>6136</v>
      </c>
      <c r="B5900" t="s">
        <v>33012</v>
      </c>
      <c r="I5900" t="s">
        <v>4</v>
      </c>
      <c r="J5900">
        <v>98.07</v>
      </c>
    </row>
    <row r="5901" spans="1:10" x14ac:dyDescent="0.2">
      <c r="A5901" t="s">
        <v>6137</v>
      </c>
      <c r="B5901" t="s">
        <v>33013</v>
      </c>
      <c r="I5901" t="s">
        <v>4</v>
      </c>
      <c r="J5901">
        <v>56.27</v>
      </c>
    </row>
    <row r="5902" spans="1:10" x14ac:dyDescent="0.2">
      <c r="A5902" t="s">
        <v>6138</v>
      </c>
      <c r="B5902" t="s">
        <v>33013</v>
      </c>
      <c r="I5902" t="s">
        <v>4</v>
      </c>
      <c r="J5902">
        <v>51.9</v>
      </c>
    </row>
    <row r="5903" spans="1:10" x14ac:dyDescent="0.2">
      <c r="A5903" t="s">
        <v>6139</v>
      </c>
      <c r="B5903" t="s">
        <v>33014</v>
      </c>
      <c r="I5903" t="s">
        <v>4</v>
      </c>
      <c r="J5903">
        <v>61.81</v>
      </c>
    </row>
    <row r="5904" spans="1:10" x14ac:dyDescent="0.2">
      <c r="A5904" t="s">
        <v>6140</v>
      </c>
      <c r="B5904" t="s">
        <v>33014</v>
      </c>
      <c r="I5904" t="s">
        <v>4</v>
      </c>
      <c r="J5904">
        <v>57.05</v>
      </c>
    </row>
    <row r="5905" spans="1:10" x14ac:dyDescent="0.2">
      <c r="A5905" t="s">
        <v>6141</v>
      </c>
      <c r="B5905" t="s">
        <v>33015</v>
      </c>
      <c r="I5905" t="s">
        <v>4</v>
      </c>
      <c r="J5905">
        <v>66.28</v>
      </c>
    </row>
    <row r="5906" spans="1:10" x14ac:dyDescent="0.2">
      <c r="A5906" t="s">
        <v>6142</v>
      </c>
      <c r="B5906" t="s">
        <v>33015</v>
      </c>
      <c r="I5906" t="s">
        <v>4</v>
      </c>
      <c r="J5906">
        <v>61.19</v>
      </c>
    </row>
    <row r="5907" spans="1:10" x14ac:dyDescent="0.2">
      <c r="A5907" t="s">
        <v>6143</v>
      </c>
      <c r="B5907" t="s">
        <v>33016</v>
      </c>
      <c r="I5907" t="s">
        <v>4</v>
      </c>
      <c r="J5907">
        <v>69.36</v>
      </c>
    </row>
    <row r="5908" spans="1:10" x14ac:dyDescent="0.2">
      <c r="A5908" t="s">
        <v>6144</v>
      </c>
      <c r="B5908" t="s">
        <v>33016</v>
      </c>
      <c r="I5908" t="s">
        <v>4</v>
      </c>
      <c r="J5908">
        <v>64.05</v>
      </c>
    </row>
    <row r="5909" spans="1:10" x14ac:dyDescent="0.2">
      <c r="A5909" t="s">
        <v>6145</v>
      </c>
      <c r="B5909" t="s">
        <v>33017</v>
      </c>
      <c r="I5909" t="s">
        <v>4</v>
      </c>
      <c r="J5909">
        <v>94.28</v>
      </c>
    </row>
    <row r="5910" spans="1:10" x14ac:dyDescent="0.2">
      <c r="A5910" t="s">
        <v>6146</v>
      </c>
      <c r="B5910" t="s">
        <v>33017</v>
      </c>
      <c r="I5910" t="s">
        <v>4</v>
      </c>
      <c r="J5910">
        <v>86.21</v>
      </c>
    </row>
    <row r="5911" spans="1:10" x14ac:dyDescent="0.2">
      <c r="A5911" t="s">
        <v>6147</v>
      </c>
      <c r="B5911" t="s">
        <v>33018</v>
      </c>
      <c r="I5911" t="s">
        <v>4</v>
      </c>
      <c r="J5911">
        <v>107.69</v>
      </c>
    </row>
    <row r="5912" spans="1:10" x14ac:dyDescent="0.2">
      <c r="A5912" t="s">
        <v>6148</v>
      </c>
      <c r="B5912" t="s">
        <v>33018</v>
      </c>
      <c r="I5912" t="s">
        <v>4</v>
      </c>
      <c r="J5912">
        <v>98.53</v>
      </c>
    </row>
    <row r="5913" spans="1:10" x14ac:dyDescent="0.2">
      <c r="A5913" t="s">
        <v>6149</v>
      </c>
      <c r="B5913" t="s">
        <v>33019</v>
      </c>
      <c r="I5913" t="s">
        <v>4</v>
      </c>
      <c r="J5913">
        <v>113.02</v>
      </c>
    </row>
    <row r="5914" spans="1:10" x14ac:dyDescent="0.2">
      <c r="A5914" t="s">
        <v>6150</v>
      </c>
      <c r="B5914" t="s">
        <v>33019</v>
      </c>
      <c r="I5914" t="s">
        <v>4</v>
      </c>
      <c r="J5914">
        <v>103.48</v>
      </c>
    </row>
    <row r="5915" spans="1:10" x14ac:dyDescent="0.2">
      <c r="A5915" t="s">
        <v>6151</v>
      </c>
      <c r="B5915" t="s">
        <v>33020</v>
      </c>
      <c r="I5915" t="s">
        <v>4</v>
      </c>
      <c r="J5915">
        <v>118.36</v>
      </c>
    </row>
    <row r="5916" spans="1:10" x14ac:dyDescent="0.2">
      <c r="A5916" t="s">
        <v>6152</v>
      </c>
      <c r="B5916" t="s">
        <v>33020</v>
      </c>
      <c r="I5916" t="s">
        <v>4</v>
      </c>
      <c r="J5916">
        <v>108.43</v>
      </c>
    </row>
    <row r="5917" spans="1:10" x14ac:dyDescent="0.2">
      <c r="A5917" t="s">
        <v>6153</v>
      </c>
      <c r="B5917" t="s">
        <v>33021</v>
      </c>
      <c r="I5917" t="s">
        <v>4</v>
      </c>
      <c r="J5917">
        <v>130.52000000000001</v>
      </c>
    </row>
    <row r="5918" spans="1:10" x14ac:dyDescent="0.2">
      <c r="A5918" t="s">
        <v>6154</v>
      </c>
      <c r="B5918" t="s">
        <v>33021</v>
      </c>
      <c r="I5918" t="s">
        <v>4</v>
      </c>
      <c r="J5918">
        <v>119.59</v>
      </c>
    </row>
    <row r="5919" spans="1:10" x14ac:dyDescent="0.2">
      <c r="A5919" t="s">
        <v>6155</v>
      </c>
      <c r="B5919" t="s">
        <v>33022</v>
      </c>
      <c r="I5919" t="s">
        <v>4</v>
      </c>
      <c r="J5919">
        <v>142.66999999999999</v>
      </c>
    </row>
    <row r="5920" spans="1:10" x14ac:dyDescent="0.2">
      <c r="A5920" t="s">
        <v>6156</v>
      </c>
      <c r="B5920" t="s">
        <v>33022</v>
      </c>
      <c r="I5920" t="s">
        <v>4</v>
      </c>
      <c r="J5920">
        <v>130.72999999999999</v>
      </c>
    </row>
    <row r="5921" spans="1:10" x14ac:dyDescent="0.2">
      <c r="A5921" t="s">
        <v>6157</v>
      </c>
      <c r="B5921" t="s">
        <v>33023</v>
      </c>
      <c r="I5921" t="s">
        <v>4</v>
      </c>
      <c r="J5921">
        <v>165.46</v>
      </c>
    </row>
    <row r="5922" spans="1:10" x14ac:dyDescent="0.2">
      <c r="A5922" t="s">
        <v>6158</v>
      </c>
      <c r="B5922" t="s">
        <v>33023</v>
      </c>
      <c r="I5922" t="s">
        <v>4</v>
      </c>
      <c r="J5922">
        <v>151.71</v>
      </c>
    </row>
    <row r="5923" spans="1:10" x14ac:dyDescent="0.2">
      <c r="A5923" t="s">
        <v>6159</v>
      </c>
      <c r="B5923" t="s">
        <v>33024</v>
      </c>
      <c r="I5923" t="s">
        <v>4</v>
      </c>
      <c r="J5923">
        <v>69.260000000000005</v>
      </c>
    </row>
    <row r="5924" spans="1:10" x14ac:dyDescent="0.2">
      <c r="A5924" t="s">
        <v>6160</v>
      </c>
      <c r="B5924" t="s">
        <v>33024</v>
      </c>
      <c r="I5924" t="s">
        <v>4</v>
      </c>
      <c r="J5924">
        <v>63.9</v>
      </c>
    </row>
    <row r="5925" spans="1:10" x14ac:dyDescent="0.2">
      <c r="A5925" t="s">
        <v>6161</v>
      </c>
      <c r="B5925" t="s">
        <v>33025</v>
      </c>
      <c r="I5925" t="s">
        <v>4</v>
      </c>
      <c r="J5925">
        <v>74.62</v>
      </c>
    </row>
    <row r="5926" spans="1:10" x14ac:dyDescent="0.2">
      <c r="A5926" t="s">
        <v>6162</v>
      </c>
      <c r="B5926" t="s">
        <v>33025</v>
      </c>
      <c r="I5926" t="s">
        <v>4</v>
      </c>
      <c r="J5926">
        <v>68.84</v>
      </c>
    </row>
    <row r="5927" spans="1:10" x14ac:dyDescent="0.2">
      <c r="A5927" t="s">
        <v>6163</v>
      </c>
      <c r="B5927" t="s">
        <v>33026</v>
      </c>
      <c r="I5927" t="s">
        <v>4</v>
      </c>
      <c r="J5927">
        <v>80.75</v>
      </c>
    </row>
    <row r="5928" spans="1:10" x14ac:dyDescent="0.2">
      <c r="A5928" t="s">
        <v>6164</v>
      </c>
      <c r="B5928" t="s">
        <v>33026</v>
      </c>
      <c r="I5928" t="s">
        <v>4</v>
      </c>
      <c r="J5928">
        <v>74.52</v>
      </c>
    </row>
    <row r="5929" spans="1:10" x14ac:dyDescent="0.2">
      <c r="A5929" t="s">
        <v>6165</v>
      </c>
      <c r="B5929" t="s">
        <v>33027</v>
      </c>
      <c r="I5929" t="s">
        <v>4</v>
      </c>
      <c r="J5929">
        <v>91.88</v>
      </c>
    </row>
    <row r="5930" spans="1:10" x14ac:dyDescent="0.2">
      <c r="A5930" t="s">
        <v>6166</v>
      </c>
      <c r="B5930" t="s">
        <v>33027</v>
      </c>
      <c r="I5930" t="s">
        <v>4</v>
      </c>
      <c r="J5930">
        <v>84.73</v>
      </c>
    </row>
    <row r="5931" spans="1:10" x14ac:dyDescent="0.2">
      <c r="A5931" t="s">
        <v>6167</v>
      </c>
      <c r="B5931" t="s">
        <v>33028</v>
      </c>
      <c r="I5931" t="s">
        <v>4</v>
      </c>
      <c r="J5931">
        <v>112.51</v>
      </c>
    </row>
    <row r="5932" spans="1:10" x14ac:dyDescent="0.2">
      <c r="A5932" t="s">
        <v>6168</v>
      </c>
      <c r="B5932" t="s">
        <v>33028</v>
      </c>
      <c r="I5932" t="s">
        <v>4</v>
      </c>
      <c r="J5932">
        <v>103</v>
      </c>
    </row>
    <row r="5933" spans="1:10" x14ac:dyDescent="0.2">
      <c r="A5933" t="s">
        <v>6169</v>
      </c>
      <c r="B5933" t="s">
        <v>33029</v>
      </c>
      <c r="I5933" t="s">
        <v>4</v>
      </c>
      <c r="J5933">
        <v>129.54</v>
      </c>
    </row>
    <row r="5934" spans="1:10" x14ac:dyDescent="0.2">
      <c r="A5934" t="s">
        <v>6170</v>
      </c>
      <c r="B5934" t="s">
        <v>33029</v>
      </c>
      <c r="I5934" t="s">
        <v>4</v>
      </c>
      <c r="J5934">
        <v>118.65</v>
      </c>
    </row>
    <row r="5935" spans="1:10" x14ac:dyDescent="0.2">
      <c r="A5935" t="s">
        <v>6171</v>
      </c>
      <c r="B5935" t="s">
        <v>33030</v>
      </c>
      <c r="I5935" t="s">
        <v>4</v>
      </c>
      <c r="J5935">
        <v>138.49</v>
      </c>
    </row>
    <row r="5936" spans="1:10" x14ac:dyDescent="0.2">
      <c r="A5936" t="s">
        <v>6172</v>
      </c>
      <c r="B5936" t="s">
        <v>33030</v>
      </c>
      <c r="I5936" t="s">
        <v>4</v>
      </c>
      <c r="J5936">
        <v>126.93</v>
      </c>
    </row>
    <row r="5937" spans="1:10" x14ac:dyDescent="0.2">
      <c r="A5937" t="s">
        <v>6173</v>
      </c>
      <c r="B5937" t="s">
        <v>33031</v>
      </c>
      <c r="I5937" t="s">
        <v>4</v>
      </c>
      <c r="J5937">
        <v>166.33</v>
      </c>
    </row>
    <row r="5938" spans="1:10" x14ac:dyDescent="0.2">
      <c r="A5938" t="s">
        <v>6174</v>
      </c>
      <c r="B5938" t="s">
        <v>33031</v>
      </c>
      <c r="I5938" t="s">
        <v>4</v>
      </c>
      <c r="J5938">
        <v>152.47999999999999</v>
      </c>
    </row>
    <row r="5939" spans="1:10" x14ac:dyDescent="0.2">
      <c r="A5939" t="s">
        <v>6175</v>
      </c>
      <c r="B5939" t="s">
        <v>33032</v>
      </c>
      <c r="I5939" t="s">
        <v>4</v>
      </c>
      <c r="J5939">
        <v>173.21</v>
      </c>
    </row>
    <row r="5940" spans="1:10" x14ac:dyDescent="0.2">
      <c r="A5940" t="s">
        <v>6176</v>
      </c>
      <c r="B5940" t="s">
        <v>33032</v>
      </c>
      <c r="I5940" t="s">
        <v>4</v>
      </c>
      <c r="J5940">
        <v>158.85</v>
      </c>
    </row>
    <row r="5941" spans="1:10" x14ac:dyDescent="0.2">
      <c r="A5941" t="s">
        <v>6177</v>
      </c>
      <c r="B5941" t="s">
        <v>33033</v>
      </c>
      <c r="I5941" t="s">
        <v>4</v>
      </c>
      <c r="J5941">
        <v>201.65</v>
      </c>
    </row>
    <row r="5942" spans="1:10" x14ac:dyDescent="0.2">
      <c r="A5942" t="s">
        <v>6178</v>
      </c>
      <c r="B5942" t="s">
        <v>33033</v>
      </c>
      <c r="I5942" t="s">
        <v>4</v>
      </c>
      <c r="J5942">
        <v>184.68</v>
      </c>
    </row>
    <row r="5943" spans="1:10" x14ac:dyDescent="0.2">
      <c r="A5943" t="s">
        <v>6179</v>
      </c>
      <c r="B5943" t="s">
        <v>33034</v>
      </c>
      <c r="I5943" t="s">
        <v>4</v>
      </c>
      <c r="J5943">
        <v>218.18</v>
      </c>
    </row>
    <row r="5944" spans="1:10" x14ac:dyDescent="0.2">
      <c r="A5944" t="s">
        <v>6180</v>
      </c>
      <c r="B5944" t="s">
        <v>33034</v>
      </c>
      <c r="I5944" t="s">
        <v>4</v>
      </c>
      <c r="J5944">
        <v>199.97</v>
      </c>
    </row>
    <row r="5945" spans="1:10" x14ac:dyDescent="0.2">
      <c r="A5945" t="s">
        <v>6181</v>
      </c>
      <c r="B5945" t="s">
        <v>33035</v>
      </c>
      <c r="I5945" t="s">
        <v>4</v>
      </c>
      <c r="J5945">
        <v>253.67</v>
      </c>
    </row>
    <row r="5946" spans="1:10" x14ac:dyDescent="0.2">
      <c r="A5946" t="s">
        <v>6182</v>
      </c>
      <c r="B5946" t="s">
        <v>33035</v>
      </c>
      <c r="I5946" t="s">
        <v>4</v>
      </c>
      <c r="J5946">
        <v>231.99</v>
      </c>
    </row>
    <row r="5947" spans="1:10" x14ac:dyDescent="0.2">
      <c r="A5947" t="s">
        <v>6183</v>
      </c>
      <c r="B5947" t="s">
        <v>33036</v>
      </c>
      <c r="I5947" t="s">
        <v>4</v>
      </c>
      <c r="J5947">
        <v>270.88</v>
      </c>
    </row>
    <row r="5948" spans="1:10" x14ac:dyDescent="0.2">
      <c r="A5948" t="s">
        <v>6184</v>
      </c>
      <c r="B5948" t="s">
        <v>33036</v>
      </c>
      <c r="I5948" t="s">
        <v>4</v>
      </c>
      <c r="J5948">
        <v>247.92</v>
      </c>
    </row>
    <row r="5949" spans="1:10" x14ac:dyDescent="0.2">
      <c r="A5949" t="s">
        <v>6185</v>
      </c>
      <c r="B5949" t="s">
        <v>33037</v>
      </c>
      <c r="I5949" t="s">
        <v>4</v>
      </c>
      <c r="J5949">
        <v>357.36</v>
      </c>
    </row>
    <row r="5950" spans="1:10" x14ac:dyDescent="0.2">
      <c r="A5950" t="s">
        <v>6186</v>
      </c>
      <c r="B5950" t="s">
        <v>33037</v>
      </c>
      <c r="I5950" t="s">
        <v>4</v>
      </c>
      <c r="J5950">
        <v>327.02</v>
      </c>
    </row>
    <row r="5951" spans="1:10" x14ac:dyDescent="0.2">
      <c r="A5951" t="s">
        <v>6187</v>
      </c>
      <c r="B5951" t="s">
        <v>33038</v>
      </c>
      <c r="I5951" t="s">
        <v>4</v>
      </c>
      <c r="J5951">
        <v>442.24</v>
      </c>
    </row>
    <row r="5952" spans="1:10" x14ac:dyDescent="0.2">
      <c r="A5952" t="s">
        <v>6188</v>
      </c>
      <c r="B5952" t="s">
        <v>33038</v>
      </c>
      <c r="I5952" t="s">
        <v>4</v>
      </c>
      <c r="J5952">
        <v>404.73</v>
      </c>
    </row>
    <row r="5953" spans="1:10" x14ac:dyDescent="0.2">
      <c r="A5953" t="s">
        <v>6189</v>
      </c>
      <c r="B5953" t="s">
        <v>33039</v>
      </c>
      <c r="I5953" t="s">
        <v>4</v>
      </c>
      <c r="J5953">
        <v>96.8</v>
      </c>
    </row>
    <row r="5954" spans="1:10" x14ac:dyDescent="0.2">
      <c r="A5954" t="s">
        <v>6190</v>
      </c>
      <c r="B5954" t="s">
        <v>33039</v>
      </c>
      <c r="I5954" t="s">
        <v>4</v>
      </c>
      <c r="J5954">
        <v>90.87</v>
      </c>
    </row>
    <row r="5955" spans="1:10" x14ac:dyDescent="0.2">
      <c r="A5955" t="s">
        <v>6191</v>
      </c>
      <c r="B5955" t="s">
        <v>33040</v>
      </c>
      <c r="I5955" t="s">
        <v>4</v>
      </c>
      <c r="J5955">
        <v>163.22</v>
      </c>
    </row>
    <row r="5956" spans="1:10" x14ac:dyDescent="0.2">
      <c r="A5956" t="s">
        <v>6192</v>
      </c>
      <c r="B5956" t="s">
        <v>33040</v>
      </c>
      <c r="I5956" t="s">
        <v>4</v>
      </c>
      <c r="J5956">
        <v>149.58000000000001</v>
      </c>
    </row>
    <row r="5957" spans="1:10" x14ac:dyDescent="0.2">
      <c r="A5957" t="s">
        <v>6193</v>
      </c>
      <c r="B5957" t="s">
        <v>33041</v>
      </c>
      <c r="I5957" t="s">
        <v>4</v>
      </c>
      <c r="J5957">
        <v>175.15</v>
      </c>
    </row>
    <row r="5958" spans="1:10" x14ac:dyDescent="0.2">
      <c r="A5958" t="s">
        <v>6194</v>
      </c>
      <c r="B5958" t="s">
        <v>33041</v>
      </c>
      <c r="I5958" t="s">
        <v>4</v>
      </c>
      <c r="J5958">
        <v>160.62</v>
      </c>
    </row>
    <row r="5959" spans="1:10" x14ac:dyDescent="0.2">
      <c r="A5959" t="s">
        <v>6195</v>
      </c>
      <c r="B5959" t="s">
        <v>33042</v>
      </c>
      <c r="I5959" t="s">
        <v>4</v>
      </c>
      <c r="J5959">
        <v>199.95</v>
      </c>
    </row>
    <row r="5960" spans="1:10" x14ac:dyDescent="0.2">
      <c r="A5960" t="s">
        <v>6196</v>
      </c>
      <c r="B5960" t="s">
        <v>33042</v>
      </c>
      <c r="I5960" t="s">
        <v>4</v>
      </c>
      <c r="J5960">
        <v>183.45</v>
      </c>
    </row>
    <row r="5961" spans="1:10" x14ac:dyDescent="0.2">
      <c r="A5961" t="s">
        <v>6197</v>
      </c>
      <c r="B5961" t="s">
        <v>33043</v>
      </c>
      <c r="I5961" t="s">
        <v>4</v>
      </c>
      <c r="J5961">
        <v>209.13</v>
      </c>
    </row>
    <row r="5962" spans="1:10" x14ac:dyDescent="0.2">
      <c r="A5962" t="s">
        <v>6198</v>
      </c>
      <c r="B5962" t="s">
        <v>33043</v>
      </c>
      <c r="I5962" t="s">
        <v>4</v>
      </c>
      <c r="J5962">
        <v>191.94</v>
      </c>
    </row>
    <row r="5963" spans="1:10" x14ac:dyDescent="0.2">
      <c r="A5963" t="s">
        <v>6199</v>
      </c>
      <c r="B5963" t="s">
        <v>33044</v>
      </c>
      <c r="I5963" t="s">
        <v>4</v>
      </c>
      <c r="J5963">
        <v>242.68</v>
      </c>
    </row>
    <row r="5964" spans="1:10" x14ac:dyDescent="0.2">
      <c r="A5964" t="s">
        <v>6200</v>
      </c>
      <c r="B5964" t="s">
        <v>33044</v>
      </c>
      <c r="I5964" t="s">
        <v>4</v>
      </c>
      <c r="J5964">
        <v>222.46</v>
      </c>
    </row>
    <row r="5965" spans="1:10" x14ac:dyDescent="0.2">
      <c r="A5965" t="s">
        <v>6201</v>
      </c>
      <c r="B5965" t="s">
        <v>33045</v>
      </c>
      <c r="I5965" t="s">
        <v>4</v>
      </c>
      <c r="J5965">
        <v>264.72000000000003</v>
      </c>
    </row>
    <row r="5966" spans="1:10" x14ac:dyDescent="0.2">
      <c r="A5966" t="s">
        <v>6202</v>
      </c>
      <c r="B5966" t="s">
        <v>33045</v>
      </c>
      <c r="I5966" t="s">
        <v>4</v>
      </c>
      <c r="J5966">
        <v>242.85</v>
      </c>
    </row>
    <row r="5967" spans="1:10" x14ac:dyDescent="0.2">
      <c r="A5967" t="s">
        <v>6203</v>
      </c>
      <c r="B5967" t="s">
        <v>33046</v>
      </c>
      <c r="I5967" t="s">
        <v>4</v>
      </c>
      <c r="J5967">
        <v>329.28</v>
      </c>
    </row>
    <row r="5968" spans="1:10" x14ac:dyDescent="0.2">
      <c r="A5968" t="s">
        <v>6204</v>
      </c>
      <c r="B5968" t="s">
        <v>33046</v>
      </c>
      <c r="I5968" t="s">
        <v>4</v>
      </c>
      <c r="J5968">
        <v>301.68</v>
      </c>
    </row>
    <row r="5969" spans="1:10" x14ac:dyDescent="0.2">
      <c r="A5969" t="s">
        <v>6205</v>
      </c>
      <c r="B5969" t="s">
        <v>33047</v>
      </c>
      <c r="I5969" t="s">
        <v>4</v>
      </c>
      <c r="J5969">
        <v>383.13</v>
      </c>
    </row>
    <row r="5970" spans="1:10" x14ac:dyDescent="0.2">
      <c r="A5970" t="s">
        <v>6206</v>
      </c>
      <c r="B5970" t="s">
        <v>33047</v>
      </c>
      <c r="I5970" t="s">
        <v>4</v>
      </c>
      <c r="J5970">
        <v>351.01</v>
      </c>
    </row>
    <row r="5971" spans="1:10" x14ac:dyDescent="0.2">
      <c r="A5971" t="s">
        <v>6207</v>
      </c>
      <c r="B5971" t="s">
        <v>33048</v>
      </c>
      <c r="I5971" t="s">
        <v>4</v>
      </c>
      <c r="J5971">
        <v>387.72</v>
      </c>
    </row>
    <row r="5972" spans="1:10" x14ac:dyDescent="0.2">
      <c r="A5972" t="s">
        <v>6208</v>
      </c>
      <c r="B5972" t="s">
        <v>33048</v>
      </c>
      <c r="I5972" t="s">
        <v>4</v>
      </c>
      <c r="J5972">
        <v>355.26</v>
      </c>
    </row>
    <row r="5973" spans="1:10" x14ac:dyDescent="0.2">
      <c r="A5973" t="s">
        <v>6209</v>
      </c>
      <c r="B5973" t="s">
        <v>33049</v>
      </c>
      <c r="I5973" t="s">
        <v>4</v>
      </c>
      <c r="J5973">
        <v>422.96</v>
      </c>
    </row>
    <row r="5974" spans="1:10" x14ac:dyDescent="0.2">
      <c r="A5974" t="s">
        <v>6210</v>
      </c>
      <c r="B5974" t="s">
        <v>33049</v>
      </c>
      <c r="I5974" t="s">
        <v>4</v>
      </c>
      <c r="J5974">
        <v>387.65</v>
      </c>
    </row>
    <row r="5975" spans="1:10" x14ac:dyDescent="0.2">
      <c r="A5975" t="s">
        <v>6211</v>
      </c>
      <c r="B5975" t="s">
        <v>33050</v>
      </c>
      <c r="I5975" t="s">
        <v>4</v>
      </c>
      <c r="J5975">
        <v>519.73</v>
      </c>
    </row>
    <row r="5976" spans="1:10" x14ac:dyDescent="0.2">
      <c r="A5976" t="s">
        <v>6212</v>
      </c>
      <c r="B5976" t="s">
        <v>33050</v>
      </c>
      <c r="I5976" t="s">
        <v>4</v>
      </c>
      <c r="J5976">
        <v>476.48</v>
      </c>
    </row>
    <row r="5977" spans="1:10" x14ac:dyDescent="0.2">
      <c r="A5977" t="s">
        <v>6213</v>
      </c>
      <c r="B5977" t="s">
        <v>33051</v>
      </c>
      <c r="I5977" t="s">
        <v>4</v>
      </c>
      <c r="J5977">
        <v>452.51</v>
      </c>
    </row>
    <row r="5978" spans="1:10" x14ac:dyDescent="0.2">
      <c r="A5978" t="s">
        <v>6214</v>
      </c>
      <c r="B5978" t="s">
        <v>33051</v>
      </c>
      <c r="I5978" t="s">
        <v>4</v>
      </c>
      <c r="J5978">
        <v>415.23</v>
      </c>
    </row>
    <row r="5979" spans="1:10" x14ac:dyDescent="0.2">
      <c r="A5979" t="s">
        <v>6215</v>
      </c>
      <c r="B5979" t="s">
        <v>33052</v>
      </c>
      <c r="I5979" t="s">
        <v>4</v>
      </c>
      <c r="J5979">
        <v>494.65</v>
      </c>
    </row>
    <row r="5980" spans="1:10" x14ac:dyDescent="0.2">
      <c r="A5980" t="s">
        <v>6216</v>
      </c>
      <c r="B5980" t="s">
        <v>33052</v>
      </c>
      <c r="I5980" t="s">
        <v>4</v>
      </c>
      <c r="J5980">
        <v>454</v>
      </c>
    </row>
    <row r="5981" spans="1:10" x14ac:dyDescent="0.2">
      <c r="A5981" t="s">
        <v>6217</v>
      </c>
      <c r="B5981" t="s">
        <v>33053</v>
      </c>
      <c r="I5981" t="s">
        <v>4</v>
      </c>
      <c r="J5981">
        <v>609.34</v>
      </c>
    </row>
    <row r="5982" spans="1:10" x14ac:dyDescent="0.2">
      <c r="A5982" t="s">
        <v>6218</v>
      </c>
      <c r="B5982" t="s">
        <v>33053</v>
      </c>
      <c r="I5982" t="s">
        <v>4</v>
      </c>
      <c r="J5982">
        <v>559.41999999999996</v>
      </c>
    </row>
    <row r="5983" spans="1:10" x14ac:dyDescent="0.2">
      <c r="A5983" t="s">
        <v>6219</v>
      </c>
      <c r="B5983" t="s">
        <v>33054</v>
      </c>
      <c r="I5983" t="s">
        <v>5</v>
      </c>
      <c r="J5983">
        <v>12.55</v>
      </c>
    </row>
    <row r="5984" spans="1:10" x14ac:dyDescent="0.2">
      <c r="A5984" t="s">
        <v>6220</v>
      </c>
      <c r="B5984" t="s">
        <v>33054</v>
      </c>
      <c r="I5984" t="s">
        <v>5</v>
      </c>
      <c r="J5984">
        <v>10.99</v>
      </c>
    </row>
    <row r="5985" spans="1:10" x14ac:dyDescent="0.2">
      <c r="A5985" t="s">
        <v>6221</v>
      </c>
      <c r="B5985" t="s">
        <v>33055</v>
      </c>
      <c r="I5985" t="s">
        <v>5</v>
      </c>
      <c r="J5985">
        <v>23.39</v>
      </c>
    </row>
    <row r="5986" spans="1:10" x14ac:dyDescent="0.2">
      <c r="A5986" t="s">
        <v>6222</v>
      </c>
      <c r="B5986" t="s">
        <v>33055</v>
      </c>
      <c r="I5986" t="s">
        <v>5</v>
      </c>
      <c r="J5986">
        <v>20.49</v>
      </c>
    </row>
    <row r="5987" spans="1:10" x14ac:dyDescent="0.2">
      <c r="A5987" t="s">
        <v>6223</v>
      </c>
      <c r="B5987" t="s">
        <v>33056</v>
      </c>
      <c r="I5987" t="s">
        <v>5</v>
      </c>
      <c r="J5987">
        <v>28.81</v>
      </c>
    </row>
    <row r="5988" spans="1:10" x14ac:dyDescent="0.2">
      <c r="A5988" t="s">
        <v>6224</v>
      </c>
      <c r="B5988" t="s">
        <v>33056</v>
      </c>
      <c r="I5988" t="s">
        <v>5</v>
      </c>
      <c r="J5988">
        <v>25.31</v>
      </c>
    </row>
    <row r="5989" spans="1:10" x14ac:dyDescent="0.2">
      <c r="A5989" t="s">
        <v>6225</v>
      </c>
      <c r="B5989" t="s">
        <v>33057</v>
      </c>
      <c r="I5989" t="s">
        <v>5</v>
      </c>
      <c r="J5989">
        <v>175.29</v>
      </c>
    </row>
    <row r="5990" spans="1:10" x14ac:dyDescent="0.2">
      <c r="A5990" t="s">
        <v>6226</v>
      </c>
      <c r="B5990" t="s">
        <v>33057</v>
      </c>
      <c r="I5990" t="s">
        <v>5</v>
      </c>
      <c r="J5990">
        <v>159.09</v>
      </c>
    </row>
    <row r="5991" spans="1:10" x14ac:dyDescent="0.2">
      <c r="A5991" t="s">
        <v>6227</v>
      </c>
      <c r="B5991" t="s">
        <v>33058</v>
      </c>
      <c r="I5991" t="s">
        <v>5</v>
      </c>
      <c r="J5991">
        <v>216.17</v>
      </c>
    </row>
    <row r="5992" spans="1:10" x14ac:dyDescent="0.2">
      <c r="A5992" t="s">
        <v>6228</v>
      </c>
      <c r="B5992" t="s">
        <v>33058</v>
      </c>
      <c r="I5992" t="s">
        <v>5</v>
      </c>
      <c r="J5992">
        <v>196.95</v>
      </c>
    </row>
    <row r="5993" spans="1:10" x14ac:dyDescent="0.2">
      <c r="A5993" t="s">
        <v>6229</v>
      </c>
      <c r="B5993" t="s">
        <v>33059</v>
      </c>
      <c r="I5993" t="s">
        <v>5</v>
      </c>
      <c r="J5993">
        <v>254.41</v>
      </c>
    </row>
    <row r="5994" spans="1:10" x14ac:dyDescent="0.2">
      <c r="A5994" t="s">
        <v>6230</v>
      </c>
      <c r="B5994" t="s">
        <v>33059</v>
      </c>
      <c r="I5994" t="s">
        <v>5</v>
      </c>
      <c r="J5994">
        <v>232.46</v>
      </c>
    </row>
    <row r="5995" spans="1:10" x14ac:dyDescent="0.2">
      <c r="A5995" t="s">
        <v>6231</v>
      </c>
      <c r="B5995" t="s">
        <v>33060</v>
      </c>
      <c r="I5995" t="s">
        <v>5</v>
      </c>
      <c r="J5995">
        <v>298.18</v>
      </c>
    </row>
    <row r="5996" spans="1:10" x14ac:dyDescent="0.2">
      <c r="A5996" t="s">
        <v>6232</v>
      </c>
      <c r="B5996" t="s">
        <v>33060</v>
      </c>
      <c r="I5996" t="s">
        <v>5</v>
      </c>
      <c r="J5996">
        <v>272.77</v>
      </c>
    </row>
    <row r="5997" spans="1:10" x14ac:dyDescent="0.2">
      <c r="A5997" t="s">
        <v>6233</v>
      </c>
      <c r="B5997" t="s">
        <v>33061</v>
      </c>
      <c r="I5997" t="s">
        <v>5</v>
      </c>
      <c r="J5997">
        <v>337.42</v>
      </c>
    </row>
    <row r="5998" spans="1:10" x14ac:dyDescent="0.2">
      <c r="A5998" t="s">
        <v>6234</v>
      </c>
      <c r="B5998" t="s">
        <v>33061</v>
      </c>
      <c r="I5998" t="s">
        <v>5</v>
      </c>
      <c r="J5998">
        <v>309.2</v>
      </c>
    </row>
    <row r="5999" spans="1:10" x14ac:dyDescent="0.2">
      <c r="A5999" t="s">
        <v>6235</v>
      </c>
      <c r="B5999" t="s">
        <v>33062</v>
      </c>
      <c r="I5999" t="s">
        <v>5</v>
      </c>
      <c r="J5999">
        <v>382.38</v>
      </c>
    </row>
    <row r="6000" spans="1:10" x14ac:dyDescent="0.2">
      <c r="A6000" t="s">
        <v>6236</v>
      </c>
      <c r="B6000" t="s">
        <v>33062</v>
      </c>
      <c r="I6000" t="s">
        <v>5</v>
      </c>
      <c r="J6000">
        <v>350.52</v>
      </c>
    </row>
    <row r="6001" spans="1:10" x14ac:dyDescent="0.2">
      <c r="A6001" t="s">
        <v>6237</v>
      </c>
      <c r="B6001" t="s">
        <v>33063</v>
      </c>
      <c r="I6001" t="s">
        <v>5</v>
      </c>
      <c r="J6001">
        <v>421.75</v>
      </c>
    </row>
    <row r="6002" spans="1:10" x14ac:dyDescent="0.2">
      <c r="A6002" t="s">
        <v>6238</v>
      </c>
      <c r="B6002" t="s">
        <v>33063</v>
      </c>
      <c r="I6002" t="s">
        <v>5</v>
      </c>
      <c r="J6002">
        <v>387.08</v>
      </c>
    </row>
    <row r="6003" spans="1:10" x14ac:dyDescent="0.2">
      <c r="A6003" t="s">
        <v>6239</v>
      </c>
      <c r="B6003" t="s">
        <v>33064</v>
      </c>
      <c r="I6003" t="s">
        <v>5</v>
      </c>
      <c r="J6003">
        <v>463.01</v>
      </c>
    </row>
    <row r="6004" spans="1:10" x14ac:dyDescent="0.2">
      <c r="A6004" t="s">
        <v>6240</v>
      </c>
      <c r="B6004" t="s">
        <v>33064</v>
      </c>
      <c r="I6004" t="s">
        <v>5</v>
      </c>
      <c r="J6004">
        <v>425.2</v>
      </c>
    </row>
    <row r="6005" spans="1:10" x14ac:dyDescent="0.2">
      <c r="A6005" t="s">
        <v>6241</v>
      </c>
      <c r="B6005" t="s">
        <v>33065</v>
      </c>
      <c r="I6005" t="s">
        <v>5</v>
      </c>
      <c r="J6005">
        <v>204.43</v>
      </c>
    </row>
    <row r="6006" spans="1:10" x14ac:dyDescent="0.2">
      <c r="A6006" t="s">
        <v>6242</v>
      </c>
      <c r="B6006" t="s">
        <v>33065</v>
      </c>
      <c r="I6006" t="s">
        <v>5</v>
      </c>
      <c r="J6006">
        <v>186.15</v>
      </c>
    </row>
    <row r="6007" spans="1:10" x14ac:dyDescent="0.2">
      <c r="A6007" t="s">
        <v>6243</v>
      </c>
      <c r="B6007" t="s">
        <v>33066</v>
      </c>
      <c r="I6007" t="s">
        <v>5</v>
      </c>
      <c r="J6007">
        <v>255.19</v>
      </c>
    </row>
    <row r="6008" spans="1:10" x14ac:dyDescent="0.2">
      <c r="A6008" t="s">
        <v>6244</v>
      </c>
      <c r="B6008" t="s">
        <v>33066</v>
      </c>
      <c r="I6008" t="s">
        <v>5</v>
      </c>
      <c r="J6008">
        <v>233.2</v>
      </c>
    </row>
    <row r="6009" spans="1:10" x14ac:dyDescent="0.2">
      <c r="A6009" t="s">
        <v>6245</v>
      </c>
      <c r="B6009" t="s">
        <v>33067</v>
      </c>
      <c r="I6009" t="s">
        <v>5</v>
      </c>
      <c r="J6009">
        <v>303.01</v>
      </c>
    </row>
    <row r="6010" spans="1:10" x14ac:dyDescent="0.2">
      <c r="A6010" t="s">
        <v>6246</v>
      </c>
      <c r="B6010" t="s">
        <v>33067</v>
      </c>
      <c r="I6010" t="s">
        <v>5</v>
      </c>
      <c r="J6010">
        <v>277.61</v>
      </c>
    </row>
    <row r="6011" spans="1:10" x14ac:dyDescent="0.2">
      <c r="A6011" t="s">
        <v>6247</v>
      </c>
      <c r="B6011" t="s">
        <v>33068</v>
      </c>
      <c r="I6011" t="s">
        <v>5</v>
      </c>
      <c r="J6011">
        <v>356.36</v>
      </c>
    </row>
    <row r="6012" spans="1:10" x14ac:dyDescent="0.2">
      <c r="A6012" t="s">
        <v>6248</v>
      </c>
      <c r="B6012" t="s">
        <v>33068</v>
      </c>
      <c r="I6012" t="s">
        <v>5</v>
      </c>
      <c r="J6012">
        <v>326.82</v>
      </c>
    </row>
    <row r="6013" spans="1:10" x14ac:dyDescent="0.2">
      <c r="A6013" t="s">
        <v>6249</v>
      </c>
      <c r="B6013" t="s">
        <v>33069</v>
      </c>
      <c r="I6013" t="s">
        <v>5</v>
      </c>
      <c r="J6013">
        <v>405.71</v>
      </c>
    </row>
    <row r="6014" spans="1:10" x14ac:dyDescent="0.2">
      <c r="A6014" t="s">
        <v>6250</v>
      </c>
      <c r="B6014" t="s">
        <v>33069</v>
      </c>
      <c r="I6014" t="s">
        <v>5</v>
      </c>
      <c r="J6014">
        <v>372.65</v>
      </c>
    </row>
    <row r="6015" spans="1:10" x14ac:dyDescent="0.2">
      <c r="A6015" t="s">
        <v>6251</v>
      </c>
      <c r="B6015" t="s">
        <v>33070</v>
      </c>
      <c r="I6015" t="s">
        <v>5</v>
      </c>
      <c r="J6015">
        <v>460.27</v>
      </c>
    </row>
    <row r="6016" spans="1:10" x14ac:dyDescent="0.2">
      <c r="A6016" t="s">
        <v>6252</v>
      </c>
      <c r="B6016" t="s">
        <v>33070</v>
      </c>
      <c r="I6016" t="s">
        <v>5</v>
      </c>
      <c r="J6016">
        <v>422.9</v>
      </c>
    </row>
    <row r="6017" spans="1:10" x14ac:dyDescent="0.2">
      <c r="A6017" t="s">
        <v>6253</v>
      </c>
      <c r="B6017" t="s">
        <v>33071</v>
      </c>
      <c r="I6017" t="s">
        <v>5</v>
      </c>
      <c r="J6017">
        <v>509.63</v>
      </c>
    </row>
    <row r="6018" spans="1:10" x14ac:dyDescent="0.2">
      <c r="A6018" t="s">
        <v>6254</v>
      </c>
      <c r="B6018" t="s">
        <v>33071</v>
      </c>
      <c r="I6018" t="s">
        <v>5</v>
      </c>
      <c r="J6018">
        <v>468.74</v>
      </c>
    </row>
    <row r="6019" spans="1:10" x14ac:dyDescent="0.2">
      <c r="A6019" t="s">
        <v>6255</v>
      </c>
      <c r="B6019" t="s">
        <v>33072</v>
      </c>
      <c r="I6019" t="s">
        <v>5</v>
      </c>
      <c r="J6019">
        <v>560.6</v>
      </c>
    </row>
    <row r="6020" spans="1:10" x14ac:dyDescent="0.2">
      <c r="A6020" t="s">
        <v>6256</v>
      </c>
      <c r="B6020" t="s">
        <v>33072</v>
      </c>
      <c r="I6020" t="s">
        <v>5</v>
      </c>
      <c r="J6020">
        <v>515.88</v>
      </c>
    </row>
    <row r="6021" spans="1:10" x14ac:dyDescent="0.2">
      <c r="A6021" t="s">
        <v>6257</v>
      </c>
      <c r="B6021" t="s">
        <v>33073</v>
      </c>
      <c r="I6021" t="s">
        <v>5</v>
      </c>
      <c r="J6021">
        <v>673.56</v>
      </c>
    </row>
    <row r="6022" spans="1:10" x14ac:dyDescent="0.2">
      <c r="A6022" t="s">
        <v>6258</v>
      </c>
      <c r="B6022" t="s">
        <v>33073</v>
      </c>
      <c r="I6022" t="s">
        <v>5</v>
      </c>
      <c r="J6022">
        <v>621.66</v>
      </c>
    </row>
    <row r="6023" spans="1:10" x14ac:dyDescent="0.2">
      <c r="A6023" t="s">
        <v>6259</v>
      </c>
      <c r="B6023" t="s">
        <v>33074</v>
      </c>
      <c r="I6023" t="s">
        <v>5</v>
      </c>
      <c r="J6023">
        <v>810.07</v>
      </c>
    </row>
    <row r="6024" spans="1:10" x14ac:dyDescent="0.2">
      <c r="A6024" t="s">
        <v>6260</v>
      </c>
      <c r="B6024" t="s">
        <v>33074</v>
      </c>
      <c r="I6024" t="s">
        <v>5</v>
      </c>
      <c r="J6024">
        <v>746.53</v>
      </c>
    </row>
    <row r="6025" spans="1:10" x14ac:dyDescent="0.2">
      <c r="A6025" t="s">
        <v>6261</v>
      </c>
      <c r="B6025" t="s">
        <v>33075</v>
      </c>
      <c r="I6025" t="s">
        <v>5</v>
      </c>
      <c r="J6025">
        <v>931.48</v>
      </c>
    </row>
    <row r="6026" spans="1:10" x14ac:dyDescent="0.2">
      <c r="A6026" t="s">
        <v>6262</v>
      </c>
      <c r="B6026" t="s">
        <v>33075</v>
      </c>
      <c r="I6026" t="s">
        <v>5</v>
      </c>
      <c r="J6026">
        <v>858.33</v>
      </c>
    </row>
    <row r="6027" spans="1:10" x14ac:dyDescent="0.2">
      <c r="A6027" t="s">
        <v>6263</v>
      </c>
      <c r="B6027" t="s">
        <v>33076</v>
      </c>
      <c r="I6027" t="s">
        <v>5</v>
      </c>
      <c r="J6027">
        <v>493.17</v>
      </c>
    </row>
    <row r="6028" spans="1:10" x14ac:dyDescent="0.2">
      <c r="A6028" t="s">
        <v>6264</v>
      </c>
      <c r="B6028" t="s">
        <v>33076</v>
      </c>
      <c r="I6028" t="s">
        <v>5</v>
      </c>
      <c r="J6028">
        <v>451.99</v>
      </c>
    </row>
    <row r="6029" spans="1:10" x14ac:dyDescent="0.2">
      <c r="A6029" t="s">
        <v>6265</v>
      </c>
      <c r="B6029" t="s">
        <v>33077</v>
      </c>
      <c r="I6029" t="s">
        <v>5</v>
      </c>
      <c r="J6029">
        <v>559.79999999999995</v>
      </c>
    </row>
    <row r="6030" spans="1:10" x14ac:dyDescent="0.2">
      <c r="A6030" t="s">
        <v>6266</v>
      </c>
      <c r="B6030" t="s">
        <v>33077</v>
      </c>
      <c r="I6030" t="s">
        <v>5</v>
      </c>
      <c r="J6030">
        <v>513.94000000000005</v>
      </c>
    </row>
    <row r="6031" spans="1:10" x14ac:dyDescent="0.2">
      <c r="A6031" t="s">
        <v>6267</v>
      </c>
      <c r="B6031" t="s">
        <v>33078</v>
      </c>
      <c r="I6031" t="s">
        <v>5</v>
      </c>
      <c r="J6031">
        <v>633.38</v>
      </c>
    </row>
    <row r="6032" spans="1:10" x14ac:dyDescent="0.2">
      <c r="A6032" t="s">
        <v>6268</v>
      </c>
      <c r="B6032" t="s">
        <v>33078</v>
      </c>
      <c r="I6032" t="s">
        <v>5</v>
      </c>
      <c r="J6032">
        <v>581.75</v>
      </c>
    </row>
    <row r="6033" spans="1:10" x14ac:dyDescent="0.2">
      <c r="A6033" t="s">
        <v>6269</v>
      </c>
      <c r="B6033" t="s">
        <v>33079</v>
      </c>
      <c r="I6033" t="s">
        <v>5</v>
      </c>
      <c r="J6033">
        <v>700.02</v>
      </c>
    </row>
    <row r="6034" spans="1:10" x14ac:dyDescent="0.2">
      <c r="A6034" t="s">
        <v>6270</v>
      </c>
      <c r="B6034" t="s">
        <v>33079</v>
      </c>
      <c r="I6034" t="s">
        <v>5</v>
      </c>
      <c r="J6034">
        <v>643.70000000000005</v>
      </c>
    </row>
    <row r="6035" spans="1:10" x14ac:dyDescent="0.2">
      <c r="A6035" t="s">
        <v>6271</v>
      </c>
      <c r="B6035" t="s">
        <v>33080</v>
      </c>
      <c r="I6035" t="s">
        <v>5</v>
      </c>
      <c r="J6035">
        <v>773.91</v>
      </c>
    </row>
    <row r="6036" spans="1:10" x14ac:dyDescent="0.2">
      <c r="A6036" t="s">
        <v>6272</v>
      </c>
      <c r="B6036" t="s">
        <v>33080</v>
      </c>
      <c r="I6036" t="s">
        <v>5</v>
      </c>
      <c r="J6036">
        <v>711.79</v>
      </c>
    </row>
    <row r="6037" spans="1:10" x14ac:dyDescent="0.2">
      <c r="A6037" t="s">
        <v>6273</v>
      </c>
      <c r="B6037" t="s">
        <v>33081</v>
      </c>
      <c r="I6037" t="s">
        <v>5</v>
      </c>
      <c r="J6037">
        <v>953.48</v>
      </c>
    </row>
    <row r="6038" spans="1:10" x14ac:dyDescent="0.2">
      <c r="A6038" t="s">
        <v>6274</v>
      </c>
      <c r="B6038" t="s">
        <v>33081</v>
      </c>
      <c r="I6038" t="s">
        <v>5</v>
      </c>
      <c r="J6038">
        <v>878.29</v>
      </c>
    </row>
    <row r="6039" spans="1:10" x14ac:dyDescent="0.2">
      <c r="A6039" t="s">
        <v>6275</v>
      </c>
      <c r="B6039" t="s">
        <v>33082</v>
      </c>
      <c r="I6039" t="s">
        <v>5</v>
      </c>
      <c r="J6039">
        <v>1086.96</v>
      </c>
    </row>
    <row r="6040" spans="1:10" x14ac:dyDescent="0.2">
      <c r="A6040" t="s">
        <v>6276</v>
      </c>
      <c r="B6040" t="s">
        <v>33082</v>
      </c>
      <c r="I6040" t="s">
        <v>5</v>
      </c>
      <c r="J6040">
        <v>1002.49</v>
      </c>
    </row>
    <row r="6041" spans="1:10" x14ac:dyDescent="0.2">
      <c r="A6041" t="s">
        <v>6277</v>
      </c>
      <c r="B6041" t="s">
        <v>33083</v>
      </c>
      <c r="I6041" t="s">
        <v>5</v>
      </c>
      <c r="J6041">
        <v>1235.7</v>
      </c>
    </row>
    <row r="6042" spans="1:10" x14ac:dyDescent="0.2">
      <c r="A6042" t="s">
        <v>6278</v>
      </c>
      <c r="B6042" t="s">
        <v>33083</v>
      </c>
      <c r="I6042" t="s">
        <v>5</v>
      </c>
      <c r="J6042">
        <v>1140.24</v>
      </c>
    </row>
    <row r="6043" spans="1:10" x14ac:dyDescent="0.2">
      <c r="A6043" t="s">
        <v>6279</v>
      </c>
      <c r="B6043" t="s">
        <v>33084</v>
      </c>
      <c r="I6043" t="s">
        <v>5</v>
      </c>
      <c r="J6043">
        <v>1374.46</v>
      </c>
    </row>
    <row r="6044" spans="1:10" x14ac:dyDescent="0.2">
      <c r="A6044" t="s">
        <v>6280</v>
      </c>
      <c r="B6044" t="s">
        <v>33084</v>
      </c>
      <c r="I6044" t="s">
        <v>5</v>
      </c>
      <c r="J6044">
        <v>1268.93</v>
      </c>
    </row>
    <row r="6045" spans="1:10" x14ac:dyDescent="0.2">
      <c r="A6045" t="s">
        <v>6281</v>
      </c>
      <c r="B6045" t="s">
        <v>33085</v>
      </c>
      <c r="I6045" t="s">
        <v>5</v>
      </c>
      <c r="J6045">
        <v>1536.96</v>
      </c>
    </row>
    <row r="6046" spans="1:10" x14ac:dyDescent="0.2">
      <c r="A6046" t="s">
        <v>6282</v>
      </c>
      <c r="B6046" t="s">
        <v>33085</v>
      </c>
      <c r="I6046" t="s">
        <v>5</v>
      </c>
      <c r="J6046">
        <v>1418.85</v>
      </c>
    </row>
    <row r="6047" spans="1:10" x14ac:dyDescent="0.2">
      <c r="A6047" t="s">
        <v>6283</v>
      </c>
      <c r="B6047" t="s">
        <v>33086</v>
      </c>
      <c r="I6047" t="s">
        <v>5</v>
      </c>
      <c r="J6047">
        <v>1809.03</v>
      </c>
    </row>
    <row r="6048" spans="1:10" x14ac:dyDescent="0.2">
      <c r="A6048" t="s">
        <v>6284</v>
      </c>
      <c r="B6048" t="s">
        <v>33086</v>
      </c>
      <c r="I6048" t="s">
        <v>5</v>
      </c>
      <c r="J6048">
        <v>1671.46</v>
      </c>
    </row>
    <row r="6049" spans="1:10" x14ac:dyDescent="0.2">
      <c r="A6049" t="s">
        <v>6285</v>
      </c>
      <c r="B6049" t="s">
        <v>33087</v>
      </c>
      <c r="I6049" t="s">
        <v>5</v>
      </c>
      <c r="J6049">
        <v>748.09</v>
      </c>
    </row>
    <row r="6050" spans="1:10" x14ac:dyDescent="0.2">
      <c r="A6050" t="s">
        <v>6286</v>
      </c>
      <c r="B6050" t="s">
        <v>33087</v>
      </c>
      <c r="I6050" t="s">
        <v>5</v>
      </c>
      <c r="J6050">
        <v>687.44</v>
      </c>
    </row>
    <row r="6051" spans="1:10" x14ac:dyDescent="0.2">
      <c r="A6051" t="s">
        <v>6287</v>
      </c>
      <c r="B6051" t="s">
        <v>33088</v>
      </c>
      <c r="I6051" t="s">
        <v>5</v>
      </c>
      <c r="J6051">
        <v>868.59</v>
      </c>
    </row>
    <row r="6052" spans="1:10" x14ac:dyDescent="0.2">
      <c r="A6052" t="s">
        <v>6288</v>
      </c>
      <c r="B6052" t="s">
        <v>33088</v>
      </c>
      <c r="I6052" t="s">
        <v>5</v>
      </c>
      <c r="J6052">
        <v>798.53</v>
      </c>
    </row>
    <row r="6053" spans="1:10" x14ac:dyDescent="0.2">
      <c r="A6053" t="s">
        <v>6289</v>
      </c>
      <c r="B6053" t="s">
        <v>33089</v>
      </c>
      <c r="I6053" t="s">
        <v>5</v>
      </c>
      <c r="J6053">
        <v>985.7</v>
      </c>
    </row>
    <row r="6054" spans="1:10" x14ac:dyDescent="0.2">
      <c r="A6054" t="s">
        <v>6290</v>
      </c>
      <c r="B6054" t="s">
        <v>33089</v>
      </c>
      <c r="I6054" t="s">
        <v>5</v>
      </c>
      <c r="J6054">
        <v>906.46</v>
      </c>
    </row>
    <row r="6055" spans="1:10" x14ac:dyDescent="0.2">
      <c r="A6055" t="s">
        <v>6291</v>
      </c>
      <c r="B6055" t="s">
        <v>33090</v>
      </c>
      <c r="I6055" t="s">
        <v>5</v>
      </c>
      <c r="J6055">
        <v>1102.04</v>
      </c>
    </row>
    <row r="6056" spans="1:10" x14ac:dyDescent="0.2">
      <c r="A6056" t="s">
        <v>6292</v>
      </c>
      <c r="B6056" t="s">
        <v>33090</v>
      </c>
      <c r="I6056" t="s">
        <v>5</v>
      </c>
      <c r="J6056">
        <v>1013.95</v>
      </c>
    </row>
    <row r="6057" spans="1:10" x14ac:dyDescent="0.2">
      <c r="A6057" t="s">
        <v>6293</v>
      </c>
      <c r="B6057" t="s">
        <v>33091</v>
      </c>
      <c r="I6057" t="s">
        <v>5</v>
      </c>
      <c r="J6057">
        <v>1214.69</v>
      </c>
    </row>
    <row r="6058" spans="1:10" x14ac:dyDescent="0.2">
      <c r="A6058" t="s">
        <v>6294</v>
      </c>
      <c r="B6058" t="s">
        <v>33091</v>
      </c>
      <c r="I6058" t="s">
        <v>5</v>
      </c>
      <c r="J6058">
        <v>1118.02</v>
      </c>
    </row>
    <row r="6059" spans="1:10" x14ac:dyDescent="0.2">
      <c r="A6059" t="s">
        <v>6295</v>
      </c>
      <c r="B6059" t="s">
        <v>33092</v>
      </c>
      <c r="I6059" t="s">
        <v>5</v>
      </c>
      <c r="J6059">
        <v>1481.82</v>
      </c>
    </row>
    <row r="6060" spans="1:10" x14ac:dyDescent="0.2">
      <c r="A6060" t="s">
        <v>6296</v>
      </c>
      <c r="B6060" t="s">
        <v>33092</v>
      </c>
      <c r="I6060" t="s">
        <v>5</v>
      </c>
      <c r="J6060">
        <v>1365.27</v>
      </c>
    </row>
    <row r="6061" spans="1:10" x14ac:dyDescent="0.2">
      <c r="A6061" t="s">
        <v>6297</v>
      </c>
      <c r="B6061" t="s">
        <v>33093</v>
      </c>
      <c r="I6061" t="s">
        <v>5</v>
      </c>
      <c r="J6061">
        <v>1701.39</v>
      </c>
    </row>
    <row r="6062" spans="1:10" x14ac:dyDescent="0.2">
      <c r="A6062" t="s">
        <v>6298</v>
      </c>
      <c r="B6062" t="s">
        <v>33093</v>
      </c>
      <c r="I6062" t="s">
        <v>5</v>
      </c>
      <c r="J6062">
        <v>1568.66</v>
      </c>
    </row>
    <row r="6063" spans="1:10" x14ac:dyDescent="0.2">
      <c r="A6063" t="s">
        <v>6299</v>
      </c>
      <c r="B6063" t="s">
        <v>33094</v>
      </c>
      <c r="I6063" t="s">
        <v>5</v>
      </c>
      <c r="J6063">
        <v>1960.55</v>
      </c>
    </row>
    <row r="6064" spans="1:10" x14ac:dyDescent="0.2">
      <c r="A6064" t="s">
        <v>6300</v>
      </c>
      <c r="B6064" t="s">
        <v>33094</v>
      </c>
      <c r="I6064" t="s">
        <v>5</v>
      </c>
      <c r="J6064">
        <v>1807.83</v>
      </c>
    </row>
    <row r="6065" spans="1:10" x14ac:dyDescent="0.2">
      <c r="A6065" t="s">
        <v>6301</v>
      </c>
      <c r="B6065" t="s">
        <v>33095</v>
      </c>
      <c r="I6065" t="s">
        <v>5</v>
      </c>
      <c r="J6065">
        <v>2176.62</v>
      </c>
    </row>
    <row r="6066" spans="1:10" x14ac:dyDescent="0.2">
      <c r="A6066" t="s">
        <v>6302</v>
      </c>
      <c r="B6066" t="s">
        <v>33095</v>
      </c>
      <c r="I6066" t="s">
        <v>5</v>
      </c>
      <c r="J6066">
        <v>2007.98</v>
      </c>
    </row>
    <row r="6067" spans="1:10" x14ac:dyDescent="0.2">
      <c r="A6067" t="s">
        <v>6303</v>
      </c>
      <c r="B6067" t="s">
        <v>33096</v>
      </c>
      <c r="I6067" t="s">
        <v>5</v>
      </c>
      <c r="J6067">
        <v>2448.58</v>
      </c>
    </row>
    <row r="6068" spans="1:10" x14ac:dyDescent="0.2">
      <c r="A6068" t="s">
        <v>6304</v>
      </c>
      <c r="B6068" t="s">
        <v>33096</v>
      </c>
      <c r="I6068" t="s">
        <v>5</v>
      </c>
      <c r="J6068">
        <v>2258.2600000000002</v>
      </c>
    </row>
    <row r="6069" spans="1:10" x14ac:dyDescent="0.2">
      <c r="A6069" t="s">
        <v>6305</v>
      </c>
      <c r="B6069" t="s">
        <v>33097</v>
      </c>
      <c r="I6069" t="s">
        <v>5</v>
      </c>
      <c r="J6069">
        <v>2887.72</v>
      </c>
    </row>
    <row r="6070" spans="1:10" x14ac:dyDescent="0.2">
      <c r="A6070" t="s">
        <v>6306</v>
      </c>
      <c r="B6070" t="s">
        <v>33097</v>
      </c>
      <c r="I6070" t="s">
        <v>5</v>
      </c>
      <c r="J6070">
        <v>2665.06</v>
      </c>
    </row>
    <row r="6071" spans="1:10" x14ac:dyDescent="0.2">
      <c r="A6071" t="s">
        <v>6307</v>
      </c>
      <c r="B6071" t="s">
        <v>33098</v>
      </c>
      <c r="I6071" t="s">
        <v>5</v>
      </c>
      <c r="J6071">
        <v>3142.06</v>
      </c>
    </row>
    <row r="6072" spans="1:10" x14ac:dyDescent="0.2">
      <c r="A6072" t="s">
        <v>6308</v>
      </c>
      <c r="B6072" t="s">
        <v>33098</v>
      </c>
      <c r="I6072" t="s">
        <v>5</v>
      </c>
      <c r="J6072">
        <v>2899.35</v>
      </c>
    </row>
    <row r="6073" spans="1:10" x14ac:dyDescent="0.2">
      <c r="A6073" t="s">
        <v>6309</v>
      </c>
      <c r="B6073" t="s">
        <v>33099</v>
      </c>
      <c r="I6073" t="s">
        <v>5</v>
      </c>
      <c r="J6073">
        <v>3577.76</v>
      </c>
    </row>
    <row r="6074" spans="1:10" x14ac:dyDescent="0.2">
      <c r="A6074" t="s">
        <v>6310</v>
      </c>
      <c r="B6074" t="s">
        <v>33099</v>
      </c>
      <c r="I6074" t="s">
        <v>5</v>
      </c>
      <c r="J6074">
        <v>3302.97</v>
      </c>
    </row>
    <row r="6075" spans="1:10" x14ac:dyDescent="0.2">
      <c r="A6075" t="s">
        <v>6311</v>
      </c>
      <c r="B6075" t="s">
        <v>33100</v>
      </c>
      <c r="I6075" t="s">
        <v>5</v>
      </c>
      <c r="J6075">
        <v>4722.66</v>
      </c>
    </row>
    <row r="6076" spans="1:10" x14ac:dyDescent="0.2">
      <c r="A6076" t="s">
        <v>6312</v>
      </c>
      <c r="B6076" t="s">
        <v>33100</v>
      </c>
      <c r="I6076" t="s">
        <v>5</v>
      </c>
      <c r="J6076">
        <v>4361.4799999999996</v>
      </c>
    </row>
    <row r="6077" spans="1:10" x14ac:dyDescent="0.2">
      <c r="A6077" t="s">
        <v>6313</v>
      </c>
      <c r="B6077" t="s">
        <v>33101</v>
      </c>
      <c r="I6077" t="s">
        <v>5</v>
      </c>
      <c r="J6077">
        <v>5864.04</v>
      </c>
    </row>
    <row r="6078" spans="1:10" x14ac:dyDescent="0.2">
      <c r="A6078" t="s">
        <v>6314</v>
      </c>
      <c r="B6078" t="s">
        <v>33101</v>
      </c>
      <c r="I6078" t="s">
        <v>5</v>
      </c>
      <c r="J6078">
        <v>5416.76</v>
      </c>
    </row>
    <row r="6079" spans="1:10" x14ac:dyDescent="0.2">
      <c r="A6079" t="s">
        <v>6315</v>
      </c>
      <c r="B6079" t="s">
        <v>33102</v>
      </c>
      <c r="I6079" t="s">
        <v>5</v>
      </c>
      <c r="J6079">
        <v>1712.58</v>
      </c>
    </row>
    <row r="6080" spans="1:10" x14ac:dyDescent="0.2">
      <c r="A6080" t="s">
        <v>6316</v>
      </c>
      <c r="B6080" t="s">
        <v>33102</v>
      </c>
      <c r="I6080" t="s">
        <v>5</v>
      </c>
      <c r="J6080">
        <v>1571.31</v>
      </c>
    </row>
    <row r="6081" spans="1:10" x14ac:dyDescent="0.2">
      <c r="A6081" t="s">
        <v>6317</v>
      </c>
      <c r="B6081" t="s">
        <v>33103</v>
      </c>
      <c r="I6081" t="s">
        <v>5</v>
      </c>
      <c r="J6081">
        <v>2085.61</v>
      </c>
    </row>
    <row r="6082" spans="1:10" x14ac:dyDescent="0.2">
      <c r="A6082" t="s">
        <v>6318</v>
      </c>
      <c r="B6082" t="s">
        <v>33103</v>
      </c>
      <c r="I6082" t="s">
        <v>5</v>
      </c>
      <c r="J6082">
        <v>1915.28</v>
      </c>
    </row>
    <row r="6083" spans="1:10" x14ac:dyDescent="0.2">
      <c r="A6083" t="s">
        <v>6319</v>
      </c>
      <c r="B6083" t="s">
        <v>33104</v>
      </c>
      <c r="I6083" t="s">
        <v>5</v>
      </c>
      <c r="J6083">
        <v>2378.36</v>
      </c>
    </row>
    <row r="6084" spans="1:10" x14ac:dyDescent="0.2">
      <c r="A6084" t="s">
        <v>6320</v>
      </c>
      <c r="B6084" t="s">
        <v>33104</v>
      </c>
      <c r="I6084" t="s">
        <v>5</v>
      </c>
      <c r="J6084">
        <v>2186.46</v>
      </c>
    </row>
    <row r="6085" spans="1:10" x14ac:dyDescent="0.2">
      <c r="A6085" t="s">
        <v>6321</v>
      </c>
      <c r="B6085" t="s">
        <v>33105</v>
      </c>
      <c r="I6085" t="s">
        <v>5</v>
      </c>
      <c r="J6085">
        <v>2725.36</v>
      </c>
    </row>
    <row r="6086" spans="1:10" x14ac:dyDescent="0.2">
      <c r="A6086" t="s">
        <v>6322</v>
      </c>
      <c r="B6086" t="s">
        <v>33105</v>
      </c>
      <c r="I6086" t="s">
        <v>5</v>
      </c>
      <c r="J6086">
        <v>2505.9699999999998</v>
      </c>
    </row>
    <row r="6087" spans="1:10" x14ac:dyDescent="0.2">
      <c r="A6087" t="s">
        <v>6323</v>
      </c>
      <c r="B6087" t="s">
        <v>33106</v>
      </c>
      <c r="I6087" t="s">
        <v>5</v>
      </c>
      <c r="J6087">
        <v>3013.47</v>
      </c>
    </row>
    <row r="6088" spans="1:10" x14ac:dyDescent="0.2">
      <c r="A6088" t="s">
        <v>6324</v>
      </c>
      <c r="B6088" t="s">
        <v>33106</v>
      </c>
      <c r="I6088" t="s">
        <v>5</v>
      </c>
      <c r="J6088">
        <v>2772.87</v>
      </c>
    </row>
    <row r="6089" spans="1:10" x14ac:dyDescent="0.2">
      <c r="A6089" t="s">
        <v>6325</v>
      </c>
      <c r="B6089" t="s">
        <v>33107</v>
      </c>
      <c r="I6089" t="s">
        <v>5</v>
      </c>
      <c r="J6089">
        <v>3366.43</v>
      </c>
    </row>
    <row r="6090" spans="1:10" x14ac:dyDescent="0.2">
      <c r="A6090" t="s">
        <v>6326</v>
      </c>
      <c r="B6090" t="s">
        <v>33107</v>
      </c>
      <c r="I6090" t="s">
        <v>5</v>
      </c>
      <c r="J6090">
        <v>3097.82</v>
      </c>
    </row>
    <row r="6091" spans="1:10" x14ac:dyDescent="0.2">
      <c r="A6091" t="s">
        <v>6327</v>
      </c>
      <c r="B6091" t="s">
        <v>33108</v>
      </c>
      <c r="I6091" t="s">
        <v>5</v>
      </c>
      <c r="J6091">
        <v>3951.92</v>
      </c>
    </row>
    <row r="6092" spans="1:10" x14ac:dyDescent="0.2">
      <c r="A6092" t="s">
        <v>6328</v>
      </c>
      <c r="B6092" t="s">
        <v>33108</v>
      </c>
      <c r="I6092" t="s">
        <v>5</v>
      </c>
      <c r="J6092">
        <v>3640.19</v>
      </c>
    </row>
    <row r="6093" spans="1:10" x14ac:dyDescent="0.2">
      <c r="A6093" t="s">
        <v>6329</v>
      </c>
      <c r="B6093" t="s">
        <v>33109</v>
      </c>
      <c r="I6093" t="s">
        <v>5</v>
      </c>
      <c r="J6093">
        <v>4928.5</v>
      </c>
    </row>
    <row r="6094" spans="1:10" x14ac:dyDescent="0.2">
      <c r="A6094" t="s">
        <v>6330</v>
      </c>
      <c r="B6094" t="s">
        <v>33109</v>
      </c>
      <c r="I6094" t="s">
        <v>5</v>
      </c>
      <c r="J6094">
        <v>4540.2</v>
      </c>
    </row>
    <row r="6095" spans="1:10" x14ac:dyDescent="0.2">
      <c r="A6095" t="s">
        <v>6331</v>
      </c>
      <c r="B6095" t="s">
        <v>33110</v>
      </c>
      <c r="I6095" t="s">
        <v>5</v>
      </c>
      <c r="J6095">
        <v>5750.62</v>
      </c>
    </row>
    <row r="6096" spans="1:10" x14ac:dyDescent="0.2">
      <c r="A6096" t="s">
        <v>6332</v>
      </c>
      <c r="B6096" t="s">
        <v>33110</v>
      </c>
      <c r="I6096" t="s">
        <v>5</v>
      </c>
      <c r="J6096">
        <v>5297.51</v>
      </c>
    </row>
    <row r="6097" spans="1:10" x14ac:dyDescent="0.2">
      <c r="A6097" t="s">
        <v>6333</v>
      </c>
      <c r="B6097" t="s">
        <v>33111</v>
      </c>
      <c r="I6097" t="s">
        <v>5</v>
      </c>
      <c r="J6097">
        <v>5899.31</v>
      </c>
    </row>
    <row r="6098" spans="1:10" x14ac:dyDescent="0.2">
      <c r="A6098" t="s">
        <v>6334</v>
      </c>
      <c r="B6098" t="s">
        <v>33111</v>
      </c>
      <c r="I6098" t="s">
        <v>5</v>
      </c>
      <c r="J6098">
        <v>5435.24</v>
      </c>
    </row>
    <row r="6099" spans="1:10" x14ac:dyDescent="0.2">
      <c r="A6099" t="s">
        <v>6335</v>
      </c>
      <c r="B6099" t="s">
        <v>33112</v>
      </c>
      <c r="I6099" t="s">
        <v>5</v>
      </c>
      <c r="J6099">
        <v>6545.14</v>
      </c>
    </row>
    <row r="6100" spans="1:10" x14ac:dyDescent="0.2">
      <c r="A6100" t="s">
        <v>6336</v>
      </c>
      <c r="B6100" t="s">
        <v>33112</v>
      </c>
      <c r="I6100" t="s">
        <v>5</v>
      </c>
      <c r="J6100">
        <v>6030.61</v>
      </c>
    </row>
    <row r="6101" spans="1:10" x14ac:dyDescent="0.2">
      <c r="A6101" t="s">
        <v>6337</v>
      </c>
      <c r="B6101" t="s">
        <v>33113</v>
      </c>
      <c r="I6101" t="s">
        <v>5</v>
      </c>
      <c r="J6101">
        <v>8174.63</v>
      </c>
    </row>
    <row r="6102" spans="1:10" x14ac:dyDescent="0.2">
      <c r="A6102" t="s">
        <v>6338</v>
      </c>
      <c r="B6102" t="s">
        <v>33113</v>
      </c>
      <c r="I6102" t="s">
        <v>5</v>
      </c>
      <c r="J6102">
        <v>7532.66</v>
      </c>
    </row>
    <row r="6103" spans="1:10" x14ac:dyDescent="0.2">
      <c r="A6103" t="s">
        <v>6339</v>
      </c>
      <c r="B6103" t="s">
        <v>33114</v>
      </c>
      <c r="I6103" t="s">
        <v>5</v>
      </c>
      <c r="J6103">
        <v>7473.46</v>
      </c>
    </row>
    <row r="6104" spans="1:10" x14ac:dyDescent="0.2">
      <c r="A6104" t="s">
        <v>6340</v>
      </c>
      <c r="B6104" t="s">
        <v>33114</v>
      </c>
      <c r="I6104" t="s">
        <v>5</v>
      </c>
      <c r="J6104">
        <v>6893.27</v>
      </c>
    </row>
    <row r="6105" spans="1:10" x14ac:dyDescent="0.2">
      <c r="A6105" t="s">
        <v>6341</v>
      </c>
      <c r="B6105" t="s">
        <v>33115</v>
      </c>
      <c r="I6105" t="s">
        <v>5</v>
      </c>
      <c r="J6105">
        <v>8293.2800000000007</v>
      </c>
    </row>
    <row r="6106" spans="1:10" x14ac:dyDescent="0.2">
      <c r="A6106" t="s">
        <v>6342</v>
      </c>
      <c r="B6106" t="s">
        <v>33115</v>
      </c>
      <c r="I6106" t="s">
        <v>5</v>
      </c>
      <c r="J6106">
        <v>7649.79</v>
      </c>
    </row>
    <row r="6107" spans="1:10" x14ac:dyDescent="0.2">
      <c r="A6107" t="s">
        <v>6343</v>
      </c>
      <c r="B6107" t="s">
        <v>33116</v>
      </c>
      <c r="I6107" t="s">
        <v>5</v>
      </c>
      <c r="J6107">
        <v>10362.14</v>
      </c>
    </row>
    <row r="6108" spans="1:10" x14ac:dyDescent="0.2">
      <c r="A6108" t="s">
        <v>6344</v>
      </c>
      <c r="B6108" t="s">
        <v>33116</v>
      </c>
      <c r="I6108" t="s">
        <v>5</v>
      </c>
      <c r="J6108">
        <v>9558.8700000000008</v>
      </c>
    </row>
    <row r="6109" spans="1:10" x14ac:dyDescent="0.2">
      <c r="A6109" t="s">
        <v>6345</v>
      </c>
      <c r="B6109" t="s">
        <v>33117</v>
      </c>
      <c r="I6109" t="s">
        <v>5</v>
      </c>
      <c r="J6109">
        <v>94.67</v>
      </c>
    </row>
    <row r="6110" spans="1:10" x14ac:dyDescent="0.2">
      <c r="A6110" t="s">
        <v>6346</v>
      </c>
      <c r="B6110" t="s">
        <v>33117</v>
      </c>
      <c r="I6110" t="s">
        <v>5</v>
      </c>
      <c r="J6110">
        <v>86.9</v>
      </c>
    </row>
    <row r="6111" spans="1:10" x14ac:dyDescent="0.2">
      <c r="A6111" t="s">
        <v>6347</v>
      </c>
      <c r="B6111" t="s">
        <v>33118</v>
      </c>
      <c r="I6111" t="s">
        <v>5</v>
      </c>
      <c r="J6111">
        <v>126.22</v>
      </c>
    </row>
    <row r="6112" spans="1:10" x14ac:dyDescent="0.2">
      <c r="A6112" t="s">
        <v>6348</v>
      </c>
      <c r="B6112" t="s">
        <v>33118</v>
      </c>
      <c r="I6112" t="s">
        <v>5</v>
      </c>
      <c r="J6112">
        <v>115.86</v>
      </c>
    </row>
    <row r="6113" spans="1:10" x14ac:dyDescent="0.2">
      <c r="A6113" t="s">
        <v>6349</v>
      </c>
      <c r="B6113" t="s">
        <v>33119</v>
      </c>
      <c r="I6113" t="s">
        <v>5</v>
      </c>
      <c r="J6113">
        <v>157.80000000000001</v>
      </c>
    </row>
    <row r="6114" spans="1:10" x14ac:dyDescent="0.2">
      <c r="A6114" t="s">
        <v>6350</v>
      </c>
      <c r="B6114" t="s">
        <v>33119</v>
      </c>
      <c r="I6114" t="s">
        <v>5</v>
      </c>
      <c r="J6114">
        <v>144.86000000000001</v>
      </c>
    </row>
    <row r="6115" spans="1:10" x14ac:dyDescent="0.2">
      <c r="A6115" t="s">
        <v>6351</v>
      </c>
      <c r="B6115" t="s">
        <v>33120</v>
      </c>
      <c r="I6115" t="s">
        <v>5</v>
      </c>
      <c r="J6115">
        <v>189.27</v>
      </c>
    </row>
    <row r="6116" spans="1:10" x14ac:dyDescent="0.2">
      <c r="A6116" t="s">
        <v>6352</v>
      </c>
      <c r="B6116" t="s">
        <v>33120</v>
      </c>
      <c r="I6116" t="s">
        <v>5</v>
      </c>
      <c r="J6116">
        <v>173.74</v>
      </c>
    </row>
    <row r="6117" spans="1:10" x14ac:dyDescent="0.2">
      <c r="A6117" t="s">
        <v>6353</v>
      </c>
      <c r="B6117" t="s">
        <v>33121</v>
      </c>
      <c r="I6117" t="s">
        <v>5</v>
      </c>
      <c r="J6117">
        <v>252.59</v>
      </c>
    </row>
    <row r="6118" spans="1:10" x14ac:dyDescent="0.2">
      <c r="A6118" t="s">
        <v>6354</v>
      </c>
      <c r="B6118" t="s">
        <v>33121</v>
      </c>
      <c r="I6118" t="s">
        <v>5</v>
      </c>
      <c r="J6118">
        <v>231.87</v>
      </c>
    </row>
    <row r="6119" spans="1:10" x14ac:dyDescent="0.2">
      <c r="A6119" t="s">
        <v>6355</v>
      </c>
      <c r="B6119" t="s">
        <v>33122</v>
      </c>
      <c r="I6119" t="s">
        <v>5</v>
      </c>
      <c r="J6119">
        <v>284.20999999999998</v>
      </c>
    </row>
    <row r="6120" spans="1:10" x14ac:dyDescent="0.2">
      <c r="A6120" t="s">
        <v>6356</v>
      </c>
      <c r="B6120" t="s">
        <v>33122</v>
      </c>
      <c r="I6120" t="s">
        <v>5</v>
      </c>
      <c r="J6120">
        <v>260.89</v>
      </c>
    </row>
    <row r="6121" spans="1:10" x14ac:dyDescent="0.2">
      <c r="A6121" t="s">
        <v>6357</v>
      </c>
      <c r="B6121" t="s">
        <v>33123</v>
      </c>
      <c r="I6121" t="s">
        <v>5</v>
      </c>
      <c r="J6121">
        <v>315.29000000000002</v>
      </c>
    </row>
    <row r="6122" spans="1:10" x14ac:dyDescent="0.2">
      <c r="A6122" t="s">
        <v>6358</v>
      </c>
      <c r="B6122" t="s">
        <v>33123</v>
      </c>
      <c r="I6122" t="s">
        <v>5</v>
      </c>
      <c r="J6122">
        <v>289.44</v>
      </c>
    </row>
    <row r="6123" spans="1:10" x14ac:dyDescent="0.2">
      <c r="A6123" t="s">
        <v>6359</v>
      </c>
      <c r="B6123" t="s">
        <v>33124</v>
      </c>
      <c r="I6123" t="s">
        <v>5</v>
      </c>
      <c r="J6123">
        <v>378.1</v>
      </c>
    </row>
    <row r="6124" spans="1:10" x14ac:dyDescent="0.2">
      <c r="A6124" t="s">
        <v>6360</v>
      </c>
      <c r="B6124" t="s">
        <v>33124</v>
      </c>
      <c r="I6124" t="s">
        <v>5</v>
      </c>
      <c r="J6124">
        <v>347.07</v>
      </c>
    </row>
    <row r="6125" spans="1:10" x14ac:dyDescent="0.2">
      <c r="A6125" t="s">
        <v>6361</v>
      </c>
      <c r="B6125" t="s">
        <v>33125</v>
      </c>
      <c r="I6125" t="s">
        <v>5</v>
      </c>
      <c r="J6125">
        <v>441.93</v>
      </c>
    </row>
    <row r="6126" spans="1:10" x14ac:dyDescent="0.2">
      <c r="A6126" t="s">
        <v>6362</v>
      </c>
      <c r="B6126" t="s">
        <v>33125</v>
      </c>
      <c r="I6126" t="s">
        <v>5</v>
      </c>
      <c r="J6126">
        <v>405.67</v>
      </c>
    </row>
    <row r="6127" spans="1:10" x14ac:dyDescent="0.2">
      <c r="A6127" t="s">
        <v>6363</v>
      </c>
      <c r="B6127" t="s">
        <v>33126</v>
      </c>
      <c r="I6127" t="s">
        <v>5</v>
      </c>
      <c r="J6127">
        <v>109.63</v>
      </c>
    </row>
    <row r="6128" spans="1:10" x14ac:dyDescent="0.2">
      <c r="A6128" t="s">
        <v>6364</v>
      </c>
      <c r="B6128" t="s">
        <v>33126</v>
      </c>
      <c r="I6128" t="s">
        <v>5</v>
      </c>
      <c r="J6128">
        <v>100.79</v>
      </c>
    </row>
    <row r="6129" spans="1:10" x14ac:dyDescent="0.2">
      <c r="A6129" t="s">
        <v>6365</v>
      </c>
      <c r="B6129" t="s">
        <v>33127</v>
      </c>
      <c r="I6129" t="s">
        <v>5</v>
      </c>
      <c r="J6129">
        <v>146.11000000000001</v>
      </c>
    </row>
    <row r="6130" spans="1:10" x14ac:dyDescent="0.2">
      <c r="A6130" t="s">
        <v>6366</v>
      </c>
      <c r="B6130" t="s">
        <v>33127</v>
      </c>
      <c r="I6130" t="s">
        <v>5</v>
      </c>
      <c r="J6130">
        <v>134.32</v>
      </c>
    </row>
    <row r="6131" spans="1:10" x14ac:dyDescent="0.2">
      <c r="A6131" t="s">
        <v>6367</v>
      </c>
      <c r="B6131" t="s">
        <v>33128</v>
      </c>
      <c r="I6131" t="s">
        <v>5</v>
      </c>
      <c r="J6131">
        <v>182.69</v>
      </c>
    </row>
    <row r="6132" spans="1:10" x14ac:dyDescent="0.2">
      <c r="A6132" t="s">
        <v>6368</v>
      </c>
      <c r="B6132" t="s">
        <v>33128</v>
      </c>
      <c r="I6132" t="s">
        <v>5</v>
      </c>
      <c r="J6132">
        <v>167.96</v>
      </c>
    </row>
    <row r="6133" spans="1:10" x14ac:dyDescent="0.2">
      <c r="A6133" t="s">
        <v>6369</v>
      </c>
      <c r="B6133" t="s">
        <v>33129</v>
      </c>
      <c r="I6133" t="s">
        <v>5</v>
      </c>
      <c r="J6133">
        <v>219.15</v>
      </c>
    </row>
    <row r="6134" spans="1:10" x14ac:dyDescent="0.2">
      <c r="A6134" t="s">
        <v>6370</v>
      </c>
      <c r="B6134" t="s">
        <v>33129</v>
      </c>
      <c r="I6134" t="s">
        <v>5</v>
      </c>
      <c r="J6134">
        <v>201.47</v>
      </c>
    </row>
    <row r="6135" spans="1:10" x14ac:dyDescent="0.2">
      <c r="A6135" t="s">
        <v>6371</v>
      </c>
      <c r="B6135" t="s">
        <v>33130</v>
      </c>
      <c r="I6135" t="s">
        <v>5</v>
      </c>
      <c r="J6135">
        <v>255.93</v>
      </c>
    </row>
    <row r="6136" spans="1:10" x14ac:dyDescent="0.2">
      <c r="A6136" t="s">
        <v>6372</v>
      </c>
      <c r="B6136" t="s">
        <v>33130</v>
      </c>
      <c r="I6136" t="s">
        <v>5</v>
      </c>
      <c r="J6136">
        <v>235.28</v>
      </c>
    </row>
    <row r="6137" spans="1:10" x14ac:dyDescent="0.2">
      <c r="A6137" t="s">
        <v>6373</v>
      </c>
      <c r="B6137" t="s">
        <v>33131</v>
      </c>
      <c r="I6137" t="s">
        <v>5</v>
      </c>
      <c r="J6137">
        <v>292.39</v>
      </c>
    </row>
    <row r="6138" spans="1:10" x14ac:dyDescent="0.2">
      <c r="A6138" t="s">
        <v>6374</v>
      </c>
      <c r="B6138" t="s">
        <v>33131</v>
      </c>
      <c r="I6138" t="s">
        <v>5</v>
      </c>
      <c r="J6138">
        <v>268.8</v>
      </c>
    </row>
    <row r="6139" spans="1:10" x14ac:dyDescent="0.2">
      <c r="A6139" t="s">
        <v>6375</v>
      </c>
      <c r="B6139" t="s">
        <v>33132</v>
      </c>
      <c r="I6139" t="s">
        <v>5</v>
      </c>
      <c r="J6139">
        <v>328.97</v>
      </c>
    </row>
    <row r="6140" spans="1:10" x14ac:dyDescent="0.2">
      <c r="A6140" t="s">
        <v>6376</v>
      </c>
      <c r="B6140" t="s">
        <v>33132</v>
      </c>
      <c r="I6140" t="s">
        <v>5</v>
      </c>
      <c r="J6140">
        <v>302.43</v>
      </c>
    </row>
    <row r="6141" spans="1:10" x14ac:dyDescent="0.2">
      <c r="A6141" t="s">
        <v>6377</v>
      </c>
      <c r="B6141" t="s">
        <v>33133</v>
      </c>
      <c r="I6141" t="s">
        <v>5</v>
      </c>
      <c r="J6141">
        <v>365.06</v>
      </c>
    </row>
    <row r="6142" spans="1:10" x14ac:dyDescent="0.2">
      <c r="A6142" t="s">
        <v>6378</v>
      </c>
      <c r="B6142" t="s">
        <v>33133</v>
      </c>
      <c r="I6142" t="s">
        <v>5</v>
      </c>
      <c r="J6142">
        <v>335.63</v>
      </c>
    </row>
    <row r="6143" spans="1:10" x14ac:dyDescent="0.2">
      <c r="A6143" t="s">
        <v>6379</v>
      </c>
      <c r="B6143" t="s">
        <v>33134</v>
      </c>
      <c r="I6143" t="s">
        <v>5</v>
      </c>
      <c r="J6143">
        <v>438.54</v>
      </c>
    </row>
    <row r="6144" spans="1:10" x14ac:dyDescent="0.2">
      <c r="A6144" t="s">
        <v>6380</v>
      </c>
      <c r="B6144" t="s">
        <v>33134</v>
      </c>
      <c r="I6144" t="s">
        <v>5</v>
      </c>
      <c r="J6144">
        <v>403.16</v>
      </c>
    </row>
    <row r="6145" spans="1:10" x14ac:dyDescent="0.2">
      <c r="A6145" t="s">
        <v>6381</v>
      </c>
      <c r="B6145" t="s">
        <v>33135</v>
      </c>
      <c r="I6145" t="s">
        <v>5</v>
      </c>
      <c r="J6145">
        <v>511.58</v>
      </c>
    </row>
    <row r="6146" spans="1:10" x14ac:dyDescent="0.2">
      <c r="A6146" t="s">
        <v>6382</v>
      </c>
      <c r="B6146" t="s">
        <v>33135</v>
      </c>
      <c r="I6146" t="s">
        <v>5</v>
      </c>
      <c r="J6146">
        <v>470.3</v>
      </c>
    </row>
    <row r="6147" spans="1:10" x14ac:dyDescent="0.2">
      <c r="A6147" t="s">
        <v>6383</v>
      </c>
      <c r="B6147" t="s">
        <v>33136</v>
      </c>
      <c r="I6147" t="s">
        <v>5</v>
      </c>
      <c r="J6147">
        <v>584.65</v>
      </c>
    </row>
    <row r="6148" spans="1:10" x14ac:dyDescent="0.2">
      <c r="A6148" t="s">
        <v>6384</v>
      </c>
      <c r="B6148" t="s">
        <v>33136</v>
      </c>
      <c r="I6148" t="s">
        <v>5</v>
      </c>
      <c r="J6148">
        <v>537.48</v>
      </c>
    </row>
    <row r="6149" spans="1:10" x14ac:dyDescent="0.2">
      <c r="A6149" t="s">
        <v>6385</v>
      </c>
      <c r="B6149" t="s">
        <v>33137</v>
      </c>
      <c r="I6149" t="s">
        <v>5</v>
      </c>
      <c r="J6149">
        <v>270.55</v>
      </c>
    </row>
    <row r="6150" spans="1:10" x14ac:dyDescent="0.2">
      <c r="A6150" t="s">
        <v>6386</v>
      </c>
      <c r="B6150" t="s">
        <v>33137</v>
      </c>
      <c r="I6150" t="s">
        <v>5</v>
      </c>
      <c r="J6150">
        <v>249.34</v>
      </c>
    </row>
    <row r="6151" spans="1:10" x14ac:dyDescent="0.2">
      <c r="A6151" t="s">
        <v>6387</v>
      </c>
      <c r="B6151" t="s">
        <v>33138</v>
      </c>
      <c r="I6151" t="s">
        <v>5</v>
      </c>
      <c r="J6151">
        <v>315.83999999999997</v>
      </c>
    </row>
    <row r="6152" spans="1:10" x14ac:dyDescent="0.2">
      <c r="A6152" t="s">
        <v>6388</v>
      </c>
      <c r="B6152" t="s">
        <v>33138</v>
      </c>
      <c r="I6152" t="s">
        <v>5</v>
      </c>
      <c r="J6152">
        <v>291.07</v>
      </c>
    </row>
    <row r="6153" spans="1:10" x14ac:dyDescent="0.2">
      <c r="A6153" t="s">
        <v>6389</v>
      </c>
      <c r="B6153" t="s">
        <v>33139</v>
      </c>
      <c r="I6153" t="s">
        <v>5</v>
      </c>
      <c r="J6153">
        <v>360.89</v>
      </c>
    </row>
    <row r="6154" spans="1:10" x14ac:dyDescent="0.2">
      <c r="A6154" t="s">
        <v>6390</v>
      </c>
      <c r="B6154" t="s">
        <v>33139</v>
      </c>
      <c r="I6154" t="s">
        <v>5</v>
      </c>
      <c r="J6154">
        <v>332.59</v>
      </c>
    </row>
    <row r="6155" spans="1:10" x14ac:dyDescent="0.2">
      <c r="A6155" t="s">
        <v>6391</v>
      </c>
      <c r="B6155" t="s">
        <v>33140</v>
      </c>
      <c r="I6155" t="s">
        <v>5</v>
      </c>
      <c r="J6155">
        <v>406.08</v>
      </c>
    </row>
    <row r="6156" spans="1:10" x14ac:dyDescent="0.2">
      <c r="A6156" t="s">
        <v>6392</v>
      </c>
      <c r="B6156" t="s">
        <v>33140</v>
      </c>
      <c r="I6156" t="s">
        <v>5</v>
      </c>
      <c r="J6156">
        <v>374.24</v>
      </c>
    </row>
    <row r="6157" spans="1:10" x14ac:dyDescent="0.2">
      <c r="A6157" t="s">
        <v>6393</v>
      </c>
      <c r="B6157" t="s">
        <v>33141</v>
      </c>
      <c r="I6157" t="s">
        <v>5</v>
      </c>
      <c r="J6157">
        <v>451.14</v>
      </c>
    </row>
    <row r="6158" spans="1:10" x14ac:dyDescent="0.2">
      <c r="A6158" t="s">
        <v>6394</v>
      </c>
      <c r="B6158" t="s">
        <v>33141</v>
      </c>
      <c r="I6158" t="s">
        <v>5</v>
      </c>
      <c r="J6158">
        <v>415.77</v>
      </c>
    </row>
    <row r="6159" spans="1:10" x14ac:dyDescent="0.2">
      <c r="A6159" t="s">
        <v>6395</v>
      </c>
      <c r="B6159" t="s">
        <v>33142</v>
      </c>
      <c r="I6159" t="s">
        <v>5</v>
      </c>
      <c r="J6159">
        <v>541.35</v>
      </c>
    </row>
    <row r="6160" spans="1:10" x14ac:dyDescent="0.2">
      <c r="A6160" t="s">
        <v>6396</v>
      </c>
      <c r="B6160" t="s">
        <v>33142</v>
      </c>
      <c r="I6160" t="s">
        <v>5</v>
      </c>
      <c r="J6160">
        <v>498.91</v>
      </c>
    </row>
    <row r="6161" spans="1:10" x14ac:dyDescent="0.2">
      <c r="A6161" t="s">
        <v>6397</v>
      </c>
      <c r="B6161" t="s">
        <v>33143</v>
      </c>
      <c r="I6161" t="s">
        <v>5</v>
      </c>
      <c r="J6161">
        <v>631.11</v>
      </c>
    </row>
    <row r="6162" spans="1:10" x14ac:dyDescent="0.2">
      <c r="A6162" t="s">
        <v>6398</v>
      </c>
      <c r="B6162" t="s">
        <v>33143</v>
      </c>
      <c r="I6162" t="s">
        <v>5</v>
      </c>
      <c r="J6162">
        <v>581.64</v>
      </c>
    </row>
    <row r="6163" spans="1:10" x14ac:dyDescent="0.2">
      <c r="A6163" t="s">
        <v>6399</v>
      </c>
      <c r="B6163" t="s">
        <v>33144</v>
      </c>
      <c r="I6163" t="s">
        <v>5</v>
      </c>
      <c r="J6163">
        <v>721.72</v>
      </c>
    </row>
    <row r="6164" spans="1:10" x14ac:dyDescent="0.2">
      <c r="A6164" t="s">
        <v>6400</v>
      </c>
      <c r="B6164" t="s">
        <v>33144</v>
      </c>
      <c r="I6164" t="s">
        <v>5</v>
      </c>
      <c r="J6164">
        <v>665.13</v>
      </c>
    </row>
    <row r="6165" spans="1:10" x14ac:dyDescent="0.2">
      <c r="A6165" t="s">
        <v>6401</v>
      </c>
      <c r="B6165" t="s">
        <v>33145</v>
      </c>
      <c r="I6165" t="s">
        <v>5</v>
      </c>
      <c r="J6165">
        <v>811.82</v>
      </c>
    </row>
    <row r="6166" spans="1:10" x14ac:dyDescent="0.2">
      <c r="A6166" t="s">
        <v>6402</v>
      </c>
      <c r="B6166" t="s">
        <v>33145</v>
      </c>
      <c r="I6166" t="s">
        <v>5</v>
      </c>
      <c r="J6166">
        <v>748.16</v>
      </c>
    </row>
    <row r="6167" spans="1:10" x14ac:dyDescent="0.2">
      <c r="A6167" t="s">
        <v>6403</v>
      </c>
      <c r="B6167" t="s">
        <v>33146</v>
      </c>
      <c r="I6167" t="s">
        <v>5</v>
      </c>
      <c r="J6167">
        <v>903.48</v>
      </c>
    </row>
    <row r="6168" spans="1:10" x14ac:dyDescent="0.2">
      <c r="A6168" t="s">
        <v>6404</v>
      </c>
      <c r="B6168" t="s">
        <v>33146</v>
      </c>
      <c r="I6168" t="s">
        <v>5</v>
      </c>
      <c r="J6168">
        <v>832.73</v>
      </c>
    </row>
    <row r="6169" spans="1:10" x14ac:dyDescent="0.2">
      <c r="A6169" t="s">
        <v>6405</v>
      </c>
      <c r="B6169" t="s">
        <v>33147</v>
      </c>
      <c r="I6169" t="s">
        <v>5</v>
      </c>
      <c r="J6169">
        <v>1082.6199999999999</v>
      </c>
    </row>
    <row r="6170" spans="1:10" x14ac:dyDescent="0.2">
      <c r="A6170" t="s">
        <v>6406</v>
      </c>
      <c r="B6170" t="s">
        <v>33147</v>
      </c>
      <c r="I6170" t="s">
        <v>5</v>
      </c>
      <c r="J6170">
        <v>997.72</v>
      </c>
    </row>
    <row r="6171" spans="1:10" x14ac:dyDescent="0.2">
      <c r="A6171" t="s">
        <v>6407</v>
      </c>
      <c r="B6171" t="s">
        <v>33148</v>
      </c>
      <c r="I6171" t="s">
        <v>5</v>
      </c>
      <c r="J6171">
        <v>403.28</v>
      </c>
    </row>
    <row r="6172" spans="1:10" x14ac:dyDescent="0.2">
      <c r="A6172" t="s">
        <v>6408</v>
      </c>
      <c r="B6172" t="s">
        <v>33148</v>
      </c>
      <c r="I6172" t="s">
        <v>5</v>
      </c>
      <c r="J6172">
        <v>371.63</v>
      </c>
    </row>
    <row r="6173" spans="1:10" x14ac:dyDescent="0.2">
      <c r="A6173" t="s">
        <v>6409</v>
      </c>
      <c r="B6173" t="s">
        <v>33149</v>
      </c>
      <c r="I6173" t="s">
        <v>5</v>
      </c>
      <c r="J6173">
        <v>470.98</v>
      </c>
    </row>
    <row r="6174" spans="1:10" x14ac:dyDescent="0.2">
      <c r="A6174" t="s">
        <v>6410</v>
      </c>
      <c r="B6174" t="s">
        <v>33149</v>
      </c>
      <c r="I6174" t="s">
        <v>5</v>
      </c>
      <c r="J6174">
        <v>434.02</v>
      </c>
    </row>
    <row r="6175" spans="1:10" x14ac:dyDescent="0.2">
      <c r="A6175" t="s">
        <v>6411</v>
      </c>
      <c r="B6175" t="s">
        <v>33150</v>
      </c>
      <c r="I6175" t="s">
        <v>5</v>
      </c>
      <c r="J6175">
        <v>538.14</v>
      </c>
    </row>
    <row r="6176" spans="1:10" x14ac:dyDescent="0.2">
      <c r="A6176" t="s">
        <v>6412</v>
      </c>
      <c r="B6176" t="s">
        <v>33150</v>
      </c>
      <c r="I6176" t="s">
        <v>5</v>
      </c>
      <c r="J6176">
        <v>495.91</v>
      </c>
    </row>
    <row r="6177" spans="1:10" x14ac:dyDescent="0.2">
      <c r="A6177" t="s">
        <v>6413</v>
      </c>
      <c r="B6177" t="s">
        <v>33151</v>
      </c>
      <c r="I6177" t="s">
        <v>5</v>
      </c>
      <c r="J6177">
        <v>605.37</v>
      </c>
    </row>
    <row r="6178" spans="1:10" x14ac:dyDescent="0.2">
      <c r="A6178" t="s">
        <v>6414</v>
      </c>
      <c r="B6178" t="s">
        <v>33151</v>
      </c>
      <c r="I6178" t="s">
        <v>5</v>
      </c>
      <c r="J6178">
        <v>557.86</v>
      </c>
    </row>
    <row r="6179" spans="1:10" x14ac:dyDescent="0.2">
      <c r="A6179" t="s">
        <v>6415</v>
      </c>
      <c r="B6179" t="s">
        <v>33152</v>
      </c>
      <c r="I6179" t="s">
        <v>5</v>
      </c>
      <c r="J6179">
        <v>672.6</v>
      </c>
    </row>
    <row r="6180" spans="1:10" x14ac:dyDescent="0.2">
      <c r="A6180" t="s">
        <v>6416</v>
      </c>
      <c r="B6180" t="s">
        <v>33152</v>
      </c>
      <c r="I6180" t="s">
        <v>5</v>
      </c>
      <c r="J6180">
        <v>619.82000000000005</v>
      </c>
    </row>
    <row r="6181" spans="1:10" x14ac:dyDescent="0.2">
      <c r="A6181" t="s">
        <v>6417</v>
      </c>
      <c r="B6181" t="s">
        <v>33153</v>
      </c>
      <c r="I6181" t="s">
        <v>5</v>
      </c>
      <c r="J6181">
        <v>807.09</v>
      </c>
    </row>
    <row r="6182" spans="1:10" x14ac:dyDescent="0.2">
      <c r="A6182" t="s">
        <v>6418</v>
      </c>
      <c r="B6182" t="s">
        <v>33153</v>
      </c>
      <c r="I6182" t="s">
        <v>5</v>
      </c>
      <c r="J6182">
        <v>743.75</v>
      </c>
    </row>
    <row r="6183" spans="1:10" x14ac:dyDescent="0.2">
      <c r="A6183" t="s">
        <v>6419</v>
      </c>
      <c r="B6183" t="s">
        <v>33154</v>
      </c>
      <c r="I6183" t="s">
        <v>5</v>
      </c>
      <c r="J6183">
        <v>941.48</v>
      </c>
    </row>
    <row r="6184" spans="1:10" x14ac:dyDescent="0.2">
      <c r="A6184" t="s">
        <v>6420</v>
      </c>
      <c r="B6184" t="s">
        <v>33154</v>
      </c>
      <c r="I6184" t="s">
        <v>5</v>
      </c>
      <c r="J6184">
        <v>867.59</v>
      </c>
    </row>
    <row r="6185" spans="1:10" x14ac:dyDescent="0.2">
      <c r="A6185" t="s">
        <v>6421</v>
      </c>
      <c r="B6185" t="s">
        <v>33155</v>
      </c>
      <c r="I6185" t="s">
        <v>5</v>
      </c>
      <c r="J6185">
        <v>1075.96</v>
      </c>
    </row>
    <row r="6186" spans="1:10" x14ac:dyDescent="0.2">
      <c r="A6186" t="s">
        <v>6422</v>
      </c>
      <c r="B6186" t="s">
        <v>33155</v>
      </c>
      <c r="I6186" t="s">
        <v>5</v>
      </c>
      <c r="J6186">
        <v>991.53</v>
      </c>
    </row>
    <row r="6187" spans="1:10" x14ac:dyDescent="0.2">
      <c r="A6187" t="s">
        <v>6423</v>
      </c>
      <c r="B6187" t="s">
        <v>33156</v>
      </c>
      <c r="I6187" t="s">
        <v>5</v>
      </c>
      <c r="J6187">
        <v>1210.3699999999999</v>
      </c>
    </row>
    <row r="6188" spans="1:10" x14ac:dyDescent="0.2">
      <c r="A6188" t="s">
        <v>6424</v>
      </c>
      <c r="B6188" t="s">
        <v>33156</v>
      </c>
      <c r="I6188" t="s">
        <v>5</v>
      </c>
      <c r="J6188">
        <v>1115.3900000000001</v>
      </c>
    </row>
    <row r="6189" spans="1:10" x14ac:dyDescent="0.2">
      <c r="A6189" t="s">
        <v>6425</v>
      </c>
      <c r="B6189" t="s">
        <v>33157</v>
      </c>
      <c r="I6189" t="s">
        <v>5</v>
      </c>
      <c r="J6189">
        <v>1345.23</v>
      </c>
    </row>
    <row r="6190" spans="1:10" x14ac:dyDescent="0.2">
      <c r="A6190" t="s">
        <v>6426</v>
      </c>
      <c r="B6190" t="s">
        <v>33157</v>
      </c>
      <c r="I6190" t="s">
        <v>5</v>
      </c>
      <c r="J6190">
        <v>1239.6600000000001</v>
      </c>
    </row>
    <row r="6191" spans="1:10" x14ac:dyDescent="0.2">
      <c r="A6191" t="s">
        <v>6427</v>
      </c>
      <c r="B6191" t="s">
        <v>33158</v>
      </c>
      <c r="I6191" t="s">
        <v>5</v>
      </c>
      <c r="J6191">
        <v>1614.13</v>
      </c>
    </row>
    <row r="6192" spans="1:10" x14ac:dyDescent="0.2">
      <c r="A6192" t="s">
        <v>6428</v>
      </c>
      <c r="B6192" t="s">
        <v>33158</v>
      </c>
      <c r="I6192" t="s">
        <v>5</v>
      </c>
      <c r="J6192">
        <v>1487.46</v>
      </c>
    </row>
    <row r="6193" spans="1:10" x14ac:dyDescent="0.2">
      <c r="A6193" t="s">
        <v>6429</v>
      </c>
      <c r="B6193" t="s">
        <v>33159</v>
      </c>
      <c r="I6193" t="s">
        <v>5</v>
      </c>
      <c r="J6193">
        <v>1748.57</v>
      </c>
    </row>
    <row r="6194" spans="1:10" x14ac:dyDescent="0.2">
      <c r="A6194" t="s">
        <v>6430</v>
      </c>
      <c r="B6194" t="s">
        <v>33159</v>
      </c>
      <c r="I6194" t="s">
        <v>5</v>
      </c>
      <c r="J6194">
        <v>1611.35</v>
      </c>
    </row>
    <row r="6195" spans="1:10" x14ac:dyDescent="0.2">
      <c r="A6195" t="s">
        <v>6431</v>
      </c>
      <c r="B6195" t="s">
        <v>33160</v>
      </c>
      <c r="I6195" t="s">
        <v>5</v>
      </c>
      <c r="J6195">
        <v>2017.46</v>
      </c>
    </row>
    <row r="6196" spans="1:10" x14ac:dyDescent="0.2">
      <c r="A6196" t="s">
        <v>6432</v>
      </c>
      <c r="B6196" t="s">
        <v>33160</v>
      </c>
      <c r="I6196" t="s">
        <v>5</v>
      </c>
      <c r="J6196">
        <v>1859.14</v>
      </c>
    </row>
    <row r="6197" spans="1:10" x14ac:dyDescent="0.2">
      <c r="A6197" t="s">
        <v>6433</v>
      </c>
      <c r="B6197" t="s">
        <v>33161</v>
      </c>
      <c r="I6197" t="s">
        <v>5</v>
      </c>
      <c r="J6197">
        <v>2690.09</v>
      </c>
    </row>
    <row r="6198" spans="1:10" x14ac:dyDescent="0.2">
      <c r="A6198" t="s">
        <v>6434</v>
      </c>
      <c r="B6198" t="s">
        <v>33161</v>
      </c>
      <c r="I6198" t="s">
        <v>5</v>
      </c>
      <c r="J6198">
        <v>2478.9899999999998</v>
      </c>
    </row>
    <row r="6199" spans="1:10" x14ac:dyDescent="0.2">
      <c r="A6199" t="s">
        <v>6435</v>
      </c>
      <c r="B6199" t="s">
        <v>33162</v>
      </c>
      <c r="I6199" t="s">
        <v>5</v>
      </c>
      <c r="J6199">
        <v>3362.7</v>
      </c>
    </row>
    <row r="6200" spans="1:10" x14ac:dyDescent="0.2">
      <c r="A6200" t="s">
        <v>6436</v>
      </c>
      <c r="B6200" t="s">
        <v>33162</v>
      </c>
      <c r="I6200" t="s">
        <v>5</v>
      </c>
      <c r="J6200">
        <v>3098.81</v>
      </c>
    </row>
    <row r="6201" spans="1:10" x14ac:dyDescent="0.2">
      <c r="A6201" t="s">
        <v>6437</v>
      </c>
      <c r="B6201" t="s">
        <v>33163</v>
      </c>
      <c r="I6201" t="s">
        <v>5</v>
      </c>
      <c r="J6201">
        <v>856.98</v>
      </c>
    </row>
    <row r="6202" spans="1:10" x14ac:dyDescent="0.2">
      <c r="A6202" t="s">
        <v>6438</v>
      </c>
      <c r="B6202" t="s">
        <v>33163</v>
      </c>
      <c r="I6202" t="s">
        <v>5</v>
      </c>
      <c r="J6202">
        <v>790.51</v>
      </c>
    </row>
    <row r="6203" spans="1:10" x14ac:dyDescent="0.2">
      <c r="A6203" t="s">
        <v>6439</v>
      </c>
      <c r="B6203" t="s">
        <v>33164</v>
      </c>
      <c r="I6203" t="s">
        <v>5</v>
      </c>
      <c r="J6203">
        <v>1028.29</v>
      </c>
    </row>
    <row r="6204" spans="1:10" x14ac:dyDescent="0.2">
      <c r="A6204" t="s">
        <v>6440</v>
      </c>
      <c r="B6204" t="s">
        <v>33164</v>
      </c>
      <c r="I6204" t="s">
        <v>5</v>
      </c>
      <c r="J6204">
        <v>948.53</v>
      </c>
    </row>
    <row r="6205" spans="1:10" x14ac:dyDescent="0.2">
      <c r="A6205" t="s">
        <v>6441</v>
      </c>
      <c r="B6205" t="s">
        <v>33165</v>
      </c>
      <c r="I6205" t="s">
        <v>5</v>
      </c>
      <c r="J6205">
        <v>1199.55</v>
      </c>
    </row>
    <row r="6206" spans="1:10" x14ac:dyDescent="0.2">
      <c r="A6206" t="s">
        <v>6442</v>
      </c>
      <c r="B6206" t="s">
        <v>33165</v>
      </c>
      <c r="I6206" t="s">
        <v>5</v>
      </c>
      <c r="J6206">
        <v>1106.52</v>
      </c>
    </row>
    <row r="6207" spans="1:10" x14ac:dyDescent="0.2">
      <c r="A6207" t="s">
        <v>6443</v>
      </c>
      <c r="B6207" t="s">
        <v>33166</v>
      </c>
      <c r="I6207" t="s">
        <v>5</v>
      </c>
      <c r="J6207">
        <v>1370.85</v>
      </c>
    </row>
    <row r="6208" spans="1:10" x14ac:dyDescent="0.2">
      <c r="A6208" t="s">
        <v>6444</v>
      </c>
      <c r="B6208" t="s">
        <v>33166</v>
      </c>
      <c r="I6208" t="s">
        <v>5</v>
      </c>
      <c r="J6208">
        <v>1264.53</v>
      </c>
    </row>
    <row r="6209" spans="1:10" x14ac:dyDescent="0.2">
      <c r="A6209" t="s">
        <v>6445</v>
      </c>
      <c r="B6209" t="s">
        <v>33167</v>
      </c>
      <c r="I6209" t="s">
        <v>5</v>
      </c>
      <c r="J6209">
        <v>1542.14</v>
      </c>
    </row>
    <row r="6210" spans="1:10" x14ac:dyDescent="0.2">
      <c r="A6210" t="s">
        <v>6446</v>
      </c>
      <c r="B6210" t="s">
        <v>33167</v>
      </c>
      <c r="I6210" t="s">
        <v>5</v>
      </c>
      <c r="J6210">
        <v>1422.54</v>
      </c>
    </row>
    <row r="6211" spans="1:10" x14ac:dyDescent="0.2">
      <c r="A6211" t="s">
        <v>6447</v>
      </c>
      <c r="B6211" t="s">
        <v>33168</v>
      </c>
      <c r="I6211" t="s">
        <v>5</v>
      </c>
      <c r="J6211">
        <v>1714.03</v>
      </c>
    </row>
    <row r="6212" spans="1:10" x14ac:dyDescent="0.2">
      <c r="A6212" t="s">
        <v>6448</v>
      </c>
      <c r="B6212" t="s">
        <v>33168</v>
      </c>
      <c r="I6212" t="s">
        <v>5</v>
      </c>
      <c r="J6212">
        <v>1581.1</v>
      </c>
    </row>
    <row r="6213" spans="1:10" x14ac:dyDescent="0.2">
      <c r="A6213" t="s">
        <v>6449</v>
      </c>
      <c r="B6213" t="s">
        <v>33169</v>
      </c>
      <c r="I6213" t="s">
        <v>5</v>
      </c>
      <c r="J6213">
        <v>2056.62</v>
      </c>
    </row>
    <row r="6214" spans="1:10" x14ac:dyDescent="0.2">
      <c r="A6214" t="s">
        <v>6450</v>
      </c>
      <c r="B6214" t="s">
        <v>33169</v>
      </c>
      <c r="I6214" t="s">
        <v>5</v>
      </c>
      <c r="J6214">
        <v>1897.11</v>
      </c>
    </row>
    <row r="6215" spans="1:10" x14ac:dyDescent="0.2">
      <c r="A6215" t="s">
        <v>6451</v>
      </c>
      <c r="B6215" t="s">
        <v>33170</v>
      </c>
      <c r="I6215" t="s">
        <v>5</v>
      </c>
      <c r="J6215">
        <v>2570.52</v>
      </c>
    </row>
    <row r="6216" spans="1:10" x14ac:dyDescent="0.2">
      <c r="A6216" t="s">
        <v>6452</v>
      </c>
      <c r="B6216" t="s">
        <v>33170</v>
      </c>
      <c r="I6216" t="s">
        <v>5</v>
      </c>
      <c r="J6216">
        <v>2371.16</v>
      </c>
    </row>
    <row r="6217" spans="1:10" x14ac:dyDescent="0.2">
      <c r="A6217" t="s">
        <v>6453</v>
      </c>
      <c r="B6217" t="s">
        <v>33171</v>
      </c>
      <c r="I6217" t="s">
        <v>5</v>
      </c>
      <c r="J6217">
        <v>2999.24</v>
      </c>
    </row>
    <row r="6218" spans="1:10" x14ac:dyDescent="0.2">
      <c r="A6218" t="s">
        <v>6454</v>
      </c>
      <c r="B6218" t="s">
        <v>33171</v>
      </c>
      <c r="I6218" t="s">
        <v>5</v>
      </c>
      <c r="J6218">
        <v>2766.64</v>
      </c>
    </row>
    <row r="6219" spans="1:10" x14ac:dyDescent="0.2">
      <c r="A6219" t="s">
        <v>6455</v>
      </c>
      <c r="B6219" t="s">
        <v>33172</v>
      </c>
      <c r="I6219" t="s">
        <v>5</v>
      </c>
      <c r="J6219">
        <v>3084.91</v>
      </c>
    </row>
    <row r="6220" spans="1:10" x14ac:dyDescent="0.2">
      <c r="A6220" t="s">
        <v>6456</v>
      </c>
      <c r="B6220" t="s">
        <v>33172</v>
      </c>
      <c r="I6220" t="s">
        <v>5</v>
      </c>
      <c r="J6220">
        <v>2845.65</v>
      </c>
    </row>
    <row r="6221" spans="1:10" x14ac:dyDescent="0.2">
      <c r="A6221" t="s">
        <v>6457</v>
      </c>
      <c r="B6221" t="s">
        <v>33173</v>
      </c>
      <c r="I6221" t="s">
        <v>5</v>
      </c>
      <c r="J6221">
        <v>3427.47</v>
      </c>
    </row>
    <row r="6222" spans="1:10" x14ac:dyDescent="0.2">
      <c r="A6222" t="s">
        <v>6458</v>
      </c>
      <c r="B6222" t="s">
        <v>33173</v>
      </c>
      <c r="I6222" t="s">
        <v>5</v>
      </c>
      <c r="J6222">
        <v>3161.65</v>
      </c>
    </row>
    <row r="6223" spans="1:10" x14ac:dyDescent="0.2">
      <c r="A6223" t="s">
        <v>6459</v>
      </c>
      <c r="B6223" t="s">
        <v>33174</v>
      </c>
      <c r="I6223" t="s">
        <v>5</v>
      </c>
      <c r="J6223">
        <v>4284.45</v>
      </c>
    </row>
    <row r="6224" spans="1:10" x14ac:dyDescent="0.2">
      <c r="A6224" t="s">
        <v>6460</v>
      </c>
      <c r="B6224" t="s">
        <v>33174</v>
      </c>
      <c r="I6224" t="s">
        <v>5</v>
      </c>
      <c r="J6224">
        <v>3952.17</v>
      </c>
    </row>
    <row r="6225" spans="1:10" x14ac:dyDescent="0.2">
      <c r="A6225" t="s">
        <v>6461</v>
      </c>
      <c r="B6225" t="s">
        <v>33175</v>
      </c>
      <c r="I6225" t="s">
        <v>5</v>
      </c>
      <c r="J6225">
        <v>3879.36</v>
      </c>
    </row>
    <row r="6226" spans="1:10" x14ac:dyDescent="0.2">
      <c r="A6226" t="s">
        <v>6462</v>
      </c>
      <c r="B6226" t="s">
        <v>33175</v>
      </c>
      <c r="I6226" t="s">
        <v>5</v>
      </c>
      <c r="J6226">
        <v>3581.13</v>
      </c>
    </row>
    <row r="6227" spans="1:10" x14ac:dyDescent="0.2">
      <c r="A6227" t="s">
        <v>6463</v>
      </c>
      <c r="B6227" t="s">
        <v>33176</v>
      </c>
      <c r="I6227" t="s">
        <v>5</v>
      </c>
      <c r="J6227">
        <v>4310.17</v>
      </c>
    </row>
    <row r="6228" spans="1:10" x14ac:dyDescent="0.2">
      <c r="A6228" t="s">
        <v>6464</v>
      </c>
      <c r="B6228" t="s">
        <v>33176</v>
      </c>
      <c r="I6228" t="s">
        <v>5</v>
      </c>
      <c r="J6228">
        <v>3978.82</v>
      </c>
    </row>
    <row r="6229" spans="1:10" x14ac:dyDescent="0.2">
      <c r="A6229" t="s">
        <v>6465</v>
      </c>
      <c r="B6229" t="s">
        <v>33177</v>
      </c>
      <c r="I6229" t="s">
        <v>5</v>
      </c>
      <c r="J6229">
        <v>5387.99</v>
      </c>
    </row>
    <row r="6230" spans="1:10" x14ac:dyDescent="0.2">
      <c r="A6230" t="s">
        <v>6466</v>
      </c>
      <c r="B6230" t="s">
        <v>33177</v>
      </c>
      <c r="I6230" t="s">
        <v>5</v>
      </c>
      <c r="J6230">
        <v>4973.79</v>
      </c>
    </row>
    <row r="6231" spans="1:10" x14ac:dyDescent="0.2">
      <c r="A6231" t="s">
        <v>6467</v>
      </c>
      <c r="B6231" t="s">
        <v>33178</v>
      </c>
      <c r="I6231" t="s">
        <v>5</v>
      </c>
      <c r="J6231">
        <v>258.58999999999997</v>
      </c>
    </row>
    <row r="6232" spans="1:10" x14ac:dyDescent="0.2">
      <c r="A6232" t="s">
        <v>6468</v>
      </c>
      <c r="B6232" t="s">
        <v>33178</v>
      </c>
      <c r="I6232" t="s">
        <v>5</v>
      </c>
      <c r="J6232">
        <v>243.38</v>
      </c>
    </row>
    <row r="6233" spans="1:10" x14ac:dyDescent="0.2">
      <c r="A6233" t="s">
        <v>6469</v>
      </c>
      <c r="B6233" t="s">
        <v>33179</v>
      </c>
      <c r="I6233" t="s">
        <v>5</v>
      </c>
      <c r="J6233">
        <v>272.04000000000002</v>
      </c>
    </row>
    <row r="6234" spans="1:10" x14ac:dyDescent="0.2">
      <c r="A6234" t="s">
        <v>6470</v>
      </c>
      <c r="B6234" t="s">
        <v>33179</v>
      </c>
      <c r="I6234" t="s">
        <v>5</v>
      </c>
      <c r="J6234">
        <v>256.08999999999997</v>
      </c>
    </row>
    <row r="6235" spans="1:10" x14ac:dyDescent="0.2">
      <c r="A6235" t="s">
        <v>6471</v>
      </c>
      <c r="B6235" t="s">
        <v>33180</v>
      </c>
      <c r="I6235" t="s">
        <v>5</v>
      </c>
      <c r="J6235">
        <v>209.9</v>
      </c>
    </row>
    <row r="6236" spans="1:10" x14ac:dyDescent="0.2">
      <c r="A6236" t="s">
        <v>6472</v>
      </c>
      <c r="B6236" t="s">
        <v>33180</v>
      </c>
      <c r="I6236" t="s">
        <v>5</v>
      </c>
      <c r="J6236">
        <v>196.26</v>
      </c>
    </row>
    <row r="6237" spans="1:10" x14ac:dyDescent="0.2">
      <c r="A6237" t="s">
        <v>6473</v>
      </c>
      <c r="B6237" t="s">
        <v>33181</v>
      </c>
      <c r="I6237" t="s">
        <v>5</v>
      </c>
      <c r="J6237">
        <v>185.57</v>
      </c>
    </row>
    <row r="6238" spans="1:10" x14ac:dyDescent="0.2">
      <c r="A6238" t="s">
        <v>6474</v>
      </c>
      <c r="B6238" t="s">
        <v>33181</v>
      </c>
      <c r="I6238" t="s">
        <v>5</v>
      </c>
      <c r="J6238">
        <v>172.74</v>
      </c>
    </row>
    <row r="6239" spans="1:10" x14ac:dyDescent="0.2">
      <c r="A6239" t="s">
        <v>6475</v>
      </c>
      <c r="B6239" t="s">
        <v>33182</v>
      </c>
      <c r="I6239" t="s">
        <v>5</v>
      </c>
      <c r="J6239">
        <v>182.17</v>
      </c>
    </row>
    <row r="6240" spans="1:10" x14ac:dyDescent="0.2">
      <c r="A6240" t="s">
        <v>6476</v>
      </c>
      <c r="B6240" t="s">
        <v>33182</v>
      </c>
      <c r="I6240" t="s">
        <v>5</v>
      </c>
      <c r="J6240">
        <v>165.87</v>
      </c>
    </row>
    <row r="6241" spans="1:10" x14ac:dyDescent="0.2">
      <c r="A6241" t="s">
        <v>6477</v>
      </c>
      <c r="B6241" t="s">
        <v>33183</v>
      </c>
      <c r="I6241" t="s">
        <v>5</v>
      </c>
      <c r="J6241">
        <v>227.18</v>
      </c>
    </row>
    <row r="6242" spans="1:10" x14ac:dyDescent="0.2">
      <c r="A6242" t="s">
        <v>6478</v>
      </c>
      <c r="B6242" t="s">
        <v>33183</v>
      </c>
      <c r="I6242" t="s">
        <v>5</v>
      </c>
      <c r="J6242">
        <v>207.62</v>
      </c>
    </row>
    <row r="6243" spans="1:10" x14ac:dyDescent="0.2">
      <c r="A6243" t="s">
        <v>6479</v>
      </c>
      <c r="B6243" t="s">
        <v>33184</v>
      </c>
      <c r="I6243" t="s">
        <v>5</v>
      </c>
      <c r="J6243">
        <v>282.48</v>
      </c>
    </row>
    <row r="6244" spans="1:10" x14ac:dyDescent="0.2">
      <c r="A6244" t="s">
        <v>6480</v>
      </c>
      <c r="B6244" t="s">
        <v>33184</v>
      </c>
      <c r="I6244" t="s">
        <v>5</v>
      </c>
      <c r="J6244">
        <v>258.2</v>
      </c>
    </row>
    <row r="6245" spans="1:10" x14ac:dyDescent="0.2">
      <c r="A6245" t="s">
        <v>6481</v>
      </c>
      <c r="B6245" t="s">
        <v>33185</v>
      </c>
      <c r="I6245" t="s">
        <v>5</v>
      </c>
      <c r="J6245">
        <v>392.21</v>
      </c>
    </row>
    <row r="6246" spans="1:10" x14ac:dyDescent="0.2">
      <c r="A6246" t="s">
        <v>6482</v>
      </c>
      <c r="B6246" t="s">
        <v>33185</v>
      </c>
      <c r="I6246" t="s">
        <v>5</v>
      </c>
      <c r="J6246">
        <v>359.98</v>
      </c>
    </row>
    <row r="6247" spans="1:10" x14ac:dyDescent="0.2">
      <c r="A6247" t="s">
        <v>6483</v>
      </c>
      <c r="B6247" t="s">
        <v>33186</v>
      </c>
      <c r="I6247" t="s">
        <v>5</v>
      </c>
      <c r="J6247">
        <v>454.92</v>
      </c>
    </row>
    <row r="6248" spans="1:10" x14ac:dyDescent="0.2">
      <c r="A6248" t="s">
        <v>6484</v>
      </c>
      <c r="B6248" t="s">
        <v>33186</v>
      </c>
      <c r="I6248" t="s">
        <v>5</v>
      </c>
      <c r="J6248">
        <v>417.67</v>
      </c>
    </row>
    <row r="6249" spans="1:10" x14ac:dyDescent="0.2">
      <c r="A6249" t="s">
        <v>6485</v>
      </c>
      <c r="B6249" t="s">
        <v>33187</v>
      </c>
      <c r="I6249" t="s">
        <v>5</v>
      </c>
      <c r="J6249">
        <v>527.46</v>
      </c>
    </row>
    <row r="6250" spans="1:10" x14ac:dyDescent="0.2">
      <c r="A6250" t="s">
        <v>6486</v>
      </c>
      <c r="B6250" t="s">
        <v>33187</v>
      </c>
      <c r="I6250" t="s">
        <v>5</v>
      </c>
      <c r="J6250">
        <v>483.86</v>
      </c>
    </row>
    <row r="6251" spans="1:10" x14ac:dyDescent="0.2">
      <c r="A6251" t="s">
        <v>6487</v>
      </c>
      <c r="B6251" t="s">
        <v>33188</v>
      </c>
      <c r="I6251" t="s">
        <v>5</v>
      </c>
      <c r="J6251">
        <v>764.29</v>
      </c>
    </row>
    <row r="6252" spans="1:10" x14ac:dyDescent="0.2">
      <c r="A6252" t="s">
        <v>6488</v>
      </c>
      <c r="B6252" t="s">
        <v>33188</v>
      </c>
      <c r="I6252" t="s">
        <v>5</v>
      </c>
      <c r="J6252">
        <v>703.59</v>
      </c>
    </row>
    <row r="6253" spans="1:10" x14ac:dyDescent="0.2">
      <c r="A6253" t="s">
        <v>6489</v>
      </c>
      <c r="B6253" t="s">
        <v>33189</v>
      </c>
      <c r="I6253" t="s">
        <v>5</v>
      </c>
      <c r="J6253">
        <v>841.67</v>
      </c>
    </row>
    <row r="6254" spans="1:10" x14ac:dyDescent="0.2">
      <c r="A6254" t="s">
        <v>6490</v>
      </c>
      <c r="B6254" t="s">
        <v>33189</v>
      </c>
      <c r="I6254" t="s">
        <v>5</v>
      </c>
      <c r="J6254">
        <v>775.22</v>
      </c>
    </row>
    <row r="6255" spans="1:10" x14ac:dyDescent="0.2">
      <c r="A6255" t="s">
        <v>6491</v>
      </c>
      <c r="B6255" t="s">
        <v>33190</v>
      </c>
      <c r="I6255" t="s">
        <v>5</v>
      </c>
      <c r="J6255">
        <v>1000.56</v>
      </c>
    </row>
    <row r="6256" spans="1:10" x14ac:dyDescent="0.2">
      <c r="A6256" t="s">
        <v>6492</v>
      </c>
      <c r="B6256" t="s">
        <v>33190</v>
      </c>
      <c r="I6256" t="s">
        <v>5</v>
      </c>
      <c r="J6256">
        <v>922.18</v>
      </c>
    </row>
    <row r="6257" spans="1:10" x14ac:dyDescent="0.2">
      <c r="A6257" t="s">
        <v>6493</v>
      </c>
      <c r="B6257" t="s">
        <v>33191</v>
      </c>
      <c r="I6257" t="s">
        <v>5</v>
      </c>
      <c r="J6257">
        <v>1862.73</v>
      </c>
    </row>
    <row r="6258" spans="1:10" x14ac:dyDescent="0.2">
      <c r="A6258" t="s">
        <v>6494</v>
      </c>
      <c r="B6258" t="s">
        <v>33191</v>
      </c>
      <c r="I6258" t="s">
        <v>5</v>
      </c>
      <c r="J6258">
        <v>1716.75</v>
      </c>
    </row>
    <row r="6259" spans="1:10" x14ac:dyDescent="0.2">
      <c r="A6259" t="s">
        <v>6495</v>
      </c>
      <c r="B6259" t="s">
        <v>33192</v>
      </c>
      <c r="I6259" t="s">
        <v>5</v>
      </c>
      <c r="J6259">
        <v>2244.29</v>
      </c>
    </row>
    <row r="6260" spans="1:10" x14ac:dyDescent="0.2">
      <c r="A6260" t="s">
        <v>6496</v>
      </c>
      <c r="B6260" t="s">
        <v>33192</v>
      </c>
      <c r="I6260" t="s">
        <v>5</v>
      </c>
      <c r="J6260">
        <v>2076.4699999999998</v>
      </c>
    </row>
    <row r="6261" spans="1:10" x14ac:dyDescent="0.2">
      <c r="A6261" t="s">
        <v>6497</v>
      </c>
      <c r="B6261" t="s">
        <v>33193</v>
      </c>
      <c r="I6261" t="s">
        <v>5</v>
      </c>
      <c r="J6261">
        <v>2507.33</v>
      </c>
    </row>
    <row r="6262" spans="1:10" x14ac:dyDescent="0.2">
      <c r="A6262" t="s">
        <v>6498</v>
      </c>
      <c r="B6262" t="s">
        <v>33193</v>
      </c>
      <c r="I6262" t="s">
        <v>5</v>
      </c>
      <c r="J6262">
        <v>2319.02</v>
      </c>
    </row>
    <row r="6263" spans="1:10" x14ac:dyDescent="0.2">
      <c r="A6263" t="s">
        <v>6499</v>
      </c>
      <c r="B6263" t="s">
        <v>33194</v>
      </c>
      <c r="I6263" t="s">
        <v>5</v>
      </c>
      <c r="J6263">
        <v>3601.69</v>
      </c>
    </row>
    <row r="6264" spans="1:10" x14ac:dyDescent="0.2">
      <c r="A6264" t="s">
        <v>6500</v>
      </c>
      <c r="B6264" t="s">
        <v>33194</v>
      </c>
      <c r="I6264" t="s">
        <v>5</v>
      </c>
      <c r="J6264">
        <v>3331.33</v>
      </c>
    </row>
    <row r="6265" spans="1:10" x14ac:dyDescent="0.2">
      <c r="A6265" t="s">
        <v>6501</v>
      </c>
      <c r="B6265" t="s">
        <v>33195</v>
      </c>
      <c r="I6265" t="s">
        <v>5</v>
      </c>
      <c r="J6265">
        <v>4292.1000000000004</v>
      </c>
    </row>
    <row r="6266" spans="1:10" x14ac:dyDescent="0.2">
      <c r="A6266" t="s">
        <v>6502</v>
      </c>
      <c r="B6266" t="s">
        <v>33195</v>
      </c>
      <c r="I6266" t="s">
        <v>5</v>
      </c>
      <c r="J6266">
        <v>3968.61</v>
      </c>
    </row>
    <row r="6267" spans="1:10" x14ac:dyDescent="0.2">
      <c r="A6267" t="s">
        <v>6503</v>
      </c>
      <c r="B6267" t="s">
        <v>33196</v>
      </c>
      <c r="I6267" t="s">
        <v>5</v>
      </c>
      <c r="J6267">
        <v>4651.05</v>
      </c>
    </row>
    <row r="6268" spans="1:10" x14ac:dyDescent="0.2">
      <c r="A6268" t="s">
        <v>6504</v>
      </c>
      <c r="B6268" t="s">
        <v>33196</v>
      </c>
      <c r="I6268" t="s">
        <v>5</v>
      </c>
      <c r="J6268">
        <v>4299.22</v>
      </c>
    </row>
    <row r="6269" spans="1:10" x14ac:dyDescent="0.2">
      <c r="A6269" t="s">
        <v>6505</v>
      </c>
      <c r="B6269" t="s">
        <v>33197</v>
      </c>
      <c r="I6269" t="s">
        <v>5</v>
      </c>
      <c r="J6269">
        <v>6831.46</v>
      </c>
    </row>
    <row r="6270" spans="1:10" x14ac:dyDescent="0.2">
      <c r="A6270" t="s">
        <v>6506</v>
      </c>
      <c r="B6270" t="s">
        <v>33197</v>
      </c>
      <c r="I6270" t="s">
        <v>5</v>
      </c>
      <c r="J6270">
        <v>6316.17</v>
      </c>
    </row>
    <row r="6271" spans="1:10" x14ac:dyDescent="0.2">
      <c r="A6271" t="s">
        <v>6507</v>
      </c>
      <c r="B6271" t="s">
        <v>33198</v>
      </c>
      <c r="I6271" t="s">
        <v>5</v>
      </c>
      <c r="J6271">
        <v>9060.18</v>
      </c>
    </row>
    <row r="6272" spans="1:10" x14ac:dyDescent="0.2">
      <c r="A6272" t="s">
        <v>6508</v>
      </c>
      <c r="B6272" t="s">
        <v>33198</v>
      </c>
      <c r="I6272" t="s">
        <v>5</v>
      </c>
      <c r="J6272">
        <v>8374.7199999999993</v>
      </c>
    </row>
    <row r="6273" spans="1:10" x14ac:dyDescent="0.2">
      <c r="A6273" t="s">
        <v>6509</v>
      </c>
      <c r="B6273" t="s">
        <v>33199</v>
      </c>
      <c r="I6273" t="s">
        <v>5</v>
      </c>
      <c r="J6273">
        <v>11312.94</v>
      </c>
    </row>
    <row r="6274" spans="1:10" x14ac:dyDescent="0.2">
      <c r="A6274" t="s">
        <v>6510</v>
      </c>
      <c r="B6274" t="s">
        <v>33199</v>
      </c>
      <c r="I6274" t="s">
        <v>5</v>
      </c>
      <c r="J6274">
        <v>10454.459999999999</v>
      </c>
    </row>
    <row r="6275" spans="1:10" x14ac:dyDescent="0.2">
      <c r="A6275" t="s">
        <v>6511</v>
      </c>
      <c r="B6275" t="s">
        <v>33200</v>
      </c>
      <c r="I6275" t="s">
        <v>4</v>
      </c>
      <c r="J6275">
        <v>288.08</v>
      </c>
    </row>
    <row r="6276" spans="1:10" x14ac:dyDescent="0.2">
      <c r="A6276" t="s">
        <v>6512</v>
      </c>
      <c r="B6276" t="s">
        <v>33200</v>
      </c>
      <c r="I6276" t="s">
        <v>4</v>
      </c>
      <c r="J6276">
        <v>264.2</v>
      </c>
    </row>
    <row r="6277" spans="1:10" x14ac:dyDescent="0.2">
      <c r="A6277" t="s">
        <v>6513</v>
      </c>
      <c r="B6277" t="s">
        <v>33201</v>
      </c>
      <c r="I6277" t="s">
        <v>4</v>
      </c>
      <c r="J6277">
        <v>370.32</v>
      </c>
    </row>
    <row r="6278" spans="1:10" x14ac:dyDescent="0.2">
      <c r="A6278" t="s">
        <v>6514</v>
      </c>
      <c r="B6278" t="s">
        <v>33201</v>
      </c>
      <c r="I6278" t="s">
        <v>4</v>
      </c>
      <c r="J6278">
        <v>339.65</v>
      </c>
    </row>
    <row r="6279" spans="1:10" x14ac:dyDescent="0.2">
      <c r="A6279" t="s">
        <v>6515</v>
      </c>
      <c r="B6279" t="s">
        <v>33202</v>
      </c>
      <c r="I6279" t="s">
        <v>4</v>
      </c>
      <c r="J6279">
        <v>430.69</v>
      </c>
    </row>
    <row r="6280" spans="1:10" x14ac:dyDescent="0.2">
      <c r="A6280" t="s">
        <v>6516</v>
      </c>
      <c r="B6280" t="s">
        <v>33202</v>
      </c>
      <c r="I6280" t="s">
        <v>4</v>
      </c>
      <c r="J6280">
        <v>394.94</v>
      </c>
    </row>
    <row r="6281" spans="1:10" x14ac:dyDescent="0.2">
      <c r="A6281" t="s">
        <v>6517</v>
      </c>
      <c r="B6281" t="s">
        <v>33203</v>
      </c>
      <c r="I6281" t="s">
        <v>4</v>
      </c>
      <c r="J6281">
        <v>523.9</v>
      </c>
    </row>
    <row r="6282" spans="1:10" x14ac:dyDescent="0.2">
      <c r="A6282" t="s">
        <v>6518</v>
      </c>
      <c r="B6282" t="s">
        <v>33203</v>
      </c>
      <c r="I6282" t="s">
        <v>4</v>
      </c>
      <c r="J6282">
        <v>480.38</v>
      </c>
    </row>
    <row r="6283" spans="1:10" x14ac:dyDescent="0.2">
      <c r="A6283" t="s">
        <v>6519</v>
      </c>
      <c r="B6283" t="s">
        <v>33204</v>
      </c>
      <c r="I6283" t="s">
        <v>4</v>
      </c>
      <c r="J6283">
        <v>693.42</v>
      </c>
    </row>
    <row r="6284" spans="1:10" x14ac:dyDescent="0.2">
      <c r="A6284" t="s">
        <v>6520</v>
      </c>
      <c r="B6284" t="s">
        <v>33204</v>
      </c>
      <c r="I6284" t="s">
        <v>4</v>
      </c>
      <c r="J6284">
        <v>636.14</v>
      </c>
    </row>
    <row r="6285" spans="1:10" x14ac:dyDescent="0.2">
      <c r="A6285" t="s">
        <v>6521</v>
      </c>
      <c r="B6285" t="s">
        <v>33205</v>
      </c>
      <c r="I6285" t="s">
        <v>4</v>
      </c>
      <c r="J6285">
        <v>811.67</v>
      </c>
    </row>
    <row r="6286" spans="1:10" x14ac:dyDescent="0.2">
      <c r="A6286" t="s">
        <v>6522</v>
      </c>
      <c r="B6286" t="s">
        <v>33205</v>
      </c>
      <c r="I6286" t="s">
        <v>4</v>
      </c>
      <c r="J6286">
        <v>744.58</v>
      </c>
    </row>
    <row r="6287" spans="1:10" x14ac:dyDescent="0.2">
      <c r="A6287" t="s">
        <v>6523</v>
      </c>
      <c r="B6287" t="s">
        <v>33206</v>
      </c>
      <c r="I6287" t="s">
        <v>4</v>
      </c>
      <c r="J6287">
        <v>986.25</v>
      </c>
    </row>
    <row r="6288" spans="1:10" x14ac:dyDescent="0.2">
      <c r="A6288" t="s">
        <v>6524</v>
      </c>
      <c r="B6288" t="s">
        <v>33206</v>
      </c>
      <c r="I6288" t="s">
        <v>4</v>
      </c>
      <c r="J6288">
        <v>905.38</v>
      </c>
    </row>
    <row r="6289" spans="1:10" x14ac:dyDescent="0.2">
      <c r="A6289" t="s">
        <v>6525</v>
      </c>
      <c r="B6289" t="s">
        <v>33207</v>
      </c>
      <c r="I6289" t="s">
        <v>4</v>
      </c>
      <c r="J6289">
        <v>936.85</v>
      </c>
    </row>
    <row r="6290" spans="1:10" x14ac:dyDescent="0.2">
      <c r="A6290" t="s">
        <v>6526</v>
      </c>
      <c r="B6290" t="s">
        <v>33207</v>
      </c>
      <c r="I6290" t="s">
        <v>4</v>
      </c>
      <c r="J6290">
        <v>859.09</v>
      </c>
    </row>
    <row r="6291" spans="1:10" x14ac:dyDescent="0.2">
      <c r="A6291" t="s">
        <v>6527</v>
      </c>
      <c r="B6291" t="s">
        <v>33208</v>
      </c>
      <c r="I6291" t="s">
        <v>4</v>
      </c>
      <c r="J6291">
        <v>1244.06</v>
      </c>
    </row>
    <row r="6292" spans="1:10" x14ac:dyDescent="0.2">
      <c r="A6292" t="s">
        <v>6528</v>
      </c>
      <c r="B6292" t="s">
        <v>33208</v>
      </c>
      <c r="I6292" t="s">
        <v>4</v>
      </c>
      <c r="J6292">
        <v>1142.06</v>
      </c>
    </row>
    <row r="6293" spans="1:10" x14ac:dyDescent="0.2">
      <c r="A6293" t="s">
        <v>6529</v>
      </c>
      <c r="B6293" t="s">
        <v>33209</v>
      </c>
      <c r="I6293" t="s">
        <v>4</v>
      </c>
      <c r="J6293">
        <v>1458.75</v>
      </c>
    </row>
    <row r="6294" spans="1:10" x14ac:dyDescent="0.2">
      <c r="A6294" t="s">
        <v>6530</v>
      </c>
      <c r="B6294" t="s">
        <v>33209</v>
      </c>
      <c r="I6294" t="s">
        <v>4</v>
      </c>
      <c r="J6294">
        <v>1338.84</v>
      </c>
    </row>
    <row r="6295" spans="1:10" x14ac:dyDescent="0.2">
      <c r="A6295" t="s">
        <v>6531</v>
      </c>
      <c r="B6295" t="s">
        <v>33210</v>
      </c>
      <c r="I6295" t="s">
        <v>4</v>
      </c>
      <c r="J6295">
        <v>1890.13</v>
      </c>
    </row>
    <row r="6296" spans="1:10" x14ac:dyDescent="0.2">
      <c r="A6296" t="s">
        <v>6532</v>
      </c>
      <c r="B6296" t="s">
        <v>33210</v>
      </c>
      <c r="I6296" t="s">
        <v>4</v>
      </c>
      <c r="J6296">
        <v>1736.63</v>
      </c>
    </row>
    <row r="6297" spans="1:10" x14ac:dyDescent="0.2">
      <c r="A6297" t="s">
        <v>6533</v>
      </c>
      <c r="B6297" t="s">
        <v>33211</v>
      </c>
      <c r="I6297" t="s">
        <v>4</v>
      </c>
      <c r="J6297">
        <v>2128.15</v>
      </c>
    </row>
    <row r="6298" spans="1:10" x14ac:dyDescent="0.2">
      <c r="A6298" t="s">
        <v>6534</v>
      </c>
      <c r="B6298" t="s">
        <v>33211</v>
      </c>
      <c r="I6298" t="s">
        <v>4</v>
      </c>
      <c r="J6298">
        <v>1955.52</v>
      </c>
    </row>
    <row r="6299" spans="1:10" x14ac:dyDescent="0.2">
      <c r="A6299" t="s">
        <v>6535</v>
      </c>
      <c r="B6299" t="s">
        <v>33212</v>
      </c>
      <c r="I6299" t="s">
        <v>4</v>
      </c>
      <c r="J6299">
        <v>651.26</v>
      </c>
    </row>
    <row r="6300" spans="1:10" x14ac:dyDescent="0.2">
      <c r="A6300" t="s">
        <v>6536</v>
      </c>
      <c r="B6300" t="s">
        <v>33212</v>
      </c>
      <c r="I6300" t="s">
        <v>4</v>
      </c>
      <c r="J6300">
        <v>595.29</v>
      </c>
    </row>
    <row r="6301" spans="1:10" x14ac:dyDescent="0.2">
      <c r="A6301" t="s">
        <v>6537</v>
      </c>
      <c r="B6301" t="s">
        <v>33213</v>
      </c>
      <c r="I6301" t="s">
        <v>4</v>
      </c>
      <c r="J6301">
        <v>837.68</v>
      </c>
    </row>
    <row r="6302" spans="1:10" x14ac:dyDescent="0.2">
      <c r="A6302" t="s">
        <v>6538</v>
      </c>
      <c r="B6302" t="s">
        <v>33213</v>
      </c>
      <c r="I6302" t="s">
        <v>4</v>
      </c>
      <c r="J6302">
        <v>765.76</v>
      </c>
    </row>
    <row r="6303" spans="1:10" x14ac:dyDescent="0.2">
      <c r="A6303" t="s">
        <v>6539</v>
      </c>
      <c r="B6303" t="s">
        <v>33214</v>
      </c>
      <c r="I6303" t="s">
        <v>4</v>
      </c>
      <c r="J6303">
        <v>1128.25</v>
      </c>
    </row>
    <row r="6304" spans="1:10" x14ac:dyDescent="0.2">
      <c r="A6304" t="s">
        <v>6540</v>
      </c>
      <c r="B6304" t="s">
        <v>33214</v>
      </c>
      <c r="I6304" t="s">
        <v>4</v>
      </c>
      <c r="J6304">
        <v>1032.69</v>
      </c>
    </row>
    <row r="6305" spans="1:10" x14ac:dyDescent="0.2">
      <c r="A6305" t="s">
        <v>6541</v>
      </c>
      <c r="B6305" t="s">
        <v>33215</v>
      </c>
      <c r="I6305" t="s">
        <v>4</v>
      </c>
      <c r="J6305">
        <v>1369.82</v>
      </c>
    </row>
    <row r="6306" spans="1:10" x14ac:dyDescent="0.2">
      <c r="A6306" t="s">
        <v>6542</v>
      </c>
      <c r="B6306" t="s">
        <v>33215</v>
      </c>
      <c r="I6306" t="s">
        <v>4</v>
      </c>
      <c r="J6306">
        <v>1253.71</v>
      </c>
    </row>
    <row r="6307" spans="1:10" x14ac:dyDescent="0.2">
      <c r="A6307" t="s">
        <v>6543</v>
      </c>
      <c r="B6307" t="s">
        <v>33216</v>
      </c>
      <c r="I6307" t="s">
        <v>4</v>
      </c>
      <c r="J6307">
        <v>1905.12</v>
      </c>
    </row>
    <row r="6308" spans="1:10" x14ac:dyDescent="0.2">
      <c r="A6308" t="s">
        <v>6544</v>
      </c>
      <c r="B6308" t="s">
        <v>33216</v>
      </c>
      <c r="I6308" t="s">
        <v>4</v>
      </c>
      <c r="J6308">
        <v>1745.61</v>
      </c>
    </row>
    <row r="6309" spans="1:10" x14ac:dyDescent="0.2">
      <c r="A6309" t="s">
        <v>6545</v>
      </c>
      <c r="B6309" t="s">
        <v>33217</v>
      </c>
      <c r="I6309" t="s">
        <v>4</v>
      </c>
      <c r="J6309">
        <v>2221.1799999999998</v>
      </c>
    </row>
    <row r="6310" spans="1:10" x14ac:dyDescent="0.2">
      <c r="A6310" t="s">
        <v>6546</v>
      </c>
      <c r="B6310" t="s">
        <v>33217</v>
      </c>
      <c r="I6310" t="s">
        <v>4</v>
      </c>
      <c r="J6310">
        <v>2034.92</v>
      </c>
    </row>
    <row r="6311" spans="1:10" x14ac:dyDescent="0.2">
      <c r="A6311" t="s">
        <v>6547</v>
      </c>
      <c r="B6311" t="s">
        <v>33218</v>
      </c>
      <c r="I6311" t="s">
        <v>4</v>
      </c>
      <c r="J6311">
        <v>2887.16</v>
      </c>
    </row>
    <row r="6312" spans="1:10" x14ac:dyDescent="0.2">
      <c r="A6312" t="s">
        <v>6548</v>
      </c>
      <c r="B6312" t="s">
        <v>33218</v>
      </c>
      <c r="I6312" t="s">
        <v>4</v>
      </c>
      <c r="J6312">
        <v>2648.44</v>
      </c>
    </row>
    <row r="6313" spans="1:10" x14ac:dyDescent="0.2">
      <c r="A6313" t="s">
        <v>6549</v>
      </c>
      <c r="B6313" t="s">
        <v>33219</v>
      </c>
      <c r="I6313" t="s">
        <v>4</v>
      </c>
      <c r="J6313">
        <v>3161.74</v>
      </c>
    </row>
    <row r="6314" spans="1:10" x14ac:dyDescent="0.2">
      <c r="A6314" t="s">
        <v>6550</v>
      </c>
      <c r="B6314" t="s">
        <v>33219</v>
      </c>
      <c r="I6314" t="s">
        <v>4</v>
      </c>
      <c r="J6314">
        <v>2900.66</v>
      </c>
    </row>
    <row r="6315" spans="1:10" x14ac:dyDescent="0.2">
      <c r="A6315" t="s">
        <v>6551</v>
      </c>
      <c r="B6315" t="s">
        <v>33220</v>
      </c>
      <c r="I6315" t="s">
        <v>4</v>
      </c>
      <c r="J6315">
        <v>3712.38</v>
      </c>
    </row>
    <row r="6316" spans="1:10" x14ac:dyDescent="0.2">
      <c r="A6316" t="s">
        <v>6552</v>
      </c>
      <c r="B6316" t="s">
        <v>33220</v>
      </c>
      <c r="I6316" t="s">
        <v>4</v>
      </c>
      <c r="J6316">
        <v>3405.96</v>
      </c>
    </row>
    <row r="6317" spans="1:10" x14ac:dyDescent="0.2">
      <c r="A6317" t="s">
        <v>6553</v>
      </c>
      <c r="B6317" t="s">
        <v>33221</v>
      </c>
      <c r="I6317" t="s">
        <v>4</v>
      </c>
      <c r="J6317">
        <v>4824.96</v>
      </c>
    </row>
    <row r="6318" spans="1:10" x14ac:dyDescent="0.2">
      <c r="A6318" t="s">
        <v>6554</v>
      </c>
      <c r="B6318" t="s">
        <v>33221</v>
      </c>
      <c r="I6318" t="s">
        <v>4</v>
      </c>
      <c r="J6318">
        <v>4431.1499999999996</v>
      </c>
    </row>
    <row r="6319" spans="1:10" x14ac:dyDescent="0.2">
      <c r="A6319" t="s">
        <v>6555</v>
      </c>
      <c r="B6319" t="s">
        <v>33222</v>
      </c>
      <c r="I6319" t="s">
        <v>4</v>
      </c>
      <c r="J6319">
        <v>6451.61</v>
      </c>
    </row>
    <row r="6320" spans="1:10" x14ac:dyDescent="0.2">
      <c r="A6320" t="s">
        <v>6556</v>
      </c>
      <c r="B6320" t="s">
        <v>33222</v>
      </c>
      <c r="I6320" t="s">
        <v>4</v>
      </c>
      <c r="J6320">
        <v>5932.14</v>
      </c>
    </row>
    <row r="6321" spans="1:10" x14ac:dyDescent="0.2">
      <c r="A6321" t="s">
        <v>6557</v>
      </c>
      <c r="B6321" t="s">
        <v>33223</v>
      </c>
      <c r="I6321" t="s">
        <v>4</v>
      </c>
      <c r="J6321">
        <v>7293.31</v>
      </c>
    </row>
    <row r="6322" spans="1:10" x14ac:dyDescent="0.2">
      <c r="A6322" t="s">
        <v>6558</v>
      </c>
      <c r="B6322" t="s">
        <v>33223</v>
      </c>
      <c r="I6322" t="s">
        <v>4</v>
      </c>
      <c r="J6322">
        <v>6706.88</v>
      </c>
    </row>
    <row r="6323" spans="1:10" x14ac:dyDescent="0.2">
      <c r="A6323" t="s">
        <v>6559</v>
      </c>
      <c r="B6323" t="s">
        <v>33224</v>
      </c>
      <c r="I6323" t="s">
        <v>5</v>
      </c>
      <c r="J6323">
        <v>6264.44</v>
      </c>
    </row>
    <row r="6324" spans="1:10" x14ac:dyDescent="0.2">
      <c r="A6324" t="s">
        <v>6560</v>
      </c>
      <c r="B6324" t="s">
        <v>33224</v>
      </c>
      <c r="I6324" t="s">
        <v>5</v>
      </c>
      <c r="J6324">
        <v>5742.86</v>
      </c>
    </row>
    <row r="6325" spans="1:10" x14ac:dyDescent="0.2">
      <c r="A6325" t="s">
        <v>6561</v>
      </c>
      <c r="B6325" t="s">
        <v>33225</v>
      </c>
      <c r="I6325" t="s">
        <v>5</v>
      </c>
      <c r="J6325">
        <v>15698.68</v>
      </c>
    </row>
    <row r="6326" spans="1:10" x14ac:dyDescent="0.2">
      <c r="A6326" t="s">
        <v>6562</v>
      </c>
      <c r="B6326" t="s">
        <v>33225</v>
      </c>
      <c r="I6326" t="s">
        <v>5</v>
      </c>
      <c r="J6326">
        <v>14561.5</v>
      </c>
    </row>
    <row r="6327" spans="1:10" x14ac:dyDescent="0.2">
      <c r="A6327" t="s">
        <v>6563</v>
      </c>
      <c r="B6327" t="s">
        <v>33226</v>
      </c>
      <c r="I6327" t="s">
        <v>113</v>
      </c>
      <c r="J6327">
        <v>71.569999999999993</v>
      </c>
    </row>
    <row r="6328" spans="1:10" x14ac:dyDescent="0.2">
      <c r="A6328" t="s">
        <v>6564</v>
      </c>
      <c r="B6328" t="s">
        <v>33226</v>
      </c>
      <c r="I6328" t="s">
        <v>113</v>
      </c>
      <c r="J6328">
        <v>69.66</v>
      </c>
    </row>
    <row r="6329" spans="1:10" x14ac:dyDescent="0.2">
      <c r="A6329" t="s">
        <v>6565</v>
      </c>
      <c r="B6329" t="s">
        <v>33227</v>
      </c>
      <c r="I6329" t="s">
        <v>5</v>
      </c>
      <c r="J6329">
        <v>76.27</v>
      </c>
    </row>
    <row r="6330" spans="1:10" x14ac:dyDescent="0.2">
      <c r="A6330" t="s">
        <v>6566</v>
      </c>
      <c r="B6330" t="s">
        <v>33227</v>
      </c>
      <c r="I6330" t="s">
        <v>5</v>
      </c>
      <c r="J6330">
        <v>73.209999999999994</v>
      </c>
    </row>
    <row r="6331" spans="1:10" x14ac:dyDescent="0.2">
      <c r="A6331" t="s">
        <v>6567</v>
      </c>
      <c r="B6331" t="s">
        <v>33228</v>
      </c>
      <c r="I6331" t="s">
        <v>5</v>
      </c>
      <c r="J6331">
        <v>131.26</v>
      </c>
    </row>
    <row r="6332" spans="1:10" x14ac:dyDescent="0.2">
      <c r="A6332" t="s">
        <v>6568</v>
      </c>
      <c r="B6332" t="s">
        <v>33228</v>
      </c>
      <c r="I6332" t="s">
        <v>5</v>
      </c>
      <c r="J6332">
        <v>127.43</v>
      </c>
    </row>
    <row r="6333" spans="1:10" x14ac:dyDescent="0.2">
      <c r="A6333" t="s">
        <v>6569</v>
      </c>
      <c r="B6333" t="s">
        <v>33229</v>
      </c>
      <c r="I6333" t="s">
        <v>5</v>
      </c>
      <c r="J6333">
        <v>241.02</v>
      </c>
    </row>
    <row r="6334" spans="1:10" x14ac:dyDescent="0.2">
      <c r="A6334" t="s">
        <v>6570</v>
      </c>
      <c r="B6334" t="s">
        <v>33229</v>
      </c>
      <c r="I6334" t="s">
        <v>5</v>
      </c>
      <c r="J6334">
        <v>236.8</v>
      </c>
    </row>
    <row r="6335" spans="1:10" x14ac:dyDescent="0.2">
      <c r="A6335" t="s">
        <v>6571</v>
      </c>
      <c r="B6335" t="s">
        <v>33230</v>
      </c>
      <c r="I6335" t="s">
        <v>5</v>
      </c>
      <c r="J6335">
        <v>473.78</v>
      </c>
    </row>
    <row r="6336" spans="1:10" x14ac:dyDescent="0.2">
      <c r="A6336" t="s">
        <v>6572</v>
      </c>
      <c r="B6336" t="s">
        <v>33230</v>
      </c>
      <c r="I6336" t="s">
        <v>5</v>
      </c>
      <c r="J6336">
        <v>468.03</v>
      </c>
    </row>
    <row r="6337" spans="1:10" x14ac:dyDescent="0.2">
      <c r="A6337" t="s">
        <v>6573</v>
      </c>
      <c r="B6337" t="s">
        <v>33231</v>
      </c>
      <c r="I6337" t="s">
        <v>5</v>
      </c>
      <c r="J6337">
        <v>54.17</v>
      </c>
    </row>
    <row r="6338" spans="1:10" x14ac:dyDescent="0.2">
      <c r="A6338" t="s">
        <v>6574</v>
      </c>
      <c r="B6338" t="s">
        <v>33231</v>
      </c>
      <c r="I6338" t="s">
        <v>5</v>
      </c>
      <c r="J6338">
        <v>52.63</v>
      </c>
    </row>
    <row r="6339" spans="1:10" x14ac:dyDescent="0.2">
      <c r="A6339" t="s">
        <v>6575</v>
      </c>
      <c r="B6339" t="s">
        <v>33232</v>
      </c>
      <c r="I6339" t="s">
        <v>5</v>
      </c>
      <c r="J6339">
        <v>80.489999999999995</v>
      </c>
    </row>
    <row r="6340" spans="1:10" x14ac:dyDescent="0.2">
      <c r="A6340" t="s">
        <v>6576</v>
      </c>
      <c r="B6340" t="s">
        <v>33232</v>
      </c>
      <c r="I6340" t="s">
        <v>5</v>
      </c>
      <c r="J6340">
        <v>78.58</v>
      </c>
    </row>
    <row r="6341" spans="1:10" x14ac:dyDescent="0.2">
      <c r="A6341" t="s">
        <v>6577</v>
      </c>
      <c r="B6341" t="s">
        <v>33233</v>
      </c>
      <c r="I6341" t="s">
        <v>5</v>
      </c>
      <c r="J6341">
        <v>142.27000000000001</v>
      </c>
    </row>
    <row r="6342" spans="1:10" x14ac:dyDescent="0.2">
      <c r="A6342" t="s">
        <v>6578</v>
      </c>
      <c r="B6342" t="s">
        <v>33233</v>
      </c>
      <c r="I6342" t="s">
        <v>5</v>
      </c>
      <c r="J6342">
        <v>139.4</v>
      </c>
    </row>
    <row r="6343" spans="1:10" x14ac:dyDescent="0.2">
      <c r="A6343" t="s">
        <v>6579</v>
      </c>
      <c r="B6343" t="s">
        <v>33234</v>
      </c>
      <c r="I6343" t="s">
        <v>5</v>
      </c>
      <c r="J6343">
        <v>323.81</v>
      </c>
    </row>
    <row r="6344" spans="1:10" x14ac:dyDescent="0.2">
      <c r="A6344" t="s">
        <v>6580</v>
      </c>
      <c r="B6344" t="s">
        <v>33234</v>
      </c>
      <c r="I6344" t="s">
        <v>5</v>
      </c>
      <c r="J6344">
        <v>319.97000000000003</v>
      </c>
    </row>
    <row r="6345" spans="1:10" x14ac:dyDescent="0.2">
      <c r="A6345" t="s">
        <v>6581</v>
      </c>
      <c r="B6345" t="s">
        <v>33235</v>
      </c>
      <c r="I6345" t="s">
        <v>5</v>
      </c>
      <c r="J6345">
        <v>74.19</v>
      </c>
    </row>
    <row r="6346" spans="1:10" x14ac:dyDescent="0.2">
      <c r="A6346" t="s">
        <v>6582</v>
      </c>
      <c r="B6346" t="s">
        <v>33235</v>
      </c>
      <c r="I6346" t="s">
        <v>5</v>
      </c>
      <c r="J6346">
        <v>70.739999999999995</v>
      </c>
    </row>
    <row r="6347" spans="1:10" x14ac:dyDescent="0.2">
      <c r="A6347" t="s">
        <v>6583</v>
      </c>
      <c r="B6347" t="s">
        <v>33236</v>
      </c>
      <c r="I6347" t="s">
        <v>5</v>
      </c>
      <c r="J6347">
        <v>94.56</v>
      </c>
    </row>
    <row r="6348" spans="1:10" x14ac:dyDescent="0.2">
      <c r="A6348" t="s">
        <v>6584</v>
      </c>
      <c r="B6348" t="s">
        <v>33236</v>
      </c>
      <c r="I6348" t="s">
        <v>5</v>
      </c>
      <c r="J6348">
        <v>90.15</v>
      </c>
    </row>
    <row r="6349" spans="1:10" x14ac:dyDescent="0.2">
      <c r="A6349" t="s">
        <v>6585</v>
      </c>
      <c r="B6349" t="s">
        <v>33237</v>
      </c>
      <c r="I6349" t="s">
        <v>5</v>
      </c>
      <c r="J6349">
        <v>101.18</v>
      </c>
    </row>
    <row r="6350" spans="1:10" x14ac:dyDescent="0.2">
      <c r="A6350" t="s">
        <v>6586</v>
      </c>
      <c r="B6350" t="s">
        <v>33237</v>
      </c>
      <c r="I6350" t="s">
        <v>5</v>
      </c>
      <c r="J6350">
        <v>96.39</v>
      </c>
    </row>
    <row r="6351" spans="1:10" x14ac:dyDescent="0.2">
      <c r="A6351" t="s">
        <v>6587</v>
      </c>
      <c r="B6351" t="s">
        <v>33238</v>
      </c>
      <c r="I6351" t="s">
        <v>5</v>
      </c>
      <c r="J6351">
        <v>107.82</v>
      </c>
    </row>
    <row r="6352" spans="1:10" x14ac:dyDescent="0.2">
      <c r="A6352" t="s">
        <v>6588</v>
      </c>
      <c r="B6352" t="s">
        <v>33238</v>
      </c>
      <c r="I6352" t="s">
        <v>5</v>
      </c>
      <c r="J6352">
        <v>102.46</v>
      </c>
    </row>
    <row r="6353" spans="1:10" x14ac:dyDescent="0.2">
      <c r="A6353" t="s">
        <v>6589</v>
      </c>
      <c r="B6353" t="s">
        <v>33239</v>
      </c>
      <c r="I6353" t="s">
        <v>5</v>
      </c>
      <c r="J6353">
        <v>116.81</v>
      </c>
    </row>
    <row r="6354" spans="1:10" x14ac:dyDescent="0.2">
      <c r="A6354" t="s">
        <v>6590</v>
      </c>
      <c r="B6354" t="s">
        <v>33239</v>
      </c>
      <c r="I6354" t="s">
        <v>5</v>
      </c>
      <c r="J6354">
        <v>111.07</v>
      </c>
    </row>
    <row r="6355" spans="1:10" x14ac:dyDescent="0.2">
      <c r="A6355" t="s">
        <v>6591</v>
      </c>
      <c r="B6355" t="s">
        <v>33240</v>
      </c>
      <c r="I6355" t="s">
        <v>5</v>
      </c>
      <c r="J6355">
        <v>117.52</v>
      </c>
    </row>
    <row r="6356" spans="1:10" x14ac:dyDescent="0.2">
      <c r="A6356" t="s">
        <v>6592</v>
      </c>
      <c r="B6356" t="s">
        <v>33240</v>
      </c>
      <c r="I6356" t="s">
        <v>5</v>
      </c>
      <c r="J6356">
        <v>111.21</v>
      </c>
    </row>
    <row r="6357" spans="1:10" x14ac:dyDescent="0.2">
      <c r="A6357" t="s">
        <v>6593</v>
      </c>
      <c r="B6357" t="s">
        <v>33241</v>
      </c>
      <c r="I6357" t="s">
        <v>5</v>
      </c>
      <c r="J6357">
        <v>124.21</v>
      </c>
    </row>
    <row r="6358" spans="1:10" x14ac:dyDescent="0.2">
      <c r="A6358" t="s">
        <v>6594</v>
      </c>
      <c r="B6358" t="s">
        <v>33241</v>
      </c>
      <c r="I6358" t="s">
        <v>5</v>
      </c>
      <c r="J6358">
        <v>117.51</v>
      </c>
    </row>
    <row r="6359" spans="1:10" x14ac:dyDescent="0.2">
      <c r="A6359" t="s">
        <v>6595</v>
      </c>
      <c r="B6359" t="s">
        <v>33242</v>
      </c>
      <c r="I6359" t="s">
        <v>5</v>
      </c>
      <c r="J6359">
        <v>33151.82</v>
      </c>
    </row>
    <row r="6360" spans="1:10" x14ac:dyDescent="0.2">
      <c r="A6360" t="s">
        <v>6596</v>
      </c>
      <c r="B6360" t="s">
        <v>33242</v>
      </c>
      <c r="I6360" t="s">
        <v>5</v>
      </c>
      <c r="J6360">
        <v>30465.5</v>
      </c>
    </row>
    <row r="6361" spans="1:10" x14ac:dyDescent="0.2">
      <c r="A6361" t="s">
        <v>6597</v>
      </c>
      <c r="B6361" t="s">
        <v>33243</v>
      </c>
      <c r="I6361" t="s">
        <v>5</v>
      </c>
      <c r="J6361">
        <v>54700.51</v>
      </c>
    </row>
    <row r="6362" spans="1:10" x14ac:dyDescent="0.2">
      <c r="A6362" t="s">
        <v>6598</v>
      </c>
      <c r="B6362" t="s">
        <v>33243</v>
      </c>
      <c r="I6362" t="s">
        <v>5</v>
      </c>
      <c r="J6362">
        <v>50268.08</v>
      </c>
    </row>
    <row r="6363" spans="1:10" x14ac:dyDescent="0.2">
      <c r="A6363" t="s">
        <v>6599</v>
      </c>
      <c r="B6363" t="s">
        <v>33244</v>
      </c>
      <c r="I6363" t="s">
        <v>4</v>
      </c>
      <c r="J6363">
        <v>660.35</v>
      </c>
    </row>
    <row r="6364" spans="1:10" x14ac:dyDescent="0.2">
      <c r="A6364" t="s">
        <v>6600</v>
      </c>
      <c r="B6364" t="s">
        <v>33244</v>
      </c>
      <c r="I6364" t="s">
        <v>4</v>
      </c>
      <c r="J6364">
        <v>660.35</v>
      </c>
    </row>
    <row r="6365" spans="1:10" x14ac:dyDescent="0.2">
      <c r="A6365" t="s">
        <v>6601</v>
      </c>
      <c r="B6365" t="s">
        <v>33245</v>
      </c>
      <c r="I6365" t="s">
        <v>4</v>
      </c>
      <c r="J6365">
        <v>875.56</v>
      </c>
    </row>
    <row r="6366" spans="1:10" x14ac:dyDescent="0.2">
      <c r="A6366" t="s">
        <v>6602</v>
      </c>
      <c r="B6366" t="s">
        <v>33245</v>
      </c>
      <c r="I6366" t="s">
        <v>4</v>
      </c>
      <c r="J6366">
        <v>875.56</v>
      </c>
    </row>
    <row r="6367" spans="1:10" x14ac:dyDescent="0.2">
      <c r="A6367" t="s">
        <v>6603</v>
      </c>
      <c r="B6367" t="s">
        <v>33246</v>
      </c>
      <c r="I6367" t="s">
        <v>4</v>
      </c>
      <c r="J6367">
        <v>1207.5</v>
      </c>
    </row>
    <row r="6368" spans="1:10" x14ac:dyDescent="0.2">
      <c r="A6368" t="s">
        <v>6604</v>
      </c>
      <c r="B6368" t="s">
        <v>33246</v>
      </c>
      <c r="I6368" t="s">
        <v>4</v>
      </c>
      <c r="J6368">
        <v>1207.5</v>
      </c>
    </row>
    <row r="6369" spans="1:10" x14ac:dyDescent="0.2">
      <c r="A6369" t="s">
        <v>6605</v>
      </c>
      <c r="B6369" t="s">
        <v>33247</v>
      </c>
      <c r="I6369" t="s">
        <v>4</v>
      </c>
      <c r="J6369">
        <v>1467.67</v>
      </c>
    </row>
    <row r="6370" spans="1:10" x14ac:dyDescent="0.2">
      <c r="A6370" t="s">
        <v>6606</v>
      </c>
      <c r="B6370" t="s">
        <v>33247</v>
      </c>
      <c r="I6370" t="s">
        <v>4</v>
      </c>
      <c r="J6370">
        <v>1467.67</v>
      </c>
    </row>
    <row r="6371" spans="1:10" x14ac:dyDescent="0.2">
      <c r="A6371" t="s">
        <v>6607</v>
      </c>
      <c r="B6371" t="s">
        <v>33248</v>
      </c>
      <c r="I6371" t="s">
        <v>4</v>
      </c>
      <c r="J6371">
        <v>1779</v>
      </c>
    </row>
    <row r="6372" spans="1:10" x14ac:dyDescent="0.2">
      <c r="A6372" t="s">
        <v>6608</v>
      </c>
      <c r="B6372" t="s">
        <v>33248</v>
      </c>
      <c r="I6372" t="s">
        <v>4</v>
      </c>
      <c r="J6372">
        <v>1779</v>
      </c>
    </row>
    <row r="6373" spans="1:10" x14ac:dyDescent="0.2">
      <c r="A6373" t="s">
        <v>6609</v>
      </c>
      <c r="B6373" t="s">
        <v>33249</v>
      </c>
      <c r="I6373" t="s">
        <v>4</v>
      </c>
      <c r="J6373">
        <v>2328</v>
      </c>
    </row>
    <row r="6374" spans="1:10" x14ac:dyDescent="0.2">
      <c r="A6374" t="s">
        <v>6610</v>
      </c>
      <c r="B6374" t="s">
        <v>33249</v>
      </c>
      <c r="I6374" t="s">
        <v>4</v>
      </c>
      <c r="J6374">
        <v>2328</v>
      </c>
    </row>
    <row r="6375" spans="1:10" x14ac:dyDescent="0.2">
      <c r="A6375" t="s">
        <v>6611</v>
      </c>
      <c r="B6375" t="s">
        <v>33250</v>
      </c>
      <c r="I6375" t="s">
        <v>4</v>
      </c>
      <c r="J6375">
        <v>2623</v>
      </c>
    </row>
    <row r="6376" spans="1:10" x14ac:dyDescent="0.2">
      <c r="A6376" t="s">
        <v>6612</v>
      </c>
      <c r="B6376" t="s">
        <v>33250</v>
      </c>
      <c r="I6376" t="s">
        <v>4</v>
      </c>
      <c r="J6376">
        <v>2623</v>
      </c>
    </row>
    <row r="6377" spans="1:10" x14ac:dyDescent="0.2">
      <c r="A6377" t="s">
        <v>6613</v>
      </c>
      <c r="B6377" t="s">
        <v>33251</v>
      </c>
      <c r="I6377" t="s">
        <v>4</v>
      </c>
      <c r="J6377">
        <v>3675</v>
      </c>
    </row>
    <row r="6378" spans="1:10" x14ac:dyDescent="0.2">
      <c r="A6378" t="s">
        <v>6614</v>
      </c>
      <c r="B6378" t="s">
        <v>33251</v>
      </c>
      <c r="I6378" t="s">
        <v>4</v>
      </c>
      <c r="J6378">
        <v>3675</v>
      </c>
    </row>
    <row r="6379" spans="1:10" x14ac:dyDescent="0.2">
      <c r="A6379" t="s">
        <v>6615</v>
      </c>
      <c r="B6379" t="s">
        <v>33252</v>
      </c>
      <c r="I6379" t="s">
        <v>4</v>
      </c>
      <c r="J6379">
        <v>5415</v>
      </c>
    </row>
    <row r="6380" spans="1:10" x14ac:dyDescent="0.2">
      <c r="A6380" t="s">
        <v>6616</v>
      </c>
      <c r="B6380" t="s">
        <v>33252</v>
      </c>
      <c r="I6380" t="s">
        <v>4</v>
      </c>
      <c r="J6380">
        <v>5415</v>
      </c>
    </row>
    <row r="6381" spans="1:10" x14ac:dyDescent="0.2">
      <c r="A6381" t="s">
        <v>6617</v>
      </c>
      <c r="B6381" t="s">
        <v>33253</v>
      </c>
      <c r="I6381" t="s">
        <v>4</v>
      </c>
      <c r="J6381">
        <v>11225</v>
      </c>
    </row>
    <row r="6382" spans="1:10" x14ac:dyDescent="0.2">
      <c r="A6382" t="s">
        <v>6618</v>
      </c>
      <c r="B6382" t="s">
        <v>33253</v>
      </c>
      <c r="I6382" t="s">
        <v>4</v>
      </c>
      <c r="J6382">
        <v>11225</v>
      </c>
    </row>
    <row r="6383" spans="1:10" x14ac:dyDescent="0.2">
      <c r="A6383" t="s">
        <v>6619</v>
      </c>
      <c r="B6383" t="s">
        <v>33254</v>
      </c>
      <c r="I6383" t="s">
        <v>4</v>
      </c>
      <c r="J6383">
        <v>15.41</v>
      </c>
    </row>
    <row r="6384" spans="1:10" x14ac:dyDescent="0.2">
      <c r="A6384" t="s">
        <v>6620</v>
      </c>
      <c r="B6384" t="s">
        <v>33254</v>
      </c>
      <c r="I6384" t="s">
        <v>4</v>
      </c>
      <c r="J6384">
        <v>14.21</v>
      </c>
    </row>
    <row r="6385" spans="1:10" x14ac:dyDescent="0.2">
      <c r="A6385" t="s">
        <v>6621</v>
      </c>
      <c r="B6385" t="s">
        <v>33255</v>
      </c>
      <c r="I6385" t="s">
        <v>4</v>
      </c>
      <c r="J6385">
        <v>24.45</v>
      </c>
    </row>
    <row r="6386" spans="1:10" x14ac:dyDescent="0.2">
      <c r="A6386" t="s">
        <v>6622</v>
      </c>
      <c r="B6386" t="s">
        <v>33255</v>
      </c>
      <c r="I6386" t="s">
        <v>4</v>
      </c>
      <c r="J6386">
        <v>22.91</v>
      </c>
    </row>
    <row r="6387" spans="1:10" x14ac:dyDescent="0.2">
      <c r="A6387" t="s">
        <v>6623</v>
      </c>
      <c r="B6387" t="s">
        <v>33256</v>
      </c>
      <c r="I6387" t="s">
        <v>4</v>
      </c>
      <c r="J6387">
        <v>16.75</v>
      </c>
    </row>
    <row r="6388" spans="1:10" x14ac:dyDescent="0.2">
      <c r="A6388" t="s">
        <v>6624</v>
      </c>
      <c r="B6388" t="s">
        <v>33256</v>
      </c>
      <c r="I6388" t="s">
        <v>4</v>
      </c>
      <c r="J6388">
        <v>15.56</v>
      </c>
    </row>
    <row r="6389" spans="1:10" x14ac:dyDescent="0.2">
      <c r="A6389" t="s">
        <v>6625</v>
      </c>
      <c r="B6389" t="s">
        <v>33257</v>
      </c>
      <c r="I6389" t="s">
        <v>4</v>
      </c>
      <c r="J6389">
        <v>27.14</v>
      </c>
    </row>
    <row r="6390" spans="1:10" x14ac:dyDescent="0.2">
      <c r="A6390" t="s">
        <v>6626</v>
      </c>
      <c r="B6390" t="s">
        <v>33257</v>
      </c>
      <c r="I6390" t="s">
        <v>4</v>
      </c>
      <c r="J6390">
        <v>25.6</v>
      </c>
    </row>
    <row r="6391" spans="1:10" x14ac:dyDescent="0.2">
      <c r="A6391" t="s">
        <v>6627</v>
      </c>
      <c r="B6391" t="s">
        <v>33258</v>
      </c>
      <c r="I6391" t="s">
        <v>4</v>
      </c>
      <c r="J6391">
        <v>18.37</v>
      </c>
    </row>
    <row r="6392" spans="1:10" x14ac:dyDescent="0.2">
      <c r="A6392" t="s">
        <v>6628</v>
      </c>
      <c r="B6392" t="s">
        <v>33258</v>
      </c>
      <c r="I6392" t="s">
        <v>4</v>
      </c>
      <c r="J6392">
        <v>17.170000000000002</v>
      </c>
    </row>
    <row r="6393" spans="1:10" x14ac:dyDescent="0.2">
      <c r="A6393" t="s">
        <v>6629</v>
      </c>
      <c r="B6393" t="s">
        <v>33259</v>
      </c>
      <c r="I6393" t="s">
        <v>4</v>
      </c>
      <c r="J6393">
        <v>30.37</v>
      </c>
    </row>
    <row r="6394" spans="1:10" x14ac:dyDescent="0.2">
      <c r="A6394" t="s">
        <v>6630</v>
      </c>
      <c r="B6394" t="s">
        <v>33259</v>
      </c>
      <c r="I6394" t="s">
        <v>4</v>
      </c>
      <c r="J6394">
        <v>28.83</v>
      </c>
    </row>
    <row r="6395" spans="1:10" x14ac:dyDescent="0.2">
      <c r="A6395" t="s">
        <v>6631</v>
      </c>
      <c r="B6395" t="s">
        <v>33260</v>
      </c>
      <c r="I6395" t="s">
        <v>4</v>
      </c>
      <c r="J6395">
        <v>22.27</v>
      </c>
    </row>
    <row r="6396" spans="1:10" x14ac:dyDescent="0.2">
      <c r="A6396" t="s">
        <v>6632</v>
      </c>
      <c r="B6396" t="s">
        <v>33260</v>
      </c>
      <c r="I6396" t="s">
        <v>4</v>
      </c>
      <c r="J6396">
        <v>21.07</v>
      </c>
    </row>
    <row r="6397" spans="1:10" x14ac:dyDescent="0.2">
      <c r="A6397" t="s">
        <v>6633</v>
      </c>
      <c r="B6397" t="s">
        <v>33261</v>
      </c>
      <c r="I6397" t="s">
        <v>4</v>
      </c>
      <c r="J6397">
        <v>38.17</v>
      </c>
    </row>
    <row r="6398" spans="1:10" x14ac:dyDescent="0.2">
      <c r="A6398" t="s">
        <v>6634</v>
      </c>
      <c r="B6398" t="s">
        <v>33261</v>
      </c>
      <c r="I6398" t="s">
        <v>4</v>
      </c>
      <c r="J6398">
        <v>36.630000000000003</v>
      </c>
    </row>
    <row r="6399" spans="1:10" x14ac:dyDescent="0.2">
      <c r="A6399" t="s">
        <v>6635</v>
      </c>
      <c r="B6399" t="s">
        <v>33262</v>
      </c>
      <c r="I6399" t="s">
        <v>4</v>
      </c>
      <c r="J6399">
        <v>26.82</v>
      </c>
    </row>
    <row r="6400" spans="1:10" x14ac:dyDescent="0.2">
      <c r="A6400" t="s">
        <v>6636</v>
      </c>
      <c r="B6400" t="s">
        <v>33262</v>
      </c>
      <c r="I6400" t="s">
        <v>4</v>
      </c>
      <c r="J6400">
        <v>25.62</v>
      </c>
    </row>
    <row r="6401" spans="1:10" x14ac:dyDescent="0.2">
      <c r="A6401" t="s">
        <v>6637</v>
      </c>
      <c r="B6401" t="s">
        <v>33263</v>
      </c>
      <c r="I6401" t="s">
        <v>4</v>
      </c>
      <c r="J6401">
        <v>47.27</v>
      </c>
    </row>
    <row r="6402" spans="1:10" x14ac:dyDescent="0.2">
      <c r="A6402" t="s">
        <v>6638</v>
      </c>
      <c r="B6402" t="s">
        <v>33263</v>
      </c>
      <c r="I6402" t="s">
        <v>4</v>
      </c>
      <c r="J6402">
        <v>45.73</v>
      </c>
    </row>
    <row r="6403" spans="1:10" x14ac:dyDescent="0.2">
      <c r="A6403" t="s">
        <v>6639</v>
      </c>
      <c r="B6403" t="s">
        <v>33264</v>
      </c>
      <c r="I6403" t="s">
        <v>4</v>
      </c>
      <c r="J6403">
        <v>33.200000000000003</v>
      </c>
    </row>
    <row r="6404" spans="1:10" x14ac:dyDescent="0.2">
      <c r="A6404" t="s">
        <v>6640</v>
      </c>
      <c r="B6404" t="s">
        <v>33264</v>
      </c>
      <c r="I6404" t="s">
        <v>4</v>
      </c>
      <c r="J6404">
        <v>32</v>
      </c>
    </row>
    <row r="6405" spans="1:10" x14ac:dyDescent="0.2">
      <c r="A6405" t="s">
        <v>6641</v>
      </c>
      <c r="B6405" t="s">
        <v>33265</v>
      </c>
      <c r="I6405" t="s">
        <v>4</v>
      </c>
      <c r="J6405">
        <v>60.03</v>
      </c>
    </row>
    <row r="6406" spans="1:10" x14ac:dyDescent="0.2">
      <c r="A6406" t="s">
        <v>6642</v>
      </c>
      <c r="B6406" t="s">
        <v>33265</v>
      </c>
      <c r="I6406" t="s">
        <v>4</v>
      </c>
      <c r="J6406">
        <v>58.49</v>
      </c>
    </row>
    <row r="6407" spans="1:10" x14ac:dyDescent="0.2">
      <c r="A6407" t="s">
        <v>6643</v>
      </c>
      <c r="B6407" t="s">
        <v>33266</v>
      </c>
      <c r="I6407" t="s">
        <v>4</v>
      </c>
      <c r="J6407">
        <v>36.68</v>
      </c>
    </row>
    <row r="6408" spans="1:10" x14ac:dyDescent="0.2">
      <c r="A6408" t="s">
        <v>6644</v>
      </c>
      <c r="B6408" t="s">
        <v>33266</v>
      </c>
      <c r="I6408" t="s">
        <v>4</v>
      </c>
      <c r="J6408">
        <v>35.479999999999997</v>
      </c>
    </row>
    <row r="6409" spans="1:10" x14ac:dyDescent="0.2">
      <c r="A6409" t="s">
        <v>6645</v>
      </c>
      <c r="B6409" t="s">
        <v>33267</v>
      </c>
      <c r="I6409" t="s">
        <v>4</v>
      </c>
      <c r="J6409">
        <v>66.989999999999995</v>
      </c>
    </row>
    <row r="6410" spans="1:10" x14ac:dyDescent="0.2">
      <c r="A6410" t="s">
        <v>6646</v>
      </c>
      <c r="B6410" t="s">
        <v>33267</v>
      </c>
      <c r="I6410" t="s">
        <v>4</v>
      </c>
      <c r="J6410">
        <v>65.45</v>
      </c>
    </row>
    <row r="6411" spans="1:10" x14ac:dyDescent="0.2">
      <c r="A6411" t="s">
        <v>6647</v>
      </c>
      <c r="B6411" t="s">
        <v>33268</v>
      </c>
      <c r="I6411" t="s">
        <v>4</v>
      </c>
      <c r="J6411">
        <v>21.69</v>
      </c>
    </row>
    <row r="6412" spans="1:10" x14ac:dyDescent="0.2">
      <c r="A6412" t="s">
        <v>6648</v>
      </c>
      <c r="B6412" t="s">
        <v>33268</v>
      </c>
      <c r="I6412" t="s">
        <v>4</v>
      </c>
      <c r="J6412">
        <v>20.49</v>
      </c>
    </row>
    <row r="6413" spans="1:10" x14ac:dyDescent="0.2">
      <c r="A6413" t="s">
        <v>6649</v>
      </c>
      <c r="B6413" t="s">
        <v>33269</v>
      </c>
      <c r="I6413" t="s">
        <v>4</v>
      </c>
      <c r="J6413">
        <v>37.01</v>
      </c>
    </row>
    <row r="6414" spans="1:10" x14ac:dyDescent="0.2">
      <c r="A6414" t="s">
        <v>6650</v>
      </c>
      <c r="B6414" t="s">
        <v>33269</v>
      </c>
      <c r="I6414" t="s">
        <v>4</v>
      </c>
      <c r="J6414">
        <v>35.47</v>
      </c>
    </row>
    <row r="6415" spans="1:10" x14ac:dyDescent="0.2">
      <c r="A6415" t="s">
        <v>6651</v>
      </c>
      <c r="B6415" t="s">
        <v>33270</v>
      </c>
      <c r="I6415" t="s">
        <v>4</v>
      </c>
      <c r="J6415">
        <v>23.97</v>
      </c>
    </row>
    <row r="6416" spans="1:10" x14ac:dyDescent="0.2">
      <c r="A6416" t="s">
        <v>6652</v>
      </c>
      <c r="B6416" t="s">
        <v>33270</v>
      </c>
      <c r="I6416" t="s">
        <v>4</v>
      </c>
      <c r="J6416">
        <v>22.78</v>
      </c>
    </row>
    <row r="6417" spans="1:10" x14ac:dyDescent="0.2">
      <c r="A6417" t="s">
        <v>6653</v>
      </c>
      <c r="B6417" t="s">
        <v>33271</v>
      </c>
      <c r="I6417" t="s">
        <v>4</v>
      </c>
      <c r="J6417">
        <v>41.58</v>
      </c>
    </row>
    <row r="6418" spans="1:10" x14ac:dyDescent="0.2">
      <c r="A6418" t="s">
        <v>6654</v>
      </c>
      <c r="B6418" t="s">
        <v>33271</v>
      </c>
      <c r="I6418" t="s">
        <v>4</v>
      </c>
      <c r="J6418">
        <v>40.04</v>
      </c>
    </row>
    <row r="6419" spans="1:10" x14ac:dyDescent="0.2">
      <c r="A6419" t="s">
        <v>6655</v>
      </c>
      <c r="B6419" t="s">
        <v>33272</v>
      </c>
      <c r="I6419" t="s">
        <v>4</v>
      </c>
      <c r="J6419">
        <v>30.51</v>
      </c>
    </row>
    <row r="6420" spans="1:10" x14ac:dyDescent="0.2">
      <c r="A6420" t="s">
        <v>6656</v>
      </c>
      <c r="B6420" t="s">
        <v>33272</v>
      </c>
      <c r="I6420" t="s">
        <v>4</v>
      </c>
      <c r="J6420">
        <v>29.31</v>
      </c>
    </row>
    <row r="6421" spans="1:10" x14ac:dyDescent="0.2">
      <c r="A6421" t="s">
        <v>6657</v>
      </c>
      <c r="B6421" t="s">
        <v>33273</v>
      </c>
      <c r="I6421" t="s">
        <v>4</v>
      </c>
      <c r="J6421">
        <v>54.65</v>
      </c>
    </row>
    <row r="6422" spans="1:10" x14ac:dyDescent="0.2">
      <c r="A6422" t="s">
        <v>6658</v>
      </c>
      <c r="B6422" t="s">
        <v>33273</v>
      </c>
      <c r="I6422" t="s">
        <v>4</v>
      </c>
      <c r="J6422">
        <v>53.11</v>
      </c>
    </row>
    <row r="6423" spans="1:10" x14ac:dyDescent="0.2">
      <c r="A6423" t="s">
        <v>6659</v>
      </c>
      <c r="B6423" t="s">
        <v>33274</v>
      </c>
      <c r="I6423" t="s">
        <v>4</v>
      </c>
      <c r="J6423">
        <v>36.619999999999997</v>
      </c>
    </row>
    <row r="6424" spans="1:10" x14ac:dyDescent="0.2">
      <c r="A6424" t="s">
        <v>6660</v>
      </c>
      <c r="B6424" t="s">
        <v>33274</v>
      </c>
      <c r="I6424" t="s">
        <v>4</v>
      </c>
      <c r="J6424">
        <v>35.42</v>
      </c>
    </row>
    <row r="6425" spans="1:10" x14ac:dyDescent="0.2">
      <c r="A6425" t="s">
        <v>6661</v>
      </c>
      <c r="B6425" t="s">
        <v>33275</v>
      </c>
      <c r="I6425" t="s">
        <v>4</v>
      </c>
      <c r="J6425">
        <v>66.87</v>
      </c>
    </row>
    <row r="6426" spans="1:10" x14ac:dyDescent="0.2">
      <c r="A6426" t="s">
        <v>6662</v>
      </c>
      <c r="B6426" t="s">
        <v>33275</v>
      </c>
      <c r="I6426" t="s">
        <v>4</v>
      </c>
      <c r="J6426">
        <v>65.33</v>
      </c>
    </row>
    <row r="6427" spans="1:10" x14ac:dyDescent="0.2">
      <c r="A6427" t="s">
        <v>6663</v>
      </c>
      <c r="B6427" t="s">
        <v>33276</v>
      </c>
      <c r="I6427" t="s">
        <v>4</v>
      </c>
      <c r="J6427">
        <v>46.31</v>
      </c>
    </row>
    <row r="6428" spans="1:10" x14ac:dyDescent="0.2">
      <c r="A6428" t="s">
        <v>6664</v>
      </c>
      <c r="B6428" t="s">
        <v>33276</v>
      </c>
      <c r="I6428" t="s">
        <v>4</v>
      </c>
      <c r="J6428">
        <v>45.11</v>
      </c>
    </row>
    <row r="6429" spans="1:10" x14ac:dyDescent="0.2">
      <c r="A6429" t="s">
        <v>6665</v>
      </c>
      <c r="B6429" t="s">
        <v>33277</v>
      </c>
      <c r="I6429" t="s">
        <v>4</v>
      </c>
      <c r="J6429">
        <v>86.25</v>
      </c>
    </row>
    <row r="6430" spans="1:10" x14ac:dyDescent="0.2">
      <c r="A6430" t="s">
        <v>6666</v>
      </c>
      <c r="B6430" t="s">
        <v>33277</v>
      </c>
      <c r="I6430" t="s">
        <v>4</v>
      </c>
      <c r="J6430">
        <v>84.71</v>
      </c>
    </row>
    <row r="6431" spans="1:10" x14ac:dyDescent="0.2">
      <c r="A6431" t="s">
        <v>6667</v>
      </c>
      <c r="B6431" t="s">
        <v>33278</v>
      </c>
      <c r="I6431" t="s">
        <v>4</v>
      </c>
      <c r="J6431">
        <v>71.290000000000006</v>
      </c>
    </row>
    <row r="6432" spans="1:10" x14ac:dyDescent="0.2">
      <c r="A6432" t="s">
        <v>6668</v>
      </c>
      <c r="B6432" t="s">
        <v>33278</v>
      </c>
      <c r="I6432" t="s">
        <v>4</v>
      </c>
      <c r="J6432">
        <v>70.09</v>
      </c>
    </row>
    <row r="6433" spans="1:10" x14ac:dyDescent="0.2">
      <c r="A6433" t="s">
        <v>6669</v>
      </c>
      <c r="B6433" t="s">
        <v>33279</v>
      </c>
      <c r="I6433" t="s">
        <v>4</v>
      </c>
      <c r="J6433">
        <v>136.21</v>
      </c>
    </row>
    <row r="6434" spans="1:10" x14ac:dyDescent="0.2">
      <c r="A6434" t="s">
        <v>6670</v>
      </c>
      <c r="B6434" t="s">
        <v>33279</v>
      </c>
      <c r="I6434" t="s">
        <v>4</v>
      </c>
      <c r="J6434">
        <v>134.66999999999999</v>
      </c>
    </row>
    <row r="6435" spans="1:10" x14ac:dyDescent="0.2">
      <c r="A6435" t="s">
        <v>6671</v>
      </c>
      <c r="B6435" t="s">
        <v>33280</v>
      </c>
      <c r="I6435" t="s">
        <v>4</v>
      </c>
      <c r="J6435">
        <v>94.81</v>
      </c>
    </row>
    <row r="6436" spans="1:10" x14ac:dyDescent="0.2">
      <c r="A6436" t="s">
        <v>6672</v>
      </c>
      <c r="B6436" t="s">
        <v>33280</v>
      </c>
      <c r="I6436" t="s">
        <v>4</v>
      </c>
      <c r="J6436">
        <v>93.61</v>
      </c>
    </row>
    <row r="6437" spans="1:10" x14ac:dyDescent="0.2">
      <c r="A6437" t="s">
        <v>6673</v>
      </c>
      <c r="B6437" t="s">
        <v>33281</v>
      </c>
      <c r="I6437" t="s">
        <v>4</v>
      </c>
      <c r="J6437">
        <v>183.25</v>
      </c>
    </row>
    <row r="6438" spans="1:10" x14ac:dyDescent="0.2">
      <c r="A6438" t="s">
        <v>6674</v>
      </c>
      <c r="B6438" t="s">
        <v>33281</v>
      </c>
      <c r="I6438" t="s">
        <v>4</v>
      </c>
      <c r="J6438">
        <v>181.71</v>
      </c>
    </row>
    <row r="6439" spans="1:10" x14ac:dyDescent="0.2">
      <c r="A6439" t="s">
        <v>6675</v>
      </c>
      <c r="B6439" t="s">
        <v>33282</v>
      </c>
      <c r="I6439" t="s">
        <v>4</v>
      </c>
      <c r="J6439">
        <v>153.32</v>
      </c>
    </row>
    <row r="6440" spans="1:10" x14ac:dyDescent="0.2">
      <c r="A6440" t="s">
        <v>6676</v>
      </c>
      <c r="B6440" t="s">
        <v>33282</v>
      </c>
      <c r="I6440" t="s">
        <v>4</v>
      </c>
      <c r="J6440">
        <v>152.13</v>
      </c>
    </row>
    <row r="6441" spans="1:10" x14ac:dyDescent="0.2">
      <c r="A6441" t="s">
        <v>6677</v>
      </c>
      <c r="B6441" t="s">
        <v>33283</v>
      </c>
      <c r="I6441" t="s">
        <v>4</v>
      </c>
      <c r="J6441">
        <v>300.27999999999997</v>
      </c>
    </row>
    <row r="6442" spans="1:10" x14ac:dyDescent="0.2">
      <c r="A6442" t="s">
        <v>6678</v>
      </c>
      <c r="B6442" t="s">
        <v>33283</v>
      </c>
      <c r="I6442" t="s">
        <v>4</v>
      </c>
      <c r="J6442">
        <v>298.74</v>
      </c>
    </row>
    <row r="6443" spans="1:10" x14ac:dyDescent="0.2">
      <c r="A6443" t="s">
        <v>6679</v>
      </c>
      <c r="B6443" t="s">
        <v>33284</v>
      </c>
      <c r="I6443" t="s">
        <v>20</v>
      </c>
      <c r="J6443">
        <v>710.61</v>
      </c>
    </row>
    <row r="6444" spans="1:10" x14ac:dyDescent="0.2">
      <c r="A6444" t="s">
        <v>6680</v>
      </c>
      <c r="B6444" t="s">
        <v>33284</v>
      </c>
      <c r="I6444" t="s">
        <v>20</v>
      </c>
      <c r="J6444">
        <v>678.66</v>
      </c>
    </row>
    <row r="6445" spans="1:10" x14ac:dyDescent="0.2">
      <c r="A6445" t="s">
        <v>6681</v>
      </c>
      <c r="B6445" t="s">
        <v>33285</v>
      </c>
      <c r="I6445" t="s">
        <v>20</v>
      </c>
      <c r="J6445">
        <v>881.62</v>
      </c>
    </row>
    <row r="6446" spans="1:10" x14ac:dyDescent="0.2">
      <c r="A6446" t="s">
        <v>6682</v>
      </c>
      <c r="B6446" t="s">
        <v>33285</v>
      </c>
      <c r="I6446" t="s">
        <v>20</v>
      </c>
      <c r="J6446">
        <v>848.54</v>
      </c>
    </row>
    <row r="6447" spans="1:10" x14ac:dyDescent="0.2">
      <c r="A6447" t="s">
        <v>6683</v>
      </c>
      <c r="B6447" t="s">
        <v>33286</v>
      </c>
      <c r="I6447" t="s">
        <v>20</v>
      </c>
      <c r="J6447">
        <v>922.94</v>
      </c>
    </row>
    <row r="6448" spans="1:10" x14ac:dyDescent="0.2">
      <c r="A6448" t="s">
        <v>6684</v>
      </c>
      <c r="B6448" t="s">
        <v>33286</v>
      </c>
      <c r="I6448" t="s">
        <v>20</v>
      </c>
      <c r="J6448">
        <v>890.78</v>
      </c>
    </row>
    <row r="6449" spans="1:10" x14ac:dyDescent="0.2">
      <c r="A6449" t="s">
        <v>6685</v>
      </c>
      <c r="B6449" t="s">
        <v>33287</v>
      </c>
      <c r="I6449" t="s">
        <v>20</v>
      </c>
      <c r="J6449">
        <v>1081.1199999999999</v>
      </c>
    </row>
    <row r="6450" spans="1:10" x14ac:dyDescent="0.2">
      <c r="A6450" t="s">
        <v>6686</v>
      </c>
      <c r="B6450" t="s">
        <v>33287</v>
      </c>
      <c r="I6450" t="s">
        <v>20</v>
      </c>
      <c r="J6450">
        <v>1048.04</v>
      </c>
    </row>
    <row r="6451" spans="1:10" x14ac:dyDescent="0.2">
      <c r="A6451" t="s">
        <v>6687</v>
      </c>
      <c r="B6451" t="s">
        <v>33288</v>
      </c>
      <c r="I6451" t="s">
        <v>20</v>
      </c>
      <c r="J6451">
        <v>804.77</v>
      </c>
    </row>
    <row r="6452" spans="1:10" x14ac:dyDescent="0.2">
      <c r="A6452" t="s">
        <v>6688</v>
      </c>
      <c r="B6452" t="s">
        <v>33288</v>
      </c>
      <c r="I6452" t="s">
        <v>20</v>
      </c>
      <c r="J6452">
        <v>772.81</v>
      </c>
    </row>
    <row r="6453" spans="1:10" x14ac:dyDescent="0.2">
      <c r="A6453" t="s">
        <v>6689</v>
      </c>
      <c r="B6453" t="s">
        <v>33289</v>
      </c>
      <c r="I6453" t="s">
        <v>20</v>
      </c>
      <c r="J6453">
        <v>1052.1300000000001</v>
      </c>
    </row>
    <row r="6454" spans="1:10" x14ac:dyDescent="0.2">
      <c r="A6454" t="s">
        <v>6690</v>
      </c>
      <c r="B6454" t="s">
        <v>33289</v>
      </c>
      <c r="I6454" t="s">
        <v>20</v>
      </c>
      <c r="J6454">
        <v>1019.05</v>
      </c>
    </row>
    <row r="6455" spans="1:10" x14ac:dyDescent="0.2">
      <c r="A6455" t="s">
        <v>6691</v>
      </c>
      <c r="B6455" t="s">
        <v>33290</v>
      </c>
      <c r="I6455" t="s">
        <v>20</v>
      </c>
      <c r="J6455">
        <v>866.68</v>
      </c>
    </row>
    <row r="6456" spans="1:10" x14ac:dyDescent="0.2">
      <c r="A6456" t="s">
        <v>6692</v>
      </c>
      <c r="B6456" t="s">
        <v>33290</v>
      </c>
      <c r="I6456" t="s">
        <v>20</v>
      </c>
      <c r="J6456">
        <v>839.14</v>
      </c>
    </row>
    <row r="6457" spans="1:10" x14ac:dyDescent="0.2">
      <c r="A6457" t="s">
        <v>6693</v>
      </c>
      <c r="B6457" t="s">
        <v>33291</v>
      </c>
      <c r="I6457" t="s">
        <v>3</v>
      </c>
      <c r="J6457">
        <v>353.42</v>
      </c>
    </row>
    <row r="6458" spans="1:10" x14ac:dyDescent="0.2">
      <c r="A6458" t="s">
        <v>6694</v>
      </c>
      <c r="B6458" t="s">
        <v>33291</v>
      </c>
      <c r="I6458" t="s">
        <v>3</v>
      </c>
      <c r="J6458">
        <v>342.59</v>
      </c>
    </row>
    <row r="6459" spans="1:10" x14ac:dyDescent="0.2">
      <c r="A6459" t="s">
        <v>6695</v>
      </c>
      <c r="B6459" t="s">
        <v>33292</v>
      </c>
      <c r="I6459" t="s">
        <v>3</v>
      </c>
      <c r="J6459">
        <v>324</v>
      </c>
    </row>
    <row r="6460" spans="1:10" x14ac:dyDescent="0.2">
      <c r="A6460" t="s">
        <v>6696</v>
      </c>
      <c r="B6460" t="s">
        <v>33292</v>
      </c>
      <c r="I6460" t="s">
        <v>3</v>
      </c>
      <c r="J6460">
        <v>315.67</v>
      </c>
    </row>
    <row r="6461" spans="1:10" x14ac:dyDescent="0.2">
      <c r="A6461" t="s">
        <v>6697</v>
      </c>
      <c r="B6461" t="s">
        <v>33293</v>
      </c>
      <c r="I6461" t="s">
        <v>20</v>
      </c>
      <c r="J6461">
        <v>1004.27</v>
      </c>
    </row>
    <row r="6462" spans="1:10" x14ac:dyDescent="0.2">
      <c r="A6462" t="s">
        <v>6698</v>
      </c>
      <c r="B6462" t="s">
        <v>33293</v>
      </c>
      <c r="I6462" t="s">
        <v>20</v>
      </c>
      <c r="J6462">
        <v>972.31</v>
      </c>
    </row>
    <row r="6463" spans="1:10" x14ac:dyDescent="0.2">
      <c r="A6463" t="s">
        <v>6699</v>
      </c>
      <c r="B6463" t="s">
        <v>33294</v>
      </c>
      <c r="I6463" t="s">
        <v>20</v>
      </c>
      <c r="J6463">
        <v>1251.6300000000001</v>
      </c>
    </row>
    <row r="6464" spans="1:10" x14ac:dyDescent="0.2">
      <c r="A6464" t="s">
        <v>6700</v>
      </c>
      <c r="B6464" t="s">
        <v>33294</v>
      </c>
      <c r="I6464" t="s">
        <v>20</v>
      </c>
      <c r="J6464">
        <v>1218.55</v>
      </c>
    </row>
    <row r="6465" spans="1:10" x14ac:dyDescent="0.2">
      <c r="A6465" t="s">
        <v>6701</v>
      </c>
      <c r="B6465" t="s">
        <v>33295</v>
      </c>
      <c r="I6465" t="s">
        <v>20</v>
      </c>
      <c r="J6465">
        <v>1066.18</v>
      </c>
    </row>
    <row r="6466" spans="1:10" x14ac:dyDescent="0.2">
      <c r="A6466" t="s">
        <v>6702</v>
      </c>
      <c r="B6466" t="s">
        <v>33295</v>
      </c>
      <c r="I6466" t="s">
        <v>20</v>
      </c>
      <c r="J6466">
        <v>1038.6400000000001</v>
      </c>
    </row>
    <row r="6467" spans="1:10" x14ac:dyDescent="0.2">
      <c r="A6467" t="s">
        <v>6703</v>
      </c>
      <c r="B6467" t="s">
        <v>33296</v>
      </c>
      <c r="I6467" t="s">
        <v>3</v>
      </c>
      <c r="J6467">
        <v>413.27</v>
      </c>
    </row>
    <row r="6468" spans="1:10" x14ac:dyDescent="0.2">
      <c r="A6468" t="s">
        <v>6704</v>
      </c>
      <c r="B6468" t="s">
        <v>33296</v>
      </c>
      <c r="I6468" t="s">
        <v>3</v>
      </c>
      <c r="J6468">
        <v>402.44</v>
      </c>
    </row>
    <row r="6469" spans="1:10" x14ac:dyDescent="0.2">
      <c r="A6469" t="s">
        <v>6705</v>
      </c>
      <c r="B6469" t="s">
        <v>33297</v>
      </c>
      <c r="I6469" t="s">
        <v>3</v>
      </c>
      <c r="J6469">
        <v>369.89</v>
      </c>
    </row>
    <row r="6470" spans="1:10" x14ac:dyDescent="0.2">
      <c r="A6470" t="s">
        <v>6706</v>
      </c>
      <c r="B6470" t="s">
        <v>33297</v>
      </c>
      <c r="I6470" t="s">
        <v>3</v>
      </c>
      <c r="J6470">
        <v>361.56</v>
      </c>
    </row>
    <row r="6471" spans="1:10" x14ac:dyDescent="0.2">
      <c r="A6471" t="s">
        <v>6707</v>
      </c>
      <c r="B6471" t="s">
        <v>33298</v>
      </c>
      <c r="I6471" t="s">
        <v>4</v>
      </c>
      <c r="J6471">
        <v>169.3</v>
      </c>
    </row>
    <row r="6472" spans="1:10" x14ac:dyDescent="0.2">
      <c r="A6472" t="s">
        <v>6708</v>
      </c>
      <c r="B6472" t="s">
        <v>33298</v>
      </c>
      <c r="I6472" t="s">
        <v>4</v>
      </c>
      <c r="J6472">
        <v>162.43</v>
      </c>
    </row>
    <row r="6473" spans="1:10" x14ac:dyDescent="0.2">
      <c r="A6473" t="s">
        <v>6709</v>
      </c>
      <c r="B6473" t="s">
        <v>33299</v>
      </c>
      <c r="I6473" t="s">
        <v>4</v>
      </c>
      <c r="J6473">
        <v>31.48</v>
      </c>
    </row>
    <row r="6474" spans="1:10" x14ac:dyDescent="0.2">
      <c r="A6474" t="s">
        <v>6710</v>
      </c>
      <c r="B6474" t="s">
        <v>33299</v>
      </c>
      <c r="I6474" t="s">
        <v>4</v>
      </c>
      <c r="J6474">
        <v>28.69</v>
      </c>
    </row>
    <row r="6475" spans="1:10" x14ac:dyDescent="0.2">
      <c r="A6475" t="s">
        <v>6711</v>
      </c>
      <c r="B6475" t="s">
        <v>33300</v>
      </c>
      <c r="I6475" t="s">
        <v>4</v>
      </c>
      <c r="J6475">
        <v>40.22</v>
      </c>
    </row>
    <row r="6476" spans="1:10" x14ac:dyDescent="0.2">
      <c r="A6476" t="s">
        <v>6712</v>
      </c>
      <c r="B6476" t="s">
        <v>33300</v>
      </c>
      <c r="I6476" t="s">
        <v>4</v>
      </c>
      <c r="J6476">
        <v>36.729999999999997</v>
      </c>
    </row>
    <row r="6477" spans="1:10" x14ac:dyDescent="0.2">
      <c r="A6477" t="s">
        <v>6713</v>
      </c>
      <c r="B6477" t="s">
        <v>33301</v>
      </c>
      <c r="I6477" t="s">
        <v>4</v>
      </c>
      <c r="J6477">
        <v>46.79</v>
      </c>
    </row>
    <row r="6478" spans="1:10" x14ac:dyDescent="0.2">
      <c r="A6478" t="s">
        <v>6714</v>
      </c>
      <c r="B6478" t="s">
        <v>33301</v>
      </c>
      <c r="I6478" t="s">
        <v>4</v>
      </c>
      <c r="J6478">
        <v>42.63</v>
      </c>
    </row>
    <row r="6479" spans="1:10" x14ac:dyDescent="0.2">
      <c r="A6479" t="s">
        <v>6715</v>
      </c>
      <c r="B6479" t="s">
        <v>33302</v>
      </c>
      <c r="I6479" t="s">
        <v>4</v>
      </c>
      <c r="J6479">
        <v>20.96</v>
      </c>
    </row>
    <row r="6480" spans="1:10" x14ac:dyDescent="0.2">
      <c r="A6480" t="s">
        <v>6716</v>
      </c>
      <c r="B6480" t="s">
        <v>33302</v>
      </c>
      <c r="I6480" t="s">
        <v>4</v>
      </c>
      <c r="J6480">
        <v>19.63</v>
      </c>
    </row>
    <row r="6481" spans="1:10" x14ac:dyDescent="0.2">
      <c r="A6481" t="s">
        <v>6717</v>
      </c>
      <c r="B6481" t="s">
        <v>33303</v>
      </c>
      <c r="I6481" t="s">
        <v>4</v>
      </c>
      <c r="J6481">
        <v>23.55</v>
      </c>
    </row>
    <row r="6482" spans="1:10" x14ac:dyDescent="0.2">
      <c r="A6482" t="s">
        <v>6718</v>
      </c>
      <c r="B6482" t="s">
        <v>33303</v>
      </c>
      <c r="I6482" t="s">
        <v>4</v>
      </c>
      <c r="J6482">
        <v>22.22</v>
      </c>
    </row>
    <row r="6483" spans="1:10" x14ac:dyDescent="0.2">
      <c r="A6483" t="s">
        <v>6719</v>
      </c>
      <c r="B6483" t="s">
        <v>33304</v>
      </c>
      <c r="I6483" t="s">
        <v>4</v>
      </c>
      <c r="J6483">
        <v>25.09</v>
      </c>
    </row>
    <row r="6484" spans="1:10" x14ac:dyDescent="0.2">
      <c r="A6484" t="s">
        <v>6720</v>
      </c>
      <c r="B6484" t="s">
        <v>33304</v>
      </c>
      <c r="I6484" t="s">
        <v>4</v>
      </c>
      <c r="J6484">
        <v>23.76</v>
      </c>
    </row>
    <row r="6485" spans="1:10" x14ac:dyDescent="0.2">
      <c r="A6485" t="s">
        <v>6721</v>
      </c>
      <c r="B6485" t="s">
        <v>33305</v>
      </c>
      <c r="I6485" t="s">
        <v>4</v>
      </c>
      <c r="J6485">
        <v>21.25</v>
      </c>
    </row>
    <row r="6486" spans="1:10" x14ac:dyDescent="0.2">
      <c r="A6486" t="s">
        <v>6722</v>
      </c>
      <c r="B6486" t="s">
        <v>33305</v>
      </c>
      <c r="I6486" t="s">
        <v>4</v>
      </c>
      <c r="J6486">
        <v>20.190000000000001</v>
      </c>
    </row>
    <row r="6487" spans="1:10" x14ac:dyDescent="0.2">
      <c r="A6487" t="s">
        <v>6723</v>
      </c>
      <c r="B6487" t="s">
        <v>33306</v>
      </c>
      <c r="I6487" t="s">
        <v>4</v>
      </c>
      <c r="J6487">
        <v>22.53</v>
      </c>
    </row>
    <row r="6488" spans="1:10" x14ac:dyDescent="0.2">
      <c r="A6488" t="s">
        <v>6724</v>
      </c>
      <c r="B6488" t="s">
        <v>33306</v>
      </c>
      <c r="I6488" t="s">
        <v>4</v>
      </c>
      <c r="J6488">
        <v>21.47</v>
      </c>
    </row>
    <row r="6489" spans="1:10" x14ac:dyDescent="0.2">
      <c r="A6489" t="s">
        <v>6725</v>
      </c>
      <c r="B6489" t="s">
        <v>33307</v>
      </c>
      <c r="I6489" t="s">
        <v>20</v>
      </c>
      <c r="J6489">
        <v>186.04</v>
      </c>
    </row>
    <row r="6490" spans="1:10" x14ac:dyDescent="0.2">
      <c r="A6490" t="s">
        <v>6726</v>
      </c>
      <c r="B6490" t="s">
        <v>33307</v>
      </c>
      <c r="I6490" t="s">
        <v>20</v>
      </c>
      <c r="J6490">
        <v>179.4</v>
      </c>
    </row>
    <row r="6491" spans="1:10" x14ac:dyDescent="0.2">
      <c r="A6491" t="s">
        <v>6727</v>
      </c>
      <c r="B6491" t="s">
        <v>33308</v>
      </c>
      <c r="I6491" t="s">
        <v>3</v>
      </c>
      <c r="J6491">
        <v>13.61</v>
      </c>
    </row>
    <row r="6492" spans="1:10" x14ac:dyDescent="0.2">
      <c r="A6492" t="s">
        <v>6728</v>
      </c>
      <c r="B6492" t="s">
        <v>33308</v>
      </c>
      <c r="I6492" t="s">
        <v>3</v>
      </c>
      <c r="J6492">
        <v>12.28</v>
      </c>
    </row>
    <row r="6493" spans="1:10" x14ac:dyDescent="0.2">
      <c r="A6493" t="s">
        <v>6729</v>
      </c>
      <c r="B6493" t="s">
        <v>33309</v>
      </c>
      <c r="I6493" t="s">
        <v>4</v>
      </c>
      <c r="J6493">
        <v>105.66</v>
      </c>
    </row>
    <row r="6494" spans="1:10" x14ac:dyDescent="0.2">
      <c r="A6494" t="s">
        <v>6730</v>
      </c>
      <c r="B6494" t="s">
        <v>33309</v>
      </c>
      <c r="I6494" t="s">
        <v>4</v>
      </c>
      <c r="J6494">
        <v>97.69</v>
      </c>
    </row>
    <row r="6495" spans="1:10" x14ac:dyDescent="0.2">
      <c r="A6495" t="s">
        <v>6731</v>
      </c>
      <c r="B6495" t="s">
        <v>33310</v>
      </c>
      <c r="I6495" t="s">
        <v>20</v>
      </c>
      <c r="J6495">
        <v>202.89</v>
      </c>
    </row>
    <row r="6496" spans="1:10" x14ac:dyDescent="0.2">
      <c r="A6496" t="s">
        <v>6732</v>
      </c>
      <c r="B6496" t="s">
        <v>33310</v>
      </c>
      <c r="I6496" t="s">
        <v>20</v>
      </c>
      <c r="J6496">
        <v>196.25</v>
      </c>
    </row>
    <row r="6497" spans="1:10" x14ac:dyDescent="0.2">
      <c r="A6497" t="s">
        <v>6733</v>
      </c>
      <c r="B6497" t="s">
        <v>33311</v>
      </c>
      <c r="I6497" t="s">
        <v>20</v>
      </c>
      <c r="J6497">
        <v>218.41</v>
      </c>
    </row>
    <row r="6498" spans="1:10" x14ac:dyDescent="0.2">
      <c r="A6498" t="s">
        <v>6734</v>
      </c>
      <c r="B6498" t="s">
        <v>33311</v>
      </c>
      <c r="I6498" t="s">
        <v>20</v>
      </c>
      <c r="J6498">
        <v>210.44</v>
      </c>
    </row>
    <row r="6499" spans="1:10" x14ac:dyDescent="0.2">
      <c r="A6499" t="s">
        <v>6735</v>
      </c>
      <c r="B6499" t="s">
        <v>33312</v>
      </c>
      <c r="I6499" t="s">
        <v>20</v>
      </c>
      <c r="J6499">
        <v>195.93</v>
      </c>
    </row>
    <row r="6500" spans="1:10" x14ac:dyDescent="0.2">
      <c r="A6500" t="s">
        <v>6736</v>
      </c>
      <c r="B6500" t="s">
        <v>33312</v>
      </c>
      <c r="I6500" t="s">
        <v>20</v>
      </c>
      <c r="J6500">
        <v>189.29</v>
      </c>
    </row>
    <row r="6501" spans="1:10" x14ac:dyDescent="0.2">
      <c r="A6501" t="s">
        <v>6737</v>
      </c>
      <c r="B6501" t="s">
        <v>33313</v>
      </c>
      <c r="I6501" t="s">
        <v>20</v>
      </c>
      <c r="J6501">
        <v>535.47</v>
      </c>
    </row>
    <row r="6502" spans="1:10" x14ac:dyDescent="0.2">
      <c r="A6502" t="s">
        <v>6738</v>
      </c>
      <c r="B6502" t="s">
        <v>33313</v>
      </c>
      <c r="I6502" t="s">
        <v>20</v>
      </c>
      <c r="J6502">
        <v>528.82000000000005</v>
      </c>
    </row>
    <row r="6503" spans="1:10" x14ac:dyDescent="0.2">
      <c r="A6503" t="s">
        <v>6739</v>
      </c>
      <c r="B6503" t="s">
        <v>33314</v>
      </c>
      <c r="I6503" t="s">
        <v>20</v>
      </c>
      <c r="J6503">
        <v>215.37</v>
      </c>
    </row>
    <row r="6504" spans="1:10" x14ac:dyDescent="0.2">
      <c r="A6504" t="s">
        <v>6740</v>
      </c>
      <c r="B6504" t="s">
        <v>33314</v>
      </c>
      <c r="I6504" t="s">
        <v>20</v>
      </c>
      <c r="J6504">
        <v>210.06</v>
      </c>
    </row>
    <row r="6505" spans="1:10" x14ac:dyDescent="0.2">
      <c r="A6505" t="s">
        <v>6741</v>
      </c>
      <c r="B6505" t="s">
        <v>33315</v>
      </c>
      <c r="I6505" t="s">
        <v>20</v>
      </c>
      <c r="J6505">
        <v>255.19</v>
      </c>
    </row>
    <row r="6506" spans="1:10" x14ac:dyDescent="0.2">
      <c r="A6506" t="s">
        <v>6742</v>
      </c>
      <c r="B6506" t="s">
        <v>33315</v>
      </c>
      <c r="I6506" t="s">
        <v>20</v>
      </c>
      <c r="J6506">
        <v>244.57</v>
      </c>
    </row>
    <row r="6507" spans="1:10" x14ac:dyDescent="0.2">
      <c r="A6507" t="s">
        <v>6743</v>
      </c>
      <c r="B6507" t="s">
        <v>33316</v>
      </c>
      <c r="I6507" t="s">
        <v>20</v>
      </c>
      <c r="J6507">
        <v>392.22</v>
      </c>
    </row>
    <row r="6508" spans="1:10" x14ac:dyDescent="0.2">
      <c r="A6508" t="s">
        <v>6744</v>
      </c>
      <c r="B6508" t="s">
        <v>33316</v>
      </c>
      <c r="I6508" t="s">
        <v>20</v>
      </c>
      <c r="J6508">
        <v>385.13</v>
      </c>
    </row>
    <row r="6509" spans="1:10" x14ac:dyDescent="0.2">
      <c r="A6509" t="s">
        <v>6745</v>
      </c>
      <c r="B6509" t="s">
        <v>33317</v>
      </c>
      <c r="I6509" t="s">
        <v>20</v>
      </c>
      <c r="J6509">
        <v>239.23</v>
      </c>
    </row>
    <row r="6510" spans="1:10" x14ac:dyDescent="0.2">
      <c r="A6510" t="s">
        <v>6746</v>
      </c>
      <c r="B6510" t="s">
        <v>33317</v>
      </c>
      <c r="I6510" t="s">
        <v>20</v>
      </c>
      <c r="J6510">
        <v>228.61</v>
      </c>
    </row>
    <row r="6511" spans="1:10" x14ac:dyDescent="0.2">
      <c r="A6511" t="s">
        <v>6747</v>
      </c>
      <c r="B6511" t="s">
        <v>33318</v>
      </c>
      <c r="I6511" t="s">
        <v>20</v>
      </c>
      <c r="J6511">
        <v>455.17</v>
      </c>
    </row>
    <row r="6512" spans="1:10" x14ac:dyDescent="0.2">
      <c r="A6512" t="s">
        <v>6748</v>
      </c>
      <c r="B6512" t="s">
        <v>33318</v>
      </c>
      <c r="I6512" t="s">
        <v>20</v>
      </c>
      <c r="J6512">
        <v>410.23</v>
      </c>
    </row>
    <row r="6513" spans="1:10" x14ac:dyDescent="0.2">
      <c r="A6513" t="s">
        <v>6749</v>
      </c>
      <c r="B6513" t="s">
        <v>33319</v>
      </c>
      <c r="I6513" t="s">
        <v>20</v>
      </c>
      <c r="J6513">
        <v>200.37</v>
      </c>
    </row>
    <row r="6514" spans="1:10" x14ac:dyDescent="0.2">
      <c r="A6514" t="s">
        <v>6750</v>
      </c>
      <c r="B6514" t="s">
        <v>33319</v>
      </c>
      <c r="I6514" t="s">
        <v>20</v>
      </c>
      <c r="J6514">
        <v>192.4</v>
      </c>
    </row>
    <row r="6515" spans="1:10" x14ac:dyDescent="0.2">
      <c r="A6515" t="s">
        <v>6751</v>
      </c>
      <c r="B6515" t="s">
        <v>6752</v>
      </c>
      <c r="I6515" t="s">
        <v>20</v>
      </c>
      <c r="J6515">
        <v>195.93</v>
      </c>
    </row>
    <row r="6516" spans="1:10" x14ac:dyDescent="0.2">
      <c r="A6516" t="s">
        <v>6753</v>
      </c>
      <c r="B6516" t="s">
        <v>6752</v>
      </c>
      <c r="I6516" t="s">
        <v>20</v>
      </c>
      <c r="J6516">
        <v>189.29</v>
      </c>
    </row>
    <row r="6517" spans="1:10" x14ac:dyDescent="0.2">
      <c r="A6517" t="s">
        <v>6754</v>
      </c>
      <c r="B6517" t="s">
        <v>33320</v>
      </c>
      <c r="I6517" t="s">
        <v>20</v>
      </c>
      <c r="J6517">
        <v>243.64</v>
      </c>
    </row>
    <row r="6518" spans="1:10" x14ac:dyDescent="0.2">
      <c r="A6518" t="s">
        <v>6755</v>
      </c>
      <c r="B6518" t="s">
        <v>33320</v>
      </c>
      <c r="I6518" t="s">
        <v>20</v>
      </c>
      <c r="J6518">
        <v>233.02</v>
      </c>
    </row>
    <row r="6519" spans="1:10" x14ac:dyDescent="0.2">
      <c r="A6519" t="s">
        <v>6756</v>
      </c>
      <c r="B6519" t="s">
        <v>33321</v>
      </c>
      <c r="I6519" t="s">
        <v>20</v>
      </c>
      <c r="J6519">
        <v>232.75</v>
      </c>
    </row>
    <row r="6520" spans="1:10" x14ac:dyDescent="0.2">
      <c r="A6520" t="s">
        <v>6757</v>
      </c>
      <c r="B6520" t="s">
        <v>33321</v>
      </c>
      <c r="I6520" t="s">
        <v>20</v>
      </c>
      <c r="J6520">
        <v>222.13</v>
      </c>
    </row>
    <row r="6521" spans="1:10" x14ac:dyDescent="0.2">
      <c r="A6521" t="s">
        <v>6758</v>
      </c>
      <c r="B6521" t="s">
        <v>33322</v>
      </c>
      <c r="I6521" t="s">
        <v>20</v>
      </c>
      <c r="J6521">
        <v>232.75</v>
      </c>
    </row>
    <row r="6522" spans="1:10" x14ac:dyDescent="0.2">
      <c r="A6522" t="s">
        <v>6759</v>
      </c>
      <c r="B6522" t="s">
        <v>33322</v>
      </c>
      <c r="I6522" t="s">
        <v>20</v>
      </c>
      <c r="J6522">
        <v>222.13</v>
      </c>
    </row>
    <row r="6523" spans="1:10" x14ac:dyDescent="0.2">
      <c r="A6523" t="s">
        <v>6760</v>
      </c>
      <c r="B6523" t="s">
        <v>33323</v>
      </c>
      <c r="I6523" t="s">
        <v>20</v>
      </c>
      <c r="J6523">
        <v>506.34</v>
      </c>
    </row>
    <row r="6524" spans="1:10" x14ac:dyDescent="0.2">
      <c r="A6524" t="s">
        <v>6761</v>
      </c>
      <c r="B6524" t="s">
        <v>33323</v>
      </c>
      <c r="I6524" t="s">
        <v>20</v>
      </c>
      <c r="J6524">
        <v>486.27</v>
      </c>
    </row>
    <row r="6525" spans="1:10" x14ac:dyDescent="0.2">
      <c r="A6525" t="s">
        <v>6762</v>
      </c>
      <c r="B6525" t="s">
        <v>33324</v>
      </c>
      <c r="I6525" t="s">
        <v>20</v>
      </c>
      <c r="J6525">
        <v>1310.69</v>
      </c>
    </row>
    <row r="6526" spans="1:10" x14ac:dyDescent="0.2">
      <c r="A6526" t="s">
        <v>6763</v>
      </c>
      <c r="B6526" t="s">
        <v>33324</v>
      </c>
      <c r="I6526" t="s">
        <v>20</v>
      </c>
      <c r="J6526">
        <v>1246.99</v>
      </c>
    </row>
    <row r="6527" spans="1:10" x14ac:dyDescent="0.2">
      <c r="A6527" t="s">
        <v>6764</v>
      </c>
      <c r="B6527" t="s">
        <v>6765</v>
      </c>
      <c r="I6527" t="s">
        <v>20</v>
      </c>
      <c r="J6527">
        <v>193.32</v>
      </c>
    </row>
    <row r="6528" spans="1:10" x14ac:dyDescent="0.2">
      <c r="A6528" t="s">
        <v>6766</v>
      </c>
      <c r="B6528" t="s">
        <v>6765</v>
      </c>
      <c r="I6528" t="s">
        <v>20</v>
      </c>
      <c r="J6528">
        <v>188</v>
      </c>
    </row>
    <row r="6529" spans="1:10" x14ac:dyDescent="0.2">
      <c r="A6529" t="s">
        <v>6767</v>
      </c>
      <c r="B6529" t="s">
        <v>33325</v>
      </c>
      <c r="I6529" t="s">
        <v>4</v>
      </c>
      <c r="J6529">
        <v>6.57</v>
      </c>
    </row>
    <row r="6530" spans="1:10" x14ac:dyDescent="0.2">
      <c r="A6530" t="s">
        <v>6768</v>
      </c>
      <c r="B6530" t="s">
        <v>33325</v>
      </c>
      <c r="I6530" t="s">
        <v>4</v>
      </c>
      <c r="J6530">
        <v>5.69</v>
      </c>
    </row>
    <row r="6531" spans="1:10" x14ac:dyDescent="0.2">
      <c r="A6531" t="s">
        <v>6769</v>
      </c>
      <c r="B6531" t="s">
        <v>33326</v>
      </c>
      <c r="I6531" t="s">
        <v>3</v>
      </c>
      <c r="J6531">
        <v>25.75</v>
      </c>
    </row>
    <row r="6532" spans="1:10" x14ac:dyDescent="0.2">
      <c r="A6532" t="s">
        <v>6770</v>
      </c>
      <c r="B6532" t="s">
        <v>33326</v>
      </c>
      <c r="I6532" t="s">
        <v>3</v>
      </c>
      <c r="J6532">
        <v>24.26</v>
      </c>
    </row>
    <row r="6533" spans="1:10" x14ac:dyDescent="0.2">
      <c r="A6533" t="s">
        <v>6771</v>
      </c>
      <c r="B6533" t="s">
        <v>33327</v>
      </c>
      <c r="I6533" t="s">
        <v>3</v>
      </c>
      <c r="J6533">
        <v>30.04</v>
      </c>
    </row>
    <row r="6534" spans="1:10" x14ac:dyDescent="0.2">
      <c r="A6534" t="s">
        <v>6772</v>
      </c>
      <c r="B6534" t="s">
        <v>33327</v>
      </c>
      <c r="I6534" t="s">
        <v>3</v>
      </c>
      <c r="J6534">
        <v>28.46</v>
      </c>
    </row>
    <row r="6535" spans="1:10" x14ac:dyDescent="0.2">
      <c r="A6535" t="s">
        <v>6773</v>
      </c>
      <c r="B6535" t="s">
        <v>33328</v>
      </c>
      <c r="I6535" t="s">
        <v>3</v>
      </c>
      <c r="J6535">
        <v>40.409999999999997</v>
      </c>
    </row>
    <row r="6536" spans="1:10" x14ac:dyDescent="0.2">
      <c r="A6536" t="s">
        <v>6774</v>
      </c>
      <c r="B6536" t="s">
        <v>33328</v>
      </c>
      <c r="I6536" t="s">
        <v>3</v>
      </c>
      <c r="J6536">
        <v>38.659999999999997</v>
      </c>
    </row>
    <row r="6537" spans="1:10" x14ac:dyDescent="0.2">
      <c r="A6537" t="s">
        <v>6775</v>
      </c>
      <c r="B6537" t="s">
        <v>33329</v>
      </c>
      <c r="I6537" t="s">
        <v>3</v>
      </c>
      <c r="J6537">
        <v>50.77</v>
      </c>
    </row>
    <row r="6538" spans="1:10" x14ac:dyDescent="0.2">
      <c r="A6538" t="s">
        <v>6776</v>
      </c>
      <c r="B6538" t="s">
        <v>33329</v>
      </c>
      <c r="I6538" t="s">
        <v>3</v>
      </c>
      <c r="J6538">
        <v>48.84</v>
      </c>
    </row>
    <row r="6539" spans="1:10" x14ac:dyDescent="0.2">
      <c r="A6539" t="s">
        <v>6777</v>
      </c>
      <c r="B6539" t="s">
        <v>33330</v>
      </c>
      <c r="I6539" t="s">
        <v>3</v>
      </c>
      <c r="J6539">
        <v>62.15</v>
      </c>
    </row>
    <row r="6540" spans="1:10" x14ac:dyDescent="0.2">
      <c r="A6540" t="s">
        <v>6778</v>
      </c>
      <c r="B6540" t="s">
        <v>33330</v>
      </c>
      <c r="I6540" t="s">
        <v>3</v>
      </c>
      <c r="J6540">
        <v>60.04</v>
      </c>
    </row>
    <row r="6541" spans="1:10" x14ac:dyDescent="0.2">
      <c r="A6541" t="s">
        <v>6779</v>
      </c>
      <c r="B6541" t="s">
        <v>33331</v>
      </c>
      <c r="I6541" t="s">
        <v>3</v>
      </c>
      <c r="J6541">
        <v>41.13</v>
      </c>
    </row>
    <row r="6542" spans="1:10" x14ac:dyDescent="0.2">
      <c r="A6542" t="s">
        <v>6780</v>
      </c>
      <c r="B6542" t="s">
        <v>33331</v>
      </c>
      <c r="I6542" t="s">
        <v>3</v>
      </c>
      <c r="J6542">
        <v>39.549999999999997</v>
      </c>
    </row>
    <row r="6543" spans="1:10" x14ac:dyDescent="0.2">
      <c r="A6543" t="s">
        <v>6781</v>
      </c>
      <c r="B6543" t="s">
        <v>33332</v>
      </c>
      <c r="I6543" t="s">
        <v>3</v>
      </c>
      <c r="J6543">
        <v>56.48</v>
      </c>
    </row>
    <row r="6544" spans="1:10" x14ac:dyDescent="0.2">
      <c r="A6544" t="s">
        <v>6782</v>
      </c>
      <c r="B6544" t="s">
        <v>33332</v>
      </c>
      <c r="I6544" t="s">
        <v>3</v>
      </c>
      <c r="J6544">
        <v>54.73</v>
      </c>
    </row>
    <row r="6545" spans="1:10" x14ac:dyDescent="0.2">
      <c r="A6545" t="s">
        <v>6783</v>
      </c>
      <c r="B6545" t="s">
        <v>33333</v>
      </c>
      <c r="I6545" t="s">
        <v>3</v>
      </c>
      <c r="J6545">
        <v>72.98</v>
      </c>
    </row>
    <row r="6546" spans="1:10" x14ac:dyDescent="0.2">
      <c r="A6546" t="s">
        <v>6784</v>
      </c>
      <c r="B6546" t="s">
        <v>33333</v>
      </c>
      <c r="I6546" t="s">
        <v>3</v>
      </c>
      <c r="J6546">
        <v>71.05</v>
      </c>
    </row>
    <row r="6547" spans="1:10" x14ac:dyDescent="0.2">
      <c r="A6547" t="s">
        <v>6785</v>
      </c>
      <c r="B6547" t="s">
        <v>33334</v>
      </c>
      <c r="I6547" t="s">
        <v>3</v>
      </c>
      <c r="J6547">
        <v>8.06</v>
      </c>
    </row>
    <row r="6548" spans="1:10" x14ac:dyDescent="0.2">
      <c r="A6548" t="s">
        <v>6786</v>
      </c>
      <c r="B6548" t="s">
        <v>33334</v>
      </c>
      <c r="I6548" t="s">
        <v>3</v>
      </c>
      <c r="J6548">
        <v>7.87</v>
      </c>
    </row>
    <row r="6549" spans="1:10" x14ac:dyDescent="0.2">
      <c r="A6549" t="s">
        <v>6787</v>
      </c>
      <c r="B6549" t="s">
        <v>33335</v>
      </c>
      <c r="I6549" t="s">
        <v>3</v>
      </c>
      <c r="J6549">
        <v>11.38</v>
      </c>
    </row>
    <row r="6550" spans="1:10" x14ac:dyDescent="0.2">
      <c r="A6550" t="s">
        <v>6788</v>
      </c>
      <c r="B6550" t="s">
        <v>33335</v>
      </c>
      <c r="I6550" t="s">
        <v>3</v>
      </c>
      <c r="J6550">
        <v>11.19</v>
      </c>
    </row>
    <row r="6551" spans="1:10" x14ac:dyDescent="0.2">
      <c r="A6551" t="s">
        <v>6789</v>
      </c>
      <c r="B6551" t="s">
        <v>33336</v>
      </c>
      <c r="I6551" t="s">
        <v>3</v>
      </c>
      <c r="J6551">
        <v>14.23</v>
      </c>
    </row>
    <row r="6552" spans="1:10" x14ac:dyDescent="0.2">
      <c r="A6552" t="s">
        <v>6790</v>
      </c>
      <c r="B6552" t="s">
        <v>33336</v>
      </c>
      <c r="I6552" t="s">
        <v>3</v>
      </c>
      <c r="J6552">
        <v>14.11</v>
      </c>
    </row>
    <row r="6553" spans="1:10" x14ac:dyDescent="0.2">
      <c r="A6553" t="s">
        <v>6791</v>
      </c>
      <c r="B6553" t="s">
        <v>33337</v>
      </c>
      <c r="I6553" t="s">
        <v>3</v>
      </c>
      <c r="J6553">
        <v>12.33</v>
      </c>
    </row>
    <row r="6554" spans="1:10" x14ac:dyDescent="0.2">
      <c r="A6554" t="s">
        <v>6792</v>
      </c>
      <c r="B6554" t="s">
        <v>33337</v>
      </c>
      <c r="I6554" t="s">
        <v>3</v>
      </c>
      <c r="J6554">
        <v>12.02</v>
      </c>
    </row>
    <row r="6555" spans="1:10" x14ac:dyDescent="0.2">
      <c r="A6555" t="s">
        <v>6793</v>
      </c>
      <c r="B6555" t="s">
        <v>21515</v>
      </c>
      <c r="I6555" t="s">
        <v>3</v>
      </c>
      <c r="J6555">
        <v>20.399999999999999</v>
      </c>
    </row>
    <row r="6556" spans="1:10" x14ac:dyDescent="0.2">
      <c r="A6556" t="s">
        <v>6794</v>
      </c>
      <c r="B6556" t="s">
        <v>21515</v>
      </c>
      <c r="I6556" t="s">
        <v>3</v>
      </c>
      <c r="J6556">
        <v>19.45</v>
      </c>
    </row>
    <row r="6557" spans="1:10" x14ac:dyDescent="0.2">
      <c r="A6557" t="s">
        <v>6795</v>
      </c>
      <c r="B6557" t="s">
        <v>33338</v>
      </c>
      <c r="I6557" t="s">
        <v>3</v>
      </c>
      <c r="J6557">
        <v>19.45</v>
      </c>
    </row>
    <row r="6558" spans="1:10" x14ac:dyDescent="0.2">
      <c r="A6558" t="s">
        <v>6796</v>
      </c>
      <c r="B6558" t="s">
        <v>33338</v>
      </c>
      <c r="I6558" t="s">
        <v>3</v>
      </c>
      <c r="J6558">
        <v>18.18</v>
      </c>
    </row>
    <row r="6559" spans="1:10" x14ac:dyDescent="0.2">
      <c r="A6559" t="s">
        <v>6797</v>
      </c>
      <c r="B6559" t="s">
        <v>33339</v>
      </c>
      <c r="I6559" t="s">
        <v>3</v>
      </c>
      <c r="J6559">
        <v>19.45</v>
      </c>
    </row>
    <row r="6560" spans="1:10" x14ac:dyDescent="0.2">
      <c r="A6560" t="s">
        <v>6798</v>
      </c>
      <c r="B6560" t="s">
        <v>33339</v>
      </c>
      <c r="I6560" t="s">
        <v>3</v>
      </c>
      <c r="J6560">
        <v>18.18</v>
      </c>
    </row>
    <row r="6561" spans="1:10" x14ac:dyDescent="0.2">
      <c r="A6561" t="s">
        <v>6799</v>
      </c>
      <c r="B6561" t="s">
        <v>33340</v>
      </c>
      <c r="I6561" t="s">
        <v>3</v>
      </c>
      <c r="J6561">
        <v>6.9</v>
      </c>
    </row>
    <row r="6562" spans="1:10" x14ac:dyDescent="0.2">
      <c r="A6562" t="s">
        <v>6800</v>
      </c>
      <c r="B6562" t="s">
        <v>33340</v>
      </c>
      <c r="I6562" t="s">
        <v>3</v>
      </c>
      <c r="J6562">
        <v>6.58</v>
      </c>
    </row>
    <row r="6563" spans="1:10" x14ac:dyDescent="0.2">
      <c r="A6563" t="s">
        <v>6801</v>
      </c>
      <c r="B6563" t="s">
        <v>33341</v>
      </c>
      <c r="I6563" t="s">
        <v>3</v>
      </c>
      <c r="J6563">
        <v>8.35</v>
      </c>
    </row>
    <row r="6564" spans="1:10" x14ac:dyDescent="0.2">
      <c r="A6564" t="s">
        <v>6802</v>
      </c>
      <c r="B6564" t="s">
        <v>33341</v>
      </c>
      <c r="I6564" t="s">
        <v>3</v>
      </c>
      <c r="J6564">
        <v>7.97</v>
      </c>
    </row>
    <row r="6565" spans="1:10" x14ac:dyDescent="0.2">
      <c r="A6565" t="s">
        <v>6803</v>
      </c>
      <c r="B6565" t="s">
        <v>33342</v>
      </c>
      <c r="I6565" t="s">
        <v>3</v>
      </c>
      <c r="J6565">
        <v>10.93</v>
      </c>
    </row>
    <row r="6566" spans="1:10" x14ac:dyDescent="0.2">
      <c r="A6566" t="s">
        <v>6804</v>
      </c>
      <c r="B6566" t="s">
        <v>33342</v>
      </c>
      <c r="I6566" t="s">
        <v>3</v>
      </c>
      <c r="J6566">
        <v>10.52</v>
      </c>
    </row>
    <row r="6567" spans="1:10" x14ac:dyDescent="0.2">
      <c r="A6567" t="s">
        <v>6805</v>
      </c>
      <c r="B6567" t="s">
        <v>33343</v>
      </c>
      <c r="I6567" t="s">
        <v>3</v>
      </c>
      <c r="J6567">
        <v>15.4</v>
      </c>
    </row>
    <row r="6568" spans="1:10" x14ac:dyDescent="0.2">
      <c r="A6568" t="s">
        <v>6806</v>
      </c>
      <c r="B6568" t="s">
        <v>33343</v>
      </c>
      <c r="I6568" t="s">
        <v>3</v>
      </c>
      <c r="J6568">
        <v>14.95</v>
      </c>
    </row>
    <row r="6569" spans="1:10" x14ac:dyDescent="0.2">
      <c r="A6569" t="s">
        <v>6807</v>
      </c>
      <c r="B6569" t="s">
        <v>33344</v>
      </c>
      <c r="I6569" t="s">
        <v>3</v>
      </c>
      <c r="J6569">
        <v>21.9</v>
      </c>
    </row>
    <row r="6570" spans="1:10" x14ac:dyDescent="0.2">
      <c r="A6570" t="s">
        <v>6808</v>
      </c>
      <c r="B6570" t="s">
        <v>33344</v>
      </c>
      <c r="I6570" t="s">
        <v>3</v>
      </c>
      <c r="J6570">
        <v>21.43</v>
      </c>
    </row>
    <row r="6571" spans="1:10" x14ac:dyDescent="0.2">
      <c r="A6571" t="s">
        <v>6809</v>
      </c>
      <c r="B6571" t="s">
        <v>21516</v>
      </c>
      <c r="I6571" t="s">
        <v>3</v>
      </c>
      <c r="J6571">
        <v>6.14</v>
      </c>
    </row>
    <row r="6572" spans="1:10" x14ac:dyDescent="0.2">
      <c r="A6572" t="s">
        <v>6810</v>
      </c>
      <c r="B6572" t="s">
        <v>21516</v>
      </c>
      <c r="I6572" t="s">
        <v>3</v>
      </c>
      <c r="J6572">
        <v>5.86</v>
      </c>
    </row>
    <row r="6573" spans="1:10" x14ac:dyDescent="0.2">
      <c r="A6573" t="s">
        <v>6811</v>
      </c>
      <c r="B6573" t="s">
        <v>33345</v>
      </c>
      <c r="I6573" t="s">
        <v>3</v>
      </c>
      <c r="J6573">
        <v>28.63</v>
      </c>
    </row>
    <row r="6574" spans="1:10" x14ac:dyDescent="0.2">
      <c r="A6574" t="s">
        <v>6812</v>
      </c>
      <c r="B6574" t="s">
        <v>33345</v>
      </c>
      <c r="I6574" t="s">
        <v>3</v>
      </c>
      <c r="J6574">
        <v>27.96</v>
      </c>
    </row>
    <row r="6575" spans="1:10" x14ac:dyDescent="0.2">
      <c r="A6575" t="s">
        <v>6813</v>
      </c>
      <c r="B6575" t="s">
        <v>33346</v>
      </c>
      <c r="I6575" t="s">
        <v>3</v>
      </c>
      <c r="J6575">
        <v>31.14</v>
      </c>
    </row>
    <row r="6576" spans="1:10" x14ac:dyDescent="0.2">
      <c r="A6576" t="s">
        <v>6814</v>
      </c>
      <c r="B6576" t="s">
        <v>33346</v>
      </c>
      <c r="I6576" t="s">
        <v>3</v>
      </c>
      <c r="J6576">
        <v>30.13</v>
      </c>
    </row>
    <row r="6577" spans="1:10" x14ac:dyDescent="0.2">
      <c r="A6577" t="s">
        <v>6815</v>
      </c>
      <c r="B6577" t="s">
        <v>33347</v>
      </c>
      <c r="I6577" t="s">
        <v>3</v>
      </c>
      <c r="J6577">
        <v>39.47</v>
      </c>
    </row>
    <row r="6578" spans="1:10" x14ac:dyDescent="0.2">
      <c r="A6578" t="s">
        <v>6816</v>
      </c>
      <c r="B6578" t="s">
        <v>33347</v>
      </c>
      <c r="I6578" t="s">
        <v>3</v>
      </c>
      <c r="J6578">
        <v>38.43</v>
      </c>
    </row>
    <row r="6579" spans="1:10" x14ac:dyDescent="0.2">
      <c r="A6579" t="s">
        <v>6817</v>
      </c>
      <c r="B6579" t="s">
        <v>33348</v>
      </c>
      <c r="I6579" t="s">
        <v>3</v>
      </c>
      <c r="J6579">
        <v>34.630000000000003</v>
      </c>
    </row>
    <row r="6580" spans="1:10" x14ac:dyDescent="0.2">
      <c r="A6580" t="s">
        <v>6818</v>
      </c>
      <c r="B6580" t="s">
        <v>33348</v>
      </c>
      <c r="I6580" t="s">
        <v>3</v>
      </c>
      <c r="J6580">
        <v>33.57</v>
      </c>
    </row>
    <row r="6581" spans="1:10" x14ac:dyDescent="0.2">
      <c r="A6581" t="s">
        <v>6819</v>
      </c>
      <c r="B6581" t="s">
        <v>33349</v>
      </c>
      <c r="I6581" t="s">
        <v>3</v>
      </c>
      <c r="J6581">
        <v>46.65</v>
      </c>
    </row>
    <row r="6582" spans="1:10" x14ac:dyDescent="0.2">
      <c r="A6582" t="s">
        <v>6820</v>
      </c>
      <c r="B6582" t="s">
        <v>33349</v>
      </c>
      <c r="I6582" t="s">
        <v>3</v>
      </c>
      <c r="J6582">
        <v>45.56</v>
      </c>
    </row>
    <row r="6583" spans="1:10" x14ac:dyDescent="0.2">
      <c r="A6583" t="s">
        <v>6821</v>
      </c>
      <c r="B6583" t="s">
        <v>33350</v>
      </c>
      <c r="I6583" t="s">
        <v>3</v>
      </c>
      <c r="J6583">
        <v>46.85</v>
      </c>
    </row>
    <row r="6584" spans="1:10" x14ac:dyDescent="0.2">
      <c r="A6584" t="s">
        <v>6822</v>
      </c>
      <c r="B6584" t="s">
        <v>33350</v>
      </c>
      <c r="I6584" t="s">
        <v>3</v>
      </c>
      <c r="J6584">
        <v>45.73</v>
      </c>
    </row>
    <row r="6585" spans="1:10" x14ac:dyDescent="0.2">
      <c r="A6585" t="s">
        <v>6823</v>
      </c>
      <c r="B6585" t="s">
        <v>33351</v>
      </c>
      <c r="I6585" t="s">
        <v>3</v>
      </c>
      <c r="J6585">
        <v>61.5</v>
      </c>
    </row>
    <row r="6586" spans="1:10" x14ac:dyDescent="0.2">
      <c r="A6586" t="s">
        <v>6824</v>
      </c>
      <c r="B6586" t="s">
        <v>33351</v>
      </c>
      <c r="I6586" t="s">
        <v>3</v>
      </c>
      <c r="J6586">
        <v>60.35</v>
      </c>
    </row>
    <row r="6587" spans="1:10" x14ac:dyDescent="0.2">
      <c r="A6587" t="s">
        <v>6825</v>
      </c>
      <c r="B6587" t="s">
        <v>33352</v>
      </c>
      <c r="I6587" t="s">
        <v>3</v>
      </c>
      <c r="J6587">
        <v>62.09</v>
      </c>
    </row>
    <row r="6588" spans="1:10" x14ac:dyDescent="0.2">
      <c r="A6588" t="s">
        <v>6826</v>
      </c>
      <c r="B6588" t="s">
        <v>33352</v>
      </c>
      <c r="I6588" t="s">
        <v>3</v>
      </c>
      <c r="J6588">
        <v>60.87</v>
      </c>
    </row>
    <row r="6589" spans="1:10" x14ac:dyDescent="0.2">
      <c r="A6589" t="s">
        <v>6827</v>
      </c>
      <c r="B6589" t="s">
        <v>33353</v>
      </c>
      <c r="I6589" t="s">
        <v>3</v>
      </c>
      <c r="J6589">
        <v>81.569999999999993</v>
      </c>
    </row>
    <row r="6590" spans="1:10" x14ac:dyDescent="0.2">
      <c r="A6590" t="s">
        <v>6828</v>
      </c>
      <c r="B6590" t="s">
        <v>33353</v>
      </c>
      <c r="I6590" t="s">
        <v>3</v>
      </c>
      <c r="J6590">
        <v>80.27</v>
      </c>
    </row>
    <row r="6591" spans="1:10" x14ac:dyDescent="0.2">
      <c r="A6591" t="s">
        <v>6829</v>
      </c>
      <c r="B6591" t="s">
        <v>33354</v>
      </c>
      <c r="I6591" t="s">
        <v>3</v>
      </c>
      <c r="J6591">
        <v>106.63</v>
      </c>
    </row>
    <row r="6592" spans="1:10" x14ac:dyDescent="0.2">
      <c r="A6592" t="s">
        <v>6830</v>
      </c>
      <c r="B6592" t="s">
        <v>33354</v>
      </c>
      <c r="I6592" t="s">
        <v>3</v>
      </c>
      <c r="J6592">
        <v>105.28</v>
      </c>
    </row>
    <row r="6593" spans="1:10" x14ac:dyDescent="0.2">
      <c r="A6593" t="s">
        <v>6831</v>
      </c>
      <c r="B6593" t="s">
        <v>33355</v>
      </c>
      <c r="I6593" t="s">
        <v>3</v>
      </c>
      <c r="J6593">
        <v>155.28</v>
      </c>
    </row>
    <row r="6594" spans="1:10" x14ac:dyDescent="0.2">
      <c r="A6594" t="s">
        <v>6832</v>
      </c>
      <c r="B6594" t="s">
        <v>33355</v>
      </c>
      <c r="I6594" t="s">
        <v>3</v>
      </c>
      <c r="J6594">
        <v>153.87</v>
      </c>
    </row>
    <row r="6595" spans="1:10" x14ac:dyDescent="0.2">
      <c r="A6595" t="s">
        <v>6833</v>
      </c>
      <c r="B6595" t="s">
        <v>33356</v>
      </c>
      <c r="I6595" t="s">
        <v>3</v>
      </c>
      <c r="J6595">
        <v>204.12</v>
      </c>
    </row>
    <row r="6596" spans="1:10" x14ac:dyDescent="0.2">
      <c r="A6596" t="s">
        <v>6834</v>
      </c>
      <c r="B6596" t="s">
        <v>33356</v>
      </c>
      <c r="I6596" t="s">
        <v>3</v>
      </c>
      <c r="J6596">
        <v>202.64</v>
      </c>
    </row>
    <row r="6597" spans="1:10" x14ac:dyDescent="0.2">
      <c r="A6597" t="s">
        <v>6835</v>
      </c>
      <c r="B6597" t="s">
        <v>33357</v>
      </c>
      <c r="I6597" t="s">
        <v>3</v>
      </c>
      <c r="J6597">
        <v>53.55</v>
      </c>
    </row>
    <row r="6598" spans="1:10" x14ac:dyDescent="0.2">
      <c r="A6598" t="s">
        <v>6836</v>
      </c>
      <c r="B6598" t="s">
        <v>33357</v>
      </c>
      <c r="I6598" t="s">
        <v>3</v>
      </c>
      <c r="J6598">
        <v>52.01</v>
      </c>
    </row>
    <row r="6599" spans="1:10" x14ac:dyDescent="0.2">
      <c r="A6599" t="s">
        <v>6837</v>
      </c>
      <c r="B6599" t="s">
        <v>33358</v>
      </c>
      <c r="I6599" t="s">
        <v>3</v>
      </c>
      <c r="J6599">
        <v>71.37</v>
      </c>
    </row>
    <row r="6600" spans="1:10" x14ac:dyDescent="0.2">
      <c r="A6600" t="s">
        <v>6838</v>
      </c>
      <c r="B6600" t="s">
        <v>33358</v>
      </c>
      <c r="I6600" t="s">
        <v>3</v>
      </c>
      <c r="J6600">
        <v>69.77</v>
      </c>
    </row>
    <row r="6601" spans="1:10" x14ac:dyDescent="0.2">
      <c r="A6601" t="s">
        <v>6839</v>
      </c>
      <c r="B6601" t="s">
        <v>33359</v>
      </c>
      <c r="I6601" t="s">
        <v>3</v>
      </c>
      <c r="J6601">
        <v>85</v>
      </c>
    </row>
    <row r="6602" spans="1:10" x14ac:dyDescent="0.2">
      <c r="A6602" t="s">
        <v>6840</v>
      </c>
      <c r="B6602" t="s">
        <v>33359</v>
      </c>
      <c r="I6602" t="s">
        <v>3</v>
      </c>
      <c r="J6602">
        <v>83.28</v>
      </c>
    </row>
    <row r="6603" spans="1:10" x14ac:dyDescent="0.2">
      <c r="A6603" t="s">
        <v>6841</v>
      </c>
      <c r="B6603" t="s">
        <v>33360</v>
      </c>
      <c r="I6603" t="s">
        <v>3</v>
      </c>
      <c r="J6603">
        <v>99.41</v>
      </c>
    </row>
    <row r="6604" spans="1:10" x14ac:dyDescent="0.2">
      <c r="A6604" t="s">
        <v>6842</v>
      </c>
      <c r="B6604" t="s">
        <v>33360</v>
      </c>
      <c r="I6604" t="s">
        <v>3</v>
      </c>
      <c r="J6604">
        <v>97.63</v>
      </c>
    </row>
    <row r="6605" spans="1:10" x14ac:dyDescent="0.2">
      <c r="A6605" t="s">
        <v>6843</v>
      </c>
      <c r="B6605" t="s">
        <v>33361</v>
      </c>
      <c r="I6605" t="s">
        <v>3</v>
      </c>
      <c r="J6605">
        <v>122.3</v>
      </c>
    </row>
    <row r="6606" spans="1:10" x14ac:dyDescent="0.2">
      <c r="A6606" t="s">
        <v>6844</v>
      </c>
      <c r="B6606" t="s">
        <v>33361</v>
      </c>
      <c r="I6606" t="s">
        <v>3</v>
      </c>
      <c r="J6606">
        <v>120.47</v>
      </c>
    </row>
    <row r="6607" spans="1:10" x14ac:dyDescent="0.2">
      <c r="A6607" t="s">
        <v>6845</v>
      </c>
      <c r="B6607" t="s">
        <v>33362</v>
      </c>
      <c r="I6607" t="s">
        <v>3</v>
      </c>
      <c r="J6607">
        <v>140.38999999999999</v>
      </c>
    </row>
    <row r="6608" spans="1:10" x14ac:dyDescent="0.2">
      <c r="A6608" t="s">
        <v>6846</v>
      </c>
      <c r="B6608" t="s">
        <v>33362</v>
      </c>
      <c r="I6608" t="s">
        <v>3</v>
      </c>
      <c r="J6608">
        <v>138.47999999999999</v>
      </c>
    </row>
    <row r="6609" spans="1:10" x14ac:dyDescent="0.2">
      <c r="A6609" t="s">
        <v>6847</v>
      </c>
      <c r="B6609" t="s">
        <v>33363</v>
      </c>
      <c r="I6609" t="s">
        <v>3</v>
      </c>
      <c r="J6609">
        <v>204.03</v>
      </c>
    </row>
    <row r="6610" spans="1:10" x14ac:dyDescent="0.2">
      <c r="A6610" t="s">
        <v>6848</v>
      </c>
      <c r="B6610" t="s">
        <v>33363</v>
      </c>
      <c r="I6610" t="s">
        <v>3</v>
      </c>
      <c r="J6610">
        <v>202.04</v>
      </c>
    </row>
    <row r="6611" spans="1:10" x14ac:dyDescent="0.2">
      <c r="A6611" t="s">
        <v>6849</v>
      </c>
      <c r="B6611" t="s">
        <v>33364</v>
      </c>
      <c r="I6611" t="s">
        <v>3</v>
      </c>
      <c r="J6611">
        <v>267.45999999999998</v>
      </c>
    </row>
    <row r="6612" spans="1:10" x14ac:dyDescent="0.2">
      <c r="A6612" t="s">
        <v>6850</v>
      </c>
      <c r="B6612" t="s">
        <v>33364</v>
      </c>
      <c r="I6612" t="s">
        <v>3</v>
      </c>
      <c r="J6612">
        <v>265.41000000000003</v>
      </c>
    </row>
    <row r="6613" spans="1:10" x14ac:dyDescent="0.2">
      <c r="A6613" t="s">
        <v>6851</v>
      </c>
      <c r="B6613" t="s">
        <v>33365</v>
      </c>
      <c r="I6613" t="s">
        <v>3</v>
      </c>
      <c r="J6613">
        <v>34.799999999999997</v>
      </c>
    </row>
    <row r="6614" spans="1:10" x14ac:dyDescent="0.2">
      <c r="A6614" t="s">
        <v>6852</v>
      </c>
      <c r="B6614" t="s">
        <v>33365</v>
      </c>
      <c r="I6614" t="s">
        <v>3</v>
      </c>
      <c r="J6614">
        <v>33.76</v>
      </c>
    </row>
    <row r="6615" spans="1:10" x14ac:dyDescent="0.2">
      <c r="A6615" t="s">
        <v>6853</v>
      </c>
      <c r="B6615" t="s">
        <v>33366</v>
      </c>
      <c r="I6615" t="s">
        <v>3</v>
      </c>
      <c r="J6615">
        <v>47.33</v>
      </c>
    </row>
    <row r="6616" spans="1:10" x14ac:dyDescent="0.2">
      <c r="A6616" t="s">
        <v>6854</v>
      </c>
      <c r="B6616" t="s">
        <v>33366</v>
      </c>
      <c r="I6616" t="s">
        <v>3</v>
      </c>
      <c r="J6616">
        <v>45.73</v>
      </c>
    </row>
    <row r="6617" spans="1:10" x14ac:dyDescent="0.2">
      <c r="A6617" t="s">
        <v>6855</v>
      </c>
      <c r="B6617" t="s">
        <v>33367</v>
      </c>
      <c r="I6617" t="s">
        <v>3</v>
      </c>
      <c r="J6617">
        <v>47.12</v>
      </c>
    </row>
    <row r="6618" spans="1:10" x14ac:dyDescent="0.2">
      <c r="A6618" t="s">
        <v>6856</v>
      </c>
      <c r="B6618" t="s">
        <v>33367</v>
      </c>
      <c r="I6618" t="s">
        <v>3</v>
      </c>
      <c r="J6618">
        <v>45.52</v>
      </c>
    </row>
    <row r="6619" spans="1:10" x14ac:dyDescent="0.2">
      <c r="A6619" t="s">
        <v>6857</v>
      </c>
      <c r="B6619" t="s">
        <v>33368</v>
      </c>
      <c r="I6619" t="s">
        <v>3</v>
      </c>
      <c r="J6619">
        <v>50.68</v>
      </c>
    </row>
    <row r="6620" spans="1:10" x14ac:dyDescent="0.2">
      <c r="A6620" t="s">
        <v>6858</v>
      </c>
      <c r="B6620" t="s">
        <v>33368</v>
      </c>
      <c r="I6620" t="s">
        <v>3</v>
      </c>
      <c r="J6620">
        <v>49.08</v>
      </c>
    </row>
    <row r="6621" spans="1:10" x14ac:dyDescent="0.2">
      <c r="A6621" t="s">
        <v>6859</v>
      </c>
      <c r="B6621" t="s">
        <v>33369</v>
      </c>
      <c r="I6621" t="s">
        <v>3</v>
      </c>
      <c r="J6621">
        <v>71.02</v>
      </c>
    </row>
    <row r="6622" spans="1:10" x14ac:dyDescent="0.2">
      <c r="A6622" t="s">
        <v>6860</v>
      </c>
      <c r="B6622" t="s">
        <v>33369</v>
      </c>
      <c r="I6622" t="s">
        <v>3</v>
      </c>
      <c r="J6622">
        <v>67.83</v>
      </c>
    </row>
    <row r="6623" spans="1:10" x14ac:dyDescent="0.2">
      <c r="A6623" t="s">
        <v>6861</v>
      </c>
      <c r="B6623" t="s">
        <v>33370</v>
      </c>
      <c r="I6623" t="s">
        <v>3</v>
      </c>
      <c r="J6623">
        <v>79.959999999999994</v>
      </c>
    </row>
    <row r="6624" spans="1:10" x14ac:dyDescent="0.2">
      <c r="A6624" t="s">
        <v>6862</v>
      </c>
      <c r="B6624" t="s">
        <v>33370</v>
      </c>
      <c r="I6624" t="s">
        <v>3</v>
      </c>
      <c r="J6624">
        <v>76.77</v>
      </c>
    </row>
    <row r="6625" spans="1:10" x14ac:dyDescent="0.2">
      <c r="A6625" t="s">
        <v>6863</v>
      </c>
      <c r="B6625" t="s">
        <v>33371</v>
      </c>
      <c r="I6625" t="s">
        <v>3</v>
      </c>
      <c r="J6625">
        <v>59.37</v>
      </c>
    </row>
    <row r="6626" spans="1:10" x14ac:dyDescent="0.2">
      <c r="A6626" t="s">
        <v>6864</v>
      </c>
      <c r="B6626" t="s">
        <v>33371</v>
      </c>
      <c r="I6626" t="s">
        <v>3</v>
      </c>
      <c r="J6626">
        <v>57.78</v>
      </c>
    </row>
    <row r="6627" spans="1:10" x14ac:dyDescent="0.2">
      <c r="A6627" t="s">
        <v>6865</v>
      </c>
      <c r="B6627" t="s">
        <v>33372</v>
      </c>
      <c r="I6627" t="s">
        <v>3</v>
      </c>
      <c r="J6627">
        <v>73.069999999999993</v>
      </c>
    </row>
    <row r="6628" spans="1:10" x14ac:dyDescent="0.2">
      <c r="A6628" t="s">
        <v>6866</v>
      </c>
      <c r="B6628" t="s">
        <v>33372</v>
      </c>
      <c r="I6628" t="s">
        <v>3</v>
      </c>
      <c r="J6628">
        <v>69.88</v>
      </c>
    </row>
    <row r="6629" spans="1:10" x14ac:dyDescent="0.2">
      <c r="A6629" t="s">
        <v>6867</v>
      </c>
      <c r="B6629" t="s">
        <v>33373</v>
      </c>
      <c r="I6629" t="s">
        <v>3</v>
      </c>
      <c r="J6629">
        <v>87.07</v>
      </c>
    </row>
    <row r="6630" spans="1:10" x14ac:dyDescent="0.2">
      <c r="A6630" t="s">
        <v>6868</v>
      </c>
      <c r="B6630" t="s">
        <v>33373</v>
      </c>
      <c r="I6630" t="s">
        <v>3</v>
      </c>
      <c r="J6630">
        <v>82.82</v>
      </c>
    </row>
    <row r="6631" spans="1:10" x14ac:dyDescent="0.2">
      <c r="A6631" t="s">
        <v>6869</v>
      </c>
      <c r="B6631" t="s">
        <v>33374</v>
      </c>
      <c r="I6631" t="s">
        <v>3</v>
      </c>
      <c r="J6631">
        <v>91.86</v>
      </c>
    </row>
    <row r="6632" spans="1:10" x14ac:dyDescent="0.2">
      <c r="A6632" t="s">
        <v>6870</v>
      </c>
      <c r="B6632" t="s">
        <v>33374</v>
      </c>
      <c r="I6632" t="s">
        <v>3</v>
      </c>
      <c r="J6632">
        <v>90.13</v>
      </c>
    </row>
    <row r="6633" spans="1:10" x14ac:dyDescent="0.2">
      <c r="A6633" t="s">
        <v>6871</v>
      </c>
      <c r="B6633" t="s">
        <v>33375</v>
      </c>
      <c r="I6633" t="s">
        <v>3</v>
      </c>
      <c r="J6633">
        <v>67.599999999999994</v>
      </c>
    </row>
    <row r="6634" spans="1:10" x14ac:dyDescent="0.2">
      <c r="A6634" t="s">
        <v>6872</v>
      </c>
      <c r="B6634" t="s">
        <v>33375</v>
      </c>
      <c r="I6634" t="s">
        <v>3</v>
      </c>
      <c r="J6634">
        <v>63.49</v>
      </c>
    </row>
    <row r="6635" spans="1:10" x14ac:dyDescent="0.2">
      <c r="A6635" t="s">
        <v>6873</v>
      </c>
      <c r="B6635" t="s">
        <v>33376</v>
      </c>
      <c r="I6635" t="s">
        <v>3</v>
      </c>
      <c r="J6635">
        <v>64.81</v>
      </c>
    </row>
    <row r="6636" spans="1:10" x14ac:dyDescent="0.2">
      <c r="A6636" t="s">
        <v>6874</v>
      </c>
      <c r="B6636" t="s">
        <v>33376</v>
      </c>
      <c r="I6636" t="s">
        <v>3</v>
      </c>
      <c r="J6636">
        <v>64.41</v>
      </c>
    </row>
    <row r="6637" spans="1:10" x14ac:dyDescent="0.2">
      <c r="A6637" t="s">
        <v>6875</v>
      </c>
      <c r="B6637" t="s">
        <v>33377</v>
      </c>
      <c r="I6637" t="s">
        <v>3</v>
      </c>
      <c r="J6637">
        <v>263.66000000000003</v>
      </c>
    </row>
    <row r="6638" spans="1:10" x14ac:dyDescent="0.2">
      <c r="A6638" t="s">
        <v>6876</v>
      </c>
      <c r="B6638" t="s">
        <v>33377</v>
      </c>
      <c r="I6638" t="s">
        <v>3</v>
      </c>
      <c r="J6638">
        <v>246.6</v>
      </c>
    </row>
    <row r="6639" spans="1:10" x14ac:dyDescent="0.2">
      <c r="A6639" t="s">
        <v>6877</v>
      </c>
      <c r="B6639" t="s">
        <v>33378</v>
      </c>
      <c r="I6639" t="s">
        <v>5</v>
      </c>
      <c r="J6639">
        <v>688.2</v>
      </c>
    </row>
    <row r="6640" spans="1:10" x14ac:dyDescent="0.2">
      <c r="A6640" t="s">
        <v>6878</v>
      </c>
      <c r="B6640" t="s">
        <v>33378</v>
      </c>
      <c r="I6640" t="s">
        <v>5</v>
      </c>
      <c r="J6640">
        <v>688.2</v>
      </c>
    </row>
    <row r="6641" spans="1:10" x14ac:dyDescent="0.2">
      <c r="A6641" t="s">
        <v>6879</v>
      </c>
      <c r="B6641" t="s">
        <v>33379</v>
      </c>
      <c r="I6641" t="s">
        <v>5</v>
      </c>
      <c r="J6641">
        <v>808.76</v>
      </c>
    </row>
    <row r="6642" spans="1:10" x14ac:dyDescent="0.2">
      <c r="A6642" t="s">
        <v>6880</v>
      </c>
      <c r="B6642" t="s">
        <v>33379</v>
      </c>
      <c r="I6642" t="s">
        <v>5</v>
      </c>
      <c r="J6642">
        <v>808.76</v>
      </c>
    </row>
    <row r="6643" spans="1:10" x14ac:dyDescent="0.2">
      <c r="A6643" t="s">
        <v>6881</v>
      </c>
      <c r="B6643" t="s">
        <v>33380</v>
      </c>
      <c r="I6643" t="s">
        <v>5</v>
      </c>
      <c r="J6643">
        <v>895.7</v>
      </c>
    </row>
    <row r="6644" spans="1:10" x14ac:dyDescent="0.2">
      <c r="A6644" t="s">
        <v>6882</v>
      </c>
      <c r="B6644" t="s">
        <v>33380</v>
      </c>
      <c r="I6644" t="s">
        <v>5</v>
      </c>
      <c r="J6644">
        <v>895.7</v>
      </c>
    </row>
    <row r="6645" spans="1:10" x14ac:dyDescent="0.2">
      <c r="A6645" t="s">
        <v>6883</v>
      </c>
      <c r="B6645" t="s">
        <v>33381</v>
      </c>
      <c r="I6645" t="s">
        <v>5</v>
      </c>
      <c r="J6645">
        <v>995.66</v>
      </c>
    </row>
    <row r="6646" spans="1:10" x14ac:dyDescent="0.2">
      <c r="A6646" t="s">
        <v>6884</v>
      </c>
      <c r="B6646" t="s">
        <v>33381</v>
      </c>
      <c r="I6646" t="s">
        <v>5</v>
      </c>
      <c r="J6646">
        <v>995.66</v>
      </c>
    </row>
    <row r="6647" spans="1:10" x14ac:dyDescent="0.2">
      <c r="A6647" t="s">
        <v>6885</v>
      </c>
      <c r="B6647" t="s">
        <v>33382</v>
      </c>
      <c r="I6647" t="s">
        <v>5</v>
      </c>
      <c r="J6647">
        <v>1089.32</v>
      </c>
    </row>
    <row r="6648" spans="1:10" x14ac:dyDescent="0.2">
      <c r="A6648" t="s">
        <v>6886</v>
      </c>
      <c r="B6648" t="s">
        <v>33382</v>
      </c>
      <c r="I6648" t="s">
        <v>5</v>
      </c>
      <c r="J6648">
        <v>1089.32</v>
      </c>
    </row>
    <row r="6649" spans="1:10" x14ac:dyDescent="0.2">
      <c r="A6649" t="s">
        <v>6887</v>
      </c>
      <c r="B6649" t="s">
        <v>33383</v>
      </c>
      <c r="I6649" t="s">
        <v>5</v>
      </c>
      <c r="J6649">
        <v>1185.82</v>
      </c>
    </row>
    <row r="6650" spans="1:10" x14ac:dyDescent="0.2">
      <c r="A6650" t="s">
        <v>6888</v>
      </c>
      <c r="B6650" t="s">
        <v>33383</v>
      </c>
      <c r="I6650" t="s">
        <v>5</v>
      </c>
      <c r="J6650">
        <v>1185.82</v>
      </c>
    </row>
    <row r="6651" spans="1:10" x14ac:dyDescent="0.2">
      <c r="A6651" t="s">
        <v>6889</v>
      </c>
      <c r="B6651" t="s">
        <v>33384</v>
      </c>
      <c r="I6651" t="s">
        <v>5</v>
      </c>
      <c r="J6651">
        <v>1296.4000000000001</v>
      </c>
    </row>
    <row r="6652" spans="1:10" x14ac:dyDescent="0.2">
      <c r="A6652" t="s">
        <v>6890</v>
      </c>
      <c r="B6652" t="s">
        <v>33384</v>
      </c>
      <c r="I6652" t="s">
        <v>5</v>
      </c>
      <c r="J6652">
        <v>1296.4000000000001</v>
      </c>
    </row>
    <row r="6653" spans="1:10" x14ac:dyDescent="0.2">
      <c r="A6653" t="s">
        <v>6891</v>
      </c>
      <c r="B6653" t="s">
        <v>33385</v>
      </c>
      <c r="I6653" t="s">
        <v>5</v>
      </c>
      <c r="J6653">
        <v>1396.57</v>
      </c>
    </row>
    <row r="6654" spans="1:10" x14ac:dyDescent="0.2">
      <c r="A6654" t="s">
        <v>6892</v>
      </c>
      <c r="B6654" t="s">
        <v>33385</v>
      </c>
      <c r="I6654" t="s">
        <v>5</v>
      </c>
      <c r="J6654">
        <v>1396.57</v>
      </c>
    </row>
    <row r="6655" spans="1:10" x14ac:dyDescent="0.2">
      <c r="A6655" t="s">
        <v>6893</v>
      </c>
      <c r="B6655" t="s">
        <v>33386</v>
      </c>
      <c r="I6655" t="s">
        <v>5</v>
      </c>
      <c r="J6655">
        <v>1493.49</v>
      </c>
    </row>
    <row r="6656" spans="1:10" x14ac:dyDescent="0.2">
      <c r="A6656" t="s">
        <v>6894</v>
      </c>
      <c r="B6656" t="s">
        <v>33386</v>
      </c>
      <c r="I6656" t="s">
        <v>5</v>
      </c>
      <c r="J6656">
        <v>1493.49</v>
      </c>
    </row>
    <row r="6657" spans="1:10" x14ac:dyDescent="0.2">
      <c r="A6657" t="s">
        <v>6895</v>
      </c>
      <c r="B6657" t="s">
        <v>33387</v>
      </c>
      <c r="I6657" t="s">
        <v>5</v>
      </c>
      <c r="J6657">
        <v>1590.63</v>
      </c>
    </row>
    <row r="6658" spans="1:10" x14ac:dyDescent="0.2">
      <c r="A6658" t="s">
        <v>6896</v>
      </c>
      <c r="B6658" t="s">
        <v>33387</v>
      </c>
      <c r="I6658" t="s">
        <v>5</v>
      </c>
      <c r="J6658">
        <v>1590.63</v>
      </c>
    </row>
    <row r="6659" spans="1:10" x14ac:dyDescent="0.2">
      <c r="A6659" t="s">
        <v>6897</v>
      </c>
      <c r="B6659" t="s">
        <v>33388</v>
      </c>
      <c r="I6659" t="s">
        <v>5</v>
      </c>
      <c r="J6659">
        <v>885.51</v>
      </c>
    </row>
    <row r="6660" spans="1:10" x14ac:dyDescent="0.2">
      <c r="A6660" t="s">
        <v>6898</v>
      </c>
      <c r="B6660" t="s">
        <v>33388</v>
      </c>
      <c r="I6660" t="s">
        <v>5</v>
      </c>
      <c r="J6660">
        <v>885.51</v>
      </c>
    </row>
    <row r="6661" spans="1:10" x14ac:dyDescent="0.2">
      <c r="A6661" t="s">
        <v>6899</v>
      </c>
      <c r="B6661" t="s">
        <v>33389</v>
      </c>
      <c r="I6661" t="s">
        <v>5</v>
      </c>
      <c r="J6661">
        <v>975.71</v>
      </c>
    </row>
    <row r="6662" spans="1:10" x14ac:dyDescent="0.2">
      <c r="A6662" t="s">
        <v>6900</v>
      </c>
      <c r="B6662" t="s">
        <v>33389</v>
      </c>
      <c r="I6662" t="s">
        <v>5</v>
      </c>
      <c r="J6662">
        <v>975.71</v>
      </c>
    </row>
    <row r="6663" spans="1:10" x14ac:dyDescent="0.2">
      <c r="A6663" t="s">
        <v>6901</v>
      </c>
      <c r="B6663" t="s">
        <v>33390</v>
      </c>
      <c r="I6663" t="s">
        <v>5</v>
      </c>
      <c r="J6663">
        <v>1079.1400000000001</v>
      </c>
    </row>
    <row r="6664" spans="1:10" x14ac:dyDescent="0.2">
      <c r="A6664" t="s">
        <v>6902</v>
      </c>
      <c r="B6664" t="s">
        <v>33390</v>
      </c>
      <c r="I6664" t="s">
        <v>5</v>
      </c>
      <c r="J6664">
        <v>1079.1400000000001</v>
      </c>
    </row>
    <row r="6665" spans="1:10" x14ac:dyDescent="0.2">
      <c r="A6665" t="s">
        <v>6903</v>
      </c>
      <c r="B6665" t="s">
        <v>33391</v>
      </c>
      <c r="I6665" t="s">
        <v>5</v>
      </c>
      <c r="J6665">
        <v>1176.28</v>
      </c>
    </row>
    <row r="6666" spans="1:10" x14ac:dyDescent="0.2">
      <c r="A6666" t="s">
        <v>6904</v>
      </c>
      <c r="B6666" t="s">
        <v>33391</v>
      </c>
      <c r="I6666" t="s">
        <v>5</v>
      </c>
      <c r="J6666">
        <v>1176.28</v>
      </c>
    </row>
    <row r="6667" spans="1:10" x14ac:dyDescent="0.2">
      <c r="A6667" t="s">
        <v>6905</v>
      </c>
      <c r="B6667" t="s">
        <v>33392</v>
      </c>
      <c r="I6667" t="s">
        <v>5</v>
      </c>
      <c r="J6667">
        <v>1269.8399999999999</v>
      </c>
    </row>
    <row r="6668" spans="1:10" x14ac:dyDescent="0.2">
      <c r="A6668" t="s">
        <v>6906</v>
      </c>
      <c r="B6668" t="s">
        <v>33392</v>
      </c>
      <c r="I6668" t="s">
        <v>5</v>
      </c>
      <c r="J6668">
        <v>1269.8399999999999</v>
      </c>
    </row>
    <row r="6669" spans="1:10" x14ac:dyDescent="0.2">
      <c r="A6669" t="s">
        <v>6907</v>
      </c>
      <c r="B6669" t="s">
        <v>33393</v>
      </c>
      <c r="I6669" t="s">
        <v>5</v>
      </c>
      <c r="J6669">
        <v>1276.4100000000001</v>
      </c>
    </row>
    <row r="6670" spans="1:10" x14ac:dyDescent="0.2">
      <c r="A6670" t="s">
        <v>6908</v>
      </c>
      <c r="B6670" t="s">
        <v>33393</v>
      </c>
      <c r="I6670" t="s">
        <v>5</v>
      </c>
      <c r="J6670">
        <v>1276.4100000000001</v>
      </c>
    </row>
    <row r="6671" spans="1:10" x14ac:dyDescent="0.2">
      <c r="A6671" t="s">
        <v>6909</v>
      </c>
      <c r="B6671" t="s">
        <v>33394</v>
      </c>
      <c r="I6671" t="s">
        <v>5</v>
      </c>
      <c r="J6671">
        <v>1486.77</v>
      </c>
    </row>
    <row r="6672" spans="1:10" x14ac:dyDescent="0.2">
      <c r="A6672" t="s">
        <v>6910</v>
      </c>
      <c r="B6672" t="s">
        <v>33394</v>
      </c>
      <c r="I6672" t="s">
        <v>5</v>
      </c>
      <c r="J6672">
        <v>1486.77</v>
      </c>
    </row>
    <row r="6673" spans="1:10" x14ac:dyDescent="0.2">
      <c r="A6673" t="s">
        <v>6911</v>
      </c>
      <c r="B6673" t="s">
        <v>33395</v>
      </c>
      <c r="I6673" t="s">
        <v>5</v>
      </c>
      <c r="J6673">
        <v>1590.63</v>
      </c>
    </row>
    <row r="6674" spans="1:10" x14ac:dyDescent="0.2">
      <c r="A6674" t="s">
        <v>6912</v>
      </c>
      <c r="B6674" t="s">
        <v>33395</v>
      </c>
      <c r="I6674" t="s">
        <v>5</v>
      </c>
      <c r="J6674">
        <v>1590.63</v>
      </c>
    </row>
    <row r="6675" spans="1:10" x14ac:dyDescent="0.2">
      <c r="A6675" t="s">
        <v>6913</v>
      </c>
      <c r="B6675" t="s">
        <v>33396</v>
      </c>
      <c r="I6675" t="s">
        <v>5</v>
      </c>
      <c r="J6675">
        <v>1687.33</v>
      </c>
    </row>
    <row r="6676" spans="1:10" x14ac:dyDescent="0.2">
      <c r="A6676" t="s">
        <v>6914</v>
      </c>
      <c r="B6676" t="s">
        <v>33396</v>
      </c>
      <c r="I6676" t="s">
        <v>5</v>
      </c>
      <c r="J6676">
        <v>1687.33</v>
      </c>
    </row>
    <row r="6677" spans="1:10" x14ac:dyDescent="0.2">
      <c r="A6677" t="s">
        <v>6915</v>
      </c>
      <c r="B6677" t="s">
        <v>33397</v>
      </c>
      <c r="I6677" t="s">
        <v>5</v>
      </c>
      <c r="J6677">
        <v>1797.48</v>
      </c>
    </row>
    <row r="6678" spans="1:10" x14ac:dyDescent="0.2">
      <c r="A6678" t="s">
        <v>6916</v>
      </c>
      <c r="B6678" t="s">
        <v>33397</v>
      </c>
      <c r="I6678" t="s">
        <v>5</v>
      </c>
      <c r="J6678">
        <v>1797.48</v>
      </c>
    </row>
    <row r="6679" spans="1:10" x14ac:dyDescent="0.2">
      <c r="A6679" t="s">
        <v>6917</v>
      </c>
      <c r="B6679" t="s">
        <v>33398</v>
      </c>
      <c r="I6679" t="s">
        <v>3</v>
      </c>
      <c r="J6679">
        <v>90.47</v>
      </c>
    </row>
    <row r="6680" spans="1:10" x14ac:dyDescent="0.2">
      <c r="A6680" t="s">
        <v>6918</v>
      </c>
      <c r="B6680" t="s">
        <v>33398</v>
      </c>
      <c r="I6680" t="s">
        <v>3</v>
      </c>
      <c r="J6680">
        <v>90.47</v>
      </c>
    </row>
    <row r="6681" spans="1:10" x14ac:dyDescent="0.2">
      <c r="A6681" t="s">
        <v>6919</v>
      </c>
      <c r="B6681" t="s">
        <v>33399</v>
      </c>
      <c r="I6681" t="s">
        <v>4</v>
      </c>
      <c r="J6681">
        <v>2052.63</v>
      </c>
    </row>
    <row r="6682" spans="1:10" x14ac:dyDescent="0.2">
      <c r="A6682" t="s">
        <v>6920</v>
      </c>
      <c r="B6682" t="s">
        <v>33399</v>
      </c>
      <c r="I6682" t="s">
        <v>4</v>
      </c>
      <c r="J6682">
        <v>1899.51</v>
      </c>
    </row>
    <row r="6683" spans="1:10" x14ac:dyDescent="0.2">
      <c r="A6683" t="s">
        <v>6921</v>
      </c>
      <c r="B6683" t="s">
        <v>33400</v>
      </c>
      <c r="I6683" t="s">
        <v>4</v>
      </c>
      <c r="J6683">
        <v>2315.63</v>
      </c>
    </row>
    <row r="6684" spans="1:10" x14ac:dyDescent="0.2">
      <c r="A6684" t="s">
        <v>6922</v>
      </c>
      <c r="B6684" t="s">
        <v>33400</v>
      </c>
      <c r="I6684" t="s">
        <v>4</v>
      </c>
      <c r="J6684">
        <v>2146.44</v>
      </c>
    </row>
    <row r="6685" spans="1:10" x14ac:dyDescent="0.2">
      <c r="A6685" t="s">
        <v>6923</v>
      </c>
      <c r="B6685" t="s">
        <v>33401</v>
      </c>
      <c r="I6685" t="s">
        <v>4</v>
      </c>
      <c r="J6685">
        <v>2788.14</v>
      </c>
    </row>
    <row r="6686" spans="1:10" x14ac:dyDescent="0.2">
      <c r="A6686" t="s">
        <v>6924</v>
      </c>
      <c r="B6686" t="s">
        <v>33401</v>
      </c>
      <c r="I6686" t="s">
        <v>4</v>
      </c>
      <c r="J6686">
        <v>2587.11</v>
      </c>
    </row>
    <row r="6687" spans="1:10" x14ac:dyDescent="0.2">
      <c r="A6687" t="s">
        <v>6925</v>
      </c>
      <c r="B6687" t="s">
        <v>33402</v>
      </c>
      <c r="I6687" t="s">
        <v>4</v>
      </c>
      <c r="J6687">
        <v>2316.9299999999998</v>
      </c>
    </row>
    <row r="6688" spans="1:10" x14ac:dyDescent="0.2">
      <c r="A6688" t="s">
        <v>6926</v>
      </c>
      <c r="B6688" t="s">
        <v>33402</v>
      </c>
      <c r="I6688" t="s">
        <v>4</v>
      </c>
      <c r="J6688">
        <v>2157.5</v>
      </c>
    </row>
    <row r="6689" spans="1:10" x14ac:dyDescent="0.2">
      <c r="A6689" t="s">
        <v>6927</v>
      </c>
      <c r="B6689" t="s">
        <v>33403</v>
      </c>
      <c r="I6689" t="s">
        <v>4</v>
      </c>
      <c r="J6689">
        <v>2780.28</v>
      </c>
    </row>
    <row r="6690" spans="1:10" x14ac:dyDescent="0.2">
      <c r="A6690" t="s">
        <v>6928</v>
      </c>
      <c r="B6690" t="s">
        <v>33403</v>
      </c>
      <c r="I6690" t="s">
        <v>4</v>
      </c>
      <c r="J6690">
        <v>2588.98</v>
      </c>
    </row>
    <row r="6691" spans="1:10" x14ac:dyDescent="0.2">
      <c r="A6691" t="s">
        <v>6929</v>
      </c>
      <c r="B6691" t="s">
        <v>33404</v>
      </c>
      <c r="I6691" t="s">
        <v>4</v>
      </c>
      <c r="J6691">
        <v>3475.4</v>
      </c>
    </row>
    <row r="6692" spans="1:10" x14ac:dyDescent="0.2">
      <c r="A6692" t="s">
        <v>6930</v>
      </c>
      <c r="B6692" t="s">
        <v>33404</v>
      </c>
      <c r="I6692" t="s">
        <v>4</v>
      </c>
      <c r="J6692">
        <v>3236.26</v>
      </c>
    </row>
    <row r="6693" spans="1:10" x14ac:dyDescent="0.2">
      <c r="A6693" t="s">
        <v>6931</v>
      </c>
      <c r="B6693" t="s">
        <v>33405</v>
      </c>
      <c r="I6693" t="s">
        <v>4</v>
      </c>
      <c r="J6693">
        <v>4633.8599999999997</v>
      </c>
    </row>
    <row r="6694" spans="1:10" x14ac:dyDescent="0.2">
      <c r="A6694" t="s">
        <v>6932</v>
      </c>
      <c r="B6694" t="s">
        <v>33405</v>
      </c>
      <c r="I6694" t="s">
        <v>4</v>
      </c>
      <c r="J6694">
        <v>4315.01</v>
      </c>
    </row>
    <row r="6695" spans="1:10" x14ac:dyDescent="0.2">
      <c r="A6695" t="s">
        <v>6933</v>
      </c>
      <c r="B6695" t="s">
        <v>33406</v>
      </c>
      <c r="I6695" t="s">
        <v>4</v>
      </c>
      <c r="J6695">
        <v>5792.33</v>
      </c>
    </row>
    <row r="6696" spans="1:10" x14ac:dyDescent="0.2">
      <c r="A6696" t="s">
        <v>6934</v>
      </c>
      <c r="B6696" t="s">
        <v>33406</v>
      </c>
      <c r="I6696" t="s">
        <v>4</v>
      </c>
      <c r="J6696">
        <v>5393.77</v>
      </c>
    </row>
    <row r="6697" spans="1:10" x14ac:dyDescent="0.2">
      <c r="A6697" t="s">
        <v>6935</v>
      </c>
      <c r="B6697" t="s">
        <v>33407</v>
      </c>
      <c r="I6697" t="s">
        <v>20</v>
      </c>
      <c r="J6697">
        <v>1610.33</v>
      </c>
    </row>
    <row r="6698" spans="1:10" x14ac:dyDescent="0.2">
      <c r="A6698" t="s">
        <v>6936</v>
      </c>
      <c r="B6698" t="s">
        <v>33407</v>
      </c>
      <c r="I6698" t="s">
        <v>20</v>
      </c>
      <c r="J6698">
        <v>1437.63</v>
      </c>
    </row>
    <row r="6699" spans="1:10" x14ac:dyDescent="0.2">
      <c r="A6699" t="s">
        <v>6937</v>
      </c>
      <c r="B6699" t="s">
        <v>33408</v>
      </c>
      <c r="I6699" t="s">
        <v>20</v>
      </c>
      <c r="J6699">
        <v>431.03</v>
      </c>
    </row>
    <row r="6700" spans="1:10" x14ac:dyDescent="0.2">
      <c r="A6700" t="s">
        <v>6938</v>
      </c>
      <c r="B6700" t="s">
        <v>33408</v>
      </c>
      <c r="I6700" t="s">
        <v>20</v>
      </c>
      <c r="J6700">
        <v>385.81</v>
      </c>
    </row>
    <row r="6701" spans="1:10" x14ac:dyDescent="0.2">
      <c r="A6701" t="s">
        <v>6939</v>
      </c>
      <c r="B6701" t="s">
        <v>33409</v>
      </c>
      <c r="I6701" t="s">
        <v>4</v>
      </c>
      <c r="J6701">
        <v>242.6</v>
      </c>
    </row>
    <row r="6702" spans="1:10" x14ac:dyDescent="0.2">
      <c r="A6702" t="s">
        <v>6940</v>
      </c>
      <c r="B6702" t="s">
        <v>33409</v>
      </c>
      <c r="I6702" t="s">
        <v>4</v>
      </c>
      <c r="J6702">
        <v>242.6</v>
      </c>
    </row>
    <row r="6703" spans="1:10" x14ac:dyDescent="0.2">
      <c r="A6703" t="s">
        <v>6941</v>
      </c>
      <c r="B6703" t="s">
        <v>33410</v>
      </c>
      <c r="I6703" t="s">
        <v>4</v>
      </c>
      <c r="J6703">
        <v>342.22</v>
      </c>
    </row>
    <row r="6704" spans="1:10" x14ac:dyDescent="0.2">
      <c r="A6704" t="s">
        <v>6942</v>
      </c>
      <c r="B6704" t="s">
        <v>33410</v>
      </c>
      <c r="I6704" t="s">
        <v>4</v>
      </c>
      <c r="J6704">
        <v>342.22</v>
      </c>
    </row>
    <row r="6705" spans="1:10" x14ac:dyDescent="0.2">
      <c r="A6705" t="s">
        <v>6943</v>
      </c>
      <c r="B6705" t="s">
        <v>33411</v>
      </c>
      <c r="I6705" t="s">
        <v>4</v>
      </c>
      <c r="J6705">
        <v>472.88</v>
      </c>
    </row>
    <row r="6706" spans="1:10" x14ac:dyDescent="0.2">
      <c r="A6706" t="s">
        <v>6944</v>
      </c>
      <c r="B6706" t="s">
        <v>33411</v>
      </c>
      <c r="I6706" t="s">
        <v>4</v>
      </c>
      <c r="J6706">
        <v>472.88</v>
      </c>
    </row>
    <row r="6707" spans="1:10" x14ac:dyDescent="0.2">
      <c r="A6707" t="s">
        <v>6945</v>
      </c>
      <c r="B6707" t="s">
        <v>33412</v>
      </c>
      <c r="I6707" t="s">
        <v>4</v>
      </c>
      <c r="J6707">
        <v>576.70000000000005</v>
      </c>
    </row>
    <row r="6708" spans="1:10" x14ac:dyDescent="0.2">
      <c r="A6708" t="s">
        <v>6946</v>
      </c>
      <c r="B6708" t="s">
        <v>33412</v>
      </c>
      <c r="I6708" t="s">
        <v>4</v>
      </c>
      <c r="J6708">
        <v>576.70000000000005</v>
      </c>
    </row>
    <row r="6709" spans="1:10" x14ac:dyDescent="0.2">
      <c r="A6709" t="s">
        <v>6947</v>
      </c>
      <c r="B6709" t="s">
        <v>33413</v>
      </c>
      <c r="I6709" t="s">
        <v>4</v>
      </c>
      <c r="J6709">
        <v>563.74</v>
      </c>
    </row>
    <row r="6710" spans="1:10" x14ac:dyDescent="0.2">
      <c r="A6710" t="s">
        <v>6948</v>
      </c>
      <c r="B6710" t="s">
        <v>33413</v>
      </c>
      <c r="I6710" t="s">
        <v>4</v>
      </c>
      <c r="J6710">
        <v>563.74</v>
      </c>
    </row>
    <row r="6711" spans="1:10" x14ac:dyDescent="0.2">
      <c r="A6711" t="s">
        <v>6949</v>
      </c>
      <c r="B6711" t="s">
        <v>33414</v>
      </c>
      <c r="I6711" t="s">
        <v>4</v>
      </c>
      <c r="J6711">
        <v>670.11</v>
      </c>
    </row>
    <row r="6712" spans="1:10" x14ac:dyDescent="0.2">
      <c r="A6712" t="s">
        <v>6950</v>
      </c>
      <c r="B6712" t="s">
        <v>33414</v>
      </c>
      <c r="I6712" t="s">
        <v>4</v>
      </c>
      <c r="J6712">
        <v>670.11</v>
      </c>
    </row>
    <row r="6713" spans="1:10" x14ac:dyDescent="0.2">
      <c r="A6713" t="s">
        <v>6951</v>
      </c>
      <c r="B6713" t="s">
        <v>33415</v>
      </c>
      <c r="I6713" t="s">
        <v>4</v>
      </c>
      <c r="J6713">
        <v>815.66</v>
      </c>
    </row>
    <row r="6714" spans="1:10" x14ac:dyDescent="0.2">
      <c r="A6714" t="s">
        <v>6952</v>
      </c>
      <c r="B6714" t="s">
        <v>33415</v>
      </c>
      <c r="I6714" t="s">
        <v>4</v>
      </c>
      <c r="J6714">
        <v>815.66</v>
      </c>
    </row>
    <row r="6715" spans="1:10" x14ac:dyDescent="0.2">
      <c r="A6715" t="s">
        <v>6953</v>
      </c>
      <c r="B6715" t="s">
        <v>33416</v>
      </c>
      <c r="I6715" t="s">
        <v>4</v>
      </c>
      <c r="J6715">
        <v>1000.25</v>
      </c>
    </row>
    <row r="6716" spans="1:10" x14ac:dyDescent="0.2">
      <c r="A6716" t="s">
        <v>6954</v>
      </c>
      <c r="B6716" t="s">
        <v>33416</v>
      </c>
      <c r="I6716" t="s">
        <v>4</v>
      </c>
      <c r="J6716">
        <v>1000.25</v>
      </c>
    </row>
    <row r="6717" spans="1:10" x14ac:dyDescent="0.2">
      <c r="A6717" t="s">
        <v>6955</v>
      </c>
      <c r="B6717" t="s">
        <v>33417</v>
      </c>
      <c r="I6717" t="s">
        <v>4</v>
      </c>
      <c r="J6717">
        <v>1180.51</v>
      </c>
    </row>
    <row r="6718" spans="1:10" x14ac:dyDescent="0.2">
      <c r="A6718" t="s">
        <v>6956</v>
      </c>
      <c r="B6718" t="s">
        <v>33417</v>
      </c>
      <c r="I6718" t="s">
        <v>4</v>
      </c>
      <c r="J6718">
        <v>1180.51</v>
      </c>
    </row>
    <row r="6719" spans="1:10" x14ac:dyDescent="0.2">
      <c r="A6719" t="s">
        <v>6957</v>
      </c>
      <c r="B6719" t="s">
        <v>33418</v>
      </c>
      <c r="I6719" t="s">
        <v>4</v>
      </c>
      <c r="J6719">
        <v>1541.3</v>
      </c>
    </row>
    <row r="6720" spans="1:10" x14ac:dyDescent="0.2">
      <c r="A6720" t="s">
        <v>6958</v>
      </c>
      <c r="B6720" t="s">
        <v>33418</v>
      </c>
      <c r="I6720" t="s">
        <v>4</v>
      </c>
      <c r="J6720">
        <v>1541.3</v>
      </c>
    </row>
    <row r="6721" spans="1:10" x14ac:dyDescent="0.2">
      <c r="A6721" t="s">
        <v>6959</v>
      </c>
      <c r="B6721" t="s">
        <v>33419</v>
      </c>
      <c r="I6721" t="s">
        <v>4</v>
      </c>
      <c r="J6721">
        <v>1611.79</v>
      </c>
    </row>
    <row r="6722" spans="1:10" x14ac:dyDescent="0.2">
      <c r="A6722" t="s">
        <v>6960</v>
      </c>
      <c r="B6722" t="s">
        <v>33419</v>
      </c>
      <c r="I6722" t="s">
        <v>4</v>
      </c>
      <c r="J6722">
        <v>1611.79</v>
      </c>
    </row>
    <row r="6723" spans="1:10" x14ac:dyDescent="0.2">
      <c r="A6723" t="s">
        <v>6961</v>
      </c>
      <c r="B6723" t="s">
        <v>33420</v>
      </c>
      <c r="I6723" t="s">
        <v>4</v>
      </c>
      <c r="J6723">
        <v>1886.43</v>
      </c>
    </row>
    <row r="6724" spans="1:10" x14ac:dyDescent="0.2">
      <c r="A6724" t="s">
        <v>6962</v>
      </c>
      <c r="B6724" t="s">
        <v>33420</v>
      </c>
      <c r="I6724" t="s">
        <v>4</v>
      </c>
      <c r="J6724">
        <v>1886.43</v>
      </c>
    </row>
    <row r="6725" spans="1:10" x14ac:dyDescent="0.2">
      <c r="A6725" t="s">
        <v>6963</v>
      </c>
      <c r="B6725" t="s">
        <v>33421</v>
      </c>
      <c r="I6725" t="s">
        <v>4</v>
      </c>
      <c r="J6725">
        <v>2073.64</v>
      </c>
    </row>
    <row r="6726" spans="1:10" x14ac:dyDescent="0.2">
      <c r="A6726" t="s">
        <v>6964</v>
      </c>
      <c r="B6726" t="s">
        <v>33421</v>
      </c>
      <c r="I6726" t="s">
        <v>4</v>
      </c>
      <c r="J6726">
        <v>2073.64</v>
      </c>
    </row>
    <row r="6727" spans="1:10" x14ac:dyDescent="0.2">
      <c r="A6727" t="s">
        <v>6965</v>
      </c>
      <c r="B6727" t="s">
        <v>33422</v>
      </c>
      <c r="I6727" t="s">
        <v>4</v>
      </c>
      <c r="J6727">
        <v>2689.71</v>
      </c>
    </row>
    <row r="6728" spans="1:10" x14ac:dyDescent="0.2">
      <c r="A6728" t="s">
        <v>6966</v>
      </c>
      <c r="B6728" t="s">
        <v>33422</v>
      </c>
      <c r="I6728" t="s">
        <v>4</v>
      </c>
      <c r="J6728">
        <v>2689.71</v>
      </c>
    </row>
    <row r="6729" spans="1:10" x14ac:dyDescent="0.2">
      <c r="A6729" t="s">
        <v>6967</v>
      </c>
      <c r="B6729" t="s">
        <v>33423</v>
      </c>
      <c r="I6729" t="s">
        <v>4</v>
      </c>
      <c r="J6729">
        <v>3789.07</v>
      </c>
    </row>
    <row r="6730" spans="1:10" x14ac:dyDescent="0.2">
      <c r="A6730" t="s">
        <v>6968</v>
      </c>
      <c r="B6730" t="s">
        <v>33423</v>
      </c>
      <c r="I6730" t="s">
        <v>4</v>
      </c>
      <c r="J6730">
        <v>3789.07</v>
      </c>
    </row>
    <row r="6731" spans="1:10" x14ac:dyDescent="0.2">
      <c r="A6731" t="s">
        <v>6969</v>
      </c>
      <c r="B6731" t="s">
        <v>33424</v>
      </c>
      <c r="I6731" t="s">
        <v>4</v>
      </c>
      <c r="J6731">
        <v>4537.2</v>
      </c>
    </row>
    <row r="6732" spans="1:10" x14ac:dyDescent="0.2">
      <c r="A6732" t="s">
        <v>6970</v>
      </c>
      <c r="B6732" t="s">
        <v>33424</v>
      </c>
      <c r="I6732" t="s">
        <v>4</v>
      </c>
      <c r="J6732">
        <v>4537.2</v>
      </c>
    </row>
    <row r="6733" spans="1:10" x14ac:dyDescent="0.2">
      <c r="A6733" t="s">
        <v>6971</v>
      </c>
      <c r="B6733" t="s">
        <v>33425</v>
      </c>
      <c r="I6733" t="s">
        <v>4</v>
      </c>
      <c r="J6733">
        <v>5310.8</v>
      </c>
    </row>
    <row r="6734" spans="1:10" x14ac:dyDescent="0.2">
      <c r="A6734" t="s">
        <v>6972</v>
      </c>
      <c r="B6734" t="s">
        <v>33425</v>
      </c>
      <c r="I6734" t="s">
        <v>4</v>
      </c>
      <c r="J6734">
        <v>5310.8</v>
      </c>
    </row>
    <row r="6735" spans="1:10" x14ac:dyDescent="0.2">
      <c r="A6735" t="s">
        <v>6973</v>
      </c>
      <c r="B6735" t="s">
        <v>33426</v>
      </c>
      <c r="I6735" t="s">
        <v>4</v>
      </c>
      <c r="J6735">
        <v>6195.36</v>
      </c>
    </row>
    <row r="6736" spans="1:10" x14ac:dyDescent="0.2">
      <c r="A6736" t="s">
        <v>6974</v>
      </c>
      <c r="B6736" t="s">
        <v>33426</v>
      </c>
      <c r="I6736" t="s">
        <v>4</v>
      </c>
      <c r="J6736">
        <v>6195.36</v>
      </c>
    </row>
    <row r="6737" spans="1:10" x14ac:dyDescent="0.2">
      <c r="A6737" t="s">
        <v>6975</v>
      </c>
      <c r="B6737" t="s">
        <v>33427</v>
      </c>
      <c r="I6737" t="s">
        <v>4</v>
      </c>
      <c r="J6737">
        <v>8120.87</v>
      </c>
    </row>
    <row r="6738" spans="1:10" x14ac:dyDescent="0.2">
      <c r="A6738" t="s">
        <v>6976</v>
      </c>
      <c r="B6738" t="s">
        <v>33427</v>
      </c>
      <c r="I6738" t="s">
        <v>4</v>
      </c>
      <c r="J6738">
        <v>8120.87</v>
      </c>
    </row>
    <row r="6739" spans="1:10" x14ac:dyDescent="0.2">
      <c r="A6739" t="s">
        <v>6977</v>
      </c>
      <c r="B6739" t="s">
        <v>33428</v>
      </c>
      <c r="I6739" t="s">
        <v>4</v>
      </c>
      <c r="J6739">
        <v>624.75</v>
      </c>
    </row>
    <row r="6740" spans="1:10" x14ac:dyDescent="0.2">
      <c r="A6740" t="s">
        <v>6978</v>
      </c>
      <c r="B6740" t="s">
        <v>33428</v>
      </c>
      <c r="I6740" t="s">
        <v>4</v>
      </c>
      <c r="J6740">
        <v>624.75</v>
      </c>
    </row>
    <row r="6741" spans="1:10" x14ac:dyDescent="0.2">
      <c r="A6741" t="s">
        <v>6979</v>
      </c>
      <c r="B6741" t="s">
        <v>33429</v>
      </c>
      <c r="I6741" t="s">
        <v>4</v>
      </c>
      <c r="J6741">
        <v>746.86</v>
      </c>
    </row>
    <row r="6742" spans="1:10" x14ac:dyDescent="0.2">
      <c r="A6742" t="s">
        <v>6980</v>
      </c>
      <c r="B6742" t="s">
        <v>33429</v>
      </c>
      <c r="I6742" t="s">
        <v>4</v>
      </c>
      <c r="J6742">
        <v>746.86</v>
      </c>
    </row>
    <row r="6743" spans="1:10" x14ac:dyDescent="0.2">
      <c r="A6743" t="s">
        <v>6981</v>
      </c>
      <c r="B6743" t="s">
        <v>33430</v>
      </c>
      <c r="I6743" t="s">
        <v>4</v>
      </c>
      <c r="J6743">
        <v>913.33</v>
      </c>
    </row>
    <row r="6744" spans="1:10" x14ac:dyDescent="0.2">
      <c r="A6744" t="s">
        <v>6982</v>
      </c>
      <c r="B6744" t="s">
        <v>33430</v>
      </c>
      <c r="I6744" t="s">
        <v>4</v>
      </c>
      <c r="J6744">
        <v>913.33</v>
      </c>
    </row>
    <row r="6745" spans="1:10" x14ac:dyDescent="0.2">
      <c r="A6745" t="s">
        <v>6983</v>
      </c>
      <c r="B6745" t="s">
        <v>33431</v>
      </c>
      <c r="I6745" t="s">
        <v>4</v>
      </c>
      <c r="J6745">
        <v>1041.92</v>
      </c>
    </row>
    <row r="6746" spans="1:10" x14ac:dyDescent="0.2">
      <c r="A6746" t="s">
        <v>6984</v>
      </c>
      <c r="B6746" t="s">
        <v>33431</v>
      </c>
      <c r="I6746" t="s">
        <v>4</v>
      </c>
      <c r="J6746">
        <v>1041.92</v>
      </c>
    </row>
    <row r="6747" spans="1:10" x14ac:dyDescent="0.2">
      <c r="A6747" t="s">
        <v>6985</v>
      </c>
      <c r="B6747" t="s">
        <v>33432</v>
      </c>
      <c r="I6747" t="s">
        <v>4</v>
      </c>
      <c r="J6747">
        <v>1374.68</v>
      </c>
    </row>
    <row r="6748" spans="1:10" x14ac:dyDescent="0.2">
      <c r="A6748" t="s">
        <v>6986</v>
      </c>
      <c r="B6748" t="s">
        <v>33432</v>
      </c>
      <c r="I6748" t="s">
        <v>4</v>
      </c>
      <c r="J6748">
        <v>1374.68</v>
      </c>
    </row>
    <row r="6749" spans="1:10" x14ac:dyDescent="0.2">
      <c r="A6749" t="s">
        <v>6987</v>
      </c>
      <c r="B6749" t="s">
        <v>33433</v>
      </c>
      <c r="I6749" t="s">
        <v>4</v>
      </c>
      <c r="J6749">
        <v>1466.88</v>
      </c>
    </row>
    <row r="6750" spans="1:10" x14ac:dyDescent="0.2">
      <c r="A6750" t="s">
        <v>6988</v>
      </c>
      <c r="B6750" t="s">
        <v>33433</v>
      </c>
      <c r="I6750" t="s">
        <v>4</v>
      </c>
      <c r="J6750">
        <v>1466.88</v>
      </c>
    </row>
    <row r="6751" spans="1:10" x14ac:dyDescent="0.2">
      <c r="A6751" t="s">
        <v>6989</v>
      </c>
      <c r="B6751" t="s">
        <v>33434</v>
      </c>
      <c r="I6751" t="s">
        <v>4</v>
      </c>
      <c r="J6751">
        <v>1717.42</v>
      </c>
    </row>
    <row r="6752" spans="1:10" x14ac:dyDescent="0.2">
      <c r="A6752" t="s">
        <v>6990</v>
      </c>
      <c r="B6752" t="s">
        <v>33434</v>
      </c>
      <c r="I6752" t="s">
        <v>4</v>
      </c>
      <c r="J6752">
        <v>1717.42</v>
      </c>
    </row>
    <row r="6753" spans="1:10" x14ac:dyDescent="0.2">
      <c r="A6753" t="s">
        <v>6991</v>
      </c>
      <c r="B6753" t="s">
        <v>33435</v>
      </c>
      <c r="I6753" t="s">
        <v>4</v>
      </c>
      <c r="J6753">
        <v>1829.02</v>
      </c>
    </row>
    <row r="6754" spans="1:10" x14ac:dyDescent="0.2">
      <c r="A6754" t="s">
        <v>6992</v>
      </c>
      <c r="B6754" t="s">
        <v>33435</v>
      </c>
      <c r="I6754" t="s">
        <v>4</v>
      </c>
      <c r="J6754">
        <v>1829.02</v>
      </c>
    </row>
    <row r="6755" spans="1:10" x14ac:dyDescent="0.2">
      <c r="A6755" t="s">
        <v>6993</v>
      </c>
      <c r="B6755" t="s">
        <v>33436</v>
      </c>
      <c r="I6755" t="s">
        <v>4</v>
      </c>
      <c r="J6755">
        <v>2364.8200000000002</v>
      </c>
    </row>
    <row r="6756" spans="1:10" x14ac:dyDescent="0.2">
      <c r="A6756" t="s">
        <v>6994</v>
      </c>
      <c r="B6756" t="s">
        <v>33436</v>
      </c>
      <c r="I6756" t="s">
        <v>4</v>
      </c>
      <c r="J6756">
        <v>2364.8200000000002</v>
      </c>
    </row>
    <row r="6757" spans="1:10" x14ac:dyDescent="0.2">
      <c r="A6757" t="s">
        <v>6995</v>
      </c>
      <c r="B6757" t="s">
        <v>33437</v>
      </c>
      <c r="I6757" t="s">
        <v>4</v>
      </c>
      <c r="J6757">
        <v>3362.23</v>
      </c>
    </row>
    <row r="6758" spans="1:10" x14ac:dyDescent="0.2">
      <c r="A6758" t="s">
        <v>6996</v>
      </c>
      <c r="B6758" t="s">
        <v>33437</v>
      </c>
      <c r="I6758" t="s">
        <v>4</v>
      </c>
      <c r="J6758">
        <v>3362.23</v>
      </c>
    </row>
    <row r="6759" spans="1:10" x14ac:dyDescent="0.2">
      <c r="A6759" t="s">
        <v>6997</v>
      </c>
      <c r="B6759" t="s">
        <v>33438</v>
      </c>
      <c r="I6759" t="s">
        <v>4</v>
      </c>
      <c r="J6759">
        <v>3902.65</v>
      </c>
    </row>
    <row r="6760" spans="1:10" x14ac:dyDescent="0.2">
      <c r="A6760" t="s">
        <v>6998</v>
      </c>
      <c r="B6760" t="s">
        <v>33438</v>
      </c>
      <c r="I6760" t="s">
        <v>4</v>
      </c>
      <c r="J6760">
        <v>3902.65</v>
      </c>
    </row>
    <row r="6761" spans="1:10" x14ac:dyDescent="0.2">
      <c r="A6761" t="s">
        <v>6999</v>
      </c>
      <c r="B6761" t="s">
        <v>33439</v>
      </c>
      <c r="I6761" t="s">
        <v>4</v>
      </c>
      <c r="J6761">
        <v>4508.43</v>
      </c>
    </row>
    <row r="6762" spans="1:10" x14ac:dyDescent="0.2">
      <c r="A6762" t="s">
        <v>7000</v>
      </c>
      <c r="B6762" t="s">
        <v>33439</v>
      </c>
      <c r="I6762" t="s">
        <v>4</v>
      </c>
      <c r="J6762">
        <v>4508.43</v>
      </c>
    </row>
    <row r="6763" spans="1:10" x14ac:dyDescent="0.2">
      <c r="A6763" t="s">
        <v>7001</v>
      </c>
      <c r="B6763" t="s">
        <v>33440</v>
      </c>
      <c r="I6763" t="s">
        <v>4</v>
      </c>
      <c r="J6763">
        <v>5300.12</v>
      </c>
    </row>
    <row r="6764" spans="1:10" x14ac:dyDescent="0.2">
      <c r="A6764" t="s">
        <v>7002</v>
      </c>
      <c r="B6764" t="s">
        <v>33440</v>
      </c>
      <c r="I6764" t="s">
        <v>4</v>
      </c>
      <c r="J6764">
        <v>5300.12</v>
      </c>
    </row>
    <row r="6765" spans="1:10" x14ac:dyDescent="0.2">
      <c r="A6765" t="s">
        <v>7003</v>
      </c>
      <c r="B6765" t="s">
        <v>33441</v>
      </c>
      <c r="I6765" t="s">
        <v>4</v>
      </c>
      <c r="J6765">
        <v>7052.48</v>
      </c>
    </row>
    <row r="6766" spans="1:10" x14ac:dyDescent="0.2">
      <c r="A6766" t="s">
        <v>7004</v>
      </c>
      <c r="B6766" t="s">
        <v>33441</v>
      </c>
      <c r="I6766" t="s">
        <v>4</v>
      </c>
      <c r="J6766">
        <v>7052.48</v>
      </c>
    </row>
    <row r="6767" spans="1:10" x14ac:dyDescent="0.2">
      <c r="A6767" t="s">
        <v>7005</v>
      </c>
      <c r="B6767" t="s">
        <v>33442</v>
      </c>
      <c r="I6767" t="s">
        <v>4</v>
      </c>
      <c r="J6767">
        <v>619.74</v>
      </c>
    </row>
    <row r="6768" spans="1:10" x14ac:dyDescent="0.2">
      <c r="A6768" t="s">
        <v>7006</v>
      </c>
      <c r="B6768" t="s">
        <v>33442</v>
      </c>
      <c r="I6768" t="s">
        <v>4</v>
      </c>
      <c r="J6768">
        <v>619.74</v>
      </c>
    </row>
    <row r="6769" spans="1:10" x14ac:dyDescent="0.2">
      <c r="A6769" t="s">
        <v>7007</v>
      </c>
      <c r="B6769" t="s">
        <v>33443</v>
      </c>
      <c r="I6769" t="s">
        <v>4</v>
      </c>
      <c r="J6769">
        <v>619.95000000000005</v>
      </c>
    </row>
    <row r="6770" spans="1:10" x14ac:dyDescent="0.2">
      <c r="A6770" t="s">
        <v>7008</v>
      </c>
      <c r="B6770" t="s">
        <v>33443</v>
      </c>
      <c r="I6770" t="s">
        <v>4</v>
      </c>
      <c r="J6770">
        <v>619.95000000000005</v>
      </c>
    </row>
    <row r="6771" spans="1:10" x14ac:dyDescent="0.2">
      <c r="A6771" t="s">
        <v>7009</v>
      </c>
      <c r="B6771" t="s">
        <v>33444</v>
      </c>
      <c r="I6771" t="s">
        <v>4</v>
      </c>
      <c r="J6771">
        <v>715.6</v>
      </c>
    </row>
    <row r="6772" spans="1:10" x14ac:dyDescent="0.2">
      <c r="A6772" t="s">
        <v>7010</v>
      </c>
      <c r="B6772" t="s">
        <v>33444</v>
      </c>
      <c r="I6772" t="s">
        <v>4</v>
      </c>
      <c r="J6772">
        <v>715.6</v>
      </c>
    </row>
    <row r="6773" spans="1:10" x14ac:dyDescent="0.2">
      <c r="A6773" t="s">
        <v>7011</v>
      </c>
      <c r="B6773" t="s">
        <v>33445</v>
      </c>
      <c r="I6773" t="s">
        <v>4</v>
      </c>
      <c r="J6773">
        <v>836.96</v>
      </c>
    </row>
    <row r="6774" spans="1:10" x14ac:dyDescent="0.2">
      <c r="A6774" t="s">
        <v>7012</v>
      </c>
      <c r="B6774" t="s">
        <v>33445</v>
      </c>
      <c r="I6774" t="s">
        <v>4</v>
      </c>
      <c r="J6774">
        <v>836.96</v>
      </c>
    </row>
    <row r="6775" spans="1:10" x14ac:dyDescent="0.2">
      <c r="A6775" t="s">
        <v>7013</v>
      </c>
      <c r="B6775" t="s">
        <v>33446</v>
      </c>
      <c r="I6775" t="s">
        <v>4</v>
      </c>
      <c r="J6775">
        <v>1038.6500000000001</v>
      </c>
    </row>
    <row r="6776" spans="1:10" x14ac:dyDescent="0.2">
      <c r="A6776" t="s">
        <v>7014</v>
      </c>
      <c r="B6776" t="s">
        <v>33446</v>
      </c>
      <c r="I6776" t="s">
        <v>4</v>
      </c>
      <c r="J6776">
        <v>1038.6500000000001</v>
      </c>
    </row>
    <row r="6777" spans="1:10" x14ac:dyDescent="0.2">
      <c r="A6777" t="s">
        <v>7015</v>
      </c>
      <c r="B6777" t="s">
        <v>33447</v>
      </c>
      <c r="I6777" t="s">
        <v>4</v>
      </c>
      <c r="J6777">
        <v>1172.56</v>
      </c>
    </row>
    <row r="6778" spans="1:10" x14ac:dyDescent="0.2">
      <c r="A6778" t="s">
        <v>7016</v>
      </c>
      <c r="B6778" t="s">
        <v>33447</v>
      </c>
      <c r="I6778" t="s">
        <v>4</v>
      </c>
      <c r="J6778">
        <v>1172.56</v>
      </c>
    </row>
    <row r="6779" spans="1:10" x14ac:dyDescent="0.2">
      <c r="A6779" t="s">
        <v>7017</v>
      </c>
      <c r="B6779" t="s">
        <v>33448</v>
      </c>
      <c r="I6779" t="s">
        <v>4</v>
      </c>
      <c r="J6779">
        <v>1567.53</v>
      </c>
    </row>
    <row r="6780" spans="1:10" x14ac:dyDescent="0.2">
      <c r="A6780" t="s">
        <v>7018</v>
      </c>
      <c r="B6780" t="s">
        <v>33448</v>
      </c>
      <c r="I6780" t="s">
        <v>4</v>
      </c>
      <c r="J6780">
        <v>1567.53</v>
      </c>
    </row>
    <row r="6781" spans="1:10" x14ac:dyDescent="0.2">
      <c r="A6781" t="s">
        <v>7019</v>
      </c>
      <c r="B6781" t="s">
        <v>33449</v>
      </c>
      <c r="I6781" t="s">
        <v>4</v>
      </c>
      <c r="J6781">
        <v>1714.36</v>
      </c>
    </row>
    <row r="6782" spans="1:10" x14ac:dyDescent="0.2">
      <c r="A6782" t="s">
        <v>7020</v>
      </c>
      <c r="B6782" t="s">
        <v>33449</v>
      </c>
      <c r="I6782" t="s">
        <v>4</v>
      </c>
      <c r="J6782">
        <v>1714.36</v>
      </c>
    </row>
    <row r="6783" spans="1:10" x14ac:dyDescent="0.2">
      <c r="A6783" t="s">
        <v>7021</v>
      </c>
      <c r="B6783" t="s">
        <v>33450</v>
      </c>
      <c r="I6783" t="s">
        <v>4</v>
      </c>
      <c r="J6783">
        <v>1962.26</v>
      </c>
    </row>
    <row r="6784" spans="1:10" x14ac:dyDescent="0.2">
      <c r="A6784" t="s">
        <v>7022</v>
      </c>
      <c r="B6784" t="s">
        <v>33450</v>
      </c>
      <c r="I6784" t="s">
        <v>4</v>
      </c>
      <c r="J6784">
        <v>1962.26</v>
      </c>
    </row>
    <row r="6785" spans="1:10" x14ac:dyDescent="0.2">
      <c r="A6785" t="s">
        <v>7023</v>
      </c>
      <c r="B6785" t="s">
        <v>33451</v>
      </c>
      <c r="I6785" t="s">
        <v>4</v>
      </c>
      <c r="J6785">
        <v>2107.63</v>
      </c>
    </row>
    <row r="6786" spans="1:10" x14ac:dyDescent="0.2">
      <c r="A6786" t="s">
        <v>7024</v>
      </c>
      <c r="B6786" t="s">
        <v>33451</v>
      </c>
      <c r="I6786" t="s">
        <v>4</v>
      </c>
      <c r="J6786">
        <v>2107.63</v>
      </c>
    </row>
    <row r="6787" spans="1:10" x14ac:dyDescent="0.2">
      <c r="A6787" t="s">
        <v>7025</v>
      </c>
      <c r="B6787" t="s">
        <v>33452</v>
      </c>
      <c r="I6787" t="s">
        <v>4</v>
      </c>
      <c r="J6787">
        <v>2797.76</v>
      </c>
    </row>
    <row r="6788" spans="1:10" x14ac:dyDescent="0.2">
      <c r="A6788" t="s">
        <v>7026</v>
      </c>
      <c r="B6788" t="s">
        <v>33452</v>
      </c>
      <c r="I6788" t="s">
        <v>4</v>
      </c>
      <c r="J6788">
        <v>2797.76</v>
      </c>
    </row>
    <row r="6789" spans="1:10" x14ac:dyDescent="0.2">
      <c r="A6789" t="s">
        <v>7027</v>
      </c>
      <c r="B6789" t="s">
        <v>33453</v>
      </c>
      <c r="I6789" t="s">
        <v>4</v>
      </c>
      <c r="J6789">
        <v>4084.92</v>
      </c>
    </row>
    <row r="6790" spans="1:10" x14ac:dyDescent="0.2">
      <c r="A6790" t="s">
        <v>7028</v>
      </c>
      <c r="B6790" t="s">
        <v>33453</v>
      </c>
      <c r="I6790" t="s">
        <v>4</v>
      </c>
      <c r="J6790">
        <v>4084.92</v>
      </c>
    </row>
    <row r="6791" spans="1:10" x14ac:dyDescent="0.2">
      <c r="A6791" t="s">
        <v>7029</v>
      </c>
      <c r="B6791" t="s">
        <v>33454</v>
      </c>
      <c r="I6791" t="s">
        <v>4</v>
      </c>
      <c r="J6791">
        <v>4784.53</v>
      </c>
    </row>
    <row r="6792" spans="1:10" x14ac:dyDescent="0.2">
      <c r="A6792" t="s">
        <v>7030</v>
      </c>
      <c r="B6792" t="s">
        <v>33454</v>
      </c>
      <c r="I6792" t="s">
        <v>4</v>
      </c>
      <c r="J6792">
        <v>4784.53</v>
      </c>
    </row>
    <row r="6793" spans="1:10" x14ac:dyDescent="0.2">
      <c r="A6793" t="s">
        <v>7031</v>
      </c>
      <c r="B6793" t="s">
        <v>33455</v>
      </c>
      <c r="I6793" t="s">
        <v>4</v>
      </c>
      <c r="J6793">
        <v>5689.13</v>
      </c>
    </row>
    <row r="6794" spans="1:10" x14ac:dyDescent="0.2">
      <c r="A6794" t="s">
        <v>7032</v>
      </c>
      <c r="B6794" t="s">
        <v>33455</v>
      </c>
      <c r="I6794" t="s">
        <v>4</v>
      </c>
      <c r="J6794">
        <v>5689.13</v>
      </c>
    </row>
    <row r="6795" spans="1:10" x14ac:dyDescent="0.2">
      <c r="A6795" t="s">
        <v>7033</v>
      </c>
      <c r="B6795" t="s">
        <v>33456</v>
      </c>
      <c r="I6795" t="s">
        <v>4</v>
      </c>
      <c r="J6795">
        <v>6669.04</v>
      </c>
    </row>
    <row r="6796" spans="1:10" x14ac:dyDescent="0.2">
      <c r="A6796" t="s">
        <v>7034</v>
      </c>
      <c r="B6796" t="s">
        <v>33456</v>
      </c>
      <c r="I6796" t="s">
        <v>4</v>
      </c>
      <c r="J6796">
        <v>6669.04</v>
      </c>
    </row>
    <row r="6797" spans="1:10" x14ac:dyDescent="0.2">
      <c r="A6797" t="s">
        <v>7035</v>
      </c>
      <c r="B6797" t="s">
        <v>33457</v>
      </c>
      <c r="I6797" t="s">
        <v>4</v>
      </c>
      <c r="J6797">
        <v>9336.91</v>
      </c>
    </row>
    <row r="6798" spans="1:10" x14ac:dyDescent="0.2">
      <c r="A6798" t="s">
        <v>7036</v>
      </c>
      <c r="B6798" t="s">
        <v>33457</v>
      </c>
      <c r="I6798" t="s">
        <v>4</v>
      </c>
      <c r="J6798">
        <v>9336.91</v>
      </c>
    </row>
    <row r="6799" spans="1:10" x14ac:dyDescent="0.2">
      <c r="A6799" t="s">
        <v>7037</v>
      </c>
      <c r="B6799" t="s">
        <v>33458</v>
      </c>
      <c r="I6799" t="s">
        <v>5</v>
      </c>
      <c r="J6799">
        <v>2056.6799999999998</v>
      </c>
    </row>
    <row r="6800" spans="1:10" x14ac:dyDescent="0.2">
      <c r="A6800" t="s">
        <v>7038</v>
      </c>
      <c r="B6800" t="s">
        <v>33458</v>
      </c>
      <c r="I6800" t="s">
        <v>5</v>
      </c>
      <c r="J6800">
        <v>2056.6799999999998</v>
      </c>
    </row>
    <row r="6801" spans="1:10" x14ac:dyDescent="0.2">
      <c r="A6801" t="s">
        <v>7039</v>
      </c>
      <c r="B6801" t="s">
        <v>33459</v>
      </c>
      <c r="I6801" t="s">
        <v>5</v>
      </c>
      <c r="J6801">
        <v>2289.1799999999998</v>
      </c>
    </row>
    <row r="6802" spans="1:10" x14ac:dyDescent="0.2">
      <c r="A6802" t="s">
        <v>7040</v>
      </c>
      <c r="B6802" t="s">
        <v>33459</v>
      </c>
      <c r="I6802" t="s">
        <v>5</v>
      </c>
      <c r="J6802">
        <v>2289.1799999999998</v>
      </c>
    </row>
    <row r="6803" spans="1:10" x14ac:dyDescent="0.2">
      <c r="A6803" t="s">
        <v>7041</v>
      </c>
      <c r="B6803" t="s">
        <v>33460</v>
      </c>
      <c r="I6803" t="s">
        <v>5</v>
      </c>
      <c r="J6803">
        <v>2824.95</v>
      </c>
    </row>
    <row r="6804" spans="1:10" x14ac:dyDescent="0.2">
      <c r="A6804" t="s">
        <v>7042</v>
      </c>
      <c r="B6804" t="s">
        <v>33460</v>
      </c>
      <c r="I6804" t="s">
        <v>5</v>
      </c>
      <c r="J6804">
        <v>2824.95</v>
      </c>
    </row>
    <row r="6805" spans="1:10" x14ac:dyDescent="0.2">
      <c r="A6805" t="s">
        <v>7043</v>
      </c>
      <c r="B6805" t="s">
        <v>33461</v>
      </c>
      <c r="I6805" t="s">
        <v>5</v>
      </c>
      <c r="J6805">
        <v>3412.81</v>
      </c>
    </row>
    <row r="6806" spans="1:10" x14ac:dyDescent="0.2">
      <c r="A6806" t="s">
        <v>7044</v>
      </c>
      <c r="B6806" t="s">
        <v>33461</v>
      </c>
      <c r="I6806" t="s">
        <v>5</v>
      </c>
      <c r="J6806">
        <v>3412.81</v>
      </c>
    </row>
    <row r="6807" spans="1:10" x14ac:dyDescent="0.2">
      <c r="A6807" t="s">
        <v>7045</v>
      </c>
      <c r="B6807" t="s">
        <v>33462</v>
      </c>
      <c r="I6807" t="s">
        <v>5</v>
      </c>
      <c r="J6807">
        <v>4035.35</v>
      </c>
    </row>
    <row r="6808" spans="1:10" x14ac:dyDescent="0.2">
      <c r="A6808" t="s">
        <v>7046</v>
      </c>
      <c r="B6808" t="s">
        <v>33462</v>
      </c>
      <c r="I6808" t="s">
        <v>5</v>
      </c>
      <c r="J6808">
        <v>4035.35</v>
      </c>
    </row>
    <row r="6809" spans="1:10" x14ac:dyDescent="0.2">
      <c r="A6809" t="s">
        <v>7047</v>
      </c>
      <c r="B6809" t="s">
        <v>33463</v>
      </c>
      <c r="I6809" t="s">
        <v>5</v>
      </c>
      <c r="J6809">
        <v>4942.24</v>
      </c>
    </row>
    <row r="6810" spans="1:10" x14ac:dyDescent="0.2">
      <c r="A6810" t="s">
        <v>7048</v>
      </c>
      <c r="B6810" t="s">
        <v>33463</v>
      </c>
      <c r="I6810" t="s">
        <v>5</v>
      </c>
      <c r="J6810">
        <v>4942.24</v>
      </c>
    </row>
    <row r="6811" spans="1:10" x14ac:dyDescent="0.2">
      <c r="A6811" t="s">
        <v>7049</v>
      </c>
      <c r="B6811" t="s">
        <v>33464</v>
      </c>
      <c r="I6811" t="s">
        <v>5</v>
      </c>
      <c r="J6811">
        <v>5744.04</v>
      </c>
    </row>
    <row r="6812" spans="1:10" x14ac:dyDescent="0.2">
      <c r="A6812" t="s">
        <v>7050</v>
      </c>
      <c r="B6812" t="s">
        <v>33464</v>
      </c>
      <c r="I6812" t="s">
        <v>5</v>
      </c>
      <c r="J6812">
        <v>5744.04</v>
      </c>
    </row>
    <row r="6813" spans="1:10" x14ac:dyDescent="0.2">
      <c r="A6813" t="s">
        <v>7051</v>
      </c>
      <c r="B6813" t="s">
        <v>33465</v>
      </c>
      <c r="I6813" t="s">
        <v>5</v>
      </c>
      <c r="J6813">
        <v>6463.36</v>
      </c>
    </row>
    <row r="6814" spans="1:10" x14ac:dyDescent="0.2">
      <c r="A6814" t="s">
        <v>7052</v>
      </c>
      <c r="B6814" t="s">
        <v>33465</v>
      </c>
      <c r="I6814" t="s">
        <v>5</v>
      </c>
      <c r="J6814">
        <v>6463.36</v>
      </c>
    </row>
    <row r="6815" spans="1:10" x14ac:dyDescent="0.2">
      <c r="A6815" t="s">
        <v>7053</v>
      </c>
      <c r="B6815" t="s">
        <v>33466</v>
      </c>
      <c r="I6815" t="s">
        <v>5</v>
      </c>
      <c r="J6815">
        <v>7918</v>
      </c>
    </row>
    <row r="6816" spans="1:10" x14ac:dyDescent="0.2">
      <c r="A6816" t="s">
        <v>7054</v>
      </c>
      <c r="B6816" t="s">
        <v>33466</v>
      </c>
      <c r="I6816" t="s">
        <v>5</v>
      </c>
      <c r="J6816">
        <v>7918</v>
      </c>
    </row>
    <row r="6817" spans="1:10" x14ac:dyDescent="0.2">
      <c r="A6817" t="s">
        <v>7055</v>
      </c>
      <c r="B6817" t="s">
        <v>33467</v>
      </c>
      <c r="I6817" t="s">
        <v>5</v>
      </c>
      <c r="J6817">
        <v>8438.44</v>
      </c>
    </row>
    <row r="6818" spans="1:10" x14ac:dyDescent="0.2">
      <c r="A6818" t="s">
        <v>7056</v>
      </c>
      <c r="B6818" t="s">
        <v>33467</v>
      </c>
      <c r="I6818" t="s">
        <v>5</v>
      </c>
      <c r="J6818">
        <v>8438.44</v>
      </c>
    </row>
    <row r="6819" spans="1:10" x14ac:dyDescent="0.2">
      <c r="A6819" t="s">
        <v>7057</v>
      </c>
      <c r="B6819" t="s">
        <v>33468</v>
      </c>
      <c r="I6819" t="s">
        <v>5</v>
      </c>
      <c r="J6819">
        <v>10220.77</v>
      </c>
    </row>
    <row r="6820" spans="1:10" x14ac:dyDescent="0.2">
      <c r="A6820" t="s">
        <v>7058</v>
      </c>
      <c r="B6820" t="s">
        <v>33468</v>
      </c>
      <c r="I6820" t="s">
        <v>5</v>
      </c>
      <c r="J6820">
        <v>10220.77</v>
      </c>
    </row>
    <row r="6821" spans="1:10" x14ac:dyDescent="0.2">
      <c r="A6821" t="s">
        <v>7059</v>
      </c>
      <c r="B6821" t="s">
        <v>33469</v>
      </c>
      <c r="I6821" t="s">
        <v>5</v>
      </c>
      <c r="J6821">
        <v>22722.47</v>
      </c>
    </row>
    <row r="6822" spans="1:10" x14ac:dyDescent="0.2">
      <c r="A6822" t="s">
        <v>7060</v>
      </c>
      <c r="B6822" t="s">
        <v>33469</v>
      </c>
      <c r="I6822" t="s">
        <v>5</v>
      </c>
      <c r="J6822">
        <v>22722.47</v>
      </c>
    </row>
    <row r="6823" spans="1:10" x14ac:dyDescent="0.2">
      <c r="A6823" t="s">
        <v>7061</v>
      </c>
      <c r="B6823" t="s">
        <v>33470</v>
      </c>
      <c r="I6823" t="s">
        <v>5</v>
      </c>
      <c r="J6823">
        <v>28852.69</v>
      </c>
    </row>
    <row r="6824" spans="1:10" x14ac:dyDescent="0.2">
      <c r="A6824" t="s">
        <v>7062</v>
      </c>
      <c r="B6824" t="s">
        <v>33470</v>
      </c>
      <c r="I6824" t="s">
        <v>5</v>
      </c>
      <c r="J6824">
        <v>28852.69</v>
      </c>
    </row>
    <row r="6825" spans="1:10" x14ac:dyDescent="0.2">
      <c r="A6825" t="s">
        <v>7063</v>
      </c>
      <c r="B6825" t="s">
        <v>33471</v>
      </c>
      <c r="I6825" t="s">
        <v>5</v>
      </c>
      <c r="J6825">
        <v>41913.01</v>
      </c>
    </row>
    <row r="6826" spans="1:10" x14ac:dyDescent="0.2">
      <c r="A6826" t="s">
        <v>7064</v>
      </c>
      <c r="B6826" t="s">
        <v>33471</v>
      </c>
      <c r="I6826" t="s">
        <v>5</v>
      </c>
      <c r="J6826">
        <v>41913.01</v>
      </c>
    </row>
    <row r="6827" spans="1:10" x14ac:dyDescent="0.2">
      <c r="A6827" t="s">
        <v>7065</v>
      </c>
      <c r="B6827" t="s">
        <v>33472</v>
      </c>
      <c r="I6827" t="s">
        <v>5</v>
      </c>
      <c r="J6827">
        <v>43482.73</v>
      </c>
    </row>
    <row r="6828" spans="1:10" x14ac:dyDescent="0.2">
      <c r="A6828" t="s">
        <v>7066</v>
      </c>
      <c r="B6828" t="s">
        <v>33472</v>
      </c>
      <c r="I6828" t="s">
        <v>5</v>
      </c>
      <c r="J6828">
        <v>43482.73</v>
      </c>
    </row>
    <row r="6829" spans="1:10" x14ac:dyDescent="0.2">
      <c r="A6829" t="s">
        <v>7067</v>
      </c>
      <c r="B6829" t="s">
        <v>33473</v>
      </c>
      <c r="I6829" t="s">
        <v>5</v>
      </c>
      <c r="J6829">
        <v>62364.69</v>
      </c>
    </row>
    <row r="6830" spans="1:10" x14ac:dyDescent="0.2">
      <c r="A6830" t="s">
        <v>7068</v>
      </c>
      <c r="B6830" t="s">
        <v>33473</v>
      </c>
      <c r="I6830" t="s">
        <v>5</v>
      </c>
      <c r="J6830">
        <v>62364.69</v>
      </c>
    </row>
    <row r="6831" spans="1:10" x14ac:dyDescent="0.2">
      <c r="A6831" t="s">
        <v>7069</v>
      </c>
      <c r="B6831" t="s">
        <v>33474</v>
      </c>
      <c r="I6831" t="s">
        <v>5</v>
      </c>
      <c r="J6831">
        <v>2056.6799999999998</v>
      </c>
    </row>
    <row r="6832" spans="1:10" x14ac:dyDescent="0.2">
      <c r="A6832" t="s">
        <v>7070</v>
      </c>
      <c r="B6832" t="s">
        <v>33474</v>
      </c>
      <c r="I6832" t="s">
        <v>5</v>
      </c>
      <c r="J6832">
        <v>2056.6799999999998</v>
      </c>
    </row>
    <row r="6833" spans="1:10" x14ac:dyDescent="0.2">
      <c r="A6833" t="s">
        <v>7071</v>
      </c>
      <c r="B6833" t="s">
        <v>33475</v>
      </c>
      <c r="I6833" t="s">
        <v>5</v>
      </c>
      <c r="J6833">
        <v>2289.1799999999998</v>
      </c>
    </row>
    <row r="6834" spans="1:10" x14ac:dyDescent="0.2">
      <c r="A6834" t="s">
        <v>7072</v>
      </c>
      <c r="B6834" t="s">
        <v>33475</v>
      </c>
      <c r="I6834" t="s">
        <v>5</v>
      </c>
      <c r="J6834">
        <v>2289.1799999999998</v>
      </c>
    </row>
    <row r="6835" spans="1:10" x14ac:dyDescent="0.2">
      <c r="A6835" t="s">
        <v>7073</v>
      </c>
      <c r="B6835" t="s">
        <v>33476</v>
      </c>
      <c r="I6835" t="s">
        <v>5</v>
      </c>
      <c r="J6835">
        <v>2824.95</v>
      </c>
    </row>
    <row r="6836" spans="1:10" x14ac:dyDescent="0.2">
      <c r="A6836" t="s">
        <v>7074</v>
      </c>
      <c r="B6836" t="s">
        <v>33476</v>
      </c>
      <c r="I6836" t="s">
        <v>5</v>
      </c>
      <c r="J6836">
        <v>2824.95</v>
      </c>
    </row>
    <row r="6837" spans="1:10" x14ac:dyDescent="0.2">
      <c r="A6837" t="s">
        <v>7075</v>
      </c>
      <c r="B6837" t="s">
        <v>33477</v>
      </c>
      <c r="I6837" t="s">
        <v>5</v>
      </c>
      <c r="J6837">
        <v>3414.19</v>
      </c>
    </row>
    <row r="6838" spans="1:10" x14ac:dyDescent="0.2">
      <c r="A6838" t="s">
        <v>7076</v>
      </c>
      <c r="B6838" t="s">
        <v>33477</v>
      </c>
      <c r="I6838" t="s">
        <v>5</v>
      </c>
      <c r="J6838">
        <v>3414.19</v>
      </c>
    </row>
    <row r="6839" spans="1:10" x14ac:dyDescent="0.2">
      <c r="A6839" t="s">
        <v>7077</v>
      </c>
      <c r="B6839" t="s">
        <v>33478</v>
      </c>
      <c r="I6839" t="s">
        <v>5</v>
      </c>
      <c r="J6839">
        <v>4128.13</v>
      </c>
    </row>
    <row r="6840" spans="1:10" x14ac:dyDescent="0.2">
      <c r="A6840" t="s">
        <v>7078</v>
      </c>
      <c r="B6840" t="s">
        <v>33478</v>
      </c>
      <c r="I6840" t="s">
        <v>5</v>
      </c>
      <c r="J6840">
        <v>4128.13</v>
      </c>
    </row>
    <row r="6841" spans="1:10" x14ac:dyDescent="0.2">
      <c r="A6841" t="s">
        <v>7079</v>
      </c>
      <c r="B6841" t="s">
        <v>33479</v>
      </c>
      <c r="I6841" t="s">
        <v>5</v>
      </c>
      <c r="J6841">
        <v>5018.41</v>
      </c>
    </row>
    <row r="6842" spans="1:10" x14ac:dyDescent="0.2">
      <c r="A6842" t="s">
        <v>7080</v>
      </c>
      <c r="B6842" t="s">
        <v>33479</v>
      </c>
      <c r="I6842" t="s">
        <v>5</v>
      </c>
      <c r="J6842">
        <v>5018.41</v>
      </c>
    </row>
    <row r="6843" spans="1:10" x14ac:dyDescent="0.2">
      <c r="A6843" t="s">
        <v>7081</v>
      </c>
      <c r="B6843" t="s">
        <v>33480</v>
      </c>
      <c r="I6843" t="s">
        <v>5</v>
      </c>
      <c r="J6843">
        <v>5826.03</v>
      </c>
    </row>
    <row r="6844" spans="1:10" x14ac:dyDescent="0.2">
      <c r="A6844" t="s">
        <v>7082</v>
      </c>
      <c r="B6844" t="s">
        <v>33480</v>
      </c>
      <c r="I6844" t="s">
        <v>5</v>
      </c>
      <c r="J6844">
        <v>5826.03</v>
      </c>
    </row>
    <row r="6845" spans="1:10" x14ac:dyDescent="0.2">
      <c r="A6845" t="s">
        <v>7083</v>
      </c>
      <c r="B6845" t="s">
        <v>33481</v>
      </c>
      <c r="I6845" t="s">
        <v>5</v>
      </c>
      <c r="J6845">
        <v>6853.62</v>
      </c>
    </row>
    <row r="6846" spans="1:10" x14ac:dyDescent="0.2">
      <c r="A6846" t="s">
        <v>7084</v>
      </c>
      <c r="B6846" t="s">
        <v>33481</v>
      </c>
      <c r="I6846" t="s">
        <v>5</v>
      </c>
      <c r="J6846">
        <v>6853.62</v>
      </c>
    </row>
    <row r="6847" spans="1:10" x14ac:dyDescent="0.2">
      <c r="A6847" t="s">
        <v>7085</v>
      </c>
      <c r="B6847" t="s">
        <v>33482</v>
      </c>
      <c r="I6847" t="s">
        <v>5</v>
      </c>
      <c r="J6847">
        <v>8397.2800000000007</v>
      </c>
    </row>
    <row r="6848" spans="1:10" x14ac:dyDescent="0.2">
      <c r="A6848" t="s">
        <v>7086</v>
      </c>
      <c r="B6848" t="s">
        <v>33482</v>
      </c>
      <c r="I6848" t="s">
        <v>5</v>
      </c>
      <c r="J6848">
        <v>8397.2800000000007</v>
      </c>
    </row>
    <row r="6849" spans="1:10" x14ac:dyDescent="0.2">
      <c r="A6849" t="s">
        <v>7087</v>
      </c>
      <c r="B6849" t="s">
        <v>33483</v>
      </c>
      <c r="I6849" t="s">
        <v>5</v>
      </c>
      <c r="J6849">
        <v>9741.24</v>
      </c>
    </row>
    <row r="6850" spans="1:10" x14ac:dyDescent="0.2">
      <c r="A6850" t="s">
        <v>7088</v>
      </c>
      <c r="B6850" t="s">
        <v>33483</v>
      </c>
      <c r="I6850" t="s">
        <v>5</v>
      </c>
      <c r="J6850">
        <v>9741.24</v>
      </c>
    </row>
    <row r="6851" spans="1:10" x14ac:dyDescent="0.2">
      <c r="A6851" t="s">
        <v>7089</v>
      </c>
      <c r="B6851" t="s">
        <v>33484</v>
      </c>
      <c r="I6851" t="s">
        <v>5</v>
      </c>
      <c r="J6851">
        <v>13378.61</v>
      </c>
    </row>
    <row r="6852" spans="1:10" x14ac:dyDescent="0.2">
      <c r="A6852" t="s">
        <v>7090</v>
      </c>
      <c r="B6852" t="s">
        <v>33484</v>
      </c>
      <c r="I6852" t="s">
        <v>5</v>
      </c>
      <c r="J6852">
        <v>13378.61</v>
      </c>
    </row>
    <row r="6853" spans="1:10" x14ac:dyDescent="0.2">
      <c r="A6853" t="s">
        <v>7091</v>
      </c>
      <c r="B6853" t="s">
        <v>33485</v>
      </c>
      <c r="I6853" t="s">
        <v>5</v>
      </c>
      <c r="J6853">
        <v>23336.92</v>
      </c>
    </row>
    <row r="6854" spans="1:10" x14ac:dyDescent="0.2">
      <c r="A6854" t="s">
        <v>7092</v>
      </c>
      <c r="B6854" t="s">
        <v>33485</v>
      </c>
      <c r="I6854" t="s">
        <v>5</v>
      </c>
      <c r="J6854">
        <v>23336.92</v>
      </c>
    </row>
    <row r="6855" spans="1:10" x14ac:dyDescent="0.2">
      <c r="A6855" t="s">
        <v>7093</v>
      </c>
      <c r="B6855" t="s">
        <v>33486</v>
      </c>
      <c r="I6855" t="s">
        <v>5</v>
      </c>
      <c r="J6855">
        <v>41949.39</v>
      </c>
    </row>
    <row r="6856" spans="1:10" x14ac:dyDescent="0.2">
      <c r="A6856" t="s">
        <v>7094</v>
      </c>
      <c r="B6856" t="s">
        <v>33486</v>
      </c>
      <c r="I6856" t="s">
        <v>5</v>
      </c>
      <c r="J6856">
        <v>41949.39</v>
      </c>
    </row>
    <row r="6857" spans="1:10" x14ac:dyDescent="0.2">
      <c r="A6857" t="s">
        <v>7095</v>
      </c>
      <c r="B6857" t="s">
        <v>33487</v>
      </c>
      <c r="I6857" t="s">
        <v>5</v>
      </c>
      <c r="J6857">
        <v>55583.08</v>
      </c>
    </row>
    <row r="6858" spans="1:10" x14ac:dyDescent="0.2">
      <c r="A6858" t="s">
        <v>7096</v>
      </c>
      <c r="B6858" t="s">
        <v>33487</v>
      </c>
      <c r="I6858" t="s">
        <v>5</v>
      </c>
      <c r="J6858">
        <v>55583.08</v>
      </c>
    </row>
    <row r="6859" spans="1:10" x14ac:dyDescent="0.2">
      <c r="A6859" t="s">
        <v>7097</v>
      </c>
      <c r="B6859" t="s">
        <v>33488</v>
      </c>
      <c r="I6859" t="s">
        <v>5</v>
      </c>
      <c r="J6859">
        <v>76331.37</v>
      </c>
    </row>
    <row r="6860" spans="1:10" x14ac:dyDescent="0.2">
      <c r="A6860" t="s">
        <v>7098</v>
      </c>
      <c r="B6860" t="s">
        <v>33488</v>
      </c>
      <c r="I6860" t="s">
        <v>5</v>
      </c>
      <c r="J6860">
        <v>76331.37</v>
      </c>
    </row>
    <row r="6861" spans="1:10" x14ac:dyDescent="0.2">
      <c r="A6861" t="s">
        <v>7099</v>
      </c>
      <c r="B6861" t="s">
        <v>33489</v>
      </c>
      <c r="I6861" t="s">
        <v>5</v>
      </c>
      <c r="J6861">
        <v>45320.88</v>
      </c>
    </row>
    <row r="6862" spans="1:10" x14ac:dyDescent="0.2">
      <c r="A6862" t="s">
        <v>7100</v>
      </c>
      <c r="B6862" t="s">
        <v>33489</v>
      </c>
      <c r="I6862" t="s">
        <v>5</v>
      </c>
      <c r="J6862">
        <v>45320.88</v>
      </c>
    </row>
    <row r="6863" spans="1:10" x14ac:dyDescent="0.2">
      <c r="A6863" t="s">
        <v>7101</v>
      </c>
      <c r="B6863" t="s">
        <v>33490</v>
      </c>
      <c r="I6863" t="s">
        <v>5</v>
      </c>
      <c r="J6863">
        <v>55583.08</v>
      </c>
    </row>
    <row r="6864" spans="1:10" x14ac:dyDescent="0.2">
      <c r="A6864" t="s">
        <v>7102</v>
      </c>
      <c r="B6864" t="s">
        <v>33490</v>
      </c>
      <c r="I6864" t="s">
        <v>5</v>
      </c>
      <c r="J6864">
        <v>55583.08</v>
      </c>
    </row>
    <row r="6865" spans="1:10" x14ac:dyDescent="0.2">
      <c r="A6865" t="s">
        <v>7103</v>
      </c>
      <c r="B6865" t="s">
        <v>33491</v>
      </c>
      <c r="I6865" t="s">
        <v>5</v>
      </c>
      <c r="J6865">
        <v>82507.14</v>
      </c>
    </row>
    <row r="6866" spans="1:10" x14ac:dyDescent="0.2">
      <c r="A6866" t="s">
        <v>7104</v>
      </c>
      <c r="B6866" t="s">
        <v>33491</v>
      </c>
      <c r="I6866" t="s">
        <v>5</v>
      </c>
      <c r="J6866">
        <v>82507.14</v>
      </c>
    </row>
    <row r="6867" spans="1:10" x14ac:dyDescent="0.2">
      <c r="A6867" t="s">
        <v>7105</v>
      </c>
      <c r="B6867" t="s">
        <v>33492</v>
      </c>
      <c r="I6867" t="s">
        <v>5</v>
      </c>
      <c r="J6867">
        <v>57777.43</v>
      </c>
    </row>
    <row r="6868" spans="1:10" x14ac:dyDescent="0.2">
      <c r="A6868" t="s">
        <v>7106</v>
      </c>
      <c r="B6868" t="s">
        <v>33492</v>
      </c>
      <c r="I6868" t="s">
        <v>5</v>
      </c>
      <c r="J6868">
        <v>57777.43</v>
      </c>
    </row>
    <row r="6869" spans="1:10" x14ac:dyDescent="0.2">
      <c r="A6869" t="s">
        <v>7107</v>
      </c>
      <c r="B6869" t="s">
        <v>33493</v>
      </c>
      <c r="I6869" t="s">
        <v>5</v>
      </c>
      <c r="J6869">
        <v>72992.800000000003</v>
      </c>
    </row>
    <row r="6870" spans="1:10" x14ac:dyDescent="0.2">
      <c r="A6870" t="s">
        <v>7108</v>
      </c>
      <c r="B6870" t="s">
        <v>33493</v>
      </c>
      <c r="I6870" t="s">
        <v>5</v>
      </c>
      <c r="J6870">
        <v>72992.800000000003</v>
      </c>
    </row>
    <row r="6871" spans="1:10" x14ac:dyDescent="0.2">
      <c r="A6871" t="s">
        <v>7109</v>
      </c>
      <c r="B6871" t="s">
        <v>33494</v>
      </c>
      <c r="I6871" t="s">
        <v>5</v>
      </c>
      <c r="J6871">
        <v>89461.53</v>
      </c>
    </row>
    <row r="6872" spans="1:10" x14ac:dyDescent="0.2">
      <c r="A6872" t="s">
        <v>7110</v>
      </c>
      <c r="B6872" t="s">
        <v>33494</v>
      </c>
      <c r="I6872" t="s">
        <v>5</v>
      </c>
      <c r="J6872">
        <v>89461.53</v>
      </c>
    </row>
    <row r="6873" spans="1:10" x14ac:dyDescent="0.2">
      <c r="A6873" t="s">
        <v>7111</v>
      </c>
      <c r="B6873" t="s">
        <v>33495</v>
      </c>
      <c r="I6873" t="s">
        <v>5</v>
      </c>
      <c r="J6873">
        <v>84209.4</v>
      </c>
    </row>
    <row r="6874" spans="1:10" x14ac:dyDescent="0.2">
      <c r="A6874" t="s">
        <v>7112</v>
      </c>
      <c r="B6874" t="s">
        <v>33495</v>
      </c>
      <c r="I6874" t="s">
        <v>5</v>
      </c>
      <c r="J6874">
        <v>84209.4</v>
      </c>
    </row>
    <row r="6875" spans="1:10" x14ac:dyDescent="0.2">
      <c r="A6875" t="s">
        <v>7113</v>
      </c>
      <c r="B6875" t="s">
        <v>33496</v>
      </c>
      <c r="I6875" t="s">
        <v>5</v>
      </c>
      <c r="J6875">
        <v>98230.56</v>
      </c>
    </row>
    <row r="6876" spans="1:10" x14ac:dyDescent="0.2">
      <c r="A6876" t="s">
        <v>7114</v>
      </c>
      <c r="B6876" t="s">
        <v>33496</v>
      </c>
      <c r="I6876" t="s">
        <v>5</v>
      </c>
      <c r="J6876">
        <v>98230.56</v>
      </c>
    </row>
    <row r="6877" spans="1:10" x14ac:dyDescent="0.2">
      <c r="A6877" t="s">
        <v>7115</v>
      </c>
      <c r="B6877" t="s">
        <v>33497</v>
      </c>
      <c r="I6877" t="s">
        <v>5</v>
      </c>
      <c r="J6877">
        <v>123029.66</v>
      </c>
    </row>
    <row r="6878" spans="1:10" x14ac:dyDescent="0.2">
      <c r="A6878" t="s">
        <v>7116</v>
      </c>
      <c r="B6878" t="s">
        <v>33497</v>
      </c>
      <c r="I6878" t="s">
        <v>5</v>
      </c>
      <c r="J6878">
        <v>123029.66</v>
      </c>
    </row>
    <row r="6879" spans="1:10" x14ac:dyDescent="0.2">
      <c r="A6879" t="s">
        <v>7117</v>
      </c>
      <c r="B6879" t="s">
        <v>33498</v>
      </c>
      <c r="I6879" t="s">
        <v>5</v>
      </c>
      <c r="J6879">
        <v>1483.22</v>
      </c>
    </row>
    <row r="6880" spans="1:10" x14ac:dyDescent="0.2">
      <c r="A6880" t="s">
        <v>7118</v>
      </c>
      <c r="B6880" t="s">
        <v>33498</v>
      </c>
      <c r="I6880" t="s">
        <v>5</v>
      </c>
      <c r="J6880">
        <v>1483.22</v>
      </c>
    </row>
    <row r="6881" spans="1:10" x14ac:dyDescent="0.2">
      <c r="A6881" t="s">
        <v>7119</v>
      </c>
      <c r="B6881" t="s">
        <v>33499</v>
      </c>
      <c r="I6881" t="s">
        <v>5</v>
      </c>
      <c r="J6881">
        <v>1621.77</v>
      </c>
    </row>
    <row r="6882" spans="1:10" x14ac:dyDescent="0.2">
      <c r="A6882" t="s">
        <v>7120</v>
      </c>
      <c r="B6882" t="s">
        <v>33499</v>
      </c>
      <c r="I6882" t="s">
        <v>5</v>
      </c>
      <c r="J6882">
        <v>1621.77</v>
      </c>
    </row>
    <row r="6883" spans="1:10" x14ac:dyDescent="0.2">
      <c r="A6883" t="s">
        <v>7121</v>
      </c>
      <c r="B6883" t="s">
        <v>33500</v>
      </c>
      <c r="I6883" t="s">
        <v>5</v>
      </c>
      <c r="J6883">
        <v>1973.59</v>
      </c>
    </row>
    <row r="6884" spans="1:10" x14ac:dyDescent="0.2">
      <c r="A6884" t="s">
        <v>7122</v>
      </c>
      <c r="B6884" t="s">
        <v>33500</v>
      </c>
      <c r="I6884" t="s">
        <v>5</v>
      </c>
      <c r="J6884">
        <v>1973.59</v>
      </c>
    </row>
    <row r="6885" spans="1:10" x14ac:dyDescent="0.2">
      <c r="A6885" t="s">
        <v>7123</v>
      </c>
      <c r="B6885" t="s">
        <v>33501</v>
      </c>
      <c r="I6885" t="s">
        <v>5</v>
      </c>
      <c r="J6885">
        <v>2395.85</v>
      </c>
    </row>
    <row r="6886" spans="1:10" x14ac:dyDescent="0.2">
      <c r="A6886" t="s">
        <v>7124</v>
      </c>
      <c r="B6886" t="s">
        <v>33501</v>
      </c>
      <c r="I6886" t="s">
        <v>5</v>
      </c>
      <c r="J6886">
        <v>2395.85</v>
      </c>
    </row>
    <row r="6887" spans="1:10" x14ac:dyDescent="0.2">
      <c r="A6887" t="s">
        <v>7125</v>
      </c>
      <c r="B6887" t="s">
        <v>33502</v>
      </c>
      <c r="I6887" t="s">
        <v>5</v>
      </c>
      <c r="J6887">
        <v>2837.5</v>
      </c>
    </row>
    <row r="6888" spans="1:10" x14ac:dyDescent="0.2">
      <c r="A6888" t="s">
        <v>7126</v>
      </c>
      <c r="B6888" t="s">
        <v>33502</v>
      </c>
      <c r="I6888" t="s">
        <v>5</v>
      </c>
      <c r="J6888">
        <v>2837.5</v>
      </c>
    </row>
    <row r="6889" spans="1:10" x14ac:dyDescent="0.2">
      <c r="A6889" t="s">
        <v>7127</v>
      </c>
      <c r="B6889" t="s">
        <v>33503</v>
      </c>
      <c r="I6889" t="s">
        <v>5</v>
      </c>
      <c r="J6889">
        <v>3408.54</v>
      </c>
    </row>
    <row r="6890" spans="1:10" x14ac:dyDescent="0.2">
      <c r="A6890" t="s">
        <v>7128</v>
      </c>
      <c r="B6890" t="s">
        <v>33503</v>
      </c>
      <c r="I6890" t="s">
        <v>5</v>
      </c>
      <c r="J6890">
        <v>3408.54</v>
      </c>
    </row>
    <row r="6891" spans="1:10" x14ac:dyDescent="0.2">
      <c r="A6891" t="s">
        <v>7129</v>
      </c>
      <c r="B6891" t="s">
        <v>33504</v>
      </c>
      <c r="I6891" t="s">
        <v>5</v>
      </c>
      <c r="J6891">
        <v>3930.82</v>
      </c>
    </row>
    <row r="6892" spans="1:10" x14ac:dyDescent="0.2">
      <c r="A6892" t="s">
        <v>7130</v>
      </c>
      <c r="B6892" t="s">
        <v>33504</v>
      </c>
      <c r="I6892" t="s">
        <v>5</v>
      </c>
      <c r="J6892">
        <v>3930.82</v>
      </c>
    </row>
    <row r="6893" spans="1:10" x14ac:dyDescent="0.2">
      <c r="A6893" t="s">
        <v>7131</v>
      </c>
      <c r="B6893" t="s">
        <v>33505</v>
      </c>
      <c r="I6893" t="s">
        <v>5</v>
      </c>
      <c r="J6893">
        <v>4469.29</v>
      </c>
    </row>
    <row r="6894" spans="1:10" x14ac:dyDescent="0.2">
      <c r="A6894" t="s">
        <v>7132</v>
      </c>
      <c r="B6894" t="s">
        <v>33505</v>
      </c>
      <c r="I6894" t="s">
        <v>5</v>
      </c>
      <c r="J6894">
        <v>4469.29</v>
      </c>
    </row>
    <row r="6895" spans="1:10" x14ac:dyDescent="0.2">
      <c r="A6895" t="s">
        <v>7133</v>
      </c>
      <c r="B6895" t="s">
        <v>33506</v>
      </c>
      <c r="I6895" t="s">
        <v>5</v>
      </c>
      <c r="J6895">
        <v>5348.85</v>
      </c>
    </row>
    <row r="6896" spans="1:10" x14ac:dyDescent="0.2">
      <c r="A6896" t="s">
        <v>7134</v>
      </c>
      <c r="B6896" t="s">
        <v>33506</v>
      </c>
      <c r="I6896" t="s">
        <v>5</v>
      </c>
      <c r="J6896">
        <v>5348.85</v>
      </c>
    </row>
    <row r="6897" spans="1:10" x14ac:dyDescent="0.2">
      <c r="A6897" t="s">
        <v>7135</v>
      </c>
      <c r="B6897" t="s">
        <v>33507</v>
      </c>
      <c r="I6897" t="s">
        <v>5</v>
      </c>
      <c r="J6897">
        <v>5762.38</v>
      </c>
    </row>
    <row r="6898" spans="1:10" x14ac:dyDescent="0.2">
      <c r="A6898" t="s">
        <v>7136</v>
      </c>
      <c r="B6898" t="s">
        <v>33507</v>
      </c>
      <c r="I6898" t="s">
        <v>5</v>
      </c>
      <c r="J6898">
        <v>5762.38</v>
      </c>
    </row>
    <row r="6899" spans="1:10" x14ac:dyDescent="0.2">
      <c r="A6899" t="s">
        <v>7137</v>
      </c>
      <c r="B6899" t="s">
        <v>33508</v>
      </c>
      <c r="I6899" t="s">
        <v>5</v>
      </c>
      <c r="J6899">
        <v>7060.78</v>
      </c>
    </row>
    <row r="6900" spans="1:10" x14ac:dyDescent="0.2">
      <c r="A6900" t="s">
        <v>7138</v>
      </c>
      <c r="B6900" t="s">
        <v>33508</v>
      </c>
      <c r="I6900" t="s">
        <v>5</v>
      </c>
      <c r="J6900">
        <v>7060.78</v>
      </c>
    </row>
    <row r="6901" spans="1:10" x14ac:dyDescent="0.2">
      <c r="A6901" t="s">
        <v>7139</v>
      </c>
      <c r="B6901" t="s">
        <v>33509</v>
      </c>
      <c r="I6901" t="s">
        <v>5</v>
      </c>
      <c r="J6901">
        <v>14139.34</v>
      </c>
    </row>
    <row r="6902" spans="1:10" x14ac:dyDescent="0.2">
      <c r="A6902" t="s">
        <v>7140</v>
      </c>
      <c r="B6902" t="s">
        <v>33509</v>
      </c>
      <c r="I6902" t="s">
        <v>5</v>
      </c>
      <c r="J6902">
        <v>14139.34</v>
      </c>
    </row>
    <row r="6903" spans="1:10" x14ac:dyDescent="0.2">
      <c r="A6903" t="s">
        <v>7141</v>
      </c>
      <c r="B6903" t="s">
        <v>33510</v>
      </c>
      <c r="I6903" t="s">
        <v>5</v>
      </c>
      <c r="J6903">
        <v>17902.830000000002</v>
      </c>
    </row>
    <row r="6904" spans="1:10" x14ac:dyDescent="0.2">
      <c r="A6904" t="s">
        <v>7142</v>
      </c>
      <c r="B6904" t="s">
        <v>33510</v>
      </c>
      <c r="I6904" t="s">
        <v>5</v>
      </c>
      <c r="J6904">
        <v>17902.830000000002</v>
      </c>
    </row>
    <row r="6905" spans="1:10" x14ac:dyDescent="0.2">
      <c r="A6905" t="s">
        <v>7143</v>
      </c>
      <c r="B6905" t="s">
        <v>33511</v>
      </c>
      <c r="I6905" t="s">
        <v>5</v>
      </c>
      <c r="J6905">
        <v>27572.99</v>
      </c>
    </row>
    <row r="6906" spans="1:10" x14ac:dyDescent="0.2">
      <c r="A6906" t="s">
        <v>7144</v>
      </c>
      <c r="B6906" t="s">
        <v>33511</v>
      </c>
      <c r="I6906" t="s">
        <v>5</v>
      </c>
      <c r="J6906">
        <v>27572.99</v>
      </c>
    </row>
    <row r="6907" spans="1:10" x14ac:dyDescent="0.2">
      <c r="A6907" t="s">
        <v>7145</v>
      </c>
      <c r="B6907" t="s">
        <v>33512</v>
      </c>
      <c r="I6907" t="s">
        <v>5</v>
      </c>
      <c r="J6907">
        <v>29023.37</v>
      </c>
    </row>
    <row r="6908" spans="1:10" x14ac:dyDescent="0.2">
      <c r="A6908" t="s">
        <v>7146</v>
      </c>
      <c r="B6908" t="s">
        <v>33512</v>
      </c>
      <c r="I6908" t="s">
        <v>5</v>
      </c>
      <c r="J6908">
        <v>29023.37</v>
      </c>
    </row>
    <row r="6909" spans="1:10" x14ac:dyDescent="0.2">
      <c r="A6909" t="s">
        <v>7147</v>
      </c>
      <c r="B6909" t="s">
        <v>33513</v>
      </c>
      <c r="I6909" t="s">
        <v>5</v>
      </c>
      <c r="J6909">
        <v>39918.6</v>
      </c>
    </row>
    <row r="6910" spans="1:10" x14ac:dyDescent="0.2">
      <c r="A6910" t="s">
        <v>7148</v>
      </c>
      <c r="B6910" t="s">
        <v>33513</v>
      </c>
      <c r="I6910" t="s">
        <v>5</v>
      </c>
      <c r="J6910">
        <v>39918.6</v>
      </c>
    </row>
    <row r="6911" spans="1:10" x14ac:dyDescent="0.2">
      <c r="A6911" t="s">
        <v>7149</v>
      </c>
      <c r="B6911" t="s">
        <v>33514</v>
      </c>
      <c r="I6911" t="s">
        <v>5</v>
      </c>
      <c r="J6911">
        <v>1483.22</v>
      </c>
    </row>
    <row r="6912" spans="1:10" x14ac:dyDescent="0.2">
      <c r="A6912" t="s">
        <v>7150</v>
      </c>
      <c r="B6912" t="s">
        <v>33514</v>
      </c>
      <c r="I6912" t="s">
        <v>5</v>
      </c>
      <c r="J6912">
        <v>1483.22</v>
      </c>
    </row>
    <row r="6913" spans="1:10" x14ac:dyDescent="0.2">
      <c r="A6913" t="s">
        <v>7151</v>
      </c>
      <c r="B6913" t="s">
        <v>33515</v>
      </c>
      <c r="I6913" t="s">
        <v>5</v>
      </c>
      <c r="J6913">
        <v>1621.77</v>
      </c>
    </row>
    <row r="6914" spans="1:10" x14ac:dyDescent="0.2">
      <c r="A6914" t="s">
        <v>7152</v>
      </c>
      <c r="B6914" t="s">
        <v>33515</v>
      </c>
      <c r="I6914" t="s">
        <v>5</v>
      </c>
      <c r="J6914">
        <v>1621.77</v>
      </c>
    </row>
    <row r="6915" spans="1:10" x14ac:dyDescent="0.2">
      <c r="A6915" t="s">
        <v>7153</v>
      </c>
      <c r="B6915" t="s">
        <v>33516</v>
      </c>
      <c r="I6915" t="s">
        <v>5</v>
      </c>
      <c r="J6915">
        <v>1973.59</v>
      </c>
    </row>
    <row r="6916" spans="1:10" x14ac:dyDescent="0.2">
      <c r="A6916" t="s">
        <v>7154</v>
      </c>
      <c r="B6916" t="s">
        <v>33516</v>
      </c>
      <c r="I6916" t="s">
        <v>5</v>
      </c>
      <c r="J6916">
        <v>1973.59</v>
      </c>
    </row>
    <row r="6917" spans="1:10" x14ac:dyDescent="0.2">
      <c r="A6917" t="s">
        <v>7155</v>
      </c>
      <c r="B6917" t="s">
        <v>33517</v>
      </c>
      <c r="I6917" t="s">
        <v>5</v>
      </c>
      <c r="J6917">
        <v>2396.59</v>
      </c>
    </row>
    <row r="6918" spans="1:10" x14ac:dyDescent="0.2">
      <c r="A6918" t="s">
        <v>7156</v>
      </c>
      <c r="B6918" t="s">
        <v>33517</v>
      </c>
      <c r="I6918" t="s">
        <v>5</v>
      </c>
      <c r="J6918">
        <v>2396.59</v>
      </c>
    </row>
    <row r="6919" spans="1:10" x14ac:dyDescent="0.2">
      <c r="A6919" t="s">
        <v>7157</v>
      </c>
      <c r="B6919" t="s">
        <v>33518</v>
      </c>
      <c r="I6919" t="s">
        <v>5</v>
      </c>
      <c r="J6919">
        <v>2883.98</v>
      </c>
    </row>
    <row r="6920" spans="1:10" x14ac:dyDescent="0.2">
      <c r="A6920" t="s">
        <v>7158</v>
      </c>
      <c r="B6920" t="s">
        <v>33518</v>
      </c>
      <c r="I6920" t="s">
        <v>5</v>
      </c>
      <c r="J6920">
        <v>2883.98</v>
      </c>
    </row>
    <row r="6921" spans="1:10" x14ac:dyDescent="0.2">
      <c r="A6921" t="s">
        <v>7159</v>
      </c>
      <c r="B6921" t="s">
        <v>33519</v>
      </c>
      <c r="I6921" t="s">
        <v>5</v>
      </c>
      <c r="J6921">
        <v>3446.59</v>
      </c>
    </row>
    <row r="6922" spans="1:10" x14ac:dyDescent="0.2">
      <c r="A6922" t="s">
        <v>7160</v>
      </c>
      <c r="B6922" t="s">
        <v>33519</v>
      </c>
      <c r="I6922" t="s">
        <v>5</v>
      </c>
      <c r="J6922">
        <v>3446.59</v>
      </c>
    </row>
    <row r="6923" spans="1:10" x14ac:dyDescent="0.2">
      <c r="A6923" t="s">
        <v>7161</v>
      </c>
      <c r="B6923" t="s">
        <v>33520</v>
      </c>
      <c r="I6923" t="s">
        <v>5</v>
      </c>
      <c r="J6923">
        <v>3971.81</v>
      </c>
    </row>
    <row r="6924" spans="1:10" x14ac:dyDescent="0.2">
      <c r="A6924" t="s">
        <v>7162</v>
      </c>
      <c r="B6924" t="s">
        <v>33520</v>
      </c>
      <c r="I6924" t="s">
        <v>5</v>
      </c>
      <c r="J6924">
        <v>3971.81</v>
      </c>
    </row>
    <row r="6925" spans="1:10" x14ac:dyDescent="0.2">
      <c r="A6925" t="s">
        <v>7163</v>
      </c>
      <c r="B6925" t="s">
        <v>33521</v>
      </c>
      <c r="I6925" t="s">
        <v>5</v>
      </c>
      <c r="J6925">
        <v>4664.3999999999996</v>
      </c>
    </row>
    <row r="6926" spans="1:10" x14ac:dyDescent="0.2">
      <c r="A6926" t="s">
        <v>7164</v>
      </c>
      <c r="B6926" t="s">
        <v>33521</v>
      </c>
      <c r="I6926" t="s">
        <v>5</v>
      </c>
      <c r="J6926">
        <v>4664.3999999999996</v>
      </c>
    </row>
    <row r="6927" spans="1:10" x14ac:dyDescent="0.2">
      <c r="A6927" t="s">
        <v>7165</v>
      </c>
      <c r="B6927" t="s">
        <v>33522</v>
      </c>
      <c r="I6927" t="s">
        <v>5</v>
      </c>
      <c r="J6927">
        <v>5592.76</v>
      </c>
    </row>
    <row r="6928" spans="1:10" x14ac:dyDescent="0.2">
      <c r="A6928" t="s">
        <v>7166</v>
      </c>
      <c r="B6928" t="s">
        <v>33522</v>
      </c>
      <c r="I6928" t="s">
        <v>5</v>
      </c>
      <c r="J6928">
        <v>5592.76</v>
      </c>
    </row>
    <row r="6929" spans="1:10" x14ac:dyDescent="0.2">
      <c r="A6929" t="s">
        <v>7167</v>
      </c>
      <c r="B6929" t="s">
        <v>33523</v>
      </c>
      <c r="I6929" t="s">
        <v>5</v>
      </c>
      <c r="J6929">
        <v>6409.45</v>
      </c>
    </row>
    <row r="6930" spans="1:10" x14ac:dyDescent="0.2">
      <c r="A6930" t="s">
        <v>7168</v>
      </c>
      <c r="B6930" t="s">
        <v>33523</v>
      </c>
      <c r="I6930" t="s">
        <v>5</v>
      </c>
      <c r="J6930">
        <v>6409.45</v>
      </c>
    </row>
    <row r="6931" spans="1:10" x14ac:dyDescent="0.2">
      <c r="A6931" t="s">
        <v>7169</v>
      </c>
      <c r="B6931" t="s">
        <v>33524</v>
      </c>
      <c r="I6931" t="s">
        <v>5</v>
      </c>
      <c r="J6931">
        <v>8789.6</v>
      </c>
    </row>
    <row r="6932" spans="1:10" x14ac:dyDescent="0.2">
      <c r="A6932" t="s">
        <v>7170</v>
      </c>
      <c r="B6932" t="s">
        <v>33524</v>
      </c>
      <c r="I6932" t="s">
        <v>5</v>
      </c>
      <c r="J6932">
        <v>8789.6</v>
      </c>
    </row>
    <row r="6933" spans="1:10" x14ac:dyDescent="0.2">
      <c r="A6933" t="s">
        <v>7171</v>
      </c>
      <c r="B6933" t="s">
        <v>33525</v>
      </c>
      <c r="I6933" t="s">
        <v>5</v>
      </c>
      <c r="J6933">
        <v>15179.85</v>
      </c>
    </row>
    <row r="6934" spans="1:10" x14ac:dyDescent="0.2">
      <c r="A6934" t="s">
        <v>7172</v>
      </c>
      <c r="B6934" t="s">
        <v>33525</v>
      </c>
      <c r="I6934" t="s">
        <v>5</v>
      </c>
      <c r="J6934">
        <v>15179.85</v>
      </c>
    </row>
    <row r="6935" spans="1:10" x14ac:dyDescent="0.2">
      <c r="A6935" t="s">
        <v>7173</v>
      </c>
      <c r="B6935" t="s">
        <v>33526</v>
      </c>
      <c r="I6935" t="s">
        <v>5</v>
      </c>
      <c r="J6935">
        <v>1529.38</v>
      </c>
    </row>
    <row r="6936" spans="1:10" x14ac:dyDescent="0.2">
      <c r="A6936" t="s">
        <v>7174</v>
      </c>
      <c r="B6936" t="s">
        <v>33526</v>
      </c>
      <c r="I6936" t="s">
        <v>5</v>
      </c>
      <c r="J6936">
        <v>1529.38</v>
      </c>
    </row>
    <row r="6937" spans="1:10" x14ac:dyDescent="0.2">
      <c r="A6937" t="s">
        <v>7175</v>
      </c>
      <c r="B6937" t="s">
        <v>33527</v>
      </c>
      <c r="I6937" t="s">
        <v>5</v>
      </c>
      <c r="J6937">
        <v>1682.74</v>
      </c>
    </row>
    <row r="6938" spans="1:10" x14ac:dyDescent="0.2">
      <c r="A6938" t="s">
        <v>7176</v>
      </c>
      <c r="B6938" t="s">
        <v>33527</v>
      </c>
      <c r="I6938" t="s">
        <v>5</v>
      </c>
      <c r="J6938">
        <v>1682.74</v>
      </c>
    </row>
    <row r="6939" spans="1:10" x14ac:dyDescent="0.2">
      <c r="A6939" t="s">
        <v>7177</v>
      </c>
      <c r="B6939" t="s">
        <v>33528</v>
      </c>
      <c r="I6939" t="s">
        <v>5</v>
      </c>
      <c r="J6939">
        <v>2053.21</v>
      </c>
    </row>
    <row r="6940" spans="1:10" x14ac:dyDescent="0.2">
      <c r="A6940" t="s">
        <v>7178</v>
      </c>
      <c r="B6940" t="s">
        <v>33528</v>
      </c>
      <c r="I6940" t="s">
        <v>5</v>
      </c>
      <c r="J6940">
        <v>2053.21</v>
      </c>
    </row>
    <row r="6941" spans="1:10" x14ac:dyDescent="0.2">
      <c r="A6941" t="s">
        <v>7179</v>
      </c>
      <c r="B6941" t="s">
        <v>33529</v>
      </c>
      <c r="I6941" t="s">
        <v>5</v>
      </c>
      <c r="J6941">
        <v>2506.7600000000002</v>
      </c>
    </row>
    <row r="6942" spans="1:10" x14ac:dyDescent="0.2">
      <c r="A6942" t="s">
        <v>7180</v>
      </c>
      <c r="B6942" t="s">
        <v>33529</v>
      </c>
      <c r="I6942" t="s">
        <v>5</v>
      </c>
      <c r="J6942">
        <v>2506.7600000000002</v>
      </c>
    </row>
    <row r="6943" spans="1:10" x14ac:dyDescent="0.2">
      <c r="A6943" t="s">
        <v>7181</v>
      </c>
      <c r="B6943" t="s">
        <v>33530</v>
      </c>
      <c r="I6943" t="s">
        <v>5</v>
      </c>
      <c r="J6943">
        <v>2989.88</v>
      </c>
    </row>
    <row r="6944" spans="1:10" x14ac:dyDescent="0.2">
      <c r="A6944" t="s">
        <v>7182</v>
      </c>
      <c r="B6944" t="s">
        <v>33530</v>
      </c>
      <c r="I6944" t="s">
        <v>5</v>
      </c>
      <c r="J6944">
        <v>2989.88</v>
      </c>
    </row>
    <row r="6945" spans="1:10" x14ac:dyDescent="0.2">
      <c r="A6945" t="s">
        <v>7183</v>
      </c>
      <c r="B6945" t="s">
        <v>33531</v>
      </c>
      <c r="I6945" t="s">
        <v>5</v>
      </c>
      <c r="J6945">
        <v>3617.43</v>
      </c>
    </row>
    <row r="6946" spans="1:10" x14ac:dyDescent="0.2">
      <c r="A6946" t="s">
        <v>7184</v>
      </c>
      <c r="B6946" t="s">
        <v>33531</v>
      </c>
      <c r="I6946" t="s">
        <v>5</v>
      </c>
      <c r="J6946">
        <v>3617.43</v>
      </c>
    </row>
    <row r="6947" spans="1:10" x14ac:dyDescent="0.2">
      <c r="A6947" t="s">
        <v>7185</v>
      </c>
      <c r="B6947" t="s">
        <v>33532</v>
      </c>
      <c r="I6947" t="s">
        <v>5</v>
      </c>
      <c r="J6947">
        <v>4214.7299999999996</v>
      </c>
    </row>
    <row r="6948" spans="1:10" x14ac:dyDescent="0.2">
      <c r="A6948" t="s">
        <v>7186</v>
      </c>
      <c r="B6948" t="s">
        <v>33532</v>
      </c>
      <c r="I6948" t="s">
        <v>5</v>
      </c>
      <c r="J6948">
        <v>4214.7299999999996</v>
      </c>
    </row>
    <row r="6949" spans="1:10" x14ac:dyDescent="0.2">
      <c r="A6949" t="s">
        <v>7187</v>
      </c>
      <c r="B6949" t="s">
        <v>33533</v>
      </c>
      <c r="I6949" t="s">
        <v>5</v>
      </c>
      <c r="J6949">
        <v>4781.3</v>
      </c>
    </row>
    <row r="6950" spans="1:10" x14ac:dyDescent="0.2">
      <c r="A6950" t="s">
        <v>7188</v>
      </c>
      <c r="B6950" t="s">
        <v>33533</v>
      </c>
      <c r="I6950" t="s">
        <v>5</v>
      </c>
      <c r="J6950">
        <v>4781.3</v>
      </c>
    </row>
    <row r="6951" spans="1:10" x14ac:dyDescent="0.2">
      <c r="A6951" t="s">
        <v>7189</v>
      </c>
      <c r="B6951" t="s">
        <v>33534</v>
      </c>
      <c r="I6951" t="s">
        <v>5</v>
      </c>
      <c r="J6951">
        <v>5760.97</v>
      </c>
    </row>
    <row r="6952" spans="1:10" x14ac:dyDescent="0.2">
      <c r="A6952" t="s">
        <v>7190</v>
      </c>
      <c r="B6952" t="s">
        <v>33534</v>
      </c>
      <c r="I6952" t="s">
        <v>5</v>
      </c>
      <c r="J6952">
        <v>5760.97</v>
      </c>
    </row>
    <row r="6953" spans="1:10" x14ac:dyDescent="0.2">
      <c r="A6953" t="s">
        <v>7191</v>
      </c>
      <c r="B6953" t="s">
        <v>33535</v>
      </c>
      <c r="I6953" t="s">
        <v>5</v>
      </c>
      <c r="J6953">
        <v>6225.15</v>
      </c>
    </row>
    <row r="6954" spans="1:10" x14ac:dyDescent="0.2">
      <c r="A6954" t="s">
        <v>7192</v>
      </c>
      <c r="B6954" t="s">
        <v>33535</v>
      </c>
      <c r="I6954" t="s">
        <v>5</v>
      </c>
      <c r="J6954">
        <v>6225.15</v>
      </c>
    </row>
    <row r="6955" spans="1:10" x14ac:dyDescent="0.2">
      <c r="A6955" t="s">
        <v>7193</v>
      </c>
      <c r="B6955" t="s">
        <v>33536</v>
      </c>
      <c r="I6955" t="s">
        <v>5</v>
      </c>
      <c r="J6955">
        <v>7698.88</v>
      </c>
    </row>
    <row r="6956" spans="1:10" x14ac:dyDescent="0.2">
      <c r="A6956" t="s">
        <v>7194</v>
      </c>
      <c r="B6956" t="s">
        <v>33536</v>
      </c>
      <c r="I6956" t="s">
        <v>5</v>
      </c>
      <c r="J6956">
        <v>7698.88</v>
      </c>
    </row>
    <row r="6957" spans="1:10" x14ac:dyDescent="0.2">
      <c r="A6957" t="s">
        <v>7195</v>
      </c>
      <c r="B6957" t="s">
        <v>33537</v>
      </c>
      <c r="I6957" t="s">
        <v>5</v>
      </c>
      <c r="J6957">
        <v>15107.36</v>
      </c>
    </row>
    <row r="6958" spans="1:10" x14ac:dyDescent="0.2">
      <c r="A6958" t="s">
        <v>7196</v>
      </c>
      <c r="B6958" t="s">
        <v>33537</v>
      </c>
      <c r="I6958" t="s">
        <v>5</v>
      </c>
      <c r="J6958">
        <v>15107.36</v>
      </c>
    </row>
    <row r="6959" spans="1:10" x14ac:dyDescent="0.2">
      <c r="A6959" t="s">
        <v>7197</v>
      </c>
      <c r="B6959" t="s">
        <v>33538</v>
      </c>
      <c r="I6959" t="s">
        <v>5</v>
      </c>
      <c r="J6959">
        <v>19112.62</v>
      </c>
    </row>
    <row r="6960" spans="1:10" x14ac:dyDescent="0.2">
      <c r="A6960" t="s">
        <v>7198</v>
      </c>
      <c r="B6960" t="s">
        <v>33538</v>
      </c>
      <c r="I6960" t="s">
        <v>5</v>
      </c>
      <c r="J6960">
        <v>19112.62</v>
      </c>
    </row>
    <row r="6961" spans="1:10" x14ac:dyDescent="0.2">
      <c r="A6961" t="s">
        <v>7199</v>
      </c>
      <c r="B6961" t="s">
        <v>33539</v>
      </c>
      <c r="I6961" t="s">
        <v>5</v>
      </c>
      <c r="J6961">
        <v>29071.52</v>
      </c>
    </row>
    <row r="6962" spans="1:10" x14ac:dyDescent="0.2">
      <c r="A6962" t="s">
        <v>7200</v>
      </c>
      <c r="B6962" t="s">
        <v>33539</v>
      </c>
      <c r="I6962" t="s">
        <v>5</v>
      </c>
      <c r="J6962">
        <v>29071.52</v>
      </c>
    </row>
    <row r="6963" spans="1:10" x14ac:dyDescent="0.2">
      <c r="A6963" t="s">
        <v>7201</v>
      </c>
      <c r="B6963" t="s">
        <v>33540</v>
      </c>
      <c r="I6963" t="s">
        <v>5</v>
      </c>
      <c r="J6963">
        <v>30882.15</v>
      </c>
    </row>
    <row r="6964" spans="1:10" x14ac:dyDescent="0.2">
      <c r="A6964" t="s">
        <v>7202</v>
      </c>
      <c r="B6964" t="s">
        <v>33540</v>
      </c>
      <c r="I6964" t="s">
        <v>5</v>
      </c>
      <c r="J6964">
        <v>30882.15</v>
      </c>
    </row>
    <row r="6965" spans="1:10" x14ac:dyDescent="0.2">
      <c r="A6965" t="s">
        <v>7203</v>
      </c>
      <c r="B6965" t="s">
        <v>33541</v>
      </c>
      <c r="I6965" t="s">
        <v>5</v>
      </c>
      <c r="J6965">
        <v>42662.17</v>
      </c>
    </row>
    <row r="6966" spans="1:10" x14ac:dyDescent="0.2">
      <c r="A6966" t="s">
        <v>7204</v>
      </c>
      <c r="B6966" t="s">
        <v>33541</v>
      </c>
      <c r="I6966" t="s">
        <v>5</v>
      </c>
      <c r="J6966">
        <v>42662.17</v>
      </c>
    </row>
    <row r="6967" spans="1:10" x14ac:dyDescent="0.2">
      <c r="A6967" t="s">
        <v>7205</v>
      </c>
      <c r="B6967" t="s">
        <v>33542</v>
      </c>
      <c r="I6967" t="s">
        <v>5</v>
      </c>
      <c r="J6967">
        <v>1529.38</v>
      </c>
    </row>
    <row r="6968" spans="1:10" x14ac:dyDescent="0.2">
      <c r="A6968" t="s">
        <v>7206</v>
      </c>
      <c r="B6968" t="s">
        <v>33542</v>
      </c>
      <c r="I6968" t="s">
        <v>5</v>
      </c>
      <c r="J6968">
        <v>1529.38</v>
      </c>
    </row>
    <row r="6969" spans="1:10" x14ac:dyDescent="0.2">
      <c r="A6969" t="s">
        <v>7207</v>
      </c>
      <c r="B6969" t="s">
        <v>33543</v>
      </c>
      <c r="I6969" t="s">
        <v>5</v>
      </c>
      <c r="J6969">
        <v>1682.74</v>
      </c>
    </row>
    <row r="6970" spans="1:10" x14ac:dyDescent="0.2">
      <c r="A6970" t="s">
        <v>7208</v>
      </c>
      <c r="B6970" t="s">
        <v>33543</v>
      </c>
      <c r="I6970" t="s">
        <v>5</v>
      </c>
      <c r="J6970">
        <v>1682.74</v>
      </c>
    </row>
    <row r="6971" spans="1:10" x14ac:dyDescent="0.2">
      <c r="A6971" t="s">
        <v>7209</v>
      </c>
      <c r="B6971" t="s">
        <v>33544</v>
      </c>
      <c r="I6971" t="s">
        <v>5</v>
      </c>
      <c r="J6971">
        <v>2053.21</v>
      </c>
    </row>
    <row r="6972" spans="1:10" x14ac:dyDescent="0.2">
      <c r="A6972" t="s">
        <v>7210</v>
      </c>
      <c r="B6972" t="s">
        <v>33544</v>
      </c>
      <c r="I6972" t="s">
        <v>5</v>
      </c>
      <c r="J6972">
        <v>2053.21</v>
      </c>
    </row>
    <row r="6973" spans="1:10" x14ac:dyDescent="0.2">
      <c r="A6973" t="s">
        <v>7211</v>
      </c>
      <c r="B6973" t="s">
        <v>33545</v>
      </c>
      <c r="I6973" t="s">
        <v>5</v>
      </c>
      <c r="J6973">
        <v>2507.46</v>
      </c>
    </row>
    <row r="6974" spans="1:10" x14ac:dyDescent="0.2">
      <c r="A6974" t="s">
        <v>7212</v>
      </c>
      <c r="B6974" t="s">
        <v>33545</v>
      </c>
      <c r="I6974" t="s">
        <v>5</v>
      </c>
      <c r="J6974">
        <v>2507.46</v>
      </c>
    </row>
    <row r="6975" spans="1:10" x14ac:dyDescent="0.2">
      <c r="A6975" t="s">
        <v>7213</v>
      </c>
      <c r="B6975" t="s">
        <v>33546</v>
      </c>
      <c r="I6975" t="s">
        <v>5</v>
      </c>
      <c r="J6975">
        <v>3036.34</v>
      </c>
    </row>
    <row r="6976" spans="1:10" x14ac:dyDescent="0.2">
      <c r="A6976" t="s">
        <v>7214</v>
      </c>
      <c r="B6976" t="s">
        <v>33546</v>
      </c>
      <c r="I6976" t="s">
        <v>5</v>
      </c>
      <c r="J6976">
        <v>3036.34</v>
      </c>
    </row>
    <row r="6977" spans="1:10" x14ac:dyDescent="0.2">
      <c r="A6977" t="s">
        <v>7215</v>
      </c>
      <c r="B6977" t="s">
        <v>33547</v>
      </c>
      <c r="I6977" t="s">
        <v>5</v>
      </c>
      <c r="J6977">
        <v>3655.53</v>
      </c>
    </row>
    <row r="6978" spans="1:10" x14ac:dyDescent="0.2">
      <c r="A6978" t="s">
        <v>7216</v>
      </c>
      <c r="B6978" t="s">
        <v>33547</v>
      </c>
      <c r="I6978" t="s">
        <v>5</v>
      </c>
      <c r="J6978">
        <v>3655.53</v>
      </c>
    </row>
    <row r="6979" spans="1:10" x14ac:dyDescent="0.2">
      <c r="A6979" t="s">
        <v>7217</v>
      </c>
      <c r="B6979" t="s">
        <v>33548</v>
      </c>
      <c r="I6979" t="s">
        <v>5</v>
      </c>
      <c r="J6979">
        <v>4255.72</v>
      </c>
    </row>
    <row r="6980" spans="1:10" x14ac:dyDescent="0.2">
      <c r="A6980" t="s">
        <v>7218</v>
      </c>
      <c r="B6980" t="s">
        <v>33548</v>
      </c>
      <c r="I6980" t="s">
        <v>5</v>
      </c>
      <c r="J6980">
        <v>4255.72</v>
      </c>
    </row>
    <row r="6981" spans="1:10" x14ac:dyDescent="0.2">
      <c r="A6981" t="s">
        <v>7219</v>
      </c>
      <c r="B6981" t="s">
        <v>33549</v>
      </c>
      <c r="I6981" t="s">
        <v>5</v>
      </c>
      <c r="J6981">
        <v>4976.3999999999996</v>
      </c>
    </row>
    <row r="6982" spans="1:10" x14ac:dyDescent="0.2">
      <c r="A6982" t="s">
        <v>7220</v>
      </c>
      <c r="B6982" t="s">
        <v>33549</v>
      </c>
      <c r="I6982" t="s">
        <v>5</v>
      </c>
      <c r="J6982">
        <v>4976.3999999999996</v>
      </c>
    </row>
    <row r="6983" spans="1:10" x14ac:dyDescent="0.2">
      <c r="A6983" t="s">
        <v>7221</v>
      </c>
      <c r="B6983" t="s">
        <v>33550</v>
      </c>
      <c r="I6983" t="s">
        <v>5</v>
      </c>
      <c r="J6983">
        <v>6004.87</v>
      </c>
    </row>
    <row r="6984" spans="1:10" x14ac:dyDescent="0.2">
      <c r="A6984" t="s">
        <v>7222</v>
      </c>
      <c r="B6984" t="s">
        <v>33550</v>
      </c>
      <c r="I6984" t="s">
        <v>5</v>
      </c>
      <c r="J6984">
        <v>6004.87</v>
      </c>
    </row>
    <row r="6985" spans="1:10" x14ac:dyDescent="0.2">
      <c r="A6985" t="s">
        <v>7223</v>
      </c>
      <c r="B6985" t="s">
        <v>33551</v>
      </c>
      <c r="I6985" t="s">
        <v>5</v>
      </c>
      <c r="J6985">
        <v>6872.21</v>
      </c>
    </row>
    <row r="6986" spans="1:10" x14ac:dyDescent="0.2">
      <c r="A6986" t="s">
        <v>7224</v>
      </c>
      <c r="B6986" t="s">
        <v>33551</v>
      </c>
      <c r="I6986" t="s">
        <v>5</v>
      </c>
      <c r="J6986">
        <v>6872.21</v>
      </c>
    </row>
    <row r="6987" spans="1:10" x14ac:dyDescent="0.2">
      <c r="A6987" t="s">
        <v>7225</v>
      </c>
      <c r="B6987" t="s">
        <v>33552</v>
      </c>
      <c r="I6987" t="s">
        <v>5</v>
      </c>
      <c r="J6987">
        <v>9419.14</v>
      </c>
    </row>
    <row r="6988" spans="1:10" x14ac:dyDescent="0.2">
      <c r="A6988" t="s">
        <v>7226</v>
      </c>
      <c r="B6988" t="s">
        <v>33552</v>
      </c>
      <c r="I6988" t="s">
        <v>5</v>
      </c>
      <c r="J6988">
        <v>9419.14</v>
      </c>
    </row>
    <row r="6989" spans="1:10" x14ac:dyDescent="0.2">
      <c r="A6989" t="s">
        <v>7227</v>
      </c>
      <c r="B6989" t="s">
        <v>33553</v>
      </c>
      <c r="I6989" t="s">
        <v>5</v>
      </c>
      <c r="J6989">
        <v>16139.29</v>
      </c>
    </row>
    <row r="6990" spans="1:10" x14ac:dyDescent="0.2">
      <c r="A6990" t="s">
        <v>7228</v>
      </c>
      <c r="B6990" t="s">
        <v>33553</v>
      </c>
      <c r="I6990" t="s">
        <v>5</v>
      </c>
      <c r="J6990">
        <v>16139.29</v>
      </c>
    </row>
    <row r="6991" spans="1:10" x14ac:dyDescent="0.2">
      <c r="A6991" t="s">
        <v>7229</v>
      </c>
      <c r="B6991" t="s">
        <v>33554</v>
      </c>
      <c r="I6991" t="s">
        <v>4</v>
      </c>
      <c r="J6991">
        <v>507.04</v>
      </c>
    </row>
    <row r="6992" spans="1:10" x14ac:dyDescent="0.2">
      <c r="A6992" t="s">
        <v>7230</v>
      </c>
      <c r="B6992" t="s">
        <v>33554</v>
      </c>
      <c r="I6992" t="s">
        <v>4</v>
      </c>
      <c r="J6992">
        <v>507.04</v>
      </c>
    </row>
    <row r="6993" spans="1:10" x14ac:dyDescent="0.2">
      <c r="A6993" t="s">
        <v>7231</v>
      </c>
      <c r="B6993" t="s">
        <v>33555</v>
      </c>
      <c r="I6993" t="s">
        <v>4</v>
      </c>
      <c r="J6993">
        <v>535.77</v>
      </c>
    </row>
    <row r="6994" spans="1:10" x14ac:dyDescent="0.2">
      <c r="A6994" t="s">
        <v>7232</v>
      </c>
      <c r="B6994" t="s">
        <v>33555</v>
      </c>
      <c r="I6994" t="s">
        <v>4</v>
      </c>
      <c r="J6994">
        <v>535.77</v>
      </c>
    </row>
    <row r="6995" spans="1:10" x14ac:dyDescent="0.2">
      <c r="A6995" t="s">
        <v>7233</v>
      </c>
      <c r="B6995" t="s">
        <v>33556</v>
      </c>
      <c r="I6995" t="s">
        <v>4</v>
      </c>
      <c r="J6995">
        <v>682.98</v>
      </c>
    </row>
    <row r="6996" spans="1:10" x14ac:dyDescent="0.2">
      <c r="A6996" t="s">
        <v>7234</v>
      </c>
      <c r="B6996" t="s">
        <v>33556</v>
      </c>
      <c r="I6996" t="s">
        <v>4</v>
      </c>
      <c r="J6996">
        <v>682.98</v>
      </c>
    </row>
    <row r="6997" spans="1:10" x14ac:dyDescent="0.2">
      <c r="A6997" t="s">
        <v>7235</v>
      </c>
      <c r="B6997" t="s">
        <v>33557</v>
      </c>
      <c r="I6997" t="s">
        <v>4</v>
      </c>
      <c r="J6997">
        <v>886.6</v>
      </c>
    </row>
    <row r="6998" spans="1:10" x14ac:dyDescent="0.2">
      <c r="A6998" t="s">
        <v>7236</v>
      </c>
      <c r="B6998" t="s">
        <v>33557</v>
      </c>
      <c r="I6998" t="s">
        <v>4</v>
      </c>
      <c r="J6998">
        <v>886.6</v>
      </c>
    </row>
    <row r="6999" spans="1:10" x14ac:dyDescent="0.2">
      <c r="A6999" t="s">
        <v>7237</v>
      </c>
      <c r="B6999" t="s">
        <v>33558</v>
      </c>
      <c r="I6999" t="s">
        <v>4</v>
      </c>
      <c r="J6999">
        <v>1135.77</v>
      </c>
    </row>
    <row r="7000" spans="1:10" x14ac:dyDescent="0.2">
      <c r="A7000" t="s">
        <v>7238</v>
      </c>
      <c r="B7000" t="s">
        <v>33558</v>
      </c>
      <c r="I7000" t="s">
        <v>4</v>
      </c>
      <c r="J7000">
        <v>1135.77</v>
      </c>
    </row>
    <row r="7001" spans="1:10" x14ac:dyDescent="0.2">
      <c r="A7001" t="s">
        <v>7239</v>
      </c>
      <c r="B7001" t="s">
        <v>33559</v>
      </c>
      <c r="I7001" t="s">
        <v>4</v>
      </c>
      <c r="J7001">
        <v>1362</v>
      </c>
    </row>
    <row r="7002" spans="1:10" x14ac:dyDescent="0.2">
      <c r="A7002" t="s">
        <v>7240</v>
      </c>
      <c r="B7002" t="s">
        <v>33559</v>
      </c>
      <c r="I7002" t="s">
        <v>4</v>
      </c>
      <c r="J7002">
        <v>1362</v>
      </c>
    </row>
    <row r="7003" spans="1:10" x14ac:dyDescent="0.2">
      <c r="A7003" t="s">
        <v>7241</v>
      </c>
      <c r="B7003" t="s">
        <v>33560</v>
      </c>
      <c r="I7003" t="s">
        <v>4</v>
      </c>
      <c r="J7003">
        <v>1599.36</v>
      </c>
    </row>
    <row r="7004" spans="1:10" x14ac:dyDescent="0.2">
      <c r="A7004" t="s">
        <v>7242</v>
      </c>
      <c r="B7004" t="s">
        <v>33560</v>
      </c>
      <c r="I7004" t="s">
        <v>4</v>
      </c>
      <c r="J7004">
        <v>1599.36</v>
      </c>
    </row>
    <row r="7005" spans="1:10" x14ac:dyDescent="0.2">
      <c r="A7005" t="s">
        <v>7243</v>
      </c>
      <c r="B7005" t="s">
        <v>33561</v>
      </c>
      <c r="I7005" t="s">
        <v>4</v>
      </c>
      <c r="J7005">
        <v>1761.88</v>
      </c>
    </row>
    <row r="7006" spans="1:10" x14ac:dyDescent="0.2">
      <c r="A7006" t="s">
        <v>7244</v>
      </c>
      <c r="B7006" t="s">
        <v>33561</v>
      </c>
      <c r="I7006" t="s">
        <v>4</v>
      </c>
      <c r="J7006">
        <v>1761.88</v>
      </c>
    </row>
    <row r="7007" spans="1:10" x14ac:dyDescent="0.2">
      <c r="A7007" t="s">
        <v>7245</v>
      </c>
      <c r="B7007" t="s">
        <v>33562</v>
      </c>
      <c r="I7007" t="s">
        <v>4</v>
      </c>
      <c r="J7007">
        <v>2057.84</v>
      </c>
    </row>
    <row r="7008" spans="1:10" x14ac:dyDescent="0.2">
      <c r="A7008" t="s">
        <v>7246</v>
      </c>
      <c r="B7008" t="s">
        <v>33562</v>
      </c>
      <c r="I7008" t="s">
        <v>4</v>
      </c>
      <c r="J7008">
        <v>2057.84</v>
      </c>
    </row>
    <row r="7009" spans="1:10" x14ac:dyDescent="0.2">
      <c r="A7009" t="s">
        <v>7247</v>
      </c>
      <c r="B7009" t="s">
        <v>33563</v>
      </c>
      <c r="I7009" t="s">
        <v>4</v>
      </c>
      <c r="J7009">
        <v>2308.37</v>
      </c>
    </row>
    <row r="7010" spans="1:10" x14ac:dyDescent="0.2">
      <c r="A7010" t="s">
        <v>7248</v>
      </c>
      <c r="B7010" t="s">
        <v>33563</v>
      </c>
      <c r="I7010" t="s">
        <v>4</v>
      </c>
      <c r="J7010">
        <v>2308.37</v>
      </c>
    </row>
    <row r="7011" spans="1:10" x14ac:dyDescent="0.2">
      <c r="A7011" t="s">
        <v>7249</v>
      </c>
      <c r="B7011" t="s">
        <v>33564</v>
      </c>
      <c r="I7011" t="s">
        <v>4</v>
      </c>
      <c r="J7011">
        <v>2986.03</v>
      </c>
    </row>
    <row r="7012" spans="1:10" x14ac:dyDescent="0.2">
      <c r="A7012" t="s">
        <v>7250</v>
      </c>
      <c r="B7012" t="s">
        <v>33564</v>
      </c>
      <c r="I7012" t="s">
        <v>4</v>
      </c>
      <c r="J7012">
        <v>2986.03</v>
      </c>
    </row>
    <row r="7013" spans="1:10" x14ac:dyDescent="0.2">
      <c r="A7013" t="s">
        <v>7251</v>
      </c>
      <c r="B7013" t="s">
        <v>33565</v>
      </c>
      <c r="I7013" t="s">
        <v>4</v>
      </c>
      <c r="J7013">
        <v>4047.64</v>
      </c>
    </row>
    <row r="7014" spans="1:10" x14ac:dyDescent="0.2">
      <c r="A7014" t="s">
        <v>7252</v>
      </c>
      <c r="B7014" t="s">
        <v>33565</v>
      </c>
      <c r="I7014" t="s">
        <v>4</v>
      </c>
      <c r="J7014">
        <v>4047.64</v>
      </c>
    </row>
    <row r="7015" spans="1:10" x14ac:dyDescent="0.2">
      <c r="A7015" t="s">
        <v>7253</v>
      </c>
      <c r="B7015" t="s">
        <v>33566</v>
      </c>
      <c r="I7015" t="s">
        <v>4</v>
      </c>
      <c r="J7015">
        <v>4837.84</v>
      </c>
    </row>
    <row r="7016" spans="1:10" x14ac:dyDescent="0.2">
      <c r="A7016" t="s">
        <v>7254</v>
      </c>
      <c r="B7016" t="s">
        <v>33566</v>
      </c>
      <c r="I7016" t="s">
        <v>4</v>
      </c>
      <c r="J7016">
        <v>4837.84</v>
      </c>
    </row>
    <row r="7017" spans="1:10" x14ac:dyDescent="0.2">
      <c r="A7017" t="s">
        <v>7255</v>
      </c>
      <c r="B7017" t="s">
        <v>33567</v>
      </c>
      <c r="I7017" t="s">
        <v>4</v>
      </c>
      <c r="J7017">
        <v>7458.95</v>
      </c>
    </row>
    <row r="7018" spans="1:10" x14ac:dyDescent="0.2">
      <c r="A7018" t="s">
        <v>7256</v>
      </c>
      <c r="B7018" t="s">
        <v>33567</v>
      </c>
      <c r="I7018" t="s">
        <v>4</v>
      </c>
      <c r="J7018">
        <v>7458.95</v>
      </c>
    </row>
    <row r="7019" spans="1:10" x14ac:dyDescent="0.2">
      <c r="A7019" t="s">
        <v>7257</v>
      </c>
      <c r="B7019" t="s">
        <v>33568</v>
      </c>
      <c r="I7019" t="s">
        <v>4</v>
      </c>
      <c r="J7019">
        <v>8790.1</v>
      </c>
    </row>
    <row r="7020" spans="1:10" x14ac:dyDescent="0.2">
      <c r="A7020" t="s">
        <v>7258</v>
      </c>
      <c r="B7020" t="s">
        <v>33568</v>
      </c>
      <c r="I7020" t="s">
        <v>4</v>
      </c>
      <c r="J7020">
        <v>8790.1</v>
      </c>
    </row>
    <row r="7021" spans="1:10" x14ac:dyDescent="0.2">
      <c r="A7021" t="s">
        <v>7259</v>
      </c>
      <c r="B7021" t="s">
        <v>33569</v>
      </c>
      <c r="I7021" t="s">
        <v>4</v>
      </c>
      <c r="J7021">
        <v>11690.1</v>
      </c>
    </row>
    <row r="7022" spans="1:10" x14ac:dyDescent="0.2">
      <c r="A7022" t="s">
        <v>7260</v>
      </c>
      <c r="B7022" t="s">
        <v>33569</v>
      </c>
      <c r="I7022" t="s">
        <v>4</v>
      </c>
      <c r="J7022">
        <v>11690.1</v>
      </c>
    </row>
    <row r="7023" spans="1:10" x14ac:dyDescent="0.2">
      <c r="A7023" t="s">
        <v>7261</v>
      </c>
      <c r="B7023" t="s">
        <v>33570</v>
      </c>
      <c r="I7023" t="s">
        <v>4</v>
      </c>
      <c r="J7023">
        <v>507.05</v>
      </c>
    </row>
    <row r="7024" spans="1:10" x14ac:dyDescent="0.2">
      <c r="A7024" t="s">
        <v>7262</v>
      </c>
      <c r="B7024" t="s">
        <v>33570</v>
      </c>
      <c r="I7024" t="s">
        <v>4</v>
      </c>
      <c r="J7024">
        <v>507.05</v>
      </c>
    </row>
    <row r="7025" spans="1:10" x14ac:dyDescent="0.2">
      <c r="A7025" t="s">
        <v>7263</v>
      </c>
      <c r="B7025" t="s">
        <v>33571</v>
      </c>
      <c r="I7025" t="s">
        <v>4</v>
      </c>
      <c r="J7025">
        <v>535.77</v>
      </c>
    </row>
    <row r="7026" spans="1:10" x14ac:dyDescent="0.2">
      <c r="A7026" t="s">
        <v>7264</v>
      </c>
      <c r="B7026" t="s">
        <v>33571</v>
      </c>
      <c r="I7026" t="s">
        <v>4</v>
      </c>
      <c r="J7026">
        <v>535.77</v>
      </c>
    </row>
    <row r="7027" spans="1:10" x14ac:dyDescent="0.2">
      <c r="A7027" t="s">
        <v>7265</v>
      </c>
      <c r="B7027" t="s">
        <v>33572</v>
      </c>
      <c r="I7027" t="s">
        <v>4</v>
      </c>
      <c r="J7027">
        <v>682.98</v>
      </c>
    </row>
    <row r="7028" spans="1:10" x14ac:dyDescent="0.2">
      <c r="A7028" t="s">
        <v>7266</v>
      </c>
      <c r="B7028" t="s">
        <v>33572</v>
      </c>
      <c r="I7028" t="s">
        <v>4</v>
      </c>
      <c r="J7028">
        <v>682.98</v>
      </c>
    </row>
    <row r="7029" spans="1:10" x14ac:dyDescent="0.2">
      <c r="A7029" t="s">
        <v>7267</v>
      </c>
      <c r="B7029" t="s">
        <v>33573</v>
      </c>
      <c r="I7029" t="s">
        <v>4</v>
      </c>
      <c r="J7029">
        <v>886.61</v>
      </c>
    </row>
    <row r="7030" spans="1:10" x14ac:dyDescent="0.2">
      <c r="A7030" t="s">
        <v>7268</v>
      </c>
      <c r="B7030" t="s">
        <v>33573</v>
      </c>
      <c r="I7030" t="s">
        <v>4</v>
      </c>
      <c r="J7030">
        <v>886.61</v>
      </c>
    </row>
    <row r="7031" spans="1:10" x14ac:dyDescent="0.2">
      <c r="A7031" t="s">
        <v>7269</v>
      </c>
      <c r="B7031" t="s">
        <v>33574</v>
      </c>
      <c r="I7031" t="s">
        <v>4</v>
      </c>
      <c r="J7031">
        <v>1135.8699999999999</v>
      </c>
    </row>
    <row r="7032" spans="1:10" x14ac:dyDescent="0.2">
      <c r="A7032" t="s">
        <v>7270</v>
      </c>
      <c r="B7032" t="s">
        <v>33574</v>
      </c>
      <c r="I7032" t="s">
        <v>4</v>
      </c>
      <c r="J7032">
        <v>1135.8699999999999</v>
      </c>
    </row>
    <row r="7033" spans="1:10" x14ac:dyDescent="0.2">
      <c r="A7033" t="s">
        <v>7271</v>
      </c>
      <c r="B7033" t="s">
        <v>33575</v>
      </c>
      <c r="I7033" t="s">
        <v>4</v>
      </c>
      <c r="J7033">
        <v>1362.03</v>
      </c>
    </row>
    <row r="7034" spans="1:10" x14ac:dyDescent="0.2">
      <c r="A7034" t="s">
        <v>7272</v>
      </c>
      <c r="B7034" t="s">
        <v>33575</v>
      </c>
      <c r="I7034" t="s">
        <v>4</v>
      </c>
      <c r="J7034">
        <v>1362.03</v>
      </c>
    </row>
    <row r="7035" spans="1:10" x14ac:dyDescent="0.2">
      <c r="A7035" t="s">
        <v>7273</v>
      </c>
      <c r="B7035" t="s">
        <v>33576</v>
      </c>
      <c r="I7035" t="s">
        <v>4</v>
      </c>
      <c r="J7035">
        <v>1599.35</v>
      </c>
    </row>
    <row r="7036" spans="1:10" x14ac:dyDescent="0.2">
      <c r="A7036" t="s">
        <v>7274</v>
      </c>
      <c r="B7036" t="s">
        <v>33576</v>
      </c>
      <c r="I7036" t="s">
        <v>4</v>
      </c>
      <c r="J7036">
        <v>1599.35</v>
      </c>
    </row>
    <row r="7037" spans="1:10" x14ac:dyDescent="0.2">
      <c r="A7037" t="s">
        <v>7275</v>
      </c>
      <c r="B7037" t="s">
        <v>33577</v>
      </c>
      <c r="I7037" t="s">
        <v>4</v>
      </c>
      <c r="J7037">
        <v>1761.89</v>
      </c>
    </row>
    <row r="7038" spans="1:10" x14ac:dyDescent="0.2">
      <c r="A7038" t="s">
        <v>7276</v>
      </c>
      <c r="B7038" t="s">
        <v>33577</v>
      </c>
      <c r="I7038" t="s">
        <v>4</v>
      </c>
      <c r="J7038">
        <v>1761.89</v>
      </c>
    </row>
    <row r="7039" spans="1:10" x14ac:dyDescent="0.2">
      <c r="A7039" t="s">
        <v>7277</v>
      </c>
      <c r="B7039" t="s">
        <v>33578</v>
      </c>
      <c r="I7039" t="s">
        <v>4</v>
      </c>
      <c r="J7039">
        <v>2057.86</v>
      </c>
    </row>
    <row r="7040" spans="1:10" x14ac:dyDescent="0.2">
      <c r="A7040" t="s">
        <v>7278</v>
      </c>
      <c r="B7040" t="s">
        <v>33578</v>
      </c>
      <c r="I7040" t="s">
        <v>4</v>
      </c>
      <c r="J7040">
        <v>2057.86</v>
      </c>
    </row>
    <row r="7041" spans="1:10" x14ac:dyDescent="0.2">
      <c r="A7041" t="s">
        <v>7279</v>
      </c>
      <c r="B7041" t="s">
        <v>33579</v>
      </c>
      <c r="I7041" t="s">
        <v>4</v>
      </c>
      <c r="J7041">
        <v>2308.41</v>
      </c>
    </row>
    <row r="7042" spans="1:10" x14ac:dyDescent="0.2">
      <c r="A7042" t="s">
        <v>7280</v>
      </c>
      <c r="B7042" t="s">
        <v>33579</v>
      </c>
      <c r="I7042" t="s">
        <v>4</v>
      </c>
      <c r="J7042">
        <v>2308.41</v>
      </c>
    </row>
    <row r="7043" spans="1:10" x14ac:dyDescent="0.2">
      <c r="A7043" t="s">
        <v>7281</v>
      </c>
      <c r="B7043" t="s">
        <v>33580</v>
      </c>
      <c r="I7043" t="s">
        <v>4</v>
      </c>
      <c r="J7043">
        <v>3277.27</v>
      </c>
    </row>
    <row r="7044" spans="1:10" x14ac:dyDescent="0.2">
      <c r="A7044" t="s">
        <v>7282</v>
      </c>
      <c r="B7044" t="s">
        <v>33580</v>
      </c>
      <c r="I7044" t="s">
        <v>4</v>
      </c>
      <c r="J7044">
        <v>3277.27</v>
      </c>
    </row>
    <row r="7045" spans="1:10" x14ac:dyDescent="0.2">
      <c r="A7045" t="s">
        <v>7283</v>
      </c>
      <c r="B7045" t="s">
        <v>33581</v>
      </c>
      <c r="I7045" t="s">
        <v>4</v>
      </c>
      <c r="J7045">
        <v>5242.5200000000004</v>
      </c>
    </row>
    <row r="7046" spans="1:10" x14ac:dyDescent="0.2">
      <c r="A7046" t="s">
        <v>7284</v>
      </c>
      <c r="B7046" t="s">
        <v>33581</v>
      </c>
      <c r="I7046" t="s">
        <v>4</v>
      </c>
      <c r="J7046">
        <v>5242.5200000000004</v>
      </c>
    </row>
    <row r="7047" spans="1:10" x14ac:dyDescent="0.2">
      <c r="A7047" t="s">
        <v>7285</v>
      </c>
      <c r="B7047" t="s">
        <v>33582</v>
      </c>
      <c r="I7047" t="s">
        <v>4</v>
      </c>
      <c r="J7047">
        <v>34381.980000000003</v>
      </c>
    </row>
    <row r="7048" spans="1:10" x14ac:dyDescent="0.2">
      <c r="A7048" t="s">
        <v>7286</v>
      </c>
      <c r="B7048" t="s">
        <v>33582</v>
      </c>
      <c r="I7048" t="s">
        <v>4</v>
      </c>
      <c r="J7048">
        <v>34381.980000000003</v>
      </c>
    </row>
    <row r="7049" spans="1:10" x14ac:dyDescent="0.2">
      <c r="A7049" t="s">
        <v>7287</v>
      </c>
      <c r="B7049" t="s">
        <v>33583</v>
      </c>
      <c r="I7049" t="s">
        <v>4</v>
      </c>
      <c r="J7049">
        <v>37186.26</v>
      </c>
    </row>
    <row r="7050" spans="1:10" x14ac:dyDescent="0.2">
      <c r="A7050" t="s">
        <v>7288</v>
      </c>
      <c r="B7050" t="s">
        <v>33583</v>
      </c>
      <c r="I7050" t="s">
        <v>4</v>
      </c>
      <c r="J7050">
        <v>37186.26</v>
      </c>
    </row>
    <row r="7051" spans="1:10" x14ac:dyDescent="0.2">
      <c r="A7051" t="s">
        <v>7289</v>
      </c>
      <c r="B7051" t="s">
        <v>33584</v>
      </c>
      <c r="I7051" t="s">
        <v>4</v>
      </c>
      <c r="J7051">
        <v>31684.1</v>
      </c>
    </row>
    <row r="7052" spans="1:10" x14ac:dyDescent="0.2">
      <c r="A7052" t="s">
        <v>7290</v>
      </c>
      <c r="B7052" t="s">
        <v>33584</v>
      </c>
      <c r="I7052" t="s">
        <v>4</v>
      </c>
      <c r="J7052">
        <v>31684.1</v>
      </c>
    </row>
    <row r="7053" spans="1:10" x14ac:dyDescent="0.2">
      <c r="A7053" t="s">
        <v>7291</v>
      </c>
      <c r="B7053" t="s">
        <v>33585</v>
      </c>
      <c r="I7053" t="s">
        <v>4</v>
      </c>
      <c r="J7053">
        <v>38820.26</v>
      </c>
    </row>
    <row r="7054" spans="1:10" x14ac:dyDescent="0.2">
      <c r="A7054" t="s">
        <v>7292</v>
      </c>
      <c r="B7054" t="s">
        <v>33585</v>
      </c>
      <c r="I7054" t="s">
        <v>4</v>
      </c>
      <c r="J7054">
        <v>38820.26</v>
      </c>
    </row>
    <row r="7055" spans="1:10" x14ac:dyDescent="0.2">
      <c r="A7055" t="s">
        <v>7293</v>
      </c>
      <c r="B7055" t="s">
        <v>33586</v>
      </c>
      <c r="I7055" t="s">
        <v>5</v>
      </c>
      <c r="J7055">
        <v>2087.87</v>
      </c>
    </row>
    <row r="7056" spans="1:10" x14ac:dyDescent="0.2">
      <c r="A7056" t="s">
        <v>7294</v>
      </c>
      <c r="B7056" t="s">
        <v>33586</v>
      </c>
      <c r="I7056" t="s">
        <v>5</v>
      </c>
      <c r="J7056">
        <v>2087.87</v>
      </c>
    </row>
    <row r="7057" spans="1:10" x14ac:dyDescent="0.2">
      <c r="A7057" t="s">
        <v>7295</v>
      </c>
      <c r="B7057" t="s">
        <v>33587</v>
      </c>
      <c r="I7057" t="s">
        <v>5</v>
      </c>
      <c r="J7057">
        <v>2323.27</v>
      </c>
    </row>
    <row r="7058" spans="1:10" x14ac:dyDescent="0.2">
      <c r="A7058" t="s">
        <v>7296</v>
      </c>
      <c r="B7058" t="s">
        <v>33587</v>
      </c>
      <c r="I7058" t="s">
        <v>5</v>
      </c>
      <c r="J7058">
        <v>2323.27</v>
      </c>
    </row>
    <row r="7059" spans="1:10" x14ac:dyDescent="0.2">
      <c r="A7059" t="s">
        <v>7297</v>
      </c>
      <c r="B7059" t="s">
        <v>33588</v>
      </c>
      <c r="I7059" t="s">
        <v>5</v>
      </c>
      <c r="J7059">
        <v>2872.11</v>
      </c>
    </row>
    <row r="7060" spans="1:10" x14ac:dyDescent="0.2">
      <c r="A7060" t="s">
        <v>7298</v>
      </c>
      <c r="B7060" t="s">
        <v>33588</v>
      </c>
      <c r="I7060" t="s">
        <v>5</v>
      </c>
      <c r="J7060">
        <v>2872.11</v>
      </c>
    </row>
    <row r="7061" spans="1:10" x14ac:dyDescent="0.2">
      <c r="A7061" t="s">
        <v>7299</v>
      </c>
      <c r="B7061" t="s">
        <v>33589</v>
      </c>
      <c r="I7061" t="s">
        <v>5</v>
      </c>
      <c r="J7061">
        <v>3456.9</v>
      </c>
    </row>
    <row r="7062" spans="1:10" x14ac:dyDescent="0.2">
      <c r="A7062" t="s">
        <v>7300</v>
      </c>
      <c r="B7062" t="s">
        <v>33589</v>
      </c>
      <c r="I7062" t="s">
        <v>5</v>
      </c>
      <c r="J7062">
        <v>3456.9</v>
      </c>
    </row>
    <row r="7063" spans="1:10" x14ac:dyDescent="0.2">
      <c r="A7063" t="s">
        <v>7301</v>
      </c>
      <c r="B7063" t="s">
        <v>33590</v>
      </c>
      <c r="I7063" t="s">
        <v>5</v>
      </c>
      <c r="J7063">
        <v>4110.13</v>
      </c>
    </row>
    <row r="7064" spans="1:10" x14ac:dyDescent="0.2">
      <c r="A7064" t="s">
        <v>7302</v>
      </c>
      <c r="B7064" t="s">
        <v>33590</v>
      </c>
      <c r="I7064" t="s">
        <v>5</v>
      </c>
      <c r="J7064">
        <v>4110.13</v>
      </c>
    </row>
    <row r="7065" spans="1:10" x14ac:dyDescent="0.2">
      <c r="A7065" t="s">
        <v>7303</v>
      </c>
      <c r="B7065" t="s">
        <v>33591</v>
      </c>
      <c r="I7065" t="s">
        <v>5</v>
      </c>
      <c r="J7065">
        <v>5022.8599999999997</v>
      </c>
    </row>
    <row r="7066" spans="1:10" x14ac:dyDescent="0.2">
      <c r="A7066" t="s">
        <v>7304</v>
      </c>
      <c r="B7066" t="s">
        <v>33591</v>
      </c>
      <c r="I7066" t="s">
        <v>5</v>
      </c>
      <c r="J7066">
        <v>5022.8599999999997</v>
      </c>
    </row>
    <row r="7067" spans="1:10" x14ac:dyDescent="0.2">
      <c r="A7067" t="s">
        <v>7305</v>
      </c>
      <c r="B7067" t="s">
        <v>33592</v>
      </c>
      <c r="I7067" t="s">
        <v>5</v>
      </c>
      <c r="J7067">
        <v>5869.07</v>
      </c>
    </row>
    <row r="7068" spans="1:10" x14ac:dyDescent="0.2">
      <c r="A7068" t="s">
        <v>7306</v>
      </c>
      <c r="B7068" t="s">
        <v>33592</v>
      </c>
      <c r="I7068" t="s">
        <v>5</v>
      </c>
      <c r="J7068">
        <v>5869.07</v>
      </c>
    </row>
    <row r="7069" spans="1:10" x14ac:dyDescent="0.2">
      <c r="A7069" t="s">
        <v>7307</v>
      </c>
      <c r="B7069" t="s">
        <v>33593</v>
      </c>
      <c r="I7069" t="s">
        <v>5</v>
      </c>
      <c r="J7069">
        <v>6624.36</v>
      </c>
    </row>
    <row r="7070" spans="1:10" x14ac:dyDescent="0.2">
      <c r="A7070" t="s">
        <v>7308</v>
      </c>
      <c r="B7070" t="s">
        <v>33593</v>
      </c>
      <c r="I7070" t="s">
        <v>5</v>
      </c>
      <c r="J7070">
        <v>6624.36</v>
      </c>
    </row>
    <row r="7071" spans="1:10" x14ac:dyDescent="0.2">
      <c r="A7071" t="s">
        <v>7309</v>
      </c>
      <c r="B7071" t="s">
        <v>33594</v>
      </c>
      <c r="I7071" t="s">
        <v>5</v>
      </c>
      <c r="J7071">
        <v>8077.31</v>
      </c>
    </row>
    <row r="7072" spans="1:10" x14ac:dyDescent="0.2">
      <c r="A7072" t="s">
        <v>7310</v>
      </c>
      <c r="B7072" t="s">
        <v>33594</v>
      </c>
      <c r="I7072" t="s">
        <v>5</v>
      </c>
      <c r="J7072">
        <v>8077.31</v>
      </c>
    </row>
    <row r="7073" spans="1:10" x14ac:dyDescent="0.2">
      <c r="A7073" t="s">
        <v>7311</v>
      </c>
      <c r="B7073" t="s">
        <v>33595</v>
      </c>
      <c r="I7073" t="s">
        <v>5</v>
      </c>
      <c r="J7073">
        <v>8620.0499999999993</v>
      </c>
    </row>
    <row r="7074" spans="1:10" x14ac:dyDescent="0.2">
      <c r="A7074" t="s">
        <v>7312</v>
      </c>
      <c r="B7074" t="s">
        <v>33595</v>
      </c>
      <c r="I7074" t="s">
        <v>5</v>
      </c>
      <c r="J7074">
        <v>8620.0499999999993</v>
      </c>
    </row>
    <row r="7075" spans="1:10" x14ac:dyDescent="0.2">
      <c r="A7075" t="s">
        <v>7313</v>
      </c>
      <c r="B7075" t="s">
        <v>33596</v>
      </c>
      <c r="I7075" t="s">
        <v>5</v>
      </c>
      <c r="J7075">
        <v>10493.25</v>
      </c>
    </row>
    <row r="7076" spans="1:10" x14ac:dyDescent="0.2">
      <c r="A7076" t="s">
        <v>7314</v>
      </c>
      <c r="B7076" t="s">
        <v>33596</v>
      </c>
      <c r="I7076" t="s">
        <v>5</v>
      </c>
      <c r="J7076">
        <v>10493.25</v>
      </c>
    </row>
    <row r="7077" spans="1:10" x14ac:dyDescent="0.2">
      <c r="A7077" t="s">
        <v>7315</v>
      </c>
      <c r="B7077" t="s">
        <v>33597</v>
      </c>
      <c r="I7077" t="s">
        <v>5</v>
      </c>
      <c r="J7077">
        <v>23046.59</v>
      </c>
    </row>
    <row r="7078" spans="1:10" x14ac:dyDescent="0.2">
      <c r="A7078" t="s">
        <v>7316</v>
      </c>
      <c r="B7078" t="s">
        <v>33597</v>
      </c>
      <c r="I7078" t="s">
        <v>5</v>
      </c>
      <c r="J7078">
        <v>23046.59</v>
      </c>
    </row>
    <row r="7079" spans="1:10" x14ac:dyDescent="0.2">
      <c r="A7079" t="s">
        <v>7317</v>
      </c>
      <c r="B7079" t="s">
        <v>33598</v>
      </c>
      <c r="I7079" t="s">
        <v>5</v>
      </c>
      <c r="J7079">
        <v>29251.67</v>
      </c>
    </row>
    <row r="7080" spans="1:10" x14ac:dyDescent="0.2">
      <c r="A7080" t="s">
        <v>7318</v>
      </c>
      <c r="B7080" t="s">
        <v>33598</v>
      </c>
      <c r="I7080" t="s">
        <v>5</v>
      </c>
      <c r="J7080">
        <v>29251.67</v>
      </c>
    </row>
    <row r="7081" spans="1:10" x14ac:dyDescent="0.2">
      <c r="A7081" t="s">
        <v>7319</v>
      </c>
      <c r="B7081" t="s">
        <v>33599</v>
      </c>
      <c r="I7081" t="s">
        <v>5</v>
      </c>
      <c r="J7081">
        <v>42393.78</v>
      </c>
    </row>
    <row r="7082" spans="1:10" x14ac:dyDescent="0.2">
      <c r="A7082" t="s">
        <v>7320</v>
      </c>
      <c r="B7082" t="s">
        <v>33599</v>
      </c>
      <c r="I7082" t="s">
        <v>5</v>
      </c>
      <c r="J7082">
        <v>42393.78</v>
      </c>
    </row>
    <row r="7083" spans="1:10" x14ac:dyDescent="0.2">
      <c r="A7083" t="s">
        <v>7321</v>
      </c>
      <c r="B7083" t="s">
        <v>33600</v>
      </c>
      <c r="I7083" t="s">
        <v>5</v>
      </c>
      <c r="J7083">
        <v>44060.53</v>
      </c>
    </row>
    <row r="7084" spans="1:10" x14ac:dyDescent="0.2">
      <c r="A7084" t="s">
        <v>7322</v>
      </c>
      <c r="B7084" t="s">
        <v>33600</v>
      </c>
      <c r="I7084" t="s">
        <v>5</v>
      </c>
      <c r="J7084">
        <v>44060.53</v>
      </c>
    </row>
    <row r="7085" spans="1:10" x14ac:dyDescent="0.2">
      <c r="A7085" t="s">
        <v>7323</v>
      </c>
      <c r="B7085" t="s">
        <v>33601</v>
      </c>
      <c r="I7085" t="s">
        <v>5</v>
      </c>
      <c r="J7085">
        <v>63146.42</v>
      </c>
    </row>
    <row r="7086" spans="1:10" x14ac:dyDescent="0.2">
      <c r="A7086" t="s">
        <v>7324</v>
      </c>
      <c r="B7086" t="s">
        <v>33601</v>
      </c>
      <c r="I7086" t="s">
        <v>5</v>
      </c>
      <c r="J7086">
        <v>63146.42</v>
      </c>
    </row>
    <row r="7087" spans="1:10" x14ac:dyDescent="0.2">
      <c r="A7087" t="s">
        <v>7325</v>
      </c>
      <c r="B7087" t="s">
        <v>33602</v>
      </c>
      <c r="I7087" t="s">
        <v>5</v>
      </c>
      <c r="J7087">
        <v>2087.87</v>
      </c>
    </row>
    <row r="7088" spans="1:10" x14ac:dyDescent="0.2">
      <c r="A7088" t="s">
        <v>7326</v>
      </c>
      <c r="B7088" t="s">
        <v>33602</v>
      </c>
      <c r="I7088" t="s">
        <v>5</v>
      </c>
      <c r="J7088">
        <v>2087.87</v>
      </c>
    </row>
    <row r="7089" spans="1:10" x14ac:dyDescent="0.2">
      <c r="A7089" t="s">
        <v>7327</v>
      </c>
      <c r="B7089" t="s">
        <v>33603</v>
      </c>
      <c r="I7089" t="s">
        <v>5</v>
      </c>
      <c r="J7089">
        <v>2323.27</v>
      </c>
    </row>
    <row r="7090" spans="1:10" x14ac:dyDescent="0.2">
      <c r="A7090" t="s">
        <v>7328</v>
      </c>
      <c r="B7090" t="s">
        <v>33603</v>
      </c>
      <c r="I7090" t="s">
        <v>5</v>
      </c>
      <c r="J7090">
        <v>2323.27</v>
      </c>
    </row>
    <row r="7091" spans="1:10" x14ac:dyDescent="0.2">
      <c r="A7091" t="s">
        <v>7329</v>
      </c>
      <c r="B7091" t="s">
        <v>33604</v>
      </c>
      <c r="I7091" t="s">
        <v>5</v>
      </c>
      <c r="J7091">
        <v>2872.11</v>
      </c>
    </row>
    <row r="7092" spans="1:10" x14ac:dyDescent="0.2">
      <c r="A7092" t="s">
        <v>7330</v>
      </c>
      <c r="B7092" t="s">
        <v>33604</v>
      </c>
      <c r="I7092" t="s">
        <v>5</v>
      </c>
      <c r="J7092">
        <v>2872.11</v>
      </c>
    </row>
    <row r="7093" spans="1:10" x14ac:dyDescent="0.2">
      <c r="A7093" t="s">
        <v>7331</v>
      </c>
      <c r="B7093" t="s">
        <v>33605</v>
      </c>
      <c r="I7093" t="s">
        <v>5</v>
      </c>
      <c r="J7093">
        <v>3458.27</v>
      </c>
    </row>
    <row r="7094" spans="1:10" x14ac:dyDescent="0.2">
      <c r="A7094" t="s">
        <v>7332</v>
      </c>
      <c r="B7094" t="s">
        <v>33605</v>
      </c>
      <c r="I7094" t="s">
        <v>5</v>
      </c>
      <c r="J7094">
        <v>3458.27</v>
      </c>
    </row>
    <row r="7095" spans="1:10" x14ac:dyDescent="0.2">
      <c r="A7095" t="s">
        <v>7333</v>
      </c>
      <c r="B7095" t="s">
        <v>33606</v>
      </c>
      <c r="I7095" t="s">
        <v>5</v>
      </c>
      <c r="J7095">
        <v>4203.01</v>
      </c>
    </row>
    <row r="7096" spans="1:10" x14ac:dyDescent="0.2">
      <c r="A7096" t="s">
        <v>7334</v>
      </c>
      <c r="B7096" t="s">
        <v>33606</v>
      </c>
      <c r="I7096" t="s">
        <v>5</v>
      </c>
      <c r="J7096">
        <v>4203.01</v>
      </c>
    </row>
    <row r="7097" spans="1:10" x14ac:dyDescent="0.2">
      <c r="A7097" t="s">
        <v>7335</v>
      </c>
      <c r="B7097" t="s">
        <v>33607</v>
      </c>
      <c r="I7097" t="s">
        <v>5</v>
      </c>
      <c r="J7097">
        <v>5099.04</v>
      </c>
    </row>
    <row r="7098" spans="1:10" x14ac:dyDescent="0.2">
      <c r="A7098" t="s">
        <v>7336</v>
      </c>
      <c r="B7098" t="s">
        <v>33607</v>
      </c>
      <c r="I7098" t="s">
        <v>5</v>
      </c>
      <c r="J7098">
        <v>5099.04</v>
      </c>
    </row>
    <row r="7099" spans="1:10" x14ac:dyDescent="0.2">
      <c r="A7099" t="s">
        <v>7337</v>
      </c>
      <c r="B7099" t="s">
        <v>33608</v>
      </c>
      <c r="I7099" t="s">
        <v>5</v>
      </c>
      <c r="J7099">
        <v>5951.09</v>
      </c>
    </row>
    <row r="7100" spans="1:10" x14ac:dyDescent="0.2">
      <c r="A7100" t="s">
        <v>7338</v>
      </c>
      <c r="B7100" t="s">
        <v>33608</v>
      </c>
      <c r="I7100" t="s">
        <v>5</v>
      </c>
      <c r="J7100">
        <v>5951.09</v>
      </c>
    </row>
    <row r="7101" spans="1:10" x14ac:dyDescent="0.2">
      <c r="A7101" t="s">
        <v>7339</v>
      </c>
      <c r="B7101" t="s">
        <v>33609</v>
      </c>
      <c r="I7101" t="s">
        <v>5</v>
      </c>
      <c r="J7101">
        <v>7014.65</v>
      </c>
    </row>
    <row r="7102" spans="1:10" x14ac:dyDescent="0.2">
      <c r="A7102" t="s">
        <v>7340</v>
      </c>
      <c r="B7102" t="s">
        <v>33609</v>
      </c>
      <c r="I7102" t="s">
        <v>5</v>
      </c>
      <c r="J7102">
        <v>7014.65</v>
      </c>
    </row>
    <row r="7103" spans="1:10" x14ac:dyDescent="0.2">
      <c r="A7103" t="s">
        <v>7341</v>
      </c>
      <c r="B7103" t="s">
        <v>33610</v>
      </c>
      <c r="I7103" t="s">
        <v>5</v>
      </c>
      <c r="J7103">
        <v>8556.65</v>
      </c>
    </row>
    <row r="7104" spans="1:10" x14ac:dyDescent="0.2">
      <c r="A7104" t="s">
        <v>7342</v>
      </c>
      <c r="B7104" t="s">
        <v>33610</v>
      </c>
      <c r="I7104" t="s">
        <v>5</v>
      </c>
      <c r="J7104">
        <v>8556.65</v>
      </c>
    </row>
    <row r="7105" spans="1:10" x14ac:dyDescent="0.2">
      <c r="A7105" t="s">
        <v>7343</v>
      </c>
      <c r="B7105" t="s">
        <v>33611</v>
      </c>
      <c r="I7105" t="s">
        <v>5</v>
      </c>
      <c r="J7105">
        <v>9922.9</v>
      </c>
    </row>
    <row r="7106" spans="1:10" x14ac:dyDescent="0.2">
      <c r="A7106" t="s">
        <v>7344</v>
      </c>
      <c r="B7106" t="s">
        <v>33611</v>
      </c>
      <c r="I7106" t="s">
        <v>5</v>
      </c>
      <c r="J7106">
        <v>9922.9</v>
      </c>
    </row>
    <row r="7107" spans="1:10" x14ac:dyDescent="0.2">
      <c r="A7107" t="s">
        <v>7345</v>
      </c>
      <c r="B7107" t="s">
        <v>33612</v>
      </c>
      <c r="I7107" t="s">
        <v>5</v>
      </c>
      <c r="J7107">
        <v>13539.7</v>
      </c>
    </row>
    <row r="7108" spans="1:10" x14ac:dyDescent="0.2">
      <c r="A7108" t="s">
        <v>7346</v>
      </c>
      <c r="B7108" t="s">
        <v>33612</v>
      </c>
      <c r="I7108" t="s">
        <v>5</v>
      </c>
      <c r="J7108">
        <v>13539.7</v>
      </c>
    </row>
    <row r="7109" spans="1:10" x14ac:dyDescent="0.2">
      <c r="A7109" t="s">
        <v>7347</v>
      </c>
      <c r="B7109" t="s">
        <v>33613</v>
      </c>
      <c r="I7109" t="s">
        <v>5</v>
      </c>
      <c r="J7109">
        <v>23663.55</v>
      </c>
    </row>
    <row r="7110" spans="1:10" x14ac:dyDescent="0.2">
      <c r="A7110" t="s">
        <v>7348</v>
      </c>
      <c r="B7110" t="s">
        <v>33613</v>
      </c>
      <c r="I7110" t="s">
        <v>5</v>
      </c>
      <c r="J7110">
        <v>23663.55</v>
      </c>
    </row>
    <row r="7111" spans="1:10" x14ac:dyDescent="0.2">
      <c r="A7111" t="s">
        <v>7349</v>
      </c>
      <c r="B7111" t="s">
        <v>33614</v>
      </c>
      <c r="I7111" t="s">
        <v>5</v>
      </c>
      <c r="J7111">
        <v>32878.050000000003</v>
      </c>
    </row>
    <row r="7112" spans="1:10" x14ac:dyDescent="0.2">
      <c r="A7112" t="s">
        <v>7350</v>
      </c>
      <c r="B7112" t="s">
        <v>33614</v>
      </c>
      <c r="I7112" t="s">
        <v>5</v>
      </c>
      <c r="J7112">
        <v>32878.050000000003</v>
      </c>
    </row>
    <row r="7113" spans="1:10" x14ac:dyDescent="0.2">
      <c r="A7113" t="s">
        <v>7351</v>
      </c>
      <c r="B7113" t="s">
        <v>33615</v>
      </c>
      <c r="I7113" t="s">
        <v>5</v>
      </c>
      <c r="J7113">
        <v>42202.59</v>
      </c>
    </row>
    <row r="7114" spans="1:10" x14ac:dyDescent="0.2">
      <c r="A7114" t="s">
        <v>7352</v>
      </c>
      <c r="B7114" t="s">
        <v>33615</v>
      </c>
      <c r="I7114" t="s">
        <v>5</v>
      </c>
      <c r="J7114">
        <v>42202.59</v>
      </c>
    </row>
    <row r="7115" spans="1:10" x14ac:dyDescent="0.2">
      <c r="A7115" t="s">
        <v>7353</v>
      </c>
      <c r="B7115" t="s">
        <v>33616</v>
      </c>
      <c r="I7115" t="s">
        <v>5</v>
      </c>
      <c r="J7115">
        <v>62471.15</v>
      </c>
    </row>
    <row r="7116" spans="1:10" x14ac:dyDescent="0.2">
      <c r="A7116" t="s">
        <v>7354</v>
      </c>
      <c r="B7116" t="s">
        <v>33616</v>
      </c>
      <c r="I7116" t="s">
        <v>5</v>
      </c>
      <c r="J7116">
        <v>62471.15</v>
      </c>
    </row>
    <row r="7117" spans="1:10" x14ac:dyDescent="0.2">
      <c r="A7117" t="s">
        <v>7355</v>
      </c>
      <c r="B7117" t="s">
        <v>33617</v>
      </c>
      <c r="I7117" t="s">
        <v>5</v>
      </c>
      <c r="J7117">
        <v>46438.58</v>
      </c>
    </row>
    <row r="7118" spans="1:10" x14ac:dyDescent="0.2">
      <c r="A7118" t="s">
        <v>7356</v>
      </c>
      <c r="B7118" t="s">
        <v>33617</v>
      </c>
      <c r="I7118" t="s">
        <v>5</v>
      </c>
      <c r="J7118">
        <v>46438.58</v>
      </c>
    </row>
    <row r="7119" spans="1:10" x14ac:dyDescent="0.2">
      <c r="A7119" t="s">
        <v>7357</v>
      </c>
      <c r="B7119" t="s">
        <v>33618</v>
      </c>
      <c r="I7119" t="s">
        <v>5</v>
      </c>
      <c r="J7119">
        <v>46687.7</v>
      </c>
    </row>
    <row r="7120" spans="1:10" x14ac:dyDescent="0.2">
      <c r="A7120" t="s">
        <v>7358</v>
      </c>
      <c r="B7120" t="s">
        <v>33618</v>
      </c>
      <c r="I7120" t="s">
        <v>5</v>
      </c>
      <c r="J7120">
        <v>46687.7</v>
      </c>
    </row>
    <row r="7121" spans="1:10" x14ac:dyDescent="0.2">
      <c r="A7121" t="s">
        <v>7359</v>
      </c>
      <c r="B7121" t="s">
        <v>33619</v>
      </c>
      <c r="I7121" t="s">
        <v>5</v>
      </c>
      <c r="J7121">
        <v>67591.199999999997</v>
      </c>
    </row>
    <row r="7122" spans="1:10" x14ac:dyDescent="0.2">
      <c r="A7122" t="s">
        <v>7360</v>
      </c>
      <c r="B7122" t="s">
        <v>33619</v>
      </c>
      <c r="I7122" t="s">
        <v>5</v>
      </c>
      <c r="J7122">
        <v>67591.199999999997</v>
      </c>
    </row>
    <row r="7123" spans="1:10" x14ac:dyDescent="0.2">
      <c r="A7123" t="s">
        <v>7361</v>
      </c>
      <c r="B7123" t="s">
        <v>33620</v>
      </c>
      <c r="I7123" t="s">
        <v>5</v>
      </c>
      <c r="J7123">
        <v>47380.800000000003</v>
      </c>
    </row>
    <row r="7124" spans="1:10" x14ac:dyDescent="0.2">
      <c r="A7124" t="s">
        <v>7362</v>
      </c>
      <c r="B7124" t="s">
        <v>33620</v>
      </c>
      <c r="I7124" t="s">
        <v>5</v>
      </c>
      <c r="J7124">
        <v>47380.800000000003</v>
      </c>
    </row>
    <row r="7125" spans="1:10" x14ac:dyDescent="0.2">
      <c r="A7125" t="s">
        <v>7363</v>
      </c>
      <c r="B7125" t="s">
        <v>33621</v>
      </c>
      <c r="I7125" t="s">
        <v>5</v>
      </c>
      <c r="J7125">
        <v>59995.87</v>
      </c>
    </row>
    <row r="7126" spans="1:10" x14ac:dyDescent="0.2">
      <c r="A7126" t="s">
        <v>7364</v>
      </c>
      <c r="B7126" t="s">
        <v>33621</v>
      </c>
      <c r="I7126" t="s">
        <v>5</v>
      </c>
      <c r="J7126">
        <v>59995.87</v>
      </c>
    </row>
    <row r="7127" spans="1:10" x14ac:dyDescent="0.2">
      <c r="A7127" t="s">
        <v>7365</v>
      </c>
      <c r="B7127" t="s">
        <v>33622</v>
      </c>
      <c r="I7127" t="s">
        <v>5</v>
      </c>
      <c r="J7127">
        <v>80042.350000000006</v>
      </c>
    </row>
    <row r="7128" spans="1:10" x14ac:dyDescent="0.2">
      <c r="A7128" t="s">
        <v>7366</v>
      </c>
      <c r="B7128" t="s">
        <v>33622</v>
      </c>
      <c r="I7128" t="s">
        <v>5</v>
      </c>
      <c r="J7128">
        <v>80042.350000000006</v>
      </c>
    </row>
    <row r="7129" spans="1:10" x14ac:dyDescent="0.2">
      <c r="A7129" t="s">
        <v>7367</v>
      </c>
      <c r="B7129" t="s">
        <v>33623</v>
      </c>
      <c r="I7129" t="s">
        <v>5</v>
      </c>
      <c r="J7129">
        <v>71012.179999999993</v>
      </c>
    </row>
    <row r="7130" spans="1:10" x14ac:dyDescent="0.2">
      <c r="A7130" t="s">
        <v>7368</v>
      </c>
      <c r="B7130" t="s">
        <v>33623</v>
      </c>
      <c r="I7130" t="s">
        <v>5</v>
      </c>
      <c r="J7130">
        <v>71012.179999999993</v>
      </c>
    </row>
    <row r="7131" spans="1:10" x14ac:dyDescent="0.2">
      <c r="A7131" t="s">
        <v>7369</v>
      </c>
      <c r="B7131" t="s">
        <v>33624</v>
      </c>
      <c r="I7131" t="s">
        <v>5</v>
      </c>
      <c r="J7131">
        <v>82122.13</v>
      </c>
    </row>
    <row r="7132" spans="1:10" x14ac:dyDescent="0.2">
      <c r="A7132" t="s">
        <v>7370</v>
      </c>
      <c r="B7132" t="s">
        <v>33624</v>
      </c>
      <c r="I7132" t="s">
        <v>5</v>
      </c>
      <c r="J7132">
        <v>82122.13</v>
      </c>
    </row>
    <row r="7133" spans="1:10" x14ac:dyDescent="0.2">
      <c r="A7133" t="s">
        <v>7371</v>
      </c>
      <c r="B7133" t="s">
        <v>33625</v>
      </c>
      <c r="I7133" t="s">
        <v>5</v>
      </c>
      <c r="J7133">
        <v>103038.96</v>
      </c>
    </row>
    <row r="7134" spans="1:10" x14ac:dyDescent="0.2">
      <c r="A7134" t="s">
        <v>7372</v>
      </c>
      <c r="B7134" t="s">
        <v>33625</v>
      </c>
      <c r="I7134" t="s">
        <v>5</v>
      </c>
      <c r="J7134">
        <v>103038.96</v>
      </c>
    </row>
    <row r="7135" spans="1:10" x14ac:dyDescent="0.2">
      <c r="A7135" t="s">
        <v>7373</v>
      </c>
      <c r="B7135" t="s">
        <v>33626</v>
      </c>
      <c r="I7135" t="s">
        <v>5</v>
      </c>
      <c r="J7135">
        <v>1514.36</v>
      </c>
    </row>
    <row r="7136" spans="1:10" x14ac:dyDescent="0.2">
      <c r="A7136" t="s">
        <v>7374</v>
      </c>
      <c r="B7136" t="s">
        <v>33626</v>
      </c>
      <c r="I7136" t="s">
        <v>5</v>
      </c>
      <c r="J7136">
        <v>1514.36</v>
      </c>
    </row>
    <row r="7137" spans="1:10" x14ac:dyDescent="0.2">
      <c r="A7137" t="s">
        <v>7375</v>
      </c>
      <c r="B7137" t="s">
        <v>33627</v>
      </c>
      <c r="I7137" t="s">
        <v>5</v>
      </c>
      <c r="J7137">
        <v>1655.95</v>
      </c>
    </row>
    <row r="7138" spans="1:10" x14ac:dyDescent="0.2">
      <c r="A7138" t="s">
        <v>7376</v>
      </c>
      <c r="B7138" t="s">
        <v>33627</v>
      </c>
      <c r="I7138" t="s">
        <v>5</v>
      </c>
      <c r="J7138">
        <v>1655.95</v>
      </c>
    </row>
    <row r="7139" spans="1:10" x14ac:dyDescent="0.2">
      <c r="A7139" t="s">
        <v>7377</v>
      </c>
      <c r="B7139" t="s">
        <v>33628</v>
      </c>
      <c r="I7139" t="s">
        <v>5</v>
      </c>
      <c r="J7139">
        <v>2029.28</v>
      </c>
    </row>
    <row r="7140" spans="1:10" x14ac:dyDescent="0.2">
      <c r="A7140" t="s">
        <v>7378</v>
      </c>
      <c r="B7140" t="s">
        <v>33628</v>
      </c>
      <c r="I7140" t="s">
        <v>5</v>
      </c>
      <c r="J7140">
        <v>2029.28</v>
      </c>
    </row>
    <row r="7141" spans="1:10" x14ac:dyDescent="0.2">
      <c r="A7141" t="s">
        <v>7379</v>
      </c>
      <c r="B7141" t="s">
        <v>33629</v>
      </c>
      <c r="I7141" t="s">
        <v>5</v>
      </c>
      <c r="J7141">
        <v>2448.5100000000002</v>
      </c>
    </row>
    <row r="7142" spans="1:10" x14ac:dyDescent="0.2">
      <c r="A7142" t="s">
        <v>7380</v>
      </c>
      <c r="B7142" t="s">
        <v>33629</v>
      </c>
      <c r="I7142" t="s">
        <v>5</v>
      </c>
      <c r="J7142">
        <v>2448.5100000000002</v>
      </c>
    </row>
    <row r="7143" spans="1:10" x14ac:dyDescent="0.2">
      <c r="A7143" t="s">
        <v>7381</v>
      </c>
      <c r="B7143" t="s">
        <v>33630</v>
      </c>
      <c r="I7143" t="s">
        <v>5</v>
      </c>
      <c r="J7143">
        <v>2912.25</v>
      </c>
    </row>
    <row r="7144" spans="1:10" x14ac:dyDescent="0.2">
      <c r="A7144" t="s">
        <v>7382</v>
      </c>
      <c r="B7144" t="s">
        <v>33630</v>
      </c>
      <c r="I7144" t="s">
        <v>5</v>
      </c>
      <c r="J7144">
        <v>2912.25</v>
      </c>
    </row>
    <row r="7145" spans="1:10" x14ac:dyDescent="0.2">
      <c r="A7145" t="s">
        <v>7383</v>
      </c>
      <c r="B7145" t="s">
        <v>33631</v>
      </c>
      <c r="I7145" t="s">
        <v>5</v>
      </c>
      <c r="J7145">
        <v>3497.67</v>
      </c>
    </row>
    <row r="7146" spans="1:10" x14ac:dyDescent="0.2">
      <c r="A7146" t="s">
        <v>7384</v>
      </c>
      <c r="B7146" t="s">
        <v>33631</v>
      </c>
      <c r="I7146" t="s">
        <v>5</v>
      </c>
      <c r="J7146">
        <v>3497.67</v>
      </c>
    </row>
    <row r="7147" spans="1:10" x14ac:dyDescent="0.2">
      <c r="A7147" t="s">
        <v>7385</v>
      </c>
      <c r="B7147" t="s">
        <v>33632</v>
      </c>
      <c r="I7147" t="s">
        <v>5</v>
      </c>
      <c r="J7147">
        <v>4064.42</v>
      </c>
    </row>
    <row r="7148" spans="1:10" x14ac:dyDescent="0.2">
      <c r="A7148" t="s">
        <v>7386</v>
      </c>
      <c r="B7148" t="s">
        <v>33632</v>
      </c>
      <c r="I7148" t="s">
        <v>5</v>
      </c>
      <c r="J7148">
        <v>4064.42</v>
      </c>
    </row>
    <row r="7149" spans="1:10" x14ac:dyDescent="0.2">
      <c r="A7149" t="s">
        <v>7387</v>
      </c>
      <c r="B7149" t="s">
        <v>33633</v>
      </c>
      <c r="I7149" t="s">
        <v>5</v>
      </c>
      <c r="J7149">
        <v>4630.26</v>
      </c>
    </row>
    <row r="7150" spans="1:10" x14ac:dyDescent="0.2">
      <c r="A7150" t="s">
        <v>7388</v>
      </c>
      <c r="B7150" t="s">
        <v>33633</v>
      </c>
      <c r="I7150" t="s">
        <v>5</v>
      </c>
      <c r="J7150">
        <v>4630.26</v>
      </c>
    </row>
    <row r="7151" spans="1:10" x14ac:dyDescent="0.2">
      <c r="A7151" t="s">
        <v>7389</v>
      </c>
      <c r="B7151" t="s">
        <v>33634</v>
      </c>
      <c r="I7151" t="s">
        <v>5</v>
      </c>
      <c r="J7151">
        <v>5516.81</v>
      </c>
    </row>
    <row r="7152" spans="1:10" x14ac:dyDescent="0.2">
      <c r="A7152" t="s">
        <v>7390</v>
      </c>
      <c r="B7152" t="s">
        <v>33634</v>
      </c>
      <c r="I7152" t="s">
        <v>5</v>
      </c>
      <c r="J7152">
        <v>5516.81</v>
      </c>
    </row>
    <row r="7153" spans="1:10" x14ac:dyDescent="0.2">
      <c r="A7153" t="s">
        <v>7391</v>
      </c>
      <c r="B7153" t="s">
        <v>33635</v>
      </c>
      <c r="I7153" t="s">
        <v>5</v>
      </c>
      <c r="J7153">
        <v>5943.97</v>
      </c>
    </row>
    <row r="7154" spans="1:10" x14ac:dyDescent="0.2">
      <c r="A7154" t="s">
        <v>7392</v>
      </c>
      <c r="B7154" t="s">
        <v>33635</v>
      </c>
      <c r="I7154" t="s">
        <v>5</v>
      </c>
      <c r="J7154">
        <v>5943.97</v>
      </c>
    </row>
    <row r="7155" spans="1:10" x14ac:dyDescent="0.2">
      <c r="A7155" t="s">
        <v>7393</v>
      </c>
      <c r="B7155" t="s">
        <v>33636</v>
      </c>
      <c r="I7155" t="s">
        <v>5</v>
      </c>
      <c r="J7155">
        <v>7341.82</v>
      </c>
    </row>
    <row r="7156" spans="1:10" x14ac:dyDescent="0.2">
      <c r="A7156" t="s">
        <v>7394</v>
      </c>
      <c r="B7156" t="s">
        <v>33636</v>
      </c>
      <c r="I7156" t="s">
        <v>5</v>
      </c>
      <c r="J7156">
        <v>7341.82</v>
      </c>
    </row>
    <row r="7157" spans="1:10" x14ac:dyDescent="0.2">
      <c r="A7157" t="s">
        <v>7395</v>
      </c>
      <c r="B7157" t="s">
        <v>33637</v>
      </c>
      <c r="I7157" t="s">
        <v>5</v>
      </c>
      <c r="J7157">
        <v>14472.08</v>
      </c>
    </row>
    <row r="7158" spans="1:10" x14ac:dyDescent="0.2">
      <c r="A7158" t="s">
        <v>7396</v>
      </c>
      <c r="B7158" t="s">
        <v>33637</v>
      </c>
      <c r="I7158" t="s">
        <v>5</v>
      </c>
      <c r="J7158">
        <v>14472.08</v>
      </c>
    </row>
    <row r="7159" spans="1:10" x14ac:dyDescent="0.2">
      <c r="A7159" t="s">
        <v>7397</v>
      </c>
      <c r="B7159" t="s">
        <v>33638</v>
      </c>
      <c r="I7159" t="s">
        <v>5</v>
      </c>
      <c r="J7159">
        <v>18301.73</v>
      </c>
    </row>
    <row r="7160" spans="1:10" x14ac:dyDescent="0.2">
      <c r="A7160" t="s">
        <v>7398</v>
      </c>
      <c r="B7160" t="s">
        <v>33638</v>
      </c>
      <c r="I7160" t="s">
        <v>5</v>
      </c>
      <c r="J7160">
        <v>18301.73</v>
      </c>
    </row>
    <row r="7161" spans="1:10" x14ac:dyDescent="0.2">
      <c r="A7161" t="s">
        <v>7399</v>
      </c>
      <c r="B7161" t="s">
        <v>33639</v>
      </c>
      <c r="I7161" t="s">
        <v>5</v>
      </c>
      <c r="J7161">
        <v>28062.33</v>
      </c>
    </row>
    <row r="7162" spans="1:10" x14ac:dyDescent="0.2">
      <c r="A7162" t="s">
        <v>7400</v>
      </c>
      <c r="B7162" t="s">
        <v>33639</v>
      </c>
      <c r="I7162" t="s">
        <v>5</v>
      </c>
      <c r="J7162">
        <v>28062.33</v>
      </c>
    </row>
    <row r="7163" spans="1:10" x14ac:dyDescent="0.2">
      <c r="A7163" t="s">
        <v>7401</v>
      </c>
      <c r="B7163" t="s">
        <v>33640</v>
      </c>
      <c r="I7163" t="s">
        <v>5</v>
      </c>
      <c r="J7163">
        <v>29601.200000000001</v>
      </c>
    </row>
    <row r="7164" spans="1:10" x14ac:dyDescent="0.2">
      <c r="A7164" t="s">
        <v>7402</v>
      </c>
      <c r="B7164" t="s">
        <v>33640</v>
      </c>
      <c r="I7164" t="s">
        <v>5</v>
      </c>
      <c r="J7164">
        <v>29601.200000000001</v>
      </c>
    </row>
    <row r="7165" spans="1:10" x14ac:dyDescent="0.2">
      <c r="A7165" t="s">
        <v>7403</v>
      </c>
      <c r="B7165" t="s">
        <v>33641</v>
      </c>
      <c r="I7165" t="s">
        <v>5</v>
      </c>
      <c r="J7165">
        <v>40700.370000000003</v>
      </c>
    </row>
    <row r="7166" spans="1:10" x14ac:dyDescent="0.2">
      <c r="A7166" t="s">
        <v>7404</v>
      </c>
      <c r="B7166" t="s">
        <v>33641</v>
      </c>
      <c r="I7166" t="s">
        <v>5</v>
      </c>
      <c r="J7166">
        <v>40700.370000000003</v>
      </c>
    </row>
    <row r="7167" spans="1:10" x14ac:dyDescent="0.2">
      <c r="A7167" t="s">
        <v>7405</v>
      </c>
      <c r="B7167" t="s">
        <v>33642</v>
      </c>
      <c r="I7167" t="s">
        <v>5</v>
      </c>
      <c r="J7167">
        <v>1514.36</v>
      </c>
    </row>
    <row r="7168" spans="1:10" x14ac:dyDescent="0.2">
      <c r="A7168" t="s">
        <v>7406</v>
      </c>
      <c r="B7168" t="s">
        <v>33642</v>
      </c>
      <c r="I7168" t="s">
        <v>5</v>
      </c>
      <c r="J7168">
        <v>1514.36</v>
      </c>
    </row>
    <row r="7169" spans="1:10" x14ac:dyDescent="0.2">
      <c r="A7169" t="s">
        <v>7407</v>
      </c>
      <c r="B7169" t="s">
        <v>33643</v>
      </c>
      <c r="I7169" t="s">
        <v>5</v>
      </c>
      <c r="J7169">
        <v>1655.95</v>
      </c>
    </row>
    <row r="7170" spans="1:10" x14ac:dyDescent="0.2">
      <c r="A7170" t="s">
        <v>7408</v>
      </c>
      <c r="B7170" t="s">
        <v>33643</v>
      </c>
      <c r="I7170" t="s">
        <v>5</v>
      </c>
      <c r="J7170">
        <v>1655.95</v>
      </c>
    </row>
    <row r="7171" spans="1:10" x14ac:dyDescent="0.2">
      <c r="A7171" t="s">
        <v>7409</v>
      </c>
      <c r="B7171" t="s">
        <v>33644</v>
      </c>
      <c r="I7171" t="s">
        <v>5</v>
      </c>
      <c r="J7171">
        <v>2029.28</v>
      </c>
    </row>
    <row r="7172" spans="1:10" x14ac:dyDescent="0.2">
      <c r="A7172" t="s">
        <v>7410</v>
      </c>
      <c r="B7172" t="s">
        <v>33644</v>
      </c>
      <c r="I7172" t="s">
        <v>5</v>
      </c>
      <c r="J7172">
        <v>2029.28</v>
      </c>
    </row>
    <row r="7173" spans="1:10" x14ac:dyDescent="0.2">
      <c r="A7173" t="s">
        <v>7411</v>
      </c>
      <c r="B7173" t="s">
        <v>33645</v>
      </c>
      <c r="I7173" t="s">
        <v>5</v>
      </c>
      <c r="J7173">
        <v>2449.1999999999998</v>
      </c>
    </row>
    <row r="7174" spans="1:10" x14ac:dyDescent="0.2">
      <c r="A7174" t="s">
        <v>7412</v>
      </c>
      <c r="B7174" t="s">
        <v>33645</v>
      </c>
      <c r="I7174" t="s">
        <v>5</v>
      </c>
      <c r="J7174">
        <v>2449.1999999999998</v>
      </c>
    </row>
    <row r="7175" spans="1:10" x14ac:dyDescent="0.2">
      <c r="A7175" t="s">
        <v>7413</v>
      </c>
      <c r="B7175" t="s">
        <v>33646</v>
      </c>
      <c r="I7175" t="s">
        <v>5</v>
      </c>
      <c r="J7175">
        <v>2958.68</v>
      </c>
    </row>
    <row r="7176" spans="1:10" x14ac:dyDescent="0.2">
      <c r="A7176" t="s">
        <v>7414</v>
      </c>
      <c r="B7176" t="s">
        <v>33646</v>
      </c>
      <c r="I7176" t="s">
        <v>5</v>
      </c>
      <c r="J7176">
        <v>2958.68</v>
      </c>
    </row>
    <row r="7177" spans="1:10" x14ac:dyDescent="0.2">
      <c r="A7177" t="s">
        <v>7415</v>
      </c>
      <c r="B7177" t="s">
        <v>33647</v>
      </c>
      <c r="I7177" t="s">
        <v>5</v>
      </c>
      <c r="J7177">
        <v>3535.74</v>
      </c>
    </row>
    <row r="7178" spans="1:10" x14ac:dyDescent="0.2">
      <c r="A7178" t="s">
        <v>7416</v>
      </c>
      <c r="B7178" t="s">
        <v>33647</v>
      </c>
      <c r="I7178" t="s">
        <v>5</v>
      </c>
      <c r="J7178">
        <v>3535.74</v>
      </c>
    </row>
    <row r="7179" spans="1:10" x14ac:dyDescent="0.2">
      <c r="A7179" t="s">
        <v>7417</v>
      </c>
      <c r="B7179" t="s">
        <v>33648</v>
      </c>
      <c r="I7179" t="s">
        <v>5</v>
      </c>
      <c r="J7179">
        <v>4105.4399999999996</v>
      </c>
    </row>
    <row r="7180" spans="1:10" x14ac:dyDescent="0.2">
      <c r="A7180" t="s">
        <v>7418</v>
      </c>
      <c r="B7180" t="s">
        <v>33648</v>
      </c>
      <c r="I7180" t="s">
        <v>5</v>
      </c>
      <c r="J7180">
        <v>4105.4399999999996</v>
      </c>
    </row>
    <row r="7181" spans="1:10" x14ac:dyDescent="0.2">
      <c r="A7181" t="s">
        <v>7419</v>
      </c>
      <c r="B7181" t="s">
        <v>33649</v>
      </c>
      <c r="I7181" t="s">
        <v>5</v>
      </c>
      <c r="J7181">
        <v>4825.3100000000004</v>
      </c>
    </row>
    <row r="7182" spans="1:10" x14ac:dyDescent="0.2">
      <c r="A7182" t="s">
        <v>7420</v>
      </c>
      <c r="B7182" t="s">
        <v>33649</v>
      </c>
      <c r="I7182" t="s">
        <v>5</v>
      </c>
      <c r="J7182">
        <v>4825.3100000000004</v>
      </c>
    </row>
    <row r="7183" spans="1:10" x14ac:dyDescent="0.2">
      <c r="A7183" t="s">
        <v>7421</v>
      </c>
      <c r="B7183" t="s">
        <v>33650</v>
      </c>
      <c r="I7183" t="s">
        <v>5</v>
      </c>
      <c r="J7183">
        <v>5752.12</v>
      </c>
    </row>
    <row r="7184" spans="1:10" x14ac:dyDescent="0.2">
      <c r="A7184" t="s">
        <v>7422</v>
      </c>
      <c r="B7184" t="s">
        <v>33650</v>
      </c>
      <c r="I7184" t="s">
        <v>5</v>
      </c>
      <c r="J7184">
        <v>5752.12</v>
      </c>
    </row>
    <row r="7185" spans="1:10" x14ac:dyDescent="0.2">
      <c r="A7185" t="s">
        <v>7423</v>
      </c>
      <c r="B7185" t="s">
        <v>33651</v>
      </c>
      <c r="I7185" t="s">
        <v>5</v>
      </c>
      <c r="J7185">
        <v>6599.64</v>
      </c>
    </row>
    <row r="7186" spans="1:10" x14ac:dyDescent="0.2">
      <c r="A7186" t="s">
        <v>7424</v>
      </c>
      <c r="B7186" t="s">
        <v>33651</v>
      </c>
      <c r="I7186" t="s">
        <v>5</v>
      </c>
      <c r="J7186">
        <v>6599.64</v>
      </c>
    </row>
    <row r="7187" spans="1:10" x14ac:dyDescent="0.2">
      <c r="A7187" t="s">
        <v>7425</v>
      </c>
      <c r="B7187" t="s">
        <v>33652</v>
      </c>
      <c r="I7187" t="s">
        <v>5</v>
      </c>
      <c r="J7187">
        <v>8856.5</v>
      </c>
    </row>
    <row r="7188" spans="1:10" x14ac:dyDescent="0.2">
      <c r="A7188" t="s">
        <v>7426</v>
      </c>
      <c r="B7188" t="s">
        <v>33652</v>
      </c>
      <c r="I7188" t="s">
        <v>5</v>
      </c>
      <c r="J7188">
        <v>8856.5</v>
      </c>
    </row>
    <row r="7189" spans="1:10" x14ac:dyDescent="0.2">
      <c r="A7189" t="s">
        <v>7427</v>
      </c>
      <c r="B7189" t="s">
        <v>33653</v>
      </c>
      <c r="I7189" t="s">
        <v>5</v>
      </c>
      <c r="J7189">
        <v>15506.5</v>
      </c>
    </row>
    <row r="7190" spans="1:10" x14ac:dyDescent="0.2">
      <c r="A7190" t="s">
        <v>7428</v>
      </c>
      <c r="B7190" t="s">
        <v>33653</v>
      </c>
      <c r="I7190" t="s">
        <v>5</v>
      </c>
      <c r="J7190">
        <v>15506.5</v>
      </c>
    </row>
    <row r="7191" spans="1:10" x14ac:dyDescent="0.2">
      <c r="A7191" t="s">
        <v>7429</v>
      </c>
      <c r="B7191" t="s">
        <v>33654</v>
      </c>
      <c r="I7191" t="s">
        <v>5</v>
      </c>
      <c r="J7191">
        <v>1554.99</v>
      </c>
    </row>
    <row r="7192" spans="1:10" x14ac:dyDescent="0.2">
      <c r="A7192" t="s">
        <v>7430</v>
      </c>
      <c r="B7192" t="s">
        <v>33654</v>
      </c>
      <c r="I7192" t="s">
        <v>5</v>
      </c>
      <c r="J7192">
        <v>1554.99</v>
      </c>
    </row>
    <row r="7193" spans="1:10" x14ac:dyDescent="0.2">
      <c r="A7193" t="s">
        <v>7431</v>
      </c>
      <c r="B7193" t="s">
        <v>33655</v>
      </c>
      <c r="I7193" t="s">
        <v>5</v>
      </c>
      <c r="J7193">
        <v>1710.9</v>
      </c>
    </row>
    <row r="7194" spans="1:10" x14ac:dyDescent="0.2">
      <c r="A7194" t="s">
        <v>7432</v>
      </c>
      <c r="B7194" t="s">
        <v>33655</v>
      </c>
      <c r="I7194" t="s">
        <v>5</v>
      </c>
      <c r="J7194">
        <v>1710.9</v>
      </c>
    </row>
    <row r="7195" spans="1:10" x14ac:dyDescent="0.2">
      <c r="A7195" t="s">
        <v>7433</v>
      </c>
      <c r="B7195" t="s">
        <v>33656</v>
      </c>
      <c r="I7195" t="s">
        <v>5</v>
      </c>
      <c r="J7195">
        <v>2118.54</v>
      </c>
    </row>
    <row r="7196" spans="1:10" x14ac:dyDescent="0.2">
      <c r="A7196" t="s">
        <v>7434</v>
      </c>
      <c r="B7196" t="s">
        <v>33656</v>
      </c>
      <c r="I7196" t="s">
        <v>5</v>
      </c>
      <c r="J7196">
        <v>2118.54</v>
      </c>
    </row>
    <row r="7197" spans="1:10" x14ac:dyDescent="0.2">
      <c r="A7197" t="s">
        <v>7435</v>
      </c>
      <c r="B7197" t="s">
        <v>33657</v>
      </c>
      <c r="I7197" t="s">
        <v>5</v>
      </c>
      <c r="J7197">
        <v>2570.77</v>
      </c>
    </row>
    <row r="7198" spans="1:10" x14ac:dyDescent="0.2">
      <c r="A7198" t="s">
        <v>7436</v>
      </c>
      <c r="B7198" t="s">
        <v>33657</v>
      </c>
      <c r="I7198" t="s">
        <v>5</v>
      </c>
      <c r="J7198">
        <v>2570.77</v>
      </c>
    </row>
    <row r="7199" spans="1:10" x14ac:dyDescent="0.2">
      <c r="A7199" t="s">
        <v>7437</v>
      </c>
      <c r="B7199" t="s">
        <v>33658</v>
      </c>
      <c r="I7199" t="s">
        <v>5</v>
      </c>
      <c r="J7199">
        <v>3108.5</v>
      </c>
    </row>
    <row r="7200" spans="1:10" x14ac:dyDescent="0.2">
      <c r="A7200" t="s">
        <v>7438</v>
      </c>
      <c r="B7200" t="s">
        <v>33658</v>
      </c>
      <c r="I7200" t="s">
        <v>5</v>
      </c>
      <c r="J7200">
        <v>3108.5</v>
      </c>
    </row>
    <row r="7201" spans="1:10" x14ac:dyDescent="0.2">
      <c r="A7201" t="s">
        <v>7439</v>
      </c>
      <c r="B7201" t="s">
        <v>33659</v>
      </c>
      <c r="I7201" t="s">
        <v>5</v>
      </c>
      <c r="J7201">
        <v>3717.43</v>
      </c>
    </row>
    <row r="7202" spans="1:10" x14ac:dyDescent="0.2">
      <c r="A7202" t="s">
        <v>7440</v>
      </c>
      <c r="B7202" t="s">
        <v>33659</v>
      </c>
      <c r="I7202" t="s">
        <v>5</v>
      </c>
      <c r="J7202">
        <v>3717.43</v>
      </c>
    </row>
    <row r="7203" spans="1:10" x14ac:dyDescent="0.2">
      <c r="A7203" t="s">
        <v>7441</v>
      </c>
      <c r="B7203" t="s">
        <v>33660</v>
      </c>
      <c r="I7203" t="s">
        <v>5</v>
      </c>
      <c r="J7203">
        <v>4362.79</v>
      </c>
    </row>
    <row r="7204" spans="1:10" x14ac:dyDescent="0.2">
      <c r="A7204" t="s">
        <v>7442</v>
      </c>
      <c r="B7204" t="s">
        <v>33660</v>
      </c>
      <c r="I7204" t="s">
        <v>5</v>
      </c>
      <c r="J7204">
        <v>4362.79</v>
      </c>
    </row>
    <row r="7205" spans="1:10" x14ac:dyDescent="0.2">
      <c r="A7205" t="s">
        <v>7443</v>
      </c>
      <c r="B7205" t="s">
        <v>33661</v>
      </c>
      <c r="I7205" t="s">
        <v>5</v>
      </c>
      <c r="J7205">
        <v>4965.72</v>
      </c>
    </row>
    <row r="7206" spans="1:10" x14ac:dyDescent="0.2">
      <c r="A7206" t="s">
        <v>7444</v>
      </c>
      <c r="B7206" t="s">
        <v>33661</v>
      </c>
      <c r="I7206" t="s">
        <v>5</v>
      </c>
      <c r="J7206">
        <v>4965.72</v>
      </c>
    </row>
    <row r="7207" spans="1:10" x14ac:dyDescent="0.2">
      <c r="A7207" t="s">
        <v>7445</v>
      </c>
      <c r="B7207" t="s">
        <v>33662</v>
      </c>
      <c r="I7207" t="s">
        <v>5</v>
      </c>
      <c r="J7207">
        <v>5946.81</v>
      </c>
    </row>
    <row r="7208" spans="1:10" x14ac:dyDescent="0.2">
      <c r="A7208" t="s">
        <v>7446</v>
      </c>
      <c r="B7208" t="s">
        <v>33662</v>
      </c>
      <c r="I7208" t="s">
        <v>5</v>
      </c>
      <c r="J7208">
        <v>5946.81</v>
      </c>
    </row>
    <row r="7209" spans="1:10" x14ac:dyDescent="0.2">
      <c r="A7209" t="s">
        <v>7447</v>
      </c>
      <c r="B7209" t="s">
        <v>33663</v>
      </c>
      <c r="I7209" t="s">
        <v>5</v>
      </c>
      <c r="J7209">
        <v>6434.69</v>
      </c>
    </row>
    <row r="7210" spans="1:10" x14ac:dyDescent="0.2">
      <c r="A7210" t="s">
        <v>7448</v>
      </c>
      <c r="B7210" t="s">
        <v>33663</v>
      </c>
      <c r="I7210" t="s">
        <v>5</v>
      </c>
      <c r="J7210">
        <v>6434.69</v>
      </c>
    </row>
    <row r="7211" spans="1:10" x14ac:dyDescent="0.2">
      <c r="A7211" t="s">
        <v>7449</v>
      </c>
      <c r="B7211" t="s">
        <v>33664</v>
      </c>
      <c r="I7211" t="s">
        <v>5</v>
      </c>
      <c r="J7211">
        <v>8051.99</v>
      </c>
    </row>
    <row r="7212" spans="1:10" x14ac:dyDescent="0.2">
      <c r="A7212" t="s">
        <v>7450</v>
      </c>
      <c r="B7212" t="s">
        <v>33664</v>
      </c>
      <c r="I7212" t="s">
        <v>5</v>
      </c>
      <c r="J7212">
        <v>8051.99</v>
      </c>
    </row>
    <row r="7213" spans="1:10" x14ac:dyDescent="0.2">
      <c r="A7213" t="s">
        <v>7451</v>
      </c>
      <c r="B7213" t="s">
        <v>33665</v>
      </c>
      <c r="I7213" t="s">
        <v>5</v>
      </c>
      <c r="J7213">
        <v>15476.57</v>
      </c>
    </row>
    <row r="7214" spans="1:10" x14ac:dyDescent="0.2">
      <c r="A7214" t="s">
        <v>7452</v>
      </c>
      <c r="B7214" t="s">
        <v>33665</v>
      </c>
      <c r="I7214" t="s">
        <v>5</v>
      </c>
      <c r="J7214">
        <v>15476.57</v>
      </c>
    </row>
    <row r="7215" spans="1:10" x14ac:dyDescent="0.2">
      <c r="A7215" t="s">
        <v>7453</v>
      </c>
      <c r="B7215" t="s">
        <v>33666</v>
      </c>
      <c r="I7215" t="s">
        <v>5</v>
      </c>
      <c r="J7215">
        <v>19613.89</v>
      </c>
    </row>
    <row r="7216" spans="1:10" x14ac:dyDescent="0.2">
      <c r="A7216" t="s">
        <v>7454</v>
      </c>
      <c r="B7216" t="s">
        <v>33666</v>
      </c>
      <c r="I7216" t="s">
        <v>5</v>
      </c>
      <c r="J7216">
        <v>19613.89</v>
      </c>
    </row>
    <row r="7217" spans="1:10" x14ac:dyDescent="0.2">
      <c r="A7217" t="s">
        <v>7455</v>
      </c>
      <c r="B7217" t="s">
        <v>33667</v>
      </c>
      <c r="I7217" t="s">
        <v>5</v>
      </c>
      <c r="J7217">
        <v>29740.44</v>
      </c>
    </row>
    <row r="7218" spans="1:10" x14ac:dyDescent="0.2">
      <c r="A7218" t="s">
        <v>7456</v>
      </c>
      <c r="B7218" t="s">
        <v>33667</v>
      </c>
      <c r="I7218" t="s">
        <v>5</v>
      </c>
      <c r="J7218">
        <v>29740.44</v>
      </c>
    </row>
    <row r="7219" spans="1:10" x14ac:dyDescent="0.2">
      <c r="A7219" t="s">
        <v>7457</v>
      </c>
      <c r="B7219" t="s">
        <v>33668</v>
      </c>
      <c r="I7219" t="s">
        <v>5</v>
      </c>
      <c r="J7219">
        <v>32683.32</v>
      </c>
    </row>
    <row r="7220" spans="1:10" x14ac:dyDescent="0.2">
      <c r="A7220" t="s">
        <v>7458</v>
      </c>
      <c r="B7220" t="s">
        <v>33668</v>
      </c>
      <c r="I7220" t="s">
        <v>5</v>
      </c>
      <c r="J7220">
        <v>32683.32</v>
      </c>
    </row>
    <row r="7221" spans="1:10" x14ac:dyDescent="0.2">
      <c r="A7221" t="s">
        <v>7459</v>
      </c>
      <c r="B7221" t="s">
        <v>33669</v>
      </c>
      <c r="I7221" t="s">
        <v>5</v>
      </c>
      <c r="J7221">
        <v>43610.94</v>
      </c>
    </row>
    <row r="7222" spans="1:10" x14ac:dyDescent="0.2">
      <c r="A7222" t="s">
        <v>7460</v>
      </c>
      <c r="B7222" t="s">
        <v>33669</v>
      </c>
      <c r="I7222" t="s">
        <v>5</v>
      </c>
      <c r="J7222">
        <v>43610.94</v>
      </c>
    </row>
    <row r="7223" spans="1:10" x14ac:dyDescent="0.2">
      <c r="A7223" t="s">
        <v>7461</v>
      </c>
      <c r="B7223" t="s">
        <v>33670</v>
      </c>
      <c r="I7223" t="s">
        <v>5</v>
      </c>
      <c r="J7223">
        <v>1554.99</v>
      </c>
    </row>
    <row r="7224" spans="1:10" x14ac:dyDescent="0.2">
      <c r="A7224" t="s">
        <v>7462</v>
      </c>
      <c r="B7224" t="s">
        <v>33670</v>
      </c>
      <c r="I7224" t="s">
        <v>5</v>
      </c>
      <c r="J7224">
        <v>1554.99</v>
      </c>
    </row>
    <row r="7225" spans="1:10" x14ac:dyDescent="0.2">
      <c r="A7225" t="s">
        <v>7463</v>
      </c>
      <c r="B7225" t="s">
        <v>33671</v>
      </c>
      <c r="I7225" t="s">
        <v>5</v>
      </c>
      <c r="J7225">
        <v>1710.9</v>
      </c>
    </row>
    <row r="7226" spans="1:10" x14ac:dyDescent="0.2">
      <c r="A7226" t="s">
        <v>7464</v>
      </c>
      <c r="B7226" t="s">
        <v>33671</v>
      </c>
      <c r="I7226" t="s">
        <v>5</v>
      </c>
      <c r="J7226">
        <v>1710.9</v>
      </c>
    </row>
    <row r="7227" spans="1:10" x14ac:dyDescent="0.2">
      <c r="A7227" t="s">
        <v>7465</v>
      </c>
      <c r="B7227" t="s">
        <v>33672</v>
      </c>
      <c r="I7227" t="s">
        <v>5</v>
      </c>
      <c r="J7227">
        <v>2118.54</v>
      </c>
    </row>
    <row r="7228" spans="1:10" x14ac:dyDescent="0.2">
      <c r="A7228" t="s">
        <v>7466</v>
      </c>
      <c r="B7228" t="s">
        <v>33672</v>
      </c>
      <c r="I7228" t="s">
        <v>5</v>
      </c>
      <c r="J7228">
        <v>2118.54</v>
      </c>
    </row>
    <row r="7229" spans="1:10" x14ac:dyDescent="0.2">
      <c r="A7229" t="s">
        <v>7467</v>
      </c>
      <c r="B7229" t="s">
        <v>33673</v>
      </c>
      <c r="I7229" t="s">
        <v>5</v>
      </c>
      <c r="J7229">
        <v>2571.48</v>
      </c>
    </row>
    <row r="7230" spans="1:10" x14ac:dyDescent="0.2">
      <c r="A7230" t="s">
        <v>7468</v>
      </c>
      <c r="B7230" t="s">
        <v>33673</v>
      </c>
      <c r="I7230" t="s">
        <v>5</v>
      </c>
      <c r="J7230">
        <v>2571.48</v>
      </c>
    </row>
    <row r="7231" spans="1:10" x14ac:dyDescent="0.2">
      <c r="A7231" t="s">
        <v>7469</v>
      </c>
      <c r="B7231" t="s">
        <v>33674</v>
      </c>
      <c r="I7231" t="s">
        <v>5</v>
      </c>
      <c r="J7231">
        <v>3140.73</v>
      </c>
    </row>
    <row r="7232" spans="1:10" x14ac:dyDescent="0.2">
      <c r="A7232" t="s">
        <v>7470</v>
      </c>
      <c r="B7232" t="s">
        <v>33674</v>
      </c>
      <c r="I7232" t="s">
        <v>5</v>
      </c>
      <c r="J7232">
        <v>3140.73</v>
      </c>
    </row>
    <row r="7233" spans="1:10" x14ac:dyDescent="0.2">
      <c r="A7233" t="s">
        <v>7471</v>
      </c>
      <c r="B7233" t="s">
        <v>33675</v>
      </c>
      <c r="I7233" t="s">
        <v>5</v>
      </c>
      <c r="J7233">
        <v>3754.8</v>
      </c>
    </row>
    <row r="7234" spans="1:10" x14ac:dyDescent="0.2">
      <c r="A7234" t="s">
        <v>7472</v>
      </c>
      <c r="B7234" t="s">
        <v>33675</v>
      </c>
      <c r="I7234" t="s">
        <v>5</v>
      </c>
      <c r="J7234">
        <v>3754.8</v>
      </c>
    </row>
    <row r="7235" spans="1:10" x14ac:dyDescent="0.2">
      <c r="A7235" t="s">
        <v>7473</v>
      </c>
      <c r="B7235" t="s">
        <v>33676</v>
      </c>
      <c r="I7235" t="s">
        <v>5</v>
      </c>
      <c r="J7235">
        <v>4403.78</v>
      </c>
    </row>
    <row r="7236" spans="1:10" x14ac:dyDescent="0.2">
      <c r="A7236" t="s">
        <v>7474</v>
      </c>
      <c r="B7236" t="s">
        <v>33676</v>
      </c>
      <c r="I7236" t="s">
        <v>5</v>
      </c>
      <c r="J7236">
        <v>4403.78</v>
      </c>
    </row>
    <row r="7237" spans="1:10" x14ac:dyDescent="0.2">
      <c r="A7237" t="s">
        <v>7475</v>
      </c>
      <c r="B7237" t="s">
        <v>33677</v>
      </c>
      <c r="I7237" t="s">
        <v>5</v>
      </c>
      <c r="J7237">
        <v>5159.46</v>
      </c>
    </row>
    <row r="7238" spans="1:10" x14ac:dyDescent="0.2">
      <c r="A7238" t="s">
        <v>7476</v>
      </c>
      <c r="B7238" t="s">
        <v>33677</v>
      </c>
      <c r="I7238" t="s">
        <v>5</v>
      </c>
      <c r="J7238">
        <v>5159.46</v>
      </c>
    </row>
    <row r="7239" spans="1:10" x14ac:dyDescent="0.2">
      <c r="A7239" t="s">
        <v>7477</v>
      </c>
      <c r="B7239" t="s">
        <v>33678</v>
      </c>
      <c r="I7239" t="s">
        <v>5</v>
      </c>
      <c r="J7239">
        <v>6190.36</v>
      </c>
    </row>
    <row r="7240" spans="1:10" x14ac:dyDescent="0.2">
      <c r="A7240" t="s">
        <v>7478</v>
      </c>
      <c r="B7240" t="s">
        <v>33678</v>
      </c>
      <c r="I7240" t="s">
        <v>5</v>
      </c>
      <c r="J7240">
        <v>6190.36</v>
      </c>
    </row>
    <row r="7241" spans="1:10" x14ac:dyDescent="0.2">
      <c r="A7241" t="s">
        <v>7479</v>
      </c>
      <c r="B7241" t="s">
        <v>33679</v>
      </c>
      <c r="I7241" t="s">
        <v>5</v>
      </c>
      <c r="J7241">
        <v>7081.42</v>
      </c>
    </row>
    <row r="7242" spans="1:10" x14ac:dyDescent="0.2">
      <c r="A7242" t="s">
        <v>7480</v>
      </c>
      <c r="B7242" t="s">
        <v>33679</v>
      </c>
      <c r="I7242" t="s">
        <v>5</v>
      </c>
      <c r="J7242">
        <v>7081.42</v>
      </c>
    </row>
    <row r="7243" spans="1:10" x14ac:dyDescent="0.2">
      <c r="A7243" t="s">
        <v>7481</v>
      </c>
      <c r="B7243" t="s">
        <v>33680</v>
      </c>
      <c r="I7243" t="s">
        <v>5</v>
      </c>
      <c r="J7243">
        <v>9574.86</v>
      </c>
    </row>
    <row r="7244" spans="1:10" x14ac:dyDescent="0.2">
      <c r="A7244" t="s">
        <v>7482</v>
      </c>
      <c r="B7244" t="s">
        <v>33680</v>
      </c>
      <c r="I7244" t="s">
        <v>5</v>
      </c>
      <c r="J7244">
        <v>9574.86</v>
      </c>
    </row>
    <row r="7245" spans="1:10" x14ac:dyDescent="0.2">
      <c r="A7245" t="s">
        <v>7483</v>
      </c>
      <c r="B7245" t="s">
        <v>33681</v>
      </c>
      <c r="I7245" t="s">
        <v>5</v>
      </c>
      <c r="J7245">
        <v>16511.009999999998</v>
      </c>
    </row>
    <row r="7246" spans="1:10" x14ac:dyDescent="0.2">
      <c r="A7246" t="s">
        <v>7484</v>
      </c>
      <c r="B7246" t="s">
        <v>33681</v>
      </c>
      <c r="I7246" t="s">
        <v>5</v>
      </c>
      <c r="J7246">
        <v>16511.009999999998</v>
      </c>
    </row>
    <row r="7247" spans="1:10" x14ac:dyDescent="0.2">
      <c r="A7247" t="s">
        <v>7485</v>
      </c>
      <c r="B7247" t="s">
        <v>33682</v>
      </c>
      <c r="I7247" t="s">
        <v>4</v>
      </c>
      <c r="J7247">
        <v>521</v>
      </c>
    </row>
    <row r="7248" spans="1:10" x14ac:dyDescent="0.2">
      <c r="A7248" t="s">
        <v>7486</v>
      </c>
      <c r="B7248" t="s">
        <v>33682</v>
      </c>
      <c r="I7248" t="s">
        <v>4</v>
      </c>
      <c r="J7248">
        <v>521</v>
      </c>
    </row>
    <row r="7249" spans="1:10" x14ac:dyDescent="0.2">
      <c r="A7249" t="s">
        <v>7487</v>
      </c>
      <c r="B7249" t="s">
        <v>33683</v>
      </c>
      <c r="I7249" t="s">
        <v>4</v>
      </c>
      <c r="J7249">
        <v>561.37</v>
      </c>
    </row>
    <row r="7250" spans="1:10" x14ac:dyDescent="0.2">
      <c r="A7250" t="s">
        <v>7488</v>
      </c>
      <c r="B7250" t="s">
        <v>33683</v>
      </c>
      <c r="I7250" t="s">
        <v>4</v>
      </c>
      <c r="J7250">
        <v>561.37</v>
      </c>
    </row>
    <row r="7251" spans="1:10" x14ac:dyDescent="0.2">
      <c r="A7251" t="s">
        <v>7489</v>
      </c>
      <c r="B7251" t="s">
        <v>33684</v>
      </c>
      <c r="I7251" t="s">
        <v>4</v>
      </c>
      <c r="J7251">
        <v>738.71</v>
      </c>
    </row>
    <row r="7252" spans="1:10" x14ac:dyDescent="0.2">
      <c r="A7252" t="s">
        <v>7490</v>
      </c>
      <c r="B7252" t="s">
        <v>33684</v>
      </c>
      <c r="I7252" t="s">
        <v>4</v>
      </c>
      <c r="J7252">
        <v>738.71</v>
      </c>
    </row>
    <row r="7253" spans="1:10" x14ac:dyDescent="0.2">
      <c r="A7253" t="s">
        <v>7491</v>
      </c>
      <c r="B7253" t="s">
        <v>33685</v>
      </c>
      <c r="I7253" t="s">
        <v>4</v>
      </c>
      <c r="J7253">
        <v>947.88</v>
      </c>
    </row>
    <row r="7254" spans="1:10" x14ac:dyDescent="0.2">
      <c r="A7254" t="s">
        <v>7492</v>
      </c>
      <c r="B7254" t="s">
        <v>33685</v>
      </c>
      <c r="I7254" t="s">
        <v>4</v>
      </c>
      <c r="J7254">
        <v>947.88</v>
      </c>
    </row>
    <row r="7255" spans="1:10" x14ac:dyDescent="0.2">
      <c r="A7255" t="s">
        <v>7493</v>
      </c>
      <c r="B7255" t="s">
        <v>33686</v>
      </c>
      <c r="I7255" t="s">
        <v>4</v>
      </c>
      <c r="J7255">
        <v>1210.5899999999999</v>
      </c>
    </row>
    <row r="7256" spans="1:10" x14ac:dyDescent="0.2">
      <c r="A7256" t="s">
        <v>7494</v>
      </c>
      <c r="B7256" t="s">
        <v>33686</v>
      </c>
      <c r="I7256" t="s">
        <v>4</v>
      </c>
      <c r="J7256">
        <v>1210.5899999999999</v>
      </c>
    </row>
    <row r="7257" spans="1:10" x14ac:dyDescent="0.2">
      <c r="A7257" t="s">
        <v>7495</v>
      </c>
      <c r="B7257" t="s">
        <v>33687</v>
      </c>
      <c r="I7257" t="s">
        <v>4</v>
      </c>
      <c r="J7257">
        <v>1442.61</v>
      </c>
    </row>
    <row r="7258" spans="1:10" x14ac:dyDescent="0.2">
      <c r="A7258" t="s">
        <v>7496</v>
      </c>
      <c r="B7258" t="s">
        <v>33687</v>
      </c>
      <c r="I7258" t="s">
        <v>4</v>
      </c>
      <c r="J7258">
        <v>1442.61</v>
      </c>
    </row>
    <row r="7259" spans="1:10" x14ac:dyDescent="0.2">
      <c r="A7259" t="s">
        <v>7497</v>
      </c>
      <c r="B7259" t="s">
        <v>33688</v>
      </c>
      <c r="I7259" t="s">
        <v>4</v>
      </c>
      <c r="J7259">
        <v>1724.43</v>
      </c>
    </row>
    <row r="7260" spans="1:10" x14ac:dyDescent="0.2">
      <c r="A7260" t="s">
        <v>7498</v>
      </c>
      <c r="B7260" t="s">
        <v>33688</v>
      </c>
      <c r="I7260" t="s">
        <v>4</v>
      </c>
      <c r="J7260">
        <v>1724.43</v>
      </c>
    </row>
    <row r="7261" spans="1:10" x14ac:dyDescent="0.2">
      <c r="A7261" t="s">
        <v>7499</v>
      </c>
      <c r="B7261" t="s">
        <v>33689</v>
      </c>
      <c r="I7261" t="s">
        <v>4</v>
      </c>
      <c r="J7261">
        <v>1922.67</v>
      </c>
    </row>
    <row r="7262" spans="1:10" x14ac:dyDescent="0.2">
      <c r="A7262" t="s">
        <v>7500</v>
      </c>
      <c r="B7262" t="s">
        <v>33689</v>
      </c>
      <c r="I7262" t="s">
        <v>4</v>
      </c>
      <c r="J7262">
        <v>1922.67</v>
      </c>
    </row>
    <row r="7263" spans="1:10" x14ac:dyDescent="0.2">
      <c r="A7263" t="s">
        <v>7501</v>
      </c>
      <c r="B7263" t="s">
        <v>33690</v>
      </c>
      <c r="I7263" t="s">
        <v>4</v>
      </c>
      <c r="J7263">
        <v>2217.36</v>
      </c>
    </row>
    <row r="7264" spans="1:10" x14ac:dyDescent="0.2">
      <c r="A7264" t="s">
        <v>7502</v>
      </c>
      <c r="B7264" t="s">
        <v>33690</v>
      </c>
      <c r="I7264" t="s">
        <v>4</v>
      </c>
      <c r="J7264">
        <v>2217.36</v>
      </c>
    </row>
    <row r="7265" spans="1:10" x14ac:dyDescent="0.2">
      <c r="A7265" t="s">
        <v>7503</v>
      </c>
      <c r="B7265" t="s">
        <v>33691</v>
      </c>
      <c r="I7265" t="s">
        <v>4</v>
      </c>
      <c r="J7265">
        <v>2490.11</v>
      </c>
    </row>
    <row r="7266" spans="1:10" x14ac:dyDescent="0.2">
      <c r="A7266" t="s">
        <v>7504</v>
      </c>
      <c r="B7266" t="s">
        <v>33691</v>
      </c>
      <c r="I7266" t="s">
        <v>4</v>
      </c>
      <c r="J7266">
        <v>2490.11</v>
      </c>
    </row>
    <row r="7267" spans="1:10" x14ac:dyDescent="0.2">
      <c r="A7267" t="s">
        <v>7505</v>
      </c>
      <c r="B7267" t="s">
        <v>33692</v>
      </c>
      <c r="I7267" t="s">
        <v>4</v>
      </c>
      <c r="J7267">
        <v>3258.55</v>
      </c>
    </row>
    <row r="7268" spans="1:10" x14ac:dyDescent="0.2">
      <c r="A7268" t="s">
        <v>7506</v>
      </c>
      <c r="B7268" t="s">
        <v>33692</v>
      </c>
      <c r="I7268" t="s">
        <v>4</v>
      </c>
      <c r="J7268">
        <v>3258.55</v>
      </c>
    </row>
    <row r="7269" spans="1:10" x14ac:dyDescent="0.2">
      <c r="A7269" t="s">
        <v>7507</v>
      </c>
      <c r="B7269" t="s">
        <v>33693</v>
      </c>
      <c r="I7269" t="s">
        <v>4</v>
      </c>
      <c r="J7269">
        <v>4380.3100000000004</v>
      </c>
    </row>
    <row r="7270" spans="1:10" x14ac:dyDescent="0.2">
      <c r="A7270" t="s">
        <v>7508</v>
      </c>
      <c r="B7270" t="s">
        <v>33693</v>
      </c>
      <c r="I7270" t="s">
        <v>4</v>
      </c>
      <c r="J7270">
        <v>4380.3100000000004</v>
      </c>
    </row>
    <row r="7271" spans="1:10" x14ac:dyDescent="0.2">
      <c r="A7271" t="s">
        <v>7509</v>
      </c>
      <c r="B7271" t="s">
        <v>33694</v>
      </c>
      <c r="I7271" t="s">
        <v>4</v>
      </c>
      <c r="J7271">
        <v>5228.3500000000004</v>
      </c>
    </row>
    <row r="7272" spans="1:10" x14ac:dyDescent="0.2">
      <c r="A7272" t="s">
        <v>7510</v>
      </c>
      <c r="B7272" t="s">
        <v>33694</v>
      </c>
      <c r="I7272" t="s">
        <v>4</v>
      </c>
      <c r="J7272">
        <v>5228.3500000000004</v>
      </c>
    </row>
    <row r="7273" spans="1:10" x14ac:dyDescent="0.2">
      <c r="A7273" t="s">
        <v>7511</v>
      </c>
      <c r="B7273" t="s">
        <v>33695</v>
      </c>
      <c r="I7273" t="s">
        <v>4</v>
      </c>
      <c r="J7273">
        <v>7948.22</v>
      </c>
    </row>
    <row r="7274" spans="1:10" x14ac:dyDescent="0.2">
      <c r="A7274" t="s">
        <v>7512</v>
      </c>
      <c r="B7274" t="s">
        <v>33695</v>
      </c>
      <c r="I7274" t="s">
        <v>4</v>
      </c>
      <c r="J7274">
        <v>7948.22</v>
      </c>
    </row>
    <row r="7275" spans="1:10" x14ac:dyDescent="0.2">
      <c r="A7275" t="s">
        <v>7513</v>
      </c>
      <c r="B7275" t="s">
        <v>33696</v>
      </c>
      <c r="I7275" t="s">
        <v>4</v>
      </c>
      <c r="J7275">
        <v>9359.4699999999993</v>
      </c>
    </row>
    <row r="7276" spans="1:10" x14ac:dyDescent="0.2">
      <c r="A7276" t="s">
        <v>7514</v>
      </c>
      <c r="B7276" t="s">
        <v>33696</v>
      </c>
      <c r="I7276" t="s">
        <v>4</v>
      </c>
      <c r="J7276">
        <v>9359.4699999999993</v>
      </c>
    </row>
    <row r="7277" spans="1:10" x14ac:dyDescent="0.2">
      <c r="A7277" t="s">
        <v>7515</v>
      </c>
      <c r="B7277" t="s">
        <v>33697</v>
      </c>
      <c r="I7277" t="s">
        <v>4</v>
      </c>
      <c r="J7277">
        <v>12463.35</v>
      </c>
    </row>
    <row r="7278" spans="1:10" x14ac:dyDescent="0.2">
      <c r="A7278" t="s">
        <v>7516</v>
      </c>
      <c r="B7278" t="s">
        <v>33697</v>
      </c>
      <c r="I7278" t="s">
        <v>4</v>
      </c>
      <c r="J7278">
        <v>12463.35</v>
      </c>
    </row>
    <row r="7279" spans="1:10" x14ac:dyDescent="0.2">
      <c r="A7279" t="s">
        <v>7517</v>
      </c>
      <c r="B7279" t="s">
        <v>33698</v>
      </c>
      <c r="I7279" t="s">
        <v>4</v>
      </c>
      <c r="J7279">
        <v>521</v>
      </c>
    </row>
    <row r="7280" spans="1:10" x14ac:dyDescent="0.2">
      <c r="A7280" t="s">
        <v>7518</v>
      </c>
      <c r="B7280" t="s">
        <v>33698</v>
      </c>
      <c r="I7280" t="s">
        <v>4</v>
      </c>
      <c r="J7280">
        <v>521</v>
      </c>
    </row>
    <row r="7281" spans="1:10" x14ac:dyDescent="0.2">
      <c r="A7281" t="s">
        <v>7519</v>
      </c>
      <c r="B7281" t="s">
        <v>33699</v>
      </c>
      <c r="I7281" t="s">
        <v>4</v>
      </c>
      <c r="J7281">
        <v>561.37</v>
      </c>
    </row>
    <row r="7282" spans="1:10" x14ac:dyDescent="0.2">
      <c r="A7282" t="s">
        <v>7520</v>
      </c>
      <c r="B7282" t="s">
        <v>33699</v>
      </c>
      <c r="I7282" t="s">
        <v>4</v>
      </c>
      <c r="J7282">
        <v>561.37</v>
      </c>
    </row>
    <row r="7283" spans="1:10" x14ac:dyDescent="0.2">
      <c r="A7283" t="s">
        <v>7521</v>
      </c>
      <c r="B7283" t="s">
        <v>33700</v>
      </c>
      <c r="I7283" t="s">
        <v>4</v>
      </c>
      <c r="J7283">
        <v>738.71</v>
      </c>
    </row>
    <row r="7284" spans="1:10" x14ac:dyDescent="0.2">
      <c r="A7284" t="s">
        <v>7522</v>
      </c>
      <c r="B7284" t="s">
        <v>33700</v>
      </c>
      <c r="I7284" t="s">
        <v>4</v>
      </c>
      <c r="J7284">
        <v>738.71</v>
      </c>
    </row>
    <row r="7285" spans="1:10" x14ac:dyDescent="0.2">
      <c r="A7285" t="s">
        <v>7523</v>
      </c>
      <c r="B7285" t="s">
        <v>33701</v>
      </c>
      <c r="I7285" t="s">
        <v>4</v>
      </c>
      <c r="J7285">
        <v>947.88</v>
      </c>
    </row>
    <row r="7286" spans="1:10" x14ac:dyDescent="0.2">
      <c r="A7286" t="s">
        <v>7524</v>
      </c>
      <c r="B7286" t="s">
        <v>33701</v>
      </c>
      <c r="I7286" t="s">
        <v>4</v>
      </c>
      <c r="J7286">
        <v>947.88</v>
      </c>
    </row>
    <row r="7287" spans="1:10" x14ac:dyDescent="0.2">
      <c r="A7287" t="s">
        <v>7525</v>
      </c>
      <c r="B7287" t="s">
        <v>33702</v>
      </c>
      <c r="I7287" t="s">
        <v>4</v>
      </c>
      <c r="J7287">
        <v>1210.58</v>
      </c>
    </row>
    <row r="7288" spans="1:10" x14ac:dyDescent="0.2">
      <c r="A7288" t="s">
        <v>7526</v>
      </c>
      <c r="B7288" t="s">
        <v>33702</v>
      </c>
      <c r="I7288" t="s">
        <v>4</v>
      </c>
      <c r="J7288">
        <v>1210.58</v>
      </c>
    </row>
    <row r="7289" spans="1:10" x14ac:dyDescent="0.2">
      <c r="A7289" t="s">
        <v>7527</v>
      </c>
      <c r="B7289" t="s">
        <v>33703</v>
      </c>
      <c r="I7289" t="s">
        <v>4</v>
      </c>
      <c r="J7289">
        <v>1442.58</v>
      </c>
    </row>
    <row r="7290" spans="1:10" x14ac:dyDescent="0.2">
      <c r="A7290" t="s">
        <v>7528</v>
      </c>
      <c r="B7290" t="s">
        <v>33703</v>
      </c>
      <c r="I7290" t="s">
        <v>4</v>
      </c>
      <c r="J7290">
        <v>1442.58</v>
      </c>
    </row>
    <row r="7291" spans="1:10" x14ac:dyDescent="0.2">
      <c r="A7291" t="s">
        <v>7529</v>
      </c>
      <c r="B7291" t="s">
        <v>33704</v>
      </c>
      <c r="I7291" t="s">
        <v>4</v>
      </c>
      <c r="J7291">
        <v>1724.36</v>
      </c>
    </row>
    <row r="7292" spans="1:10" x14ac:dyDescent="0.2">
      <c r="A7292" t="s">
        <v>7530</v>
      </c>
      <c r="B7292" t="s">
        <v>33704</v>
      </c>
      <c r="I7292" t="s">
        <v>4</v>
      </c>
      <c r="J7292">
        <v>1724.36</v>
      </c>
    </row>
    <row r="7293" spans="1:10" x14ac:dyDescent="0.2">
      <c r="A7293" t="s">
        <v>7531</v>
      </c>
      <c r="B7293" t="s">
        <v>33705</v>
      </c>
      <c r="I7293" t="s">
        <v>4</v>
      </c>
      <c r="J7293">
        <v>1922.65</v>
      </c>
    </row>
    <row r="7294" spans="1:10" x14ac:dyDescent="0.2">
      <c r="A7294" t="s">
        <v>7532</v>
      </c>
      <c r="B7294" t="s">
        <v>33705</v>
      </c>
      <c r="I7294" t="s">
        <v>4</v>
      </c>
      <c r="J7294">
        <v>1922.65</v>
      </c>
    </row>
    <row r="7295" spans="1:10" x14ac:dyDescent="0.2">
      <c r="A7295" t="s">
        <v>7533</v>
      </c>
      <c r="B7295" t="s">
        <v>33706</v>
      </c>
      <c r="I7295" t="s">
        <v>4</v>
      </c>
      <c r="J7295">
        <v>2217.3000000000002</v>
      </c>
    </row>
    <row r="7296" spans="1:10" x14ac:dyDescent="0.2">
      <c r="A7296" t="s">
        <v>7534</v>
      </c>
      <c r="B7296" t="s">
        <v>33706</v>
      </c>
      <c r="I7296" t="s">
        <v>4</v>
      </c>
      <c r="J7296">
        <v>2217.3000000000002</v>
      </c>
    </row>
    <row r="7297" spans="1:10" x14ac:dyDescent="0.2">
      <c r="A7297" t="s">
        <v>7535</v>
      </c>
      <c r="B7297" t="s">
        <v>33707</v>
      </c>
      <c r="I7297" t="s">
        <v>4</v>
      </c>
      <c r="J7297">
        <v>2490.12</v>
      </c>
    </row>
    <row r="7298" spans="1:10" x14ac:dyDescent="0.2">
      <c r="A7298" t="s">
        <v>7536</v>
      </c>
      <c r="B7298" t="s">
        <v>33707</v>
      </c>
      <c r="I7298" t="s">
        <v>4</v>
      </c>
      <c r="J7298">
        <v>2490.12</v>
      </c>
    </row>
    <row r="7299" spans="1:10" x14ac:dyDescent="0.2">
      <c r="A7299" t="s">
        <v>7537</v>
      </c>
      <c r="B7299" t="s">
        <v>33708</v>
      </c>
      <c r="I7299" t="s">
        <v>4</v>
      </c>
      <c r="J7299">
        <v>3258.56</v>
      </c>
    </row>
    <row r="7300" spans="1:10" x14ac:dyDescent="0.2">
      <c r="A7300" t="s">
        <v>7538</v>
      </c>
      <c r="B7300" t="s">
        <v>33708</v>
      </c>
      <c r="I7300" t="s">
        <v>4</v>
      </c>
      <c r="J7300">
        <v>3258.56</v>
      </c>
    </row>
    <row r="7301" spans="1:10" x14ac:dyDescent="0.2">
      <c r="A7301" t="s">
        <v>7539</v>
      </c>
      <c r="B7301" t="s">
        <v>33709</v>
      </c>
      <c r="I7301" t="s">
        <v>4</v>
      </c>
      <c r="J7301">
        <v>5577.63</v>
      </c>
    </row>
    <row r="7302" spans="1:10" x14ac:dyDescent="0.2">
      <c r="A7302" t="s">
        <v>7540</v>
      </c>
      <c r="B7302" t="s">
        <v>33709</v>
      </c>
      <c r="I7302" t="s">
        <v>4</v>
      </c>
      <c r="J7302">
        <v>5577.63</v>
      </c>
    </row>
    <row r="7303" spans="1:10" x14ac:dyDescent="0.2">
      <c r="A7303" t="s">
        <v>7541</v>
      </c>
      <c r="B7303" t="s">
        <v>33710</v>
      </c>
      <c r="I7303" t="s">
        <v>4</v>
      </c>
      <c r="J7303">
        <v>29593.1</v>
      </c>
    </row>
    <row r="7304" spans="1:10" x14ac:dyDescent="0.2">
      <c r="A7304" t="s">
        <v>7542</v>
      </c>
      <c r="B7304" t="s">
        <v>33710</v>
      </c>
      <c r="I7304" t="s">
        <v>4</v>
      </c>
      <c r="J7304">
        <v>29593.1</v>
      </c>
    </row>
    <row r="7305" spans="1:10" x14ac:dyDescent="0.2">
      <c r="A7305" t="s">
        <v>7543</v>
      </c>
      <c r="B7305" t="s">
        <v>33711</v>
      </c>
      <c r="I7305" t="s">
        <v>4</v>
      </c>
      <c r="J7305">
        <v>21152.62</v>
      </c>
    </row>
    <row r="7306" spans="1:10" x14ac:dyDescent="0.2">
      <c r="A7306" t="s">
        <v>7544</v>
      </c>
      <c r="B7306" t="s">
        <v>33711</v>
      </c>
      <c r="I7306" t="s">
        <v>4</v>
      </c>
      <c r="J7306">
        <v>21152.62</v>
      </c>
    </row>
    <row r="7307" spans="1:10" x14ac:dyDescent="0.2">
      <c r="A7307" t="s">
        <v>7545</v>
      </c>
      <c r="B7307" t="s">
        <v>33712</v>
      </c>
      <c r="I7307" t="s">
        <v>4</v>
      </c>
      <c r="J7307">
        <v>32661.55</v>
      </c>
    </row>
    <row r="7308" spans="1:10" x14ac:dyDescent="0.2">
      <c r="A7308" t="s">
        <v>7546</v>
      </c>
      <c r="B7308" t="s">
        <v>33712</v>
      </c>
      <c r="I7308" t="s">
        <v>4</v>
      </c>
      <c r="J7308">
        <v>32661.55</v>
      </c>
    </row>
    <row r="7309" spans="1:10" x14ac:dyDescent="0.2">
      <c r="A7309" t="s">
        <v>7547</v>
      </c>
      <c r="B7309" t="s">
        <v>33713</v>
      </c>
      <c r="I7309" t="s">
        <v>4</v>
      </c>
      <c r="J7309">
        <v>32026.78</v>
      </c>
    </row>
    <row r="7310" spans="1:10" x14ac:dyDescent="0.2">
      <c r="A7310" t="s">
        <v>7548</v>
      </c>
      <c r="B7310" t="s">
        <v>33713</v>
      </c>
      <c r="I7310" t="s">
        <v>4</v>
      </c>
      <c r="J7310">
        <v>32026.78</v>
      </c>
    </row>
    <row r="7311" spans="1:10" x14ac:dyDescent="0.2">
      <c r="A7311" t="s">
        <v>7549</v>
      </c>
      <c r="B7311" t="s">
        <v>33714</v>
      </c>
      <c r="I7311" t="s">
        <v>4</v>
      </c>
      <c r="J7311">
        <v>100.88</v>
      </c>
    </row>
    <row r="7312" spans="1:10" x14ac:dyDescent="0.2">
      <c r="A7312" t="s">
        <v>7550</v>
      </c>
      <c r="B7312" t="s">
        <v>33714</v>
      </c>
      <c r="I7312" t="s">
        <v>4</v>
      </c>
      <c r="J7312">
        <v>100.88</v>
      </c>
    </row>
    <row r="7313" spans="1:10" x14ac:dyDescent="0.2">
      <c r="A7313" t="s">
        <v>7551</v>
      </c>
      <c r="B7313" t="s">
        <v>33715</v>
      </c>
      <c r="I7313" t="s">
        <v>4</v>
      </c>
      <c r="J7313">
        <v>160.04</v>
      </c>
    </row>
    <row r="7314" spans="1:10" x14ac:dyDescent="0.2">
      <c r="A7314" t="s">
        <v>7552</v>
      </c>
      <c r="B7314" t="s">
        <v>33715</v>
      </c>
      <c r="I7314" t="s">
        <v>4</v>
      </c>
      <c r="J7314">
        <v>160.04</v>
      </c>
    </row>
    <row r="7315" spans="1:10" x14ac:dyDescent="0.2">
      <c r="A7315" t="s">
        <v>7553</v>
      </c>
      <c r="B7315" t="s">
        <v>33716</v>
      </c>
      <c r="I7315" t="s">
        <v>4</v>
      </c>
      <c r="J7315">
        <v>246.76</v>
      </c>
    </row>
    <row r="7316" spans="1:10" x14ac:dyDescent="0.2">
      <c r="A7316" t="s">
        <v>7554</v>
      </c>
      <c r="B7316" t="s">
        <v>33716</v>
      </c>
      <c r="I7316" t="s">
        <v>4</v>
      </c>
      <c r="J7316">
        <v>246.76</v>
      </c>
    </row>
    <row r="7317" spans="1:10" x14ac:dyDescent="0.2">
      <c r="A7317" t="s">
        <v>7555</v>
      </c>
      <c r="B7317" t="s">
        <v>33717</v>
      </c>
      <c r="I7317" t="s">
        <v>4</v>
      </c>
      <c r="J7317">
        <v>308.44</v>
      </c>
    </row>
    <row r="7318" spans="1:10" x14ac:dyDescent="0.2">
      <c r="A7318" t="s">
        <v>7556</v>
      </c>
      <c r="B7318" t="s">
        <v>33717</v>
      </c>
      <c r="I7318" t="s">
        <v>4</v>
      </c>
      <c r="J7318">
        <v>308.44</v>
      </c>
    </row>
    <row r="7319" spans="1:10" x14ac:dyDescent="0.2">
      <c r="A7319" t="s">
        <v>7557</v>
      </c>
      <c r="B7319" t="s">
        <v>33718</v>
      </c>
      <c r="I7319" t="s">
        <v>4</v>
      </c>
      <c r="J7319">
        <v>630.48</v>
      </c>
    </row>
    <row r="7320" spans="1:10" x14ac:dyDescent="0.2">
      <c r="A7320" t="s">
        <v>7558</v>
      </c>
      <c r="B7320" t="s">
        <v>33718</v>
      </c>
      <c r="I7320" t="s">
        <v>4</v>
      </c>
      <c r="J7320">
        <v>630.48</v>
      </c>
    </row>
    <row r="7321" spans="1:10" x14ac:dyDescent="0.2">
      <c r="A7321" t="s">
        <v>7559</v>
      </c>
      <c r="B7321" t="s">
        <v>33719</v>
      </c>
      <c r="I7321" t="s">
        <v>4</v>
      </c>
      <c r="J7321">
        <v>812.4</v>
      </c>
    </row>
    <row r="7322" spans="1:10" x14ac:dyDescent="0.2">
      <c r="A7322" t="s">
        <v>7560</v>
      </c>
      <c r="B7322" t="s">
        <v>33719</v>
      </c>
      <c r="I7322" t="s">
        <v>4</v>
      </c>
      <c r="J7322">
        <v>812.4</v>
      </c>
    </row>
    <row r="7323" spans="1:10" x14ac:dyDescent="0.2">
      <c r="A7323" t="s">
        <v>7561</v>
      </c>
      <c r="B7323" t="s">
        <v>33720</v>
      </c>
      <c r="I7323" t="s">
        <v>4</v>
      </c>
      <c r="J7323">
        <v>1000.68</v>
      </c>
    </row>
    <row r="7324" spans="1:10" x14ac:dyDescent="0.2">
      <c r="A7324" t="s">
        <v>7562</v>
      </c>
      <c r="B7324" t="s">
        <v>33720</v>
      </c>
      <c r="I7324" t="s">
        <v>4</v>
      </c>
      <c r="J7324">
        <v>1000.68</v>
      </c>
    </row>
    <row r="7325" spans="1:10" x14ac:dyDescent="0.2">
      <c r="A7325" t="s">
        <v>7563</v>
      </c>
      <c r="B7325" t="s">
        <v>33721</v>
      </c>
      <c r="I7325" t="s">
        <v>4</v>
      </c>
      <c r="J7325">
        <v>1592.28</v>
      </c>
    </row>
    <row r="7326" spans="1:10" x14ac:dyDescent="0.2">
      <c r="A7326" t="s">
        <v>7564</v>
      </c>
      <c r="B7326" t="s">
        <v>33721</v>
      </c>
      <c r="I7326" t="s">
        <v>4</v>
      </c>
      <c r="J7326">
        <v>1592.28</v>
      </c>
    </row>
    <row r="7327" spans="1:10" x14ac:dyDescent="0.2">
      <c r="A7327" t="s">
        <v>7565</v>
      </c>
      <c r="B7327" t="s">
        <v>33722</v>
      </c>
      <c r="I7327" t="s">
        <v>4</v>
      </c>
      <c r="J7327">
        <v>2565.48</v>
      </c>
    </row>
    <row r="7328" spans="1:10" x14ac:dyDescent="0.2">
      <c r="A7328" t="s">
        <v>7566</v>
      </c>
      <c r="B7328" t="s">
        <v>33722</v>
      </c>
      <c r="I7328" t="s">
        <v>4</v>
      </c>
      <c r="J7328">
        <v>2565.48</v>
      </c>
    </row>
    <row r="7329" spans="1:10" x14ac:dyDescent="0.2">
      <c r="A7329" t="s">
        <v>7567</v>
      </c>
      <c r="B7329" t="s">
        <v>33723</v>
      </c>
      <c r="I7329" t="s">
        <v>4</v>
      </c>
      <c r="J7329">
        <v>3244.28</v>
      </c>
    </row>
    <row r="7330" spans="1:10" x14ac:dyDescent="0.2">
      <c r="A7330" t="s">
        <v>7568</v>
      </c>
      <c r="B7330" t="s">
        <v>33723</v>
      </c>
      <c r="I7330" t="s">
        <v>4</v>
      </c>
      <c r="J7330">
        <v>3244.28</v>
      </c>
    </row>
    <row r="7331" spans="1:10" x14ac:dyDescent="0.2">
      <c r="A7331" t="s">
        <v>7569</v>
      </c>
      <c r="B7331" t="s">
        <v>33724</v>
      </c>
      <c r="I7331" t="s">
        <v>4</v>
      </c>
      <c r="J7331">
        <v>4008.6</v>
      </c>
    </row>
    <row r="7332" spans="1:10" x14ac:dyDescent="0.2">
      <c r="A7332" t="s">
        <v>7570</v>
      </c>
      <c r="B7332" t="s">
        <v>33724</v>
      </c>
      <c r="I7332" t="s">
        <v>4</v>
      </c>
      <c r="J7332">
        <v>4008.6</v>
      </c>
    </row>
    <row r="7333" spans="1:10" x14ac:dyDescent="0.2">
      <c r="A7333" t="s">
        <v>7571</v>
      </c>
      <c r="B7333" t="s">
        <v>33725</v>
      </c>
      <c r="I7333" t="s">
        <v>4</v>
      </c>
      <c r="J7333">
        <v>5765.24</v>
      </c>
    </row>
    <row r="7334" spans="1:10" x14ac:dyDescent="0.2">
      <c r="A7334" t="s">
        <v>7572</v>
      </c>
      <c r="B7334" t="s">
        <v>33725</v>
      </c>
      <c r="I7334" t="s">
        <v>4</v>
      </c>
      <c r="J7334">
        <v>5765.24</v>
      </c>
    </row>
    <row r="7335" spans="1:10" x14ac:dyDescent="0.2">
      <c r="A7335" t="s">
        <v>7573</v>
      </c>
      <c r="B7335" t="s">
        <v>33726</v>
      </c>
      <c r="I7335" t="s">
        <v>4</v>
      </c>
      <c r="J7335">
        <v>109.6</v>
      </c>
    </row>
    <row r="7336" spans="1:10" x14ac:dyDescent="0.2">
      <c r="A7336" t="s">
        <v>7574</v>
      </c>
      <c r="B7336" t="s">
        <v>33726</v>
      </c>
      <c r="I7336" t="s">
        <v>4</v>
      </c>
      <c r="J7336">
        <v>109.6</v>
      </c>
    </row>
    <row r="7337" spans="1:10" x14ac:dyDescent="0.2">
      <c r="A7337" t="s">
        <v>7575</v>
      </c>
      <c r="B7337" t="s">
        <v>33727</v>
      </c>
      <c r="I7337" t="s">
        <v>4</v>
      </c>
      <c r="J7337">
        <v>222.4</v>
      </c>
    </row>
    <row r="7338" spans="1:10" x14ac:dyDescent="0.2">
      <c r="A7338" t="s">
        <v>7576</v>
      </c>
      <c r="B7338" t="s">
        <v>33727</v>
      </c>
      <c r="I7338" t="s">
        <v>4</v>
      </c>
      <c r="J7338">
        <v>222.4</v>
      </c>
    </row>
    <row r="7339" spans="1:10" x14ac:dyDescent="0.2">
      <c r="A7339" t="s">
        <v>7577</v>
      </c>
      <c r="B7339" t="s">
        <v>33728</v>
      </c>
      <c r="I7339" t="s">
        <v>4</v>
      </c>
      <c r="J7339">
        <v>346</v>
      </c>
    </row>
    <row r="7340" spans="1:10" x14ac:dyDescent="0.2">
      <c r="A7340" t="s">
        <v>7578</v>
      </c>
      <c r="B7340" t="s">
        <v>33728</v>
      </c>
      <c r="I7340" t="s">
        <v>4</v>
      </c>
      <c r="J7340">
        <v>346</v>
      </c>
    </row>
    <row r="7341" spans="1:10" x14ac:dyDescent="0.2">
      <c r="A7341" t="s">
        <v>7579</v>
      </c>
      <c r="B7341" t="s">
        <v>33729</v>
      </c>
      <c r="I7341" t="s">
        <v>4</v>
      </c>
      <c r="J7341">
        <v>540</v>
      </c>
    </row>
    <row r="7342" spans="1:10" x14ac:dyDescent="0.2">
      <c r="A7342" t="s">
        <v>7580</v>
      </c>
      <c r="B7342" t="s">
        <v>33729</v>
      </c>
      <c r="I7342" t="s">
        <v>4</v>
      </c>
      <c r="J7342">
        <v>540</v>
      </c>
    </row>
    <row r="7343" spans="1:10" x14ac:dyDescent="0.2">
      <c r="A7343" t="s">
        <v>7581</v>
      </c>
      <c r="B7343" t="s">
        <v>33730</v>
      </c>
      <c r="I7343" t="s">
        <v>4</v>
      </c>
      <c r="J7343">
        <v>864</v>
      </c>
    </row>
    <row r="7344" spans="1:10" x14ac:dyDescent="0.2">
      <c r="A7344" t="s">
        <v>7582</v>
      </c>
      <c r="B7344" t="s">
        <v>33730</v>
      </c>
      <c r="I7344" t="s">
        <v>4</v>
      </c>
      <c r="J7344">
        <v>864</v>
      </c>
    </row>
    <row r="7345" spans="1:10" x14ac:dyDescent="0.2">
      <c r="A7345" t="s">
        <v>7583</v>
      </c>
      <c r="B7345" t="s">
        <v>33731</v>
      </c>
      <c r="I7345" t="s">
        <v>4</v>
      </c>
      <c r="J7345">
        <v>1408</v>
      </c>
    </row>
    <row r="7346" spans="1:10" x14ac:dyDescent="0.2">
      <c r="A7346" t="s">
        <v>7584</v>
      </c>
      <c r="B7346" t="s">
        <v>33731</v>
      </c>
      <c r="I7346" t="s">
        <v>4</v>
      </c>
      <c r="J7346">
        <v>1408</v>
      </c>
    </row>
    <row r="7347" spans="1:10" x14ac:dyDescent="0.2">
      <c r="A7347" t="s">
        <v>7585</v>
      </c>
      <c r="B7347" t="s">
        <v>33732</v>
      </c>
      <c r="I7347" t="s">
        <v>4</v>
      </c>
      <c r="J7347">
        <v>2200</v>
      </c>
    </row>
    <row r="7348" spans="1:10" x14ac:dyDescent="0.2">
      <c r="A7348" t="s">
        <v>7586</v>
      </c>
      <c r="B7348" t="s">
        <v>33732</v>
      </c>
      <c r="I7348" t="s">
        <v>4</v>
      </c>
      <c r="J7348">
        <v>2200</v>
      </c>
    </row>
    <row r="7349" spans="1:10" x14ac:dyDescent="0.2">
      <c r="A7349" t="s">
        <v>7587</v>
      </c>
      <c r="B7349" t="s">
        <v>33733</v>
      </c>
      <c r="I7349" t="s">
        <v>4</v>
      </c>
      <c r="J7349">
        <v>3492</v>
      </c>
    </row>
    <row r="7350" spans="1:10" x14ac:dyDescent="0.2">
      <c r="A7350" t="s">
        <v>7588</v>
      </c>
      <c r="B7350" t="s">
        <v>33733</v>
      </c>
      <c r="I7350" t="s">
        <v>4</v>
      </c>
      <c r="J7350">
        <v>3492</v>
      </c>
    </row>
    <row r="7351" spans="1:10" x14ac:dyDescent="0.2">
      <c r="A7351" t="s">
        <v>7589</v>
      </c>
      <c r="B7351" t="s">
        <v>33734</v>
      </c>
      <c r="I7351" t="s">
        <v>4</v>
      </c>
      <c r="J7351">
        <v>5490.6</v>
      </c>
    </row>
    <row r="7352" spans="1:10" x14ac:dyDescent="0.2">
      <c r="A7352" t="s">
        <v>7590</v>
      </c>
      <c r="B7352" t="s">
        <v>33734</v>
      </c>
      <c r="I7352" t="s">
        <v>4</v>
      </c>
      <c r="J7352">
        <v>5490.6</v>
      </c>
    </row>
    <row r="7353" spans="1:10" x14ac:dyDescent="0.2">
      <c r="A7353" t="s">
        <v>7591</v>
      </c>
      <c r="B7353" t="s">
        <v>33735</v>
      </c>
      <c r="I7353" t="s">
        <v>5</v>
      </c>
      <c r="J7353">
        <v>133.4</v>
      </c>
    </row>
    <row r="7354" spans="1:10" x14ac:dyDescent="0.2">
      <c r="A7354" t="s">
        <v>7592</v>
      </c>
      <c r="B7354" t="s">
        <v>33735</v>
      </c>
      <c r="I7354" t="s">
        <v>5</v>
      </c>
      <c r="J7354">
        <v>133.4</v>
      </c>
    </row>
    <row r="7355" spans="1:10" x14ac:dyDescent="0.2">
      <c r="A7355" t="s">
        <v>7593</v>
      </c>
      <c r="B7355" t="s">
        <v>33736</v>
      </c>
      <c r="I7355" t="s">
        <v>5</v>
      </c>
      <c r="J7355">
        <v>204.69</v>
      </c>
    </row>
    <row r="7356" spans="1:10" x14ac:dyDescent="0.2">
      <c r="A7356" t="s">
        <v>7594</v>
      </c>
      <c r="B7356" t="s">
        <v>33736</v>
      </c>
      <c r="I7356" t="s">
        <v>5</v>
      </c>
      <c r="J7356">
        <v>204.69</v>
      </c>
    </row>
    <row r="7357" spans="1:10" x14ac:dyDescent="0.2">
      <c r="A7357" t="s">
        <v>7595</v>
      </c>
      <c r="B7357" t="s">
        <v>33737</v>
      </c>
      <c r="I7357" t="s">
        <v>5</v>
      </c>
      <c r="J7357">
        <v>348.77</v>
      </c>
    </row>
    <row r="7358" spans="1:10" x14ac:dyDescent="0.2">
      <c r="A7358" t="s">
        <v>7596</v>
      </c>
      <c r="B7358" t="s">
        <v>33737</v>
      </c>
      <c r="I7358" t="s">
        <v>5</v>
      </c>
      <c r="J7358">
        <v>348.77</v>
      </c>
    </row>
    <row r="7359" spans="1:10" x14ac:dyDescent="0.2">
      <c r="A7359" t="s">
        <v>7597</v>
      </c>
      <c r="B7359" t="s">
        <v>33738</v>
      </c>
      <c r="I7359" t="s">
        <v>5</v>
      </c>
      <c r="J7359">
        <v>379.47</v>
      </c>
    </row>
    <row r="7360" spans="1:10" x14ac:dyDescent="0.2">
      <c r="A7360" t="s">
        <v>7598</v>
      </c>
      <c r="B7360" t="s">
        <v>33738</v>
      </c>
      <c r="I7360" t="s">
        <v>5</v>
      </c>
      <c r="J7360">
        <v>379.47</v>
      </c>
    </row>
    <row r="7361" spans="1:10" x14ac:dyDescent="0.2">
      <c r="A7361" t="s">
        <v>7599</v>
      </c>
      <c r="B7361" t="s">
        <v>33739</v>
      </c>
      <c r="I7361" t="s">
        <v>5</v>
      </c>
      <c r="J7361">
        <v>662.94</v>
      </c>
    </row>
    <row r="7362" spans="1:10" x14ac:dyDescent="0.2">
      <c r="A7362" t="s">
        <v>7600</v>
      </c>
      <c r="B7362" t="s">
        <v>33739</v>
      </c>
      <c r="I7362" t="s">
        <v>5</v>
      </c>
      <c r="J7362">
        <v>662.94</v>
      </c>
    </row>
    <row r="7363" spans="1:10" x14ac:dyDescent="0.2">
      <c r="A7363" t="s">
        <v>7601</v>
      </c>
      <c r="B7363" t="s">
        <v>33740</v>
      </c>
      <c r="I7363" t="s">
        <v>5</v>
      </c>
      <c r="J7363">
        <v>2436.7199999999998</v>
      </c>
    </row>
    <row r="7364" spans="1:10" x14ac:dyDescent="0.2">
      <c r="A7364" t="s">
        <v>7602</v>
      </c>
      <c r="B7364" t="s">
        <v>33740</v>
      </c>
      <c r="I7364" t="s">
        <v>5</v>
      </c>
      <c r="J7364">
        <v>2436.7199999999998</v>
      </c>
    </row>
    <row r="7365" spans="1:10" x14ac:dyDescent="0.2">
      <c r="A7365" t="s">
        <v>7603</v>
      </c>
      <c r="B7365" t="s">
        <v>33741</v>
      </c>
      <c r="I7365" t="s">
        <v>5</v>
      </c>
      <c r="J7365">
        <v>2726.75</v>
      </c>
    </row>
    <row r="7366" spans="1:10" x14ac:dyDescent="0.2">
      <c r="A7366" t="s">
        <v>7604</v>
      </c>
      <c r="B7366" t="s">
        <v>33741</v>
      </c>
      <c r="I7366" t="s">
        <v>5</v>
      </c>
      <c r="J7366">
        <v>2726.75</v>
      </c>
    </row>
    <row r="7367" spans="1:10" x14ac:dyDescent="0.2">
      <c r="A7367" t="s">
        <v>7605</v>
      </c>
      <c r="B7367" t="s">
        <v>33742</v>
      </c>
      <c r="I7367" t="s">
        <v>5</v>
      </c>
      <c r="J7367">
        <v>3591.36</v>
      </c>
    </row>
    <row r="7368" spans="1:10" x14ac:dyDescent="0.2">
      <c r="A7368" t="s">
        <v>7606</v>
      </c>
      <c r="B7368" t="s">
        <v>33742</v>
      </c>
      <c r="I7368" t="s">
        <v>5</v>
      </c>
      <c r="J7368">
        <v>3591.36</v>
      </c>
    </row>
    <row r="7369" spans="1:10" x14ac:dyDescent="0.2">
      <c r="A7369" t="s">
        <v>7607</v>
      </c>
      <c r="B7369" t="s">
        <v>33743</v>
      </c>
      <c r="I7369" t="s">
        <v>5</v>
      </c>
      <c r="J7369">
        <v>8922.2999999999993</v>
      </c>
    </row>
    <row r="7370" spans="1:10" x14ac:dyDescent="0.2">
      <c r="A7370" t="s">
        <v>7608</v>
      </c>
      <c r="B7370" t="s">
        <v>33743</v>
      </c>
      <c r="I7370" t="s">
        <v>5</v>
      </c>
      <c r="J7370">
        <v>8922.2999999999993</v>
      </c>
    </row>
    <row r="7371" spans="1:10" x14ac:dyDescent="0.2">
      <c r="A7371" t="s">
        <v>7609</v>
      </c>
      <c r="B7371" t="s">
        <v>33744</v>
      </c>
      <c r="I7371" t="s">
        <v>5</v>
      </c>
      <c r="J7371">
        <v>15151.79</v>
      </c>
    </row>
    <row r="7372" spans="1:10" x14ac:dyDescent="0.2">
      <c r="A7372" t="s">
        <v>7610</v>
      </c>
      <c r="B7372" t="s">
        <v>33744</v>
      </c>
      <c r="I7372" t="s">
        <v>5</v>
      </c>
      <c r="J7372">
        <v>15151.79</v>
      </c>
    </row>
    <row r="7373" spans="1:10" x14ac:dyDescent="0.2">
      <c r="A7373" t="s">
        <v>7611</v>
      </c>
      <c r="B7373" t="s">
        <v>33745</v>
      </c>
      <c r="I7373" t="s">
        <v>5</v>
      </c>
      <c r="J7373">
        <v>17022.91</v>
      </c>
    </row>
    <row r="7374" spans="1:10" x14ac:dyDescent="0.2">
      <c r="A7374" t="s">
        <v>7612</v>
      </c>
      <c r="B7374" t="s">
        <v>33745</v>
      </c>
      <c r="I7374" t="s">
        <v>5</v>
      </c>
      <c r="J7374">
        <v>17022.91</v>
      </c>
    </row>
    <row r="7375" spans="1:10" x14ac:dyDescent="0.2">
      <c r="A7375" t="s">
        <v>7613</v>
      </c>
      <c r="B7375" t="s">
        <v>33746</v>
      </c>
      <c r="I7375" t="s">
        <v>5</v>
      </c>
      <c r="J7375">
        <v>19335.43</v>
      </c>
    </row>
    <row r="7376" spans="1:10" x14ac:dyDescent="0.2">
      <c r="A7376" t="s">
        <v>7614</v>
      </c>
      <c r="B7376" t="s">
        <v>33746</v>
      </c>
      <c r="I7376" t="s">
        <v>5</v>
      </c>
      <c r="J7376">
        <v>19335.43</v>
      </c>
    </row>
    <row r="7377" spans="1:10" x14ac:dyDescent="0.2">
      <c r="A7377" t="s">
        <v>7615</v>
      </c>
      <c r="B7377" t="s">
        <v>33747</v>
      </c>
      <c r="I7377" t="s">
        <v>5</v>
      </c>
      <c r="J7377">
        <v>98.13</v>
      </c>
    </row>
    <row r="7378" spans="1:10" x14ac:dyDescent="0.2">
      <c r="A7378" t="s">
        <v>7616</v>
      </c>
      <c r="B7378" t="s">
        <v>33747</v>
      </c>
      <c r="I7378" t="s">
        <v>5</v>
      </c>
      <c r="J7378">
        <v>98.13</v>
      </c>
    </row>
    <row r="7379" spans="1:10" x14ac:dyDescent="0.2">
      <c r="A7379" t="s">
        <v>7617</v>
      </c>
      <c r="B7379" t="s">
        <v>33748</v>
      </c>
      <c r="I7379" t="s">
        <v>5</v>
      </c>
      <c r="J7379">
        <v>149.62</v>
      </c>
    </row>
    <row r="7380" spans="1:10" x14ac:dyDescent="0.2">
      <c r="A7380" t="s">
        <v>7618</v>
      </c>
      <c r="B7380" t="s">
        <v>33748</v>
      </c>
      <c r="I7380" t="s">
        <v>5</v>
      </c>
      <c r="J7380">
        <v>149.62</v>
      </c>
    </row>
    <row r="7381" spans="1:10" x14ac:dyDescent="0.2">
      <c r="A7381" t="s">
        <v>7619</v>
      </c>
      <c r="B7381" t="s">
        <v>33749</v>
      </c>
      <c r="I7381" t="s">
        <v>5</v>
      </c>
      <c r="J7381">
        <v>213.06</v>
      </c>
    </row>
    <row r="7382" spans="1:10" x14ac:dyDescent="0.2">
      <c r="A7382" t="s">
        <v>7620</v>
      </c>
      <c r="B7382" t="s">
        <v>33749</v>
      </c>
      <c r="I7382" t="s">
        <v>5</v>
      </c>
      <c r="J7382">
        <v>213.06</v>
      </c>
    </row>
    <row r="7383" spans="1:10" x14ac:dyDescent="0.2">
      <c r="A7383" t="s">
        <v>7621</v>
      </c>
      <c r="B7383" t="s">
        <v>33750</v>
      </c>
      <c r="I7383" t="s">
        <v>5</v>
      </c>
      <c r="J7383">
        <v>359.67</v>
      </c>
    </row>
    <row r="7384" spans="1:10" x14ac:dyDescent="0.2">
      <c r="A7384" t="s">
        <v>7622</v>
      </c>
      <c r="B7384" t="s">
        <v>33750</v>
      </c>
      <c r="I7384" t="s">
        <v>5</v>
      </c>
      <c r="J7384">
        <v>359.67</v>
      </c>
    </row>
    <row r="7385" spans="1:10" x14ac:dyDescent="0.2">
      <c r="A7385" t="s">
        <v>7623</v>
      </c>
      <c r="B7385" t="s">
        <v>33751</v>
      </c>
      <c r="I7385" t="s">
        <v>5</v>
      </c>
      <c r="J7385">
        <v>440.88</v>
      </c>
    </row>
    <row r="7386" spans="1:10" x14ac:dyDescent="0.2">
      <c r="A7386" t="s">
        <v>7624</v>
      </c>
      <c r="B7386" t="s">
        <v>33751</v>
      </c>
      <c r="I7386" t="s">
        <v>5</v>
      </c>
      <c r="J7386">
        <v>440.88</v>
      </c>
    </row>
    <row r="7387" spans="1:10" x14ac:dyDescent="0.2">
      <c r="A7387" t="s">
        <v>7625</v>
      </c>
      <c r="B7387" t="s">
        <v>33752</v>
      </c>
      <c r="I7387" t="s">
        <v>5</v>
      </c>
      <c r="J7387">
        <v>759.36</v>
      </c>
    </row>
    <row r="7388" spans="1:10" x14ac:dyDescent="0.2">
      <c r="A7388" t="s">
        <v>7626</v>
      </c>
      <c r="B7388" t="s">
        <v>33752</v>
      </c>
      <c r="I7388" t="s">
        <v>5</v>
      </c>
      <c r="J7388">
        <v>759.36</v>
      </c>
    </row>
    <row r="7389" spans="1:10" x14ac:dyDescent="0.2">
      <c r="A7389" t="s">
        <v>7627</v>
      </c>
      <c r="B7389" t="s">
        <v>33753</v>
      </c>
      <c r="I7389" t="s">
        <v>5</v>
      </c>
      <c r="J7389">
        <v>2585.71</v>
      </c>
    </row>
    <row r="7390" spans="1:10" x14ac:dyDescent="0.2">
      <c r="A7390" t="s">
        <v>7628</v>
      </c>
      <c r="B7390" t="s">
        <v>33753</v>
      </c>
      <c r="I7390" t="s">
        <v>5</v>
      </c>
      <c r="J7390">
        <v>2585.71</v>
      </c>
    </row>
    <row r="7391" spans="1:10" x14ac:dyDescent="0.2">
      <c r="A7391" t="s">
        <v>7629</v>
      </c>
      <c r="B7391" t="s">
        <v>33754</v>
      </c>
      <c r="I7391" t="s">
        <v>5</v>
      </c>
      <c r="J7391">
        <v>4087.71</v>
      </c>
    </row>
    <row r="7392" spans="1:10" x14ac:dyDescent="0.2">
      <c r="A7392" t="s">
        <v>7630</v>
      </c>
      <c r="B7392" t="s">
        <v>33754</v>
      </c>
      <c r="I7392" t="s">
        <v>5</v>
      </c>
      <c r="J7392">
        <v>4087.71</v>
      </c>
    </row>
    <row r="7393" spans="1:10" x14ac:dyDescent="0.2">
      <c r="A7393" t="s">
        <v>7631</v>
      </c>
      <c r="B7393" t="s">
        <v>33755</v>
      </c>
      <c r="I7393" t="s">
        <v>5</v>
      </c>
      <c r="J7393">
        <v>9132.0499999999993</v>
      </c>
    </row>
    <row r="7394" spans="1:10" x14ac:dyDescent="0.2">
      <c r="A7394" t="s">
        <v>7632</v>
      </c>
      <c r="B7394" t="s">
        <v>33755</v>
      </c>
      <c r="I7394" t="s">
        <v>5</v>
      </c>
      <c r="J7394">
        <v>9132.0499999999993</v>
      </c>
    </row>
    <row r="7395" spans="1:10" x14ac:dyDescent="0.2">
      <c r="A7395" t="s">
        <v>7633</v>
      </c>
      <c r="B7395" t="s">
        <v>33756</v>
      </c>
      <c r="I7395" t="s">
        <v>5</v>
      </c>
      <c r="J7395">
        <v>82.72</v>
      </c>
    </row>
    <row r="7396" spans="1:10" x14ac:dyDescent="0.2">
      <c r="A7396" t="s">
        <v>7634</v>
      </c>
      <c r="B7396" t="s">
        <v>33756</v>
      </c>
      <c r="I7396" t="s">
        <v>5</v>
      </c>
      <c r="J7396">
        <v>82.72</v>
      </c>
    </row>
    <row r="7397" spans="1:10" x14ac:dyDescent="0.2">
      <c r="A7397" t="s">
        <v>7635</v>
      </c>
      <c r="B7397" t="s">
        <v>33757</v>
      </c>
      <c r="I7397" t="s">
        <v>5</v>
      </c>
      <c r="J7397">
        <v>132.5</v>
      </c>
    </row>
    <row r="7398" spans="1:10" x14ac:dyDescent="0.2">
      <c r="A7398" t="s">
        <v>7636</v>
      </c>
      <c r="B7398" t="s">
        <v>33757</v>
      </c>
      <c r="I7398" t="s">
        <v>5</v>
      </c>
      <c r="J7398">
        <v>132.5</v>
      </c>
    </row>
    <row r="7399" spans="1:10" x14ac:dyDescent="0.2">
      <c r="A7399" t="s">
        <v>7637</v>
      </c>
      <c r="B7399" t="s">
        <v>33758</v>
      </c>
      <c r="I7399" t="s">
        <v>5</v>
      </c>
      <c r="J7399">
        <v>226.12</v>
      </c>
    </row>
    <row r="7400" spans="1:10" x14ac:dyDescent="0.2">
      <c r="A7400" t="s">
        <v>7638</v>
      </c>
      <c r="B7400" t="s">
        <v>33758</v>
      </c>
      <c r="I7400" t="s">
        <v>5</v>
      </c>
      <c r="J7400">
        <v>226.12</v>
      </c>
    </row>
    <row r="7401" spans="1:10" x14ac:dyDescent="0.2">
      <c r="A7401" t="s">
        <v>7639</v>
      </c>
      <c r="B7401" t="s">
        <v>33759</v>
      </c>
      <c r="I7401" t="s">
        <v>5</v>
      </c>
      <c r="J7401">
        <v>316.16000000000003</v>
      </c>
    </row>
    <row r="7402" spans="1:10" x14ac:dyDescent="0.2">
      <c r="A7402" t="s">
        <v>7640</v>
      </c>
      <c r="B7402" t="s">
        <v>33759</v>
      </c>
      <c r="I7402" t="s">
        <v>5</v>
      </c>
      <c r="J7402">
        <v>316.16000000000003</v>
      </c>
    </row>
    <row r="7403" spans="1:10" x14ac:dyDescent="0.2">
      <c r="A7403" t="s">
        <v>7641</v>
      </c>
      <c r="B7403" t="s">
        <v>33760</v>
      </c>
      <c r="I7403" t="s">
        <v>5</v>
      </c>
      <c r="J7403">
        <v>657.2</v>
      </c>
    </row>
    <row r="7404" spans="1:10" x14ac:dyDescent="0.2">
      <c r="A7404" t="s">
        <v>7642</v>
      </c>
      <c r="B7404" t="s">
        <v>33760</v>
      </c>
      <c r="I7404" t="s">
        <v>5</v>
      </c>
      <c r="J7404">
        <v>657.2</v>
      </c>
    </row>
    <row r="7405" spans="1:10" x14ac:dyDescent="0.2">
      <c r="A7405" t="s">
        <v>7643</v>
      </c>
      <c r="B7405" t="s">
        <v>33761</v>
      </c>
      <c r="I7405" t="s">
        <v>5</v>
      </c>
      <c r="J7405">
        <v>2079.02</v>
      </c>
    </row>
    <row r="7406" spans="1:10" x14ac:dyDescent="0.2">
      <c r="A7406" t="s">
        <v>7644</v>
      </c>
      <c r="B7406" t="s">
        <v>33761</v>
      </c>
      <c r="I7406" t="s">
        <v>5</v>
      </c>
      <c r="J7406">
        <v>2079.02</v>
      </c>
    </row>
    <row r="7407" spans="1:10" x14ac:dyDescent="0.2">
      <c r="A7407" t="s">
        <v>7645</v>
      </c>
      <c r="B7407" t="s">
        <v>33762</v>
      </c>
      <c r="I7407" t="s">
        <v>4</v>
      </c>
      <c r="J7407">
        <v>272</v>
      </c>
    </row>
    <row r="7408" spans="1:10" x14ac:dyDescent="0.2">
      <c r="A7408" t="s">
        <v>7646</v>
      </c>
      <c r="B7408" t="s">
        <v>33762</v>
      </c>
      <c r="I7408" t="s">
        <v>4</v>
      </c>
      <c r="J7408">
        <v>272</v>
      </c>
    </row>
    <row r="7409" spans="1:10" x14ac:dyDescent="0.2">
      <c r="A7409" t="s">
        <v>7647</v>
      </c>
      <c r="B7409" t="s">
        <v>33763</v>
      </c>
      <c r="I7409" t="s">
        <v>4</v>
      </c>
      <c r="J7409">
        <v>399.5</v>
      </c>
    </row>
    <row r="7410" spans="1:10" x14ac:dyDescent="0.2">
      <c r="A7410" t="s">
        <v>7648</v>
      </c>
      <c r="B7410" t="s">
        <v>33763</v>
      </c>
      <c r="I7410" t="s">
        <v>4</v>
      </c>
      <c r="J7410">
        <v>399.5</v>
      </c>
    </row>
    <row r="7411" spans="1:10" x14ac:dyDescent="0.2">
      <c r="A7411" t="s">
        <v>7649</v>
      </c>
      <c r="B7411" t="s">
        <v>33764</v>
      </c>
      <c r="I7411" t="s">
        <v>4</v>
      </c>
      <c r="J7411">
        <v>465</v>
      </c>
    </row>
    <row r="7412" spans="1:10" x14ac:dyDescent="0.2">
      <c r="A7412" t="s">
        <v>7650</v>
      </c>
      <c r="B7412" t="s">
        <v>33764</v>
      </c>
      <c r="I7412" t="s">
        <v>4</v>
      </c>
      <c r="J7412">
        <v>465</v>
      </c>
    </row>
    <row r="7413" spans="1:10" x14ac:dyDescent="0.2">
      <c r="A7413" t="s">
        <v>7651</v>
      </c>
      <c r="B7413" t="s">
        <v>33765</v>
      </c>
      <c r="I7413" t="s">
        <v>4</v>
      </c>
      <c r="J7413">
        <v>558</v>
      </c>
    </row>
    <row r="7414" spans="1:10" x14ac:dyDescent="0.2">
      <c r="A7414" t="s">
        <v>7652</v>
      </c>
      <c r="B7414" t="s">
        <v>33765</v>
      </c>
      <c r="I7414" t="s">
        <v>4</v>
      </c>
      <c r="J7414">
        <v>558</v>
      </c>
    </row>
    <row r="7415" spans="1:10" x14ac:dyDescent="0.2">
      <c r="A7415" t="s">
        <v>7653</v>
      </c>
      <c r="B7415" t="s">
        <v>33766</v>
      </c>
      <c r="I7415" t="s">
        <v>4</v>
      </c>
      <c r="J7415">
        <v>738.52</v>
      </c>
    </row>
    <row r="7416" spans="1:10" x14ac:dyDescent="0.2">
      <c r="A7416" t="s">
        <v>7654</v>
      </c>
      <c r="B7416" t="s">
        <v>33766</v>
      </c>
      <c r="I7416" t="s">
        <v>4</v>
      </c>
      <c r="J7416">
        <v>738.52</v>
      </c>
    </row>
    <row r="7417" spans="1:10" x14ac:dyDescent="0.2">
      <c r="A7417" t="s">
        <v>7655</v>
      </c>
      <c r="B7417" t="s">
        <v>33767</v>
      </c>
      <c r="I7417" t="s">
        <v>4</v>
      </c>
      <c r="J7417">
        <v>947</v>
      </c>
    </row>
    <row r="7418" spans="1:10" x14ac:dyDescent="0.2">
      <c r="A7418" t="s">
        <v>7656</v>
      </c>
      <c r="B7418" t="s">
        <v>33767</v>
      </c>
      <c r="I7418" t="s">
        <v>4</v>
      </c>
      <c r="J7418">
        <v>947</v>
      </c>
    </row>
    <row r="7419" spans="1:10" x14ac:dyDescent="0.2">
      <c r="A7419" t="s">
        <v>7657</v>
      </c>
      <c r="B7419" t="s">
        <v>33768</v>
      </c>
      <c r="I7419" t="s">
        <v>4</v>
      </c>
      <c r="J7419">
        <v>1125</v>
      </c>
    </row>
    <row r="7420" spans="1:10" x14ac:dyDescent="0.2">
      <c r="A7420" t="s">
        <v>7658</v>
      </c>
      <c r="B7420" t="s">
        <v>33768</v>
      </c>
      <c r="I7420" t="s">
        <v>4</v>
      </c>
      <c r="J7420">
        <v>1125</v>
      </c>
    </row>
    <row r="7421" spans="1:10" x14ac:dyDescent="0.2">
      <c r="A7421" t="s">
        <v>7659</v>
      </c>
      <c r="B7421" t="s">
        <v>33769</v>
      </c>
      <c r="I7421" t="s">
        <v>4</v>
      </c>
      <c r="J7421">
        <v>1628</v>
      </c>
    </row>
    <row r="7422" spans="1:10" x14ac:dyDescent="0.2">
      <c r="A7422" t="s">
        <v>7660</v>
      </c>
      <c r="B7422" t="s">
        <v>33769</v>
      </c>
      <c r="I7422" t="s">
        <v>4</v>
      </c>
      <c r="J7422">
        <v>1628</v>
      </c>
    </row>
    <row r="7423" spans="1:10" x14ac:dyDescent="0.2">
      <c r="A7423" t="s">
        <v>7661</v>
      </c>
      <c r="B7423" t="s">
        <v>33770</v>
      </c>
      <c r="I7423" t="s">
        <v>4</v>
      </c>
      <c r="J7423">
        <v>1990</v>
      </c>
    </row>
    <row r="7424" spans="1:10" x14ac:dyDescent="0.2">
      <c r="A7424" t="s">
        <v>7662</v>
      </c>
      <c r="B7424" t="s">
        <v>33770</v>
      </c>
      <c r="I7424" t="s">
        <v>4</v>
      </c>
      <c r="J7424">
        <v>1990</v>
      </c>
    </row>
    <row r="7425" spans="1:10" x14ac:dyDescent="0.2">
      <c r="A7425" t="s">
        <v>7663</v>
      </c>
      <c r="B7425" t="s">
        <v>33771</v>
      </c>
      <c r="I7425" t="s">
        <v>4</v>
      </c>
      <c r="J7425">
        <v>318</v>
      </c>
    </row>
    <row r="7426" spans="1:10" x14ac:dyDescent="0.2">
      <c r="A7426" t="s">
        <v>7664</v>
      </c>
      <c r="B7426" t="s">
        <v>33771</v>
      </c>
      <c r="I7426" t="s">
        <v>4</v>
      </c>
      <c r="J7426">
        <v>318</v>
      </c>
    </row>
    <row r="7427" spans="1:10" x14ac:dyDescent="0.2">
      <c r="A7427" t="s">
        <v>7665</v>
      </c>
      <c r="B7427" t="s">
        <v>33772</v>
      </c>
      <c r="I7427" t="s">
        <v>4</v>
      </c>
      <c r="J7427">
        <v>437</v>
      </c>
    </row>
    <row r="7428" spans="1:10" x14ac:dyDescent="0.2">
      <c r="A7428" t="s">
        <v>7666</v>
      </c>
      <c r="B7428" t="s">
        <v>33772</v>
      </c>
      <c r="I7428" t="s">
        <v>4</v>
      </c>
      <c r="J7428">
        <v>437</v>
      </c>
    </row>
    <row r="7429" spans="1:10" x14ac:dyDescent="0.2">
      <c r="A7429" t="s">
        <v>7667</v>
      </c>
      <c r="B7429" t="s">
        <v>33773</v>
      </c>
      <c r="I7429" t="s">
        <v>4</v>
      </c>
      <c r="J7429">
        <v>536</v>
      </c>
    </row>
    <row r="7430" spans="1:10" x14ac:dyDescent="0.2">
      <c r="A7430" t="s">
        <v>7668</v>
      </c>
      <c r="B7430" t="s">
        <v>33773</v>
      </c>
      <c r="I7430" t="s">
        <v>4</v>
      </c>
      <c r="J7430">
        <v>536</v>
      </c>
    </row>
    <row r="7431" spans="1:10" x14ac:dyDescent="0.2">
      <c r="A7431" t="s">
        <v>7669</v>
      </c>
      <c r="B7431" t="s">
        <v>33774</v>
      </c>
      <c r="I7431" t="s">
        <v>4</v>
      </c>
      <c r="J7431">
        <v>803</v>
      </c>
    </row>
    <row r="7432" spans="1:10" x14ac:dyDescent="0.2">
      <c r="A7432" t="s">
        <v>7670</v>
      </c>
      <c r="B7432" t="s">
        <v>33774</v>
      </c>
      <c r="I7432" t="s">
        <v>4</v>
      </c>
      <c r="J7432">
        <v>803</v>
      </c>
    </row>
    <row r="7433" spans="1:10" x14ac:dyDescent="0.2">
      <c r="A7433" t="s">
        <v>7671</v>
      </c>
      <c r="B7433" t="s">
        <v>33775</v>
      </c>
      <c r="I7433" t="s">
        <v>4</v>
      </c>
      <c r="J7433">
        <v>861</v>
      </c>
    </row>
    <row r="7434" spans="1:10" x14ac:dyDescent="0.2">
      <c r="A7434" t="s">
        <v>7672</v>
      </c>
      <c r="B7434" t="s">
        <v>33775</v>
      </c>
      <c r="I7434" t="s">
        <v>4</v>
      </c>
      <c r="J7434">
        <v>861</v>
      </c>
    </row>
    <row r="7435" spans="1:10" x14ac:dyDescent="0.2">
      <c r="A7435" t="s">
        <v>7673</v>
      </c>
      <c r="B7435" t="s">
        <v>33776</v>
      </c>
      <c r="I7435" t="s">
        <v>4</v>
      </c>
      <c r="J7435">
        <v>1206</v>
      </c>
    </row>
    <row r="7436" spans="1:10" x14ac:dyDescent="0.2">
      <c r="A7436" t="s">
        <v>7674</v>
      </c>
      <c r="B7436" t="s">
        <v>33776</v>
      </c>
      <c r="I7436" t="s">
        <v>4</v>
      </c>
      <c r="J7436">
        <v>1206</v>
      </c>
    </row>
    <row r="7437" spans="1:10" x14ac:dyDescent="0.2">
      <c r="A7437" t="s">
        <v>7675</v>
      </c>
      <c r="B7437" t="s">
        <v>33777</v>
      </c>
      <c r="I7437" t="s">
        <v>4</v>
      </c>
      <c r="J7437">
        <v>1240</v>
      </c>
    </row>
    <row r="7438" spans="1:10" x14ac:dyDescent="0.2">
      <c r="A7438" t="s">
        <v>7676</v>
      </c>
      <c r="B7438" t="s">
        <v>33777</v>
      </c>
      <c r="I7438" t="s">
        <v>4</v>
      </c>
      <c r="J7438">
        <v>1240</v>
      </c>
    </row>
    <row r="7439" spans="1:10" x14ac:dyDescent="0.2">
      <c r="A7439" t="s">
        <v>7677</v>
      </c>
      <c r="B7439" t="s">
        <v>33778</v>
      </c>
      <c r="I7439" t="s">
        <v>4</v>
      </c>
      <c r="J7439">
        <v>1794</v>
      </c>
    </row>
    <row r="7440" spans="1:10" x14ac:dyDescent="0.2">
      <c r="A7440" t="s">
        <v>7678</v>
      </c>
      <c r="B7440" t="s">
        <v>33778</v>
      </c>
      <c r="I7440" t="s">
        <v>4</v>
      </c>
      <c r="J7440">
        <v>1794</v>
      </c>
    </row>
    <row r="7441" spans="1:10" x14ac:dyDescent="0.2">
      <c r="A7441" t="s">
        <v>7679</v>
      </c>
      <c r="B7441" t="s">
        <v>33779</v>
      </c>
      <c r="I7441" t="s">
        <v>4</v>
      </c>
      <c r="J7441">
        <v>2695</v>
      </c>
    </row>
    <row r="7442" spans="1:10" x14ac:dyDescent="0.2">
      <c r="A7442" t="s">
        <v>7680</v>
      </c>
      <c r="B7442" t="s">
        <v>33779</v>
      </c>
      <c r="I7442" t="s">
        <v>4</v>
      </c>
      <c r="J7442">
        <v>2695</v>
      </c>
    </row>
    <row r="7443" spans="1:10" x14ac:dyDescent="0.2">
      <c r="A7443" t="s">
        <v>7681</v>
      </c>
      <c r="B7443" t="s">
        <v>33780</v>
      </c>
      <c r="I7443" t="s">
        <v>4</v>
      </c>
      <c r="J7443">
        <v>379</v>
      </c>
    </row>
    <row r="7444" spans="1:10" x14ac:dyDescent="0.2">
      <c r="A7444" t="s">
        <v>7682</v>
      </c>
      <c r="B7444" t="s">
        <v>33780</v>
      </c>
      <c r="I7444" t="s">
        <v>4</v>
      </c>
      <c r="J7444">
        <v>379</v>
      </c>
    </row>
    <row r="7445" spans="1:10" x14ac:dyDescent="0.2">
      <c r="A7445" t="s">
        <v>7683</v>
      </c>
      <c r="B7445" t="s">
        <v>33781</v>
      </c>
      <c r="I7445" t="s">
        <v>4</v>
      </c>
      <c r="J7445">
        <v>478</v>
      </c>
    </row>
    <row r="7446" spans="1:10" x14ac:dyDescent="0.2">
      <c r="A7446" t="s">
        <v>7684</v>
      </c>
      <c r="B7446" t="s">
        <v>33781</v>
      </c>
      <c r="I7446" t="s">
        <v>4</v>
      </c>
      <c r="J7446">
        <v>478</v>
      </c>
    </row>
    <row r="7447" spans="1:10" x14ac:dyDescent="0.2">
      <c r="A7447" t="s">
        <v>7685</v>
      </c>
      <c r="B7447" t="s">
        <v>33782</v>
      </c>
      <c r="I7447" t="s">
        <v>4</v>
      </c>
      <c r="J7447">
        <v>595</v>
      </c>
    </row>
    <row r="7448" spans="1:10" x14ac:dyDescent="0.2">
      <c r="A7448" t="s">
        <v>7686</v>
      </c>
      <c r="B7448" t="s">
        <v>33782</v>
      </c>
      <c r="I7448" t="s">
        <v>4</v>
      </c>
      <c r="J7448">
        <v>595</v>
      </c>
    </row>
    <row r="7449" spans="1:10" x14ac:dyDescent="0.2">
      <c r="A7449" t="s">
        <v>7687</v>
      </c>
      <c r="B7449" t="s">
        <v>33783</v>
      </c>
      <c r="I7449" t="s">
        <v>4</v>
      </c>
      <c r="J7449">
        <v>884</v>
      </c>
    </row>
    <row r="7450" spans="1:10" x14ac:dyDescent="0.2">
      <c r="A7450" t="s">
        <v>7688</v>
      </c>
      <c r="B7450" t="s">
        <v>33783</v>
      </c>
      <c r="I7450" t="s">
        <v>4</v>
      </c>
      <c r="J7450">
        <v>884</v>
      </c>
    </row>
    <row r="7451" spans="1:10" x14ac:dyDescent="0.2">
      <c r="A7451" t="s">
        <v>7689</v>
      </c>
      <c r="B7451" t="s">
        <v>33784</v>
      </c>
      <c r="I7451" t="s">
        <v>4</v>
      </c>
      <c r="J7451">
        <v>940</v>
      </c>
    </row>
    <row r="7452" spans="1:10" x14ac:dyDescent="0.2">
      <c r="A7452" t="s">
        <v>7690</v>
      </c>
      <c r="B7452" t="s">
        <v>33784</v>
      </c>
      <c r="I7452" t="s">
        <v>4</v>
      </c>
      <c r="J7452">
        <v>940</v>
      </c>
    </row>
    <row r="7453" spans="1:10" x14ac:dyDescent="0.2">
      <c r="A7453" t="s">
        <v>7691</v>
      </c>
      <c r="B7453" t="s">
        <v>33785</v>
      </c>
      <c r="I7453" t="s">
        <v>4</v>
      </c>
      <c r="J7453">
        <v>1326</v>
      </c>
    </row>
    <row r="7454" spans="1:10" x14ac:dyDescent="0.2">
      <c r="A7454" t="s">
        <v>7692</v>
      </c>
      <c r="B7454" t="s">
        <v>33785</v>
      </c>
      <c r="I7454" t="s">
        <v>4</v>
      </c>
      <c r="J7454">
        <v>1326</v>
      </c>
    </row>
    <row r="7455" spans="1:10" x14ac:dyDescent="0.2">
      <c r="A7455" t="s">
        <v>7693</v>
      </c>
      <c r="B7455" t="s">
        <v>33786</v>
      </c>
      <c r="I7455" t="s">
        <v>4</v>
      </c>
      <c r="J7455">
        <v>1364</v>
      </c>
    </row>
    <row r="7456" spans="1:10" x14ac:dyDescent="0.2">
      <c r="A7456" t="s">
        <v>7694</v>
      </c>
      <c r="B7456" t="s">
        <v>33786</v>
      </c>
      <c r="I7456" t="s">
        <v>4</v>
      </c>
      <c r="J7456">
        <v>1364</v>
      </c>
    </row>
    <row r="7457" spans="1:10" x14ac:dyDescent="0.2">
      <c r="A7457" t="s">
        <v>7695</v>
      </c>
      <c r="B7457" t="s">
        <v>33787</v>
      </c>
      <c r="I7457" t="s">
        <v>4</v>
      </c>
      <c r="J7457">
        <v>1962</v>
      </c>
    </row>
    <row r="7458" spans="1:10" x14ac:dyDescent="0.2">
      <c r="A7458" t="s">
        <v>7696</v>
      </c>
      <c r="B7458" t="s">
        <v>33787</v>
      </c>
      <c r="I7458" t="s">
        <v>4</v>
      </c>
      <c r="J7458">
        <v>1962</v>
      </c>
    </row>
    <row r="7459" spans="1:10" x14ac:dyDescent="0.2">
      <c r="A7459" t="s">
        <v>7697</v>
      </c>
      <c r="B7459" t="s">
        <v>33788</v>
      </c>
      <c r="I7459" t="s">
        <v>4</v>
      </c>
      <c r="J7459">
        <v>2963</v>
      </c>
    </row>
    <row r="7460" spans="1:10" x14ac:dyDescent="0.2">
      <c r="A7460" t="s">
        <v>7698</v>
      </c>
      <c r="B7460" t="s">
        <v>33788</v>
      </c>
      <c r="I7460" t="s">
        <v>4</v>
      </c>
      <c r="J7460">
        <v>2963</v>
      </c>
    </row>
    <row r="7461" spans="1:10" x14ac:dyDescent="0.2">
      <c r="A7461" t="s">
        <v>7699</v>
      </c>
      <c r="B7461" t="s">
        <v>33789</v>
      </c>
      <c r="I7461" t="s">
        <v>4</v>
      </c>
      <c r="J7461">
        <v>170.89</v>
      </c>
    </row>
    <row r="7462" spans="1:10" x14ac:dyDescent="0.2">
      <c r="A7462" t="s">
        <v>7700</v>
      </c>
      <c r="B7462" t="s">
        <v>33789</v>
      </c>
      <c r="I7462" t="s">
        <v>4</v>
      </c>
      <c r="J7462">
        <v>170.89</v>
      </c>
    </row>
    <row r="7463" spans="1:10" x14ac:dyDescent="0.2">
      <c r="A7463" t="s">
        <v>7701</v>
      </c>
      <c r="B7463" t="s">
        <v>33790</v>
      </c>
      <c r="I7463" t="s">
        <v>4</v>
      </c>
      <c r="J7463">
        <v>172.4</v>
      </c>
    </row>
    <row r="7464" spans="1:10" x14ac:dyDescent="0.2">
      <c r="A7464" t="s">
        <v>7702</v>
      </c>
      <c r="B7464" t="s">
        <v>33790</v>
      </c>
      <c r="I7464" t="s">
        <v>4</v>
      </c>
      <c r="J7464">
        <v>172.4</v>
      </c>
    </row>
    <row r="7465" spans="1:10" x14ac:dyDescent="0.2">
      <c r="A7465" t="s">
        <v>7703</v>
      </c>
      <c r="B7465" t="s">
        <v>33791</v>
      </c>
      <c r="I7465" t="s">
        <v>4</v>
      </c>
      <c r="J7465">
        <v>210</v>
      </c>
    </row>
    <row r="7466" spans="1:10" x14ac:dyDescent="0.2">
      <c r="A7466" t="s">
        <v>7704</v>
      </c>
      <c r="B7466" t="s">
        <v>33791</v>
      </c>
      <c r="I7466" t="s">
        <v>4</v>
      </c>
      <c r="J7466">
        <v>210</v>
      </c>
    </row>
    <row r="7467" spans="1:10" x14ac:dyDescent="0.2">
      <c r="A7467" t="s">
        <v>7705</v>
      </c>
      <c r="B7467" t="s">
        <v>33792</v>
      </c>
      <c r="I7467" t="s">
        <v>4</v>
      </c>
      <c r="J7467">
        <v>290</v>
      </c>
    </row>
    <row r="7468" spans="1:10" x14ac:dyDescent="0.2">
      <c r="A7468" t="s">
        <v>7706</v>
      </c>
      <c r="B7468" t="s">
        <v>33792</v>
      </c>
      <c r="I7468" t="s">
        <v>4</v>
      </c>
      <c r="J7468">
        <v>290</v>
      </c>
    </row>
    <row r="7469" spans="1:10" x14ac:dyDescent="0.2">
      <c r="A7469" t="s">
        <v>7707</v>
      </c>
      <c r="B7469" t="s">
        <v>33793</v>
      </c>
      <c r="I7469" t="s">
        <v>4</v>
      </c>
      <c r="J7469">
        <v>334</v>
      </c>
    </row>
    <row r="7470" spans="1:10" x14ac:dyDescent="0.2">
      <c r="A7470" t="s">
        <v>7708</v>
      </c>
      <c r="B7470" t="s">
        <v>33793</v>
      </c>
      <c r="I7470" t="s">
        <v>4</v>
      </c>
      <c r="J7470">
        <v>334</v>
      </c>
    </row>
    <row r="7471" spans="1:10" x14ac:dyDescent="0.2">
      <c r="A7471" t="s">
        <v>7709</v>
      </c>
      <c r="B7471" t="s">
        <v>33794</v>
      </c>
      <c r="I7471" t="s">
        <v>4</v>
      </c>
      <c r="J7471">
        <v>482.52</v>
      </c>
    </row>
    <row r="7472" spans="1:10" x14ac:dyDescent="0.2">
      <c r="A7472" t="s">
        <v>7710</v>
      </c>
      <c r="B7472" t="s">
        <v>33794</v>
      </c>
      <c r="I7472" t="s">
        <v>4</v>
      </c>
      <c r="J7472">
        <v>482.52</v>
      </c>
    </row>
    <row r="7473" spans="1:10" x14ac:dyDescent="0.2">
      <c r="A7473" t="s">
        <v>7711</v>
      </c>
      <c r="B7473" t="s">
        <v>33795</v>
      </c>
      <c r="I7473" t="s">
        <v>4</v>
      </c>
      <c r="J7473">
        <v>554.41</v>
      </c>
    </row>
    <row r="7474" spans="1:10" x14ac:dyDescent="0.2">
      <c r="A7474" t="s">
        <v>7712</v>
      </c>
      <c r="B7474" t="s">
        <v>33795</v>
      </c>
      <c r="I7474" t="s">
        <v>4</v>
      </c>
      <c r="J7474">
        <v>554.41</v>
      </c>
    </row>
    <row r="7475" spans="1:10" x14ac:dyDescent="0.2">
      <c r="A7475" t="s">
        <v>7713</v>
      </c>
      <c r="B7475" t="s">
        <v>33796</v>
      </c>
      <c r="I7475" t="s">
        <v>4</v>
      </c>
      <c r="J7475">
        <v>680</v>
      </c>
    </row>
    <row r="7476" spans="1:10" x14ac:dyDescent="0.2">
      <c r="A7476" t="s">
        <v>7714</v>
      </c>
      <c r="B7476" t="s">
        <v>33796</v>
      </c>
      <c r="I7476" t="s">
        <v>4</v>
      </c>
      <c r="J7476">
        <v>680</v>
      </c>
    </row>
    <row r="7477" spans="1:10" x14ac:dyDescent="0.2">
      <c r="A7477" t="s">
        <v>7715</v>
      </c>
      <c r="B7477" t="s">
        <v>33797</v>
      </c>
      <c r="I7477" t="s">
        <v>4</v>
      </c>
      <c r="J7477">
        <v>844.41</v>
      </c>
    </row>
    <row r="7478" spans="1:10" x14ac:dyDescent="0.2">
      <c r="A7478" t="s">
        <v>7716</v>
      </c>
      <c r="B7478" t="s">
        <v>33797</v>
      </c>
      <c r="I7478" t="s">
        <v>4</v>
      </c>
      <c r="J7478">
        <v>844.41</v>
      </c>
    </row>
    <row r="7479" spans="1:10" x14ac:dyDescent="0.2">
      <c r="A7479" t="s">
        <v>7717</v>
      </c>
      <c r="B7479" t="s">
        <v>33798</v>
      </c>
      <c r="I7479" t="s">
        <v>4</v>
      </c>
      <c r="J7479">
        <v>1380</v>
      </c>
    </row>
    <row r="7480" spans="1:10" x14ac:dyDescent="0.2">
      <c r="A7480" t="s">
        <v>7718</v>
      </c>
      <c r="B7480" t="s">
        <v>33798</v>
      </c>
      <c r="I7480" t="s">
        <v>4</v>
      </c>
      <c r="J7480">
        <v>1380</v>
      </c>
    </row>
    <row r="7481" spans="1:10" x14ac:dyDescent="0.2">
      <c r="A7481" t="s">
        <v>7719</v>
      </c>
      <c r="B7481" t="s">
        <v>33799</v>
      </c>
      <c r="I7481" t="s">
        <v>4</v>
      </c>
      <c r="J7481">
        <v>180</v>
      </c>
    </row>
    <row r="7482" spans="1:10" x14ac:dyDescent="0.2">
      <c r="A7482" t="s">
        <v>7720</v>
      </c>
      <c r="B7482" t="s">
        <v>33799</v>
      </c>
      <c r="I7482" t="s">
        <v>4</v>
      </c>
      <c r="J7482">
        <v>180</v>
      </c>
    </row>
    <row r="7483" spans="1:10" x14ac:dyDescent="0.2">
      <c r="A7483" t="s">
        <v>7721</v>
      </c>
      <c r="B7483" t="s">
        <v>33800</v>
      </c>
      <c r="I7483" t="s">
        <v>4</v>
      </c>
      <c r="J7483">
        <v>197.9</v>
      </c>
    </row>
    <row r="7484" spans="1:10" x14ac:dyDescent="0.2">
      <c r="A7484" t="s">
        <v>7722</v>
      </c>
      <c r="B7484" t="s">
        <v>33800</v>
      </c>
      <c r="I7484" t="s">
        <v>4</v>
      </c>
      <c r="J7484">
        <v>197.9</v>
      </c>
    </row>
    <row r="7485" spans="1:10" x14ac:dyDescent="0.2">
      <c r="A7485" t="s">
        <v>7723</v>
      </c>
      <c r="B7485" t="s">
        <v>33801</v>
      </c>
      <c r="I7485" t="s">
        <v>4</v>
      </c>
      <c r="J7485">
        <v>271.02999999999997</v>
      </c>
    </row>
    <row r="7486" spans="1:10" x14ac:dyDescent="0.2">
      <c r="A7486" t="s">
        <v>7724</v>
      </c>
      <c r="B7486" t="s">
        <v>33801</v>
      </c>
      <c r="I7486" t="s">
        <v>4</v>
      </c>
      <c r="J7486">
        <v>271.02999999999997</v>
      </c>
    </row>
    <row r="7487" spans="1:10" x14ac:dyDescent="0.2">
      <c r="A7487" t="s">
        <v>7725</v>
      </c>
      <c r="B7487" t="s">
        <v>33802</v>
      </c>
      <c r="I7487" t="s">
        <v>4</v>
      </c>
      <c r="J7487">
        <v>281.98</v>
      </c>
    </row>
    <row r="7488" spans="1:10" x14ac:dyDescent="0.2">
      <c r="A7488" t="s">
        <v>7726</v>
      </c>
      <c r="B7488" t="s">
        <v>33802</v>
      </c>
      <c r="I7488" t="s">
        <v>4</v>
      </c>
      <c r="J7488">
        <v>281.98</v>
      </c>
    </row>
    <row r="7489" spans="1:10" x14ac:dyDescent="0.2">
      <c r="A7489" t="s">
        <v>7727</v>
      </c>
      <c r="B7489" t="s">
        <v>33803</v>
      </c>
      <c r="I7489" t="s">
        <v>4</v>
      </c>
      <c r="J7489">
        <v>478</v>
      </c>
    </row>
    <row r="7490" spans="1:10" x14ac:dyDescent="0.2">
      <c r="A7490" t="s">
        <v>7728</v>
      </c>
      <c r="B7490" t="s">
        <v>33803</v>
      </c>
      <c r="I7490" t="s">
        <v>4</v>
      </c>
      <c r="J7490">
        <v>478</v>
      </c>
    </row>
    <row r="7491" spans="1:10" x14ac:dyDescent="0.2">
      <c r="A7491" t="s">
        <v>7729</v>
      </c>
      <c r="B7491" t="s">
        <v>33804</v>
      </c>
      <c r="I7491" t="s">
        <v>4</v>
      </c>
      <c r="J7491">
        <v>595</v>
      </c>
    </row>
    <row r="7492" spans="1:10" x14ac:dyDescent="0.2">
      <c r="A7492" t="s">
        <v>7730</v>
      </c>
      <c r="B7492" t="s">
        <v>33804</v>
      </c>
      <c r="I7492" t="s">
        <v>4</v>
      </c>
      <c r="J7492">
        <v>595</v>
      </c>
    </row>
    <row r="7493" spans="1:10" x14ac:dyDescent="0.2">
      <c r="A7493" t="s">
        <v>7731</v>
      </c>
      <c r="B7493" t="s">
        <v>33805</v>
      </c>
      <c r="I7493" t="s">
        <v>4</v>
      </c>
      <c r="J7493">
        <v>760</v>
      </c>
    </row>
    <row r="7494" spans="1:10" x14ac:dyDescent="0.2">
      <c r="A7494" t="s">
        <v>7732</v>
      </c>
      <c r="B7494" t="s">
        <v>33805</v>
      </c>
      <c r="I7494" t="s">
        <v>4</v>
      </c>
      <c r="J7494">
        <v>760</v>
      </c>
    </row>
    <row r="7495" spans="1:10" x14ac:dyDescent="0.2">
      <c r="A7495" t="s">
        <v>7733</v>
      </c>
      <c r="B7495" t="s">
        <v>33806</v>
      </c>
      <c r="I7495" t="s">
        <v>4</v>
      </c>
      <c r="J7495">
        <v>870</v>
      </c>
    </row>
    <row r="7496" spans="1:10" x14ac:dyDescent="0.2">
      <c r="A7496" t="s">
        <v>7734</v>
      </c>
      <c r="B7496" t="s">
        <v>33806</v>
      </c>
      <c r="I7496" t="s">
        <v>4</v>
      </c>
      <c r="J7496">
        <v>870</v>
      </c>
    </row>
    <row r="7497" spans="1:10" x14ac:dyDescent="0.2">
      <c r="A7497" t="s">
        <v>7735</v>
      </c>
      <c r="B7497" t="s">
        <v>33807</v>
      </c>
      <c r="I7497" t="s">
        <v>4</v>
      </c>
      <c r="J7497">
        <v>1021.42</v>
      </c>
    </row>
    <row r="7498" spans="1:10" x14ac:dyDescent="0.2">
      <c r="A7498" t="s">
        <v>7736</v>
      </c>
      <c r="B7498" t="s">
        <v>33807</v>
      </c>
      <c r="I7498" t="s">
        <v>4</v>
      </c>
      <c r="J7498">
        <v>1021.42</v>
      </c>
    </row>
    <row r="7499" spans="1:10" x14ac:dyDescent="0.2">
      <c r="A7499" t="s">
        <v>7737</v>
      </c>
      <c r="B7499" t="s">
        <v>33808</v>
      </c>
      <c r="I7499" t="s">
        <v>4</v>
      </c>
      <c r="J7499">
        <v>1580</v>
      </c>
    </row>
    <row r="7500" spans="1:10" x14ac:dyDescent="0.2">
      <c r="A7500" t="s">
        <v>7738</v>
      </c>
      <c r="B7500" t="s">
        <v>33808</v>
      </c>
      <c r="I7500" t="s">
        <v>4</v>
      </c>
      <c r="J7500">
        <v>1580</v>
      </c>
    </row>
    <row r="7501" spans="1:10" x14ac:dyDescent="0.2">
      <c r="A7501" t="s">
        <v>7739</v>
      </c>
      <c r="B7501" t="s">
        <v>33809</v>
      </c>
      <c r="I7501" t="s">
        <v>4</v>
      </c>
      <c r="J7501">
        <v>227.85</v>
      </c>
    </row>
    <row r="7502" spans="1:10" x14ac:dyDescent="0.2">
      <c r="A7502" t="s">
        <v>7740</v>
      </c>
      <c r="B7502" t="s">
        <v>33809</v>
      </c>
      <c r="I7502" t="s">
        <v>4</v>
      </c>
      <c r="J7502">
        <v>227.85</v>
      </c>
    </row>
    <row r="7503" spans="1:10" x14ac:dyDescent="0.2">
      <c r="A7503" t="s">
        <v>7741</v>
      </c>
      <c r="B7503" t="s">
        <v>33810</v>
      </c>
      <c r="I7503" t="s">
        <v>4</v>
      </c>
      <c r="J7503">
        <v>241</v>
      </c>
    </row>
    <row r="7504" spans="1:10" x14ac:dyDescent="0.2">
      <c r="A7504" t="s">
        <v>7742</v>
      </c>
      <c r="B7504" t="s">
        <v>33810</v>
      </c>
      <c r="I7504" t="s">
        <v>4</v>
      </c>
      <c r="J7504">
        <v>241</v>
      </c>
    </row>
    <row r="7505" spans="1:10" x14ac:dyDescent="0.2">
      <c r="A7505" t="s">
        <v>7743</v>
      </c>
      <c r="B7505" t="s">
        <v>33811</v>
      </c>
      <c r="I7505" t="s">
        <v>4</v>
      </c>
      <c r="J7505">
        <v>311.93</v>
      </c>
    </row>
    <row r="7506" spans="1:10" x14ac:dyDescent="0.2">
      <c r="A7506" t="s">
        <v>7744</v>
      </c>
      <c r="B7506" t="s">
        <v>33811</v>
      </c>
      <c r="I7506" t="s">
        <v>4</v>
      </c>
      <c r="J7506">
        <v>311.93</v>
      </c>
    </row>
    <row r="7507" spans="1:10" x14ac:dyDescent="0.2">
      <c r="A7507" t="s">
        <v>7745</v>
      </c>
      <c r="B7507" t="s">
        <v>33812</v>
      </c>
      <c r="I7507" t="s">
        <v>4</v>
      </c>
      <c r="J7507">
        <v>378</v>
      </c>
    </row>
    <row r="7508" spans="1:10" x14ac:dyDescent="0.2">
      <c r="A7508" t="s">
        <v>7746</v>
      </c>
      <c r="B7508" t="s">
        <v>33812</v>
      </c>
      <c r="I7508" t="s">
        <v>4</v>
      </c>
      <c r="J7508">
        <v>378</v>
      </c>
    </row>
    <row r="7509" spans="1:10" x14ac:dyDescent="0.2">
      <c r="A7509" t="s">
        <v>7747</v>
      </c>
      <c r="B7509" t="s">
        <v>33813</v>
      </c>
      <c r="I7509" t="s">
        <v>4</v>
      </c>
      <c r="J7509">
        <v>482.23</v>
      </c>
    </row>
    <row r="7510" spans="1:10" x14ac:dyDescent="0.2">
      <c r="A7510" t="s">
        <v>7748</v>
      </c>
      <c r="B7510" t="s">
        <v>33813</v>
      </c>
      <c r="I7510" t="s">
        <v>4</v>
      </c>
      <c r="J7510">
        <v>482.23</v>
      </c>
    </row>
    <row r="7511" spans="1:10" x14ac:dyDescent="0.2">
      <c r="A7511" t="s">
        <v>7749</v>
      </c>
      <c r="B7511" t="s">
        <v>33814</v>
      </c>
      <c r="I7511" t="s">
        <v>4</v>
      </c>
      <c r="J7511">
        <v>646.62</v>
      </c>
    </row>
    <row r="7512" spans="1:10" x14ac:dyDescent="0.2">
      <c r="A7512" t="s">
        <v>7750</v>
      </c>
      <c r="B7512" t="s">
        <v>33814</v>
      </c>
      <c r="I7512" t="s">
        <v>4</v>
      </c>
      <c r="J7512">
        <v>646.62</v>
      </c>
    </row>
    <row r="7513" spans="1:10" x14ac:dyDescent="0.2">
      <c r="A7513" t="s">
        <v>7751</v>
      </c>
      <c r="B7513" t="s">
        <v>33815</v>
      </c>
      <c r="I7513" t="s">
        <v>4</v>
      </c>
      <c r="J7513">
        <v>898</v>
      </c>
    </row>
    <row r="7514" spans="1:10" x14ac:dyDescent="0.2">
      <c r="A7514" t="s">
        <v>7752</v>
      </c>
      <c r="B7514" t="s">
        <v>33815</v>
      </c>
      <c r="I7514" t="s">
        <v>4</v>
      </c>
      <c r="J7514">
        <v>898</v>
      </c>
    </row>
    <row r="7515" spans="1:10" x14ac:dyDescent="0.2">
      <c r="A7515" t="s">
        <v>7753</v>
      </c>
      <c r="B7515" t="s">
        <v>33816</v>
      </c>
      <c r="I7515" t="s">
        <v>4</v>
      </c>
      <c r="J7515">
        <v>1259.67</v>
      </c>
    </row>
    <row r="7516" spans="1:10" x14ac:dyDescent="0.2">
      <c r="A7516" t="s">
        <v>7754</v>
      </c>
      <c r="B7516" t="s">
        <v>33816</v>
      </c>
      <c r="I7516" t="s">
        <v>4</v>
      </c>
      <c r="J7516">
        <v>1259.67</v>
      </c>
    </row>
    <row r="7517" spans="1:10" x14ac:dyDescent="0.2">
      <c r="A7517" t="s">
        <v>7755</v>
      </c>
      <c r="B7517" t="s">
        <v>33817</v>
      </c>
      <c r="I7517" t="s">
        <v>4</v>
      </c>
      <c r="J7517">
        <v>1913.02</v>
      </c>
    </row>
    <row r="7518" spans="1:10" x14ac:dyDescent="0.2">
      <c r="A7518" t="s">
        <v>7756</v>
      </c>
      <c r="B7518" t="s">
        <v>33817</v>
      </c>
      <c r="I7518" t="s">
        <v>4</v>
      </c>
      <c r="J7518">
        <v>1913.02</v>
      </c>
    </row>
    <row r="7519" spans="1:10" x14ac:dyDescent="0.2">
      <c r="A7519" t="s">
        <v>7757</v>
      </c>
      <c r="B7519" t="s">
        <v>33818</v>
      </c>
      <c r="I7519" t="s">
        <v>4</v>
      </c>
      <c r="J7519">
        <v>276.52999999999997</v>
      </c>
    </row>
    <row r="7520" spans="1:10" x14ac:dyDescent="0.2">
      <c r="A7520" t="s">
        <v>7758</v>
      </c>
      <c r="B7520" t="s">
        <v>33818</v>
      </c>
      <c r="I7520" t="s">
        <v>4</v>
      </c>
      <c r="J7520">
        <v>276.52999999999997</v>
      </c>
    </row>
    <row r="7521" spans="1:10" x14ac:dyDescent="0.2">
      <c r="A7521" t="s">
        <v>7759</v>
      </c>
      <c r="B7521" t="s">
        <v>33819</v>
      </c>
      <c r="I7521" t="s">
        <v>4</v>
      </c>
      <c r="J7521">
        <v>305.52999999999997</v>
      </c>
    </row>
    <row r="7522" spans="1:10" x14ac:dyDescent="0.2">
      <c r="A7522" t="s">
        <v>7760</v>
      </c>
      <c r="B7522" t="s">
        <v>33819</v>
      </c>
      <c r="I7522" t="s">
        <v>4</v>
      </c>
      <c r="J7522">
        <v>305.52999999999997</v>
      </c>
    </row>
    <row r="7523" spans="1:10" x14ac:dyDescent="0.2">
      <c r="A7523" t="s">
        <v>7761</v>
      </c>
      <c r="B7523" t="s">
        <v>33820</v>
      </c>
      <c r="I7523" t="s">
        <v>4</v>
      </c>
      <c r="J7523">
        <v>350.07</v>
      </c>
    </row>
    <row r="7524" spans="1:10" x14ac:dyDescent="0.2">
      <c r="A7524" t="s">
        <v>7762</v>
      </c>
      <c r="B7524" t="s">
        <v>33820</v>
      </c>
      <c r="I7524" t="s">
        <v>4</v>
      </c>
      <c r="J7524">
        <v>350.07</v>
      </c>
    </row>
    <row r="7525" spans="1:10" x14ac:dyDescent="0.2">
      <c r="A7525" t="s">
        <v>7763</v>
      </c>
      <c r="B7525" t="s">
        <v>33821</v>
      </c>
      <c r="I7525" t="s">
        <v>4</v>
      </c>
      <c r="J7525">
        <v>471.25</v>
      </c>
    </row>
    <row r="7526" spans="1:10" x14ac:dyDescent="0.2">
      <c r="A7526" t="s">
        <v>7764</v>
      </c>
      <c r="B7526" t="s">
        <v>33821</v>
      </c>
      <c r="I7526" t="s">
        <v>4</v>
      </c>
      <c r="J7526">
        <v>471.25</v>
      </c>
    </row>
    <row r="7527" spans="1:10" x14ac:dyDescent="0.2">
      <c r="A7527" t="s">
        <v>7765</v>
      </c>
      <c r="B7527" t="s">
        <v>33822</v>
      </c>
      <c r="I7527" t="s">
        <v>4</v>
      </c>
      <c r="J7527">
        <v>590.35</v>
      </c>
    </row>
    <row r="7528" spans="1:10" x14ac:dyDescent="0.2">
      <c r="A7528" t="s">
        <v>7766</v>
      </c>
      <c r="B7528" t="s">
        <v>33822</v>
      </c>
      <c r="I7528" t="s">
        <v>4</v>
      </c>
      <c r="J7528">
        <v>590.35</v>
      </c>
    </row>
    <row r="7529" spans="1:10" x14ac:dyDescent="0.2">
      <c r="A7529" t="s">
        <v>7767</v>
      </c>
      <c r="B7529" t="s">
        <v>33823</v>
      </c>
      <c r="I7529" t="s">
        <v>4</v>
      </c>
      <c r="J7529">
        <v>689.39</v>
      </c>
    </row>
    <row r="7530" spans="1:10" x14ac:dyDescent="0.2">
      <c r="A7530" t="s">
        <v>7768</v>
      </c>
      <c r="B7530" t="s">
        <v>33823</v>
      </c>
      <c r="I7530" t="s">
        <v>4</v>
      </c>
      <c r="J7530">
        <v>689.39</v>
      </c>
    </row>
    <row r="7531" spans="1:10" x14ac:dyDescent="0.2">
      <c r="A7531" t="s">
        <v>7769</v>
      </c>
      <c r="B7531" t="s">
        <v>33824</v>
      </c>
      <c r="I7531" t="s">
        <v>4</v>
      </c>
      <c r="J7531">
        <v>829.32</v>
      </c>
    </row>
    <row r="7532" spans="1:10" x14ac:dyDescent="0.2">
      <c r="A7532" t="s">
        <v>7770</v>
      </c>
      <c r="B7532" t="s">
        <v>33824</v>
      </c>
      <c r="I7532" t="s">
        <v>4</v>
      </c>
      <c r="J7532">
        <v>829.32</v>
      </c>
    </row>
    <row r="7533" spans="1:10" x14ac:dyDescent="0.2">
      <c r="A7533" t="s">
        <v>7771</v>
      </c>
      <c r="B7533" t="s">
        <v>33825</v>
      </c>
      <c r="I7533" t="s">
        <v>4</v>
      </c>
      <c r="J7533">
        <v>1186.4100000000001</v>
      </c>
    </row>
    <row r="7534" spans="1:10" x14ac:dyDescent="0.2">
      <c r="A7534" t="s">
        <v>7772</v>
      </c>
      <c r="B7534" t="s">
        <v>33825</v>
      </c>
      <c r="I7534" t="s">
        <v>4</v>
      </c>
      <c r="J7534">
        <v>1186.4100000000001</v>
      </c>
    </row>
    <row r="7535" spans="1:10" x14ac:dyDescent="0.2">
      <c r="A7535" t="s">
        <v>7773</v>
      </c>
      <c r="B7535" t="s">
        <v>33826</v>
      </c>
      <c r="I7535" t="s">
        <v>4</v>
      </c>
      <c r="J7535">
        <v>1722.18</v>
      </c>
    </row>
    <row r="7536" spans="1:10" x14ac:dyDescent="0.2">
      <c r="A7536" t="s">
        <v>7774</v>
      </c>
      <c r="B7536" t="s">
        <v>33826</v>
      </c>
      <c r="I7536" t="s">
        <v>4</v>
      </c>
      <c r="J7536">
        <v>1722.18</v>
      </c>
    </row>
    <row r="7537" spans="1:10" x14ac:dyDescent="0.2">
      <c r="A7537" t="s">
        <v>7775</v>
      </c>
      <c r="B7537" t="s">
        <v>33827</v>
      </c>
      <c r="I7537" t="s">
        <v>4</v>
      </c>
      <c r="J7537">
        <v>2211.7600000000002</v>
      </c>
    </row>
    <row r="7538" spans="1:10" x14ac:dyDescent="0.2">
      <c r="A7538" t="s">
        <v>7776</v>
      </c>
      <c r="B7538" t="s">
        <v>33827</v>
      </c>
      <c r="I7538" t="s">
        <v>4</v>
      </c>
      <c r="J7538">
        <v>2211.7600000000002</v>
      </c>
    </row>
    <row r="7539" spans="1:10" x14ac:dyDescent="0.2">
      <c r="A7539" t="s">
        <v>7777</v>
      </c>
      <c r="B7539" t="s">
        <v>33828</v>
      </c>
      <c r="I7539" t="s">
        <v>4</v>
      </c>
      <c r="J7539">
        <v>18.64</v>
      </c>
    </row>
    <row r="7540" spans="1:10" x14ac:dyDescent="0.2">
      <c r="A7540" t="s">
        <v>7778</v>
      </c>
      <c r="B7540" t="s">
        <v>33828</v>
      </c>
      <c r="I7540" t="s">
        <v>4</v>
      </c>
      <c r="J7540">
        <v>18.64</v>
      </c>
    </row>
    <row r="7541" spans="1:10" x14ac:dyDescent="0.2">
      <c r="A7541" t="s">
        <v>7779</v>
      </c>
      <c r="B7541" t="s">
        <v>33829</v>
      </c>
      <c r="I7541" t="s">
        <v>4</v>
      </c>
      <c r="J7541">
        <v>38.479999999999997</v>
      </c>
    </row>
    <row r="7542" spans="1:10" x14ac:dyDescent="0.2">
      <c r="A7542" t="s">
        <v>7780</v>
      </c>
      <c r="B7542" t="s">
        <v>33829</v>
      </c>
      <c r="I7542" t="s">
        <v>4</v>
      </c>
      <c r="J7542">
        <v>38.479999999999997</v>
      </c>
    </row>
    <row r="7543" spans="1:10" x14ac:dyDescent="0.2">
      <c r="A7543" t="s">
        <v>7781</v>
      </c>
      <c r="B7543" t="s">
        <v>33830</v>
      </c>
      <c r="I7543" t="s">
        <v>4</v>
      </c>
      <c r="J7543">
        <v>61.88</v>
      </c>
    </row>
    <row r="7544" spans="1:10" x14ac:dyDescent="0.2">
      <c r="A7544" t="s">
        <v>7782</v>
      </c>
      <c r="B7544" t="s">
        <v>33830</v>
      </c>
      <c r="I7544" t="s">
        <v>4</v>
      </c>
      <c r="J7544">
        <v>61.88</v>
      </c>
    </row>
    <row r="7545" spans="1:10" x14ac:dyDescent="0.2">
      <c r="A7545" t="s">
        <v>7783</v>
      </c>
      <c r="B7545" t="s">
        <v>33831</v>
      </c>
      <c r="I7545" t="s">
        <v>4</v>
      </c>
      <c r="J7545">
        <v>23.33</v>
      </c>
    </row>
    <row r="7546" spans="1:10" x14ac:dyDescent="0.2">
      <c r="A7546" t="s">
        <v>7784</v>
      </c>
      <c r="B7546" t="s">
        <v>33831</v>
      </c>
      <c r="I7546" t="s">
        <v>4</v>
      </c>
      <c r="J7546">
        <v>23.33</v>
      </c>
    </row>
    <row r="7547" spans="1:10" x14ac:dyDescent="0.2">
      <c r="A7547" t="s">
        <v>7785</v>
      </c>
      <c r="B7547" t="s">
        <v>33832</v>
      </c>
      <c r="I7547" t="s">
        <v>4</v>
      </c>
      <c r="J7547">
        <v>39.44</v>
      </c>
    </row>
    <row r="7548" spans="1:10" x14ac:dyDescent="0.2">
      <c r="A7548" t="s">
        <v>7786</v>
      </c>
      <c r="B7548" t="s">
        <v>33832</v>
      </c>
      <c r="I7548" t="s">
        <v>4</v>
      </c>
      <c r="J7548">
        <v>39.44</v>
      </c>
    </row>
    <row r="7549" spans="1:10" x14ac:dyDescent="0.2">
      <c r="A7549" t="s">
        <v>7787</v>
      </c>
      <c r="B7549" t="s">
        <v>33833</v>
      </c>
      <c r="I7549" t="s">
        <v>4</v>
      </c>
      <c r="J7549">
        <v>78.540000000000006</v>
      </c>
    </row>
    <row r="7550" spans="1:10" x14ac:dyDescent="0.2">
      <c r="A7550" t="s">
        <v>7788</v>
      </c>
      <c r="B7550" t="s">
        <v>33833</v>
      </c>
      <c r="I7550" t="s">
        <v>4</v>
      </c>
      <c r="J7550">
        <v>78.540000000000006</v>
      </c>
    </row>
    <row r="7551" spans="1:10" x14ac:dyDescent="0.2">
      <c r="A7551" t="s">
        <v>7789</v>
      </c>
      <c r="B7551" t="s">
        <v>33834</v>
      </c>
      <c r="I7551" t="s">
        <v>5</v>
      </c>
      <c r="J7551">
        <v>24.13</v>
      </c>
    </row>
    <row r="7552" spans="1:10" x14ac:dyDescent="0.2">
      <c r="A7552" t="s">
        <v>7790</v>
      </c>
      <c r="B7552" t="s">
        <v>33834</v>
      </c>
      <c r="I7552" t="s">
        <v>5</v>
      </c>
      <c r="J7552">
        <v>24.13</v>
      </c>
    </row>
    <row r="7553" spans="1:10" x14ac:dyDescent="0.2">
      <c r="A7553" t="s">
        <v>7791</v>
      </c>
      <c r="B7553" t="s">
        <v>33835</v>
      </c>
      <c r="I7553" t="s">
        <v>5</v>
      </c>
      <c r="J7553">
        <v>41.99</v>
      </c>
    </row>
    <row r="7554" spans="1:10" x14ac:dyDescent="0.2">
      <c r="A7554" t="s">
        <v>7792</v>
      </c>
      <c r="B7554" t="s">
        <v>33835</v>
      </c>
      <c r="I7554" t="s">
        <v>5</v>
      </c>
      <c r="J7554">
        <v>41.99</v>
      </c>
    </row>
    <row r="7555" spans="1:10" x14ac:dyDescent="0.2">
      <c r="A7555" t="s">
        <v>7793</v>
      </c>
      <c r="B7555" t="s">
        <v>33836</v>
      </c>
      <c r="I7555" t="s">
        <v>5</v>
      </c>
      <c r="J7555">
        <v>61.79</v>
      </c>
    </row>
    <row r="7556" spans="1:10" x14ac:dyDescent="0.2">
      <c r="A7556" t="s">
        <v>7794</v>
      </c>
      <c r="B7556" t="s">
        <v>33836</v>
      </c>
      <c r="I7556" t="s">
        <v>5</v>
      </c>
      <c r="J7556">
        <v>61.79</v>
      </c>
    </row>
    <row r="7557" spans="1:10" x14ac:dyDescent="0.2">
      <c r="A7557" t="s">
        <v>7795</v>
      </c>
      <c r="B7557" t="s">
        <v>33837</v>
      </c>
      <c r="I7557" t="s">
        <v>5</v>
      </c>
      <c r="J7557">
        <v>12.89</v>
      </c>
    </row>
    <row r="7558" spans="1:10" x14ac:dyDescent="0.2">
      <c r="A7558" t="s">
        <v>7796</v>
      </c>
      <c r="B7558" t="s">
        <v>33837</v>
      </c>
      <c r="I7558" t="s">
        <v>5</v>
      </c>
      <c r="J7558">
        <v>12.89</v>
      </c>
    </row>
    <row r="7559" spans="1:10" x14ac:dyDescent="0.2">
      <c r="A7559" t="s">
        <v>7797</v>
      </c>
      <c r="B7559" t="s">
        <v>33838</v>
      </c>
      <c r="I7559" t="s">
        <v>5</v>
      </c>
      <c r="J7559">
        <v>8.49</v>
      </c>
    </row>
    <row r="7560" spans="1:10" x14ac:dyDescent="0.2">
      <c r="A7560" t="s">
        <v>7798</v>
      </c>
      <c r="B7560" t="s">
        <v>33838</v>
      </c>
      <c r="I7560" t="s">
        <v>5</v>
      </c>
      <c r="J7560">
        <v>8.49</v>
      </c>
    </row>
    <row r="7561" spans="1:10" x14ac:dyDescent="0.2">
      <c r="A7561" t="s">
        <v>7799</v>
      </c>
      <c r="B7561" t="s">
        <v>33839</v>
      </c>
      <c r="I7561" t="s">
        <v>5</v>
      </c>
      <c r="J7561">
        <v>16.77</v>
      </c>
    </row>
    <row r="7562" spans="1:10" x14ac:dyDescent="0.2">
      <c r="A7562" t="s">
        <v>7800</v>
      </c>
      <c r="B7562" t="s">
        <v>33839</v>
      </c>
      <c r="I7562" t="s">
        <v>5</v>
      </c>
      <c r="J7562">
        <v>16.77</v>
      </c>
    </row>
    <row r="7563" spans="1:10" x14ac:dyDescent="0.2">
      <c r="A7563" t="s">
        <v>7801</v>
      </c>
      <c r="B7563" t="s">
        <v>33840</v>
      </c>
      <c r="I7563" t="s">
        <v>5</v>
      </c>
      <c r="J7563">
        <v>26.6</v>
      </c>
    </row>
    <row r="7564" spans="1:10" x14ac:dyDescent="0.2">
      <c r="A7564" t="s">
        <v>7802</v>
      </c>
      <c r="B7564" t="s">
        <v>33840</v>
      </c>
      <c r="I7564" t="s">
        <v>5</v>
      </c>
      <c r="J7564">
        <v>26.6</v>
      </c>
    </row>
    <row r="7565" spans="1:10" x14ac:dyDescent="0.2">
      <c r="A7565" t="s">
        <v>7803</v>
      </c>
      <c r="B7565" t="s">
        <v>33841</v>
      </c>
      <c r="I7565" t="s">
        <v>5</v>
      </c>
      <c r="J7565">
        <v>31.8</v>
      </c>
    </row>
    <row r="7566" spans="1:10" x14ac:dyDescent="0.2">
      <c r="A7566" t="s">
        <v>7804</v>
      </c>
      <c r="B7566" t="s">
        <v>33841</v>
      </c>
      <c r="I7566" t="s">
        <v>5</v>
      </c>
      <c r="J7566">
        <v>31.8</v>
      </c>
    </row>
    <row r="7567" spans="1:10" x14ac:dyDescent="0.2">
      <c r="A7567" t="s">
        <v>7805</v>
      </c>
      <c r="B7567" t="s">
        <v>33842</v>
      </c>
      <c r="I7567" t="s">
        <v>5</v>
      </c>
      <c r="J7567">
        <v>87.41</v>
      </c>
    </row>
    <row r="7568" spans="1:10" x14ac:dyDescent="0.2">
      <c r="A7568" t="s">
        <v>7806</v>
      </c>
      <c r="B7568" t="s">
        <v>33842</v>
      </c>
      <c r="I7568" t="s">
        <v>5</v>
      </c>
      <c r="J7568">
        <v>87.41</v>
      </c>
    </row>
    <row r="7569" spans="1:10" x14ac:dyDescent="0.2">
      <c r="A7569" t="s">
        <v>7807</v>
      </c>
      <c r="B7569" t="s">
        <v>33843</v>
      </c>
      <c r="I7569" t="s">
        <v>5</v>
      </c>
      <c r="J7569">
        <v>79.05</v>
      </c>
    </row>
    <row r="7570" spans="1:10" x14ac:dyDescent="0.2">
      <c r="A7570" t="s">
        <v>7808</v>
      </c>
      <c r="B7570" t="s">
        <v>33843</v>
      </c>
      <c r="I7570" t="s">
        <v>5</v>
      </c>
      <c r="J7570">
        <v>79.05</v>
      </c>
    </row>
    <row r="7571" spans="1:10" x14ac:dyDescent="0.2">
      <c r="A7571" t="s">
        <v>7809</v>
      </c>
      <c r="B7571" t="s">
        <v>33844</v>
      </c>
      <c r="I7571" t="s">
        <v>5</v>
      </c>
      <c r="J7571">
        <v>184.66</v>
      </c>
    </row>
    <row r="7572" spans="1:10" x14ac:dyDescent="0.2">
      <c r="A7572" t="s">
        <v>7810</v>
      </c>
      <c r="B7572" t="s">
        <v>33844</v>
      </c>
      <c r="I7572" t="s">
        <v>5</v>
      </c>
      <c r="J7572">
        <v>184.66</v>
      </c>
    </row>
    <row r="7573" spans="1:10" x14ac:dyDescent="0.2">
      <c r="A7573" t="s">
        <v>7811</v>
      </c>
      <c r="B7573" t="s">
        <v>33845</v>
      </c>
      <c r="I7573" t="s">
        <v>5</v>
      </c>
      <c r="J7573">
        <v>27.08</v>
      </c>
    </row>
    <row r="7574" spans="1:10" x14ac:dyDescent="0.2">
      <c r="A7574" t="s">
        <v>7812</v>
      </c>
      <c r="B7574" t="s">
        <v>33845</v>
      </c>
      <c r="I7574" t="s">
        <v>5</v>
      </c>
      <c r="J7574">
        <v>27.08</v>
      </c>
    </row>
    <row r="7575" spans="1:10" x14ac:dyDescent="0.2">
      <c r="A7575" t="s">
        <v>7813</v>
      </c>
      <c r="B7575" t="s">
        <v>33846</v>
      </c>
      <c r="I7575" t="s">
        <v>5</v>
      </c>
      <c r="J7575">
        <v>50.98</v>
      </c>
    </row>
    <row r="7576" spans="1:10" x14ac:dyDescent="0.2">
      <c r="A7576" t="s">
        <v>7814</v>
      </c>
      <c r="B7576" t="s">
        <v>33846</v>
      </c>
      <c r="I7576" t="s">
        <v>5</v>
      </c>
      <c r="J7576">
        <v>50.98</v>
      </c>
    </row>
    <row r="7577" spans="1:10" x14ac:dyDescent="0.2">
      <c r="A7577" t="s">
        <v>7815</v>
      </c>
      <c r="B7577" t="s">
        <v>33847</v>
      </c>
      <c r="I7577" t="s">
        <v>5</v>
      </c>
      <c r="J7577">
        <v>98.7</v>
      </c>
    </row>
    <row r="7578" spans="1:10" x14ac:dyDescent="0.2">
      <c r="A7578" t="s">
        <v>7816</v>
      </c>
      <c r="B7578" t="s">
        <v>33847</v>
      </c>
      <c r="I7578" t="s">
        <v>5</v>
      </c>
      <c r="J7578">
        <v>98.7</v>
      </c>
    </row>
    <row r="7579" spans="1:10" x14ac:dyDescent="0.2">
      <c r="A7579" t="s">
        <v>7817</v>
      </c>
      <c r="B7579" t="s">
        <v>33848</v>
      </c>
      <c r="I7579" t="s">
        <v>5</v>
      </c>
      <c r="J7579">
        <v>23.71</v>
      </c>
    </row>
    <row r="7580" spans="1:10" x14ac:dyDescent="0.2">
      <c r="A7580" t="s">
        <v>7818</v>
      </c>
      <c r="B7580" t="s">
        <v>33848</v>
      </c>
      <c r="I7580" t="s">
        <v>5</v>
      </c>
      <c r="J7580">
        <v>23.71</v>
      </c>
    </row>
    <row r="7581" spans="1:10" x14ac:dyDescent="0.2">
      <c r="A7581" t="s">
        <v>7819</v>
      </c>
      <c r="B7581" t="s">
        <v>33849</v>
      </c>
      <c r="I7581" t="s">
        <v>5</v>
      </c>
      <c r="J7581">
        <v>38.04</v>
      </c>
    </row>
    <row r="7582" spans="1:10" x14ac:dyDescent="0.2">
      <c r="A7582" t="s">
        <v>7820</v>
      </c>
      <c r="B7582" t="s">
        <v>33849</v>
      </c>
      <c r="I7582" t="s">
        <v>5</v>
      </c>
      <c r="J7582">
        <v>38.04</v>
      </c>
    </row>
    <row r="7583" spans="1:10" x14ac:dyDescent="0.2">
      <c r="A7583" t="s">
        <v>7821</v>
      </c>
      <c r="B7583" t="s">
        <v>33850</v>
      </c>
      <c r="I7583" t="s">
        <v>5</v>
      </c>
      <c r="J7583">
        <v>87.2</v>
      </c>
    </row>
    <row r="7584" spans="1:10" x14ac:dyDescent="0.2">
      <c r="A7584" t="s">
        <v>7822</v>
      </c>
      <c r="B7584" t="s">
        <v>33850</v>
      </c>
      <c r="I7584" t="s">
        <v>5</v>
      </c>
      <c r="J7584">
        <v>87.2</v>
      </c>
    </row>
    <row r="7585" spans="1:10" x14ac:dyDescent="0.2">
      <c r="A7585" t="s">
        <v>7823</v>
      </c>
      <c r="B7585" t="s">
        <v>33851</v>
      </c>
      <c r="I7585" t="s">
        <v>5</v>
      </c>
      <c r="J7585">
        <v>31.83</v>
      </c>
    </row>
    <row r="7586" spans="1:10" x14ac:dyDescent="0.2">
      <c r="A7586" t="s">
        <v>7824</v>
      </c>
      <c r="B7586" t="s">
        <v>33851</v>
      </c>
      <c r="I7586" t="s">
        <v>5</v>
      </c>
      <c r="J7586">
        <v>31.83</v>
      </c>
    </row>
    <row r="7587" spans="1:10" x14ac:dyDescent="0.2">
      <c r="A7587" t="s">
        <v>7825</v>
      </c>
      <c r="B7587" t="s">
        <v>33852</v>
      </c>
      <c r="I7587" t="s">
        <v>5</v>
      </c>
      <c r="J7587">
        <v>61</v>
      </c>
    </row>
    <row r="7588" spans="1:10" x14ac:dyDescent="0.2">
      <c r="A7588" t="s">
        <v>7826</v>
      </c>
      <c r="B7588" t="s">
        <v>33852</v>
      </c>
      <c r="I7588" t="s">
        <v>5</v>
      </c>
      <c r="J7588">
        <v>61</v>
      </c>
    </row>
    <row r="7589" spans="1:10" x14ac:dyDescent="0.2">
      <c r="A7589" t="s">
        <v>7827</v>
      </c>
      <c r="B7589" t="s">
        <v>33853</v>
      </c>
      <c r="I7589" t="s">
        <v>5</v>
      </c>
      <c r="J7589">
        <v>101.69</v>
      </c>
    </row>
    <row r="7590" spans="1:10" x14ac:dyDescent="0.2">
      <c r="A7590" t="s">
        <v>7828</v>
      </c>
      <c r="B7590" t="s">
        <v>33853</v>
      </c>
      <c r="I7590" t="s">
        <v>5</v>
      </c>
      <c r="J7590">
        <v>101.69</v>
      </c>
    </row>
    <row r="7591" spans="1:10" x14ac:dyDescent="0.2">
      <c r="A7591" t="s">
        <v>7829</v>
      </c>
      <c r="B7591" t="s">
        <v>33854</v>
      </c>
      <c r="I7591" t="s">
        <v>5</v>
      </c>
      <c r="J7591">
        <v>46.1</v>
      </c>
    </row>
    <row r="7592" spans="1:10" x14ac:dyDescent="0.2">
      <c r="A7592" t="s">
        <v>7830</v>
      </c>
      <c r="B7592" t="s">
        <v>33854</v>
      </c>
      <c r="I7592" t="s">
        <v>5</v>
      </c>
      <c r="J7592">
        <v>46.1</v>
      </c>
    </row>
    <row r="7593" spans="1:10" x14ac:dyDescent="0.2">
      <c r="A7593" t="s">
        <v>7831</v>
      </c>
      <c r="B7593" t="s">
        <v>33855</v>
      </c>
      <c r="I7593" t="s">
        <v>5</v>
      </c>
      <c r="J7593">
        <v>114.13</v>
      </c>
    </row>
    <row r="7594" spans="1:10" x14ac:dyDescent="0.2">
      <c r="A7594" t="s">
        <v>7832</v>
      </c>
      <c r="B7594" t="s">
        <v>33855</v>
      </c>
      <c r="I7594" t="s">
        <v>5</v>
      </c>
      <c r="J7594">
        <v>114.13</v>
      </c>
    </row>
    <row r="7595" spans="1:10" x14ac:dyDescent="0.2">
      <c r="A7595" t="s">
        <v>7833</v>
      </c>
      <c r="B7595" t="s">
        <v>33856</v>
      </c>
      <c r="I7595" t="s">
        <v>5</v>
      </c>
      <c r="J7595">
        <v>192.12</v>
      </c>
    </row>
    <row r="7596" spans="1:10" x14ac:dyDescent="0.2">
      <c r="A7596" t="s">
        <v>7834</v>
      </c>
      <c r="B7596" t="s">
        <v>33856</v>
      </c>
      <c r="I7596" t="s">
        <v>5</v>
      </c>
      <c r="J7596">
        <v>192.12</v>
      </c>
    </row>
    <row r="7597" spans="1:10" x14ac:dyDescent="0.2">
      <c r="A7597" t="s">
        <v>7835</v>
      </c>
      <c r="B7597" t="s">
        <v>33857</v>
      </c>
      <c r="I7597" t="s">
        <v>5</v>
      </c>
      <c r="J7597">
        <v>103.97</v>
      </c>
    </row>
    <row r="7598" spans="1:10" x14ac:dyDescent="0.2">
      <c r="A7598" t="s">
        <v>7836</v>
      </c>
      <c r="B7598" t="s">
        <v>33857</v>
      </c>
      <c r="I7598" t="s">
        <v>5</v>
      </c>
      <c r="J7598">
        <v>103.97</v>
      </c>
    </row>
    <row r="7599" spans="1:10" x14ac:dyDescent="0.2">
      <c r="A7599" t="s">
        <v>7837</v>
      </c>
      <c r="B7599" t="s">
        <v>33858</v>
      </c>
      <c r="I7599" t="s">
        <v>5</v>
      </c>
      <c r="J7599">
        <v>138.79</v>
      </c>
    </row>
    <row r="7600" spans="1:10" x14ac:dyDescent="0.2">
      <c r="A7600" t="s">
        <v>7838</v>
      </c>
      <c r="B7600" t="s">
        <v>33858</v>
      </c>
      <c r="I7600" t="s">
        <v>5</v>
      </c>
      <c r="J7600">
        <v>138.79</v>
      </c>
    </row>
    <row r="7601" spans="1:10" x14ac:dyDescent="0.2">
      <c r="A7601" t="s">
        <v>7839</v>
      </c>
      <c r="B7601" t="s">
        <v>33859</v>
      </c>
      <c r="I7601" t="s">
        <v>5</v>
      </c>
      <c r="J7601">
        <v>188.72</v>
      </c>
    </row>
    <row r="7602" spans="1:10" x14ac:dyDescent="0.2">
      <c r="A7602" t="s">
        <v>7840</v>
      </c>
      <c r="B7602" t="s">
        <v>33859</v>
      </c>
      <c r="I7602" t="s">
        <v>5</v>
      </c>
      <c r="J7602">
        <v>188.72</v>
      </c>
    </row>
    <row r="7603" spans="1:10" x14ac:dyDescent="0.2">
      <c r="A7603" t="s">
        <v>7841</v>
      </c>
      <c r="B7603" t="s">
        <v>33860</v>
      </c>
      <c r="I7603" t="s">
        <v>5</v>
      </c>
      <c r="J7603">
        <v>9.5500000000000007</v>
      </c>
    </row>
    <row r="7604" spans="1:10" x14ac:dyDescent="0.2">
      <c r="A7604" t="s">
        <v>7842</v>
      </c>
      <c r="B7604" t="s">
        <v>33860</v>
      </c>
      <c r="I7604" t="s">
        <v>5</v>
      </c>
      <c r="J7604">
        <v>9.5500000000000007</v>
      </c>
    </row>
    <row r="7605" spans="1:10" x14ac:dyDescent="0.2">
      <c r="A7605" t="s">
        <v>7843</v>
      </c>
      <c r="B7605" t="s">
        <v>33861</v>
      </c>
      <c r="I7605" t="s">
        <v>5</v>
      </c>
      <c r="J7605">
        <v>19.47</v>
      </c>
    </row>
    <row r="7606" spans="1:10" x14ac:dyDescent="0.2">
      <c r="A7606" t="s">
        <v>7844</v>
      </c>
      <c r="B7606" t="s">
        <v>33861</v>
      </c>
      <c r="I7606" t="s">
        <v>5</v>
      </c>
      <c r="J7606">
        <v>19.47</v>
      </c>
    </row>
    <row r="7607" spans="1:10" x14ac:dyDescent="0.2">
      <c r="A7607" t="s">
        <v>7845</v>
      </c>
      <c r="B7607" t="s">
        <v>33862</v>
      </c>
      <c r="I7607" t="s">
        <v>5</v>
      </c>
      <c r="J7607">
        <v>36.72</v>
      </c>
    </row>
    <row r="7608" spans="1:10" x14ac:dyDescent="0.2">
      <c r="A7608" t="s">
        <v>7846</v>
      </c>
      <c r="B7608" t="s">
        <v>33862</v>
      </c>
      <c r="I7608" t="s">
        <v>5</v>
      </c>
      <c r="J7608">
        <v>36.72</v>
      </c>
    </row>
    <row r="7609" spans="1:10" x14ac:dyDescent="0.2">
      <c r="A7609" t="s">
        <v>7847</v>
      </c>
      <c r="B7609" t="s">
        <v>33863</v>
      </c>
      <c r="I7609" t="s">
        <v>5</v>
      </c>
      <c r="J7609">
        <v>21.49</v>
      </c>
    </row>
    <row r="7610" spans="1:10" x14ac:dyDescent="0.2">
      <c r="A7610" t="s">
        <v>7848</v>
      </c>
      <c r="B7610" t="s">
        <v>33863</v>
      </c>
      <c r="I7610" t="s">
        <v>5</v>
      </c>
      <c r="J7610">
        <v>21.49</v>
      </c>
    </row>
    <row r="7611" spans="1:10" x14ac:dyDescent="0.2">
      <c r="A7611" t="s">
        <v>7849</v>
      </c>
      <c r="B7611" t="s">
        <v>33864</v>
      </c>
      <c r="I7611" t="s">
        <v>5</v>
      </c>
      <c r="J7611">
        <v>28.84</v>
      </c>
    </row>
    <row r="7612" spans="1:10" x14ac:dyDescent="0.2">
      <c r="A7612" t="s">
        <v>7850</v>
      </c>
      <c r="B7612" t="s">
        <v>33864</v>
      </c>
      <c r="I7612" t="s">
        <v>5</v>
      </c>
      <c r="J7612">
        <v>28.84</v>
      </c>
    </row>
    <row r="7613" spans="1:10" x14ac:dyDescent="0.2">
      <c r="A7613" t="s">
        <v>7851</v>
      </c>
      <c r="B7613" t="s">
        <v>33865</v>
      </c>
      <c r="I7613" t="s">
        <v>5</v>
      </c>
      <c r="J7613">
        <v>40.93</v>
      </c>
    </row>
    <row r="7614" spans="1:10" x14ac:dyDescent="0.2">
      <c r="A7614" t="s">
        <v>7852</v>
      </c>
      <c r="B7614" t="s">
        <v>33865</v>
      </c>
      <c r="I7614" t="s">
        <v>5</v>
      </c>
      <c r="J7614">
        <v>40.93</v>
      </c>
    </row>
    <row r="7615" spans="1:10" x14ac:dyDescent="0.2">
      <c r="A7615" t="s">
        <v>7853</v>
      </c>
      <c r="B7615" t="s">
        <v>33866</v>
      </c>
      <c r="I7615" t="s">
        <v>5</v>
      </c>
      <c r="J7615">
        <v>12.88</v>
      </c>
    </row>
    <row r="7616" spans="1:10" x14ac:dyDescent="0.2">
      <c r="A7616" t="s">
        <v>7854</v>
      </c>
      <c r="B7616" t="s">
        <v>33866</v>
      </c>
      <c r="I7616" t="s">
        <v>5</v>
      </c>
      <c r="J7616">
        <v>12.88</v>
      </c>
    </row>
    <row r="7617" spans="1:10" x14ac:dyDescent="0.2">
      <c r="A7617" t="s">
        <v>7855</v>
      </c>
      <c r="B7617" t="s">
        <v>33867</v>
      </c>
      <c r="I7617" t="s">
        <v>5</v>
      </c>
      <c r="J7617">
        <v>26.6</v>
      </c>
    </row>
    <row r="7618" spans="1:10" x14ac:dyDescent="0.2">
      <c r="A7618" t="s">
        <v>7856</v>
      </c>
      <c r="B7618" t="s">
        <v>33867</v>
      </c>
      <c r="I7618" t="s">
        <v>5</v>
      </c>
      <c r="J7618">
        <v>26.6</v>
      </c>
    </row>
    <row r="7619" spans="1:10" x14ac:dyDescent="0.2">
      <c r="A7619" t="s">
        <v>7857</v>
      </c>
      <c r="B7619" t="s">
        <v>33868</v>
      </c>
      <c r="I7619" t="s">
        <v>5</v>
      </c>
      <c r="J7619">
        <v>28.3</v>
      </c>
    </row>
    <row r="7620" spans="1:10" x14ac:dyDescent="0.2">
      <c r="A7620" t="s">
        <v>7858</v>
      </c>
      <c r="B7620" t="s">
        <v>33868</v>
      </c>
      <c r="I7620" t="s">
        <v>5</v>
      </c>
      <c r="J7620">
        <v>28.3</v>
      </c>
    </row>
    <row r="7621" spans="1:10" x14ac:dyDescent="0.2">
      <c r="A7621" t="s">
        <v>7859</v>
      </c>
      <c r="B7621" t="s">
        <v>33869</v>
      </c>
      <c r="I7621" t="s">
        <v>5</v>
      </c>
      <c r="J7621">
        <v>20.6</v>
      </c>
    </row>
    <row r="7622" spans="1:10" x14ac:dyDescent="0.2">
      <c r="A7622" t="s">
        <v>7860</v>
      </c>
      <c r="B7622" t="s">
        <v>33869</v>
      </c>
      <c r="I7622" t="s">
        <v>5</v>
      </c>
      <c r="J7622">
        <v>20.6</v>
      </c>
    </row>
    <row r="7623" spans="1:10" x14ac:dyDescent="0.2">
      <c r="A7623" t="s">
        <v>7861</v>
      </c>
      <c r="B7623" t="s">
        <v>33870</v>
      </c>
      <c r="I7623" t="s">
        <v>5</v>
      </c>
      <c r="J7623">
        <v>40.56</v>
      </c>
    </row>
    <row r="7624" spans="1:10" x14ac:dyDescent="0.2">
      <c r="A7624" t="s">
        <v>7862</v>
      </c>
      <c r="B7624" t="s">
        <v>33870</v>
      </c>
      <c r="I7624" t="s">
        <v>5</v>
      </c>
      <c r="J7624">
        <v>40.56</v>
      </c>
    </row>
    <row r="7625" spans="1:10" x14ac:dyDescent="0.2">
      <c r="A7625" t="s">
        <v>7863</v>
      </c>
      <c r="B7625" t="s">
        <v>33871</v>
      </c>
      <c r="I7625" t="s">
        <v>5</v>
      </c>
      <c r="J7625">
        <v>47.43</v>
      </c>
    </row>
    <row r="7626" spans="1:10" x14ac:dyDescent="0.2">
      <c r="A7626" t="s">
        <v>7864</v>
      </c>
      <c r="B7626" t="s">
        <v>33871</v>
      </c>
      <c r="I7626" t="s">
        <v>5</v>
      </c>
      <c r="J7626">
        <v>47.43</v>
      </c>
    </row>
    <row r="7627" spans="1:10" x14ac:dyDescent="0.2">
      <c r="A7627" t="s">
        <v>7865</v>
      </c>
      <c r="B7627" t="s">
        <v>33872</v>
      </c>
      <c r="I7627" t="s">
        <v>5</v>
      </c>
      <c r="J7627">
        <v>86.22</v>
      </c>
    </row>
    <row r="7628" spans="1:10" x14ac:dyDescent="0.2">
      <c r="A7628" t="s">
        <v>7866</v>
      </c>
      <c r="B7628" t="s">
        <v>33872</v>
      </c>
      <c r="I7628" t="s">
        <v>5</v>
      </c>
      <c r="J7628">
        <v>86.22</v>
      </c>
    </row>
    <row r="7629" spans="1:10" x14ac:dyDescent="0.2">
      <c r="A7629" t="s">
        <v>7867</v>
      </c>
      <c r="B7629" t="s">
        <v>33873</v>
      </c>
      <c r="I7629" t="s">
        <v>5</v>
      </c>
      <c r="J7629">
        <v>60.32</v>
      </c>
    </row>
    <row r="7630" spans="1:10" x14ac:dyDescent="0.2">
      <c r="A7630" t="s">
        <v>7868</v>
      </c>
      <c r="B7630" t="s">
        <v>33873</v>
      </c>
      <c r="I7630" t="s">
        <v>5</v>
      </c>
      <c r="J7630">
        <v>60.32</v>
      </c>
    </row>
    <row r="7631" spans="1:10" x14ac:dyDescent="0.2">
      <c r="A7631" t="s">
        <v>7869</v>
      </c>
      <c r="B7631" t="s">
        <v>33874</v>
      </c>
      <c r="I7631" t="s">
        <v>5</v>
      </c>
      <c r="J7631">
        <v>104.73</v>
      </c>
    </row>
    <row r="7632" spans="1:10" x14ac:dyDescent="0.2">
      <c r="A7632" t="s">
        <v>7870</v>
      </c>
      <c r="B7632" t="s">
        <v>33874</v>
      </c>
      <c r="I7632" t="s">
        <v>5</v>
      </c>
      <c r="J7632">
        <v>104.73</v>
      </c>
    </row>
    <row r="7633" spans="1:10" x14ac:dyDescent="0.2">
      <c r="A7633" t="s">
        <v>7871</v>
      </c>
      <c r="B7633" t="s">
        <v>33875</v>
      </c>
      <c r="I7633" t="s">
        <v>5</v>
      </c>
      <c r="J7633">
        <v>6.42</v>
      </c>
    </row>
    <row r="7634" spans="1:10" x14ac:dyDescent="0.2">
      <c r="A7634" t="s">
        <v>7872</v>
      </c>
      <c r="B7634" t="s">
        <v>33875</v>
      </c>
      <c r="I7634" t="s">
        <v>5</v>
      </c>
      <c r="J7634">
        <v>6.42</v>
      </c>
    </row>
    <row r="7635" spans="1:10" x14ac:dyDescent="0.2">
      <c r="A7635" t="s">
        <v>7873</v>
      </c>
      <c r="B7635" t="s">
        <v>33876</v>
      </c>
      <c r="I7635" t="s">
        <v>5</v>
      </c>
      <c r="J7635">
        <v>13.45</v>
      </c>
    </row>
    <row r="7636" spans="1:10" x14ac:dyDescent="0.2">
      <c r="A7636" t="s">
        <v>7874</v>
      </c>
      <c r="B7636" t="s">
        <v>33876</v>
      </c>
      <c r="I7636" t="s">
        <v>5</v>
      </c>
      <c r="J7636">
        <v>13.45</v>
      </c>
    </row>
    <row r="7637" spans="1:10" x14ac:dyDescent="0.2">
      <c r="A7637" t="s">
        <v>7875</v>
      </c>
      <c r="B7637" t="s">
        <v>33877</v>
      </c>
      <c r="I7637" t="s">
        <v>4</v>
      </c>
      <c r="J7637">
        <v>47.53</v>
      </c>
    </row>
    <row r="7638" spans="1:10" x14ac:dyDescent="0.2">
      <c r="A7638" t="s">
        <v>7876</v>
      </c>
      <c r="B7638" t="s">
        <v>33877</v>
      </c>
      <c r="I7638" t="s">
        <v>4</v>
      </c>
      <c r="J7638">
        <v>47.53</v>
      </c>
    </row>
    <row r="7639" spans="1:10" x14ac:dyDescent="0.2">
      <c r="A7639" t="s">
        <v>7877</v>
      </c>
      <c r="B7639" t="s">
        <v>33878</v>
      </c>
      <c r="I7639" t="s">
        <v>4</v>
      </c>
      <c r="J7639">
        <v>100.41</v>
      </c>
    </row>
    <row r="7640" spans="1:10" x14ac:dyDescent="0.2">
      <c r="A7640" t="s">
        <v>7878</v>
      </c>
      <c r="B7640" t="s">
        <v>33878</v>
      </c>
      <c r="I7640" t="s">
        <v>4</v>
      </c>
      <c r="J7640">
        <v>100.41</v>
      </c>
    </row>
    <row r="7641" spans="1:10" x14ac:dyDescent="0.2">
      <c r="A7641" t="s">
        <v>7879</v>
      </c>
      <c r="B7641" t="s">
        <v>33879</v>
      </c>
      <c r="I7641" t="s">
        <v>4</v>
      </c>
      <c r="J7641">
        <v>185.53</v>
      </c>
    </row>
    <row r="7642" spans="1:10" x14ac:dyDescent="0.2">
      <c r="A7642" t="s">
        <v>7880</v>
      </c>
      <c r="B7642" t="s">
        <v>33879</v>
      </c>
      <c r="I7642" t="s">
        <v>4</v>
      </c>
      <c r="J7642">
        <v>185.53</v>
      </c>
    </row>
    <row r="7643" spans="1:10" x14ac:dyDescent="0.2">
      <c r="A7643" t="s">
        <v>7881</v>
      </c>
      <c r="B7643" t="s">
        <v>33880</v>
      </c>
      <c r="I7643" t="s">
        <v>4</v>
      </c>
      <c r="J7643">
        <v>294.69</v>
      </c>
    </row>
    <row r="7644" spans="1:10" x14ac:dyDescent="0.2">
      <c r="A7644" t="s">
        <v>7882</v>
      </c>
      <c r="B7644" t="s">
        <v>33880</v>
      </c>
      <c r="I7644" t="s">
        <v>4</v>
      </c>
      <c r="J7644">
        <v>294.69</v>
      </c>
    </row>
    <row r="7645" spans="1:10" x14ac:dyDescent="0.2">
      <c r="A7645" t="s">
        <v>7883</v>
      </c>
      <c r="B7645" t="s">
        <v>33881</v>
      </c>
      <c r="I7645" t="s">
        <v>4</v>
      </c>
      <c r="J7645">
        <v>403.61</v>
      </c>
    </row>
    <row r="7646" spans="1:10" x14ac:dyDescent="0.2">
      <c r="A7646" t="s">
        <v>7884</v>
      </c>
      <c r="B7646" t="s">
        <v>33881</v>
      </c>
      <c r="I7646" t="s">
        <v>4</v>
      </c>
      <c r="J7646">
        <v>403.61</v>
      </c>
    </row>
    <row r="7647" spans="1:10" x14ac:dyDescent="0.2">
      <c r="A7647" t="s">
        <v>7885</v>
      </c>
      <c r="B7647" t="s">
        <v>33882</v>
      </c>
      <c r="I7647" t="s">
        <v>4</v>
      </c>
      <c r="J7647">
        <v>665.24</v>
      </c>
    </row>
    <row r="7648" spans="1:10" x14ac:dyDescent="0.2">
      <c r="A7648" t="s">
        <v>7886</v>
      </c>
      <c r="B7648" t="s">
        <v>33882</v>
      </c>
      <c r="I7648" t="s">
        <v>4</v>
      </c>
      <c r="J7648">
        <v>665.24</v>
      </c>
    </row>
    <row r="7649" spans="1:10" x14ac:dyDescent="0.2">
      <c r="A7649" t="s">
        <v>7887</v>
      </c>
      <c r="B7649" t="s">
        <v>33883</v>
      </c>
      <c r="I7649" t="s">
        <v>4</v>
      </c>
      <c r="J7649">
        <v>1344.72</v>
      </c>
    </row>
    <row r="7650" spans="1:10" x14ac:dyDescent="0.2">
      <c r="A7650" t="s">
        <v>7888</v>
      </c>
      <c r="B7650" t="s">
        <v>33883</v>
      </c>
      <c r="I7650" t="s">
        <v>4</v>
      </c>
      <c r="J7650">
        <v>1344.72</v>
      </c>
    </row>
    <row r="7651" spans="1:10" x14ac:dyDescent="0.2">
      <c r="A7651" t="s">
        <v>7889</v>
      </c>
      <c r="B7651" t="s">
        <v>33884</v>
      </c>
      <c r="I7651" t="s">
        <v>5</v>
      </c>
      <c r="J7651">
        <v>47.52</v>
      </c>
    </row>
    <row r="7652" spans="1:10" x14ac:dyDescent="0.2">
      <c r="A7652" t="s">
        <v>7890</v>
      </c>
      <c r="B7652" t="s">
        <v>33884</v>
      </c>
      <c r="I7652" t="s">
        <v>5</v>
      </c>
      <c r="J7652">
        <v>47.52</v>
      </c>
    </row>
    <row r="7653" spans="1:10" x14ac:dyDescent="0.2">
      <c r="A7653" t="s">
        <v>7891</v>
      </c>
      <c r="B7653" t="s">
        <v>33885</v>
      </c>
      <c r="I7653" t="s">
        <v>5</v>
      </c>
      <c r="J7653">
        <v>104.89</v>
      </c>
    </row>
    <row r="7654" spans="1:10" x14ac:dyDescent="0.2">
      <c r="A7654" t="s">
        <v>7892</v>
      </c>
      <c r="B7654" t="s">
        <v>33885</v>
      </c>
      <c r="I7654" t="s">
        <v>5</v>
      </c>
      <c r="J7654">
        <v>104.89</v>
      </c>
    </row>
    <row r="7655" spans="1:10" x14ac:dyDescent="0.2">
      <c r="A7655" t="s">
        <v>7893</v>
      </c>
      <c r="B7655" t="s">
        <v>33886</v>
      </c>
      <c r="I7655" t="s">
        <v>5</v>
      </c>
      <c r="J7655">
        <v>187.09</v>
      </c>
    </row>
    <row r="7656" spans="1:10" x14ac:dyDescent="0.2">
      <c r="A7656" t="s">
        <v>7894</v>
      </c>
      <c r="B7656" t="s">
        <v>33886</v>
      </c>
      <c r="I7656" t="s">
        <v>5</v>
      </c>
      <c r="J7656">
        <v>187.09</v>
      </c>
    </row>
    <row r="7657" spans="1:10" x14ac:dyDescent="0.2">
      <c r="A7657" t="s">
        <v>7895</v>
      </c>
      <c r="B7657" t="s">
        <v>33887</v>
      </c>
      <c r="I7657" t="s">
        <v>5</v>
      </c>
      <c r="J7657">
        <v>337.89</v>
      </c>
    </row>
    <row r="7658" spans="1:10" x14ac:dyDescent="0.2">
      <c r="A7658" t="s">
        <v>7896</v>
      </c>
      <c r="B7658" t="s">
        <v>33887</v>
      </c>
      <c r="I7658" t="s">
        <v>5</v>
      </c>
      <c r="J7658">
        <v>337.89</v>
      </c>
    </row>
    <row r="7659" spans="1:10" x14ac:dyDescent="0.2">
      <c r="A7659" t="s">
        <v>7897</v>
      </c>
      <c r="B7659" t="s">
        <v>33888</v>
      </c>
      <c r="I7659" t="s">
        <v>5</v>
      </c>
      <c r="J7659">
        <v>431.31</v>
      </c>
    </row>
    <row r="7660" spans="1:10" x14ac:dyDescent="0.2">
      <c r="A7660" t="s">
        <v>7898</v>
      </c>
      <c r="B7660" t="s">
        <v>33888</v>
      </c>
      <c r="I7660" t="s">
        <v>5</v>
      </c>
      <c r="J7660">
        <v>431.31</v>
      </c>
    </row>
    <row r="7661" spans="1:10" x14ac:dyDescent="0.2">
      <c r="A7661" t="s">
        <v>7899</v>
      </c>
      <c r="B7661" t="s">
        <v>33889</v>
      </c>
      <c r="I7661" t="s">
        <v>4</v>
      </c>
      <c r="J7661">
        <v>7.81</v>
      </c>
    </row>
    <row r="7662" spans="1:10" x14ac:dyDescent="0.2">
      <c r="A7662" t="s">
        <v>7900</v>
      </c>
      <c r="B7662" t="s">
        <v>33889</v>
      </c>
      <c r="I7662" t="s">
        <v>4</v>
      </c>
      <c r="J7662">
        <v>7.81</v>
      </c>
    </row>
    <row r="7663" spans="1:10" x14ac:dyDescent="0.2">
      <c r="A7663" t="s">
        <v>7901</v>
      </c>
      <c r="B7663" t="s">
        <v>33890</v>
      </c>
      <c r="I7663" t="s">
        <v>4</v>
      </c>
      <c r="J7663">
        <v>9.67</v>
      </c>
    </row>
    <row r="7664" spans="1:10" x14ac:dyDescent="0.2">
      <c r="A7664" t="s">
        <v>7902</v>
      </c>
      <c r="B7664" t="s">
        <v>33890</v>
      </c>
      <c r="I7664" t="s">
        <v>4</v>
      </c>
      <c r="J7664">
        <v>9.67</v>
      </c>
    </row>
    <row r="7665" spans="1:10" x14ac:dyDescent="0.2">
      <c r="A7665" t="s">
        <v>7903</v>
      </c>
      <c r="B7665" t="s">
        <v>33891</v>
      </c>
      <c r="I7665" t="s">
        <v>4</v>
      </c>
      <c r="J7665">
        <v>20.34</v>
      </c>
    </row>
    <row r="7666" spans="1:10" x14ac:dyDescent="0.2">
      <c r="A7666" t="s">
        <v>7904</v>
      </c>
      <c r="B7666" t="s">
        <v>33891</v>
      </c>
      <c r="I7666" t="s">
        <v>4</v>
      </c>
      <c r="J7666">
        <v>20.34</v>
      </c>
    </row>
    <row r="7667" spans="1:10" x14ac:dyDescent="0.2">
      <c r="A7667" t="s">
        <v>7905</v>
      </c>
      <c r="B7667" t="s">
        <v>33892</v>
      </c>
      <c r="I7667" t="s">
        <v>4</v>
      </c>
      <c r="J7667">
        <v>35.67</v>
      </c>
    </row>
    <row r="7668" spans="1:10" x14ac:dyDescent="0.2">
      <c r="A7668" t="s">
        <v>7906</v>
      </c>
      <c r="B7668" t="s">
        <v>33892</v>
      </c>
      <c r="I7668" t="s">
        <v>4</v>
      </c>
      <c r="J7668">
        <v>35.67</v>
      </c>
    </row>
    <row r="7669" spans="1:10" x14ac:dyDescent="0.2">
      <c r="A7669" t="s">
        <v>7907</v>
      </c>
      <c r="B7669" t="s">
        <v>33893</v>
      </c>
      <c r="I7669" t="s">
        <v>4</v>
      </c>
      <c r="J7669">
        <v>46.75</v>
      </c>
    </row>
    <row r="7670" spans="1:10" x14ac:dyDescent="0.2">
      <c r="A7670" t="s">
        <v>7908</v>
      </c>
      <c r="B7670" t="s">
        <v>33893</v>
      </c>
      <c r="I7670" t="s">
        <v>4</v>
      </c>
      <c r="J7670">
        <v>46.75</v>
      </c>
    </row>
    <row r="7671" spans="1:10" x14ac:dyDescent="0.2">
      <c r="A7671" t="s">
        <v>7909</v>
      </c>
      <c r="B7671" t="s">
        <v>33894</v>
      </c>
      <c r="I7671" t="s">
        <v>4</v>
      </c>
      <c r="J7671">
        <v>77.819999999999993</v>
      </c>
    </row>
    <row r="7672" spans="1:10" x14ac:dyDescent="0.2">
      <c r="A7672" t="s">
        <v>7910</v>
      </c>
      <c r="B7672" t="s">
        <v>33894</v>
      </c>
      <c r="I7672" t="s">
        <v>4</v>
      </c>
      <c r="J7672">
        <v>77.819999999999993</v>
      </c>
    </row>
    <row r="7673" spans="1:10" x14ac:dyDescent="0.2">
      <c r="A7673" t="s">
        <v>7911</v>
      </c>
      <c r="B7673" t="s">
        <v>33895</v>
      </c>
      <c r="I7673" t="s">
        <v>4</v>
      </c>
      <c r="J7673">
        <v>95.86</v>
      </c>
    </row>
    <row r="7674" spans="1:10" x14ac:dyDescent="0.2">
      <c r="A7674" t="s">
        <v>7912</v>
      </c>
      <c r="B7674" t="s">
        <v>33895</v>
      </c>
      <c r="I7674" t="s">
        <v>4</v>
      </c>
      <c r="J7674">
        <v>95.86</v>
      </c>
    </row>
    <row r="7675" spans="1:10" x14ac:dyDescent="0.2">
      <c r="A7675" t="s">
        <v>7913</v>
      </c>
      <c r="B7675" t="s">
        <v>33896</v>
      </c>
      <c r="I7675" t="s">
        <v>4</v>
      </c>
      <c r="J7675">
        <v>3.03</v>
      </c>
    </row>
    <row r="7676" spans="1:10" x14ac:dyDescent="0.2">
      <c r="A7676" t="s">
        <v>7914</v>
      </c>
      <c r="B7676" t="s">
        <v>33896</v>
      </c>
      <c r="I7676" t="s">
        <v>4</v>
      </c>
      <c r="J7676">
        <v>3.03</v>
      </c>
    </row>
    <row r="7677" spans="1:10" x14ac:dyDescent="0.2">
      <c r="A7677" t="s">
        <v>7915</v>
      </c>
      <c r="B7677" t="s">
        <v>33897</v>
      </c>
      <c r="I7677" t="s">
        <v>4</v>
      </c>
      <c r="J7677">
        <v>3.35</v>
      </c>
    </row>
    <row r="7678" spans="1:10" x14ac:dyDescent="0.2">
      <c r="A7678" t="s">
        <v>7916</v>
      </c>
      <c r="B7678" t="s">
        <v>33897</v>
      </c>
      <c r="I7678" t="s">
        <v>4</v>
      </c>
      <c r="J7678">
        <v>3.35</v>
      </c>
    </row>
    <row r="7679" spans="1:10" x14ac:dyDescent="0.2">
      <c r="A7679" t="s">
        <v>7917</v>
      </c>
      <c r="B7679" t="s">
        <v>33898</v>
      </c>
      <c r="I7679" t="s">
        <v>4</v>
      </c>
      <c r="J7679">
        <v>7.52</v>
      </c>
    </row>
    <row r="7680" spans="1:10" x14ac:dyDescent="0.2">
      <c r="A7680" t="s">
        <v>7918</v>
      </c>
      <c r="B7680" t="s">
        <v>33898</v>
      </c>
      <c r="I7680" t="s">
        <v>4</v>
      </c>
      <c r="J7680">
        <v>7.52</v>
      </c>
    </row>
    <row r="7681" spans="1:10" x14ac:dyDescent="0.2">
      <c r="A7681" t="s">
        <v>7919</v>
      </c>
      <c r="B7681" t="s">
        <v>33899</v>
      </c>
      <c r="I7681" t="s">
        <v>4</v>
      </c>
      <c r="J7681">
        <v>11.63</v>
      </c>
    </row>
    <row r="7682" spans="1:10" x14ac:dyDescent="0.2">
      <c r="A7682" t="s">
        <v>7920</v>
      </c>
      <c r="B7682" t="s">
        <v>33899</v>
      </c>
      <c r="I7682" t="s">
        <v>4</v>
      </c>
      <c r="J7682">
        <v>11.63</v>
      </c>
    </row>
    <row r="7683" spans="1:10" x14ac:dyDescent="0.2">
      <c r="A7683" t="s">
        <v>7921</v>
      </c>
      <c r="B7683" t="s">
        <v>33900</v>
      </c>
      <c r="I7683" t="s">
        <v>4</v>
      </c>
      <c r="J7683">
        <v>12.22</v>
      </c>
    </row>
    <row r="7684" spans="1:10" x14ac:dyDescent="0.2">
      <c r="A7684" t="s">
        <v>7922</v>
      </c>
      <c r="B7684" t="s">
        <v>33900</v>
      </c>
      <c r="I7684" t="s">
        <v>4</v>
      </c>
      <c r="J7684">
        <v>12.22</v>
      </c>
    </row>
    <row r="7685" spans="1:10" x14ac:dyDescent="0.2">
      <c r="A7685" t="s">
        <v>7923</v>
      </c>
      <c r="B7685" t="s">
        <v>33901</v>
      </c>
      <c r="I7685" t="s">
        <v>4</v>
      </c>
      <c r="J7685">
        <v>22.19</v>
      </c>
    </row>
    <row r="7686" spans="1:10" x14ac:dyDescent="0.2">
      <c r="A7686" t="s">
        <v>7924</v>
      </c>
      <c r="B7686" t="s">
        <v>33901</v>
      </c>
      <c r="I7686" t="s">
        <v>4</v>
      </c>
      <c r="J7686">
        <v>22.19</v>
      </c>
    </row>
    <row r="7687" spans="1:10" x14ac:dyDescent="0.2">
      <c r="A7687" t="s">
        <v>7925</v>
      </c>
      <c r="B7687" t="s">
        <v>33902</v>
      </c>
      <c r="I7687" t="s">
        <v>4</v>
      </c>
      <c r="J7687">
        <v>43.88</v>
      </c>
    </row>
    <row r="7688" spans="1:10" x14ac:dyDescent="0.2">
      <c r="A7688" t="s">
        <v>7926</v>
      </c>
      <c r="B7688" t="s">
        <v>33902</v>
      </c>
      <c r="I7688" t="s">
        <v>4</v>
      </c>
      <c r="J7688">
        <v>43.88</v>
      </c>
    </row>
    <row r="7689" spans="1:10" x14ac:dyDescent="0.2">
      <c r="A7689" t="s">
        <v>7927</v>
      </c>
      <c r="B7689" t="s">
        <v>33903</v>
      </c>
      <c r="I7689" t="s">
        <v>4</v>
      </c>
      <c r="J7689">
        <v>48.43</v>
      </c>
    </row>
    <row r="7690" spans="1:10" x14ac:dyDescent="0.2">
      <c r="A7690" t="s">
        <v>7928</v>
      </c>
      <c r="B7690" t="s">
        <v>33903</v>
      </c>
      <c r="I7690" t="s">
        <v>4</v>
      </c>
      <c r="J7690">
        <v>48.43</v>
      </c>
    </row>
    <row r="7691" spans="1:10" x14ac:dyDescent="0.2">
      <c r="A7691" t="s">
        <v>7929</v>
      </c>
      <c r="B7691" t="s">
        <v>33904</v>
      </c>
      <c r="I7691" t="s">
        <v>4</v>
      </c>
      <c r="J7691">
        <v>92.5</v>
      </c>
    </row>
    <row r="7692" spans="1:10" x14ac:dyDescent="0.2">
      <c r="A7692" t="s">
        <v>7930</v>
      </c>
      <c r="B7692" t="s">
        <v>33904</v>
      </c>
      <c r="I7692" t="s">
        <v>4</v>
      </c>
      <c r="J7692">
        <v>92.5</v>
      </c>
    </row>
    <row r="7693" spans="1:10" x14ac:dyDescent="0.2">
      <c r="A7693" t="s">
        <v>7931</v>
      </c>
      <c r="B7693" t="s">
        <v>33905</v>
      </c>
      <c r="I7693" t="s">
        <v>4</v>
      </c>
      <c r="J7693">
        <v>23.43</v>
      </c>
    </row>
    <row r="7694" spans="1:10" x14ac:dyDescent="0.2">
      <c r="A7694" t="s">
        <v>7932</v>
      </c>
      <c r="B7694" t="s">
        <v>33905</v>
      </c>
      <c r="I7694" t="s">
        <v>4</v>
      </c>
      <c r="J7694">
        <v>23.43</v>
      </c>
    </row>
    <row r="7695" spans="1:10" x14ac:dyDescent="0.2">
      <c r="A7695" t="s">
        <v>7933</v>
      </c>
      <c r="B7695" t="s">
        <v>33906</v>
      </c>
      <c r="I7695" t="s">
        <v>4</v>
      </c>
      <c r="J7695">
        <v>55.8</v>
      </c>
    </row>
    <row r="7696" spans="1:10" x14ac:dyDescent="0.2">
      <c r="A7696" t="s">
        <v>7934</v>
      </c>
      <c r="B7696" t="s">
        <v>33906</v>
      </c>
      <c r="I7696" t="s">
        <v>4</v>
      </c>
      <c r="J7696">
        <v>55.8</v>
      </c>
    </row>
    <row r="7697" spans="1:10" x14ac:dyDescent="0.2">
      <c r="A7697" t="s">
        <v>7935</v>
      </c>
      <c r="B7697" t="s">
        <v>33907</v>
      </c>
      <c r="I7697" t="s">
        <v>4</v>
      </c>
      <c r="J7697">
        <v>108.28</v>
      </c>
    </row>
    <row r="7698" spans="1:10" x14ac:dyDescent="0.2">
      <c r="A7698" t="s">
        <v>7936</v>
      </c>
      <c r="B7698" t="s">
        <v>33907</v>
      </c>
      <c r="I7698" t="s">
        <v>4</v>
      </c>
      <c r="J7698">
        <v>108.28</v>
      </c>
    </row>
    <row r="7699" spans="1:10" x14ac:dyDescent="0.2">
      <c r="A7699" t="s">
        <v>7937</v>
      </c>
      <c r="B7699" t="s">
        <v>33908</v>
      </c>
      <c r="I7699" t="s">
        <v>4</v>
      </c>
      <c r="J7699">
        <v>126.58</v>
      </c>
    </row>
    <row r="7700" spans="1:10" x14ac:dyDescent="0.2">
      <c r="A7700" t="s">
        <v>7938</v>
      </c>
      <c r="B7700" t="s">
        <v>33908</v>
      </c>
      <c r="I7700" t="s">
        <v>4</v>
      </c>
      <c r="J7700">
        <v>126.58</v>
      </c>
    </row>
    <row r="7701" spans="1:10" x14ac:dyDescent="0.2">
      <c r="A7701" t="s">
        <v>7939</v>
      </c>
      <c r="B7701" t="s">
        <v>33909</v>
      </c>
      <c r="I7701" t="s">
        <v>4</v>
      </c>
      <c r="J7701">
        <v>200.19</v>
      </c>
    </row>
    <row r="7702" spans="1:10" x14ac:dyDescent="0.2">
      <c r="A7702" t="s">
        <v>7940</v>
      </c>
      <c r="B7702" t="s">
        <v>33909</v>
      </c>
      <c r="I7702" t="s">
        <v>4</v>
      </c>
      <c r="J7702">
        <v>200.19</v>
      </c>
    </row>
    <row r="7703" spans="1:10" x14ac:dyDescent="0.2">
      <c r="A7703" t="s">
        <v>7941</v>
      </c>
      <c r="B7703" t="s">
        <v>33910</v>
      </c>
      <c r="I7703" t="s">
        <v>4</v>
      </c>
      <c r="J7703">
        <v>282.24</v>
      </c>
    </row>
    <row r="7704" spans="1:10" x14ac:dyDescent="0.2">
      <c r="A7704" t="s">
        <v>7942</v>
      </c>
      <c r="B7704" t="s">
        <v>33910</v>
      </c>
      <c r="I7704" t="s">
        <v>4</v>
      </c>
      <c r="J7704">
        <v>282.24</v>
      </c>
    </row>
    <row r="7705" spans="1:10" x14ac:dyDescent="0.2">
      <c r="A7705" t="s">
        <v>7943</v>
      </c>
      <c r="B7705" t="s">
        <v>33911</v>
      </c>
      <c r="I7705" t="s">
        <v>4</v>
      </c>
      <c r="J7705">
        <v>348.44</v>
      </c>
    </row>
    <row r="7706" spans="1:10" x14ac:dyDescent="0.2">
      <c r="A7706" t="s">
        <v>7944</v>
      </c>
      <c r="B7706" t="s">
        <v>33911</v>
      </c>
      <c r="I7706" t="s">
        <v>4</v>
      </c>
      <c r="J7706">
        <v>348.44</v>
      </c>
    </row>
    <row r="7707" spans="1:10" x14ac:dyDescent="0.2">
      <c r="A7707" t="s">
        <v>7945</v>
      </c>
      <c r="B7707" t="s">
        <v>33912</v>
      </c>
      <c r="I7707" t="s">
        <v>5</v>
      </c>
      <c r="J7707">
        <v>15.31</v>
      </c>
    </row>
    <row r="7708" spans="1:10" x14ac:dyDescent="0.2">
      <c r="A7708" t="s">
        <v>7946</v>
      </c>
      <c r="B7708" t="s">
        <v>33912</v>
      </c>
      <c r="I7708" t="s">
        <v>5</v>
      </c>
      <c r="J7708">
        <v>15.31</v>
      </c>
    </row>
    <row r="7709" spans="1:10" x14ac:dyDescent="0.2">
      <c r="A7709" t="s">
        <v>7947</v>
      </c>
      <c r="B7709" t="s">
        <v>33913</v>
      </c>
      <c r="I7709" t="s">
        <v>5</v>
      </c>
      <c r="J7709">
        <v>65.78</v>
      </c>
    </row>
    <row r="7710" spans="1:10" x14ac:dyDescent="0.2">
      <c r="A7710" t="s">
        <v>7948</v>
      </c>
      <c r="B7710" t="s">
        <v>33913</v>
      </c>
      <c r="I7710" t="s">
        <v>5</v>
      </c>
      <c r="J7710">
        <v>65.78</v>
      </c>
    </row>
    <row r="7711" spans="1:10" x14ac:dyDescent="0.2">
      <c r="A7711" t="s">
        <v>7949</v>
      </c>
      <c r="B7711" t="s">
        <v>33914</v>
      </c>
      <c r="I7711" t="s">
        <v>5</v>
      </c>
      <c r="J7711">
        <v>20.260000000000002</v>
      </c>
    </row>
    <row r="7712" spans="1:10" x14ac:dyDescent="0.2">
      <c r="A7712" t="s">
        <v>7950</v>
      </c>
      <c r="B7712" t="s">
        <v>33914</v>
      </c>
      <c r="I7712" t="s">
        <v>5</v>
      </c>
      <c r="J7712">
        <v>20.260000000000002</v>
      </c>
    </row>
    <row r="7713" spans="1:10" x14ac:dyDescent="0.2">
      <c r="A7713" t="s">
        <v>7951</v>
      </c>
      <c r="B7713" t="s">
        <v>33915</v>
      </c>
      <c r="I7713" t="s">
        <v>5</v>
      </c>
      <c r="J7713">
        <v>77.819999999999993</v>
      </c>
    </row>
    <row r="7714" spans="1:10" x14ac:dyDescent="0.2">
      <c r="A7714" t="s">
        <v>7952</v>
      </c>
      <c r="B7714" t="s">
        <v>33915</v>
      </c>
      <c r="I7714" t="s">
        <v>5</v>
      </c>
      <c r="J7714">
        <v>77.819999999999993</v>
      </c>
    </row>
    <row r="7715" spans="1:10" x14ac:dyDescent="0.2">
      <c r="A7715" t="s">
        <v>7953</v>
      </c>
      <c r="B7715" t="s">
        <v>33916</v>
      </c>
      <c r="I7715" t="s">
        <v>5</v>
      </c>
      <c r="J7715">
        <v>35.56</v>
      </c>
    </row>
    <row r="7716" spans="1:10" x14ac:dyDescent="0.2">
      <c r="A7716" t="s">
        <v>7954</v>
      </c>
      <c r="B7716" t="s">
        <v>33916</v>
      </c>
      <c r="I7716" t="s">
        <v>5</v>
      </c>
      <c r="J7716">
        <v>35.56</v>
      </c>
    </row>
    <row r="7717" spans="1:10" x14ac:dyDescent="0.2">
      <c r="A7717" t="s">
        <v>7955</v>
      </c>
      <c r="B7717" t="s">
        <v>33917</v>
      </c>
      <c r="I7717" t="s">
        <v>5</v>
      </c>
      <c r="J7717">
        <v>94.55</v>
      </c>
    </row>
    <row r="7718" spans="1:10" x14ac:dyDescent="0.2">
      <c r="A7718" t="s">
        <v>7956</v>
      </c>
      <c r="B7718" t="s">
        <v>33917</v>
      </c>
      <c r="I7718" t="s">
        <v>5</v>
      </c>
      <c r="J7718">
        <v>94.55</v>
      </c>
    </row>
    <row r="7719" spans="1:10" x14ac:dyDescent="0.2">
      <c r="A7719" t="s">
        <v>7957</v>
      </c>
      <c r="B7719" t="s">
        <v>33918</v>
      </c>
      <c r="I7719" t="s">
        <v>5</v>
      </c>
      <c r="J7719">
        <v>2.8</v>
      </c>
    </row>
    <row r="7720" spans="1:10" x14ac:dyDescent="0.2">
      <c r="A7720" t="s">
        <v>7958</v>
      </c>
      <c r="B7720" t="s">
        <v>33918</v>
      </c>
      <c r="I7720" t="s">
        <v>5</v>
      </c>
      <c r="J7720">
        <v>2.8</v>
      </c>
    </row>
    <row r="7721" spans="1:10" x14ac:dyDescent="0.2">
      <c r="A7721" t="s">
        <v>7959</v>
      </c>
      <c r="B7721" t="s">
        <v>33919</v>
      </c>
      <c r="I7721" t="s">
        <v>5</v>
      </c>
      <c r="J7721">
        <v>19.3</v>
      </c>
    </row>
    <row r="7722" spans="1:10" x14ac:dyDescent="0.2">
      <c r="A7722" t="s">
        <v>7960</v>
      </c>
      <c r="B7722" t="s">
        <v>33919</v>
      </c>
      <c r="I7722" t="s">
        <v>5</v>
      </c>
      <c r="J7722">
        <v>19.3</v>
      </c>
    </row>
    <row r="7723" spans="1:10" x14ac:dyDescent="0.2">
      <c r="A7723" t="s">
        <v>7961</v>
      </c>
      <c r="B7723" t="s">
        <v>33920</v>
      </c>
      <c r="I7723" t="s">
        <v>5</v>
      </c>
      <c r="J7723">
        <v>53.88</v>
      </c>
    </row>
    <row r="7724" spans="1:10" x14ac:dyDescent="0.2">
      <c r="A7724" t="s">
        <v>7962</v>
      </c>
      <c r="B7724" t="s">
        <v>33920</v>
      </c>
      <c r="I7724" t="s">
        <v>5</v>
      </c>
      <c r="J7724">
        <v>53.88</v>
      </c>
    </row>
    <row r="7725" spans="1:10" x14ac:dyDescent="0.2">
      <c r="A7725" t="s">
        <v>7963</v>
      </c>
      <c r="B7725" t="s">
        <v>33921</v>
      </c>
      <c r="I7725" t="s">
        <v>5</v>
      </c>
      <c r="J7725">
        <v>20.8</v>
      </c>
    </row>
    <row r="7726" spans="1:10" x14ac:dyDescent="0.2">
      <c r="A7726" t="s">
        <v>7964</v>
      </c>
      <c r="B7726" t="s">
        <v>33921</v>
      </c>
      <c r="I7726" t="s">
        <v>5</v>
      </c>
      <c r="J7726">
        <v>20.8</v>
      </c>
    </row>
    <row r="7727" spans="1:10" x14ac:dyDescent="0.2">
      <c r="A7727" t="s">
        <v>7965</v>
      </c>
      <c r="B7727" t="s">
        <v>33922</v>
      </c>
      <c r="I7727" t="s">
        <v>5</v>
      </c>
      <c r="J7727">
        <v>56.13</v>
      </c>
    </row>
    <row r="7728" spans="1:10" x14ac:dyDescent="0.2">
      <c r="A7728" t="s">
        <v>7966</v>
      </c>
      <c r="B7728" t="s">
        <v>33922</v>
      </c>
      <c r="I7728" t="s">
        <v>5</v>
      </c>
      <c r="J7728">
        <v>56.13</v>
      </c>
    </row>
    <row r="7729" spans="1:10" x14ac:dyDescent="0.2">
      <c r="A7729" t="s">
        <v>7967</v>
      </c>
      <c r="B7729" t="s">
        <v>33923</v>
      </c>
      <c r="I7729" t="s">
        <v>4</v>
      </c>
      <c r="J7729">
        <v>100.82</v>
      </c>
    </row>
    <row r="7730" spans="1:10" x14ac:dyDescent="0.2">
      <c r="A7730" t="s">
        <v>7968</v>
      </c>
      <c r="B7730" t="s">
        <v>33923</v>
      </c>
      <c r="I7730" t="s">
        <v>4</v>
      </c>
      <c r="J7730">
        <v>100.82</v>
      </c>
    </row>
    <row r="7731" spans="1:10" x14ac:dyDescent="0.2">
      <c r="A7731" t="s">
        <v>7969</v>
      </c>
      <c r="B7731" t="s">
        <v>33924</v>
      </c>
      <c r="I7731" t="s">
        <v>4</v>
      </c>
      <c r="J7731">
        <v>134.5</v>
      </c>
    </row>
    <row r="7732" spans="1:10" x14ac:dyDescent="0.2">
      <c r="A7732" t="s">
        <v>7970</v>
      </c>
      <c r="B7732" t="s">
        <v>33924</v>
      </c>
      <c r="I7732" t="s">
        <v>4</v>
      </c>
      <c r="J7732">
        <v>134.5</v>
      </c>
    </row>
    <row r="7733" spans="1:10" x14ac:dyDescent="0.2">
      <c r="A7733" t="s">
        <v>7971</v>
      </c>
      <c r="B7733" t="s">
        <v>33925</v>
      </c>
      <c r="I7733" t="s">
        <v>4</v>
      </c>
      <c r="J7733">
        <v>198.57</v>
      </c>
    </row>
    <row r="7734" spans="1:10" x14ac:dyDescent="0.2">
      <c r="A7734" t="s">
        <v>7972</v>
      </c>
      <c r="B7734" t="s">
        <v>33925</v>
      </c>
      <c r="I7734" t="s">
        <v>4</v>
      </c>
      <c r="J7734">
        <v>198.57</v>
      </c>
    </row>
    <row r="7735" spans="1:10" x14ac:dyDescent="0.2">
      <c r="A7735" t="s">
        <v>7973</v>
      </c>
      <c r="B7735" t="s">
        <v>33926</v>
      </c>
      <c r="I7735" t="s">
        <v>4</v>
      </c>
      <c r="J7735">
        <v>238.29</v>
      </c>
    </row>
    <row r="7736" spans="1:10" x14ac:dyDescent="0.2">
      <c r="A7736" t="s">
        <v>7974</v>
      </c>
      <c r="B7736" t="s">
        <v>33926</v>
      </c>
      <c r="I7736" t="s">
        <v>4</v>
      </c>
      <c r="J7736">
        <v>238.29</v>
      </c>
    </row>
    <row r="7737" spans="1:10" x14ac:dyDescent="0.2">
      <c r="A7737" t="s">
        <v>7975</v>
      </c>
      <c r="B7737" t="s">
        <v>33927</v>
      </c>
      <c r="I7737" t="s">
        <v>4</v>
      </c>
      <c r="J7737">
        <v>280.41000000000003</v>
      </c>
    </row>
    <row r="7738" spans="1:10" x14ac:dyDescent="0.2">
      <c r="A7738" t="s">
        <v>7976</v>
      </c>
      <c r="B7738" t="s">
        <v>33927</v>
      </c>
      <c r="I7738" t="s">
        <v>4</v>
      </c>
      <c r="J7738">
        <v>280.41000000000003</v>
      </c>
    </row>
    <row r="7739" spans="1:10" x14ac:dyDescent="0.2">
      <c r="A7739" t="s">
        <v>7977</v>
      </c>
      <c r="B7739" t="s">
        <v>33928</v>
      </c>
      <c r="I7739" t="s">
        <v>4</v>
      </c>
      <c r="J7739">
        <v>415.69</v>
      </c>
    </row>
    <row r="7740" spans="1:10" x14ac:dyDescent="0.2">
      <c r="A7740" t="s">
        <v>7978</v>
      </c>
      <c r="B7740" t="s">
        <v>33928</v>
      </c>
      <c r="I7740" t="s">
        <v>4</v>
      </c>
      <c r="J7740">
        <v>415.69</v>
      </c>
    </row>
    <row r="7741" spans="1:10" x14ac:dyDescent="0.2">
      <c r="A7741" t="s">
        <v>7979</v>
      </c>
      <c r="B7741" t="s">
        <v>33929</v>
      </c>
      <c r="I7741" t="s">
        <v>4</v>
      </c>
      <c r="J7741">
        <v>618.09</v>
      </c>
    </row>
    <row r="7742" spans="1:10" x14ac:dyDescent="0.2">
      <c r="A7742" t="s">
        <v>7980</v>
      </c>
      <c r="B7742" t="s">
        <v>33929</v>
      </c>
      <c r="I7742" t="s">
        <v>4</v>
      </c>
      <c r="J7742">
        <v>618.09</v>
      </c>
    </row>
    <row r="7743" spans="1:10" x14ac:dyDescent="0.2">
      <c r="A7743" t="s">
        <v>7981</v>
      </c>
      <c r="B7743" t="s">
        <v>33930</v>
      </c>
      <c r="I7743" t="s">
        <v>4</v>
      </c>
      <c r="J7743">
        <v>715.52</v>
      </c>
    </row>
    <row r="7744" spans="1:10" x14ac:dyDescent="0.2">
      <c r="A7744" t="s">
        <v>7982</v>
      </c>
      <c r="B7744" t="s">
        <v>33930</v>
      </c>
      <c r="I7744" t="s">
        <v>4</v>
      </c>
      <c r="J7744">
        <v>715.52</v>
      </c>
    </row>
    <row r="7745" spans="1:10" x14ac:dyDescent="0.2">
      <c r="A7745" t="s">
        <v>7983</v>
      </c>
      <c r="B7745" t="s">
        <v>33931</v>
      </c>
      <c r="I7745" t="s">
        <v>4</v>
      </c>
      <c r="J7745">
        <v>780.69</v>
      </c>
    </row>
    <row r="7746" spans="1:10" x14ac:dyDescent="0.2">
      <c r="A7746" t="s">
        <v>7984</v>
      </c>
      <c r="B7746" t="s">
        <v>33931</v>
      </c>
      <c r="I7746" t="s">
        <v>4</v>
      </c>
      <c r="J7746">
        <v>780.69</v>
      </c>
    </row>
    <row r="7747" spans="1:10" x14ac:dyDescent="0.2">
      <c r="A7747" t="s">
        <v>7985</v>
      </c>
      <c r="B7747" t="s">
        <v>33932</v>
      </c>
      <c r="I7747" t="s">
        <v>4</v>
      </c>
      <c r="J7747">
        <v>851.78</v>
      </c>
    </row>
    <row r="7748" spans="1:10" x14ac:dyDescent="0.2">
      <c r="A7748" t="s">
        <v>7986</v>
      </c>
      <c r="B7748" t="s">
        <v>33932</v>
      </c>
      <c r="I7748" t="s">
        <v>4</v>
      </c>
      <c r="J7748">
        <v>851.78</v>
      </c>
    </row>
    <row r="7749" spans="1:10" x14ac:dyDescent="0.2">
      <c r="A7749" t="s">
        <v>7987</v>
      </c>
      <c r="B7749" t="s">
        <v>33933</v>
      </c>
      <c r="I7749" t="s">
        <v>4</v>
      </c>
      <c r="J7749">
        <v>1310.48</v>
      </c>
    </row>
    <row r="7750" spans="1:10" x14ac:dyDescent="0.2">
      <c r="A7750" t="s">
        <v>7988</v>
      </c>
      <c r="B7750" t="s">
        <v>33933</v>
      </c>
      <c r="I7750" t="s">
        <v>4</v>
      </c>
      <c r="J7750">
        <v>1310.48</v>
      </c>
    </row>
    <row r="7751" spans="1:10" x14ac:dyDescent="0.2">
      <c r="A7751" t="s">
        <v>7989</v>
      </c>
      <c r="B7751" t="s">
        <v>33934</v>
      </c>
      <c r="I7751" t="s">
        <v>4</v>
      </c>
      <c r="J7751">
        <v>1929.67</v>
      </c>
    </row>
    <row r="7752" spans="1:10" x14ac:dyDescent="0.2">
      <c r="A7752" t="s">
        <v>7990</v>
      </c>
      <c r="B7752" t="s">
        <v>33934</v>
      </c>
      <c r="I7752" t="s">
        <v>4</v>
      </c>
      <c r="J7752">
        <v>1929.67</v>
      </c>
    </row>
    <row r="7753" spans="1:10" x14ac:dyDescent="0.2">
      <c r="A7753" t="s">
        <v>7991</v>
      </c>
      <c r="B7753" t="s">
        <v>33935</v>
      </c>
      <c r="I7753" t="s">
        <v>4</v>
      </c>
      <c r="J7753">
        <v>2011.62</v>
      </c>
    </row>
    <row r="7754" spans="1:10" x14ac:dyDescent="0.2">
      <c r="A7754" t="s">
        <v>7992</v>
      </c>
      <c r="B7754" t="s">
        <v>33935</v>
      </c>
      <c r="I7754" t="s">
        <v>4</v>
      </c>
      <c r="J7754">
        <v>2011.62</v>
      </c>
    </row>
    <row r="7755" spans="1:10" x14ac:dyDescent="0.2">
      <c r="A7755" t="s">
        <v>7993</v>
      </c>
      <c r="B7755" t="s">
        <v>33936</v>
      </c>
      <c r="I7755" t="s">
        <v>4</v>
      </c>
      <c r="J7755">
        <v>2756.76</v>
      </c>
    </row>
    <row r="7756" spans="1:10" x14ac:dyDescent="0.2">
      <c r="A7756" t="s">
        <v>7994</v>
      </c>
      <c r="B7756" t="s">
        <v>33936</v>
      </c>
      <c r="I7756" t="s">
        <v>4</v>
      </c>
      <c r="J7756">
        <v>2756.76</v>
      </c>
    </row>
    <row r="7757" spans="1:10" x14ac:dyDescent="0.2">
      <c r="A7757" t="s">
        <v>7995</v>
      </c>
      <c r="B7757" t="s">
        <v>33937</v>
      </c>
      <c r="I7757" t="s">
        <v>4</v>
      </c>
      <c r="J7757">
        <v>4144.37</v>
      </c>
    </row>
    <row r="7758" spans="1:10" x14ac:dyDescent="0.2">
      <c r="A7758" t="s">
        <v>7996</v>
      </c>
      <c r="B7758" t="s">
        <v>33937</v>
      </c>
      <c r="I7758" t="s">
        <v>4</v>
      </c>
      <c r="J7758">
        <v>4144.37</v>
      </c>
    </row>
    <row r="7759" spans="1:10" x14ac:dyDescent="0.2">
      <c r="A7759" t="s">
        <v>7997</v>
      </c>
      <c r="B7759" t="s">
        <v>33938</v>
      </c>
      <c r="I7759" t="s">
        <v>5</v>
      </c>
      <c r="J7759">
        <v>23.71</v>
      </c>
    </row>
    <row r="7760" spans="1:10" x14ac:dyDescent="0.2">
      <c r="A7760" t="s">
        <v>7998</v>
      </c>
      <c r="B7760" t="s">
        <v>33938</v>
      </c>
      <c r="I7760" t="s">
        <v>5</v>
      </c>
      <c r="J7760">
        <v>23.71</v>
      </c>
    </row>
    <row r="7761" spans="1:10" x14ac:dyDescent="0.2">
      <c r="A7761" t="s">
        <v>7999</v>
      </c>
      <c r="B7761" t="s">
        <v>33939</v>
      </c>
      <c r="I7761" t="s">
        <v>5</v>
      </c>
      <c r="J7761">
        <v>38.04</v>
      </c>
    </row>
    <row r="7762" spans="1:10" x14ac:dyDescent="0.2">
      <c r="A7762" t="s">
        <v>8000</v>
      </c>
      <c r="B7762" t="s">
        <v>33939</v>
      </c>
      <c r="I7762" t="s">
        <v>5</v>
      </c>
      <c r="J7762">
        <v>38.04</v>
      </c>
    </row>
    <row r="7763" spans="1:10" x14ac:dyDescent="0.2">
      <c r="A7763" t="s">
        <v>8001</v>
      </c>
      <c r="B7763" t="s">
        <v>33940</v>
      </c>
      <c r="I7763" t="s">
        <v>5</v>
      </c>
      <c r="J7763">
        <v>87.2</v>
      </c>
    </row>
    <row r="7764" spans="1:10" x14ac:dyDescent="0.2">
      <c r="A7764" t="s">
        <v>8002</v>
      </c>
      <c r="B7764" t="s">
        <v>33940</v>
      </c>
      <c r="I7764" t="s">
        <v>5</v>
      </c>
      <c r="J7764">
        <v>87.2</v>
      </c>
    </row>
    <row r="7765" spans="1:10" x14ac:dyDescent="0.2">
      <c r="A7765" t="s">
        <v>8003</v>
      </c>
      <c r="B7765" t="s">
        <v>33941</v>
      </c>
      <c r="I7765" t="s">
        <v>5</v>
      </c>
      <c r="J7765">
        <v>20.6</v>
      </c>
    </row>
    <row r="7766" spans="1:10" x14ac:dyDescent="0.2">
      <c r="A7766" t="s">
        <v>8004</v>
      </c>
      <c r="B7766" t="s">
        <v>33941</v>
      </c>
      <c r="I7766" t="s">
        <v>5</v>
      </c>
      <c r="J7766">
        <v>20.6</v>
      </c>
    </row>
    <row r="7767" spans="1:10" x14ac:dyDescent="0.2">
      <c r="A7767" t="s">
        <v>8005</v>
      </c>
      <c r="B7767" t="s">
        <v>33942</v>
      </c>
      <c r="I7767" t="s">
        <v>5</v>
      </c>
      <c r="J7767">
        <v>47.43</v>
      </c>
    </row>
    <row r="7768" spans="1:10" x14ac:dyDescent="0.2">
      <c r="A7768" t="s">
        <v>8006</v>
      </c>
      <c r="B7768" t="s">
        <v>33942</v>
      </c>
      <c r="I7768" t="s">
        <v>5</v>
      </c>
      <c r="J7768">
        <v>47.43</v>
      </c>
    </row>
    <row r="7769" spans="1:10" x14ac:dyDescent="0.2">
      <c r="A7769" t="s">
        <v>8007</v>
      </c>
      <c r="B7769" t="s">
        <v>33943</v>
      </c>
      <c r="I7769" t="s">
        <v>5</v>
      </c>
      <c r="J7769">
        <v>104.73</v>
      </c>
    </row>
    <row r="7770" spans="1:10" x14ac:dyDescent="0.2">
      <c r="A7770" t="s">
        <v>8008</v>
      </c>
      <c r="B7770" t="s">
        <v>33943</v>
      </c>
      <c r="I7770" t="s">
        <v>5</v>
      </c>
      <c r="J7770">
        <v>104.73</v>
      </c>
    </row>
    <row r="7771" spans="1:10" x14ac:dyDescent="0.2">
      <c r="A7771" t="s">
        <v>8009</v>
      </c>
      <c r="B7771" t="s">
        <v>33944</v>
      </c>
      <c r="I7771" t="s">
        <v>4</v>
      </c>
      <c r="J7771">
        <v>33.159999999999997</v>
      </c>
    </row>
    <row r="7772" spans="1:10" x14ac:dyDescent="0.2">
      <c r="A7772" t="s">
        <v>8010</v>
      </c>
      <c r="B7772" t="s">
        <v>33944</v>
      </c>
      <c r="I7772" t="s">
        <v>4</v>
      </c>
      <c r="J7772">
        <v>33.159999999999997</v>
      </c>
    </row>
    <row r="7773" spans="1:10" x14ac:dyDescent="0.2">
      <c r="A7773" t="s">
        <v>8011</v>
      </c>
      <c r="B7773" t="s">
        <v>33945</v>
      </c>
      <c r="I7773" t="s">
        <v>4</v>
      </c>
      <c r="J7773">
        <v>43.75</v>
      </c>
    </row>
    <row r="7774" spans="1:10" x14ac:dyDescent="0.2">
      <c r="A7774" t="s">
        <v>8012</v>
      </c>
      <c r="B7774" t="s">
        <v>33945</v>
      </c>
      <c r="I7774" t="s">
        <v>4</v>
      </c>
      <c r="J7774">
        <v>43.75</v>
      </c>
    </row>
    <row r="7775" spans="1:10" x14ac:dyDescent="0.2">
      <c r="A7775" t="s">
        <v>8013</v>
      </c>
      <c r="B7775" t="s">
        <v>33946</v>
      </c>
      <c r="I7775" t="s">
        <v>4</v>
      </c>
      <c r="J7775">
        <v>71.06</v>
      </c>
    </row>
    <row r="7776" spans="1:10" x14ac:dyDescent="0.2">
      <c r="A7776" t="s">
        <v>8014</v>
      </c>
      <c r="B7776" t="s">
        <v>33946</v>
      </c>
      <c r="I7776" t="s">
        <v>4</v>
      </c>
      <c r="J7776">
        <v>71.06</v>
      </c>
    </row>
    <row r="7777" spans="1:10" x14ac:dyDescent="0.2">
      <c r="A7777" t="s">
        <v>8015</v>
      </c>
      <c r="B7777" t="s">
        <v>33947</v>
      </c>
      <c r="I7777" t="s">
        <v>4</v>
      </c>
      <c r="J7777">
        <v>102.64</v>
      </c>
    </row>
    <row r="7778" spans="1:10" x14ac:dyDescent="0.2">
      <c r="A7778" t="s">
        <v>8016</v>
      </c>
      <c r="B7778" t="s">
        <v>33947</v>
      </c>
      <c r="I7778" t="s">
        <v>4</v>
      </c>
      <c r="J7778">
        <v>102.64</v>
      </c>
    </row>
    <row r="7779" spans="1:10" x14ac:dyDescent="0.2">
      <c r="A7779" t="s">
        <v>8017</v>
      </c>
      <c r="B7779" t="s">
        <v>33948</v>
      </c>
      <c r="I7779" t="s">
        <v>4</v>
      </c>
      <c r="J7779">
        <v>132.91999999999999</v>
      </c>
    </row>
    <row r="7780" spans="1:10" x14ac:dyDescent="0.2">
      <c r="A7780" t="s">
        <v>8018</v>
      </c>
      <c r="B7780" t="s">
        <v>33948</v>
      </c>
      <c r="I7780" t="s">
        <v>4</v>
      </c>
      <c r="J7780">
        <v>132.91999999999999</v>
      </c>
    </row>
    <row r="7781" spans="1:10" x14ac:dyDescent="0.2">
      <c r="A7781" t="s">
        <v>8019</v>
      </c>
      <c r="B7781" t="s">
        <v>33949</v>
      </c>
      <c r="I7781" t="s">
        <v>5</v>
      </c>
      <c r="J7781">
        <v>444.82</v>
      </c>
    </row>
    <row r="7782" spans="1:10" x14ac:dyDescent="0.2">
      <c r="A7782" t="s">
        <v>8020</v>
      </c>
      <c r="B7782" t="s">
        <v>33949</v>
      </c>
      <c r="I7782" t="s">
        <v>5</v>
      </c>
      <c r="J7782">
        <v>404.17</v>
      </c>
    </row>
    <row r="7783" spans="1:10" x14ac:dyDescent="0.2">
      <c r="A7783" t="s">
        <v>8021</v>
      </c>
      <c r="B7783" t="s">
        <v>33950</v>
      </c>
      <c r="I7783" t="s">
        <v>5</v>
      </c>
      <c r="J7783">
        <v>499.23</v>
      </c>
    </row>
    <row r="7784" spans="1:10" x14ac:dyDescent="0.2">
      <c r="A7784" t="s">
        <v>8022</v>
      </c>
      <c r="B7784" t="s">
        <v>33950</v>
      </c>
      <c r="I7784" t="s">
        <v>5</v>
      </c>
      <c r="J7784">
        <v>451.32</v>
      </c>
    </row>
    <row r="7785" spans="1:10" x14ac:dyDescent="0.2">
      <c r="A7785" t="s">
        <v>8023</v>
      </c>
      <c r="B7785" t="s">
        <v>33951</v>
      </c>
      <c r="I7785" t="s">
        <v>5</v>
      </c>
      <c r="J7785">
        <v>1999.14</v>
      </c>
    </row>
    <row r="7786" spans="1:10" x14ac:dyDescent="0.2">
      <c r="A7786" t="s">
        <v>8024</v>
      </c>
      <c r="B7786" t="s">
        <v>33951</v>
      </c>
      <c r="I7786" t="s">
        <v>5</v>
      </c>
      <c r="J7786">
        <v>1750.88</v>
      </c>
    </row>
    <row r="7787" spans="1:10" x14ac:dyDescent="0.2">
      <c r="A7787" t="s">
        <v>8025</v>
      </c>
      <c r="B7787" t="s">
        <v>33952</v>
      </c>
      <c r="I7787" t="s">
        <v>5</v>
      </c>
      <c r="J7787">
        <v>2377.9</v>
      </c>
    </row>
    <row r="7788" spans="1:10" x14ac:dyDescent="0.2">
      <c r="A7788" t="s">
        <v>8026</v>
      </c>
      <c r="B7788" t="s">
        <v>33952</v>
      </c>
      <c r="I7788" t="s">
        <v>5</v>
      </c>
      <c r="J7788">
        <v>2079.0700000000002</v>
      </c>
    </row>
    <row r="7789" spans="1:10" x14ac:dyDescent="0.2">
      <c r="A7789" t="s">
        <v>8027</v>
      </c>
      <c r="B7789" t="s">
        <v>33953</v>
      </c>
      <c r="I7789" t="s">
        <v>5</v>
      </c>
      <c r="J7789">
        <v>2542.7800000000002</v>
      </c>
    </row>
    <row r="7790" spans="1:10" x14ac:dyDescent="0.2">
      <c r="A7790" t="s">
        <v>8028</v>
      </c>
      <c r="B7790" t="s">
        <v>33953</v>
      </c>
      <c r="I7790" t="s">
        <v>5</v>
      </c>
      <c r="J7790">
        <v>2221.9299999999998</v>
      </c>
    </row>
    <row r="7791" spans="1:10" x14ac:dyDescent="0.2">
      <c r="A7791" t="s">
        <v>8029</v>
      </c>
      <c r="B7791" t="s">
        <v>33954</v>
      </c>
      <c r="I7791" t="s">
        <v>5</v>
      </c>
      <c r="J7791">
        <v>2622.99</v>
      </c>
    </row>
    <row r="7792" spans="1:10" x14ac:dyDescent="0.2">
      <c r="A7792" t="s">
        <v>8030</v>
      </c>
      <c r="B7792" t="s">
        <v>33954</v>
      </c>
      <c r="I7792" t="s">
        <v>5</v>
      </c>
      <c r="J7792">
        <v>2291.4299999999998</v>
      </c>
    </row>
    <row r="7793" spans="1:10" x14ac:dyDescent="0.2">
      <c r="A7793" t="s">
        <v>8031</v>
      </c>
      <c r="B7793" t="s">
        <v>33955</v>
      </c>
      <c r="I7793" t="s">
        <v>5</v>
      </c>
      <c r="J7793">
        <v>171.76</v>
      </c>
    </row>
    <row r="7794" spans="1:10" x14ac:dyDescent="0.2">
      <c r="A7794" t="s">
        <v>8032</v>
      </c>
      <c r="B7794" t="s">
        <v>33955</v>
      </c>
      <c r="I7794" t="s">
        <v>5</v>
      </c>
      <c r="J7794">
        <v>148.86000000000001</v>
      </c>
    </row>
    <row r="7795" spans="1:10" x14ac:dyDescent="0.2">
      <c r="A7795" t="s">
        <v>8033</v>
      </c>
      <c r="B7795" t="s">
        <v>33956</v>
      </c>
      <c r="I7795" t="s">
        <v>5</v>
      </c>
      <c r="J7795">
        <v>205.87</v>
      </c>
    </row>
    <row r="7796" spans="1:10" x14ac:dyDescent="0.2">
      <c r="A7796" t="s">
        <v>8034</v>
      </c>
      <c r="B7796" t="s">
        <v>33956</v>
      </c>
      <c r="I7796" t="s">
        <v>5</v>
      </c>
      <c r="J7796">
        <v>178.42</v>
      </c>
    </row>
    <row r="7797" spans="1:10" x14ac:dyDescent="0.2">
      <c r="A7797" t="s">
        <v>8035</v>
      </c>
      <c r="B7797" t="s">
        <v>33957</v>
      </c>
      <c r="I7797" t="s">
        <v>5</v>
      </c>
      <c r="J7797">
        <v>703.38</v>
      </c>
    </row>
    <row r="7798" spans="1:10" x14ac:dyDescent="0.2">
      <c r="A7798" t="s">
        <v>8036</v>
      </c>
      <c r="B7798" t="s">
        <v>33957</v>
      </c>
      <c r="I7798" t="s">
        <v>5</v>
      </c>
      <c r="J7798">
        <v>609.58000000000004</v>
      </c>
    </row>
    <row r="7799" spans="1:10" x14ac:dyDescent="0.2">
      <c r="A7799" t="s">
        <v>8037</v>
      </c>
      <c r="B7799" t="s">
        <v>33958</v>
      </c>
      <c r="I7799" t="s">
        <v>5</v>
      </c>
      <c r="J7799">
        <v>849.32</v>
      </c>
    </row>
    <row r="7800" spans="1:10" x14ac:dyDescent="0.2">
      <c r="A7800" t="s">
        <v>8038</v>
      </c>
      <c r="B7800" t="s">
        <v>33958</v>
      </c>
      <c r="I7800" t="s">
        <v>5</v>
      </c>
      <c r="J7800">
        <v>736.06</v>
      </c>
    </row>
    <row r="7801" spans="1:10" x14ac:dyDescent="0.2">
      <c r="A7801" t="s">
        <v>8039</v>
      </c>
      <c r="B7801" t="s">
        <v>33959</v>
      </c>
      <c r="I7801" t="s">
        <v>5</v>
      </c>
      <c r="J7801">
        <v>912.65</v>
      </c>
    </row>
    <row r="7802" spans="1:10" x14ac:dyDescent="0.2">
      <c r="A7802" t="s">
        <v>8040</v>
      </c>
      <c r="B7802" t="s">
        <v>33959</v>
      </c>
      <c r="I7802" t="s">
        <v>5</v>
      </c>
      <c r="J7802">
        <v>790.94</v>
      </c>
    </row>
    <row r="7803" spans="1:10" x14ac:dyDescent="0.2">
      <c r="A7803" t="s">
        <v>8041</v>
      </c>
      <c r="B7803" t="s">
        <v>33960</v>
      </c>
      <c r="I7803" t="s">
        <v>5</v>
      </c>
      <c r="J7803">
        <v>943.51</v>
      </c>
    </row>
    <row r="7804" spans="1:10" x14ac:dyDescent="0.2">
      <c r="A7804" t="s">
        <v>8042</v>
      </c>
      <c r="B7804" t="s">
        <v>33960</v>
      </c>
      <c r="I7804" t="s">
        <v>5</v>
      </c>
      <c r="J7804">
        <v>817.69</v>
      </c>
    </row>
    <row r="7805" spans="1:10" x14ac:dyDescent="0.2">
      <c r="A7805" t="s">
        <v>8043</v>
      </c>
      <c r="B7805" t="s">
        <v>33961</v>
      </c>
      <c r="I7805" t="s">
        <v>5</v>
      </c>
      <c r="J7805">
        <v>1400.46</v>
      </c>
    </row>
    <row r="7806" spans="1:10" x14ac:dyDescent="0.2">
      <c r="A7806" t="s">
        <v>8044</v>
      </c>
      <c r="B7806" t="s">
        <v>33961</v>
      </c>
      <c r="I7806" t="s">
        <v>5</v>
      </c>
      <c r="J7806">
        <v>1233.17</v>
      </c>
    </row>
    <row r="7807" spans="1:10" x14ac:dyDescent="0.2">
      <c r="A7807" t="s">
        <v>8045</v>
      </c>
      <c r="B7807" t="s">
        <v>33962</v>
      </c>
      <c r="I7807" t="s">
        <v>20</v>
      </c>
      <c r="J7807">
        <v>4223.41</v>
      </c>
    </row>
    <row r="7808" spans="1:10" x14ac:dyDescent="0.2">
      <c r="A7808" t="s">
        <v>8046</v>
      </c>
      <c r="B7808" t="s">
        <v>33962</v>
      </c>
      <c r="I7808" t="s">
        <v>20</v>
      </c>
      <c r="J7808">
        <v>4223.41</v>
      </c>
    </row>
    <row r="7809" spans="1:10" x14ac:dyDescent="0.2">
      <c r="A7809" t="s">
        <v>27776</v>
      </c>
      <c r="B7809" t="s">
        <v>33963</v>
      </c>
      <c r="I7809" t="s">
        <v>653</v>
      </c>
      <c r="J7809">
        <v>1900</v>
      </c>
    </row>
    <row r="7810" spans="1:10" x14ac:dyDescent="0.2">
      <c r="A7810" t="s">
        <v>27777</v>
      </c>
      <c r="B7810" t="s">
        <v>33963</v>
      </c>
      <c r="I7810" t="s">
        <v>653</v>
      </c>
      <c r="J7810">
        <v>1900</v>
      </c>
    </row>
    <row r="7811" spans="1:10" x14ac:dyDescent="0.2">
      <c r="A7811" t="s">
        <v>8047</v>
      </c>
      <c r="B7811" t="s">
        <v>33964</v>
      </c>
      <c r="I7811" t="s">
        <v>20</v>
      </c>
      <c r="J7811">
        <v>2369</v>
      </c>
    </row>
    <row r="7812" spans="1:10" x14ac:dyDescent="0.2">
      <c r="A7812" t="s">
        <v>8048</v>
      </c>
      <c r="B7812" t="s">
        <v>33964</v>
      </c>
      <c r="I7812" t="s">
        <v>20</v>
      </c>
      <c r="J7812">
        <v>2369</v>
      </c>
    </row>
    <row r="7813" spans="1:10" x14ac:dyDescent="0.2">
      <c r="A7813" t="s">
        <v>8049</v>
      </c>
      <c r="B7813" t="s">
        <v>33965</v>
      </c>
      <c r="I7813" t="s">
        <v>20</v>
      </c>
      <c r="J7813">
        <v>2369</v>
      </c>
    </row>
    <row r="7814" spans="1:10" x14ac:dyDescent="0.2">
      <c r="A7814" t="s">
        <v>8050</v>
      </c>
      <c r="B7814" t="s">
        <v>33965</v>
      </c>
      <c r="I7814" t="s">
        <v>20</v>
      </c>
      <c r="J7814">
        <v>2369</v>
      </c>
    </row>
    <row r="7815" spans="1:10" x14ac:dyDescent="0.2">
      <c r="A7815" t="s">
        <v>8051</v>
      </c>
      <c r="B7815" t="s">
        <v>33966</v>
      </c>
      <c r="I7815" t="s">
        <v>20</v>
      </c>
      <c r="J7815">
        <v>2369</v>
      </c>
    </row>
    <row r="7816" spans="1:10" x14ac:dyDescent="0.2">
      <c r="A7816" t="s">
        <v>8052</v>
      </c>
      <c r="B7816" t="s">
        <v>33966</v>
      </c>
      <c r="I7816" t="s">
        <v>20</v>
      </c>
      <c r="J7816">
        <v>2369</v>
      </c>
    </row>
    <row r="7817" spans="1:10" x14ac:dyDescent="0.2">
      <c r="A7817" t="s">
        <v>8053</v>
      </c>
      <c r="B7817" t="s">
        <v>33967</v>
      </c>
      <c r="I7817" t="s">
        <v>20</v>
      </c>
      <c r="J7817">
        <v>2369</v>
      </c>
    </row>
    <row r="7818" spans="1:10" x14ac:dyDescent="0.2">
      <c r="A7818" t="s">
        <v>8054</v>
      </c>
      <c r="B7818" t="s">
        <v>33967</v>
      </c>
      <c r="I7818" t="s">
        <v>20</v>
      </c>
      <c r="J7818">
        <v>2369</v>
      </c>
    </row>
    <row r="7819" spans="1:10" x14ac:dyDescent="0.2">
      <c r="A7819" t="s">
        <v>8055</v>
      </c>
      <c r="B7819" t="s">
        <v>8056</v>
      </c>
      <c r="I7819" t="s">
        <v>20</v>
      </c>
      <c r="J7819">
        <v>883.18</v>
      </c>
    </row>
    <row r="7820" spans="1:10" x14ac:dyDescent="0.2">
      <c r="A7820" t="s">
        <v>8057</v>
      </c>
      <c r="B7820" t="s">
        <v>8056</v>
      </c>
      <c r="I7820" t="s">
        <v>20</v>
      </c>
      <c r="J7820">
        <v>859.27</v>
      </c>
    </row>
    <row r="7821" spans="1:10" x14ac:dyDescent="0.2">
      <c r="A7821" t="s">
        <v>8058</v>
      </c>
      <c r="B7821" t="s">
        <v>8059</v>
      </c>
      <c r="I7821" t="s">
        <v>20</v>
      </c>
      <c r="J7821">
        <v>3891.68</v>
      </c>
    </row>
    <row r="7822" spans="1:10" x14ac:dyDescent="0.2">
      <c r="A7822" t="s">
        <v>8060</v>
      </c>
      <c r="B7822" t="s">
        <v>8059</v>
      </c>
      <c r="I7822" t="s">
        <v>20</v>
      </c>
      <c r="J7822">
        <v>3867.77</v>
      </c>
    </row>
    <row r="7823" spans="1:10" x14ac:dyDescent="0.2">
      <c r="A7823" t="s">
        <v>8061</v>
      </c>
      <c r="B7823" t="s">
        <v>8062</v>
      </c>
      <c r="I7823" t="s">
        <v>20</v>
      </c>
      <c r="J7823">
        <v>1050.05</v>
      </c>
    </row>
    <row r="7824" spans="1:10" x14ac:dyDescent="0.2">
      <c r="A7824" t="s">
        <v>8063</v>
      </c>
      <c r="B7824" t="s">
        <v>8062</v>
      </c>
      <c r="I7824" t="s">
        <v>20</v>
      </c>
      <c r="J7824">
        <v>1026.1300000000001</v>
      </c>
    </row>
    <row r="7825" spans="1:10" x14ac:dyDescent="0.2">
      <c r="A7825" t="s">
        <v>8064</v>
      </c>
      <c r="B7825" t="s">
        <v>8065</v>
      </c>
      <c r="I7825" t="s">
        <v>20</v>
      </c>
      <c r="J7825">
        <v>1451.08</v>
      </c>
    </row>
    <row r="7826" spans="1:10" x14ac:dyDescent="0.2">
      <c r="A7826" t="s">
        <v>8066</v>
      </c>
      <c r="B7826" t="s">
        <v>8065</v>
      </c>
      <c r="I7826" t="s">
        <v>20</v>
      </c>
      <c r="J7826">
        <v>1427.17</v>
      </c>
    </row>
    <row r="7827" spans="1:10" x14ac:dyDescent="0.2">
      <c r="A7827" t="s">
        <v>8067</v>
      </c>
      <c r="B7827" t="s">
        <v>8068</v>
      </c>
      <c r="I7827" t="s">
        <v>20</v>
      </c>
      <c r="J7827">
        <v>2470.87</v>
      </c>
    </row>
    <row r="7828" spans="1:10" x14ac:dyDescent="0.2">
      <c r="A7828" t="s">
        <v>8069</v>
      </c>
      <c r="B7828" t="s">
        <v>8068</v>
      </c>
      <c r="I7828" t="s">
        <v>20</v>
      </c>
      <c r="J7828">
        <v>2446.9499999999998</v>
      </c>
    </row>
    <row r="7829" spans="1:10" x14ac:dyDescent="0.2">
      <c r="A7829" t="s">
        <v>8070</v>
      </c>
      <c r="B7829" t="s">
        <v>8071</v>
      </c>
      <c r="I7829" t="s">
        <v>20</v>
      </c>
      <c r="J7829">
        <v>754.98</v>
      </c>
    </row>
    <row r="7830" spans="1:10" x14ac:dyDescent="0.2">
      <c r="A7830" t="s">
        <v>8072</v>
      </c>
      <c r="B7830" t="s">
        <v>8071</v>
      </c>
      <c r="I7830" t="s">
        <v>20</v>
      </c>
      <c r="J7830">
        <v>725.75</v>
      </c>
    </row>
    <row r="7831" spans="1:10" x14ac:dyDescent="0.2">
      <c r="A7831" t="s">
        <v>8073</v>
      </c>
      <c r="B7831" t="s">
        <v>8074</v>
      </c>
      <c r="I7831" t="s">
        <v>20</v>
      </c>
      <c r="J7831">
        <v>712.4</v>
      </c>
    </row>
    <row r="7832" spans="1:10" x14ac:dyDescent="0.2">
      <c r="A7832" t="s">
        <v>8075</v>
      </c>
      <c r="B7832" t="s">
        <v>8074</v>
      </c>
      <c r="I7832" t="s">
        <v>20</v>
      </c>
      <c r="J7832">
        <v>683.17</v>
      </c>
    </row>
    <row r="7833" spans="1:10" x14ac:dyDescent="0.2">
      <c r="A7833" t="s">
        <v>8076</v>
      </c>
      <c r="B7833" t="s">
        <v>8077</v>
      </c>
      <c r="I7833" t="s">
        <v>20</v>
      </c>
      <c r="J7833">
        <v>673.73</v>
      </c>
    </row>
    <row r="7834" spans="1:10" x14ac:dyDescent="0.2">
      <c r="A7834" t="s">
        <v>8078</v>
      </c>
      <c r="B7834" t="s">
        <v>8077</v>
      </c>
      <c r="I7834" t="s">
        <v>20</v>
      </c>
      <c r="J7834">
        <v>644.5</v>
      </c>
    </row>
    <row r="7835" spans="1:10" x14ac:dyDescent="0.2">
      <c r="A7835" t="s">
        <v>8079</v>
      </c>
      <c r="B7835" t="s">
        <v>8080</v>
      </c>
      <c r="I7835" t="s">
        <v>20</v>
      </c>
      <c r="J7835">
        <v>612.1</v>
      </c>
    </row>
    <row r="7836" spans="1:10" x14ac:dyDescent="0.2">
      <c r="A7836" t="s">
        <v>8081</v>
      </c>
      <c r="B7836" t="s">
        <v>8080</v>
      </c>
      <c r="I7836" t="s">
        <v>20</v>
      </c>
      <c r="J7836">
        <v>582.87</v>
      </c>
    </row>
    <row r="7837" spans="1:10" x14ac:dyDescent="0.2">
      <c r="A7837" t="s">
        <v>8082</v>
      </c>
      <c r="B7837" t="s">
        <v>8083</v>
      </c>
      <c r="I7837" t="s">
        <v>20</v>
      </c>
      <c r="J7837">
        <v>581.83000000000004</v>
      </c>
    </row>
    <row r="7838" spans="1:10" x14ac:dyDescent="0.2">
      <c r="A7838" t="s">
        <v>8084</v>
      </c>
      <c r="B7838" t="s">
        <v>8083</v>
      </c>
      <c r="I7838" t="s">
        <v>20</v>
      </c>
      <c r="J7838">
        <v>552.59</v>
      </c>
    </row>
    <row r="7839" spans="1:10" x14ac:dyDescent="0.2">
      <c r="A7839" t="s">
        <v>8085</v>
      </c>
      <c r="B7839" t="s">
        <v>8086</v>
      </c>
      <c r="I7839" t="s">
        <v>20</v>
      </c>
      <c r="J7839">
        <v>553.9</v>
      </c>
    </row>
    <row r="7840" spans="1:10" x14ac:dyDescent="0.2">
      <c r="A7840" t="s">
        <v>8087</v>
      </c>
      <c r="B7840" t="s">
        <v>8086</v>
      </c>
      <c r="I7840" t="s">
        <v>20</v>
      </c>
      <c r="J7840">
        <v>524.66999999999996</v>
      </c>
    </row>
    <row r="7841" spans="1:10" x14ac:dyDescent="0.2">
      <c r="A7841" t="s">
        <v>8088</v>
      </c>
      <c r="B7841" t="s">
        <v>8089</v>
      </c>
      <c r="I7841" t="s">
        <v>20</v>
      </c>
      <c r="J7841">
        <v>534.99</v>
      </c>
    </row>
    <row r="7842" spans="1:10" x14ac:dyDescent="0.2">
      <c r="A7842" t="s">
        <v>8090</v>
      </c>
      <c r="B7842" t="s">
        <v>8089</v>
      </c>
      <c r="I7842" t="s">
        <v>20</v>
      </c>
      <c r="J7842">
        <v>505.75</v>
      </c>
    </row>
    <row r="7843" spans="1:10" x14ac:dyDescent="0.2">
      <c r="A7843" t="s">
        <v>8091</v>
      </c>
      <c r="B7843" t="s">
        <v>8092</v>
      </c>
      <c r="I7843" t="s">
        <v>20</v>
      </c>
      <c r="J7843">
        <v>509.37</v>
      </c>
    </row>
    <row r="7844" spans="1:10" x14ac:dyDescent="0.2">
      <c r="A7844" t="s">
        <v>8093</v>
      </c>
      <c r="B7844" t="s">
        <v>8092</v>
      </c>
      <c r="I7844" t="s">
        <v>20</v>
      </c>
      <c r="J7844">
        <v>480.14</v>
      </c>
    </row>
    <row r="7845" spans="1:10" x14ac:dyDescent="0.2">
      <c r="A7845" t="s">
        <v>8094</v>
      </c>
      <c r="B7845" t="s">
        <v>33968</v>
      </c>
      <c r="I7845" t="s">
        <v>20</v>
      </c>
      <c r="J7845">
        <v>609.55999999999995</v>
      </c>
    </row>
    <row r="7846" spans="1:10" x14ac:dyDescent="0.2">
      <c r="A7846" t="s">
        <v>8095</v>
      </c>
      <c r="B7846" t="s">
        <v>33968</v>
      </c>
      <c r="I7846" t="s">
        <v>20</v>
      </c>
      <c r="J7846">
        <v>580.33000000000004</v>
      </c>
    </row>
    <row r="7847" spans="1:10" x14ac:dyDescent="0.2">
      <c r="A7847" t="s">
        <v>8096</v>
      </c>
      <c r="B7847" t="s">
        <v>33969</v>
      </c>
      <c r="I7847" t="s">
        <v>20</v>
      </c>
      <c r="J7847">
        <v>576.65</v>
      </c>
    </row>
    <row r="7848" spans="1:10" x14ac:dyDescent="0.2">
      <c r="A7848" t="s">
        <v>8097</v>
      </c>
      <c r="B7848" t="s">
        <v>33969</v>
      </c>
      <c r="I7848" t="s">
        <v>20</v>
      </c>
      <c r="J7848">
        <v>547.41999999999996</v>
      </c>
    </row>
    <row r="7849" spans="1:10" x14ac:dyDescent="0.2">
      <c r="A7849" t="s">
        <v>8098</v>
      </c>
      <c r="B7849" t="s">
        <v>33970</v>
      </c>
      <c r="I7849" t="s">
        <v>20</v>
      </c>
      <c r="J7849">
        <v>749.57</v>
      </c>
    </row>
    <row r="7850" spans="1:10" x14ac:dyDescent="0.2">
      <c r="A7850" t="s">
        <v>8099</v>
      </c>
      <c r="B7850" t="s">
        <v>33970</v>
      </c>
      <c r="I7850" t="s">
        <v>20</v>
      </c>
      <c r="J7850">
        <v>720.34</v>
      </c>
    </row>
    <row r="7851" spans="1:10" x14ac:dyDescent="0.2">
      <c r="A7851" t="s">
        <v>8100</v>
      </c>
      <c r="B7851" t="s">
        <v>33971</v>
      </c>
      <c r="I7851" t="s">
        <v>20</v>
      </c>
      <c r="J7851">
        <v>687.96</v>
      </c>
    </row>
    <row r="7852" spans="1:10" x14ac:dyDescent="0.2">
      <c r="A7852" t="s">
        <v>8101</v>
      </c>
      <c r="B7852" t="s">
        <v>33971</v>
      </c>
      <c r="I7852" t="s">
        <v>20</v>
      </c>
      <c r="J7852">
        <v>658.73</v>
      </c>
    </row>
    <row r="7853" spans="1:10" x14ac:dyDescent="0.2">
      <c r="A7853" t="s">
        <v>8102</v>
      </c>
      <c r="B7853" t="s">
        <v>33972</v>
      </c>
      <c r="I7853" t="s">
        <v>20</v>
      </c>
      <c r="J7853">
        <v>1805.05</v>
      </c>
    </row>
    <row r="7854" spans="1:10" x14ac:dyDescent="0.2">
      <c r="A7854" t="s">
        <v>8103</v>
      </c>
      <c r="B7854" t="s">
        <v>33972</v>
      </c>
      <c r="I7854" t="s">
        <v>20</v>
      </c>
      <c r="J7854">
        <v>1775.82</v>
      </c>
    </row>
    <row r="7855" spans="1:10" x14ac:dyDescent="0.2">
      <c r="A7855" t="s">
        <v>8104</v>
      </c>
      <c r="B7855" t="s">
        <v>8105</v>
      </c>
      <c r="I7855" t="s">
        <v>20</v>
      </c>
      <c r="J7855">
        <v>616.23</v>
      </c>
    </row>
    <row r="7856" spans="1:10" x14ac:dyDescent="0.2">
      <c r="A7856" t="s">
        <v>8106</v>
      </c>
      <c r="B7856" t="s">
        <v>8105</v>
      </c>
      <c r="I7856" t="s">
        <v>20</v>
      </c>
      <c r="J7856">
        <v>587</v>
      </c>
    </row>
    <row r="7857" spans="1:10" x14ac:dyDescent="0.2">
      <c r="A7857" t="s">
        <v>8107</v>
      </c>
      <c r="B7857" t="s">
        <v>8108</v>
      </c>
      <c r="I7857" t="s">
        <v>20</v>
      </c>
      <c r="J7857">
        <v>518.86</v>
      </c>
    </row>
    <row r="7858" spans="1:10" x14ac:dyDescent="0.2">
      <c r="A7858" t="s">
        <v>8109</v>
      </c>
      <c r="B7858" t="s">
        <v>8108</v>
      </c>
      <c r="I7858" t="s">
        <v>20</v>
      </c>
      <c r="J7858">
        <v>489.62</v>
      </c>
    </row>
    <row r="7859" spans="1:10" x14ac:dyDescent="0.2">
      <c r="A7859" t="s">
        <v>8110</v>
      </c>
      <c r="B7859" t="s">
        <v>8111</v>
      </c>
      <c r="I7859" t="s">
        <v>20</v>
      </c>
      <c r="J7859">
        <v>473.48</v>
      </c>
    </row>
    <row r="7860" spans="1:10" x14ac:dyDescent="0.2">
      <c r="A7860" t="s">
        <v>8112</v>
      </c>
      <c r="B7860" t="s">
        <v>8111</v>
      </c>
      <c r="I7860" t="s">
        <v>20</v>
      </c>
      <c r="J7860">
        <v>444.25</v>
      </c>
    </row>
    <row r="7861" spans="1:10" x14ac:dyDescent="0.2">
      <c r="A7861" t="s">
        <v>8113</v>
      </c>
      <c r="B7861" t="s">
        <v>8114</v>
      </c>
      <c r="I7861" t="s">
        <v>20</v>
      </c>
      <c r="J7861">
        <v>449.24</v>
      </c>
    </row>
    <row r="7862" spans="1:10" x14ac:dyDescent="0.2">
      <c r="A7862" t="s">
        <v>8115</v>
      </c>
      <c r="B7862" t="s">
        <v>8114</v>
      </c>
      <c r="I7862" t="s">
        <v>20</v>
      </c>
      <c r="J7862">
        <v>420.01</v>
      </c>
    </row>
    <row r="7863" spans="1:10" x14ac:dyDescent="0.2">
      <c r="A7863" t="s">
        <v>8116</v>
      </c>
      <c r="B7863" t="s">
        <v>33973</v>
      </c>
      <c r="I7863" t="s">
        <v>20</v>
      </c>
      <c r="J7863">
        <v>503.22</v>
      </c>
    </row>
    <row r="7864" spans="1:10" x14ac:dyDescent="0.2">
      <c r="A7864" t="s">
        <v>8117</v>
      </c>
      <c r="B7864" t="s">
        <v>33973</v>
      </c>
      <c r="I7864" t="s">
        <v>20</v>
      </c>
      <c r="J7864">
        <v>473.99</v>
      </c>
    </row>
    <row r="7865" spans="1:10" x14ac:dyDescent="0.2">
      <c r="A7865" t="s">
        <v>8118</v>
      </c>
      <c r="B7865" t="s">
        <v>33974</v>
      </c>
      <c r="I7865" t="s">
        <v>20</v>
      </c>
      <c r="J7865">
        <v>539.46</v>
      </c>
    </row>
    <row r="7866" spans="1:10" x14ac:dyDescent="0.2">
      <c r="A7866" t="s">
        <v>8119</v>
      </c>
      <c r="B7866" t="s">
        <v>33974</v>
      </c>
      <c r="I7866" t="s">
        <v>20</v>
      </c>
      <c r="J7866">
        <v>510.23</v>
      </c>
    </row>
    <row r="7867" spans="1:10" x14ac:dyDescent="0.2">
      <c r="A7867" t="s">
        <v>8120</v>
      </c>
      <c r="B7867" t="s">
        <v>33975</v>
      </c>
      <c r="I7867" t="s">
        <v>20</v>
      </c>
      <c r="J7867">
        <v>521.37</v>
      </c>
    </row>
    <row r="7868" spans="1:10" x14ac:dyDescent="0.2">
      <c r="A7868" t="s">
        <v>8121</v>
      </c>
      <c r="B7868" t="s">
        <v>33975</v>
      </c>
      <c r="I7868" t="s">
        <v>20</v>
      </c>
      <c r="J7868">
        <v>492.14</v>
      </c>
    </row>
    <row r="7869" spans="1:10" x14ac:dyDescent="0.2">
      <c r="A7869" t="s">
        <v>8122</v>
      </c>
      <c r="B7869" t="s">
        <v>33976</v>
      </c>
      <c r="I7869" t="s">
        <v>20</v>
      </c>
      <c r="J7869">
        <v>534.04</v>
      </c>
    </row>
    <row r="7870" spans="1:10" x14ac:dyDescent="0.2">
      <c r="A7870" t="s">
        <v>8123</v>
      </c>
      <c r="B7870" t="s">
        <v>33976</v>
      </c>
      <c r="I7870" t="s">
        <v>20</v>
      </c>
      <c r="J7870">
        <v>504.81</v>
      </c>
    </row>
    <row r="7871" spans="1:10" x14ac:dyDescent="0.2">
      <c r="A7871" t="s">
        <v>8124</v>
      </c>
      <c r="B7871" t="s">
        <v>33977</v>
      </c>
      <c r="I7871" t="s">
        <v>20</v>
      </c>
      <c r="J7871">
        <v>605.12</v>
      </c>
    </row>
    <row r="7872" spans="1:10" x14ac:dyDescent="0.2">
      <c r="A7872" t="s">
        <v>8125</v>
      </c>
      <c r="B7872" t="s">
        <v>33977</v>
      </c>
      <c r="I7872" t="s">
        <v>20</v>
      </c>
      <c r="J7872">
        <v>575.89</v>
      </c>
    </row>
    <row r="7873" spans="1:10" x14ac:dyDescent="0.2">
      <c r="A7873" t="s">
        <v>8126</v>
      </c>
      <c r="B7873" t="s">
        <v>33978</v>
      </c>
      <c r="I7873" t="s">
        <v>20</v>
      </c>
      <c r="J7873">
        <v>678.26</v>
      </c>
    </row>
    <row r="7874" spans="1:10" x14ac:dyDescent="0.2">
      <c r="A7874" t="s">
        <v>8127</v>
      </c>
      <c r="B7874" t="s">
        <v>33978</v>
      </c>
      <c r="I7874" t="s">
        <v>20</v>
      </c>
      <c r="J7874">
        <v>649.03</v>
      </c>
    </row>
    <row r="7875" spans="1:10" x14ac:dyDescent="0.2">
      <c r="A7875" t="s">
        <v>8128</v>
      </c>
      <c r="B7875" t="s">
        <v>33979</v>
      </c>
      <c r="I7875" t="s">
        <v>20</v>
      </c>
      <c r="J7875">
        <v>559.99</v>
      </c>
    </row>
    <row r="7876" spans="1:10" x14ac:dyDescent="0.2">
      <c r="A7876" t="s">
        <v>8129</v>
      </c>
      <c r="B7876" t="s">
        <v>33979</v>
      </c>
      <c r="I7876" t="s">
        <v>20</v>
      </c>
      <c r="J7876">
        <v>530.76</v>
      </c>
    </row>
    <row r="7877" spans="1:10" x14ac:dyDescent="0.2">
      <c r="A7877" t="s">
        <v>8130</v>
      </c>
      <c r="B7877" t="s">
        <v>33980</v>
      </c>
      <c r="I7877" t="s">
        <v>20</v>
      </c>
      <c r="J7877">
        <v>515.79999999999995</v>
      </c>
    </row>
    <row r="7878" spans="1:10" x14ac:dyDescent="0.2">
      <c r="A7878" t="s">
        <v>8131</v>
      </c>
      <c r="B7878" t="s">
        <v>33980</v>
      </c>
      <c r="I7878" t="s">
        <v>20</v>
      </c>
      <c r="J7878">
        <v>486.57</v>
      </c>
    </row>
    <row r="7879" spans="1:10" x14ac:dyDescent="0.2">
      <c r="A7879" t="s">
        <v>8132</v>
      </c>
      <c r="B7879" t="s">
        <v>33981</v>
      </c>
      <c r="I7879" t="s">
        <v>20</v>
      </c>
      <c r="J7879">
        <v>986.28</v>
      </c>
    </row>
    <row r="7880" spans="1:10" x14ac:dyDescent="0.2">
      <c r="A7880" t="s">
        <v>8133</v>
      </c>
      <c r="B7880" t="s">
        <v>33981</v>
      </c>
      <c r="I7880" t="s">
        <v>20</v>
      </c>
      <c r="J7880">
        <v>957.05</v>
      </c>
    </row>
    <row r="7881" spans="1:10" x14ac:dyDescent="0.2">
      <c r="A7881" t="s">
        <v>8134</v>
      </c>
      <c r="B7881" t="s">
        <v>8135</v>
      </c>
      <c r="I7881" t="s">
        <v>20</v>
      </c>
      <c r="J7881">
        <v>583.23</v>
      </c>
    </row>
    <row r="7882" spans="1:10" x14ac:dyDescent="0.2">
      <c r="A7882" t="s">
        <v>8136</v>
      </c>
      <c r="B7882" t="s">
        <v>8135</v>
      </c>
      <c r="I7882" t="s">
        <v>20</v>
      </c>
      <c r="J7882">
        <v>577.91</v>
      </c>
    </row>
    <row r="7883" spans="1:10" x14ac:dyDescent="0.2">
      <c r="A7883" t="s">
        <v>8137</v>
      </c>
      <c r="B7883" t="s">
        <v>8138</v>
      </c>
      <c r="I7883" t="s">
        <v>20</v>
      </c>
      <c r="J7883">
        <v>546.22</v>
      </c>
    </row>
    <row r="7884" spans="1:10" x14ac:dyDescent="0.2">
      <c r="A7884" t="s">
        <v>8139</v>
      </c>
      <c r="B7884" t="s">
        <v>8138</v>
      </c>
      <c r="I7884" t="s">
        <v>20</v>
      </c>
      <c r="J7884">
        <v>540.16</v>
      </c>
    </row>
    <row r="7885" spans="1:10" x14ac:dyDescent="0.2">
      <c r="A7885" t="s">
        <v>8140</v>
      </c>
      <c r="B7885" t="s">
        <v>8141</v>
      </c>
      <c r="I7885" t="s">
        <v>20</v>
      </c>
      <c r="J7885">
        <v>512.92999999999995</v>
      </c>
    </row>
    <row r="7886" spans="1:10" x14ac:dyDescent="0.2">
      <c r="A7886" t="s">
        <v>8142</v>
      </c>
      <c r="B7886" t="s">
        <v>8141</v>
      </c>
      <c r="I7886" t="s">
        <v>20</v>
      </c>
      <c r="J7886">
        <v>506.16</v>
      </c>
    </row>
    <row r="7887" spans="1:10" x14ac:dyDescent="0.2">
      <c r="A7887" t="s">
        <v>8143</v>
      </c>
      <c r="B7887" t="s">
        <v>8144</v>
      </c>
      <c r="I7887" t="s">
        <v>20</v>
      </c>
      <c r="J7887">
        <v>462.25</v>
      </c>
    </row>
    <row r="7888" spans="1:10" x14ac:dyDescent="0.2">
      <c r="A7888" t="s">
        <v>8145</v>
      </c>
      <c r="B7888" t="s">
        <v>8144</v>
      </c>
      <c r="I7888" t="s">
        <v>20</v>
      </c>
      <c r="J7888">
        <v>454.01</v>
      </c>
    </row>
    <row r="7889" spans="1:10" x14ac:dyDescent="0.2">
      <c r="A7889" t="s">
        <v>8146</v>
      </c>
      <c r="B7889" t="s">
        <v>8147</v>
      </c>
      <c r="I7889" t="s">
        <v>20</v>
      </c>
      <c r="J7889">
        <v>442.93</v>
      </c>
    </row>
    <row r="7890" spans="1:10" x14ac:dyDescent="0.2">
      <c r="A7890" t="s">
        <v>8148</v>
      </c>
      <c r="B7890" t="s">
        <v>8147</v>
      </c>
      <c r="I7890" t="s">
        <v>20</v>
      </c>
      <c r="J7890">
        <v>433.23</v>
      </c>
    </row>
    <row r="7891" spans="1:10" x14ac:dyDescent="0.2">
      <c r="A7891" t="s">
        <v>8149</v>
      </c>
      <c r="B7891" t="s">
        <v>8150</v>
      </c>
      <c r="I7891" t="s">
        <v>20</v>
      </c>
      <c r="J7891">
        <v>425.95</v>
      </c>
    </row>
    <row r="7892" spans="1:10" x14ac:dyDescent="0.2">
      <c r="A7892" t="s">
        <v>8151</v>
      </c>
      <c r="B7892" t="s">
        <v>8150</v>
      </c>
      <c r="I7892" t="s">
        <v>20</v>
      </c>
      <c r="J7892">
        <v>414.79</v>
      </c>
    </row>
    <row r="7893" spans="1:10" x14ac:dyDescent="0.2">
      <c r="A7893" t="s">
        <v>8152</v>
      </c>
      <c r="B7893" t="s">
        <v>8153</v>
      </c>
      <c r="I7893" t="s">
        <v>20</v>
      </c>
      <c r="J7893">
        <v>416.99</v>
      </c>
    </row>
    <row r="7894" spans="1:10" x14ac:dyDescent="0.2">
      <c r="A7894" t="s">
        <v>8154</v>
      </c>
      <c r="B7894" t="s">
        <v>8153</v>
      </c>
      <c r="I7894" t="s">
        <v>20</v>
      </c>
      <c r="J7894">
        <v>404.5</v>
      </c>
    </row>
    <row r="7895" spans="1:10" x14ac:dyDescent="0.2">
      <c r="A7895" t="s">
        <v>8155</v>
      </c>
      <c r="B7895" t="s">
        <v>8156</v>
      </c>
      <c r="I7895" t="s">
        <v>20</v>
      </c>
      <c r="J7895">
        <v>413.28</v>
      </c>
    </row>
    <row r="7896" spans="1:10" x14ac:dyDescent="0.2">
      <c r="A7896" t="s">
        <v>8157</v>
      </c>
      <c r="B7896" t="s">
        <v>8156</v>
      </c>
      <c r="I7896" t="s">
        <v>20</v>
      </c>
      <c r="J7896">
        <v>397.87</v>
      </c>
    </row>
    <row r="7897" spans="1:10" x14ac:dyDescent="0.2">
      <c r="A7897" t="s">
        <v>8158</v>
      </c>
      <c r="B7897" t="s">
        <v>33982</v>
      </c>
      <c r="I7897" t="s">
        <v>20</v>
      </c>
      <c r="J7897">
        <v>459.71</v>
      </c>
    </row>
    <row r="7898" spans="1:10" x14ac:dyDescent="0.2">
      <c r="A7898" t="s">
        <v>8159</v>
      </c>
      <c r="B7898" t="s">
        <v>33982</v>
      </c>
      <c r="I7898" t="s">
        <v>20</v>
      </c>
      <c r="J7898">
        <v>451.47</v>
      </c>
    </row>
    <row r="7899" spans="1:10" x14ac:dyDescent="0.2">
      <c r="A7899" t="s">
        <v>8160</v>
      </c>
      <c r="B7899" t="s">
        <v>33983</v>
      </c>
      <c r="I7899" t="s">
        <v>20</v>
      </c>
      <c r="J7899">
        <v>437.75</v>
      </c>
    </row>
    <row r="7900" spans="1:10" x14ac:dyDescent="0.2">
      <c r="A7900" t="s">
        <v>8161</v>
      </c>
      <c r="B7900" t="s">
        <v>33983</v>
      </c>
      <c r="I7900" t="s">
        <v>20</v>
      </c>
      <c r="J7900">
        <v>428.06</v>
      </c>
    </row>
    <row r="7901" spans="1:10" x14ac:dyDescent="0.2">
      <c r="A7901" t="s">
        <v>8162</v>
      </c>
      <c r="B7901" t="s">
        <v>33984</v>
      </c>
      <c r="I7901" t="s">
        <v>20</v>
      </c>
      <c r="J7901">
        <v>654.48</v>
      </c>
    </row>
    <row r="7902" spans="1:10" x14ac:dyDescent="0.2">
      <c r="A7902" t="s">
        <v>8163</v>
      </c>
      <c r="B7902" t="s">
        <v>33984</v>
      </c>
      <c r="I7902" t="s">
        <v>20</v>
      </c>
      <c r="J7902">
        <v>638.92999999999995</v>
      </c>
    </row>
    <row r="7903" spans="1:10" x14ac:dyDescent="0.2">
      <c r="A7903" t="s">
        <v>8164</v>
      </c>
      <c r="B7903" t="s">
        <v>33985</v>
      </c>
      <c r="I7903" t="s">
        <v>20</v>
      </c>
      <c r="J7903">
        <v>625.71</v>
      </c>
    </row>
    <row r="7904" spans="1:10" x14ac:dyDescent="0.2">
      <c r="A7904" t="s">
        <v>8165</v>
      </c>
      <c r="B7904" t="s">
        <v>33985</v>
      </c>
      <c r="I7904" t="s">
        <v>20</v>
      </c>
      <c r="J7904">
        <v>605.78</v>
      </c>
    </row>
    <row r="7905" spans="1:10" x14ac:dyDescent="0.2">
      <c r="A7905" t="s">
        <v>8166</v>
      </c>
      <c r="B7905" t="s">
        <v>33986</v>
      </c>
      <c r="I7905" t="s">
        <v>20</v>
      </c>
      <c r="J7905">
        <v>1666.15</v>
      </c>
    </row>
    <row r="7906" spans="1:10" x14ac:dyDescent="0.2">
      <c r="A7906" t="s">
        <v>8167</v>
      </c>
      <c r="B7906" t="s">
        <v>33986</v>
      </c>
      <c r="I7906" t="s">
        <v>20</v>
      </c>
      <c r="J7906">
        <v>1656.45</v>
      </c>
    </row>
    <row r="7907" spans="1:10" x14ac:dyDescent="0.2">
      <c r="A7907" t="s">
        <v>8168</v>
      </c>
      <c r="B7907" t="s">
        <v>33987</v>
      </c>
      <c r="I7907" t="s">
        <v>20</v>
      </c>
      <c r="J7907">
        <v>469.64</v>
      </c>
    </row>
    <row r="7908" spans="1:10" x14ac:dyDescent="0.2">
      <c r="A7908" t="s">
        <v>8169</v>
      </c>
      <c r="B7908" t="s">
        <v>33987</v>
      </c>
      <c r="I7908" t="s">
        <v>20</v>
      </c>
      <c r="J7908">
        <v>457.15</v>
      </c>
    </row>
    <row r="7909" spans="1:10" x14ac:dyDescent="0.2">
      <c r="A7909" t="s">
        <v>8170</v>
      </c>
      <c r="B7909" t="s">
        <v>33988</v>
      </c>
      <c r="I7909" t="s">
        <v>20</v>
      </c>
      <c r="J7909">
        <v>523.24</v>
      </c>
    </row>
    <row r="7910" spans="1:10" x14ac:dyDescent="0.2">
      <c r="A7910" t="s">
        <v>8171</v>
      </c>
      <c r="B7910" t="s">
        <v>33988</v>
      </c>
      <c r="I7910" t="s">
        <v>20</v>
      </c>
      <c r="J7910">
        <v>511.55</v>
      </c>
    </row>
    <row r="7911" spans="1:10" x14ac:dyDescent="0.2">
      <c r="A7911" t="s">
        <v>8172</v>
      </c>
      <c r="B7911" t="s">
        <v>33989</v>
      </c>
      <c r="I7911" t="s">
        <v>20</v>
      </c>
      <c r="J7911">
        <v>424.01</v>
      </c>
    </row>
    <row r="7912" spans="1:10" x14ac:dyDescent="0.2">
      <c r="A7912" t="s">
        <v>8173</v>
      </c>
      <c r="B7912" t="s">
        <v>33989</v>
      </c>
      <c r="I7912" t="s">
        <v>20</v>
      </c>
      <c r="J7912">
        <v>409.66</v>
      </c>
    </row>
    <row r="7913" spans="1:10" x14ac:dyDescent="0.2">
      <c r="A7913" t="s">
        <v>8174</v>
      </c>
      <c r="B7913" t="s">
        <v>8175</v>
      </c>
      <c r="I7913" t="s">
        <v>20</v>
      </c>
      <c r="J7913">
        <v>455.43</v>
      </c>
    </row>
    <row r="7914" spans="1:10" x14ac:dyDescent="0.2">
      <c r="A7914" t="s">
        <v>8176</v>
      </c>
      <c r="B7914" t="s">
        <v>8175</v>
      </c>
      <c r="I7914" t="s">
        <v>20</v>
      </c>
      <c r="J7914">
        <v>448.66</v>
      </c>
    </row>
    <row r="7915" spans="1:10" x14ac:dyDescent="0.2">
      <c r="A7915" t="s">
        <v>8177</v>
      </c>
      <c r="B7915" t="s">
        <v>8178</v>
      </c>
      <c r="I7915" t="s">
        <v>20</v>
      </c>
      <c r="J7915">
        <v>379.96</v>
      </c>
    </row>
    <row r="7916" spans="1:10" x14ac:dyDescent="0.2">
      <c r="A7916" t="s">
        <v>8179</v>
      </c>
      <c r="B7916" t="s">
        <v>8178</v>
      </c>
      <c r="I7916" t="s">
        <v>20</v>
      </c>
      <c r="J7916">
        <v>370.26</v>
      </c>
    </row>
    <row r="7917" spans="1:10" x14ac:dyDescent="0.2">
      <c r="A7917" t="s">
        <v>8180</v>
      </c>
      <c r="B7917" t="s">
        <v>8181</v>
      </c>
      <c r="I7917" t="s">
        <v>20</v>
      </c>
      <c r="J7917">
        <v>354.51</v>
      </c>
    </row>
    <row r="7918" spans="1:10" x14ac:dyDescent="0.2">
      <c r="A7918" t="s">
        <v>8182</v>
      </c>
      <c r="B7918" t="s">
        <v>8181</v>
      </c>
      <c r="I7918" t="s">
        <v>20</v>
      </c>
      <c r="J7918">
        <v>342.02</v>
      </c>
    </row>
    <row r="7919" spans="1:10" x14ac:dyDescent="0.2">
      <c r="A7919" t="s">
        <v>8183</v>
      </c>
      <c r="B7919" t="s">
        <v>8184</v>
      </c>
      <c r="I7919" t="s">
        <v>20</v>
      </c>
      <c r="J7919">
        <v>353.15</v>
      </c>
    </row>
    <row r="7920" spans="1:10" x14ac:dyDescent="0.2">
      <c r="A7920" t="s">
        <v>8185</v>
      </c>
      <c r="B7920" t="s">
        <v>8184</v>
      </c>
      <c r="I7920" t="s">
        <v>20</v>
      </c>
      <c r="J7920">
        <v>337.74</v>
      </c>
    </row>
    <row r="7921" spans="1:10" x14ac:dyDescent="0.2">
      <c r="A7921" t="s">
        <v>8186</v>
      </c>
      <c r="B7921" t="s">
        <v>33990</v>
      </c>
      <c r="I7921" t="s">
        <v>20</v>
      </c>
      <c r="J7921">
        <v>420.64</v>
      </c>
    </row>
    <row r="7922" spans="1:10" x14ac:dyDescent="0.2">
      <c r="A7922" t="s">
        <v>8187</v>
      </c>
      <c r="B7922" t="s">
        <v>33990</v>
      </c>
      <c r="I7922" t="s">
        <v>20</v>
      </c>
      <c r="J7922">
        <v>410.94</v>
      </c>
    </row>
    <row r="7923" spans="1:10" x14ac:dyDescent="0.2">
      <c r="A7923" t="s">
        <v>8188</v>
      </c>
      <c r="B7923" t="s">
        <v>33991</v>
      </c>
      <c r="I7923" t="s">
        <v>20</v>
      </c>
      <c r="J7923">
        <v>411.51</v>
      </c>
    </row>
    <row r="7924" spans="1:10" x14ac:dyDescent="0.2">
      <c r="A7924" t="s">
        <v>8189</v>
      </c>
      <c r="B7924" t="s">
        <v>33991</v>
      </c>
      <c r="I7924" t="s">
        <v>20</v>
      </c>
      <c r="J7924">
        <v>400.35</v>
      </c>
    </row>
    <row r="7925" spans="1:10" x14ac:dyDescent="0.2">
      <c r="A7925" t="s">
        <v>8190</v>
      </c>
      <c r="B7925" t="s">
        <v>33992</v>
      </c>
      <c r="I7925" t="s">
        <v>20</v>
      </c>
      <c r="J7925">
        <v>403.37</v>
      </c>
    </row>
    <row r="7926" spans="1:10" x14ac:dyDescent="0.2">
      <c r="A7926" t="s">
        <v>8191</v>
      </c>
      <c r="B7926" t="s">
        <v>33992</v>
      </c>
      <c r="I7926" t="s">
        <v>20</v>
      </c>
      <c r="J7926">
        <v>390.88</v>
      </c>
    </row>
    <row r="7927" spans="1:10" x14ac:dyDescent="0.2">
      <c r="A7927" t="s">
        <v>8192</v>
      </c>
      <c r="B7927" t="s">
        <v>33993</v>
      </c>
      <c r="I7927" t="s">
        <v>20</v>
      </c>
      <c r="J7927">
        <v>409.79</v>
      </c>
    </row>
    <row r="7928" spans="1:10" x14ac:dyDescent="0.2">
      <c r="A7928" t="s">
        <v>8193</v>
      </c>
      <c r="B7928" t="s">
        <v>33993</v>
      </c>
      <c r="I7928" t="s">
        <v>20</v>
      </c>
      <c r="J7928">
        <v>394.37</v>
      </c>
    </row>
    <row r="7929" spans="1:10" x14ac:dyDescent="0.2">
      <c r="A7929" t="s">
        <v>8194</v>
      </c>
      <c r="B7929" t="s">
        <v>33994</v>
      </c>
      <c r="I7929" t="s">
        <v>20</v>
      </c>
      <c r="J7929">
        <v>530.92999999999995</v>
      </c>
    </row>
    <row r="7930" spans="1:10" x14ac:dyDescent="0.2">
      <c r="A7930" t="s">
        <v>8195</v>
      </c>
      <c r="B7930" t="s">
        <v>33994</v>
      </c>
      <c r="I7930" t="s">
        <v>20</v>
      </c>
      <c r="J7930">
        <v>512.59</v>
      </c>
    </row>
    <row r="7931" spans="1:10" x14ac:dyDescent="0.2">
      <c r="A7931" t="s">
        <v>8196</v>
      </c>
      <c r="B7931" t="s">
        <v>33995</v>
      </c>
      <c r="I7931" t="s">
        <v>20</v>
      </c>
      <c r="J7931">
        <v>517.46</v>
      </c>
    </row>
    <row r="7932" spans="1:10" x14ac:dyDescent="0.2">
      <c r="A7932" t="s">
        <v>8197</v>
      </c>
      <c r="B7932" t="s">
        <v>33995</v>
      </c>
      <c r="I7932" t="s">
        <v>20</v>
      </c>
      <c r="J7932">
        <v>510.69</v>
      </c>
    </row>
    <row r="7933" spans="1:10" x14ac:dyDescent="0.2">
      <c r="A7933" t="s">
        <v>8198</v>
      </c>
      <c r="B7933" t="s">
        <v>33996</v>
      </c>
      <c r="I7933" t="s">
        <v>20</v>
      </c>
      <c r="J7933">
        <v>421.09</v>
      </c>
    </row>
    <row r="7934" spans="1:10" x14ac:dyDescent="0.2">
      <c r="A7934" t="s">
        <v>8199</v>
      </c>
      <c r="B7934" t="s">
        <v>33996</v>
      </c>
      <c r="I7934" t="s">
        <v>20</v>
      </c>
      <c r="J7934">
        <v>411.39</v>
      </c>
    </row>
    <row r="7935" spans="1:10" x14ac:dyDescent="0.2">
      <c r="A7935" t="s">
        <v>8200</v>
      </c>
      <c r="B7935" t="s">
        <v>33997</v>
      </c>
      <c r="I7935" t="s">
        <v>20</v>
      </c>
      <c r="J7935">
        <v>397.81</v>
      </c>
    </row>
    <row r="7936" spans="1:10" x14ac:dyDescent="0.2">
      <c r="A7936" t="s">
        <v>8201</v>
      </c>
      <c r="B7936" t="s">
        <v>33997</v>
      </c>
      <c r="I7936" t="s">
        <v>20</v>
      </c>
      <c r="J7936">
        <v>385.32</v>
      </c>
    </row>
    <row r="7937" spans="1:10" x14ac:dyDescent="0.2">
      <c r="A7937" t="s">
        <v>8202</v>
      </c>
      <c r="B7937" t="s">
        <v>33998</v>
      </c>
      <c r="I7937" t="s">
        <v>20</v>
      </c>
      <c r="J7937">
        <v>211.55</v>
      </c>
    </row>
    <row r="7938" spans="1:10" x14ac:dyDescent="0.2">
      <c r="A7938" t="s">
        <v>8203</v>
      </c>
      <c r="B7938" t="s">
        <v>33998</v>
      </c>
      <c r="I7938" t="s">
        <v>20</v>
      </c>
      <c r="J7938">
        <v>205.5</v>
      </c>
    </row>
    <row r="7939" spans="1:10" x14ac:dyDescent="0.2">
      <c r="A7939" t="s">
        <v>25050</v>
      </c>
      <c r="B7939" t="s">
        <v>33999</v>
      </c>
      <c r="I7939" t="s">
        <v>20</v>
      </c>
      <c r="J7939">
        <v>1145.58</v>
      </c>
    </row>
    <row r="7940" spans="1:10" x14ac:dyDescent="0.2">
      <c r="A7940" t="s">
        <v>25051</v>
      </c>
      <c r="B7940" t="s">
        <v>33999</v>
      </c>
      <c r="I7940" t="s">
        <v>20</v>
      </c>
      <c r="J7940">
        <v>1112.27</v>
      </c>
    </row>
    <row r="7941" spans="1:10" x14ac:dyDescent="0.2">
      <c r="A7941" t="s">
        <v>8204</v>
      </c>
      <c r="B7941" t="s">
        <v>34000</v>
      </c>
      <c r="I7941" t="s">
        <v>20</v>
      </c>
      <c r="J7941">
        <v>732.23</v>
      </c>
    </row>
    <row r="7942" spans="1:10" x14ac:dyDescent="0.2">
      <c r="A7942" t="s">
        <v>8205</v>
      </c>
      <c r="B7942" t="s">
        <v>34000</v>
      </c>
      <c r="I7942" t="s">
        <v>20</v>
      </c>
      <c r="J7942">
        <v>702.33</v>
      </c>
    </row>
    <row r="7943" spans="1:10" x14ac:dyDescent="0.2">
      <c r="A7943" t="s">
        <v>25052</v>
      </c>
      <c r="B7943" t="s">
        <v>34001</v>
      </c>
      <c r="I7943" t="s">
        <v>20</v>
      </c>
      <c r="J7943">
        <v>715.58</v>
      </c>
    </row>
    <row r="7944" spans="1:10" x14ac:dyDescent="0.2">
      <c r="A7944" t="s">
        <v>25053</v>
      </c>
      <c r="B7944" t="s">
        <v>34001</v>
      </c>
      <c r="I7944" t="s">
        <v>20</v>
      </c>
      <c r="J7944">
        <v>676.46</v>
      </c>
    </row>
    <row r="7945" spans="1:10" x14ac:dyDescent="0.2">
      <c r="A7945" t="s">
        <v>8206</v>
      </c>
      <c r="B7945" t="s">
        <v>34002</v>
      </c>
      <c r="I7945" t="s">
        <v>113</v>
      </c>
      <c r="J7945">
        <v>64.66</v>
      </c>
    </row>
    <row r="7946" spans="1:10" x14ac:dyDescent="0.2">
      <c r="A7946" t="s">
        <v>8207</v>
      </c>
      <c r="B7946" t="s">
        <v>34002</v>
      </c>
      <c r="I7946" t="s">
        <v>113</v>
      </c>
      <c r="J7946">
        <v>59.61</v>
      </c>
    </row>
    <row r="7947" spans="1:10" x14ac:dyDescent="0.2">
      <c r="A7947" t="s">
        <v>8208</v>
      </c>
      <c r="B7947" t="s">
        <v>34003</v>
      </c>
      <c r="I7947" t="s">
        <v>113</v>
      </c>
      <c r="J7947">
        <v>20.56</v>
      </c>
    </row>
    <row r="7948" spans="1:10" x14ac:dyDescent="0.2">
      <c r="A7948" t="s">
        <v>8209</v>
      </c>
      <c r="B7948" t="s">
        <v>34003</v>
      </c>
      <c r="I7948" t="s">
        <v>113</v>
      </c>
      <c r="J7948">
        <v>17.809999999999999</v>
      </c>
    </row>
    <row r="7949" spans="1:10" x14ac:dyDescent="0.2">
      <c r="A7949" t="s">
        <v>8210</v>
      </c>
      <c r="B7949" t="s">
        <v>34004</v>
      </c>
      <c r="I7949" t="s">
        <v>113</v>
      </c>
      <c r="J7949">
        <v>96.02</v>
      </c>
    </row>
    <row r="7950" spans="1:10" x14ac:dyDescent="0.2">
      <c r="A7950" t="s">
        <v>8211</v>
      </c>
      <c r="B7950" t="s">
        <v>34004</v>
      </c>
      <c r="I7950" t="s">
        <v>113</v>
      </c>
      <c r="J7950">
        <v>92.62</v>
      </c>
    </row>
    <row r="7951" spans="1:10" x14ac:dyDescent="0.2">
      <c r="A7951" t="s">
        <v>8212</v>
      </c>
      <c r="B7951" t="s">
        <v>34005</v>
      </c>
      <c r="I7951" t="s">
        <v>113</v>
      </c>
      <c r="J7951">
        <v>77.510000000000005</v>
      </c>
    </row>
    <row r="7952" spans="1:10" x14ac:dyDescent="0.2">
      <c r="A7952" t="s">
        <v>8213</v>
      </c>
      <c r="B7952" t="s">
        <v>34005</v>
      </c>
      <c r="I7952" t="s">
        <v>113</v>
      </c>
      <c r="J7952">
        <v>74.760000000000005</v>
      </c>
    </row>
    <row r="7953" spans="1:10" x14ac:dyDescent="0.2">
      <c r="A7953" t="s">
        <v>8214</v>
      </c>
      <c r="B7953" t="s">
        <v>34006</v>
      </c>
      <c r="I7953" t="s">
        <v>20</v>
      </c>
      <c r="J7953">
        <v>722.7</v>
      </c>
    </row>
    <row r="7954" spans="1:10" x14ac:dyDescent="0.2">
      <c r="A7954" t="s">
        <v>8215</v>
      </c>
      <c r="B7954" t="s">
        <v>34006</v>
      </c>
      <c r="I7954" t="s">
        <v>20</v>
      </c>
      <c r="J7954">
        <v>693.46</v>
      </c>
    </row>
    <row r="7955" spans="1:10" x14ac:dyDescent="0.2">
      <c r="A7955" t="s">
        <v>8216</v>
      </c>
      <c r="B7955" t="s">
        <v>34007</v>
      </c>
      <c r="I7955" t="s">
        <v>20</v>
      </c>
      <c r="J7955">
        <v>2023.1</v>
      </c>
    </row>
    <row r="7956" spans="1:10" x14ac:dyDescent="0.2">
      <c r="A7956" t="s">
        <v>8217</v>
      </c>
      <c r="B7956" t="s">
        <v>34007</v>
      </c>
      <c r="I7956" t="s">
        <v>20</v>
      </c>
      <c r="J7956">
        <v>1993.87</v>
      </c>
    </row>
    <row r="7957" spans="1:10" x14ac:dyDescent="0.2">
      <c r="A7957" t="s">
        <v>8218</v>
      </c>
      <c r="B7957" t="s">
        <v>34008</v>
      </c>
      <c r="I7957" t="s">
        <v>20</v>
      </c>
      <c r="J7957">
        <v>186.54</v>
      </c>
    </row>
    <row r="7958" spans="1:10" x14ac:dyDescent="0.2">
      <c r="A7958" t="s">
        <v>8219</v>
      </c>
      <c r="B7958" t="s">
        <v>34008</v>
      </c>
      <c r="I7958" t="s">
        <v>20</v>
      </c>
      <c r="J7958">
        <v>186.14</v>
      </c>
    </row>
    <row r="7959" spans="1:10" x14ac:dyDescent="0.2">
      <c r="A7959" t="s">
        <v>8220</v>
      </c>
      <c r="B7959" t="s">
        <v>34009</v>
      </c>
      <c r="I7959" t="s">
        <v>20</v>
      </c>
      <c r="J7959">
        <v>270.95</v>
      </c>
    </row>
    <row r="7960" spans="1:10" x14ac:dyDescent="0.2">
      <c r="A7960" t="s">
        <v>8221</v>
      </c>
      <c r="B7960" t="s">
        <v>34009</v>
      </c>
      <c r="I7960" t="s">
        <v>20</v>
      </c>
      <c r="J7960">
        <v>270.26</v>
      </c>
    </row>
    <row r="7961" spans="1:10" x14ac:dyDescent="0.2">
      <c r="A7961" t="s">
        <v>8222</v>
      </c>
      <c r="B7961" t="s">
        <v>34010</v>
      </c>
      <c r="I7961" t="s">
        <v>20</v>
      </c>
      <c r="J7961">
        <v>307.44</v>
      </c>
    </row>
    <row r="7962" spans="1:10" x14ac:dyDescent="0.2">
      <c r="A7962" t="s">
        <v>8223</v>
      </c>
      <c r="B7962" t="s">
        <v>34010</v>
      </c>
      <c r="I7962" t="s">
        <v>20</v>
      </c>
      <c r="J7962">
        <v>306.75</v>
      </c>
    </row>
    <row r="7963" spans="1:10" x14ac:dyDescent="0.2">
      <c r="A7963" t="s">
        <v>8224</v>
      </c>
      <c r="B7963" t="s">
        <v>34011</v>
      </c>
      <c r="I7963" t="s">
        <v>20</v>
      </c>
      <c r="J7963">
        <v>181.28</v>
      </c>
    </row>
    <row r="7964" spans="1:10" x14ac:dyDescent="0.2">
      <c r="A7964" t="s">
        <v>8225</v>
      </c>
      <c r="B7964" t="s">
        <v>34011</v>
      </c>
      <c r="I7964" t="s">
        <v>20</v>
      </c>
      <c r="J7964">
        <v>180.58</v>
      </c>
    </row>
    <row r="7965" spans="1:10" x14ac:dyDescent="0.2">
      <c r="A7965" t="s">
        <v>8226</v>
      </c>
      <c r="B7965" t="s">
        <v>34012</v>
      </c>
      <c r="I7965" t="s">
        <v>20</v>
      </c>
      <c r="J7965">
        <v>168.67</v>
      </c>
    </row>
    <row r="7966" spans="1:10" x14ac:dyDescent="0.2">
      <c r="A7966" t="s">
        <v>8227</v>
      </c>
      <c r="B7966" t="s">
        <v>34012</v>
      </c>
      <c r="I7966" t="s">
        <v>20</v>
      </c>
      <c r="J7966">
        <v>168.16</v>
      </c>
    </row>
    <row r="7967" spans="1:10" x14ac:dyDescent="0.2">
      <c r="A7967" t="s">
        <v>8228</v>
      </c>
      <c r="B7967" t="s">
        <v>34013</v>
      </c>
      <c r="I7967" t="s">
        <v>20</v>
      </c>
      <c r="J7967">
        <v>168.67</v>
      </c>
    </row>
    <row r="7968" spans="1:10" x14ac:dyDescent="0.2">
      <c r="A7968" t="s">
        <v>8229</v>
      </c>
      <c r="B7968" t="s">
        <v>34013</v>
      </c>
      <c r="I7968" t="s">
        <v>20</v>
      </c>
      <c r="J7968">
        <v>168.16</v>
      </c>
    </row>
    <row r="7969" spans="1:10" x14ac:dyDescent="0.2">
      <c r="A7969" t="s">
        <v>8230</v>
      </c>
      <c r="B7969" t="s">
        <v>34014</v>
      </c>
      <c r="I7969" t="s">
        <v>20</v>
      </c>
      <c r="J7969">
        <v>266.88</v>
      </c>
    </row>
    <row r="7970" spans="1:10" x14ac:dyDescent="0.2">
      <c r="A7970" t="s">
        <v>8231</v>
      </c>
      <c r="B7970" t="s">
        <v>34014</v>
      </c>
      <c r="I7970" t="s">
        <v>20</v>
      </c>
      <c r="J7970">
        <v>263.93</v>
      </c>
    </row>
    <row r="7971" spans="1:10" x14ac:dyDescent="0.2">
      <c r="A7971" t="s">
        <v>8232</v>
      </c>
      <c r="B7971" t="s">
        <v>34015</v>
      </c>
      <c r="I7971" t="s">
        <v>20</v>
      </c>
      <c r="J7971">
        <v>17.440000000000001</v>
      </c>
    </row>
    <row r="7972" spans="1:10" x14ac:dyDescent="0.2">
      <c r="A7972" t="s">
        <v>8233</v>
      </c>
      <c r="B7972" t="s">
        <v>34015</v>
      </c>
      <c r="I7972" t="s">
        <v>20</v>
      </c>
      <c r="J7972">
        <v>16.89</v>
      </c>
    </row>
    <row r="7973" spans="1:10" x14ac:dyDescent="0.2">
      <c r="A7973" t="s">
        <v>8234</v>
      </c>
      <c r="B7973" t="s">
        <v>34016</v>
      </c>
      <c r="I7973" t="s">
        <v>20</v>
      </c>
      <c r="J7973">
        <v>14.98</v>
      </c>
    </row>
    <row r="7974" spans="1:10" x14ac:dyDescent="0.2">
      <c r="A7974" t="s">
        <v>8235</v>
      </c>
      <c r="B7974" t="s">
        <v>34016</v>
      </c>
      <c r="I7974" t="s">
        <v>20</v>
      </c>
      <c r="J7974">
        <v>14.51</v>
      </c>
    </row>
    <row r="7975" spans="1:10" x14ac:dyDescent="0.2">
      <c r="A7975" t="s">
        <v>27778</v>
      </c>
      <c r="B7975" t="s">
        <v>34017</v>
      </c>
      <c r="I7975" t="s">
        <v>20</v>
      </c>
      <c r="J7975">
        <v>79.849999999999994</v>
      </c>
    </row>
    <row r="7976" spans="1:10" x14ac:dyDescent="0.2">
      <c r="A7976" t="s">
        <v>27779</v>
      </c>
      <c r="B7976" t="s">
        <v>34017</v>
      </c>
      <c r="I7976" t="s">
        <v>20</v>
      </c>
      <c r="J7976">
        <v>79.38</v>
      </c>
    </row>
    <row r="7977" spans="1:10" x14ac:dyDescent="0.2">
      <c r="A7977" t="s">
        <v>8236</v>
      </c>
      <c r="B7977" t="s">
        <v>34018</v>
      </c>
      <c r="I7977" t="s">
        <v>20</v>
      </c>
      <c r="J7977">
        <v>112.45</v>
      </c>
    </row>
    <row r="7978" spans="1:10" x14ac:dyDescent="0.2">
      <c r="A7978" t="s">
        <v>8237</v>
      </c>
      <c r="B7978" t="s">
        <v>34018</v>
      </c>
      <c r="I7978" t="s">
        <v>20</v>
      </c>
      <c r="J7978">
        <v>111.95</v>
      </c>
    </row>
    <row r="7979" spans="1:10" x14ac:dyDescent="0.2">
      <c r="A7979" t="s">
        <v>8238</v>
      </c>
      <c r="B7979" t="s">
        <v>34019</v>
      </c>
      <c r="I7979" t="s">
        <v>20</v>
      </c>
      <c r="J7979">
        <v>89.12</v>
      </c>
    </row>
    <row r="7980" spans="1:10" x14ac:dyDescent="0.2">
      <c r="A7980" t="s">
        <v>8239</v>
      </c>
      <c r="B7980" t="s">
        <v>34019</v>
      </c>
      <c r="I7980" t="s">
        <v>20</v>
      </c>
      <c r="J7980">
        <v>88.62</v>
      </c>
    </row>
    <row r="7981" spans="1:10" x14ac:dyDescent="0.2">
      <c r="A7981" t="s">
        <v>8240</v>
      </c>
      <c r="B7981" t="s">
        <v>34020</v>
      </c>
      <c r="I7981" t="s">
        <v>20</v>
      </c>
      <c r="J7981">
        <v>13.21</v>
      </c>
    </row>
    <row r="7982" spans="1:10" x14ac:dyDescent="0.2">
      <c r="A7982" t="s">
        <v>8241</v>
      </c>
      <c r="B7982" t="s">
        <v>34020</v>
      </c>
      <c r="I7982" t="s">
        <v>20</v>
      </c>
      <c r="J7982">
        <v>12.63</v>
      </c>
    </row>
    <row r="7983" spans="1:10" x14ac:dyDescent="0.2">
      <c r="A7983" t="s">
        <v>8242</v>
      </c>
      <c r="B7983" t="s">
        <v>34021</v>
      </c>
      <c r="I7983" t="s">
        <v>20</v>
      </c>
      <c r="J7983">
        <v>18.68</v>
      </c>
    </row>
    <row r="7984" spans="1:10" x14ac:dyDescent="0.2">
      <c r="A7984" t="s">
        <v>8243</v>
      </c>
      <c r="B7984" t="s">
        <v>34021</v>
      </c>
      <c r="I7984" t="s">
        <v>20</v>
      </c>
      <c r="J7984">
        <v>18.079999999999998</v>
      </c>
    </row>
    <row r="7985" spans="1:10" x14ac:dyDescent="0.2">
      <c r="A7985" t="s">
        <v>8244</v>
      </c>
      <c r="B7985" t="s">
        <v>34022</v>
      </c>
      <c r="I7985" t="s">
        <v>20</v>
      </c>
      <c r="J7985">
        <v>24.88</v>
      </c>
    </row>
    <row r="7986" spans="1:10" x14ac:dyDescent="0.2">
      <c r="A7986" t="s">
        <v>8245</v>
      </c>
      <c r="B7986" t="s">
        <v>34022</v>
      </c>
      <c r="I7986" t="s">
        <v>20</v>
      </c>
      <c r="J7986">
        <v>24.14</v>
      </c>
    </row>
    <row r="7987" spans="1:10" x14ac:dyDescent="0.2">
      <c r="A7987" t="s">
        <v>8246</v>
      </c>
      <c r="B7987" t="s">
        <v>34023</v>
      </c>
      <c r="I7987" t="s">
        <v>20</v>
      </c>
      <c r="J7987">
        <v>574.47</v>
      </c>
    </row>
    <row r="7988" spans="1:10" x14ac:dyDescent="0.2">
      <c r="A7988" t="s">
        <v>8247</v>
      </c>
      <c r="B7988" t="s">
        <v>34023</v>
      </c>
      <c r="I7988" t="s">
        <v>20</v>
      </c>
      <c r="J7988">
        <v>573.87</v>
      </c>
    </row>
    <row r="7989" spans="1:10" x14ac:dyDescent="0.2">
      <c r="A7989" t="s">
        <v>8248</v>
      </c>
      <c r="B7989" t="s">
        <v>34024</v>
      </c>
      <c r="I7989" t="s">
        <v>20</v>
      </c>
      <c r="J7989">
        <v>748.84</v>
      </c>
    </row>
    <row r="7990" spans="1:10" x14ac:dyDescent="0.2">
      <c r="A7990" t="s">
        <v>8249</v>
      </c>
      <c r="B7990" t="s">
        <v>34024</v>
      </c>
      <c r="I7990" t="s">
        <v>20</v>
      </c>
      <c r="J7990">
        <v>716.86</v>
      </c>
    </row>
    <row r="7991" spans="1:10" x14ac:dyDescent="0.2">
      <c r="A7991" t="s">
        <v>8250</v>
      </c>
      <c r="B7991" t="s">
        <v>34025</v>
      </c>
      <c r="I7991" t="s">
        <v>20</v>
      </c>
      <c r="J7991">
        <v>724.92</v>
      </c>
    </row>
    <row r="7992" spans="1:10" x14ac:dyDescent="0.2">
      <c r="A7992" t="s">
        <v>8251</v>
      </c>
      <c r="B7992" t="s">
        <v>34025</v>
      </c>
      <c r="I7992" t="s">
        <v>20</v>
      </c>
      <c r="J7992">
        <v>693.01</v>
      </c>
    </row>
    <row r="7993" spans="1:10" x14ac:dyDescent="0.2">
      <c r="A7993" t="s">
        <v>8252</v>
      </c>
      <c r="B7993" t="s">
        <v>34026</v>
      </c>
      <c r="I7993" t="s">
        <v>20</v>
      </c>
      <c r="J7993">
        <v>707.5</v>
      </c>
    </row>
    <row r="7994" spans="1:10" x14ac:dyDescent="0.2">
      <c r="A7994" t="s">
        <v>8253</v>
      </c>
      <c r="B7994" t="s">
        <v>34026</v>
      </c>
      <c r="I7994" t="s">
        <v>20</v>
      </c>
      <c r="J7994">
        <v>675.72</v>
      </c>
    </row>
    <row r="7995" spans="1:10" x14ac:dyDescent="0.2">
      <c r="A7995" t="s">
        <v>8254</v>
      </c>
      <c r="B7995" t="s">
        <v>34027</v>
      </c>
      <c r="I7995" t="s">
        <v>3</v>
      </c>
      <c r="J7995">
        <v>98.34</v>
      </c>
    </row>
    <row r="7996" spans="1:10" x14ac:dyDescent="0.2">
      <c r="A7996" t="s">
        <v>8255</v>
      </c>
      <c r="B7996" t="s">
        <v>34027</v>
      </c>
      <c r="I7996" t="s">
        <v>3</v>
      </c>
      <c r="J7996">
        <v>89.96</v>
      </c>
    </row>
    <row r="7997" spans="1:10" x14ac:dyDescent="0.2">
      <c r="A7997" t="s">
        <v>8256</v>
      </c>
      <c r="B7997" t="s">
        <v>34028</v>
      </c>
      <c r="I7997" t="s">
        <v>3</v>
      </c>
      <c r="J7997">
        <v>99.28</v>
      </c>
    </row>
    <row r="7998" spans="1:10" x14ac:dyDescent="0.2">
      <c r="A7998" t="s">
        <v>8257</v>
      </c>
      <c r="B7998" t="s">
        <v>34028</v>
      </c>
      <c r="I7998" t="s">
        <v>3</v>
      </c>
      <c r="J7998">
        <v>90.9</v>
      </c>
    </row>
    <row r="7999" spans="1:10" x14ac:dyDescent="0.2">
      <c r="A7999" t="s">
        <v>8258</v>
      </c>
      <c r="B7999" t="s">
        <v>34029</v>
      </c>
      <c r="I7999" t="s">
        <v>3</v>
      </c>
      <c r="J7999">
        <v>73.400000000000006</v>
      </c>
    </row>
    <row r="8000" spans="1:10" x14ac:dyDescent="0.2">
      <c r="A8000" t="s">
        <v>8259</v>
      </c>
      <c r="B8000" t="s">
        <v>34029</v>
      </c>
      <c r="I8000" t="s">
        <v>3</v>
      </c>
      <c r="J8000">
        <v>68.47</v>
      </c>
    </row>
    <row r="8001" spans="1:10" x14ac:dyDescent="0.2">
      <c r="A8001" t="s">
        <v>8260</v>
      </c>
      <c r="B8001" t="s">
        <v>34030</v>
      </c>
      <c r="I8001" t="s">
        <v>3</v>
      </c>
      <c r="J8001">
        <v>72.459999999999994</v>
      </c>
    </row>
    <row r="8002" spans="1:10" x14ac:dyDescent="0.2">
      <c r="A8002" t="s">
        <v>8261</v>
      </c>
      <c r="B8002" t="s">
        <v>34030</v>
      </c>
      <c r="I8002" t="s">
        <v>3</v>
      </c>
      <c r="J8002">
        <v>67.53</v>
      </c>
    </row>
    <row r="8003" spans="1:10" x14ac:dyDescent="0.2">
      <c r="A8003" t="s">
        <v>8262</v>
      </c>
      <c r="B8003" t="s">
        <v>34031</v>
      </c>
      <c r="I8003" t="s">
        <v>3</v>
      </c>
      <c r="J8003">
        <v>11.13</v>
      </c>
    </row>
    <row r="8004" spans="1:10" x14ac:dyDescent="0.2">
      <c r="A8004" t="s">
        <v>8263</v>
      </c>
      <c r="B8004" t="s">
        <v>34031</v>
      </c>
      <c r="I8004" t="s">
        <v>3</v>
      </c>
      <c r="J8004">
        <v>9.81</v>
      </c>
    </row>
    <row r="8005" spans="1:10" x14ac:dyDescent="0.2">
      <c r="A8005" t="s">
        <v>8264</v>
      </c>
      <c r="B8005" t="s">
        <v>34032</v>
      </c>
      <c r="I8005" t="s">
        <v>3</v>
      </c>
      <c r="J8005">
        <v>12.19</v>
      </c>
    </row>
    <row r="8006" spans="1:10" x14ac:dyDescent="0.2">
      <c r="A8006" t="s">
        <v>8265</v>
      </c>
      <c r="B8006" t="s">
        <v>34032</v>
      </c>
      <c r="I8006" t="s">
        <v>3</v>
      </c>
      <c r="J8006">
        <v>10.86</v>
      </c>
    </row>
    <row r="8007" spans="1:10" x14ac:dyDescent="0.2">
      <c r="A8007" t="s">
        <v>8266</v>
      </c>
      <c r="B8007" t="s">
        <v>34033</v>
      </c>
      <c r="I8007" t="s">
        <v>3</v>
      </c>
      <c r="J8007">
        <v>33.659999999999997</v>
      </c>
    </row>
    <row r="8008" spans="1:10" x14ac:dyDescent="0.2">
      <c r="A8008" t="s">
        <v>8267</v>
      </c>
      <c r="B8008" t="s">
        <v>34033</v>
      </c>
      <c r="I8008" t="s">
        <v>3</v>
      </c>
      <c r="J8008">
        <v>32.340000000000003</v>
      </c>
    </row>
    <row r="8009" spans="1:10" x14ac:dyDescent="0.2">
      <c r="A8009" t="s">
        <v>8268</v>
      </c>
      <c r="B8009" t="s">
        <v>34034</v>
      </c>
      <c r="I8009" t="s">
        <v>3</v>
      </c>
      <c r="J8009">
        <v>28.47</v>
      </c>
    </row>
    <row r="8010" spans="1:10" x14ac:dyDescent="0.2">
      <c r="A8010" t="s">
        <v>8269</v>
      </c>
      <c r="B8010" t="s">
        <v>34034</v>
      </c>
      <c r="I8010" t="s">
        <v>3</v>
      </c>
      <c r="J8010">
        <v>26.08</v>
      </c>
    </row>
    <row r="8011" spans="1:10" x14ac:dyDescent="0.2">
      <c r="A8011" t="s">
        <v>8270</v>
      </c>
      <c r="B8011" t="s">
        <v>34035</v>
      </c>
      <c r="I8011" t="s">
        <v>3</v>
      </c>
      <c r="J8011">
        <v>84.81</v>
      </c>
    </row>
    <row r="8012" spans="1:10" x14ac:dyDescent="0.2">
      <c r="A8012" t="s">
        <v>8271</v>
      </c>
      <c r="B8012" t="s">
        <v>34035</v>
      </c>
      <c r="I8012" t="s">
        <v>3</v>
      </c>
      <c r="J8012">
        <v>76.27</v>
      </c>
    </row>
    <row r="8013" spans="1:10" x14ac:dyDescent="0.2">
      <c r="A8013" t="s">
        <v>8272</v>
      </c>
      <c r="B8013" t="s">
        <v>34036</v>
      </c>
      <c r="I8013" t="s">
        <v>3</v>
      </c>
      <c r="J8013">
        <v>58.93</v>
      </c>
    </row>
    <row r="8014" spans="1:10" x14ac:dyDescent="0.2">
      <c r="A8014" t="s">
        <v>8273</v>
      </c>
      <c r="B8014" t="s">
        <v>34036</v>
      </c>
      <c r="I8014" t="s">
        <v>3</v>
      </c>
      <c r="J8014">
        <v>53.84</v>
      </c>
    </row>
    <row r="8015" spans="1:10" x14ac:dyDescent="0.2">
      <c r="A8015" t="s">
        <v>8274</v>
      </c>
      <c r="B8015" t="s">
        <v>34037</v>
      </c>
      <c r="I8015" t="s">
        <v>3</v>
      </c>
      <c r="J8015">
        <v>65.61</v>
      </c>
    </row>
    <row r="8016" spans="1:10" x14ac:dyDescent="0.2">
      <c r="A8016" t="s">
        <v>8275</v>
      </c>
      <c r="B8016" t="s">
        <v>34037</v>
      </c>
      <c r="I8016" t="s">
        <v>3</v>
      </c>
      <c r="J8016">
        <v>58.56</v>
      </c>
    </row>
    <row r="8017" spans="1:10" x14ac:dyDescent="0.2">
      <c r="A8017" t="s">
        <v>8276</v>
      </c>
      <c r="B8017" t="s">
        <v>34038</v>
      </c>
      <c r="I8017" t="s">
        <v>3</v>
      </c>
      <c r="J8017">
        <v>47.69</v>
      </c>
    </row>
    <row r="8018" spans="1:10" x14ac:dyDescent="0.2">
      <c r="A8018" t="s">
        <v>8277</v>
      </c>
      <c r="B8018" t="s">
        <v>34038</v>
      </c>
      <c r="I8018" t="s">
        <v>3</v>
      </c>
      <c r="J8018">
        <v>43.03</v>
      </c>
    </row>
    <row r="8019" spans="1:10" x14ac:dyDescent="0.2">
      <c r="A8019" t="s">
        <v>8278</v>
      </c>
      <c r="B8019" t="s">
        <v>34039</v>
      </c>
      <c r="I8019" t="s">
        <v>3</v>
      </c>
      <c r="J8019">
        <v>148.61000000000001</v>
      </c>
    </row>
    <row r="8020" spans="1:10" x14ac:dyDescent="0.2">
      <c r="A8020" t="s">
        <v>8279</v>
      </c>
      <c r="B8020" t="s">
        <v>34039</v>
      </c>
      <c r="I8020" t="s">
        <v>3</v>
      </c>
      <c r="J8020">
        <v>143.22999999999999</v>
      </c>
    </row>
    <row r="8021" spans="1:10" x14ac:dyDescent="0.2">
      <c r="A8021" t="s">
        <v>8280</v>
      </c>
      <c r="B8021" t="s">
        <v>34040</v>
      </c>
      <c r="I8021" t="s">
        <v>3</v>
      </c>
      <c r="J8021">
        <v>163.08000000000001</v>
      </c>
    </row>
    <row r="8022" spans="1:10" x14ac:dyDescent="0.2">
      <c r="A8022" t="s">
        <v>8281</v>
      </c>
      <c r="B8022" t="s">
        <v>34040</v>
      </c>
      <c r="I8022" t="s">
        <v>3</v>
      </c>
      <c r="J8022">
        <v>157.86000000000001</v>
      </c>
    </row>
    <row r="8023" spans="1:10" x14ac:dyDescent="0.2">
      <c r="A8023" t="s">
        <v>8282</v>
      </c>
      <c r="B8023" t="s">
        <v>34041</v>
      </c>
      <c r="I8023" t="s">
        <v>3</v>
      </c>
      <c r="J8023">
        <v>137.05000000000001</v>
      </c>
    </row>
    <row r="8024" spans="1:10" x14ac:dyDescent="0.2">
      <c r="A8024" t="s">
        <v>8283</v>
      </c>
      <c r="B8024" t="s">
        <v>34041</v>
      </c>
      <c r="I8024" t="s">
        <v>3</v>
      </c>
      <c r="J8024">
        <v>131.83000000000001</v>
      </c>
    </row>
    <row r="8025" spans="1:10" x14ac:dyDescent="0.2">
      <c r="A8025" t="s">
        <v>8284</v>
      </c>
      <c r="B8025" t="s">
        <v>34042</v>
      </c>
      <c r="I8025" t="s">
        <v>3</v>
      </c>
      <c r="J8025">
        <v>210.06</v>
      </c>
    </row>
    <row r="8026" spans="1:10" x14ac:dyDescent="0.2">
      <c r="A8026" t="s">
        <v>8285</v>
      </c>
      <c r="B8026" t="s">
        <v>34042</v>
      </c>
      <c r="I8026" t="s">
        <v>3</v>
      </c>
      <c r="J8026">
        <v>203.36</v>
      </c>
    </row>
    <row r="8027" spans="1:10" x14ac:dyDescent="0.2">
      <c r="A8027" t="s">
        <v>8286</v>
      </c>
      <c r="B8027" t="s">
        <v>34043</v>
      </c>
      <c r="I8027" t="s">
        <v>4</v>
      </c>
      <c r="J8027">
        <v>37.35</v>
      </c>
    </row>
    <row r="8028" spans="1:10" x14ac:dyDescent="0.2">
      <c r="A8028" t="s">
        <v>8287</v>
      </c>
      <c r="B8028" t="s">
        <v>34043</v>
      </c>
      <c r="I8028" t="s">
        <v>4</v>
      </c>
      <c r="J8028">
        <v>34.6</v>
      </c>
    </row>
    <row r="8029" spans="1:10" x14ac:dyDescent="0.2">
      <c r="A8029" t="s">
        <v>8288</v>
      </c>
      <c r="B8029" t="s">
        <v>34044</v>
      </c>
      <c r="I8029" t="s">
        <v>4</v>
      </c>
      <c r="J8029">
        <v>90.23</v>
      </c>
    </row>
    <row r="8030" spans="1:10" x14ac:dyDescent="0.2">
      <c r="A8030" t="s">
        <v>8289</v>
      </c>
      <c r="B8030" t="s">
        <v>34044</v>
      </c>
      <c r="I8030" t="s">
        <v>4</v>
      </c>
      <c r="J8030">
        <v>87.1</v>
      </c>
    </row>
    <row r="8031" spans="1:10" x14ac:dyDescent="0.2">
      <c r="A8031" t="s">
        <v>8290</v>
      </c>
      <c r="B8031" t="s">
        <v>8291</v>
      </c>
      <c r="I8031" t="s">
        <v>4</v>
      </c>
      <c r="J8031">
        <v>66.52</v>
      </c>
    </row>
    <row r="8032" spans="1:10" x14ac:dyDescent="0.2">
      <c r="A8032" t="s">
        <v>8292</v>
      </c>
      <c r="B8032" t="s">
        <v>8291</v>
      </c>
      <c r="I8032" t="s">
        <v>4</v>
      </c>
      <c r="J8032">
        <v>57.69</v>
      </c>
    </row>
    <row r="8033" spans="1:10" x14ac:dyDescent="0.2">
      <c r="A8033" t="s">
        <v>8293</v>
      </c>
      <c r="B8033" t="s">
        <v>8294</v>
      </c>
      <c r="I8033" t="s">
        <v>4</v>
      </c>
      <c r="J8033">
        <v>56.57</v>
      </c>
    </row>
    <row r="8034" spans="1:10" x14ac:dyDescent="0.2">
      <c r="A8034" t="s">
        <v>8295</v>
      </c>
      <c r="B8034" t="s">
        <v>8294</v>
      </c>
      <c r="I8034" t="s">
        <v>4</v>
      </c>
      <c r="J8034">
        <v>49.06</v>
      </c>
    </row>
    <row r="8035" spans="1:10" x14ac:dyDescent="0.2">
      <c r="A8035" t="s">
        <v>8296</v>
      </c>
      <c r="B8035" t="s">
        <v>8297</v>
      </c>
      <c r="I8035" t="s">
        <v>4</v>
      </c>
      <c r="J8035">
        <v>52.58</v>
      </c>
    </row>
    <row r="8036" spans="1:10" x14ac:dyDescent="0.2">
      <c r="A8036" t="s">
        <v>8298</v>
      </c>
      <c r="B8036" t="s">
        <v>8297</v>
      </c>
      <c r="I8036" t="s">
        <v>4</v>
      </c>
      <c r="J8036">
        <v>45.61</v>
      </c>
    </row>
    <row r="8037" spans="1:10" x14ac:dyDescent="0.2">
      <c r="A8037" t="s">
        <v>8299</v>
      </c>
      <c r="B8037" t="s">
        <v>8300</v>
      </c>
      <c r="I8037" t="s">
        <v>4</v>
      </c>
      <c r="J8037">
        <v>46.61</v>
      </c>
    </row>
    <row r="8038" spans="1:10" x14ac:dyDescent="0.2">
      <c r="A8038" t="s">
        <v>8301</v>
      </c>
      <c r="B8038" t="s">
        <v>8300</v>
      </c>
      <c r="I8038" t="s">
        <v>4</v>
      </c>
      <c r="J8038">
        <v>40.44</v>
      </c>
    </row>
    <row r="8039" spans="1:10" x14ac:dyDescent="0.2">
      <c r="A8039" t="s">
        <v>8302</v>
      </c>
      <c r="B8039" t="s">
        <v>34045</v>
      </c>
      <c r="I8039" t="s">
        <v>4</v>
      </c>
      <c r="J8039">
        <v>148.22</v>
      </c>
    </row>
    <row r="8040" spans="1:10" x14ac:dyDescent="0.2">
      <c r="A8040" t="s">
        <v>8303</v>
      </c>
      <c r="B8040" t="s">
        <v>34045</v>
      </c>
      <c r="I8040" t="s">
        <v>4</v>
      </c>
      <c r="J8040">
        <v>144.78</v>
      </c>
    </row>
    <row r="8041" spans="1:10" x14ac:dyDescent="0.2">
      <c r="A8041" t="s">
        <v>8304</v>
      </c>
      <c r="B8041" t="s">
        <v>34046</v>
      </c>
      <c r="I8041" t="s">
        <v>4</v>
      </c>
      <c r="J8041">
        <v>442.82</v>
      </c>
    </row>
    <row r="8042" spans="1:10" x14ac:dyDescent="0.2">
      <c r="A8042" t="s">
        <v>8305</v>
      </c>
      <c r="B8042" t="s">
        <v>34046</v>
      </c>
      <c r="I8042" t="s">
        <v>4</v>
      </c>
      <c r="J8042">
        <v>438.75</v>
      </c>
    </row>
    <row r="8043" spans="1:10" x14ac:dyDescent="0.2">
      <c r="A8043" t="s">
        <v>8306</v>
      </c>
      <c r="B8043" t="s">
        <v>34047</v>
      </c>
      <c r="I8043" t="s">
        <v>4</v>
      </c>
      <c r="J8043">
        <v>216.22</v>
      </c>
    </row>
    <row r="8044" spans="1:10" x14ac:dyDescent="0.2">
      <c r="A8044" t="s">
        <v>8307</v>
      </c>
      <c r="B8044" t="s">
        <v>34047</v>
      </c>
      <c r="I8044" t="s">
        <v>4</v>
      </c>
      <c r="J8044">
        <v>212.15</v>
      </c>
    </row>
    <row r="8045" spans="1:10" x14ac:dyDescent="0.2">
      <c r="A8045" t="s">
        <v>8308</v>
      </c>
      <c r="B8045" t="s">
        <v>34048</v>
      </c>
      <c r="I8045" t="s">
        <v>3</v>
      </c>
      <c r="J8045">
        <v>7.06</v>
      </c>
    </row>
    <row r="8046" spans="1:10" x14ac:dyDescent="0.2">
      <c r="A8046" t="s">
        <v>8309</v>
      </c>
      <c r="B8046" t="s">
        <v>34048</v>
      </c>
      <c r="I8046" t="s">
        <v>3</v>
      </c>
      <c r="J8046">
        <v>6.95</v>
      </c>
    </row>
    <row r="8047" spans="1:10" x14ac:dyDescent="0.2">
      <c r="A8047" t="s">
        <v>8310</v>
      </c>
      <c r="B8047" t="s">
        <v>34049</v>
      </c>
      <c r="I8047" t="s">
        <v>3</v>
      </c>
      <c r="J8047">
        <v>16.48</v>
      </c>
    </row>
    <row r="8048" spans="1:10" x14ac:dyDescent="0.2">
      <c r="A8048" t="s">
        <v>8311</v>
      </c>
      <c r="B8048" t="s">
        <v>34049</v>
      </c>
      <c r="I8048" t="s">
        <v>3</v>
      </c>
      <c r="J8048">
        <v>16.309999999999999</v>
      </c>
    </row>
    <row r="8049" spans="1:10" x14ac:dyDescent="0.2">
      <c r="A8049" t="s">
        <v>8312</v>
      </c>
      <c r="B8049" t="s">
        <v>34050</v>
      </c>
      <c r="I8049" t="s">
        <v>3</v>
      </c>
      <c r="J8049">
        <v>22.56</v>
      </c>
    </row>
    <row r="8050" spans="1:10" x14ac:dyDescent="0.2">
      <c r="A8050" t="s">
        <v>8313</v>
      </c>
      <c r="B8050" t="s">
        <v>34050</v>
      </c>
      <c r="I8050" t="s">
        <v>3</v>
      </c>
      <c r="J8050">
        <v>22.29</v>
      </c>
    </row>
    <row r="8051" spans="1:10" x14ac:dyDescent="0.2">
      <c r="A8051" t="s">
        <v>8314</v>
      </c>
      <c r="B8051" t="s">
        <v>34051</v>
      </c>
      <c r="I8051" t="s">
        <v>20</v>
      </c>
      <c r="J8051">
        <v>568.44000000000005</v>
      </c>
    </row>
    <row r="8052" spans="1:10" x14ac:dyDescent="0.2">
      <c r="A8052" t="s">
        <v>8315</v>
      </c>
      <c r="B8052" t="s">
        <v>34051</v>
      </c>
      <c r="I8052" t="s">
        <v>20</v>
      </c>
      <c r="J8052">
        <v>566.25</v>
      </c>
    </row>
    <row r="8053" spans="1:10" x14ac:dyDescent="0.2">
      <c r="A8053" t="s">
        <v>8316</v>
      </c>
      <c r="B8053" t="s">
        <v>34052</v>
      </c>
      <c r="I8053" t="s">
        <v>20</v>
      </c>
      <c r="J8053">
        <v>783.13</v>
      </c>
    </row>
    <row r="8054" spans="1:10" x14ac:dyDescent="0.2">
      <c r="A8054" t="s">
        <v>8317</v>
      </c>
      <c r="B8054" t="s">
        <v>34052</v>
      </c>
      <c r="I8054" t="s">
        <v>20</v>
      </c>
      <c r="J8054">
        <v>778.26</v>
      </c>
    </row>
    <row r="8055" spans="1:10" x14ac:dyDescent="0.2">
      <c r="A8055" t="s">
        <v>8318</v>
      </c>
      <c r="B8055" t="s">
        <v>34053</v>
      </c>
      <c r="I8055" t="s">
        <v>3</v>
      </c>
      <c r="J8055">
        <v>6.35</v>
      </c>
    </row>
    <row r="8056" spans="1:10" x14ac:dyDescent="0.2">
      <c r="A8056" t="s">
        <v>8319</v>
      </c>
      <c r="B8056" t="s">
        <v>34053</v>
      </c>
      <c r="I8056" t="s">
        <v>3</v>
      </c>
      <c r="J8056">
        <v>6.32</v>
      </c>
    </row>
    <row r="8057" spans="1:10" x14ac:dyDescent="0.2">
      <c r="A8057" t="s">
        <v>8320</v>
      </c>
      <c r="B8057" t="s">
        <v>34054</v>
      </c>
      <c r="I8057" t="s">
        <v>653</v>
      </c>
      <c r="J8057">
        <v>592.88</v>
      </c>
    </row>
    <row r="8058" spans="1:10" x14ac:dyDescent="0.2">
      <c r="A8058" t="s">
        <v>8321</v>
      </c>
      <c r="B8058" t="s">
        <v>34054</v>
      </c>
      <c r="I8058" t="s">
        <v>653</v>
      </c>
      <c r="J8058">
        <v>577.41999999999996</v>
      </c>
    </row>
    <row r="8059" spans="1:10" x14ac:dyDescent="0.2">
      <c r="A8059" t="s">
        <v>8322</v>
      </c>
      <c r="B8059" t="s">
        <v>34055</v>
      </c>
      <c r="I8059" t="s">
        <v>3</v>
      </c>
      <c r="J8059">
        <v>13.69</v>
      </c>
    </row>
    <row r="8060" spans="1:10" x14ac:dyDescent="0.2">
      <c r="A8060" t="s">
        <v>8323</v>
      </c>
      <c r="B8060" t="s">
        <v>34055</v>
      </c>
      <c r="I8060" t="s">
        <v>3</v>
      </c>
      <c r="J8060">
        <v>13.6</v>
      </c>
    </row>
    <row r="8061" spans="1:10" x14ac:dyDescent="0.2">
      <c r="A8061" t="s">
        <v>8324</v>
      </c>
      <c r="B8061" t="s">
        <v>34056</v>
      </c>
      <c r="I8061" t="s">
        <v>4</v>
      </c>
      <c r="J8061">
        <v>12.95</v>
      </c>
    </row>
    <row r="8062" spans="1:10" x14ac:dyDescent="0.2">
      <c r="A8062" t="s">
        <v>8325</v>
      </c>
      <c r="B8062" t="s">
        <v>34056</v>
      </c>
      <c r="I8062" t="s">
        <v>4</v>
      </c>
      <c r="J8062">
        <v>12.52</v>
      </c>
    </row>
    <row r="8063" spans="1:10" x14ac:dyDescent="0.2">
      <c r="A8063" t="s">
        <v>8326</v>
      </c>
      <c r="B8063" t="s">
        <v>34057</v>
      </c>
      <c r="I8063" t="s">
        <v>3</v>
      </c>
      <c r="J8063">
        <v>35.17</v>
      </c>
    </row>
    <row r="8064" spans="1:10" x14ac:dyDescent="0.2">
      <c r="A8064" t="s">
        <v>8327</v>
      </c>
      <c r="B8064" t="s">
        <v>34057</v>
      </c>
      <c r="I8064" t="s">
        <v>3</v>
      </c>
      <c r="J8064">
        <v>35.1</v>
      </c>
    </row>
    <row r="8065" spans="1:10" x14ac:dyDescent="0.2">
      <c r="A8065" t="s">
        <v>8328</v>
      </c>
      <c r="B8065" t="s">
        <v>34058</v>
      </c>
      <c r="I8065" t="s">
        <v>3</v>
      </c>
      <c r="J8065">
        <v>87.66</v>
      </c>
    </row>
    <row r="8066" spans="1:10" x14ac:dyDescent="0.2">
      <c r="A8066" t="s">
        <v>8329</v>
      </c>
      <c r="B8066" t="s">
        <v>34058</v>
      </c>
      <c r="I8066" t="s">
        <v>3</v>
      </c>
      <c r="J8066">
        <v>86.96</v>
      </c>
    </row>
    <row r="8067" spans="1:10" x14ac:dyDescent="0.2">
      <c r="A8067" t="s">
        <v>8330</v>
      </c>
      <c r="B8067" t="s">
        <v>34059</v>
      </c>
      <c r="I8067" t="s">
        <v>3</v>
      </c>
      <c r="J8067">
        <v>107.95</v>
      </c>
    </row>
    <row r="8068" spans="1:10" x14ac:dyDescent="0.2">
      <c r="A8068" t="s">
        <v>8331</v>
      </c>
      <c r="B8068" t="s">
        <v>34059</v>
      </c>
      <c r="I8068" t="s">
        <v>3</v>
      </c>
      <c r="J8068">
        <v>107.03</v>
      </c>
    </row>
    <row r="8069" spans="1:10" x14ac:dyDescent="0.2">
      <c r="A8069" t="s">
        <v>25054</v>
      </c>
      <c r="B8069" t="s">
        <v>34060</v>
      </c>
      <c r="I8069" t="s">
        <v>653</v>
      </c>
      <c r="J8069">
        <v>463.97</v>
      </c>
    </row>
    <row r="8070" spans="1:10" x14ac:dyDescent="0.2">
      <c r="A8070" t="s">
        <v>25055</v>
      </c>
      <c r="B8070" t="s">
        <v>34060</v>
      </c>
      <c r="I8070" t="s">
        <v>653</v>
      </c>
      <c r="J8070">
        <v>459.71</v>
      </c>
    </row>
    <row r="8071" spans="1:10" x14ac:dyDescent="0.2">
      <c r="A8071" t="s">
        <v>25056</v>
      </c>
      <c r="B8071" t="s">
        <v>34061</v>
      </c>
      <c r="I8071" t="s">
        <v>653</v>
      </c>
      <c r="J8071">
        <v>139.19999999999999</v>
      </c>
    </row>
    <row r="8072" spans="1:10" x14ac:dyDescent="0.2">
      <c r="A8072" t="s">
        <v>25057</v>
      </c>
      <c r="B8072" t="s">
        <v>34061</v>
      </c>
      <c r="I8072" t="s">
        <v>653</v>
      </c>
      <c r="J8072">
        <v>134.93</v>
      </c>
    </row>
    <row r="8073" spans="1:10" x14ac:dyDescent="0.2">
      <c r="A8073" t="s">
        <v>25058</v>
      </c>
      <c r="B8073" t="s">
        <v>34062</v>
      </c>
      <c r="I8073" t="s">
        <v>653</v>
      </c>
      <c r="J8073">
        <v>438.66</v>
      </c>
    </row>
    <row r="8074" spans="1:10" x14ac:dyDescent="0.2">
      <c r="A8074" t="s">
        <v>25059</v>
      </c>
      <c r="B8074" t="s">
        <v>34062</v>
      </c>
      <c r="I8074" t="s">
        <v>653</v>
      </c>
      <c r="J8074">
        <v>435.89</v>
      </c>
    </row>
    <row r="8075" spans="1:10" x14ac:dyDescent="0.2">
      <c r="A8075" t="s">
        <v>25060</v>
      </c>
      <c r="B8075" t="s">
        <v>34063</v>
      </c>
      <c r="I8075" t="s">
        <v>653</v>
      </c>
      <c r="J8075">
        <v>113.88</v>
      </c>
    </row>
    <row r="8076" spans="1:10" x14ac:dyDescent="0.2">
      <c r="A8076" t="s">
        <v>25061</v>
      </c>
      <c r="B8076" t="s">
        <v>34063</v>
      </c>
      <c r="I8076" t="s">
        <v>653</v>
      </c>
      <c r="J8076">
        <v>111.12</v>
      </c>
    </row>
    <row r="8077" spans="1:10" x14ac:dyDescent="0.2">
      <c r="A8077" t="s">
        <v>25062</v>
      </c>
      <c r="B8077" t="s">
        <v>34064</v>
      </c>
      <c r="I8077" t="s">
        <v>653</v>
      </c>
      <c r="J8077">
        <v>564.86</v>
      </c>
    </row>
    <row r="8078" spans="1:10" x14ac:dyDescent="0.2">
      <c r="A8078" t="s">
        <v>25063</v>
      </c>
      <c r="B8078" t="s">
        <v>34064</v>
      </c>
      <c r="I8078" t="s">
        <v>653</v>
      </c>
      <c r="J8078">
        <v>559.97</v>
      </c>
    </row>
    <row r="8079" spans="1:10" x14ac:dyDescent="0.2">
      <c r="A8079" t="s">
        <v>25064</v>
      </c>
      <c r="B8079" t="s">
        <v>34065</v>
      </c>
      <c r="I8079" t="s">
        <v>653</v>
      </c>
      <c r="J8079">
        <v>539.54999999999995</v>
      </c>
    </row>
    <row r="8080" spans="1:10" x14ac:dyDescent="0.2">
      <c r="A8080" t="s">
        <v>25065</v>
      </c>
      <c r="B8080" t="s">
        <v>34065</v>
      </c>
      <c r="I8080" t="s">
        <v>653</v>
      </c>
      <c r="J8080">
        <v>536.15</v>
      </c>
    </row>
    <row r="8081" spans="1:10" x14ac:dyDescent="0.2">
      <c r="A8081" t="s">
        <v>8332</v>
      </c>
      <c r="B8081" t="s">
        <v>34066</v>
      </c>
      <c r="I8081" t="s">
        <v>3</v>
      </c>
      <c r="J8081">
        <v>93.86</v>
      </c>
    </row>
    <row r="8082" spans="1:10" x14ac:dyDescent="0.2">
      <c r="A8082" t="s">
        <v>8333</v>
      </c>
      <c r="B8082" t="s">
        <v>34066</v>
      </c>
      <c r="I8082" t="s">
        <v>3</v>
      </c>
      <c r="J8082">
        <v>93.46</v>
      </c>
    </row>
    <row r="8083" spans="1:10" x14ac:dyDescent="0.2">
      <c r="A8083" t="s">
        <v>8334</v>
      </c>
      <c r="B8083" t="s">
        <v>34067</v>
      </c>
      <c r="I8083" t="s">
        <v>3</v>
      </c>
      <c r="J8083">
        <v>107.5</v>
      </c>
    </row>
    <row r="8084" spans="1:10" x14ac:dyDescent="0.2">
      <c r="A8084" t="s">
        <v>8335</v>
      </c>
      <c r="B8084" t="s">
        <v>34067</v>
      </c>
      <c r="I8084" t="s">
        <v>3</v>
      </c>
      <c r="J8084">
        <v>107.1</v>
      </c>
    </row>
    <row r="8085" spans="1:10" x14ac:dyDescent="0.2">
      <c r="A8085" t="s">
        <v>8336</v>
      </c>
      <c r="B8085" t="s">
        <v>34068</v>
      </c>
      <c r="I8085" t="s">
        <v>653</v>
      </c>
      <c r="J8085">
        <v>522.77</v>
      </c>
    </row>
    <row r="8086" spans="1:10" x14ac:dyDescent="0.2">
      <c r="A8086" t="s">
        <v>8337</v>
      </c>
      <c r="B8086" t="s">
        <v>34068</v>
      </c>
      <c r="I8086" t="s">
        <v>653</v>
      </c>
      <c r="J8086">
        <v>518.91</v>
      </c>
    </row>
    <row r="8087" spans="1:10" x14ac:dyDescent="0.2">
      <c r="A8087" t="s">
        <v>8338</v>
      </c>
      <c r="B8087" t="s">
        <v>34069</v>
      </c>
      <c r="I8087" t="s">
        <v>3</v>
      </c>
      <c r="J8087">
        <v>19.18</v>
      </c>
    </row>
    <row r="8088" spans="1:10" x14ac:dyDescent="0.2">
      <c r="A8088" t="s">
        <v>8339</v>
      </c>
      <c r="B8088" t="s">
        <v>34069</v>
      </c>
      <c r="I8088" t="s">
        <v>3</v>
      </c>
      <c r="J8088">
        <v>19.079999999999998</v>
      </c>
    </row>
    <row r="8089" spans="1:10" x14ac:dyDescent="0.2">
      <c r="A8089" t="s">
        <v>8340</v>
      </c>
      <c r="B8089" t="s">
        <v>34070</v>
      </c>
      <c r="I8089" t="s">
        <v>3</v>
      </c>
      <c r="J8089">
        <v>4.3099999999999996</v>
      </c>
    </row>
    <row r="8090" spans="1:10" x14ac:dyDescent="0.2">
      <c r="A8090" t="s">
        <v>8341</v>
      </c>
      <c r="B8090" t="s">
        <v>34070</v>
      </c>
      <c r="I8090" t="s">
        <v>3</v>
      </c>
      <c r="J8090">
        <v>4.24</v>
      </c>
    </row>
    <row r="8091" spans="1:10" x14ac:dyDescent="0.2">
      <c r="A8091" t="s">
        <v>8342</v>
      </c>
      <c r="B8091" t="s">
        <v>34071</v>
      </c>
      <c r="I8091" t="s">
        <v>3</v>
      </c>
      <c r="J8091">
        <v>14.79</v>
      </c>
    </row>
    <row r="8092" spans="1:10" x14ac:dyDescent="0.2">
      <c r="A8092" t="s">
        <v>8343</v>
      </c>
      <c r="B8092" t="s">
        <v>34071</v>
      </c>
      <c r="I8092" t="s">
        <v>3</v>
      </c>
      <c r="J8092">
        <v>14.74</v>
      </c>
    </row>
    <row r="8093" spans="1:10" x14ac:dyDescent="0.2">
      <c r="A8093" t="s">
        <v>8344</v>
      </c>
      <c r="B8093" t="s">
        <v>34072</v>
      </c>
      <c r="I8093" t="s">
        <v>3</v>
      </c>
      <c r="J8093">
        <v>60.71</v>
      </c>
    </row>
    <row r="8094" spans="1:10" x14ac:dyDescent="0.2">
      <c r="A8094" t="s">
        <v>8345</v>
      </c>
      <c r="B8094" t="s">
        <v>34072</v>
      </c>
      <c r="I8094" t="s">
        <v>3</v>
      </c>
      <c r="J8094">
        <v>60.31</v>
      </c>
    </row>
    <row r="8095" spans="1:10" x14ac:dyDescent="0.2">
      <c r="A8095" t="s">
        <v>8346</v>
      </c>
      <c r="B8095" t="s">
        <v>34073</v>
      </c>
      <c r="I8095" t="s">
        <v>3</v>
      </c>
      <c r="J8095">
        <v>82.84</v>
      </c>
    </row>
    <row r="8096" spans="1:10" x14ac:dyDescent="0.2">
      <c r="A8096" t="s">
        <v>8347</v>
      </c>
      <c r="B8096" t="s">
        <v>34073</v>
      </c>
      <c r="I8096" t="s">
        <v>3</v>
      </c>
      <c r="J8096">
        <v>82.37</v>
      </c>
    </row>
    <row r="8097" spans="1:10" x14ac:dyDescent="0.2">
      <c r="A8097" t="s">
        <v>8348</v>
      </c>
      <c r="B8097" t="s">
        <v>34074</v>
      </c>
      <c r="I8097" t="s">
        <v>3</v>
      </c>
      <c r="J8097">
        <v>8.25</v>
      </c>
    </row>
    <row r="8098" spans="1:10" x14ac:dyDescent="0.2">
      <c r="A8098" t="s">
        <v>8349</v>
      </c>
      <c r="B8098" t="s">
        <v>34074</v>
      </c>
      <c r="I8098" t="s">
        <v>3</v>
      </c>
      <c r="J8098">
        <v>7.85</v>
      </c>
    </row>
    <row r="8099" spans="1:10" x14ac:dyDescent="0.2">
      <c r="A8099" t="s">
        <v>8350</v>
      </c>
      <c r="B8099" t="s">
        <v>34075</v>
      </c>
      <c r="I8099" t="s">
        <v>3</v>
      </c>
      <c r="J8099">
        <v>11.65</v>
      </c>
    </row>
    <row r="8100" spans="1:10" x14ac:dyDescent="0.2">
      <c r="A8100" t="s">
        <v>8351</v>
      </c>
      <c r="B8100" t="s">
        <v>34075</v>
      </c>
      <c r="I8100" t="s">
        <v>3</v>
      </c>
      <c r="J8100">
        <v>11.12</v>
      </c>
    </row>
    <row r="8101" spans="1:10" x14ac:dyDescent="0.2">
      <c r="A8101" t="s">
        <v>8352</v>
      </c>
      <c r="B8101" t="s">
        <v>34076</v>
      </c>
      <c r="I8101" t="s">
        <v>653</v>
      </c>
      <c r="J8101">
        <v>424.57</v>
      </c>
    </row>
    <row r="8102" spans="1:10" x14ac:dyDescent="0.2">
      <c r="A8102" t="s">
        <v>8353</v>
      </c>
      <c r="B8102" t="s">
        <v>34076</v>
      </c>
      <c r="I8102" t="s">
        <v>653</v>
      </c>
      <c r="J8102">
        <v>421.64</v>
      </c>
    </row>
    <row r="8103" spans="1:10" x14ac:dyDescent="0.2">
      <c r="A8103" t="s">
        <v>8354</v>
      </c>
      <c r="B8103" t="s">
        <v>34077</v>
      </c>
      <c r="I8103" t="s">
        <v>653</v>
      </c>
      <c r="J8103">
        <v>20.46</v>
      </c>
    </row>
    <row r="8104" spans="1:10" x14ac:dyDescent="0.2">
      <c r="A8104" t="s">
        <v>8355</v>
      </c>
      <c r="B8104" t="s">
        <v>34077</v>
      </c>
      <c r="I8104" t="s">
        <v>653</v>
      </c>
      <c r="J8104">
        <v>19.88</v>
      </c>
    </row>
    <row r="8105" spans="1:10" x14ac:dyDescent="0.2">
      <c r="A8105" t="s">
        <v>8356</v>
      </c>
      <c r="B8105" t="s">
        <v>34078</v>
      </c>
      <c r="I8105" t="s">
        <v>653</v>
      </c>
      <c r="J8105">
        <v>22.78</v>
      </c>
    </row>
    <row r="8106" spans="1:10" x14ac:dyDescent="0.2">
      <c r="A8106" t="s">
        <v>8357</v>
      </c>
      <c r="B8106" t="s">
        <v>34078</v>
      </c>
      <c r="I8106" t="s">
        <v>653</v>
      </c>
      <c r="J8106">
        <v>22.19</v>
      </c>
    </row>
    <row r="8107" spans="1:10" x14ac:dyDescent="0.2">
      <c r="A8107" t="s">
        <v>8358</v>
      </c>
      <c r="B8107" t="s">
        <v>34079</v>
      </c>
      <c r="I8107" t="s">
        <v>653</v>
      </c>
      <c r="J8107">
        <v>105.79</v>
      </c>
    </row>
    <row r="8108" spans="1:10" x14ac:dyDescent="0.2">
      <c r="A8108" t="s">
        <v>8359</v>
      </c>
      <c r="B8108" t="s">
        <v>34079</v>
      </c>
      <c r="I8108" t="s">
        <v>653</v>
      </c>
      <c r="J8108">
        <v>105.21</v>
      </c>
    </row>
    <row r="8109" spans="1:10" x14ac:dyDescent="0.2">
      <c r="A8109" t="s">
        <v>8360</v>
      </c>
      <c r="B8109" t="s">
        <v>34080</v>
      </c>
      <c r="I8109" t="s">
        <v>653</v>
      </c>
      <c r="J8109">
        <v>107.27</v>
      </c>
    </row>
    <row r="8110" spans="1:10" x14ac:dyDescent="0.2">
      <c r="A8110" t="s">
        <v>8361</v>
      </c>
      <c r="B8110" t="s">
        <v>34080</v>
      </c>
      <c r="I8110" t="s">
        <v>653</v>
      </c>
      <c r="J8110">
        <v>106.69</v>
      </c>
    </row>
    <row r="8111" spans="1:10" x14ac:dyDescent="0.2">
      <c r="A8111" t="s">
        <v>8362</v>
      </c>
      <c r="B8111" t="s">
        <v>34081</v>
      </c>
      <c r="I8111" t="s">
        <v>653</v>
      </c>
      <c r="J8111">
        <v>120.68</v>
      </c>
    </row>
    <row r="8112" spans="1:10" x14ac:dyDescent="0.2">
      <c r="A8112" t="s">
        <v>8363</v>
      </c>
      <c r="B8112" t="s">
        <v>34081</v>
      </c>
      <c r="I8112" t="s">
        <v>653</v>
      </c>
      <c r="J8112">
        <v>117.96</v>
      </c>
    </row>
    <row r="8113" spans="1:10" x14ac:dyDescent="0.2">
      <c r="A8113" t="s">
        <v>8364</v>
      </c>
      <c r="B8113" t="s">
        <v>34082</v>
      </c>
      <c r="I8113" t="s">
        <v>653</v>
      </c>
      <c r="J8113">
        <v>4270.29</v>
      </c>
    </row>
    <row r="8114" spans="1:10" x14ac:dyDescent="0.2">
      <c r="A8114" t="s">
        <v>8365</v>
      </c>
      <c r="B8114" t="s">
        <v>34082</v>
      </c>
      <c r="I8114" t="s">
        <v>653</v>
      </c>
      <c r="J8114">
        <v>4268.91</v>
      </c>
    </row>
    <row r="8115" spans="1:10" x14ac:dyDescent="0.2">
      <c r="A8115" t="s">
        <v>8366</v>
      </c>
      <c r="B8115" t="s">
        <v>34083</v>
      </c>
      <c r="I8115" t="s">
        <v>653</v>
      </c>
      <c r="J8115">
        <v>5252.46</v>
      </c>
    </row>
    <row r="8116" spans="1:10" x14ac:dyDescent="0.2">
      <c r="A8116" t="s">
        <v>8367</v>
      </c>
      <c r="B8116" t="s">
        <v>34083</v>
      </c>
      <c r="I8116" t="s">
        <v>653</v>
      </c>
      <c r="J8116">
        <v>5250.77</v>
      </c>
    </row>
    <row r="8117" spans="1:10" x14ac:dyDescent="0.2">
      <c r="A8117" t="s">
        <v>8368</v>
      </c>
      <c r="B8117" t="s">
        <v>34084</v>
      </c>
      <c r="I8117" t="s">
        <v>20</v>
      </c>
      <c r="J8117">
        <v>471.67</v>
      </c>
    </row>
    <row r="8118" spans="1:10" x14ac:dyDescent="0.2">
      <c r="A8118" t="s">
        <v>8369</v>
      </c>
      <c r="B8118" t="s">
        <v>34084</v>
      </c>
      <c r="I8118" t="s">
        <v>20</v>
      </c>
      <c r="J8118">
        <v>469.76</v>
      </c>
    </row>
    <row r="8119" spans="1:10" x14ac:dyDescent="0.2">
      <c r="A8119" t="s">
        <v>8370</v>
      </c>
      <c r="B8119" t="s">
        <v>34085</v>
      </c>
      <c r="I8119" t="s">
        <v>5</v>
      </c>
      <c r="J8119">
        <v>12529.05</v>
      </c>
    </row>
    <row r="8120" spans="1:10" x14ac:dyDescent="0.2">
      <c r="A8120" t="s">
        <v>8371</v>
      </c>
      <c r="B8120" t="s">
        <v>34085</v>
      </c>
      <c r="I8120" t="s">
        <v>5</v>
      </c>
      <c r="J8120">
        <v>11692.47</v>
      </c>
    </row>
    <row r="8121" spans="1:10" x14ac:dyDescent="0.2">
      <c r="A8121" t="s">
        <v>8372</v>
      </c>
      <c r="B8121" t="s">
        <v>34086</v>
      </c>
      <c r="I8121" t="s">
        <v>20</v>
      </c>
      <c r="J8121">
        <v>1205.03</v>
      </c>
    </row>
    <row r="8122" spans="1:10" x14ac:dyDescent="0.2">
      <c r="A8122" t="s">
        <v>8373</v>
      </c>
      <c r="B8122" t="s">
        <v>34086</v>
      </c>
      <c r="I8122" t="s">
        <v>20</v>
      </c>
      <c r="J8122">
        <v>1193.99</v>
      </c>
    </row>
    <row r="8123" spans="1:10" x14ac:dyDescent="0.2">
      <c r="A8123" t="s">
        <v>8374</v>
      </c>
      <c r="B8123" t="s">
        <v>34087</v>
      </c>
      <c r="I8123" t="s">
        <v>20</v>
      </c>
      <c r="J8123">
        <v>952.36</v>
      </c>
    </row>
    <row r="8124" spans="1:10" x14ac:dyDescent="0.2">
      <c r="A8124" t="s">
        <v>8375</v>
      </c>
      <c r="B8124" t="s">
        <v>34087</v>
      </c>
      <c r="I8124" t="s">
        <v>20</v>
      </c>
      <c r="J8124">
        <v>946.14</v>
      </c>
    </row>
    <row r="8125" spans="1:10" x14ac:dyDescent="0.2">
      <c r="A8125" t="s">
        <v>8376</v>
      </c>
      <c r="B8125" t="s">
        <v>34088</v>
      </c>
      <c r="I8125" t="s">
        <v>20</v>
      </c>
      <c r="J8125">
        <v>517.17999999999995</v>
      </c>
    </row>
    <row r="8126" spans="1:10" x14ac:dyDescent="0.2">
      <c r="A8126" t="s">
        <v>8377</v>
      </c>
      <c r="B8126" t="s">
        <v>34088</v>
      </c>
      <c r="I8126" t="s">
        <v>20</v>
      </c>
      <c r="J8126">
        <v>513.42999999999995</v>
      </c>
    </row>
    <row r="8127" spans="1:10" x14ac:dyDescent="0.2">
      <c r="A8127" t="s">
        <v>8378</v>
      </c>
      <c r="B8127" t="s">
        <v>34089</v>
      </c>
      <c r="I8127" t="s">
        <v>20</v>
      </c>
      <c r="J8127">
        <v>581.33000000000004</v>
      </c>
    </row>
    <row r="8128" spans="1:10" x14ac:dyDescent="0.2">
      <c r="A8128" t="s">
        <v>8379</v>
      </c>
      <c r="B8128" t="s">
        <v>34089</v>
      </c>
      <c r="I8128" t="s">
        <v>20</v>
      </c>
      <c r="J8128">
        <v>578.88</v>
      </c>
    </row>
    <row r="8129" spans="1:10" x14ac:dyDescent="0.2">
      <c r="A8129" t="s">
        <v>8380</v>
      </c>
      <c r="B8129" t="s">
        <v>34090</v>
      </c>
      <c r="I8129" t="s">
        <v>3</v>
      </c>
      <c r="J8129">
        <v>313.77</v>
      </c>
    </row>
    <row r="8130" spans="1:10" x14ac:dyDescent="0.2">
      <c r="A8130" t="s">
        <v>8381</v>
      </c>
      <c r="B8130" t="s">
        <v>34090</v>
      </c>
      <c r="I8130" t="s">
        <v>3</v>
      </c>
      <c r="J8130">
        <v>288.54000000000002</v>
      </c>
    </row>
    <row r="8131" spans="1:10" x14ac:dyDescent="0.2">
      <c r="A8131" t="s">
        <v>8382</v>
      </c>
      <c r="B8131" t="s">
        <v>34091</v>
      </c>
      <c r="I8131" t="s">
        <v>20</v>
      </c>
      <c r="J8131">
        <v>16.41</v>
      </c>
    </row>
    <row r="8132" spans="1:10" x14ac:dyDescent="0.2">
      <c r="A8132" t="s">
        <v>8383</v>
      </c>
      <c r="B8132" t="s">
        <v>34091</v>
      </c>
      <c r="I8132" t="s">
        <v>20</v>
      </c>
      <c r="J8132">
        <v>15.58</v>
      </c>
    </row>
    <row r="8133" spans="1:10" x14ac:dyDescent="0.2">
      <c r="A8133" t="s">
        <v>8384</v>
      </c>
      <c r="B8133" t="s">
        <v>34092</v>
      </c>
      <c r="I8133" t="s">
        <v>20</v>
      </c>
      <c r="J8133">
        <v>141.85</v>
      </c>
    </row>
    <row r="8134" spans="1:10" x14ac:dyDescent="0.2">
      <c r="A8134" t="s">
        <v>8385</v>
      </c>
      <c r="B8134" t="s">
        <v>34092</v>
      </c>
      <c r="I8134" t="s">
        <v>20</v>
      </c>
      <c r="J8134">
        <v>141.02000000000001</v>
      </c>
    </row>
    <row r="8135" spans="1:10" x14ac:dyDescent="0.2">
      <c r="A8135" t="s">
        <v>8386</v>
      </c>
      <c r="B8135" t="s">
        <v>34093</v>
      </c>
      <c r="I8135" t="s">
        <v>20</v>
      </c>
      <c r="J8135">
        <v>142.06</v>
      </c>
    </row>
    <row r="8136" spans="1:10" x14ac:dyDescent="0.2">
      <c r="A8136" t="s">
        <v>8387</v>
      </c>
      <c r="B8136" t="s">
        <v>34093</v>
      </c>
      <c r="I8136" t="s">
        <v>20</v>
      </c>
      <c r="J8136">
        <v>141.22</v>
      </c>
    </row>
    <row r="8137" spans="1:10" x14ac:dyDescent="0.2">
      <c r="A8137" t="s">
        <v>8388</v>
      </c>
      <c r="B8137" t="s">
        <v>34094</v>
      </c>
      <c r="I8137" t="s">
        <v>20</v>
      </c>
      <c r="J8137">
        <v>54.6</v>
      </c>
    </row>
    <row r="8138" spans="1:10" x14ac:dyDescent="0.2">
      <c r="A8138" t="s">
        <v>8389</v>
      </c>
      <c r="B8138" t="s">
        <v>34094</v>
      </c>
      <c r="I8138" t="s">
        <v>20</v>
      </c>
      <c r="J8138">
        <v>47.81</v>
      </c>
    </row>
    <row r="8139" spans="1:10" x14ac:dyDescent="0.2">
      <c r="A8139" t="s">
        <v>8390</v>
      </c>
      <c r="B8139" t="s">
        <v>34095</v>
      </c>
      <c r="I8139" t="s">
        <v>20</v>
      </c>
      <c r="J8139">
        <v>180.04</v>
      </c>
    </row>
    <row r="8140" spans="1:10" x14ac:dyDescent="0.2">
      <c r="A8140" t="s">
        <v>8391</v>
      </c>
      <c r="B8140" t="s">
        <v>34095</v>
      </c>
      <c r="I8140" t="s">
        <v>20</v>
      </c>
      <c r="J8140">
        <v>173.25</v>
      </c>
    </row>
    <row r="8141" spans="1:10" x14ac:dyDescent="0.2">
      <c r="A8141" t="s">
        <v>27780</v>
      </c>
      <c r="B8141" t="s">
        <v>34096</v>
      </c>
      <c r="I8141" t="s">
        <v>3</v>
      </c>
      <c r="J8141">
        <v>12.77</v>
      </c>
    </row>
    <row r="8142" spans="1:10" x14ac:dyDescent="0.2">
      <c r="A8142" t="s">
        <v>27781</v>
      </c>
      <c r="B8142" t="s">
        <v>34096</v>
      </c>
      <c r="I8142" t="s">
        <v>3</v>
      </c>
      <c r="J8142">
        <v>12.7</v>
      </c>
    </row>
    <row r="8143" spans="1:10" x14ac:dyDescent="0.2">
      <c r="A8143" t="s">
        <v>8392</v>
      </c>
      <c r="B8143" t="s">
        <v>34097</v>
      </c>
      <c r="I8143" t="s">
        <v>4</v>
      </c>
      <c r="J8143">
        <v>26.25</v>
      </c>
    </row>
    <row r="8144" spans="1:10" x14ac:dyDescent="0.2">
      <c r="A8144" t="s">
        <v>8393</v>
      </c>
      <c r="B8144" t="s">
        <v>34097</v>
      </c>
      <c r="I8144" t="s">
        <v>4</v>
      </c>
      <c r="J8144">
        <v>22.92</v>
      </c>
    </row>
    <row r="8145" spans="1:10" x14ac:dyDescent="0.2">
      <c r="A8145" t="s">
        <v>8394</v>
      </c>
      <c r="B8145" t="s">
        <v>34098</v>
      </c>
      <c r="I8145" t="s">
        <v>4</v>
      </c>
      <c r="J8145">
        <v>8.67</v>
      </c>
    </row>
    <row r="8146" spans="1:10" x14ac:dyDescent="0.2">
      <c r="A8146" t="s">
        <v>8395</v>
      </c>
      <c r="B8146" t="s">
        <v>34098</v>
      </c>
      <c r="I8146" t="s">
        <v>4</v>
      </c>
      <c r="J8146">
        <v>7.61</v>
      </c>
    </row>
    <row r="8147" spans="1:10" x14ac:dyDescent="0.2">
      <c r="A8147" t="s">
        <v>8396</v>
      </c>
      <c r="B8147" t="s">
        <v>34099</v>
      </c>
      <c r="I8147" t="s">
        <v>4</v>
      </c>
      <c r="J8147">
        <v>47.07</v>
      </c>
    </row>
    <row r="8148" spans="1:10" x14ac:dyDescent="0.2">
      <c r="A8148" t="s">
        <v>8397</v>
      </c>
      <c r="B8148" t="s">
        <v>34099</v>
      </c>
      <c r="I8148" t="s">
        <v>4</v>
      </c>
      <c r="J8148">
        <v>41.67</v>
      </c>
    </row>
    <row r="8149" spans="1:10" x14ac:dyDescent="0.2">
      <c r="A8149" t="s">
        <v>8398</v>
      </c>
      <c r="B8149" t="s">
        <v>34100</v>
      </c>
      <c r="I8149" t="s">
        <v>4</v>
      </c>
      <c r="J8149">
        <v>52.77</v>
      </c>
    </row>
    <row r="8150" spans="1:10" x14ac:dyDescent="0.2">
      <c r="A8150" t="s">
        <v>8399</v>
      </c>
      <c r="B8150" t="s">
        <v>34100</v>
      </c>
      <c r="I8150" t="s">
        <v>4</v>
      </c>
      <c r="J8150">
        <v>51.44</v>
      </c>
    </row>
    <row r="8151" spans="1:10" x14ac:dyDescent="0.2">
      <c r="A8151" t="s">
        <v>8400</v>
      </c>
      <c r="B8151" t="s">
        <v>34101</v>
      </c>
      <c r="I8151" t="s">
        <v>4</v>
      </c>
      <c r="J8151">
        <v>16.670000000000002</v>
      </c>
    </row>
    <row r="8152" spans="1:10" x14ac:dyDescent="0.2">
      <c r="A8152" t="s">
        <v>8401</v>
      </c>
      <c r="B8152" t="s">
        <v>34101</v>
      </c>
      <c r="I8152" t="s">
        <v>4</v>
      </c>
      <c r="J8152">
        <v>14.88</v>
      </c>
    </row>
    <row r="8153" spans="1:10" x14ac:dyDescent="0.2">
      <c r="A8153" t="s">
        <v>8402</v>
      </c>
      <c r="B8153" t="s">
        <v>34102</v>
      </c>
      <c r="I8153" t="s">
        <v>4</v>
      </c>
      <c r="J8153">
        <v>5.0999999999999996</v>
      </c>
    </row>
    <row r="8154" spans="1:10" x14ac:dyDescent="0.2">
      <c r="A8154" t="s">
        <v>8403</v>
      </c>
      <c r="B8154" t="s">
        <v>34102</v>
      </c>
      <c r="I8154" t="s">
        <v>4</v>
      </c>
      <c r="J8154">
        <v>4.57</v>
      </c>
    </row>
    <row r="8155" spans="1:10" x14ac:dyDescent="0.2">
      <c r="A8155" t="s">
        <v>8404</v>
      </c>
      <c r="B8155" t="s">
        <v>34103</v>
      </c>
      <c r="I8155" t="s">
        <v>3</v>
      </c>
      <c r="J8155">
        <v>98.51</v>
      </c>
    </row>
    <row r="8156" spans="1:10" x14ac:dyDescent="0.2">
      <c r="A8156" t="s">
        <v>8405</v>
      </c>
      <c r="B8156" t="s">
        <v>34103</v>
      </c>
      <c r="I8156" t="s">
        <v>3</v>
      </c>
      <c r="J8156">
        <v>94.83</v>
      </c>
    </row>
    <row r="8157" spans="1:10" x14ac:dyDescent="0.2">
      <c r="A8157" t="s">
        <v>8406</v>
      </c>
      <c r="B8157" t="s">
        <v>34104</v>
      </c>
      <c r="I8157" t="s">
        <v>3</v>
      </c>
      <c r="J8157">
        <v>107.42</v>
      </c>
    </row>
    <row r="8158" spans="1:10" x14ac:dyDescent="0.2">
      <c r="A8158" t="s">
        <v>8407</v>
      </c>
      <c r="B8158" t="s">
        <v>34104</v>
      </c>
      <c r="I8158" t="s">
        <v>3</v>
      </c>
      <c r="J8158">
        <v>103.74</v>
      </c>
    </row>
    <row r="8159" spans="1:10" x14ac:dyDescent="0.2">
      <c r="A8159" t="s">
        <v>8408</v>
      </c>
      <c r="B8159" t="s">
        <v>34105</v>
      </c>
      <c r="I8159" t="s">
        <v>3</v>
      </c>
      <c r="J8159">
        <v>115.72</v>
      </c>
    </row>
    <row r="8160" spans="1:10" x14ac:dyDescent="0.2">
      <c r="A8160" t="s">
        <v>8409</v>
      </c>
      <c r="B8160" t="s">
        <v>34105</v>
      </c>
      <c r="I8160" t="s">
        <v>3</v>
      </c>
      <c r="J8160">
        <v>112.04</v>
      </c>
    </row>
    <row r="8161" spans="1:10" x14ac:dyDescent="0.2">
      <c r="A8161" t="s">
        <v>8410</v>
      </c>
      <c r="B8161" t="s">
        <v>34106</v>
      </c>
      <c r="I8161" t="s">
        <v>3</v>
      </c>
      <c r="J8161">
        <v>146.19</v>
      </c>
    </row>
    <row r="8162" spans="1:10" x14ac:dyDescent="0.2">
      <c r="A8162" t="s">
        <v>8411</v>
      </c>
      <c r="B8162" t="s">
        <v>34106</v>
      </c>
      <c r="I8162" t="s">
        <v>3</v>
      </c>
      <c r="J8162">
        <v>142.51</v>
      </c>
    </row>
    <row r="8163" spans="1:10" x14ac:dyDescent="0.2">
      <c r="A8163" t="s">
        <v>8412</v>
      </c>
      <c r="B8163" t="s">
        <v>34107</v>
      </c>
      <c r="I8163" t="s">
        <v>3</v>
      </c>
      <c r="J8163">
        <v>107.25</v>
      </c>
    </row>
    <row r="8164" spans="1:10" x14ac:dyDescent="0.2">
      <c r="A8164" t="s">
        <v>8413</v>
      </c>
      <c r="B8164" t="s">
        <v>34107</v>
      </c>
      <c r="I8164" t="s">
        <v>3</v>
      </c>
      <c r="J8164">
        <v>103.57</v>
      </c>
    </row>
    <row r="8165" spans="1:10" x14ac:dyDescent="0.2">
      <c r="A8165" t="s">
        <v>8414</v>
      </c>
      <c r="B8165" t="s">
        <v>34108</v>
      </c>
      <c r="I8165" t="s">
        <v>3</v>
      </c>
      <c r="J8165">
        <v>115.54</v>
      </c>
    </row>
    <row r="8166" spans="1:10" x14ac:dyDescent="0.2">
      <c r="A8166" t="s">
        <v>8415</v>
      </c>
      <c r="B8166" t="s">
        <v>34108</v>
      </c>
      <c r="I8166" t="s">
        <v>3</v>
      </c>
      <c r="J8166">
        <v>111.86</v>
      </c>
    </row>
    <row r="8167" spans="1:10" x14ac:dyDescent="0.2">
      <c r="A8167" t="s">
        <v>8416</v>
      </c>
      <c r="B8167" t="s">
        <v>34109</v>
      </c>
      <c r="I8167" t="s">
        <v>3</v>
      </c>
      <c r="J8167">
        <v>128.91999999999999</v>
      </c>
    </row>
    <row r="8168" spans="1:10" x14ac:dyDescent="0.2">
      <c r="A8168" t="s">
        <v>8417</v>
      </c>
      <c r="B8168" t="s">
        <v>34109</v>
      </c>
      <c r="I8168" t="s">
        <v>3</v>
      </c>
      <c r="J8168">
        <v>125.24</v>
      </c>
    </row>
    <row r="8169" spans="1:10" x14ac:dyDescent="0.2">
      <c r="A8169" t="s">
        <v>8418</v>
      </c>
      <c r="B8169" t="s">
        <v>34110</v>
      </c>
      <c r="I8169" t="s">
        <v>3</v>
      </c>
      <c r="J8169">
        <v>69.77</v>
      </c>
    </row>
    <row r="8170" spans="1:10" x14ac:dyDescent="0.2">
      <c r="A8170" t="s">
        <v>8419</v>
      </c>
      <c r="B8170" t="s">
        <v>34110</v>
      </c>
      <c r="I8170" t="s">
        <v>3</v>
      </c>
      <c r="J8170">
        <v>66.31</v>
      </c>
    </row>
    <row r="8171" spans="1:10" x14ac:dyDescent="0.2">
      <c r="A8171" t="s">
        <v>8420</v>
      </c>
      <c r="B8171" t="s">
        <v>34111</v>
      </c>
      <c r="I8171" t="s">
        <v>3</v>
      </c>
      <c r="J8171">
        <v>79.73</v>
      </c>
    </row>
    <row r="8172" spans="1:10" x14ac:dyDescent="0.2">
      <c r="A8172" t="s">
        <v>8421</v>
      </c>
      <c r="B8172" t="s">
        <v>34111</v>
      </c>
      <c r="I8172" t="s">
        <v>3</v>
      </c>
      <c r="J8172">
        <v>74.930000000000007</v>
      </c>
    </row>
    <row r="8173" spans="1:10" x14ac:dyDescent="0.2">
      <c r="A8173" t="s">
        <v>8422</v>
      </c>
      <c r="B8173" t="s">
        <v>34112</v>
      </c>
      <c r="I8173" t="s">
        <v>3</v>
      </c>
      <c r="J8173">
        <v>61.67</v>
      </c>
    </row>
    <row r="8174" spans="1:10" x14ac:dyDescent="0.2">
      <c r="A8174" t="s">
        <v>8423</v>
      </c>
      <c r="B8174" t="s">
        <v>34112</v>
      </c>
      <c r="I8174" t="s">
        <v>3</v>
      </c>
      <c r="J8174">
        <v>57.3</v>
      </c>
    </row>
    <row r="8175" spans="1:10" x14ac:dyDescent="0.2">
      <c r="A8175" t="s">
        <v>8424</v>
      </c>
      <c r="B8175" t="s">
        <v>34113</v>
      </c>
      <c r="I8175" t="s">
        <v>3</v>
      </c>
      <c r="J8175">
        <v>1.76</v>
      </c>
    </row>
    <row r="8176" spans="1:10" x14ac:dyDescent="0.2">
      <c r="A8176" t="s">
        <v>8425</v>
      </c>
      <c r="B8176" t="s">
        <v>34113</v>
      </c>
      <c r="I8176" t="s">
        <v>3</v>
      </c>
      <c r="J8176">
        <v>1.7</v>
      </c>
    </row>
    <row r="8177" spans="1:10" x14ac:dyDescent="0.2">
      <c r="A8177" t="s">
        <v>8426</v>
      </c>
      <c r="B8177" t="s">
        <v>34114</v>
      </c>
      <c r="I8177" t="s">
        <v>20</v>
      </c>
      <c r="J8177">
        <v>7.42</v>
      </c>
    </row>
    <row r="8178" spans="1:10" x14ac:dyDescent="0.2">
      <c r="A8178" t="s">
        <v>8427</v>
      </c>
      <c r="B8178" t="s">
        <v>34114</v>
      </c>
      <c r="I8178" t="s">
        <v>20</v>
      </c>
      <c r="J8178">
        <v>7.17</v>
      </c>
    </row>
    <row r="8179" spans="1:10" x14ac:dyDescent="0.2">
      <c r="A8179" t="s">
        <v>8428</v>
      </c>
      <c r="B8179" t="s">
        <v>34115</v>
      </c>
      <c r="I8179" t="s">
        <v>20</v>
      </c>
      <c r="J8179">
        <v>3.76</v>
      </c>
    </row>
    <row r="8180" spans="1:10" x14ac:dyDescent="0.2">
      <c r="A8180" t="s">
        <v>8429</v>
      </c>
      <c r="B8180" t="s">
        <v>34115</v>
      </c>
      <c r="I8180" t="s">
        <v>20</v>
      </c>
      <c r="J8180">
        <v>3.68</v>
      </c>
    </row>
    <row r="8181" spans="1:10" x14ac:dyDescent="0.2">
      <c r="A8181" t="s">
        <v>8430</v>
      </c>
      <c r="B8181" t="s">
        <v>34116</v>
      </c>
      <c r="I8181" t="s">
        <v>20</v>
      </c>
      <c r="J8181">
        <v>1076.74</v>
      </c>
    </row>
    <row r="8182" spans="1:10" x14ac:dyDescent="0.2">
      <c r="A8182" t="s">
        <v>8431</v>
      </c>
      <c r="B8182" t="s">
        <v>34116</v>
      </c>
      <c r="I8182" t="s">
        <v>20</v>
      </c>
      <c r="J8182">
        <v>1066.97</v>
      </c>
    </row>
    <row r="8183" spans="1:10" x14ac:dyDescent="0.2">
      <c r="A8183" t="s">
        <v>8432</v>
      </c>
      <c r="B8183" t="s">
        <v>34117</v>
      </c>
      <c r="I8183" t="s">
        <v>653</v>
      </c>
      <c r="J8183">
        <v>50.41</v>
      </c>
    </row>
    <row r="8184" spans="1:10" x14ac:dyDescent="0.2">
      <c r="A8184" t="s">
        <v>8433</v>
      </c>
      <c r="B8184" t="s">
        <v>34117</v>
      </c>
      <c r="I8184" t="s">
        <v>653</v>
      </c>
      <c r="J8184">
        <v>43.68</v>
      </c>
    </row>
    <row r="8185" spans="1:10" x14ac:dyDescent="0.2">
      <c r="A8185" t="s">
        <v>8434</v>
      </c>
      <c r="B8185" t="s">
        <v>34118</v>
      </c>
      <c r="I8185" t="s">
        <v>3</v>
      </c>
      <c r="J8185">
        <v>7.96</v>
      </c>
    </row>
    <row r="8186" spans="1:10" x14ac:dyDescent="0.2">
      <c r="A8186" t="s">
        <v>8435</v>
      </c>
      <c r="B8186" t="s">
        <v>34118</v>
      </c>
      <c r="I8186" t="s">
        <v>3</v>
      </c>
      <c r="J8186">
        <v>7.93</v>
      </c>
    </row>
    <row r="8187" spans="1:10" x14ac:dyDescent="0.2">
      <c r="A8187" t="s">
        <v>8436</v>
      </c>
      <c r="B8187" t="s">
        <v>34119</v>
      </c>
      <c r="I8187" t="s">
        <v>3</v>
      </c>
      <c r="J8187">
        <v>2.15</v>
      </c>
    </row>
    <row r="8188" spans="1:10" x14ac:dyDescent="0.2">
      <c r="A8188" t="s">
        <v>8437</v>
      </c>
      <c r="B8188" t="s">
        <v>34119</v>
      </c>
      <c r="I8188" t="s">
        <v>3</v>
      </c>
      <c r="J8188">
        <v>2.14</v>
      </c>
    </row>
    <row r="8189" spans="1:10" x14ac:dyDescent="0.2">
      <c r="A8189" t="s">
        <v>8438</v>
      </c>
      <c r="B8189" t="s">
        <v>34120</v>
      </c>
      <c r="I8189" t="s">
        <v>3</v>
      </c>
      <c r="J8189">
        <v>2.17</v>
      </c>
    </row>
    <row r="8190" spans="1:10" x14ac:dyDescent="0.2">
      <c r="A8190" t="s">
        <v>8439</v>
      </c>
      <c r="B8190" t="s">
        <v>34120</v>
      </c>
      <c r="I8190" t="s">
        <v>3</v>
      </c>
      <c r="J8190">
        <v>2.16</v>
      </c>
    </row>
    <row r="8191" spans="1:10" x14ac:dyDescent="0.2">
      <c r="A8191" t="s">
        <v>8440</v>
      </c>
      <c r="B8191" t="s">
        <v>34121</v>
      </c>
      <c r="I8191" t="s">
        <v>4</v>
      </c>
      <c r="J8191">
        <v>121.29</v>
      </c>
    </row>
    <row r="8192" spans="1:10" x14ac:dyDescent="0.2">
      <c r="A8192" t="s">
        <v>8441</v>
      </c>
      <c r="B8192" t="s">
        <v>34121</v>
      </c>
      <c r="I8192" t="s">
        <v>4</v>
      </c>
      <c r="J8192">
        <v>112.08</v>
      </c>
    </row>
    <row r="8193" spans="1:10" x14ac:dyDescent="0.2">
      <c r="A8193" t="s">
        <v>8442</v>
      </c>
      <c r="B8193" t="s">
        <v>34122</v>
      </c>
      <c r="I8193" t="s">
        <v>4</v>
      </c>
      <c r="J8193">
        <v>133.41999999999999</v>
      </c>
    </row>
    <row r="8194" spans="1:10" x14ac:dyDescent="0.2">
      <c r="A8194" t="s">
        <v>8443</v>
      </c>
      <c r="B8194" t="s">
        <v>34122</v>
      </c>
      <c r="I8194" t="s">
        <v>4</v>
      </c>
      <c r="J8194">
        <v>123.29</v>
      </c>
    </row>
    <row r="8195" spans="1:10" x14ac:dyDescent="0.2">
      <c r="A8195" t="s">
        <v>8444</v>
      </c>
      <c r="B8195" t="s">
        <v>34123</v>
      </c>
      <c r="I8195" t="s">
        <v>4</v>
      </c>
      <c r="J8195">
        <v>116.23</v>
      </c>
    </row>
    <row r="8196" spans="1:10" x14ac:dyDescent="0.2">
      <c r="A8196" t="s">
        <v>8445</v>
      </c>
      <c r="B8196" t="s">
        <v>34123</v>
      </c>
      <c r="I8196" t="s">
        <v>4</v>
      </c>
      <c r="J8196">
        <v>105.16</v>
      </c>
    </row>
    <row r="8197" spans="1:10" x14ac:dyDescent="0.2">
      <c r="A8197" t="s">
        <v>8446</v>
      </c>
      <c r="B8197" t="s">
        <v>34124</v>
      </c>
      <c r="I8197" t="s">
        <v>4</v>
      </c>
      <c r="J8197">
        <v>82.77</v>
      </c>
    </row>
    <row r="8198" spans="1:10" x14ac:dyDescent="0.2">
      <c r="A8198" t="s">
        <v>8447</v>
      </c>
      <c r="B8198" t="s">
        <v>34124</v>
      </c>
      <c r="I8198" t="s">
        <v>4</v>
      </c>
      <c r="J8198">
        <v>76.45</v>
      </c>
    </row>
    <row r="8199" spans="1:10" x14ac:dyDescent="0.2">
      <c r="A8199" t="s">
        <v>8448</v>
      </c>
      <c r="B8199" t="s">
        <v>34125</v>
      </c>
      <c r="I8199" t="s">
        <v>4</v>
      </c>
      <c r="J8199">
        <v>91.04</v>
      </c>
    </row>
    <row r="8200" spans="1:10" x14ac:dyDescent="0.2">
      <c r="A8200" t="s">
        <v>8449</v>
      </c>
      <c r="B8200" t="s">
        <v>34125</v>
      </c>
      <c r="I8200" t="s">
        <v>4</v>
      </c>
      <c r="J8200">
        <v>84.09</v>
      </c>
    </row>
    <row r="8201" spans="1:10" x14ac:dyDescent="0.2">
      <c r="A8201" t="s">
        <v>8450</v>
      </c>
      <c r="B8201" t="s">
        <v>34126</v>
      </c>
      <c r="I8201" t="s">
        <v>4</v>
      </c>
      <c r="J8201">
        <v>78.989999999999995</v>
      </c>
    </row>
    <row r="8202" spans="1:10" x14ac:dyDescent="0.2">
      <c r="A8202" t="s">
        <v>8451</v>
      </c>
      <c r="B8202" t="s">
        <v>34126</v>
      </c>
      <c r="I8202" t="s">
        <v>4</v>
      </c>
      <c r="J8202">
        <v>71.48</v>
      </c>
    </row>
    <row r="8203" spans="1:10" x14ac:dyDescent="0.2">
      <c r="A8203" t="s">
        <v>8452</v>
      </c>
      <c r="B8203" t="s">
        <v>34127</v>
      </c>
      <c r="I8203" t="s">
        <v>4</v>
      </c>
      <c r="J8203">
        <v>164.98</v>
      </c>
    </row>
    <row r="8204" spans="1:10" x14ac:dyDescent="0.2">
      <c r="A8204" t="s">
        <v>8453</v>
      </c>
      <c r="B8204" t="s">
        <v>34127</v>
      </c>
      <c r="I8204" t="s">
        <v>4</v>
      </c>
      <c r="J8204">
        <v>153.69</v>
      </c>
    </row>
    <row r="8205" spans="1:10" x14ac:dyDescent="0.2">
      <c r="A8205" t="s">
        <v>8454</v>
      </c>
      <c r="B8205" t="s">
        <v>34128</v>
      </c>
      <c r="I8205" t="s">
        <v>4</v>
      </c>
      <c r="J8205">
        <v>149.87</v>
      </c>
    </row>
    <row r="8206" spans="1:10" x14ac:dyDescent="0.2">
      <c r="A8206" t="s">
        <v>8455</v>
      </c>
      <c r="B8206" t="s">
        <v>34128</v>
      </c>
      <c r="I8206" t="s">
        <v>4</v>
      </c>
      <c r="J8206">
        <v>139.61000000000001</v>
      </c>
    </row>
    <row r="8207" spans="1:10" x14ac:dyDescent="0.2">
      <c r="A8207" t="s">
        <v>8456</v>
      </c>
      <c r="B8207" t="s">
        <v>34129</v>
      </c>
      <c r="I8207" t="s">
        <v>4</v>
      </c>
      <c r="J8207">
        <v>144.88</v>
      </c>
    </row>
    <row r="8208" spans="1:10" x14ac:dyDescent="0.2">
      <c r="A8208" t="s">
        <v>8457</v>
      </c>
      <c r="B8208" t="s">
        <v>34129</v>
      </c>
      <c r="I8208" t="s">
        <v>4</v>
      </c>
      <c r="J8208">
        <v>133.77000000000001</v>
      </c>
    </row>
    <row r="8209" spans="1:10" x14ac:dyDescent="0.2">
      <c r="A8209" t="s">
        <v>8458</v>
      </c>
      <c r="B8209" t="s">
        <v>34130</v>
      </c>
      <c r="I8209" t="s">
        <v>4</v>
      </c>
      <c r="J8209">
        <v>159.37</v>
      </c>
    </row>
    <row r="8210" spans="1:10" x14ac:dyDescent="0.2">
      <c r="A8210" t="s">
        <v>8459</v>
      </c>
      <c r="B8210" t="s">
        <v>34130</v>
      </c>
      <c r="I8210" t="s">
        <v>4</v>
      </c>
      <c r="J8210">
        <v>147.15</v>
      </c>
    </row>
    <row r="8211" spans="1:10" x14ac:dyDescent="0.2">
      <c r="A8211" t="s">
        <v>8460</v>
      </c>
      <c r="B8211" t="s">
        <v>34131</v>
      </c>
      <c r="I8211" t="s">
        <v>4</v>
      </c>
      <c r="J8211">
        <v>184.23</v>
      </c>
    </row>
    <row r="8212" spans="1:10" x14ac:dyDescent="0.2">
      <c r="A8212" t="s">
        <v>8461</v>
      </c>
      <c r="B8212" t="s">
        <v>34131</v>
      </c>
      <c r="I8212" t="s">
        <v>4</v>
      </c>
      <c r="J8212">
        <v>172.94</v>
      </c>
    </row>
    <row r="8213" spans="1:10" x14ac:dyDescent="0.2">
      <c r="A8213" t="s">
        <v>8462</v>
      </c>
      <c r="B8213" t="s">
        <v>34132</v>
      </c>
      <c r="I8213" t="s">
        <v>4</v>
      </c>
      <c r="J8213">
        <v>167.48</v>
      </c>
    </row>
    <row r="8214" spans="1:10" x14ac:dyDescent="0.2">
      <c r="A8214" t="s">
        <v>8463</v>
      </c>
      <c r="B8214" t="s">
        <v>34132</v>
      </c>
      <c r="I8214" t="s">
        <v>4</v>
      </c>
      <c r="J8214">
        <v>157.21</v>
      </c>
    </row>
    <row r="8215" spans="1:10" x14ac:dyDescent="0.2">
      <c r="A8215" t="s">
        <v>8464</v>
      </c>
      <c r="B8215" t="s">
        <v>34133</v>
      </c>
      <c r="I8215" t="s">
        <v>4</v>
      </c>
      <c r="J8215">
        <v>162.49</v>
      </c>
    </row>
    <row r="8216" spans="1:10" x14ac:dyDescent="0.2">
      <c r="A8216" t="s">
        <v>8465</v>
      </c>
      <c r="B8216" t="s">
        <v>34133</v>
      </c>
      <c r="I8216" t="s">
        <v>4</v>
      </c>
      <c r="J8216">
        <v>151.37</v>
      </c>
    </row>
    <row r="8217" spans="1:10" x14ac:dyDescent="0.2">
      <c r="A8217" t="s">
        <v>8466</v>
      </c>
      <c r="B8217" t="s">
        <v>34134</v>
      </c>
      <c r="I8217" t="s">
        <v>4</v>
      </c>
      <c r="J8217">
        <v>178.74</v>
      </c>
    </row>
    <row r="8218" spans="1:10" x14ac:dyDescent="0.2">
      <c r="A8218" t="s">
        <v>8467</v>
      </c>
      <c r="B8218" t="s">
        <v>34134</v>
      </c>
      <c r="I8218" t="s">
        <v>4</v>
      </c>
      <c r="J8218">
        <v>166.51</v>
      </c>
    </row>
    <row r="8219" spans="1:10" x14ac:dyDescent="0.2">
      <c r="A8219" t="s">
        <v>8468</v>
      </c>
      <c r="B8219" t="s">
        <v>34135</v>
      </c>
      <c r="I8219" t="s">
        <v>4</v>
      </c>
      <c r="J8219">
        <v>202.04</v>
      </c>
    </row>
    <row r="8220" spans="1:10" x14ac:dyDescent="0.2">
      <c r="A8220" t="s">
        <v>8469</v>
      </c>
      <c r="B8220" t="s">
        <v>34135</v>
      </c>
      <c r="I8220" t="s">
        <v>4</v>
      </c>
      <c r="J8220">
        <v>190.75</v>
      </c>
    </row>
    <row r="8221" spans="1:10" x14ac:dyDescent="0.2">
      <c r="A8221" t="s">
        <v>8470</v>
      </c>
      <c r="B8221" t="s">
        <v>34136</v>
      </c>
      <c r="I8221" t="s">
        <v>4</v>
      </c>
      <c r="J8221">
        <v>183.67</v>
      </c>
    </row>
    <row r="8222" spans="1:10" x14ac:dyDescent="0.2">
      <c r="A8222" t="s">
        <v>8471</v>
      </c>
      <c r="B8222" t="s">
        <v>34136</v>
      </c>
      <c r="I8222" t="s">
        <v>4</v>
      </c>
      <c r="J8222">
        <v>173.41</v>
      </c>
    </row>
    <row r="8223" spans="1:10" x14ac:dyDescent="0.2">
      <c r="A8223" t="s">
        <v>8472</v>
      </c>
      <c r="B8223" t="s">
        <v>34137</v>
      </c>
      <c r="I8223" t="s">
        <v>4</v>
      </c>
      <c r="J8223">
        <v>184.19</v>
      </c>
    </row>
    <row r="8224" spans="1:10" x14ac:dyDescent="0.2">
      <c r="A8224" t="s">
        <v>8473</v>
      </c>
      <c r="B8224" t="s">
        <v>34137</v>
      </c>
      <c r="I8224" t="s">
        <v>4</v>
      </c>
      <c r="J8224">
        <v>172.34</v>
      </c>
    </row>
    <row r="8225" spans="1:10" x14ac:dyDescent="0.2">
      <c r="A8225" t="s">
        <v>8474</v>
      </c>
      <c r="B8225" t="s">
        <v>34138</v>
      </c>
      <c r="I8225" t="s">
        <v>4</v>
      </c>
      <c r="J8225">
        <v>196.55</v>
      </c>
    </row>
    <row r="8226" spans="1:10" x14ac:dyDescent="0.2">
      <c r="A8226" t="s">
        <v>8475</v>
      </c>
      <c r="B8226" t="s">
        <v>34138</v>
      </c>
      <c r="I8226" t="s">
        <v>4</v>
      </c>
      <c r="J8226">
        <v>184.33</v>
      </c>
    </row>
    <row r="8227" spans="1:10" x14ac:dyDescent="0.2">
      <c r="A8227" t="s">
        <v>8476</v>
      </c>
      <c r="B8227" t="s">
        <v>34139</v>
      </c>
      <c r="I8227" t="s">
        <v>4</v>
      </c>
      <c r="J8227">
        <v>130.11000000000001</v>
      </c>
    </row>
    <row r="8228" spans="1:10" x14ac:dyDescent="0.2">
      <c r="A8228" t="s">
        <v>8477</v>
      </c>
      <c r="B8228" t="s">
        <v>34139</v>
      </c>
      <c r="I8228" t="s">
        <v>4</v>
      </c>
      <c r="J8228">
        <v>120.99</v>
      </c>
    </row>
    <row r="8229" spans="1:10" x14ac:dyDescent="0.2">
      <c r="A8229" t="s">
        <v>8478</v>
      </c>
      <c r="B8229" t="s">
        <v>34140</v>
      </c>
      <c r="I8229" t="s">
        <v>4</v>
      </c>
      <c r="J8229">
        <v>118.28</v>
      </c>
    </row>
    <row r="8230" spans="1:10" x14ac:dyDescent="0.2">
      <c r="A8230" t="s">
        <v>8479</v>
      </c>
      <c r="B8230" t="s">
        <v>34140</v>
      </c>
      <c r="I8230" t="s">
        <v>4</v>
      </c>
      <c r="J8230">
        <v>109.99</v>
      </c>
    </row>
    <row r="8231" spans="1:10" x14ac:dyDescent="0.2">
      <c r="A8231" t="s">
        <v>8480</v>
      </c>
      <c r="B8231" t="s">
        <v>34141</v>
      </c>
      <c r="I8231" t="s">
        <v>4</v>
      </c>
      <c r="J8231">
        <v>116.87</v>
      </c>
    </row>
    <row r="8232" spans="1:10" x14ac:dyDescent="0.2">
      <c r="A8232" t="s">
        <v>8481</v>
      </c>
      <c r="B8232" t="s">
        <v>34141</v>
      </c>
      <c r="I8232" t="s">
        <v>4</v>
      </c>
      <c r="J8232">
        <v>107.82</v>
      </c>
    </row>
    <row r="8233" spans="1:10" x14ac:dyDescent="0.2">
      <c r="A8233" t="s">
        <v>8482</v>
      </c>
      <c r="B8233" t="s">
        <v>34142</v>
      </c>
      <c r="I8233" t="s">
        <v>4</v>
      </c>
      <c r="J8233">
        <v>106.25</v>
      </c>
    </row>
    <row r="8234" spans="1:10" x14ac:dyDescent="0.2">
      <c r="A8234" t="s">
        <v>8483</v>
      </c>
      <c r="B8234" t="s">
        <v>34142</v>
      </c>
      <c r="I8234" t="s">
        <v>4</v>
      </c>
      <c r="J8234">
        <v>98.02</v>
      </c>
    </row>
    <row r="8235" spans="1:10" x14ac:dyDescent="0.2">
      <c r="A8235" t="s">
        <v>8484</v>
      </c>
      <c r="B8235" t="s">
        <v>34143</v>
      </c>
      <c r="I8235" t="s">
        <v>4</v>
      </c>
      <c r="J8235">
        <v>137.66999999999999</v>
      </c>
    </row>
    <row r="8236" spans="1:10" x14ac:dyDescent="0.2">
      <c r="A8236" t="s">
        <v>8485</v>
      </c>
      <c r="B8236" t="s">
        <v>34143</v>
      </c>
      <c r="I8236" t="s">
        <v>4</v>
      </c>
      <c r="J8236">
        <v>128.55000000000001</v>
      </c>
    </row>
    <row r="8237" spans="1:10" x14ac:dyDescent="0.2">
      <c r="A8237" t="s">
        <v>8486</v>
      </c>
      <c r="B8237" t="s">
        <v>34144</v>
      </c>
      <c r="I8237" t="s">
        <v>4</v>
      </c>
      <c r="J8237">
        <v>125.16</v>
      </c>
    </row>
    <row r="8238" spans="1:10" x14ac:dyDescent="0.2">
      <c r="A8238" t="s">
        <v>8487</v>
      </c>
      <c r="B8238" t="s">
        <v>34144</v>
      </c>
      <c r="I8238" t="s">
        <v>4</v>
      </c>
      <c r="J8238">
        <v>116.86</v>
      </c>
    </row>
    <row r="8239" spans="1:10" x14ac:dyDescent="0.2">
      <c r="A8239" t="s">
        <v>8488</v>
      </c>
      <c r="B8239" t="s">
        <v>34145</v>
      </c>
      <c r="I8239" t="s">
        <v>4</v>
      </c>
      <c r="J8239">
        <v>124.43</v>
      </c>
    </row>
    <row r="8240" spans="1:10" x14ac:dyDescent="0.2">
      <c r="A8240" t="s">
        <v>8489</v>
      </c>
      <c r="B8240" t="s">
        <v>34145</v>
      </c>
      <c r="I8240" t="s">
        <v>4</v>
      </c>
      <c r="J8240">
        <v>115.38</v>
      </c>
    </row>
    <row r="8241" spans="1:10" x14ac:dyDescent="0.2">
      <c r="A8241" t="s">
        <v>8490</v>
      </c>
      <c r="B8241" t="s">
        <v>34146</v>
      </c>
      <c r="I8241" t="s">
        <v>4</v>
      </c>
      <c r="J8241">
        <v>113.12</v>
      </c>
    </row>
    <row r="8242" spans="1:10" x14ac:dyDescent="0.2">
      <c r="A8242" t="s">
        <v>8491</v>
      </c>
      <c r="B8242" t="s">
        <v>34146</v>
      </c>
      <c r="I8242" t="s">
        <v>4</v>
      </c>
      <c r="J8242">
        <v>104.89</v>
      </c>
    </row>
    <row r="8243" spans="1:10" x14ac:dyDescent="0.2">
      <c r="A8243" t="s">
        <v>8492</v>
      </c>
      <c r="B8243" t="s">
        <v>34147</v>
      </c>
      <c r="I8243" t="s">
        <v>4</v>
      </c>
      <c r="J8243">
        <v>150.37</v>
      </c>
    </row>
    <row r="8244" spans="1:10" x14ac:dyDescent="0.2">
      <c r="A8244" t="s">
        <v>8493</v>
      </c>
      <c r="B8244" t="s">
        <v>34147</v>
      </c>
      <c r="I8244" t="s">
        <v>4</v>
      </c>
      <c r="J8244">
        <v>141.25</v>
      </c>
    </row>
    <row r="8245" spans="1:10" x14ac:dyDescent="0.2">
      <c r="A8245" t="s">
        <v>8494</v>
      </c>
      <c r="B8245" t="s">
        <v>34148</v>
      </c>
      <c r="I8245" t="s">
        <v>4</v>
      </c>
      <c r="J8245">
        <v>136.69999999999999</v>
      </c>
    </row>
    <row r="8246" spans="1:10" x14ac:dyDescent="0.2">
      <c r="A8246" t="s">
        <v>8495</v>
      </c>
      <c r="B8246" t="s">
        <v>34148</v>
      </c>
      <c r="I8246" t="s">
        <v>4</v>
      </c>
      <c r="J8246">
        <v>128.41</v>
      </c>
    </row>
    <row r="8247" spans="1:10" x14ac:dyDescent="0.2">
      <c r="A8247" t="s">
        <v>8496</v>
      </c>
      <c r="B8247" t="s">
        <v>34149</v>
      </c>
      <c r="I8247" t="s">
        <v>4</v>
      </c>
      <c r="J8247">
        <v>137.13</v>
      </c>
    </row>
    <row r="8248" spans="1:10" x14ac:dyDescent="0.2">
      <c r="A8248" t="s">
        <v>8497</v>
      </c>
      <c r="B8248" t="s">
        <v>34149</v>
      </c>
      <c r="I8248" t="s">
        <v>4</v>
      </c>
      <c r="J8248">
        <v>128.08000000000001</v>
      </c>
    </row>
    <row r="8249" spans="1:10" x14ac:dyDescent="0.2">
      <c r="A8249" t="s">
        <v>8498</v>
      </c>
      <c r="B8249" t="s">
        <v>34150</v>
      </c>
      <c r="I8249" t="s">
        <v>4</v>
      </c>
      <c r="J8249">
        <v>124.66</v>
      </c>
    </row>
    <row r="8250" spans="1:10" x14ac:dyDescent="0.2">
      <c r="A8250" t="s">
        <v>8499</v>
      </c>
      <c r="B8250" t="s">
        <v>34150</v>
      </c>
      <c r="I8250" t="s">
        <v>4</v>
      </c>
      <c r="J8250">
        <v>116.44</v>
      </c>
    </row>
    <row r="8251" spans="1:10" x14ac:dyDescent="0.2">
      <c r="A8251" t="s">
        <v>8500</v>
      </c>
      <c r="B8251" t="s">
        <v>34151</v>
      </c>
      <c r="I8251" t="s">
        <v>4</v>
      </c>
      <c r="J8251">
        <v>255.56</v>
      </c>
    </row>
    <row r="8252" spans="1:10" x14ac:dyDescent="0.2">
      <c r="A8252" t="s">
        <v>8501</v>
      </c>
      <c r="B8252" t="s">
        <v>34151</v>
      </c>
      <c r="I8252" t="s">
        <v>4</v>
      </c>
      <c r="J8252">
        <v>239.26</v>
      </c>
    </row>
    <row r="8253" spans="1:10" x14ac:dyDescent="0.2">
      <c r="A8253" t="s">
        <v>8502</v>
      </c>
      <c r="B8253" t="s">
        <v>34152</v>
      </c>
      <c r="I8253" t="s">
        <v>4</v>
      </c>
      <c r="J8253">
        <v>38.89</v>
      </c>
    </row>
    <row r="8254" spans="1:10" x14ac:dyDescent="0.2">
      <c r="A8254" t="s">
        <v>8503</v>
      </c>
      <c r="B8254" t="s">
        <v>34152</v>
      </c>
      <c r="I8254" t="s">
        <v>4</v>
      </c>
      <c r="J8254">
        <v>36.07</v>
      </c>
    </row>
    <row r="8255" spans="1:10" x14ac:dyDescent="0.2">
      <c r="A8255" t="s">
        <v>8504</v>
      </c>
      <c r="B8255" t="s">
        <v>34153</v>
      </c>
      <c r="I8255" t="s">
        <v>4</v>
      </c>
      <c r="J8255">
        <v>1970.17</v>
      </c>
    </row>
    <row r="8256" spans="1:10" x14ac:dyDescent="0.2">
      <c r="A8256" t="s">
        <v>8505</v>
      </c>
      <c r="B8256" t="s">
        <v>34153</v>
      </c>
      <c r="I8256" t="s">
        <v>4</v>
      </c>
      <c r="J8256">
        <v>1921.86</v>
      </c>
    </row>
    <row r="8257" spans="1:10" x14ac:dyDescent="0.2">
      <c r="A8257" t="s">
        <v>8506</v>
      </c>
      <c r="B8257" t="s">
        <v>34154</v>
      </c>
      <c r="I8257" t="s">
        <v>4</v>
      </c>
      <c r="J8257">
        <v>2642.18</v>
      </c>
    </row>
    <row r="8258" spans="1:10" x14ac:dyDescent="0.2">
      <c r="A8258" t="s">
        <v>8507</v>
      </c>
      <c r="B8258" t="s">
        <v>34154</v>
      </c>
      <c r="I8258" t="s">
        <v>4</v>
      </c>
      <c r="J8258">
        <v>2550.92</v>
      </c>
    </row>
    <row r="8259" spans="1:10" x14ac:dyDescent="0.2">
      <c r="A8259" t="s">
        <v>8508</v>
      </c>
      <c r="B8259" t="s">
        <v>34155</v>
      </c>
      <c r="I8259" t="s">
        <v>4</v>
      </c>
      <c r="J8259">
        <v>2490.34</v>
      </c>
    </row>
    <row r="8260" spans="1:10" x14ac:dyDescent="0.2">
      <c r="A8260" t="s">
        <v>8509</v>
      </c>
      <c r="B8260" t="s">
        <v>34155</v>
      </c>
      <c r="I8260" t="s">
        <v>4</v>
      </c>
      <c r="J8260">
        <v>2399.54</v>
      </c>
    </row>
    <row r="8261" spans="1:10" x14ac:dyDescent="0.2">
      <c r="A8261" t="s">
        <v>8510</v>
      </c>
      <c r="B8261" t="s">
        <v>34156</v>
      </c>
      <c r="I8261" t="s">
        <v>3</v>
      </c>
      <c r="J8261">
        <v>8.6300000000000008</v>
      </c>
    </row>
    <row r="8262" spans="1:10" x14ac:dyDescent="0.2">
      <c r="A8262" t="s">
        <v>8511</v>
      </c>
      <c r="B8262" t="s">
        <v>34156</v>
      </c>
      <c r="I8262" t="s">
        <v>3</v>
      </c>
      <c r="J8262">
        <v>8.36</v>
      </c>
    </row>
    <row r="8263" spans="1:10" x14ac:dyDescent="0.2">
      <c r="A8263" t="s">
        <v>8512</v>
      </c>
      <c r="B8263" t="s">
        <v>34157</v>
      </c>
      <c r="I8263" t="s">
        <v>4</v>
      </c>
      <c r="J8263">
        <v>68.91</v>
      </c>
    </row>
    <row r="8264" spans="1:10" x14ac:dyDescent="0.2">
      <c r="A8264" t="s">
        <v>8513</v>
      </c>
      <c r="B8264" t="s">
        <v>34157</v>
      </c>
      <c r="I8264" t="s">
        <v>4</v>
      </c>
      <c r="J8264">
        <v>65.150000000000006</v>
      </c>
    </row>
    <row r="8265" spans="1:10" x14ac:dyDescent="0.2">
      <c r="A8265" t="s">
        <v>8514</v>
      </c>
      <c r="B8265" t="s">
        <v>34158</v>
      </c>
      <c r="I8265" t="s">
        <v>4</v>
      </c>
      <c r="J8265">
        <v>218.8</v>
      </c>
    </row>
    <row r="8266" spans="1:10" x14ac:dyDescent="0.2">
      <c r="A8266" t="s">
        <v>8515</v>
      </c>
      <c r="B8266" t="s">
        <v>34158</v>
      </c>
      <c r="I8266" t="s">
        <v>4</v>
      </c>
      <c r="J8266">
        <v>202.2</v>
      </c>
    </row>
    <row r="8267" spans="1:10" x14ac:dyDescent="0.2">
      <c r="A8267" t="s">
        <v>8516</v>
      </c>
      <c r="B8267" t="s">
        <v>34159</v>
      </c>
      <c r="I8267" t="s">
        <v>4</v>
      </c>
      <c r="J8267">
        <v>333.38</v>
      </c>
    </row>
    <row r="8268" spans="1:10" x14ac:dyDescent="0.2">
      <c r="A8268" t="s">
        <v>8517</v>
      </c>
      <c r="B8268" t="s">
        <v>34159</v>
      </c>
      <c r="I8268" t="s">
        <v>4</v>
      </c>
      <c r="J8268">
        <v>313.29000000000002</v>
      </c>
    </row>
    <row r="8269" spans="1:10" x14ac:dyDescent="0.2">
      <c r="A8269" t="s">
        <v>8518</v>
      </c>
      <c r="B8269" t="s">
        <v>34160</v>
      </c>
      <c r="I8269" t="s">
        <v>4</v>
      </c>
      <c r="J8269">
        <v>333.38</v>
      </c>
    </row>
    <row r="8270" spans="1:10" x14ac:dyDescent="0.2">
      <c r="A8270" t="s">
        <v>8519</v>
      </c>
      <c r="B8270" t="s">
        <v>34160</v>
      </c>
      <c r="I8270" t="s">
        <v>4</v>
      </c>
      <c r="J8270">
        <v>313.29000000000002</v>
      </c>
    </row>
    <row r="8271" spans="1:10" x14ac:dyDescent="0.2">
      <c r="A8271" t="s">
        <v>8520</v>
      </c>
      <c r="B8271" t="s">
        <v>34161</v>
      </c>
      <c r="I8271" t="s">
        <v>4</v>
      </c>
      <c r="J8271">
        <v>790.7</v>
      </c>
    </row>
    <row r="8272" spans="1:10" x14ac:dyDescent="0.2">
      <c r="A8272" t="s">
        <v>8521</v>
      </c>
      <c r="B8272" t="s">
        <v>34161</v>
      </c>
      <c r="I8272" t="s">
        <v>4</v>
      </c>
      <c r="J8272">
        <v>725.04</v>
      </c>
    </row>
    <row r="8273" spans="1:10" x14ac:dyDescent="0.2">
      <c r="A8273" t="s">
        <v>8522</v>
      </c>
      <c r="B8273" t="s">
        <v>34162</v>
      </c>
      <c r="I8273" t="s">
        <v>4</v>
      </c>
      <c r="J8273">
        <v>742.77</v>
      </c>
    </row>
    <row r="8274" spans="1:10" x14ac:dyDescent="0.2">
      <c r="A8274" t="s">
        <v>8523</v>
      </c>
      <c r="B8274" t="s">
        <v>34162</v>
      </c>
      <c r="I8274" t="s">
        <v>4</v>
      </c>
      <c r="J8274">
        <v>678.99</v>
      </c>
    </row>
    <row r="8275" spans="1:10" x14ac:dyDescent="0.2">
      <c r="A8275" t="s">
        <v>8524</v>
      </c>
      <c r="B8275" t="s">
        <v>34163</v>
      </c>
      <c r="I8275" t="s">
        <v>20</v>
      </c>
      <c r="J8275">
        <v>173.93</v>
      </c>
    </row>
    <row r="8276" spans="1:10" x14ac:dyDescent="0.2">
      <c r="A8276" t="s">
        <v>8525</v>
      </c>
      <c r="B8276" t="s">
        <v>34163</v>
      </c>
      <c r="I8276" t="s">
        <v>20</v>
      </c>
      <c r="J8276">
        <v>173.62</v>
      </c>
    </row>
    <row r="8277" spans="1:10" x14ac:dyDescent="0.2">
      <c r="A8277" t="s">
        <v>8526</v>
      </c>
      <c r="B8277" t="s">
        <v>34164</v>
      </c>
      <c r="I8277" t="s">
        <v>20</v>
      </c>
      <c r="J8277">
        <v>216.07</v>
      </c>
    </row>
    <row r="8278" spans="1:10" x14ac:dyDescent="0.2">
      <c r="A8278" t="s">
        <v>8527</v>
      </c>
      <c r="B8278" t="s">
        <v>34164</v>
      </c>
      <c r="I8278" t="s">
        <v>20</v>
      </c>
      <c r="J8278">
        <v>209.42</v>
      </c>
    </row>
    <row r="8279" spans="1:10" x14ac:dyDescent="0.2">
      <c r="A8279" t="s">
        <v>8528</v>
      </c>
      <c r="B8279" t="s">
        <v>34165</v>
      </c>
      <c r="I8279" t="s">
        <v>20</v>
      </c>
      <c r="J8279">
        <v>161.69</v>
      </c>
    </row>
    <row r="8280" spans="1:10" x14ac:dyDescent="0.2">
      <c r="A8280" t="s">
        <v>8529</v>
      </c>
      <c r="B8280" t="s">
        <v>34165</v>
      </c>
      <c r="I8280" t="s">
        <v>20</v>
      </c>
      <c r="J8280">
        <v>161.38</v>
      </c>
    </row>
    <row r="8281" spans="1:10" x14ac:dyDescent="0.2">
      <c r="A8281" t="s">
        <v>8530</v>
      </c>
      <c r="B8281" t="s">
        <v>34166</v>
      </c>
      <c r="I8281" t="s">
        <v>20</v>
      </c>
      <c r="J8281">
        <v>203.82</v>
      </c>
    </row>
    <row r="8282" spans="1:10" x14ac:dyDescent="0.2">
      <c r="A8282" t="s">
        <v>8531</v>
      </c>
      <c r="B8282" t="s">
        <v>34166</v>
      </c>
      <c r="I8282" t="s">
        <v>20</v>
      </c>
      <c r="J8282">
        <v>197.18</v>
      </c>
    </row>
    <row r="8283" spans="1:10" x14ac:dyDescent="0.2">
      <c r="A8283" t="s">
        <v>25066</v>
      </c>
      <c r="B8283" t="s">
        <v>34167</v>
      </c>
      <c r="I8283" t="s">
        <v>653</v>
      </c>
      <c r="J8283">
        <v>25.31</v>
      </c>
    </row>
    <row r="8284" spans="1:10" x14ac:dyDescent="0.2">
      <c r="A8284" t="s">
        <v>25067</v>
      </c>
      <c r="B8284" t="s">
        <v>34167</v>
      </c>
      <c r="I8284" t="s">
        <v>653</v>
      </c>
      <c r="J8284">
        <v>23.81</v>
      </c>
    </row>
    <row r="8285" spans="1:10" x14ac:dyDescent="0.2">
      <c r="A8285" t="s">
        <v>25068</v>
      </c>
      <c r="B8285" t="s">
        <v>34168</v>
      </c>
      <c r="I8285" t="s">
        <v>653</v>
      </c>
      <c r="J8285">
        <v>22.42</v>
      </c>
    </row>
    <row r="8286" spans="1:10" x14ac:dyDescent="0.2">
      <c r="A8286" t="s">
        <v>25069</v>
      </c>
      <c r="B8286" t="s">
        <v>34168</v>
      </c>
      <c r="I8286" t="s">
        <v>653</v>
      </c>
      <c r="J8286">
        <v>21.01</v>
      </c>
    </row>
    <row r="8287" spans="1:10" x14ac:dyDescent="0.2">
      <c r="A8287" t="s">
        <v>25070</v>
      </c>
      <c r="B8287" t="s">
        <v>34169</v>
      </c>
      <c r="I8287" t="s">
        <v>653</v>
      </c>
      <c r="J8287">
        <v>24.14</v>
      </c>
    </row>
    <row r="8288" spans="1:10" x14ac:dyDescent="0.2">
      <c r="A8288" t="s">
        <v>25071</v>
      </c>
      <c r="B8288" t="s">
        <v>34169</v>
      </c>
      <c r="I8288" t="s">
        <v>653</v>
      </c>
      <c r="J8288">
        <v>22.64</v>
      </c>
    </row>
    <row r="8289" spans="1:10" x14ac:dyDescent="0.2">
      <c r="A8289" t="s">
        <v>25072</v>
      </c>
      <c r="B8289" t="s">
        <v>34170</v>
      </c>
      <c r="I8289" t="s">
        <v>653</v>
      </c>
      <c r="J8289">
        <v>17.84</v>
      </c>
    </row>
    <row r="8290" spans="1:10" x14ac:dyDescent="0.2">
      <c r="A8290" t="s">
        <v>25073</v>
      </c>
      <c r="B8290" t="s">
        <v>34170</v>
      </c>
      <c r="I8290" t="s">
        <v>653</v>
      </c>
      <c r="J8290">
        <v>16.559999999999999</v>
      </c>
    </row>
    <row r="8291" spans="1:10" x14ac:dyDescent="0.2">
      <c r="A8291" t="s">
        <v>8532</v>
      </c>
      <c r="B8291" t="s">
        <v>34171</v>
      </c>
      <c r="I8291" t="s">
        <v>3</v>
      </c>
      <c r="J8291">
        <v>183.37</v>
      </c>
    </row>
    <row r="8292" spans="1:10" x14ac:dyDescent="0.2">
      <c r="A8292" t="s">
        <v>8533</v>
      </c>
      <c r="B8292" t="s">
        <v>34171</v>
      </c>
      <c r="I8292" t="s">
        <v>3</v>
      </c>
      <c r="J8292">
        <v>173.35</v>
      </c>
    </row>
    <row r="8293" spans="1:10" x14ac:dyDescent="0.2">
      <c r="A8293" t="s">
        <v>8534</v>
      </c>
      <c r="B8293" t="s">
        <v>34172</v>
      </c>
      <c r="I8293" t="s">
        <v>4</v>
      </c>
      <c r="J8293">
        <v>55.11</v>
      </c>
    </row>
    <row r="8294" spans="1:10" x14ac:dyDescent="0.2">
      <c r="A8294" t="s">
        <v>8535</v>
      </c>
      <c r="B8294" t="s">
        <v>34172</v>
      </c>
      <c r="I8294" t="s">
        <v>4</v>
      </c>
      <c r="J8294">
        <v>53.41</v>
      </c>
    </row>
    <row r="8295" spans="1:10" x14ac:dyDescent="0.2">
      <c r="A8295" t="s">
        <v>8536</v>
      </c>
      <c r="B8295" t="s">
        <v>34173</v>
      </c>
      <c r="I8295" t="s">
        <v>4</v>
      </c>
      <c r="J8295">
        <v>46.2</v>
      </c>
    </row>
    <row r="8296" spans="1:10" x14ac:dyDescent="0.2">
      <c r="A8296" t="s">
        <v>8537</v>
      </c>
      <c r="B8296" t="s">
        <v>34173</v>
      </c>
      <c r="I8296" t="s">
        <v>4</v>
      </c>
      <c r="J8296">
        <v>44.78</v>
      </c>
    </row>
    <row r="8297" spans="1:10" x14ac:dyDescent="0.2">
      <c r="A8297" t="s">
        <v>8538</v>
      </c>
      <c r="B8297" t="s">
        <v>34174</v>
      </c>
      <c r="I8297" t="s">
        <v>4</v>
      </c>
      <c r="J8297">
        <v>33.71</v>
      </c>
    </row>
    <row r="8298" spans="1:10" x14ac:dyDescent="0.2">
      <c r="A8298" t="s">
        <v>8539</v>
      </c>
      <c r="B8298" t="s">
        <v>34174</v>
      </c>
      <c r="I8298" t="s">
        <v>4</v>
      </c>
      <c r="J8298">
        <v>32.67</v>
      </c>
    </row>
    <row r="8299" spans="1:10" x14ac:dyDescent="0.2">
      <c r="A8299" t="s">
        <v>8540</v>
      </c>
      <c r="B8299" t="s">
        <v>34175</v>
      </c>
      <c r="I8299" t="s">
        <v>4</v>
      </c>
      <c r="J8299">
        <v>27.61</v>
      </c>
    </row>
    <row r="8300" spans="1:10" x14ac:dyDescent="0.2">
      <c r="A8300" t="s">
        <v>8541</v>
      </c>
      <c r="B8300" t="s">
        <v>34175</v>
      </c>
      <c r="I8300" t="s">
        <v>4</v>
      </c>
      <c r="J8300">
        <v>26.76</v>
      </c>
    </row>
    <row r="8301" spans="1:10" x14ac:dyDescent="0.2">
      <c r="A8301" t="s">
        <v>8542</v>
      </c>
      <c r="B8301" t="s">
        <v>34176</v>
      </c>
      <c r="I8301" t="s">
        <v>4</v>
      </c>
      <c r="J8301">
        <v>27.01</v>
      </c>
    </row>
    <row r="8302" spans="1:10" x14ac:dyDescent="0.2">
      <c r="A8302" t="s">
        <v>8543</v>
      </c>
      <c r="B8302" t="s">
        <v>34176</v>
      </c>
      <c r="I8302" t="s">
        <v>4</v>
      </c>
      <c r="J8302">
        <v>26.18</v>
      </c>
    </row>
    <row r="8303" spans="1:10" x14ac:dyDescent="0.2">
      <c r="A8303" t="s">
        <v>8544</v>
      </c>
      <c r="B8303" t="s">
        <v>34177</v>
      </c>
      <c r="I8303" t="s">
        <v>4</v>
      </c>
      <c r="J8303">
        <v>12.04</v>
      </c>
    </row>
    <row r="8304" spans="1:10" x14ac:dyDescent="0.2">
      <c r="A8304" t="s">
        <v>8545</v>
      </c>
      <c r="B8304" t="s">
        <v>34177</v>
      </c>
      <c r="I8304" t="s">
        <v>4</v>
      </c>
      <c r="J8304">
        <v>11.67</v>
      </c>
    </row>
    <row r="8305" spans="1:10" x14ac:dyDescent="0.2">
      <c r="A8305" t="s">
        <v>8546</v>
      </c>
      <c r="B8305" t="s">
        <v>34178</v>
      </c>
      <c r="I8305" t="s">
        <v>3</v>
      </c>
      <c r="J8305">
        <v>190.13</v>
      </c>
    </row>
    <row r="8306" spans="1:10" x14ac:dyDescent="0.2">
      <c r="A8306" t="s">
        <v>8547</v>
      </c>
      <c r="B8306" t="s">
        <v>34178</v>
      </c>
      <c r="I8306" t="s">
        <v>3</v>
      </c>
      <c r="J8306">
        <v>187.89</v>
      </c>
    </row>
    <row r="8307" spans="1:10" x14ac:dyDescent="0.2">
      <c r="A8307" t="s">
        <v>8548</v>
      </c>
      <c r="B8307" t="s">
        <v>34179</v>
      </c>
      <c r="I8307" t="s">
        <v>3</v>
      </c>
      <c r="J8307">
        <v>141.4</v>
      </c>
    </row>
    <row r="8308" spans="1:10" x14ac:dyDescent="0.2">
      <c r="A8308" t="s">
        <v>8549</v>
      </c>
      <c r="B8308" t="s">
        <v>34179</v>
      </c>
      <c r="I8308" t="s">
        <v>3</v>
      </c>
      <c r="J8308">
        <v>139.16</v>
      </c>
    </row>
    <row r="8309" spans="1:10" x14ac:dyDescent="0.2">
      <c r="A8309" t="s">
        <v>8550</v>
      </c>
      <c r="B8309" t="s">
        <v>34180</v>
      </c>
      <c r="I8309" t="s">
        <v>3</v>
      </c>
      <c r="J8309">
        <v>21.09</v>
      </c>
    </row>
    <row r="8310" spans="1:10" x14ac:dyDescent="0.2">
      <c r="A8310" t="s">
        <v>8551</v>
      </c>
      <c r="B8310" t="s">
        <v>34180</v>
      </c>
      <c r="I8310" t="s">
        <v>3</v>
      </c>
      <c r="J8310">
        <v>20.05</v>
      </c>
    </row>
    <row r="8311" spans="1:10" x14ac:dyDescent="0.2">
      <c r="A8311" t="s">
        <v>8552</v>
      </c>
      <c r="B8311" t="s">
        <v>34181</v>
      </c>
      <c r="I8311" t="s">
        <v>3</v>
      </c>
      <c r="J8311">
        <v>25.01</v>
      </c>
    </row>
    <row r="8312" spans="1:10" x14ac:dyDescent="0.2">
      <c r="A8312" t="s">
        <v>8553</v>
      </c>
      <c r="B8312" t="s">
        <v>34181</v>
      </c>
      <c r="I8312" t="s">
        <v>3</v>
      </c>
      <c r="J8312">
        <v>23.44</v>
      </c>
    </row>
    <row r="8313" spans="1:10" x14ac:dyDescent="0.2">
      <c r="A8313" t="s">
        <v>8554</v>
      </c>
      <c r="B8313" t="s">
        <v>34182</v>
      </c>
      <c r="I8313" t="s">
        <v>3</v>
      </c>
      <c r="J8313">
        <v>19.57</v>
      </c>
    </row>
    <row r="8314" spans="1:10" x14ac:dyDescent="0.2">
      <c r="A8314" t="s">
        <v>8555</v>
      </c>
      <c r="B8314" t="s">
        <v>34182</v>
      </c>
      <c r="I8314" t="s">
        <v>3</v>
      </c>
      <c r="J8314">
        <v>18.53</v>
      </c>
    </row>
    <row r="8315" spans="1:10" x14ac:dyDescent="0.2">
      <c r="A8315" t="s">
        <v>8556</v>
      </c>
      <c r="B8315" t="s">
        <v>34183</v>
      </c>
      <c r="I8315" t="s">
        <v>3</v>
      </c>
      <c r="J8315">
        <v>23.29</v>
      </c>
    </row>
    <row r="8316" spans="1:10" x14ac:dyDescent="0.2">
      <c r="A8316" t="s">
        <v>8557</v>
      </c>
      <c r="B8316" t="s">
        <v>34183</v>
      </c>
      <c r="I8316" t="s">
        <v>3</v>
      </c>
      <c r="J8316">
        <v>21.95</v>
      </c>
    </row>
    <row r="8317" spans="1:10" x14ac:dyDescent="0.2">
      <c r="A8317" t="s">
        <v>8558</v>
      </c>
      <c r="B8317" t="s">
        <v>34184</v>
      </c>
      <c r="I8317" t="s">
        <v>3</v>
      </c>
      <c r="J8317">
        <v>16.5</v>
      </c>
    </row>
    <row r="8318" spans="1:10" x14ac:dyDescent="0.2">
      <c r="A8318" t="s">
        <v>8559</v>
      </c>
      <c r="B8318" t="s">
        <v>34184</v>
      </c>
      <c r="I8318" t="s">
        <v>3</v>
      </c>
      <c r="J8318">
        <v>15.77</v>
      </c>
    </row>
    <row r="8319" spans="1:10" x14ac:dyDescent="0.2">
      <c r="A8319" t="s">
        <v>8560</v>
      </c>
      <c r="B8319" t="s">
        <v>34185</v>
      </c>
      <c r="I8319" t="s">
        <v>3</v>
      </c>
      <c r="J8319">
        <v>21.98</v>
      </c>
    </row>
    <row r="8320" spans="1:10" x14ac:dyDescent="0.2">
      <c r="A8320" t="s">
        <v>8561</v>
      </c>
      <c r="B8320" t="s">
        <v>34185</v>
      </c>
      <c r="I8320" t="s">
        <v>3</v>
      </c>
      <c r="J8320">
        <v>20.52</v>
      </c>
    </row>
    <row r="8321" spans="1:10" x14ac:dyDescent="0.2">
      <c r="A8321" t="s">
        <v>8562</v>
      </c>
      <c r="B8321" t="s">
        <v>34186</v>
      </c>
      <c r="I8321" t="s">
        <v>3</v>
      </c>
      <c r="J8321">
        <v>17.600000000000001</v>
      </c>
    </row>
    <row r="8322" spans="1:10" x14ac:dyDescent="0.2">
      <c r="A8322" t="s">
        <v>8563</v>
      </c>
      <c r="B8322" t="s">
        <v>34186</v>
      </c>
      <c r="I8322" t="s">
        <v>3</v>
      </c>
      <c r="J8322">
        <v>16.72</v>
      </c>
    </row>
    <row r="8323" spans="1:10" x14ac:dyDescent="0.2">
      <c r="A8323" t="s">
        <v>8564</v>
      </c>
      <c r="B8323" t="s">
        <v>34187</v>
      </c>
      <c r="I8323" t="s">
        <v>3</v>
      </c>
      <c r="J8323">
        <v>14.98</v>
      </c>
    </row>
    <row r="8324" spans="1:10" x14ac:dyDescent="0.2">
      <c r="A8324" t="s">
        <v>8565</v>
      </c>
      <c r="B8324" t="s">
        <v>34187</v>
      </c>
      <c r="I8324" t="s">
        <v>3</v>
      </c>
      <c r="J8324">
        <v>14.25</v>
      </c>
    </row>
    <row r="8325" spans="1:10" x14ac:dyDescent="0.2">
      <c r="A8325" t="s">
        <v>8566</v>
      </c>
      <c r="B8325" t="s">
        <v>8567</v>
      </c>
      <c r="I8325" t="s">
        <v>3</v>
      </c>
      <c r="J8325">
        <v>8.86</v>
      </c>
    </row>
    <row r="8326" spans="1:10" x14ac:dyDescent="0.2">
      <c r="A8326" t="s">
        <v>8568</v>
      </c>
      <c r="B8326" t="s">
        <v>8567</v>
      </c>
      <c r="I8326" t="s">
        <v>3</v>
      </c>
      <c r="J8326">
        <v>8.76</v>
      </c>
    </row>
    <row r="8327" spans="1:10" x14ac:dyDescent="0.2">
      <c r="A8327" t="s">
        <v>8569</v>
      </c>
      <c r="B8327" t="s">
        <v>34188</v>
      </c>
      <c r="I8327" t="s">
        <v>3</v>
      </c>
      <c r="J8327">
        <v>13.07</v>
      </c>
    </row>
    <row r="8328" spans="1:10" x14ac:dyDescent="0.2">
      <c r="A8328" t="s">
        <v>8570</v>
      </c>
      <c r="B8328" t="s">
        <v>34188</v>
      </c>
      <c r="I8328" t="s">
        <v>3</v>
      </c>
      <c r="J8328">
        <v>12.05</v>
      </c>
    </row>
    <row r="8329" spans="1:10" x14ac:dyDescent="0.2">
      <c r="A8329" t="s">
        <v>8571</v>
      </c>
      <c r="B8329" t="s">
        <v>34189</v>
      </c>
      <c r="I8329" t="s">
        <v>3</v>
      </c>
      <c r="J8329">
        <v>32.590000000000003</v>
      </c>
    </row>
    <row r="8330" spans="1:10" x14ac:dyDescent="0.2">
      <c r="A8330" t="s">
        <v>8572</v>
      </c>
      <c r="B8330" t="s">
        <v>34189</v>
      </c>
      <c r="I8330" t="s">
        <v>3</v>
      </c>
      <c r="J8330">
        <v>31.67</v>
      </c>
    </row>
    <row r="8331" spans="1:10" x14ac:dyDescent="0.2">
      <c r="A8331" t="s">
        <v>8573</v>
      </c>
      <c r="B8331" t="s">
        <v>34190</v>
      </c>
      <c r="I8331" t="s">
        <v>3</v>
      </c>
      <c r="J8331">
        <v>14.83</v>
      </c>
    </row>
    <row r="8332" spans="1:10" x14ac:dyDescent="0.2">
      <c r="A8332" t="s">
        <v>8574</v>
      </c>
      <c r="B8332" t="s">
        <v>34190</v>
      </c>
      <c r="I8332" t="s">
        <v>3</v>
      </c>
      <c r="J8332">
        <v>13.7</v>
      </c>
    </row>
    <row r="8333" spans="1:10" x14ac:dyDescent="0.2">
      <c r="A8333" t="s">
        <v>8575</v>
      </c>
      <c r="B8333" t="s">
        <v>34191</v>
      </c>
      <c r="I8333" t="s">
        <v>3</v>
      </c>
      <c r="J8333">
        <v>29.76</v>
      </c>
    </row>
    <row r="8334" spans="1:10" x14ac:dyDescent="0.2">
      <c r="A8334" t="s">
        <v>8576</v>
      </c>
      <c r="B8334" t="s">
        <v>34191</v>
      </c>
      <c r="I8334" t="s">
        <v>3</v>
      </c>
      <c r="J8334">
        <v>27.61</v>
      </c>
    </row>
    <row r="8335" spans="1:10" x14ac:dyDescent="0.2">
      <c r="A8335" t="s">
        <v>8577</v>
      </c>
      <c r="B8335" t="s">
        <v>34192</v>
      </c>
      <c r="I8335" t="s">
        <v>3</v>
      </c>
      <c r="J8335">
        <v>40.68</v>
      </c>
    </row>
    <row r="8336" spans="1:10" x14ac:dyDescent="0.2">
      <c r="A8336" t="s">
        <v>8578</v>
      </c>
      <c r="B8336" t="s">
        <v>34192</v>
      </c>
      <c r="I8336" t="s">
        <v>3</v>
      </c>
      <c r="J8336">
        <v>38.53</v>
      </c>
    </row>
    <row r="8337" spans="1:10" x14ac:dyDescent="0.2">
      <c r="A8337" t="s">
        <v>8579</v>
      </c>
      <c r="B8337" t="s">
        <v>34193</v>
      </c>
      <c r="I8337" t="s">
        <v>3</v>
      </c>
      <c r="J8337">
        <v>6.49</v>
      </c>
    </row>
    <row r="8338" spans="1:10" x14ac:dyDescent="0.2">
      <c r="A8338" t="s">
        <v>8580</v>
      </c>
      <c r="B8338" t="s">
        <v>34193</v>
      </c>
      <c r="I8338" t="s">
        <v>3</v>
      </c>
      <c r="J8338">
        <v>5.64</v>
      </c>
    </row>
    <row r="8339" spans="1:10" x14ac:dyDescent="0.2">
      <c r="A8339" t="s">
        <v>8581</v>
      </c>
      <c r="B8339" t="s">
        <v>34194</v>
      </c>
      <c r="I8339" t="s">
        <v>3</v>
      </c>
      <c r="J8339">
        <v>6.49</v>
      </c>
    </row>
    <row r="8340" spans="1:10" x14ac:dyDescent="0.2">
      <c r="A8340" t="s">
        <v>8582</v>
      </c>
      <c r="B8340" t="s">
        <v>34194</v>
      </c>
      <c r="I8340" t="s">
        <v>3</v>
      </c>
      <c r="J8340">
        <v>5.64</v>
      </c>
    </row>
    <row r="8341" spans="1:10" x14ac:dyDescent="0.2">
      <c r="A8341" t="s">
        <v>27782</v>
      </c>
      <c r="B8341" t="s">
        <v>34195</v>
      </c>
      <c r="I8341" t="s">
        <v>5</v>
      </c>
      <c r="J8341">
        <v>20.47</v>
      </c>
    </row>
    <row r="8342" spans="1:10" x14ac:dyDescent="0.2">
      <c r="A8342" t="s">
        <v>27783</v>
      </c>
      <c r="B8342" t="s">
        <v>34195</v>
      </c>
      <c r="I8342" t="s">
        <v>5</v>
      </c>
      <c r="J8342">
        <v>19.95</v>
      </c>
    </row>
    <row r="8343" spans="1:10" x14ac:dyDescent="0.2">
      <c r="A8343" t="s">
        <v>8583</v>
      </c>
      <c r="B8343" t="s">
        <v>34196</v>
      </c>
      <c r="I8343" t="s">
        <v>3</v>
      </c>
      <c r="J8343">
        <v>120.9</v>
      </c>
    </row>
    <row r="8344" spans="1:10" x14ac:dyDescent="0.2">
      <c r="A8344" t="s">
        <v>8584</v>
      </c>
      <c r="B8344" t="s">
        <v>34196</v>
      </c>
      <c r="I8344" t="s">
        <v>3</v>
      </c>
      <c r="J8344">
        <v>120.85</v>
      </c>
    </row>
    <row r="8345" spans="1:10" x14ac:dyDescent="0.2">
      <c r="A8345" t="s">
        <v>8585</v>
      </c>
      <c r="B8345" t="s">
        <v>34197</v>
      </c>
      <c r="I8345" t="s">
        <v>5</v>
      </c>
      <c r="J8345">
        <v>66.040000000000006</v>
      </c>
    </row>
    <row r="8346" spans="1:10" x14ac:dyDescent="0.2">
      <c r="A8346" t="s">
        <v>8586</v>
      </c>
      <c r="B8346" t="s">
        <v>34197</v>
      </c>
      <c r="I8346" t="s">
        <v>5</v>
      </c>
      <c r="J8346">
        <v>61.69</v>
      </c>
    </row>
    <row r="8347" spans="1:10" x14ac:dyDescent="0.2">
      <c r="A8347" t="s">
        <v>8587</v>
      </c>
      <c r="B8347" t="s">
        <v>34198</v>
      </c>
      <c r="I8347" t="s">
        <v>3</v>
      </c>
      <c r="J8347">
        <v>7.83</v>
      </c>
    </row>
    <row r="8348" spans="1:10" x14ac:dyDescent="0.2">
      <c r="A8348" t="s">
        <v>8588</v>
      </c>
      <c r="B8348" t="s">
        <v>34198</v>
      </c>
      <c r="I8348" t="s">
        <v>3</v>
      </c>
      <c r="J8348">
        <v>6.79</v>
      </c>
    </row>
    <row r="8349" spans="1:10" x14ac:dyDescent="0.2">
      <c r="A8349" t="s">
        <v>8589</v>
      </c>
      <c r="B8349" t="s">
        <v>34199</v>
      </c>
      <c r="I8349" t="s">
        <v>3</v>
      </c>
      <c r="J8349">
        <v>7.05</v>
      </c>
    </row>
    <row r="8350" spans="1:10" x14ac:dyDescent="0.2">
      <c r="A8350" t="s">
        <v>8590</v>
      </c>
      <c r="B8350" t="s">
        <v>34199</v>
      </c>
      <c r="I8350" t="s">
        <v>3</v>
      </c>
      <c r="J8350">
        <v>6.11</v>
      </c>
    </row>
    <row r="8351" spans="1:10" x14ac:dyDescent="0.2">
      <c r="A8351" t="s">
        <v>8591</v>
      </c>
      <c r="B8351" t="s">
        <v>34200</v>
      </c>
      <c r="I8351" t="s">
        <v>3</v>
      </c>
      <c r="J8351">
        <v>5.48</v>
      </c>
    </row>
    <row r="8352" spans="1:10" x14ac:dyDescent="0.2">
      <c r="A8352" t="s">
        <v>8592</v>
      </c>
      <c r="B8352" t="s">
        <v>34200</v>
      </c>
      <c r="I8352" t="s">
        <v>3</v>
      </c>
      <c r="J8352">
        <v>4.75</v>
      </c>
    </row>
    <row r="8353" spans="1:10" x14ac:dyDescent="0.2">
      <c r="A8353" t="s">
        <v>8593</v>
      </c>
      <c r="B8353" t="s">
        <v>34201</v>
      </c>
      <c r="I8353" t="s">
        <v>5</v>
      </c>
      <c r="J8353">
        <v>2.5</v>
      </c>
    </row>
    <row r="8354" spans="1:10" x14ac:dyDescent="0.2">
      <c r="A8354" t="s">
        <v>8594</v>
      </c>
      <c r="B8354" t="s">
        <v>34201</v>
      </c>
      <c r="I8354" t="s">
        <v>5</v>
      </c>
      <c r="J8354">
        <v>2.17</v>
      </c>
    </row>
    <row r="8355" spans="1:10" x14ac:dyDescent="0.2">
      <c r="A8355" t="s">
        <v>8595</v>
      </c>
      <c r="B8355" t="s">
        <v>34202</v>
      </c>
      <c r="I8355" t="s">
        <v>3</v>
      </c>
      <c r="J8355">
        <v>2.15</v>
      </c>
    </row>
    <row r="8356" spans="1:10" x14ac:dyDescent="0.2">
      <c r="A8356" t="s">
        <v>8596</v>
      </c>
      <c r="B8356" t="s">
        <v>34202</v>
      </c>
      <c r="I8356" t="s">
        <v>3</v>
      </c>
      <c r="J8356">
        <v>1.87</v>
      </c>
    </row>
    <row r="8357" spans="1:10" x14ac:dyDescent="0.2">
      <c r="A8357" t="s">
        <v>8597</v>
      </c>
      <c r="B8357" t="s">
        <v>34203</v>
      </c>
      <c r="I8357" t="s">
        <v>3</v>
      </c>
      <c r="J8357">
        <v>4.3099999999999996</v>
      </c>
    </row>
    <row r="8358" spans="1:10" x14ac:dyDescent="0.2">
      <c r="A8358" t="s">
        <v>8598</v>
      </c>
      <c r="B8358" t="s">
        <v>34203</v>
      </c>
      <c r="I8358" t="s">
        <v>3</v>
      </c>
      <c r="J8358">
        <v>3.74</v>
      </c>
    </row>
    <row r="8359" spans="1:10" x14ac:dyDescent="0.2">
      <c r="A8359" t="s">
        <v>8599</v>
      </c>
      <c r="B8359" t="s">
        <v>34204</v>
      </c>
      <c r="I8359" t="s">
        <v>3</v>
      </c>
      <c r="J8359">
        <v>6.47</v>
      </c>
    </row>
    <row r="8360" spans="1:10" x14ac:dyDescent="0.2">
      <c r="A8360" t="s">
        <v>8600</v>
      </c>
      <c r="B8360" t="s">
        <v>34204</v>
      </c>
      <c r="I8360" t="s">
        <v>3</v>
      </c>
      <c r="J8360">
        <v>5.61</v>
      </c>
    </row>
    <row r="8361" spans="1:10" x14ac:dyDescent="0.2">
      <c r="A8361" t="s">
        <v>8601</v>
      </c>
      <c r="B8361" t="s">
        <v>34205</v>
      </c>
      <c r="I8361" t="s">
        <v>3</v>
      </c>
      <c r="J8361">
        <v>8.6300000000000008</v>
      </c>
    </row>
    <row r="8362" spans="1:10" x14ac:dyDescent="0.2">
      <c r="A8362" t="s">
        <v>8602</v>
      </c>
      <c r="B8362" t="s">
        <v>34205</v>
      </c>
      <c r="I8362" t="s">
        <v>3</v>
      </c>
      <c r="J8362">
        <v>7.48</v>
      </c>
    </row>
    <row r="8363" spans="1:10" x14ac:dyDescent="0.2">
      <c r="A8363" t="s">
        <v>8603</v>
      </c>
      <c r="B8363" t="s">
        <v>34206</v>
      </c>
      <c r="I8363" t="s">
        <v>3</v>
      </c>
      <c r="J8363">
        <v>13.49</v>
      </c>
    </row>
    <row r="8364" spans="1:10" x14ac:dyDescent="0.2">
      <c r="A8364" t="s">
        <v>8604</v>
      </c>
      <c r="B8364" t="s">
        <v>34206</v>
      </c>
      <c r="I8364" t="s">
        <v>3</v>
      </c>
      <c r="J8364">
        <v>11.69</v>
      </c>
    </row>
    <row r="8365" spans="1:10" x14ac:dyDescent="0.2">
      <c r="A8365" t="s">
        <v>8605</v>
      </c>
      <c r="B8365" t="s">
        <v>34207</v>
      </c>
      <c r="I8365" t="s">
        <v>3</v>
      </c>
      <c r="J8365">
        <v>33.04</v>
      </c>
    </row>
    <row r="8366" spans="1:10" x14ac:dyDescent="0.2">
      <c r="A8366" t="s">
        <v>8606</v>
      </c>
      <c r="B8366" t="s">
        <v>34207</v>
      </c>
      <c r="I8366" t="s">
        <v>3</v>
      </c>
      <c r="J8366">
        <v>31.63</v>
      </c>
    </row>
    <row r="8367" spans="1:10" x14ac:dyDescent="0.2">
      <c r="A8367" t="s">
        <v>8607</v>
      </c>
      <c r="B8367" t="s">
        <v>34208</v>
      </c>
      <c r="I8367" t="s">
        <v>3</v>
      </c>
      <c r="J8367">
        <v>7.83</v>
      </c>
    </row>
    <row r="8368" spans="1:10" x14ac:dyDescent="0.2">
      <c r="A8368" t="s">
        <v>8608</v>
      </c>
      <c r="B8368" t="s">
        <v>34208</v>
      </c>
      <c r="I8368" t="s">
        <v>3</v>
      </c>
      <c r="J8368">
        <v>6.79</v>
      </c>
    </row>
    <row r="8369" spans="1:10" x14ac:dyDescent="0.2">
      <c r="A8369" t="s">
        <v>8609</v>
      </c>
      <c r="B8369" t="s">
        <v>34209</v>
      </c>
      <c r="I8369" t="s">
        <v>5</v>
      </c>
      <c r="J8369">
        <v>0.78</v>
      </c>
    </row>
    <row r="8370" spans="1:10" x14ac:dyDescent="0.2">
      <c r="A8370" t="s">
        <v>8610</v>
      </c>
      <c r="B8370" t="s">
        <v>34209</v>
      </c>
      <c r="I8370" t="s">
        <v>5</v>
      </c>
      <c r="J8370">
        <v>0.67</v>
      </c>
    </row>
    <row r="8371" spans="1:10" x14ac:dyDescent="0.2">
      <c r="A8371" t="s">
        <v>27784</v>
      </c>
      <c r="B8371" t="s">
        <v>34210</v>
      </c>
      <c r="I8371" t="s">
        <v>5</v>
      </c>
      <c r="J8371">
        <v>1.65</v>
      </c>
    </row>
    <row r="8372" spans="1:10" x14ac:dyDescent="0.2">
      <c r="A8372" t="s">
        <v>27785</v>
      </c>
      <c r="B8372" t="s">
        <v>34210</v>
      </c>
      <c r="I8372" t="s">
        <v>5</v>
      </c>
      <c r="J8372">
        <v>1.65</v>
      </c>
    </row>
    <row r="8373" spans="1:10" x14ac:dyDescent="0.2">
      <c r="A8373" t="s">
        <v>27786</v>
      </c>
      <c r="B8373" t="s">
        <v>34211</v>
      </c>
      <c r="I8373" t="s">
        <v>5</v>
      </c>
      <c r="J8373">
        <v>10.82</v>
      </c>
    </row>
    <row r="8374" spans="1:10" x14ac:dyDescent="0.2">
      <c r="A8374" t="s">
        <v>27787</v>
      </c>
      <c r="B8374" t="s">
        <v>34211</v>
      </c>
      <c r="I8374" t="s">
        <v>5</v>
      </c>
      <c r="J8374">
        <v>10.82</v>
      </c>
    </row>
    <row r="8375" spans="1:10" x14ac:dyDescent="0.2">
      <c r="A8375" t="s">
        <v>27788</v>
      </c>
      <c r="B8375" t="s">
        <v>34212</v>
      </c>
      <c r="I8375" t="s">
        <v>5</v>
      </c>
      <c r="J8375">
        <v>18</v>
      </c>
    </row>
    <row r="8376" spans="1:10" x14ac:dyDescent="0.2">
      <c r="A8376" t="s">
        <v>27789</v>
      </c>
      <c r="B8376" t="s">
        <v>34212</v>
      </c>
      <c r="I8376" t="s">
        <v>5</v>
      </c>
      <c r="J8376">
        <v>18</v>
      </c>
    </row>
    <row r="8377" spans="1:10" x14ac:dyDescent="0.2">
      <c r="A8377" t="s">
        <v>27790</v>
      </c>
      <c r="B8377" t="s">
        <v>34213</v>
      </c>
      <c r="I8377" t="s">
        <v>5</v>
      </c>
      <c r="J8377">
        <v>12.8</v>
      </c>
    </row>
    <row r="8378" spans="1:10" x14ac:dyDescent="0.2">
      <c r="A8378" t="s">
        <v>27791</v>
      </c>
      <c r="B8378" t="s">
        <v>34213</v>
      </c>
      <c r="I8378" t="s">
        <v>5</v>
      </c>
      <c r="J8378">
        <v>12.8</v>
      </c>
    </row>
    <row r="8379" spans="1:10" x14ac:dyDescent="0.2">
      <c r="A8379" t="s">
        <v>27792</v>
      </c>
      <c r="B8379" t="s">
        <v>34214</v>
      </c>
      <c r="I8379" t="s">
        <v>5</v>
      </c>
      <c r="J8379">
        <v>55</v>
      </c>
    </row>
    <row r="8380" spans="1:10" x14ac:dyDescent="0.2">
      <c r="A8380" t="s">
        <v>27793</v>
      </c>
      <c r="B8380" t="s">
        <v>34214</v>
      </c>
      <c r="I8380" t="s">
        <v>5</v>
      </c>
      <c r="J8380">
        <v>55</v>
      </c>
    </row>
    <row r="8381" spans="1:10" x14ac:dyDescent="0.2">
      <c r="A8381" t="s">
        <v>27794</v>
      </c>
      <c r="B8381" t="s">
        <v>34215</v>
      </c>
      <c r="I8381" t="s">
        <v>5</v>
      </c>
      <c r="J8381">
        <v>350</v>
      </c>
    </row>
    <row r="8382" spans="1:10" x14ac:dyDescent="0.2">
      <c r="A8382" t="s">
        <v>27795</v>
      </c>
      <c r="B8382" t="s">
        <v>34215</v>
      </c>
      <c r="I8382" t="s">
        <v>5</v>
      </c>
      <c r="J8382">
        <v>350</v>
      </c>
    </row>
    <row r="8383" spans="1:10" x14ac:dyDescent="0.2">
      <c r="A8383" t="s">
        <v>27796</v>
      </c>
      <c r="B8383" t="s">
        <v>34216</v>
      </c>
      <c r="I8383" t="s">
        <v>5</v>
      </c>
      <c r="J8383">
        <v>391.4</v>
      </c>
    </row>
    <row r="8384" spans="1:10" x14ac:dyDescent="0.2">
      <c r="A8384" t="s">
        <v>27797</v>
      </c>
      <c r="B8384" t="s">
        <v>34216</v>
      </c>
      <c r="I8384" t="s">
        <v>5</v>
      </c>
      <c r="J8384">
        <v>391.4</v>
      </c>
    </row>
    <row r="8385" spans="1:10" x14ac:dyDescent="0.2">
      <c r="A8385" t="s">
        <v>27798</v>
      </c>
      <c r="B8385" t="s">
        <v>34217</v>
      </c>
      <c r="I8385" t="s">
        <v>5</v>
      </c>
      <c r="J8385">
        <v>510</v>
      </c>
    </row>
    <row r="8386" spans="1:10" x14ac:dyDescent="0.2">
      <c r="A8386" t="s">
        <v>27799</v>
      </c>
      <c r="B8386" t="s">
        <v>34217</v>
      </c>
      <c r="I8386" t="s">
        <v>5</v>
      </c>
      <c r="J8386">
        <v>510</v>
      </c>
    </row>
    <row r="8387" spans="1:10" x14ac:dyDescent="0.2">
      <c r="A8387" t="s">
        <v>27800</v>
      </c>
      <c r="B8387" t="s">
        <v>34218</v>
      </c>
      <c r="I8387" t="s">
        <v>5</v>
      </c>
      <c r="J8387">
        <v>61.8</v>
      </c>
    </row>
    <row r="8388" spans="1:10" x14ac:dyDescent="0.2">
      <c r="A8388" t="s">
        <v>27801</v>
      </c>
      <c r="B8388" t="s">
        <v>34218</v>
      </c>
      <c r="I8388" t="s">
        <v>5</v>
      </c>
      <c r="J8388">
        <v>61.8</v>
      </c>
    </row>
    <row r="8389" spans="1:10" x14ac:dyDescent="0.2">
      <c r="A8389" t="s">
        <v>27802</v>
      </c>
      <c r="B8389" t="s">
        <v>34219</v>
      </c>
      <c r="I8389" t="s">
        <v>5</v>
      </c>
      <c r="J8389">
        <v>72.099999999999994</v>
      </c>
    </row>
    <row r="8390" spans="1:10" x14ac:dyDescent="0.2">
      <c r="A8390" t="s">
        <v>27803</v>
      </c>
      <c r="B8390" t="s">
        <v>34219</v>
      </c>
      <c r="I8390" t="s">
        <v>5</v>
      </c>
      <c r="J8390">
        <v>72.099999999999994</v>
      </c>
    </row>
    <row r="8391" spans="1:10" x14ac:dyDescent="0.2">
      <c r="A8391" t="s">
        <v>27804</v>
      </c>
      <c r="B8391" t="s">
        <v>34220</v>
      </c>
      <c r="I8391" t="s">
        <v>5</v>
      </c>
      <c r="J8391">
        <v>20.6</v>
      </c>
    </row>
    <row r="8392" spans="1:10" x14ac:dyDescent="0.2">
      <c r="A8392" t="s">
        <v>27805</v>
      </c>
      <c r="B8392" t="s">
        <v>34220</v>
      </c>
      <c r="I8392" t="s">
        <v>5</v>
      </c>
      <c r="J8392">
        <v>20.6</v>
      </c>
    </row>
    <row r="8393" spans="1:10" x14ac:dyDescent="0.2">
      <c r="A8393" t="s">
        <v>27806</v>
      </c>
      <c r="B8393" t="s">
        <v>34221</v>
      </c>
      <c r="I8393" t="s">
        <v>3</v>
      </c>
      <c r="J8393">
        <v>38.4</v>
      </c>
    </row>
    <row r="8394" spans="1:10" x14ac:dyDescent="0.2">
      <c r="A8394" t="s">
        <v>27807</v>
      </c>
      <c r="B8394" t="s">
        <v>34221</v>
      </c>
      <c r="I8394" t="s">
        <v>3</v>
      </c>
      <c r="J8394">
        <v>38.4</v>
      </c>
    </row>
    <row r="8395" spans="1:10" x14ac:dyDescent="0.2">
      <c r="A8395" t="s">
        <v>27808</v>
      </c>
      <c r="B8395" t="s">
        <v>34222</v>
      </c>
      <c r="I8395" t="s">
        <v>3</v>
      </c>
      <c r="J8395">
        <v>25.6</v>
      </c>
    </row>
    <row r="8396" spans="1:10" x14ac:dyDescent="0.2">
      <c r="A8396" t="s">
        <v>27809</v>
      </c>
      <c r="B8396" t="s">
        <v>34222</v>
      </c>
      <c r="I8396" t="s">
        <v>3</v>
      </c>
      <c r="J8396">
        <v>25.6</v>
      </c>
    </row>
    <row r="8397" spans="1:10" x14ac:dyDescent="0.2">
      <c r="A8397" t="s">
        <v>27810</v>
      </c>
      <c r="B8397" t="s">
        <v>34223</v>
      </c>
      <c r="I8397" t="s">
        <v>3</v>
      </c>
      <c r="J8397">
        <v>96</v>
      </c>
    </row>
    <row r="8398" spans="1:10" x14ac:dyDescent="0.2">
      <c r="A8398" t="s">
        <v>27811</v>
      </c>
      <c r="B8398" t="s">
        <v>34223</v>
      </c>
      <c r="I8398" t="s">
        <v>3</v>
      </c>
      <c r="J8398">
        <v>96</v>
      </c>
    </row>
    <row r="8399" spans="1:10" x14ac:dyDescent="0.2">
      <c r="A8399" t="s">
        <v>27812</v>
      </c>
      <c r="B8399" t="s">
        <v>34224</v>
      </c>
      <c r="I8399" t="s">
        <v>3</v>
      </c>
      <c r="J8399">
        <v>81.599999999999994</v>
      </c>
    </row>
    <row r="8400" spans="1:10" x14ac:dyDescent="0.2">
      <c r="A8400" t="s">
        <v>27813</v>
      </c>
      <c r="B8400" t="s">
        <v>34224</v>
      </c>
      <c r="I8400" t="s">
        <v>3</v>
      </c>
      <c r="J8400">
        <v>81.599999999999994</v>
      </c>
    </row>
    <row r="8401" spans="1:10" x14ac:dyDescent="0.2">
      <c r="A8401" t="s">
        <v>27814</v>
      </c>
      <c r="B8401" t="s">
        <v>34225</v>
      </c>
      <c r="I8401" t="s">
        <v>3</v>
      </c>
      <c r="J8401">
        <v>153.6</v>
      </c>
    </row>
    <row r="8402" spans="1:10" x14ac:dyDescent="0.2">
      <c r="A8402" t="s">
        <v>27815</v>
      </c>
      <c r="B8402" t="s">
        <v>34225</v>
      </c>
      <c r="I8402" t="s">
        <v>3</v>
      </c>
      <c r="J8402">
        <v>153.6</v>
      </c>
    </row>
    <row r="8403" spans="1:10" x14ac:dyDescent="0.2">
      <c r="A8403" t="s">
        <v>27816</v>
      </c>
      <c r="B8403" t="s">
        <v>34226</v>
      </c>
      <c r="I8403" t="s">
        <v>3</v>
      </c>
      <c r="J8403">
        <v>53.76</v>
      </c>
    </row>
    <row r="8404" spans="1:10" x14ac:dyDescent="0.2">
      <c r="A8404" t="s">
        <v>27817</v>
      </c>
      <c r="B8404" t="s">
        <v>34226</v>
      </c>
      <c r="I8404" t="s">
        <v>3</v>
      </c>
      <c r="J8404">
        <v>53.76</v>
      </c>
    </row>
    <row r="8405" spans="1:10" x14ac:dyDescent="0.2">
      <c r="A8405" t="s">
        <v>27818</v>
      </c>
      <c r="B8405" t="s">
        <v>34227</v>
      </c>
      <c r="I8405" t="s">
        <v>3</v>
      </c>
      <c r="J8405">
        <v>244.48</v>
      </c>
    </row>
    <row r="8406" spans="1:10" x14ac:dyDescent="0.2">
      <c r="A8406" t="s">
        <v>27819</v>
      </c>
      <c r="B8406" t="s">
        <v>34227</v>
      </c>
      <c r="I8406" t="s">
        <v>3</v>
      </c>
      <c r="J8406">
        <v>244.48</v>
      </c>
    </row>
    <row r="8407" spans="1:10" x14ac:dyDescent="0.2">
      <c r="A8407" t="s">
        <v>27820</v>
      </c>
      <c r="B8407" t="s">
        <v>34228</v>
      </c>
      <c r="I8407" t="s">
        <v>3</v>
      </c>
      <c r="J8407">
        <v>60</v>
      </c>
    </row>
    <row r="8408" spans="1:10" x14ac:dyDescent="0.2">
      <c r="A8408" t="s">
        <v>27821</v>
      </c>
      <c r="B8408" t="s">
        <v>34228</v>
      </c>
      <c r="I8408" t="s">
        <v>3</v>
      </c>
      <c r="J8408">
        <v>60</v>
      </c>
    </row>
    <row r="8409" spans="1:10" x14ac:dyDescent="0.2">
      <c r="A8409" t="s">
        <v>27822</v>
      </c>
      <c r="B8409" t="s">
        <v>34229</v>
      </c>
      <c r="I8409" t="s">
        <v>3</v>
      </c>
      <c r="J8409">
        <v>46.25</v>
      </c>
    </row>
    <row r="8410" spans="1:10" x14ac:dyDescent="0.2">
      <c r="A8410" t="s">
        <v>27823</v>
      </c>
      <c r="B8410" t="s">
        <v>34229</v>
      </c>
      <c r="I8410" t="s">
        <v>3</v>
      </c>
      <c r="J8410">
        <v>46.25</v>
      </c>
    </row>
    <row r="8411" spans="1:10" x14ac:dyDescent="0.2">
      <c r="A8411" t="s">
        <v>27824</v>
      </c>
      <c r="B8411" t="s">
        <v>34230</v>
      </c>
      <c r="I8411" t="s">
        <v>3</v>
      </c>
      <c r="J8411">
        <v>128.75</v>
      </c>
    </row>
    <row r="8412" spans="1:10" x14ac:dyDescent="0.2">
      <c r="A8412" t="s">
        <v>27825</v>
      </c>
      <c r="B8412" t="s">
        <v>34230</v>
      </c>
      <c r="I8412" t="s">
        <v>3</v>
      </c>
      <c r="J8412">
        <v>128.75</v>
      </c>
    </row>
    <row r="8413" spans="1:10" x14ac:dyDescent="0.2">
      <c r="A8413" t="s">
        <v>27826</v>
      </c>
      <c r="B8413" t="s">
        <v>34231</v>
      </c>
      <c r="I8413" t="s">
        <v>3</v>
      </c>
      <c r="J8413">
        <v>64.5</v>
      </c>
    </row>
    <row r="8414" spans="1:10" x14ac:dyDescent="0.2">
      <c r="A8414" t="s">
        <v>27827</v>
      </c>
      <c r="B8414" t="s">
        <v>34231</v>
      </c>
      <c r="I8414" t="s">
        <v>3</v>
      </c>
      <c r="J8414">
        <v>64.5</v>
      </c>
    </row>
    <row r="8415" spans="1:10" x14ac:dyDescent="0.2">
      <c r="A8415" t="s">
        <v>8611</v>
      </c>
      <c r="B8415" t="s">
        <v>34232</v>
      </c>
      <c r="I8415" t="s">
        <v>5</v>
      </c>
      <c r="J8415">
        <v>192.92</v>
      </c>
    </row>
    <row r="8416" spans="1:10" x14ac:dyDescent="0.2">
      <c r="A8416" t="s">
        <v>8612</v>
      </c>
      <c r="B8416" t="s">
        <v>34232</v>
      </c>
      <c r="I8416" t="s">
        <v>5</v>
      </c>
      <c r="J8416">
        <v>184.34</v>
      </c>
    </row>
    <row r="8417" spans="1:10" x14ac:dyDescent="0.2">
      <c r="A8417" t="s">
        <v>8613</v>
      </c>
      <c r="B8417" t="s">
        <v>34233</v>
      </c>
      <c r="I8417" t="s">
        <v>5</v>
      </c>
      <c r="J8417">
        <v>366.06</v>
      </c>
    </row>
    <row r="8418" spans="1:10" x14ac:dyDescent="0.2">
      <c r="A8418" t="s">
        <v>8614</v>
      </c>
      <c r="B8418" t="s">
        <v>34233</v>
      </c>
      <c r="I8418" t="s">
        <v>5</v>
      </c>
      <c r="J8418">
        <v>349.64</v>
      </c>
    </row>
    <row r="8419" spans="1:10" x14ac:dyDescent="0.2">
      <c r="A8419" t="s">
        <v>8615</v>
      </c>
      <c r="B8419" t="s">
        <v>34234</v>
      </c>
      <c r="I8419" t="s">
        <v>5</v>
      </c>
      <c r="J8419">
        <v>617.99</v>
      </c>
    </row>
    <row r="8420" spans="1:10" x14ac:dyDescent="0.2">
      <c r="A8420" t="s">
        <v>8616</v>
      </c>
      <c r="B8420" t="s">
        <v>34234</v>
      </c>
      <c r="I8420" t="s">
        <v>5</v>
      </c>
      <c r="J8420">
        <v>617.99</v>
      </c>
    </row>
    <row r="8421" spans="1:10" x14ac:dyDescent="0.2">
      <c r="A8421" t="s">
        <v>8617</v>
      </c>
      <c r="B8421" t="s">
        <v>34235</v>
      </c>
      <c r="I8421" t="s">
        <v>5</v>
      </c>
      <c r="J8421">
        <v>1358</v>
      </c>
    </row>
    <row r="8422" spans="1:10" x14ac:dyDescent="0.2">
      <c r="A8422" t="s">
        <v>8618</v>
      </c>
      <c r="B8422" t="s">
        <v>34235</v>
      </c>
      <c r="I8422" t="s">
        <v>5</v>
      </c>
      <c r="J8422">
        <v>1358</v>
      </c>
    </row>
    <row r="8423" spans="1:10" x14ac:dyDescent="0.2">
      <c r="A8423" t="s">
        <v>8619</v>
      </c>
      <c r="B8423" t="s">
        <v>34236</v>
      </c>
      <c r="I8423" t="s">
        <v>4</v>
      </c>
      <c r="J8423">
        <v>730.59</v>
      </c>
    </row>
    <row r="8424" spans="1:10" x14ac:dyDescent="0.2">
      <c r="A8424" t="s">
        <v>8620</v>
      </c>
      <c r="B8424" t="s">
        <v>34236</v>
      </c>
      <c r="I8424" t="s">
        <v>4</v>
      </c>
      <c r="J8424">
        <v>702.44</v>
      </c>
    </row>
    <row r="8425" spans="1:10" x14ac:dyDescent="0.2">
      <c r="A8425" t="s">
        <v>8621</v>
      </c>
      <c r="B8425" t="s">
        <v>34237</v>
      </c>
      <c r="I8425" t="s">
        <v>4</v>
      </c>
      <c r="J8425">
        <v>51.82</v>
      </c>
    </row>
    <row r="8426" spans="1:10" x14ac:dyDescent="0.2">
      <c r="A8426" t="s">
        <v>8622</v>
      </c>
      <c r="B8426" t="s">
        <v>34237</v>
      </c>
      <c r="I8426" t="s">
        <v>4</v>
      </c>
      <c r="J8426">
        <v>48.86</v>
      </c>
    </row>
    <row r="8427" spans="1:10" x14ac:dyDescent="0.2">
      <c r="A8427" t="s">
        <v>8623</v>
      </c>
      <c r="B8427" t="s">
        <v>34238</v>
      </c>
      <c r="I8427" t="s">
        <v>4</v>
      </c>
      <c r="J8427">
        <v>103.14</v>
      </c>
    </row>
    <row r="8428" spans="1:10" x14ac:dyDescent="0.2">
      <c r="A8428" t="s">
        <v>8624</v>
      </c>
      <c r="B8428" t="s">
        <v>34238</v>
      </c>
      <c r="I8428" t="s">
        <v>4</v>
      </c>
      <c r="J8428">
        <v>96.93</v>
      </c>
    </row>
    <row r="8429" spans="1:10" x14ac:dyDescent="0.2">
      <c r="A8429" t="s">
        <v>8625</v>
      </c>
      <c r="B8429" t="s">
        <v>34239</v>
      </c>
      <c r="I8429" t="s">
        <v>5</v>
      </c>
      <c r="J8429">
        <v>461</v>
      </c>
    </row>
    <row r="8430" spans="1:10" x14ac:dyDescent="0.2">
      <c r="A8430" t="s">
        <v>8626</v>
      </c>
      <c r="B8430" t="s">
        <v>34239</v>
      </c>
      <c r="I8430" t="s">
        <v>5</v>
      </c>
      <c r="J8430">
        <v>435.38</v>
      </c>
    </row>
    <row r="8431" spans="1:10" x14ac:dyDescent="0.2">
      <c r="A8431" t="s">
        <v>8627</v>
      </c>
      <c r="B8431" t="s">
        <v>34240</v>
      </c>
      <c r="I8431" t="s">
        <v>4</v>
      </c>
      <c r="J8431">
        <v>78.900000000000006</v>
      </c>
    </row>
    <row r="8432" spans="1:10" x14ac:dyDescent="0.2">
      <c r="A8432" t="s">
        <v>8628</v>
      </c>
      <c r="B8432" t="s">
        <v>34240</v>
      </c>
      <c r="I8432" t="s">
        <v>4</v>
      </c>
      <c r="J8432">
        <v>69.75</v>
      </c>
    </row>
    <row r="8433" spans="1:10" x14ac:dyDescent="0.2">
      <c r="A8433" t="s">
        <v>8629</v>
      </c>
      <c r="B8433" t="s">
        <v>34241</v>
      </c>
      <c r="I8433" t="s">
        <v>4</v>
      </c>
      <c r="J8433">
        <v>93.71</v>
      </c>
    </row>
    <row r="8434" spans="1:10" x14ac:dyDescent="0.2">
      <c r="A8434" t="s">
        <v>8630</v>
      </c>
      <c r="B8434" t="s">
        <v>34241</v>
      </c>
      <c r="I8434" t="s">
        <v>4</v>
      </c>
      <c r="J8434">
        <v>88.12</v>
      </c>
    </row>
    <row r="8435" spans="1:10" x14ac:dyDescent="0.2">
      <c r="A8435" t="s">
        <v>8631</v>
      </c>
      <c r="B8435" t="s">
        <v>34242</v>
      </c>
      <c r="I8435" t="s">
        <v>5</v>
      </c>
      <c r="J8435">
        <v>144.09</v>
      </c>
    </row>
    <row r="8436" spans="1:10" x14ac:dyDescent="0.2">
      <c r="A8436" t="s">
        <v>8632</v>
      </c>
      <c r="B8436" t="s">
        <v>34242</v>
      </c>
      <c r="I8436" t="s">
        <v>5</v>
      </c>
      <c r="J8436">
        <v>133.30000000000001</v>
      </c>
    </row>
    <row r="8437" spans="1:10" x14ac:dyDescent="0.2">
      <c r="A8437" t="s">
        <v>8633</v>
      </c>
      <c r="B8437" t="s">
        <v>34243</v>
      </c>
      <c r="I8437" t="s">
        <v>4</v>
      </c>
      <c r="J8437">
        <v>115.78</v>
      </c>
    </row>
    <row r="8438" spans="1:10" x14ac:dyDescent="0.2">
      <c r="A8438" t="s">
        <v>8634</v>
      </c>
      <c r="B8438" t="s">
        <v>34243</v>
      </c>
      <c r="I8438" t="s">
        <v>4</v>
      </c>
      <c r="J8438">
        <v>108.8</v>
      </c>
    </row>
    <row r="8439" spans="1:10" x14ac:dyDescent="0.2">
      <c r="A8439" t="s">
        <v>8635</v>
      </c>
      <c r="B8439" t="s">
        <v>34244</v>
      </c>
      <c r="I8439" t="s">
        <v>4</v>
      </c>
      <c r="J8439">
        <v>5.87</v>
      </c>
    </row>
    <row r="8440" spans="1:10" x14ac:dyDescent="0.2">
      <c r="A8440" t="s">
        <v>8636</v>
      </c>
      <c r="B8440" t="s">
        <v>34244</v>
      </c>
      <c r="I8440" t="s">
        <v>4</v>
      </c>
      <c r="J8440">
        <v>5.3</v>
      </c>
    </row>
    <row r="8441" spans="1:10" x14ac:dyDescent="0.2">
      <c r="A8441" t="s">
        <v>8637</v>
      </c>
      <c r="B8441" t="s">
        <v>34245</v>
      </c>
      <c r="I8441" t="s">
        <v>4</v>
      </c>
      <c r="J8441">
        <v>5.87</v>
      </c>
    </row>
    <row r="8442" spans="1:10" x14ac:dyDescent="0.2">
      <c r="A8442" t="s">
        <v>8638</v>
      </c>
      <c r="B8442" t="s">
        <v>34245</v>
      </c>
      <c r="I8442" t="s">
        <v>4</v>
      </c>
      <c r="J8442">
        <v>5.3</v>
      </c>
    </row>
    <row r="8443" spans="1:10" x14ac:dyDescent="0.2">
      <c r="A8443" t="s">
        <v>8639</v>
      </c>
      <c r="B8443" t="s">
        <v>34246</v>
      </c>
      <c r="I8443" t="s">
        <v>5</v>
      </c>
      <c r="J8443">
        <v>110.33</v>
      </c>
    </row>
    <row r="8444" spans="1:10" x14ac:dyDescent="0.2">
      <c r="A8444" t="s">
        <v>8640</v>
      </c>
      <c r="B8444" t="s">
        <v>34246</v>
      </c>
      <c r="I8444" t="s">
        <v>5</v>
      </c>
      <c r="J8444">
        <v>107.94</v>
      </c>
    </row>
    <row r="8445" spans="1:10" x14ac:dyDescent="0.2">
      <c r="A8445" t="s">
        <v>8641</v>
      </c>
      <c r="B8445" t="s">
        <v>34247</v>
      </c>
      <c r="I8445" t="s">
        <v>5</v>
      </c>
      <c r="J8445">
        <v>245.09</v>
      </c>
    </row>
    <row r="8446" spans="1:10" x14ac:dyDescent="0.2">
      <c r="A8446" t="s">
        <v>8642</v>
      </c>
      <c r="B8446" t="s">
        <v>34247</v>
      </c>
      <c r="I8446" t="s">
        <v>5</v>
      </c>
      <c r="J8446">
        <v>218.01</v>
      </c>
    </row>
    <row r="8447" spans="1:10" x14ac:dyDescent="0.2">
      <c r="A8447" t="s">
        <v>8643</v>
      </c>
      <c r="B8447" t="s">
        <v>34248</v>
      </c>
      <c r="I8447" t="s">
        <v>5</v>
      </c>
      <c r="J8447">
        <v>288.64999999999998</v>
      </c>
    </row>
    <row r="8448" spans="1:10" x14ac:dyDescent="0.2">
      <c r="A8448" t="s">
        <v>8644</v>
      </c>
      <c r="B8448" t="s">
        <v>34248</v>
      </c>
      <c r="I8448" t="s">
        <v>5</v>
      </c>
      <c r="J8448">
        <v>256.54000000000002</v>
      </c>
    </row>
    <row r="8449" spans="1:10" x14ac:dyDescent="0.2">
      <c r="A8449" t="s">
        <v>8645</v>
      </c>
      <c r="B8449" t="s">
        <v>34249</v>
      </c>
      <c r="I8449" t="s">
        <v>5</v>
      </c>
      <c r="J8449">
        <v>234.9</v>
      </c>
    </row>
    <row r="8450" spans="1:10" x14ac:dyDescent="0.2">
      <c r="A8450" t="s">
        <v>8646</v>
      </c>
      <c r="B8450" t="s">
        <v>34249</v>
      </c>
      <c r="I8450" t="s">
        <v>5</v>
      </c>
      <c r="J8450">
        <v>209.19</v>
      </c>
    </row>
    <row r="8451" spans="1:10" x14ac:dyDescent="0.2">
      <c r="A8451" t="s">
        <v>8647</v>
      </c>
      <c r="B8451" t="s">
        <v>34250</v>
      </c>
      <c r="I8451" t="s">
        <v>5</v>
      </c>
      <c r="J8451">
        <v>263.14999999999998</v>
      </c>
    </row>
    <row r="8452" spans="1:10" x14ac:dyDescent="0.2">
      <c r="A8452" t="s">
        <v>8648</v>
      </c>
      <c r="B8452" t="s">
        <v>34250</v>
      </c>
      <c r="I8452" t="s">
        <v>5</v>
      </c>
      <c r="J8452">
        <v>234.05</v>
      </c>
    </row>
    <row r="8453" spans="1:10" x14ac:dyDescent="0.2">
      <c r="A8453" t="s">
        <v>8649</v>
      </c>
      <c r="B8453" t="s">
        <v>34251</v>
      </c>
      <c r="I8453" t="s">
        <v>5</v>
      </c>
      <c r="J8453">
        <v>421.31</v>
      </c>
    </row>
    <row r="8454" spans="1:10" x14ac:dyDescent="0.2">
      <c r="A8454" t="s">
        <v>8650</v>
      </c>
      <c r="B8454" t="s">
        <v>34251</v>
      </c>
      <c r="I8454" t="s">
        <v>5</v>
      </c>
      <c r="J8454">
        <v>417.13</v>
      </c>
    </row>
    <row r="8455" spans="1:10" x14ac:dyDescent="0.2">
      <c r="A8455" t="s">
        <v>8651</v>
      </c>
      <c r="B8455" t="s">
        <v>34252</v>
      </c>
      <c r="I8455" t="s">
        <v>3</v>
      </c>
      <c r="J8455">
        <v>2.5</v>
      </c>
    </row>
    <row r="8456" spans="1:10" x14ac:dyDescent="0.2">
      <c r="A8456" t="s">
        <v>8652</v>
      </c>
      <c r="B8456" t="s">
        <v>34252</v>
      </c>
      <c r="I8456" t="s">
        <v>3</v>
      </c>
      <c r="J8456">
        <v>2.17</v>
      </c>
    </row>
    <row r="8457" spans="1:10" x14ac:dyDescent="0.2">
      <c r="A8457" t="s">
        <v>8653</v>
      </c>
      <c r="B8457" t="s">
        <v>8654</v>
      </c>
      <c r="I8457" t="s">
        <v>3</v>
      </c>
      <c r="J8457">
        <v>1.56</v>
      </c>
    </row>
    <row r="8458" spans="1:10" x14ac:dyDescent="0.2">
      <c r="A8458" t="s">
        <v>8655</v>
      </c>
      <c r="B8458" t="s">
        <v>8654</v>
      </c>
      <c r="I8458" t="s">
        <v>3</v>
      </c>
      <c r="J8458">
        <v>1.35</v>
      </c>
    </row>
    <row r="8459" spans="1:10" x14ac:dyDescent="0.2">
      <c r="A8459" t="s">
        <v>8656</v>
      </c>
      <c r="B8459" t="s">
        <v>8657</v>
      </c>
      <c r="I8459" t="s">
        <v>3</v>
      </c>
      <c r="J8459">
        <v>2.35</v>
      </c>
    </row>
    <row r="8460" spans="1:10" x14ac:dyDescent="0.2">
      <c r="A8460" t="s">
        <v>8658</v>
      </c>
      <c r="B8460" t="s">
        <v>8657</v>
      </c>
      <c r="I8460" t="s">
        <v>3</v>
      </c>
      <c r="J8460">
        <v>2.0299999999999998</v>
      </c>
    </row>
    <row r="8461" spans="1:10" x14ac:dyDescent="0.2">
      <c r="A8461" t="s">
        <v>8659</v>
      </c>
      <c r="B8461" t="s">
        <v>21517</v>
      </c>
      <c r="I8461" t="s">
        <v>5</v>
      </c>
      <c r="J8461">
        <v>22.39</v>
      </c>
    </row>
    <row r="8462" spans="1:10" x14ac:dyDescent="0.2">
      <c r="A8462" t="s">
        <v>8660</v>
      </c>
      <c r="B8462" t="s">
        <v>21517</v>
      </c>
      <c r="I8462" t="s">
        <v>5</v>
      </c>
      <c r="J8462">
        <v>21.87</v>
      </c>
    </row>
    <row r="8463" spans="1:10" x14ac:dyDescent="0.2">
      <c r="A8463" t="s">
        <v>8661</v>
      </c>
      <c r="B8463" t="s">
        <v>34253</v>
      </c>
      <c r="I8463" t="s">
        <v>5</v>
      </c>
      <c r="J8463">
        <v>23.98</v>
      </c>
    </row>
    <row r="8464" spans="1:10" x14ac:dyDescent="0.2">
      <c r="A8464" t="s">
        <v>8662</v>
      </c>
      <c r="B8464" t="s">
        <v>34253</v>
      </c>
      <c r="I8464" t="s">
        <v>5</v>
      </c>
      <c r="J8464">
        <v>23.46</v>
      </c>
    </row>
    <row r="8465" spans="1:10" x14ac:dyDescent="0.2">
      <c r="A8465" t="s">
        <v>8663</v>
      </c>
      <c r="B8465" t="s">
        <v>34254</v>
      </c>
      <c r="I8465" t="s">
        <v>5</v>
      </c>
      <c r="J8465">
        <v>48.1</v>
      </c>
    </row>
    <row r="8466" spans="1:10" x14ac:dyDescent="0.2">
      <c r="A8466" t="s">
        <v>8664</v>
      </c>
      <c r="B8466" t="s">
        <v>34254</v>
      </c>
      <c r="I8466" t="s">
        <v>5</v>
      </c>
      <c r="J8466">
        <v>47.58</v>
      </c>
    </row>
    <row r="8467" spans="1:10" x14ac:dyDescent="0.2">
      <c r="A8467" t="s">
        <v>8665</v>
      </c>
      <c r="B8467" t="s">
        <v>34255</v>
      </c>
      <c r="I8467" t="s">
        <v>8666</v>
      </c>
      <c r="J8467">
        <v>3.13</v>
      </c>
    </row>
    <row r="8468" spans="1:10" x14ac:dyDescent="0.2">
      <c r="A8468" t="s">
        <v>8667</v>
      </c>
      <c r="B8468" t="s">
        <v>34255</v>
      </c>
      <c r="I8468" t="s">
        <v>8666</v>
      </c>
      <c r="J8468">
        <v>2.71</v>
      </c>
    </row>
    <row r="8469" spans="1:10" x14ac:dyDescent="0.2">
      <c r="A8469" t="s">
        <v>8668</v>
      </c>
      <c r="B8469" t="s">
        <v>34256</v>
      </c>
      <c r="I8469" t="s">
        <v>114</v>
      </c>
      <c r="J8469">
        <v>6311.74</v>
      </c>
    </row>
    <row r="8470" spans="1:10" x14ac:dyDescent="0.2">
      <c r="A8470" t="s">
        <v>8669</v>
      </c>
      <c r="B8470" t="s">
        <v>34256</v>
      </c>
      <c r="I8470" t="s">
        <v>114</v>
      </c>
      <c r="J8470">
        <v>5473.59</v>
      </c>
    </row>
    <row r="8471" spans="1:10" x14ac:dyDescent="0.2">
      <c r="A8471" t="s">
        <v>8670</v>
      </c>
      <c r="B8471" t="s">
        <v>8671</v>
      </c>
      <c r="I8471" t="s">
        <v>3</v>
      </c>
      <c r="J8471">
        <v>3.91</v>
      </c>
    </row>
    <row r="8472" spans="1:10" x14ac:dyDescent="0.2">
      <c r="A8472" t="s">
        <v>8672</v>
      </c>
      <c r="B8472" t="s">
        <v>8671</v>
      </c>
      <c r="I8472" t="s">
        <v>3</v>
      </c>
      <c r="J8472">
        <v>3.39</v>
      </c>
    </row>
    <row r="8473" spans="1:10" x14ac:dyDescent="0.2">
      <c r="A8473" t="s">
        <v>8673</v>
      </c>
      <c r="B8473" t="s">
        <v>34257</v>
      </c>
      <c r="I8473" t="s">
        <v>20</v>
      </c>
      <c r="J8473">
        <v>182.99</v>
      </c>
    </row>
    <row r="8474" spans="1:10" x14ac:dyDescent="0.2">
      <c r="A8474" t="s">
        <v>8674</v>
      </c>
      <c r="B8474" t="s">
        <v>34257</v>
      </c>
      <c r="I8474" t="s">
        <v>20</v>
      </c>
      <c r="J8474">
        <v>176.13</v>
      </c>
    </row>
    <row r="8475" spans="1:10" x14ac:dyDescent="0.2">
      <c r="A8475" t="s">
        <v>8675</v>
      </c>
      <c r="B8475" t="s">
        <v>8676</v>
      </c>
      <c r="I8475" t="s">
        <v>114</v>
      </c>
      <c r="J8475">
        <v>5056.3100000000004</v>
      </c>
    </row>
    <row r="8476" spans="1:10" x14ac:dyDescent="0.2">
      <c r="A8476" t="s">
        <v>8677</v>
      </c>
      <c r="B8476" t="s">
        <v>8676</v>
      </c>
      <c r="I8476" t="s">
        <v>114</v>
      </c>
      <c r="J8476">
        <v>4808.83</v>
      </c>
    </row>
    <row r="8477" spans="1:10" x14ac:dyDescent="0.2">
      <c r="A8477" t="s">
        <v>8678</v>
      </c>
      <c r="B8477" t="s">
        <v>8679</v>
      </c>
      <c r="I8477" t="s">
        <v>114</v>
      </c>
      <c r="J8477">
        <v>25.08</v>
      </c>
    </row>
    <row r="8478" spans="1:10" x14ac:dyDescent="0.2">
      <c r="A8478" t="s">
        <v>8680</v>
      </c>
      <c r="B8478" t="s">
        <v>8679</v>
      </c>
      <c r="I8478" t="s">
        <v>114</v>
      </c>
      <c r="J8478">
        <v>21.73</v>
      </c>
    </row>
    <row r="8479" spans="1:10" x14ac:dyDescent="0.2">
      <c r="A8479" t="s">
        <v>8681</v>
      </c>
      <c r="B8479" t="s">
        <v>34258</v>
      </c>
      <c r="I8479" t="s">
        <v>114</v>
      </c>
      <c r="J8479">
        <v>25.08</v>
      </c>
    </row>
    <row r="8480" spans="1:10" x14ac:dyDescent="0.2">
      <c r="A8480" t="s">
        <v>8682</v>
      </c>
      <c r="B8480" t="s">
        <v>34258</v>
      </c>
      <c r="I8480" t="s">
        <v>114</v>
      </c>
      <c r="J8480">
        <v>21.73</v>
      </c>
    </row>
    <row r="8481" spans="1:10" x14ac:dyDescent="0.2">
      <c r="A8481" t="s">
        <v>8683</v>
      </c>
      <c r="B8481" t="s">
        <v>34259</v>
      </c>
      <c r="I8481" t="s">
        <v>114</v>
      </c>
      <c r="J8481">
        <v>25.08</v>
      </c>
    </row>
    <row r="8482" spans="1:10" x14ac:dyDescent="0.2">
      <c r="A8482" t="s">
        <v>8684</v>
      </c>
      <c r="B8482" t="s">
        <v>34259</v>
      </c>
      <c r="I8482" t="s">
        <v>114</v>
      </c>
      <c r="J8482">
        <v>21.73</v>
      </c>
    </row>
    <row r="8483" spans="1:10" x14ac:dyDescent="0.2">
      <c r="A8483" t="s">
        <v>8685</v>
      </c>
      <c r="B8483" t="s">
        <v>34260</v>
      </c>
      <c r="I8483" t="s">
        <v>114</v>
      </c>
      <c r="J8483">
        <v>25.08</v>
      </c>
    </row>
    <row r="8484" spans="1:10" x14ac:dyDescent="0.2">
      <c r="A8484" t="s">
        <v>8686</v>
      </c>
      <c r="B8484" t="s">
        <v>34260</v>
      </c>
      <c r="I8484" t="s">
        <v>114</v>
      </c>
      <c r="J8484">
        <v>21.73</v>
      </c>
    </row>
    <row r="8485" spans="1:10" x14ac:dyDescent="0.2">
      <c r="A8485" t="s">
        <v>8687</v>
      </c>
      <c r="B8485" t="s">
        <v>8688</v>
      </c>
      <c r="I8485" t="s">
        <v>114</v>
      </c>
      <c r="J8485">
        <v>412.46</v>
      </c>
    </row>
    <row r="8486" spans="1:10" x14ac:dyDescent="0.2">
      <c r="A8486" t="s">
        <v>8689</v>
      </c>
      <c r="B8486" t="s">
        <v>8688</v>
      </c>
      <c r="I8486" t="s">
        <v>114</v>
      </c>
      <c r="J8486">
        <v>359.3</v>
      </c>
    </row>
    <row r="8487" spans="1:10" x14ac:dyDescent="0.2">
      <c r="A8487" t="s">
        <v>8690</v>
      </c>
      <c r="B8487" t="s">
        <v>34261</v>
      </c>
      <c r="I8487" t="s">
        <v>114</v>
      </c>
      <c r="J8487">
        <v>327.5</v>
      </c>
    </row>
    <row r="8488" spans="1:10" x14ac:dyDescent="0.2">
      <c r="A8488" t="s">
        <v>8691</v>
      </c>
      <c r="B8488" t="s">
        <v>34261</v>
      </c>
      <c r="I8488" t="s">
        <v>114</v>
      </c>
      <c r="J8488">
        <v>285.08</v>
      </c>
    </row>
    <row r="8489" spans="1:10" x14ac:dyDescent="0.2">
      <c r="A8489" t="s">
        <v>8692</v>
      </c>
      <c r="B8489" t="s">
        <v>8693</v>
      </c>
      <c r="I8489" t="s">
        <v>114</v>
      </c>
      <c r="J8489">
        <v>355.16</v>
      </c>
    </row>
    <row r="8490" spans="1:10" x14ac:dyDescent="0.2">
      <c r="A8490" t="s">
        <v>8694</v>
      </c>
      <c r="B8490" t="s">
        <v>8693</v>
      </c>
      <c r="I8490" t="s">
        <v>114</v>
      </c>
      <c r="J8490">
        <v>308.70999999999998</v>
      </c>
    </row>
    <row r="8491" spans="1:10" x14ac:dyDescent="0.2">
      <c r="A8491" t="s">
        <v>8695</v>
      </c>
      <c r="B8491" t="s">
        <v>34262</v>
      </c>
      <c r="I8491" t="s">
        <v>114</v>
      </c>
      <c r="J8491">
        <v>327.5</v>
      </c>
    </row>
    <row r="8492" spans="1:10" x14ac:dyDescent="0.2">
      <c r="A8492" t="s">
        <v>8696</v>
      </c>
      <c r="B8492" t="s">
        <v>34262</v>
      </c>
      <c r="I8492" t="s">
        <v>114</v>
      </c>
      <c r="J8492">
        <v>285.08</v>
      </c>
    </row>
    <row r="8493" spans="1:10" x14ac:dyDescent="0.2">
      <c r="A8493" t="s">
        <v>8697</v>
      </c>
      <c r="B8493" t="s">
        <v>8698</v>
      </c>
      <c r="I8493" t="s">
        <v>114</v>
      </c>
      <c r="J8493">
        <v>2045.59</v>
      </c>
    </row>
    <row r="8494" spans="1:10" x14ac:dyDescent="0.2">
      <c r="A8494" t="s">
        <v>8699</v>
      </c>
      <c r="B8494" t="s">
        <v>8698</v>
      </c>
      <c r="I8494" t="s">
        <v>114</v>
      </c>
      <c r="J8494">
        <v>1787.54</v>
      </c>
    </row>
    <row r="8495" spans="1:10" x14ac:dyDescent="0.2">
      <c r="A8495" t="s">
        <v>8700</v>
      </c>
      <c r="B8495" t="s">
        <v>34263</v>
      </c>
      <c r="I8495" t="s">
        <v>3</v>
      </c>
      <c r="J8495">
        <v>4.7</v>
      </c>
    </row>
    <row r="8496" spans="1:10" x14ac:dyDescent="0.2">
      <c r="A8496" t="s">
        <v>8701</v>
      </c>
      <c r="B8496" t="s">
        <v>34263</v>
      </c>
      <c r="I8496" t="s">
        <v>3</v>
      </c>
      <c r="J8496">
        <v>4.07</v>
      </c>
    </row>
    <row r="8497" spans="1:10" x14ac:dyDescent="0.2">
      <c r="A8497" t="s">
        <v>8702</v>
      </c>
      <c r="B8497" t="s">
        <v>34264</v>
      </c>
      <c r="I8497" t="s">
        <v>114</v>
      </c>
      <c r="J8497">
        <v>156.76</v>
      </c>
    </row>
    <row r="8498" spans="1:10" x14ac:dyDescent="0.2">
      <c r="A8498" t="s">
        <v>8703</v>
      </c>
      <c r="B8498" t="s">
        <v>34264</v>
      </c>
      <c r="I8498" t="s">
        <v>114</v>
      </c>
      <c r="J8498">
        <v>135.85</v>
      </c>
    </row>
    <row r="8499" spans="1:10" x14ac:dyDescent="0.2">
      <c r="A8499" t="s">
        <v>8704</v>
      </c>
      <c r="B8499" t="s">
        <v>34265</v>
      </c>
      <c r="I8499" t="s">
        <v>5</v>
      </c>
      <c r="J8499">
        <v>91.3</v>
      </c>
    </row>
    <row r="8500" spans="1:10" x14ac:dyDescent="0.2">
      <c r="A8500" t="s">
        <v>8705</v>
      </c>
      <c r="B8500" t="s">
        <v>34265</v>
      </c>
      <c r="I8500" t="s">
        <v>5</v>
      </c>
      <c r="J8500">
        <v>79.86</v>
      </c>
    </row>
    <row r="8501" spans="1:10" x14ac:dyDescent="0.2">
      <c r="A8501" t="s">
        <v>8706</v>
      </c>
      <c r="B8501" t="s">
        <v>34266</v>
      </c>
      <c r="I8501" t="s">
        <v>5</v>
      </c>
      <c r="J8501">
        <v>14.6</v>
      </c>
    </row>
    <row r="8502" spans="1:10" x14ac:dyDescent="0.2">
      <c r="A8502" t="s">
        <v>8707</v>
      </c>
      <c r="B8502" t="s">
        <v>34266</v>
      </c>
      <c r="I8502" t="s">
        <v>5</v>
      </c>
      <c r="J8502">
        <v>12.69</v>
      </c>
    </row>
    <row r="8503" spans="1:10" x14ac:dyDescent="0.2">
      <c r="A8503" t="s">
        <v>8708</v>
      </c>
      <c r="B8503" t="s">
        <v>8709</v>
      </c>
      <c r="I8503" t="s">
        <v>4</v>
      </c>
      <c r="J8503">
        <v>32.99</v>
      </c>
    </row>
    <row r="8504" spans="1:10" x14ac:dyDescent="0.2">
      <c r="A8504" t="s">
        <v>8710</v>
      </c>
      <c r="B8504" t="s">
        <v>8709</v>
      </c>
      <c r="I8504" t="s">
        <v>4</v>
      </c>
      <c r="J8504">
        <v>28.74</v>
      </c>
    </row>
    <row r="8505" spans="1:10" x14ac:dyDescent="0.2">
      <c r="A8505" t="s">
        <v>8711</v>
      </c>
      <c r="B8505" t="s">
        <v>34267</v>
      </c>
      <c r="I8505" t="s">
        <v>4</v>
      </c>
      <c r="J8505">
        <v>4.97</v>
      </c>
    </row>
    <row r="8506" spans="1:10" x14ac:dyDescent="0.2">
      <c r="A8506" t="s">
        <v>8712</v>
      </c>
      <c r="B8506" t="s">
        <v>34267</v>
      </c>
      <c r="I8506" t="s">
        <v>4</v>
      </c>
      <c r="J8506">
        <v>4.33</v>
      </c>
    </row>
    <row r="8507" spans="1:10" x14ac:dyDescent="0.2">
      <c r="A8507" t="s">
        <v>8713</v>
      </c>
      <c r="B8507" t="s">
        <v>34268</v>
      </c>
      <c r="I8507" t="s">
        <v>20</v>
      </c>
      <c r="J8507">
        <v>40.950000000000003</v>
      </c>
    </row>
    <row r="8508" spans="1:10" x14ac:dyDescent="0.2">
      <c r="A8508" t="s">
        <v>8714</v>
      </c>
      <c r="B8508" t="s">
        <v>34268</v>
      </c>
      <c r="I8508" t="s">
        <v>20</v>
      </c>
      <c r="J8508">
        <v>39.76</v>
      </c>
    </row>
    <row r="8509" spans="1:10" x14ac:dyDescent="0.2">
      <c r="A8509" t="s">
        <v>8715</v>
      </c>
      <c r="B8509" t="s">
        <v>34269</v>
      </c>
      <c r="I8509" t="s">
        <v>5</v>
      </c>
      <c r="J8509">
        <v>1.08</v>
      </c>
    </row>
    <row r="8510" spans="1:10" x14ac:dyDescent="0.2">
      <c r="A8510" t="s">
        <v>8716</v>
      </c>
      <c r="B8510" t="s">
        <v>34269</v>
      </c>
      <c r="I8510" t="s">
        <v>5</v>
      </c>
      <c r="J8510">
        <v>1.04</v>
      </c>
    </row>
    <row r="8511" spans="1:10" x14ac:dyDescent="0.2">
      <c r="A8511" t="s">
        <v>8717</v>
      </c>
      <c r="B8511" t="s">
        <v>34270</v>
      </c>
      <c r="I8511" t="s">
        <v>5</v>
      </c>
      <c r="J8511">
        <v>0.76</v>
      </c>
    </row>
    <row r="8512" spans="1:10" x14ac:dyDescent="0.2">
      <c r="A8512" t="s">
        <v>8718</v>
      </c>
      <c r="B8512" t="s">
        <v>34270</v>
      </c>
      <c r="I8512" t="s">
        <v>5</v>
      </c>
      <c r="J8512">
        <v>0.72</v>
      </c>
    </row>
    <row r="8513" spans="1:10" x14ac:dyDescent="0.2">
      <c r="A8513" t="s">
        <v>8719</v>
      </c>
      <c r="B8513" t="s">
        <v>34271</v>
      </c>
      <c r="I8513" t="s">
        <v>3</v>
      </c>
      <c r="J8513">
        <v>0.12</v>
      </c>
    </row>
    <row r="8514" spans="1:10" x14ac:dyDescent="0.2">
      <c r="A8514" t="s">
        <v>8720</v>
      </c>
      <c r="B8514" t="s">
        <v>34271</v>
      </c>
      <c r="I8514" t="s">
        <v>3</v>
      </c>
      <c r="J8514">
        <v>0.11</v>
      </c>
    </row>
    <row r="8515" spans="1:10" x14ac:dyDescent="0.2">
      <c r="A8515" t="s">
        <v>8721</v>
      </c>
      <c r="B8515" t="s">
        <v>34272</v>
      </c>
      <c r="I8515" t="s">
        <v>8666</v>
      </c>
      <c r="J8515">
        <v>39.03</v>
      </c>
    </row>
    <row r="8516" spans="1:10" x14ac:dyDescent="0.2">
      <c r="A8516" t="s">
        <v>8722</v>
      </c>
      <c r="B8516" t="s">
        <v>34272</v>
      </c>
      <c r="I8516" t="s">
        <v>8666</v>
      </c>
      <c r="J8516">
        <v>38.22</v>
      </c>
    </row>
    <row r="8517" spans="1:10" x14ac:dyDescent="0.2">
      <c r="A8517" t="s">
        <v>8723</v>
      </c>
      <c r="B8517" t="s">
        <v>34273</v>
      </c>
      <c r="I8517" t="s">
        <v>5</v>
      </c>
      <c r="J8517">
        <v>252.38</v>
      </c>
    </row>
    <row r="8518" spans="1:10" x14ac:dyDescent="0.2">
      <c r="A8518" t="s">
        <v>8724</v>
      </c>
      <c r="B8518" t="s">
        <v>34273</v>
      </c>
      <c r="I8518" t="s">
        <v>5</v>
      </c>
      <c r="J8518">
        <v>234.1</v>
      </c>
    </row>
    <row r="8519" spans="1:10" x14ac:dyDescent="0.2">
      <c r="A8519" t="s">
        <v>8725</v>
      </c>
      <c r="B8519" t="s">
        <v>34274</v>
      </c>
      <c r="I8519" t="s">
        <v>5</v>
      </c>
      <c r="J8519">
        <v>360.99</v>
      </c>
    </row>
    <row r="8520" spans="1:10" x14ac:dyDescent="0.2">
      <c r="A8520" t="s">
        <v>8726</v>
      </c>
      <c r="B8520" t="s">
        <v>34274</v>
      </c>
      <c r="I8520" t="s">
        <v>5</v>
      </c>
      <c r="J8520">
        <v>334.81</v>
      </c>
    </row>
    <row r="8521" spans="1:10" x14ac:dyDescent="0.2">
      <c r="A8521" t="s">
        <v>8727</v>
      </c>
      <c r="B8521" t="s">
        <v>34275</v>
      </c>
      <c r="I8521" t="s">
        <v>5</v>
      </c>
      <c r="J8521">
        <v>569.70000000000005</v>
      </c>
    </row>
    <row r="8522" spans="1:10" x14ac:dyDescent="0.2">
      <c r="A8522" t="s">
        <v>8728</v>
      </c>
      <c r="B8522" t="s">
        <v>34275</v>
      </c>
      <c r="I8522" t="s">
        <v>5</v>
      </c>
      <c r="J8522">
        <v>526.67999999999995</v>
      </c>
    </row>
    <row r="8523" spans="1:10" x14ac:dyDescent="0.2">
      <c r="A8523" t="s">
        <v>8729</v>
      </c>
      <c r="B8523" t="s">
        <v>34276</v>
      </c>
      <c r="I8523" t="s">
        <v>3</v>
      </c>
      <c r="J8523">
        <v>0.94</v>
      </c>
    </row>
    <row r="8524" spans="1:10" x14ac:dyDescent="0.2">
      <c r="A8524" t="s">
        <v>8730</v>
      </c>
      <c r="B8524" t="s">
        <v>34276</v>
      </c>
      <c r="I8524" t="s">
        <v>3</v>
      </c>
      <c r="J8524">
        <v>0.81</v>
      </c>
    </row>
    <row r="8525" spans="1:10" x14ac:dyDescent="0.2">
      <c r="A8525" t="s">
        <v>8731</v>
      </c>
      <c r="B8525" t="s">
        <v>8732</v>
      </c>
      <c r="I8525" t="s">
        <v>3</v>
      </c>
      <c r="J8525">
        <v>2.36</v>
      </c>
    </row>
    <row r="8526" spans="1:10" x14ac:dyDescent="0.2">
      <c r="A8526" t="s">
        <v>8733</v>
      </c>
      <c r="B8526" t="s">
        <v>8732</v>
      </c>
      <c r="I8526" t="s">
        <v>3</v>
      </c>
      <c r="J8526">
        <v>2.04</v>
      </c>
    </row>
    <row r="8527" spans="1:10" x14ac:dyDescent="0.2">
      <c r="A8527" t="s">
        <v>8734</v>
      </c>
      <c r="B8527" t="s">
        <v>34277</v>
      </c>
      <c r="I8527" t="s">
        <v>3</v>
      </c>
      <c r="J8527">
        <v>31.56</v>
      </c>
    </row>
    <row r="8528" spans="1:10" x14ac:dyDescent="0.2">
      <c r="A8528" t="s">
        <v>8735</v>
      </c>
      <c r="B8528" t="s">
        <v>34277</v>
      </c>
      <c r="I8528" t="s">
        <v>3</v>
      </c>
      <c r="J8528">
        <v>27.38</v>
      </c>
    </row>
    <row r="8529" spans="1:10" x14ac:dyDescent="0.2">
      <c r="A8529" t="s">
        <v>8736</v>
      </c>
      <c r="B8529" t="s">
        <v>34278</v>
      </c>
      <c r="I8529" t="s">
        <v>114</v>
      </c>
      <c r="J8529">
        <v>3225.74</v>
      </c>
    </row>
    <row r="8530" spans="1:10" x14ac:dyDescent="0.2">
      <c r="A8530" t="s">
        <v>8737</v>
      </c>
      <c r="B8530" t="s">
        <v>34278</v>
      </c>
      <c r="I8530" t="s">
        <v>114</v>
      </c>
      <c r="J8530">
        <v>2803.63</v>
      </c>
    </row>
    <row r="8531" spans="1:10" x14ac:dyDescent="0.2">
      <c r="A8531" t="s">
        <v>8738</v>
      </c>
      <c r="B8531" t="s">
        <v>34279</v>
      </c>
      <c r="I8531" t="s">
        <v>114</v>
      </c>
      <c r="J8531">
        <v>1313.19</v>
      </c>
    </row>
    <row r="8532" spans="1:10" x14ac:dyDescent="0.2">
      <c r="A8532" t="s">
        <v>8739</v>
      </c>
      <c r="B8532" t="s">
        <v>34279</v>
      </c>
      <c r="I8532" t="s">
        <v>114</v>
      </c>
      <c r="J8532">
        <v>1146.18</v>
      </c>
    </row>
    <row r="8533" spans="1:10" x14ac:dyDescent="0.2">
      <c r="A8533" t="s">
        <v>8740</v>
      </c>
      <c r="B8533" t="s">
        <v>8741</v>
      </c>
      <c r="I8533" t="s">
        <v>3</v>
      </c>
      <c r="J8533">
        <v>3.91</v>
      </c>
    </row>
    <row r="8534" spans="1:10" x14ac:dyDescent="0.2">
      <c r="A8534" t="s">
        <v>8742</v>
      </c>
      <c r="B8534" t="s">
        <v>8741</v>
      </c>
      <c r="I8534" t="s">
        <v>3</v>
      </c>
      <c r="J8534">
        <v>3.39</v>
      </c>
    </row>
    <row r="8535" spans="1:10" x14ac:dyDescent="0.2">
      <c r="A8535" t="s">
        <v>8743</v>
      </c>
      <c r="B8535" t="s">
        <v>34280</v>
      </c>
      <c r="I8535" t="s">
        <v>5</v>
      </c>
      <c r="J8535">
        <v>80.930000000000007</v>
      </c>
    </row>
    <row r="8536" spans="1:10" x14ac:dyDescent="0.2">
      <c r="A8536" t="s">
        <v>8744</v>
      </c>
      <c r="B8536" t="s">
        <v>34280</v>
      </c>
      <c r="I8536" t="s">
        <v>5</v>
      </c>
      <c r="J8536">
        <v>70.36</v>
      </c>
    </row>
    <row r="8537" spans="1:10" x14ac:dyDescent="0.2">
      <c r="A8537" t="s">
        <v>8745</v>
      </c>
      <c r="B8537" t="s">
        <v>34281</v>
      </c>
      <c r="I8537" t="s">
        <v>114</v>
      </c>
      <c r="J8537">
        <v>1269.43</v>
      </c>
    </row>
    <row r="8538" spans="1:10" x14ac:dyDescent="0.2">
      <c r="A8538" t="s">
        <v>8746</v>
      </c>
      <c r="B8538" t="s">
        <v>34281</v>
      </c>
      <c r="I8538" t="s">
        <v>114</v>
      </c>
      <c r="J8538">
        <v>1102.1600000000001</v>
      </c>
    </row>
    <row r="8539" spans="1:10" x14ac:dyDescent="0.2">
      <c r="A8539" t="s">
        <v>8747</v>
      </c>
      <c r="B8539" t="s">
        <v>8748</v>
      </c>
      <c r="I8539" t="s">
        <v>1009</v>
      </c>
      <c r="J8539">
        <v>327.5</v>
      </c>
    </row>
    <row r="8540" spans="1:10" x14ac:dyDescent="0.2">
      <c r="A8540" t="s">
        <v>8749</v>
      </c>
      <c r="B8540" t="s">
        <v>8748</v>
      </c>
      <c r="I8540" t="s">
        <v>1009</v>
      </c>
      <c r="J8540">
        <v>285.08</v>
      </c>
    </row>
    <row r="8541" spans="1:10" x14ac:dyDescent="0.2">
      <c r="A8541" t="s">
        <v>8750</v>
      </c>
      <c r="B8541" t="s">
        <v>8751</v>
      </c>
      <c r="I8541" t="s">
        <v>4</v>
      </c>
      <c r="J8541">
        <v>0.31</v>
      </c>
    </row>
    <row r="8542" spans="1:10" x14ac:dyDescent="0.2">
      <c r="A8542" t="s">
        <v>8752</v>
      </c>
      <c r="B8542" t="s">
        <v>8751</v>
      </c>
      <c r="I8542" t="s">
        <v>4</v>
      </c>
      <c r="J8542">
        <v>0.27</v>
      </c>
    </row>
    <row r="8543" spans="1:10" x14ac:dyDescent="0.2">
      <c r="A8543" t="s">
        <v>8753</v>
      </c>
      <c r="B8543" t="s">
        <v>8754</v>
      </c>
      <c r="I8543" t="s">
        <v>4</v>
      </c>
      <c r="J8543">
        <v>1.56</v>
      </c>
    </row>
    <row r="8544" spans="1:10" x14ac:dyDescent="0.2">
      <c r="A8544" t="s">
        <v>8755</v>
      </c>
      <c r="B8544" t="s">
        <v>8754</v>
      </c>
      <c r="I8544" t="s">
        <v>4</v>
      </c>
      <c r="J8544">
        <v>1.35</v>
      </c>
    </row>
    <row r="8545" spans="1:10" x14ac:dyDescent="0.2">
      <c r="A8545" t="s">
        <v>8756</v>
      </c>
      <c r="B8545" t="s">
        <v>8757</v>
      </c>
      <c r="I8545" t="s">
        <v>3</v>
      </c>
      <c r="J8545">
        <v>1.25</v>
      </c>
    </row>
    <row r="8546" spans="1:10" x14ac:dyDescent="0.2">
      <c r="A8546" t="s">
        <v>8758</v>
      </c>
      <c r="B8546" t="s">
        <v>8757</v>
      </c>
      <c r="I8546" t="s">
        <v>3</v>
      </c>
      <c r="J8546">
        <v>1.08</v>
      </c>
    </row>
    <row r="8547" spans="1:10" x14ac:dyDescent="0.2">
      <c r="A8547" t="s">
        <v>8759</v>
      </c>
      <c r="B8547" t="s">
        <v>8760</v>
      </c>
      <c r="I8547" t="s">
        <v>3</v>
      </c>
      <c r="J8547">
        <v>3.91</v>
      </c>
    </row>
    <row r="8548" spans="1:10" x14ac:dyDescent="0.2">
      <c r="A8548" t="s">
        <v>8761</v>
      </c>
      <c r="B8548" t="s">
        <v>8760</v>
      </c>
      <c r="I8548" t="s">
        <v>3</v>
      </c>
      <c r="J8548">
        <v>3.39</v>
      </c>
    </row>
    <row r="8549" spans="1:10" x14ac:dyDescent="0.2">
      <c r="A8549" t="s">
        <v>8762</v>
      </c>
      <c r="B8549" t="s">
        <v>8763</v>
      </c>
      <c r="I8549" t="s">
        <v>3</v>
      </c>
      <c r="J8549">
        <v>0.18</v>
      </c>
    </row>
    <row r="8550" spans="1:10" x14ac:dyDescent="0.2">
      <c r="A8550" t="s">
        <v>8764</v>
      </c>
      <c r="B8550" t="s">
        <v>8763</v>
      </c>
      <c r="I8550" t="s">
        <v>3</v>
      </c>
      <c r="J8550">
        <v>0.16</v>
      </c>
    </row>
    <row r="8551" spans="1:10" x14ac:dyDescent="0.2">
      <c r="A8551" t="s">
        <v>8765</v>
      </c>
      <c r="B8551" t="s">
        <v>34282</v>
      </c>
      <c r="I8551" t="s">
        <v>3</v>
      </c>
      <c r="J8551">
        <v>3.13</v>
      </c>
    </row>
    <row r="8552" spans="1:10" x14ac:dyDescent="0.2">
      <c r="A8552" t="s">
        <v>8766</v>
      </c>
      <c r="B8552" t="s">
        <v>34282</v>
      </c>
      <c r="I8552" t="s">
        <v>3</v>
      </c>
      <c r="J8552">
        <v>2.71</v>
      </c>
    </row>
    <row r="8553" spans="1:10" x14ac:dyDescent="0.2">
      <c r="A8553" t="s">
        <v>8767</v>
      </c>
      <c r="B8553" t="s">
        <v>8768</v>
      </c>
      <c r="I8553" t="s">
        <v>20</v>
      </c>
      <c r="J8553">
        <v>104.03</v>
      </c>
    </row>
    <row r="8554" spans="1:10" x14ac:dyDescent="0.2">
      <c r="A8554" t="s">
        <v>8769</v>
      </c>
      <c r="B8554" t="s">
        <v>8768</v>
      </c>
      <c r="I8554" t="s">
        <v>20</v>
      </c>
      <c r="J8554">
        <v>102.99</v>
      </c>
    </row>
    <row r="8555" spans="1:10" x14ac:dyDescent="0.2">
      <c r="A8555" t="s">
        <v>8770</v>
      </c>
      <c r="B8555" t="s">
        <v>8771</v>
      </c>
      <c r="I8555" t="s">
        <v>114</v>
      </c>
      <c r="J8555">
        <v>1048.6199999999999</v>
      </c>
    </row>
    <row r="8556" spans="1:10" x14ac:dyDescent="0.2">
      <c r="A8556" t="s">
        <v>8772</v>
      </c>
      <c r="B8556" t="s">
        <v>8771</v>
      </c>
      <c r="I8556" t="s">
        <v>114</v>
      </c>
      <c r="J8556">
        <v>967.43</v>
      </c>
    </row>
    <row r="8557" spans="1:10" x14ac:dyDescent="0.2">
      <c r="A8557" t="s">
        <v>8773</v>
      </c>
      <c r="B8557" t="s">
        <v>8774</v>
      </c>
      <c r="I8557" t="s">
        <v>114</v>
      </c>
      <c r="J8557">
        <v>468.03</v>
      </c>
    </row>
    <row r="8558" spans="1:10" x14ac:dyDescent="0.2">
      <c r="A8558" t="s">
        <v>8775</v>
      </c>
      <c r="B8558" t="s">
        <v>8774</v>
      </c>
      <c r="I8558" t="s">
        <v>114</v>
      </c>
      <c r="J8558">
        <v>426.21</v>
      </c>
    </row>
    <row r="8559" spans="1:10" x14ac:dyDescent="0.2">
      <c r="A8559" t="s">
        <v>8776</v>
      </c>
      <c r="B8559" t="s">
        <v>34283</v>
      </c>
      <c r="I8559" t="s">
        <v>114</v>
      </c>
      <c r="J8559">
        <v>1074.82</v>
      </c>
    </row>
    <row r="8560" spans="1:10" x14ac:dyDescent="0.2">
      <c r="A8560" t="s">
        <v>8777</v>
      </c>
      <c r="B8560" t="s">
        <v>34283</v>
      </c>
      <c r="I8560" t="s">
        <v>114</v>
      </c>
      <c r="J8560">
        <v>1041.3699999999999</v>
      </c>
    </row>
    <row r="8561" spans="1:10" x14ac:dyDescent="0.2">
      <c r="A8561" t="s">
        <v>8778</v>
      </c>
      <c r="B8561" t="s">
        <v>34284</v>
      </c>
      <c r="I8561" t="s">
        <v>114</v>
      </c>
      <c r="J8561">
        <v>62.7</v>
      </c>
    </row>
    <row r="8562" spans="1:10" x14ac:dyDescent="0.2">
      <c r="A8562" t="s">
        <v>8779</v>
      </c>
      <c r="B8562" t="s">
        <v>34284</v>
      </c>
      <c r="I8562" t="s">
        <v>114</v>
      </c>
      <c r="J8562">
        <v>54.34</v>
      </c>
    </row>
    <row r="8563" spans="1:10" x14ac:dyDescent="0.2">
      <c r="A8563" t="s">
        <v>8780</v>
      </c>
      <c r="B8563" t="s">
        <v>34285</v>
      </c>
      <c r="I8563" t="s">
        <v>114</v>
      </c>
      <c r="J8563">
        <v>2534.91</v>
      </c>
    </row>
    <row r="8564" spans="1:10" x14ac:dyDescent="0.2">
      <c r="A8564" t="s">
        <v>8781</v>
      </c>
      <c r="B8564" t="s">
        <v>34285</v>
      </c>
      <c r="I8564" t="s">
        <v>114</v>
      </c>
      <c r="J8564">
        <v>2453.7199999999998</v>
      </c>
    </row>
    <row r="8565" spans="1:10" x14ac:dyDescent="0.2">
      <c r="A8565" t="s">
        <v>8782</v>
      </c>
      <c r="B8565" t="s">
        <v>8783</v>
      </c>
      <c r="I8565" t="s">
        <v>114</v>
      </c>
      <c r="J8565">
        <v>1547.35</v>
      </c>
    </row>
    <row r="8566" spans="1:10" x14ac:dyDescent="0.2">
      <c r="A8566" t="s">
        <v>8784</v>
      </c>
      <c r="B8566" t="s">
        <v>8783</v>
      </c>
      <c r="I8566" t="s">
        <v>114</v>
      </c>
      <c r="J8566">
        <v>1466.16</v>
      </c>
    </row>
    <row r="8567" spans="1:10" x14ac:dyDescent="0.2">
      <c r="A8567" t="s">
        <v>8785</v>
      </c>
      <c r="B8567" t="s">
        <v>21518</v>
      </c>
      <c r="I8567" t="s">
        <v>20</v>
      </c>
      <c r="J8567">
        <v>444.96</v>
      </c>
    </row>
    <row r="8568" spans="1:10" x14ac:dyDescent="0.2">
      <c r="A8568" t="s">
        <v>8786</v>
      </c>
      <c r="B8568" t="s">
        <v>21518</v>
      </c>
      <c r="I8568" t="s">
        <v>20</v>
      </c>
      <c r="J8568">
        <v>444.96</v>
      </c>
    </row>
    <row r="8569" spans="1:10" x14ac:dyDescent="0.2">
      <c r="A8569" t="s">
        <v>8787</v>
      </c>
      <c r="B8569" t="s">
        <v>8788</v>
      </c>
      <c r="I8569" t="s">
        <v>20</v>
      </c>
      <c r="J8569">
        <v>341.05</v>
      </c>
    </row>
    <row r="8570" spans="1:10" x14ac:dyDescent="0.2">
      <c r="A8570" t="s">
        <v>8789</v>
      </c>
      <c r="B8570" t="s">
        <v>8788</v>
      </c>
      <c r="I8570" t="s">
        <v>20</v>
      </c>
      <c r="J8570">
        <v>335.62</v>
      </c>
    </row>
    <row r="8571" spans="1:10" x14ac:dyDescent="0.2">
      <c r="A8571" t="s">
        <v>8790</v>
      </c>
      <c r="B8571" t="s">
        <v>34286</v>
      </c>
      <c r="I8571" t="s">
        <v>20</v>
      </c>
      <c r="J8571">
        <v>250</v>
      </c>
    </row>
    <row r="8572" spans="1:10" x14ac:dyDescent="0.2">
      <c r="A8572" t="s">
        <v>8791</v>
      </c>
      <c r="B8572" t="s">
        <v>34286</v>
      </c>
      <c r="I8572" t="s">
        <v>20</v>
      </c>
      <c r="J8572">
        <v>250</v>
      </c>
    </row>
    <row r="8573" spans="1:10" x14ac:dyDescent="0.2">
      <c r="A8573" t="s">
        <v>8792</v>
      </c>
      <c r="B8573" t="s">
        <v>34287</v>
      </c>
      <c r="I8573" t="s">
        <v>5</v>
      </c>
      <c r="J8573">
        <v>125.41</v>
      </c>
    </row>
    <row r="8574" spans="1:10" x14ac:dyDescent="0.2">
      <c r="A8574" t="s">
        <v>8793</v>
      </c>
      <c r="B8574" t="s">
        <v>34287</v>
      </c>
      <c r="I8574" t="s">
        <v>5</v>
      </c>
      <c r="J8574">
        <v>108.68</v>
      </c>
    </row>
    <row r="8575" spans="1:10" x14ac:dyDescent="0.2">
      <c r="A8575" t="s">
        <v>8794</v>
      </c>
      <c r="B8575" t="s">
        <v>34288</v>
      </c>
      <c r="I8575" t="s">
        <v>5</v>
      </c>
      <c r="J8575">
        <v>164.6</v>
      </c>
    </row>
    <row r="8576" spans="1:10" x14ac:dyDescent="0.2">
      <c r="A8576" t="s">
        <v>8795</v>
      </c>
      <c r="B8576" t="s">
        <v>34288</v>
      </c>
      <c r="I8576" t="s">
        <v>5</v>
      </c>
      <c r="J8576">
        <v>142.63999999999999</v>
      </c>
    </row>
    <row r="8577" spans="1:10" x14ac:dyDescent="0.2">
      <c r="A8577" t="s">
        <v>8796</v>
      </c>
      <c r="B8577" t="s">
        <v>34289</v>
      </c>
      <c r="I8577" t="s">
        <v>5</v>
      </c>
      <c r="J8577">
        <v>190.47</v>
      </c>
    </row>
    <row r="8578" spans="1:10" x14ac:dyDescent="0.2">
      <c r="A8578" t="s">
        <v>8797</v>
      </c>
      <c r="B8578" t="s">
        <v>34289</v>
      </c>
      <c r="I8578" t="s">
        <v>5</v>
      </c>
      <c r="J8578">
        <v>165.06</v>
      </c>
    </row>
    <row r="8579" spans="1:10" x14ac:dyDescent="0.2">
      <c r="A8579" t="s">
        <v>8798</v>
      </c>
      <c r="B8579" t="s">
        <v>34290</v>
      </c>
      <c r="I8579" t="s">
        <v>3</v>
      </c>
      <c r="J8579">
        <v>1.75</v>
      </c>
    </row>
    <row r="8580" spans="1:10" x14ac:dyDescent="0.2">
      <c r="A8580" t="s">
        <v>8799</v>
      </c>
      <c r="B8580" t="s">
        <v>34290</v>
      </c>
      <c r="I8580" t="s">
        <v>3</v>
      </c>
      <c r="J8580">
        <v>1.54</v>
      </c>
    </row>
    <row r="8581" spans="1:10" x14ac:dyDescent="0.2">
      <c r="A8581" t="s">
        <v>8800</v>
      </c>
      <c r="B8581" t="s">
        <v>8801</v>
      </c>
      <c r="I8581" t="s">
        <v>4</v>
      </c>
      <c r="J8581">
        <v>23.51</v>
      </c>
    </row>
    <row r="8582" spans="1:10" x14ac:dyDescent="0.2">
      <c r="A8582" t="s">
        <v>8802</v>
      </c>
      <c r="B8582" t="s">
        <v>8801</v>
      </c>
      <c r="I8582" t="s">
        <v>4</v>
      </c>
      <c r="J8582">
        <v>20.37</v>
      </c>
    </row>
    <row r="8583" spans="1:10" x14ac:dyDescent="0.2">
      <c r="A8583" t="s">
        <v>8803</v>
      </c>
      <c r="B8583" t="s">
        <v>34291</v>
      </c>
      <c r="I8583" t="s">
        <v>5</v>
      </c>
      <c r="J8583">
        <v>11.75</v>
      </c>
    </row>
    <row r="8584" spans="1:10" x14ac:dyDescent="0.2">
      <c r="A8584" t="s">
        <v>8804</v>
      </c>
      <c r="B8584" t="s">
        <v>34291</v>
      </c>
      <c r="I8584" t="s">
        <v>5</v>
      </c>
      <c r="J8584">
        <v>10.18</v>
      </c>
    </row>
    <row r="8585" spans="1:10" x14ac:dyDescent="0.2">
      <c r="A8585" t="s">
        <v>8805</v>
      </c>
      <c r="B8585" t="s">
        <v>8806</v>
      </c>
      <c r="I8585" t="s">
        <v>5</v>
      </c>
      <c r="J8585">
        <v>78.38</v>
      </c>
    </row>
    <row r="8586" spans="1:10" x14ac:dyDescent="0.2">
      <c r="A8586" t="s">
        <v>8807</v>
      </c>
      <c r="B8586" t="s">
        <v>8806</v>
      </c>
      <c r="I8586" t="s">
        <v>5</v>
      </c>
      <c r="J8586">
        <v>67.92</v>
      </c>
    </row>
    <row r="8587" spans="1:10" x14ac:dyDescent="0.2">
      <c r="A8587" t="s">
        <v>8808</v>
      </c>
      <c r="B8587" t="s">
        <v>34292</v>
      </c>
      <c r="I8587" t="s">
        <v>20</v>
      </c>
      <c r="J8587">
        <v>169.54</v>
      </c>
    </row>
    <row r="8588" spans="1:10" x14ac:dyDescent="0.2">
      <c r="A8588" t="s">
        <v>8809</v>
      </c>
      <c r="B8588" t="s">
        <v>34292</v>
      </c>
      <c r="I8588" t="s">
        <v>20</v>
      </c>
      <c r="J8588">
        <v>164.31</v>
      </c>
    </row>
    <row r="8589" spans="1:10" x14ac:dyDescent="0.2">
      <c r="A8589" t="s">
        <v>8810</v>
      </c>
      <c r="B8589" t="s">
        <v>34293</v>
      </c>
      <c r="I8589" t="s">
        <v>3</v>
      </c>
      <c r="J8589">
        <v>20.87</v>
      </c>
    </row>
    <row r="8590" spans="1:10" x14ac:dyDescent="0.2">
      <c r="A8590" t="s">
        <v>8811</v>
      </c>
      <c r="B8590" t="s">
        <v>34293</v>
      </c>
      <c r="I8590" t="s">
        <v>3</v>
      </c>
      <c r="J8590">
        <v>19.78</v>
      </c>
    </row>
    <row r="8591" spans="1:10" x14ac:dyDescent="0.2">
      <c r="A8591" t="s">
        <v>8812</v>
      </c>
      <c r="B8591" t="s">
        <v>34294</v>
      </c>
      <c r="I8591" t="s">
        <v>3</v>
      </c>
      <c r="J8591">
        <v>31.1</v>
      </c>
    </row>
    <row r="8592" spans="1:10" x14ac:dyDescent="0.2">
      <c r="A8592" t="s">
        <v>8813</v>
      </c>
      <c r="B8592" t="s">
        <v>34294</v>
      </c>
      <c r="I8592" t="s">
        <v>3</v>
      </c>
      <c r="J8592">
        <v>29.64</v>
      </c>
    </row>
    <row r="8593" spans="1:10" x14ac:dyDescent="0.2">
      <c r="A8593" t="s">
        <v>8814</v>
      </c>
      <c r="B8593" t="s">
        <v>34295</v>
      </c>
      <c r="I8593" t="s">
        <v>3</v>
      </c>
      <c r="J8593">
        <v>18.52</v>
      </c>
    </row>
    <row r="8594" spans="1:10" x14ac:dyDescent="0.2">
      <c r="A8594" t="s">
        <v>8815</v>
      </c>
      <c r="B8594" t="s">
        <v>34295</v>
      </c>
      <c r="I8594" t="s">
        <v>3</v>
      </c>
      <c r="J8594">
        <v>17.68</v>
      </c>
    </row>
    <row r="8595" spans="1:10" x14ac:dyDescent="0.2">
      <c r="A8595" t="s">
        <v>8816</v>
      </c>
      <c r="B8595" t="s">
        <v>34296</v>
      </c>
      <c r="I8595" t="s">
        <v>20</v>
      </c>
      <c r="J8595">
        <v>179.9</v>
      </c>
    </row>
    <row r="8596" spans="1:10" x14ac:dyDescent="0.2">
      <c r="A8596" t="s">
        <v>8817</v>
      </c>
      <c r="B8596" t="s">
        <v>34296</v>
      </c>
      <c r="I8596" t="s">
        <v>20</v>
      </c>
      <c r="J8596">
        <v>174.67</v>
      </c>
    </row>
    <row r="8597" spans="1:10" x14ac:dyDescent="0.2">
      <c r="A8597" t="s">
        <v>8818</v>
      </c>
      <c r="B8597" t="s">
        <v>8676</v>
      </c>
      <c r="I8597" t="s">
        <v>114</v>
      </c>
      <c r="J8597">
        <v>5056.3100000000004</v>
      </c>
    </row>
    <row r="8598" spans="1:10" x14ac:dyDescent="0.2">
      <c r="A8598" t="s">
        <v>8819</v>
      </c>
      <c r="B8598" t="s">
        <v>8676</v>
      </c>
      <c r="I8598" t="s">
        <v>114</v>
      </c>
      <c r="J8598">
        <v>4808.83</v>
      </c>
    </row>
    <row r="8599" spans="1:10" x14ac:dyDescent="0.2">
      <c r="A8599" t="s">
        <v>8820</v>
      </c>
      <c r="B8599" t="s">
        <v>34297</v>
      </c>
      <c r="I8599" t="s">
        <v>4</v>
      </c>
      <c r="J8599">
        <v>57.51</v>
      </c>
    </row>
    <row r="8600" spans="1:10" x14ac:dyDescent="0.2">
      <c r="A8600" t="s">
        <v>8821</v>
      </c>
      <c r="B8600" t="s">
        <v>34297</v>
      </c>
      <c r="I8600" t="s">
        <v>4</v>
      </c>
      <c r="J8600">
        <v>53.13</v>
      </c>
    </row>
    <row r="8601" spans="1:10" x14ac:dyDescent="0.2">
      <c r="A8601" t="s">
        <v>8822</v>
      </c>
      <c r="B8601" t="s">
        <v>34298</v>
      </c>
      <c r="I8601" t="s">
        <v>4</v>
      </c>
      <c r="J8601">
        <v>33.909999999999997</v>
      </c>
    </row>
    <row r="8602" spans="1:10" x14ac:dyDescent="0.2">
      <c r="A8602" t="s">
        <v>8823</v>
      </c>
      <c r="B8602" t="s">
        <v>34298</v>
      </c>
      <c r="I8602" t="s">
        <v>4</v>
      </c>
      <c r="J8602">
        <v>30.91</v>
      </c>
    </row>
    <row r="8603" spans="1:10" x14ac:dyDescent="0.2">
      <c r="A8603" t="s">
        <v>8824</v>
      </c>
      <c r="B8603" t="s">
        <v>34299</v>
      </c>
      <c r="I8603" t="s">
        <v>4</v>
      </c>
      <c r="J8603">
        <v>140.71</v>
      </c>
    </row>
    <row r="8604" spans="1:10" x14ac:dyDescent="0.2">
      <c r="A8604" t="s">
        <v>8825</v>
      </c>
      <c r="B8604" t="s">
        <v>34299</v>
      </c>
      <c r="I8604" t="s">
        <v>4</v>
      </c>
      <c r="J8604">
        <v>139.08000000000001</v>
      </c>
    </row>
    <row r="8605" spans="1:10" x14ac:dyDescent="0.2">
      <c r="A8605" t="s">
        <v>8826</v>
      </c>
      <c r="B8605" t="s">
        <v>34300</v>
      </c>
      <c r="I8605" t="s">
        <v>5</v>
      </c>
      <c r="J8605">
        <v>370.8</v>
      </c>
    </row>
    <row r="8606" spans="1:10" x14ac:dyDescent="0.2">
      <c r="A8606" t="s">
        <v>8827</v>
      </c>
      <c r="B8606" t="s">
        <v>34300</v>
      </c>
      <c r="I8606" t="s">
        <v>5</v>
      </c>
      <c r="J8606">
        <v>336.93</v>
      </c>
    </row>
    <row r="8607" spans="1:10" x14ac:dyDescent="0.2">
      <c r="A8607" t="s">
        <v>8828</v>
      </c>
      <c r="B8607" t="s">
        <v>34301</v>
      </c>
      <c r="I8607" t="s">
        <v>4</v>
      </c>
      <c r="J8607">
        <v>266.01</v>
      </c>
    </row>
    <row r="8608" spans="1:10" x14ac:dyDescent="0.2">
      <c r="A8608" t="s">
        <v>8829</v>
      </c>
      <c r="B8608" t="s">
        <v>34301</v>
      </c>
      <c r="I8608" t="s">
        <v>4</v>
      </c>
      <c r="J8608">
        <v>241.52</v>
      </c>
    </row>
    <row r="8609" spans="1:10" x14ac:dyDescent="0.2">
      <c r="A8609" t="s">
        <v>8830</v>
      </c>
      <c r="B8609" t="s">
        <v>34302</v>
      </c>
      <c r="I8609" t="s">
        <v>5</v>
      </c>
      <c r="J8609">
        <v>727.75</v>
      </c>
    </row>
    <row r="8610" spans="1:10" x14ac:dyDescent="0.2">
      <c r="A8610" t="s">
        <v>8831</v>
      </c>
      <c r="B8610" t="s">
        <v>34302</v>
      </c>
      <c r="I8610" t="s">
        <v>5</v>
      </c>
      <c r="J8610">
        <v>670.76</v>
      </c>
    </row>
    <row r="8611" spans="1:10" x14ac:dyDescent="0.2">
      <c r="A8611" t="s">
        <v>8832</v>
      </c>
      <c r="B8611" t="s">
        <v>34303</v>
      </c>
      <c r="I8611" t="s">
        <v>5</v>
      </c>
      <c r="J8611">
        <v>1256.6300000000001</v>
      </c>
    </row>
    <row r="8612" spans="1:10" x14ac:dyDescent="0.2">
      <c r="A8612" t="s">
        <v>8833</v>
      </c>
      <c r="B8612" t="s">
        <v>34303</v>
      </c>
      <c r="I8612" t="s">
        <v>5</v>
      </c>
      <c r="J8612">
        <v>1153.68</v>
      </c>
    </row>
    <row r="8613" spans="1:10" x14ac:dyDescent="0.2">
      <c r="A8613" t="s">
        <v>8834</v>
      </c>
      <c r="B8613" t="s">
        <v>34304</v>
      </c>
      <c r="I8613" t="s">
        <v>5</v>
      </c>
      <c r="J8613">
        <v>618</v>
      </c>
    </row>
    <row r="8614" spans="1:10" x14ac:dyDescent="0.2">
      <c r="A8614" t="s">
        <v>8835</v>
      </c>
      <c r="B8614" t="s">
        <v>34304</v>
      </c>
      <c r="I8614" t="s">
        <v>5</v>
      </c>
      <c r="J8614">
        <v>618</v>
      </c>
    </row>
    <row r="8615" spans="1:10" x14ac:dyDescent="0.2">
      <c r="A8615" t="s">
        <v>8836</v>
      </c>
      <c r="B8615" t="s">
        <v>34305</v>
      </c>
      <c r="I8615" t="s">
        <v>5</v>
      </c>
      <c r="J8615">
        <v>282.62</v>
      </c>
    </row>
    <row r="8616" spans="1:10" x14ac:dyDescent="0.2">
      <c r="A8616" t="s">
        <v>8837</v>
      </c>
      <c r="B8616" t="s">
        <v>34305</v>
      </c>
      <c r="I8616" t="s">
        <v>5</v>
      </c>
      <c r="J8616">
        <v>271.08999999999997</v>
      </c>
    </row>
    <row r="8617" spans="1:10" x14ac:dyDescent="0.2">
      <c r="A8617" t="s">
        <v>8838</v>
      </c>
      <c r="B8617" t="s">
        <v>34306</v>
      </c>
      <c r="I8617" t="s">
        <v>5</v>
      </c>
      <c r="J8617">
        <v>853.18</v>
      </c>
    </row>
    <row r="8618" spans="1:10" x14ac:dyDescent="0.2">
      <c r="A8618" t="s">
        <v>8839</v>
      </c>
      <c r="B8618" t="s">
        <v>34306</v>
      </c>
      <c r="I8618" t="s">
        <v>5</v>
      </c>
      <c r="J8618">
        <v>829.2</v>
      </c>
    </row>
    <row r="8619" spans="1:10" x14ac:dyDescent="0.2">
      <c r="A8619" t="s">
        <v>8840</v>
      </c>
      <c r="B8619" t="s">
        <v>34307</v>
      </c>
      <c r="I8619" t="s">
        <v>5</v>
      </c>
      <c r="J8619">
        <v>2159.96</v>
      </c>
    </row>
    <row r="8620" spans="1:10" x14ac:dyDescent="0.2">
      <c r="A8620" t="s">
        <v>8841</v>
      </c>
      <c r="B8620" t="s">
        <v>34307</v>
      </c>
      <c r="I8620" t="s">
        <v>5</v>
      </c>
      <c r="J8620">
        <v>1987.98</v>
      </c>
    </row>
    <row r="8621" spans="1:10" x14ac:dyDescent="0.2">
      <c r="A8621" t="s">
        <v>8842</v>
      </c>
      <c r="B8621" t="s">
        <v>34308</v>
      </c>
      <c r="I8621" t="s">
        <v>4</v>
      </c>
      <c r="J8621">
        <v>854.3</v>
      </c>
    </row>
    <row r="8622" spans="1:10" x14ac:dyDescent="0.2">
      <c r="A8622" t="s">
        <v>8843</v>
      </c>
      <c r="B8622" t="s">
        <v>34308</v>
      </c>
      <c r="I8622" t="s">
        <v>4</v>
      </c>
      <c r="J8622">
        <v>764.32</v>
      </c>
    </row>
    <row r="8623" spans="1:10" x14ac:dyDescent="0.2">
      <c r="A8623" t="s">
        <v>8844</v>
      </c>
      <c r="B8623" t="s">
        <v>34309</v>
      </c>
      <c r="I8623" t="s">
        <v>5</v>
      </c>
      <c r="J8623">
        <v>1580.44</v>
      </c>
    </row>
    <row r="8624" spans="1:10" x14ac:dyDescent="0.2">
      <c r="A8624" t="s">
        <v>8845</v>
      </c>
      <c r="B8624" t="s">
        <v>34309</v>
      </c>
      <c r="I8624" t="s">
        <v>5</v>
      </c>
      <c r="J8624">
        <v>1498.81</v>
      </c>
    </row>
    <row r="8625" spans="1:10" x14ac:dyDescent="0.2">
      <c r="A8625" t="s">
        <v>8846</v>
      </c>
      <c r="B8625" t="s">
        <v>34310</v>
      </c>
      <c r="I8625" t="s">
        <v>5</v>
      </c>
      <c r="J8625">
        <v>565.64</v>
      </c>
    </row>
    <row r="8626" spans="1:10" x14ac:dyDescent="0.2">
      <c r="A8626" t="s">
        <v>8847</v>
      </c>
      <c r="B8626" t="s">
        <v>34310</v>
      </c>
      <c r="I8626" t="s">
        <v>5</v>
      </c>
      <c r="J8626">
        <v>531.76</v>
      </c>
    </row>
    <row r="8627" spans="1:10" x14ac:dyDescent="0.2">
      <c r="A8627" t="s">
        <v>8848</v>
      </c>
      <c r="B8627" t="s">
        <v>21519</v>
      </c>
      <c r="I8627" t="s">
        <v>5</v>
      </c>
      <c r="J8627">
        <v>853.73</v>
      </c>
    </row>
    <row r="8628" spans="1:10" x14ac:dyDescent="0.2">
      <c r="A8628" t="s">
        <v>8849</v>
      </c>
      <c r="B8628" t="s">
        <v>21519</v>
      </c>
      <c r="I8628" t="s">
        <v>5</v>
      </c>
      <c r="J8628">
        <v>831.32</v>
      </c>
    </row>
    <row r="8629" spans="1:10" x14ac:dyDescent="0.2">
      <c r="A8629" t="s">
        <v>8850</v>
      </c>
      <c r="B8629" t="s">
        <v>34311</v>
      </c>
      <c r="I8629" t="s">
        <v>5</v>
      </c>
      <c r="J8629">
        <v>242.74</v>
      </c>
    </row>
    <row r="8630" spans="1:10" x14ac:dyDescent="0.2">
      <c r="A8630" t="s">
        <v>8851</v>
      </c>
      <c r="B8630" t="s">
        <v>34311</v>
      </c>
      <c r="I8630" t="s">
        <v>5</v>
      </c>
      <c r="J8630">
        <v>232.93</v>
      </c>
    </row>
    <row r="8631" spans="1:10" x14ac:dyDescent="0.2">
      <c r="A8631" t="s">
        <v>8852</v>
      </c>
      <c r="B8631" t="s">
        <v>34312</v>
      </c>
      <c r="I8631" t="s">
        <v>5</v>
      </c>
      <c r="J8631">
        <v>95.08</v>
      </c>
    </row>
    <row r="8632" spans="1:10" x14ac:dyDescent="0.2">
      <c r="A8632" t="s">
        <v>8853</v>
      </c>
      <c r="B8632" t="s">
        <v>34312</v>
      </c>
      <c r="I8632" t="s">
        <v>5</v>
      </c>
      <c r="J8632">
        <v>87.55</v>
      </c>
    </row>
    <row r="8633" spans="1:10" x14ac:dyDescent="0.2">
      <c r="A8633" t="s">
        <v>8854</v>
      </c>
      <c r="B8633" t="s">
        <v>34313</v>
      </c>
      <c r="I8633" t="s">
        <v>5</v>
      </c>
      <c r="J8633">
        <v>118.59</v>
      </c>
    </row>
    <row r="8634" spans="1:10" x14ac:dyDescent="0.2">
      <c r="A8634" t="s">
        <v>8855</v>
      </c>
      <c r="B8634" t="s">
        <v>34313</v>
      </c>
      <c r="I8634" t="s">
        <v>5</v>
      </c>
      <c r="J8634">
        <v>103.97</v>
      </c>
    </row>
    <row r="8635" spans="1:10" x14ac:dyDescent="0.2">
      <c r="A8635" t="s">
        <v>8856</v>
      </c>
      <c r="B8635" t="s">
        <v>34314</v>
      </c>
      <c r="I8635" t="s">
        <v>5</v>
      </c>
      <c r="J8635">
        <v>1883.6</v>
      </c>
    </row>
    <row r="8636" spans="1:10" x14ac:dyDescent="0.2">
      <c r="A8636" t="s">
        <v>8857</v>
      </c>
      <c r="B8636" t="s">
        <v>34314</v>
      </c>
      <c r="I8636" t="s">
        <v>5</v>
      </c>
      <c r="J8636">
        <v>1767.98</v>
      </c>
    </row>
    <row r="8637" spans="1:10" x14ac:dyDescent="0.2">
      <c r="A8637" t="s">
        <v>8858</v>
      </c>
      <c r="B8637" t="s">
        <v>34315</v>
      </c>
      <c r="I8637" t="s">
        <v>3</v>
      </c>
      <c r="J8637">
        <v>207.82</v>
      </c>
    </row>
    <row r="8638" spans="1:10" x14ac:dyDescent="0.2">
      <c r="A8638" t="s">
        <v>8859</v>
      </c>
      <c r="B8638" t="s">
        <v>34315</v>
      </c>
      <c r="I8638" t="s">
        <v>3</v>
      </c>
      <c r="J8638">
        <v>197.93</v>
      </c>
    </row>
    <row r="8639" spans="1:10" x14ac:dyDescent="0.2">
      <c r="A8639" t="s">
        <v>8860</v>
      </c>
      <c r="B8639" t="s">
        <v>34316</v>
      </c>
      <c r="I8639" t="s">
        <v>3</v>
      </c>
      <c r="J8639">
        <v>197.39</v>
      </c>
    </row>
    <row r="8640" spans="1:10" x14ac:dyDescent="0.2">
      <c r="A8640" t="s">
        <v>8861</v>
      </c>
      <c r="B8640" t="s">
        <v>34316</v>
      </c>
      <c r="I8640" t="s">
        <v>3</v>
      </c>
      <c r="J8640">
        <v>185.91</v>
      </c>
    </row>
    <row r="8641" spans="1:10" x14ac:dyDescent="0.2">
      <c r="A8641" t="s">
        <v>8862</v>
      </c>
      <c r="B8641" t="s">
        <v>34317</v>
      </c>
      <c r="I8641" t="s">
        <v>3</v>
      </c>
      <c r="J8641">
        <v>259.43</v>
      </c>
    </row>
    <row r="8642" spans="1:10" x14ac:dyDescent="0.2">
      <c r="A8642" t="s">
        <v>8863</v>
      </c>
      <c r="B8642" t="s">
        <v>34317</v>
      </c>
      <c r="I8642" t="s">
        <v>3</v>
      </c>
      <c r="J8642">
        <v>240.7</v>
      </c>
    </row>
    <row r="8643" spans="1:10" x14ac:dyDescent="0.2">
      <c r="A8643" t="s">
        <v>8864</v>
      </c>
      <c r="B8643" t="s">
        <v>34318</v>
      </c>
      <c r="I8643" t="s">
        <v>3</v>
      </c>
      <c r="J8643">
        <v>272.52999999999997</v>
      </c>
    </row>
    <row r="8644" spans="1:10" x14ac:dyDescent="0.2">
      <c r="A8644" t="s">
        <v>8865</v>
      </c>
      <c r="B8644" t="s">
        <v>34318</v>
      </c>
      <c r="I8644" t="s">
        <v>3</v>
      </c>
      <c r="J8644">
        <v>258.04000000000002</v>
      </c>
    </row>
    <row r="8645" spans="1:10" x14ac:dyDescent="0.2">
      <c r="A8645" t="s">
        <v>8866</v>
      </c>
      <c r="B8645" t="s">
        <v>34319</v>
      </c>
      <c r="I8645" t="s">
        <v>3</v>
      </c>
      <c r="J8645">
        <v>238.5</v>
      </c>
    </row>
    <row r="8646" spans="1:10" x14ac:dyDescent="0.2">
      <c r="A8646" t="s">
        <v>8867</v>
      </c>
      <c r="B8646" t="s">
        <v>34319</v>
      </c>
      <c r="I8646" t="s">
        <v>3</v>
      </c>
      <c r="J8646">
        <v>226.79</v>
      </c>
    </row>
    <row r="8647" spans="1:10" x14ac:dyDescent="0.2">
      <c r="A8647" t="s">
        <v>8868</v>
      </c>
      <c r="B8647" t="s">
        <v>34320</v>
      </c>
      <c r="I8647" t="s">
        <v>3</v>
      </c>
      <c r="J8647">
        <v>187.74</v>
      </c>
    </row>
    <row r="8648" spans="1:10" x14ac:dyDescent="0.2">
      <c r="A8648" t="s">
        <v>8869</v>
      </c>
      <c r="B8648" t="s">
        <v>34320</v>
      </c>
      <c r="I8648" t="s">
        <v>3</v>
      </c>
      <c r="J8648">
        <v>177.83</v>
      </c>
    </row>
    <row r="8649" spans="1:10" x14ac:dyDescent="0.2">
      <c r="A8649" t="s">
        <v>8870</v>
      </c>
      <c r="B8649" t="s">
        <v>34321</v>
      </c>
      <c r="I8649" t="s">
        <v>3</v>
      </c>
      <c r="J8649">
        <v>174.57</v>
      </c>
    </row>
    <row r="8650" spans="1:10" x14ac:dyDescent="0.2">
      <c r="A8650" t="s">
        <v>8871</v>
      </c>
      <c r="B8650" t="s">
        <v>34321</v>
      </c>
      <c r="I8650" t="s">
        <v>3</v>
      </c>
      <c r="J8650">
        <v>170.61</v>
      </c>
    </row>
    <row r="8651" spans="1:10" x14ac:dyDescent="0.2">
      <c r="A8651" t="s">
        <v>8872</v>
      </c>
      <c r="B8651" t="s">
        <v>34322</v>
      </c>
      <c r="I8651" t="s">
        <v>3</v>
      </c>
      <c r="J8651">
        <v>315.13</v>
      </c>
    </row>
    <row r="8652" spans="1:10" x14ac:dyDescent="0.2">
      <c r="A8652" t="s">
        <v>8873</v>
      </c>
      <c r="B8652" t="s">
        <v>34322</v>
      </c>
      <c r="I8652" t="s">
        <v>3</v>
      </c>
      <c r="J8652">
        <v>298.20999999999998</v>
      </c>
    </row>
    <row r="8653" spans="1:10" x14ac:dyDescent="0.2">
      <c r="A8653" t="s">
        <v>8874</v>
      </c>
      <c r="B8653" t="s">
        <v>34323</v>
      </c>
      <c r="I8653" t="s">
        <v>3</v>
      </c>
      <c r="J8653">
        <v>180.14</v>
      </c>
    </row>
    <row r="8654" spans="1:10" x14ac:dyDescent="0.2">
      <c r="A8654" t="s">
        <v>8875</v>
      </c>
      <c r="B8654" t="s">
        <v>34323</v>
      </c>
      <c r="I8654" t="s">
        <v>3</v>
      </c>
      <c r="J8654">
        <v>167.7</v>
      </c>
    </row>
    <row r="8655" spans="1:10" x14ac:dyDescent="0.2">
      <c r="A8655" t="s">
        <v>8876</v>
      </c>
      <c r="B8655" t="s">
        <v>34324</v>
      </c>
      <c r="I8655" t="s">
        <v>3</v>
      </c>
      <c r="J8655">
        <v>221.57</v>
      </c>
    </row>
    <row r="8656" spans="1:10" x14ac:dyDescent="0.2">
      <c r="A8656" t="s">
        <v>8877</v>
      </c>
      <c r="B8656" t="s">
        <v>34324</v>
      </c>
      <c r="I8656" t="s">
        <v>3</v>
      </c>
      <c r="J8656">
        <v>209.87</v>
      </c>
    </row>
    <row r="8657" spans="1:10" x14ac:dyDescent="0.2">
      <c r="A8657" t="s">
        <v>8878</v>
      </c>
      <c r="B8657" t="s">
        <v>34325</v>
      </c>
      <c r="I8657" t="s">
        <v>3</v>
      </c>
      <c r="J8657">
        <v>193.3</v>
      </c>
    </row>
    <row r="8658" spans="1:10" x14ac:dyDescent="0.2">
      <c r="A8658" t="s">
        <v>8879</v>
      </c>
      <c r="B8658" t="s">
        <v>34325</v>
      </c>
      <c r="I8658" t="s">
        <v>3</v>
      </c>
      <c r="J8658">
        <v>182.33</v>
      </c>
    </row>
    <row r="8659" spans="1:10" x14ac:dyDescent="0.2">
      <c r="A8659" t="s">
        <v>8880</v>
      </c>
      <c r="B8659" t="s">
        <v>34326</v>
      </c>
      <c r="I8659" t="s">
        <v>3</v>
      </c>
      <c r="J8659">
        <v>174.41</v>
      </c>
    </row>
    <row r="8660" spans="1:10" x14ac:dyDescent="0.2">
      <c r="A8660" t="s">
        <v>8881</v>
      </c>
      <c r="B8660" t="s">
        <v>34326</v>
      </c>
      <c r="I8660" t="s">
        <v>3</v>
      </c>
      <c r="J8660">
        <v>164.26</v>
      </c>
    </row>
    <row r="8661" spans="1:10" x14ac:dyDescent="0.2">
      <c r="A8661" t="s">
        <v>8882</v>
      </c>
      <c r="B8661" t="s">
        <v>34327</v>
      </c>
      <c r="I8661" t="s">
        <v>3</v>
      </c>
      <c r="J8661">
        <v>147.56</v>
      </c>
    </row>
    <row r="8662" spans="1:10" x14ac:dyDescent="0.2">
      <c r="A8662" t="s">
        <v>8883</v>
      </c>
      <c r="B8662" t="s">
        <v>34327</v>
      </c>
      <c r="I8662" t="s">
        <v>3</v>
      </c>
      <c r="J8662">
        <v>138.81</v>
      </c>
    </row>
    <row r="8663" spans="1:10" x14ac:dyDescent="0.2">
      <c r="A8663" t="s">
        <v>8884</v>
      </c>
      <c r="B8663" t="s">
        <v>34328</v>
      </c>
      <c r="I8663" t="s">
        <v>3</v>
      </c>
      <c r="J8663">
        <v>261.62</v>
      </c>
    </row>
    <row r="8664" spans="1:10" x14ac:dyDescent="0.2">
      <c r="A8664" t="s">
        <v>8885</v>
      </c>
      <c r="B8664" t="s">
        <v>34328</v>
      </c>
      <c r="I8664" t="s">
        <v>3</v>
      </c>
      <c r="J8664">
        <v>251.16</v>
      </c>
    </row>
    <row r="8665" spans="1:10" x14ac:dyDescent="0.2">
      <c r="A8665" t="s">
        <v>8886</v>
      </c>
      <c r="B8665" t="s">
        <v>34329</v>
      </c>
      <c r="I8665" t="s">
        <v>3</v>
      </c>
      <c r="J8665">
        <v>253.89</v>
      </c>
    </row>
    <row r="8666" spans="1:10" x14ac:dyDescent="0.2">
      <c r="A8666" t="s">
        <v>8887</v>
      </c>
      <c r="B8666" t="s">
        <v>34329</v>
      </c>
      <c r="I8666" t="s">
        <v>3</v>
      </c>
      <c r="J8666">
        <v>244.11</v>
      </c>
    </row>
    <row r="8667" spans="1:10" x14ac:dyDescent="0.2">
      <c r="A8667" t="s">
        <v>8888</v>
      </c>
      <c r="B8667" t="s">
        <v>34330</v>
      </c>
      <c r="I8667" t="s">
        <v>3</v>
      </c>
      <c r="J8667">
        <v>313.72000000000003</v>
      </c>
    </row>
    <row r="8668" spans="1:10" x14ac:dyDescent="0.2">
      <c r="A8668" t="s">
        <v>8889</v>
      </c>
      <c r="B8668" t="s">
        <v>34330</v>
      </c>
      <c r="I8668" t="s">
        <v>3</v>
      </c>
      <c r="J8668">
        <v>303.74</v>
      </c>
    </row>
    <row r="8669" spans="1:10" x14ac:dyDescent="0.2">
      <c r="A8669" t="s">
        <v>8890</v>
      </c>
      <c r="B8669" t="s">
        <v>34331</v>
      </c>
      <c r="I8669" t="s">
        <v>3</v>
      </c>
      <c r="J8669">
        <v>330.72</v>
      </c>
    </row>
    <row r="8670" spans="1:10" x14ac:dyDescent="0.2">
      <c r="A8670" t="s">
        <v>8891</v>
      </c>
      <c r="B8670" t="s">
        <v>34331</v>
      </c>
      <c r="I8670" t="s">
        <v>3</v>
      </c>
      <c r="J8670">
        <v>321.7</v>
      </c>
    </row>
    <row r="8671" spans="1:10" x14ac:dyDescent="0.2">
      <c r="A8671" t="s">
        <v>8892</v>
      </c>
      <c r="B8671" t="s">
        <v>34332</v>
      </c>
      <c r="I8671" t="s">
        <v>3</v>
      </c>
      <c r="J8671">
        <v>259.12</v>
      </c>
    </row>
    <row r="8672" spans="1:10" x14ac:dyDescent="0.2">
      <c r="A8672" t="s">
        <v>8893</v>
      </c>
      <c r="B8672" t="s">
        <v>34332</v>
      </c>
      <c r="I8672" t="s">
        <v>3</v>
      </c>
      <c r="J8672">
        <v>251.84</v>
      </c>
    </row>
    <row r="8673" spans="1:10" x14ac:dyDescent="0.2">
      <c r="A8673" t="s">
        <v>8894</v>
      </c>
      <c r="B8673" t="s">
        <v>34333</v>
      </c>
      <c r="I8673" t="s">
        <v>3</v>
      </c>
      <c r="J8673">
        <v>261.13</v>
      </c>
    </row>
    <row r="8674" spans="1:10" x14ac:dyDescent="0.2">
      <c r="A8674" t="s">
        <v>8895</v>
      </c>
      <c r="B8674" t="s">
        <v>34333</v>
      </c>
      <c r="I8674" t="s">
        <v>3</v>
      </c>
      <c r="J8674">
        <v>251.61</v>
      </c>
    </row>
    <row r="8675" spans="1:10" x14ac:dyDescent="0.2">
      <c r="A8675" t="s">
        <v>8896</v>
      </c>
      <c r="B8675" t="s">
        <v>34334</v>
      </c>
      <c r="I8675" t="s">
        <v>3</v>
      </c>
      <c r="J8675">
        <v>313.35000000000002</v>
      </c>
    </row>
    <row r="8676" spans="1:10" x14ac:dyDescent="0.2">
      <c r="A8676" t="s">
        <v>8897</v>
      </c>
      <c r="B8676" t="s">
        <v>34334</v>
      </c>
      <c r="I8676" t="s">
        <v>3</v>
      </c>
      <c r="J8676">
        <v>303.83</v>
      </c>
    </row>
    <row r="8677" spans="1:10" x14ac:dyDescent="0.2">
      <c r="A8677" t="s">
        <v>8898</v>
      </c>
      <c r="B8677" t="s">
        <v>34335</v>
      </c>
      <c r="I8677" t="s">
        <v>3</v>
      </c>
      <c r="J8677">
        <v>341.28</v>
      </c>
    </row>
    <row r="8678" spans="1:10" x14ac:dyDescent="0.2">
      <c r="A8678" t="s">
        <v>8899</v>
      </c>
      <c r="B8678" t="s">
        <v>34335</v>
      </c>
      <c r="I8678" t="s">
        <v>3</v>
      </c>
      <c r="J8678">
        <v>331.7</v>
      </c>
    </row>
    <row r="8679" spans="1:10" x14ac:dyDescent="0.2">
      <c r="A8679" t="s">
        <v>8900</v>
      </c>
      <c r="B8679" t="s">
        <v>34336</v>
      </c>
      <c r="I8679" t="s">
        <v>3</v>
      </c>
      <c r="J8679">
        <v>301.91000000000003</v>
      </c>
    </row>
    <row r="8680" spans="1:10" x14ac:dyDescent="0.2">
      <c r="A8680" t="s">
        <v>8901</v>
      </c>
      <c r="B8680" t="s">
        <v>34336</v>
      </c>
      <c r="I8680" t="s">
        <v>3</v>
      </c>
      <c r="J8680">
        <v>292.38</v>
      </c>
    </row>
    <row r="8681" spans="1:10" x14ac:dyDescent="0.2">
      <c r="A8681" t="s">
        <v>8902</v>
      </c>
      <c r="B8681" t="s">
        <v>34337</v>
      </c>
      <c r="I8681" t="s">
        <v>3</v>
      </c>
      <c r="J8681">
        <v>374.49</v>
      </c>
    </row>
    <row r="8682" spans="1:10" x14ac:dyDescent="0.2">
      <c r="A8682" t="s">
        <v>8903</v>
      </c>
      <c r="B8682" t="s">
        <v>34337</v>
      </c>
      <c r="I8682" t="s">
        <v>3</v>
      </c>
      <c r="J8682">
        <v>364.6</v>
      </c>
    </row>
    <row r="8683" spans="1:10" x14ac:dyDescent="0.2">
      <c r="A8683" t="s">
        <v>8904</v>
      </c>
      <c r="B8683" t="s">
        <v>34338</v>
      </c>
      <c r="I8683" t="s">
        <v>3</v>
      </c>
      <c r="J8683">
        <v>428.4</v>
      </c>
    </row>
    <row r="8684" spans="1:10" x14ac:dyDescent="0.2">
      <c r="A8684" t="s">
        <v>8905</v>
      </c>
      <c r="B8684" t="s">
        <v>34338</v>
      </c>
      <c r="I8684" t="s">
        <v>3</v>
      </c>
      <c r="J8684">
        <v>417.54</v>
      </c>
    </row>
    <row r="8685" spans="1:10" x14ac:dyDescent="0.2">
      <c r="A8685" t="s">
        <v>8906</v>
      </c>
      <c r="B8685" t="s">
        <v>34339</v>
      </c>
      <c r="I8685" t="s">
        <v>3</v>
      </c>
      <c r="J8685">
        <v>197.39</v>
      </c>
    </row>
    <row r="8686" spans="1:10" x14ac:dyDescent="0.2">
      <c r="A8686" t="s">
        <v>8907</v>
      </c>
      <c r="B8686" t="s">
        <v>34339</v>
      </c>
      <c r="I8686" t="s">
        <v>3</v>
      </c>
      <c r="J8686">
        <v>185.91</v>
      </c>
    </row>
    <row r="8687" spans="1:10" x14ac:dyDescent="0.2">
      <c r="A8687" t="s">
        <v>8908</v>
      </c>
      <c r="B8687" t="s">
        <v>34340</v>
      </c>
      <c r="I8687" t="s">
        <v>3</v>
      </c>
      <c r="J8687">
        <v>282.43</v>
      </c>
    </row>
    <row r="8688" spans="1:10" x14ac:dyDescent="0.2">
      <c r="A8688" t="s">
        <v>8909</v>
      </c>
      <c r="B8688" t="s">
        <v>34340</v>
      </c>
      <c r="I8688" t="s">
        <v>3</v>
      </c>
      <c r="J8688">
        <v>276.23</v>
      </c>
    </row>
    <row r="8689" spans="1:10" x14ac:dyDescent="0.2">
      <c r="A8689" t="s">
        <v>8910</v>
      </c>
      <c r="B8689" t="s">
        <v>34341</v>
      </c>
      <c r="I8689" t="s">
        <v>3</v>
      </c>
      <c r="J8689">
        <v>244.44</v>
      </c>
    </row>
    <row r="8690" spans="1:10" x14ac:dyDescent="0.2">
      <c r="A8690" t="s">
        <v>8911</v>
      </c>
      <c r="B8690" t="s">
        <v>34341</v>
      </c>
      <c r="I8690" t="s">
        <v>3</v>
      </c>
      <c r="J8690">
        <v>229.36</v>
      </c>
    </row>
    <row r="8691" spans="1:10" x14ac:dyDescent="0.2">
      <c r="A8691" t="s">
        <v>8912</v>
      </c>
      <c r="B8691" t="s">
        <v>34342</v>
      </c>
      <c r="I8691" t="s">
        <v>3</v>
      </c>
      <c r="J8691">
        <v>230.73</v>
      </c>
    </row>
    <row r="8692" spans="1:10" x14ac:dyDescent="0.2">
      <c r="A8692" t="s">
        <v>8913</v>
      </c>
      <c r="B8692" t="s">
        <v>34342</v>
      </c>
      <c r="I8692" t="s">
        <v>3</v>
      </c>
      <c r="J8692">
        <v>215.65</v>
      </c>
    </row>
    <row r="8693" spans="1:10" x14ac:dyDescent="0.2">
      <c r="A8693" t="s">
        <v>8914</v>
      </c>
      <c r="B8693" t="s">
        <v>34343</v>
      </c>
      <c r="I8693" t="s">
        <v>3</v>
      </c>
      <c r="J8693">
        <v>315.77</v>
      </c>
    </row>
    <row r="8694" spans="1:10" x14ac:dyDescent="0.2">
      <c r="A8694" t="s">
        <v>8915</v>
      </c>
      <c r="B8694" t="s">
        <v>34343</v>
      </c>
      <c r="I8694" t="s">
        <v>3</v>
      </c>
      <c r="J8694">
        <v>298.79000000000002</v>
      </c>
    </row>
    <row r="8695" spans="1:10" x14ac:dyDescent="0.2">
      <c r="A8695" t="s">
        <v>8916</v>
      </c>
      <c r="B8695" t="s">
        <v>34344</v>
      </c>
      <c r="I8695" t="s">
        <v>4</v>
      </c>
      <c r="J8695">
        <v>115.82</v>
      </c>
    </row>
    <row r="8696" spans="1:10" x14ac:dyDescent="0.2">
      <c r="A8696" t="s">
        <v>8917</v>
      </c>
      <c r="B8696" t="s">
        <v>34344</v>
      </c>
      <c r="I8696" t="s">
        <v>4</v>
      </c>
      <c r="J8696">
        <v>112.51</v>
      </c>
    </row>
    <row r="8697" spans="1:10" x14ac:dyDescent="0.2">
      <c r="A8697" t="s">
        <v>8918</v>
      </c>
      <c r="B8697" t="s">
        <v>34345</v>
      </c>
      <c r="I8697" t="s">
        <v>4</v>
      </c>
      <c r="J8697">
        <v>152.16999999999999</v>
      </c>
    </row>
    <row r="8698" spans="1:10" x14ac:dyDescent="0.2">
      <c r="A8698" t="s">
        <v>8919</v>
      </c>
      <c r="B8698" t="s">
        <v>34345</v>
      </c>
      <c r="I8698" t="s">
        <v>4</v>
      </c>
      <c r="J8698">
        <v>148.87</v>
      </c>
    </row>
    <row r="8699" spans="1:10" x14ac:dyDescent="0.2">
      <c r="A8699" t="s">
        <v>8920</v>
      </c>
      <c r="B8699" t="s">
        <v>34346</v>
      </c>
      <c r="I8699" t="s">
        <v>4</v>
      </c>
      <c r="J8699">
        <v>176.1</v>
      </c>
    </row>
    <row r="8700" spans="1:10" x14ac:dyDescent="0.2">
      <c r="A8700" t="s">
        <v>8921</v>
      </c>
      <c r="B8700" t="s">
        <v>34346</v>
      </c>
      <c r="I8700" t="s">
        <v>4</v>
      </c>
      <c r="J8700">
        <v>172.13</v>
      </c>
    </row>
    <row r="8701" spans="1:10" x14ac:dyDescent="0.2">
      <c r="A8701" t="s">
        <v>27828</v>
      </c>
      <c r="B8701" t="s">
        <v>34347</v>
      </c>
      <c r="I8701" t="s">
        <v>3</v>
      </c>
      <c r="J8701">
        <v>63.32</v>
      </c>
    </row>
    <row r="8702" spans="1:10" x14ac:dyDescent="0.2">
      <c r="A8702" t="s">
        <v>27829</v>
      </c>
      <c r="B8702" t="s">
        <v>34347</v>
      </c>
      <c r="I8702" t="s">
        <v>3</v>
      </c>
      <c r="J8702">
        <v>61.14</v>
      </c>
    </row>
    <row r="8703" spans="1:10" x14ac:dyDescent="0.2">
      <c r="A8703" t="s">
        <v>8922</v>
      </c>
      <c r="B8703" t="s">
        <v>34348</v>
      </c>
      <c r="I8703" t="s">
        <v>5</v>
      </c>
      <c r="J8703">
        <v>664.01</v>
      </c>
    </row>
    <row r="8704" spans="1:10" x14ac:dyDescent="0.2">
      <c r="A8704" t="s">
        <v>8923</v>
      </c>
      <c r="B8704" t="s">
        <v>34348</v>
      </c>
      <c r="I8704" t="s">
        <v>5</v>
      </c>
      <c r="J8704">
        <v>625.05999999999995</v>
      </c>
    </row>
    <row r="8705" spans="1:10" x14ac:dyDescent="0.2">
      <c r="A8705" t="s">
        <v>8924</v>
      </c>
      <c r="B8705" t="s">
        <v>34349</v>
      </c>
      <c r="I8705" t="s">
        <v>5</v>
      </c>
      <c r="J8705">
        <v>1865.75</v>
      </c>
    </row>
    <row r="8706" spans="1:10" x14ac:dyDescent="0.2">
      <c r="A8706" t="s">
        <v>8925</v>
      </c>
      <c r="B8706" t="s">
        <v>34349</v>
      </c>
      <c r="I8706" t="s">
        <v>5</v>
      </c>
      <c r="J8706">
        <v>1826.75</v>
      </c>
    </row>
    <row r="8707" spans="1:10" x14ac:dyDescent="0.2">
      <c r="A8707" t="s">
        <v>8926</v>
      </c>
      <c r="B8707" t="s">
        <v>34350</v>
      </c>
      <c r="I8707" t="s">
        <v>5</v>
      </c>
      <c r="J8707">
        <v>1607.78</v>
      </c>
    </row>
    <row r="8708" spans="1:10" x14ac:dyDescent="0.2">
      <c r="A8708" t="s">
        <v>8927</v>
      </c>
      <c r="B8708" t="s">
        <v>34350</v>
      </c>
      <c r="I8708" t="s">
        <v>5</v>
      </c>
      <c r="J8708">
        <v>1566.02</v>
      </c>
    </row>
    <row r="8709" spans="1:10" x14ac:dyDescent="0.2">
      <c r="A8709" t="s">
        <v>8928</v>
      </c>
      <c r="B8709" t="s">
        <v>34351</v>
      </c>
      <c r="I8709" t="s">
        <v>5</v>
      </c>
      <c r="J8709">
        <v>2131.23</v>
      </c>
    </row>
    <row r="8710" spans="1:10" x14ac:dyDescent="0.2">
      <c r="A8710" t="s">
        <v>8929</v>
      </c>
      <c r="B8710" t="s">
        <v>34351</v>
      </c>
      <c r="I8710" t="s">
        <v>5</v>
      </c>
      <c r="J8710">
        <v>2102.86</v>
      </c>
    </row>
    <row r="8711" spans="1:10" x14ac:dyDescent="0.2">
      <c r="A8711" t="s">
        <v>8930</v>
      </c>
      <c r="B8711" t="s">
        <v>34352</v>
      </c>
      <c r="I8711" t="s">
        <v>5</v>
      </c>
      <c r="J8711">
        <v>1319.25</v>
      </c>
    </row>
    <row r="8712" spans="1:10" x14ac:dyDescent="0.2">
      <c r="A8712" t="s">
        <v>8931</v>
      </c>
      <c r="B8712" t="s">
        <v>34352</v>
      </c>
      <c r="I8712" t="s">
        <v>5</v>
      </c>
      <c r="J8712">
        <v>1293.55</v>
      </c>
    </row>
    <row r="8713" spans="1:10" x14ac:dyDescent="0.2">
      <c r="A8713" t="s">
        <v>8932</v>
      </c>
      <c r="B8713" t="s">
        <v>34353</v>
      </c>
      <c r="I8713" t="s">
        <v>5</v>
      </c>
      <c r="J8713">
        <v>10376.219999999999</v>
      </c>
    </row>
    <row r="8714" spans="1:10" x14ac:dyDescent="0.2">
      <c r="A8714" t="s">
        <v>8933</v>
      </c>
      <c r="B8714" t="s">
        <v>34353</v>
      </c>
      <c r="I8714" t="s">
        <v>5</v>
      </c>
      <c r="J8714">
        <v>9784.07</v>
      </c>
    </row>
    <row r="8715" spans="1:10" x14ac:dyDescent="0.2">
      <c r="A8715" t="s">
        <v>8934</v>
      </c>
      <c r="B8715" t="s">
        <v>34354</v>
      </c>
      <c r="I8715" t="s">
        <v>5</v>
      </c>
      <c r="J8715">
        <v>3001.85</v>
      </c>
    </row>
    <row r="8716" spans="1:10" x14ac:dyDescent="0.2">
      <c r="A8716" t="s">
        <v>8935</v>
      </c>
      <c r="B8716" t="s">
        <v>34354</v>
      </c>
      <c r="I8716" t="s">
        <v>5</v>
      </c>
      <c r="J8716">
        <v>2812.15</v>
      </c>
    </row>
    <row r="8717" spans="1:10" x14ac:dyDescent="0.2">
      <c r="A8717" t="s">
        <v>8936</v>
      </c>
      <c r="B8717" t="s">
        <v>34355</v>
      </c>
      <c r="I8717" t="s">
        <v>5</v>
      </c>
      <c r="J8717">
        <v>3341.26</v>
      </c>
    </row>
    <row r="8718" spans="1:10" x14ac:dyDescent="0.2">
      <c r="A8718" t="s">
        <v>8937</v>
      </c>
      <c r="B8718" t="s">
        <v>34355</v>
      </c>
      <c r="I8718" t="s">
        <v>5</v>
      </c>
      <c r="J8718">
        <v>3150.75</v>
      </c>
    </row>
    <row r="8719" spans="1:10" x14ac:dyDescent="0.2">
      <c r="A8719" t="s">
        <v>8938</v>
      </c>
      <c r="B8719" t="s">
        <v>34356</v>
      </c>
      <c r="I8719" t="s">
        <v>5</v>
      </c>
      <c r="J8719">
        <v>474.87</v>
      </c>
    </row>
    <row r="8720" spans="1:10" x14ac:dyDescent="0.2">
      <c r="A8720" t="s">
        <v>8939</v>
      </c>
      <c r="B8720" t="s">
        <v>34356</v>
      </c>
      <c r="I8720" t="s">
        <v>5</v>
      </c>
      <c r="J8720">
        <v>440.07</v>
      </c>
    </row>
    <row r="8721" spans="1:10" x14ac:dyDescent="0.2">
      <c r="A8721" t="s">
        <v>8940</v>
      </c>
      <c r="B8721" t="s">
        <v>34357</v>
      </c>
      <c r="I8721" t="s">
        <v>5</v>
      </c>
      <c r="J8721">
        <v>1068.71</v>
      </c>
    </row>
    <row r="8722" spans="1:10" x14ac:dyDescent="0.2">
      <c r="A8722" t="s">
        <v>8941</v>
      </c>
      <c r="B8722" t="s">
        <v>34357</v>
      </c>
      <c r="I8722" t="s">
        <v>5</v>
      </c>
      <c r="J8722">
        <v>1010.22</v>
      </c>
    </row>
    <row r="8723" spans="1:10" x14ac:dyDescent="0.2">
      <c r="A8723" t="s">
        <v>8942</v>
      </c>
      <c r="B8723" t="s">
        <v>34358</v>
      </c>
      <c r="I8723" t="s">
        <v>5</v>
      </c>
      <c r="J8723">
        <v>1866.49</v>
      </c>
    </row>
    <row r="8724" spans="1:10" x14ac:dyDescent="0.2">
      <c r="A8724" t="s">
        <v>8943</v>
      </c>
      <c r="B8724" t="s">
        <v>34358</v>
      </c>
      <c r="I8724" t="s">
        <v>5</v>
      </c>
      <c r="J8724">
        <v>1844.09</v>
      </c>
    </row>
    <row r="8725" spans="1:10" x14ac:dyDescent="0.2">
      <c r="A8725" t="s">
        <v>8944</v>
      </c>
      <c r="B8725" t="s">
        <v>34359</v>
      </c>
      <c r="I8725" t="s">
        <v>5</v>
      </c>
      <c r="J8725">
        <v>2871.92</v>
      </c>
    </row>
    <row r="8726" spans="1:10" x14ac:dyDescent="0.2">
      <c r="A8726" t="s">
        <v>8945</v>
      </c>
      <c r="B8726" t="s">
        <v>34359</v>
      </c>
      <c r="I8726" t="s">
        <v>5</v>
      </c>
      <c r="J8726">
        <v>2684.56</v>
      </c>
    </row>
    <row r="8727" spans="1:10" x14ac:dyDescent="0.2">
      <c r="A8727" t="s">
        <v>8946</v>
      </c>
      <c r="B8727" t="s">
        <v>34360</v>
      </c>
      <c r="I8727" t="s">
        <v>5</v>
      </c>
      <c r="J8727">
        <v>3658.94</v>
      </c>
    </row>
    <row r="8728" spans="1:10" x14ac:dyDescent="0.2">
      <c r="A8728" t="s">
        <v>8947</v>
      </c>
      <c r="B8728" t="s">
        <v>34360</v>
      </c>
      <c r="I8728" t="s">
        <v>5</v>
      </c>
      <c r="J8728">
        <v>3469.26</v>
      </c>
    </row>
    <row r="8729" spans="1:10" x14ac:dyDescent="0.2">
      <c r="A8729" t="s">
        <v>8948</v>
      </c>
      <c r="B8729" t="s">
        <v>34361</v>
      </c>
      <c r="I8729" t="s">
        <v>5</v>
      </c>
      <c r="J8729">
        <v>1096.98</v>
      </c>
    </row>
    <row r="8730" spans="1:10" x14ac:dyDescent="0.2">
      <c r="A8730" t="s">
        <v>8949</v>
      </c>
      <c r="B8730" t="s">
        <v>34361</v>
      </c>
      <c r="I8730" t="s">
        <v>5</v>
      </c>
      <c r="J8730">
        <v>1054.3</v>
      </c>
    </row>
    <row r="8731" spans="1:10" x14ac:dyDescent="0.2">
      <c r="A8731" t="s">
        <v>8950</v>
      </c>
      <c r="B8731" t="s">
        <v>34362</v>
      </c>
      <c r="I8731" t="s">
        <v>5</v>
      </c>
      <c r="J8731">
        <v>2252.2199999999998</v>
      </c>
    </row>
    <row r="8732" spans="1:10" x14ac:dyDescent="0.2">
      <c r="A8732" t="s">
        <v>8951</v>
      </c>
      <c r="B8732" t="s">
        <v>34362</v>
      </c>
      <c r="I8732" t="s">
        <v>5</v>
      </c>
      <c r="J8732">
        <v>2061.5</v>
      </c>
    </row>
    <row r="8733" spans="1:10" x14ac:dyDescent="0.2">
      <c r="A8733" t="s">
        <v>8952</v>
      </c>
      <c r="B8733" t="s">
        <v>34363</v>
      </c>
      <c r="I8733" t="s">
        <v>5</v>
      </c>
      <c r="J8733">
        <v>2800.7</v>
      </c>
    </row>
    <row r="8734" spans="1:10" x14ac:dyDescent="0.2">
      <c r="A8734" t="s">
        <v>8953</v>
      </c>
      <c r="B8734" t="s">
        <v>34363</v>
      </c>
      <c r="I8734" t="s">
        <v>5</v>
      </c>
      <c r="J8734">
        <v>2602.5500000000002</v>
      </c>
    </row>
    <row r="8735" spans="1:10" x14ac:dyDescent="0.2">
      <c r="A8735" t="s">
        <v>8954</v>
      </c>
      <c r="B8735" t="s">
        <v>34364</v>
      </c>
      <c r="I8735" t="s">
        <v>5</v>
      </c>
      <c r="J8735">
        <v>7110.35</v>
      </c>
    </row>
    <row r="8736" spans="1:10" x14ac:dyDescent="0.2">
      <c r="A8736" t="s">
        <v>8955</v>
      </c>
      <c r="B8736" t="s">
        <v>34364</v>
      </c>
      <c r="I8736" t="s">
        <v>5</v>
      </c>
      <c r="J8736">
        <v>6774.07</v>
      </c>
    </row>
    <row r="8737" spans="1:10" x14ac:dyDescent="0.2">
      <c r="A8737" t="s">
        <v>8956</v>
      </c>
      <c r="B8737" t="s">
        <v>34365</v>
      </c>
      <c r="I8737" t="s">
        <v>5</v>
      </c>
      <c r="J8737">
        <v>594.57000000000005</v>
      </c>
    </row>
    <row r="8738" spans="1:10" x14ac:dyDescent="0.2">
      <c r="A8738" t="s">
        <v>8957</v>
      </c>
      <c r="B8738" t="s">
        <v>34365</v>
      </c>
      <c r="I8738" t="s">
        <v>5</v>
      </c>
      <c r="J8738">
        <v>565.20000000000005</v>
      </c>
    </row>
    <row r="8739" spans="1:10" x14ac:dyDescent="0.2">
      <c r="A8739" t="s">
        <v>8958</v>
      </c>
      <c r="B8739" t="s">
        <v>34366</v>
      </c>
      <c r="I8739" t="s">
        <v>5</v>
      </c>
      <c r="J8739">
        <v>693.05</v>
      </c>
    </row>
    <row r="8740" spans="1:10" x14ac:dyDescent="0.2">
      <c r="A8740" t="s">
        <v>8959</v>
      </c>
      <c r="B8740" t="s">
        <v>34366</v>
      </c>
      <c r="I8740" t="s">
        <v>5</v>
      </c>
      <c r="J8740">
        <v>643.47</v>
      </c>
    </row>
    <row r="8741" spans="1:10" x14ac:dyDescent="0.2">
      <c r="A8741" t="s">
        <v>8960</v>
      </c>
      <c r="B8741" t="s">
        <v>34367</v>
      </c>
      <c r="I8741" t="s">
        <v>5</v>
      </c>
      <c r="J8741">
        <v>668.51</v>
      </c>
    </row>
    <row r="8742" spans="1:10" x14ac:dyDescent="0.2">
      <c r="A8742" t="s">
        <v>8961</v>
      </c>
      <c r="B8742" t="s">
        <v>34367</v>
      </c>
      <c r="I8742" t="s">
        <v>5</v>
      </c>
      <c r="J8742">
        <v>627.99</v>
      </c>
    </row>
    <row r="8743" spans="1:10" x14ac:dyDescent="0.2">
      <c r="A8743" t="s">
        <v>8962</v>
      </c>
      <c r="B8743" t="s">
        <v>34368</v>
      </c>
      <c r="I8743" t="s">
        <v>5</v>
      </c>
      <c r="J8743">
        <v>835.09</v>
      </c>
    </row>
    <row r="8744" spans="1:10" x14ac:dyDescent="0.2">
      <c r="A8744" t="s">
        <v>8963</v>
      </c>
      <c r="B8744" t="s">
        <v>34368</v>
      </c>
      <c r="I8744" t="s">
        <v>5</v>
      </c>
      <c r="J8744">
        <v>786.75</v>
      </c>
    </row>
    <row r="8745" spans="1:10" x14ac:dyDescent="0.2">
      <c r="A8745" t="s">
        <v>8964</v>
      </c>
      <c r="B8745" t="s">
        <v>34369</v>
      </c>
      <c r="I8745" t="s">
        <v>5</v>
      </c>
      <c r="J8745">
        <v>1089.24</v>
      </c>
    </row>
    <row r="8746" spans="1:10" x14ac:dyDescent="0.2">
      <c r="A8746" t="s">
        <v>8965</v>
      </c>
      <c r="B8746" t="s">
        <v>34369</v>
      </c>
      <c r="I8746" t="s">
        <v>5</v>
      </c>
      <c r="J8746">
        <v>1017.94</v>
      </c>
    </row>
    <row r="8747" spans="1:10" x14ac:dyDescent="0.2">
      <c r="A8747" t="s">
        <v>8966</v>
      </c>
      <c r="B8747" t="s">
        <v>34370</v>
      </c>
      <c r="I8747" t="s">
        <v>5</v>
      </c>
      <c r="J8747">
        <v>1155.45</v>
      </c>
    </row>
    <row r="8748" spans="1:10" x14ac:dyDescent="0.2">
      <c r="A8748" t="s">
        <v>8967</v>
      </c>
      <c r="B8748" t="s">
        <v>34370</v>
      </c>
      <c r="I8748" t="s">
        <v>5</v>
      </c>
      <c r="J8748">
        <v>1155.45</v>
      </c>
    </row>
    <row r="8749" spans="1:10" x14ac:dyDescent="0.2">
      <c r="A8749" t="s">
        <v>8968</v>
      </c>
      <c r="B8749" t="s">
        <v>34371</v>
      </c>
      <c r="I8749" t="s">
        <v>5</v>
      </c>
      <c r="J8749">
        <v>360.17</v>
      </c>
    </row>
    <row r="8750" spans="1:10" x14ac:dyDescent="0.2">
      <c r="A8750" t="s">
        <v>8969</v>
      </c>
      <c r="B8750" t="s">
        <v>34371</v>
      </c>
      <c r="I8750" t="s">
        <v>5</v>
      </c>
      <c r="J8750">
        <v>360.17</v>
      </c>
    </row>
    <row r="8751" spans="1:10" x14ac:dyDescent="0.2">
      <c r="A8751" t="s">
        <v>24834</v>
      </c>
      <c r="B8751" t="s">
        <v>34372</v>
      </c>
      <c r="I8751" t="s">
        <v>5</v>
      </c>
      <c r="J8751">
        <v>243.7</v>
      </c>
    </row>
    <row r="8752" spans="1:10" x14ac:dyDescent="0.2">
      <c r="A8752" t="s">
        <v>24835</v>
      </c>
      <c r="B8752" t="s">
        <v>34372</v>
      </c>
      <c r="I8752" t="s">
        <v>5</v>
      </c>
      <c r="J8752">
        <v>243.7</v>
      </c>
    </row>
    <row r="8753" spans="1:10" x14ac:dyDescent="0.2">
      <c r="A8753" t="s">
        <v>8970</v>
      </c>
      <c r="B8753" t="s">
        <v>23496</v>
      </c>
      <c r="I8753" t="s">
        <v>113</v>
      </c>
      <c r="J8753">
        <v>141.88</v>
      </c>
    </row>
    <row r="8754" spans="1:10" x14ac:dyDescent="0.2">
      <c r="A8754" t="s">
        <v>8971</v>
      </c>
      <c r="B8754" t="s">
        <v>23496</v>
      </c>
      <c r="I8754" t="s">
        <v>113</v>
      </c>
      <c r="J8754">
        <v>141.88</v>
      </c>
    </row>
    <row r="8755" spans="1:10" x14ac:dyDescent="0.2">
      <c r="A8755" t="s">
        <v>8972</v>
      </c>
      <c r="B8755" t="s">
        <v>34373</v>
      </c>
      <c r="I8755" t="s">
        <v>5</v>
      </c>
      <c r="J8755">
        <v>143.44999999999999</v>
      </c>
    </row>
    <row r="8756" spans="1:10" x14ac:dyDescent="0.2">
      <c r="A8756" t="s">
        <v>8973</v>
      </c>
      <c r="B8756" t="s">
        <v>34373</v>
      </c>
      <c r="I8756" t="s">
        <v>5</v>
      </c>
      <c r="J8756">
        <v>143</v>
      </c>
    </row>
    <row r="8757" spans="1:10" x14ac:dyDescent="0.2">
      <c r="A8757" t="s">
        <v>8974</v>
      </c>
      <c r="B8757" t="s">
        <v>34374</v>
      </c>
      <c r="I8757" t="s">
        <v>5</v>
      </c>
      <c r="J8757">
        <v>40</v>
      </c>
    </row>
    <row r="8758" spans="1:10" x14ac:dyDescent="0.2">
      <c r="A8758" t="s">
        <v>8975</v>
      </c>
      <c r="B8758" t="s">
        <v>34374</v>
      </c>
      <c r="I8758" t="s">
        <v>5</v>
      </c>
      <c r="J8758">
        <v>40</v>
      </c>
    </row>
    <row r="8759" spans="1:10" x14ac:dyDescent="0.2">
      <c r="A8759" t="s">
        <v>8976</v>
      </c>
      <c r="B8759" t="s">
        <v>34375</v>
      </c>
      <c r="I8759" t="s">
        <v>5</v>
      </c>
      <c r="J8759">
        <v>49.6</v>
      </c>
    </row>
    <row r="8760" spans="1:10" x14ac:dyDescent="0.2">
      <c r="A8760" t="s">
        <v>8977</v>
      </c>
      <c r="B8760" t="s">
        <v>34375</v>
      </c>
      <c r="I8760" t="s">
        <v>5</v>
      </c>
      <c r="J8760">
        <v>49.6</v>
      </c>
    </row>
    <row r="8761" spans="1:10" x14ac:dyDescent="0.2">
      <c r="A8761" t="s">
        <v>8978</v>
      </c>
      <c r="B8761" t="s">
        <v>34376</v>
      </c>
      <c r="I8761" t="s">
        <v>5</v>
      </c>
      <c r="J8761">
        <v>113.2</v>
      </c>
    </row>
    <row r="8762" spans="1:10" x14ac:dyDescent="0.2">
      <c r="A8762" t="s">
        <v>8979</v>
      </c>
      <c r="B8762" t="s">
        <v>34376</v>
      </c>
      <c r="I8762" t="s">
        <v>5</v>
      </c>
      <c r="J8762">
        <v>113.2</v>
      </c>
    </row>
    <row r="8763" spans="1:10" x14ac:dyDescent="0.2">
      <c r="A8763" t="s">
        <v>8980</v>
      </c>
      <c r="B8763" t="s">
        <v>34377</v>
      </c>
      <c r="I8763" t="s">
        <v>5</v>
      </c>
      <c r="J8763">
        <v>49</v>
      </c>
    </row>
    <row r="8764" spans="1:10" x14ac:dyDescent="0.2">
      <c r="A8764" t="s">
        <v>8981</v>
      </c>
      <c r="B8764" t="s">
        <v>34377</v>
      </c>
      <c r="I8764" t="s">
        <v>5</v>
      </c>
      <c r="J8764">
        <v>46.35</v>
      </c>
    </row>
    <row r="8765" spans="1:10" x14ac:dyDescent="0.2">
      <c r="A8765" t="s">
        <v>8982</v>
      </c>
      <c r="B8765" t="s">
        <v>34378</v>
      </c>
      <c r="I8765" t="s">
        <v>4</v>
      </c>
      <c r="J8765">
        <v>208.76</v>
      </c>
    </row>
    <row r="8766" spans="1:10" x14ac:dyDescent="0.2">
      <c r="A8766" t="s">
        <v>8983</v>
      </c>
      <c r="B8766" t="s">
        <v>34378</v>
      </c>
      <c r="I8766" t="s">
        <v>4</v>
      </c>
      <c r="J8766">
        <v>202.86</v>
      </c>
    </row>
    <row r="8767" spans="1:10" x14ac:dyDescent="0.2">
      <c r="A8767" t="s">
        <v>8984</v>
      </c>
      <c r="B8767" t="s">
        <v>34379</v>
      </c>
      <c r="I8767" t="s">
        <v>20</v>
      </c>
      <c r="J8767">
        <v>526.64</v>
      </c>
    </row>
    <row r="8768" spans="1:10" x14ac:dyDescent="0.2">
      <c r="A8768" t="s">
        <v>8985</v>
      </c>
      <c r="B8768" t="s">
        <v>34379</v>
      </c>
      <c r="I8768" t="s">
        <v>20</v>
      </c>
      <c r="J8768">
        <v>477.47</v>
      </c>
    </row>
    <row r="8769" spans="1:10" x14ac:dyDescent="0.2">
      <c r="A8769" t="s">
        <v>8986</v>
      </c>
      <c r="B8769" t="s">
        <v>34380</v>
      </c>
      <c r="I8769" t="s">
        <v>20</v>
      </c>
      <c r="J8769">
        <v>648.5</v>
      </c>
    </row>
    <row r="8770" spans="1:10" x14ac:dyDescent="0.2">
      <c r="A8770" t="s">
        <v>8987</v>
      </c>
      <c r="B8770" t="s">
        <v>34380</v>
      </c>
      <c r="I8770" t="s">
        <v>20</v>
      </c>
      <c r="J8770">
        <v>585.20000000000005</v>
      </c>
    </row>
    <row r="8771" spans="1:10" x14ac:dyDescent="0.2">
      <c r="A8771" t="s">
        <v>8988</v>
      </c>
      <c r="B8771" t="s">
        <v>34381</v>
      </c>
      <c r="I8771" t="s">
        <v>4</v>
      </c>
      <c r="J8771">
        <v>528.72</v>
      </c>
    </row>
    <row r="8772" spans="1:10" x14ac:dyDescent="0.2">
      <c r="A8772" t="s">
        <v>8989</v>
      </c>
      <c r="B8772" t="s">
        <v>34381</v>
      </c>
      <c r="I8772" t="s">
        <v>4</v>
      </c>
      <c r="J8772">
        <v>523.41999999999996</v>
      </c>
    </row>
    <row r="8773" spans="1:10" x14ac:dyDescent="0.2">
      <c r="A8773" t="s">
        <v>8990</v>
      </c>
      <c r="B8773" t="s">
        <v>34382</v>
      </c>
      <c r="I8773" t="s">
        <v>4</v>
      </c>
      <c r="J8773">
        <v>153.06</v>
      </c>
    </row>
    <row r="8774" spans="1:10" x14ac:dyDescent="0.2">
      <c r="A8774" t="s">
        <v>8991</v>
      </c>
      <c r="B8774" t="s">
        <v>34382</v>
      </c>
      <c r="I8774" t="s">
        <v>4</v>
      </c>
      <c r="J8774">
        <v>149.93</v>
      </c>
    </row>
    <row r="8775" spans="1:10" x14ac:dyDescent="0.2">
      <c r="A8775" t="s">
        <v>8992</v>
      </c>
      <c r="B8775" t="s">
        <v>34383</v>
      </c>
      <c r="I8775" t="s">
        <v>4</v>
      </c>
      <c r="J8775">
        <v>384.75</v>
      </c>
    </row>
    <row r="8776" spans="1:10" x14ac:dyDescent="0.2">
      <c r="A8776" t="s">
        <v>8993</v>
      </c>
      <c r="B8776" t="s">
        <v>34383</v>
      </c>
      <c r="I8776" t="s">
        <v>4</v>
      </c>
      <c r="J8776">
        <v>375.78</v>
      </c>
    </row>
    <row r="8777" spans="1:10" x14ac:dyDescent="0.2">
      <c r="A8777" t="s">
        <v>8994</v>
      </c>
      <c r="B8777" t="s">
        <v>34384</v>
      </c>
      <c r="I8777" t="s">
        <v>4</v>
      </c>
      <c r="J8777">
        <v>551.1</v>
      </c>
    </row>
    <row r="8778" spans="1:10" x14ac:dyDescent="0.2">
      <c r="A8778" t="s">
        <v>8995</v>
      </c>
      <c r="B8778" t="s">
        <v>34384</v>
      </c>
      <c r="I8778" t="s">
        <v>4</v>
      </c>
      <c r="J8778">
        <v>538.5</v>
      </c>
    </row>
    <row r="8779" spans="1:10" x14ac:dyDescent="0.2">
      <c r="A8779" t="s">
        <v>8996</v>
      </c>
      <c r="B8779" t="s">
        <v>34385</v>
      </c>
      <c r="I8779" t="s">
        <v>4</v>
      </c>
      <c r="J8779">
        <v>195.39</v>
      </c>
    </row>
    <row r="8780" spans="1:10" x14ac:dyDescent="0.2">
      <c r="A8780" t="s">
        <v>8997</v>
      </c>
      <c r="B8780" t="s">
        <v>34385</v>
      </c>
      <c r="I8780" t="s">
        <v>4</v>
      </c>
      <c r="J8780">
        <v>191.34</v>
      </c>
    </row>
    <row r="8781" spans="1:10" x14ac:dyDescent="0.2">
      <c r="A8781" t="s">
        <v>8998</v>
      </c>
      <c r="B8781" t="s">
        <v>34386</v>
      </c>
      <c r="I8781" t="s">
        <v>4</v>
      </c>
      <c r="J8781">
        <v>469.52</v>
      </c>
    </row>
    <row r="8782" spans="1:10" x14ac:dyDescent="0.2">
      <c r="A8782" t="s">
        <v>8999</v>
      </c>
      <c r="B8782" t="s">
        <v>34386</v>
      </c>
      <c r="I8782" t="s">
        <v>4</v>
      </c>
      <c r="J8782">
        <v>459.36</v>
      </c>
    </row>
    <row r="8783" spans="1:10" x14ac:dyDescent="0.2">
      <c r="A8783" t="s">
        <v>9000</v>
      </c>
      <c r="B8783" t="s">
        <v>34387</v>
      </c>
      <c r="I8783" t="s">
        <v>4</v>
      </c>
      <c r="J8783">
        <v>669.51</v>
      </c>
    </row>
    <row r="8784" spans="1:10" x14ac:dyDescent="0.2">
      <c r="A8784" t="s">
        <v>9001</v>
      </c>
      <c r="B8784" t="s">
        <v>34387</v>
      </c>
      <c r="I8784" t="s">
        <v>4</v>
      </c>
      <c r="J8784">
        <v>655.56</v>
      </c>
    </row>
    <row r="8785" spans="1:10" x14ac:dyDescent="0.2">
      <c r="A8785" t="s">
        <v>9002</v>
      </c>
      <c r="B8785" t="s">
        <v>34388</v>
      </c>
      <c r="I8785" t="s">
        <v>4</v>
      </c>
      <c r="J8785">
        <v>228.01</v>
      </c>
    </row>
    <row r="8786" spans="1:10" x14ac:dyDescent="0.2">
      <c r="A8786" t="s">
        <v>9003</v>
      </c>
      <c r="B8786" t="s">
        <v>34388</v>
      </c>
      <c r="I8786" t="s">
        <v>4</v>
      </c>
      <c r="J8786">
        <v>223.23</v>
      </c>
    </row>
    <row r="8787" spans="1:10" x14ac:dyDescent="0.2">
      <c r="A8787" t="s">
        <v>9004</v>
      </c>
      <c r="B8787" t="s">
        <v>34389</v>
      </c>
      <c r="I8787" t="s">
        <v>4</v>
      </c>
      <c r="J8787">
        <v>521.95000000000005</v>
      </c>
    </row>
    <row r="8788" spans="1:10" x14ac:dyDescent="0.2">
      <c r="A8788" t="s">
        <v>9005</v>
      </c>
      <c r="B8788" t="s">
        <v>34389</v>
      </c>
      <c r="I8788" t="s">
        <v>4</v>
      </c>
      <c r="J8788">
        <v>511.32</v>
      </c>
    </row>
    <row r="8789" spans="1:10" x14ac:dyDescent="0.2">
      <c r="A8789" t="s">
        <v>9006</v>
      </c>
      <c r="B8789" t="s">
        <v>34390</v>
      </c>
      <c r="I8789" t="s">
        <v>4</v>
      </c>
      <c r="J8789">
        <v>749.24</v>
      </c>
    </row>
    <row r="8790" spans="1:10" x14ac:dyDescent="0.2">
      <c r="A8790" t="s">
        <v>9007</v>
      </c>
      <c r="B8790" t="s">
        <v>34390</v>
      </c>
      <c r="I8790" t="s">
        <v>4</v>
      </c>
      <c r="J8790">
        <v>734.49</v>
      </c>
    </row>
    <row r="8791" spans="1:10" x14ac:dyDescent="0.2">
      <c r="A8791" t="s">
        <v>9008</v>
      </c>
      <c r="B8791" t="s">
        <v>34391</v>
      </c>
      <c r="I8791" t="s">
        <v>4</v>
      </c>
      <c r="J8791">
        <v>275.11</v>
      </c>
    </row>
    <row r="8792" spans="1:10" x14ac:dyDescent="0.2">
      <c r="A8792" t="s">
        <v>9009</v>
      </c>
      <c r="B8792" t="s">
        <v>34391</v>
      </c>
      <c r="I8792" t="s">
        <v>4</v>
      </c>
      <c r="J8792">
        <v>269.39</v>
      </c>
    </row>
    <row r="8793" spans="1:10" x14ac:dyDescent="0.2">
      <c r="A8793" t="s">
        <v>9010</v>
      </c>
      <c r="B8793" t="s">
        <v>34392</v>
      </c>
      <c r="I8793" t="s">
        <v>4</v>
      </c>
      <c r="J8793">
        <v>616.16</v>
      </c>
    </row>
    <row r="8794" spans="1:10" x14ac:dyDescent="0.2">
      <c r="A8794" t="s">
        <v>9011</v>
      </c>
      <c r="B8794" t="s">
        <v>34392</v>
      </c>
      <c r="I8794" t="s">
        <v>4</v>
      </c>
      <c r="J8794">
        <v>604.33000000000004</v>
      </c>
    </row>
    <row r="8795" spans="1:10" x14ac:dyDescent="0.2">
      <c r="A8795" t="s">
        <v>9012</v>
      </c>
      <c r="B8795" t="s">
        <v>34393</v>
      </c>
      <c r="I8795" t="s">
        <v>4</v>
      </c>
      <c r="J8795">
        <v>878.6</v>
      </c>
    </row>
    <row r="8796" spans="1:10" x14ac:dyDescent="0.2">
      <c r="A8796" t="s">
        <v>9013</v>
      </c>
      <c r="B8796" t="s">
        <v>34393</v>
      </c>
      <c r="I8796" t="s">
        <v>4</v>
      </c>
      <c r="J8796">
        <v>862.52</v>
      </c>
    </row>
    <row r="8797" spans="1:10" x14ac:dyDescent="0.2">
      <c r="A8797" t="s">
        <v>9014</v>
      </c>
      <c r="B8797" t="s">
        <v>34394</v>
      </c>
      <c r="I8797" t="s">
        <v>4</v>
      </c>
      <c r="J8797">
        <v>307.18</v>
      </c>
    </row>
    <row r="8798" spans="1:10" x14ac:dyDescent="0.2">
      <c r="A8798" t="s">
        <v>9015</v>
      </c>
      <c r="B8798" t="s">
        <v>34394</v>
      </c>
      <c r="I8798" t="s">
        <v>4</v>
      </c>
      <c r="J8798">
        <v>300.74</v>
      </c>
    </row>
    <row r="8799" spans="1:10" x14ac:dyDescent="0.2">
      <c r="A8799" t="s">
        <v>9016</v>
      </c>
      <c r="B8799" t="s">
        <v>34395</v>
      </c>
      <c r="I8799" t="s">
        <v>4</v>
      </c>
      <c r="J8799">
        <v>677.62</v>
      </c>
    </row>
    <row r="8800" spans="1:10" x14ac:dyDescent="0.2">
      <c r="A8800" t="s">
        <v>9017</v>
      </c>
      <c r="B8800" t="s">
        <v>34395</v>
      </c>
      <c r="I8800" t="s">
        <v>4</v>
      </c>
      <c r="J8800">
        <v>664.86</v>
      </c>
    </row>
    <row r="8801" spans="1:10" x14ac:dyDescent="0.2">
      <c r="A8801" t="s">
        <v>9018</v>
      </c>
      <c r="B8801" t="s">
        <v>34396</v>
      </c>
      <c r="I8801" t="s">
        <v>4</v>
      </c>
      <c r="J8801">
        <v>959.48</v>
      </c>
    </row>
    <row r="8802" spans="1:10" x14ac:dyDescent="0.2">
      <c r="A8802" t="s">
        <v>9019</v>
      </c>
      <c r="B8802" t="s">
        <v>34396</v>
      </c>
      <c r="I8802" t="s">
        <v>4</v>
      </c>
      <c r="J8802">
        <v>942.6</v>
      </c>
    </row>
    <row r="8803" spans="1:10" x14ac:dyDescent="0.2">
      <c r="A8803" t="s">
        <v>9020</v>
      </c>
      <c r="B8803" t="s">
        <v>34397</v>
      </c>
      <c r="I8803" t="s">
        <v>4</v>
      </c>
      <c r="J8803">
        <v>349</v>
      </c>
    </row>
    <row r="8804" spans="1:10" x14ac:dyDescent="0.2">
      <c r="A8804" t="s">
        <v>9021</v>
      </c>
      <c r="B8804" t="s">
        <v>34397</v>
      </c>
      <c r="I8804" t="s">
        <v>4</v>
      </c>
      <c r="J8804">
        <v>341.82</v>
      </c>
    </row>
    <row r="8805" spans="1:10" x14ac:dyDescent="0.2">
      <c r="A8805" t="s">
        <v>9022</v>
      </c>
      <c r="B8805" t="s">
        <v>34398</v>
      </c>
      <c r="I8805" t="s">
        <v>4</v>
      </c>
      <c r="J8805">
        <v>750.04</v>
      </c>
    </row>
    <row r="8806" spans="1:10" x14ac:dyDescent="0.2">
      <c r="A8806" t="s">
        <v>9023</v>
      </c>
      <c r="B8806" t="s">
        <v>34398</v>
      </c>
      <c r="I8806" t="s">
        <v>4</v>
      </c>
      <c r="J8806">
        <v>736.77</v>
      </c>
    </row>
    <row r="8807" spans="1:10" x14ac:dyDescent="0.2">
      <c r="A8807" t="s">
        <v>9024</v>
      </c>
      <c r="B8807" t="s">
        <v>34399</v>
      </c>
      <c r="I8807" t="s">
        <v>4</v>
      </c>
      <c r="J8807">
        <v>1084.06</v>
      </c>
    </row>
    <row r="8808" spans="1:10" x14ac:dyDescent="0.2">
      <c r="A8808" t="s">
        <v>9025</v>
      </c>
      <c r="B8808" t="s">
        <v>34399</v>
      </c>
      <c r="I8808" t="s">
        <v>4</v>
      </c>
      <c r="J8808">
        <v>1065.33</v>
      </c>
    </row>
    <row r="8809" spans="1:10" x14ac:dyDescent="0.2">
      <c r="A8809" t="s">
        <v>9026</v>
      </c>
      <c r="B8809" t="s">
        <v>34400</v>
      </c>
      <c r="I8809" t="s">
        <v>4</v>
      </c>
      <c r="J8809">
        <v>29.36</v>
      </c>
    </row>
    <row r="8810" spans="1:10" x14ac:dyDescent="0.2">
      <c r="A8810" t="s">
        <v>9027</v>
      </c>
      <c r="B8810" t="s">
        <v>34400</v>
      </c>
      <c r="I8810" t="s">
        <v>4</v>
      </c>
      <c r="J8810">
        <v>28.01</v>
      </c>
    </row>
    <row r="8811" spans="1:10" x14ac:dyDescent="0.2">
      <c r="A8811" t="s">
        <v>9028</v>
      </c>
      <c r="B8811" t="s">
        <v>34401</v>
      </c>
      <c r="I8811" t="s">
        <v>4</v>
      </c>
      <c r="J8811">
        <v>22.98</v>
      </c>
    </row>
    <row r="8812" spans="1:10" x14ac:dyDescent="0.2">
      <c r="A8812" t="s">
        <v>9029</v>
      </c>
      <c r="B8812" t="s">
        <v>34401</v>
      </c>
      <c r="I8812" t="s">
        <v>4</v>
      </c>
      <c r="J8812">
        <v>19.989999999999998</v>
      </c>
    </row>
    <row r="8813" spans="1:10" x14ac:dyDescent="0.2">
      <c r="A8813" t="s">
        <v>9030</v>
      </c>
      <c r="B8813" t="s">
        <v>34402</v>
      </c>
      <c r="I8813" t="s">
        <v>4</v>
      </c>
      <c r="J8813">
        <v>41.04</v>
      </c>
    </row>
    <row r="8814" spans="1:10" x14ac:dyDescent="0.2">
      <c r="A8814" t="s">
        <v>9031</v>
      </c>
      <c r="B8814" t="s">
        <v>34402</v>
      </c>
      <c r="I8814" t="s">
        <v>4</v>
      </c>
      <c r="J8814">
        <v>39.11</v>
      </c>
    </row>
    <row r="8815" spans="1:10" x14ac:dyDescent="0.2">
      <c r="A8815" t="s">
        <v>9032</v>
      </c>
      <c r="B8815" t="s">
        <v>34403</v>
      </c>
      <c r="I8815" t="s">
        <v>4</v>
      </c>
      <c r="J8815">
        <v>24.12</v>
      </c>
    </row>
    <row r="8816" spans="1:10" x14ac:dyDescent="0.2">
      <c r="A8816" t="s">
        <v>9033</v>
      </c>
      <c r="B8816" t="s">
        <v>34403</v>
      </c>
      <c r="I8816" t="s">
        <v>4</v>
      </c>
      <c r="J8816">
        <v>20.98</v>
      </c>
    </row>
    <row r="8817" spans="1:10" x14ac:dyDescent="0.2">
      <c r="A8817" t="s">
        <v>9034</v>
      </c>
      <c r="B8817" t="s">
        <v>34404</v>
      </c>
      <c r="I8817" t="s">
        <v>4</v>
      </c>
      <c r="J8817">
        <v>59.01</v>
      </c>
    </row>
    <row r="8818" spans="1:10" x14ac:dyDescent="0.2">
      <c r="A8818" t="s">
        <v>9035</v>
      </c>
      <c r="B8818" t="s">
        <v>34404</v>
      </c>
      <c r="I8818" t="s">
        <v>4</v>
      </c>
      <c r="J8818">
        <v>56.17</v>
      </c>
    </row>
    <row r="8819" spans="1:10" x14ac:dyDescent="0.2">
      <c r="A8819" t="s">
        <v>9036</v>
      </c>
      <c r="B8819" t="s">
        <v>34405</v>
      </c>
      <c r="I8819" t="s">
        <v>4</v>
      </c>
      <c r="J8819">
        <v>25.27</v>
      </c>
    </row>
    <row r="8820" spans="1:10" x14ac:dyDescent="0.2">
      <c r="A8820" t="s">
        <v>9037</v>
      </c>
      <c r="B8820" t="s">
        <v>34405</v>
      </c>
      <c r="I8820" t="s">
        <v>4</v>
      </c>
      <c r="J8820">
        <v>21.97</v>
      </c>
    </row>
    <row r="8821" spans="1:10" x14ac:dyDescent="0.2">
      <c r="A8821" t="s">
        <v>9038</v>
      </c>
      <c r="B8821" t="s">
        <v>34406</v>
      </c>
      <c r="I8821" t="s">
        <v>4</v>
      </c>
      <c r="J8821">
        <v>74.48</v>
      </c>
    </row>
    <row r="8822" spans="1:10" x14ac:dyDescent="0.2">
      <c r="A8822" t="s">
        <v>9039</v>
      </c>
      <c r="B8822" t="s">
        <v>34406</v>
      </c>
      <c r="I8822" t="s">
        <v>4</v>
      </c>
      <c r="J8822">
        <v>70.88</v>
      </c>
    </row>
    <row r="8823" spans="1:10" x14ac:dyDescent="0.2">
      <c r="A8823" t="s">
        <v>9040</v>
      </c>
      <c r="B8823" t="s">
        <v>34407</v>
      </c>
      <c r="I8823" t="s">
        <v>4</v>
      </c>
      <c r="J8823">
        <v>27.5</v>
      </c>
    </row>
    <row r="8824" spans="1:10" x14ac:dyDescent="0.2">
      <c r="A8824" t="s">
        <v>9041</v>
      </c>
      <c r="B8824" t="s">
        <v>34407</v>
      </c>
      <c r="I8824" t="s">
        <v>4</v>
      </c>
      <c r="J8824">
        <v>23.95</v>
      </c>
    </row>
    <row r="8825" spans="1:10" x14ac:dyDescent="0.2">
      <c r="A8825" t="s">
        <v>9042</v>
      </c>
      <c r="B8825" t="s">
        <v>34408</v>
      </c>
      <c r="I8825" t="s">
        <v>4</v>
      </c>
      <c r="J8825">
        <v>114.67</v>
      </c>
    </row>
    <row r="8826" spans="1:10" x14ac:dyDescent="0.2">
      <c r="A8826" t="s">
        <v>9043</v>
      </c>
      <c r="B8826" t="s">
        <v>34408</v>
      </c>
      <c r="I8826" t="s">
        <v>4</v>
      </c>
      <c r="J8826">
        <v>109.12</v>
      </c>
    </row>
    <row r="8827" spans="1:10" x14ac:dyDescent="0.2">
      <c r="A8827" t="s">
        <v>9044</v>
      </c>
      <c r="B8827" t="s">
        <v>34409</v>
      </c>
      <c r="I8827" t="s">
        <v>4</v>
      </c>
      <c r="J8827">
        <v>35.19</v>
      </c>
    </row>
    <row r="8828" spans="1:10" x14ac:dyDescent="0.2">
      <c r="A8828" t="s">
        <v>9045</v>
      </c>
      <c r="B8828" t="s">
        <v>34409</v>
      </c>
      <c r="I8828" t="s">
        <v>4</v>
      </c>
      <c r="J8828">
        <v>30.66</v>
      </c>
    </row>
    <row r="8829" spans="1:10" x14ac:dyDescent="0.2">
      <c r="A8829" t="s">
        <v>9046</v>
      </c>
      <c r="B8829" t="s">
        <v>34410</v>
      </c>
      <c r="I8829" t="s">
        <v>4</v>
      </c>
      <c r="J8829">
        <v>144.44</v>
      </c>
    </row>
    <row r="8830" spans="1:10" x14ac:dyDescent="0.2">
      <c r="A8830" t="s">
        <v>9047</v>
      </c>
      <c r="B8830" t="s">
        <v>34410</v>
      </c>
      <c r="I8830" t="s">
        <v>4</v>
      </c>
      <c r="J8830">
        <v>137.35</v>
      </c>
    </row>
    <row r="8831" spans="1:10" x14ac:dyDescent="0.2">
      <c r="A8831" t="s">
        <v>9048</v>
      </c>
      <c r="B8831" t="s">
        <v>34411</v>
      </c>
      <c r="I8831" t="s">
        <v>4</v>
      </c>
      <c r="J8831">
        <v>45.94</v>
      </c>
    </row>
    <row r="8832" spans="1:10" x14ac:dyDescent="0.2">
      <c r="A8832" t="s">
        <v>9049</v>
      </c>
      <c r="B8832" t="s">
        <v>34411</v>
      </c>
      <c r="I8832" t="s">
        <v>4</v>
      </c>
      <c r="J8832">
        <v>40.11</v>
      </c>
    </row>
    <row r="8833" spans="1:10" x14ac:dyDescent="0.2">
      <c r="A8833" t="s">
        <v>9050</v>
      </c>
      <c r="B8833" t="s">
        <v>34412</v>
      </c>
      <c r="I8833" t="s">
        <v>4</v>
      </c>
      <c r="J8833">
        <v>185.82</v>
      </c>
    </row>
    <row r="8834" spans="1:10" x14ac:dyDescent="0.2">
      <c r="A8834" t="s">
        <v>9051</v>
      </c>
      <c r="B8834" t="s">
        <v>34412</v>
      </c>
      <c r="I8834" t="s">
        <v>4</v>
      </c>
      <c r="J8834">
        <v>176.67</v>
      </c>
    </row>
    <row r="8835" spans="1:10" x14ac:dyDescent="0.2">
      <c r="A8835" t="s">
        <v>9052</v>
      </c>
      <c r="B8835" t="s">
        <v>34413</v>
      </c>
      <c r="I8835" t="s">
        <v>4</v>
      </c>
      <c r="J8835">
        <v>47.09</v>
      </c>
    </row>
    <row r="8836" spans="1:10" x14ac:dyDescent="0.2">
      <c r="A8836" t="s">
        <v>9053</v>
      </c>
      <c r="B8836" t="s">
        <v>34413</v>
      </c>
      <c r="I8836" t="s">
        <v>4</v>
      </c>
      <c r="J8836">
        <v>41.1</v>
      </c>
    </row>
    <row r="8837" spans="1:10" x14ac:dyDescent="0.2">
      <c r="A8837" t="s">
        <v>9054</v>
      </c>
      <c r="B8837" t="s">
        <v>34414</v>
      </c>
      <c r="I8837" t="s">
        <v>4</v>
      </c>
      <c r="J8837">
        <v>235.56</v>
      </c>
    </row>
    <row r="8838" spans="1:10" x14ac:dyDescent="0.2">
      <c r="A8838" t="s">
        <v>9055</v>
      </c>
      <c r="B8838" t="s">
        <v>34414</v>
      </c>
      <c r="I8838" t="s">
        <v>4</v>
      </c>
      <c r="J8838">
        <v>223.94</v>
      </c>
    </row>
    <row r="8839" spans="1:10" x14ac:dyDescent="0.2">
      <c r="A8839" t="s">
        <v>9056</v>
      </c>
      <c r="B8839" t="s">
        <v>34415</v>
      </c>
      <c r="I8839" t="s">
        <v>4</v>
      </c>
      <c r="J8839">
        <v>48.8</v>
      </c>
    </row>
    <row r="8840" spans="1:10" x14ac:dyDescent="0.2">
      <c r="A8840" t="s">
        <v>9057</v>
      </c>
      <c r="B8840" t="s">
        <v>34415</v>
      </c>
      <c r="I8840" t="s">
        <v>4</v>
      </c>
      <c r="J8840">
        <v>42.59</v>
      </c>
    </row>
    <row r="8841" spans="1:10" x14ac:dyDescent="0.2">
      <c r="A8841" t="s">
        <v>9058</v>
      </c>
      <c r="B8841" t="s">
        <v>34416</v>
      </c>
      <c r="I8841" t="s">
        <v>4</v>
      </c>
      <c r="J8841">
        <v>255.4</v>
      </c>
    </row>
    <row r="8842" spans="1:10" x14ac:dyDescent="0.2">
      <c r="A8842" t="s">
        <v>9059</v>
      </c>
      <c r="B8842" t="s">
        <v>34416</v>
      </c>
      <c r="I8842" t="s">
        <v>4</v>
      </c>
      <c r="J8842">
        <v>242.92</v>
      </c>
    </row>
    <row r="8843" spans="1:10" x14ac:dyDescent="0.2">
      <c r="A8843" t="s">
        <v>9060</v>
      </c>
      <c r="B8843" t="s">
        <v>34417</v>
      </c>
      <c r="I8843" t="s">
        <v>4</v>
      </c>
      <c r="J8843">
        <v>61.04</v>
      </c>
    </row>
    <row r="8844" spans="1:10" x14ac:dyDescent="0.2">
      <c r="A8844" t="s">
        <v>9061</v>
      </c>
      <c r="B8844" t="s">
        <v>34417</v>
      </c>
      <c r="I8844" t="s">
        <v>4</v>
      </c>
      <c r="J8844">
        <v>53.36</v>
      </c>
    </row>
    <row r="8845" spans="1:10" x14ac:dyDescent="0.2">
      <c r="A8845" t="s">
        <v>9062</v>
      </c>
      <c r="B8845" t="s">
        <v>34418</v>
      </c>
      <c r="I8845" t="s">
        <v>4</v>
      </c>
      <c r="J8845">
        <v>283.10000000000002</v>
      </c>
    </row>
    <row r="8846" spans="1:10" x14ac:dyDescent="0.2">
      <c r="A8846" t="s">
        <v>9063</v>
      </c>
      <c r="B8846" t="s">
        <v>34418</v>
      </c>
      <c r="I8846" t="s">
        <v>4</v>
      </c>
      <c r="J8846">
        <v>269.44</v>
      </c>
    </row>
    <row r="8847" spans="1:10" x14ac:dyDescent="0.2">
      <c r="A8847" t="s">
        <v>9064</v>
      </c>
      <c r="B8847" t="s">
        <v>34419</v>
      </c>
      <c r="I8847" t="s">
        <v>4</v>
      </c>
      <c r="J8847">
        <v>91.28</v>
      </c>
    </row>
    <row r="8848" spans="1:10" x14ac:dyDescent="0.2">
      <c r="A8848" t="s">
        <v>9065</v>
      </c>
      <c r="B8848" t="s">
        <v>34419</v>
      </c>
      <c r="I8848" t="s">
        <v>4</v>
      </c>
      <c r="J8848">
        <v>79.8</v>
      </c>
    </row>
    <row r="8849" spans="1:10" x14ac:dyDescent="0.2">
      <c r="A8849" t="s">
        <v>9066</v>
      </c>
      <c r="B8849" t="s">
        <v>34420</v>
      </c>
      <c r="I8849" t="s">
        <v>4</v>
      </c>
      <c r="J8849">
        <v>292.88</v>
      </c>
    </row>
    <row r="8850" spans="1:10" x14ac:dyDescent="0.2">
      <c r="A8850" t="s">
        <v>9067</v>
      </c>
      <c r="B8850" t="s">
        <v>34420</v>
      </c>
      <c r="I8850" t="s">
        <v>4</v>
      </c>
      <c r="J8850">
        <v>279.13</v>
      </c>
    </row>
    <row r="8851" spans="1:10" x14ac:dyDescent="0.2">
      <c r="A8851" t="s">
        <v>9068</v>
      </c>
      <c r="B8851" t="s">
        <v>34421</v>
      </c>
      <c r="I8851" t="s">
        <v>4</v>
      </c>
      <c r="J8851">
        <v>160.29</v>
      </c>
    </row>
    <row r="8852" spans="1:10" x14ac:dyDescent="0.2">
      <c r="A8852" t="s">
        <v>9069</v>
      </c>
      <c r="B8852" t="s">
        <v>34421</v>
      </c>
      <c r="I8852" t="s">
        <v>4</v>
      </c>
      <c r="J8852">
        <v>140.13</v>
      </c>
    </row>
    <row r="8853" spans="1:10" x14ac:dyDescent="0.2">
      <c r="A8853" t="s">
        <v>9070</v>
      </c>
      <c r="B8853" t="s">
        <v>34422</v>
      </c>
      <c r="I8853" t="s">
        <v>4</v>
      </c>
      <c r="J8853">
        <v>429.35</v>
      </c>
    </row>
    <row r="8854" spans="1:10" x14ac:dyDescent="0.2">
      <c r="A8854" t="s">
        <v>9071</v>
      </c>
      <c r="B8854" t="s">
        <v>34422</v>
      </c>
      <c r="I8854" t="s">
        <v>4</v>
      </c>
      <c r="J8854">
        <v>414.64</v>
      </c>
    </row>
    <row r="8855" spans="1:10" x14ac:dyDescent="0.2">
      <c r="A8855" t="s">
        <v>9072</v>
      </c>
      <c r="B8855" t="s">
        <v>34423</v>
      </c>
      <c r="I8855" t="s">
        <v>4</v>
      </c>
      <c r="J8855">
        <v>513.67999999999995</v>
      </c>
    </row>
    <row r="8856" spans="1:10" x14ac:dyDescent="0.2">
      <c r="A8856" t="s">
        <v>9073</v>
      </c>
      <c r="B8856" t="s">
        <v>34423</v>
      </c>
      <c r="I8856" t="s">
        <v>4</v>
      </c>
      <c r="J8856">
        <v>497.99</v>
      </c>
    </row>
    <row r="8857" spans="1:10" x14ac:dyDescent="0.2">
      <c r="A8857" t="s">
        <v>9074</v>
      </c>
      <c r="B8857" t="s">
        <v>34424</v>
      </c>
      <c r="I8857" t="s">
        <v>4</v>
      </c>
      <c r="J8857">
        <v>746.01</v>
      </c>
    </row>
    <row r="8858" spans="1:10" x14ac:dyDescent="0.2">
      <c r="A8858" t="s">
        <v>9075</v>
      </c>
      <c r="B8858" t="s">
        <v>34424</v>
      </c>
      <c r="I8858" t="s">
        <v>4</v>
      </c>
      <c r="J8858">
        <v>724.5</v>
      </c>
    </row>
    <row r="8859" spans="1:10" x14ac:dyDescent="0.2">
      <c r="A8859" t="s">
        <v>9076</v>
      </c>
      <c r="B8859" t="s">
        <v>34425</v>
      </c>
      <c r="I8859" t="s">
        <v>4</v>
      </c>
      <c r="J8859">
        <v>77.599999999999994</v>
      </c>
    </row>
    <row r="8860" spans="1:10" x14ac:dyDescent="0.2">
      <c r="A8860" t="s">
        <v>9077</v>
      </c>
      <c r="B8860" t="s">
        <v>34425</v>
      </c>
      <c r="I8860" t="s">
        <v>4</v>
      </c>
      <c r="J8860">
        <v>77.599999999999994</v>
      </c>
    </row>
    <row r="8861" spans="1:10" x14ac:dyDescent="0.2">
      <c r="A8861" t="s">
        <v>9078</v>
      </c>
      <c r="B8861" t="s">
        <v>34426</v>
      </c>
      <c r="I8861" t="s">
        <v>4</v>
      </c>
      <c r="J8861">
        <v>92.72</v>
      </c>
    </row>
    <row r="8862" spans="1:10" x14ac:dyDescent="0.2">
      <c r="A8862" t="s">
        <v>9079</v>
      </c>
      <c r="B8862" t="s">
        <v>34426</v>
      </c>
      <c r="I8862" t="s">
        <v>4</v>
      </c>
      <c r="J8862">
        <v>92.72</v>
      </c>
    </row>
    <row r="8863" spans="1:10" x14ac:dyDescent="0.2">
      <c r="A8863" t="s">
        <v>9080</v>
      </c>
      <c r="B8863" t="s">
        <v>34427</v>
      </c>
      <c r="I8863" t="s">
        <v>4</v>
      </c>
      <c r="J8863">
        <v>105.52</v>
      </c>
    </row>
    <row r="8864" spans="1:10" x14ac:dyDescent="0.2">
      <c r="A8864" t="s">
        <v>9081</v>
      </c>
      <c r="B8864" t="s">
        <v>34427</v>
      </c>
      <c r="I8864" t="s">
        <v>4</v>
      </c>
      <c r="J8864">
        <v>105.52</v>
      </c>
    </row>
    <row r="8865" spans="1:10" x14ac:dyDescent="0.2">
      <c r="A8865" t="s">
        <v>9082</v>
      </c>
      <c r="B8865" t="s">
        <v>34428</v>
      </c>
      <c r="I8865" t="s">
        <v>4</v>
      </c>
      <c r="J8865">
        <v>124.87</v>
      </c>
    </row>
    <row r="8866" spans="1:10" x14ac:dyDescent="0.2">
      <c r="A8866" t="s">
        <v>9083</v>
      </c>
      <c r="B8866" t="s">
        <v>34428</v>
      </c>
      <c r="I8866" t="s">
        <v>4</v>
      </c>
      <c r="J8866">
        <v>124.87</v>
      </c>
    </row>
    <row r="8867" spans="1:10" x14ac:dyDescent="0.2">
      <c r="A8867" t="s">
        <v>9084</v>
      </c>
      <c r="B8867" t="s">
        <v>34429</v>
      </c>
      <c r="I8867" t="s">
        <v>4</v>
      </c>
      <c r="J8867">
        <v>161.69999999999999</v>
      </c>
    </row>
    <row r="8868" spans="1:10" x14ac:dyDescent="0.2">
      <c r="A8868" t="s">
        <v>9085</v>
      </c>
      <c r="B8868" t="s">
        <v>34429</v>
      </c>
      <c r="I8868" t="s">
        <v>4</v>
      </c>
      <c r="J8868">
        <v>161.69999999999999</v>
      </c>
    </row>
    <row r="8869" spans="1:10" x14ac:dyDescent="0.2">
      <c r="A8869" t="s">
        <v>9086</v>
      </c>
      <c r="B8869" t="s">
        <v>34430</v>
      </c>
      <c r="I8869" t="s">
        <v>4</v>
      </c>
      <c r="J8869">
        <v>196.49</v>
      </c>
    </row>
    <row r="8870" spans="1:10" x14ac:dyDescent="0.2">
      <c r="A8870" t="s">
        <v>9087</v>
      </c>
      <c r="B8870" t="s">
        <v>34430</v>
      </c>
      <c r="I8870" t="s">
        <v>4</v>
      </c>
      <c r="J8870">
        <v>196.49</v>
      </c>
    </row>
    <row r="8871" spans="1:10" x14ac:dyDescent="0.2">
      <c r="A8871" t="s">
        <v>9088</v>
      </c>
      <c r="B8871" t="s">
        <v>34431</v>
      </c>
      <c r="I8871" t="s">
        <v>4</v>
      </c>
      <c r="J8871">
        <v>266.58999999999997</v>
      </c>
    </row>
    <row r="8872" spans="1:10" x14ac:dyDescent="0.2">
      <c r="A8872" t="s">
        <v>9089</v>
      </c>
      <c r="B8872" t="s">
        <v>34431</v>
      </c>
      <c r="I8872" t="s">
        <v>4</v>
      </c>
      <c r="J8872">
        <v>266.58999999999997</v>
      </c>
    </row>
    <row r="8873" spans="1:10" x14ac:dyDescent="0.2">
      <c r="A8873" t="s">
        <v>9090</v>
      </c>
      <c r="B8873" t="s">
        <v>34432</v>
      </c>
      <c r="I8873" t="s">
        <v>4</v>
      </c>
      <c r="J8873">
        <v>425.52</v>
      </c>
    </row>
    <row r="8874" spans="1:10" x14ac:dyDescent="0.2">
      <c r="A8874" t="s">
        <v>9091</v>
      </c>
      <c r="B8874" t="s">
        <v>34432</v>
      </c>
      <c r="I8874" t="s">
        <v>4</v>
      </c>
      <c r="J8874">
        <v>425.52</v>
      </c>
    </row>
    <row r="8875" spans="1:10" x14ac:dyDescent="0.2">
      <c r="A8875" t="s">
        <v>9092</v>
      </c>
      <c r="B8875" t="s">
        <v>34433</v>
      </c>
      <c r="I8875" t="s">
        <v>4</v>
      </c>
      <c r="J8875">
        <v>197.66</v>
      </c>
    </row>
    <row r="8876" spans="1:10" x14ac:dyDescent="0.2">
      <c r="A8876" t="s">
        <v>9093</v>
      </c>
      <c r="B8876" t="s">
        <v>34433</v>
      </c>
      <c r="I8876" t="s">
        <v>4</v>
      </c>
      <c r="J8876">
        <v>197.66</v>
      </c>
    </row>
    <row r="8877" spans="1:10" x14ac:dyDescent="0.2">
      <c r="A8877" t="s">
        <v>9094</v>
      </c>
      <c r="B8877" t="s">
        <v>34434</v>
      </c>
      <c r="I8877" t="s">
        <v>4</v>
      </c>
      <c r="J8877">
        <v>247.79</v>
      </c>
    </row>
    <row r="8878" spans="1:10" x14ac:dyDescent="0.2">
      <c r="A8878" t="s">
        <v>9095</v>
      </c>
      <c r="B8878" t="s">
        <v>34434</v>
      </c>
      <c r="I8878" t="s">
        <v>4</v>
      </c>
      <c r="J8878">
        <v>247.79</v>
      </c>
    </row>
    <row r="8879" spans="1:10" x14ac:dyDescent="0.2">
      <c r="A8879" t="s">
        <v>9096</v>
      </c>
      <c r="B8879" t="s">
        <v>34435</v>
      </c>
      <c r="I8879" t="s">
        <v>4</v>
      </c>
      <c r="J8879">
        <v>270.44</v>
      </c>
    </row>
    <row r="8880" spans="1:10" x14ac:dyDescent="0.2">
      <c r="A8880" t="s">
        <v>9097</v>
      </c>
      <c r="B8880" t="s">
        <v>34435</v>
      </c>
      <c r="I8880" t="s">
        <v>4</v>
      </c>
      <c r="J8880">
        <v>270.44</v>
      </c>
    </row>
    <row r="8881" spans="1:10" x14ac:dyDescent="0.2">
      <c r="A8881" t="s">
        <v>9098</v>
      </c>
      <c r="B8881" t="s">
        <v>34436</v>
      </c>
      <c r="I8881" t="s">
        <v>4</v>
      </c>
      <c r="J8881">
        <v>416.89</v>
      </c>
    </row>
    <row r="8882" spans="1:10" x14ac:dyDescent="0.2">
      <c r="A8882" t="s">
        <v>9099</v>
      </c>
      <c r="B8882" t="s">
        <v>34436</v>
      </c>
      <c r="I8882" t="s">
        <v>4</v>
      </c>
      <c r="J8882">
        <v>416.89</v>
      </c>
    </row>
    <row r="8883" spans="1:10" x14ac:dyDescent="0.2">
      <c r="A8883" t="s">
        <v>9100</v>
      </c>
      <c r="B8883" t="s">
        <v>34437</v>
      </c>
      <c r="I8883" t="s">
        <v>4</v>
      </c>
      <c r="J8883">
        <v>536.52</v>
      </c>
    </row>
    <row r="8884" spans="1:10" x14ac:dyDescent="0.2">
      <c r="A8884" t="s">
        <v>9101</v>
      </c>
      <c r="B8884" t="s">
        <v>34437</v>
      </c>
      <c r="I8884" t="s">
        <v>4</v>
      </c>
      <c r="J8884">
        <v>536.52</v>
      </c>
    </row>
    <row r="8885" spans="1:10" x14ac:dyDescent="0.2">
      <c r="A8885" t="s">
        <v>9102</v>
      </c>
      <c r="B8885" t="s">
        <v>34438</v>
      </c>
      <c r="I8885" t="s">
        <v>4</v>
      </c>
      <c r="J8885">
        <v>725.71</v>
      </c>
    </row>
    <row r="8886" spans="1:10" x14ac:dyDescent="0.2">
      <c r="A8886" t="s">
        <v>9103</v>
      </c>
      <c r="B8886" t="s">
        <v>34438</v>
      </c>
      <c r="I8886" t="s">
        <v>4</v>
      </c>
      <c r="J8886">
        <v>725.71</v>
      </c>
    </row>
    <row r="8887" spans="1:10" x14ac:dyDescent="0.2">
      <c r="A8887" t="s">
        <v>9104</v>
      </c>
      <c r="B8887" t="s">
        <v>34439</v>
      </c>
      <c r="I8887" t="s">
        <v>4</v>
      </c>
      <c r="J8887">
        <v>1029.79</v>
      </c>
    </row>
    <row r="8888" spans="1:10" x14ac:dyDescent="0.2">
      <c r="A8888" t="s">
        <v>9105</v>
      </c>
      <c r="B8888" t="s">
        <v>34439</v>
      </c>
      <c r="I8888" t="s">
        <v>4</v>
      </c>
      <c r="J8888">
        <v>1029.79</v>
      </c>
    </row>
    <row r="8889" spans="1:10" x14ac:dyDescent="0.2">
      <c r="A8889" t="s">
        <v>9106</v>
      </c>
      <c r="B8889" t="s">
        <v>34440</v>
      </c>
      <c r="I8889" t="s">
        <v>4</v>
      </c>
      <c r="J8889">
        <v>61.8</v>
      </c>
    </row>
    <row r="8890" spans="1:10" x14ac:dyDescent="0.2">
      <c r="A8890" t="s">
        <v>9107</v>
      </c>
      <c r="B8890" t="s">
        <v>34440</v>
      </c>
      <c r="I8890" t="s">
        <v>4</v>
      </c>
      <c r="J8890">
        <v>61.8</v>
      </c>
    </row>
    <row r="8891" spans="1:10" x14ac:dyDescent="0.2">
      <c r="A8891" t="s">
        <v>9108</v>
      </c>
      <c r="B8891" t="s">
        <v>34441</v>
      </c>
      <c r="I8891" t="s">
        <v>4</v>
      </c>
      <c r="J8891">
        <v>69.010000000000005</v>
      </c>
    </row>
    <row r="8892" spans="1:10" x14ac:dyDescent="0.2">
      <c r="A8892" t="s">
        <v>9109</v>
      </c>
      <c r="B8892" t="s">
        <v>34441</v>
      </c>
      <c r="I8892" t="s">
        <v>4</v>
      </c>
      <c r="J8892">
        <v>69.010000000000005</v>
      </c>
    </row>
    <row r="8893" spans="1:10" x14ac:dyDescent="0.2">
      <c r="A8893" t="s">
        <v>9110</v>
      </c>
      <c r="B8893" t="s">
        <v>34442</v>
      </c>
      <c r="I8893" t="s">
        <v>4</v>
      </c>
      <c r="J8893">
        <v>77.25</v>
      </c>
    </row>
    <row r="8894" spans="1:10" x14ac:dyDescent="0.2">
      <c r="A8894" t="s">
        <v>9111</v>
      </c>
      <c r="B8894" t="s">
        <v>34442</v>
      </c>
      <c r="I8894" t="s">
        <v>4</v>
      </c>
      <c r="J8894">
        <v>77.25</v>
      </c>
    </row>
    <row r="8895" spans="1:10" x14ac:dyDescent="0.2">
      <c r="A8895" t="s">
        <v>9112</v>
      </c>
      <c r="B8895" t="s">
        <v>34443</v>
      </c>
      <c r="I8895" t="s">
        <v>4</v>
      </c>
      <c r="J8895">
        <v>85.49</v>
      </c>
    </row>
    <row r="8896" spans="1:10" x14ac:dyDescent="0.2">
      <c r="A8896" t="s">
        <v>9113</v>
      </c>
      <c r="B8896" t="s">
        <v>34443</v>
      </c>
      <c r="I8896" t="s">
        <v>4</v>
      </c>
      <c r="J8896">
        <v>85.49</v>
      </c>
    </row>
    <row r="8897" spans="1:10" x14ac:dyDescent="0.2">
      <c r="A8897" t="s">
        <v>9114</v>
      </c>
      <c r="B8897" t="s">
        <v>34444</v>
      </c>
      <c r="I8897" t="s">
        <v>4</v>
      </c>
      <c r="J8897">
        <v>96.82</v>
      </c>
    </row>
    <row r="8898" spans="1:10" x14ac:dyDescent="0.2">
      <c r="A8898" t="s">
        <v>9115</v>
      </c>
      <c r="B8898" t="s">
        <v>34444</v>
      </c>
      <c r="I8898" t="s">
        <v>4</v>
      </c>
      <c r="J8898">
        <v>96.82</v>
      </c>
    </row>
    <row r="8899" spans="1:10" x14ac:dyDescent="0.2">
      <c r="A8899" t="s">
        <v>9116</v>
      </c>
      <c r="B8899" t="s">
        <v>34445</v>
      </c>
      <c r="I8899" t="s">
        <v>4</v>
      </c>
      <c r="J8899">
        <v>133.9</v>
      </c>
    </row>
    <row r="8900" spans="1:10" x14ac:dyDescent="0.2">
      <c r="A8900" t="s">
        <v>9117</v>
      </c>
      <c r="B8900" t="s">
        <v>34445</v>
      </c>
      <c r="I8900" t="s">
        <v>4</v>
      </c>
      <c r="J8900">
        <v>133.9</v>
      </c>
    </row>
    <row r="8901" spans="1:10" x14ac:dyDescent="0.2">
      <c r="A8901" t="s">
        <v>9118</v>
      </c>
      <c r="B8901" t="s">
        <v>34446</v>
      </c>
      <c r="I8901" t="s">
        <v>4</v>
      </c>
      <c r="J8901">
        <v>164.8</v>
      </c>
    </row>
    <row r="8902" spans="1:10" x14ac:dyDescent="0.2">
      <c r="A8902" t="s">
        <v>9119</v>
      </c>
      <c r="B8902" t="s">
        <v>34446</v>
      </c>
      <c r="I8902" t="s">
        <v>4</v>
      </c>
      <c r="J8902">
        <v>164.8</v>
      </c>
    </row>
    <row r="8903" spans="1:10" x14ac:dyDescent="0.2">
      <c r="A8903" t="s">
        <v>9120</v>
      </c>
      <c r="B8903" t="s">
        <v>34447</v>
      </c>
      <c r="I8903" t="s">
        <v>4</v>
      </c>
      <c r="J8903">
        <v>195.7</v>
      </c>
    </row>
    <row r="8904" spans="1:10" x14ac:dyDescent="0.2">
      <c r="A8904" t="s">
        <v>9121</v>
      </c>
      <c r="B8904" t="s">
        <v>34447</v>
      </c>
      <c r="I8904" t="s">
        <v>4</v>
      </c>
      <c r="J8904">
        <v>195.7</v>
      </c>
    </row>
    <row r="8905" spans="1:10" x14ac:dyDescent="0.2">
      <c r="A8905" t="s">
        <v>9122</v>
      </c>
      <c r="B8905" t="s">
        <v>34448</v>
      </c>
      <c r="I8905" t="s">
        <v>5</v>
      </c>
      <c r="J8905">
        <v>92.7</v>
      </c>
    </row>
    <row r="8906" spans="1:10" x14ac:dyDescent="0.2">
      <c r="A8906" t="s">
        <v>9123</v>
      </c>
      <c r="B8906" t="s">
        <v>34448</v>
      </c>
      <c r="I8906" t="s">
        <v>5</v>
      </c>
      <c r="J8906">
        <v>92.7</v>
      </c>
    </row>
    <row r="8907" spans="1:10" x14ac:dyDescent="0.2">
      <c r="A8907" t="s">
        <v>9124</v>
      </c>
      <c r="B8907" t="s">
        <v>34449</v>
      </c>
      <c r="I8907" t="s">
        <v>5</v>
      </c>
      <c r="J8907">
        <v>92.7</v>
      </c>
    </row>
    <row r="8908" spans="1:10" x14ac:dyDescent="0.2">
      <c r="A8908" t="s">
        <v>9125</v>
      </c>
      <c r="B8908" t="s">
        <v>34449</v>
      </c>
      <c r="I8908" t="s">
        <v>5</v>
      </c>
      <c r="J8908">
        <v>92.7</v>
      </c>
    </row>
    <row r="8909" spans="1:10" x14ac:dyDescent="0.2">
      <c r="A8909" t="s">
        <v>9126</v>
      </c>
      <c r="B8909" t="s">
        <v>34450</v>
      </c>
      <c r="I8909" t="s">
        <v>5</v>
      </c>
      <c r="J8909">
        <v>92.7</v>
      </c>
    </row>
    <row r="8910" spans="1:10" x14ac:dyDescent="0.2">
      <c r="A8910" t="s">
        <v>9127</v>
      </c>
      <c r="B8910" t="s">
        <v>34450</v>
      </c>
      <c r="I8910" t="s">
        <v>5</v>
      </c>
      <c r="J8910">
        <v>92.7</v>
      </c>
    </row>
    <row r="8911" spans="1:10" x14ac:dyDescent="0.2">
      <c r="A8911" t="s">
        <v>9128</v>
      </c>
      <c r="B8911" t="s">
        <v>34451</v>
      </c>
      <c r="I8911" t="s">
        <v>5</v>
      </c>
      <c r="J8911">
        <v>127.72</v>
      </c>
    </row>
    <row r="8912" spans="1:10" x14ac:dyDescent="0.2">
      <c r="A8912" t="s">
        <v>9129</v>
      </c>
      <c r="B8912" t="s">
        <v>34451</v>
      </c>
      <c r="I8912" t="s">
        <v>5</v>
      </c>
      <c r="J8912">
        <v>127.72</v>
      </c>
    </row>
    <row r="8913" spans="1:10" x14ac:dyDescent="0.2">
      <c r="A8913" t="s">
        <v>9130</v>
      </c>
      <c r="B8913" t="s">
        <v>34452</v>
      </c>
      <c r="I8913" t="s">
        <v>5</v>
      </c>
      <c r="J8913">
        <v>144.19999999999999</v>
      </c>
    </row>
    <row r="8914" spans="1:10" x14ac:dyDescent="0.2">
      <c r="A8914" t="s">
        <v>9131</v>
      </c>
      <c r="B8914" t="s">
        <v>34452</v>
      </c>
      <c r="I8914" t="s">
        <v>5</v>
      </c>
      <c r="J8914">
        <v>144.19999999999999</v>
      </c>
    </row>
    <row r="8915" spans="1:10" x14ac:dyDescent="0.2">
      <c r="A8915" t="s">
        <v>9132</v>
      </c>
      <c r="B8915" t="s">
        <v>34453</v>
      </c>
      <c r="I8915" t="s">
        <v>5</v>
      </c>
      <c r="J8915">
        <v>200.85</v>
      </c>
    </row>
    <row r="8916" spans="1:10" x14ac:dyDescent="0.2">
      <c r="A8916" t="s">
        <v>9133</v>
      </c>
      <c r="B8916" t="s">
        <v>34453</v>
      </c>
      <c r="I8916" t="s">
        <v>5</v>
      </c>
      <c r="J8916">
        <v>200.85</v>
      </c>
    </row>
    <row r="8917" spans="1:10" x14ac:dyDescent="0.2">
      <c r="A8917" t="s">
        <v>9134</v>
      </c>
      <c r="B8917" t="s">
        <v>34454</v>
      </c>
      <c r="I8917" t="s">
        <v>5</v>
      </c>
      <c r="J8917">
        <v>250</v>
      </c>
    </row>
    <row r="8918" spans="1:10" x14ac:dyDescent="0.2">
      <c r="A8918" t="s">
        <v>9135</v>
      </c>
      <c r="B8918" t="s">
        <v>34454</v>
      </c>
      <c r="I8918" t="s">
        <v>5</v>
      </c>
      <c r="J8918">
        <v>250</v>
      </c>
    </row>
    <row r="8919" spans="1:10" x14ac:dyDescent="0.2">
      <c r="A8919" t="s">
        <v>9136</v>
      </c>
      <c r="B8919" t="s">
        <v>34455</v>
      </c>
      <c r="I8919" t="s">
        <v>5</v>
      </c>
      <c r="J8919">
        <v>293.55</v>
      </c>
    </row>
    <row r="8920" spans="1:10" x14ac:dyDescent="0.2">
      <c r="A8920" t="s">
        <v>9137</v>
      </c>
      <c r="B8920" t="s">
        <v>34455</v>
      </c>
      <c r="I8920" t="s">
        <v>5</v>
      </c>
      <c r="J8920">
        <v>293.55</v>
      </c>
    </row>
    <row r="8921" spans="1:10" x14ac:dyDescent="0.2">
      <c r="A8921" t="s">
        <v>9138</v>
      </c>
      <c r="B8921" t="s">
        <v>34456</v>
      </c>
      <c r="I8921" t="s">
        <v>4</v>
      </c>
      <c r="J8921">
        <v>353.71</v>
      </c>
    </row>
    <row r="8922" spans="1:10" x14ac:dyDescent="0.2">
      <c r="A8922" t="s">
        <v>9139</v>
      </c>
      <c r="B8922" t="s">
        <v>34456</v>
      </c>
      <c r="I8922" t="s">
        <v>4</v>
      </c>
      <c r="J8922">
        <v>344.79</v>
      </c>
    </row>
    <row r="8923" spans="1:10" x14ac:dyDescent="0.2">
      <c r="A8923" t="s">
        <v>9140</v>
      </c>
      <c r="B8923" t="s">
        <v>34457</v>
      </c>
      <c r="I8923" t="s">
        <v>4</v>
      </c>
      <c r="J8923">
        <v>382.68</v>
      </c>
    </row>
    <row r="8924" spans="1:10" x14ac:dyDescent="0.2">
      <c r="A8924" t="s">
        <v>9141</v>
      </c>
      <c r="B8924" t="s">
        <v>34457</v>
      </c>
      <c r="I8924" t="s">
        <v>4</v>
      </c>
      <c r="J8924">
        <v>373.4</v>
      </c>
    </row>
    <row r="8925" spans="1:10" x14ac:dyDescent="0.2">
      <c r="A8925" t="s">
        <v>9142</v>
      </c>
      <c r="B8925" t="s">
        <v>34458</v>
      </c>
      <c r="I8925" t="s">
        <v>4</v>
      </c>
      <c r="J8925">
        <v>459.53</v>
      </c>
    </row>
    <row r="8926" spans="1:10" x14ac:dyDescent="0.2">
      <c r="A8926" t="s">
        <v>9143</v>
      </c>
      <c r="B8926" t="s">
        <v>34458</v>
      </c>
      <c r="I8926" t="s">
        <v>4</v>
      </c>
      <c r="J8926">
        <v>449.49</v>
      </c>
    </row>
    <row r="8927" spans="1:10" x14ac:dyDescent="0.2">
      <c r="A8927" t="s">
        <v>9144</v>
      </c>
      <c r="B8927" t="s">
        <v>34459</v>
      </c>
      <c r="I8927" t="s">
        <v>4</v>
      </c>
      <c r="J8927">
        <v>539.16</v>
      </c>
    </row>
    <row r="8928" spans="1:10" x14ac:dyDescent="0.2">
      <c r="A8928" t="s">
        <v>9145</v>
      </c>
      <c r="B8928" t="s">
        <v>34459</v>
      </c>
      <c r="I8928" t="s">
        <v>4</v>
      </c>
      <c r="J8928">
        <v>528.47</v>
      </c>
    </row>
    <row r="8929" spans="1:10" x14ac:dyDescent="0.2">
      <c r="A8929" t="s">
        <v>9146</v>
      </c>
      <c r="B8929" t="s">
        <v>34460</v>
      </c>
      <c r="I8929" t="s">
        <v>4</v>
      </c>
      <c r="J8929">
        <v>615.23</v>
      </c>
    </row>
    <row r="8930" spans="1:10" x14ac:dyDescent="0.2">
      <c r="A8930" t="s">
        <v>9147</v>
      </c>
      <c r="B8930" t="s">
        <v>34460</v>
      </c>
      <c r="I8930" t="s">
        <v>4</v>
      </c>
      <c r="J8930">
        <v>602.76</v>
      </c>
    </row>
    <row r="8931" spans="1:10" x14ac:dyDescent="0.2">
      <c r="A8931" t="s">
        <v>9148</v>
      </c>
      <c r="B8931" t="s">
        <v>34461</v>
      </c>
      <c r="I8931" t="s">
        <v>4</v>
      </c>
      <c r="J8931">
        <v>359.45</v>
      </c>
    </row>
    <row r="8932" spans="1:10" x14ac:dyDescent="0.2">
      <c r="A8932" t="s">
        <v>9149</v>
      </c>
      <c r="B8932" t="s">
        <v>34461</v>
      </c>
      <c r="I8932" t="s">
        <v>4</v>
      </c>
      <c r="J8932">
        <v>349.8</v>
      </c>
    </row>
    <row r="8933" spans="1:10" x14ac:dyDescent="0.2">
      <c r="A8933" t="s">
        <v>9150</v>
      </c>
      <c r="B8933" t="s">
        <v>34462</v>
      </c>
      <c r="I8933" t="s">
        <v>4</v>
      </c>
      <c r="J8933">
        <v>387.86</v>
      </c>
    </row>
    <row r="8934" spans="1:10" x14ac:dyDescent="0.2">
      <c r="A8934" t="s">
        <v>9151</v>
      </c>
      <c r="B8934" t="s">
        <v>34462</v>
      </c>
      <c r="I8934" t="s">
        <v>4</v>
      </c>
      <c r="J8934">
        <v>377.89</v>
      </c>
    </row>
    <row r="8935" spans="1:10" x14ac:dyDescent="0.2">
      <c r="A8935" t="s">
        <v>9152</v>
      </c>
      <c r="B8935" t="s">
        <v>34463</v>
      </c>
      <c r="I8935" t="s">
        <v>4</v>
      </c>
      <c r="J8935">
        <v>465.11</v>
      </c>
    </row>
    <row r="8936" spans="1:10" x14ac:dyDescent="0.2">
      <c r="A8936" t="s">
        <v>9153</v>
      </c>
      <c r="B8936" t="s">
        <v>34463</v>
      </c>
      <c r="I8936" t="s">
        <v>4</v>
      </c>
      <c r="J8936">
        <v>454.32</v>
      </c>
    </row>
    <row r="8937" spans="1:10" x14ac:dyDescent="0.2">
      <c r="A8937" t="s">
        <v>9154</v>
      </c>
      <c r="B8937" t="s">
        <v>34464</v>
      </c>
      <c r="I8937" t="s">
        <v>4</v>
      </c>
      <c r="J8937">
        <v>545.13</v>
      </c>
    </row>
    <row r="8938" spans="1:10" x14ac:dyDescent="0.2">
      <c r="A8938" t="s">
        <v>9155</v>
      </c>
      <c r="B8938" t="s">
        <v>34464</v>
      </c>
      <c r="I8938" t="s">
        <v>4</v>
      </c>
      <c r="J8938">
        <v>533.64</v>
      </c>
    </row>
    <row r="8939" spans="1:10" x14ac:dyDescent="0.2">
      <c r="A8939" t="s">
        <v>9156</v>
      </c>
      <c r="B8939" t="s">
        <v>34465</v>
      </c>
      <c r="I8939" t="s">
        <v>4</v>
      </c>
      <c r="J8939">
        <v>613.91</v>
      </c>
    </row>
    <row r="8940" spans="1:10" x14ac:dyDescent="0.2">
      <c r="A8940" t="s">
        <v>9157</v>
      </c>
      <c r="B8940" t="s">
        <v>34465</v>
      </c>
      <c r="I8940" t="s">
        <v>4</v>
      </c>
      <c r="J8940">
        <v>601.26</v>
      </c>
    </row>
    <row r="8941" spans="1:10" x14ac:dyDescent="0.2">
      <c r="A8941" t="s">
        <v>9158</v>
      </c>
      <c r="B8941" t="s">
        <v>34466</v>
      </c>
      <c r="I8941" t="s">
        <v>4</v>
      </c>
      <c r="J8941">
        <v>185.94</v>
      </c>
    </row>
    <row r="8942" spans="1:10" x14ac:dyDescent="0.2">
      <c r="A8942" t="s">
        <v>9159</v>
      </c>
      <c r="B8942" t="s">
        <v>34466</v>
      </c>
      <c r="I8942" t="s">
        <v>4</v>
      </c>
      <c r="J8942">
        <v>181.5</v>
      </c>
    </row>
    <row r="8943" spans="1:10" x14ac:dyDescent="0.2">
      <c r="A8943" t="s">
        <v>9160</v>
      </c>
      <c r="B8943" t="s">
        <v>34467</v>
      </c>
      <c r="I8943" t="s">
        <v>4</v>
      </c>
      <c r="J8943">
        <v>203.14</v>
      </c>
    </row>
    <row r="8944" spans="1:10" x14ac:dyDescent="0.2">
      <c r="A8944" t="s">
        <v>9161</v>
      </c>
      <c r="B8944" t="s">
        <v>34467</v>
      </c>
      <c r="I8944" t="s">
        <v>4</v>
      </c>
      <c r="J8944">
        <v>198.49</v>
      </c>
    </row>
    <row r="8945" spans="1:10" x14ac:dyDescent="0.2">
      <c r="A8945" t="s">
        <v>9162</v>
      </c>
      <c r="B8945" t="s">
        <v>34468</v>
      </c>
      <c r="I8945" t="s">
        <v>4</v>
      </c>
      <c r="J8945">
        <v>248.15</v>
      </c>
    </row>
    <row r="8946" spans="1:10" x14ac:dyDescent="0.2">
      <c r="A8946" t="s">
        <v>9163</v>
      </c>
      <c r="B8946" t="s">
        <v>34468</v>
      </c>
      <c r="I8946" t="s">
        <v>4</v>
      </c>
      <c r="J8946">
        <v>243.12</v>
      </c>
    </row>
    <row r="8947" spans="1:10" x14ac:dyDescent="0.2">
      <c r="A8947" t="s">
        <v>9164</v>
      </c>
      <c r="B8947" t="s">
        <v>34469</v>
      </c>
      <c r="I8947" t="s">
        <v>4</v>
      </c>
      <c r="J8947">
        <v>285.18</v>
      </c>
    </row>
    <row r="8948" spans="1:10" x14ac:dyDescent="0.2">
      <c r="A8948" t="s">
        <v>9165</v>
      </c>
      <c r="B8948" t="s">
        <v>34469</v>
      </c>
      <c r="I8948" t="s">
        <v>4</v>
      </c>
      <c r="J8948">
        <v>279.85000000000002</v>
      </c>
    </row>
    <row r="8949" spans="1:10" x14ac:dyDescent="0.2">
      <c r="A8949" t="s">
        <v>9166</v>
      </c>
      <c r="B8949" t="s">
        <v>34470</v>
      </c>
      <c r="I8949" t="s">
        <v>4</v>
      </c>
      <c r="J8949">
        <v>303.52</v>
      </c>
    </row>
    <row r="8950" spans="1:10" x14ac:dyDescent="0.2">
      <c r="A8950" t="s">
        <v>9167</v>
      </c>
      <c r="B8950" t="s">
        <v>34470</v>
      </c>
      <c r="I8950" t="s">
        <v>4</v>
      </c>
      <c r="J8950">
        <v>297.66000000000003</v>
      </c>
    </row>
    <row r="8951" spans="1:10" x14ac:dyDescent="0.2">
      <c r="A8951" t="s">
        <v>9168</v>
      </c>
      <c r="B8951" t="s">
        <v>34471</v>
      </c>
      <c r="I8951" t="s">
        <v>5</v>
      </c>
      <c r="J8951">
        <v>353.71</v>
      </c>
    </row>
    <row r="8952" spans="1:10" x14ac:dyDescent="0.2">
      <c r="A8952" t="s">
        <v>9169</v>
      </c>
      <c r="B8952" t="s">
        <v>34471</v>
      </c>
      <c r="I8952" t="s">
        <v>5</v>
      </c>
      <c r="J8952">
        <v>344.79</v>
      </c>
    </row>
    <row r="8953" spans="1:10" x14ac:dyDescent="0.2">
      <c r="A8953" t="s">
        <v>9170</v>
      </c>
      <c r="B8953" t="s">
        <v>34472</v>
      </c>
      <c r="I8953" t="s">
        <v>5</v>
      </c>
      <c r="J8953">
        <v>400.79</v>
      </c>
    </row>
    <row r="8954" spans="1:10" x14ac:dyDescent="0.2">
      <c r="A8954" t="s">
        <v>9171</v>
      </c>
      <c r="B8954" t="s">
        <v>34472</v>
      </c>
      <c r="I8954" t="s">
        <v>5</v>
      </c>
      <c r="J8954">
        <v>390.68</v>
      </c>
    </row>
    <row r="8955" spans="1:10" x14ac:dyDescent="0.2">
      <c r="A8955" t="s">
        <v>9172</v>
      </c>
      <c r="B8955" t="s">
        <v>34473</v>
      </c>
      <c r="I8955" t="s">
        <v>5</v>
      </c>
      <c r="J8955">
        <v>493.06</v>
      </c>
    </row>
    <row r="8956" spans="1:10" x14ac:dyDescent="0.2">
      <c r="A8956" t="s">
        <v>9173</v>
      </c>
      <c r="B8956" t="s">
        <v>34473</v>
      </c>
      <c r="I8956" t="s">
        <v>5</v>
      </c>
      <c r="J8956">
        <v>480.63</v>
      </c>
    </row>
    <row r="8957" spans="1:10" x14ac:dyDescent="0.2">
      <c r="A8957" t="s">
        <v>9174</v>
      </c>
      <c r="B8957" t="s">
        <v>34474</v>
      </c>
      <c r="I8957" t="s">
        <v>5</v>
      </c>
      <c r="J8957">
        <v>594.34</v>
      </c>
    </row>
    <row r="8958" spans="1:10" x14ac:dyDescent="0.2">
      <c r="A8958" t="s">
        <v>9175</v>
      </c>
      <c r="B8958" t="s">
        <v>34474</v>
      </c>
      <c r="I8958" t="s">
        <v>5</v>
      </c>
      <c r="J8958">
        <v>579.35</v>
      </c>
    </row>
    <row r="8959" spans="1:10" x14ac:dyDescent="0.2">
      <c r="A8959" t="s">
        <v>9176</v>
      </c>
      <c r="B8959" t="s">
        <v>34475</v>
      </c>
      <c r="I8959" t="s">
        <v>5</v>
      </c>
      <c r="J8959">
        <v>708.72</v>
      </c>
    </row>
    <row r="8960" spans="1:10" x14ac:dyDescent="0.2">
      <c r="A8960" t="s">
        <v>9177</v>
      </c>
      <c r="B8960" t="s">
        <v>34475</v>
      </c>
      <c r="I8960" t="s">
        <v>5</v>
      </c>
      <c r="J8960">
        <v>690.85</v>
      </c>
    </row>
    <row r="8961" spans="1:10" x14ac:dyDescent="0.2">
      <c r="A8961" t="s">
        <v>9178</v>
      </c>
      <c r="B8961" t="s">
        <v>34476</v>
      </c>
      <c r="I8961" t="s">
        <v>4</v>
      </c>
      <c r="J8961">
        <v>246.74</v>
      </c>
    </row>
    <row r="8962" spans="1:10" x14ac:dyDescent="0.2">
      <c r="A8962" t="s">
        <v>9179</v>
      </c>
      <c r="B8962" t="s">
        <v>34476</v>
      </c>
      <c r="I8962" t="s">
        <v>4</v>
      </c>
      <c r="J8962">
        <v>213.81</v>
      </c>
    </row>
    <row r="8963" spans="1:10" x14ac:dyDescent="0.2">
      <c r="A8963" t="s">
        <v>9180</v>
      </c>
      <c r="B8963" t="s">
        <v>34477</v>
      </c>
      <c r="I8963" t="s">
        <v>4</v>
      </c>
      <c r="J8963">
        <v>379.72</v>
      </c>
    </row>
    <row r="8964" spans="1:10" x14ac:dyDescent="0.2">
      <c r="A8964" t="s">
        <v>9181</v>
      </c>
      <c r="B8964" t="s">
        <v>34477</v>
      </c>
      <c r="I8964" t="s">
        <v>4</v>
      </c>
      <c r="J8964">
        <v>329.04</v>
      </c>
    </row>
    <row r="8965" spans="1:10" x14ac:dyDescent="0.2">
      <c r="A8965" t="s">
        <v>9182</v>
      </c>
      <c r="B8965" t="s">
        <v>34478</v>
      </c>
      <c r="I8965" t="s">
        <v>4</v>
      </c>
      <c r="J8965">
        <v>284.48</v>
      </c>
    </row>
    <row r="8966" spans="1:10" x14ac:dyDescent="0.2">
      <c r="A8966" t="s">
        <v>9183</v>
      </c>
      <c r="B8966" t="s">
        <v>34478</v>
      </c>
      <c r="I8966" t="s">
        <v>4</v>
      </c>
      <c r="J8966">
        <v>246.51</v>
      </c>
    </row>
    <row r="8967" spans="1:10" x14ac:dyDescent="0.2">
      <c r="A8967" t="s">
        <v>9184</v>
      </c>
      <c r="B8967" t="s">
        <v>34479</v>
      </c>
      <c r="I8967" t="s">
        <v>4</v>
      </c>
      <c r="J8967">
        <v>435.27</v>
      </c>
    </row>
    <row r="8968" spans="1:10" x14ac:dyDescent="0.2">
      <c r="A8968" t="s">
        <v>9185</v>
      </c>
      <c r="B8968" t="s">
        <v>34479</v>
      </c>
      <c r="I8968" t="s">
        <v>4</v>
      </c>
      <c r="J8968">
        <v>377.18</v>
      </c>
    </row>
    <row r="8969" spans="1:10" x14ac:dyDescent="0.2">
      <c r="A8969" t="s">
        <v>9186</v>
      </c>
      <c r="B8969" t="s">
        <v>34480</v>
      </c>
      <c r="I8969" t="s">
        <v>4</v>
      </c>
      <c r="J8969">
        <v>323.66000000000003</v>
      </c>
    </row>
    <row r="8970" spans="1:10" x14ac:dyDescent="0.2">
      <c r="A8970" t="s">
        <v>9187</v>
      </c>
      <c r="B8970" t="s">
        <v>34480</v>
      </c>
      <c r="I8970" t="s">
        <v>4</v>
      </c>
      <c r="J8970">
        <v>280.45999999999998</v>
      </c>
    </row>
    <row r="8971" spans="1:10" x14ac:dyDescent="0.2">
      <c r="A8971" t="s">
        <v>9188</v>
      </c>
      <c r="B8971" t="s">
        <v>34481</v>
      </c>
      <c r="I8971" t="s">
        <v>4</v>
      </c>
      <c r="J8971">
        <v>495.62</v>
      </c>
    </row>
    <row r="8972" spans="1:10" x14ac:dyDescent="0.2">
      <c r="A8972" t="s">
        <v>9189</v>
      </c>
      <c r="B8972" t="s">
        <v>34481</v>
      </c>
      <c r="I8972" t="s">
        <v>4</v>
      </c>
      <c r="J8972">
        <v>429.47</v>
      </c>
    </row>
    <row r="8973" spans="1:10" x14ac:dyDescent="0.2">
      <c r="A8973" t="s">
        <v>9190</v>
      </c>
      <c r="B8973" t="s">
        <v>34482</v>
      </c>
      <c r="I8973" t="s">
        <v>4</v>
      </c>
      <c r="J8973">
        <v>410.27</v>
      </c>
    </row>
    <row r="8974" spans="1:10" x14ac:dyDescent="0.2">
      <c r="A8974" t="s">
        <v>9191</v>
      </c>
      <c r="B8974" t="s">
        <v>34482</v>
      </c>
      <c r="I8974" t="s">
        <v>4</v>
      </c>
      <c r="J8974">
        <v>355.51</v>
      </c>
    </row>
    <row r="8975" spans="1:10" x14ac:dyDescent="0.2">
      <c r="A8975" t="s">
        <v>9192</v>
      </c>
      <c r="B8975" t="s">
        <v>34483</v>
      </c>
      <c r="I8975" t="s">
        <v>4</v>
      </c>
      <c r="J8975">
        <v>627.36</v>
      </c>
    </row>
    <row r="8976" spans="1:10" x14ac:dyDescent="0.2">
      <c r="A8976" t="s">
        <v>9193</v>
      </c>
      <c r="B8976" t="s">
        <v>34483</v>
      </c>
      <c r="I8976" t="s">
        <v>4</v>
      </c>
      <c r="J8976">
        <v>543.62</v>
      </c>
    </row>
    <row r="8977" spans="1:10" x14ac:dyDescent="0.2">
      <c r="A8977" t="s">
        <v>9194</v>
      </c>
      <c r="B8977" t="s">
        <v>34484</v>
      </c>
      <c r="I8977" t="s">
        <v>4</v>
      </c>
      <c r="J8977">
        <v>506.06</v>
      </c>
    </row>
    <row r="8978" spans="1:10" x14ac:dyDescent="0.2">
      <c r="A8978" t="s">
        <v>9195</v>
      </c>
      <c r="B8978" t="s">
        <v>34484</v>
      </c>
      <c r="I8978" t="s">
        <v>4</v>
      </c>
      <c r="J8978">
        <v>438.52</v>
      </c>
    </row>
    <row r="8979" spans="1:10" x14ac:dyDescent="0.2">
      <c r="A8979" t="s">
        <v>9196</v>
      </c>
      <c r="B8979" t="s">
        <v>34485</v>
      </c>
      <c r="I8979" t="s">
        <v>4</v>
      </c>
      <c r="J8979">
        <v>774.16</v>
      </c>
    </row>
    <row r="8980" spans="1:10" x14ac:dyDescent="0.2">
      <c r="A8980" t="s">
        <v>9197</v>
      </c>
      <c r="B8980" t="s">
        <v>34485</v>
      </c>
      <c r="I8980" t="s">
        <v>4</v>
      </c>
      <c r="J8980">
        <v>670.83</v>
      </c>
    </row>
    <row r="8981" spans="1:10" x14ac:dyDescent="0.2">
      <c r="A8981" t="s">
        <v>9198</v>
      </c>
      <c r="B8981" t="s">
        <v>34486</v>
      </c>
      <c r="I8981" t="s">
        <v>4</v>
      </c>
      <c r="J8981">
        <v>345.44</v>
      </c>
    </row>
    <row r="8982" spans="1:10" x14ac:dyDescent="0.2">
      <c r="A8982" t="s">
        <v>9199</v>
      </c>
      <c r="B8982" t="s">
        <v>34486</v>
      </c>
      <c r="I8982" t="s">
        <v>4</v>
      </c>
      <c r="J8982">
        <v>299.33</v>
      </c>
    </row>
    <row r="8983" spans="1:10" x14ac:dyDescent="0.2">
      <c r="A8983" t="s">
        <v>9200</v>
      </c>
      <c r="B8983" t="s">
        <v>34487</v>
      </c>
      <c r="I8983" t="s">
        <v>4</v>
      </c>
      <c r="J8983">
        <v>691.09</v>
      </c>
    </row>
    <row r="8984" spans="1:10" x14ac:dyDescent="0.2">
      <c r="A8984" t="s">
        <v>9201</v>
      </c>
      <c r="B8984" t="s">
        <v>34487</v>
      </c>
      <c r="I8984" t="s">
        <v>4</v>
      </c>
      <c r="J8984">
        <v>598.85</v>
      </c>
    </row>
    <row r="8985" spans="1:10" x14ac:dyDescent="0.2">
      <c r="A8985" t="s">
        <v>9202</v>
      </c>
      <c r="B8985" t="s">
        <v>34488</v>
      </c>
      <c r="I8985" t="s">
        <v>4</v>
      </c>
      <c r="J8985">
        <v>398.27</v>
      </c>
    </row>
    <row r="8986" spans="1:10" x14ac:dyDescent="0.2">
      <c r="A8986" t="s">
        <v>9203</v>
      </c>
      <c r="B8986" t="s">
        <v>34488</v>
      </c>
      <c r="I8986" t="s">
        <v>4</v>
      </c>
      <c r="J8986">
        <v>345.11</v>
      </c>
    </row>
    <row r="8987" spans="1:10" x14ac:dyDescent="0.2">
      <c r="A8987" t="s">
        <v>9204</v>
      </c>
      <c r="B8987" t="s">
        <v>34489</v>
      </c>
      <c r="I8987" t="s">
        <v>4</v>
      </c>
      <c r="J8987">
        <v>792.2</v>
      </c>
    </row>
    <row r="8988" spans="1:10" x14ac:dyDescent="0.2">
      <c r="A8988" t="s">
        <v>9205</v>
      </c>
      <c r="B8988" t="s">
        <v>34489</v>
      </c>
      <c r="I8988" t="s">
        <v>4</v>
      </c>
      <c r="J8988">
        <v>686.47</v>
      </c>
    </row>
    <row r="8989" spans="1:10" x14ac:dyDescent="0.2">
      <c r="A8989" t="s">
        <v>9206</v>
      </c>
      <c r="B8989" t="s">
        <v>34490</v>
      </c>
      <c r="I8989" t="s">
        <v>4</v>
      </c>
      <c r="J8989">
        <v>453.13</v>
      </c>
    </row>
    <row r="8990" spans="1:10" x14ac:dyDescent="0.2">
      <c r="A8990" t="s">
        <v>9207</v>
      </c>
      <c r="B8990" t="s">
        <v>34490</v>
      </c>
      <c r="I8990" t="s">
        <v>4</v>
      </c>
      <c r="J8990">
        <v>392.65</v>
      </c>
    </row>
    <row r="8991" spans="1:10" x14ac:dyDescent="0.2">
      <c r="A8991" t="s">
        <v>9208</v>
      </c>
      <c r="B8991" t="s">
        <v>34491</v>
      </c>
      <c r="I8991" t="s">
        <v>4</v>
      </c>
      <c r="J8991">
        <v>902.03</v>
      </c>
    </row>
    <row r="8992" spans="1:10" x14ac:dyDescent="0.2">
      <c r="A8992" t="s">
        <v>9209</v>
      </c>
      <c r="B8992" t="s">
        <v>34491</v>
      </c>
      <c r="I8992" t="s">
        <v>4</v>
      </c>
      <c r="J8992">
        <v>781.64</v>
      </c>
    </row>
    <row r="8993" spans="1:10" x14ac:dyDescent="0.2">
      <c r="A8993" t="s">
        <v>9210</v>
      </c>
      <c r="B8993" t="s">
        <v>34492</v>
      </c>
      <c r="I8993" t="s">
        <v>4</v>
      </c>
      <c r="J8993">
        <v>574.37</v>
      </c>
    </row>
    <row r="8994" spans="1:10" x14ac:dyDescent="0.2">
      <c r="A8994" t="s">
        <v>9211</v>
      </c>
      <c r="B8994" t="s">
        <v>34492</v>
      </c>
      <c r="I8994" t="s">
        <v>4</v>
      </c>
      <c r="J8994">
        <v>497.71</v>
      </c>
    </row>
    <row r="8995" spans="1:10" x14ac:dyDescent="0.2">
      <c r="A8995" t="s">
        <v>9212</v>
      </c>
      <c r="B8995" t="s">
        <v>34493</v>
      </c>
      <c r="I8995" t="s">
        <v>4</v>
      </c>
      <c r="J8995">
        <v>1141.79</v>
      </c>
    </row>
    <row r="8996" spans="1:10" x14ac:dyDescent="0.2">
      <c r="A8996" t="s">
        <v>9213</v>
      </c>
      <c r="B8996" t="s">
        <v>34493</v>
      </c>
      <c r="I8996" t="s">
        <v>4</v>
      </c>
      <c r="J8996">
        <v>989.4</v>
      </c>
    </row>
    <row r="8997" spans="1:10" x14ac:dyDescent="0.2">
      <c r="A8997" t="s">
        <v>9214</v>
      </c>
      <c r="B8997" t="s">
        <v>34494</v>
      </c>
      <c r="I8997" t="s">
        <v>4</v>
      </c>
      <c r="J8997">
        <v>708.49</v>
      </c>
    </row>
    <row r="8998" spans="1:10" x14ac:dyDescent="0.2">
      <c r="A8998" t="s">
        <v>9215</v>
      </c>
      <c r="B8998" t="s">
        <v>34494</v>
      </c>
      <c r="I8998" t="s">
        <v>4</v>
      </c>
      <c r="J8998">
        <v>613.91999999999996</v>
      </c>
    </row>
    <row r="8999" spans="1:10" x14ac:dyDescent="0.2">
      <c r="A8999" t="s">
        <v>9216</v>
      </c>
      <c r="B8999" t="s">
        <v>34495</v>
      </c>
      <c r="I8999" t="s">
        <v>4</v>
      </c>
      <c r="J8999">
        <v>1408.98</v>
      </c>
    </row>
    <row r="9000" spans="1:10" x14ac:dyDescent="0.2">
      <c r="A9000" t="s">
        <v>9217</v>
      </c>
      <c r="B9000" t="s">
        <v>34495</v>
      </c>
      <c r="I9000" t="s">
        <v>4</v>
      </c>
      <c r="J9000">
        <v>1220.92</v>
      </c>
    </row>
    <row r="9001" spans="1:10" x14ac:dyDescent="0.2">
      <c r="A9001" t="s">
        <v>9218</v>
      </c>
      <c r="B9001" t="s">
        <v>34496</v>
      </c>
      <c r="I9001" t="s">
        <v>4</v>
      </c>
      <c r="J9001">
        <v>382.45</v>
      </c>
    </row>
    <row r="9002" spans="1:10" x14ac:dyDescent="0.2">
      <c r="A9002" t="s">
        <v>9219</v>
      </c>
      <c r="B9002" t="s">
        <v>34496</v>
      </c>
      <c r="I9002" t="s">
        <v>4</v>
      </c>
      <c r="J9002">
        <v>331.4</v>
      </c>
    </row>
    <row r="9003" spans="1:10" x14ac:dyDescent="0.2">
      <c r="A9003" t="s">
        <v>9220</v>
      </c>
      <c r="B9003" t="s">
        <v>34497</v>
      </c>
      <c r="I9003" t="s">
        <v>4</v>
      </c>
      <c r="J9003">
        <v>765.14</v>
      </c>
    </row>
    <row r="9004" spans="1:10" x14ac:dyDescent="0.2">
      <c r="A9004" t="s">
        <v>9221</v>
      </c>
      <c r="B9004" t="s">
        <v>34497</v>
      </c>
      <c r="I9004" t="s">
        <v>4</v>
      </c>
      <c r="J9004">
        <v>663.01</v>
      </c>
    </row>
    <row r="9005" spans="1:10" x14ac:dyDescent="0.2">
      <c r="A9005" t="s">
        <v>9222</v>
      </c>
      <c r="B9005" t="s">
        <v>34498</v>
      </c>
      <c r="I9005" t="s">
        <v>4</v>
      </c>
      <c r="J9005">
        <v>440.94</v>
      </c>
    </row>
    <row r="9006" spans="1:10" x14ac:dyDescent="0.2">
      <c r="A9006" t="s">
        <v>9223</v>
      </c>
      <c r="B9006" t="s">
        <v>34498</v>
      </c>
      <c r="I9006" t="s">
        <v>4</v>
      </c>
      <c r="J9006">
        <v>382.09</v>
      </c>
    </row>
    <row r="9007" spans="1:10" x14ac:dyDescent="0.2">
      <c r="A9007" t="s">
        <v>9224</v>
      </c>
      <c r="B9007" t="s">
        <v>34499</v>
      </c>
      <c r="I9007" t="s">
        <v>4</v>
      </c>
      <c r="J9007">
        <v>877.08</v>
      </c>
    </row>
    <row r="9008" spans="1:10" x14ac:dyDescent="0.2">
      <c r="A9008" t="s">
        <v>9225</v>
      </c>
      <c r="B9008" t="s">
        <v>34499</v>
      </c>
      <c r="I9008" t="s">
        <v>4</v>
      </c>
      <c r="J9008">
        <v>760.02</v>
      </c>
    </row>
    <row r="9009" spans="1:10" x14ac:dyDescent="0.2">
      <c r="A9009" t="s">
        <v>9226</v>
      </c>
      <c r="B9009" t="s">
        <v>34500</v>
      </c>
      <c r="I9009" t="s">
        <v>4</v>
      </c>
      <c r="J9009">
        <v>501.68</v>
      </c>
    </row>
    <row r="9010" spans="1:10" x14ac:dyDescent="0.2">
      <c r="A9010" t="s">
        <v>9227</v>
      </c>
      <c r="B9010" t="s">
        <v>34500</v>
      </c>
      <c r="I9010" t="s">
        <v>4</v>
      </c>
      <c r="J9010">
        <v>434.72</v>
      </c>
    </row>
    <row r="9011" spans="1:10" x14ac:dyDescent="0.2">
      <c r="A9011" t="s">
        <v>9228</v>
      </c>
      <c r="B9011" t="s">
        <v>34501</v>
      </c>
      <c r="I9011" t="s">
        <v>4</v>
      </c>
      <c r="J9011">
        <v>998.68</v>
      </c>
    </row>
    <row r="9012" spans="1:10" x14ac:dyDescent="0.2">
      <c r="A9012" t="s">
        <v>9229</v>
      </c>
      <c r="B9012" t="s">
        <v>34501</v>
      </c>
      <c r="I9012" t="s">
        <v>4</v>
      </c>
      <c r="J9012">
        <v>865.39</v>
      </c>
    </row>
    <row r="9013" spans="1:10" x14ac:dyDescent="0.2">
      <c r="A9013" t="s">
        <v>9230</v>
      </c>
      <c r="B9013" t="s">
        <v>34502</v>
      </c>
      <c r="I9013" t="s">
        <v>4</v>
      </c>
      <c r="J9013">
        <v>635.91999999999996</v>
      </c>
    </row>
    <row r="9014" spans="1:10" x14ac:dyDescent="0.2">
      <c r="A9014" t="s">
        <v>9231</v>
      </c>
      <c r="B9014" t="s">
        <v>34502</v>
      </c>
      <c r="I9014" t="s">
        <v>4</v>
      </c>
      <c r="J9014">
        <v>551.04</v>
      </c>
    </row>
    <row r="9015" spans="1:10" x14ac:dyDescent="0.2">
      <c r="A9015" t="s">
        <v>9232</v>
      </c>
      <c r="B9015" t="s">
        <v>34503</v>
      </c>
      <c r="I9015" t="s">
        <v>4</v>
      </c>
      <c r="J9015">
        <v>1264.1300000000001</v>
      </c>
    </row>
    <row r="9016" spans="1:10" x14ac:dyDescent="0.2">
      <c r="A9016" t="s">
        <v>9233</v>
      </c>
      <c r="B9016" t="s">
        <v>34503</v>
      </c>
      <c r="I9016" t="s">
        <v>4</v>
      </c>
      <c r="J9016">
        <v>1095.4000000000001</v>
      </c>
    </row>
    <row r="9017" spans="1:10" x14ac:dyDescent="0.2">
      <c r="A9017" t="s">
        <v>9234</v>
      </c>
      <c r="B9017" t="s">
        <v>34504</v>
      </c>
      <c r="I9017" t="s">
        <v>4</v>
      </c>
      <c r="J9017">
        <v>784.4</v>
      </c>
    </row>
    <row r="9018" spans="1:10" x14ac:dyDescent="0.2">
      <c r="A9018" t="s">
        <v>9235</v>
      </c>
      <c r="B9018" t="s">
        <v>34504</v>
      </c>
      <c r="I9018" t="s">
        <v>4</v>
      </c>
      <c r="J9018">
        <v>679.7</v>
      </c>
    </row>
    <row r="9019" spans="1:10" x14ac:dyDescent="0.2">
      <c r="A9019" t="s">
        <v>9236</v>
      </c>
      <c r="B9019" t="s">
        <v>34505</v>
      </c>
      <c r="I9019" t="s">
        <v>4</v>
      </c>
      <c r="J9019">
        <v>1559.94</v>
      </c>
    </row>
    <row r="9020" spans="1:10" x14ac:dyDescent="0.2">
      <c r="A9020" t="s">
        <v>9237</v>
      </c>
      <c r="B9020" t="s">
        <v>34505</v>
      </c>
      <c r="I9020" t="s">
        <v>4</v>
      </c>
      <c r="J9020">
        <v>1351.74</v>
      </c>
    </row>
    <row r="9021" spans="1:10" x14ac:dyDescent="0.2">
      <c r="A9021" t="s">
        <v>9238</v>
      </c>
      <c r="B9021" t="s">
        <v>34506</v>
      </c>
      <c r="I9021" t="s">
        <v>20</v>
      </c>
      <c r="J9021">
        <v>161.72999999999999</v>
      </c>
    </row>
    <row r="9022" spans="1:10" x14ac:dyDescent="0.2">
      <c r="A9022" t="s">
        <v>9239</v>
      </c>
      <c r="B9022" t="s">
        <v>34506</v>
      </c>
      <c r="I9022" t="s">
        <v>20</v>
      </c>
      <c r="J9022">
        <v>140.13999999999999</v>
      </c>
    </row>
    <row r="9023" spans="1:10" x14ac:dyDescent="0.2">
      <c r="A9023" t="s">
        <v>9240</v>
      </c>
      <c r="B9023" t="s">
        <v>34507</v>
      </c>
      <c r="I9023" t="s">
        <v>20</v>
      </c>
      <c r="J9023">
        <v>313.58</v>
      </c>
    </row>
    <row r="9024" spans="1:10" x14ac:dyDescent="0.2">
      <c r="A9024" t="s">
        <v>9241</v>
      </c>
      <c r="B9024" t="s">
        <v>34507</v>
      </c>
      <c r="I9024" t="s">
        <v>20</v>
      </c>
      <c r="J9024">
        <v>271.72000000000003</v>
      </c>
    </row>
    <row r="9025" spans="1:10" x14ac:dyDescent="0.2">
      <c r="A9025" t="s">
        <v>9242</v>
      </c>
      <c r="B9025" t="s">
        <v>34508</v>
      </c>
      <c r="I9025" t="s">
        <v>20</v>
      </c>
      <c r="J9025">
        <v>226.43</v>
      </c>
    </row>
    <row r="9026" spans="1:10" x14ac:dyDescent="0.2">
      <c r="A9026" t="s">
        <v>9243</v>
      </c>
      <c r="B9026" t="s">
        <v>34508</v>
      </c>
      <c r="I9026" t="s">
        <v>20</v>
      </c>
      <c r="J9026">
        <v>196.2</v>
      </c>
    </row>
    <row r="9027" spans="1:10" x14ac:dyDescent="0.2">
      <c r="A9027" t="s">
        <v>9244</v>
      </c>
      <c r="B9027" t="s">
        <v>34509</v>
      </c>
      <c r="I9027" t="s">
        <v>20</v>
      </c>
      <c r="J9027">
        <v>570.71</v>
      </c>
    </row>
    <row r="9028" spans="1:10" x14ac:dyDescent="0.2">
      <c r="A9028" t="s">
        <v>9245</v>
      </c>
      <c r="B9028" t="s">
        <v>34509</v>
      </c>
      <c r="I9028" t="s">
        <v>20</v>
      </c>
      <c r="J9028">
        <v>494.54</v>
      </c>
    </row>
    <row r="9029" spans="1:10" x14ac:dyDescent="0.2">
      <c r="A9029" t="s">
        <v>9246</v>
      </c>
      <c r="B9029" t="s">
        <v>34510</v>
      </c>
      <c r="I9029" t="s">
        <v>20</v>
      </c>
      <c r="J9029">
        <v>250.69</v>
      </c>
    </row>
    <row r="9030" spans="1:10" x14ac:dyDescent="0.2">
      <c r="A9030" t="s">
        <v>9247</v>
      </c>
      <c r="B9030" t="s">
        <v>34510</v>
      </c>
      <c r="I9030" t="s">
        <v>20</v>
      </c>
      <c r="J9030">
        <v>217.23</v>
      </c>
    </row>
    <row r="9031" spans="1:10" x14ac:dyDescent="0.2">
      <c r="A9031" t="s">
        <v>9248</v>
      </c>
      <c r="B9031" t="s">
        <v>34511</v>
      </c>
      <c r="I9031" t="s">
        <v>20</v>
      </c>
      <c r="J9031">
        <v>631.86</v>
      </c>
    </row>
    <row r="9032" spans="1:10" x14ac:dyDescent="0.2">
      <c r="A9032" t="s">
        <v>9249</v>
      </c>
      <c r="B9032" t="s">
        <v>34511</v>
      </c>
      <c r="I9032" t="s">
        <v>20</v>
      </c>
      <c r="J9032">
        <v>547.52</v>
      </c>
    </row>
    <row r="9033" spans="1:10" x14ac:dyDescent="0.2">
      <c r="A9033" t="s">
        <v>9250</v>
      </c>
      <c r="B9033" t="s">
        <v>34512</v>
      </c>
      <c r="I9033" t="s">
        <v>5</v>
      </c>
      <c r="J9033">
        <v>318.74</v>
      </c>
    </row>
    <row r="9034" spans="1:10" x14ac:dyDescent="0.2">
      <c r="A9034" t="s">
        <v>9251</v>
      </c>
      <c r="B9034" t="s">
        <v>34512</v>
      </c>
      <c r="I9034" t="s">
        <v>5</v>
      </c>
      <c r="J9034">
        <v>304.60000000000002</v>
      </c>
    </row>
    <row r="9035" spans="1:10" x14ac:dyDescent="0.2">
      <c r="A9035" t="s">
        <v>9252</v>
      </c>
      <c r="B9035" t="s">
        <v>34513</v>
      </c>
      <c r="I9035" t="s">
        <v>5</v>
      </c>
      <c r="J9035">
        <v>306.87</v>
      </c>
    </row>
    <row r="9036" spans="1:10" x14ac:dyDescent="0.2">
      <c r="A9036" t="s">
        <v>9253</v>
      </c>
      <c r="B9036" t="s">
        <v>34513</v>
      </c>
      <c r="I9036" t="s">
        <v>5</v>
      </c>
      <c r="J9036">
        <v>293.70999999999998</v>
      </c>
    </row>
    <row r="9037" spans="1:10" x14ac:dyDescent="0.2">
      <c r="A9037" t="s">
        <v>9254</v>
      </c>
      <c r="B9037" t="s">
        <v>34514</v>
      </c>
      <c r="I9037" t="s">
        <v>5</v>
      </c>
      <c r="J9037">
        <v>345.56</v>
      </c>
    </row>
    <row r="9038" spans="1:10" x14ac:dyDescent="0.2">
      <c r="A9038" t="s">
        <v>9255</v>
      </c>
      <c r="B9038" t="s">
        <v>34514</v>
      </c>
      <c r="I9038" t="s">
        <v>5</v>
      </c>
      <c r="J9038">
        <v>330.3</v>
      </c>
    </row>
    <row r="9039" spans="1:10" x14ac:dyDescent="0.2">
      <c r="A9039" t="s">
        <v>9256</v>
      </c>
      <c r="B9039" t="s">
        <v>34515</v>
      </c>
      <c r="I9039" t="s">
        <v>5</v>
      </c>
      <c r="J9039">
        <v>675.66</v>
      </c>
    </row>
    <row r="9040" spans="1:10" x14ac:dyDescent="0.2">
      <c r="A9040" t="s">
        <v>9257</v>
      </c>
      <c r="B9040" t="s">
        <v>34515</v>
      </c>
      <c r="I9040" t="s">
        <v>5</v>
      </c>
      <c r="J9040">
        <v>641.35</v>
      </c>
    </row>
    <row r="9041" spans="1:10" x14ac:dyDescent="0.2">
      <c r="A9041" t="s">
        <v>9258</v>
      </c>
      <c r="B9041" t="s">
        <v>34516</v>
      </c>
      <c r="I9041" t="s">
        <v>5</v>
      </c>
      <c r="J9041">
        <v>768.26</v>
      </c>
    </row>
    <row r="9042" spans="1:10" x14ac:dyDescent="0.2">
      <c r="A9042" t="s">
        <v>9259</v>
      </c>
      <c r="B9042" t="s">
        <v>34516</v>
      </c>
      <c r="I9042" t="s">
        <v>5</v>
      </c>
      <c r="J9042">
        <v>729.04</v>
      </c>
    </row>
    <row r="9043" spans="1:10" x14ac:dyDescent="0.2">
      <c r="A9043" t="s">
        <v>9260</v>
      </c>
      <c r="B9043" t="s">
        <v>34517</v>
      </c>
      <c r="I9043" t="s">
        <v>5</v>
      </c>
      <c r="J9043">
        <v>361.83</v>
      </c>
    </row>
    <row r="9044" spans="1:10" x14ac:dyDescent="0.2">
      <c r="A9044" t="s">
        <v>9261</v>
      </c>
      <c r="B9044" t="s">
        <v>34517</v>
      </c>
      <c r="I9044" t="s">
        <v>5</v>
      </c>
      <c r="J9044">
        <v>342.97</v>
      </c>
    </row>
    <row r="9045" spans="1:10" x14ac:dyDescent="0.2">
      <c r="A9045" t="s">
        <v>9262</v>
      </c>
      <c r="B9045" t="s">
        <v>34518</v>
      </c>
      <c r="I9045" t="s">
        <v>5</v>
      </c>
      <c r="J9045">
        <v>528.11</v>
      </c>
    </row>
    <row r="9046" spans="1:10" x14ac:dyDescent="0.2">
      <c r="A9046" t="s">
        <v>9263</v>
      </c>
      <c r="B9046" t="s">
        <v>34518</v>
      </c>
      <c r="I9046" t="s">
        <v>5</v>
      </c>
      <c r="J9046">
        <v>504.13</v>
      </c>
    </row>
    <row r="9047" spans="1:10" x14ac:dyDescent="0.2">
      <c r="A9047" t="s">
        <v>9264</v>
      </c>
      <c r="B9047" t="s">
        <v>34519</v>
      </c>
      <c r="I9047" t="s">
        <v>5</v>
      </c>
      <c r="J9047">
        <v>898.95</v>
      </c>
    </row>
    <row r="9048" spans="1:10" x14ac:dyDescent="0.2">
      <c r="A9048" t="s">
        <v>9265</v>
      </c>
      <c r="B9048" t="s">
        <v>34519</v>
      </c>
      <c r="I9048" t="s">
        <v>5</v>
      </c>
      <c r="J9048">
        <v>852.77</v>
      </c>
    </row>
    <row r="9049" spans="1:10" x14ac:dyDescent="0.2">
      <c r="A9049" t="s">
        <v>9266</v>
      </c>
      <c r="B9049" t="s">
        <v>34520</v>
      </c>
      <c r="I9049" t="s">
        <v>5</v>
      </c>
      <c r="J9049">
        <v>1725.67</v>
      </c>
    </row>
    <row r="9050" spans="1:10" x14ac:dyDescent="0.2">
      <c r="A9050" t="s">
        <v>9267</v>
      </c>
      <c r="B9050" t="s">
        <v>34520</v>
      </c>
      <c r="I9050" t="s">
        <v>5</v>
      </c>
      <c r="J9050">
        <v>1626.48</v>
      </c>
    </row>
    <row r="9051" spans="1:10" x14ac:dyDescent="0.2">
      <c r="A9051" t="s">
        <v>9268</v>
      </c>
      <c r="B9051" t="s">
        <v>34521</v>
      </c>
      <c r="I9051" t="s">
        <v>5</v>
      </c>
      <c r="J9051">
        <v>203.7</v>
      </c>
    </row>
    <row r="9052" spans="1:10" x14ac:dyDescent="0.2">
      <c r="A9052" t="s">
        <v>9269</v>
      </c>
      <c r="B9052" t="s">
        <v>34521</v>
      </c>
      <c r="I9052" t="s">
        <v>5</v>
      </c>
      <c r="J9052">
        <v>193.86</v>
      </c>
    </row>
    <row r="9053" spans="1:10" x14ac:dyDescent="0.2">
      <c r="A9053" t="s">
        <v>9270</v>
      </c>
      <c r="B9053" t="s">
        <v>34522</v>
      </c>
      <c r="I9053" t="s">
        <v>5</v>
      </c>
      <c r="J9053">
        <v>360.4</v>
      </c>
    </row>
    <row r="9054" spans="1:10" x14ac:dyDescent="0.2">
      <c r="A9054" t="s">
        <v>9271</v>
      </c>
      <c r="B9054" t="s">
        <v>34522</v>
      </c>
      <c r="I9054" t="s">
        <v>5</v>
      </c>
      <c r="J9054">
        <v>343.08</v>
      </c>
    </row>
    <row r="9055" spans="1:10" x14ac:dyDescent="0.2">
      <c r="A9055" t="s">
        <v>9272</v>
      </c>
      <c r="B9055" t="s">
        <v>34523</v>
      </c>
      <c r="I9055" t="s">
        <v>5</v>
      </c>
      <c r="J9055">
        <v>481.19</v>
      </c>
    </row>
    <row r="9056" spans="1:10" x14ac:dyDescent="0.2">
      <c r="A9056" t="s">
        <v>9273</v>
      </c>
      <c r="B9056" t="s">
        <v>34523</v>
      </c>
      <c r="I9056" t="s">
        <v>5</v>
      </c>
      <c r="J9056">
        <v>455.77</v>
      </c>
    </row>
    <row r="9057" spans="1:10" x14ac:dyDescent="0.2">
      <c r="A9057" t="s">
        <v>9274</v>
      </c>
      <c r="B9057" t="s">
        <v>34524</v>
      </c>
      <c r="I9057" t="s">
        <v>5</v>
      </c>
      <c r="J9057">
        <v>208.66</v>
      </c>
    </row>
    <row r="9058" spans="1:10" x14ac:dyDescent="0.2">
      <c r="A9058" t="s">
        <v>9275</v>
      </c>
      <c r="B9058" t="s">
        <v>34524</v>
      </c>
      <c r="I9058" t="s">
        <v>5</v>
      </c>
      <c r="J9058">
        <v>198.15</v>
      </c>
    </row>
    <row r="9059" spans="1:10" x14ac:dyDescent="0.2">
      <c r="A9059" t="s">
        <v>9276</v>
      </c>
      <c r="B9059" t="s">
        <v>34525</v>
      </c>
      <c r="I9059" t="s">
        <v>5</v>
      </c>
      <c r="J9059">
        <v>369.31</v>
      </c>
    </row>
    <row r="9060" spans="1:10" x14ac:dyDescent="0.2">
      <c r="A9060" t="s">
        <v>9277</v>
      </c>
      <c r="B9060" t="s">
        <v>34525</v>
      </c>
      <c r="I9060" t="s">
        <v>5</v>
      </c>
      <c r="J9060">
        <v>350.81</v>
      </c>
    </row>
    <row r="9061" spans="1:10" x14ac:dyDescent="0.2">
      <c r="A9061" t="s">
        <v>9278</v>
      </c>
      <c r="B9061" t="s">
        <v>34526</v>
      </c>
      <c r="I9061" t="s">
        <v>5</v>
      </c>
      <c r="J9061">
        <v>494.07</v>
      </c>
    </row>
    <row r="9062" spans="1:10" x14ac:dyDescent="0.2">
      <c r="A9062" t="s">
        <v>9279</v>
      </c>
      <c r="B9062" t="s">
        <v>34526</v>
      </c>
      <c r="I9062" t="s">
        <v>5</v>
      </c>
      <c r="J9062">
        <v>466.93</v>
      </c>
    </row>
    <row r="9063" spans="1:10" x14ac:dyDescent="0.2">
      <c r="A9063" t="s">
        <v>9280</v>
      </c>
      <c r="B9063" t="s">
        <v>34527</v>
      </c>
      <c r="I9063" t="s">
        <v>5</v>
      </c>
      <c r="J9063">
        <v>216.58</v>
      </c>
    </row>
    <row r="9064" spans="1:10" x14ac:dyDescent="0.2">
      <c r="A9064" t="s">
        <v>9281</v>
      </c>
      <c r="B9064" t="s">
        <v>34527</v>
      </c>
      <c r="I9064" t="s">
        <v>5</v>
      </c>
      <c r="J9064">
        <v>205.02</v>
      </c>
    </row>
    <row r="9065" spans="1:10" x14ac:dyDescent="0.2">
      <c r="A9065" t="s">
        <v>9282</v>
      </c>
      <c r="B9065" t="s">
        <v>34528</v>
      </c>
      <c r="I9065" t="s">
        <v>5</v>
      </c>
      <c r="J9065">
        <v>373.77</v>
      </c>
    </row>
    <row r="9066" spans="1:10" x14ac:dyDescent="0.2">
      <c r="A9066" t="s">
        <v>9283</v>
      </c>
      <c r="B9066" t="s">
        <v>34528</v>
      </c>
      <c r="I9066" t="s">
        <v>5</v>
      </c>
      <c r="J9066">
        <v>354.67</v>
      </c>
    </row>
    <row r="9067" spans="1:10" x14ac:dyDescent="0.2">
      <c r="A9067" t="s">
        <v>9284</v>
      </c>
      <c r="B9067" t="s">
        <v>34529</v>
      </c>
      <c r="I9067" t="s">
        <v>5</v>
      </c>
      <c r="J9067">
        <v>501.5</v>
      </c>
    </row>
    <row r="9068" spans="1:10" x14ac:dyDescent="0.2">
      <c r="A9068" t="s">
        <v>9285</v>
      </c>
      <c r="B9068" t="s">
        <v>34529</v>
      </c>
      <c r="I9068" t="s">
        <v>5</v>
      </c>
      <c r="J9068">
        <v>473.36</v>
      </c>
    </row>
    <row r="9069" spans="1:10" x14ac:dyDescent="0.2">
      <c r="A9069" t="s">
        <v>9286</v>
      </c>
      <c r="B9069" t="s">
        <v>34530</v>
      </c>
      <c r="I9069" t="s">
        <v>5</v>
      </c>
      <c r="J9069">
        <v>316.69</v>
      </c>
    </row>
    <row r="9070" spans="1:10" x14ac:dyDescent="0.2">
      <c r="A9070" t="s">
        <v>9287</v>
      </c>
      <c r="B9070" t="s">
        <v>34530</v>
      </c>
      <c r="I9070" t="s">
        <v>5</v>
      </c>
      <c r="J9070">
        <v>298.22000000000003</v>
      </c>
    </row>
    <row r="9071" spans="1:10" x14ac:dyDescent="0.2">
      <c r="A9071" t="s">
        <v>9288</v>
      </c>
      <c r="B9071" t="s">
        <v>34531</v>
      </c>
      <c r="I9071" t="s">
        <v>5</v>
      </c>
      <c r="J9071">
        <v>558.35</v>
      </c>
    </row>
    <row r="9072" spans="1:10" x14ac:dyDescent="0.2">
      <c r="A9072" t="s">
        <v>9289</v>
      </c>
      <c r="B9072" t="s">
        <v>34531</v>
      </c>
      <c r="I9072" t="s">
        <v>5</v>
      </c>
      <c r="J9072">
        <v>525.98</v>
      </c>
    </row>
    <row r="9073" spans="1:10" x14ac:dyDescent="0.2">
      <c r="A9073" t="s">
        <v>9290</v>
      </c>
      <c r="B9073" t="s">
        <v>34532</v>
      </c>
      <c r="I9073" t="s">
        <v>5</v>
      </c>
      <c r="J9073">
        <v>744.74</v>
      </c>
    </row>
    <row r="9074" spans="1:10" x14ac:dyDescent="0.2">
      <c r="A9074" t="s">
        <v>9291</v>
      </c>
      <c r="B9074" t="s">
        <v>34532</v>
      </c>
      <c r="I9074" t="s">
        <v>5</v>
      </c>
      <c r="J9074">
        <v>698.68</v>
      </c>
    </row>
    <row r="9075" spans="1:10" x14ac:dyDescent="0.2">
      <c r="A9075" t="s">
        <v>9292</v>
      </c>
      <c r="B9075" t="s">
        <v>34533</v>
      </c>
      <c r="I9075" t="s">
        <v>5</v>
      </c>
      <c r="J9075">
        <v>330.06</v>
      </c>
    </row>
    <row r="9076" spans="1:10" x14ac:dyDescent="0.2">
      <c r="A9076" t="s">
        <v>9293</v>
      </c>
      <c r="B9076" t="s">
        <v>34533</v>
      </c>
      <c r="I9076" t="s">
        <v>5</v>
      </c>
      <c r="J9076">
        <v>309.81</v>
      </c>
    </row>
    <row r="9077" spans="1:10" x14ac:dyDescent="0.2">
      <c r="A9077" t="s">
        <v>9294</v>
      </c>
      <c r="B9077" t="s">
        <v>34534</v>
      </c>
      <c r="I9077" t="s">
        <v>5</v>
      </c>
      <c r="J9077">
        <v>574.20000000000005</v>
      </c>
    </row>
    <row r="9078" spans="1:10" x14ac:dyDescent="0.2">
      <c r="A9078" t="s">
        <v>9295</v>
      </c>
      <c r="B9078" t="s">
        <v>34534</v>
      </c>
      <c r="I9078" t="s">
        <v>5</v>
      </c>
      <c r="J9078">
        <v>539.71</v>
      </c>
    </row>
    <row r="9079" spans="1:10" x14ac:dyDescent="0.2">
      <c r="A9079" t="s">
        <v>9296</v>
      </c>
      <c r="B9079" t="s">
        <v>34535</v>
      </c>
      <c r="I9079" t="s">
        <v>5</v>
      </c>
      <c r="J9079">
        <v>767.53</v>
      </c>
    </row>
    <row r="9080" spans="1:10" x14ac:dyDescent="0.2">
      <c r="A9080" t="s">
        <v>9297</v>
      </c>
      <c r="B9080" t="s">
        <v>34535</v>
      </c>
      <c r="I9080" t="s">
        <v>5</v>
      </c>
      <c r="J9080">
        <v>718.43</v>
      </c>
    </row>
    <row r="9081" spans="1:10" x14ac:dyDescent="0.2">
      <c r="A9081" t="s">
        <v>9298</v>
      </c>
      <c r="B9081" t="s">
        <v>34536</v>
      </c>
      <c r="I9081" t="s">
        <v>5</v>
      </c>
      <c r="J9081">
        <v>339.97</v>
      </c>
    </row>
    <row r="9082" spans="1:10" x14ac:dyDescent="0.2">
      <c r="A9082" t="s">
        <v>9299</v>
      </c>
      <c r="B9082" t="s">
        <v>34536</v>
      </c>
      <c r="I9082" t="s">
        <v>5</v>
      </c>
      <c r="J9082">
        <v>318.39</v>
      </c>
    </row>
    <row r="9083" spans="1:10" x14ac:dyDescent="0.2">
      <c r="A9083" t="s">
        <v>9300</v>
      </c>
      <c r="B9083" t="s">
        <v>34537</v>
      </c>
      <c r="I9083" t="s">
        <v>5</v>
      </c>
      <c r="J9083">
        <v>594.02</v>
      </c>
    </row>
    <row r="9084" spans="1:10" x14ac:dyDescent="0.2">
      <c r="A9084" t="s">
        <v>9301</v>
      </c>
      <c r="B9084" t="s">
        <v>34537</v>
      </c>
      <c r="I9084" t="s">
        <v>5</v>
      </c>
      <c r="J9084">
        <v>556.88</v>
      </c>
    </row>
    <row r="9085" spans="1:10" x14ac:dyDescent="0.2">
      <c r="A9085" t="s">
        <v>9302</v>
      </c>
      <c r="B9085" t="s">
        <v>34538</v>
      </c>
      <c r="I9085" t="s">
        <v>5</v>
      </c>
      <c r="J9085">
        <v>810.13</v>
      </c>
    </row>
    <row r="9086" spans="1:10" x14ac:dyDescent="0.2">
      <c r="A9086" t="s">
        <v>9303</v>
      </c>
      <c r="B9086" t="s">
        <v>34538</v>
      </c>
      <c r="I9086" t="s">
        <v>5</v>
      </c>
      <c r="J9086">
        <v>755.34</v>
      </c>
    </row>
    <row r="9087" spans="1:10" x14ac:dyDescent="0.2">
      <c r="A9087" t="s">
        <v>9304</v>
      </c>
      <c r="B9087" t="s">
        <v>34539</v>
      </c>
      <c r="I9087" t="s">
        <v>5</v>
      </c>
      <c r="J9087">
        <v>126.03</v>
      </c>
    </row>
    <row r="9088" spans="1:10" x14ac:dyDescent="0.2">
      <c r="A9088" t="s">
        <v>9305</v>
      </c>
      <c r="B9088" t="s">
        <v>34539</v>
      </c>
      <c r="I9088" t="s">
        <v>5</v>
      </c>
      <c r="J9088">
        <v>118.12</v>
      </c>
    </row>
    <row r="9089" spans="1:10" x14ac:dyDescent="0.2">
      <c r="A9089" t="s">
        <v>9306</v>
      </c>
      <c r="B9089" t="s">
        <v>34540</v>
      </c>
      <c r="I9089" t="s">
        <v>5</v>
      </c>
      <c r="J9089">
        <v>170.14</v>
      </c>
    </row>
    <row r="9090" spans="1:10" x14ac:dyDescent="0.2">
      <c r="A9090" t="s">
        <v>9307</v>
      </c>
      <c r="B9090" t="s">
        <v>34540</v>
      </c>
      <c r="I9090" t="s">
        <v>5</v>
      </c>
      <c r="J9090">
        <v>159.46</v>
      </c>
    </row>
    <row r="9091" spans="1:10" x14ac:dyDescent="0.2">
      <c r="A9091" t="s">
        <v>9308</v>
      </c>
      <c r="B9091" t="s">
        <v>34541</v>
      </c>
      <c r="I9091" t="s">
        <v>5</v>
      </c>
      <c r="J9091">
        <v>201.65</v>
      </c>
    </row>
    <row r="9092" spans="1:10" x14ac:dyDescent="0.2">
      <c r="A9092" t="s">
        <v>9309</v>
      </c>
      <c r="B9092" t="s">
        <v>34541</v>
      </c>
      <c r="I9092" t="s">
        <v>5</v>
      </c>
      <c r="J9092">
        <v>188.99</v>
      </c>
    </row>
    <row r="9093" spans="1:10" x14ac:dyDescent="0.2">
      <c r="A9093" t="s">
        <v>9310</v>
      </c>
      <c r="B9093" t="s">
        <v>34542</v>
      </c>
      <c r="I9093" t="s">
        <v>5</v>
      </c>
      <c r="J9093">
        <v>214.25</v>
      </c>
    </row>
    <row r="9094" spans="1:10" x14ac:dyDescent="0.2">
      <c r="A9094" t="s">
        <v>9311</v>
      </c>
      <c r="B9094" t="s">
        <v>34542</v>
      </c>
      <c r="I9094" t="s">
        <v>5</v>
      </c>
      <c r="J9094">
        <v>200.81</v>
      </c>
    </row>
    <row r="9095" spans="1:10" x14ac:dyDescent="0.2">
      <c r="A9095" t="s">
        <v>9312</v>
      </c>
      <c r="B9095" t="s">
        <v>34543</v>
      </c>
      <c r="I9095" t="s">
        <v>5</v>
      </c>
      <c r="J9095">
        <v>289.24</v>
      </c>
    </row>
    <row r="9096" spans="1:10" x14ac:dyDescent="0.2">
      <c r="A9096" t="s">
        <v>9313</v>
      </c>
      <c r="B9096" t="s">
        <v>34543</v>
      </c>
      <c r="I9096" t="s">
        <v>5</v>
      </c>
      <c r="J9096">
        <v>271.08999999999997</v>
      </c>
    </row>
    <row r="9097" spans="1:10" x14ac:dyDescent="0.2">
      <c r="A9097" t="s">
        <v>9314</v>
      </c>
      <c r="B9097" t="s">
        <v>34544</v>
      </c>
      <c r="I9097" t="s">
        <v>5</v>
      </c>
      <c r="J9097">
        <v>342.81</v>
      </c>
    </row>
    <row r="9098" spans="1:10" x14ac:dyDescent="0.2">
      <c r="A9098" t="s">
        <v>9315</v>
      </c>
      <c r="B9098" t="s">
        <v>34544</v>
      </c>
      <c r="I9098" t="s">
        <v>5</v>
      </c>
      <c r="J9098">
        <v>321.29000000000002</v>
      </c>
    </row>
    <row r="9099" spans="1:10" x14ac:dyDescent="0.2">
      <c r="A9099" t="s">
        <v>9316</v>
      </c>
      <c r="B9099" t="s">
        <v>34545</v>
      </c>
      <c r="I9099" t="s">
        <v>113</v>
      </c>
      <c r="J9099">
        <v>18.02</v>
      </c>
    </row>
    <row r="9100" spans="1:10" x14ac:dyDescent="0.2">
      <c r="A9100" t="s">
        <v>9317</v>
      </c>
      <c r="B9100" t="s">
        <v>34545</v>
      </c>
      <c r="I9100" t="s">
        <v>113</v>
      </c>
      <c r="J9100">
        <v>16.89</v>
      </c>
    </row>
    <row r="9101" spans="1:10" x14ac:dyDescent="0.2">
      <c r="A9101" t="s">
        <v>9318</v>
      </c>
      <c r="B9101" t="s">
        <v>34546</v>
      </c>
      <c r="I9101" t="s">
        <v>5</v>
      </c>
      <c r="J9101">
        <v>165.19</v>
      </c>
    </row>
    <row r="9102" spans="1:10" x14ac:dyDescent="0.2">
      <c r="A9102" t="s">
        <v>9319</v>
      </c>
      <c r="B9102" t="s">
        <v>34546</v>
      </c>
      <c r="I9102" t="s">
        <v>5</v>
      </c>
      <c r="J9102">
        <v>143.12</v>
      </c>
    </row>
    <row r="9103" spans="1:10" x14ac:dyDescent="0.2">
      <c r="A9103" t="s">
        <v>9320</v>
      </c>
      <c r="B9103" t="s">
        <v>34547</v>
      </c>
      <c r="I9103" t="s">
        <v>5</v>
      </c>
      <c r="J9103">
        <v>214.74</v>
      </c>
    </row>
    <row r="9104" spans="1:10" x14ac:dyDescent="0.2">
      <c r="A9104" t="s">
        <v>9321</v>
      </c>
      <c r="B9104" t="s">
        <v>34547</v>
      </c>
      <c r="I9104" t="s">
        <v>5</v>
      </c>
      <c r="J9104">
        <v>186.06</v>
      </c>
    </row>
    <row r="9105" spans="1:10" x14ac:dyDescent="0.2">
      <c r="A9105" t="s">
        <v>9322</v>
      </c>
      <c r="B9105" t="s">
        <v>34548</v>
      </c>
      <c r="I9105" t="s">
        <v>5</v>
      </c>
      <c r="J9105">
        <v>379.94</v>
      </c>
    </row>
    <row r="9106" spans="1:10" x14ac:dyDescent="0.2">
      <c r="A9106" t="s">
        <v>9323</v>
      </c>
      <c r="B9106" t="s">
        <v>34548</v>
      </c>
      <c r="I9106" t="s">
        <v>5</v>
      </c>
      <c r="J9106">
        <v>329.19</v>
      </c>
    </row>
    <row r="9107" spans="1:10" x14ac:dyDescent="0.2">
      <c r="A9107" t="s">
        <v>9324</v>
      </c>
      <c r="B9107" t="s">
        <v>34549</v>
      </c>
      <c r="I9107" t="s">
        <v>5</v>
      </c>
      <c r="J9107">
        <v>446.01</v>
      </c>
    </row>
    <row r="9108" spans="1:10" x14ac:dyDescent="0.2">
      <c r="A9108" t="s">
        <v>9325</v>
      </c>
      <c r="B9108" t="s">
        <v>34549</v>
      </c>
      <c r="I9108" t="s">
        <v>5</v>
      </c>
      <c r="J9108">
        <v>386.44</v>
      </c>
    </row>
    <row r="9109" spans="1:10" x14ac:dyDescent="0.2">
      <c r="A9109" t="s">
        <v>9326</v>
      </c>
      <c r="B9109" t="s">
        <v>9327</v>
      </c>
      <c r="I9109" t="s">
        <v>5</v>
      </c>
      <c r="J9109">
        <v>493.59</v>
      </c>
    </row>
    <row r="9110" spans="1:10" x14ac:dyDescent="0.2">
      <c r="A9110" t="s">
        <v>9328</v>
      </c>
      <c r="B9110" t="s">
        <v>9327</v>
      </c>
      <c r="I9110" t="s">
        <v>5</v>
      </c>
      <c r="J9110">
        <v>474.59</v>
      </c>
    </row>
    <row r="9111" spans="1:10" x14ac:dyDescent="0.2">
      <c r="A9111" t="s">
        <v>9329</v>
      </c>
      <c r="B9111" t="s">
        <v>34550</v>
      </c>
      <c r="I9111" t="s">
        <v>5</v>
      </c>
      <c r="J9111">
        <v>740.39</v>
      </c>
    </row>
    <row r="9112" spans="1:10" x14ac:dyDescent="0.2">
      <c r="A9112" t="s">
        <v>9330</v>
      </c>
      <c r="B9112" t="s">
        <v>34550</v>
      </c>
      <c r="I9112" t="s">
        <v>5</v>
      </c>
      <c r="J9112">
        <v>711.89</v>
      </c>
    </row>
    <row r="9113" spans="1:10" x14ac:dyDescent="0.2">
      <c r="A9113" t="s">
        <v>9331</v>
      </c>
      <c r="B9113" t="s">
        <v>34551</v>
      </c>
      <c r="I9113" t="s">
        <v>5</v>
      </c>
      <c r="J9113">
        <v>855.57</v>
      </c>
    </row>
    <row r="9114" spans="1:10" x14ac:dyDescent="0.2">
      <c r="A9114" t="s">
        <v>9332</v>
      </c>
      <c r="B9114" t="s">
        <v>34551</v>
      </c>
      <c r="I9114" t="s">
        <v>5</v>
      </c>
      <c r="J9114">
        <v>822.63</v>
      </c>
    </row>
    <row r="9115" spans="1:10" x14ac:dyDescent="0.2">
      <c r="A9115" t="s">
        <v>9333</v>
      </c>
      <c r="B9115" t="s">
        <v>34552</v>
      </c>
      <c r="I9115" t="s">
        <v>5</v>
      </c>
      <c r="J9115">
        <v>987.19</v>
      </c>
    </row>
    <row r="9116" spans="1:10" x14ac:dyDescent="0.2">
      <c r="A9116" t="s">
        <v>9334</v>
      </c>
      <c r="B9116" t="s">
        <v>34552</v>
      </c>
      <c r="I9116" t="s">
        <v>5</v>
      </c>
      <c r="J9116">
        <v>949.18</v>
      </c>
    </row>
    <row r="9117" spans="1:10" x14ac:dyDescent="0.2">
      <c r="A9117" t="s">
        <v>9335</v>
      </c>
      <c r="B9117" t="s">
        <v>34553</v>
      </c>
      <c r="I9117" t="s">
        <v>5</v>
      </c>
      <c r="J9117">
        <v>1233.99</v>
      </c>
    </row>
    <row r="9118" spans="1:10" x14ac:dyDescent="0.2">
      <c r="A9118" t="s">
        <v>9336</v>
      </c>
      <c r="B9118" t="s">
        <v>34553</v>
      </c>
      <c r="I9118" t="s">
        <v>5</v>
      </c>
      <c r="J9118">
        <v>1186.48</v>
      </c>
    </row>
    <row r="9119" spans="1:10" x14ac:dyDescent="0.2">
      <c r="A9119" t="s">
        <v>9337</v>
      </c>
      <c r="B9119" t="s">
        <v>34554</v>
      </c>
      <c r="I9119" t="s">
        <v>5</v>
      </c>
      <c r="J9119">
        <v>1530.15</v>
      </c>
    </row>
    <row r="9120" spans="1:10" x14ac:dyDescent="0.2">
      <c r="A9120" t="s">
        <v>9338</v>
      </c>
      <c r="B9120" t="s">
        <v>34554</v>
      </c>
      <c r="I9120" t="s">
        <v>5</v>
      </c>
      <c r="J9120">
        <v>1471.24</v>
      </c>
    </row>
    <row r="9121" spans="1:10" x14ac:dyDescent="0.2">
      <c r="A9121" t="s">
        <v>9339</v>
      </c>
      <c r="B9121" t="s">
        <v>34555</v>
      </c>
      <c r="I9121" t="s">
        <v>5</v>
      </c>
      <c r="J9121">
        <v>177.99</v>
      </c>
    </row>
    <row r="9122" spans="1:10" x14ac:dyDescent="0.2">
      <c r="A9122" t="s">
        <v>9340</v>
      </c>
      <c r="B9122" t="s">
        <v>34555</v>
      </c>
      <c r="I9122" t="s">
        <v>5</v>
      </c>
      <c r="J9122">
        <v>155.75</v>
      </c>
    </row>
    <row r="9123" spans="1:10" x14ac:dyDescent="0.2">
      <c r="A9123" t="s">
        <v>9341</v>
      </c>
      <c r="B9123" t="s">
        <v>9342</v>
      </c>
      <c r="I9123" t="s">
        <v>5</v>
      </c>
      <c r="J9123">
        <v>279.24</v>
      </c>
    </row>
    <row r="9124" spans="1:10" x14ac:dyDescent="0.2">
      <c r="A9124" t="s">
        <v>9343</v>
      </c>
      <c r="B9124" t="s">
        <v>9342</v>
      </c>
      <c r="I9124" t="s">
        <v>5</v>
      </c>
      <c r="J9124">
        <v>244.05</v>
      </c>
    </row>
    <row r="9125" spans="1:10" x14ac:dyDescent="0.2">
      <c r="A9125" t="s">
        <v>9344</v>
      </c>
      <c r="B9125" t="s">
        <v>34556</v>
      </c>
      <c r="I9125" t="s">
        <v>5</v>
      </c>
      <c r="J9125">
        <v>305.07</v>
      </c>
    </row>
    <row r="9126" spans="1:10" x14ac:dyDescent="0.2">
      <c r="A9126" t="s">
        <v>9345</v>
      </c>
      <c r="B9126" t="s">
        <v>34556</v>
      </c>
      <c r="I9126" t="s">
        <v>5</v>
      </c>
      <c r="J9126">
        <v>267.07</v>
      </c>
    </row>
    <row r="9127" spans="1:10" x14ac:dyDescent="0.2">
      <c r="A9127" t="s">
        <v>9346</v>
      </c>
      <c r="B9127" t="s">
        <v>9347</v>
      </c>
      <c r="I9127" t="s">
        <v>5</v>
      </c>
      <c r="J9127">
        <v>355.76</v>
      </c>
    </row>
    <row r="9128" spans="1:10" x14ac:dyDescent="0.2">
      <c r="A9128" t="s">
        <v>9348</v>
      </c>
      <c r="B9128" t="s">
        <v>9347</v>
      </c>
      <c r="I9128" t="s">
        <v>5</v>
      </c>
      <c r="J9128">
        <v>311.48</v>
      </c>
    </row>
    <row r="9129" spans="1:10" x14ac:dyDescent="0.2">
      <c r="A9129" t="s">
        <v>9349</v>
      </c>
      <c r="B9129" t="s">
        <v>34557</v>
      </c>
      <c r="I9129" t="s">
        <v>5</v>
      </c>
      <c r="J9129">
        <v>382.43</v>
      </c>
    </row>
    <row r="9130" spans="1:10" x14ac:dyDescent="0.2">
      <c r="A9130" t="s">
        <v>9350</v>
      </c>
      <c r="B9130" t="s">
        <v>34557</v>
      </c>
      <c r="I9130" t="s">
        <v>5</v>
      </c>
      <c r="J9130">
        <v>335.18</v>
      </c>
    </row>
    <row r="9131" spans="1:10" x14ac:dyDescent="0.2">
      <c r="A9131" t="s">
        <v>9351</v>
      </c>
      <c r="B9131" t="s">
        <v>9352</v>
      </c>
      <c r="I9131" t="s">
        <v>5</v>
      </c>
      <c r="J9131">
        <v>414.85</v>
      </c>
    </row>
    <row r="9132" spans="1:10" x14ac:dyDescent="0.2">
      <c r="A9132" t="s">
        <v>9353</v>
      </c>
      <c r="B9132" t="s">
        <v>9352</v>
      </c>
      <c r="I9132" t="s">
        <v>5</v>
      </c>
      <c r="J9132">
        <v>364.28</v>
      </c>
    </row>
    <row r="9133" spans="1:10" x14ac:dyDescent="0.2">
      <c r="A9133" t="s">
        <v>9354</v>
      </c>
      <c r="B9133" t="s">
        <v>9355</v>
      </c>
      <c r="I9133" t="s">
        <v>5</v>
      </c>
      <c r="J9133">
        <v>213.68</v>
      </c>
    </row>
    <row r="9134" spans="1:10" x14ac:dyDescent="0.2">
      <c r="A9134" t="s">
        <v>9356</v>
      </c>
      <c r="B9134" t="s">
        <v>9355</v>
      </c>
      <c r="I9134" t="s">
        <v>5</v>
      </c>
      <c r="J9134">
        <v>187.09</v>
      </c>
    </row>
    <row r="9135" spans="1:10" x14ac:dyDescent="0.2">
      <c r="A9135" t="s">
        <v>9357</v>
      </c>
      <c r="B9135" t="s">
        <v>9358</v>
      </c>
      <c r="I9135" t="s">
        <v>5</v>
      </c>
      <c r="J9135">
        <v>316.42</v>
      </c>
    </row>
    <row r="9136" spans="1:10" x14ac:dyDescent="0.2">
      <c r="A9136" t="s">
        <v>9359</v>
      </c>
      <c r="B9136" t="s">
        <v>9358</v>
      </c>
      <c r="I9136" t="s">
        <v>5</v>
      </c>
      <c r="J9136">
        <v>277.33999999999997</v>
      </c>
    </row>
    <row r="9137" spans="1:10" x14ac:dyDescent="0.2">
      <c r="A9137" t="s">
        <v>9360</v>
      </c>
      <c r="B9137" t="s">
        <v>9361</v>
      </c>
      <c r="I9137" t="s">
        <v>5</v>
      </c>
      <c r="J9137">
        <v>179.79</v>
      </c>
    </row>
    <row r="9138" spans="1:10" x14ac:dyDescent="0.2">
      <c r="A9138" t="s">
        <v>9362</v>
      </c>
      <c r="B9138" t="s">
        <v>9361</v>
      </c>
      <c r="I9138" t="s">
        <v>5</v>
      </c>
      <c r="J9138">
        <v>157.51</v>
      </c>
    </row>
    <row r="9139" spans="1:10" x14ac:dyDescent="0.2">
      <c r="A9139" t="s">
        <v>9363</v>
      </c>
      <c r="B9139" t="s">
        <v>9364</v>
      </c>
      <c r="I9139" t="s">
        <v>5</v>
      </c>
      <c r="J9139">
        <v>267.81</v>
      </c>
    </row>
    <row r="9140" spans="1:10" x14ac:dyDescent="0.2">
      <c r="A9140" t="s">
        <v>9365</v>
      </c>
      <c r="B9140" t="s">
        <v>9364</v>
      </c>
      <c r="I9140" t="s">
        <v>5</v>
      </c>
      <c r="J9140">
        <v>234.26</v>
      </c>
    </row>
    <row r="9141" spans="1:10" x14ac:dyDescent="0.2">
      <c r="A9141" t="s">
        <v>9366</v>
      </c>
      <c r="B9141" t="s">
        <v>9367</v>
      </c>
      <c r="I9141" t="s">
        <v>5</v>
      </c>
      <c r="J9141">
        <v>421.22</v>
      </c>
    </row>
    <row r="9142" spans="1:10" x14ac:dyDescent="0.2">
      <c r="A9142" t="s">
        <v>9368</v>
      </c>
      <c r="B9142" t="s">
        <v>9367</v>
      </c>
      <c r="I9142" t="s">
        <v>5</v>
      </c>
      <c r="J9142">
        <v>380.74</v>
      </c>
    </row>
    <row r="9143" spans="1:10" x14ac:dyDescent="0.2">
      <c r="A9143" t="s">
        <v>9369</v>
      </c>
      <c r="B9143" t="s">
        <v>34558</v>
      </c>
      <c r="I9143" t="s">
        <v>4</v>
      </c>
      <c r="J9143">
        <v>50.85</v>
      </c>
    </row>
    <row r="9144" spans="1:10" x14ac:dyDescent="0.2">
      <c r="A9144" t="s">
        <v>9370</v>
      </c>
      <c r="B9144" t="s">
        <v>34558</v>
      </c>
      <c r="I9144" t="s">
        <v>4</v>
      </c>
      <c r="J9144">
        <v>48.03</v>
      </c>
    </row>
    <row r="9145" spans="1:10" x14ac:dyDescent="0.2">
      <c r="A9145" t="s">
        <v>9371</v>
      </c>
      <c r="B9145" t="s">
        <v>34559</v>
      </c>
      <c r="I9145" t="s">
        <v>4</v>
      </c>
      <c r="J9145">
        <v>43.59</v>
      </c>
    </row>
    <row r="9146" spans="1:10" x14ac:dyDescent="0.2">
      <c r="A9146" t="s">
        <v>9372</v>
      </c>
      <c r="B9146" t="s">
        <v>34559</v>
      </c>
      <c r="I9146" t="s">
        <v>4</v>
      </c>
      <c r="J9146">
        <v>40.630000000000003</v>
      </c>
    </row>
    <row r="9147" spans="1:10" x14ac:dyDescent="0.2">
      <c r="A9147" t="s">
        <v>147</v>
      </c>
      <c r="B9147" t="s">
        <v>34560</v>
      </c>
      <c r="I9147" t="s">
        <v>113</v>
      </c>
      <c r="J9147">
        <v>11.91</v>
      </c>
    </row>
    <row r="9148" spans="1:10" x14ac:dyDescent="0.2">
      <c r="A9148" t="s">
        <v>9373</v>
      </c>
      <c r="B9148" t="s">
        <v>34560</v>
      </c>
      <c r="I9148" t="s">
        <v>113</v>
      </c>
      <c r="J9148">
        <v>11.91</v>
      </c>
    </row>
    <row r="9149" spans="1:10" x14ac:dyDescent="0.2">
      <c r="A9149" t="s">
        <v>148</v>
      </c>
      <c r="B9149" t="s">
        <v>34561</v>
      </c>
      <c r="I9149" t="s">
        <v>113</v>
      </c>
      <c r="J9149">
        <v>11.55</v>
      </c>
    </row>
    <row r="9150" spans="1:10" x14ac:dyDescent="0.2">
      <c r="A9150" t="s">
        <v>9374</v>
      </c>
      <c r="B9150" t="s">
        <v>34561</v>
      </c>
      <c r="I9150" t="s">
        <v>113</v>
      </c>
      <c r="J9150">
        <v>11.55</v>
      </c>
    </row>
    <row r="9151" spans="1:10" x14ac:dyDescent="0.2">
      <c r="A9151" t="s">
        <v>9375</v>
      </c>
      <c r="B9151" t="s">
        <v>34562</v>
      </c>
      <c r="I9151" t="s">
        <v>113</v>
      </c>
      <c r="J9151">
        <v>30.73</v>
      </c>
    </row>
    <row r="9152" spans="1:10" x14ac:dyDescent="0.2">
      <c r="A9152" t="s">
        <v>9376</v>
      </c>
      <c r="B9152" t="s">
        <v>34562</v>
      </c>
      <c r="I9152" t="s">
        <v>113</v>
      </c>
      <c r="J9152">
        <v>30.47</v>
      </c>
    </row>
    <row r="9153" spans="1:10" x14ac:dyDescent="0.2">
      <c r="A9153" t="s">
        <v>9377</v>
      </c>
      <c r="B9153" t="s">
        <v>34563</v>
      </c>
      <c r="I9153" t="s">
        <v>113</v>
      </c>
      <c r="J9153">
        <v>27.07</v>
      </c>
    </row>
    <row r="9154" spans="1:10" x14ac:dyDescent="0.2">
      <c r="A9154" t="s">
        <v>9378</v>
      </c>
      <c r="B9154" t="s">
        <v>34563</v>
      </c>
      <c r="I9154" t="s">
        <v>113</v>
      </c>
      <c r="J9154">
        <v>26.99</v>
      </c>
    </row>
    <row r="9155" spans="1:10" x14ac:dyDescent="0.2">
      <c r="A9155" t="s">
        <v>9379</v>
      </c>
      <c r="B9155" t="s">
        <v>34564</v>
      </c>
      <c r="I9155" t="s">
        <v>113</v>
      </c>
      <c r="J9155">
        <v>7.89</v>
      </c>
    </row>
    <row r="9156" spans="1:10" x14ac:dyDescent="0.2">
      <c r="A9156" t="s">
        <v>9380</v>
      </c>
      <c r="B9156" t="s">
        <v>34564</v>
      </c>
      <c r="I9156" t="s">
        <v>113</v>
      </c>
      <c r="J9156">
        <v>7.89</v>
      </c>
    </row>
    <row r="9157" spans="1:10" x14ac:dyDescent="0.2">
      <c r="A9157" t="s">
        <v>9381</v>
      </c>
      <c r="B9157" t="s">
        <v>34565</v>
      </c>
      <c r="I9157" t="s">
        <v>113</v>
      </c>
      <c r="J9157">
        <v>11.1</v>
      </c>
    </row>
    <row r="9158" spans="1:10" x14ac:dyDescent="0.2">
      <c r="A9158" t="s">
        <v>9382</v>
      </c>
      <c r="B9158" t="s">
        <v>34565</v>
      </c>
      <c r="I9158" t="s">
        <v>113</v>
      </c>
      <c r="J9158">
        <v>11.1</v>
      </c>
    </row>
    <row r="9159" spans="1:10" x14ac:dyDescent="0.2">
      <c r="A9159" t="s">
        <v>9383</v>
      </c>
      <c r="B9159" t="s">
        <v>34566</v>
      </c>
      <c r="I9159" t="s">
        <v>113</v>
      </c>
      <c r="J9159">
        <v>7.89</v>
      </c>
    </row>
    <row r="9160" spans="1:10" x14ac:dyDescent="0.2">
      <c r="A9160" t="s">
        <v>9384</v>
      </c>
      <c r="B9160" t="s">
        <v>34566</v>
      </c>
      <c r="I9160" t="s">
        <v>113</v>
      </c>
      <c r="J9160">
        <v>7.89</v>
      </c>
    </row>
    <row r="9161" spans="1:10" x14ac:dyDescent="0.2">
      <c r="A9161" t="s">
        <v>9385</v>
      </c>
      <c r="B9161" t="s">
        <v>21520</v>
      </c>
      <c r="I9161" t="s">
        <v>113</v>
      </c>
      <c r="J9161">
        <v>4.21</v>
      </c>
    </row>
    <row r="9162" spans="1:10" x14ac:dyDescent="0.2">
      <c r="A9162" t="s">
        <v>9386</v>
      </c>
      <c r="B9162" t="s">
        <v>21520</v>
      </c>
      <c r="I9162" t="s">
        <v>113</v>
      </c>
      <c r="J9162">
        <v>4.21</v>
      </c>
    </row>
    <row r="9163" spans="1:10" x14ac:dyDescent="0.2">
      <c r="A9163" t="s">
        <v>9387</v>
      </c>
      <c r="B9163" t="s">
        <v>34567</v>
      </c>
      <c r="I9163" t="s">
        <v>113</v>
      </c>
      <c r="J9163">
        <v>13.07</v>
      </c>
    </row>
    <row r="9164" spans="1:10" x14ac:dyDescent="0.2">
      <c r="A9164" t="s">
        <v>9388</v>
      </c>
      <c r="B9164" t="s">
        <v>34567</v>
      </c>
      <c r="I9164" t="s">
        <v>113</v>
      </c>
      <c r="J9164">
        <v>12.83</v>
      </c>
    </row>
    <row r="9165" spans="1:10" x14ac:dyDescent="0.2">
      <c r="A9165" t="s">
        <v>9389</v>
      </c>
      <c r="B9165" t="s">
        <v>34568</v>
      </c>
      <c r="I9165" t="s">
        <v>113</v>
      </c>
      <c r="J9165">
        <v>18.510000000000002</v>
      </c>
    </row>
    <row r="9166" spans="1:10" x14ac:dyDescent="0.2">
      <c r="A9166" t="s">
        <v>9390</v>
      </c>
      <c r="B9166" t="s">
        <v>34568</v>
      </c>
      <c r="I9166" t="s">
        <v>113</v>
      </c>
      <c r="J9166">
        <v>18.22</v>
      </c>
    </row>
    <row r="9167" spans="1:10" x14ac:dyDescent="0.2">
      <c r="A9167" t="s">
        <v>9391</v>
      </c>
      <c r="B9167" t="s">
        <v>34569</v>
      </c>
      <c r="I9167" t="s">
        <v>113</v>
      </c>
      <c r="J9167">
        <v>24.14</v>
      </c>
    </row>
    <row r="9168" spans="1:10" x14ac:dyDescent="0.2">
      <c r="A9168" t="s">
        <v>9392</v>
      </c>
      <c r="B9168" t="s">
        <v>34569</v>
      </c>
      <c r="I9168" t="s">
        <v>113</v>
      </c>
      <c r="J9168">
        <v>23.79</v>
      </c>
    </row>
    <row r="9169" spans="1:10" x14ac:dyDescent="0.2">
      <c r="A9169" t="s">
        <v>9393</v>
      </c>
      <c r="B9169" t="s">
        <v>34570</v>
      </c>
      <c r="I9169" t="s">
        <v>5</v>
      </c>
      <c r="J9169">
        <v>382.07</v>
      </c>
    </row>
    <row r="9170" spans="1:10" x14ac:dyDescent="0.2">
      <c r="A9170" t="s">
        <v>9394</v>
      </c>
      <c r="B9170" t="s">
        <v>34570</v>
      </c>
      <c r="I9170" t="s">
        <v>5</v>
      </c>
      <c r="J9170">
        <v>364.16</v>
      </c>
    </row>
    <row r="9171" spans="1:10" x14ac:dyDescent="0.2">
      <c r="A9171" t="s">
        <v>9395</v>
      </c>
      <c r="B9171" t="s">
        <v>34571</v>
      </c>
      <c r="I9171" t="s">
        <v>4</v>
      </c>
      <c r="J9171">
        <v>99.75</v>
      </c>
    </row>
    <row r="9172" spans="1:10" x14ac:dyDescent="0.2">
      <c r="A9172" t="s">
        <v>9396</v>
      </c>
      <c r="B9172" t="s">
        <v>34571</v>
      </c>
      <c r="I9172" t="s">
        <v>4</v>
      </c>
      <c r="J9172">
        <v>94.29</v>
      </c>
    </row>
    <row r="9173" spans="1:10" x14ac:dyDescent="0.2">
      <c r="A9173" t="s">
        <v>9397</v>
      </c>
      <c r="B9173" t="s">
        <v>34572</v>
      </c>
      <c r="I9173" t="s">
        <v>4</v>
      </c>
      <c r="J9173">
        <v>102.73</v>
      </c>
    </row>
    <row r="9174" spans="1:10" x14ac:dyDescent="0.2">
      <c r="A9174" t="s">
        <v>9398</v>
      </c>
      <c r="B9174" t="s">
        <v>34572</v>
      </c>
      <c r="I9174" t="s">
        <v>4</v>
      </c>
      <c r="J9174">
        <v>97.07</v>
      </c>
    </row>
    <row r="9175" spans="1:10" x14ac:dyDescent="0.2">
      <c r="A9175" t="s">
        <v>9399</v>
      </c>
      <c r="B9175" t="s">
        <v>34573</v>
      </c>
      <c r="I9175" t="s">
        <v>4</v>
      </c>
      <c r="J9175">
        <v>173.77</v>
      </c>
    </row>
    <row r="9176" spans="1:10" x14ac:dyDescent="0.2">
      <c r="A9176" t="s">
        <v>9400</v>
      </c>
      <c r="B9176" t="s">
        <v>34573</v>
      </c>
      <c r="I9176" t="s">
        <v>4</v>
      </c>
      <c r="J9176">
        <v>165.78</v>
      </c>
    </row>
    <row r="9177" spans="1:10" x14ac:dyDescent="0.2">
      <c r="A9177" t="s">
        <v>9401</v>
      </c>
      <c r="B9177" t="s">
        <v>34574</v>
      </c>
      <c r="I9177" t="s">
        <v>4</v>
      </c>
      <c r="J9177">
        <v>106.6</v>
      </c>
    </row>
    <row r="9178" spans="1:10" x14ac:dyDescent="0.2">
      <c r="A9178" t="s">
        <v>9402</v>
      </c>
      <c r="B9178" t="s">
        <v>34574</v>
      </c>
      <c r="I9178" t="s">
        <v>4</v>
      </c>
      <c r="J9178">
        <v>100.11</v>
      </c>
    </row>
    <row r="9179" spans="1:10" x14ac:dyDescent="0.2">
      <c r="A9179" t="s">
        <v>9403</v>
      </c>
      <c r="B9179" t="s">
        <v>34575</v>
      </c>
      <c r="I9179" t="s">
        <v>4</v>
      </c>
      <c r="J9179">
        <v>152.56</v>
      </c>
    </row>
    <row r="9180" spans="1:10" x14ac:dyDescent="0.2">
      <c r="A9180" t="s">
        <v>9404</v>
      </c>
      <c r="B9180" t="s">
        <v>34575</v>
      </c>
      <c r="I9180" t="s">
        <v>4</v>
      </c>
      <c r="J9180">
        <v>145.77000000000001</v>
      </c>
    </row>
    <row r="9181" spans="1:10" x14ac:dyDescent="0.2">
      <c r="A9181" t="s">
        <v>9405</v>
      </c>
      <c r="B9181" t="s">
        <v>34576</v>
      </c>
      <c r="I9181" t="s">
        <v>4</v>
      </c>
      <c r="J9181">
        <v>177.41</v>
      </c>
    </row>
    <row r="9182" spans="1:10" x14ac:dyDescent="0.2">
      <c r="A9182" t="s">
        <v>9406</v>
      </c>
      <c r="B9182" t="s">
        <v>34576</v>
      </c>
      <c r="I9182" t="s">
        <v>4</v>
      </c>
      <c r="J9182">
        <v>169.46</v>
      </c>
    </row>
    <row r="9183" spans="1:10" x14ac:dyDescent="0.2">
      <c r="A9183" t="s">
        <v>9407</v>
      </c>
      <c r="B9183" t="s">
        <v>34577</v>
      </c>
      <c r="I9183" t="s">
        <v>4</v>
      </c>
      <c r="J9183">
        <v>66.11</v>
      </c>
    </row>
    <row r="9184" spans="1:10" x14ac:dyDescent="0.2">
      <c r="A9184" t="s">
        <v>9408</v>
      </c>
      <c r="B9184" t="s">
        <v>34577</v>
      </c>
      <c r="I9184" t="s">
        <v>4</v>
      </c>
      <c r="J9184">
        <v>61.58</v>
      </c>
    </row>
    <row r="9185" spans="1:10" x14ac:dyDescent="0.2">
      <c r="A9185" t="s">
        <v>9409</v>
      </c>
      <c r="B9185" t="s">
        <v>34578</v>
      </c>
      <c r="I9185" t="s">
        <v>4</v>
      </c>
      <c r="J9185">
        <v>90.27</v>
      </c>
    </row>
    <row r="9186" spans="1:10" x14ac:dyDescent="0.2">
      <c r="A9186" t="s">
        <v>9410</v>
      </c>
      <c r="B9186" t="s">
        <v>34578</v>
      </c>
      <c r="I9186" t="s">
        <v>4</v>
      </c>
      <c r="J9186">
        <v>84.32</v>
      </c>
    </row>
    <row r="9187" spans="1:10" x14ac:dyDescent="0.2">
      <c r="A9187" t="s">
        <v>9411</v>
      </c>
      <c r="B9187" t="s">
        <v>34579</v>
      </c>
      <c r="I9187" t="s">
        <v>4</v>
      </c>
      <c r="J9187">
        <v>115.69</v>
      </c>
    </row>
    <row r="9188" spans="1:10" x14ac:dyDescent="0.2">
      <c r="A9188" t="s">
        <v>9412</v>
      </c>
      <c r="B9188" t="s">
        <v>34579</v>
      </c>
      <c r="I9188" t="s">
        <v>4</v>
      </c>
      <c r="J9188">
        <v>108.06</v>
      </c>
    </row>
    <row r="9189" spans="1:10" x14ac:dyDescent="0.2">
      <c r="A9189" t="s">
        <v>9413</v>
      </c>
      <c r="B9189" t="s">
        <v>34580</v>
      </c>
      <c r="I9189" t="s">
        <v>4</v>
      </c>
      <c r="J9189">
        <v>87.11</v>
      </c>
    </row>
    <row r="9190" spans="1:10" x14ac:dyDescent="0.2">
      <c r="A9190" t="s">
        <v>9414</v>
      </c>
      <c r="B9190" t="s">
        <v>34580</v>
      </c>
      <c r="I9190" t="s">
        <v>4</v>
      </c>
      <c r="J9190">
        <v>81.260000000000005</v>
      </c>
    </row>
    <row r="9191" spans="1:10" x14ac:dyDescent="0.2">
      <c r="A9191" t="s">
        <v>9415</v>
      </c>
      <c r="B9191" t="s">
        <v>34581</v>
      </c>
      <c r="I9191" t="s">
        <v>4</v>
      </c>
      <c r="J9191">
        <v>115.08</v>
      </c>
    </row>
    <row r="9192" spans="1:10" x14ac:dyDescent="0.2">
      <c r="A9192" t="s">
        <v>9416</v>
      </c>
      <c r="B9192" t="s">
        <v>34581</v>
      </c>
      <c r="I9192" t="s">
        <v>4</v>
      </c>
      <c r="J9192">
        <v>108.26</v>
      </c>
    </row>
    <row r="9193" spans="1:10" x14ac:dyDescent="0.2">
      <c r="A9193" t="s">
        <v>9417</v>
      </c>
      <c r="B9193" t="s">
        <v>34582</v>
      </c>
      <c r="I9193" t="s">
        <v>4</v>
      </c>
      <c r="J9193">
        <v>154.22</v>
      </c>
    </row>
    <row r="9194" spans="1:10" x14ac:dyDescent="0.2">
      <c r="A9194" t="s">
        <v>9418</v>
      </c>
      <c r="B9194" t="s">
        <v>34582</v>
      </c>
      <c r="I9194" t="s">
        <v>4</v>
      </c>
      <c r="J9194">
        <v>145.78</v>
      </c>
    </row>
    <row r="9195" spans="1:10" x14ac:dyDescent="0.2">
      <c r="A9195" t="s">
        <v>9419</v>
      </c>
      <c r="B9195" t="s">
        <v>34583</v>
      </c>
      <c r="I9195" t="s">
        <v>4</v>
      </c>
      <c r="J9195">
        <v>180.74</v>
      </c>
    </row>
    <row r="9196" spans="1:10" x14ac:dyDescent="0.2">
      <c r="A9196" t="s">
        <v>9420</v>
      </c>
      <c r="B9196" t="s">
        <v>34583</v>
      </c>
      <c r="I9196" t="s">
        <v>4</v>
      </c>
      <c r="J9196">
        <v>174.98</v>
      </c>
    </row>
    <row r="9197" spans="1:10" x14ac:dyDescent="0.2">
      <c r="A9197" t="s">
        <v>9421</v>
      </c>
      <c r="B9197" t="s">
        <v>34584</v>
      </c>
      <c r="I9197" t="s">
        <v>4</v>
      </c>
      <c r="J9197">
        <v>316.13</v>
      </c>
    </row>
    <row r="9198" spans="1:10" x14ac:dyDescent="0.2">
      <c r="A9198" t="s">
        <v>9422</v>
      </c>
      <c r="B9198" t="s">
        <v>34584</v>
      </c>
      <c r="I9198" t="s">
        <v>4</v>
      </c>
      <c r="J9198">
        <v>307.62</v>
      </c>
    </row>
    <row r="9199" spans="1:10" x14ac:dyDescent="0.2">
      <c r="A9199" t="s">
        <v>9423</v>
      </c>
      <c r="B9199" t="s">
        <v>34585</v>
      </c>
      <c r="I9199" t="s">
        <v>4</v>
      </c>
      <c r="J9199">
        <v>458.57</v>
      </c>
    </row>
    <row r="9200" spans="1:10" x14ac:dyDescent="0.2">
      <c r="A9200" t="s">
        <v>9424</v>
      </c>
      <c r="B9200" t="s">
        <v>34585</v>
      </c>
      <c r="I9200" t="s">
        <v>4</v>
      </c>
      <c r="J9200">
        <v>448.11</v>
      </c>
    </row>
    <row r="9201" spans="1:10" x14ac:dyDescent="0.2">
      <c r="A9201" t="s">
        <v>9425</v>
      </c>
      <c r="B9201" t="s">
        <v>34586</v>
      </c>
      <c r="I9201" t="s">
        <v>3</v>
      </c>
      <c r="J9201">
        <v>182.47</v>
      </c>
    </row>
    <row r="9202" spans="1:10" x14ac:dyDescent="0.2">
      <c r="A9202" t="s">
        <v>9426</v>
      </c>
      <c r="B9202" t="s">
        <v>34586</v>
      </c>
      <c r="I9202" t="s">
        <v>3</v>
      </c>
      <c r="J9202">
        <v>169.45</v>
      </c>
    </row>
    <row r="9203" spans="1:10" x14ac:dyDescent="0.2">
      <c r="A9203" t="s">
        <v>9427</v>
      </c>
      <c r="B9203" t="s">
        <v>34587</v>
      </c>
      <c r="I9203" t="s">
        <v>3</v>
      </c>
      <c r="J9203">
        <v>1135.3599999999999</v>
      </c>
    </row>
    <row r="9204" spans="1:10" x14ac:dyDescent="0.2">
      <c r="A9204" t="s">
        <v>9428</v>
      </c>
      <c r="B9204" t="s">
        <v>34587</v>
      </c>
      <c r="I9204" t="s">
        <v>3</v>
      </c>
      <c r="J9204">
        <v>1061.4000000000001</v>
      </c>
    </row>
    <row r="9205" spans="1:10" x14ac:dyDescent="0.2">
      <c r="A9205" t="s">
        <v>9429</v>
      </c>
      <c r="B9205" t="s">
        <v>34588</v>
      </c>
      <c r="I9205" t="s">
        <v>3</v>
      </c>
      <c r="J9205">
        <v>1385.88</v>
      </c>
    </row>
    <row r="9206" spans="1:10" x14ac:dyDescent="0.2">
      <c r="A9206" t="s">
        <v>9430</v>
      </c>
      <c r="B9206" t="s">
        <v>34588</v>
      </c>
      <c r="I9206" t="s">
        <v>3</v>
      </c>
      <c r="J9206">
        <v>1295.79</v>
      </c>
    </row>
    <row r="9207" spans="1:10" x14ac:dyDescent="0.2">
      <c r="A9207" t="s">
        <v>9431</v>
      </c>
      <c r="B9207" t="s">
        <v>34589</v>
      </c>
      <c r="I9207" t="s">
        <v>3</v>
      </c>
      <c r="J9207">
        <v>2270.73</v>
      </c>
    </row>
    <row r="9208" spans="1:10" x14ac:dyDescent="0.2">
      <c r="A9208" t="s">
        <v>9432</v>
      </c>
      <c r="B9208" t="s">
        <v>34589</v>
      </c>
      <c r="I9208" t="s">
        <v>3</v>
      </c>
      <c r="J9208">
        <v>2122.81</v>
      </c>
    </row>
    <row r="9209" spans="1:10" x14ac:dyDescent="0.2">
      <c r="A9209" t="s">
        <v>9433</v>
      </c>
      <c r="B9209" t="s">
        <v>34590</v>
      </c>
      <c r="I9209" t="s">
        <v>3</v>
      </c>
      <c r="J9209">
        <v>3063.02</v>
      </c>
    </row>
    <row r="9210" spans="1:10" x14ac:dyDescent="0.2">
      <c r="A9210" t="s">
        <v>9434</v>
      </c>
      <c r="B9210" t="s">
        <v>34590</v>
      </c>
      <c r="I9210" t="s">
        <v>3</v>
      </c>
      <c r="J9210">
        <v>2863.33</v>
      </c>
    </row>
    <row r="9211" spans="1:10" x14ac:dyDescent="0.2">
      <c r="A9211" t="s">
        <v>9435</v>
      </c>
      <c r="B9211" t="s">
        <v>34591</v>
      </c>
      <c r="I9211" t="s">
        <v>113</v>
      </c>
      <c r="J9211">
        <v>14.41</v>
      </c>
    </row>
    <row r="9212" spans="1:10" x14ac:dyDescent="0.2">
      <c r="A9212" t="s">
        <v>9436</v>
      </c>
      <c r="B9212" t="s">
        <v>34591</v>
      </c>
      <c r="I9212" t="s">
        <v>113</v>
      </c>
      <c r="J9212">
        <v>13.87</v>
      </c>
    </row>
    <row r="9213" spans="1:10" x14ac:dyDescent="0.2">
      <c r="A9213" t="s">
        <v>9437</v>
      </c>
      <c r="B9213" t="s">
        <v>9438</v>
      </c>
      <c r="I9213" t="s">
        <v>653</v>
      </c>
      <c r="J9213">
        <v>99.54</v>
      </c>
    </row>
    <row r="9214" spans="1:10" x14ac:dyDescent="0.2">
      <c r="A9214" t="s">
        <v>9439</v>
      </c>
      <c r="B9214" t="s">
        <v>9438</v>
      </c>
      <c r="I9214" t="s">
        <v>653</v>
      </c>
      <c r="J9214">
        <v>86.26</v>
      </c>
    </row>
    <row r="9215" spans="1:10" x14ac:dyDescent="0.2">
      <c r="A9215" t="s">
        <v>9440</v>
      </c>
      <c r="B9215" t="s">
        <v>34592</v>
      </c>
      <c r="I9215" t="s">
        <v>20</v>
      </c>
      <c r="J9215">
        <v>355.96</v>
      </c>
    </row>
    <row r="9216" spans="1:10" x14ac:dyDescent="0.2">
      <c r="A9216" t="s">
        <v>9441</v>
      </c>
      <c r="B9216" t="s">
        <v>34592</v>
      </c>
      <c r="I9216" t="s">
        <v>20</v>
      </c>
      <c r="J9216">
        <v>355.96</v>
      </c>
    </row>
    <row r="9217" spans="1:10" x14ac:dyDescent="0.2">
      <c r="A9217" t="s">
        <v>9442</v>
      </c>
      <c r="B9217" t="s">
        <v>34593</v>
      </c>
      <c r="I9217" t="s">
        <v>20</v>
      </c>
      <c r="J9217">
        <v>377.28</v>
      </c>
    </row>
    <row r="9218" spans="1:10" x14ac:dyDescent="0.2">
      <c r="A9218" t="s">
        <v>9443</v>
      </c>
      <c r="B9218" t="s">
        <v>34593</v>
      </c>
      <c r="I9218" t="s">
        <v>20</v>
      </c>
      <c r="J9218">
        <v>377.28</v>
      </c>
    </row>
    <row r="9219" spans="1:10" x14ac:dyDescent="0.2">
      <c r="A9219" t="s">
        <v>9444</v>
      </c>
      <c r="B9219" t="s">
        <v>34594</v>
      </c>
      <c r="I9219" t="s">
        <v>20</v>
      </c>
      <c r="J9219">
        <v>400.76</v>
      </c>
    </row>
    <row r="9220" spans="1:10" x14ac:dyDescent="0.2">
      <c r="A9220" t="s">
        <v>9445</v>
      </c>
      <c r="B9220" t="s">
        <v>34594</v>
      </c>
      <c r="I9220" t="s">
        <v>20</v>
      </c>
      <c r="J9220">
        <v>400.76</v>
      </c>
    </row>
    <row r="9221" spans="1:10" x14ac:dyDescent="0.2">
      <c r="A9221" t="s">
        <v>9446</v>
      </c>
      <c r="B9221" t="s">
        <v>34595</v>
      </c>
      <c r="I9221" t="s">
        <v>20</v>
      </c>
      <c r="J9221">
        <v>420.09</v>
      </c>
    </row>
    <row r="9222" spans="1:10" x14ac:dyDescent="0.2">
      <c r="A9222" t="s">
        <v>9447</v>
      </c>
      <c r="B9222" t="s">
        <v>34595</v>
      </c>
      <c r="I9222" t="s">
        <v>20</v>
      </c>
      <c r="J9222">
        <v>420.09</v>
      </c>
    </row>
    <row r="9223" spans="1:10" x14ac:dyDescent="0.2">
      <c r="A9223" t="s">
        <v>9448</v>
      </c>
      <c r="B9223" t="s">
        <v>34596</v>
      </c>
      <c r="I9223" t="s">
        <v>20</v>
      </c>
      <c r="J9223">
        <v>448.32</v>
      </c>
    </row>
    <row r="9224" spans="1:10" x14ac:dyDescent="0.2">
      <c r="A9224" t="s">
        <v>9449</v>
      </c>
      <c r="B9224" t="s">
        <v>34596</v>
      </c>
      <c r="I9224" t="s">
        <v>20</v>
      </c>
      <c r="J9224">
        <v>448.32</v>
      </c>
    </row>
    <row r="9225" spans="1:10" x14ac:dyDescent="0.2">
      <c r="A9225" t="s">
        <v>9450</v>
      </c>
      <c r="B9225" t="s">
        <v>34597</v>
      </c>
      <c r="I9225" t="s">
        <v>20</v>
      </c>
      <c r="J9225">
        <v>451.93</v>
      </c>
    </row>
    <row r="9226" spans="1:10" x14ac:dyDescent="0.2">
      <c r="A9226" t="s">
        <v>9451</v>
      </c>
      <c r="B9226" t="s">
        <v>34597</v>
      </c>
      <c r="I9226" t="s">
        <v>20</v>
      </c>
      <c r="J9226">
        <v>451.93</v>
      </c>
    </row>
    <row r="9227" spans="1:10" x14ac:dyDescent="0.2">
      <c r="A9227" t="s">
        <v>9452</v>
      </c>
      <c r="B9227" t="s">
        <v>34598</v>
      </c>
      <c r="I9227" t="s">
        <v>20</v>
      </c>
      <c r="J9227">
        <v>451.87</v>
      </c>
    </row>
    <row r="9228" spans="1:10" x14ac:dyDescent="0.2">
      <c r="A9228" t="s">
        <v>9453</v>
      </c>
      <c r="B9228" t="s">
        <v>34598</v>
      </c>
      <c r="I9228" t="s">
        <v>20</v>
      </c>
      <c r="J9228">
        <v>451.87</v>
      </c>
    </row>
    <row r="9229" spans="1:10" x14ac:dyDescent="0.2">
      <c r="A9229" t="s">
        <v>21521</v>
      </c>
      <c r="B9229" t="s">
        <v>34599</v>
      </c>
      <c r="I9229" t="s">
        <v>20</v>
      </c>
      <c r="J9229">
        <v>432.7</v>
      </c>
    </row>
    <row r="9230" spans="1:10" x14ac:dyDescent="0.2">
      <c r="A9230" t="s">
        <v>21522</v>
      </c>
      <c r="B9230" t="s">
        <v>34599</v>
      </c>
      <c r="I9230" t="s">
        <v>20</v>
      </c>
      <c r="J9230">
        <v>432.7</v>
      </c>
    </row>
    <row r="9231" spans="1:10" x14ac:dyDescent="0.2">
      <c r="A9231" t="s">
        <v>9454</v>
      </c>
      <c r="B9231" t="s">
        <v>34600</v>
      </c>
      <c r="I9231" t="s">
        <v>20</v>
      </c>
      <c r="J9231">
        <v>1242.8499999999999</v>
      </c>
    </row>
    <row r="9232" spans="1:10" x14ac:dyDescent="0.2">
      <c r="A9232" t="s">
        <v>9455</v>
      </c>
      <c r="B9232" t="s">
        <v>34600</v>
      </c>
      <c r="I9232" t="s">
        <v>20</v>
      </c>
      <c r="J9232">
        <v>1242.8499999999999</v>
      </c>
    </row>
    <row r="9233" spans="1:10" x14ac:dyDescent="0.2">
      <c r="A9233" t="s">
        <v>9456</v>
      </c>
      <c r="B9233" t="s">
        <v>34601</v>
      </c>
      <c r="I9233" t="s">
        <v>20</v>
      </c>
      <c r="J9233">
        <v>420.84</v>
      </c>
    </row>
    <row r="9234" spans="1:10" x14ac:dyDescent="0.2">
      <c r="A9234" t="s">
        <v>9457</v>
      </c>
      <c r="B9234" t="s">
        <v>34601</v>
      </c>
      <c r="I9234" t="s">
        <v>20</v>
      </c>
      <c r="J9234">
        <v>420.84</v>
      </c>
    </row>
    <row r="9235" spans="1:10" x14ac:dyDescent="0.2">
      <c r="A9235" t="s">
        <v>9458</v>
      </c>
      <c r="B9235" t="s">
        <v>34602</v>
      </c>
      <c r="I9235" t="s">
        <v>20</v>
      </c>
      <c r="J9235">
        <v>314.10000000000002</v>
      </c>
    </row>
    <row r="9236" spans="1:10" x14ac:dyDescent="0.2">
      <c r="A9236" t="s">
        <v>9459</v>
      </c>
      <c r="B9236" t="s">
        <v>34602</v>
      </c>
      <c r="I9236" t="s">
        <v>20</v>
      </c>
      <c r="J9236">
        <v>314.10000000000002</v>
      </c>
    </row>
    <row r="9237" spans="1:10" x14ac:dyDescent="0.2">
      <c r="A9237" t="s">
        <v>9460</v>
      </c>
      <c r="B9237" t="s">
        <v>34603</v>
      </c>
      <c r="I9237" t="s">
        <v>20</v>
      </c>
      <c r="J9237">
        <v>457.11</v>
      </c>
    </row>
    <row r="9238" spans="1:10" x14ac:dyDescent="0.2">
      <c r="A9238" t="s">
        <v>9461</v>
      </c>
      <c r="B9238" t="s">
        <v>34603</v>
      </c>
      <c r="I9238" t="s">
        <v>20</v>
      </c>
      <c r="J9238">
        <v>457.11</v>
      </c>
    </row>
    <row r="9239" spans="1:10" x14ac:dyDescent="0.2">
      <c r="A9239" t="s">
        <v>21523</v>
      </c>
      <c r="B9239" t="s">
        <v>34604</v>
      </c>
      <c r="I9239" t="s">
        <v>20</v>
      </c>
      <c r="J9239">
        <v>612.29</v>
      </c>
    </row>
    <row r="9240" spans="1:10" x14ac:dyDescent="0.2">
      <c r="A9240" t="s">
        <v>21524</v>
      </c>
      <c r="B9240" t="s">
        <v>34604</v>
      </c>
      <c r="I9240" t="s">
        <v>20</v>
      </c>
      <c r="J9240">
        <v>612.29</v>
      </c>
    </row>
    <row r="9241" spans="1:10" x14ac:dyDescent="0.2">
      <c r="A9241" t="s">
        <v>21525</v>
      </c>
      <c r="B9241" t="s">
        <v>34605</v>
      </c>
      <c r="I9241" t="s">
        <v>20</v>
      </c>
      <c r="J9241">
        <v>481.11</v>
      </c>
    </row>
    <row r="9242" spans="1:10" x14ac:dyDescent="0.2">
      <c r="A9242" t="s">
        <v>21526</v>
      </c>
      <c r="B9242" t="s">
        <v>34605</v>
      </c>
      <c r="I9242" t="s">
        <v>20</v>
      </c>
      <c r="J9242">
        <v>481.11</v>
      </c>
    </row>
    <row r="9243" spans="1:10" x14ac:dyDescent="0.2">
      <c r="A9243" t="s">
        <v>21527</v>
      </c>
      <c r="B9243" t="s">
        <v>34606</v>
      </c>
      <c r="I9243" t="s">
        <v>20</v>
      </c>
      <c r="J9243">
        <v>521.6</v>
      </c>
    </row>
    <row r="9244" spans="1:10" x14ac:dyDescent="0.2">
      <c r="A9244" t="s">
        <v>21528</v>
      </c>
      <c r="B9244" t="s">
        <v>34606</v>
      </c>
      <c r="I9244" t="s">
        <v>20</v>
      </c>
      <c r="J9244">
        <v>521.6</v>
      </c>
    </row>
    <row r="9245" spans="1:10" x14ac:dyDescent="0.2">
      <c r="A9245" t="s">
        <v>21529</v>
      </c>
      <c r="B9245" t="s">
        <v>34607</v>
      </c>
      <c r="I9245" t="s">
        <v>20</v>
      </c>
      <c r="J9245">
        <v>557.22</v>
      </c>
    </row>
    <row r="9246" spans="1:10" x14ac:dyDescent="0.2">
      <c r="A9246" t="s">
        <v>21530</v>
      </c>
      <c r="B9246" t="s">
        <v>34607</v>
      </c>
      <c r="I9246" t="s">
        <v>20</v>
      </c>
      <c r="J9246">
        <v>557.22</v>
      </c>
    </row>
    <row r="9247" spans="1:10" x14ac:dyDescent="0.2">
      <c r="A9247" t="s">
        <v>9462</v>
      </c>
      <c r="B9247" t="s">
        <v>34608</v>
      </c>
      <c r="I9247" t="s">
        <v>20</v>
      </c>
      <c r="J9247">
        <v>159.27000000000001</v>
      </c>
    </row>
    <row r="9248" spans="1:10" x14ac:dyDescent="0.2">
      <c r="A9248" t="s">
        <v>9463</v>
      </c>
      <c r="B9248" t="s">
        <v>34608</v>
      </c>
      <c r="I9248" t="s">
        <v>20</v>
      </c>
      <c r="J9248">
        <v>138.02000000000001</v>
      </c>
    </row>
    <row r="9249" spans="1:10" x14ac:dyDescent="0.2">
      <c r="A9249" t="s">
        <v>9464</v>
      </c>
      <c r="B9249" t="s">
        <v>34609</v>
      </c>
      <c r="I9249" t="s">
        <v>20</v>
      </c>
      <c r="J9249">
        <v>61.99</v>
      </c>
    </row>
    <row r="9250" spans="1:10" x14ac:dyDescent="0.2">
      <c r="A9250" t="s">
        <v>9465</v>
      </c>
      <c r="B9250" t="s">
        <v>34609</v>
      </c>
      <c r="I9250" t="s">
        <v>20</v>
      </c>
      <c r="J9250">
        <v>55.88</v>
      </c>
    </row>
    <row r="9251" spans="1:10" x14ac:dyDescent="0.2">
      <c r="A9251" t="s">
        <v>9466</v>
      </c>
      <c r="B9251" t="s">
        <v>34610</v>
      </c>
      <c r="I9251" t="s">
        <v>20</v>
      </c>
      <c r="J9251">
        <v>75.790000000000006</v>
      </c>
    </row>
    <row r="9252" spans="1:10" x14ac:dyDescent="0.2">
      <c r="A9252" t="s">
        <v>9467</v>
      </c>
      <c r="B9252" t="s">
        <v>34610</v>
      </c>
      <c r="I9252" t="s">
        <v>20</v>
      </c>
      <c r="J9252">
        <v>66.75</v>
      </c>
    </row>
    <row r="9253" spans="1:10" x14ac:dyDescent="0.2">
      <c r="A9253" t="s">
        <v>9468</v>
      </c>
      <c r="B9253" t="s">
        <v>34611</v>
      </c>
      <c r="I9253" t="s">
        <v>20</v>
      </c>
      <c r="J9253">
        <v>95.16</v>
      </c>
    </row>
    <row r="9254" spans="1:10" x14ac:dyDescent="0.2">
      <c r="A9254" t="s">
        <v>9469</v>
      </c>
      <c r="B9254" t="s">
        <v>34611</v>
      </c>
      <c r="I9254" t="s">
        <v>20</v>
      </c>
      <c r="J9254">
        <v>83.2</v>
      </c>
    </row>
    <row r="9255" spans="1:10" x14ac:dyDescent="0.2">
      <c r="A9255" t="s">
        <v>9470</v>
      </c>
      <c r="B9255" t="s">
        <v>34612</v>
      </c>
      <c r="I9255" t="s">
        <v>20</v>
      </c>
      <c r="J9255">
        <v>113.91</v>
      </c>
    </row>
    <row r="9256" spans="1:10" x14ac:dyDescent="0.2">
      <c r="A9256" t="s">
        <v>9471</v>
      </c>
      <c r="B9256" t="s">
        <v>34612</v>
      </c>
      <c r="I9256" t="s">
        <v>20</v>
      </c>
      <c r="J9256">
        <v>99.75</v>
      </c>
    </row>
    <row r="9257" spans="1:10" x14ac:dyDescent="0.2">
      <c r="A9257" t="s">
        <v>9472</v>
      </c>
      <c r="B9257" t="s">
        <v>34613</v>
      </c>
      <c r="I9257" t="s">
        <v>20</v>
      </c>
      <c r="J9257">
        <v>130.59</v>
      </c>
    </row>
    <row r="9258" spans="1:10" x14ac:dyDescent="0.2">
      <c r="A9258" t="s">
        <v>9473</v>
      </c>
      <c r="B9258" t="s">
        <v>34613</v>
      </c>
      <c r="I9258" t="s">
        <v>20</v>
      </c>
      <c r="J9258">
        <v>114.65</v>
      </c>
    </row>
    <row r="9259" spans="1:10" x14ac:dyDescent="0.2">
      <c r="A9259" t="s">
        <v>9474</v>
      </c>
      <c r="B9259" t="s">
        <v>34614</v>
      </c>
      <c r="I9259" t="s">
        <v>20</v>
      </c>
      <c r="J9259">
        <v>51.93</v>
      </c>
    </row>
    <row r="9260" spans="1:10" x14ac:dyDescent="0.2">
      <c r="A9260" t="s">
        <v>9475</v>
      </c>
      <c r="B9260" t="s">
        <v>34614</v>
      </c>
      <c r="I9260" t="s">
        <v>20</v>
      </c>
      <c r="J9260">
        <v>48.27</v>
      </c>
    </row>
    <row r="9261" spans="1:10" x14ac:dyDescent="0.2">
      <c r="A9261" t="s">
        <v>9476</v>
      </c>
      <c r="B9261" t="s">
        <v>34615</v>
      </c>
      <c r="I9261" t="s">
        <v>20</v>
      </c>
      <c r="J9261">
        <v>61.97</v>
      </c>
    </row>
    <row r="9262" spans="1:10" x14ac:dyDescent="0.2">
      <c r="A9262" t="s">
        <v>9477</v>
      </c>
      <c r="B9262" t="s">
        <v>34615</v>
      </c>
      <c r="I9262" t="s">
        <v>20</v>
      </c>
      <c r="J9262">
        <v>56.85</v>
      </c>
    </row>
    <row r="9263" spans="1:10" x14ac:dyDescent="0.2">
      <c r="A9263" t="s">
        <v>9478</v>
      </c>
      <c r="B9263" t="s">
        <v>34616</v>
      </c>
      <c r="I9263" t="s">
        <v>20</v>
      </c>
      <c r="J9263">
        <v>113.79</v>
      </c>
    </row>
    <row r="9264" spans="1:10" x14ac:dyDescent="0.2">
      <c r="A9264" t="s">
        <v>9479</v>
      </c>
      <c r="B9264" t="s">
        <v>34616</v>
      </c>
      <c r="I9264" t="s">
        <v>20</v>
      </c>
      <c r="J9264">
        <v>99.18</v>
      </c>
    </row>
    <row r="9265" spans="1:10" x14ac:dyDescent="0.2">
      <c r="A9265" t="s">
        <v>9480</v>
      </c>
      <c r="B9265" t="s">
        <v>34617</v>
      </c>
      <c r="I9265" t="s">
        <v>20</v>
      </c>
      <c r="J9265">
        <v>118.89</v>
      </c>
    </row>
    <row r="9266" spans="1:10" x14ac:dyDescent="0.2">
      <c r="A9266" t="s">
        <v>9481</v>
      </c>
      <c r="B9266" t="s">
        <v>34617</v>
      </c>
      <c r="I9266" t="s">
        <v>20</v>
      </c>
      <c r="J9266">
        <v>103.72</v>
      </c>
    </row>
    <row r="9267" spans="1:10" x14ac:dyDescent="0.2">
      <c r="A9267" t="s">
        <v>9482</v>
      </c>
      <c r="B9267" t="s">
        <v>34618</v>
      </c>
      <c r="I9267" t="s">
        <v>20</v>
      </c>
      <c r="J9267">
        <v>144.27000000000001</v>
      </c>
    </row>
    <row r="9268" spans="1:10" x14ac:dyDescent="0.2">
      <c r="A9268" t="s">
        <v>9483</v>
      </c>
      <c r="B9268" t="s">
        <v>34618</v>
      </c>
      <c r="I9268" t="s">
        <v>20</v>
      </c>
      <c r="J9268">
        <v>126.29</v>
      </c>
    </row>
    <row r="9269" spans="1:10" x14ac:dyDescent="0.2">
      <c r="A9269" t="s">
        <v>9484</v>
      </c>
      <c r="B9269" t="s">
        <v>34619</v>
      </c>
      <c r="I9269" t="s">
        <v>20</v>
      </c>
      <c r="J9269">
        <v>159.35</v>
      </c>
    </row>
    <row r="9270" spans="1:10" x14ac:dyDescent="0.2">
      <c r="A9270" t="s">
        <v>9485</v>
      </c>
      <c r="B9270" t="s">
        <v>34619</v>
      </c>
      <c r="I9270" t="s">
        <v>20</v>
      </c>
      <c r="J9270">
        <v>139.47</v>
      </c>
    </row>
    <row r="9271" spans="1:10" x14ac:dyDescent="0.2">
      <c r="A9271" t="s">
        <v>9486</v>
      </c>
      <c r="B9271" t="s">
        <v>34620</v>
      </c>
      <c r="I9271" t="s">
        <v>20</v>
      </c>
      <c r="J9271">
        <v>211.19</v>
      </c>
    </row>
    <row r="9272" spans="1:10" x14ac:dyDescent="0.2">
      <c r="A9272" t="s">
        <v>9487</v>
      </c>
      <c r="B9272" t="s">
        <v>34620</v>
      </c>
      <c r="I9272" t="s">
        <v>20</v>
      </c>
      <c r="J9272">
        <v>184.22</v>
      </c>
    </row>
    <row r="9273" spans="1:10" x14ac:dyDescent="0.2">
      <c r="A9273" t="s">
        <v>9488</v>
      </c>
      <c r="B9273" t="s">
        <v>34621</v>
      </c>
      <c r="I9273" t="s">
        <v>20</v>
      </c>
      <c r="J9273">
        <v>99.85</v>
      </c>
    </row>
    <row r="9274" spans="1:10" x14ac:dyDescent="0.2">
      <c r="A9274" t="s">
        <v>9489</v>
      </c>
      <c r="B9274" t="s">
        <v>34621</v>
      </c>
      <c r="I9274" t="s">
        <v>20</v>
      </c>
      <c r="J9274">
        <v>87.06</v>
      </c>
    </row>
    <row r="9275" spans="1:10" x14ac:dyDescent="0.2">
      <c r="A9275" t="s">
        <v>9490</v>
      </c>
      <c r="B9275" t="s">
        <v>34622</v>
      </c>
      <c r="I9275" t="s">
        <v>20</v>
      </c>
      <c r="J9275">
        <v>115.92</v>
      </c>
    </row>
    <row r="9276" spans="1:10" x14ac:dyDescent="0.2">
      <c r="A9276" t="s">
        <v>9491</v>
      </c>
      <c r="B9276" t="s">
        <v>34622</v>
      </c>
      <c r="I9276" t="s">
        <v>20</v>
      </c>
      <c r="J9276">
        <v>100.99</v>
      </c>
    </row>
    <row r="9277" spans="1:10" x14ac:dyDescent="0.2">
      <c r="A9277" t="s">
        <v>9492</v>
      </c>
      <c r="B9277" t="s">
        <v>34623</v>
      </c>
      <c r="I9277" t="s">
        <v>20</v>
      </c>
      <c r="J9277">
        <v>130.37</v>
      </c>
    </row>
    <row r="9278" spans="1:10" x14ac:dyDescent="0.2">
      <c r="A9278" t="s">
        <v>9493</v>
      </c>
      <c r="B9278" t="s">
        <v>34623</v>
      </c>
      <c r="I9278" t="s">
        <v>20</v>
      </c>
      <c r="J9278">
        <v>114.23</v>
      </c>
    </row>
    <row r="9279" spans="1:10" x14ac:dyDescent="0.2">
      <c r="A9279" t="s">
        <v>9494</v>
      </c>
      <c r="B9279" t="s">
        <v>34624</v>
      </c>
      <c r="I9279" t="s">
        <v>20</v>
      </c>
      <c r="J9279">
        <v>145.28</v>
      </c>
    </row>
    <row r="9280" spans="1:10" x14ac:dyDescent="0.2">
      <c r="A9280" t="s">
        <v>9495</v>
      </c>
      <c r="B9280" t="s">
        <v>34624</v>
      </c>
      <c r="I9280" t="s">
        <v>20</v>
      </c>
      <c r="J9280">
        <v>127.26</v>
      </c>
    </row>
    <row r="9281" spans="1:10" x14ac:dyDescent="0.2">
      <c r="A9281" t="s">
        <v>9496</v>
      </c>
      <c r="B9281" t="s">
        <v>34625</v>
      </c>
      <c r="I9281" t="s">
        <v>20</v>
      </c>
      <c r="J9281">
        <v>191.22</v>
      </c>
    </row>
    <row r="9282" spans="1:10" x14ac:dyDescent="0.2">
      <c r="A9282" t="s">
        <v>9497</v>
      </c>
      <c r="B9282" t="s">
        <v>34625</v>
      </c>
      <c r="I9282" t="s">
        <v>20</v>
      </c>
      <c r="J9282">
        <v>166.9</v>
      </c>
    </row>
    <row r="9283" spans="1:10" x14ac:dyDescent="0.2">
      <c r="A9283" t="s">
        <v>9498</v>
      </c>
      <c r="B9283" t="s">
        <v>34626</v>
      </c>
      <c r="I9283" t="s">
        <v>20</v>
      </c>
      <c r="J9283">
        <v>86.85</v>
      </c>
    </row>
    <row r="9284" spans="1:10" x14ac:dyDescent="0.2">
      <c r="A9284" t="s">
        <v>9499</v>
      </c>
      <c r="B9284" t="s">
        <v>34626</v>
      </c>
      <c r="I9284" t="s">
        <v>20</v>
      </c>
      <c r="J9284">
        <v>75.41</v>
      </c>
    </row>
    <row r="9285" spans="1:10" x14ac:dyDescent="0.2">
      <c r="A9285" t="s">
        <v>9500</v>
      </c>
      <c r="B9285" t="s">
        <v>34627</v>
      </c>
      <c r="I9285" t="s">
        <v>20</v>
      </c>
      <c r="J9285">
        <v>87.38</v>
      </c>
    </row>
    <row r="9286" spans="1:10" x14ac:dyDescent="0.2">
      <c r="A9286" t="s">
        <v>9501</v>
      </c>
      <c r="B9286" t="s">
        <v>34627</v>
      </c>
      <c r="I9286" t="s">
        <v>20</v>
      </c>
      <c r="J9286">
        <v>75.849999999999994</v>
      </c>
    </row>
    <row r="9287" spans="1:10" x14ac:dyDescent="0.2">
      <c r="A9287" t="s">
        <v>9502</v>
      </c>
      <c r="B9287" t="s">
        <v>34628</v>
      </c>
      <c r="I9287" t="s">
        <v>20</v>
      </c>
      <c r="J9287">
        <v>88.18</v>
      </c>
    </row>
    <row r="9288" spans="1:10" x14ac:dyDescent="0.2">
      <c r="A9288" t="s">
        <v>9503</v>
      </c>
      <c r="B9288" t="s">
        <v>34628</v>
      </c>
      <c r="I9288" t="s">
        <v>20</v>
      </c>
      <c r="J9288">
        <v>76.53</v>
      </c>
    </row>
    <row r="9289" spans="1:10" x14ac:dyDescent="0.2">
      <c r="A9289" t="s">
        <v>9504</v>
      </c>
      <c r="B9289" t="s">
        <v>34629</v>
      </c>
      <c r="I9289" t="s">
        <v>20</v>
      </c>
      <c r="J9289">
        <v>91.43</v>
      </c>
    </row>
    <row r="9290" spans="1:10" x14ac:dyDescent="0.2">
      <c r="A9290" t="s">
        <v>9505</v>
      </c>
      <c r="B9290" t="s">
        <v>34629</v>
      </c>
      <c r="I9290" t="s">
        <v>20</v>
      </c>
      <c r="J9290">
        <v>79.33</v>
      </c>
    </row>
    <row r="9291" spans="1:10" x14ac:dyDescent="0.2">
      <c r="A9291" t="s">
        <v>9506</v>
      </c>
      <c r="B9291" t="s">
        <v>34630</v>
      </c>
      <c r="I9291" t="s">
        <v>20</v>
      </c>
      <c r="J9291">
        <v>105.49</v>
      </c>
    </row>
    <row r="9292" spans="1:10" x14ac:dyDescent="0.2">
      <c r="A9292" t="s">
        <v>9507</v>
      </c>
      <c r="B9292" t="s">
        <v>34630</v>
      </c>
      <c r="I9292" t="s">
        <v>20</v>
      </c>
      <c r="J9292">
        <v>91.49</v>
      </c>
    </row>
    <row r="9293" spans="1:10" x14ac:dyDescent="0.2">
      <c r="A9293" t="s">
        <v>9508</v>
      </c>
      <c r="B9293" t="s">
        <v>34631</v>
      </c>
      <c r="I9293" t="s">
        <v>9509</v>
      </c>
      <c r="J9293">
        <v>8.1999999999999993</v>
      </c>
    </row>
    <row r="9294" spans="1:10" x14ac:dyDescent="0.2">
      <c r="A9294" t="s">
        <v>9510</v>
      </c>
      <c r="B9294" t="s">
        <v>34631</v>
      </c>
      <c r="I9294" t="s">
        <v>9509</v>
      </c>
      <c r="J9294">
        <v>7.11</v>
      </c>
    </row>
    <row r="9295" spans="1:10" x14ac:dyDescent="0.2">
      <c r="A9295" t="s">
        <v>9511</v>
      </c>
      <c r="B9295" t="s">
        <v>34632</v>
      </c>
      <c r="I9295" t="s">
        <v>9509</v>
      </c>
      <c r="J9295">
        <v>5.14</v>
      </c>
    </row>
    <row r="9296" spans="1:10" x14ac:dyDescent="0.2">
      <c r="A9296" t="s">
        <v>9512</v>
      </c>
      <c r="B9296" t="s">
        <v>34632</v>
      </c>
      <c r="I9296" t="s">
        <v>9509</v>
      </c>
      <c r="J9296">
        <v>4.59</v>
      </c>
    </row>
    <row r="9297" spans="1:10" x14ac:dyDescent="0.2">
      <c r="A9297" t="s">
        <v>9513</v>
      </c>
      <c r="B9297" t="s">
        <v>34633</v>
      </c>
      <c r="I9297" t="s">
        <v>20</v>
      </c>
      <c r="J9297">
        <v>99.77</v>
      </c>
    </row>
    <row r="9298" spans="1:10" x14ac:dyDescent="0.2">
      <c r="A9298" t="s">
        <v>9514</v>
      </c>
      <c r="B9298" t="s">
        <v>34633</v>
      </c>
      <c r="I9298" t="s">
        <v>20</v>
      </c>
      <c r="J9298">
        <v>86.63</v>
      </c>
    </row>
    <row r="9299" spans="1:10" x14ac:dyDescent="0.2">
      <c r="A9299" t="s">
        <v>9515</v>
      </c>
      <c r="B9299" t="s">
        <v>34634</v>
      </c>
      <c r="I9299" t="s">
        <v>20</v>
      </c>
      <c r="J9299">
        <v>100.35</v>
      </c>
    </row>
    <row r="9300" spans="1:10" x14ac:dyDescent="0.2">
      <c r="A9300" t="s">
        <v>9516</v>
      </c>
      <c r="B9300" t="s">
        <v>34634</v>
      </c>
      <c r="I9300" t="s">
        <v>20</v>
      </c>
      <c r="J9300">
        <v>87.11</v>
      </c>
    </row>
    <row r="9301" spans="1:10" x14ac:dyDescent="0.2">
      <c r="A9301" t="s">
        <v>9517</v>
      </c>
      <c r="B9301" t="s">
        <v>34635</v>
      </c>
      <c r="I9301" t="s">
        <v>20</v>
      </c>
      <c r="J9301">
        <v>101.4</v>
      </c>
    </row>
    <row r="9302" spans="1:10" x14ac:dyDescent="0.2">
      <c r="A9302" t="s">
        <v>9518</v>
      </c>
      <c r="B9302" t="s">
        <v>34635</v>
      </c>
      <c r="I9302" t="s">
        <v>20</v>
      </c>
      <c r="J9302">
        <v>88.01</v>
      </c>
    </row>
    <row r="9303" spans="1:10" x14ac:dyDescent="0.2">
      <c r="A9303" t="s">
        <v>9519</v>
      </c>
      <c r="B9303" t="s">
        <v>34636</v>
      </c>
      <c r="I9303" t="s">
        <v>20</v>
      </c>
      <c r="J9303">
        <v>105.02</v>
      </c>
    </row>
    <row r="9304" spans="1:10" x14ac:dyDescent="0.2">
      <c r="A9304" t="s">
        <v>9520</v>
      </c>
      <c r="B9304" t="s">
        <v>34636</v>
      </c>
      <c r="I9304" t="s">
        <v>20</v>
      </c>
      <c r="J9304">
        <v>91.12</v>
      </c>
    </row>
    <row r="9305" spans="1:10" x14ac:dyDescent="0.2">
      <c r="A9305" t="s">
        <v>9521</v>
      </c>
      <c r="B9305" t="s">
        <v>34637</v>
      </c>
      <c r="I9305" t="s">
        <v>20</v>
      </c>
      <c r="J9305">
        <v>121.21</v>
      </c>
    </row>
    <row r="9306" spans="1:10" x14ac:dyDescent="0.2">
      <c r="A9306" t="s">
        <v>9522</v>
      </c>
      <c r="B9306" t="s">
        <v>34637</v>
      </c>
      <c r="I9306" t="s">
        <v>20</v>
      </c>
      <c r="J9306">
        <v>105.13</v>
      </c>
    </row>
    <row r="9307" spans="1:10" x14ac:dyDescent="0.2">
      <c r="A9307" t="s">
        <v>9523</v>
      </c>
      <c r="B9307" t="s">
        <v>34638</v>
      </c>
      <c r="I9307" t="s">
        <v>20</v>
      </c>
      <c r="J9307">
        <v>171.92</v>
      </c>
    </row>
    <row r="9308" spans="1:10" x14ac:dyDescent="0.2">
      <c r="A9308" t="s">
        <v>9524</v>
      </c>
      <c r="B9308" t="s">
        <v>34638</v>
      </c>
      <c r="I9308" t="s">
        <v>20</v>
      </c>
      <c r="J9308">
        <v>150.69999999999999</v>
      </c>
    </row>
    <row r="9309" spans="1:10" x14ac:dyDescent="0.2">
      <c r="A9309" t="s">
        <v>9525</v>
      </c>
      <c r="B9309" t="s">
        <v>34639</v>
      </c>
      <c r="I9309" t="s">
        <v>20</v>
      </c>
      <c r="J9309">
        <v>595.4</v>
      </c>
    </row>
    <row r="9310" spans="1:10" x14ac:dyDescent="0.2">
      <c r="A9310" t="s">
        <v>9526</v>
      </c>
      <c r="B9310" t="s">
        <v>34639</v>
      </c>
      <c r="I9310" t="s">
        <v>20</v>
      </c>
      <c r="J9310">
        <v>565.46</v>
      </c>
    </row>
    <row r="9311" spans="1:10" x14ac:dyDescent="0.2">
      <c r="A9311" t="s">
        <v>9527</v>
      </c>
      <c r="B9311" t="s">
        <v>34640</v>
      </c>
      <c r="I9311" t="s">
        <v>20</v>
      </c>
      <c r="J9311">
        <v>616.72</v>
      </c>
    </row>
    <row r="9312" spans="1:10" x14ac:dyDescent="0.2">
      <c r="A9312" t="s">
        <v>9528</v>
      </c>
      <c r="B9312" t="s">
        <v>34640</v>
      </c>
      <c r="I9312" t="s">
        <v>20</v>
      </c>
      <c r="J9312">
        <v>586.78</v>
      </c>
    </row>
    <row r="9313" spans="1:10" x14ac:dyDescent="0.2">
      <c r="A9313" t="s">
        <v>9529</v>
      </c>
      <c r="B9313" t="s">
        <v>34641</v>
      </c>
      <c r="I9313" t="s">
        <v>20</v>
      </c>
      <c r="J9313">
        <v>640.20000000000005</v>
      </c>
    </row>
    <row r="9314" spans="1:10" x14ac:dyDescent="0.2">
      <c r="A9314" t="s">
        <v>9530</v>
      </c>
      <c r="B9314" t="s">
        <v>34641</v>
      </c>
      <c r="I9314" t="s">
        <v>20</v>
      </c>
      <c r="J9314">
        <v>610.26</v>
      </c>
    </row>
    <row r="9315" spans="1:10" x14ac:dyDescent="0.2">
      <c r="A9315" t="s">
        <v>9531</v>
      </c>
      <c r="B9315" t="s">
        <v>34642</v>
      </c>
      <c r="I9315" t="s">
        <v>20</v>
      </c>
      <c r="J9315">
        <v>659.53</v>
      </c>
    </row>
    <row r="9316" spans="1:10" x14ac:dyDescent="0.2">
      <c r="A9316" t="s">
        <v>9532</v>
      </c>
      <c r="B9316" t="s">
        <v>34642</v>
      </c>
      <c r="I9316" t="s">
        <v>20</v>
      </c>
      <c r="J9316">
        <v>629.58000000000004</v>
      </c>
    </row>
    <row r="9317" spans="1:10" x14ac:dyDescent="0.2">
      <c r="A9317" t="s">
        <v>9533</v>
      </c>
      <c r="B9317" t="s">
        <v>34643</v>
      </c>
      <c r="I9317" t="s">
        <v>20</v>
      </c>
      <c r="J9317">
        <v>687.76</v>
      </c>
    </row>
    <row r="9318" spans="1:10" x14ac:dyDescent="0.2">
      <c r="A9318" t="s">
        <v>9534</v>
      </c>
      <c r="B9318" t="s">
        <v>34643</v>
      </c>
      <c r="I9318" t="s">
        <v>20</v>
      </c>
      <c r="J9318">
        <v>657.82</v>
      </c>
    </row>
    <row r="9319" spans="1:10" x14ac:dyDescent="0.2">
      <c r="A9319" t="s">
        <v>9535</v>
      </c>
      <c r="B9319" t="s">
        <v>34644</v>
      </c>
      <c r="I9319" t="s">
        <v>20</v>
      </c>
      <c r="J9319">
        <v>691.37</v>
      </c>
    </row>
    <row r="9320" spans="1:10" x14ac:dyDescent="0.2">
      <c r="A9320" t="s">
        <v>9536</v>
      </c>
      <c r="B9320" t="s">
        <v>34644</v>
      </c>
      <c r="I9320" t="s">
        <v>20</v>
      </c>
      <c r="J9320">
        <v>661.43</v>
      </c>
    </row>
    <row r="9321" spans="1:10" x14ac:dyDescent="0.2">
      <c r="A9321" t="s">
        <v>9537</v>
      </c>
      <c r="B9321" t="s">
        <v>34645</v>
      </c>
      <c r="I9321" t="s">
        <v>20</v>
      </c>
      <c r="J9321">
        <v>691.31</v>
      </c>
    </row>
    <row r="9322" spans="1:10" x14ac:dyDescent="0.2">
      <c r="A9322" t="s">
        <v>9538</v>
      </c>
      <c r="B9322" t="s">
        <v>34645</v>
      </c>
      <c r="I9322" t="s">
        <v>20</v>
      </c>
      <c r="J9322">
        <v>661.36</v>
      </c>
    </row>
    <row r="9323" spans="1:10" x14ac:dyDescent="0.2">
      <c r="A9323" t="s">
        <v>9539</v>
      </c>
      <c r="B9323" t="s">
        <v>34646</v>
      </c>
      <c r="I9323" t="s">
        <v>20</v>
      </c>
      <c r="J9323">
        <v>657.86</v>
      </c>
    </row>
    <row r="9324" spans="1:10" x14ac:dyDescent="0.2">
      <c r="A9324" t="s">
        <v>9540</v>
      </c>
      <c r="B9324" t="s">
        <v>34646</v>
      </c>
      <c r="I9324" t="s">
        <v>20</v>
      </c>
      <c r="J9324">
        <v>627.91999999999996</v>
      </c>
    </row>
    <row r="9325" spans="1:10" x14ac:dyDescent="0.2">
      <c r="A9325" t="s">
        <v>9541</v>
      </c>
      <c r="B9325" t="s">
        <v>34647</v>
      </c>
      <c r="I9325" t="s">
        <v>20</v>
      </c>
      <c r="J9325">
        <v>534.85</v>
      </c>
    </row>
    <row r="9326" spans="1:10" x14ac:dyDescent="0.2">
      <c r="A9326" t="s">
        <v>9542</v>
      </c>
      <c r="B9326" t="s">
        <v>34647</v>
      </c>
      <c r="I9326" t="s">
        <v>20</v>
      </c>
      <c r="J9326">
        <v>509.02</v>
      </c>
    </row>
    <row r="9327" spans="1:10" x14ac:dyDescent="0.2">
      <c r="A9327" t="s">
        <v>9543</v>
      </c>
      <c r="B9327" t="s">
        <v>34648</v>
      </c>
      <c r="I9327" t="s">
        <v>20</v>
      </c>
      <c r="J9327">
        <v>448.66</v>
      </c>
    </row>
    <row r="9328" spans="1:10" x14ac:dyDescent="0.2">
      <c r="A9328" t="s">
        <v>9544</v>
      </c>
      <c r="B9328" t="s">
        <v>34648</v>
      </c>
      <c r="I9328" t="s">
        <v>20</v>
      </c>
      <c r="J9328">
        <v>422.84</v>
      </c>
    </row>
    <row r="9329" spans="1:10" x14ac:dyDescent="0.2">
      <c r="A9329" t="s">
        <v>9545</v>
      </c>
      <c r="B9329" t="s">
        <v>34649</v>
      </c>
      <c r="I9329" t="s">
        <v>20</v>
      </c>
      <c r="J9329">
        <v>519.45000000000005</v>
      </c>
    </row>
    <row r="9330" spans="1:10" x14ac:dyDescent="0.2">
      <c r="A9330" t="s">
        <v>9546</v>
      </c>
      <c r="B9330" t="s">
        <v>34649</v>
      </c>
      <c r="I9330" t="s">
        <v>20</v>
      </c>
      <c r="J9330">
        <v>493.19</v>
      </c>
    </row>
    <row r="9331" spans="1:10" x14ac:dyDescent="0.2">
      <c r="A9331" t="s">
        <v>9547</v>
      </c>
      <c r="B9331" t="s">
        <v>34650</v>
      </c>
      <c r="I9331" t="s">
        <v>3</v>
      </c>
      <c r="J9331">
        <v>58.7</v>
      </c>
    </row>
    <row r="9332" spans="1:10" x14ac:dyDescent="0.2">
      <c r="A9332" t="s">
        <v>9548</v>
      </c>
      <c r="B9332" t="s">
        <v>34650</v>
      </c>
      <c r="I9332" t="s">
        <v>3</v>
      </c>
      <c r="J9332">
        <v>53.63</v>
      </c>
    </row>
    <row r="9333" spans="1:10" x14ac:dyDescent="0.2">
      <c r="A9333" t="s">
        <v>9549</v>
      </c>
      <c r="B9333" t="s">
        <v>34651</v>
      </c>
      <c r="I9333" t="s">
        <v>3</v>
      </c>
      <c r="J9333">
        <v>59.99</v>
      </c>
    </row>
    <row r="9334" spans="1:10" x14ac:dyDescent="0.2">
      <c r="A9334" t="s">
        <v>9550</v>
      </c>
      <c r="B9334" t="s">
        <v>34651</v>
      </c>
      <c r="I9334" t="s">
        <v>3</v>
      </c>
      <c r="J9334">
        <v>54.92</v>
      </c>
    </row>
    <row r="9335" spans="1:10" x14ac:dyDescent="0.2">
      <c r="A9335" t="s">
        <v>9551</v>
      </c>
      <c r="B9335" t="s">
        <v>34652</v>
      </c>
      <c r="I9335" t="s">
        <v>3</v>
      </c>
      <c r="J9335">
        <v>61.05</v>
      </c>
    </row>
    <row r="9336" spans="1:10" x14ac:dyDescent="0.2">
      <c r="A9336" t="s">
        <v>9552</v>
      </c>
      <c r="B9336" t="s">
        <v>34652</v>
      </c>
      <c r="I9336" t="s">
        <v>3</v>
      </c>
      <c r="J9336">
        <v>55.99</v>
      </c>
    </row>
    <row r="9337" spans="1:10" x14ac:dyDescent="0.2">
      <c r="A9337" t="s">
        <v>9553</v>
      </c>
      <c r="B9337" t="s">
        <v>34653</v>
      </c>
      <c r="I9337" t="s">
        <v>3</v>
      </c>
      <c r="J9337">
        <v>62.61</v>
      </c>
    </row>
    <row r="9338" spans="1:10" x14ac:dyDescent="0.2">
      <c r="A9338" t="s">
        <v>9554</v>
      </c>
      <c r="B9338" t="s">
        <v>34653</v>
      </c>
      <c r="I9338" t="s">
        <v>3</v>
      </c>
      <c r="J9338">
        <v>57.54</v>
      </c>
    </row>
    <row r="9339" spans="1:10" x14ac:dyDescent="0.2">
      <c r="A9339" t="s">
        <v>9555</v>
      </c>
      <c r="B9339" t="s">
        <v>34654</v>
      </c>
      <c r="I9339" t="s">
        <v>3</v>
      </c>
      <c r="J9339">
        <v>68.13</v>
      </c>
    </row>
    <row r="9340" spans="1:10" x14ac:dyDescent="0.2">
      <c r="A9340" t="s">
        <v>9556</v>
      </c>
      <c r="B9340" t="s">
        <v>34654</v>
      </c>
      <c r="I9340" t="s">
        <v>3</v>
      </c>
      <c r="J9340">
        <v>63.06</v>
      </c>
    </row>
    <row r="9341" spans="1:10" x14ac:dyDescent="0.2">
      <c r="A9341" t="s">
        <v>9557</v>
      </c>
      <c r="B9341" t="s">
        <v>34655</v>
      </c>
      <c r="I9341" t="s">
        <v>3</v>
      </c>
      <c r="J9341">
        <v>70.010000000000005</v>
      </c>
    </row>
    <row r="9342" spans="1:10" x14ac:dyDescent="0.2">
      <c r="A9342" t="s">
        <v>9558</v>
      </c>
      <c r="B9342" t="s">
        <v>34655</v>
      </c>
      <c r="I9342" t="s">
        <v>3</v>
      </c>
      <c r="J9342">
        <v>64.94</v>
      </c>
    </row>
    <row r="9343" spans="1:10" x14ac:dyDescent="0.2">
      <c r="A9343" t="s">
        <v>9559</v>
      </c>
      <c r="B9343" t="s">
        <v>34656</v>
      </c>
      <c r="I9343" t="s">
        <v>3</v>
      </c>
      <c r="J9343">
        <v>71.56</v>
      </c>
    </row>
    <row r="9344" spans="1:10" x14ac:dyDescent="0.2">
      <c r="A9344" t="s">
        <v>9560</v>
      </c>
      <c r="B9344" t="s">
        <v>34656</v>
      </c>
      <c r="I9344" t="s">
        <v>3</v>
      </c>
      <c r="J9344">
        <v>66.489999999999995</v>
      </c>
    </row>
    <row r="9345" spans="1:10" x14ac:dyDescent="0.2">
      <c r="A9345" t="s">
        <v>9561</v>
      </c>
      <c r="B9345" t="s">
        <v>34657</v>
      </c>
      <c r="I9345" t="s">
        <v>3</v>
      </c>
      <c r="J9345">
        <v>73.81</v>
      </c>
    </row>
    <row r="9346" spans="1:10" x14ac:dyDescent="0.2">
      <c r="A9346" t="s">
        <v>9562</v>
      </c>
      <c r="B9346" t="s">
        <v>34657</v>
      </c>
      <c r="I9346" t="s">
        <v>3</v>
      </c>
      <c r="J9346">
        <v>68.75</v>
      </c>
    </row>
    <row r="9347" spans="1:10" x14ac:dyDescent="0.2">
      <c r="A9347" t="s">
        <v>9563</v>
      </c>
      <c r="B9347" t="s">
        <v>34658</v>
      </c>
      <c r="I9347" t="s">
        <v>3</v>
      </c>
      <c r="J9347">
        <v>79.45</v>
      </c>
    </row>
    <row r="9348" spans="1:10" x14ac:dyDescent="0.2">
      <c r="A9348" t="s">
        <v>9564</v>
      </c>
      <c r="B9348" t="s">
        <v>34658</v>
      </c>
      <c r="I9348" t="s">
        <v>3</v>
      </c>
      <c r="J9348">
        <v>74.38</v>
      </c>
    </row>
    <row r="9349" spans="1:10" x14ac:dyDescent="0.2">
      <c r="A9349" t="s">
        <v>9565</v>
      </c>
      <c r="B9349" t="s">
        <v>34659</v>
      </c>
      <c r="I9349" t="s">
        <v>3</v>
      </c>
      <c r="J9349">
        <v>82.03</v>
      </c>
    </row>
    <row r="9350" spans="1:10" x14ac:dyDescent="0.2">
      <c r="A9350" t="s">
        <v>9566</v>
      </c>
      <c r="B9350" t="s">
        <v>34659</v>
      </c>
      <c r="I9350" t="s">
        <v>3</v>
      </c>
      <c r="J9350">
        <v>76.97</v>
      </c>
    </row>
    <row r="9351" spans="1:10" x14ac:dyDescent="0.2">
      <c r="A9351" t="s">
        <v>9567</v>
      </c>
      <c r="B9351" t="s">
        <v>34660</v>
      </c>
      <c r="I9351" t="s">
        <v>3</v>
      </c>
      <c r="J9351">
        <v>84.16</v>
      </c>
    </row>
    <row r="9352" spans="1:10" x14ac:dyDescent="0.2">
      <c r="A9352" t="s">
        <v>9568</v>
      </c>
      <c r="B9352" t="s">
        <v>34660</v>
      </c>
      <c r="I9352" t="s">
        <v>3</v>
      </c>
      <c r="J9352">
        <v>79.09</v>
      </c>
    </row>
    <row r="9353" spans="1:10" x14ac:dyDescent="0.2">
      <c r="A9353" t="s">
        <v>9569</v>
      </c>
      <c r="B9353" t="s">
        <v>34661</v>
      </c>
      <c r="I9353" t="s">
        <v>3</v>
      </c>
      <c r="J9353">
        <v>87.26</v>
      </c>
    </row>
    <row r="9354" spans="1:10" x14ac:dyDescent="0.2">
      <c r="A9354" t="s">
        <v>9570</v>
      </c>
      <c r="B9354" t="s">
        <v>34661</v>
      </c>
      <c r="I9354" t="s">
        <v>3</v>
      </c>
      <c r="J9354">
        <v>82.2</v>
      </c>
    </row>
    <row r="9355" spans="1:10" x14ac:dyDescent="0.2">
      <c r="A9355" t="s">
        <v>9571</v>
      </c>
      <c r="B9355" t="s">
        <v>34662</v>
      </c>
      <c r="I9355" t="s">
        <v>3</v>
      </c>
      <c r="J9355">
        <v>38.79</v>
      </c>
    </row>
    <row r="9356" spans="1:10" x14ac:dyDescent="0.2">
      <c r="A9356" t="s">
        <v>9572</v>
      </c>
      <c r="B9356" t="s">
        <v>34662</v>
      </c>
      <c r="I9356" t="s">
        <v>3</v>
      </c>
      <c r="J9356">
        <v>34.81</v>
      </c>
    </row>
    <row r="9357" spans="1:10" x14ac:dyDescent="0.2">
      <c r="A9357" t="s">
        <v>9573</v>
      </c>
      <c r="B9357" t="s">
        <v>34663</v>
      </c>
      <c r="I9357" t="s">
        <v>3</v>
      </c>
      <c r="J9357">
        <v>308.08</v>
      </c>
    </row>
    <row r="9358" spans="1:10" x14ac:dyDescent="0.2">
      <c r="A9358" t="s">
        <v>9574</v>
      </c>
      <c r="B9358" t="s">
        <v>34663</v>
      </c>
      <c r="I9358" t="s">
        <v>3</v>
      </c>
      <c r="J9358">
        <v>274.99</v>
      </c>
    </row>
    <row r="9359" spans="1:10" x14ac:dyDescent="0.2">
      <c r="A9359" t="s">
        <v>9575</v>
      </c>
      <c r="B9359" t="s">
        <v>34664</v>
      </c>
      <c r="I9359" t="s">
        <v>3</v>
      </c>
      <c r="J9359">
        <v>403.07</v>
      </c>
    </row>
    <row r="9360" spans="1:10" x14ac:dyDescent="0.2">
      <c r="A9360" t="s">
        <v>9576</v>
      </c>
      <c r="B9360" t="s">
        <v>34664</v>
      </c>
      <c r="I9360" t="s">
        <v>3</v>
      </c>
      <c r="J9360">
        <v>369.98</v>
      </c>
    </row>
    <row r="9361" spans="1:10" x14ac:dyDescent="0.2">
      <c r="A9361" t="s">
        <v>9577</v>
      </c>
      <c r="B9361" t="s">
        <v>34665</v>
      </c>
      <c r="I9361" t="s">
        <v>3</v>
      </c>
      <c r="J9361">
        <v>73.540000000000006</v>
      </c>
    </row>
    <row r="9362" spans="1:10" x14ac:dyDescent="0.2">
      <c r="A9362" t="s">
        <v>9578</v>
      </c>
      <c r="B9362" t="s">
        <v>34665</v>
      </c>
      <c r="I9362" t="s">
        <v>3</v>
      </c>
      <c r="J9362">
        <v>66.489999999999995</v>
      </c>
    </row>
    <row r="9363" spans="1:10" x14ac:dyDescent="0.2">
      <c r="A9363" t="s">
        <v>9579</v>
      </c>
      <c r="B9363" t="s">
        <v>34666</v>
      </c>
      <c r="I9363" t="s">
        <v>3</v>
      </c>
      <c r="J9363">
        <v>82.47</v>
      </c>
    </row>
    <row r="9364" spans="1:10" x14ac:dyDescent="0.2">
      <c r="A9364" t="s">
        <v>9580</v>
      </c>
      <c r="B9364" t="s">
        <v>34666</v>
      </c>
      <c r="I9364" t="s">
        <v>3</v>
      </c>
      <c r="J9364">
        <v>75.42</v>
      </c>
    </row>
    <row r="9365" spans="1:10" x14ac:dyDescent="0.2">
      <c r="A9365" t="s">
        <v>9581</v>
      </c>
      <c r="B9365" t="s">
        <v>34667</v>
      </c>
      <c r="I9365" t="s">
        <v>3</v>
      </c>
      <c r="J9365">
        <v>94.25</v>
      </c>
    </row>
    <row r="9366" spans="1:10" x14ac:dyDescent="0.2">
      <c r="A9366" t="s">
        <v>9582</v>
      </c>
      <c r="B9366" t="s">
        <v>34667</v>
      </c>
      <c r="I9366" t="s">
        <v>3</v>
      </c>
      <c r="J9366">
        <v>87.21</v>
      </c>
    </row>
    <row r="9367" spans="1:10" x14ac:dyDescent="0.2">
      <c r="A9367" t="s">
        <v>9583</v>
      </c>
      <c r="B9367" t="s">
        <v>34668</v>
      </c>
      <c r="I9367" t="s">
        <v>3</v>
      </c>
      <c r="J9367">
        <v>109.77</v>
      </c>
    </row>
    <row r="9368" spans="1:10" x14ac:dyDescent="0.2">
      <c r="A9368" t="s">
        <v>9584</v>
      </c>
      <c r="B9368" t="s">
        <v>34668</v>
      </c>
      <c r="I9368" t="s">
        <v>3</v>
      </c>
      <c r="J9368">
        <v>102.72</v>
      </c>
    </row>
    <row r="9369" spans="1:10" x14ac:dyDescent="0.2">
      <c r="A9369" t="s">
        <v>9585</v>
      </c>
      <c r="B9369" t="s">
        <v>34669</v>
      </c>
      <c r="I9369" t="s">
        <v>3</v>
      </c>
      <c r="J9369">
        <v>137.24</v>
      </c>
    </row>
    <row r="9370" spans="1:10" x14ac:dyDescent="0.2">
      <c r="A9370" t="s">
        <v>9586</v>
      </c>
      <c r="B9370" t="s">
        <v>34669</v>
      </c>
      <c r="I9370" t="s">
        <v>3</v>
      </c>
      <c r="J9370">
        <v>125.43</v>
      </c>
    </row>
    <row r="9371" spans="1:10" x14ac:dyDescent="0.2">
      <c r="A9371" t="s">
        <v>9587</v>
      </c>
      <c r="B9371" t="s">
        <v>34670</v>
      </c>
      <c r="I9371" t="s">
        <v>3</v>
      </c>
      <c r="J9371">
        <v>122.73</v>
      </c>
    </row>
    <row r="9372" spans="1:10" x14ac:dyDescent="0.2">
      <c r="A9372" t="s">
        <v>9588</v>
      </c>
      <c r="B9372" t="s">
        <v>34670</v>
      </c>
      <c r="I9372" t="s">
        <v>3</v>
      </c>
      <c r="J9372">
        <v>110.92</v>
      </c>
    </row>
    <row r="9373" spans="1:10" x14ac:dyDescent="0.2">
      <c r="A9373" t="s">
        <v>9589</v>
      </c>
      <c r="B9373" t="s">
        <v>34671</v>
      </c>
      <c r="I9373" t="s">
        <v>3</v>
      </c>
      <c r="J9373">
        <v>77.47</v>
      </c>
    </row>
    <row r="9374" spans="1:10" x14ac:dyDescent="0.2">
      <c r="A9374" t="s">
        <v>9590</v>
      </c>
      <c r="B9374" t="s">
        <v>34671</v>
      </c>
      <c r="I9374" t="s">
        <v>3</v>
      </c>
      <c r="J9374">
        <v>70.739999999999995</v>
      </c>
    </row>
    <row r="9375" spans="1:10" x14ac:dyDescent="0.2">
      <c r="A9375" t="s">
        <v>9591</v>
      </c>
      <c r="B9375" t="s">
        <v>34672</v>
      </c>
      <c r="I9375" t="s">
        <v>3</v>
      </c>
      <c r="J9375">
        <v>204.6</v>
      </c>
    </row>
    <row r="9376" spans="1:10" x14ac:dyDescent="0.2">
      <c r="A9376" t="s">
        <v>9592</v>
      </c>
      <c r="B9376" t="s">
        <v>34672</v>
      </c>
      <c r="I9376" t="s">
        <v>3</v>
      </c>
      <c r="J9376">
        <v>194.31</v>
      </c>
    </row>
    <row r="9377" spans="1:10" x14ac:dyDescent="0.2">
      <c r="A9377" t="s">
        <v>9593</v>
      </c>
      <c r="B9377" t="s">
        <v>34673</v>
      </c>
      <c r="I9377" t="s">
        <v>3</v>
      </c>
      <c r="J9377">
        <v>155.47</v>
      </c>
    </row>
    <row r="9378" spans="1:10" x14ac:dyDescent="0.2">
      <c r="A9378" t="s">
        <v>9594</v>
      </c>
      <c r="B9378" t="s">
        <v>34673</v>
      </c>
      <c r="I9378" t="s">
        <v>3</v>
      </c>
      <c r="J9378">
        <v>143.65</v>
      </c>
    </row>
    <row r="9379" spans="1:10" x14ac:dyDescent="0.2">
      <c r="A9379" t="s">
        <v>9595</v>
      </c>
      <c r="B9379" t="s">
        <v>34674</v>
      </c>
      <c r="I9379" t="s">
        <v>3</v>
      </c>
      <c r="J9379">
        <v>38.950000000000003</v>
      </c>
    </row>
    <row r="9380" spans="1:10" x14ac:dyDescent="0.2">
      <c r="A9380" t="s">
        <v>9596</v>
      </c>
      <c r="B9380" t="s">
        <v>34674</v>
      </c>
      <c r="I9380" t="s">
        <v>3</v>
      </c>
      <c r="J9380">
        <v>35.76</v>
      </c>
    </row>
    <row r="9381" spans="1:10" x14ac:dyDescent="0.2">
      <c r="A9381" t="s">
        <v>9597</v>
      </c>
      <c r="B9381" t="s">
        <v>34675</v>
      </c>
      <c r="I9381" t="s">
        <v>20</v>
      </c>
      <c r="J9381">
        <v>69.31</v>
      </c>
    </row>
    <row r="9382" spans="1:10" x14ac:dyDescent="0.2">
      <c r="A9382" t="s">
        <v>9598</v>
      </c>
      <c r="B9382" t="s">
        <v>34675</v>
      </c>
      <c r="I9382" t="s">
        <v>20</v>
      </c>
      <c r="J9382">
        <v>65.069999999999993</v>
      </c>
    </row>
    <row r="9383" spans="1:10" x14ac:dyDescent="0.2">
      <c r="A9383" t="s">
        <v>9599</v>
      </c>
      <c r="B9383" t="s">
        <v>34676</v>
      </c>
      <c r="I9383" t="s">
        <v>20</v>
      </c>
      <c r="J9383">
        <v>12.85</v>
      </c>
    </row>
    <row r="9384" spans="1:10" x14ac:dyDescent="0.2">
      <c r="A9384" t="s">
        <v>9600</v>
      </c>
      <c r="B9384" t="s">
        <v>34676</v>
      </c>
      <c r="I9384" t="s">
        <v>20</v>
      </c>
      <c r="J9384">
        <v>11.77</v>
      </c>
    </row>
    <row r="9385" spans="1:10" x14ac:dyDescent="0.2">
      <c r="A9385" t="s">
        <v>9601</v>
      </c>
      <c r="B9385" t="s">
        <v>34677</v>
      </c>
      <c r="I9385" t="s">
        <v>20</v>
      </c>
      <c r="J9385">
        <v>16.59</v>
      </c>
    </row>
    <row r="9386" spans="1:10" x14ac:dyDescent="0.2">
      <c r="A9386" t="s">
        <v>9602</v>
      </c>
      <c r="B9386" t="s">
        <v>34677</v>
      </c>
      <c r="I9386" t="s">
        <v>20</v>
      </c>
      <c r="J9386">
        <v>15.41</v>
      </c>
    </row>
    <row r="9387" spans="1:10" x14ac:dyDescent="0.2">
      <c r="A9387" t="s">
        <v>9603</v>
      </c>
      <c r="B9387" t="s">
        <v>34678</v>
      </c>
      <c r="I9387" t="s">
        <v>20</v>
      </c>
      <c r="J9387">
        <v>19.16</v>
      </c>
    </row>
    <row r="9388" spans="1:10" x14ac:dyDescent="0.2">
      <c r="A9388" t="s">
        <v>9604</v>
      </c>
      <c r="B9388" t="s">
        <v>34678</v>
      </c>
      <c r="I9388" t="s">
        <v>20</v>
      </c>
      <c r="J9388">
        <v>17.8</v>
      </c>
    </row>
    <row r="9389" spans="1:10" x14ac:dyDescent="0.2">
      <c r="A9389" t="s">
        <v>9605</v>
      </c>
      <c r="B9389" t="s">
        <v>34679</v>
      </c>
      <c r="I9389" t="s">
        <v>20</v>
      </c>
      <c r="J9389">
        <v>25.53</v>
      </c>
    </row>
    <row r="9390" spans="1:10" x14ac:dyDescent="0.2">
      <c r="A9390" t="s">
        <v>9606</v>
      </c>
      <c r="B9390" t="s">
        <v>34679</v>
      </c>
      <c r="I9390" t="s">
        <v>20</v>
      </c>
      <c r="J9390">
        <v>23.73</v>
      </c>
    </row>
    <row r="9391" spans="1:10" x14ac:dyDescent="0.2">
      <c r="A9391" t="s">
        <v>9607</v>
      </c>
      <c r="B9391" t="s">
        <v>34680</v>
      </c>
      <c r="I9391" t="s">
        <v>3</v>
      </c>
      <c r="J9391">
        <v>102.36</v>
      </c>
    </row>
    <row r="9392" spans="1:10" x14ac:dyDescent="0.2">
      <c r="A9392" t="s">
        <v>9608</v>
      </c>
      <c r="B9392" t="s">
        <v>34680</v>
      </c>
      <c r="I9392" t="s">
        <v>3</v>
      </c>
      <c r="J9392">
        <v>94.51</v>
      </c>
    </row>
    <row r="9393" spans="1:10" x14ac:dyDescent="0.2">
      <c r="A9393" t="s">
        <v>9609</v>
      </c>
      <c r="B9393" t="s">
        <v>34681</v>
      </c>
      <c r="I9393" t="s">
        <v>20</v>
      </c>
      <c r="J9393">
        <v>3431.77</v>
      </c>
    </row>
    <row r="9394" spans="1:10" x14ac:dyDescent="0.2">
      <c r="A9394" t="s">
        <v>9610</v>
      </c>
      <c r="B9394" t="s">
        <v>34681</v>
      </c>
      <c r="I9394" t="s">
        <v>20</v>
      </c>
      <c r="J9394">
        <v>3368.42</v>
      </c>
    </row>
    <row r="9395" spans="1:10" x14ac:dyDescent="0.2">
      <c r="A9395" t="s">
        <v>9611</v>
      </c>
      <c r="B9395" t="s">
        <v>34682</v>
      </c>
      <c r="I9395" t="s">
        <v>3</v>
      </c>
      <c r="J9395">
        <v>191.29</v>
      </c>
    </row>
    <row r="9396" spans="1:10" x14ac:dyDescent="0.2">
      <c r="A9396" t="s">
        <v>9612</v>
      </c>
      <c r="B9396" t="s">
        <v>34682</v>
      </c>
      <c r="I9396" t="s">
        <v>3</v>
      </c>
      <c r="J9396">
        <v>180.98</v>
      </c>
    </row>
    <row r="9397" spans="1:10" x14ac:dyDescent="0.2">
      <c r="A9397" t="s">
        <v>9613</v>
      </c>
      <c r="B9397" t="s">
        <v>34683</v>
      </c>
      <c r="I9397" t="s">
        <v>3</v>
      </c>
      <c r="J9397">
        <v>16.09</v>
      </c>
    </row>
    <row r="9398" spans="1:10" x14ac:dyDescent="0.2">
      <c r="A9398" t="s">
        <v>9614</v>
      </c>
      <c r="B9398" t="s">
        <v>34683</v>
      </c>
      <c r="I9398" t="s">
        <v>3</v>
      </c>
      <c r="J9398">
        <v>15.14</v>
      </c>
    </row>
    <row r="9399" spans="1:10" x14ac:dyDescent="0.2">
      <c r="A9399" t="s">
        <v>9615</v>
      </c>
      <c r="B9399" t="s">
        <v>34684</v>
      </c>
      <c r="I9399" t="s">
        <v>3</v>
      </c>
      <c r="J9399">
        <v>14.83</v>
      </c>
    </row>
    <row r="9400" spans="1:10" x14ac:dyDescent="0.2">
      <c r="A9400" t="s">
        <v>9616</v>
      </c>
      <c r="B9400" t="s">
        <v>34684</v>
      </c>
      <c r="I9400" t="s">
        <v>3</v>
      </c>
      <c r="J9400">
        <v>13.88</v>
      </c>
    </row>
    <row r="9401" spans="1:10" x14ac:dyDescent="0.2">
      <c r="A9401" t="s">
        <v>9617</v>
      </c>
      <c r="B9401" t="s">
        <v>34685</v>
      </c>
      <c r="I9401" t="s">
        <v>3</v>
      </c>
      <c r="J9401">
        <v>40.03</v>
      </c>
    </row>
    <row r="9402" spans="1:10" x14ac:dyDescent="0.2">
      <c r="A9402" t="s">
        <v>9618</v>
      </c>
      <c r="B9402" t="s">
        <v>34685</v>
      </c>
      <c r="I9402" t="s">
        <v>3</v>
      </c>
      <c r="J9402">
        <v>36.86</v>
      </c>
    </row>
    <row r="9403" spans="1:10" x14ac:dyDescent="0.2">
      <c r="A9403" t="s">
        <v>9619</v>
      </c>
      <c r="B9403" t="s">
        <v>34686</v>
      </c>
      <c r="I9403" t="s">
        <v>3</v>
      </c>
      <c r="J9403">
        <v>35.25</v>
      </c>
    </row>
    <row r="9404" spans="1:10" x14ac:dyDescent="0.2">
      <c r="A9404" t="s">
        <v>9620</v>
      </c>
      <c r="B9404" t="s">
        <v>34686</v>
      </c>
      <c r="I9404" t="s">
        <v>3</v>
      </c>
      <c r="J9404">
        <v>32.08</v>
      </c>
    </row>
    <row r="9405" spans="1:10" x14ac:dyDescent="0.2">
      <c r="A9405" t="s">
        <v>9621</v>
      </c>
      <c r="B9405" t="s">
        <v>34687</v>
      </c>
      <c r="I9405" t="s">
        <v>3</v>
      </c>
      <c r="J9405">
        <v>52.62</v>
      </c>
    </row>
    <row r="9406" spans="1:10" x14ac:dyDescent="0.2">
      <c r="A9406" t="s">
        <v>9622</v>
      </c>
      <c r="B9406" t="s">
        <v>34687</v>
      </c>
      <c r="I9406" t="s">
        <v>3</v>
      </c>
      <c r="J9406">
        <v>48.18</v>
      </c>
    </row>
    <row r="9407" spans="1:10" x14ac:dyDescent="0.2">
      <c r="A9407" t="s">
        <v>9623</v>
      </c>
      <c r="B9407" t="s">
        <v>34688</v>
      </c>
      <c r="I9407" t="s">
        <v>3</v>
      </c>
      <c r="J9407">
        <v>47.2</v>
      </c>
    </row>
    <row r="9408" spans="1:10" x14ac:dyDescent="0.2">
      <c r="A9408" t="s">
        <v>9624</v>
      </c>
      <c r="B9408" t="s">
        <v>34688</v>
      </c>
      <c r="I9408" t="s">
        <v>3</v>
      </c>
      <c r="J9408">
        <v>42.77</v>
      </c>
    </row>
    <row r="9409" spans="1:10" x14ac:dyDescent="0.2">
      <c r="A9409" t="s">
        <v>9625</v>
      </c>
      <c r="B9409" t="s">
        <v>34689</v>
      </c>
      <c r="I9409" t="s">
        <v>3</v>
      </c>
      <c r="J9409">
        <v>81.64</v>
      </c>
    </row>
    <row r="9410" spans="1:10" x14ac:dyDescent="0.2">
      <c r="A9410" t="s">
        <v>9626</v>
      </c>
      <c r="B9410" t="s">
        <v>34689</v>
      </c>
      <c r="I9410" t="s">
        <v>3</v>
      </c>
      <c r="J9410">
        <v>74.67</v>
      </c>
    </row>
    <row r="9411" spans="1:10" x14ac:dyDescent="0.2">
      <c r="A9411" t="s">
        <v>9627</v>
      </c>
      <c r="B9411" t="s">
        <v>34690</v>
      </c>
      <c r="I9411" t="s">
        <v>3</v>
      </c>
      <c r="J9411">
        <v>73.540000000000006</v>
      </c>
    </row>
    <row r="9412" spans="1:10" x14ac:dyDescent="0.2">
      <c r="A9412" t="s">
        <v>9628</v>
      </c>
      <c r="B9412" t="s">
        <v>34690</v>
      </c>
      <c r="I9412" t="s">
        <v>3</v>
      </c>
      <c r="J9412">
        <v>66.569999999999993</v>
      </c>
    </row>
    <row r="9413" spans="1:10" x14ac:dyDescent="0.2">
      <c r="A9413" t="s">
        <v>9629</v>
      </c>
      <c r="B9413" t="s">
        <v>34691</v>
      </c>
      <c r="I9413" t="s">
        <v>3</v>
      </c>
      <c r="J9413">
        <v>93.84</v>
      </c>
    </row>
    <row r="9414" spans="1:10" x14ac:dyDescent="0.2">
      <c r="A9414" t="s">
        <v>9630</v>
      </c>
      <c r="B9414" t="s">
        <v>34691</v>
      </c>
      <c r="I9414" t="s">
        <v>3</v>
      </c>
      <c r="J9414">
        <v>85.6</v>
      </c>
    </row>
    <row r="9415" spans="1:10" x14ac:dyDescent="0.2">
      <c r="A9415" t="s">
        <v>9631</v>
      </c>
      <c r="B9415" t="s">
        <v>34692</v>
      </c>
      <c r="I9415" t="s">
        <v>3</v>
      </c>
      <c r="J9415">
        <v>84.58</v>
      </c>
    </row>
    <row r="9416" spans="1:10" x14ac:dyDescent="0.2">
      <c r="A9416" t="s">
        <v>9632</v>
      </c>
      <c r="B9416" t="s">
        <v>34692</v>
      </c>
      <c r="I9416" t="s">
        <v>3</v>
      </c>
      <c r="J9416">
        <v>76.34</v>
      </c>
    </row>
    <row r="9417" spans="1:10" x14ac:dyDescent="0.2">
      <c r="A9417" t="s">
        <v>9633</v>
      </c>
      <c r="B9417" t="s">
        <v>9634</v>
      </c>
      <c r="I9417" t="s">
        <v>4</v>
      </c>
      <c r="J9417">
        <v>4.49</v>
      </c>
    </row>
    <row r="9418" spans="1:10" x14ac:dyDescent="0.2">
      <c r="A9418" t="s">
        <v>9635</v>
      </c>
      <c r="B9418" t="s">
        <v>9634</v>
      </c>
      <c r="I9418" t="s">
        <v>4</v>
      </c>
      <c r="J9418">
        <v>4.09</v>
      </c>
    </row>
    <row r="9419" spans="1:10" x14ac:dyDescent="0.2">
      <c r="A9419" t="s">
        <v>9636</v>
      </c>
      <c r="B9419" t="s">
        <v>34693</v>
      </c>
      <c r="I9419" t="s">
        <v>4</v>
      </c>
      <c r="J9419">
        <v>126.02</v>
      </c>
    </row>
    <row r="9420" spans="1:10" x14ac:dyDescent="0.2">
      <c r="A9420" t="s">
        <v>9637</v>
      </c>
      <c r="B9420" t="s">
        <v>34693</v>
      </c>
      <c r="I9420" t="s">
        <v>4</v>
      </c>
      <c r="J9420">
        <v>122.11</v>
      </c>
    </row>
    <row r="9421" spans="1:10" x14ac:dyDescent="0.2">
      <c r="A9421" t="s">
        <v>9638</v>
      </c>
      <c r="B9421" t="s">
        <v>34694</v>
      </c>
      <c r="I9421" t="s">
        <v>3</v>
      </c>
      <c r="J9421">
        <v>983.24</v>
      </c>
    </row>
    <row r="9422" spans="1:10" x14ac:dyDescent="0.2">
      <c r="A9422" t="s">
        <v>9639</v>
      </c>
      <c r="B9422" t="s">
        <v>34694</v>
      </c>
      <c r="I9422" t="s">
        <v>3</v>
      </c>
      <c r="J9422">
        <v>926.21</v>
      </c>
    </row>
    <row r="9423" spans="1:10" x14ac:dyDescent="0.2">
      <c r="A9423" t="s">
        <v>9640</v>
      </c>
      <c r="B9423" t="s">
        <v>34695</v>
      </c>
      <c r="I9423" t="s">
        <v>3</v>
      </c>
      <c r="J9423">
        <v>97.54</v>
      </c>
    </row>
    <row r="9424" spans="1:10" x14ac:dyDescent="0.2">
      <c r="A9424" t="s">
        <v>9641</v>
      </c>
      <c r="B9424" t="s">
        <v>34695</v>
      </c>
      <c r="I9424" t="s">
        <v>3</v>
      </c>
      <c r="J9424">
        <v>87.13</v>
      </c>
    </row>
    <row r="9425" spans="1:10" x14ac:dyDescent="0.2">
      <c r="A9425" t="s">
        <v>9642</v>
      </c>
      <c r="B9425" t="s">
        <v>34696</v>
      </c>
      <c r="I9425" t="s">
        <v>3</v>
      </c>
      <c r="J9425">
        <v>138.66999999999999</v>
      </c>
    </row>
    <row r="9426" spans="1:10" x14ac:dyDescent="0.2">
      <c r="A9426" t="s">
        <v>9643</v>
      </c>
      <c r="B9426" t="s">
        <v>34696</v>
      </c>
      <c r="I9426" t="s">
        <v>3</v>
      </c>
      <c r="J9426">
        <v>128.25</v>
      </c>
    </row>
    <row r="9427" spans="1:10" x14ac:dyDescent="0.2">
      <c r="A9427" t="s">
        <v>9644</v>
      </c>
      <c r="B9427" t="s">
        <v>34697</v>
      </c>
      <c r="I9427" t="s">
        <v>3</v>
      </c>
      <c r="J9427">
        <v>235.56</v>
      </c>
    </row>
    <row r="9428" spans="1:10" x14ac:dyDescent="0.2">
      <c r="A9428" t="s">
        <v>9645</v>
      </c>
      <c r="B9428" t="s">
        <v>34697</v>
      </c>
      <c r="I9428" t="s">
        <v>3</v>
      </c>
      <c r="J9428">
        <v>221.22</v>
      </c>
    </row>
    <row r="9429" spans="1:10" x14ac:dyDescent="0.2">
      <c r="A9429" t="s">
        <v>9646</v>
      </c>
      <c r="B9429" t="s">
        <v>34698</v>
      </c>
      <c r="I9429" t="s">
        <v>3</v>
      </c>
      <c r="J9429">
        <v>181.05</v>
      </c>
    </row>
    <row r="9430" spans="1:10" x14ac:dyDescent="0.2">
      <c r="A9430" t="s">
        <v>9647</v>
      </c>
      <c r="B9430" t="s">
        <v>34698</v>
      </c>
      <c r="I9430" t="s">
        <v>3</v>
      </c>
      <c r="J9430">
        <v>165.77</v>
      </c>
    </row>
    <row r="9431" spans="1:10" x14ac:dyDescent="0.2">
      <c r="A9431" t="s">
        <v>9648</v>
      </c>
      <c r="B9431" t="s">
        <v>34699</v>
      </c>
      <c r="I9431" t="s">
        <v>3</v>
      </c>
      <c r="J9431">
        <v>75.98</v>
      </c>
    </row>
    <row r="9432" spans="1:10" x14ac:dyDescent="0.2">
      <c r="A9432" t="s">
        <v>9649</v>
      </c>
      <c r="B9432" t="s">
        <v>34699</v>
      </c>
      <c r="I9432" t="s">
        <v>3</v>
      </c>
      <c r="J9432">
        <v>67.98</v>
      </c>
    </row>
    <row r="9433" spans="1:10" x14ac:dyDescent="0.2">
      <c r="A9433" t="s">
        <v>9650</v>
      </c>
      <c r="B9433" t="s">
        <v>34700</v>
      </c>
      <c r="I9433" t="s">
        <v>3</v>
      </c>
      <c r="J9433">
        <v>94.29</v>
      </c>
    </row>
    <row r="9434" spans="1:10" x14ac:dyDescent="0.2">
      <c r="A9434" t="s">
        <v>9651</v>
      </c>
      <c r="B9434" t="s">
        <v>34700</v>
      </c>
      <c r="I9434" t="s">
        <v>3</v>
      </c>
      <c r="J9434">
        <v>86.29</v>
      </c>
    </row>
    <row r="9435" spans="1:10" x14ac:dyDescent="0.2">
      <c r="A9435" t="s">
        <v>9652</v>
      </c>
      <c r="B9435" t="s">
        <v>34701</v>
      </c>
      <c r="I9435" t="s">
        <v>3</v>
      </c>
      <c r="J9435">
        <v>126.44</v>
      </c>
    </row>
    <row r="9436" spans="1:10" x14ac:dyDescent="0.2">
      <c r="A9436" t="s">
        <v>9653</v>
      </c>
      <c r="B9436" t="s">
        <v>34701</v>
      </c>
      <c r="I9436" t="s">
        <v>3</v>
      </c>
      <c r="J9436">
        <v>116.03</v>
      </c>
    </row>
    <row r="9437" spans="1:10" x14ac:dyDescent="0.2">
      <c r="A9437" t="s">
        <v>9654</v>
      </c>
      <c r="B9437" t="s">
        <v>34702</v>
      </c>
      <c r="I9437" t="s">
        <v>4</v>
      </c>
      <c r="J9437">
        <v>51.78</v>
      </c>
    </row>
    <row r="9438" spans="1:10" x14ac:dyDescent="0.2">
      <c r="A9438" t="s">
        <v>9655</v>
      </c>
      <c r="B9438" t="s">
        <v>34702</v>
      </c>
      <c r="I9438" t="s">
        <v>4</v>
      </c>
      <c r="J9438">
        <v>48.61</v>
      </c>
    </row>
    <row r="9439" spans="1:10" x14ac:dyDescent="0.2">
      <c r="A9439" t="s">
        <v>9656</v>
      </c>
      <c r="B9439" t="s">
        <v>34703</v>
      </c>
      <c r="I9439" t="s">
        <v>3</v>
      </c>
      <c r="J9439">
        <v>323.19</v>
      </c>
    </row>
    <row r="9440" spans="1:10" x14ac:dyDescent="0.2">
      <c r="A9440" t="s">
        <v>9657</v>
      </c>
      <c r="B9440" t="s">
        <v>34703</v>
      </c>
      <c r="I9440" t="s">
        <v>3</v>
      </c>
      <c r="J9440">
        <v>293.58999999999997</v>
      </c>
    </row>
    <row r="9441" spans="1:10" x14ac:dyDescent="0.2">
      <c r="A9441" t="s">
        <v>9658</v>
      </c>
      <c r="B9441" t="s">
        <v>34704</v>
      </c>
      <c r="I9441" t="s">
        <v>3</v>
      </c>
      <c r="J9441">
        <v>267.11</v>
      </c>
    </row>
    <row r="9442" spans="1:10" x14ac:dyDescent="0.2">
      <c r="A9442" t="s">
        <v>9659</v>
      </c>
      <c r="B9442" t="s">
        <v>34704</v>
      </c>
      <c r="I9442" t="s">
        <v>3</v>
      </c>
      <c r="J9442">
        <v>239.74</v>
      </c>
    </row>
    <row r="9443" spans="1:10" x14ac:dyDescent="0.2">
      <c r="A9443" t="s">
        <v>9660</v>
      </c>
      <c r="B9443" t="s">
        <v>34705</v>
      </c>
      <c r="I9443" t="s">
        <v>113</v>
      </c>
      <c r="J9443">
        <v>9.5299999999999994</v>
      </c>
    </row>
    <row r="9444" spans="1:10" x14ac:dyDescent="0.2">
      <c r="A9444" t="s">
        <v>9661</v>
      </c>
      <c r="B9444" t="s">
        <v>34705</v>
      </c>
      <c r="I9444" t="s">
        <v>113</v>
      </c>
      <c r="J9444">
        <v>9.5299999999999994</v>
      </c>
    </row>
    <row r="9445" spans="1:10" x14ac:dyDescent="0.2">
      <c r="A9445" t="s">
        <v>9662</v>
      </c>
      <c r="B9445" t="s">
        <v>34706</v>
      </c>
      <c r="I9445" t="s">
        <v>113</v>
      </c>
      <c r="J9445">
        <v>7.8</v>
      </c>
    </row>
    <row r="9446" spans="1:10" x14ac:dyDescent="0.2">
      <c r="A9446" t="s">
        <v>9663</v>
      </c>
      <c r="B9446" t="s">
        <v>34706</v>
      </c>
      <c r="I9446" t="s">
        <v>113</v>
      </c>
      <c r="J9446">
        <v>7.8</v>
      </c>
    </row>
    <row r="9447" spans="1:10" x14ac:dyDescent="0.2">
      <c r="A9447" t="s">
        <v>9664</v>
      </c>
      <c r="B9447" t="s">
        <v>34707</v>
      </c>
      <c r="I9447" t="s">
        <v>113</v>
      </c>
      <c r="J9447">
        <v>7.45</v>
      </c>
    </row>
    <row r="9448" spans="1:10" x14ac:dyDescent="0.2">
      <c r="A9448" t="s">
        <v>9665</v>
      </c>
      <c r="B9448" t="s">
        <v>34707</v>
      </c>
      <c r="I9448" t="s">
        <v>113</v>
      </c>
      <c r="J9448">
        <v>7.45</v>
      </c>
    </row>
    <row r="9449" spans="1:10" x14ac:dyDescent="0.2">
      <c r="A9449" t="s">
        <v>9666</v>
      </c>
      <c r="B9449" t="s">
        <v>34708</v>
      </c>
      <c r="I9449" t="s">
        <v>113</v>
      </c>
      <c r="J9449">
        <v>8.2200000000000006</v>
      </c>
    </row>
    <row r="9450" spans="1:10" x14ac:dyDescent="0.2">
      <c r="A9450" t="s">
        <v>9667</v>
      </c>
      <c r="B9450" t="s">
        <v>34708</v>
      </c>
      <c r="I9450" t="s">
        <v>113</v>
      </c>
      <c r="J9450">
        <v>8.2200000000000006</v>
      </c>
    </row>
    <row r="9451" spans="1:10" x14ac:dyDescent="0.2">
      <c r="A9451" t="s">
        <v>9668</v>
      </c>
      <c r="B9451" t="s">
        <v>34709</v>
      </c>
      <c r="I9451" t="s">
        <v>113</v>
      </c>
      <c r="J9451">
        <v>9.31</v>
      </c>
    </row>
    <row r="9452" spans="1:10" x14ac:dyDescent="0.2">
      <c r="A9452" t="s">
        <v>9669</v>
      </c>
      <c r="B9452" t="s">
        <v>34709</v>
      </c>
      <c r="I9452" t="s">
        <v>113</v>
      </c>
      <c r="J9452">
        <v>9.31</v>
      </c>
    </row>
    <row r="9453" spans="1:10" x14ac:dyDescent="0.2">
      <c r="A9453" t="s">
        <v>9670</v>
      </c>
      <c r="B9453" t="s">
        <v>34710</v>
      </c>
      <c r="I9453" t="s">
        <v>113</v>
      </c>
      <c r="J9453">
        <v>7.55</v>
      </c>
    </row>
    <row r="9454" spans="1:10" x14ac:dyDescent="0.2">
      <c r="A9454" t="s">
        <v>9671</v>
      </c>
      <c r="B9454" t="s">
        <v>34710</v>
      </c>
      <c r="I9454" t="s">
        <v>113</v>
      </c>
      <c r="J9454">
        <v>7.55</v>
      </c>
    </row>
    <row r="9455" spans="1:10" x14ac:dyDescent="0.2">
      <c r="A9455" t="s">
        <v>9672</v>
      </c>
      <c r="B9455" t="s">
        <v>34711</v>
      </c>
      <c r="I9455" t="s">
        <v>113</v>
      </c>
      <c r="J9455">
        <v>6.96</v>
      </c>
    </row>
    <row r="9456" spans="1:10" x14ac:dyDescent="0.2">
      <c r="A9456" t="s">
        <v>9673</v>
      </c>
      <c r="B9456" t="s">
        <v>34711</v>
      </c>
      <c r="I9456" t="s">
        <v>113</v>
      </c>
      <c r="J9456">
        <v>6.96</v>
      </c>
    </row>
    <row r="9457" spans="1:10" x14ac:dyDescent="0.2">
      <c r="A9457" t="s">
        <v>9674</v>
      </c>
      <c r="B9457" t="s">
        <v>34712</v>
      </c>
      <c r="I9457" t="s">
        <v>113</v>
      </c>
      <c r="J9457">
        <v>6.34</v>
      </c>
    </row>
    <row r="9458" spans="1:10" x14ac:dyDescent="0.2">
      <c r="A9458" t="s">
        <v>9675</v>
      </c>
      <c r="B9458" t="s">
        <v>34712</v>
      </c>
      <c r="I9458" t="s">
        <v>113</v>
      </c>
      <c r="J9458">
        <v>6.34</v>
      </c>
    </row>
    <row r="9459" spans="1:10" x14ac:dyDescent="0.2">
      <c r="A9459" t="s">
        <v>23497</v>
      </c>
      <c r="B9459" t="s">
        <v>34713</v>
      </c>
      <c r="I9459" t="s">
        <v>113</v>
      </c>
      <c r="J9459">
        <v>15.22</v>
      </c>
    </row>
    <row r="9460" spans="1:10" x14ac:dyDescent="0.2">
      <c r="A9460" t="s">
        <v>23498</v>
      </c>
      <c r="B9460" t="s">
        <v>34713</v>
      </c>
      <c r="I9460" t="s">
        <v>113</v>
      </c>
      <c r="J9460">
        <v>14.46</v>
      </c>
    </row>
    <row r="9461" spans="1:10" x14ac:dyDescent="0.2">
      <c r="A9461" t="s">
        <v>23499</v>
      </c>
      <c r="B9461" t="s">
        <v>34714</v>
      </c>
      <c r="I9461" t="s">
        <v>113</v>
      </c>
      <c r="J9461">
        <v>12.54</v>
      </c>
    </row>
    <row r="9462" spans="1:10" x14ac:dyDescent="0.2">
      <c r="A9462" t="s">
        <v>23500</v>
      </c>
      <c r="B9462" t="s">
        <v>34714</v>
      </c>
      <c r="I9462" t="s">
        <v>113</v>
      </c>
      <c r="J9462">
        <v>11.91</v>
      </c>
    </row>
    <row r="9463" spans="1:10" x14ac:dyDescent="0.2">
      <c r="A9463" t="s">
        <v>23501</v>
      </c>
      <c r="B9463" t="s">
        <v>34715</v>
      </c>
      <c r="I9463" t="s">
        <v>113</v>
      </c>
      <c r="J9463">
        <v>11.25</v>
      </c>
    </row>
    <row r="9464" spans="1:10" x14ac:dyDescent="0.2">
      <c r="A9464" t="s">
        <v>23502</v>
      </c>
      <c r="B9464" t="s">
        <v>34715</v>
      </c>
      <c r="I9464" t="s">
        <v>113</v>
      </c>
      <c r="J9464">
        <v>10.74</v>
      </c>
    </row>
    <row r="9465" spans="1:10" x14ac:dyDescent="0.2">
      <c r="A9465" t="s">
        <v>23503</v>
      </c>
      <c r="B9465" t="s">
        <v>34716</v>
      </c>
      <c r="I9465" t="s">
        <v>113</v>
      </c>
      <c r="J9465">
        <v>13.44</v>
      </c>
    </row>
    <row r="9466" spans="1:10" x14ac:dyDescent="0.2">
      <c r="A9466" t="s">
        <v>23504</v>
      </c>
      <c r="B9466" t="s">
        <v>34716</v>
      </c>
      <c r="I9466" t="s">
        <v>113</v>
      </c>
      <c r="J9466">
        <v>12.74</v>
      </c>
    </row>
    <row r="9467" spans="1:10" x14ac:dyDescent="0.2">
      <c r="A9467" t="s">
        <v>23505</v>
      </c>
      <c r="B9467" t="s">
        <v>34717</v>
      </c>
      <c r="I9467" t="s">
        <v>113</v>
      </c>
      <c r="J9467">
        <v>14.05</v>
      </c>
    </row>
    <row r="9468" spans="1:10" x14ac:dyDescent="0.2">
      <c r="A9468" t="s">
        <v>23506</v>
      </c>
      <c r="B9468" t="s">
        <v>34717</v>
      </c>
      <c r="I9468" t="s">
        <v>113</v>
      </c>
      <c r="J9468">
        <v>13.42</v>
      </c>
    </row>
    <row r="9469" spans="1:10" x14ac:dyDescent="0.2">
      <c r="A9469" t="s">
        <v>23507</v>
      </c>
      <c r="B9469" t="s">
        <v>34718</v>
      </c>
      <c r="I9469" t="s">
        <v>113</v>
      </c>
      <c r="J9469">
        <v>13.24</v>
      </c>
    </row>
    <row r="9470" spans="1:10" x14ac:dyDescent="0.2">
      <c r="A9470" t="s">
        <v>23508</v>
      </c>
      <c r="B9470" t="s">
        <v>34718</v>
      </c>
      <c r="I9470" t="s">
        <v>113</v>
      </c>
      <c r="J9470">
        <v>12.48</v>
      </c>
    </row>
    <row r="9471" spans="1:10" x14ac:dyDescent="0.2">
      <c r="A9471" t="s">
        <v>23509</v>
      </c>
      <c r="B9471" t="s">
        <v>34719</v>
      </c>
      <c r="I9471" t="s">
        <v>113</v>
      </c>
      <c r="J9471">
        <v>11.94</v>
      </c>
    </row>
    <row r="9472" spans="1:10" x14ac:dyDescent="0.2">
      <c r="A9472" t="s">
        <v>23510</v>
      </c>
      <c r="B9472" t="s">
        <v>34719</v>
      </c>
      <c r="I9472" t="s">
        <v>113</v>
      </c>
      <c r="J9472">
        <v>11.27</v>
      </c>
    </row>
    <row r="9473" spans="1:10" x14ac:dyDescent="0.2">
      <c r="A9473" t="s">
        <v>23511</v>
      </c>
      <c r="B9473" t="s">
        <v>34720</v>
      </c>
      <c r="I9473" t="s">
        <v>113</v>
      </c>
      <c r="J9473">
        <v>10.61</v>
      </c>
    </row>
    <row r="9474" spans="1:10" x14ac:dyDescent="0.2">
      <c r="A9474" t="s">
        <v>23512</v>
      </c>
      <c r="B9474" t="s">
        <v>34720</v>
      </c>
      <c r="I9474" t="s">
        <v>113</v>
      </c>
      <c r="J9474">
        <v>10.039999999999999</v>
      </c>
    </row>
    <row r="9475" spans="1:10" x14ac:dyDescent="0.2">
      <c r="A9475" t="s">
        <v>23513</v>
      </c>
      <c r="B9475" t="s">
        <v>34721</v>
      </c>
      <c r="I9475" t="s">
        <v>113</v>
      </c>
      <c r="J9475">
        <v>15.99</v>
      </c>
    </row>
    <row r="9476" spans="1:10" x14ac:dyDescent="0.2">
      <c r="A9476" t="s">
        <v>23514</v>
      </c>
      <c r="B9476" t="s">
        <v>34721</v>
      </c>
      <c r="I9476" t="s">
        <v>113</v>
      </c>
      <c r="J9476">
        <v>15.21</v>
      </c>
    </row>
    <row r="9477" spans="1:10" x14ac:dyDescent="0.2">
      <c r="A9477" t="s">
        <v>23515</v>
      </c>
      <c r="B9477" t="s">
        <v>34722</v>
      </c>
      <c r="I9477" t="s">
        <v>113</v>
      </c>
      <c r="J9477">
        <v>13.54</v>
      </c>
    </row>
    <row r="9478" spans="1:10" x14ac:dyDescent="0.2">
      <c r="A9478" t="s">
        <v>23516</v>
      </c>
      <c r="B9478" t="s">
        <v>34722</v>
      </c>
      <c r="I9478" t="s">
        <v>113</v>
      </c>
      <c r="J9478">
        <v>12.86</v>
      </c>
    </row>
    <row r="9479" spans="1:10" x14ac:dyDescent="0.2">
      <c r="A9479" t="s">
        <v>23517</v>
      </c>
      <c r="B9479" t="s">
        <v>34723</v>
      </c>
      <c r="I9479" t="s">
        <v>113</v>
      </c>
      <c r="J9479">
        <v>12.48</v>
      </c>
    </row>
    <row r="9480" spans="1:10" x14ac:dyDescent="0.2">
      <c r="A9480" t="s">
        <v>23518</v>
      </c>
      <c r="B9480" t="s">
        <v>34723</v>
      </c>
      <c r="I9480" t="s">
        <v>113</v>
      </c>
      <c r="J9480">
        <v>11.9</v>
      </c>
    </row>
    <row r="9481" spans="1:10" x14ac:dyDescent="0.2">
      <c r="A9481" t="s">
        <v>23519</v>
      </c>
      <c r="B9481" t="s">
        <v>34724</v>
      </c>
      <c r="I9481" t="s">
        <v>113</v>
      </c>
      <c r="J9481">
        <v>14.67</v>
      </c>
    </row>
    <row r="9482" spans="1:10" x14ac:dyDescent="0.2">
      <c r="A9482" t="s">
        <v>23520</v>
      </c>
      <c r="B9482" t="s">
        <v>34724</v>
      </c>
      <c r="I9482" t="s">
        <v>113</v>
      </c>
      <c r="J9482">
        <v>13.9</v>
      </c>
    </row>
    <row r="9483" spans="1:10" x14ac:dyDescent="0.2">
      <c r="A9483" t="s">
        <v>23521</v>
      </c>
      <c r="B9483" t="s">
        <v>34725</v>
      </c>
      <c r="I9483" t="s">
        <v>113</v>
      </c>
      <c r="J9483">
        <v>15.05</v>
      </c>
    </row>
    <row r="9484" spans="1:10" x14ac:dyDescent="0.2">
      <c r="A9484" t="s">
        <v>23522</v>
      </c>
      <c r="B9484" t="s">
        <v>34725</v>
      </c>
      <c r="I9484" t="s">
        <v>113</v>
      </c>
      <c r="J9484">
        <v>14.37</v>
      </c>
    </row>
    <row r="9485" spans="1:10" x14ac:dyDescent="0.2">
      <c r="A9485" t="s">
        <v>23523</v>
      </c>
      <c r="B9485" t="s">
        <v>34726</v>
      </c>
      <c r="I9485" t="s">
        <v>113</v>
      </c>
      <c r="J9485">
        <v>14.01</v>
      </c>
    </row>
    <row r="9486" spans="1:10" x14ac:dyDescent="0.2">
      <c r="A9486" t="s">
        <v>23524</v>
      </c>
      <c r="B9486" t="s">
        <v>34726</v>
      </c>
      <c r="I9486" t="s">
        <v>113</v>
      </c>
      <c r="J9486">
        <v>13.23</v>
      </c>
    </row>
    <row r="9487" spans="1:10" x14ac:dyDescent="0.2">
      <c r="A9487" t="s">
        <v>23525</v>
      </c>
      <c r="B9487" t="s">
        <v>34727</v>
      </c>
      <c r="I9487" t="s">
        <v>113</v>
      </c>
      <c r="J9487">
        <v>12.7</v>
      </c>
    </row>
    <row r="9488" spans="1:10" x14ac:dyDescent="0.2">
      <c r="A9488" t="s">
        <v>23526</v>
      </c>
      <c r="B9488" t="s">
        <v>34727</v>
      </c>
      <c r="I9488" t="s">
        <v>113</v>
      </c>
      <c r="J9488">
        <v>12.02</v>
      </c>
    </row>
    <row r="9489" spans="1:10" x14ac:dyDescent="0.2">
      <c r="A9489" t="s">
        <v>23527</v>
      </c>
      <c r="B9489" t="s">
        <v>34728</v>
      </c>
      <c r="I9489" t="s">
        <v>113</v>
      </c>
      <c r="J9489">
        <v>11.37</v>
      </c>
    </row>
    <row r="9490" spans="1:10" x14ac:dyDescent="0.2">
      <c r="A9490" t="s">
        <v>23528</v>
      </c>
      <c r="B9490" t="s">
        <v>34728</v>
      </c>
      <c r="I9490" t="s">
        <v>113</v>
      </c>
      <c r="J9490">
        <v>10.79</v>
      </c>
    </row>
    <row r="9491" spans="1:10" x14ac:dyDescent="0.2">
      <c r="A9491" t="s">
        <v>9676</v>
      </c>
      <c r="B9491" t="s">
        <v>34729</v>
      </c>
      <c r="I9491" t="s">
        <v>113</v>
      </c>
      <c r="J9491">
        <v>17.059999999999999</v>
      </c>
    </row>
    <row r="9492" spans="1:10" x14ac:dyDescent="0.2">
      <c r="A9492" t="s">
        <v>9677</v>
      </c>
      <c r="B9492" t="s">
        <v>34729</v>
      </c>
      <c r="I9492" t="s">
        <v>113</v>
      </c>
      <c r="J9492">
        <v>17.059999999999999</v>
      </c>
    </row>
    <row r="9493" spans="1:10" x14ac:dyDescent="0.2">
      <c r="A9493" t="s">
        <v>9678</v>
      </c>
      <c r="B9493" t="s">
        <v>34730</v>
      </c>
      <c r="I9493" t="s">
        <v>113</v>
      </c>
      <c r="J9493">
        <v>24.81</v>
      </c>
    </row>
    <row r="9494" spans="1:10" x14ac:dyDescent="0.2">
      <c r="A9494" t="s">
        <v>9679</v>
      </c>
      <c r="B9494" t="s">
        <v>34730</v>
      </c>
      <c r="I9494" t="s">
        <v>113</v>
      </c>
      <c r="J9494">
        <v>24.81</v>
      </c>
    </row>
    <row r="9495" spans="1:10" x14ac:dyDescent="0.2">
      <c r="A9495" t="s">
        <v>9680</v>
      </c>
      <c r="B9495" t="s">
        <v>34731</v>
      </c>
      <c r="I9495" t="s">
        <v>113</v>
      </c>
      <c r="J9495">
        <v>22.22</v>
      </c>
    </row>
    <row r="9496" spans="1:10" x14ac:dyDescent="0.2">
      <c r="A9496" t="s">
        <v>9681</v>
      </c>
      <c r="B9496" t="s">
        <v>34731</v>
      </c>
      <c r="I9496" t="s">
        <v>113</v>
      </c>
      <c r="J9496">
        <v>22.22</v>
      </c>
    </row>
    <row r="9497" spans="1:10" x14ac:dyDescent="0.2">
      <c r="A9497" t="s">
        <v>9682</v>
      </c>
      <c r="B9497" t="s">
        <v>34732</v>
      </c>
      <c r="I9497" t="s">
        <v>113</v>
      </c>
      <c r="J9497">
        <v>22.79</v>
      </c>
    </row>
    <row r="9498" spans="1:10" x14ac:dyDescent="0.2">
      <c r="A9498" t="s">
        <v>9683</v>
      </c>
      <c r="B9498" t="s">
        <v>34732</v>
      </c>
      <c r="I9498" t="s">
        <v>113</v>
      </c>
      <c r="J9498">
        <v>22.79</v>
      </c>
    </row>
    <row r="9499" spans="1:10" x14ac:dyDescent="0.2">
      <c r="A9499" t="s">
        <v>9684</v>
      </c>
      <c r="B9499" t="s">
        <v>34733</v>
      </c>
      <c r="I9499" t="s">
        <v>113</v>
      </c>
      <c r="J9499">
        <v>23.31</v>
      </c>
    </row>
    <row r="9500" spans="1:10" x14ac:dyDescent="0.2">
      <c r="A9500" t="s">
        <v>9685</v>
      </c>
      <c r="B9500" t="s">
        <v>34733</v>
      </c>
      <c r="I9500" t="s">
        <v>113</v>
      </c>
      <c r="J9500">
        <v>23.31</v>
      </c>
    </row>
    <row r="9501" spans="1:10" x14ac:dyDescent="0.2">
      <c r="A9501" t="s">
        <v>9686</v>
      </c>
      <c r="B9501" t="s">
        <v>34734</v>
      </c>
      <c r="I9501" t="s">
        <v>113</v>
      </c>
      <c r="J9501">
        <v>22.76</v>
      </c>
    </row>
    <row r="9502" spans="1:10" x14ac:dyDescent="0.2">
      <c r="A9502" t="s">
        <v>9687</v>
      </c>
      <c r="B9502" t="s">
        <v>34734</v>
      </c>
      <c r="I9502" t="s">
        <v>113</v>
      </c>
      <c r="J9502">
        <v>22.76</v>
      </c>
    </row>
    <row r="9503" spans="1:10" x14ac:dyDescent="0.2">
      <c r="A9503" t="s">
        <v>9688</v>
      </c>
      <c r="B9503" t="s">
        <v>34735</v>
      </c>
      <c r="I9503" t="s">
        <v>113</v>
      </c>
      <c r="J9503">
        <v>22.71</v>
      </c>
    </row>
    <row r="9504" spans="1:10" x14ac:dyDescent="0.2">
      <c r="A9504" t="s">
        <v>9689</v>
      </c>
      <c r="B9504" t="s">
        <v>34735</v>
      </c>
      <c r="I9504" t="s">
        <v>113</v>
      </c>
      <c r="J9504">
        <v>22.71</v>
      </c>
    </row>
    <row r="9505" spans="1:10" x14ac:dyDescent="0.2">
      <c r="A9505" t="s">
        <v>9690</v>
      </c>
      <c r="B9505" t="s">
        <v>34736</v>
      </c>
      <c r="I9505" t="s">
        <v>113</v>
      </c>
      <c r="J9505">
        <v>20.98</v>
      </c>
    </row>
    <row r="9506" spans="1:10" x14ac:dyDescent="0.2">
      <c r="A9506" t="s">
        <v>9691</v>
      </c>
      <c r="B9506" t="s">
        <v>34736</v>
      </c>
      <c r="I9506" t="s">
        <v>113</v>
      </c>
      <c r="J9506">
        <v>20.98</v>
      </c>
    </row>
    <row r="9507" spans="1:10" x14ac:dyDescent="0.2">
      <c r="A9507" t="s">
        <v>9692</v>
      </c>
      <c r="B9507" t="s">
        <v>34737</v>
      </c>
      <c r="I9507" t="s">
        <v>113</v>
      </c>
      <c r="J9507">
        <v>20.2</v>
      </c>
    </row>
    <row r="9508" spans="1:10" x14ac:dyDescent="0.2">
      <c r="A9508" t="s">
        <v>9693</v>
      </c>
      <c r="B9508" t="s">
        <v>34737</v>
      </c>
      <c r="I9508" t="s">
        <v>113</v>
      </c>
      <c r="J9508">
        <v>20.2</v>
      </c>
    </row>
    <row r="9509" spans="1:10" x14ac:dyDescent="0.2">
      <c r="A9509" t="s">
        <v>9694</v>
      </c>
      <c r="B9509" t="s">
        <v>34738</v>
      </c>
      <c r="I9509" t="s">
        <v>113</v>
      </c>
      <c r="J9509">
        <v>19.940000000000001</v>
      </c>
    </row>
    <row r="9510" spans="1:10" x14ac:dyDescent="0.2">
      <c r="A9510" t="s">
        <v>9695</v>
      </c>
      <c r="B9510" t="s">
        <v>34738</v>
      </c>
      <c r="I9510" t="s">
        <v>113</v>
      </c>
      <c r="J9510">
        <v>19.940000000000001</v>
      </c>
    </row>
    <row r="9511" spans="1:10" x14ac:dyDescent="0.2">
      <c r="A9511" t="s">
        <v>9696</v>
      </c>
      <c r="B9511" t="s">
        <v>34739</v>
      </c>
      <c r="I9511" t="s">
        <v>113</v>
      </c>
      <c r="J9511">
        <v>19.61</v>
      </c>
    </row>
    <row r="9512" spans="1:10" x14ac:dyDescent="0.2">
      <c r="A9512" t="s">
        <v>9697</v>
      </c>
      <c r="B9512" t="s">
        <v>34739</v>
      </c>
      <c r="I9512" t="s">
        <v>113</v>
      </c>
      <c r="J9512">
        <v>19.61</v>
      </c>
    </row>
    <row r="9513" spans="1:10" x14ac:dyDescent="0.2">
      <c r="A9513" t="s">
        <v>9698</v>
      </c>
      <c r="B9513" t="s">
        <v>34740</v>
      </c>
      <c r="I9513" t="s">
        <v>113</v>
      </c>
      <c r="J9513">
        <v>19.239999999999998</v>
      </c>
    </row>
    <row r="9514" spans="1:10" x14ac:dyDescent="0.2">
      <c r="A9514" t="s">
        <v>9699</v>
      </c>
      <c r="B9514" t="s">
        <v>34740</v>
      </c>
      <c r="I9514" t="s">
        <v>113</v>
      </c>
      <c r="J9514">
        <v>19.239999999999998</v>
      </c>
    </row>
    <row r="9515" spans="1:10" x14ac:dyDescent="0.2">
      <c r="A9515" t="s">
        <v>9700</v>
      </c>
      <c r="B9515" t="s">
        <v>34741</v>
      </c>
      <c r="I9515" t="s">
        <v>113</v>
      </c>
      <c r="J9515">
        <v>19.12</v>
      </c>
    </row>
    <row r="9516" spans="1:10" x14ac:dyDescent="0.2">
      <c r="A9516" t="s">
        <v>9701</v>
      </c>
      <c r="B9516" t="s">
        <v>34741</v>
      </c>
      <c r="I9516" t="s">
        <v>113</v>
      </c>
      <c r="J9516">
        <v>19.12</v>
      </c>
    </row>
    <row r="9517" spans="1:10" x14ac:dyDescent="0.2">
      <c r="A9517" t="s">
        <v>9702</v>
      </c>
      <c r="B9517" t="s">
        <v>34742</v>
      </c>
      <c r="I9517" t="s">
        <v>113</v>
      </c>
      <c r="J9517">
        <v>14.01</v>
      </c>
    </row>
    <row r="9518" spans="1:10" x14ac:dyDescent="0.2">
      <c r="A9518" t="s">
        <v>9703</v>
      </c>
      <c r="B9518" t="s">
        <v>34742</v>
      </c>
      <c r="I9518" t="s">
        <v>113</v>
      </c>
      <c r="J9518">
        <v>14.01</v>
      </c>
    </row>
    <row r="9519" spans="1:10" x14ac:dyDescent="0.2">
      <c r="A9519" t="s">
        <v>9704</v>
      </c>
      <c r="B9519" t="s">
        <v>34743</v>
      </c>
      <c r="I9519" t="s">
        <v>113</v>
      </c>
      <c r="J9519">
        <v>22.33</v>
      </c>
    </row>
    <row r="9520" spans="1:10" x14ac:dyDescent="0.2">
      <c r="A9520" t="s">
        <v>9705</v>
      </c>
      <c r="B9520" t="s">
        <v>34743</v>
      </c>
      <c r="I9520" t="s">
        <v>113</v>
      </c>
      <c r="J9520">
        <v>22.33</v>
      </c>
    </row>
    <row r="9521" spans="1:10" x14ac:dyDescent="0.2">
      <c r="A9521" t="s">
        <v>9706</v>
      </c>
      <c r="B9521" t="s">
        <v>34744</v>
      </c>
      <c r="I9521" t="s">
        <v>113</v>
      </c>
      <c r="J9521">
        <v>21.41</v>
      </c>
    </row>
    <row r="9522" spans="1:10" x14ac:dyDescent="0.2">
      <c r="A9522" t="s">
        <v>9707</v>
      </c>
      <c r="B9522" t="s">
        <v>34744</v>
      </c>
      <c r="I9522" t="s">
        <v>113</v>
      </c>
      <c r="J9522">
        <v>21.41</v>
      </c>
    </row>
    <row r="9523" spans="1:10" x14ac:dyDescent="0.2">
      <c r="A9523" t="s">
        <v>9708</v>
      </c>
      <c r="B9523" t="s">
        <v>34745</v>
      </c>
      <c r="I9523" t="s">
        <v>113</v>
      </c>
      <c r="J9523">
        <v>19.98</v>
      </c>
    </row>
    <row r="9524" spans="1:10" x14ac:dyDescent="0.2">
      <c r="A9524" t="s">
        <v>9709</v>
      </c>
      <c r="B9524" t="s">
        <v>34745</v>
      </c>
      <c r="I9524" t="s">
        <v>113</v>
      </c>
      <c r="J9524">
        <v>19.98</v>
      </c>
    </row>
    <row r="9525" spans="1:10" x14ac:dyDescent="0.2">
      <c r="A9525" t="s">
        <v>9710</v>
      </c>
      <c r="B9525" t="s">
        <v>34746</v>
      </c>
      <c r="I9525" t="s">
        <v>113</v>
      </c>
      <c r="J9525">
        <v>18.89</v>
      </c>
    </row>
    <row r="9526" spans="1:10" x14ac:dyDescent="0.2">
      <c r="A9526" t="s">
        <v>9711</v>
      </c>
      <c r="B9526" t="s">
        <v>34746</v>
      </c>
      <c r="I9526" t="s">
        <v>113</v>
      </c>
      <c r="J9526">
        <v>18.89</v>
      </c>
    </row>
    <row r="9527" spans="1:10" x14ac:dyDescent="0.2">
      <c r="A9527" t="s">
        <v>9712</v>
      </c>
      <c r="B9527" t="s">
        <v>34747</v>
      </c>
      <c r="I9527" t="s">
        <v>113</v>
      </c>
      <c r="J9527">
        <v>19.36</v>
      </c>
    </row>
    <row r="9528" spans="1:10" x14ac:dyDescent="0.2">
      <c r="A9528" t="s">
        <v>9713</v>
      </c>
      <c r="B9528" t="s">
        <v>34747</v>
      </c>
      <c r="I9528" t="s">
        <v>113</v>
      </c>
      <c r="J9528">
        <v>19.36</v>
      </c>
    </row>
    <row r="9529" spans="1:10" x14ac:dyDescent="0.2">
      <c r="A9529" t="s">
        <v>9714</v>
      </c>
      <c r="B9529" t="s">
        <v>34748</v>
      </c>
      <c r="I9529" t="s">
        <v>113</v>
      </c>
      <c r="J9529">
        <v>18.649999999999999</v>
      </c>
    </row>
    <row r="9530" spans="1:10" x14ac:dyDescent="0.2">
      <c r="A9530" t="s">
        <v>9715</v>
      </c>
      <c r="B9530" t="s">
        <v>34748</v>
      </c>
      <c r="I9530" t="s">
        <v>113</v>
      </c>
      <c r="J9530">
        <v>18.649999999999999</v>
      </c>
    </row>
    <row r="9531" spans="1:10" x14ac:dyDescent="0.2">
      <c r="A9531" t="s">
        <v>9716</v>
      </c>
      <c r="B9531" t="s">
        <v>34749</v>
      </c>
      <c r="I9531" t="s">
        <v>113</v>
      </c>
      <c r="J9531">
        <v>17.329999999999998</v>
      </c>
    </row>
    <row r="9532" spans="1:10" x14ac:dyDescent="0.2">
      <c r="A9532" t="s">
        <v>9717</v>
      </c>
      <c r="B9532" t="s">
        <v>34749</v>
      </c>
      <c r="I9532" t="s">
        <v>113</v>
      </c>
      <c r="J9532">
        <v>17.329999999999998</v>
      </c>
    </row>
    <row r="9533" spans="1:10" x14ac:dyDescent="0.2">
      <c r="A9533" t="s">
        <v>9718</v>
      </c>
      <c r="B9533" t="s">
        <v>34750</v>
      </c>
      <c r="I9533" t="s">
        <v>113</v>
      </c>
      <c r="J9533">
        <v>16.27</v>
      </c>
    </row>
    <row r="9534" spans="1:10" x14ac:dyDescent="0.2">
      <c r="A9534" t="s">
        <v>9719</v>
      </c>
      <c r="B9534" t="s">
        <v>34750</v>
      </c>
      <c r="I9534" t="s">
        <v>113</v>
      </c>
      <c r="J9534">
        <v>16.27</v>
      </c>
    </row>
    <row r="9535" spans="1:10" x14ac:dyDescent="0.2">
      <c r="A9535" t="s">
        <v>9720</v>
      </c>
      <c r="B9535" t="s">
        <v>34751</v>
      </c>
      <c r="I9535" t="s">
        <v>113</v>
      </c>
      <c r="J9535">
        <v>16.05</v>
      </c>
    </row>
    <row r="9536" spans="1:10" x14ac:dyDescent="0.2">
      <c r="A9536" t="s">
        <v>9721</v>
      </c>
      <c r="B9536" t="s">
        <v>34751</v>
      </c>
      <c r="I9536" t="s">
        <v>113</v>
      </c>
      <c r="J9536">
        <v>16.05</v>
      </c>
    </row>
    <row r="9537" spans="1:10" x14ac:dyDescent="0.2">
      <c r="A9537" t="s">
        <v>9722</v>
      </c>
      <c r="B9537" t="s">
        <v>34752</v>
      </c>
      <c r="I9537" t="s">
        <v>113</v>
      </c>
      <c r="J9537">
        <v>16.21</v>
      </c>
    </row>
    <row r="9538" spans="1:10" x14ac:dyDescent="0.2">
      <c r="A9538" t="s">
        <v>9723</v>
      </c>
      <c r="B9538" t="s">
        <v>34752</v>
      </c>
      <c r="I9538" t="s">
        <v>113</v>
      </c>
      <c r="J9538">
        <v>16.21</v>
      </c>
    </row>
    <row r="9539" spans="1:10" x14ac:dyDescent="0.2">
      <c r="A9539" t="s">
        <v>9724</v>
      </c>
      <c r="B9539" t="s">
        <v>34753</v>
      </c>
      <c r="I9539" t="s">
        <v>113</v>
      </c>
      <c r="J9539">
        <v>15.94</v>
      </c>
    </row>
    <row r="9540" spans="1:10" x14ac:dyDescent="0.2">
      <c r="A9540" t="s">
        <v>9725</v>
      </c>
      <c r="B9540" t="s">
        <v>34753</v>
      </c>
      <c r="I9540" t="s">
        <v>113</v>
      </c>
      <c r="J9540">
        <v>15.94</v>
      </c>
    </row>
    <row r="9541" spans="1:10" x14ac:dyDescent="0.2">
      <c r="A9541" t="s">
        <v>9726</v>
      </c>
      <c r="B9541" t="s">
        <v>34754</v>
      </c>
      <c r="I9541" t="s">
        <v>113</v>
      </c>
      <c r="J9541">
        <v>15.61</v>
      </c>
    </row>
    <row r="9542" spans="1:10" x14ac:dyDescent="0.2">
      <c r="A9542" t="s">
        <v>9727</v>
      </c>
      <c r="B9542" t="s">
        <v>34754</v>
      </c>
      <c r="I9542" t="s">
        <v>113</v>
      </c>
      <c r="J9542">
        <v>15.61</v>
      </c>
    </row>
    <row r="9543" spans="1:10" x14ac:dyDescent="0.2">
      <c r="A9543" t="s">
        <v>9728</v>
      </c>
      <c r="B9543" t="s">
        <v>34755</v>
      </c>
      <c r="I9543" t="s">
        <v>113</v>
      </c>
      <c r="J9543">
        <v>3.91</v>
      </c>
    </row>
    <row r="9544" spans="1:10" x14ac:dyDescent="0.2">
      <c r="A9544" t="s">
        <v>9729</v>
      </c>
      <c r="B9544" t="s">
        <v>34755</v>
      </c>
      <c r="I9544" t="s">
        <v>113</v>
      </c>
      <c r="J9544">
        <v>3.63</v>
      </c>
    </row>
    <row r="9545" spans="1:10" x14ac:dyDescent="0.2">
      <c r="A9545" t="s">
        <v>9730</v>
      </c>
      <c r="B9545" t="s">
        <v>34756</v>
      </c>
      <c r="I9545" t="s">
        <v>113</v>
      </c>
      <c r="J9545">
        <v>4.0999999999999996</v>
      </c>
    </row>
    <row r="9546" spans="1:10" x14ac:dyDescent="0.2">
      <c r="A9546" t="s">
        <v>9731</v>
      </c>
      <c r="B9546" t="s">
        <v>34756</v>
      </c>
      <c r="I9546" t="s">
        <v>113</v>
      </c>
      <c r="J9546">
        <v>3.79</v>
      </c>
    </row>
    <row r="9547" spans="1:10" x14ac:dyDescent="0.2">
      <c r="A9547" t="s">
        <v>9732</v>
      </c>
      <c r="B9547" t="s">
        <v>34757</v>
      </c>
      <c r="I9547" t="s">
        <v>113</v>
      </c>
      <c r="J9547">
        <v>4.32</v>
      </c>
    </row>
    <row r="9548" spans="1:10" x14ac:dyDescent="0.2">
      <c r="A9548" t="s">
        <v>9733</v>
      </c>
      <c r="B9548" t="s">
        <v>34757</v>
      </c>
      <c r="I9548" t="s">
        <v>113</v>
      </c>
      <c r="J9548">
        <v>3.98</v>
      </c>
    </row>
    <row r="9549" spans="1:10" x14ac:dyDescent="0.2">
      <c r="A9549" t="s">
        <v>9734</v>
      </c>
      <c r="B9549" t="s">
        <v>34758</v>
      </c>
      <c r="I9549" t="s">
        <v>113</v>
      </c>
      <c r="J9549">
        <v>4.51</v>
      </c>
    </row>
    <row r="9550" spans="1:10" x14ac:dyDescent="0.2">
      <c r="A9550" t="s">
        <v>9735</v>
      </c>
      <c r="B9550" t="s">
        <v>34758</v>
      </c>
      <c r="I9550" t="s">
        <v>113</v>
      </c>
      <c r="J9550">
        <v>4.1399999999999997</v>
      </c>
    </row>
    <row r="9551" spans="1:10" x14ac:dyDescent="0.2">
      <c r="A9551" t="s">
        <v>9736</v>
      </c>
      <c r="B9551" t="s">
        <v>34759</v>
      </c>
      <c r="I9551" t="s">
        <v>113</v>
      </c>
      <c r="J9551">
        <v>4.6100000000000003</v>
      </c>
    </row>
    <row r="9552" spans="1:10" x14ac:dyDescent="0.2">
      <c r="A9552" t="s">
        <v>9737</v>
      </c>
      <c r="B9552" t="s">
        <v>34759</v>
      </c>
      <c r="I9552" t="s">
        <v>113</v>
      </c>
      <c r="J9552">
        <v>4.2300000000000004</v>
      </c>
    </row>
    <row r="9553" spans="1:10" x14ac:dyDescent="0.2">
      <c r="A9553" t="s">
        <v>9738</v>
      </c>
      <c r="B9553" t="s">
        <v>34760</v>
      </c>
      <c r="I9553" t="s">
        <v>113</v>
      </c>
      <c r="J9553">
        <v>4.72</v>
      </c>
    </row>
    <row r="9554" spans="1:10" x14ac:dyDescent="0.2">
      <c r="A9554" t="s">
        <v>9739</v>
      </c>
      <c r="B9554" t="s">
        <v>34760</v>
      </c>
      <c r="I9554" t="s">
        <v>113</v>
      </c>
      <c r="J9554">
        <v>4.32</v>
      </c>
    </row>
    <row r="9555" spans="1:10" x14ac:dyDescent="0.2">
      <c r="A9555" t="s">
        <v>9740</v>
      </c>
      <c r="B9555" t="s">
        <v>34761</v>
      </c>
      <c r="I9555" t="s">
        <v>113</v>
      </c>
      <c r="J9555">
        <v>4.78</v>
      </c>
    </row>
    <row r="9556" spans="1:10" x14ac:dyDescent="0.2">
      <c r="A9556" t="s">
        <v>9741</v>
      </c>
      <c r="B9556" t="s">
        <v>34761</v>
      </c>
      <c r="I9556" t="s">
        <v>113</v>
      </c>
      <c r="J9556">
        <v>4.37</v>
      </c>
    </row>
    <row r="9557" spans="1:10" x14ac:dyDescent="0.2">
      <c r="A9557" t="s">
        <v>9742</v>
      </c>
      <c r="B9557" t="s">
        <v>34762</v>
      </c>
      <c r="I9557" t="s">
        <v>113</v>
      </c>
      <c r="J9557">
        <v>5.36</v>
      </c>
    </row>
    <row r="9558" spans="1:10" x14ac:dyDescent="0.2">
      <c r="A9558" t="s">
        <v>9743</v>
      </c>
      <c r="B9558" t="s">
        <v>34762</v>
      </c>
      <c r="I9558" t="s">
        <v>113</v>
      </c>
      <c r="J9558">
        <v>4.91</v>
      </c>
    </row>
    <row r="9559" spans="1:10" x14ac:dyDescent="0.2">
      <c r="A9559" t="s">
        <v>9744</v>
      </c>
      <c r="B9559" t="s">
        <v>34763</v>
      </c>
      <c r="I9559" t="s">
        <v>113</v>
      </c>
      <c r="J9559">
        <v>5.7</v>
      </c>
    </row>
    <row r="9560" spans="1:10" x14ac:dyDescent="0.2">
      <c r="A9560" t="s">
        <v>9745</v>
      </c>
      <c r="B9560" t="s">
        <v>34763</v>
      </c>
      <c r="I9560" t="s">
        <v>113</v>
      </c>
      <c r="J9560">
        <v>5.19</v>
      </c>
    </row>
    <row r="9561" spans="1:10" x14ac:dyDescent="0.2">
      <c r="A9561" t="s">
        <v>9746</v>
      </c>
      <c r="B9561" t="s">
        <v>34764</v>
      </c>
      <c r="I9561" t="s">
        <v>113</v>
      </c>
      <c r="J9561">
        <v>5.87</v>
      </c>
    </row>
    <row r="9562" spans="1:10" x14ac:dyDescent="0.2">
      <c r="A9562" t="s">
        <v>9747</v>
      </c>
      <c r="B9562" t="s">
        <v>34764</v>
      </c>
      <c r="I9562" t="s">
        <v>113</v>
      </c>
      <c r="J9562">
        <v>5.33</v>
      </c>
    </row>
    <row r="9563" spans="1:10" x14ac:dyDescent="0.2">
      <c r="A9563" t="s">
        <v>9748</v>
      </c>
      <c r="B9563" t="s">
        <v>34765</v>
      </c>
      <c r="I9563" t="s">
        <v>113</v>
      </c>
      <c r="J9563">
        <v>6.21</v>
      </c>
    </row>
    <row r="9564" spans="1:10" x14ac:dyDescent="0.2">
      <c r="A9564" t="s">
        <v>9749</v>
      </c>
      <c r="B9564" t="s">
        <v>34765</v>
      </c>
      <c r="I9564" t="s">
        <v>113</v>
      </c>
      <c r="J9564">
        <v>5.61</v>
      </c>
    </row>
    <row r="9565" spans="1:10" x14ac:dyDescent="0.2">
      <c r="A9565" t="s">
        <v>9750</v>
      </c>
      <c r="B9565" t="s">
        <v>34766</v>
      </c>
      <c r="I9565" t="s">
        <v>113</v>
      </c>
      <c r="J9565">
        <v>6.34</v>
      </c>
    </row>
    <row r="9566" spans="1:10" x14ac:dyDescent="0.2">
      <c r="A9566" t="s">
        <v>9751</v>
      </c>
      <c r="B9566" t="s">
        <v>34766</v>
      </c>
      <c r="I9566" t="s">
        <v>113</v>
      </c>
      <c r="J9566">
        <v>5.72</v>
      </c>
    </row>
    <row r="9567" spans="1:10" x14ac:dyDescent="0.2">
      <c r="A9567" t="s">
        <v>9752</v>
      </c>
      <c r="B9567" t="s">
        <v>34767</v>
      </c>
      <c r="I9567" t="s">
        <v>113</v>
      </c>
      <c r="J9567">
        <v>6.73</v>
      </c>
    </row>
    <row r="9568" spans="1:10" x14ac:dyDescent="0.2">
      <c r="A9568" t="s">
        <v>9753</v>
      </c>
      <c r="B9568" t="s">
        <v>34767</v>
      </c>
      <c r="I9568" t="s">
        <v>113</v>
      </c>
      <c r="J9568">
        <v>6.06</v>
      </c>
    </row>
    <row r="9569" spans="1:10" x14ac:dyDescent="0.2">
      <c r="A9569" t="s">
        <v>9754</v>
      </c>
      <c r="B9569" t="s">
        <v>34768</v>
      </c>
      <c r="I9569" t="s">
        <v>113</v>
      </c>
      <c r="J9569">
        <v>5.69</v>
      </c>
    </row>
    <row r="9570" spans="1:10" x14ac:dyDescent="0.2">
      <c r="A9570" t="s">
        <v>9755</v>
      </c>
      <c r="B9570" t="s">
        <v>34768</v>
      </c>
      <c r="I9570" t="s">
        <v>113</v>
      </c>
      <c r="J9570">
        <v>4.93</v>
      </c>
    </row>
    <row r="9571" spans="1:10" x14ac:dyDescent="0.2">
      <c r="A9571" t="s">
        <v>9756</v>
      </c>
      <c r="B9571" t="s">
        <v>34769</v>
      </c>
      <c r="I9571" t="s">
        <v>113</v>
      </c>
      <c r="J9571">
        <v>4.74</v>
      </c>
    </row>
    <row r="9572" spans="1:10" x14ac:dyDescent="0.2">
      <c r="A9572" t="s">
        <v>9757</v>
      </c>
      <c r="B9572" t="s">
        <v>34769</v>
      </c>
      <c r="I9572" t="s">
        <v>113</v>
      </c>
      <c r="J9572">
        <v>4.1100000000000003</v>
      </c>
    </row>
    <row r="9573" spans="1:10" x14ac:dyDescent="0.2">
      <c r="A9573" t="s">
        <v>9758</v>
      </c>
      <c r="B9573" t="s">
        <v>34770</v>
      </c>
      <c r="I9573" t="s">
        <v>113</v>
      </c>
      <c r="J9573">
        <v>3.79</v>
      </c>
    </row>
    <row r="9574" spans="1:10" x14ac:dyDescent="0.2">
      <c r="A9574" t="s">
        <v>9759</v>
      </c>
      <c r="B9574" t="s">
        <v>34770</v>
      </c>
      <c r="I9574" t="s">
        <v>113</v>
      </c>
      <c r="J9574">
        <v>3.28</v>
      </c>
    </row>
    <row r="9575" spans="1:10" x14ac:dyDescent="0.2">
      <c r="A9575" t="s">
        <v>9760</v>
      </c>
      <c r="B9575" t="s">
        <v>34771</v>
      </c>
      <c r="I9575" t="s">
        <v>113</v>
      </c>
      <c r="J9575">
        <v>5.21</v>
      </c>
    </row>
    <row r="9576" spans="1:10" x14ac:dyDescent="0.2">
      <c r="A9576" t="s">
        <v>9761</v>
      </c>
      <c r="B9576" t="s">
        <v>34771</v>
      </c>
      <c r="I9576" t="s">
        <v>113</v>
      </c>
      <c r="J9576">
        <v>4.5199999999999996</v>
      </c>
    </row>
    <row r="9577" spans="1:10" x14ac:dyDescent="0.2">
      <c r="A9577" t="s">
        <v>9762</v>
      </c>
      <c r="B9577" t="s">
        <v>34772</v>
      </c>
      <c r="I9577" t="s">
        <v>113</v>
      </c>
      <c r="J9577">
        <v>4.74</v>
      </c>
    </row>
    <row r="9578" spans="1:10" x14ac:dyDescent="0.2">
      <c r="A9578" t="s">
        <v>9763</v>
      </c>
      <c r="B9578" t="s">
        <v>34772</v>
      </c>
      <c r="I9578" t="s">
        <v>113</v>
      </c>
      <c r="J9578">
        <v>4.1100000000000003</v>
      </c>
    </row>
    <row r="9579" spans="1:10" x14ac:dyDescent="0.2">
      <c r="A9579" t="s">
        <v>9764</v>
      </c>
      <c r="B9579" t="s">
        <v>34773</v>
      </c>
      <c r="I9579" t="s">
        <v>113</v>
      </c>
      <c r="J9579">
        <v>5.69</v>
      </c>
    </row>
    <row r="9580" spans="1:10" x14ac:dyDescent="0.2">
      <c r="A9580" t="s">
        <v>9765</v>
      </c>
      <c r="B9580" t="s">
        <v>34773</v>
      </c>
      <c r="I9580" t="s">
        <v>113</v>
      </c>
      <c r="J9580">
        <v>4.93</v>
      </c>
    </row>
    <row r="9581" spans="1:10" x14ac:dyDescent="0.2">
      <c r="A9581" t="s">
        <v>9766</v>
      </c>
      <c r="B9581" t="s">
        <v>34774</v>
      </c>
      <c r="I9581" t="s">
        <v>113</v>
      </c>
      <c r="J9581">
        <v>4.9800000000000004</v>
      </c>
    </row>
    <row r="9582" spans="1:10" x14ac:dyDescent="0.2">
      <c r="A9582" t="s">
        <v>9767</v>
      </c>
      <c r="B9582" t="s">
        <v>34774</v>
      </c>
      <c r="I9582" t="s">
        <v>113</v>
      </c>
      <c r="J9582">
        <v>4.3099999999999996</v>
      </c>
    </row>
    <row r="9583" spans="1:10" x14ac:dyDescent="0.2">
      <c r="A9583" t="s">
        <v>9768</v>
      </c>
      <c r="B9583" t="s">
        <v>34775</v>
      </c>
      <c r="I9583" t="s">
        <v>113</v>
      </c>
      <c r="J9583">
        <v>4.26</v>
      </c>
    </row>
    <row r="9584" spans="1:10" x14ac:dyDescent="0.2">
      <c r="A9584" t="s">
        <v>9769</v>
      </c>
      <c r="B9584" t="s">
        <v>34775</v>
      </c>
      <c r="I9584" t="s">
        <v>113</v>
      </c>
      <c r="J9584">
        <v>3.69</v>
      </c>
    </row>
    <row r="9585" spans="1:10" x14ac:dyDescent="0.2">
      <c r="A9585" t="s">
        <v>9770</v>
      </c>
      <c r="B9585" t="s">
        <v>34776</v>
      </c>
      <c r="I9585" t="s">
        <v>113</v>
      </c>
      <c r="J9585">
        <v>6.45</v>
      </c>
    </row>
    <row r="9586" spans="1:10" x14ac:dyDescent="0.2">
      <c r="A9586" t="s">
        <v>9771</v>
      </c>
      <c r="B9586" t="s">
        <v>34776</v>
      </c>
      <c r="I9586" t="s">
        <v>113</v>
      </c>
      <c r="J9586">
        <v>5.68</v>
      </c>
    </row>
    <row r="9587" spans="1:10" x14ac:dyDescent="0.2">
      <c r="A9587" t="s">
        <v>9772</v>
      </c>
      <c r="B9587" t="s">
        <v>34777</v>
      </c>
      <c r="I9587" t="s">
        <v>113</v>
      </c>
      <c r="J9587">
        <v>5.74</v>
      </c>
    </row>
    <row r="9588" spans="1:10" x14ac:dyDescent="0.2">
      <c r="A9588" t="s">
        <v>9773</v>
      </c>
      <c r="B9588" t="s">
        <v>34777</v>
      </c>
      <c r="I9588" t="s">
        <v>113</v>
      </c>
      <c r="J9588">
        <v>5.0599999999999996</v>
      </c>
    </row>
    <row r="9589" spans="1:10" x14ac:dyDescent="0.2">
      <c r="A9589" t="s">
        <v>9774</v>
      </c>
      <c r="B9589" t="s">
        <v>34778</v>
      </c>
      <c r="I9589" t="s">
        <v>113</v>
      </c>
      <c r="J9589">
        <v>5.03</v>
      </c>
    </row>
    <row r="9590" spans="1:10" x14ac:dyDescent="0.2">
      <c r="A9590" t="s">
        <v>9775</v>
      </c>
      <c r="B9590" t="s">
        <v>34778</v>
      </c>
      <c r="I9590" t="s">
        <v>113</v>
      </c>
      <c r="J9590">
        <v>4.4400000000000004</v>
      </c>
    </row>
    <row r="9591" spans="1:10" x14ac:dyDescent="0.2">
      <c r="A9591" t="s">
        <v>9776</v>
      </c>
      <c r="B9591" t="s">
        <v>34779</v>
      </c>
      <c r="I9591" t="s">
        <v>113</v>
      </c>
      <c r="J9591">
        <v>2.37</v>
      </c>
    </row>
    <row r="9592" spans="1:10" x14ac:dyDescent="0.2">
      <c r="A9592" t="s">
        <v>9777</v>
      </c>
      <c r="B9592" t="s">
        <v>34779</v>
      </c>
      <c r="I9592" t="s">
        <v>113</v>
      </c>
      <c r="J9592">
        <v>2.0499999999999998</v>
      </c>
    </row>
    <row r="9593" spans="1:10" x14ac:dyDescent="0.2">
      <c r="A9593" t="s">
        <v>9778</v>
      </c>
      <c r="B9593" t="s">
        <v>34780</v>
      </c>
      <c r="I9593" t="s">
        <v>5</v>
      </c>
      <c r="J9593">
        <v>379.18</v>
      </c>
    </row>
    <row r="9594" spans="1:10" x14ac:dyDescent="0.2">
      <c r="A9594" t="s">
        <v>9779</v>
      </c>
      <c r="B9594" t="s">
        <v>34780</v>
      </c>
      <c r="I9594" t="s">
        <v>5</v>
      </c>
      <c r="J9594">
        <v>371.8</v>
      </c>
    </row>
    <row r="9595" spans="1:10" x14ac:dyDescent="0.2">
      <c r="A9595" t="s">
        <v>9780</v>
      </c>
      <c r="B9595" t="s">
        <v>34781</v>
      </c>
      <c r="I9595" t="s">
        <v>5</v>
      </c>
      <c r="J9595">
        <v>606.59</v>
      </c>
    </row>
    <row r="9596" spans="1:10" x14ac:dyDescent="0.2">
      <c r="A9596" t="s">
        <v>9781</v>
      </c>
      <c r="B9596" t="s">
        <v>34781</v>
      </c>
      <c r="I9596" t="s">
        <v>5</v>
      </c>
      <c r="J9596">
        <v>591.57000000000005</v>
      </c>
    </row>
    <row r="9597" spans="1:10" x14ac:dyDescent="0.2">
      <c r="A9597" t="s">
        <v>9782</v>
      </c>
      <c r="B9597" t="s">
        <v>34782</v>
      </c>
      <c r="I9597" t="s">
        <v>5</v>
      </c>
      <c r="J9597">
        <v>735.94</v>
      </c>
    </row>
    <row r="9598" spans="1:10" x14ac:dyDescent="0.2">
      <c r="A9598" t="s">
        <v>9783</v>
      </c>
      <c r="B9598" t="s">
        <v>34782</v>
      </c>
      <c r="I9598" t="s">
        <v>5</v>
      </c>
      <c r="J9598">
        <v>713.55</v>
      </c>
    </row>
    <row r="9599" spans="1:10" x14ac:dyDescent="0.2">
      <c r="A9599" t="s">
        <v>9784</v>
      </c>
      <c r="B9599" t="s">
        <v>34783</v>
      </c>
      <c r="I9599" t="s">
        <v>5</v>
      </c>
      <c r="J9599">
        <v>805.44</v>
      </c>
    </row>
    <row r="9600" spans="1:10" x14ac:dyDescent="0.2">
      <c r="A9600" t="s">
        <v>9785</v>
      </c>
      <c r="B9600" t="s">
        <v>34783</v>
      </c>
      <c r="I9600" t="s">
        <v>5</v>
      </c>
      <c r="J9600">
        <v>775.96</v>
      </c>
    </row>
    <row r="9601" spans="1:10" x14ac:dyDescent="0.2">
      <c r="A9601" t="s">
        <v>9786</v>
      </c>
      <c r="B9601" t="s">
        <v>34784</v>
      </c>
      <c r="I9601" t="s">
        <v>5</v>
      </c>
      <c r="J9601">
        <v>898.98</v>
      </c>
    </row>
    <row r="9602" spans="1:10" x14ac:dyDescent="0.2">
      <c r="A9602" t="s">
        <v>9787</v>
      </c>
      <c r="B9602" t="s">
        <v>34784</v>
      </c>
      <c r="I9602" t="s">
        <v>5</v>
      </c>
      <c r="J9602">
        <v>868.13</v>
      </c>
    </row>
    <row r="9603" spans="1:10" x14ac:dyDescent="0.2">
      <c r="A9603" t="s">
        <v>9788</v>
      </c>
      <c r="B9603" t="s">
        <v>34785</v>
      </c>
      <c r="I9603" t="s">
        <v>5</v>
      </c>
      <c r="J9603">
        <v>917.74</v>
      </c>
    </row>
    <row r="9604" spans="1:10" x14ac:dyDescent="0.2">
      <c r="A9604" t="s">
        <v>9789</v>
      </c>
      <c r="B9604" t="s">
        <v>34785</v>
      </c>
      <c r="I9604" t="s">
        <v>5</v>
      </c>
      <c r="J9604">
        <v>885.7</v>
      </c>
    </row>
    <row r="9605" spans="1:10" x14ac:dyDescent="0.2">
      <c r="A9605" t="s">
        <v>9790</v>
      </c>
      <c r="B9605" t="s">
        <v>34786</v>
      </c>
      <c r="I9605" t="s">
        <v>5</v>
      </c>
      <c r="J9605">
        <v>948.12</v>
      </c>
    </row>
    <row r="9606" spans="1:10" x14ac:dyDescent="0.2">
      <c r="A9606" t="s">
        <v>9791</v>
      </c>
      <c r="B9606" t="s">
        <v>34786</v>
      </c>
      <c r="I9606" t="s">
        <v>5</v>
      </c>
      <c r="J9606">
        <v>915.03</v>
      </c>
    </row>
    <row r="9607" spans="1:10" x14ac:dyDescent="0.2">
      <c r="A9607" t="s">
        <v>9792</v>
      </c>
      <c r="B9607" t="s">
        <v>34787</v>
      </c>
      <c r="I9607" t="s">
        <v>5</v>
      </c>
      <c r="J9607">
        <v>1311.34</v>
      </c>
    </row>
    <row r="9608" spans="1:10" x14ac:dyDescent="0.2">
      <c r="A9608" t="s">
        <v>9793</v>
      </c>
      <c r="B9608" t="s">
        <v>34787</v>
      </c>
      <c r="I9608" t="s">
        <v>5</v>
      </c>
      <c r="J9608">
        <v>1274.77</v>
      </c>
    </row>
    <row r="9609" spans="1:10" x14ac:dyDescent="0.2">
      <c r="A9609" t="s">
        <v>9794</v>
      </c>
      <c r="B9609" t="s">
        <v>34788</v>
      </c>
      <c r="I9609" t="s">
        <v>5</v>
      </c>
      <c r="J9609">
        <v>2243.88</v>
      </c>
    </row>
    <row r="9610" spans="1:10" x14ac:dyDescent="0.2">
      <c r="A9610" t="s">
        <v>9795</v>
      </c>
      <c r="B9610" t="s">
        <v>34788</v>
      </c>
      <c r="I9610" t="s">
        <v>5</v>
      </c>
      <c r="J9610">
        <v>2200.42</v>
      </c>
    </row>
    <row r="9611" spans="1:10" x14ac:dyDescent="0.2">
      <c r="A9611" t="s">
        <v>9796</v>
      </c>
      <c r="B9611" t="s">
        <v>34789</v>
      </c>
      <c r="I9611" t="s">
        <v>5</v>
      </c>
      <c r="J9611">
        <v>3006.74</v>
      </c>
    </row>
    <row r="9612" spans="1:10" x14ac:dyDescent="0.2">
      <c r="A9612" t="s">
        <v>9797</v>
      </c>
      <c r="B9612" t="s">
        <v>34789</v>
      </c>
      <c r="I9612" t="s">
        <v>5</v>
      </c>
      <c r="J9612">
        <v>2958.54</v>
      </c>
    </row>
    <row r="9613" spans="1:10" x14ac:dyDescent="0.2">
      <c r="A9613" t="s">
        <v>9798</v>
      </c>
      <c r="B9613" t="s">
        <v>34790</v>
      </c>
      <c r="I9613" t="s">
        <v>5</v>
      </c>
      <c r="J9613">
        <v>6074.48</v>
      </c>
    </row>
    <row r="9614" spans="1:10" x14ac:dyDescent="0.2">
      <c r="A9614" t="s">
        <v>9799</v>
      </c>
      <c r="B9614" t="s">
        <v>34790</v>
      </c>
      <c r="I9614" t="s">
        <v>5</v>
      </c>
      <c r="J9614">
        <v>6022.71</v>
      </c>
    </row>
    <row r="9615" spans="1:10" x14ac:dyDescent="0.2">
      <c r="A9615" t="s">
        <v>9800</v>
      </c>
      <c r="B9615" t="s">
        <v>34791</v>
      </c>
      <c r="I9615" t="s">
        <v>5</v>
      </c>
      <c r="J9615">
        <v>7485.7</v>
      </c>
    </row>
    <row r="9616" spans="1:10" x14ac:dyDescent="0.2">
      <c r="A9616" t="s">
        <v>9801</v>
      </c>
      <c r="B9616" t="s">
        <v>34791</v>
      </c>
      <c r="I9616" t="s">
        <v>5</v>
      </c>
      <c r="J9616">
        <v>7430.72</v>
      </c>
    </row>
    <row r="9617" spans="1:10" x14ac:dyDescent="0.2">
      <c r="A9617" t="s">
        <v>9802</v>
      </c>
      <c r="B9617" t="s">
        <v>34792</v>
      </c>
      <c r="I9617" t="s">
        <v>5</v>
      </c>
      <c r="J9617">
        <v>7840.53</v>
      </c>
    </row>
    <row r="9618" spans="1:10" x14ac:dyDescent="0.2">
      <c r="A9618" t="s">
        <v>9803</v>
      </c>
      <c r="B9618" t="s">
        <v>34792</v>
      </c>
      <c r="I9618" t="s">
        <v>5</v>
      </c>
      <c r="J9618">
        <v>7778.33</v>
      </c>
    </row>
    <row r="9619" spans="1:10" x14ac:dyDescent="0.2">
      <c r="A9619" t="s">
        <v>9804</v>
      </c>
      <c r="B9619" t="s">
        <v>34793</v>
      </c>
      <c r="I9619" t="s">
        <v>5</v>
      </c>
      <c r="J9619">
        <v>388.65</v>
      </c>
    </row>
    <row r="9620" spans="1:10" x14ac:dyDescent="0.2">
      <c r="A9620" t="s">
        <v>9805</v>
      </c>
      <c r="B9620" t="s">
        <v>34793</v>
      </c>
      <c r="I9620" t="s">
        <v>5</v>
      </c>
      <c r="J9620">
        <v>381.27</v>
      </c>
    </row>
    <row r="9621" spans="1:10" x14ac:dyDescent="0.2">
      <c r="A9621" t="s">
        <v>9806</v>
      </c>
      <c r="B9621" t="s">
        <v>34794</v>
      </c>
      <c r="I9621" t="s">
        <v>5</v>
      </c>
      <c r="J9621">
        <v>615.79</v>
      </c>
    </row>
    <row r="9622" spans="1:10" x14ac:dyDescent="0.2">
      <c r="A9622" t="s">
        <v>9807</v>
      </c>
      <c r="B9622" t="s">
        <v>34794</v>
      </c>
      <c r="I9622" t="s">
        <v>5</v>
      </c>
      <c r="J9622">
        <v>600.77</v>
      </c>
    </row>
    <row r="9623" spans="1:10" x14ac:dyDescent="0.2">
      <c r="A9623" t="s">
        <v>9808</v>
      </c>
      <c r="B9623" t="s">
        <v>34795</v>
      </c>
      <c r="I9623" t="s">
        <v>5</v>
      </c>
      <c r="J9623">
        <v>736.24</v>
      </c>
    </row>
    <row r="9624" spans="1:10" x14ac:dyDescent="0.2">
      <c r="A9624" t="s">
        <v>9809</v>
      </c>
      <c r="B9624" t="s">
        <v>34795</v>
      </c>
      <c r="I9624" t="s">
        <v>5</v>
      </c>
      <c r="J9624">
        <v>713.85</v>
      </c>
    </row>
    <row r="9625" spans="1:10" x14ac:dyDescent="0.2">
      <c r="A9625" t="s">
        <v>9810</v>
      </c>
      <c r="B9625" t="s">
        <v>34796</v>
      </c>
      <c r="I9625" t="s">
        <v>5</v>
      </c>
      <c r="J9625">
        <v>852.04</v>
      </c>
    </row>
    <row r="9626" spans="1:10" x14ac:dyDescent="0.2">
      <c r="A9626" t="s">
        <v>9811</v>
      </c>
      <c r="B9626" t="s">
        <v>34796</v>
      </c>
      <c r="I9626" t="s">
        <v>5</v>
      </c>
      <c r="J9626">
        <v>822.56</v>
      </c>
    </row>
    <row r="9627" spans="1:10" x14ac:dyDescent="0.2">
      <c r="A9627" t="s">
        <v>9812</v>
      </c>
      <c r="B9627" t="s">
        <v>34797</v>
      </c>
      <c r="I9627" t="s">
        <v>5</v>
      </c>
      <c r="J9627">
        <v>1070.3499999999999</v>
      </c>
    </row>
    <row r="9628" spans="1:10" x14ac:dyDescent="0.2">
      <c r="A9628" t="s">
        <v>9813</v>
      </c>
      <c r="B9628" t="s">
        <v>34797</v>
      </c>
      <c r="I9628" t="s">
        <v>5</v>
      </c>
      <c r="J9628">
        <v>1039.5</v>
      </c>
    </row>
    <row r="9629" spans="1:10" x14ac:dyDescent="0.2">
      <c r="A9629" t="s">
        <v>9814</v>
      </c>
      <c r="B9629" t="s">
        <v>34798</v>
      </c>
      <c r="I9629" t="s">
        <v>5</v>
      </c>
      <c r="J9629">
        <v>1095.49</v>
      </c>
    </row>
    <row r="9630" spans="1:10" x14ac:dyDescent="0.2">
      <c r="A9630" t="s">
        <v>9815</v>
      </c>
      <c r="B9630" t="s">
        <v>34798</v>
      </c>
      <c r="I9630" t="s">
        <v>5</v>
      </c>
      <c r="J9630">
        <v>1063.45</v>
      </c>
    </row>
    <row r="9631" spans="1:10" x14ac:dyDescent="0.2">
      <c r="A9631" t="s">
        <v>9816</v>
      </c>
      <c r="B9631" t="s">
        <v>34799</v>
      </c>
      <c r="I9631" t="s">
        <v>5</v>
      </c>
      <c r="J9631">
        <v>1137.23</v>
      </c>
    </row>
    <row r="9632" spans="1:10" x14ac:dyDescent="0.2">
      <c r="A9632" t="s">
        <v>9817</v>
      </c>
      <c r="B9632" t="s">
        <v>34799</v>
      </c>
      <c r="I9632" t="s">
        <v>5</v>
      </c>
      <c r="J9632">
        <v>1104.1400000000001</v>
      </c>
    </row>
    <row r="9633" spans="1:10" x14ac:dyDescent="0.2">
      <c r="A9633" t="s">
        <v>9818</v>
      </c>
      <c r="B9633" t="s">
        <v>34800</v>
      </c>
      <c r="I9633" t="s">
        <v>5</v>
      </c>
      <c r="J9633">
        <v>1596.01</v>
      </c>
    </row>
    <row r="9634" spans="1:10" x14ac:dyDescent="0.2">
      <c r="A9634" t="s">
        <v>9819</v>
      </c>
      <c r="B9634" t="s">
        <v>34800</v>
      </c>
      <c r="I9634" t="s">
        <v>5</v>
      </c>
      <c r="J9634">
        <v>1559.44</v>
      </c>
    </row>
    <row r="9635" spans="1:10" x14ac:dyDescent="0.2">
      <c r="A9635" t="s">
        <v>9820</v>
      </c>
      <c r="B9635" t="s">
        <v>34801</v>
      </c>
      <c r="I9635" t="s">
        <v>5</v>
      </c>
      <c r="J9635">
        <v>2562.98</v>
      </c>
    </row>
    <row r="9636" spans="1:10" x14ac:dyDescent="0.2">
      <c r="A9636" t="s">
        <v>9821</v>
      </c>
      <c r="B9636" t="s">
        <v>34801</v>
      </c>
      <c r="I9636" t="s">
        <v>5</v>
      </c>
      <c r="J9636">
        <v>2519.52</v>
      </c>
    </row>
    <row r="9637" spans="1:10" x14ac:dyDescent="0.2">
      <c r="A9637" t="s">
        <v>9822</v>
      </c>
      <c r="B9637" t="s">
        <v>34802</v>
      </c>
      <c r="I9637" t="s">
        <v>5</v>
      </c>
      <c r="J9637">
        <v>3898.89</v>
      </c>
    </row>
    <row r="9638" spans="1:10" x14ac:dyDescent="0.2">
      <c r="A9638" t="s">
        <v>9823</v>
      </c>
      <c r="B9638" t="s">
        <v>34802</v>
      </c>
      <c r="I9638" t="s">
        <v>5</v>
      </c>
      <c r="J9638">
        <v>3850.69</v>
      </c>
    </row>
    <row r="9639" spans="1:10" x14ac:dyDescent="0.2">
      <c r="A9639" t="s">
        <v>9824</v>
      </c>
      <c r="B9639" t="s">
        <v>34803</v>
      </c>
      <c r="I9639" t="s">
        <v>5</v>
      </c>
      <c r="J9639">
        <v>5490.65</v>
      </c>
    </row>
    <row r="9640" spans="1:10" x14ac:dyDescent="0.2">
      <c r="A9640" t="s">
        <v>9825</v>
      </c>
      <c r="B9640" t="s">
        <v>34803</v>
      </c>
      <c r="I9640" t="s">
        <v>5</v>
      </c>
      <c r="J9640">
        <v>5438.88</v>
      </c>
    </row>
    <row r="9641" spans="1:10" x14ac:dyDescent="0.2">
      <c r="A9641" t="s">
        <v>9826</v>
      </c>
      <c r="B9641" t="s">
        <v>34804</v>
      </c>
      <c r="I9641" t="s">
        <v>5</v>
      </c>
      <c r="J9641">
        <v>7868.72</v>
      </c>
    </row>
    <row r="9642" spans="1:10" x14ac:dyDescent="0.2">
      <c r="A9642" t="s">
        <v>9827</v>
      </c>
      <c r="B9642" t="s">
        <v>34804</v>
      </c>
      <c r="I9642" t="s">
        <v>5</v>
      </c>
      <c r="J9642">
        <v>7813.74</v>
      </c>
    </row>
    <row r="9643" spans="1:10" x14ac:dyDescent="0.2">
      <c r="A9643" t="s">
        <v>9828</v>
      </c>
      <c r="B9643" t="s">
        <v>34805</v>
      </c>
      <c r="I9643" t="s">
        <v>5</v>
      </c>
      <c r="J9643">
        <v>12441.81</v>
      </c>
    </row>
    <row r="9644" spans="1:10" x14ac:dyDescent="0.2">
      <c r="A9644" t="s">
        <v>9829</v>
      </c>
      <c r="B9644" t="s">
        <v>34805</v>
      </c>
      <c r="I9644" t="s">
        <v>5</v>
      </c>
      <c r="J9644">
        <v>12379.61</v>
      </c>
    </row>
    <row r="9645" spans="1:10" x14ac:dyDescent="0.2">
      <c r="A9645" t="s">
        <v>9830</v>
      </c>
      <c r="B9645" t="s">
        <v>34806</v>
      </c>
      <c r="I9645" t="s">
        <v>20</v>
      </c>
      <c r="J9645">
        <v>2394.5500000000002</v>
      </c>
    </row>
    <row r="9646" spans="1:10" x14ac:dyDescent="0.2">
      <c r="A9646" t="s">
        <v>9831</v>
      </c>
      <c r="B9646" t="s">
        <v>34806</v>
      </c>
      <c r="I9646" t="s">
        <v>20</v>
      </c>
      <c r="J9646">
        <v>2222.9</v>
      </c>
    </row>
    <row r="9647" spans="1:10" x14ac:dyDescent="0.2">
      <c r="A9647" t="s">
        <v>9832</v>
      </c>
      <c r="B9647" t="s">
        <v>34807</v>
      </c>
      <c r="I9647" t="s">
        <v>4</v>
      </c>
      <c r="J9647">
        <v>62.76</v>
      </c>
    </row>
    <row r="9648" spans="1:10" x14ac:dyDescent="0.2">
      <c r="A9648" t="s">
        <v>9833</v>
      </c>
      <c r="B9648" t="s">
        <v>34807</v>
      </c>
      <c r="I9648" t="s">
        <v>4</v>
      </c>
      <c r="J9648">
        <v>58.94</v>
      </c>
    </row>
    <row r="9649" spans="1:10" x14ac:dyDescent="0.2">
      <c r="A9649" t="s">
        <v>9834</v>
      </c>
      <c r="B9649" t="s">
        <v>34808</v>
      </c>
      <c r="I9649" t="s">
        <v>3</v>
      </c>
      <c r="J9649">
        <v>49.57</v>
      </c>
    </row>
    <row r="9650" spans="1:10" x14ac:dyDescent="0.2">
      <c r="A9650" t="s">
        <v>9835</v>
      </c>
      <c r="B9650" t="s">
        <v>34808</v>
      </c>
      <c r="I9650" t="s">
        <v>3</v>
      </c>
      <c r="J9650">
        <v>46.54</v>
      </c>
    </row>
    <row r="9651" spans="1:10" x14ac:dyDescent="0.2">
      <c r="A9651" t="s">
        <v>9836</v>
      </c>
      <c r="B9651" t="s">
        <v>34809</v>
      </c>
      <c r="I9651" t="s">
        <v>20</v>
      </c>
      <c r="J9651">
        <v>2798.94</v>
      </c>
    </row>
    <row r="9652" spans="1:10" x14ac:dyDescent="0.2">
      <c r="A9652" t="s">
        <v>9837</v>
      </c>
      <c r="B9652" t="s">
        <v>34809</v>
      </c>
      <c r="I9652" t="s">
        <v>20</v>
      </c>
      <c r="J9652">
        <v>2628.11</v>
      </c>
    </row>
    <row r="9653" spans="1:10" x14ac:dyDescent="0.2">
      <c r="A9653" t="s">
        <v>9838</v>
      </c>
      <c r="B9653" t="s">
        <v>34810</v>
      </c>
      <c r="I9653" t="s">
        <v>20</v>
      </c>
      <c r="J9653">
        <v>2826.34</v>
      </c>
    </row>
    <row r="9654" spans="1:10" x14ac:dyDescent="0.2">
      <c r="A9654" t="s">
        <v>9839</v>
      </c>
      <c r="B9654" t="s">
        <v>34810</v>
      </c>
      <c r="I9654" t="s">
        <v>20</v>
      </c>
      <c r="J9654">
        <v>2655.51</v>
      </c>
    </row>
    <row r="9655" spans="1:10" x14ac:dyDescent="0.2">
      <c r="A9655" t="s">
        <v>9840</v>
      </c>
      <c r="B9655" t="s">
        <v>34811</v>
      </c>
      <c r="I9655" t="s">
        <v>20</v>
      </c>
      <c r="J9655">
        <v>2841.34</v>
      </c>
    </row>
    <row r="9656" spans="1:10" x14ac:dyDescent="0.2">
      <c r="A9656" t="s">
        <v>9841</v>
      </c>
      <c r="B9656" t="s">
        <v>34811</v>
      </c>
      <c r="I9656" t="s">
        <v>20</v>
      </c>
      <c r="J9656">
        <v>2670.51</v>
      </c>
    </row>
    <row r="9657" spans="1:10" x14ac:dyDescent="0.2">
      <c r="A9657" t="s">
        <v>9842</v>
      </c>
      <c r="B9657" t="s">
        <v>34812</v>
      </c>
      <c r="I9657" t="s">
        <v>3</v>
      </c>
      <c r="J9657">
        <v>210.82</v>
      </c>
    </row>
    <row r="9658" spans="1:10" x14ac:dyDescent="0.2">
      <c r="A9658" t="s">
        <v>9843</v>
      </c>
      <c r="B9658" t="s">
        <v>34812</v>
      </c>
      <c r="I9658" t="s">
        <v>3</v>
      </c>
      <c r="J9658">
        <v>194.83</v>
      </c>
    </row>
    <row r="9659" spans="1:10" x14ac:dyDescent="0.2">
      <c r="A9659" t="s">
        <v>9844</v>
      </c>
      <c r="B9659" t="s">
        <v>34813</v>
      </c>
      <c r="I9659" t="s">
        <v>3</v>
      </c>
      <c r="J9659">
        <v>253.23</v>
      </c>
    </row>
    <row r="9660" spans="1:10" x14ac:dyDescent="0.2">
      <c r="A9660" t="s">
        <v>9845</v>
      </c>
      <c r="B9660" t="s">
        <v>34813</v>
      </c>
      <c r="I9660" t="s">
        <v>3</v>
      </c>
      <c r="J9660">
        <v>238.44</v>
      </c>
    </row>
    <row r="9661" spans="1:10" x14ac:dyDescent="0.2">
      <c r="A9661" t="s">
        <v>9846</v>
      </c>
      <c r="B9661" t="s">
        <v>34814</v>
      </c>
      <c r="I9661" t="s">
        <v>3</v>
      </c>
      <c r="J9661">
        <v>242.13</v>
      </c>
    </row>
    <row r="9662" spans="1:10" x14ac:dyDescent="0.2">
      <c r="A9662" t="s">
        <v>9847</v>
      </c>
      <c r="B9662" t="s">
        <v>34814</v>
      </c>
      <c r="I9662" t="s">
        <v>3</v>
      </c>
      <c r="J9662">
        <v>224.52</v>
      </c>
    </row>
    <row r="9663" spans="1:10" x14ac:dyDescent="0.2">
      <c r="A9663" t="s">
        <v>9848</v>
      </c>
      <c r="B9663" t="s">
        <v>34815</v>
      </c>
      <c r="I9663" t="s">
        <v>3</v>
      </c>
      <c r="J9663">
        <v>298.26</v>
      </c>
    </row>
    <row r="9664" spans="1:10" x14ac:dyDescent="0.2">
      <c r="A9664" t="s">
        <v>9849</v>
      </c>
      <c r="B9664" t="s">
        <v>34815</v>
      </c>
      <c r="I9664" t="s">
        <v>3</v>
      </c>
      <c r="J9664">
        <v>281.08999999999997</v>
      </c>
    </row>
    <row r="9665" spans="1:10" x14ac:dyDescent="0.2">
      <c r="A9665" t="s">
        <v>9850</v>
      </c>
      <c r="B9665" t="s">
        <v>34816</v>
      </c>
      <c r="I9665" t="s">
        <v>3</v>
      </c>
      <c r="J9665">
        <v>285.64</v>
      </c>
    </row>
    <row r="9666" spans="1:10" x14ac:dyDescent="0.2">
      <c r="A9666" t="s">
        <v>9851</v>
      </c>
      <c r="B9666" t="s">
        <v>34816</v>
      </c>
      <c r="I9666" t="s">
        <v>3</v>
      </c>
      <c r="J9666">
        <v>265.14</v>
      </c>
    </row>
    <row r="9667" spans="1:10" x14ac:dyDescent="0.2">
      <c r="A9667" t="s">
        <v>9852</v>
      </c>
      <c r="B9667" t="s">
        <v>34817</v>
      </c>
      <c r="I9667" t="s">
        <v>3</v>
      </c>
      <c r="J9667">
        <v>332.79</v>
      </c>
    </row>
    <row r="9668" spans="1:10" x14ac:dyDescent="0.2">
      <c r="A9668" t="s">
        <v>9853</v>
      </c>
      <c r="B9668" t="s">
        <v>34817</v>
      </c>
      <c r="I9668" t="s">
        <v>3</v>
      </c>
      <c r="J9668">
        <v>313.61</v>
      </c>
    </row>
    <row r="9669" spans="1:10" x14ac:dyDescent="0.2">
      <c r="A9669" t="s">
        <v>9854</v>
      </c>
      <c r="B9669" t="s">
        <v>34818</v>
      </c>
      <c r="I9669" t="s">
        <v>3</v>
      </c>
      <c r="J9669">
        <v>797.66</v>
      </c>
    </row>
    <row r="9670" spans="1:10" x14ac:dyDescent="0.2">
      <c r="A9670" t="s">
        <v>9855</v>
      </c>
      <c r="B9670" t="s">
        <v>34818</v>
      </c>
      <c r="I9670" t="s">
        <v>3</v>
      </c>
      <c r="J9670">
        <v>722.1</v>
      </c>
    </row>
    <row r="9671" spans="1:10" x14ac:dyDescent="0.2">
      <c r="A9671" t="s">
        <v>9856</v>
      </c>
      <c r="B9671" t="s">
        <v>34819</v>
      </c>
      <c r="I9671" t="s">
        <v>3</v>
      </c>
      <c r="J9671">
        <v>329.39</v>
      </c>
    </row>
    <row r="9672" spans="1:10" x14ac:dyDescent="0.2">
      <c r="A9672" t="s">
        <v>9857</v>
      </c>
      <c r="B9672" t="s">
        <v>34819</v>
      </c>
      <c r="I9672" t="s">
        <v>3</v>
      </c>
      <c r="J9672">
        <v>309.8</v>
      </c>
    </row>
    <row r="9673" spans="1:10" x14ac:dyDescent="0.2">
      <c r="A9673" t="s">
        <v>9858</v>
      </c>
      <c r="B9673" t="s">
        <v>34820</v>
      </c>
      <c r="I9673" t="s">
        <v>3</v>
      </c>
      <c r="J9673">
        <v>801.08</v>
      </c>
    </row>
    <row r="9674" spans="1:10" x14ac:dyDescent="0.2">
      <c r="A9674" t="s">
        <v>9859</v>
      </c>
      <c r="B9674" t="s">
        <v>34820</v>
      </c>
      <c r="I9674" t="s">
        <v>3</v>
      </c>
      <c r="J9674">
        <v>725.1</v>
      </c>
    </row>
    <row r="9675" spans="1:10" x14ac:dyDescent="0.2">
      <c r="A9675" t="s">
        <v>9860</v>
      </c>
      <c r="B9675" t="s">
        <v>34821</v>
      </c>
      <c r="I9675" t="s">
        <v>3</v>
      </c>
      <c r="J9675">
        <v>378.71</v>
      </c>
    </row>
    <row r="9676" spans="1:10" x14ac:dyDescent="0.2">
      <c r="A9676" t="s">
        <v>9861</v>
      </c>
      <c r="B9676" t="s">
        <v>34821</v>
      </c>
      <c r="I9676" t="s">
        <v>3</v>
      </c>
      <c r="J9676">
        <v>356.31</v>
      </c>
    </row>
    <row r="9677" spans="1:10" x14ac:dyDescent="0.2">
      <c r="A9677" t="s">
        <v>9862</v>
      </c>
      <c r="B9677" t="s">
        <v>34822</v>
      </c>
      <c r="I9677" t="s">
        <v>3</v>
      </c>
      <c r="J9677">
        <v>860.5</v>
      </c>
    </row>
    <row r="9678" spans="1:10" x14ac:dyDescent="0.2">
      <c r="A9678" t="s">
        <v>9863</v>
      </c>
      <c r="B9678" t="s">
        <v>34822</v>
      </c>
      <c r="I9678" t="s">
        <v>3</v>
      </c>
      <c r="J9678">
        <v>781.72</v>
      </c>
    </row>
    <row r="9679" spans="1:10" x14ac:dyDescent="0.2">
      <c r="A9679" t="s">
        <v>9864</v>
      </c>
      <c r="B9679" t="s">
        <v>34823</v>
      </c>
      <c r="I9679" t="s">
        <v>20</v>
      </c>
      <c r="J9679">
        <v>2932.5</v>
      </c>
    </row>
    <row r="9680" spans="1:10" x14ac:dyDescent="0.2">
      <c r="A9680" t="s">
        <v>9865</v>
      </c>
      <c r="B9680" t="s">
        <v>34823</v>
      </c>
      <c r="I9680" t="s">
        <v>20</v>
      </c>
      <c r="J9680">
        <v>2756.06</v>
      </c>
    </row>
    <row r="9681" spans="1:10" x14ac:dyDescent="0.2">
      <c r="A9681" t="s">
        <v>9866</v>
      </c>
      <c r="B9681" t="s">
        <v>34824</v>
      </c>
      <c r="I9681" t="s">
        <v>20</v>
      </c>
      <c r="J9681">
        <v>2959.9</v>
      </c>
    </row>
    <row r="9682" spans="1:10" x14ac:dyDescent="0.2">
      <c r="A9682" t="s">
        <v>9867</v>
      </c>
      <c r="B9682" t="s">
        <v>34824</v>
      </c>
      <c r="I9682" t="s">
        <v>20</v>
      </c>
      <c r="J9682">
        <v>2783.46</v>
      </c>
    </row>
    <row r="9683" spans="1:10" x14ac:dyDescent="0.2">
      <c r="A9683" t="s">
        <v>9868</v>
      </c>
      <c r="B9683" t="s">
        <v>34825</v>
      </c>
      <c r="I9683" t="s">
        <v>20</v>
      </c>
      <c r="J9683">
        <v>2974.9</v>
      </c>
    </row>
    <row r="9684" spans="1:10" x14ac:dyDescent="0.2">
      <c r="A9684" t="s">
        <v>9869</v>
      </c>
      <c r="B9684" t="s">
        <v>34825</v>
      </c>
      <c r="I9684" t="s">
        <v>20</v>
      </c>
      <c r="J9684">
        <v>2798.46</v>
      </c>
    </row>
    <row r="9685" spans="1:10" x14ac:dyDescent="0.2">
      <c r="A9685" t="s">
        <v>9870</v>
      </c>
      <c r="B9685" t="s">
        <v>34826</v>
      </c>
      <c r="I9685" t="s">
        <v>20</v>
      </c>
      <c r="J9685">
        <v>2996.21</v>
      </c>
    </row>
    <row r="9686" spans="1:10" x14ac:dyDescent="0.2">
      <c r="A9686" t="s">
        <v>9871</v>
      </c>
      <c r="B9686" t="s">
        <v>34826</v>
      </c>
      <c r="I9686" t="s">
        <v>20</v>
      </c>
      <c r="J9686">
        <v>2817.65</v>
      </c>
    </row>
    <row r="9687" spans="1:10" x14ac:dyDescent="0.2">
      <c r="A9687" t="s">
        <v>9872</v>
      </c>
      <c r="B9687" t="s">
        <v>34827</v>
      </c>
      <c r="I9687" t="s">
        <v>20</v>
      </c>
      <c r="J9687">
        <v>2962.28</v>
      </c>
    </row>
    <row r="9688" spans="1:10" x14ac:dyDescent="0.2">
      <c r="A9688" t="s">
        <v>9873</v>
      </c>
      <c r="B9688" t="s">
        <v>34827</v>
      </c>
      <c r="I9688" t="s">
        <v>20</v>
      </c>
      <c r="J9688">
        <v>2791.91</v>
      </c>
    </row>
    <row r="9689" spans="1:10" x14ac:dyDescent="0.2">
      <c r="A9689" t="s">
        <v>9874</v>
      </c>
      <c r="B9689" t="s">
        <v>34828</v>
      </c>
      <c r="I9689" t="s">
        <v>20</v>
      </c>
      <c r="J9689">
        <v>2980.76</v>
      </c>
    </row>
    <row r="9690" spans="1:10" x14ac:dyDescent="0.2">
      <c r="A9690" t="s">
        <v>9875</v>
      </c>
      <c r="B9690" t="s">
        <v>34828</v>
      </c>
      <c r="I9690" t="s">
        <v>20</v>
      </c>
      <c r="J9690">
        <v>2810.39</v>
      </c>
    </row>
    <row r="9691" spans="1:10" x14ac:dyDescent="0.2">
      <c r="A9691" t="s">
        <v>9876</v>
      </c>
      <c r="B9691" t="s">
        <v>34829</v>
      </c>
      <c r="I9691" t="s">
        <v>21531</v>
      </c>
      <c r="J9691">
        <v>2420.09</v>
      </c>
    </row>
    <row r="9692" spans="1:10" x14ac:dyDescent="0.2">
      <c r="A9692" t="s">
        <v>9877</v>
      </c>
      <c r="B9692" t="s">
        <v>34829</v>
      </c>
      <c r="I9692" t="s">
        <v>21531</v>
      </c>
      <c r="J9692">
        <v>2284.88</v>
      </c>
    </row>
    <row r="9693" spans="1:10" x14ac:dyDescent="0.2">
      <c r="A9693" t="s">
        <v>9878</v>
      </c>
      <c r="B9693" t="s">
        <v>34830</v>
      </c>
      <c r="I9693" t="s">
        <v>20</v>
      </c>
      <c r="J9693">
        <v>2447.4899999999998</v>
      </c>
    </row>
    <row r="9694" spans="1:10" x14ac:dyDescent="0.2">
      <c r="A9694" t="s">
        <v>9879</v>
      </c>
      <c r="B9694" t="s">
        <v>34830</v>
      </c>
      <c r="I9694" t="s">
        <v>20</v>
      </c>
      <c r="J9694">
        <v>2312.2800000000002</v>
      </c>
    </row>
    <row r="9695" spans="1:10" x14ac:dyDescent="0.2">
      <c r="A9695" t="s">
        <v>9880</v>
      </c>
      <c r="B9695" t="s">
        <v>34831</v>
      </c>
      <c r="I9695" t="s">
        <v>20</v>
      </c>
      <c r="J9695">
        <v>2462.4899999999998</v>
      </c>
    </row>
    <row r="9696" spans="1:10" x14ac:dyDescent="0.2">
      <c r="A9696" t="s">
        <v>9881</v>
      </c>
      <c r="B9696" t="s">
        <v>34831</v>
      </c>
      <c r="I9696" t="s">
        <v>20</v>
      </c>
      <c r="J9696">
        <v>2327.2800000000002</v>
      </c>
    </row>
    <row r="9697" spans="1:10" x14ac:dyDescent="0.2">
      <c r="A9697" t="s">
        <v>9882</v>
      </c>
      <c r="B9697" t="s">
        <v>34832</v>
      </c>
      <c r="I9697" t="s">
        <v>113</v>
      </c>
      <c r="J9697">
        <v>7.54</v>
      </c>
    </row>
    <row r="9698" spans="1:10" x14ac:dyDescent="0.2">
      <c r="A9698" t="s">
        <v>9883</v>
      </c>
      <c r="B9698" t="s">
        <v>34832</v>
      </c>
      <c r="I9698" t="s">
        <v>113</v>
      </c>
      <c r="J9698">
        <v>7.54</v>
      </c>
    </row>
    <row r="9699" spans="1:10" x14ac:dyDescent="0.2">
      <c r="A9699" t="s">
        <v>9884</v>
      </c>
      <c r="B9699" t="s">
        <v>34833</v>
      </c>
      <c r="I9699" t="s">
        <v>113</v>
      </c>
      <c r="J9699">
        <v>8.2899999999999991</v>
      </c>
    </row>
    <row r="9700" spans="1:10" x14ac:dyDescent="0.2">
      <c r="A9700" t="s">
        <v>9885</v>
      </c>
      <c r="B9700" t="s">
        <v>34833</v>
      </c>
      <c r="I9700" t="s">
        <v>113</v>
      </c>
      <c r="J9700">
        <v>8.2899999999999991</v>
      </c>
    </row>
    <row r="9701" spans="1:10" x14ac:dyDescent="0.2">
      <c r="A9701" t="s">
        <v>9886</v>
      </c>
      <c r="B9701" t="s">
        <v>34834</v>
      </c>
      <c r="I9701" t="s">
        <v>113</v>
      </c>
      <c r="J9701">
        <v>7.55</v>
      </c>
    </row>
    <row r="9702" spans="1:10" x14ac:dyDescent="0.2">
      <c r="A9702" t="s">
        <v>9887</v>
      </c>
      <c r="B9702" t="s">
        <v>34834</v>
      </c>
      <c r="I9702" t="s">
        <v>113</v>
      </c>
      <c r="J9702">
        <v>7.55</v>
      </c>
    </row>
    <row r="9703" spans="1:10" x14ac:dyDescent="0.2">
      <c r="A9703" t="s">
        <v>27830</v>
      </c>
      <c r="B9703" t="s">
        <v>34835</v>
      </c>
      <c r="I9703" t="s">
        <v>113</v>
      </c>
      <c r="J9703">
        <v>24.92</v>
      </c>
    </row>
    <row r="9704" spans="1:10" x14ac:dyDescent="0.2">
      <c r="A9704" t="s">
        <v>27831</v>
      </c>
      <c r="B9704" t="s">
        <v>34835</v>
      </c>
      <c r="I9704" t="s">
        <v>113</v>
      </c>
      <c r="J9704">
        <v>24.92</v>
      </c>
    </row>
    <row r="9705" spans="1:10" x14ac:dyDescent="0.2">
      <c r="A9705" t="s">
        <v>9888</v>
      </c>
      <c r="B9705" t="s">
        <v>34836</v>
      </c>
      <c r="I9705" t="s">
        <v>20</v>
      </c>
      <c r="J9705">
        <v>3325.99</v>
      </c>
    </row>
    <row r="9706" spans="1:10" x14ac:dyDescent="0.2">
      <c r="A9706" t="s">
        <v>9889</v>
      </c>
      <c r="B9706" t="s">
        <v>34836</v>
      </c>
      <c r="I9706" t="s">
        <v>20</v>
      </c>
      <c r="J9706">
        <v>3285.72</v>
      </c>
    </row>
    <row r="9707" spans="1:10" x14ac:dyDescent="0.2">
      <c r="A9707" t="s">
        <v>9890</v>
      </c>
      <c r="B9707" t="s">
        <v>34837</v>
      </c>
      <c r="I9707" t="s">
        <v>20</v>
      </c>
      <c r="J9707">
        <v>3027.72</v>
      </c>
    </row>
    <row r="9708" spans="1:10" x14ac:dyDescent="0.2">
      <c r="A9708" t="s">
        <v>9891</v>
      </c>
      <c r="B9708" t="s">
        <v>34837</v>
      </c>
      <c r="I9708" t="s">
        <v>20</v>
      </c>
      <c r="J9708">
        <v>2987.45</v>
      </c>
    </row>
    <row r="9709" spans="1:10" x14ac:dyDescent="0.2">
      <c r="A9709" t="s">
        <v>9892</v>
      </c>
      <c r="B9709" t="s">
        <v>34838</v>
      </c>
      <c r="I9709" t="s">
        <v>145</v>
      </c>
      <c r="J9709">
        <v>16.12</v>
      </c>
    </row>
    <row r="9710" spans="1:10" x14ac:dyDescent="0.2">
      <c r="A9710" t="s">
        <v>9893</v>
      </c>
      <c r="B9710" t="s">
        <v>34838</v>
      </c>
      <c r="I9710" t="s">
        <v>145</v>
      </c>
      <c r="J9710">
        <v>14.28</v>
      </c>
    </row>
    <row r="9711" spans="1:10" x14ac:dyDescent="0.2">
      <c r="A9711" t="s">
        <v>9894</v>
      </c>
      <c r="B9711" t="s">
        <v>34839</v>
      </c>
      <c r="I9711" t="s">
        <v>145</v>
      </c>
      <c r="J9711">
        <v>30.72</v>
      </c>
    </row>
    <row r="9712" spans="1:10" x14ac:dyDescent="0.2">
      <c r="A9712" t="s">
        <v>9895</v>
      </c>
      <c r="B9712" t="s">
        <v>34839</v>
      </c>
      <c r="I9712" t="s">
        <v>145</v>
      </c>
      <c r="J9712">
        <v>27.04</v>
      </c>
    </row>
    <row r="9713" spans="1:10" x14ac:dyDescent="0.2">
      <c r="A9713" t="s">
        <v>9896</v>
      </c>
      <c r="B9713" t="s">
        <v>34840</v>
      </c>
      <c r="I9713" t="s">
        <v>20</v>
      </c>
      <c r="J9713">
        <v>87.82</v>
      </c>
    </row>
    <row r="9714" spans="1:10" x14ac:dyDescent="0.2">
      <c r="A9714" t="s">
        <v>9897</v>
      </c>
      <c r="B9714" t="s">
        <v>34840</v>
      </c>
      <c r="I9714" t="s">
        <v>20</v>
      </c>
      <c r="J9714">
        <v>86.49</v>
      </c>
    </row>
    <row r="9715" spans="1:10" x14ac:dyDescent="0.2">
      <c r="A9715" t="s">
        <v>9898</v>
      </c>
      <c r="B9715" t="s">
        <v>34841</v>
      </c>
      <c r="I9715" t="s">
        <v>113</v>
      </c>
      <c r="J9715">
        <v>20.3</v>
      </c>
    </row>
    <row r="9716" spans="1:10" x14ac:dyDescent="0.2">
      <c r="A9716" t="s">
        <v>9899</v>
      </c>
      <c r="B9716" t="s">
        <v>34841</v>
      </c>
      <c r="I9716" t="s">
        <v>113</v>
      </c>
      <c r="J9716">
        <v>19.420000000000002</v>
      </c>
    </row>
    <row r="9717" spans="1:10" x14ac:dyDescent="0.2">
      <c r="A9717" t="s">
        <v>9900</v>
      </c>
      <c r="B9717" t="s">
        <v>34842</v>
      </c>
      <c r="I9717" t="s">
        <v>653</v>
      </c>
      <c r="J9717">
        <v>25898.39</v>
      </c>
    </row>
    <row r="9718" spans="1:10" x14ac:dyDescent="0.2">
      <c r="A9718" t="s">
        <v>9901</v>
      </c>
      <c r="B9718" t="s">
        <v>34842</v>
      </c>
      <c r="I9718" t="s">
        <v>653</v>
      </c>
      <c r="J9718">
        <v>24081.5</v>
      </c>
    </row>
    <row r="9719" spans="1:10" x14ac:dyDescent="0.2">
      <c r="A9719" t="s">
        <v>9902</v>
      </c>
      <c r="B9719" t="s">
        <v>34843</v>
      </c>
      <c r="I9719" t="s">
        <v>3</v>
      </c>
      <c r="J9719">
        <v>253.75</v>
      </c>
    </row>
    <row r="9720" spans="1:10" x14ac:dyDescent="0.2">
      <c r="A9720" t="s">
        <v>9903</v>
      </c>
      <c r="B9720" t="s">
        <v>34843</v>
      </c>
      <c r="I9720" t="s">
        <v>3</v>
      </c>
      <c r="J9720">
        <v>242.74</v>
      </c>
    </row>
    <row r="9721" spans="1:10" x14ac:dyDescent="0.2">
      <c r="A9721" t="s">
        <v>9904</v>
      </c>
      <c r="B9721" t="s">
        <v>34844</v>
      </c>
      <c r="I9721" t="s">
        <v>3</v>
      </c>
      <c r="J9721">
        <v>274.87</v>
      </c>
    </row>
    <row r="9722" spans="1:10" x14ac:dyDescent="0.2">
      <c r="A9722" t="s">
        <v>9905</v>
      </c>
      <c r="B9722" t="s">
        <v>34844</v>
      </c>
      <c r="I9722" t="s">
        <v>3</v>
      </c>
      <c r="J9722">
        <v>262.95</v>
      </c>
    </row>
    <row r="9723" spans="1:10" x14ac:dyDescent="0.2">
      <c r="A9723" t="s">
        <v>9906</v>
      </c>
      <c r="B9723" t="s">
        <v>34845</v>
      </c>
      <c r="I9723" t="s">
        <v>3</v>
      </c>
      <c r="J9723">
        <v>348.18</v>
      </c>
    </row>
    <row r="9724" spans="1:10" x14ac:dyDescent="0.2">
      <c r="A9724" t="s">
        <v>9907</v>
      </c>
      <c r="B9724" t="s">
        <v>34845</v>
      </c>
      <c r="I9724" t="s">
        <v>3</v>
      </c>
      <c r="J9724">
        <v>333.08</v>
      </c>
    </row>
    <row r="9725" spans="1:10" x14ac:dyDescent="0.2">
      <c r="A9725" t="s">
        <v>9908</v>
      </c>
      <c r="B9725" t="s">
        <v>34846</v>
      </c>
      <c r="I9725" t="s">
        <v>3</v>
      </c>
      <c r="J9725">
        <v>446.64</v>
      </c>
    </row>
    <row r="9726" spans="1:10" x14ac:dyDescent="0.2">
      <c r="A9726" t="s">
        <v>9909</v>
      </c>
      <c r="B9726" t="s">
        <v>34846</v>
      </c>
      <c r="I9726" t="s">
        <v>3</v>
      </c>
      <c r="J9726">
        <v>427.26</v>
      </c>
    </row>
    <row r="9727" spans="1:10" x14ac:dyDescent="0.2">
      <c r="A9727" t="s">
        <v>9910</v>
      </c>
      <c r="B9727" t="s">
        <v>34847</v>
      </c>
      <c r="I9727" t="s">
        <v>113</v>
      </c>
      <c r="J9727">
        <v>19.3</v>
      </c>
    </row>
    <row r="9728" spans="1:10" x14ac:dyDescent="0.2">
      <c r="A9728" t="s">
        <v>9911</v>
      </c>
      <c r="B9728" t="s">
        <v>34847</v>
      </c>
      <c r="I9728" t="s">
        <v>113</v>
      </c>
      <c r="J9728">
        <v>18.559999999999999</v>
      </c>
    </row>
    <row r="9729" spans="1:10" x14ac:dyDescent="0.2">
      <c r="A9729" t="s">
        <v>9912</v>
      </c>
      <c r="B9729" t="s">
        <v>34848</v>
      </c>
      <c r="I9729" t="s">
        <v>113</v>
      </c>
      <c r="J9729">
        <v>14.17</v>
      </c>
    </row>
    <row r="9730" spans="1:10" x14ac:dyDescent="0.2">
      <c r="A9730" t="s">
        <v>9913</v>
      </c>
      <c r="B9730" t="s">
        <v>34848</v>
      </c>
      <c r="I9730" t="s">
        <v>113</v>
      </c>
      <c r="J9730">
        <v>13.9</v>
      </c>
    </row>
    <row r="9731" spans="1:10" x14ac:dyDescent="0.2">
      <c r="A9731" t="s">
        <v>9914</v>
      </c>
      <c r="B9731" t="s">
        <v>34849</v>
      </c>
      <c r="I9731" t="s">
        <v>113</v>
      </c>
      <c r="J9731">
        <v>17.77</v>
      </c>
    </row>
    <row r="9732" spans="1:10" x14ac:dyDescent="0.2">
      <c r="A9732" t="s">
        <v>9915</v>
      </c>
      <c r="B9732" t="s">
        <v>34849</v>
      </c>
      <c r="I9732" t="s">
        <v>113</v>
      </c>
      <c r="J9732">
        <v>16.96</v>
      </c>
    </row>
    <row r="9733" spans="1:10" x14ac:dyDescent="0.2">
      <c r="A9733" t="s">
        <v>9916</v>
      </c>
      <c r="B9733" t="s">
        <v>34850</v>
      </c>
      <c r="I9733" t="s">
        <v>113</v>
      </c>
      <c r="J9733">
        <v>28</v>
      </c>
    </row>
    <row r="9734" spans="1:10" x14ac:dyDescent="0.2">
      <c r="A9734" t="s">
        <v>9917</v>
      </c>
      <c r="B9734" t="s">
        <v>34850</v>
      </c>
      <c r="I9734" t="s">
        <v>113</v>
      </c>
      <c r="J9734">
        <v>26.32</v>
      </c>
    </row>
    <row r="9735" spans="1:10" x14ac:dyDescent="0.2">
      <c r="A9735" t="s">
        <v>9918</v>
      </c>
      <c r="B9735" t="s">
        <v>34851</v>
      </c>
      <c r="I9735" t="s">
        <v>3</v>
      </c>
      <c r="J9735">
        <v>982.21</v>
      </c>
    </row>
    <row r="9736" spans="1:10" x14ac:dyDescent="0.2">
      <c r="A9736" t="s">
        <v>9919</v>
      </c>
      <c r="B9736" t="s">
        <v>34851</v>
      </c>
      <c r="I9736" t="s">
        <v>3</v>
      </c>
      <c r="J9736">
        <v>945.77</v>
      </c>
    </row>
    <row r="9737" spans="1:10" x14ac:dyDescent="0.2">
      <c r="A9737" t="s">
        <v>9920</v>
      </c>
      <c r="B9737" t="s">
        <v>34852</v>
      </c>
      <c r="I9737" t="s">
        <v>3</v>
      </c>
      <c r="J9737">
        <v>606.49</v>
      </c>
    </row>
    <row r="9738" spans="1:10" x14ac:dyDescent="0.2">
      <c r="A9738" t="s">
        <v>9921</v>
      </c>
      <c r="B9738" t="s">
        <v>34852</v>
      </c>
      <c r="I9738" t="s">
        <v>3</v>
      </c>
      <c r="J9738">
        <v>605.98</v>
      </c>
    </row>
    <row r="9739" spans="1:10" x14ac:dyDescent="0.2">
      <c r="A9739" t="s">
        <v>9922</v>
      </c>
      <c r="B9739" t="s">
        <v>34853</v>
      </c>
      <c r="I9739" t="s">
        <v>3</v>
      </c>
      <c r="J9739">
        <v>378.38</v>
      </c>
    </row>
    <row r="9740" spans="1:10" x14ac:dyDescent="0.2">
      <c r="A9740" t="s">
        <v>9923</v>
      </c>
      <c r="B9740" t="s">
        <v>34853</v>
      </c>
      <c r="I9740" t="s">
        <v>3</v>
      </c>
      <c r="J9740">
        <v>342.35</v>
      </c>
    </row>
    <row r="9741" spans="1:10" x14ac:dyDescent="0.2">
      <c r="A9741" t="s">
        <v>9924</v>
      </c>
      <c r="B9741" t="s">
        <v>34854</v>
      </c>
      <c r="I9741" t="s">
        <v>113</v>
      </c>
      <c r="J9741">
        <v>35.229999999999997</v>
      </c>
    </row>
    <row r="9742" spans="1:10" x14ac:dyDescent="0.2">
      <c r="A9742" t="s">
        <v>9925</v>
      </c>
      <c r="B9742" t="s">
        <v>34854</v>
      </c>
      <c r="I9742" t="s">
        <v>113</v>
      </c>
      <c r="J9742">
        <v>33.49</v>
      </c>
    </row>
    <row r="9743" spans="1:10" x14ac:dyDescent="0.2">
      <c r="A9743" t="s">
        <v>9926</v>
      </c>
      <c r="B9743" t="s">
        <v>34855</v>
      </c>
      <c r="I9743" t="s">
        <v>113</v>
      </c>
      <c r="J9743">
        <v>16.010000000000002</v>
      </c>
    </row>
    <row r="9744" spans="1:10" x14ac:dyDescent="0.2">
      <c r="A9744" t="s">
        <v>9927</v>
      </c>
      <c r="B9744" t="s">
        <v>34855</v>
      </c>
      <c r="I9744" t="s">
        <v>113</v>
      </c>
      <c r="J9744">
        <v>14.26</v>
      </c>
    </row>
    <row r="9745" spans="1:10" x14ac:dyDescent="0.2">
      <c r="A9745" t="s">
        <v>9928</v>
      </c>
      <c r="B9745" t="s">
        <v>34856</v>
      </c>
      <c r="I9745" t="s">
        <v>113</v>
      </c>
      <c r="J9745">
        <v>19.22</v>
      </c>
    </row>
    <row r="9746" spans="1:10" x14ac:dyDescent="0.2">
      <c r="A9746" t="s">
        <v>9929</v>
      </c>
      <c r="B9746" t="s">
        <v>34856</v>
      </c>
      <c r="I9746" t="s">
        <v>113</v>
      </c>
      <c r="J9746">
        <v>19.22</v>
      </c>
    </row>
    <row r="9747" spans="1:10" x14ac:dyDescent="0.2">
      <c r="A9747" t="s">
        <v>9930</v>
      </c>
      <c r="B9747" t="s">
        <v>34857</v>
      </c>
      <c r="I9747" t="s">
        <v>113</v>
      </c>
      <c r="J9747">
        <v>14.02</v>
      </c>
    </row>
    <row r="9748" spans="1:10" x14ac:dyDescent="0.2">
      <c r="A9748" t="s">
        <v>9931</v>
      </c>
      <c r="B9748" t="s">
        <v>34857</v>
      </c>
      <c r="I9748" t="s">
        <v>113</v>
      </c>
      <c r="J9748">
        <v>14.02</v>
      </c>
    </row>
    <row r="9749" spans="1:10" x14ac:dyDescent="0.2">
      <c r="A9749" t="s">
        <v>146</v>
      </c>
      <c r="B9749" t="s">
        <v>34858</v>
      </c>
      <c r="I9749" t="s">
        <v>113</v>
      </c>
      <c r="J9749">
        <v>18.88</v>
      </c>
    </row>
    <row r="9750" spans="1:10" x14ac:dyDescent="0.2">
      <c r="A9750" t="s">
        <v>9932</v>
      </c>
      <c r="B9750" t="s">
        <v>34858</v>
      </c>
      <c r="I9750" t="s">
        <v>113</v>
      </c>
      <c r="J9750">
        <v>16.5</v>
      </c>
    </row>
    <row r="9751" spans="1:10" x14ac:dyDescent="0.2">
      <c r="A9751" t="s">
        <v>9933</v>
      </c>
      <c r="B9751" t="s">
        <v>34859</v>
      </c>
      <c r="I9751" t="s">
        <v>113</v>
      </c>
      <c r="J9751">
        <v>17.93</v>
      </c>
    </row>
    <row r="9752" spans="1:10" x14ac:dyDescent="0.2">
      <c r="A9752" t="s">
        <v>9934</v>
      </c>
      <c r="B9752" t="s">
        <v>34859</v>
      </c>
      <c r="I9752" t="s">
        <v>113</v>
      </c>
      <c r="J9752">
        <v>17.23</v>
      </c>
    </row>
    <row r="9753" spans="1:10" x14ac:dyDescent="0.2">
      <c r="A9753" t="s">
        <v>9935</v>
      </c>
      <c r="B9753" t="s">
        <v>34860</v>
      </c>
      <c r="I9753" t="s">
        <v>4</v>
      </c>
      <c r="J9753">
        <v>189</v>
      </c>
    </row>
    <row r="9754" spans="1:10" x14ac:dyDescent="0.2">
      <c r="A9754" t="s">
        <v>9936</v>
      </c>
      <c r="B9754" t="s">
        <v>34860</v>
      </c>
      <c r="I9754" t="s">
        <v>4</v>
      </c>
      <c r="J9754">
        <v>189</v>
      </c>
    </row>
    <row r="9755" spans="1:10" x14ac:dyDescent="0.2">
      <c r="A9755" t="s">
        <v>9937</v>
      </c>
      <c r="B9755" t="s">
        <v>34861</v>
      </c>
      <c r="I9755" t="s">
        <v>4</v>
      </c>
      <c r="J9755">
        <v>595.57000000000005</v>
      </c>
    </row>
    <row r="9756" spans="1:10" x14ac:dyDescent="0.2">
      <c r="A9756" t="s">
        <v>9938</v>
      </c>
      <c r="B9756" t="s">
        <v>34861</v>
      </c>
      <c r="I9756" t="s">
        <v>4</v>
      </c>
      <c r="J9756">
        <v>576.29999999999995</v>
      </c>
    </row>
    <row r="9757" spans="1:10" x14ac:dyDescent="0.2">
      <c r="A9757" t="s">
        <v>9939</v>
      </c>
      <c r="B9757" t="s">
        <v>34862</v>
      </c>
      <c r="I9757" t="s">
        <v>4</v>
      </c>
      <c r="J9757">
        <v>202.23</v>
      </c>
    </row>
    <row r="9758" spans="1:10" x14ac:dyDescent="0.2">
      <c r="A9758" t="s">
        <v>9940</v>
      </c>
      <c r="B9758" t="s">
        <v>34862</v>
      </c>
      <c r="I9758" t="s">
        <v>4</v>
      </c>
      <c r="J9758">
        <v>202.23</v>
      </c>
    </row>
    <row r="9759" spans="1:10" x14ac:dyDescent="0.2">
      <c r="A9759" t="s">
        <v>9941</v>
      </c>
      <c r="B9759" t="s">
        <v>34863</v>
      </c>
      <c r="I9759" t="s">
        <v>4</v>
      </c>
      <c r="J9759">
        <v>608.79999999999995</v>
      </c>
    </row>
    <row r="9760" spans="1:10" x14ac:dyDescent="0.2">
      <c r="A9760" t="s">
        <v>9942</v>
      </c>
      <c r="B9760" t="s">
        <v>34863</v>
      </c>
      <c r="I9760" t="s">
        <v>4</v>
      </c>
      <c r="J9760">
        <v>589.53</v>
      </c>
    </row>
    <row r="9761" spans="1:10" x14ac:dyDescent="0.2">
      <c r="A9761" t="s">
        <v>9943</v>
      </c>
      <c r="B9761" t="s">
        <v>34864</v>
      </c>
      <c r="I9761" t="s">
        <v>4</v>
      </c>
      <c r="J9761">
        <v>227.85</v>
      </c>
    </row>
    <row r="9762" spans="1:10" x14ac:dyDescent="0.2">
      <c r="A9762" t="s">
        <v>9944</v>
      </c>
      <c r="B9762" t="s">
        <v>34864</v>
      </c>
      <c r="I9762" t="s">
        <v>4</v>
      </c>
      <c r="J9762">
        <v>227.85</v>
      </c>
    </row>
    <row r="9763" spans="1:10" x14ac:dyDescent="0.2">
      <c r="A9763" t="s">
        <v>9945</v>
      </c>
      <c r="B9763" t="s">
        <v>34865</v>
      </c>
      <c r="I9763" t="s">
        <v>4</v>
      </c>
      <c r="J9763">
        <v>634.41999999999996</v>
      </c>
    </row>
    <row r="9764" spans="1:10" x14ac:dyDescent="0.2">
      <c r="A9764" t="s">
        <v>9946</v>
      </c>
      <c r="B9764" t="s">
        <v>34865</v>
      </c>
      <c r="I9764" t="s">
        <v>4</v>
      </c>
      <c r="J9764">
        <v>615.15</v>
      </c>
    </row>
    <row r="9765" spans="1:10" x14ac:dyDescent="0.2">
      <c r="A9765" t="s">
        <v>9947</v>
      </c>
      <c r="B9765" t="s">
        <v>34866</v>
      </c>
      <c r="I9765" t="s">
        <v>4</v>
      </c>
      <c r="J9765">
        <v>273</v>
      </c>
    </row>
    <row r="9766" spans="1:10" x14ac:dyDescent="0.2">
      <c r="A9766" t="s">
        <v>9948</v>
      </c>
      <c r="B9766" t="s">
        <v>34866</v>
      </c>
      <c r="I9766" t="s">
        <v>4</v>
      </c>
      <c r="J9766">
        <v>273</v>
      </c>
    </row>
    <row r="9767" spans="1:10" x14ac:dyDescent="0.2">
      <c r="A9767" t="s">
        <v>9949</v>
      </c>
      <c r="B9767" t="s">
        <v>34867</v>
      </c>
      <c r="I9767" t="s">
        <v>4</v>
      </c>
      <c r="J9767">
        <v>336.3</v>
      </c>
    </row>
    <row r="9768" spans="1:10" x14ac:dyDescent="0.2">
      <c r="A9768" t="s">
        <v>9950</v>
      </c>
      <c r="B9768" t="s">
        <v>34867</v>
      </c>
      <c r="I9768" t="s">
        <v>4</v>
      </c>
      <c r="J9768">
        <v>336.3</v>
      </c>
    </row>
    <row r="9769" spans="1:10" x14ac:dyDescent="0.2">
      <c r="A9769" t="s">
        <v>9951</v>
      </c>
      <c r="B9769" t="s">
        <v>34868</v>
      </c>
      <c r="I9769" t="s">
        <v>4</v>
      </c>
      <c r="J9769">
        <v>163.15</v>
      </c>
    </row>
    <row r="9770" spans="1:10" x14ac:dyDescent="0.2">
      <c r="A9770" t="s">
        <v>9952</v>
      </c>
      <c r="B9770" t="s">
        <v>34868</v>
      </c>
      <c r="I9770" t="s">
        <v>4</v>
      </c>
      <c r="J9770">
        <v>163.15</v>
      </c>
    </row>
    <row r="9771" spans="1:10" x14ac:dyDescent="0.2">
      <c r="A9771" t="s">
        <v>9953</v>
      </c>
      <c r="B9771" t="s">
        <v>34869</v>
      </c>
      <c r="I9771" t="s">
        <v>4</v>
      </c>
      <c r="J9771">
        <v>325.5</v>
      </c>
    </row>
    <row r="9772" spans="1:10" x14ac:dyDescent="0.2">
      <c r="A9772" t="s">
        <v>9954</v>
      </c>
      <c r="B9772" t="s">
        <v>34869</v>
      </c>
      <c r="I9772" t="s">
        <v>4</v>
      </c>
      <c r="J9772">
        <v>325.5</v>
      </c>
    </row>
    <row r="9773" spans="1:10" x14ac:dyDescent="0.2">
      <c r="A9773" t="s">
        <v>9955</v>
      </c>
      <c r="B9773" t="s">
        <v>34870</v>
      </c>
      <c r="I9773" t="s">
        <v>4</v>
      </c>
      <c r="J9773">
        <v>355.85</v>
      </c>
    </row>
    <row r="9774" spans="1:10" x14ac:dyDescent="0.2">
      <c r="A9774" t="s">
        <v>9956</v>
      </c>
      <c r="B9774" t="s">
        <v>34870</v>
      </c>
      <c r="I9774" t="s">
        <v>4</v>
      </c>
      <c r="J9774">
        <v>355.85</v>
      </c>
    </row>
    <row r="9775" spans="1:10" x14ac:dyDescent="0.2">
      <c r="A9775" t="s">
        <v>9957</v>
      </c>
      <c r="B9775" t="s">
        <v>34871</v>
      </c>
      <c r="I9775" t="s">
        <v>4</v>
      </c>
      <c r="J9775">
        <v>210.34</v>
      </c>
    </row>
    <row r="9776" spans="1:10" x14ac:dyDescent="0.2">
      <c r="A9776" t="s">
        <v>9958</v>
      </c>
      <c r="B9776" t="s">
        <v>34871</v>
      </c>
      <c r="I9776" t="s">
        <v>4</v>
      </c>
      <c r="J9776">
        <v>210.34</v>
      </c>
    </row>
    <row r="9777" spans="1:10" x14ac:dyDescent="0.2">
      <c r="A9777" t="s">
        <v>9959</v>
      </c>
      <c r="B9777" t="s">
        <v>34872</v>
      </c>
      <c r="I9777" t="s">
        <v>3</v>
      </c>
      <c r="J9777">
        <v>34.69</v>
      </c>
    </row>
    <row r="9778" spans="1:10" x14ac:dyDescent="0.2">
      <c r="A9778" t="s">
        <v>9960</v>
      </c>
      <c r="B9778" t="s">
        <v>34872</v>
      </c>
      <c r="I9778" t="s">
        <v>3</v>
      </c>
      <c r="J9778">
        <v>31.52</v>
      </c>
    </row>
    <row r="9779" spans="1:10" x14ac:dyDescent="0.2">
      <c r="A9779" t="s">
        <v>9961</v>
      </c>
      <c r="B9779" t="s">
        <v>34873</v>
      </c>
      <c r="I9779" t="s">
        <v>3</v>
      </c>
      <c r="J9779">
        <v>38.79</v>
      </c>
    </row>
    <row r="9780" spans="1:10" x14ac:dyDescent="0.2">
      <c r="A9780" t="s">
        <v>9962</v>
      </c>
      <c r="B9780" t="s">
        <v>34873</v>
      </c>
      <c r="I9780" t="s">
        <v>3</v>
      </c>
      <c r="J9780">
        <v>35.619999999999997</v>
      </c>
    </row>
    <row r="9781" spans="1:10" x14ac:dyDescent="0.2">
      <c r="A9781" t="s">
        <v>9963</v>
      </c>
      <c r="B9781" t="s">
        <v>34874</v>
      </c>
      <c r="I9781" t="s">
        <v>3</v>
      </c>
      <c r="J9781">
        <v>42.27</v>
      </c>
    </row>
    <row r="9782" spans="1:10" x14ac:dyDescent="0.2">
      <c r="A9782" t="s">
        <v>9964</v>
      </c>
      <c r="B9782" t="s">
        <v>34874</v>
      </c>
      <c r="I9782" t="s">
        <v>3</v>
      </c>
      <c r="J9782">
        <v>39.1</v>
      </c>
    </row>
    <row r="9783" spans="1:10" x14ac:dyDescent="0.2">
      <c r="A9783" t="s">
        <v>9965</v>
      </c>
      <c r="B9783" t="s">
        <v>34875</v>
      </c>
      <c r="I9783" t="s">
        <v>3</v>
      </c>
      <c r="J9783">
        <v>49.83</v>
      </c>
    </row>
    <row r="9784" spans="1:10" x14ac:dyDescent="0.2">
      <c r="A9784" t="s">
        <v>9966</v>
      </c>
      <c r="B9784" t="s">
        <v>34875</v>
      </c>
      <c r="I9784" t="s">
        <v>3</v>
      </c>
      <c r="J9784">
        <v>46.66</v>
      </c>
    </row>
    <row r="9785" spans="1:10" x14ac:dyDescent="0.2">
      <c r="A9785" t="s">
        <v>9967</v>
      </c>
      <c r="B9785" t="s">
        <v>34876</v>
      </c>
      <c r="I9785" t="s">
        <v>3</v>
      </c>
      <c r="J9785">
        <v>70.599999999999994</v>
      </c>
    </row>
    <row r="9786" spans="1:10" x14ac:dyDescent="0.2">
      <c r="A9786" t="s">
        <v>9968</v>
      </c>
      <c r="B9786" t="s">
        <v>34876</v>
      </c>
      <c r="I9786" t="s">
        <v>3</v>
      </c>
      <c r="J9786">
        <v>67.37</v>
      </c>
    </row>
    <row r="9787" spans="1:10" x14ac:dyDescent="0.2">
      <c r="A9787" t="s">
        <v>9969</v>
      </c>
      <c r="B9787" t="s">
        <v>34877</v>
      </c>
      <c r="I9787" t="s">
        <v>3</v>
      </c>
      <c r="J9787">
        <v>638.6</v>
      </c>
    </row>
    <row r="9788" spans="1:10" x14ac:dyDescent="0.2">
      <c r="A9788" t="s">
        <v>9970</v>
      </c>
      <c r="B9788" t="s">
        <v>34877</v>
      </c>
      <c r="I9788" t="s">
        <v>3</v>
      </c>
      <c r="J9788">
        <v>608.16999999999996</v>
      </c>
    </row>
    <row r="9789" spans="1:10" x14ac:dyDescent="0.2">
      <c r="A9789" t="s">
        <v>9971</v>
      </c>
      <c r="B9789" t="s">
        <v>34878</v>
      </c>
      <c r="I9789" t="s">
        <v>3</v>
      </c>
      <c r="J9789">
        <v>625.80999999999995</v>
      </c>
    </row>
    <row r="9790" spans="1:10" x14ac:dyDescent="0.2">
      <c r="A9790" t="s">
        <v>9972</v>
      </c>
      <c r="B9790" t="s">
        <v>34878</v>
      </c>
      <c r="I9790" t="s">
        <v>3</v>
      </c>
      <c r="J9790">
        <v>595.38</v>
      </c>
    </row>
    <row r="9791" spans="1:10" x14ac:dyDescent="0.2">
      <c r="A9791" t="s">
        <v>9973</v>
      </c>
      <c r="B9791" t="s">
        <v>34879</v>
      </c>
      <c r="I9791" t="s">
        <v>3</v>
      </c>
      <c r="J9791">
        <v>624.66999999999996</v>
      </c>
    </row>
    <row r="9792" spans="1:10" x14ac:dyDescent="0.2">
      <c r="A9792" t="s">
        <v>9974</v>
      </c>
      <c r="B9792" t="s">
        <v>34879</v>
      </c>
      <c r="I9792" t="s">
        <v>3</v>
      </c>
      <c r="J9792">
        <v>594.25</v>
      </c>
    </row>
    <row r="9793" spans="1:10" x14ac:dyDescent="0.2">
      <c r="A9793" t="s">
        <v>9975</v>
      </c>
      <c r="B9793" t="s">
        <v>34880</v>
      </c>
      <c r="I9793" t="s">
        <v>113</v>
      </c>
      <c r="J9793">
        <v>52.91</v>
      </c>
    </row>
    <row r="9794" spans="1:10" x14ac:dyDescent="0.2">
      <c r="A9794" t="s">
        <v>9976</v>
      </c>
      <c r="B9794" t="s">
        <v>34880</v>
      </c>
      <c r="I9794" t="s">
        <v>113</v>
      </c>
      <c r="J9794">
        <v>48.43</v>
      </c>
    </row>
    <row r="9795" spans="1:10" x14ac:dyDescent="0.2">
      <c r="A9795" t="s">
        <v>9977</v>
      </c>
      <c r="B9795" t="s">
        <v>34881</v>
      </c>
      <c r="I9795" t="s">
        <v>113</v>
      </c>
      <c r="J9795">
        <v>29.19</v>
      </c>
    </row>
    <row r="9796" spans="1:10" x14ac:dyDescent="0.2">
      <c r="A9796" t="s">
        <v>9978</v>
      </c>
      <c r="B9796" t="s">
        <v>34881</v>
      </c>
      <c r="I9796" t="s">
        <v>113</v>
      </c>
      <c r="J9796">
        <v>26.84</v>
      </c>
    </row>
    <row r="9797" spans="1:10" x14ac:dyDescent="0.2">
      <c r="A9797" t="s">
        <v>9979</v>
      </c>
      <c r="B9797" t="s">
        <v>34882</v>
      </c>
      <c r="I9797" t="s">
        <v>4</v>
      </c>
      <c r="J9797">
        <v>110.24</v>
      </c>
    </row>
    <row r="9798" spans="1:10" x14ac:dyDescent="0.2">
      <c r="A9798" t="s">
        <v>9980</v>
      </c>
      <c r="B9798" t="s">
        <v>34882</v>
      </c>
      <c r="I9798" t="s">
        <v>4</v>
      </c>
      <c r="J9798">
        <v>102.87</v>
      </c>
    </row>
    <row r="9799" spans="1:10" x14ac:dyDescent="0.2">
      <c r="A9799" t="s">
        <v>9981</v>
      </c>
      <c r="B9799" t="s">
        <v>34883</v>
      </c>
      <c r="I9799" t="s">
        <v>4</v>
      </c>
      <c r="J9799">
        <v>188.21</v>
      </c>
    </row>
    <row r="9800" spans="1:10" x14ac:dyDescent="0.2">
      <c r="A9800" t="s">
        <v>9982</v>
      </c>
      <c r="B9800" t="s">
        <v>34883</v>
      </c>
      <c r="I9800" t="s">
        <v>4</v>
      </c>
      <c r="J9800">
        <v>176.48</v>
      </c>
    </row>
    <row r="9801" spans="1:10" x14ac:dyDescent="0.2">
      <c r="A9801" t="s">
        <v>9983</v>
      </c>
      <c r="B9801" t="s">
        <v>34884</v>
      </c>
      <c r="I9801" t="s">
        <v>4</v>
      </c>
      <c r="J9801">
        <v>84.8</v>
      </c>
    </row>
    <row r="9802" spans="1:10" x14ac:dyDescent="0.2">
      <c r="A9802" t="s">
        <v>9984</v>
      </c>
      <c r="B9802" t="s">
        <v>34884</v>
      </c>
      <c r="I9802" t="s">
        <v>4</v>
      </c>
      <c r="J9802">
        <v>79.13</v>
      </c>
    </row>
    <row r="9803" spans="1:10" x14ac:dyDescent="0.2">
      <c r="A9803" t="s">
        <v>9985</v>
      </c>
      <c r="B9803" t="s">
        <v>34885</v>
      </c>
      <c r="I9803" t="s">
        <v>4</v>
      </c>
      <c r="J9803">
        <v>144.78</v>
      </c>
    </row>
    <row r="9804" spans="1:10" x14ac:dyDescent="0.2">
      <c r="A9804" t="s">
        <v>9986</v>
      </c>
      <c r="B9804" t="s">
        <v>34885</v>
      </c>
      <c r="I9804" t="s">
        <v>4</v>
      </c>
      <c r="J9804">
        <v>135.75</v>
      </c>
    </row>
    <row r="9805" spans="1:10" x14ac:dyDescent="0.2">
      <c r="A9805" t="s">
        <v>9987</v>
      </c>
      <c r="B9805" t="s">
        <v>34886</v>
      </c>
      <c r="I9805" t="s">
        <v>4</v>
      </c>
      <c r="J9805">
        <v>72.08</v>
      </c>
    </row>
    <row r="9806" spans="1:10" x14ac:dyDescent="0.2">
      <c r="A9806" t="s">
        <v>9988</v>
      </c>
      <c r="B9806" t="s">
        <v>34886</v>
      </c>
      <c r="I9806" t="s">
        <v>4</v>
      </c>
      <c r="J9806">
        <v>67.260000000000005</v>
      </c>
    </row>
    <row r="9807" spans="1:10" x14ac:dyDescent="0.2">
      <c r="A9807" t="s">
        <v>9989</v>
      </c>
      <c r="B9807" t="s">
        <v>34887</v>
      </c>
      <c r="I9807" t="s">
        <v>4</v>
      </c>
      <c r="J9807">
        <v>123.06</v>
      </c>
    </row>
    <row r="9808" spans="1:10" x14ac:dyDescent="0.2">
      <c r="A9808" t="s">
        <v>9990</v>
      </c>
      <c r="B9808" t="s">
        <v>34887</v>
      </c>
      <c r="I9808" t="s">
        <v>4</v>
      </c>
      <c r="J9808">
        <v>115.39</v>
      </c>
    </row>
    <row r="9809" spans="1:10" x14ac:dyDescent="0.2">
      <c r="A9809" t="s">
        <v>9991</v>
      </c>
      <c r="B9809" t="s">
        <v>34888</v>
      </c>
      <c r="I9809" t="s">
        <v>5</v>
      </c>
      <c r="J9809">
        <v>29.27</v>
      </c>
    </row>
    <row r="9810" spans="1:10" x14ac:dyDescent="0.2">
      <c r="A9810" t="s">
        <v>9992</v>
      </c>
      <c r="B9810" t="s">
        <v>34888</v>
      </c>
      <c r="I9810" t="s">
        <v>5</v>
      </c>
      <c r="J9810">
        <v>25.36</v>
      </c>
    </row>
    <row r="9811" spans="1:10" x14ac:dyDescent="0.2">
      <c r="A9811" t="s">
        <v>9993</v>
      </c>
      <c r="B9811" t="s">
        <v>34889</v>
      </c>
      <c r="I9811" t="s">
        <v>4</v>
      </c>
      <c r="J9811">
        <v>32.1</v>
      </c>
    </row>
    <row r="9812" spans="1:10" x14ac:dyDescent="0.2">
      <c r="A9812" t="s">
        <v>9994</v>
      </c>
      <c r="B9812" t="s">
        <v>34889</v>
      </c>
      <c r="I9812" t="s">
        <v>4</v>
      </c>
      <c r="J9812">
        <v>30.77</v>
      </c>
    </row>
    <row r="9813" spans="1:10" x14ac:dyDescent="0.2">
      <c r="A9813" t="s">
        <v>144</v>
      </c>
      <c r="B9813" t="s">
        <v>34890</v>
      </c>
      <c r="I9813" t="s">
        <v>113</v>
      </c>
      <c r="J9813">
        <v>7.27</v>
      </c>
    </row>
    <row r="9814" spans="1:10" x14ac:dyDescent="0.2">
      <c r="A9814" t="s">
        <v>9995</v>
      </c>
      <c r="B9814" t="s">
        <v>34890</v>
      </c>
      <c r="I9814" t="s">
        <v>113</v>
      </c>
      <c r="J9814">
        <v>7.27</v>
      </c>
    </row>
    <row r="9815" spans="1:10" x14ac:dyDescent="0.2">
      <c r="A9815" t="s">
        <v>9996</v>
      </c>
      <c r="B9815" t="s">
        <v>34891</v>
      </c>
      <c r="I9815" t="s">
        <v>113</v>
      </c>
      <c r="J9815">
        <v>8.1300000000000008</v>
      </c>
    </row>
    <row r="9816" spans="1:10" x14ac:dyDescent="0.2">
      <c r="A9816" t="s">
        <v>9997</v>
      </c>
      <c r="B9816" t="s">
        <v>34891</v>
      </c>
      <c r="I9816" t="s">
        <v>113</v>
      </c>
      <c r="J9816">
        <v>8.1300000000000008</v>
      </c>
    </row>
    <row r="9817" spans="1:10" x14ac:dyDescent="0.2">
      <c r="A9817" t="s">
        <v>9998</v>
      </c>
      <c r="B9817" t="s">
        <v>34892</v>
      </c>
      <c r="I9817" t="s">
        <v>113</v>
      </c>
      <c r="J9817">
        <v>9.08</v>
      </c>
    </row>
    <row r="9818" spans="1:10" x14ac:dyDescent="0.2">
      <c r="A9818" t="s">
        <v>9999</v>
      </c>
      <c r="B9818" t="s">
        <v>34892</v>
      </c>
      <c r="I9818" t="s">
        <v>113</v>
      </c>
      <c r="J9818">
        <v>9.08</v>
      </c>
    </row>
    <row r="9819" spans="1:10" x14ac:dyDescent="0.2">
      <c r="A9819" t="s">
        <v>24836</v>
      </c>
      <c r="B9819" t="s">
        <v>34893</v>
      </c>
      <c r="I9819" t="s">
        <v>113</v>
      </c>
      <c r="J9819">
        <v>7.26</v>
      </c>
    </row>
    <row r="9820" spans="1:10" x14ac:dyDescent="0.2">
      <c r="A9820" t="s">
        <v>24837</v>
      </c>
      <c r="B9820" t="s">
        <v>34893</v>
      </c>
      <c r="I9820" t="s">
        <v>113</v>
      </c>
      <c r="J9820">
        <v>7.26</v>
      </c>
    </row>
    <row r="9821" spans="1:10" x14ac:dyDescent="0.2">
      <c r="A9821" t="s">
        <v>10000</v>
      </c>
      <c r="B9821" t="s">
        <v>34894</v>
      </c>
      <c r="I9821" t="s">
        <v>113</v>
      </c>
      <c r="J9821">
        <v>7.21</v>
      </c>
    </row>
    <row r="9822" spans="1:10" x14ac:dyDescent="0.2">
      <c r="A9822" t="s">
        <v>10001</v>
      </c>
      <c r="B9822" t="s">
        <v>34894</v>
      </c>
      <c r="I9822" t="s">
        <v>113</v>
      </c>
      <c r="J9822">
        <v>7.21</v>
      </c>
    </row>
    <row r="9823" spans="1:10" x14ac:dyDescent="0.2">
      <c r="A9823" t="s">
        <v>10002</v>
      </c>
      <c r="B9823" t="s">
        <v>34895</v>
      </c>
      <c r="I9823" t="s">
        <v>20</v>
      </c>
      <c r="J9823">
        <v>1851.81</v>
      </c>
    </row>
    <row r="9824" spans="1:10" x14ac:dyDescent="0.2">
      <c r="A9824" t="s">
        <v>10003</v>
      </c>
      <c r="B9824" t="s">
        <v>34895</v>
      </c>
      <c r="I9824" t="s">
        <v>20</v>
      </c>
      <c r="J9824">
        <v>1805.21</v>
      </c>
    </row>
    <row r="9825" spans="1:10" x14ac:dyDescent="0.2">
      <c r="A9825" t="s">
        <v>10004</v>
      </c>
      <c r="B9825" t="s">
        <v>34896</v>
      </c>
      <c r="I9825" t="s">
        <v>20</v>
      </c>
      <c r="J9825">
        <v>1481.44</v>
      </c>
    </row>
    <row r="9826" spans="1:10" x14ac:dyDescent="0.2">
      <c r="A9826" t="s">
        <v>10005</v>
      </c>
      <c r="B9826" t="s">
        <v>34896</v>
      </c>
      <c r="I9826" t="s">
        <v>20</v>
      </c>
      <c r="J9826">
        <v>1444.17</v>
      </c>
    </row>
    <row r="9827" spans="1:10" x14ac:dyDescent="0.2">
      <c r="A9827" t="s">
        <v>10006</v>
      </c>
      <c r="B9827" t="s">
        <v>34897</v>
      </c>
      <c r="I9827" t="s">
        <v>20</v>
      </c>
      <c r="J9827">
        <v>1296.26</v>
      </c>
    </row>
    <row r="9828" spans="1:10" x14ac:dyDescent="0.2">
      <c r="A9828" t="s">
        <v>10007</v>
      </c>
      <c r="B9828" t="s">
        <v>34897</v>
      </c>
      <c r="I9828" t="s">
        <v>20</v>
      </c>
      <c r="J9828">
        <v>1263.6400000000001</v>
      </c>
    </row>
    <row r="9829" spans="1:10" x14ac:dyDescent="0.2">
      <c r="A9829" t="s">
        <v>10008</v>
      </c>
      <c r="B9829" t="s">
        <v>34898</v>
      </c>
      <c r="I9829" t="s">
        <v>20</v>
      </c>
      <c r="J9829">
        <v>1037.01</v>
      </c>
    </row>
    <row r="9830" spans="1:10" x14ac:dyDescent="0.2">
      <c r="A9830" t="s">
        <v>10009</v>
      </c>
      <c r="B9830" t="s">
        <v>34898</v>
      </c>
      <c r="I9830" t="s">
        <v>20</v>
      </c>
      <c r="J9830">
        <v>1010.91</v>
      </c>
    </row>
    <row r="9831" spans="1:10" x14ac:dyDescent="0.2">
      <c r="A9831" t="s">
        <v>10010</v>
      </c>
      <c r="B9831" t="s">
        <v>34899</v>
      </c>
      <c r="I9831" t="s">
        <v>20</v>
      </c>
      <c r="J9831">
        <v>2551.1</v>
      </c>
    </row>
    <row r="9832" spans="1:10" x14ac:dyDescent="0.2">
      <c r="A9832" t="s">
        <v>10011</v>
      </c>
      <c r="B9832" t="s">
        <v>34899</v>
      </c>
      <c r="I9832" t="s">
        <v>20</v>
      </c>
      <c r="J9832">
        <v>2504.5</v>
      </c>
    </row>
    <row r="9833" spans="1:10" x14ac:dyDescent="0.2">
      <c r="A9833" t="s">
        <v>10012</v>
      </c>
      <c r="B9833" t="s">
        <v>34900</v>
      </c>
      <c r="I9833" t="s">
        <v>20</v>
      </c>
      <c r="J9833">
        <v>2040.88</v>
      </c>
    </row>
    <row r="9834" spans="1:10" x14ac:dyDescent="0.2">
      <c r="A9834" t="s">
        <v>10013</v>
      </c>
      <c r="B9834" t="s">
        <v>34900</v>
      </c>
      <c r="I9834" t="s">
        <v>20</v>
      </c>
      <c r="J9834">
        <v>2003.6</v>
      </c>
    </row>
    <row r="9835" spans="1:10" x14ac:dyDescent="0.2">
      <c r="A9835" t="s">
        <v>10014</v>
      </c>
      <c r="B9835" t="s">
        <v>34901</v>
      </c>
      <c r="I9835" t="s">
        <v>20</v>
      </c>
      <c r="J9835">
        <v>1785.77</v>
      </c>
    </row>
    <row r="9836" spans="1:10" x14ac:dyDescent="0.2">
      <c r="A9836" t="s">
        <v>10015</v>
      </c>
      <c r="B9836" t="s">
        <v>34901</v>
      </c>
      <c r="I9836" t="s">
        <v>20</v>
      </c>
      <c r="J9836">
        <v>1753.15</v>
      </c>
    </row>
    <row r="9837" spans="1:10" x14ac:dyDescent="0.2">
      <c r="A9837" t="s">
        <v>10016</v>
      </c>
      <c r="B9837" t="s">
        <v>34902</v>
      </c>
      <c r="I9837" t="s">
        <v>20</v>
      </c>
      <c r="J9837">
        <v>1428.61</v>
      </c>
    </row>
    <row r="9838" spans="1:10" x14ac:dyDescent="0.2">
      <c r="A9838" t="s">
        <v>10017</v>
      </c>
      <c r="B9838" t="s">
        <v>34902</v>
      </c>
      <c r="I9838" t="s">
        <v>20</v>
      </c>
      <c r="J9838">
        <v>1402.52</v>
      </c>
    </row>
    <row r="9839" spans="1:10" x14ac:dyDescent="0.2">
      <c r="A9839" t="s">
        <v>10018</v>
      </c>
      <c r="B9839" t="s">
        <v>34903</v>
      </c>
      <c r="I9839" t="s">
        <v>20</v>
      </c>
      <c r="J9839">
        <v>636.55999999999995</v>
      </c>
    </row>
    <row r="9840" spans="1:10" x14ac:dyDescent="0.2">
      <c r="A9840" t="s">
        <v>10019</v>
      </c>
      <c r="B9840" t="s">
        <v>34903</v>
      </c>
      <c r="I9840" t="s">
        <v>20</v>
      </c>
      <c r="J9840">
        <v>625.59</v>
      </c>
    </row>
    <row r="9841" spans="1:10" x14ac:dyDescent="0.2">
      <c r="A9841" t="s">
        <v>10020</v>
      </c>
      <c r="B9841" t="s">
        <v>34904</v>
      </c>
      <c r="I9841" t="s">
        <v>20</v>
      </c>
      <c r="J9841">
        <v>647.05999999999995</v>
      </c>
    </row>
    <row r="9842" spans="1:10" x14ac:dyDescent="0.2">
      <c r="A9842" t="s">
        <v>10021</v>
      </c>
      <c r="B9842" t="s">
        <v>34904</v>
      </c>
      <c r="I9842" t="s">
        <v>20</v>
      </c>
      <c r="J9842">
        <v>636.09</v>
      </c>
    </row>
    <row r="9843" spans="1:10" x14ac:dyDescent="0.2">
      <c r="A9843" t="s">
        <v>10022</v>
      </c>
      <c r="B9843" t="s">
        <v>34905</v>
      </c>
      <c r="I9843" t="s">
        <v>20</v>
      </c>
      <c r="J9843">
        <v>652.30999999999995</v>
      </c>
    </row>
    <row r="9844" spans="1:10" x14ac:dyDescent="0.2">
      <c r="A9844" t="s">
        <v>10023</v>
      </c>
      <c r="B9844" t="s">
        <v>34905</v>
      </c>
      <c r="I9844" t="s">
        <v>20</v>
      </c>
      <c r="J9844">
        <v>641.34</v>
      </c>
    </row>
    <row r="9845" spans="1:10" x14ac:dyDescent="0.2">
      <c r="A9845" t="s">
        <v>10024</v>
      </c>
      <c r="B9845" t="s">
        <v>34906</v>
      </c>
      <c r="I9845" t="s">
        <v>20</v>
      </c>
      <c r="J9845">
        <v>694.31</v>
      </c>
    </row>
    <row r="9846" spans="1:10" x14ac:dyDescent="0.2">
      <c r="A9846" t="s">
        <v>10025</v>
      </c>
      <c r="B9846" t="s">
        <v>34906</v>
      </c>
      <c r="I9846" t="s">
        <v>20</v>
      </c>
      <c r="J9846">
        <v>683.34</v>
      </c>
    </row>
    <row r="9847" spans="1:10" x14ac:dyDescent="0.2">
      <c r="A9847" t="s">
        <v>10026</v>
      </c>
      <c r="B9847" t="s">
        <v>34907</v>
      </c>
      <c r="I9847" t="s">
        <v>20</v>
      </c>
      <c r="J9847">
        <v>715.31</v>
      </c>
    </row>
    <row r="9848" spans="1:10" x14ac:dyDescent="0.2">
      <c r="A9848" t="s">
        <v>10027</v>
      </c>
      <c r="B9848" t="s">
        <v>34907</v>
      </c>
      <c r="I9848" t="s">
        <v>20</v>
      </c>
      <c r="J9848">
        <v>704.34</v>
      </c>
    </row>
    <row r="9849" spans="1:10" x14ac:dyDescent="0.2">
      <c r="A9849" t="s">
        <v>10028</v>
      </c>
      <c r="B9849" t="s">
        <v>34908</v>
      </c>
      <c r="I9849" t="s">
        <v>20</v>
      </c>
      <c r="J9849">
        <v>746.81</v>
      </c>
    </row>
    <row r="9850" spans="1:10" x14ac:dyDescent="0.2">
      <c r="A9850" t="s">
        <v>10029</v>
      </c>
      <c r="B9850" t="s">
        <v>34908</v>
      </c>
      <c r="I9850" t="s">
        <v>20</v>
      </c>
      <c r="J9850">
        <v>735.84</v>
      </c>
    </row>
    <row r="9851" spans="1:10" x14ac:dyDescent="0.2">
      <c r="A9851" t="s">
        <v>10030</v>
      </c>
      <c r="B9851" t="s">
        <v>34909</v>
      </c>
      <c r="I9851" t="s">
        <v>3</v>
      </c>
      <c r="J9851">
        <v>75.94</v>
      </c>
    </row>
    <row r="9852" spans="1:10" x14ac:dyDescent="0.2">
      <c r="A9852" t="s">
        <v>10031</v>
      </c>
      <c r="B9852" t="s">
        <v>34909</v>
      </c>
      <c r="I9852" t="s">
        <v>3</v>
      </c>
      <c r="J9852">
        <v>70.98</v>
      </c>
    </row>
    <row r="9853" spans="1:10" x14ac:dyDescent="0.2">
      <c r="A9853" t="s">
        <v>10032</v>
      </c>
      <c r="B9853" t="s">
        <v>34910</v>
      </c>
      <c r="I9853" t="s">
        <v>3</v>
      </c>
      <c r="J9853">
        <v>3.38</v>
      </c>
    </row>
    <row r="9854" spans="1:10" x14ac:dyDescent="0.2">
      <c r="A9854" t="s">
        <v>10033</v>
      </c>
      <c r="B9854" t="s">
        <v>34910</v>
      </c>
      <c r="I9854" t="s">
        <v>3</v>
      </c>
      <c r="J9854">
        <v>2.93</v>
      </c>
    </row>
    <row r="9855" spans="1:10" x14ac:dyDescent="0.2">
      <c r="A9855" t="s">
        <v>10034</v>
      </c>
      <c r="B9855" t="s">
        <v>34911</v>
      </c>
      <c r="I9855" t="s">
        <v>3</v>
      </c>
      <c r="J9855">
        <v>14.38</v>
      </c>
    </row>
    <row r="9856" spans="1:10" x14ac:dyDescent="0.2">
      <c r="A9856" t="s">
        <v>10035</v>
      </c>
      <c r="B9856" t="s">
        <v>34911</v>
      </c>
      <c r="I9856" t="s">
        <v>3</v>
      </c>
      <c r="J9856">
        <v>12.48</v>
      </c>
    </row>
    <row r="9857" spans="1:10" x14ac:dyDescent="0.2">
      <c r="A9857" t="s">
        <v>10036</v>
      </c>
      <c r="B9857" t="s">
        <v>34912</v>
      </c>
      <c r="I9857" t="s">
        <v>3</v>
      </c>
      <c r="J9857">
        <v>168.09</v>
      </c>
    </row>
    <row r="9858" spans="1:10" x14ac:dyDescent="0.2">
      <c r="A9858" t="s">
        <v>10037</v>
      </c>
      <c r="B9858" t="s">
        <v>34912</v>
      </c>
      <c r="I9858" t="s">
        <v>3</v>
      </c>
      <c r="J9858">
        <v>151.22999999999999</v>
      </c>
    </row>
    <row r="9859" spans="1:10" x14ac:dyDescent="0.2">
      <c r="A9859" t="s">
        <v>10038</v>
      </c>
      <c r="B9859" t="s">
        <v>34913</v>
      </c>
      <c r="I9859" t="s">
        <v>3</v>
      </c>
      <c r="J9859">
        <v>166.28</v>
      </c>
    </row>
    <row r="9860" spans="1:10" x14ac:dyDescent="0.2">
      <c r="A9860" t="s">
        <v>10039</v>
      </c>
      <c r="B9860" t="s">
        <v>34913</v>
      </c>
      <c r="I9860" t="s">
        <v>3</v>
      </c>
      <c r="J9860">
        <v>149.76</v>
      </c>
    </row>
    <row r="9861" spans="1:10" x14ac:dyDescent="0.2">
      <c r="A9861" t="s">
        <v>10040</v>
      </c>
      <c r="B9861" t="s">
        <v>34914</v>
      </c>
      <c r="I9861" t="s">
        <v>3</v>
      </c>
      <c r="J9861">
        <v>310.82</v>
      </c>
    </row>
    <row r="9862" spans="1:10" x14ac:dyDescent="0.2">
      <c r="A9862" t="s">
        <v>10041</v>
      </c>
      <c r="B9862" t="s">
        <v>34914</v>
      </c>
      <c r="I9862" t="s">
        <v>3</v>
      </c>
      <c r="J9862">
        <v>301.45999999999998</v>
      </c>
    </row>
    <row r="9863" spans="1:10" x14ac:dyDescent="0.2">
      <c r="A9863" t="s">
        <v>10042</v>
      </c>
      <c r="B9863" t="s">
        <v>34915</v>
      </c>
      <c r="I9863" t="s">
        <v>3</v>
      </c>
      <c r="J9863">
        <v>796.37</v>
      </c>
    </row>
    <row r="9864" spans="1:10" x14ac:dyDescent="0.2">
      <c r="A9864" t="s">
        <v>10043</v>
      </c>
      <c r="B9864" t="s">
        <v>34915</v>
      </c>
      <c r="I9864" t="s">
        <v>3</v>
      </c>
      <c r="J9864">
        <v>782.88</v>
      </c>
    </row>
    <row r="9865" spans="1:10" x14ac:dyDescent="0.2">
      <c r="A9865" t="s">
        <v>10044</v>
      </c>
      <c r="B9865" t="s">
        <v>34916</v>
      </c>
      <c r="I9865" t="s">
        <v>3</v>
      </c>
      <c r="J9865">
        <v>754.45</v>
      </c>
    </row>
    <row r="9866" spans="1:10" x14ac:dyDescent="0.2">
      <c r="A9866" t="s">
        <v>10045</v>
      </c>
      <c r="B9866" t="s">
        <v>34916</v>
      </c>
      <c r="I9866" t="s">
        <v>3</v>
      </c>
      <c r="J9866">
        <v>740.97</v>
      </c>
    </row>
    <row r="9867" spans="1:10" x14ac:dyDescent="0.2">
      <c r="A9867" t="s">
        <v>10046</v>
      </c>
      <c r="B9867" t="s">
        <v>34917</v>
      </c>
      <c r="I9867" t="s">
        <v>3</v>
      </c>
      <c r="J9867">
        <v>67.72</v>
      </c>
    </row>
    <row r="9868" spans="1:10" x14ac:dyDescent="0.2">
      <c r="A9868" t="s">
        <v>10047</v>
      </c>
      <c r="B9868" t="s">
        <v>34917</v>
      </c>
      <c r="I9868" t="s">
        <v>3</v>
      </c>
      <c r="J9868">
        <v>64.36</v>
      </c>
    </row>
    <row r="9869" spans="1:10" x14ac:dyDescent="0.2">
      <c r="A9869" t="s">
        <v>10048</v>
      </c>
      <c r="B9869" t="s">
        <v>34918</v>
      </c>
      <c r="I9869" t="s">
        <v>3</v>
      </c>
      <c r="J9869">
        <v>159.01</v>
      </c>
    </row>
    <row r="9870" spans="1:10" x14ac:dyDescent="0.2">
      <c r="A9870" t="s">
        <v>10049</v>
      </c>
      <c r="B9870" t="s">
        <v>34918</v>
      </c>
      <c r="I9870" t="s">
        <v>3</v>
      </c>
      <c r="J9870">
        <v>153.44999999999999</v>
      </c>
    </row>
    <row r="9871" spans="1:10" x14ac:dyDescent="0.2">
      <c r="A9871" t="s">
        <v>10050</v>
      </c>
      <c r="B9871" t="s">
        <v>34919</v>
      </c>
      <c r="I9871" t="s">
        <v>3</v>
      </c>
      <c r="J9871">
        <v>159.97</v>
      </c>
    </row>
    <row r="9872" spans="1:10" x14ac:dyDescent="0.2">
      <c r="A9872" t="s">
        <v>10051</v>
      </c>
      <c r="B9872" t="s">
        <v>34919</v>
      </c>
      <c r="I9872" t="s">
        <v>3</v>
      </c>
      <c r="J9872">
        <v>154.41</v>
      </c>
    </row>
    <row r="9873" spans="1:10" x14ac:dyDescent="0.2">
      <c r="A9873" t="s">
        <v>10052</v>
      </c>
      <c r="B9873" t="s">
        <v>34920</v>
      </c>
      <c r="I9873" t="s">
        <v>3</v>
      </c>
      <c r="J9873">
        <v>160.49</v>
      </c>
    </row>
    <row r="9874" spans="1:10" x14ac:dyDescent="0.2">
      <c r="A9874" t="s">
        <v>10053</v>
      </c>
      <c r="B9874" t="s">
        <v>34920</v>
      </c>
      <c r="I9874" t="s">
        <v>3</v>
      </c>
      <c r="J9874">
        <v>154.94</v>
      </c>
    </row>
    <row r="9875" spans="1:10" x14ac:dyDescent="0.2">
      <c r="A9875" t="s">
        <v>10054</v>
      </c>
      <c r="B9875" t="s">
        <v>34921</v>
      </c>
      <c r="I9875" t="s">
        <v>21502</v>
      </c>
      <c r="J9875">
        <v>162.55000000000001</v>
      </c>
    </row>
    <row r="9876" spans="1:10" x14ac:dyDescent="0.2">
      <c r="A9876" t="s">
        <v>10055</v>
      </c>
      <c r="B9876" t="s">
        <v>34921</v>
      </c>
      <c r="I9876" t="s">
        <v>21502</v>
      </c>
      <c r="J9876">
        <v>156.46</v>
      </c>
    </row>
    <row r="9877" spans="1:10" x14ac:dyDescent="0.2">
      <c r="A9877" t="s">
        <v>10056</v>
      </c>
      <c r="B9877" t="s">
        <v>34922</v>
      </c>
      <c r="I9877" t="s">
        <v>3</v>
      </c>
      <c r="J9877">
        <v>163.79</v>
      </c>
    </row>
    <row r="9878" spans="1:10" x14ac:dyDescent="0.2">
      <c r="A9878" t="s">
        <v>10057</v>
      </c>
      <c r="B9878" t="s">
        <v>34922</v>
      </c>
      <c r="I9878" t="s">
        <v>3</v>
      </c>
      <c r="J9878">
        <v>157.69</v>
      </c>
    </row>
    <row r="9879" spans="1:10" x14ac:dyDescent="0.2">
      <c r="A9879" t="s">
        <v>10058</v>
      </c>
      <c r="B9879" t="s">
        <v>34923</v>
      </c>
      <c r="I9879" t="s">
        <v>3</v>
      </c>
      <c r="J9879">
        <v>164.46</v>
      </c>
    </row>
    <row r="9880" spans="1:10" x14ac:dyDescent="0.2">
      <c r="A9880" t="s">
        <v>10059</v>
      </c>
      <c r="B9880" t="s">
        <v>34923</v>
      </c>
      <c r="I9880" t="s">
        <v>3</v>
      </c>
      <c r="J9880">
        <v>158.36000000000001</v>
      </c>
    </row>
    <row r="9881" spans="1:10" x14ac:dyDescent="0.2">
      <c r="A9881" t="s">
        <v>10060</v>
      </c>
      <c r="B9881" t="s">
        <v>34924</v>
      </c>
      <c r="I9881" t="s">
        <v>3</v>
      </c>
      <c r="J9881">
        <v>184.43</v>
      </c>
    </row>
    <row r="9882" spans="1:10" x14ac:dyDescent="0.2">
      <c r="A9882" t="s">
        <v>10061</v>
      </c>
      <c r="B9882" t="s">
        <v>34924</v>
      </c>
      <c r="I9882" t="s">
        <v>3</v>
      </c>
      <c r="J9882">
        <v>177.79</v>
      </c>
    </row>
    <row r="9883" spans="1:10" x14ac:dyDescent="0.2">
      <c r="A9883" t="s">
        <v>10062</v>
      </c>
      <c r="B9883" t="s">
        <v>34925</v>
      </c>
      <c r="I9883" t="s">
        <v>3</v>
      </c>
      <c r="J9883">
        <v>185.66</v>
      </c>
    </row>
    <row r="9884" spans="1:10" x14ac:dyDescent="0.2">
      <c r="A9884" t="s">
        <v>10063</v>
      </c>
      <c r="B9884" t="s">
        <v>34925</v>
      </c>
      <c r="I9884" t="s">
        <v>3</v>
      </c>
      <c r="J9884">
        <v>179.03</v>
      </c>
    </row>
    <row r="9885" spans="1:10" x14ac:dyDescent="0.2">
      <c r="A9885" t="s">
        <v>10064</v>
      </c>
      <c r="B9885" t="s">
        <v>34926</v>
      </c>
      <c r="I9885" t="s">
        <v>3</v>
      </c>
      <c r="J9885">
        <v>186.34</v>
      </c>
    </row>
    <row r="9886" spans="1:10" x14ac:dyDescent="0.2">
      <c r="A9886" t="s">
        <v>10065</v>
      </c>
      <c r="B9886" t="s">
        <v>34926</v>
      </c>
      <c r="I9886" t="s">
        <v>3</v>
      </c>
      <c r="J9886">
        <v>179.7</v>
      </c>
    </row>
    <row r="9887" spans="1:10" x14ac:dyDescent="0.2">
      <c r="A9887" t="s">
        <v>10066</v>
      </c>
      <c r="B9887" t="s">
        <v>34927</v>
      </c>
      <c r="I9887" t="s">
        <v>3</v>
      </c>
      <c r="J9887">
        <v>240.39</v>
      </c>
    </row>
    <row r="9888" spans="1:10" x14ac:dyDescent="0.2">
      <c r="A9888" t="s">
        <v>10067</v>
      </c>
      <c r="B9888" t="s">
        <v>34927</v>
      </c>
      <c r="I9888" t="s">
        <v>3</v>
      </c>
      <c r="J9888">
        <v>233.57</v>
      </c>
    </row>
    <row r="9889" spans="1:10" x14ac:dyDescent="0.2">
      <c r="A9889" t="s">
        <v>10068</v>
      </c>
      <c r="B9889" t="s">
        <v>34928</v>
      </c>
      <c r="I9889" t="s">
        <v>3</v>
      </c>
      <c r="J9889">
        <v>241.62</v>
      </c>
    </row>
    <row r="9890" spans="1:10" x14ac:dyDescent="0.2">
      <c r="A9890" t="s">
        <v>10069</v>
      </c>
      <c r="B9890" t="s">
        <v>34928</v>
      </c>
      <c r="I9890" t="s">
        <v>3</v>
      </c>
      <c r="J9890">
        <v>234.8</v>
      </c>
    </row>
    <row r="9891" spans="1:10" x14ac:dyDescent="0.2">
      <c r="A9891" t="s">
        <v>10070</v>
      </c>
      <c r="B9891" t="s">
        <v>34929</v>
      </c>
      <c r="I9891" t="s">
        <v>3</v>
      </c>
      <c r="J9891">
        <v>242.29</v>
      </c>
    </row>
    <row r="9892" spans="1:10" x14ac:dyDescent="0.2">
      <c r="A9892" t="s">
        <v>10071</v>
      </c>
      <c r="B9892" t="s">
        <v>34929</v>
      </c>
      <c r="I9892" t="s">
        <v>3</v>
      </c>
      <c r="J9892">
        <v>235.47</v>
      </c>
    </row>
    <row r="9893" spans="1:10" x14ac:dyDescent="0.2">
      <c r="A9893" t="s">
        <v>10072</v>
      </c>
      <c r="B9893" t="s">
        <v>34930</v>
      </c>
      <c r="I9893" t="s">
        <v>3</v>
      </c>
      <c r="J9893">
        <v>499.95</v>
      </c>
    </row>
    <row r="9894" spans="1:10" x14ac:dyDescent="0.2">
      <c r="A9894" t="s">
        <v>10073</v>
      </c>
      <c r="B9894" t="s">
        <v>34930</v>
      </c>
      <c r="I9894" t="s">
        <v>3</v>
      </c>
      <c r="J9894">
        <v>491.61</v>
      </c>
    </row>
    <row r="9895" spans="1:10" x14ac:dyDescent="0.2">
      <c r="A9895" t="s">
        <v>10074</v>
      </c>
      <c r="B9895" t="s">
        <v>34931</v>
      </c>
      <c r="I9895" t="s">
        <v>3</v>
      </c>
      <c r="J9895">
        <v>310.13</v>
      </c>
    </row>
    <row r="9896" spans="1:10" x14ac:dyDescent="0.2">
      <c r="A9896" t="s">
        <v>10075</v>
      </c>
      <c r="B9896" t="s">
        <v>34931</v>
      </c>
      <c r="I9896" t="s">
        <v>3</v>
      </c>
      <c r="J9896">
        <v>304.87</v>
      </c>
    </row>
    <row r="9897" spans="1:10" x14ac:dyDescent="0.2">
      <c r="A9897" t="s">
        <v>10076</v>
      </c>
      <c r="B9897" t="s">
        <v>34932</v>
      </c>
      <c r="I9897" t="s">
        <v>3</v>
      </c>
      <c r="J9897">
        <v>489.65</v>
      </c>
    </row>
    <row r="9898" spans="1:10" x14ac:dyDescent="0.2">
      <c r="A9898" t="s">
        <v>10077</v>
      </c>
      <c r="B9898" t="s">
        <v>34932</v>
      </c>
      <c r="I9898" t="s">
        <v>3</v>
      </c>
      <c r="J9898">
        <v>481.31</v>
      </c>
    </row>
    <row r="9899" spans="1:10" x14ac:dyDescent="0.2">
      <c r="A9899" t="s">
        <v>10078</v>
      </c>
      <c r="B9899" t="s">
        <v>34933</v>
      </c>
      <c r="I9899" t="s">
        <v>3</v>
      </c>
      <c r="J9899">
        <v>299.83</v>
      </c>
    </row>
    <row r="9900" spans="1:10" x14ac:dyDescent="0.2">
      <c r="A9900" t="s">
        <v>10079</v>
      </c>
      <c r="B9900" t="s">
        <v>34933</v>
      </c>
      <c r="I9900" t="s">
        <v>3</v>
      </c>
      <c r="J9900">
        <v>294.57</v>
      </c>
    </row>
    <row r="9901" spans="1:10" x14ac:dyDescent="0.2">
      <c r="A9901" t="s">
        <v>10080</v>
      </c>
      <c r="B9901" t="s">
        <v>34934</v>
      </c>
      <c r="I9901" t="s">
        <v>3</v>
      </c>
      <c r="J9901">
        <v>250.94</v>
      </c>
    </row>
    <row r="9902" spans="1:10" x14ac:dyDescent="0.2">
      <c r="A9902" t="s">
        <v>10081</v>
      </c>
      <c r="B9902" t="s">
        <v>34934</v>
      </c>
      <c r="I9902" t="s">
        <v>3</v>
      </c>
      <c r="J9902">
        <v>246.07</v>
      </c>
    </row>
    <row r="9903" spans="1:10" x14ac:dyDescent="0.2">
      <c r="A9903" t="s">
        <v>10082</v>
      </c>
      <c r="B9903" t="s">
        <v>34935</v>
      </c>
      <c r="I9903" t="s">
        <v>3</v>
      </c>
      <c r="J9903">
        <v>181.26</v>
      </c>
    </row>
    <row r="9904" spans="1:10" x14ac:dyDescent="0.2">
      <c r="A9904" t="s">
        <v>10083</v>
      </c>
      <c r="B9904" t="s">
        <v>34935</v>
      </c>
      <c r="I9904" t="s">
        <v>3</v>
      </c>
      <c r="J9904">
        <v>177.72</v>
      </c>
    </row>
    <row r="9905" spans="1:10" x14ac:dyDescent="0.2">
      <c r="A9905" t="s">
        <v>10084</v>
      </c>
      <c r="B9905" t="s">
        <v>34936</v>
      </c>
      <c r="I9905" t="s">
        <v>3</v>
      </c>
      <c r="J9905">
        <v>460.41</v>
      </c>
    </row>
    <row r="9906" spans="1:10" x14ac:dyDescent="0.2">
      <c r="A9906" t="s">
        <v>10085</v>
      </c>
      <c r="B9906" t="s">
        <v>34936</v>
      </c>
      <c r="I9906" t="s">
        <v>3</v>
      </c>
      <c r="J9906">
        <v>453.68</v>
      </c>
    </row>
    <row r="9907" spans="1:10" x14ac:dyDescent="0.2">
      <c r="A9907" t="s">
        <v>10086</v>
      </c>
      <c r="B9907" t="s">
        <v>34937</v>
      </c>
      <c r="I9907" t="s">
        <v>4</v>
      </c>
      <c r="J9907">
        <v>164.09</v>
      </c>
    </row>
    <row r="9908" spans="1:10" x14ac:dyDescent="0.2">
      <c r="A9908" t="s">
        <v>10087</v>
      </c>
      <c r="B9908" t="s">
        <v>34937</v>
      </c>
      <c r="I9908" t="s">
        <v>4</v>
      </c>
      <c r="J9908">
        <v>160.19</v>
      </c>
    </row>
    <row r="9909" spans="1:10" x14ac:dyDescent="0.2">
      <c r="A9909" t="s">
        <v>10088</v>
      </c>
      <c r="B9909" t="s">
        <v>34938</v>
      </c>
      <c r="I9909" t="s">
        <v>4</v>
      </c>
      <c r="J9909">
        <v>198.12</v>
      </c>
    </row>
    <row r="9910" spans="1:10" x14ac:dyDescent="0.2">
      <c r="A9910" t="s">
        <v>10089</v>
      </c>
      <c r="B9910" t="s">
        <v>34938</v>
      </c>
      <c r="I9910" t="s">
        <v>4</v>
      </c>
      <c r="J9910">
        <v>193.75</v>
      </c>
    </row>
    <row r="9911" spans="1:10" x14ac:dyDescent="0.2">
      <c r="A9911" t="s">
        <v>10090</v>
      </c>
      <c r="B9911" t="s">
        <v>34939</v>
      </c>
      <c r="I9911" t="s">
        <v>3</v>
      </c>
      <c r="J9911">
        <v>17.559999999999999</v>
      </c>
    </row>
    <row r="9912" spans="1:10" x14ac:dyDescent="0.2">
      <c r="A9912" t="s">
        <v>10091</v>
      </c>
      <c r="B9912" t="s">
        <v>34939</v>
      </c>
      <c r="I9912" t="s">
        <v>3</v>
      </c>
      <c r="J9912">
        <v>15.94</v>
      </c>
    </row>
    <row r="9913" spans="1:10" x14ac:dyDescent="0.2">
      <c r="A9913" t="s">
        <v>10092</v>
      </c>
      <c r="B9913" t="s">
        <v>34940</v>
      </c>
      <c r="I9913" t="s">
        <v>3</v>
      </c>
      <c r="J9913">
        <v>15.3</v>
      </c>
    </row>
    <row r="9914" spans="1:10" x14ac:dyDescent="0.2">
      <c r="A9914" t="s">
        <v>10093</v>
      </c>
      <c r="B9914" t="s">
        <v>34940</v>
      </c>
      <c r="I9914" t="s">
        <v>3</v>
      </c>
      <c r="J9914">
        <v>13.68</v>
      </c>
    </row>
    <row r="9915" spans="1:10" x14ac:dyDescent="0.2">
      <c r="A9915" t="s">
        <v>10094</v>
      </c>
      <c r="B9915" t="s">
        <v>34941</v>
      </c>
      <c r="I9915" t="s">
        <v>3</v>
      </c>
      <c r="J9915">
        <v>102.47</v>
      </c>
    </row>
    <row r="9916" spans="1:10" x14ac:dyDescent="0.2">
      <c r="A9916" t="s">
        <v>10095</v>
      </c>
      <c r="B9916" t="s">
        <v>34941</v>
      </c>
      <c r="I9916" t="s">
        <v>3</v>
      </c>
      <c r="J9916">
        <v>101.17</v>
      </c>
    </row>
    <row r="9917" spans="1:10" x14ac:dyDescent="0.2">
      <c r="A9917" t="s">
        <v>10096</v>
      </c>
      <c r="B9917" t="s">
        <v>34942</v>
      </c>
      <c r="I9917" t="s">
        <v>3</v>
      </c>
      <c r="J9917">
        <v>209.36</v>
      </c>
    </row>
    <row r="9918" spans="1:10" x14ac:dyDescent="0.2">
      <c r="A9918" t="s">
        <v>10097</v>
      </c>
      <c r="B9918" t="s">
        <v>34942</v>
      </c>
      <c r="I9918" t="s">
        <v>3</v>
      </c>
      <c r="J9918">
        <v>207.71</v>
      </c>
    </row>
    <row r="9919" spans="1:10" x14ac:dyDescent="0.2">
      <c r="A9919" t="s">
        <v>10098</v>
      </c>
      <c r="B9919" t="s">
        <v>34943</v>
      </c>
      <c r="I9919" t="s">
        <v>3</v>
      </c>
      <c r="J9919">
        <v>224.02</v>
      </c>
    </row>
    <row r="9920" spans="1:10" x14ac:dyDescent="0.2">
      <c r="A9920" t="s">
        <v>10099</v>
      </c>
      <c r="B9920" t="s">
        <v>34943</v>
      </c>
      <c r="I9920" t="s">
        <v>3</v>
      </c>
      <c r="J9920">
        <v>222</v>
      </c>
    </row>
    <row r="9921" spans="1:10" x14ac:dyDescent="0.2">
      <c r="A9921" t="s">
        <v>10100</v>
      </c>
      <c r="B9921" t="s">
        <v>34944</v>
      </c>
      <c r="I9921" t="s">
        <v>3</v>
      </c>
      <c r="J9921">
        <v>244.99</v>
      </c>
    </row>
    <row r="9922" spans="1:10" x14ac:dyDescent="0.2">
      <c r="A9922" t="s">
        <v>10101</v>
      </c>
      <c r="B9922" t="s">
        <v>34944</v>
      </c>
      <c r="I9922" t="s">
        <v>3</v>
      </c>
      <c r="J9922">
        <v>242.6</v>
      </c>
    </row>
    <row r="9923" spans="1:10" x14ac:dyDescent="0.2">
      <c r="A9923" t="s">
        <v>10102</v>
      </c>
      <c r="B9923" t="s">
        <v>34945</v>
      </c>
      <c r="I9923" t="s">
        <v>145</v>
      </c>
      <c r="J9923">
        <v>85.29</v>
      </c>
    </row>
    <row r="9924" spans="1:10" x14ac:dyDescent="0.2">
      <c r="A9924" t="s">
        <v>10103</v>
      </c>
      <c r="B9924" t="s">
        <v>34945</v>
      </c>
      <c r="I9924" t="s">
        <v>145</v>
      </c>
      <c r="J9924">
        <v>84.88</v>
      </c>
    </row>
    <row r="9925" spans="1:10" x14ac:dyDescent="0.2">
      <c r="A9925" t="s">
        <v>10104</v>
      </c>
      <c r="B9925" t="s">
        <v>34946</v>
      </c>
      <c r="I9925" t="s">
        <v>145</v>
      </c>
      <c r="J9925">
        <v>125.29</v>
      </c>
    </row>
    <row r="9926" spans="1:10" x14ac:dyDescent="0.2">
      <c r="A9926" t="s">
        <v>10105</v>
      </c>
      <c r="B9926" t="s">
        <v>34946</v>
      </c>
      <c r="I9926" t="s">
        <v>145</v>
      </c>
      <c r="J9926">
        <v>124.88</v>
      </c>
    </row>
    <row r="9927" spans="1:10" x14ac:dyDescent="0.2">
      <c r="A9927" t="s">
        <v>10106</v>
      </c>
      <c r="B9927" t="s">
        <v>34947</v>
      </c>
      <c r="I9927" t="s">
        <v>113</v>
      </c>
      <c r="J9927">
        <v>85.29</v>
      </c>
    </row>
    <row r="9928" spans="1:10" x14ac:dyDescent="0.2">
      <c r="A9928" t="s">
        <v>10107</v>
      </c>
      <c r="B9928" t="s">
        <v>34947</v>
      </c>
      <c r="I9928" t="s">
        <v>113</v>
      </c>
      <c r="J9928">
        <v>80.72</v>
      </c>
    </row>
    <row r="9929" spans="1:10" x14ac:dyDescent="0.2">
      <c r="A9929" t="s">
        <v>10108</v>
      </c>
      <c r="B9929" t="s">
        <v>34948</v>
      </c>
      <c r="I9929" t="s">
        <v>3</v>
      </c>
      <c r="J9929">
        <v>13.22</v>
      </c>
    </row>
    <row r="9930" spans="1:10" x14ac:dyDescent="0.2">
      <c r="A9930" t="s">
        <v>10109</v>
      </c>
      <c r="B9930" t="s">
        <v>34948</v>
      </c>
      <c r="I9930" t="s">
        <v>3</v>
      </c>
      <c r="J9930">
        <v>11.49</v>
      </c>
    </row>
    <row r="9931" spans="1:10" x14ac:dyDescent="0.2">
      <c r="A9931" t="s">
        <v>10110</v>
      </c>
      <c r="B9931" t="s">
        <v>34949</v>
      </c>
      <c r="I9931" t="s">
        <v>5</v>
      </c>
      <c r="J9931">
        <v>190392.68</v>
      </c>
    </row>
    <row r="9932" spans="1:10" x14ac:dyDescent="0.2">
      <c r="A9932" t="s">
        <v>10111</v>
      </c>
      <c r="B9932" t="s">
        <v>34949</v>
      </c>
      <c r="I9932" t="s">
        <v>5</v>
      </c>
      <c r="J9932">
        <v>181392.77</v>
      </c>
    </row>
    <row r="9933" spans="1:10" x14ac:dyDescent="0.2">
      <c r="A9933" t="s">
        <v>10112</v>
      </c>
      <c r="B9933" t="s">
        <v>34950</v>
      </c>
      <c r="I9933" t="s">
        <v>3</v>
      </c>
      <c r="J9933">
        <v>6818.88</v>
      </c>
    </row>
    <row r="9934" spans="1:10" x14ac:dyDescent="0.2">
      <c r="A9934" t="s">
        <v>10113</v>
      </c>
      <c r="B9934" t="s">
        <v>34950</v>
      </c>
      <c r="I9934" t="s">
        <v>3</v>
      </c>
      <c r="J9934">
        <v>6745.88</v>
      </c>
    </row>
    <row r="9935" spans="1:10" x14ac:dyDescent="0.2">
      <c r="A9935" t="s">
        <v>10114</v>
      </c>
      <c r="B9935" t="s">
        <v>34951</v>
      </c>
      <c r="I9935" t="s">
        <v>3</v>
      </c>
      <c r="J9935">
        <v>9690.8799999999992</v>
      </c>
    </row>
    <row r="9936" spans="1:10" x14ac:dyDescent="0.2">
      <c r="A9936" t="s">
        <v>10115</v>
      </c>
      <c r="B9936" t="s">
        <v>34951</v>
      </c>
      <c r="I9936" t="s">
        <v>3</v>
      </c>
      <c r="J9936">
        <v>9617.8799999999992</v>
      </c>
    </row>
    <row r="9937" spans="1:10" x14ac:dyDescent="0.2">
      <c r="A9937" t="s">
        <v>10116</v>
      </c>
      <c r="B9937" t="s">
        <v>34952</v>
      </c>
      <c r="I9937" t="s">
        <v>3</v>
      </c>
      <c r="J9937">
        <v>1134.1300000000001</v>
      </c>
    </row>
    <row r="9938" spans="1:10" x14ac:dyDescent="0.2">
      <c r="A9938" t="s">
        <v>10117</v>
      </c>
      <c r="B9938" t="s">
        <v>34952</v>
      </c>
      <c r="I9938" t="s">
        <v>3</v>
      </c>
      <c r="J9938">
        <v>1063.08</v>
      </c>
    </row>
    <row r="9939" spans="1:10" x14ac:dyDescent="0.2">
      <c r="A9939" t="s">
        <v>10118</v>
      </c>
      <c r="B9939" t="s">
        <v>34953</v>
      </c>
      <c r="I9939" t="s">
        <v>3</v>
      </c>
      <c r="J9939">
        <v>1500.13</v>
      </c>
    </row>
    <row r="9940" spans="1:10" x14ac:dyDescent="0.2">
      <c r="A9940" t="s">
        <v>10119</v>
      </c>
      <c r="B9940" t="s">
        <v>34953</v>
      </c>
      <c r="I9940" t="s">
        <v>3</v>
      </c>
      <c r="J9940">
        <v>1429.08</v>
      </c>
    </row>
    <row r="9941" spans="1:10" x14ac:dyDescent="0.2">
      <c r="A9941" t="s">
        <v>10120</v>
      </c>
      <c r="B9941" t="s">
        <v>34954</v>
      </c>
      <c r="I9941" t="s">
        <v>4</v>
      </c>
      <c r="J9941">
        <v>75.19</v>
      </c>
    </row>
    <row r="9942" spans="1:10" x14ac:dyDescent="0.2">
      <c r="A9942" t="s">
        <v>10121</v>
      </c>
      <c r="B9942" t="s">
        <v>34954</v>
      </c>
      <c r="I9942" t="s">
        <v>4</v>
      </c>
      <c r="J9942">
        <v>70.83</v>
      </c>
    </row>
    <row r="9943" spans="1:10" x14ac:dyDescent="0.2">
      <c r="A9943" t="s">
        <v>10122</v>
      </c>
      <c r="B9943" t="s">
        <v>34955</v>
      </c>
      <c r="I9943" t="s">
        <v>4</v>
      </c>
      <c r="J9943">
        <v>89.36</v>
      </c>
    </row>
    <row r="9944" spans="1:10" x14ac:dyDescent="0.2">
      <c r="A9944" t="s">
        <v>10123</v>
      </c>
      <c r="B9944" t="s">
        <v>34955</v>
      </c>
      <c r="I9944" t="s">
        <v>4</v>
      </c>
      <c r="J9944">
        <v>85</v>
      </c>
    </row>
    <row r="9945" spans="1:10" x14ac:dyDescent="0.2">
      <c r="A9945" t="s">
        <v>10124</v>
      </c>
      <c r="B9945" t="s">
        <v>34956</v>
      </c>
      <c r="I9945" t="s">
        <v>4</v>
      </c>
      <c r="J9945">
        <v>103.53</v>
      </c>
    </row>
    <row r="9946" spans="1:10" x14ac:dyDescent="0.2">
      <c r="A9946" t="s">
        <v>10125</v>
      </c>
      <c r="B9946" t="s">
        <v>34956</v>
      </c>
      <c r="I9946" t="s">
        <v>4</v>
      </c>
      <c r="J9946">
        <v>99.16</v>
      </c>
    </row>
    <row r="9947" spans="1:10" x14ac:dyDescent="0.2">
      <c r="A9947" t="s">
        <v>10126</v>
      </c>
      <c r="B9947" t="s">
        <v>34957</v>
      </c>
      <c r="I9947" t="s">
        <v>4</v>
      </c>
      <c r="J9947">
        <v>117.7</v>
      </c>
    </row>
    <row r="9948" spans="1:10" x14ac:dyDescent="0.2">
      <c r="A9948" t="s">
        <v>10127</v>
      </c>
      <c r="B9948" t="s">
        <v>34957</v>
      </c>
      <c r="I9948" t="s">
        <v>4</v>
      </c>
      <c r="J9948">
        <v>113.33</v>
      </c>
    </row>
    <row r="9949" spans="1:10" x14ac:dyDescent="0.2">
      <c r="A9949" t="s">
        <v>10128</v>
      </c>
      <c r="B9949" t="s">
        <v>34958</v>
      </c>
      <c r="I9949" t="s">
        <v>4</v>
      </c>
      <c r="J9949">
        <v>118.62</v>
      </c>
    </row>
    <row r="9950" spans="1:10" x14ac:dyDescent="0.2">
      <c r="A9950" t="s">
        <v>10129</v>
      </c>
      <c r="B9950" t="s">
        <v>34958</v>
      </c>
      <c r="I9950" t="s">
        <v>4</v>
      </c>
      <c r="J9950">
        <v>112.88</v>
      </c>
    </row>
    <row r="9951" spans="1:10" x14ac:dyDescent="0.2">
      <c r="A9951" t="s">
        <v>10130</v>
      </c>
      <c r="B9951" t="s">
        <v>34959</v>
      </c>
      <c r="I9951" t="s">
        <v>4</v>
      </c>
      <c r="J9951">
        <v>156.43</v>
      </c>
    </row>
    <row r="9952" spans="1:10" x14ac:dyDescent="0.2">
      <c r="A9952" t="s">
        <v>10131</v>
      </c>
      <c r="B9952" t="s">
        <v>34959</v>
      </c>
      <c r="I9952" t="s">
        <v>4</v>
      </c>
      <c r="J9952">
        <v>150.68</v>
      </c>
    </row>
    <row r="9953" spans="1:10" x14ac:dyDescent="0.2">
      <c r="A9953" t="s">
        <v>10132</v>
      </c>
      <c r="B9953" t="s">
        <v>34960</v>
      </c>
      <c r="I9953" t="s">
        <v>4</v>
      </c>
      <c r="J9953">
        <v>194.24</v>
      </c>
    </row>
    <row r="9954" spans="1:10" x14ac:dyDescent="0.2">
      <c r="A9954" t="s">
        <v>10133</v>
      </c>
      <c r="B9954" t="s">
        <v>34960</v>
      </c>
      <c r="I9954" t="s">
        <v>4</v>
      </c>
      <c r="J9954">
        <v>188.49</v>
      </c>
    </row>
    <row r="9955" spans="1:10" x14ac:dyDescent="0.2">
      <c r="A9955" t="s">
        <v>10134</v>
      </c>
      <c r="B9955" t="s">
        <v>34961</v>
      </c>
      <c r="I9955" t="s">
        <v>4</v>
      </c>
      <c r="J9955">
        <v>232.04</v>
      </c>
    </row>
    <row r="9956" spans="1:10" x14ac:dyDescent="0.2">
      <c r="A9956" t="s">
        <v>10135</v>
      </c>
      <c r="B9956" t="s">
        <v>34961</v>
      </c>
      <c r="I9956" t="s">
        <v>4</v>
      </c>
      <c r="J9956">
        <v>226.3</v>
      </c>
    </row>
    <row r="9957" spans="1:10" x14ac:dyDescent="0.2">
      <c r="A9957" t="s">
        <v>10136</v>
      </c>
      <c r="B9957" t="s">
        <v>34962</v>
      </c>
      <c r="I9957" t="s">
        <v>4</v>
      </c>
      <c r="J9957">
        <v>269.85000000000002</v>
      </c>
    </row>
    <row r="9958" spans="1:10" x14ac:dyDescent="0.2">
      <c r="A9958" t="s">
        <v>10137</v>
      </c>
      <c r="B9958" t="s">
        <v>34962</v>
      </c>
      <c r="I9958" t="s">
        <v>4</v>
      </c>
      <c r="J9958">
        <v>264.10000000000002</v>
      </c>
    </row>
    <row r="9959" spans="1:10" x14ac:dyDescent="0.2">
      <c r="A9959" t="s">
        <v>10138</v>
      </c>
      <c r="B9959" t="s">
        <v>34963</v>
      </c>
      <c r="I9959" t="s">
        <v>4</v>
      </c>
      <c r="J9959">
        <v>89.68</v>
      </c>
    </row>
    <row r="9960" spans="1:10" x14ac:dyDescent="0.2">
      <c r="A9960" t="s">
        <v>10139</v>
      </c>
      <c r="B9960" t="s">
        <v>34963</v>
      </c>
      <c r="I9960" t="s">
        <v>4</v>
      </c>
      <c r="J9960">
        <v>84.16</v>
      </c>
    </row>
    <row r="9961" spans="1:10" x14ac:dyDescent="0.2">
      <c r="A9961" t="s">
        <v>10140</v>
      </c>
      <c r="B9961" t="s">
        <v>34964</v>
      </c>
      <c r="I9961" t="s">
        <v>4</v>
      </c>
      <c r="J9961">
        <v>103.85</v>
      </c>
    </row>
    <row r="9962" spans="1:10" x14ac:dyDescent="0.2">
      <c r="A9962" t="s">
        <v>10141</v>
      </c>
      <c r="B9962" t="s">
        <v>34964</v>
      </c>
      <c r="I9962" t="s">
        <v>4</v>
      </c>
      <c r="J9962">
        <v>98.33</v>
      </c>
    </row>
    <row r="9963" spans="1:10" x14ac:dyDescent="0.2">
      <c r="A9963" t="s">
        <v>10142</v>
      </c>
      <c r="B9963" t="s">
        <v>34965</v>
      </c>
      <c r="I9963" t="s">
        <v>4</v>
      </c>
      <c r="J9963">
        <v>118.02</v>
      </c>
    </row>
    <row r="9964" spans="1:10" x14ac:dyDescent="0.2">
      <c r="A9964" t="s">
        <v>10143</v>
      </c>
      <c r="B9964" t="s">
        <v>34965</v>
      </c>
      <c r="I9964" t="s">
        <v>4</v>
      </c>
      <c r="J9964">
        <v>112.5</v>
      </c>
    </row>
    <row r="9965" spans="1:10" x14ac:dyDescent="0.2">
      <c r="A9965" t="s">
        <v>10144</v>
      </c>
      <c r="B9965" t="s">
        <v>34966</v>
      </c>
      <c r="I9965" t="s">
        <v>4</v>
      </c>
      <c r="J9965">
        <v>132.18</v>
      </c>
    </row>
    <row r="9966" spans="1:10" x14ac:dyDescent="0.2">
      <c r="A9966" t="s">
        <v>10145</v>
      </c>
      <c r="B9966" t="s">
        <v>34966</v>
      </c>
      <c r="I9966" t="s">
        <v>4</v>
      </c>
      <c r="J9966">
        <v>126.67</v>
      </c>
    </row>
    <row r="9967" spans="1:10" x14ac:dyDescent="0.2">
      <c r="A9967" t="s">
        <v>10146</v>
      </c>
      <c r="B9967" t="s">
        <v>34967</v>
      </c>
      <c r="I9967" t="s">
        <v>4</v>
      </c>
      <c r="J9967">
        <v>162.29</v>
      </c>
    </row>
    <row r="9968" spans="1:10" x14ac:dyDescent="0.2">
      <c r="A9968" t="s">
        <v>10147</v>
      </c>
      <c r="B9968" t="s">
        <v>34967</v>
      </c>
      <c r="I9968" t="s">
        <v>4</v>
      </c>
      <c r="J9968">
        <v>156.78</v>
      </c>
    </row>
    <row r="9969" spans="1:10" x14ac:dyDescent="0.2">
      <c r="A9969" t="s">
        <v>10148</v>
      </c>
      <c r="B9969" t="s">
        <v>34968</v>
      </c>
      <c r="I9969" t="s">
        <v>4</v>
      </c>
      <c r="J9969">
        <v>126.23</v>
      </c>
    </row>
    <row r="9970" spans="1:10" x14ac:dyDescent="0.2">
      <c r="A9970" t="s">
        <v>10149</v>
      </c>
      <c r="B9970" t="s">
        <v>34968</v>
      </c>
      <c r="I9970" t="s">
        <v>4</v>
      </c>
      <c r="J9970">
        <v>120.25</v>
      </c>
    </row>
    <row r="9971" spans="1:10" x14ac:dyDescent="0.2">
      <c r="A9971" t="s">
        <v>10150</v>
      </c>
      <c r="B9971" t="s">
        <v>34969</v>
      </c>
      <c r="I9971" t="s">
        <v>4</v>
      </c>
      <c r="J9971">
        <v>164.03</v>
      </c>
    </row>
    <row r="9972" spans="1:10" x14ac:dyDescent="0.2">
      <c r="A9972" t="s">
        <v>10151</v>
      </c>
      <c r="B9972" t="s">
        <v>34969</v>
      </c>
      <c r="I9972" t="s">
        <v>4</v>
      </c>
      <c r="J9972">
        <v>158.06</v>
      </c>
    </row>
    <row r="9973" spans="1:10" x14ac:dyDescent="0.2">
      <c r="A9973" t="s">
        <v>10152</v>
      </c>
      <c r="B9973" t="s">
        <v>34970</v>
      </c>
      <c r="I9973" t="s">
        <v>4</v>
      </c>
      <c r="J9973">
        <v>201.84</v>
      </c>
    </row>
    <row r="9974" spans="1:10" x14ac:dyDescent="0.2">
      <c r="A9974" t="s">
        <v>10153</v>
      </c>
      <c r="B9974" t="s">
        <v>34970</v>
      </c>
      <c r="I9974" t="s">
        <v>4</v>
      </c>
      <c r="J9974">
        <v>195.86</v>
      </c>
    </row>
    <row r="9975" spans="1:10" x14ac:dyDescent="0.2">
      <c r="A9975" t="s">
        <v>10154</v>
      </c>
      <c r="B9975" t="s">
        <v>34971</v>
      </c>
      <c r="I9975" t="s">
        <v>4</v>
      </c>
      <c r="J9975">
        <v>246.53</v>
      </c>
    </row>
    <row r="9976" spans="1:10" x14ac:dyDescent="0.2">
      <c r="A9976" t="s">
        <v>10155</v>
      </c>
      <c r="B9976" t="s">
        <v>34971</v>
      </c>
      <c r="I9976" t="s">
        <v>4</v>
      </c>
      <c r="J9976">
        <v>239.63</v>
      </c>
    </row>
    <row r="9977" spans="1:10" x14ac:dyDescent="0.2">
      <c r="A9977" t="s">
        <v>10156</v>
      </c>
      <c r="B9977" t="s">
        <v>34972</v>
      </c>
      <c r="I9977" t="s">
        <v>4</v>
      </c>
      <c r="J9977">
        <v>284.33</v>
      </c>
    </row>
    <row r="9978" spans="1:10" x14ac:dyDescent="0.2">
      <c r="A9978" t="s">
        <v>10157</v>
      </c>
      <c r="B9978" t="s">
        <v>34972</v>
      </c>
      <c r="I9978" t="s">
        <v>4</v>
      </c>
      <c r="J9978">
        <v>277.44</v>
      </c>
    </row>
    <row r="9979" spans="1:10" x14ac:dyDescent="0.2">
      <c r="A9979" t="s">
        <v>10158</v>
      </c>
      <c r="B9979" t="s">
        <v>34973</v>
      </c>
      <c r="I9979" t="s">
        <v>4</v>
      </c>
      <c r="J9979">
        <v>161.44999999999999</v>
      </c>
    </row>
    <row r="9980" spans="1:10" x14ac:dyDescent="0.2">
      <c r="A9980" t="s">
        <v>10159</v>
      </c>
      <c r="B9980" t="s">
        <v>34973</v>
      </c>
      <c r="I9980" t="s">
        <v>4</v>
      </c>
      <c r="J9980">
        <v>146.74</v>
      </c>
    </row>
    <row r="9981" spans="1:10" x14ac:dyDescent="0.2">
      <c r="A9981" t="s">
        <v>10160</v>
      </c>
      <c r="B9981" t="s">
        <v>34974</v>
      </c>
      <c r="I9981" t="s">
        <v>4</v>
      </c>
      <c r="J9981">
        <v>175.62</v>
      </c>
    </row>
    <row r="9982" spans="1:10" x14ac:dyDescent="0.2">
      <c r="A9982" t="s">
        <v>10161</v>
      </c>
      <c r="B9982" t="s">
        <v>34974</v>
      </c>
      <c r="I9982" t="s">
        <v>4</v>
      </c>
      <c r="J9982">
        <v>160.91</v>
      </c>
    </row>
    <row r="9983" spans="1:10" x14ac:dyDescent="0.2">
      <c r="A9983" t="s">
        <v>10162</v>
      </c>
      <c r="B9983" t="s">
        <v>34975</v>
      </c>
      <c r="I9983" t="s">
        <v>4</v>
      </c>
      <c r="J9983">
        <v>189.79</v>
      </c>
    </row>
    <row r="9984" spans="1:10" x14ac:dyDescent="0.2">
      <c r="A9984" t="s">
        <v>10163</v>
      </c>
      <c r="B9984" t="s">
        <v>34975</v>
      </c>
      <c r="I9984" t="s">
        <v>4</v>
      </c>
      <c r="J9984">
        <v>175.08</v>
      </c>
    </row>
    <row r="9985" spans="1:10" x14ac:dyDescent="0.2">
      <c r="A9985" t="s">
        <v>10164</v>
      </c>
      <c r="B9985" t="s">
        <v>34976</v>
      </c>
      <c r="I9985" t="s">
        <v>4</v>
      </c>
      <c r="J9985">
        <v>203.95</v>
      </c>
    </row>
    <row r="9986" spans="1:10" x14ac:dyDescent="0.2">
      <c r="A9986" t="s">
        <v>10165</v>
      </c>
      <c r="B9986" t="s">
        <v>34976</v>
      </c>
      <c r="I9986" t="s">
        <v>4</v>
      </c>
      <c r="J9986">
        <v>189.25</v>
      </c>
    </row>
    <row r="9987" spans="1:10" x14ac:dyDescent="0.2">
      <c r="A9987" t="s">
        <v>10166</v>
      </c>
      <c r="B9987" t="s">
        <v>34977</v>
      </c>
      <c r="I9987" t="s">
        <v>4</v>
      </c>
      <c r="J9987">
        <v>234.06</v>
      </c>
    </row>
    <row r="9988" spans="1:10" x14ac:dyDescent="0.2">
      <c r="A9988" t="s">
        <v>10167</v>
      </c>
      <c r="B9988" t="s">
        <v>34977</v>
      </c>
      <c r="I9988" t="s">
        <v>4</v>
      </c>
      <c r="J9988">
        <v>219.35</v>
      </c>
    </row>
    <row r="9989" spans="1:10" x14ac:dyDescent="0.2">
      <c r="A9989" t="s">
        <v>10168</v>
      </c>
      <c r="B9989" t="s">
        <v>34978</v>
      </c>
      <c r="I9989" t="s">
        <v>4</v>
      </c>
      <c r="J9989">
        <v>198</v>
      </c>
    </row>
    <row r="9990" spans="1:10" x14ac:dyDescent="0.2">
      <c r="A9990" t="s">
        <v>10169</v>
      </c>
      <c r="B9990" t="s">
        <v>34978</v>
      </c>
      <c r="I9990" t="s">
        <v>4</v>
      </c>
      <c r="J9990">
        <v>182.83</v>
      </c>
    </row>
    <row r="9991" spans="1:10" x14ac:dyDescent="0.2">
      <c r="A9991" t="s">
        <v>10170</v>
      </c>
      <c r="B9991" t="s">
        <v>34979</v>
      </c>
      <c r="I9991" t="s">
        <v>4</v>
      </c>
      <c r="J9991">
        <v>235.8</v>
      </c>
    </row>
    <row r="9992" spans="1:10" x14ac:dyDescent="0.2">
      <c r="A9992" t="s">
        <v>10171</v>
      </c>
      <c r="B9992" t="s">
        <v>34979</v>
      </c>
      <c r="I9992" t="s">
        <v>4</v>
      </c>
      <c r="J9992">
        <v>220.63</v>
      </c>
    </row>
    <row r="9993" spans="1:10" x14ac:dyDescent="0.2">
      <c r="A9993" t="s">
        <v>10172</v>
      </c>
      <c r="B9993" t="s">
        <v>34980</v>
      </c>
      <c r="I9993" t="s">
        <v>4</v>
      </c>
      <c r="J9993">
        <v>273.61</v>
      </c>
    </row>
    <row r="9994" spans="1:10" x14ac:dyDescent="0.2">
      <c r="A9994" t="s">
        <v>10173</v>
      </c>
      <c r="B9994" t="s">
        <v>34980</v>
      </c>
      <c r="I9994" t="s">
        <v>4</v>
      </c>
      <c r="J9994">
        <v>258.44</v>
      </c>
    </row>
    <row r="9995" spans="1:10" x14ac:dyDescent="0.2">
      <c r="A9995" t="s">
        <v>10174</v>
      </c>
      <c r="B9995" t="s">
        <v>34981</v>
      </c>
      <c r="I9995" t="s">
        <v>4</v>
      </c>
      <c r="J9995">
        <v>335.5</v>
      </c>
    </row>
    <row r="9996" spans="1:10" x14ac:dyDescent="0.2">
      <c r="A9996" t="s">
        <v>10175</v>
      </c>
      <c r="B9996" t="s">
        <v>34981</v>
      </c>
      <c r="I9996" t="s">
        <v>4</v>
      </c>
      <c r="J9996">
        <v>317.12</v>
      </c>
    </row>
    <row r="9997" spans="1:10" x14ac:dyDescent="0.2">
      <c r="A9997" t="s">
        <v>10176</v>
      </c>
      <c r="B9997" t="s">
        <v>34982</v>
      </c>
      <c r="I9997" t="s">
        <v>4</v>
      </c>
      <c r="J9997">
        <v>373.31</v>
      </c>
    </row>
    <row r="9998" spans="1:10" x14ac:dyDescent="0.2">
      <c r="A9998" t="s">
        <v>10177</v>
      </c>
      <c r="B9998" t="s">
        <v>34982</v>
      </c>
      <c r="I9998" t="s">
        <v>4</v>
      </c>
      <c r="J9998">
        <v>354.92</v>
      </c>
    </row>
    <row r="9999" spans="1:10" x14ac:dyDescent="0.2">
      <c r="A9999" t="s">
        <v>10178</v>
      </c>
      <c r="B9999" t="s">
        <v>34983</v>
      </c>
      <c r="I9999" t="s">
        <v>5</v>
      </c>
      <c r="J9999">
        <v>2794.73</v>
      </c>
    </row>
    <row r="10000" spans="1:10" x14ac:dyDescent="0.2">
      <c r="A10000" t="s">
        <v>10179</v>
      </c>
      <c r="B10000" t="s">
        <v>34983</v>
      </c>
      <c r="I10000" t="s">
        <v>5</v>
      </c>
      <c r="J10000">
        <v>2550.6</v>
      </c>
    </row>
    <row r="10001" spans="1:10" x14ac:dyDescent="0.2">
      <c r="A10001" t="s">
        <v>10180</v>
      </c>
      <c r="B10001" t="s">
        <v>34984</v>
      </c>
      <c r="I10001" t="s">
        <v>5</v>
      </c>
      <c r="J10001">
        <v>3244.69</v>
      </c>
    </row>
    <row r="10002" spans="1:10" x14ac:dyDescent="0.2">
      <c r="A10002" t="s">
        <v>10181</v>
      </c>
      <c r="B10002" t="s">
        <v>34984</v>
      </c>
      <c r="I10002" t="s">
        <v>5</v>
      </c>
      <c r="J10002">
        <v>2959.81</v>
      </c>
    </row>
    <row r="10003" spans="1:10" x14ac:dyDescent="0.2">
      <c r="A10003" t="s">
        <v>10182</v>
      </c>
      <c r="B10003" t="s">
        <v>34985</v>
      </c>
      <c r="I10003" t="s">
        <v>5</v>
      </c>
      <c r="J10003">
        <v>4068.23</v>
      </c>
    </row>
    <row r="10004" spans="1:10" x14ac:dyDescent="0.2">
      <c r="A10004" t="s">
        <v>10183</v>
      </c>
      <c r="B10004" t="s">
        <v>34985</v>
      </c>
      <c r="I10004" t="s">
        <v>5</v>
      </c>
      <c r="J10004">
        <v>3757.8</v>
      </c>
    </row>
    <row r="10005" spans="1:10" x14ac:dyDescent="0.2">
      <c r="A10005" t="s">
        <v>10184</v>
      </c>
      <c r="B10005" t="s">
        <v>34986</v>
      </c>
      <c r="I10005" t="s">
        <v>5</v>
      </c>
      <c r="J10005">
        <v>4870.68</v>
      </c>
    </row>
    <row r="10006" spans="1:10" x14ac:dyDescent="0.2">
      <c r="A10006" t="s">
        <v>10185</v>
      </c>
      <c r="B10006" t="s">
        <v>34986</v>
      </c>
      <c r="I10006" t="s">
        <v>5</v>
      </c>
      <c r="J10006">
        <v>4453.1000000000004</v>
      </c>
    </row>
    <row r="10007" spans="1:10" x14ac:dyDescent="0.2">
      <c r="A10007" t="s">
        <v>10186</v>
      </c>
      <c r="B10007" t="s">
        <v>34987</v>
      </c>
      <c r="I10007" t="s">
        <v>5</v>
      </c>
      <c r="J10007">
        <v>5782.67</v>
      </c>
    </row>
    <row r="10008" spans="1:10" x14ac:dyDescent="0.2">
      <c r="A10008" t="s">
        <v>10187</v>
      </c>
      <c r="B10008" t="s">
        <v>34987</v>
      </c>
      <c r="I10008" t="s">
        <v>5</v>
      </c>
      <c r="J10008">
        <v>5243.32</v>
      </c>
    </row>
    <row r="10009" spans="1:10" x14ac:dyDescent="0.2">
      <c r="A10009" t="s">
        <v>10188</v>
      </c>
      <c r="B10009" t="s">
        <v>34988</v>
      </c>
      <c r="I10009" t="s">
        <v>5</v>
      </c>
      <c r="J10009">
        <v>1033.8800000000001</v>
      </c>
    </row>
    <row r="10010" spans="1:10" x14ac:dyDescent="0.2">
      <c r="A10010" t="s">
        <v>10189</v>
      </c>
      <c r="B10010" t="s">
        <v>34988</v>
      </c>
      <c r="I10010" t="s">
        <v>5</v>
      </c>
      <c r="J10010">
        <v>932.28</v>
      </c>
    </row>
    <row r="10011" spans="1:10" x14ac:dyDescent="0.2">
      <c r="A10011" t="s">
        <v>10190</v>
      </c>
      <c r="B10011" t="s">
        <v>34989</v>
      </c>
      <c r="I10011" t="s">
        <v>5</v>
      </c>
      <c r="J10011">
        <v>1202.9100000000001</v>
      </c>
    </row>
    <row r="10012" spans="1:10" x14ac:dyDescent="0.2">
      <c r="A10012" t="s">
        <v>10191</v>
      </c>
      <c r="B10012" t="s">
        <v>34989</v>
      </c>
      <c r="I10012" t="s">
        <v>5</v>
      </c>
      <c r="J10012">
        <v>1084.3599999999999</v>
      </c>
    </row>
    <row r="10013" spans="1:10" x14ac:dyDescent="0.2">
      <c r="A10013" t="s">
        <v>10192</v>
      </c>
      <c r="B10013" t="s">
        <v>34990</v>
      </c>
      <c r="I10013" t="s">
        <v>5</v>
      </c>
      <c r="J10013">
        <v>1616.5</v>
      </c>
    </row>
    <row r="10014" spans="1:10" x14ac:dyDescent="0.2">
      <c r="A10014" t="s">
        <v>10193</v>
      </c>
      <c r="B10014" t="s">
        <v>34990</v>
      </c>
      <c r="I10014" t="s">
        <v>5</v>
      </c>
      <c r="J10014">
        <v>1442.72</v>
      </c>
    </row>
    <row r="10015" spans="1:10" x14ac:dyDescent="0.2">
      <c r="A10015" t="s">
        <v>10194</v>
      </c>
      <c r="B10015" t="s">
        <v>34991</v>
      </c>
      <c r="I10015" t="s">
        <v>5</v>
      </c>
      <c r="J10015">
        <v>2870.91</v>
      </c>
    </row>
    <row r="10016" spans="1:10" x14ac:dyDescent="0.2">
      <c r="A10016" t="s">
        <v>10195</v>
      </c>
      <c r="B10016" t="s">
        <v>34991</v>
      </c>
      <c r="I10016" t="s">
        <v>5</v>
      </c>
      <c r="J10016">
        <v>2616.61</v>
      </c>
    </row>
    <row r="10017" spans="1:10" x14ac:dyDescent="0.2">
      <c r="A10017" t="s">
        <v>10196</v>
      </c>
      <c r="B10017" t="s">
        <v>34992</v>
      </c>
      <c r="I10017" t="s">
        <v>5</v>
      </c>
      <c r="J10017">
        <v>3333.59</v>
      </c>
    </row>
    <row r="10018" spans="1:10" x14ac:dyDescent="0.2">
      <c r="A10018" t="s">
        <v>10197</v>
      </c>
      <c r="B10018" t="s">
        <v>34992</v>
      </c>
      <c r="I10018" t="s">
        <v>5</v>
      </c>
      <c r="J10018">
        <v>3036.84</v>
      </c>
    </row>
    <row r="10019" spans="1:10" x14ac:dyDescent="0.2">
      <c r="A10019" t="s">
        <v>10198</v>
      </c>
      <c r="B10019" t="s">
        <v>34993</v>
      </c>
      <c r="I10019" t="s">
        <v>5</v>
      </c>
      <c r="J10019">
        <v>4165.1000000000004</v>
      </c>
    </row>
    <row r="10020" spans="1:10" x14ac:dyDescent="0.2">
      <c r="A10020" t="s">
        <v>10199</v>
      </c>
      <c r="B10020" t="s">
        <v>34993</v>
      </c>
      <c r="I10020" t="s">
        <v>5</v>
      </c>
      <c r="J10020">
        <v>3841.74</v>
      </c>
    </row>
    <row r="10021" spans="1:10" x14ac:dyDescent="0.2">
      <c r="A10021" t="s">
        <v>10200</v>
      </c>
      <c r="B10021" t="s">
        <v>34994</v>
      </c>
      <c r="I10021" t="s">
        <v>5</v>
      </c>
      <c r="J10021">
        <v>5000.99</v>
      </c>
    </row>
    <row r="10022" spans="1:10" x14ac:dyDescent="0.2">
      <c r="A10022" t="s">
        <v>10201</v>
      </c>
      <c r="B10022" t="s">
        <v>34994</v>
      </c>
      <c r="I10022" t="s">
        <v>5</v>
      </c>
      <c r="J10022">
        <v>4566.01</v>
      </c>
    </row>
    <row r="10023" spans="1:10" x14ac:dyDescent="0.2">
      <c r="A10023" t="s">
        <v>10202</v>
      </c>
      <c r="B10023" t="s">
        <v>34995</v>
      </c>
      <c r="I10023" t="s">
        <v>5</v>
      </c>
      <c r="J10023">
        <v>5950.98</v>
      </c>
    </row>
    <row r="10024" spans="1:10" x14ac:dyDescent="0.2">
      <c r="A10024" t="s">
        <v>10203</v>
      </c>
      <c r="B10024" t="s">
        <v>34995</v>
      </c>
      <c r="I10024" t="s">
        <v>5</v>
      </c>
      <c r="J10024">
        <v>5389.15</v>
      </c>
    </row>
    <row r="10025" spans="1:10" x14ac:dyDescent="0.2">
      <c r="A10025" t="s">
        <v>10204</v>
      </c>
      <c r="B10025" t="s">
        <v>34996</v>
      </c>
      <c r="I10025" t="s">
        <v>20</v>
      </c>
      <c r="J10025">
        <v>423.74</v>
      </c>
    </row>
    <row r="10026" spans="1:10" x14ac:dyDescent="0.2">
      <c r="A10026" t="s">
        <v>10205</v>
      </c>
      <c r="B10026" t="s">
        <v>34996</v>
      </c>
      <c r="I10026" t="s">
        <v>20</v>
      </c>
      <c r="J10026">
        <v>423.74</v>
      </c>
    </row>
    <row r="10027" spans="1:10" x14ac:dyDescent="0.2">
      <c r="A10027" t="s">
        <v>10206</v>
      </c>
      <c r="B10027" t="s">
        <v>34997</v>
      </c>
      <c r="I10027" t="s">
        <v>20</v>
      </c>
      <c r="J10027">
        <v>436.04</v>
      </c>
    </row>
    <row r="10028" spans="1:10" x14ac:dyDescent="0.2">
      <c r="A10028" t="s">
        <v>10207</v>
      </c>
      <c r="B10028" t="s">
        <v>34997</v>
      </c>
      <c r="I10028" t="s">
        <v>20</v>
      </c>
      <c r="J10028">
        <v>436.04</v>
      </c>
    </row>
    <row r="10029" spans="1:10" x14ac:dyDescent="0.2">
      <c r="A10029" t="s">
        <v>10208</v>
      </c>
      <c r="B10029" t="s">
        <v>34998</v>
      </c>
      <c r="I10029" t="s">
        <v>20</v>
      </c>
      <c r="J10029">
        <v>457.6</v>
      </c>
    </row>
    <row r="10030" spans="1:10" x14ac:dyDescent="0.2">
      <c r="A10030" t="s">
        <v>10209</v>
      </c>
      <c r="B10030" t="s">
        <v>34998</v>
      </c>
      <c r="I10030" t="s">
        <v>20</v>
      </c>
      <c r="J10030">
        <v>457.6</v>
      </c>
    </row>
    <row r="10031" spans="1:10" x14ac:dyDescent="0.2">
      <c r="A10031" t="s">
        <v>10210</v>
      </c>
      <c r="B10031" t="s">
        <v>34999</v>
      </c>
      <c r="I10031" t="s">
        <v>20</v>
      </c>
      <c r="J10031">
        <v>485</v>
      </c>
    </row>
    <row r="10032" spans="1:10" x14ac:dyDescent="0.2">
      <c r="A10032" t="s">
        <v>10211</v>
      </c>
      <c r="B10032" t="s">
        <v>34999</v>
      </c>
      <c r="I10032" t="s">
        <v>20</v>
      </c>
      <c r="J10032">
        <v>485</v>
      </c>
    </row>
    <row r="10033" spans="1:10" x14ac:dyDescent="0.2">
      <c r="A10033" t="s">
        <v>10212</v>
      </c>
      <c r="B10033" t="s">
        <v>35000</v>
      </c>
      <c r="I10033" t="s">
        <v>20</v>
      </c>
      <c r="J10033">
        <v>500</v>
      </c>
    </row>
    <row r="10034" spans="1:10" x14ac:dyDescent="0.2">
      <c r="A10034" t="s">
        <v>10213</v>
      </c>
      <c r="B10034" t="s">
        <v>35000</v>
      </c>
      <c r="I10034" t="s">
        <v>20</v>
      </c>
      <c r="J10034">
        <v>500</v>
      </c>
    </row>
    <row r="10035" spans="1:10" x14ac:dyDescent="0.2">
      <c r="A10035" t="s">
        <v>10214</v>
      </c>
      <c r="B10035" t="s">
        <v>35001</v>
      </c>
      <c r="I10035" t="s">
        <v>20</v>
      </c>
      <c r="J10035">
        <v>525</v>
      </c>
    </row>
    <row r="10036" spans="1:10" x14ac:dyDescent="0.2">
      <c r="A10036" t="s">
        <v>10215</v>
      </c>
      <c r="B10036" t="s">
        <v>35001</v>
      </c>
      <c r="I10036" t="s">
        <v>20</v>
      </c>
      <c r="J10036">
        <v>525</v>
      </c>
    </row>
    <row r="10037" spans="1:10" x14ac:dyDescent="0.2">
      <c r="A10037" t="s">
        <v>10216</v>
      </c>
      <c r="B10037" t="s">
        <v>35002</v>
      </c>
      <c r="I10037" t="s">
        <v>20</v>
      </c>
      <c r="J10037">
        <v>550</v>
      </c>
    </row>
    <row r="10038" spans="1:10" x14ac:dyDescent="0.2">
      <c r="A10038" t="s">
        <v>10217</v>
      </c>
      <c r="B10038" t="s">
        <v>35002</v>
      </c>
      <c r="I10038" t="s">
        <v>20</v>
      </c>
      <c r="J10038">
        <v>550</v>
      </c>
    </row>
    <row r="10039" spans="1:10" x14ac:dyDescent="0.2">
      <c r="A10039" t="s">
        <v>10218</v>
      </c>
      <c r="B10039" t="s">
        <v>35003</v>
      </c>
      <c r="I10039" t="s">
        <v>20</v>
      </c>
      <c r="J10039">
        <v>479.32</v>
      </c>
    </row>
    <row r="10040" spans="1:10" x14ac:dyDescent="0.2">
      <c r="A10040" t="s">
        <v>10219</v>
      </c>
      <c r="B10040" t="s">
        <v>35003</v>
      </c>
      <c r="I10040" t="s">
        <v>20</v>
      </c>
      <c r="J10040">
        <v>479.32</v>
      </c>
    </row>
    <row r="10041" spans="1:10" x14ac:dyDescent="0.2">
      <c r="A10041" t="s">
        <v>21532</v>
      </c>
      <c r="B10041" t="s">
        <v>35004</v>
      </c>
      <c r="I10041" t="s">
        <v>20</v>
      </c>
      <c r="J10041">
        <v>677.96</v>
      </c>
    </row>
    <row r="10042" spans="1:10" x14ac:dyDescent="0.2">
      <c r="A10042" t="s">
        <v>21533</v>
      </c>
      <c r="B10042" t="s">
        <v>35004</v>
      </c>
      <c r="I10042" t="s">
        <v>20</v>
      </c>
      <c r="J10042">
        <v>651.42999999999995</v>
      </c>
    </row>
    <row r="10043" spans="1:10" x14ac:dyDescent="0.2">
      <c r="A10043" t="s">
        <v>10220</v>
      </c>
      <c r="B10043" t="s">
        <v>35005</v>
      </c>
      <c r="I10043" t="s">
        <v>20</v>
      </c>
      <c r="J10043">
        <v>726.37</v>
      </c>
    </row>
    <row r="10044" spans="1:10" x14ac:dyDescent="0.2">
      <c r="A10044" t="s">
        <v>10221</v>
      </c>
      <c r="B10044" t="s">
        <v>35005</v>
      </c>
      <c r="I10044" t="s">
        <v>20</v>
      </c>
      <c r="J10044">
        <v>699.84</v>
      </c>
    </row>
    <row r="10045" spans="1:10" x14ac:dyDescent="0.2">
      <c r="A10045" t="s">
        <v>10222</v>
      </c>
      <c r="B10045" t="s">
        <v>35006</v>
      </c>
      <c r="I10045" t="s">
        <v>20</v>
      </c>
      <c r="J10045">
        <v>766.86</v>
      </c>
    </row>
    <row r="10046" spans="1:10" x14ac:dyDescent="0.2">
      <c r="A10046" t="s">
        <v>10223</v>
      </c>
      <c r="B10046" t="s">
        <v>35006</v>
      </c>
      <c r="I10046" t="s">
        <v>20</v>
      </c>
      <c r="J10046">
        <v>740.34</v>
      </c>
    </row>
    <row r="10047" spans="1:10" x14ac:dyDescent="0.2">
      <c r="A10047" t="s">
        <v>10224</v>
      </c>
      <c r="B10047" t="s">
        <v>35007</v>
      </c>
      <c r="I10047" t="s">
        <v>20</v>
      </c>
      <c r="J10047">
        <v>802.48</v>
      </c>
    </row>
    <row r="10048" spans="1:10" x14ac:dyDescent="0.2">
      <c r="A10048" t="s">
        <v>10225</v>
      </c>
      <c r="B10048" t="s">
        <v>35007</v>
      </c>
      <c r="I10048" t="s">
        <v>20</v>
      </c>
      <c r="J10048">
        <v>775.95</v>
      </c>
    </row>
    <row r="10049" spans="1:10" x14ac:dyDescent="0.2">
      <c r="A10049" t="s">
        <v>10226</v>
      </c>
      <c r="B10049" t="s">
        <v>10227</v>
      </c>
      <c r="I10049" t="s">
        <v>20</v>
      </c>
      <c r="J10049">
        <v>50</v>
      </c>
    </row>
    <row r="10050" spans="1:10" x14ac:dyDescent="0.2">
      <c r="A10050" t="s">
        <v>10228</v>
      </c>
      <c r="B10050" t="s">
        <v>10227</v>
      </c>
      <c r="I10050" t="s">
        <v>20</v>
      </c>
      <c r="J10050">
        <v>50</v>
      </c>
    </row>
    <row r="10051" spans="1:10" x14ac:dyDescent="0.2">
      <c r="A10051" t="s">
        <v>10229</v>
      </c>
      <c r="B10051" t="s">
        <v>35008</v>
      </c>
      <c r="I10051" t="s">
        <v>4</v>
      </c>
      <c r="J10051">
        <v>457.38</v>
      </c>
    </row>
    <row r="10052" spans="1:10" x14ac:dyDescent="0.2">
      <c r="A10052" t="s">
        <v>10230</v>
      </c>
      <c r="B10052" t="s">
        <v>35008</v>
      </c>
      <c r="I10052" t="s">
        <v>4</v>
      </c>
      <c r="J10052">
        <v>444.67</v>
      </c>
    </row>
    <row r="10053" spans="1:10" x14ac:dyDescent="0.2">
      <c r="A10053" t="s">
        <v>10231</v>
      </c>
      <c r="B10053" t="s">
        <v>35009</v>
      </c>
      <c r="I10053" t="s">
        <v>5</v>
      </c>
      <c r="J10053">
        <v>2472.84</v>
      </c>
    </row>
    <row r="10054" spans="1:10" x14ac:dyDescent="0.2">
      <c r="A10054" t="s">
        <v>10232</v>
      </c>
      <c r="B10054" t="s">
        <v>35009</v>
      </c>
      <c r="I10054" t="s">
        <v>5</v>
      </c>
      <c r="J10054">
        <v>2361.2399999999998</v>
      </c>
    </row>
    <row r="10055" spans="1:10" x14ac:dyDescent="0.2">
      <c r="A10055" t="s">
        <v>10233</v>
      </c>
      <c r="B10055" t="s">
        <v>35010</v>
      </c>
      <c r="I10055" t="s">
        <v>4</v>
      </c>
      <c r="J10055">
        <v>470.17</v>
      </c>
    </row>
    <row r="10056" spans="1:10" x14ac:dyDescent="0.2">
      <c r="A10056" t="s">
        <v>10234</v>
      </c>
      <c r="B10056" t="s">
        <v>35010</v>
      </c>
      <c r="I10056" t="s">
        <v>4</v>
      </c>
      <c r="J10056">
        <v>457.46</v>
      </c>
    </row>
    <row r="10057" spans="1:10" x14ac:dyDescent="0.2">
      <c r="A10057" t="s">
        <v>10235</v>
      </c>
      <c r="B10057" t="s">
        <v>35011</v>
      </c>
      <c r="I10057" t="s">
        <v>4</v>
      </c>
      <c r="J10057">
        <v>236.23</v>
      </c>
    </row>
    <row r="10058" spans="1:10" x14ac:dyDescent="0.2">
      <c r="A10058" t="s">
        <v>10236</v>
      </c>
      <c r="B10058" t="s">
        <v>35011</v>
      </c>
      <c r="I10058" t="s">
        <v>4</v>
      </c>
      <c r="J10058">
        <v>230.28</v>
      </c>
    </row>
    <row r="10059" spans="1:10" x14ac:dyDescent="0.2">
      <c r="A10059" t="s">
        <v>10237</v>
      </c>
      <c r="B10059" t="s">
        <v>35012</v>
      </c>
      <c r="I10059" t="s">
        <v>5</v>
      </c>
      <c r="J10059">
        <v>2008.47</v>
      </c>
    </row>
    <row r="10060" spans="1:10" x14ac:dyDescent="0.2">
      <c r="A10060" t="s">
        <v>10238</v>
      </c>
      <c r="B10060" t="s">
        <v>35012</v>
      </c>
      <c r="I10060" t="s">
        <v>5</v>
      </c>
      <c r="J10060">
        <v>1896.87</v>
      </c>
    </row>
    <row r="10061" spans="1:10" x14ac:dyDescent="0.2">
      <c r="A10061" t="s">
        <v>10239</v>
      </c>
      <c r="B10061" t="s">
        <v>35013</v>
      </c>
      <c r="I10061" t="s">
        <v>5</v>
      </c>
      <c r="J10061">
        <v>480.99</v>
      </c>
    </row>
    <row r="10062" spans="1:10" x14ac:dyDescent="0.2">
      <c r="A10062" t="s">
        <v>10240</v>
      </c>
      <c r="B10062" t="s">
        <v>35013</v>
      </c>
      <c r="I10062" t="s">
        <v>5</v>
      </c>
      <c r="J10062">
        <v>438.64</v>
      </c>
    </row>
    <row r="10063" spans="1:10" x14ac:dyDescent="0.2">
      <c r="A10063" t="s">
        <v>10241</v>
      </c>
      <c r="B10063" t="s">
        <v>35014</v>
      </c>
      <c r="I10063" t="s">
        <v>20</v>
      </c>
      <c r="J10063">
        <v>512.05999999999995</v>
      </c>
    </row>
    <row r="10064" spans="1:10" x14ac:dyDescent="0.2">
      <c r="A10064" t="s">
        <v>10242</v>
      </c>
      <c r="B10064" t="s">
        <v>35014</v>
      </c>
      <c r="I10064" t="s">
        <v>20</v>
      </c>
      <c r="J10064">
        <v>500.41</v>
      </c>
    </row>
    <row r="10065" spans="1:10" x14ac:dyDescent="0.2">
      <c r="A10065" t="s">
        <v>10243</v>
      </c>
      <c r="B10065" t="s">
        <v>35015</v>
      </c>
      <c r="I10065" t="s">
        <v>20</v>
      </c>
      <c r="J10065">
        <v>524.35</v>
      </c>
    </row>
    <row r="10066" spans="1:10" x14ac:dyDescent="0.2">
      <c r="A10066" t="s">
        <v>10244</v>
      </c>
      <c r="B10066" t="s">
        <v>35015</v>
      </c>
      <c r="I10066" t="s">
        <v>20</v>
      </c>
      <c r="J10066">
        <v>512.70000000000005</v>
      </c>
    </row>
    <row r="10067" spans="1:10" x14ac:dyDescent="0.2">
      <c r="A10067" t="s">
        <v>10245</v>
      </c>
      <c r="B10067" t="s">
        <v>35016</v>
      </c>
      <c r="I10067" t="s">
        <v>20</v>
      </c>
      <c r="J10067">
        <v>545.91</v>
      </c>
    </row>
    <row r="10068" spans="1:10" x14ac:dyDescent="0.2">
      <c r="A10068" t="s">
        <v>10246</v>
      </c>
      <c r="B10068" t="s">
        <v>35016</v>
      </c>
      <c r="I10068" t="s">
        <v>20</v>
      </c>
      <c r="J10068">
        <v>534.26</v>
      </c>
    </row>
    <row r="10069" spans="1:10" x14ac:dyDescent="0.2">
      <c r="A10069" t="s">
        <v>10247</v>
      </c>
      <c r="B10069" t="s">
        <v>35017</v>
      </c>
      <c r="I10069" t="s">
        <v>20</v>
      </c>
      <c r="J10069">
        <v>573.30999999999995</v>
      </c>
    </row>
    <row r="10070" spans="1:10" x14ac:dyDescent="0.2">
      <c r="A10070" t="s">
        <v>10248</v>
      </c>
      <c r="B10070" t="s">
        <v>35017</v>
      </c>
      <c r="I10070" t="s">
        <v>20</v>
      </c>
      <c r="J10070">
        <v>561.66</v>
      </c>
    </row>
    <row r="10071" spans="1:10" x14ac:dyDescent="0.2">
      <c r="A10071" t="s">
        <v>10249</v>
      </c>
      <c r="B10071" t="s">
        <v>35018</v>
      </c>
      <c r="I10071" t="s">
        <v>20</v>
      </c>
      <c r="J10071">
        <v>588.30999999999995</v>
      </c>
    </row>
    <row r="10072" spans="1:10" x14ac:dyDescent="0.2">
      <c r="A10072" t="s">
        <v>10250</v>
      </c>
      <c r="B10072" t="s">
        <v>35018</v>
      </c>
      <c r="I10072" t="s">
        <v>20</v>
      </c>
      <c r="J10072">
        <v>576.66</v>
      </c>
    </row>
    <row r="10073" spans="1:10" x14ac:dyDescent="0.2">
      <c r="A10073" t="s">
        <v>10251</v>
      </c>
      <c r="B10073" t="s">
        <v>35019</v>
      </c>
      <c r="I10073" t="s">
        <v>20</v>
      </c>
      <c r="J10073">
        <v>613.30999999999995</v>
      </c>
    </row>
    <row r="10074" spans="1:10" x14ac:dyDescent="0.2">
      <c r="A10074" t="s">
        <v>10252</v>
      </c>
      <c r="B10074" t="s">
        <v>35019</v>
      </c>
      <c r="I10074" t="s">
        <v>20</v>
      </c>
      <c r="J10074">
        <v>601.66</v>
      </c>
    </row>
    <row r="10075" spans="1:10" x14ac:dyDescent="0.2">
      <c r="A10075" t="s">
        <v>10253</v>
      </c>
      <c r="B10075" t="s">
        <v>35020</v>
      </c>
      <c r="I10075" t="s">
        <v>20</v>
      </c>
      <c r="J10075">
        <v>638.30999999999995</v>
      </c>
    </row>
    <row r="10076" spans="1:10" x14ac:dyDescent="0.2">
      <c r="A10076" t="s">
        <v>10254</v>
      </c>
      <c r="B10076" t="s">
        <v>35020</v>
      </c>
      <c r="I10076" t="s">
        <v>20</v>
      </c>
      <c r="J10076">
        <v>626.66</v>
      </c>
    </row>
    <row r="10077" spans="1:10" x14ac:dyDescent="0.2">
      <c r="A10077" t="s">
        <v>10255</v>
      </c>
      <c r="B10077" t="s">
        <v>35021</v>
      </c>
      <c r="I10077" t="s">
        <v>3</v>
      </c>
      <c r="J10077">
        <v>196.99</v>
      </c>
    </row>
    <row r="10078" spans="1:10" x14ac:dyDescent="0.2">
      <c r="A10078" t="s">
        <v>10256</v>
      </c>
      <c r="B10078" t="s">
        <v>35021</v>
      </c>
      <c r="I10078" t="s">
        <v>3</v>
      </c>
      <c r="J10078">
        <v>189.57</v>
      </c>
    </row>
    <row r="10079" spans="1:10" x14ac:dyDescent="0.2">
      <c r="A10079" t="s">
        <v>10257</v>
      </c>
      <c r="B10079" t="s">
        <v>35022</v>
      </c>
      <c r="I10079" t="s">
        <v>3</v>
      </c>
      <c r="J10079">
        <v>210.55</v>
      </c>
    </row>
    <row r="10080" spans="1:10" x14ac:dyDescent="0.2">
      <c r="A10080" t="s">
        <v>10258</v>
      </c>
      <c r="B10080" t="s">
        <v>35022</v>
      </c>
      <c r="I10080" t="s">
        <v>3</v>
      </c>
      <c r="J10080">
        <v>202.6</v>
      </c>
    </row>
    <row r="10081" spans="1:10" x14ac:dyDescent="0.2">
      <c r="A10081" t="s">
        <v>10259</v>
      </c>
      <c r="B10081" t="s">
        <v>35023</v>
      </c>
      <c r="I10081" t="s">
        <v>3</v>
      </c>
      <c r="J10081">
        <v>224.11</v>
      </c>
    </row>
    <row r="10082" spans="1:10" x14ac:dyDescent="0.2">
      <c r="A10082" t="s">
        <v>10260</v>
      </c>
      <c r="B10082" t="s">
        <v>35023</v>
      </c>
      <c r="I10082" t="s">
        <v>3</v>
      </c>
      <c r="J10082">
        <v>215.63</v>
      </c>
    </row>
    <row r="10083" spans="1:10" x14ac:dyDescent="0.2">
      <c r="A10083" t="s">
        <v>10261</v>
      </c>
      <c r="B10083" t="s">
        <v>35024</v>
      </c>
      <c r="I10083" t="s">
        <v>10262</v>
      </c>
      <c r="J10083">
        <v>22.9</v>
      </c>
    </row>
    <row r="10084" spans="1:10" x14ac:dyDescent="0.2">
      <c r="A10084" t="s">
        <v>10263</v>
      </c>
      <c r="B10084" t="s">
        <v>35024</v>
      </c>
      <c r="I10084" t="s">
        <v>10262</v>
      </c>
      <c r="J10084">
        <v>22.9</v>
      </c>
    </row>
    <row r="10085" spans="1:10" x14ac:dyDescent="0.2">
      <c r="A10085" t="s">
        <v>10264</v>
      </c>
      <c r="B10085" t="s">
        <v>35025</v>
      </c>
      <c r="I10085" t="s">
        <v>3479</v>
      </c>
      <c r="J10085">
        <v>4.58</v>
      </c>
    </row>
    <row r="10086" spans="1:10" x14ac:dyDescent="0.2">
      <c r="A10086" t="s">
        <v>10265</v>
      </c>
      <c r="B10086" t="s">
        <v>35025</v>
      </c>
      <c r="I10086" t="s">
        <v>3479</v>
      </c>
      <c r="J10086">
        <v>4.58</v>
      </c>
    </row>
    <row r="10087" spans="1:10" x14ac:dyDescent="0.2">
      <c r="A10087" t="s">
        <v>10266</v>
      </c>
      <c r="B10087" t="s">
        <v>35026</v>
      </c>
      <c r="I10087" t="s">
        <v>10262</v>
      </c>
      <c r="J10087">
        <v>26.8</v>
      </c>
    </row>
    <row r="10088" spans="1:10" x14ac:dyDescent="0.2">
      <c r="A10088" t="s">
        <v>10267</v>
      </c>
      <c r="B10088" t="s">
        <v>35026</v>
      </c>
      <c r="I10088" t="s">
        <v>10262</v>
      </c>
      <c r="J10088">
        <v>26.8</v>
      </c>
    </row>
    <row r="10089" spans="1:10" x14ac:dyDescent="0.2">
      <c r="A10089" t="s">
        <v>10268</v>
      </c>
      <c r="B10089" t="s">
        <v>35027</v>
      </c>
      <c r="I10089" t="s">
        <v>20</v>
      </c>
      <c r="J10089">
        <v>24.78</v>
      </c>
    </row>
    <row r="10090" spans="1:10" x14ac:dyDescent="0.2">
      <c r="A10090" t="s">
        <v>10269</v>
      </c>
      <c r="B10090" t="s">
        <v>35027</v>
      </c>
      <c r="I10090" t="s">
        <v>20</v>
      </c>
      <c r="J10090">
        <v>21.81</v>
      </c>
    </row>
    <row r="10091" spans="1:10" x14ac:dyDescent="0.2">
      <c r="A10091" t="s">
        <v>10270</v>
      </c>
      <c r="B10091" t="s">
        <v>35028</v>
      </c>
      <c r="I10091" t="s">
        <v>4</v>
      </c>
      <c r="J10091">
        <v>5.76</v>
      </c>
    </row>
    <row r="10092" spans="1:10" x14ac:dyDescent="0.2">
      <c r="A10092" t="s">
        <v>10271</v>
      </c>
      <c r="B10092" t="s">
        <v>35028</v>
      </c>
      <c r="I10092" t="s">
        <v>4</v>
      </c>
      <c r="J10092">
        <v>5.0599999999999996</v>
      </c>
    </row>
    <row r="10093" spans="1:10" x14ac:dyDescent="0.2">
      <c r="A10093" t="s">
        <v>10272</v>
      </c>
      <c r="B10093" t="s">
        <v>35029</v>
      </c>
      <c r="I10093" t="s">
        <v>20</v>
      </c>
      <c r="J10093">
        <v>14.07</v>
      </c>
    </row>
    <row r="10094" spans="1:10" x14ac:dyDescent="0.2">
      <c r="A10094" t="s">
        <v>10273</v>
      </c>
      <c r="B10094" t="s">
        <v>35029</v>
      </c>
      <c r="I10094" t="s">
        <v>20</v>
      </c>
      <c r="J10094">
        <v>12.53</v>
      </c>
    </row>
    <row r="10095" spans="1:10" x14ac:dyDescent="0.2">
      <c r="A10095" t="s">
        <v>10274</v>
      </c>
      <c r="B10095" t="s">
        <v>35030</v>
      </c>
      <c r="I10095" t="s">
        <v>4</v>
      </c>
      <c r="J10095">
        <v>20377.18</v>
      </c>
    </row>
    <row r="10096" spans="1:10" x14ac:dyDescent="0.2">
      <c r="A10096" t="s">
        <v>10275</v>
      </c>
      <c r="B10096" t="s">
        <v>35030</v>
      </c>
      <c r="I10096" t="s">
        <v>4</v>
      </c>
      <c r="J10096">
        <v>18661.310000000001</v>
      </c>
    </row>
    <row r="10097" spans="1:10" x14ac:dyDescent="0.2">
      <c r="A10097" t="s">
        <v>10276</v>
      </c>
      <c r="B10097" t="s">
        <v>35031</v>
      </c>
      <c r="I10097" t="s">
        <v>4</v>
      </c>
      <c r="J10097">
        <v>38229.949999999997</v>
      </c>
    </row>
    <row r="10098" spans="1:10" x14ac:dyDescent="0.2">
      <c r="A10098" t="s">
        <v>10277</v>
      </c>
      <c r="B10098" t="s">
        <v>35031</v>
      </c>
      <c r="I10098" t="s">
        <v>4</v>
      </c>
      <c r="J10098">
        <v>35204.089999999997</v>
      </c>
    </row>
    <row r="10099" spans="1:10" x14ac:dyDescent="0.2">
      <c r="A10099" t="s">
        <v>10278</v>
      </c>
      <c r="B10099" t="s">
        <v>35032</v>
      </c>
      <c r="I10099" t="s">
        <v>4</v>
      </c>
      <c r="J10099">
        <v>23215.41</v>
      </c>
    </row>
    <row r="10100" spans="1:10" x14ac:dyDescent="0.2">
      <c r="A10100" t="s">
        <v>10279</v>
      </c>
      <c r="B10100" t="s">
        <v>35032</v>
      </c>
      <c r="I10100" t="s">
        <v>4</v>
      </c>
      <c r="J10100">
        <v>21193.439999999999</v>
      </c>
    </row>
    <row r="10101" spans="1:10" x14ac:dyDescent="0.2">
      <c r="A10101" t="s">
        <v>10280</v>
      </c>
      <c r="B10101" t="s">
        <v>35033</v>
      </c>
      <c r="I10101" t="s">
        <v>4</v>
      </c>
      <c r="J10101">
        <v>43387.97</v>
      </c>
    </row>
    <row r="10102" spans="1:10" x14ac:dyDescent="0.2">
      <c r="A10102" t="s">
        <v>10281</v>
      </c>
      <c r="B10102" t="s">
        <v>35033</v>
      </c>
      <c r="I10102" t="s">
        <v>4</v>
      </c>
      <c r="J10102">
        <v>40042.61</v>
      </c>
    </row>
    <row r="10103" spans="1:10" x14ac:dyDescent="0.2">
      <c r="A10103" t="s">
        <v>10282</v>
      </c>
      <c r="B10103" t="s">
        <v>35034</v>
      </c>
      <c r="I10103" t="s">
        <v>4</v>
      </c>
      <c r="J10103">
        <v>49539.76</v>
      </c>
    </row>
    <row r="10104" spans="1:10" x14ac:dyDescent="0.2">
      <c r="A10104" t="s">
        <v>10283</v>
      </c>
      <c r="B10104" t="s">
        <v>35034</v>
      </c>
      <c r="I10104" t="s">
        <v>4</v>
      </c>
      <c r="J10104">
        <v>45570.53</v>
      </c>
    </row>
    <row r="10105" spans="1:10" x14ac:dyDescent="0.2">
      <c r="A10105" t="s">
        <v>10284</v>
      </c>
      <c r="B10105" t="s">
        <v>35035</v>
      </c>
      <c r="I10105" t="s">
        <v>4</v>
      </c>
      <c r="J10105">
        <v>43281.86</v>
      </c>
    </row>
    <row r="10106" spans="1:10" x14ac:dyDescent="0.2">
      <c r="A10106" t="s">
        <v>10285</v>
      </c>
      <c r="B10106" t="s">
        <v>35035</v>
      </c>
      <c r="I10106" t="s">
        <v>4</v>
      </c>
      <c r="J10106">
        <v>39787.449999999997</v>
      </c>
    </row>
    <row r="10107" spans="1:10" x14ac:dyDescent="0.2">
      <c r="A10107" t="s">
        <v>10286</v>
      </c>
      <c r="B10107" t="s">
        <v>35036</v>
      </c>
      <c r="I10107" t="s">
        <v>4</v>
      </c>
      <c r="J10107">
        <v>50769.19</v>
      </c>
    </row>
    <row r="10108" spans="1:10" x14ac:dyDescent="0.2">
      <c r="A10108" t="s">
        <v>10287</v>
      </c>
      <c r="B10108" t="s">
        <v>35036</v>
      </c>
      <c r="I10108" t="s">
        <v>4</v>
      </c>
      <c r="J10108">
        <v>46782.52</v>
      </c>
    </row>
    <row r="10109" spans="1:10" x14ac:dyDescent="0.2">
      <c r="A10109" t="s">
        <v>10288</v>
      </c>
      <c r="B10109" t="s">
        <v>35037</v>
      </c>
      <c r="I10109" t="s">
        <v>4</v>
      </c>
      <c r="J10109">
        <v>56969.02</v>
      </c>
    </row>
    <row r="10110" spans="1:10" x14ac:dyDescent="0.2">
      <c r="A10110" t="s">
        <v>10289</v>
      </c>
      <c r="B10110" t="s">
        <v>35037</v>
      </c>
      <c r="I10110" t="s">
        <v>4</v>
      </c>
      <c r="J10110">
        <v>52619.78</v>
      </c>
    </row>
    <row r="10111" spans="1:10" x14ac:dyDescent="0.2">
      <c r="A10111" t="s">
        <v>10290</v>
      </c>
      <c r="B10111" t="s">
        <v>35038</v>
      </c>
      <c r="I10111" t="s">
        <v>4</v>
      </c>
      <c r="J10111">
        <v>9283.58</v>
      </c>
    </row>
    <row r="10112" spans="1:10" x14ac:dyDescent="0.2">
      <c r="A10112" t="s">
        <v>10291</v>
      </c>
      <c r="B10112" t="s">
        <v>35038</v>
      </c>
      <c r="I10112" t="s">
        <v>4</v>
      </c>
      <c r="J10112">
        <v>8629.5499999999993</v>
      </c>
    </row>
    <row r="10113" spans="1:10" x14ac:dyDescent="0.2">
      <c r="A10113" t="s">
        <v>10292</v>
      </c>
      <c r="B10113" t="s">
        <v>35039</v>
      </c>
      <c r="I10113" t="s">
        <v>5</v>
      </c>
      <c r="J10113">
        <v>12199.79</v>
      </c>
    </row>
    <row r="10114" spans="1:10" x14ac:dyDescent="0.2">
      <c r="A10114" t="s">
        <v>10293</v>
      </c>
      <c r="B10114" t="s">
        <v>35039</v>
      </c>
      <c r="I10114" t="s">
        <v>5</v>
      </c>
      <c r="J10114">
        <v>12199.79</v>
      </c>
    </row>
    <row r="10115" spans="1:10" x14ac:dyDescent="0.2">
      <c r="A10115" t="s">
        <v>10294</v>
      </c>
      <c r="B10115" t="s">
        <v>35040</v>
      </c>
      <c r="I10115" t="s">
        <v>3</v>
      </c>
      <c r="J10115">
        <v>613.4</v>
      </c>
    </row>
    <row r="10116" spans="1:10" x14ac:dyDescent="0.2">
      <c r="A10116" t="s">
        <v>10295</v>
      </c>
      <c r="B10116" t="s">
        <v>35040</v>
      </c>
      <c r="I10116" t="s">
        <v>3</v>
      </c>
      <c r="J10116">
        <v>592.23</v>
      </c>
    </row>
    <row r="10117" spans="1:10" x14ac:dyDescent="0.2">
      <c r="A10117" t="s">
        <v>10296</v>
      </c>
      <c r="B10117" t="s">
        <v>35041</v>
      </c>
      <c r="I10117" t="s">
        <v>3</v>
      </c>
      <c r="J10117">
        <v>182.57</v>
      </c>
    </row>
    <row r="10118" spans="1:10" x14ac:dyDescent="0.2">
      <c r="A10118" t="s">
        <v>10297</v>
      </c>
      <c r="B10118" t="s">
        <v>35041</v>
      </c>
      <c r="I10118" t="s">
        <v>3</v>
      </c>
      <c r="J10118">
        <v>165.64</v>
      </c>
    </row>
    <row r="10119" spans="1:10" x14ac:dyDescent="0.2">
      <c r="A10119" t="s">
        <v>10298</v>
      </c>
      <c r="B10119" t="s">
        <v>35042</v>
      </c>
      <c r="I10119" t="s">
        <v>20</v>
      </c>
      <c r="J10119">
        <v>402.67</v>
      </c>
    </row>
    <row r="10120" spans="1:10" x14ac:dyDescent="0.2">
      <c r="A10120" t="s">
        <v>10299</v>
      </c>
      <c r="B10120" t="s">
        <v>35042</v>
      </c>
      <c r="I10120" t="s">
        <v>20</v>
      </c>
      <c r="J10120">
        <v>380.66</v>
      </c>
    </row>
    <row r="10121" spans="1:10" x14ac:dyDescent="0.2">
      <c r="A10121" t="s">
        <v>10300</v>
      </c>
      <c r="B10121" t="s">
        <v>35043</v>
      </c>
      <c r="I10121" t="s">
        <v>20</v>
      </c>
      <c r="J10121">
        <v>164.84</v>
      </c>
    </row>
    <row r="10122" spans="1:10" x14ac:dyDescent="0.2">
      <c r="A10122" t="s">
        <v>10301</v>
      </c>
      <c r="B10122" t="s">
        <v>35043</v>
      </c>
      <c r="I10122" t="s">
        <v>20</v>
      </c>
      <c r="J10122">
        <v>142.83000000000001</v>
      </c>
    </row>
    <row r="10123" spans="1:10" x14ac:dyDescent="0.2">
      <c r="A10123" t="s">
        <v>10302</v>
      </c>
      <c r="B10123" t="s">
        <v>35044</v>
      </c>
      <c r="I10123" t="s">
        <v>4</v>
      </c>
      <c r="J10123">
        <v>75.510000000000005</v>
      </c>
    </row>
    <row r="10124" spans="1:10" x14ac:dyDescent="0.2">
      <c r="A10124" t="s">
        <v>10303</v>
      </c>
      <c r="B10124" t="s">
        <v>35044</v>
      </c>
      <c r="I10124" t="s">
        <v>4</v>
      </c>
      <c r="J10124">
        <v>72.34</v>
      </c>
    </row>
    <row r="10125" spans="1:10" x14ac:dyDescent="0.2">
      <c r="A10125" t="s">
        <v>10304</v>
      </c>
      <c r="B10125" t="s">
        <v>35045</v>
      </c>
      <c r="I10125" t="s">
        <v>113</v>
      </c>
      <c r="J10125">
        <v>53.11</v>
      </c>
    </row>
    <row r="10126" spans="1:10" x14ac:dyDescent="0.2">
      <c r="A10126" t="s">
        <v>10305</v>
      </c>
      <c r="B10126" t="s">
        <v>35045</v>
      </c>
      <c r="I10126" t="s">
        <v>113</v>
      </c>
      <c r="J10126">
        <v>48.5</v>
      </c>
    </row>
    <row r="10127" spans="1:10" x14ac:dyDescent="0.2">
      <c r="A10127" t="s">
        <v>10306</v>
      </c>
      <c r="B10127" t="s">
        <v>35046</v>
      </c>
      <c r="I10127" t="s">
        <v>113</v>
      </c>
      <c r="J10127">
        <v>129.75</v>
      </c>
    </row>
    <row r="10128" spans="1:10" x14ac:dyDescent="0.2">
      <c r="A10128" t="s">
        <v>10307</v>
      </c>
      <c r="B10128" t="s">
        <v>35046</v>
      </c>
      <c r="I10128" t="s">
        <v>113</v>
      </c>
      <c r="J10128">
        <v>125.28</v>
      </c>
    </row>
    <row r="10129" spans="1:10" x14ac:dyDescent="0.2">
      <c r="A10129" t="s">
        <v>10308</v>
      </c>
      <c r="B10129" t="s">
        <v>35047</v>
      </c>
      <c r="I10129" t="s">
        <v>113</v>
      </c>
      <c r="J10129">
        <v>31.66</v>
      </c>
    </row>
    <row r="10130" spans="1:10" x14ac:dyDescent="0.2">
      <c r="A10130" t="s">
        <v>10309</v>
      </c>
      <c r="B10130" t="s">
        <v>35047</v>
      </c>
      <c r="I10130" t="s">
        <v>113</v>
      </c>
      <c r="J10130">
        <v>28.5</v>
      </c>
    </row>
    <row r="10131" spans="1:10" x14ac:dyDescent="0.2">
      <c r="A10131" t="s">
        <v>10310</v>
      </c>
      <c r="B10131" t="s">
        <v>35048</v>
      </c>
      <c r="I10131" t="s">
        <v>3</v>
      </c>
      <c r="J10131">
        <v>65.930000000000007</v>
      </c>
    </row>
    <row r="10132" spans="1:10" x14ac:dyDescent="0.2">
      <c r="A10132" t="s">
        <v>10311</v>
      </c>
      <c r="B10132" t="s">
        <v>35048</v>
      </c>
      <c r="I10132" t="s">
        <v>3</v>
      </c>
      <c r="J10132">
        <v>63.28</v>
      </c>
    </row>
    <row r="10133" spans="1:10" x14ac:dyDescent="0.2">
      <c r="A10133" t="s">
        <v>10312</v>
      </c>
      <c r="B10133" t="s">
        <v>35049</v>
      </c>
      <c r="I10133" t="s">
        <v>3</v>
      </c>
      <c r="J10133">
        <v>897.01</v>
      </c>
    </row>
    <row r="10134" spans="1:10" x14ac:dyDescent="0.2">
      <c r="A10134" t="s">
        <v>10313</v>
      </c>
      <c r="B10134" t="s">
        <v>35049</v>
      </c>
      <c r="I10134" t="s">
        <v>3</v>
      </c>
      <c r="J10134">
        <v>878</v>
      </c>
    </row>
    <row r="10135" spans="1:10" x14ac:dyDescent="0.2">
      <c r="A10135" t="s">
        <v>10314</v>
      </c>
      <c r="B10135" t="s">
        <v>35050</v>
      </c>
      <c r="I10135" t="s">
        <v>4</v>
      </c>
      <c r="J10135">
        <v>195.74</v>
      </c>
    </row>
    <row r="10136" spans="1:10" x14ac:dyDescent="0.2">
      <c r="A10136" t="s">
        <v>10315</v>
      </c>
      <c r="B10136" t="s">
        <v>35050</v>
      </c>
      <c r="I10136" t="s">
        <v>4</v>
      </c>
      <c r="J10136">
        <v>192.59</v>
      </c>
    </row>
    <row r="10137" spans="1:10" x14ac:dyDescent="0.2">
      <c r="A10137" t="s">
        <v>10316</v>
      </c>
      <c r="B10137" t="s">
        <v>35051</v>
      </c>
      <c r="I10137" t="s">
        <v>3</v>
      </c>
      <c r="J10137">
        <v>84.87</v>
      </c>
    </row>
    <row r="10138" spans="1:10" x14ac:dyDescent="0.2">
      <c r="A10138" t="s">
        <v>10317</v>
      </c>
      <c r="B10138" t="s">
        <v>35051</v>
      </c>
      <c r="I10138" t="s">
        <v>3</v>
      </c>
      <c r="J10138">
        <v>82.87</v>
      </c>
    </row>
    <row r="10139" spans="1:10" x14ac:dyDescent="0.2">
      <c r="A10139" t="s">
        <v>10318</v>
      </c>
      <c r="B10139" t="s">
        <v>35052</v>
      </c>
      <c r="I10139" t="s">
        <v>20</v>
      </c>
      <c r="J10139">
        <v>4519.53</v>
      </c>
    </row>
    <row r="10140" spans="1:10" x14ac:dyDescent="0.2">
      <c r="A10140" t="s">
        <v>10319</v>
      </c>
      <c r="B10140" t="s">
        <v>35052</v>
      </c>
      <c r="I10140" t="s">
        <v>20</v>
      </c>
      <c r="J10140">
        <v>4468.8500000000004</v>
      </c>
    </row>
    <row r="10141" spans="1:10" x14ac:dyDescent="0.2">
      <c r="A10141" t="s">
        <v>10320</v>
      </c>
      <c r="B10141" t="s">
        <v>35053</v>
      </c>
      <c r="I10141" t="s">
        <v>20</v>
      </c>
      <c r="J10141">
        <v>2175.8000000000002</v>
      </c>
    </row>
    <row r="10142" spans="1:10" x14ac:dyDescent="0.2">
      <c r="A10142" t="s">
        <v>10321</v>
      </c>
      <c r="B10142" t="s">
        <v>35053</v>
      </c>
      <c r="I10142" t="s">
        <v>20</v>
      </c>
      <c r="J10142">
        <v>2130.44</v>
      </c>
    </row>
    <row r="10143" spans="1:10" x14ac:dyDescent="0.2">
      <c r="A10143" t="s">
        <v>10322</v>
      </c>
      <c r="B10143" t="s">
        <v>35054</v>
      </c>
      <c r="I10143" t="s">
        <v>3</v>
      </c>
      <c r="J10143">
        <v>26.47</v>
      </c>
    </row>
    <row r="10144" spans="1:10" x14ac:dyDescent="0.2">
      <c r="A10144" t="s">
        <v>10323</v>
      </c>
      <c r="B10144" t="s">
        <v>35054</v>
      </c>
      <c r="I10144" t="s">
        <v>3</v>
      </c>
      <c r="J10144">
        <v>22.93</v>
      </c>
    </row>
    <row r="10145" spans="1:10" x14ac:dyDescent="0.2">
      <c r="A10145" t="s">
        <v>10324</v>
      </c>
      <c r="B10145" t="s">
        <v>35055</v>
      </c>
      <c r="I10145" t="s">
        <v>3</v>
      </c>
      <c r="J10145">
        <v>12.74</v>
      </c>
    </row>
    <row r="10146" spans="1:10" x14ac:dyDescent="0.2">
      <c r="A10146" t="s">
        <v>10325</v>
      </c>
      <c r="B10146" t="s">
        <v>35055</v>
      </c>
      <c r="I10146" t="s">
        <v>3</v>
      </c>
      <c r="J10146">
        <v>11.18</v>
      </c>
    </row>
    <row r="10147" spans="1:10" x14ac:dyDescent="0.2">
      <c r="A10147" t="s">
        <v>10326</v>
      </c>
      <c r="B10147" t="s">
        <v>35056</v>
      </c>
      <c r="I10147" t="s">
        <v>5</v>
      </c>
      <c r="J10147">
        <v>1444.2</v>
      </c>
    </row>
    <row r="10148" spans="1:10" x14ac:dyDescent="0.2">
      <c r="A10148" t="s">
        <v>10327</v>
      </c>
      <c r="B10148" t="s">
        <v>35056</v>
      </c>
      <c r="I10148" t="s">
        <v>5</v>
      </c>
      <c r="J10148">
        <v>1309.81</v>
      </c>
    </row>
    <row r="10149" spans="1:10" x14ac:dyDescent="0.2">
      <c r="A10149" t="s">
        <v>10328</v>
      </c>
      <c r="B10149" t="s">
        <v>35057</v>
      </c>
      <c r="I10149" t="s">
        <v>5</v>
      </c>
      <c r="J10149">
        <v>778.4</v>
      </c>
    </row>
    <row r="10150" spans="1:10" x14ac:dyDescent="0.2">
      <c r="A10150" t="s">
        <v>10329</v>
      </c>
      <c r="B10150" t="s">
        <v>35057</v>
      </c>
      <c r="I10150" t="s">
        <v>5</v>
      </c>
      <c r="J10150">
        <v>747.62</v>
      </c>
    </row>
    <row r="10151" spans="1:10" x14ac:dyDescent="0.2">
      <c r="A10151" t="s">
        <v>10330</v>
      </c>
      <c r="B10151" t="s">
        <v>34380</v>
      </c>
      <c r="I10151" t="s">
        <v>20</v>
      </c>
      <c r="J10151">
        <v>501.05</v>
      </c>
    </row>
    <row r="10152" spans="1:10" x14ac:dyDescent="0.2">
      <c r="A10152" t="s">
        <v>10331</v>
      </c>
      <c r="B10152" t="s">
        <v>34380</v>
      </c>
      <c r="I10152" t="s">
        <v>20</v>
      </c>
      <c r="J10152">
        <v>455.5</v>
      </c>
    </row>
    <row r="10153" spans="1:10" x14ac:dyDescent="0.2">
      <c r="A10153" t="s">
        <v>10332</v>
      </c>
      <c r="B10153" t="s">
        <v>34379</v>
      </c>
      <c r="I10153" t="s">
        <v>20</v>
      </c>
      <c r="J10153">
        <v>616.51</v>
      </c>
    </row>
    <row r="10154" spans="1:10" x14ac:dyDescent="0.2">
      <c r="A10154" t="s">
        <v>10333</v>
      </c>
      <c r="B10154" t="s">
        <v>34379</v>
      </c>
      <c r="I10154" t="s">
        <v>20</v>
      </c>
      <c r="J10154">
        <v>557.73</v>
      </c>
    </row>
    <row r="10155" spans="1:10" x14ac:dyDescent="0.2">
      <c r="A10155" t="s">
        <v>10334</v>
      </c>
      <c r="B10155" t="s">
        <v>35058</v>
      </c>
      <c r="I10155" t="s">
        <v>20</v>
      </c>
      <c r="J10155">
        <v>433.7</v>
      </c>
    </row>
    <row r="10156" spans="1:10" x14ac:dyDescent="0.2">
      <c r="A10156" t="s">
        <v>10335</v>
      </c>
      <c r="B10156" t="s">
        <v>35058</v>
      </c>
      <c r="I10156" t="s">
        <v>20</v>
      </c>
      <c r="J10156">
        <v>397.14</v>
      </c>
    </row>
    <row r="10157" spans="1:10" x14ac:dyDescent="0.2">
      <c r="A10157" t="s">
        <v>10336</v>
      </c>
      <c r="B10157" t="s">
        <v>35059</v>
      </c>
      <c r="I10157" t="s">
        <v>20</v>
      </c>
      <c r="J10157">
        <v>543.52</v>
      </c>
    </row>
    <row r="10158" spans="1:10" x14ac:dyDescent="0.2">
      <c r="A10158" t="s">
        <v>10337</v>
      </c>
      <c r="B10158" t="s">
        <v>35059</v>
      </c>
      <c r="I10158" t="s">
        <v>20</v>
      </c>
      <c r="J10158">
        <v>492.29</v>
      </c>
    </row>
    <row r="10159" spans="1:10" x14ac:dyDescent="0.2">
      <c r="A10159" t="s">
        <v>10338</v>
      </c>
      <c r="B10159" t="s">
        <v>35060</v>
      </c>
      <c r="I10159" t="s">
        <v>20</v>
      </c>
      <c r="J10159">
        <v>663.29</v>
      </c>
    </row>
    <row r="10160" spans="1:10" x14ac:dyDescent="0.2">
      <c r="A10160" t="s">
        <v>10339</v>
      </c>
      <c r="B10160" t="s">
        <v>35060</v>
      </c>
      <c r="I10160" t="s">
        <v>20</v>
      </c>
      <c r="J10160">
        <v>596.07000000000005</v>
      </c>
    </row>
    <row r="10161" spans="1:10" x14ac:dyDescent="0.2">
      <c r="A10161" t="s">
        <v>10340</v>
      </c>
      <c r="B10161" t="s">
        <v>35061</v>
      </c>
      <c r="I10161" t="s">
        <v>20</v>
      </c>
      <c r="J10161">
        <v>786.04</v>
      </c>
    </row>
    <row r="10162" spans="1:10" x14ac:dyDescent="0.2">
      <c r="A10162" t="s">
        <v>10341</v>
      </c>
      <c r="B10162" t="s">
        <v>35061</v>
      </c>
      <c r="I10162" t="s">
        <v>20</v>
      </c>
      <c r="J10162">
        <v>702.44</v>
      </c>
    </row>
    <row r="10163" spans="1:10" x14ac:dyDescent="0.2">
      <c r="A10163" t="s">
        <v>10342</v>
      </c>
      <c r="B10163" t="s">
        <v>35062</v>
      </c>
      <c r="I10163" t="s">
        <v>3</v>
      </c>
      <c r="J10163">
        <v>94.99</v>
      </c>
    </row>
    <row r="10164" spans="1:10" x14ac:dyDescent="0.2">
      <c r="A10164" t="s">
        <v>10343</v>
      </c>
      <c r="B10164" t="s">
        <v>35062</v>
      </c>
      <c r="I10164" t="s">
        <v>3</v>
      </c>
      <c r="J10164">
        <v>82.74</v>
      </c>
    </row>
    <row r="10165" spans="1:10" x14ac:dyDescent="0.2">
      <c r="A10165" t="s">
        <v>10344</v>
      </c>
      <c r="B10165" t="s">
        <v>35063</v>
      </c>
      <c r="I10165" t="s">
        <v>3</v>
      </c>
      <c r="J10165">
        <v>189.99</v>
      </c>
    </row>
    <row r="10166" spans="1:10" x14ac:dyDescent="0.2">
      <c r="A10166" t="s">
        <v>10345</v>
      </c>
      <c r="B10166" t="s">
        <v>35063</v>
      </c>
      <c r="I10166" t="s">
        <v>3</v>
      </c>
      <c r="J10166">
        <v>165.49</v>
      </c>
    </row>
    <row r="10167" spans="1:10" x14ac:dyDescent="0.2">
      <c r="A10167" t="s">
        <v>10346</v>
      </c>
      <c r="B10167" t="s">
        <v>35064</v>
      </c>
      <c r="I10167" t="s">
        <v>20</v>
      </c>
      <c r="J10167">
        <v>282.12</v>
      </c>
    </row>
    <row r="10168" spans="1:10" x14ac:dyDescent="0.2">
      <c r="A10168" t="s">
        <v>10347</v>
      </c>
      <c r="B10168" t="s">
        <v>35064</v>
      </c>
      <c r="I10168" t="s">
        <v>20</v>
      </c>
      <c r="J10168">
        <v>258.08999999999997</v>
      </c>
    </row>
    <row r="10169" spans="1:10" x14ac:dyDescent="0.2">
      <c r="A10169" t="s">
        <v>10348</v>
      </c>
      <c r="B10169" t="s">
        <v>35065</v>
      </c>
      <c r="I10169" t="s">
        <v>20</v>
      </c>
      <c r="J10169">
        <v>367.11</v>
      </c>
    </row>
    <row r="10170" spans="1:10" x14ac:dyDescent="0.2">
      <c r="A10170" t="s">
        <v>10349</v>
      </c>
      <c r="B10170" t="s">
        <v>35065</v>
      </c>
      <c r="I10170" t="s">
        <v>20</v>
      </c>
      <c r="J10170">
        <v>332.78</v>
      </c>
    </row>
    <row r="10171" spans="1:10" x14ac:dyDescent="0.2">
      <c r="A10171" t="s">
        <v>10350</v>
      </c>
      <c r="B10171" t="s">
        <v>35066</v>
      </c>
      <c r="I10171" t="s">
        <v>20</v>
      </c>
      <c r="J10171">
        <v>706.3</v>
      </c>
    </row>
    <row r="10172" spans="1:10" x14ac:dyDescent="0.2">
      <c r="A10172" t="s">
        <v>10351</v>
      </c>
      <c r="B10172" t="s">
        <v>35066</v>
      </c>
      <c r="I10172" t="s">
        <v>20</v>
      </c>
      <c r="J10172">
        <v>634.39</v>
      </c>
    </row>
    <row r="10173" spans="1:10" x14ac:dyDescent="0.2">
      <c r="A10173" t="s">
        <v>10352</v>
      </c>
      <c r="B10173" t="s">
        <v>35067</v>
      </c>
      <c r="I10173" t="s">
        <v>20</v>
      </c>
      <c r="J10173">
        <v>848.62</v>
      </c>
    </row>
    <row r="10174" spans="1:10" x14ac:dyDescent="0.2">
      <c r="A10174" t="s">
        <v>10353</v>
      </c>
      <c r="B10174" t="s">
        <v>35067</v>
      </c>
      <c r="I10174" t="s">
        <v>20</v>
      </c>
      <c r="J10174">
        <v>757.71</v>
      </c>
    </row>
    <row r="10175" spans="1:10" x14ac:dyDescent="0.2">
      <c r="A10175" t="s">
        <v>10354</v>
      </c>
      <c r="B10175" t="s">
        <v>35068</v>
      </c>
      <c r="I10175" t="s">
        <v>20</v>
      </c>
      <c r="J10175">
        <v>974.3</v>
      </c>
    </row>
    <row r="10176" spans="1:10" x14ac:dyDescent="0.2">
      <c r="A10176" t="s">
        <v>10355</v>
      </c>
      <c r="B10176" t="s">
        <v>35068</v>
      </c>
      <c r="I10176" t="s">
        <v>20</v>
      </c>
      <c r="J10176">
        <v>864.94</v>
      </c>
    </row>
    <row r="10177" spans="1:10" x14ac:dyDescent="0.2">
      <c r="A10177" t="s">
        <v>10356</v>
      </c>
      <c r="B10177" t="s">
        <v>35069</v>
      </c>
      <c r="I10177" t="s">
        <v>20</v>
      </c>
      <c r="J10177">
        <v>1164.07</v>
      </c>
    </row>
    <row r="10178" spans="1:10" x14ac:dyDescent="0.2">
      <c r="A10178" t="s">
        <v>10357</v>
      </c>
      <c r="B10178" t="s">
        <v>35069</v>
      </c>
      <c r="I10178" t="s">
        <v>20</v>
      </c>
      <c r="J10178">
        <v>1029.3699999999999</v>
      </c>
    </row>
    <row r="10179" spans="1:10" x14ac:dyDescent="0.2">
      <c r="A10179" t="s">
        <v>10358</v>
      </c>
      <c r="B10179" t="s">
        <v>35070</v>
      </c>
      <c r="I10179" t="s">
        <v>3</v>
      </c>
      <c r="J10179">
        <v>166.16</v>
      </c>
    </row>
    <row r="10180" spans="1:10" x14ac:dyDescent="0.2">
      <c r="A10180" t="s">
        <v>10359</v>
      </c>
      <c r="B10180" t="s">
        <v>35070</v>
      </c>
      <c r="I10180" t="s">
        <v>3</v>
      </c>
      <c r="J10180">
        <v>144.4</v>
      </c>
    </row>
    <row r="10181" spans="1:10" x14ac:dyDescent="0.2">
      <c r="A10181" t="s">
        <v>10360</v>
      </c>
      <c r="B10181" t="s">
        <v>35071</v>
      </c>
      <c r="I10181" t="s">
        <v>20</v>
      </c>
      <c r="J10181">
        <v>1534.11</v>
      </c>
    </row>
    <row r="10182" spans="1:10" x14ac:dyDescent="0.2">
      <c r="A10182" t="s">
        <v>10361</v>
      </c>
      <c r="B10182" t="s">
        <v>35071</v>
      </c>
      <c r="I10182" t="s">
        <v>20</v>
      </c>
      <c r="J10182">
        <v>1457.03</v>
      </c>
    </row>
    <row r="10183" spans="1:10" x14ac:dyDescent="0.2">
      <c r="A10183" t="s">
        <v>10362</v>
      </c>
      <c r="B10183" t="s">
        <v>35072</v>
      </c>
      <c r="I10183" t="s">
        <v>20</v>
      </c>
      <c r="J10183">
        <v>1504.12</v>
      </c>
    </row>
    <row r="10184" spans="1:10" x14ac:dyDescent="0.2">
      <c r="A10184" t="s">
        <v>10363</v>
      </c>
      <c r="B10184" t="s">
        <v>35072</v>
      </c>
      <c r="I10184" t="s">
        <v>20</v>
      </c>
      <c r="J10184">
        <v>1431.05</v>
      </c>
    </row>
    <row r="10185" spans="1:10" x14ac:dyDescent="0.2">
      <c r="A10185" t="s">
        <v>10364</v>
      </c>
      <c r="B10185" t="s">
        <v>35073</v>
      </c>
      <c r="I10185" t="s">
        <v>3</v>
      </c>
      <c r="J10185">
        <v>289.57</v>
      </c>
    </row>
    <row r="10186" spans="1:10" x14ac:dyDescent="0.2">
      <c r="A10186" t="s">
        <v>10365</v>
      </c>
      <c r="B10186" t="s">
        <v>35073</v>
      </c>
      <c r="I10186" t="s">
        <v>3</v>
      </c>
      <c r="J10186">
        <v>276.45999999999998</v>
      </c>
    </row>
    <row r="10187" spans="1:10" x14ac:dyDescent="0.2">
      <c r="A10187" t="s">
        <v>10366</v>
      </c>
      <c r="B10187" t="s">
        <v>35074</v>
      </c>
      <c r="I10187" t="s">
        <v>3</v>
      </c>
      <c r="J10187">
        <v>285.08</v>
      </c>
    </row>
    <row r="10188" spans="1:10" x14ac:dyDescent="0.2">
      <c r="A10188" t="s">
        <v>10367</v>
      </c>
      <c r="B10188" t="s">
        <v>35074</v>
      </c>
      <c r="I10188" t="s">
        <v>3</v>
      </c>
      <c r="J10188">
        <v>272.56</v>
      </c>
    </row>
    <row r="10189" spans="1:10" x14ac:dyDescent="0.2">
      <c r="A10189" t="s">
        <v>10368</v>
      </c>
      <c r="B10189" t="s">
        <v>35075</v>
      </c>
      <c r="I10189" t="s">
        <v>3</v>
      </c>
      <c r="J10189">
        <v>317.04000000000002</v>
      </c>
    </row>
    <row r="10190" spans="1:10" x14ac:dyDescent="0.2">
      <c r="A10190" t="s">
        <v>10369</v>
      </c>
      <c r="B10190" t="s">
        <v>35075</v>
      </c>
      <c r="I10190" t="s">
        <v>3</v>
      </c>
      <c r="J10190">
        <v>301.29000000000002</v>
      </c>
    </row>
    <row r="10191" spans="1:10" x14ac:dyDescent="0.2">
      <c r="A10191" t="s">
        <v>10370</v>
      </c>
      <c r="B10191" t="s">
        <v>35076</v>
      </c>
      <c r="I10191" t="s">
        <v>3</v>
      </c>
      <c r="J10191">
        <v>357.79</v>
      </c>
    </row>
    <row r="10192" spans="1:10" x14ac:dyDescent="0.2">
      <c r="A10192" t="s">
        <v>10371</v>
      </c>
      <c r="B10192" t="s">
        <v>35076</v>
      </c>
      <c r="I10192" t="s">
        <v>3</v>
      </c>
      <c r="J10192">
        <v>335.57</v>
      </c>
    </row>
    <row r="10193" spans="1:10" x14ac:dyDescent="0.2">
      <c r="A10193" t="s">
        <v>10372</v>
      </c>
      <c r="B10193" t="s">
        <v>35077</v>
      </c>
      <c r="I10193" t="s">
        <v>3</v>
      </c>
      <c r="J10193">
        <v>396.32</v>
      </c>
    </row>
    <row r="10194" spans="1:10" x14ac:dyDescent="0.2">
      <c r="A10194" t="s">
        <v>10373</v>
      </c>
      <c r="B10194" t="s">
        <v>35077</v>
      </c>
      <c r="I10194" t="s">
        <v>3</v>
      </c>
      <c r="J10194">
        <v>369.99</v>
      </c>
    </row>
    <row r="10195" spans="1:10" x14ac:dyDescent="0.2">
      <c r="A10195" t="s">
        <v>10374</v>
      </c>
      <c r="B10195" t="s">
        <v>35078</v>
      </c>
      <c r="I10195" t="s">
        <v>3</v>
      </c>
      <c r="J10195">
        <v>150.41</v>
      </c>
    </row>
    <row r="10196" spans="1:10" x14ac:dyDescent="0.2">
      <c r="A10196" t="s">
        <v>10375</v>
      </c>
      <c r="B10196" t="s">
        <v>35078</v>
      </c>
      <c r="I10196" t="s">
        <v>3</v>
      </c>
      <c r="J10196">
        <v>142.83000000000001</v>
      </c>
    </row>
    <row r="10197" spans="1:10" x14ac:dyDescent="0.2">
      <c r="A10197" t="s">
        <v>10376</v>
      </c>
      <c r="B10197" t="s">
        <v>35079</v>
      </c>
      <c r="I10197" t="s">
        <v>3</v>
      </c>
      <c r="J10197">
        <v>147.41</v>
      </c>
    </row>
    <row r="10198" spans="1:10" x14ac:dyDescent="0.2">
      <c r="A10198" t="s">
        <v>10377</v>
      </c>
      <c r="B10198" t="s">
        <v>35079</v>
      </c>
      <c r="I10198" t="s">
        <v>3</v>
      </c>
      <c r="J10198">
        <v>140.22999999999999</v>
      </c>
    </row>
    <row r="10199" spans="1:10" x14ac:dyDescent="0.2">
      <c r="A10199" t="s">
        <v>10378</v>
      </c>
      <c r="B10199" t="s">
        <v>35080</v>
      </c>
      <c r="I10199" t="s">
        <v>3</v>
      </c>
      <c r="J10199">
        <v>161.56</v>
      </c>
    </row>
    <row r="10200" spans="1:10" x14ac:dyDescent="0.2">
      <c r="A10200" t="s">
        <v>10379</v>
      </c>
      <c r="B10200" t="s">
        <v>35080</v>
      </c>
      <c r="I10200" t="s">
        <v>3</v>
      </c>
      <c r="J10200">
        <v>153.07</v>
      </c>
    </row>
    <row r="10201" spans="1:10" x14ac:dyDescent="0.2">
      <c r="A10201" t="s">
        <v>10380</v>
      </c>
      <c r="B10201" t="s">
        <v>35081</v>
      </c>
      <c r="I10201" t="s">
        <v>3</v>
      </c>
      <c r="J10201">
        <v>186.57</v>
      </c>
    </row>
    <row r="10202" spans="1:10" x14ac:dyDescent="0.2">
      <c r="A10202" t="s">
        <v>10381</v>
      </c>
      <c r="B10202" t="s">
        <v>35081</v>
      </c>
      <c r="I10202" t="s">
        <v>3</v>
      </c>
      <c r="J10202">
        <v>174.16</v>
      </c>
    </row>
    <row r="10203" spans="1:10" x14ac:dyDescent="0.2">
      <c r="A10203" t="s">
        <v>10382</v>
      </c>
      <c r="B10203" t="s">
        <v>35082</v>
      </c>
      <c r="I10203" t="s">
        <v>3</v>
      </c>
      <c r="J10203">
        <v>207.57</v>
      </c>
    </row>
    <row r="10204" spans="1:10" x14ac:dyDescent="0.2">
      <c r="A10204" t="s">
        <v>10383</v>
      </c>
      <c r="B10204" t="s">
        <v>35082</v>
      </c>
      <c r="I10204" t="s">
        <v>3</v>
      </c>
      <c r="J10204">
        <v>192.95</v>
      </c>
    </row>
    <row r="10205" spans="1:10" x14ac:dyDescent="0.2">
      <c r="A10205" t="s">
        <v>10384</v>
      </c>
      <c r="B10205" t="s">
        <v>35083</v>
      </c>
      <c r="I10205" t="s">
        <v>3</v>
      </c>
      <c r="J10205">
        <v>162.29</v>
      </c>
    </row>
    <row r="10206" spans="1:10" x14ac:dyDescent="0.2">
      <c r="A10206" t="s">
        <v>10385</v>
      </c>
      <c r="B10206" t="s">
        <v>35083</v>
      </c>
      <c r="I10206" t="s">
        <v>3</v>
      </c>
      <c r="J10206">
        <v>153.76</v>
      </c>
    </row>
    <row r="10207" spans="1:10" x14ac:dyDescent="0.2">
      <c r="A10207" t="s">
        <v>10386</v>
      </c>
      <c r="B10207" t="s">
        <v>35084</v>
      </c>
      <c r="I10207" t="s">
        <v>3</v>
      </c>
      <c r="J10207">
        <v>318.76</v>
      </c>
    </row>
    <row r="10208" spans="1:10" x14ac:dyDescent="0.2">
      <c r="A10208" t="s">
        <v>10387</v>
      </c>
      <c r="B10208" t="s">
        <v>35084</v>
      </c>
      <c r="I10208" t="s">
        <v>3</v>
      </c>
      <c r="J10208">
        <v>303.42</v>
      </c>
    </row>
    <row r="10209" spans="1:10" x14ac:dyDescent="0.2">
      <c r="A10209" t="s">
        <v>10388</v>
      </c>
      <c r="B10209" t="s">
        <v>35085</v>
      </c>
      <c r="I10209" t="s">
        <v>3</v>
      </c>
      <c r="J10209">
        <v>352.67</v>
      </c>
    </row>
    <row r="10210" spans="1:10" x14ac:dyDescent="0.2">
      <c r="A10210" t="s">
        <v>10389</v>
      </c>
      <c r="B10210" t="s">
        <v>35085</v>
      </c>
      <c r="I10210" t="s">
        <v>3</v>
      </c>
      <c r="J10210">
        <v>334.65</v>
      </c>
    </row>
    <row r="10211" spans="1:10" x14ac:dyDescent="0.2">
      <c r="A10211" t="s">
        <v>10390</v>
      </c>
      <c r="B10211" t="s">
        <v>35086</v>
      </c>
      <c r="I10211" t="s">
        <v>4</v>
      </c>
      <c r="J10211">
        <v>62.21</v>
      </c>
    </row>
    <row r="10212" spans="1:10" x14ac:dyDescent="0.2">
      <c r="A10212" t="s">
        <v>10391</v>
      </c>
      <c r="B10212" t="s">
        <v>35086</v>
      </c>
      <c r="I10212" t="s">
        <v>4</v>
      </c>
      <c r="J10212">
        <v>59.3</v>
      </c>
    </row>
    <row r="10213" spans="1:10" x14ac:dyDescent="0.2">
      <c r="A10213" t="s">
        <v>10392</v>
      </c>
      <c r="B10213" t="s">
        <v>35087</v>
      </c>
      <c r="I10213" t="s">
        <v>4</v>
      </c>
      <c r="J10213">
        <v>36.799999999999997</v>
      </c>
    </row>
    <row r="10214" spans="1:10" x14ac:dyDescent="0.2">
      <c r="A10214" t="s">
        <v>10393</v>
      </c>
      <c r="B10214" t="s">
        <v>35087</v>
      </c>
      <c r="I10214" t="s">
        <v>4</v>
      </c>
      <c r="J10214">
        <v>34.58</v>
      </c>
    </row>
    <row r="10215" spans="1:10" x14ac:dyDescent="0.2">
      <c r="A10215" t="s">
        <v>10394</v>
      </c>
      <c r="B10215" t="s">
        <v>35088</v>
      </c>
      <c r="I10215" t="s">
        <v>20</v>
      </c>
      <c r="J10215">
        <v>879.14</v>
      </c>
    </row>
    <row r="10216" spans="1:10" x14ac:dyDescent="0.2">
      <c r="A10216" t="s">
        <v>10395</v>
      </c>
      <c r="B10216" t="s">
        <v>35088</v>
      </c>
      <c r="I10216" t="s">
        <v>20</v>
      </c>
      <c r="J10216">
        <v>834.8</v>
      </c>
    </row>
    <row r="10217" spans="1:10" x14ac:dyDescent="0.2">
      <c r="A10217" t="s">
        <v>10396</v>
      </c>
      <c r="B10217" t="s">
        <v>35089</v>
      </c>
      <c r="I10217" t="s">
        <v>3</v>
      </c>
      <c r="J10217">
        <v>133.36000000000001</v>
      </c>
    </row>
    <row r="10218" spans="1:10" x14ac:dyDescent="0.2">
      <c r="A10218" t="s">
        <v>10397</v>
      </c>
      <c r="B10218" t="s">
        <v>35089</v>
      </c>
      <c r="I10218" t="s">
        <v>3</v>
      </c>
      <c r="J10218">
        <v>122.31</v>
      </c>
    </row>
    <row r="10219" spans="1:10" x14ac:dyDescent="0.2">
      <c r="A10219" t="s">
        <v>10398</v>
      </c>
      <c r="B10219" t="s">
        <v>35090</v>
      </c>
      <c r="I10219" t="s">
        <v>3</v>
      </c>
      <c r="J10219">
        <v>129.61000000000001</v>
      </c>
    </row>
    <row r="10220" spans="1:10" x14ac:dyDescent="0.2">
      <c r="A10220" t="s">
        <v>10399</v>
      </c>
      <c r="B10220" t="s">
        <v>35090</v>
      </c>
      <c r="I10220" t="s">
        <v>3</v>
      </c>
      <c r="J10220">
        <v>119.06</v>
      </c>
    </row>
    <row r="10221" spans="1:10" x14ac:dyDescent="0.2">
      <c r="A10221" t="s">
        <v>10400</v>
      </c>
      <c r="B10221" t="s">
        <v>35091</v>
      </c>
      <c r="I10221" t="s">
        <v>3</v>
      </c>
      <c r="J10221">
        <v>150.6</v>
      </c>
    </row>
    <row r="10222" spans="1:10" x14ac:dyDescent="0.2">
      <c r="A10222" t="s">
        <v>10401</v>
      </c>
      <c r="B10222" t="s">
        <v>35091</v>
      </c>
      <c r="I10222" t="s">
        <v>3</v>
      </c>
      <c r="J10222">
        <v>137.55000000000001</v>
      </c>
    </row>
    <row r="10223" spans="1:10" x14ac:dyDescent="0.2">
      <c r="A10223" t="s">
        <v>10402</v>
      </c>
      <c r="B10223" t="s">
        <v>35092</v>
      </c>
      <c r="I10223" t="s">
        <v>3</v>
      </c>
      <c r="J10223">
        <v>187.07</v>
      </c>
    </row>
    <row r="10224" spans="1:10" x14ac:dyDescent="0.2">
      <c r="A10224" t="s">
        <v>10403</v>
      </c>
      <c r="B10224" t="s">
        <v>35092</v>
      </c>
      <c r="I10224" t="s">
        <v>3</v>
      </c>
      <c r="J10224">
        <v>168.85</v>
      </c>
    </row>
    <row r="10225" spans="1:10" x14ac:dyDescent="0.2">
      <c r="A10225" t="s">
        <v>10404</v>
      </c>
      <c r="B10225" t="s">
        <v>35093</v>
      </c>
      <c r="I10225" t="s">
        <v>3</v>
      </c>
      <c r="J10225">
        <v>217.79</v>
      </c>
    </row>
    <row r="10226" spans="1:10" x14ac:dyDescent="0.2">
      <c r="A10226" t="s">
        <v>10405</v>
      </c>
      <c r="B10226" t="s">
        <v>35093</v>
      </c>
      <c r="I10226" t="s">
        <v>3</v>
      </c>
      <c r="J10226">
        <v>195.77</v>
      </c>
    </row>
    <row r="10227" spans="1:10" x14ac:dyDescent="0.2">
      <c r="A10227" t="s">
        <v>10406</v>
      </c>
      <c r="B10227" t="s">
        <v>35094</v>
      </c>
      <c r="I10227" t="s">
        <v>3</v>
      </c>
      <c r="J10227">
        <v>67.73</v>
      </c>
    </row>
    <row r="10228" spans="1:10" x14ac:dyDescent="0.2">
      <c r="A10228" t="s">
        <v>10407</v>
      </c>
      <c r="B10228" t="s">
        <v>35094</v>
      </c>
      <c r="I10228" t="s">
        <v>3</v>
      </c>
      <c r="J10228">
        <v>61.86</v>
      </c>
    </row>
    <row r="10229" spans="1:10" x14ac:dyDescent="0.2">
      <c r="A10229" t="s">
        <v>10408</v>
      </c>
      <c r="B10229" t="s">
        <v>35095</v>
      </c>
      <c r="I10229" t="s">
        <v>3</v>
      </c>
      <c r="J10229">
        <v>65.28</v>
      </c>
    </row>
    <row r="10230" spans="1:10" x14ac:dyDescent="0.2">
      <c r="A10230" t="s">
        <v>10409</v>
      </c>
      <c r="B10230" t="s">
        <v>35095</v>
      </c>
      <c r="I10230" t="s">
        <v>3</v>
      </c>
      <c r="J10230">
        <v>59.74</v>
      </c>
    </row>
    <row r="10231" spans="1:10" x14ac:dyDescent="0.2">
      <c r="A10231" t="s">
        <v>10410</v>
      </c>
      <c r="B10231" t="s">
        <v>35096</v>
      </c>
      <c r="I10231" t="s">
        <v>3</v>
      </c>
      <c r="J10231">
        <v>76.05</v>
      </c>
    </row>
    <row r="10232" spans="1:10" x14ac:dyDescent="0.2">
      <c r="A10232" t="s">
        <v>10411</v>
      </c>
      <c r="B10232" t="s">
        <v>35096</v>
      </c>
      <c r="I10232" t="s">
        <v>3</v>
      </c>
      <c r="J10232">
        <v>69.069999999999993</v>
      </c>
    </row>
    <row r="10233" spans="1:10" x14ac:dyDescent="0.2">
      <c r="A10233" t="s">
        <v>10412</v>
      </c>
      <c r="B10233" t="s">
        <v>35097</v>
      </c>
      <c r="I10233" t="s">
        <v>3</v>
      </c>
      <c r="J10233">
        <v>99.08</v>
      </c>
    </row>
    <row r="10234" spans="1:10" x14ac:dyDescent="0.2">
      <c r="A10234" t="s">
        <v>10413</v>
      </c>
      <c r="B10234" t="s">
        <v>35097</v>
      </c>
      <c r="I10234" t="s">
        <v>3</v>
      </c>
      <c r="J10234">
        <v>89.03</v>
      </c>
    </row>
    <row r="10235" spans="1:10" x14ac:dyDescent="0.2">
      <c r="A10235" t="s">
        <v>10414</v>
      </c>
      <c r="B10235" t="s">
        <v>35098</v>
      </c>
      <c r="I10235" t="s">
        <v>3</v>
      </c>
      <c r="J10235">
        <v>115.68</v>
      </c>
    </row>
    <row r="10236" spans="1:10" x14ac:dyDescent="0.2">
      <c r="A10236" t="s">
        <v>10415</v>
      </c>
      <c r="B10236" t="s">
        <v>35098</v>
      </c>
      <c r="I10236" t="s">
        <v>3</v>
      </c>
      <c r="J10236">
        <v>103.41</v>
      </c>
    </row>
    <row r="10237" spans="1:10" x14ac:dyDescent="0.2">
      <c r="A10237" t="s">
        <v>10416</v>
      </c>
      <c r="B10237" t="s">
        <v>35099</v>
      </c>
      <c r="I10237" t="s">
        <v>3</v>
      </c>
      <c r="J10237">
        <v>104.75</v>
      </c>
    </row>
    <row r="10238" spans="1:10" x14ac:dyDescent="0.2">
      <c r="A10238" t="s">
        <v>10417</v>
      </c>
      <c r="B10238" t="s">
        <v>35099</v>
      </c>
      <c r="I10238" t="s">
        <v>3</v>
      </c>
      <c r="J10238">
        <v>96.74</v>
      </c>
    </row>
    <row r="10239" spans="1:10" x14ac:dyDescent="0.2">
      <c r="A10239" t="s">
        <v>10418</v>
      </c>
      <c r="B10239" t="s">
        <v>35100</v>
      </c>
      <c r="I10239" t="s">
        <v>3</v>
      </c>
      <c r="J10239">
        <v>101.75</v>
      </c>
    </row>
    <row r="10240" spans="1:10" x14ac:dyDescent="0.2">
      <c r="A10240" t="s">
        <v>10419</v>
      </c>
      <c r="B10240" t="s">
        <v>35100</v>
      </c>
      <c r="I10240" t="s">
        <v>3</v>
      </c>
      <c r="J10240">
        <v>94.14</v>
      </c>
    </row>
    <row r="10241" spans="1:10" x14ac:dyDescent="0.2">
      <c r="A10241" t="s">
        <v>10420</v>
      </c>
      <c r="B10241" t="s">
        <v>35101</v>
      </c>
      <c r="I10241" t="s">
        <v>3</v>
      </c>
      <c r="J10241">
        <v>115.17</v>
      </c>
    </row>
    <row r="10242" spans="1:10" x14ac:dyDescent="0.2">
      <c r="A10242" t="s">
        <v>10421</v>
      </c>
      <c r="B10242" t="s">
        <v>35101</v>
      </c>
      <c r="I10242" t="s">
        <v>3</v>
      </c>
      <c r="J10242">
        <v>105.77</v>
      </c>
    </row>
    <row r="10243" spans="1:10" x14ac:dyDescent="0.2">
      <c r="A10243" t="s">
        <v>10422</v>
      </c>
      <c r="B10243" t="s">
        <v>35102</v>
      </c>
      <c r="I10243" t="s">
        <v>3</v>
      </c>
      <c r="J10243">
        <v>143.41</v>
      </c>
    </row>
    <row r="10244" spans="1:10" x14ac:dyDescent="0.2">
      <c r="A10244" t="s">
        <v>10423</v>
      </c>
      <c r="B10244" t="s">
        <v>35102</v>
      </c>
      <c r="I10244" t="s">
        <v>3</v>
      </c>
      <c r="J10244">
        <v>130.24</v>
      </c>
    </row>
    <row r="10245" spans="1:10" x14ac:dyDescent="0.2">
      <c r="A10245" t="s">
        <v>10424</v>
      </c>
      <c r="B10245" t="s">
        <v>35103</v>
      </c>
      <c r="I10245" t="s">
        <v>3</v>
      </c>
      <c r="J10245">
        <v>162.38</v>
      </c>
    </row>
    <row r="10246" spans="1:10" x14ac:dyDescent="0.2">
      <c r="A10246" t="s">
        <v>10425</v>
      </c>
      <c r="B10246" t="s">
        <v>35103</v>
      </c>
      <c r="I10246" t="s">
        <v>3</v>
      </c>
      <c r="J10246">
        <v>146.68</v>
      </c>
    </row>
    <row r="10247" spans="1:10" x14ac:dyDescent="0.2">
      <c r="A10247" t="s">
        <v>10426</v>
      </c>
      <c r="B10247" t="s">
        <v>35104</v>
      </c>
      <c r="I10247" t="s">
        <v>3</v>
      </c>
      <c r="J10247">
        <v>52.39</v>
      </c>
    </row>
    <row r="10248" spans="1:10" x14ac:dyDescent="0.2">
      <c r="A10248" t="s">
        <v>10427</v>
      </c>
      <c r="B10248" t="s">
        <v>35104</v>
      </c>
      <c r="I10248" t="s">
        <v>3</v>
      </c>
      <c r="J10248">
        <v>48.2</v>
      </c>
    </row>
    <row r="10249" spans="1:10" x14ac:dyDescent="0.2">
      <c r="A10249" t="s">
        <v>10428</v>
      </c>
      <c r="B10249" t="s">
        <v>35105</v>
      </c>
      <c r="I10249" t="s">
        <v>3</v>
      </c>
      <c r="J10249">
        <v>51.09</v>
      </c>
    </row>
    <row r="10250" spans="1:10" x14ac:dyDescent="0.2">
      <c r="A10250" t="s">
        <v>10429</v>
      </c>
      <c r="B10250" t="s">
        <v>35105</v>
      </c>
      <c r="I10250" t="s">
        <v>3</v>
      </c>
      <c r="J10250">
        <v>47.07</v>
      </c>
    </row>
    <row r="10251" spans="1:10" x14ac:dyDescent="0.2">
      <c r="A10251" t="s">
        <v>10430</v>
      </c>
      <c r="B10251" t="s">
        <v>35106</v>
      </c>
      <c r="I10251" t="s">
        <v>3</v>
      </c>
      <c r="J10251">
        <v>60.42</v>
      </c>
    </row>
    <row r="10252" spans="1:10" x14ac:dyDescent="0.2">
      <c r="A10252" t="s">
        <v>10431</v>
      </c>
      <c r="B10252" t="s">
        <v>35106</v>
      </c>
      <c r="I10252" t="s">
        <v>3</v>
      </c>
      <c r="J10252">
        <v>55.24</v>
      </c>
    </row>
    <row r="10253" spans="1:10" x14ac:dyDescent="0.2">
      <c r="A10253" t="s">
        <v>10432</v>
      </c>
      <c r="B10253" t="s">
        <v>35107</v>
      </c>
      <c r="I10253" t="s">
        <v>3</v>
      </c>
      <c r="J10253">
        <v>75.12</v>
      </c>
    </row>
    <row r="10254" spans="1:10" x14ac:dyDescent="0.2">
      <c r="A10254" t="s">
        <v>10433</v>
      </c>
      <c r="B10254" t="s">
        <v>35107</v>
      </c>
      <c r="I10254" t="s">
        <v>3</v>
      </c>
      <c r="J10254">
        <v>67.98</v>
      </c>
    </row>
    <row r="10255" spans="1:10" x14ac:dyDescent="0.2">
      <c r="A10255" t="s">
        <v>10434</v>
      </c>
      <c r="B10255" t="s">
        <v>35108</v>
      </c>
      <c r="I10255" t="s">
        <v>3</v>
      </c>
      <c r="J10255">
        <v>86.03</v>
      </c>
    </row>
    <row r="10256" spans="1:10" x14ac:dyDescent="0.2">
      <c r="A10256" t="s">
        <v>10435</v>
      </c>
      <c r="B10256" t="s">
        <v>35108</v>
      </c>
      <c r="I10256" t="s">
        <v>3</v>
      </c>
      <c r="J10256">
        <v>77.430000000000007</v>
      </c>
    </row>
    <row r="10257" spans="1:10" x14ac:dyDescent="0.2">
      <c r="A10257" t="s">
        <v>10436</v>
      </c>
      <c r="B10257" t="s">
        <v>35109</v>
      </c>
      <c r="I10257" t="s">
        <v>3</v>
      </c>
      <c r="J10257">
        <v>142.19999999999999</v>
      </c>
    </row>
    <row r="10258" spans="1:10" x14ac:dyDescent="0.2">
      <c r="A10258" t="s">
        <v>10437</v>
      </c>
      <c r="B10258" t="s">
        <v>35109</v>
      </c>
      <c r="I10258" t="s">
        <v>3</v>
      </c>
      <c r="J10258">
        <v>131.35</v>
      </c>
    </row>
    <row r="10259" spans="1:10" x14ac:dyDescent="0.2">
      <c r="A10259" t="s">
        <v>10438</v>
      </c>
      <c r="B10259" t="s">
        <v>35110</v>
      </c>
      <c r="I10259" t="s">
        <v>3</v>
      </c>
      <c r="J10259">
        <v>138.44999999999999</v>
      </c>
    </row>
    <row r="10260" spans="1:10" x14ac:dyDescent="0.2">
      <c r="A10260" t="s">
        <v>10439</v>
      </c>
      <c r="B10260" t="s">
        <v>35110</v>
      </c>
      <c r="I10260" t="s">
        <v>3</v>
      </c>
      <c r="J10260">
        <v>128.1</v>
      </c>
    </row>
    <row r="10261" spans="1:10" x14ac:dyDescent="0.2">
      <c r="A10261" t="s">
        <v>10440</v>
      </c>
      <c r="B10261" t="s">
        <v>35111</v>
      </c>
      <c r="I10261" t="s">
        <v>3</v>
      </c>
      <c r="J10261">
        <v>159.44999999999999</v>
      </c>
    </row>
    <row r="10262" spans="1:10" x14ac:dyDescent="0.2">
      <c r="A10262" t="s">
        <v>10441</v>
      </c>
      <c r="B10262" t="s">
        <v>35111</v>
      </c>
      <c r="I10262" t="s">
        <v>3</v>
      </c>
      <c r="J10262">
        <v>146.59</v>
      </c>
    </row>
    <row r="10263" spans="1:10" x14ac:dyDescent="0.2">
      <c r="A10263" t="s">
        <v>10442</v>
      </c>
      <c r="B10263" t="s">
        <v>35112</v>
      </c>
      <c r="I10263" t="s">
        <v>3</v>
      </c>
      <c r="J10263">
        <v>195.92</v>
      </c>
    </row>
    <row r="10264" spans="1:10" x14ac:dyDescent="0.2">
      <c r="A10264" t="s">
        <v>10443</v>
      </c>
      <c r="B10264" t="s">
        <v>35112</v>
      </c>
      <c r="I10264" t="s">
        <v>3</v>
      </c>
      <c r="J10264">
        <v>177.89</v>
      </c>
    </row>
    <row r="10265" spans="1:10" x14ac:dyDescent="0.2">
      <c r="A10265" t="s">
        <v>10444</v>
      </c>
      <c r="B10265" t="s">
        <v>35113</v>
      </c>
      <c r="I10265" t="s">
        <v>3</v>
      </c>
      <c r="J10265">
        <v>226.63</v>
      </c>
    </row>
    <row r="10266" spans="1:10" x14ac:dyDescent="0.2">
      <c r="A10266" t="s">
        <v>10445</v>
      </c>
      <c r="B10266" t="s">
        <v>35113</v>
      </c>
      <c r="I10266" t="s">
        <v>3</v>
      </c>
      <c r="J10266">
        <v>204.8</v>
      </c>
    </row>
    <row r="10267" spans="1:10" x14ac:dyDescent="0.2">
      <c r="A10267" t="s">
        <v>10446</v>
      </c>
      <c r="B10267" t="s">
        <v>35114</v>
      </c>
      <c r="I10267" t="s">
        <v>3</v>
      </c>
      <c r="J10267">
        <v>70.28</v>
      </c>
    </row>
    <row r="10268" spans="1:10" x14ac:dyDescent="0.2">
      <c r="A10268" t="s">
        <v>10447</v>
      </c>
      <c r="B10268" t="s">
        <v>35114</v>
      </c>
      <c r="I10268" t="s">
        <v>3</v>
      </c>
      <c r="J10268">
        <v>64.47</v>
      </c>
    </row>
    <row r="10269" spans="1:10" x14ac:dyDescent="0.2">
      <c r="A10269" t="s">
        <v>10448</v>
      </c>
      <c r="B10269" t="s">
        <v>35115</v>
      </c>
      <c r="I10269" t="s">
        <v>3</v>
      </c>
      <c r="J10269">
        <v>67.83</v>
      </c>
    </row>
    <row r="10270" spans="1:10" x14ac:dyDescent="0.2">
      <c r="A10270" t="s">
        <v>10449</v>
      </c>
      <c r="B10270" t="s">
        <v>35115</v>
      </c>
      <c r="I10270" t="s">
        <v>3</v>
      </c>
      <c r="J10270">
        <v>62.35</v>
      </c>
    </row>
    <row r="10271" spans="1:10" x14ac:dyDescent="0.2">
      <c r="A10271" t="s">
        <v>10450</v>
      </c>
      <c r="B10271" t="s">
        <v>35116</v>
      </c>
      <c r="I10271" t="s">
        <v>3</v>
      </c>
      <c r="J10271">
        <v>78.599999999999994</v>
      </c>
    </row>
    <row r="10272" spans="1:10" x14ac:dyDescent="0.2">
      <c r="A10272" t="s">
        <v>10451</v>
      </c>
      <c r="B10272" t="s">
        <v>35116</v>
      </c>
      <c r="I10272" t="s">
        <v>3</v>
      </c>
      <c r="J10272">
        <v>71.680000000000007</v>
      </c>
    </row>
    <row r="10273" spans="1:10" x14ac:dyDescent="0.2">
      <c r="A10273" t="s">
        <v>10452</v>
      </c>
      <c r="B10273" t="s">
        <v>35117</v>
      </c>
      <c r="I10273" t="s">
        <v>3</v>
      </c>
      <c r="J10273">
        <v>101.63</v>
      </c>
    </row>
    <row r="10274" spans="1:10" x14ac:dyDescent="0.2">
      <c r="A10274" t="s">
        <v>10453</v>
      </c>
      <c r="B10274" t="s">
        <v>35117</v>
      </c>
      <c r="I10274" t="s">
        <v>3</v>
      </c>
      <c r="J10274">
        <v>91.63</v>
      </c>
    </row>
    <row r="10275" spans="1:10" x14ac:dyDescent="0.2">
      <c r="A10275" t="s">
        <v>10454</v>
      </c>
      <c r="B10275" t="s">
        <v>35118</v>
      </c>
      <c r="I10275" t="s">
        <v>3</v>
      </c>
      <c r="J10275">
        <v>118.23</v>
      </c>
    </row>
    <row r="10276" spans="1:10" x14ac:dyDescent="0.2">
      <c r="A10276" t="s">
        <v>10455</v>
      </c>
      <c r="B10276" t="s">
        <v>35118</v>
      </c>
      <c r="I10276" t="s">
        <v>3</v>
      </c>
      <c r="J10276">
        <v>106.02</v>
      </c>
    </row>
    <row r="10277" spans="1:10" x14ac:dyDescent="0.2">
      <c r="A10277" t="s">
        <v>10456</v>
      </c>
      <c r="B10277" t="s">
        <v>35119</v>
      </c>
      <c r="I10277" t="s">
        <v>3</v>
      </c>
      <c r="J10277">
        <v>110.28</v>
      </c>
    </row>
    <row r="10278" spans="1:10" x14ac:dyDescent="0.2">
      <c r="A10278" t="s">
        <v>10457</v>
      </c>
      <c r="B10278" t="s">
        <v>35119</v>
      </c>
      <c r="I10278" t="s">
        <v>3</v>
      </c>
      <c r="J10278">
        <v>102.39</v>
      </c>
    </row>
    <row r="10279" spans="1:10" x14ac:dyDescent="0.2">
      <c r="A10279" t="s">
        <v>10458</v>
      </c>
      <c r="B10279" t="s">
        <v>35120</v>
      </c>
      <c r="I10279" t="s">
        <v>3</v>
      </c>
      <c r="J10279">
        <v>107.28</v>
      </c>
    </row>
    <row r="10280" spans="1:10" x14ac:dyDescent="0.2">
      <c r="A10280" t="s">
        <v>10459</v>
      </c>
      <c r="B10280" t="s">
        <v>35120</v>
      </c>
      <c r="I10280" t="s">
        <v>3</v>
      </c>
      <c r="J10280">
        <v>99.79</v>
      </c>
    </row>
    <row r="10281" spans="1:10" x14ac:dyDescent="0.2">
      <c r="A10281" t="s">
        <v>10460</v>
      </c>
      <c r="B10281" t="s">
        <v>35121</v>
      </c>
      <c r="I10281" t="s">
        <v>3</v>
      </c>
      <c r="J10281">
        <v>120.7</v>
      </c>
    </row>
    <row r="10282" spans="1:10" x14ac:dyDescent="0.2">
      <c r="A10282" t="s">
        <v>10461</v>
      </c>
      <c r="B10282" t="s">
        <v>35121</v>
      </c>
      <c r="I10282" t="s">
        <v>3</v>
      </c>
      <c r="J10282">
        <v>111.42</v>
      </c>
    </row>
    <row r="10283" spans="1:10" x14ac:dyDescent="0.2">
      <c r="A10283" t="s">
        <v>10462</v>
      </c>
      <c r="B10283" t="s">
        <v>35122</v>
      </c>
      <c r="I10283" t="s">
        <v>3</v>
      </c>
      <c r="J10283">
        <v>148.93</v>
      </c>
    </row>
    <row r="10284" spans="1:10" x14ac:dyDescent="0.2">
      <c r="A10284" t="s">
        <v>10463</v>
      </c>
      <c r="B10284" t="s">
        <v>35122</v>
      </c>
      <c r="I10284" t="s">
        <v>3</v>
      </c>
      <c r="J10284">
        <v>135.88</v>
      </c>
    </row>
    <row r="10285" spans="1:10" x14ac:dyDescent="0.2">
      <c r="A10285" t="s">
        <v>10464</v>
      </c>
      <c r="B10285" t="s">
        <v>35123</v>
      </c>
      <c r="I10285" t="s">
        <v>3</v>
      </c>
      <c r="J10285">
        <v>167.91</v>
      </c>
    </row>
    <row r="10286" spans="1:10" x14ac:dyDescent="0.2">
      <c r="A10286" t="s">
        <v>10465</v>
      </c>
      <c r="B10286" t="s">
        <v>35123</v>
      </c>
      <c r="I10286" t="s">
        <v>3</v>
      </c>
      <c r="J10286">
        <v>152.33000000000001</v>
      </c>
    </row>
    <row r="10287" spans="1:10" x14ac:dyDescent="0.2">
      <c r="A10287" t="s">
        <v>10466</v>
      </c>
      <c r="B10287" t="s">
        <v>35124</v>
      </c>
      <c r="I10287" t="s">
        <v>3</v>
      </c>
      <c r="J10287">
        <v>54.09</v>
      </c>
    </row>
    <row r="10288" spans="1:10" x14ac:dyDescent="0.2">
      <c r="A10288" t="s">
        <v>10467</v>
      </c>
      <c r="B10288" t="s">
        <v>35124</v>
      </c>
      <c r="I10288" t="s">
        <v>3</v>
      </c>
      <c r="J10288">
        <v>49.93</v>
      </c>
    </row>
    <row r="10289" spans="1:10" x14ac:dyDescent="0.2">
      <c r="A10289" t="s">
        <v>10468</v>
      </c>
      <c r="B10289" t="s">
        <v>35125</v>
      </c>
      <c r="I10289" t="s">
        <v>3</v>
      </c>
      <c r="J10289">
        <v>52.79</v>
      </c>
    </row>
    <row r="10290" spans="1:10" x14ac:dyDescent="0.2">
      <c r="A10290" t="s">
        <v>10469</v>
      </c>
      <c r="B10290" t="s">
        <v>35125</v>
      </c>
      <c r="I10290" t="s">
        <v>3</v>
      </c>
      <c r="J10290">
        <v>48.81</v>
      </c>
    </row>
    <row r="10291" spans="1:10" x14ac:dyDescent="0.2">
      <c r="A10291" t="s">
        <v>10470</v>
      </c>
      <c r="B10291" t="s">
        <v>35126</v>
      </c>
      <c r="I10291" t="s">
        <v>3</v>
      </c>
      <c r="J10291">
        <v>62.29</v>
      </c>
    </row>
    <row r="10292" spans="1:10" x14ac:dyDescent="0.2">
      <c r="A10292" t="s">
        <v>10471</v>
      </c>
      <c r="B10292" t="s">
        <v>35126</v>
      </c>
      <c r="I10292" t="s">
        <v>3</v>
      </c>
      <c r="J10292">
        <v>57.15</v>
      </c>
    </row>
    <row r="10293" spans="1:10" x14ac:dyDescent="0.2">
      <c r="A10293" t="s">
        <v>10472</v>
      </c>
      <c r="B10293" t="s">
        <v>35127</v>
      </c>
      <c r="I10293" t="s">
        <v>3</v>
      </c>
      <c r="J10293">
        <v>76.989999999999995</v>
      </c>
    </row>
    <row r="10294" spans="1:10" x14ac:dyDescent="0.2">
      <c r="A10294" t="s">
        <v>10473</v>
      </c>
      <c r="B10294" t="s">
        <v>35127</v>
      </c>
      <c r="I10294" t="s">
        <v>3</v>
      </c>
      <c r="J10294">
        <v>69.89</v>
      </c>
    </row>
    <row r="10295" spans="1:10" x14ac:dyDescent="0.2">
      <c r="A10295" t="s">
        <v>10474</v>
      </c>
      <c r="B10295" t="s">
        <v>35128</v>
      </c>
      <c r="I10295" t="s">
        <v>3</v>
      </c>
      <c r="J10295">
        <v>87.9</v>
      </c>
    </row>
    <row r="10296" spans="1:10" x14ac:dyDescent="0.2">
      <c r="A10296" t="s">
        <v>10475</v>
      </c>
      <c r="B10296" t="s">
        <v>35128</v>
      </c>
      <c r="I10296" t="s">
        <v>3</v>
      </c>
      <c r="J10296">
        <v>79.34</v>
      </c>
    </row>
    <row r="10297" spans="1:10" x14ac:dyDescent="0.2">
      <c r="A10297" t="s">
        <v>10476</v>
      </c>
      <c r="B10297" t="s">
        <v>35129</v>
      </c>
      <c r="I10297" t="s">
        <v>3</v>
      </c>
      <c r="J10297">
        <v>654.58000000000004</v>
      </c>
    </row>
    <row r="10298" spans="1:10" x14ac:dyDescent="0.2">
      <c r="A10298" t="s">
        <v>10477</v>
      </c>
      <c r="B10298" t="s">
        <v>35129</v>
      </c>
      <c r="I10298" t="s">
        <v>3</v>
      </c>
      <c r="J10298">
        <v>646.07000000000005</v>
      </c>
    </row>
    <row r="10299" spans="1:10" x14ac:dyDescent="0.2">
      <c r="A10299" t="s">
        <v>10478</v>
      </c>
      <c r="B10299" t="s">
        <v>35130</v>
      </c>
      <c r="I10299" t="s">
        <v>3</v>
      </c>
      <c r="J10299">
        <v>68.02</v>
      </c>
    </row>
    <row r="10300" spans="1:10" x14ac:dyDescent="0.2">
      <c r="A10300" t="s">
        <v>10479</v>
      </c>
      <c r="B10300" t="s">
        <v>35130</v>
      </c>
      <c r="I10300" t="s">
        <v>3</v>
      </c>
      <c r="J10300">
        <v>63.43</v>
      </c>
    </row>
    <row r="10301" spans="1:10" x14ac:dyDescent="0.2">
      <c r="A10301" t="s">
        <v>10480</v>
      </c>
      <c r="B10301" t="s">
        <v>35131</v>
      </c>
      <c r="I10301" t="s">
        <v>3</v>
      </c>
      <c r="J10301">
        <v>77.510000000000005</v>
      </c>
    </row>
    <row r="10302" spans="1:10" x14ac:dyDescent="0.2">
      <c r="A10302" t="s">
        <v>10481</v>
      </c>
      <c r="B10302" t="s">
        <v>35131</v>
      </c>
      <c r="I10302" t="s">
        <v>3</v>
      </c>
      <c r="J10302">
        <v>71.650000000000006</v>
      </c>
    </row>
    <row r="10303" spans="1:10" x14ac:dyDescent="0.2">
      <c r="A10303" t="s">
        <v>10482</v>
      </c>
      <c r="B10303" t="s">
        <v>35132</v>
      </c>
      <c r="I10303" t="s">
        <v>3</v>
      </c>
      <c r="J10303">
        <v>98.85</v>
      </c>
    </row>
    <row r="10304" spans="1:10" x14ac:dyDescent="0.2">
      <c r="A10304" t="s">
        <v>10483</v>
      </c>
      <c r="B10304" t="s">
        <v>35132</v>
      </c>
      <c r="I10304" t="s">
        <v>3</v>
      </c>
      <c r="J10304">
        <v>90.15</v>
      </c>
    </row>
    <row r="10305" spans="1:10" x14ac:dyDescent="0.2">
      <c r="A10305" t="s">
        <v>10484</v>
      </c>
      <c r="B10305" t="s">
        <v>35133</v>
      </c>
      <c r="I10305" t="s">
        <v>3</v>
      </c>
      <c r="J10305">
        <v>101.23</v>
      </c>
    </row>
    <row r="10306" spans="1:10" x14ac:dyDescent="0.2">
      <c r="A10306" t="s">
        <v>10485</v>
      </c>
      <c r="B10306" t="s">
        <v>35133</v>
      </c>
      <c r="I10306" t="s">
        <v>3</v>
      </c>
      <c r="J10306">
        <v>92.2</v>
      </c>
    </row>
    <row r="10307" spans="1:10" x14ac:dyDescent="0.2">
      <c r="A10307" t="s">
        <v>10486</v>
      </c>
      <c r="B10307" t="s">
        <v>35134</v>
      </c>
      <c r="I10307" t="s">
        <v>3</v>
      </c>
      <c r="J10307">
        <v>84.44</v>
      </c>
    </row>
    <row r="10308" spans="1:10" x14ac:dyDescent="0.2">
      <c r="A10308" t="s">
        <v>10487</v>
      </c>
      <c r="B10308" t="s">
        <v>35134</v>
      </c>
      <c r="I10308" t="s">
        <v>3</v>
      </c>
      <c r="J10308">
        <v>78.95</v>
      </c>
    </row>
    <row r="10309" spans="1:10" x14ac:dyDescent="0.2">
      <c r="A10309" t="s">
        <v>10488</v>
      </c>
      <c r="B10309" t="s">
        <v>35135</v>
      </c>
      <c r="I10309" t="s">
        <v>3</v>
      </c>
      <c r="J10309">
        <v>87.76</v>
      </c>
    </row>
    <row r="10310" spans="1:10" x14ac:dyDescent="0.2">
      <c r="A10310" t="s">
        <v>10489</v>
      </c>
      <c r="B10310" t="s">
        <v>35135</v>
      </c>
      <c r="I10310" t="s">
        <v>3</v>
      </c>
      <c r="J10310">
        <v>81.83</v>
      </c>
    </row>
    <row r="10311" spans="1:10" x14ac:dyDescent="0.2">
      <c r="A10311" t="s">
        <v>10490</v>
      </c>
      <c r="B10311" t="s">
        <v>35136</v>
      </c>
      <c r="I10311" t="s">
        <v>3</v>
      </c>
      <c r="J10311">
        <v>98.67</v>
      </c>
    </row>
    <row r="10312" spans="1:10" x14ac:dyDescent="0.2">
      <c r="A10312" t="s">
        <v>10491</v>
      </c>
      <c r="B10312" t="s">
        <v>35136</v>
      </c>
      <c r="I10312" t="s">
        <v>3</v>
      </c>
      <c r="J10312">
        <v>91.28</v>
      </c>
    </row>
    <row r="10313" spans="1:10" x14ac:dyDescent="0.2">
      <c r="A10313" t="s">
        <v>10492</v>
      </c>
      <c r="B10313" t="s">
        <v>35137</v>
      </c>
      <c r="I10313" t="s">
        <v>3</v>
      </c>
      <c r="J10313">
        <v>105.79</v>
      </c>
    </row>
    <row r="10314" spans="1:10" x14ac:dyDescent="0.2">
      <c r="A10314" t="s">
        <v>10493</v>
      </c>
      <c r="B10314" t="s">
        <v>35137</v>
      </c>
      <c r="I10314" t="s">
        <v>3</v>
      </c>
      <c r="J10314">
        <v>97.45</v>
      </c>
    </row>
    <row r="10315" spans="1:10" x14ac:dyDescent="0.2">
      <c r="A10315" t="s">
        <v>10494</v>
      </c>
      <c r="B10315" t="s">
        <v>35138</v>
      </c>
      <c r="I10315" t="s">
        <v>3</v>
      </c>
      <c r="J10315">
        <v>114.08</v>
      </c>
    </row>
    <row r="10316" spans="1:10" x14ac:dyDescent="0.2">
      <c r="A10316" t="s">
        <v>10495</v>
      </c>
      <c r="B10316" t="s">
        <v>35138</v>
      </c>
      <c r="I10316" t="s">
        <v>3</v>
      </c>
      <c r="J10316">
        <v>106.86</v>
      </c>
    </row>
    <row r="10317" spans="1:10" x14ac:dyDescent="0.2">
      <c r="A10317" t="s">
        <v>10496</v>
      </c>
      <c r="B10317" t="s">
        <v>35139</v>
      </c>
      <c r="I10317" t="s">
        <v>3</v>
      </c>
      <c r="J10317">
        <v>118.82</v>
      </c>
    </row>
    <row r="10318" spans="1:10" x14ac:dyDescent="0.2">
      <c r="A10318" t="s">
        <v>10497</v>
      </c>
      <c r="B10318" t="s">
        <v>35139</v>
      </c>
      <c r="I10318" t="s">
        <v>3</v>
      </c>
      <c r="J10318">
        <v>110.97</v>
      </c>
    </row>
    <row r="10319" spans="1:10" x14ac:dyDescent="0.2">
      <c r="A10319" t="s">
        <v>10498</v>
      </c>
      <c r="B10319" t="s">
        <v>35140</v>
      </c>
      <c r="I10319" t="s">
        <v>3</v>
      </c>
      <c r="J10319">
        <v>133.06</v>
      </c>
    </row>
    <row r="10320" spans="1:10" x14ac:dyDescent="0.2">
      <c r="A10320" t="s">
        <v>10499</v>
      </c>
      <c r="B10320" t="s">
        <v>35140</v>
      </c>
      <c r="I10320" t="s">
        <v>3</v>
      </c>
      <c r="J10320">
        <v>123.31</v>
      </c>
    </row>
    <row r="10321" spans="1:10" x14ac:dyDescent="0.2">
      <c r="A10321" t="s">
        <v>10500</v>
      </c>
      <c r="B10321" t="s">
        <v>35141</v>
      </c>
      <c r="I10321" t="s">
        <v>3</v>
      </c>
      <c r="J10321">
        <v>142.55000000000001</v>
      </c>
    </row>
    <row r="10322" spans="1:10" x14ac:dyDescent="0.2">
      <c r="A10322" t="s">
        <v>10501</v>
      </c>
      <c r="B10322" t="s">
        <v>35141</v>
      </c>
      <c r="I10322" t="s">
        <v>3</v>
      </c>
      <c r="J10322">
        <v>131.53</v>
      </c>
    </row>
    <row r="10323" spans="1:10" x14ac:dyDescent="0.2">
      <c r="A10323" t="s">
        <v>10502</v>
      </c>
      <c r="B10323" t="s">
        <v>35142</v>
      </c>
      <c r="I10323" t="s">
        <v>3</v>
      </c>
      <c r="J10323">
        <v>68.58</v>
      </c>
    </row>
    <row r="10324" spans="1:10" x14ac:dyDescent="0.2">
      <c r="A10324" t="s">
        <v>10503</v>
      </c>
      <c r="B10324" t="s">
        <v>35142</v>
      </c>
      <c r="I10324" t="s">
        <v>3</v>
      </c>
      <c r="J10324">
        <v>64.02</v>
      </c>
    </row>
    <row r="10325" spans="1:10" x14ac:dyDescent="0.2">
      <c r="A10325" t="s">
        <v>10504</v>
      </c>
      <c r="B10325" t="s">
        <v>35143</v>
      </c>
      <c r="I10325" t="s">
        <v>3</v>
      </c>
      <c r="J10325">
        <v>78.069999999999993</v>
      </c>
    </row>
    <row r="10326" spans="1:10" x14ac:dyDescent="0.2">
      <c r="A10326" t="s">
        <v>10505</v>
      </c>
      <c r="B10326" t="s">
        <v>35143</v>
      </c>
      <c r="I10326" t="s">
        <v>3</v>
      </c>
      <c r="J10326">
        <v>72.239999999999995</v>
      </c>
    </row>
    <row r="10327" spans="1:10" x14ac:dyDescent="0.2">
      <c r="A10327" t="s">
        <v>10506</v>
      </c>
      <c r="B10327" t="s">
        <v>35144</v>
      </c>
      <c r="I10327" t="s">
        <v>3</v>
      </c>
      <c r="J10327">
        <v>99.42</v>
      </c>
    </row>
    <row r="10328" spans="1:10" x14ac:dyDescent="0.2">
      <c r="A10328" t="s">
        <v>10507</v>
      </c>
      <c r="B10328" t="s">
        <v>35144</v>
      </c>
      <c r="I10328" t="s">
        <v>3</v>
      </c>
      <c r="J10328">
        <v>90.74</v>
      </c>
    </row>
    <row r="10329" spans="1:10" x14ac:dyDescent="0.2">
      <c r="A10329" t="s">
        <v>10508</v>
      </c>
      <c r="B10329" t="s">
        <v>35145</v>
      </c>
      <c r="I10329" t="s">
        <v>3</v>
      </c>
      <c r="J10329">
        <v>101.79</v>
      </c>
    </row>
    <row r="10330" spans="1:10" x14ac:dyDescent="0.2">
      <c r="A10330" t="s">
        <v>10509</v>
      </c>
      <c r="B10330" t="s">
        <v>35145</v>
      </c>
      <c r="I10330" t="s">
        <v>3</v>
      </c>
      <c r="J10330">
        <v>92.8</v>
      </c>
    </row>
    <row r="10331" spans="1:10" x14ac:dyDescent="0.2">
      <c r="A10331" t="s">
        <v>10510</v>
      </c>
      <c r="B10331" t="s">
        <v>35146</v>
      </c>
      <c r="I10331" t="s">
        <v>3</v>
      </c>
      <c r="J10331">
        <v>85.29</v>
      </c>
    </row>
    <row r="10332" spans="1:10" x14ac:dyDescent="0.2">
      <c r="A10332" t="s">
        <v>10511</v>
      </c>
      <c r="B10332" t="s">
        <v>35146</v>
      </c>
      <c r="I10332" t="s">
        <v>3</v>
      </c>
      <c r="J10332">
        <v>79.84</v>
      </c>
    </row>
    <row r="10333" spans="1:10" x14ac:dyDescent="0.2">
      <c r="A10333" t="s">
        <v>10512</v>
      </c>
      <c r="B10333" t="s">
        <v>35147</v>
      </c>
      <c r="I10333" t="s">
        <v>3</v>
      </c>
      <c r="J10333">
        <v>88.61</v>
      </c>
    </row>
    <row r="10334" spans="1:10" x14ac:dyDescent="0.2">
      <c r="A10334" t="s">
        <v>10513</v>
      </c>
      <c r="B10334" t="s">
        <v>35147</v>
      </c>
      <c r="I10334" t="s">
        <v>3</v>
      </c>
      <c r="J10334">
        <v>82.72</v>
      </c>
    </row>
    <row r="10335" spans="1:10" x14ac:dyDescent="0.2">
      <c r="A10335" t="s">
        <v>10514</v>
      </c>
      <c r="B10335" t="s">
        <v>35148</v>
      </c>
      <c r="I10335" t="s">
        <v>3</v>
      </c>
      <c r="J10335">
        <v>99.52</v>
      </c>
    </row>
    <row r="10336" spans="1:10" x14ac:dyDescent="0.2">
      <c r="A10336" t="s">
        <v>10515</v>
      </c>
      <c r="B10336" t="s">
        <v>35148</v>
      </c>
      <c r="I10336" t="s">
        <v>3</v>
      </c>
      <c r="J10336">
        <v>92.17</v>
      </c>
    </row>
    <row r="10337" spans="1:10" x14ac:dyDescent="0.2">
      <c r="A10337" t="s">
        <v>10516</v>
      </c>
      <c r="B10337" t="s">
        <v>35149</v>
      </c>
      <c r="I10337" t="s">
        <v>3</v>
      </c>
      <c r="J10337">
        <v>106.64</v>
      </c>
    </row>
    <row r="10338" spans="1:10" x14ac:dyDescent="0.2">
      <c r="A10338" t="s">
        <v>10517</v>
      </c>
      <c r="B10338" t="s">
        <v>35149</v>
      </c>
      <c r="I10338" t="s">
        <v>3</v>
      </c>
      <c r="J10338">
        <v>98.34</v>
      </c>
    </row>
    <row r="10339" spans="1:10" x14ac:dyDescent="0.2">
      <c r="A10339" t="s">
        <v>10518</v>
      </c>
      <c r="B10339" t="s">
        <v>35150</v>
      </c>
      <c r="I10339" t="s">
        <v>3</v>
      </c>
      <c r="J10339">
        <v>115.13</v>
      </c>
    </row>
    <row r="10340" spans="1:10" x14ac:dyDescent="0.2">
      <c r="A10340" t="s">
        <v>10519</v>
      </c>
      <c r="B10340" t="s">
        <v>35150</v>
      </c>
      <c r="I10340" t="s">
        <v>3</v>
      </c>
      <c r="J10340">
        <v>107.92</v>
      </c>
    </row>
    <row r="10341" spans="1:10" x14ac:dyDescent="0.2">
      <c r="A10341" t="s">
        <v>10520</v>
      </c>
      <c r="B10341" t="s">
        <v>35151</v>
      </c>
      <c r="I10341" t="s">
        <v>3</v>
      </c>
      <c r="J10341">
        <v>119.88</v>
      </c>
    </row>
    <row r="10342" spans="1:10" x14ac:dyDescent="0.2">
      <c r="A10342" t="s">
        <v>10521</v>
      </c>
      <c r="B10342" t="s">
        <v>35151</v>
      </c>
      <c r="I10342" t="s">
        <v>3</v>
      </c>
      <c r="J10342">
        <v>112.03</v>
      </c>
    </row>
    <row r="10343" spans="1:10" x14ac:dyDescent="0.2">
      <c r="A10343" t="s">
        <v>10522</v>
      </c>
      <c r="B10343" t="s">
        <v>35152</v>
      </c>
      <c r="I10343" t="s">
        <v>3</v>
      </c>
      <c r="J10343">
        <v>134.11000000000001</v>
      </c>
    </row>
    <row r="10344" spans="1:10" x14ac:dyDescent="0.2">
      <c r="A10344" t="s">
        <v>10523</v>
      </c>
      <c r="B10344" t="s">
        <v>35152</v>
      </c>
      <c r="I10344" t="s">
        <v>3</v>
      </c>
      <c r="J10344">
        <v>124.36</v>
      </c>
    </row>
    <row r="10345" spans="1:10" x14ac:dyDescent="0.2">
      <c r="A10345" t="s">
        <v>10524</v>
      </c>
      <c r="B10345" t="s">
        <v>35153</v>
      </c>
      <c r="I10345" t="s">
        <v>3</v>
      </c>
      <c r="J10345">
        <v>143.6</v>
      </c>
    </row>
    <row r="10346" spans="1:10" x14ac:dyDescent="0.2">
      <c r="A10346" t="s">
        <v>10525</v>
      </c>
      <c r="B10346" t="s">
        <v>35153</v>
      </c>
      <c r="I10346" t="s">
        <v>3</v>
      </c>
      <c r="J10346">
        <v>132.58000000000001</v>
      </c>
    </row>
    <row r="10347" spans="1:10" x14ac:dyDescent="0.2">
      <c r="A10347" t="s">
        <v>10526</v>
      </c>
      <c r="B10347" t="s">
        <v>35154</v>
      </c>
      <c r="I10347" t="s">
        <v>3</v>
      </c>
      <c r="J10347">
        <v>93.83</v>
      </c>
    </row>
    <row r="10348" spans="1:10" x14ac:dyDescent="0.2">
      <c r="A10348" t="s">
        <v>10527</v>
      </c>
      <c r="B10348" t="s">
        <v>35154</v>
      </c>
      <c r="I10348" t="s">
        <v>3</v>
      </c>
      <c r="J10348">
        <v>88.03</v>
      </c>
    </row>
    <row r="10349" spans="1:10" x14ac:dyDescent="0.2">
      <c r="A10349" t="s">
        <v>10528</v>
      </c>
      <c r="B10349" t="s">
        <v>35155</v>
      </c>
      <c r="I10349" t="s">
        <v>3</v>
      </c>
      <c r="J10349">
        <v>153.94</v>
      </c>
    </row>
    <row r="10350" spans="1:10" x14ac:dyDescent="0.2">
      <c r="A10350" t="s">
        <v>10529</v>
      </c>
      <c r="B10350" t="s">
        <v>35155</v>
      </c>
      <c r="I10350" t="s">
        <v>3</v>
      </c>
      <c r="J10350">
        <v>147.41</v>
      </c>
    </row>
    <row r="10351" spans="1:10" x14ac:dyDescent="0.2">
      <c r="A10351" t="s">
        <v>10530</v>
      </c>
      <c r="B10351" t="s">
        <v>35156</v>
      </c>
      <c r="I10351" t="s">
        <v>3</v>
      </c>
      <c r="J10351">
        <v>163.43</v>
      </c>
    </row>
    <row r="10352" spans="1:10" x14ac:dyDescent="0.2">
      <c r="A10352" t="s">
        <v>10531</v>
      </c>
      <c r="B10352" t="s">
        <v>35156</v>
      </c>
      <c r="I10352" t="s">
        <v>3</v>
      </c>
      <c r="J10352">
        <v>155.63</v>
      </c>
    </row>
    <row r="10353" spans="1:10" x14ac:dyDescent="0.2">
      <c r="A10353" t="s">
        <v>10532</v>
      </c>
      <c r="B10353" t="s">
        <v>35157</v>
      </c>
      <c r="I10353" t="s">
        <v>3</v>
      </c>
      <c r="J10353">
        <v>92.37</v>
      </c>
    </row>
    <row r="10354" spans="1:10" x14ac:dyDescent="0.2">
      <c r="A10354" t="s">
        <v>10533</v>
      </c>
      <c r="B10354" t="s">
        <v>35157</v>
      </c>
      <c r="I10354" t="s">
        <v>3</v>
      </c>
      <c r="J10354">
        <v>86.88</v>
      </c>
    </row>
    <row r="10355" spans="1:10" x14ac:dyDescent="0.2">
      <c r="A10355" t="s">
        <v>10534</v>
      </c>
      <c r="B10355" t="s">
        <v>35158</v>
      </c>
      <c r="I10355" t="s">
        <v>3</v>
      </c>
      <c r="J10355">
        <v>95.69</v>
      </c>
    </row>
    <row r="10356" spans="1:10" x14ac:dyDescent="0.2">
      <c r="A10356" t="s">
        <v>10535</v>
      </c>
      <c r="B10356" t="s">
        <v>35158</v>
      </c>
      <c r="I10356" t="s">
        <v>3</v>
      </c>
      <c r="J10356">
        <v>89.76</v>
      </c>
    </row>
    <row r="10357" spans="1:10" x14ac:dyDescent="0.2">
      <c r="A10357" t="s">
        <v>10536</v>
      </c>
      <c r="B10357" t="s">
        <v>35159</v>
      </c>
      <c r="I10357" t="s">
        <v>3</v>
      </c>
      <c r="J10357">
        <v>106.6</v>
      </c>
    </row>
    <row r="10358" spans="1:10" x14ac:dyDescent="0.2">
      <c r="A10358" t="s">
        <v>10537</v>
      </c>
      <c r="B10358" t="s">
        <v>35159</v>
      </c>
      <c r="I10358" t="s">
        <v>3</v>
      </c>
      <c r="J10358">
        <v>99.21</v>
      </c>
    </row>
    <row r="10359" spans="1:10" x14ac:dyDescent="0.2">
      <c r="A10359" t="s">
        <v>10538</v>
      </c>
      <c r="B10359" t="s">
        <v>35160</v>
      </c>
      <c r="I10359" t="s">
        <v>3</v>
      </c>
      <c r="J10359">
        <v>113.72</v>
      </c>
    </row>
    <row r="10360" spans="1:10" x14ac:dyDescent="0.2">
      <c r="A10360" t="s">
        <v>10539</v>
      </c>
      <c r="B10360" t="s">
        <v>35160</v>
      </c>
      <c r="I10360" t="s">
        <v>3</v>
      </c>
      <c r="J10360">
        <v>105.38</v>
      </c>
    </row>
    <row r="10361" spans="1:10" x14ac:dyDescent="0.2">
      <c r="A10361" t="s">
        <v>10540</v>
      </c>
      <c r="B10361" t="s">
        <v>35161</v>
      </c>
      <c r="I10361" t="s">
        <v>3</v>
      </c>
      <c r="J10361">
        <v>94.02</v>
      </c>
    </row>
    <row r="10362" spans="1:10" x14ac:dyDescent="0.2">
      <c r="A10362" t="s">
        <v>10541</v>
      </c>
      <c r="B10362" t="s">
        <v>35161</v>
      </c>
      <c r="I10362" t="s">
        <v>3</v>
      </c>
      <c r="J10362">
        <v>88.59</v>
      </c>
    </row>
    <row r="10363" spans="1:10" x14ac:dyDescent="0.2">
      <c r="A10363" t="s">
        <v>10542</v>
      </c>
      <c r="B10363" t="s">
        <v>35162</v>
      </c>
      <c r="I10363" t="s">
        <v>3</v>
      </c>
      <c r="J10363">
        <v>97.34</v>
      </c>
    </row>
    <row r="10364" spans="1:10" x14ac:dyDescent="0.2">
      <c r="A10364" t="s">
        <v>10543</v>
      </c>
      <c r="B10364" t="s">
        <v>35162</v>
      </c>
      <c r="I10364" t="s">
        <v>3</v>
      </c>
      <c r="J10364">
        <v>91.46</v>
      </c>
    </row>
    <row r="10365" spans="1:10" x14ac:dyDescent="0.2">
      <c r="A10365" t="s">
        <v>10544</v>
      </c>
      <c r="B10365" t="s">
        <v>35163</v>
      </c>
      <c r="I10365" t="s">
        <v>3</v>
      </c>
      <c r="J10365">
        <v>108.25</v>
      </c>
    </row>
    <row r="10366" spans="1:10" x14ac:dyDescent="0.2">
      <c r="A10366" t="s">
        <v>10545</v>
      </c>
      <c r="B10366" t="s">
        <v>35163</v>
      </c>
      <c r="I10366" t="s">
        <v>3</v>
      </c>
      <c r="J10366">
        <v>100.92</v>
      </c>
    </row>
    <row r="10367" spans="1:10" x14ac:dyDescent="0.2">
      <c r="A10367" t="s">
        <v>10546</v>
      </c>
      <c r="B10367" t="s">
        <v>35164</v>
      </c>
      <c r="I10367" t="s">
        <v>3</v>
      </c>
      <c r="J10367">
        <v>115.37</v>
      </c>
    </row>
    <row r="10368" spans="1:10" x14ac:dyDescent="0.2">
      <c r="A10368" t="s">
        <v>10547</v>
      </c>
      <c r="B10368" t="s">
        <v>35164</v>
      </c>
      <c r="I10368" t="s">
        <v>3</v>
      </c>
      <c r="J10368">
        <v>107.09</v>
      </c>
    </row>
    <row r="10369" spans="1:10" x14ac:dyDescent="0.2">
      <c r="A10369" t="s">
        <v>10548</v>
      </c>
      <c r="B10369" t="s">
        <v>35165</v>
      </c>
      <c r="I10369" t="s">
        <v>3</v>
      </c>
      <c r="J10369">
        <v>243.58</v>
      </c>
    </row>
    <row r="10370" spans="1:10" x14ac:dyDescent="0.2">
      <c r="A10370" t="s">
        <v>10549</v>
      </c>
      <c r="B10370" t="s">
        <v>35165</v>
      </c>
      <c r="I10370" t="s">
        <v>3</v>
      </c>
      <c r="J10370">
        <v>230.83</v>
      </c>
    </row>
    <row r="10371" spans="1:10" x14ac:dyDescent="0.2">
      <c r="A10371" t="s">
        <v>10550</v>
      </c>
      <c r="B10371" t="s">
        <v>35166</v>
      </c>
      <c r="I10371" t="s">
        <v>3</v>
      </c>
      <c r="J10371">
        <v>237.24</v>
      </c>
    </row>
    <row r="10372" spans="1:10" x14ac:dyDescent="0.2">
      <c r="A10372" t="s">
        <v>10551</v>
      </c>
      <c r="B10372" t="s">
        <v>35166</v>
      </c>
      <c r="I10372" t="s">
        <v>3</v>
      </c>
      <c r="J10372">
        <v>232.08</v>
      </c>
    </row>
    <row r="10373" spans="1:10" x14ac:dyDescent="0.2">
      <c r="A10373" t="s">
        <v>10552</v>
      </c>
      <c r="B10373" t="s">
        <v>35167</v>
      </c>
      <c r="I10373" t="s">
        <v>3</v>
      </c>
      <c r="J10373">
        <v>181.99</v>
      </c>
    </row>
    <row r="10374" spans="1:10" x14ac:dyDescent="0.2">
      <c r="A10374" t="s">
        <v>10553</v>
      </c>
      <c r="B10374" t="s">
        <v>35167</v>
      </c>
      <c r="I10374" t="s">
        <v>3</v>
      </c>
      <c r="J10374">
        <v>179.37</v>
      </c>
    </row>
    <row r="10375" spans="1:10" x14ac:dyDescent="0.2">
      <c r="A10375" t="s">
        <v>10554</v>
      </c>
      <c r="B10375" t="s">
        <v>35168</v>
      </c>
      <c r="I10375" t="s">
        <v>3</v>
      </c>
      <c r="J10375">
        <v>195.2</v>
      </c>
    </row>
    <row r="10376" spans="1:10" x14ac:dyDescent="0.2">
      <c r="A10376" t="s">
        <v>10555</v>
      </c>
      <c r="B10376" t="s">
        <v>35168</v>
      </c>
      <c r="I10376" t="s">
        <v>3</v>
      </c>
      <c r="J10376">
        <v>191.57</v>
      </c>
    </row>
    <row r="10377" spans="1:10" x14ac:dyDescent="0.2">
      <c r="A10377" t="s">
        <v>10556</v>
      </c>
      <c r="B10377" t="s">
        <v>35169</v>
      </c>
      <c r="I10377" t="s">
        <v>3</v>
      </c>
      <c r="J10377">
        <v>288.16000000000003</v>
      </c>
    </row>
    <row r="10378" spans="1:10" x14ac:dyDescent="0.2">
      <c r="A10378" t="s">
        <v>10557</v>
      </c>
      <c r="B10378" t="s">
        <v>35169</v>
      </c>
      <c r="I10378" t="s">
        <v>3</v>
      </c>
      <c r="J10378">
        <v>282.83</v>
      </c>
    </row>
    <row r="10379" spans="1:10" x14ac:dyDescent="0.2">
      <c r="A10379" t="s">
        <v>10558</v>
      </c>
      <c r="B10379" t="s">
        <v>35170</v>
      </c>
      <c r="I10379" t="s">
        <v>3</v>
      </c>
      <c r="J10379">
        <v>409.67</v>
      </c>
    </row>
    <row r="10380" spans="1:10" x14ac:dyDescent="0.2">
      <c r="A10380" t="s">
        <v>10559</v>
      </c>
      <c r="B10380" t="s">
        <v>35170</v>
      </c>
      <c r="I10380" t="s">
        <v>3</v>
      </c>
      <c r="J10380">
        <v>401.13</v>
      </c>
    </row>
    <row r="10381" spans="1:10" x14ac:dyDescent="0.2">
      <c r="A10381" t="s">
        <v>10560</v>
      </c>
      <c r="B10381" t="s">
        <v>35171</v>
      </c>
      <c r="I10381" t="s">
        <v>3</v>
      </c>
      <c r="J10381">
        <v>346.88</v>
      </c>
    </row>
    <row r="10382" spans="1:10" x14ac:dyDescent="0.2">
      <c r="A10382" t="s">
        <v>10561</v>
      </c>
      <c r="B10382" t="s">
        <v>35171</v>
      </c>
      <c r="I10382" t="s">
        <v>3</v>
      </c>
      <c r="J10382">
        <v>343.06</v>
      </c>
    </row>
    <row r="10383" spans="1:10" x14ac:dyDescent="0.2">
      <c r="A10383" t="s">
        <v>10562</v>
      </c>
      <c r="B10383" t="s">
        <v>35172</v>
      </c>
      <c r="I10383" t="s">
        <v>3</v>
      </c>
      <c r="J10383">
        <v>211.03</v>
      </c>
    </row>
    <row r="10384" spans="1:10" x14ac:dyDescent="0.2">
      <c r="A10384" t="s">
        <v>10563</v>
      </c>
      <c r="B10384" t="s">
        <v>35172</v>
      </c>
      <c r="I10384" t="s">
        <v>3</v>
      </c>
      <c r="J10384">
        <v>198.22</v>
      </c>
    </row>
    <row r="10385" spans="1:10" x14ac:dyDescent="0.2">
      <c r="A10385" t="s">
        <v>10564</v>
      </c>
      <c r="B10385" t="s">
        <v>35173</v>
      </c>
      <c r="I10385" t="s">
        <v>3</v>
      </c>
      <c r="J10385">
        <v>242.07</v>
      </c>
    </row>
    <row r="10386" spans="1:10" x14ac:dyDescent="0.2">
      <c r="A10386" t="s">
        <v>10565</v>
      </c>
      <c r="B10386" t="s">
        <v>35173</v>
      </c>
      <c r="I10386" t="s">
        <v>3</v>
      </c>
      <c r="J10386">
        <v>228.21</v>
      </c>
    </row>
    <row r="10387" spans="1:10" x14ac:dyDescent="0.2">
      <c r="A10387" t="s">
        <v>10566</v>
      </c>
      <c r="B10387" t="s">
        <v>35174</v>
      </c>
      <c r="I10387" t="s">
        <v>3</v>
      </c>
      <c r="J10387">
        <v>1430.31</v>
      </c>
    </row>
    <row r="10388" spans="1:10" x14ac:dyDescent="0.2">
      <c r="A10388" t="s">
        <v>10567</v>
      </c>
      <c r="B10388" t="s">
        <v>35174</v>
      </c>
      <c r="I10388" t="s">
        <v>3</v>
      </c>
      <c r="J10388">
        <v>1398.6</v>
      </c>
    </row>
    <row r="10389" spans="1:10" x14ac:dyDescent="0.2">
      <c r="A10389" t="s">
        <v>10568</v>
      </c>
      <c r="B10389" t="s">
        <v>35175</v>
      </c>
      <c r="I10389" t="s">
        <v>3</v>
      </c>
      <c r="J10389">
        <v>1711.04</v>
      </c>
    </row>
    <row r="10390" spans="1:10" x14ac:dyDescent="0.2">
      <c r="A10390" t="s">
        <v>10569</v>
      </c>
      <c r="B10390" t="s">
        <v>35175</v>
      </c>
      <c r="I10390" t="s">
        <v>3</v>
      </c>
      <c r="J10390">
        <v>1679.29</v>
      </c>
    </row>
    <row r="10391" spans="1:10" x14ac:dyDescent="0.2">
      <c r="A10391" t="s">
        <v>10570</v>
      </c>
      <c r="B10391" t="s">
        <v>35176</v>
      </c>
      <c r="I10391" t="s">
        <v>3</v>
      </c>
      <c r="J10391">
        <v>870.84</v>
      </c>
    </row>
    <row r="10392" spans="1:10" x14ac:dyDescent="0.2">
      <c r="A10392" t="s">
        <v>10571</v>
      </c>
      <c r="B10392" t="s">
        <v>35176</v>
      </c>
      <c r="I10392" t="s">
        <v>3</v>
      </c>
      <c r="J10392">
        <v>842.3</v>
      </c>
    </row>
    <row r="10393" spans="1:10" x14ac:dyDescent="0.2">
      <c r="A10393" t="s">
        <v>10572</v>
      </c>
      <c r="B10393" t="s">
        <v>35177</v>
      </c>
      <c r="I10393" t="s">
        <v>3</v>
      </c>
      <c r="J10393">
        <v>558.96</v>
      </c>
    </row>
    <row r="10394" spans="1:10" x14ac:dyDescent="0.2">
      <c r="A10394" t="s">
        <v>10573</v>
      </c>
      <c r="B10394" t="s">
        <v>35177</v>
      </c>
      <c r="I10394" t="s">
        <v>3</v>
      </c>
      <c r="J10394">
        <v>533.54</v>
      </c>
    </row>
    <row r="10395" spans="1:10" x14ac:dyDescent="0.2">
      <c r="A10395" t="s">
        <v>10574</v>
      </c>
      <c r="B10395" t="s">
        <v>35178</v>
      </c>
      <c r="I10395" t="s">
        <v>3</v>
      </c>
      <c r="J10395">
        <v>92.91</v>
      </c>
    </row>
    <row r="10396" spans="1:10" x14ac:dyDescent="0.2">
      <c r="A10396" t="s">
        <v>10575</v>
      </c>
      <c r="B10396" t="s">
        <v>35178</v>
      </c>
      <c r="I10396" t="s">
        <v>3</v>
      </c>
      <c r="J10396">
        <v>91.41</v>
      </c>
    </row>
    <row r="10397" spans="1:10" x14ac:dyDescent="0.2">
      <c r="A10397" t="s">
        <v>10576</v>
      </c>
      <c r="B10397" t="s">
        <v>35179</v>
      </c>
      <c r="I10397" t="s">
        <v>3</v>
      </c>
      <c r="J10397">
        <v>184.76</v>
      </c>
    </row>
    <row r="10398" spans="1:10" x14ac:dyDescent="0.2">
      <c r="A10398" t="s">
        <v>10577</v>
      </c>
      <c r="B10398" t="s">
        <v>35179</v>
      </c>
      <c r="I10398" t="s">
        <v>3</v>
      </c>
      <c r="J10398">
        <v>181.93</v>
      </c>
    </row>
    <row r="10399" spans="1:10" x14ac:dyDescent="0.2">
      <c r="A10399" t="s">
        <v>10578</v>
      </c>
      <c r="B10399" t="s">
        <v>35180</v>
      </c>
      <c r="I10399" t="s">
        <v>3</v>
      </c>
      <c r="J10399">
        <v>139.16</v>
      </c>
    </row>
    <row r="10400" spans="1:10" x14ac:dyDescent="0.2">
      <c r="A10400" t="s">
        <v>10579</v>
      </c>
      <c r="B10400" t="s">
        <v>35180</v>
      </c>
      <c r="I10400" t="s">
        <v>3</v>
      </c>
      <c r="J10400">
        <v>136.91999999999999</v>
      </c>
    </row>
    <row r="10401" spans="1:10" x14ac:dyDescent="0.2">
      <c r="A10401" t="s">
        <v>10580</v>
      </c>
      <c r="B10401" t="s">
        <v>35181</v>
      </c>
      <c r="I10401" t="s">
        <v>3</v>
      </c>
      <c r="J10401">
        <v>272.69</v>
      </c>
    </row>
    <row r="10402" spans="1:10" x14ac:dyDescent="0.2">
      <c r="A10402" t="s">
        <v>10581</v>
      </c>
      <c r="B10402" t="s">
        <v>35181</v>
      </c>
      <c r="I10402" t="s">
        <v>3</v>
      </c>
      <c r="J10402">
        <v>263.8</v>
      </c>
    </row>
    <row r="10403" spans="1:10" x14ac:dyDescent="0.2">
      <c r="A10403" t="s">
        <v>10582</v>
      </c>
      <c r="B10403" t="s">
        <v>35182</v>
      </c>
      <c r="I10403" t="s">
        <v>3</v>
      </c>
      <c r="J10403">
        <v>469.52</v>
      </c>
    </row>
    <row r="10404" spans="1:10" x14ac:dyDescent="0.2">
      <c r="A10404" t="s">
        <v>10583</v>
      </c>
      <c r="B10404" t="s">
        <v>35182</v>
      </c>
      <c r="I10404" t="s">
        <v>3</v>
      </c>
      <c r="J10404">
        <v>416.62</v>
      </c>
    </row>
    <row r="10405" spans="1:10" x14ac:dyDescent="0.2">
      <c r="A10405" t="s">
        <v>10584</v>
      </c>
      <c r="B10405" t="s">
        <v>35183</v>
      </c>
      <c r="I10405" t="s">
        <v>3</v>
      </c>
      <c r="J10405">
        <v>498.23</v>
      </c>
    </row>
    <row r="10406" spans="1:10" x14ac:dyDescent="0.2">
      <c r="A10406" t="s">
        <v>10585</v>
      </c>
      <c r="B10406" t="s">
        <v>35183</v>
      </c>
      <c r="I10406" t="s">
        <v>3</v>
      </c>
      <c r="J10406">
        <v>443.86</v>
      </c>
    </row>
    <row r="10407" spans="1:10" x14ac:dyDescent="0.2">
      <c r="A10407" t="s">
        <v>10586</v>
      </c>
      <c r="B10407" t="s">
        <v>35184</v>
      </c>
      <c r="I10407" t="s">
        <v>3</v>
      </c>
      <c r="J10407">
        <v>211.82</v>
      </c>
    </row>
    <row r="10408" spans="1:10" x14ac:dyDescent="0.2">
      <c r="A10408" t="s">
        <v>10587</v>
      </c>
      <c r="B10408" t="s">
        <v>35184</v>
      </c>
      <c r="I10408" t="s">
        <v>3</v>
      </c>
      <c r="J10408">
        <v>198.6</v>
      </c>
    </row>
    <row r="10409" spans="1:10" x14ac:dyDescent="0.2">
      <c r="A10409" t="s">
        <v>10588</v>
      </c>
      <c r="B10409" t="s">
        <v>35185</v>
      </c>
      <c r="I10409" t="s">
        <v>3</v>
      </c>
      <c r="J10409">
        <v>132.43</v>
      </c>
    </row>
    <row r="10410" spans="1:10" x14ac:dyDescent="0.2">
      <c r="A10410" t="s">
        <v>10589</v>
      </c>
      <c r="B10410" t="s">
        <v>35185</v>
      </c>
      <c r="I10410" t="s">
        <v>3</v>
      </c>
      <c r="J10410">
        <v>132.43</v>
      </c>
    </row>
    <row r="10411" spans="1:10" x14ac:dyDescent="0.2">
      <c r="A10411" t="s">
        <v>10590</v>
      </c>
      <c r="B10411" t="s">
        <v>35186</v>
      </c>
      <c r="I10411" t="s">
        <v>3</v>
      </c>
      <c r="J10411">
        <v>125.81</v>
      </c>
    </row>
    <row r="10412" spans="1:10" x14ac:dyDescent="0.2">
      <c r="A10412" t="s">
        <v>10591</v>
      </c>
      <c r="B10412" t="s">
        <v>35186</v>
      </c>
      <c r="I10412" t="s">
        <v>3</v>
      </c>
      <c r="J10412">
        <v>125.81</v>
      </c>
    </row>
    <row r="10413" spans="1:10" x14ac:dyDescent="0.2">
      <c r="A10413" t="s">
        <v>10592</v>
      </c>
      <c r="B10413" t="s">
        <v>35187</v>
      </c>
      <c r="I10413" t="s">
        <v>3</v>
      </c>
      <c r="J10413">
        <v>126.54</v>
      </c>
    </row>
    <row r="10414" spans="1:10" x14ac:dyDescent="0.2">
      <c r="A10414" t="s">
        <v>10593</v>
      </c>
      <c r="B10414" t="s">
        <v>35187</v>
      </c>
      <c r="I10414" t="s">
        <v>3</v>
      </c>
      <c r="J10414">
        <v>126.54</v>
      </c>
    </row>
    <row r="10415" spans="1:10" x14ac:dyDescent="0.2">
      <c r="A10415" t="s">
        <v>10594</v>
      </c>
      <c r="B10415" t="s">
        <v>35188</v>
      </c>
      <c r="I10415" t="s">
        <v>3</v>
      </c>
      <c r="J10415">
        <v>73.59</v>
      </c>
    </row>
    <row r="10416" spans="1:10" x14ac:dyDescent="0.2">
      <c r="A10416" t="s">
        <v>10595</v>
      </c>
      <c r="B10416" t="s">
        <v>35188</v>
      </c>
      <c r="I10416" t="s">
        <v>3</v>
      </c>
      <c r="J10416">
        <v>71.069999999999993</v>
      </c>
    </row>
    <row r="10417" spans="1:10" x14ac:dyDescent="0.2">
      <c r="A10417" t="s">
        <v>10596</v>
      </c>
      <c r="B10417" t="s">
        <v>35189</v>
      </c>
      <c r="I10417" t="s">
        <v>3</v>
      </c>
      <c r="J10417">
        <v>92.81</v>
      </c>
    </row>
    <row r="10418" spans="1:10" x14ac:dyDescent="0.2">
      <c r="A10418" t="s">
        <v>10597</v>
      </c>
      <c r="B10418" t="s">
        <v>35189</v>
      </c>
      <c r="I10418" t="s">
        <v>3</v>
      </c>
      <c r="J10418">
        <v>89.97</v>
      </c>
    </row>
    <row r="10419" spans="1:10" x14ac:dyDescent="0.2">
      <c r="A10419" t="s">
        <v>10598</v>
      </c>
      <c r="B10419" t="s">
        <v>35190</v>
      </c>
      <c r="I10419" t="s">
        <v>3</v>
      </c>
      <c r="J10419">
        <v>77.290000000000006</v>
      </c>
    </row>
    <row r="10420" spans="1:10" x14ac:dyDescent="0.2">
      <c r="A10420" t="s">
        <v>10599</v>
      </c>
      <c r="B10420" t="s">
        <v>35190</v>
      </c>
      <c r="I10420" t="s">
        <v>3</v>
      </c>
      <c r="J10420">
        <v>74.78</v>
      </c>
    </row>
    <row r="10421" spans="1:10" x14ac:dyDescent="0.2">
      <c r="A10421" t="s">
        <v>10600</v>
      </c>
      <c r="B10421" t="s">
        <v>35191</v>
      </c>
      <c r="I10421" t="s">
        <v>3</v>
      </c>
      <c r="J10421">
        <v>96.51</v>
      </c>
    </row>
    <row r="10422" spans="1:10" x14ac:dyDescent="0.2">
      <c r="A10422" t="s">
        <v>10601</v>
      </c>
      <c r="B10422" t="s">
        <v>35191</v>
      </c>
      <c r="I10422" t="s">
        <v>3</v>
      </c>
      <c r="J10422">
        <v>93.68</v>
      </c>
    </row>
    <row r="10423" spans="1:10" x14ac:dyDescent="0.2">
      <c r="A10423" t="s">
        <v>10602</v>
      </c>
      <c r="B10423" t="s">
        <v>35192</v>
      </c>
      <c r="I10423" t="s">
        <v>3</v>
      </c>
      <c r="J10423">
        <v>121.36</v>
      </c>
    </row>
    <row r="10424" spans="1:10" x14ac:dyDescent="0.2">
      <c r="A10424" t="s">
        <v>10603</v>
      </c>
      <c r="B10424" t="s">
        <v>35192</v>
      </c>
      <c r="I10424" t="s">
        <v>3</v>
      </c>
      <c r="J10424">
        <v>117.95</v>
      </c>
    </row>
    <row r="10425" spans="1:10" x14ac:dyDescent="0.2">
      <c r="A10425" t="s">
        <v>10604</v>
      </c>
      <c r="B10425" t="s">
        <v>35193</v>
      </c>
      <c r="I10425" t="s">
        <v>3</v>
      </c>
      <c r="J10425">
        <v>140.57</v>
      </c>
    </row>
    <row r="10426" spans="1:10" x14ac:dyDescent="0.2">
      <c r="A10426" t="s">
        <v>10605</v>
      </c>
      <c r="B10426" t="s">
        <v>35193</v>
      </c>
      <c r="I10426" t="s">
        <v>3</v>
      </c>
      <c r="J10426">
        <v>136.86000000000001</v>
      </c>
    </row>
    <row r="10427" spans="1:10" x14ac:dyDescent="0.2">
      <c r="A10427" t="s">
        <v>10606</v>
      </c>
      <c r="B10427" t="s">
        <v>35194</v>
      </c>
      <c r="I10427" t="s">
        <v>3</v>
      </c>
      <c r="J10427">
        <v>123.67</v>
      </c>
    </row>
    <row r="10428" spans="1:10" x14ac:dyDescent="0.2">
      <c r="A10428" t="s">
        <v>10607</v>
      </c>
      <c r="B10428" t="s">
        <v>35194</v>
      </c>
      <c r="I10428" t="s">
        <v>3</v>
      </c>
      <c r="J10428">
        <v>120.27</v>
      </c>
    </row>
    <row r="10429" spans="1:10" x14ac:dyDescent="0.2">
      <c r="A10429" t="s">
        <v>10608</v>
      </c>
      <c r="B10429" t="s">
        <v>35195</v>
      </c>
      <c r="I10429" t="s">
        <v>3</v>
      </c>
      <c r="J10429">
        <v>142.88999999999999</v>
      </c>
    </row>
    <row r="10430" spans="1:10" x14ac:dyDescent="0.2">
      <c r="A10430" t="s">
        <v>10609</v>
      </c>
      <c r="B10430" t="s">
        <v>35195</v>
      </c>
      <c r="I10430" t="s">
        <v>3</v>
      </c>
      <c r="J10430">
        <v>139.16999999999999</v>
      </c>
    </row>
    <row r="10431" spans="1:10" x14ac:dyDescent="0.2">
      <c r="A10431" t="s">
        <v>10610</v>
      </c>
      <c r="B10431" t="s">
        <v>35196</v>
      </c>
      <c r="I10431" t="s">
        <v>3</v>
      </c>
      <c r="J10431">
        <v>86.58</v>
      </c>
    </row>
    <row r="10432" spans="1:10" x14ac:dyDescent="0.2">
      <c r="A10432" t="s">
        <v>10611</v>
      </c>
      <c r="B10432" t="s">
        <v>35196</v>
      </c>
      <c r="I10432" t="s">
        <v>3</v>
      </c>
      <c r="J10432">
        <v>84.06</v>
      </c>
    </row>
    <row r="10433" spans="1:10" x14ac:dyDescent="0.2">
      <c r="A10433" t="s">
        <v>10612</v>
      </c>
      <c r="B10433" t="s">
        <v>35197</v>
      </c>
      <c r="I10433" t="s">
        <v>3</v>
      </c>
      <c r="J10433">
        <v>105.79</v>
      </c>
    </row>
    <row r="10434" spans="1:10" x14ac:dyDescent="0.2">
      <c r="A10434" t="s">
        <v>10613</v>
      </c>
      <c r="B10434" t="s">
        <v>35197</v>
      </c>
      <c r="I10434" t="s">
        <v>3</v>
      </c>
      <c r="J10434">
        <v>102.96</v>
      </c>
    </row>
    <row r="10435" spans="1:10" x14ac:dyDescent="0.2">
      <c r="A10435" t="s">
        <v>10614</v>
      </c>
      <c r="B10435" t="s">
        <v>35198</v>
      </c>
      <c r="I10435" t="s">
        <v>3</v>
      </c>
      <c r="J10435">
        <v>93.19</v>
      </c>
    </row>
    <row r="10436" spans="1:10" x14ac:dyDescent="0.2">
      <c r="A10436" t="s">
        <v>10615</v>
      </c>
      <c r="B10436" t="s">
        <v>35198</v>
      </c>
      <c r="I10436" t="s">
        <v>3</v>
      </c>
      <c r="J10436">
        <v>90.67</v>
      </c>
    </row>
    <row r="10437" spans="1:10" x14ac:dyDescent="0.2">
      <c r="A10437" t="s">
        <v>10616</v>
      </c>
      <c r="B10437" t="s">
        <v>35199</v>
      </c>
      <c r="I10437" t="s">
        <v>3</v>
      </c>
      <c r="J10437">
        <v>112.4</v>
      </c>
    </row>
    <row r="10438" spans="1:10" x14ac:dyDescent="0.2">
      <c r="A10438" t="s">
        <v>10617</v>
      </c>
      <c r="B10438" t="s">
        <v>35199</v>
      </c>
      <c r="I10438" t="s">
        <v>3</v>
      </c>
      <c r="J10438">
        <v>109.57</v>
      </c>
    </row>
    <row r="10439" spans="1:10" x14ac:dyDescent="0.2">
      <c r="A10439" t="s">
        <v>10618</v>
      </c>
      <c r="B10439" t="s">
        <v>35200</v>
      </c>
      <c r="I10439" t="s">
        <v>3</v>
      </c>
      <c r="J10439">
        <v>94.08</v>
      </c>
    </row>
    <row r="10440" spans="1:10" x14ac:dyDescent="0.2">
      <c r="A10440" t="s">
        <v>10619</v>
      </c>
      <c r="B10440" t="s">
        <v>35200</v>
      </c>
      <c r="I10440" t="s">
        <v>3</v>
      </c>
      <c r="J10440">
        <v>91.56</v>
      </c>
    </row>
    <row r="10441" spans="1:10" x14ac:dyDescent="0.2">
      <c r="A10441" t="s">
        <v>10620</v>
      </c>
      <c r="B10441" t="s">
        <v>35201</v>
      </c>
      <c r="I10441" t="s">
        <v>3</v>
      </c>
      <c r="J10441">
        <v>113.29</v>
      </c>
    </row>
    <row r="10442" spans="1:10" x14ac:dyDescent="0.2">
      <c r="A10442" t="s">
        <v>10621</v>
      </c>
      <c r="B10442" t="s">
        <v>35201</v>
      </c>
      <c r="I10442" t="s">
        <v>3</v>
      </c>
      <c r="J10442">
        <v>110.46</v>
      </c>
    </row>
    <row r="10443" spans="1:10" x14ac:dyDescent="0.2">
      <c r="A10443" t="s">
        <v>10622</v>
      </c>
      <c r="B10443" t="s">
        <v>35202</v>
      </c>
      <c r="I10443" t="s">
        <v>3</v>
      </c>
      <c r="J10443">
        <v>94.97</v>
      </c>
    </row>
    <row r="10444" spans="1:10" x14ac:dyDescent="0.2">
      <c r="A10444" t="s">
        <v>10623</v>
      </c>
      <c r="B10444" t="s">
        <v>35202</v>
      </c>
      <c r="I10444" t="s">
        <v>3</v>
      </c>
      <c r="J10444">
        <v>92.45</v>
      </c>
    </row>
    <row r="10445" spans="1:10" x14ac:dyDescent="0.2">
      <c r="A10445" t="s">
        <v>10624</v>
      </c>
      <c r="B10445" t="s">
        <v>35203</v>
      </c>
      <c r="I10445" t="s">
        <v>3</v>
      </c>
      <c r="J10445">
        <v>114.18</v>
      </c>
    </row>
    <row r="10446" spans="1:10" x14ac:dyDescent="0.2">
      <c r="A10446" t="s">
        <v>10625</v>
      </c>
      <c r="B10446" t="s">
        <v>35203</v>
      </c>
      <c r="I10446" t="s">
        <v>3</v>
      </c>
      <c r="J10446">
        <v>111.35</v>
      </c>
    </row>
    <row r="10447" spans="1:10" x14ac:dyDescent="0.2">
      <c r="A10447" t="s">
        <v>10626</v>
      </c>
      <c r="B10447" t="s">
        <v>35204</v>
      </c>
      <c r="I10447" t="s">
        <v>3</v>
      </c>
      <c r="J10447">
        <v>366.41</v>
      </c>
    </row>
    <row r="10448" spans="1:10" x14ac:dyDescent="0.2">
      <c r="A10448" t="s">
        <v>10627</v>
      </c>
      <c r="B10448" t="s">
        <v>35204</v>
      </c>
      <c r="I10448" t="s">
        <v>3</v>
      </c>
      <c r="J10448">
        <v>336.16</v>
      </c>
    </row>
    <row r="10449" spans="1:10" x14ac:dyDescent="0.2">
      <c r="A10449" t="s">
        <v>10628</v>
      </c>
      <c r="B10449" t="s">
        <v>35205</v>
      </c>
      <c r="I10449" t="s">
        <v>3</v>
      </c>
      <c r="J10449">
        <v>699.7</v>
      </c>
    </row>
    <row r="10450" spans="1:10" x14ac:dyDescent="0.2">
      <c r="A10450" t="s">
        <v>10629</v>
      </c>
      <c r="B10450" t="s">
        <v>35205</v>
      </c>
      <c r="I10450" t="s">
        <v>3</v>
      </c>
      <c r="J10450">
        <v>681.71</v>
      </c>
    </row>
    <row r="10451" spans="1:10" x14ac:dyDescent="0.2">
      <c r="A10451" t="s">
        <v>10630</v>
      </c>
      <c r="B10451" t="s">
        <v>35206</v>
      </c>
      <c r="I10451" t="s">
        <v>3</v>
      </c>
      <c r="J10451">
        <v>177.2</v>
      </c>
    </row>
    <row r="10452" spans="1:10" x14ac:dyDescent="0.2">
      <c r="A10452" t="s">
        <v>10631</v>
      </c>
      <c r="B10452" t="s">
        <v>35206</v>
      </c>
      <c r="I10452" t="s">
        <v>3</v>
      </c>
      <c r="J10452">
        <v>162.44999999999999</v>
      </c>
    </row>
    <row r="10453" spans="1:10" x14ac:dyDescent="0.2">
      <c r="A10453" t="s">
        <v>10632</v>
      </c>
      <c r="B10453" t="s">
        <v>35207</v>
      </c>
      <c r="I10453" t="s">
        <v>3</v>
      </c>
      <c r="J10453">
        <v>510.65</v>
      </c>
    </row>
    <row r="10454" spans="1:10" x14ac:dyDescent="0.2">
      <c r="A10454" t="s">
        <v>10633</v>
      </c>
      <c r="B10454" t="s">
        <v>35207</v>
      </c>
      <c r="I10454" t="s">
        <v>3</v>
      </c>
      <c r="J10454">
        <v>492.66</v>
      </c>
    </row>
    <row r="10455" spans="1:10" x14ac:dyDescent="0.2">
      <c r="A10455" t="s">
        <v>10634</v>
      </c>
      <c r="B10455" t="s">
        <v>35208</v>
      </c>
      <c r="I10455" t="s">
        <v>3</v>
      </c>
      <c r="J10455">
        <v>531.25</v>
      </c>
    </row>
    <row r="10456" spans="1:10" x14ac:dyDescent="0.2">
      <c r="A10456" t="s">
        <v>10635</v>
      </c>
      <c r="B10456" t="s">
        <v>35208</v>
      </c>
      <c r="I10456" t="s">
        <v>3</v>
      </c>
      <c r="J10456">
        <v>513.26</v>
      </c>
    </row>
    <row r="10457" spans="1:10" x14ac:dyDescent="0.2">
      <c r="A10457" t="s">
        <v>10636</v>
      </c>
      <c r="B10457" t="s">
        <v>35209</v>
      </c>
      <c r="I10457" t="s">
        <v>3</v>
      </c>
      <c r="J10457">
        <v>510.65</v>
      </c>
    </row>
    <row r="10458" spans="1:10" x14ac:dyDescent="0.2">
      <c r="A10458" t="s">
        <v>10637</v>
      </c>
      <c r="B10458" t="s">
        <v>35209</v>
      </c>
      <c r="I10458" t="s">
        <v>3</v>
      </c>
      <c r="J10458">
        <v>492.66</v>
      </c>
    </row>
    <row r="10459" spans="1:10" x14ac:dyDescent="0.2">
      <c r="A10459" t="s">
        <v>10638</v>
      </c>
      <c r="B10459" t="s">
        <v>35210</v>
      </c>
      <c r="I10459" t="s">
        <v>3</v>
      </c>
      <c r="J10459">
        <v>531.25</v>
      </c>
    </row>
    <row r="10460" spans="1:10" x14ac:dyDescent="0.2">
      <c r="A10460" t="s">
        <v>10639</v>
      </c>
      <c r="B10460" t="s">
        <v>35210</v>
      </c>
      <c r="I10460" t="s">
        <v>3</v>
      </c>
      <c r="J10460">
        <v>513.26</v>
      </c>
    </row>
    <row r="10461" spans="1:10" x14ac:dyDescent="0.2">
      <c r="A10461" t="s">
        <v>10640</v>
      </c>
      <c r="B10461" t="s">
        <v>35211</v>
      </c>
      <c r="I10461" t="s">
        <v>3</v>
      </c>
      <c r="J10461">
        <v>436.49</v>
      </c>
    </row>
    <row r="10462" spans="1:10" x14ac:dyDescent="0.2">
      <c r="A10462" t="s">
        <v>10641</v>
      </c>
      <c r="B10462" t="s">
        <v>35211</v>
      </c>
      <c r="I10462" t="s">
        <v>3</v>
      </c>
      <c r="J10462">
        <v>418.5</v>
      </c>
    </row>
    <row r="10463" spans="1:10" x14ac:dyDescent="0.2">
      <c r="A10463" t="s">
        <v>10642</v>
      </c>
      <c r="B10463" t="s">
        <v>35212</v>
      </c>
      <c r="I10463" t="s">
        <v>3</v>
      </c>
      <c r="J10463">
        <v>829.95</v>
      </c>
    </row>
    <row r="10464" spans="1:10" x14ac:dyDescent="0.2">
      <c r="A10464" t="s">
        <v>10643</v>
      </c>
      <c r="B10464" t="s">
        <v>35212</v>
      </c>
      <c r="I10464" t="s">
        <v>3</v>
      </c>
      <c r="J10464">
        <v>811.96</v>
      </c>
    </row>
    <row r="10465" spans="1:10" x14ac:dyDescent="0.2">
      <c r="A10465" t="s">
        <v>10644</v>
      </c>
      <c r="B10465" t="s">
        <v>35213</v>
      </c>
      <c r="I10465" t="s">
        <v>3</v>
      </c>
      <c r="J10465">
        <v>203.06</v>
      </c>
    </row>
    <row r="10466" spans="1:10" x14ac:dyDescent="0.2">
      <c r="A10466" t="s">
        <v>10645</v>
      </c>
      <c r="B10466" t="s">
        <v>35213</v>
      </c>
      <c r="I10466" t="s">
        <v>3</v>
      </c>
      <c r="J10466">
        <v>196.15</v>
      </c>
    </row>
    <row r="10467" spans="1:10" x14ac:dyDescent="0.2">
      <c r="A10467" t="s">
        <v>10646</v>
      </c>
      <c r="B10467" t="s">
        <v>35214</v>
      </c>
      <c r="I10467" t="s">
        <v>3</v>
      </c>
      <c r="J10467">
        <v>29.75</v>
      </c>
    </row>
    <row r="10468" spans="1:10" x14ac:dyDescent="0.2">
      <c r="A10468" t="s">
        <v>10647</v>
      </c>
      <c r="B10468" t="s">
        <v>35214</v>
      </c>
      <c r="I10468" t="s">
        <v>3</v>
      </c>
      <c r="J10468">
        <v>27.76</v>
      </c>
    </row>
    <row r="10469" spans="1:10" x14ac:dyDescent="0.2">
      <c r="A10469" t="s">
        <v>10648</v>
      </c>
      <c r="B10469" t="s">
        <v>35215</v>
      </c>
      <c r="I10469" t="s">
        <v>3</v>
      </c>
      <c r="J10469">
        <v>107.18</v>
      </c>
    </row>
    <row r="10470" spans="1:10" x14ac:dyDescent="0.2">
      <c r="A10470" t="s">
        <v>10649</v>
      </c>
      <c r="B10470" t="s">
        <v>35215</v>
      </c>
      <c r="I10470" t="s">
        <v>3</v>
      </c>
      <c r="J10470">
        <v>99.96</v>
      </c>
    </row>
    <row r="10471" spans="1:10" x14ac:dyDescent="0.2">
      <c r="A10471" t="s">
        <v>10650</v>
      </c>
      <c r="B10471" t="s">
        <v>35216</v>
      </c>
      <c r="I10471" t="s">
        <v>4</v>
      </c>
      <c r="J10471">
        <v>33.979999999999997</v>
      </c>
    </row>
    <row r="10472" spans="1:10" x14ac:dyDescent="0.2">
      <c r="A10472" t="s">
        <v>10651</v>
      </c>
      <c r="B10472" t="s">
        <v>35216</v>
      </c>
      <c r="I10472" t="s">
        <v>4</v>
      </c>
      <c r="J10472">
        <v>31.59</v>
      </c>
    </row>
    <row r="10473" spans="1:10" x14ac:dyDescent="0.2">
      <c r="A10473" t="s">
        <v>10652</v>
      </c>
      <c r="B10473" t="s">
        <v>35217</v>
      </c>
      <c r="I10473" t="s">
        <v>4</v>
      </c>
      <c r="J10473">
        <v>26.37</v>
      </c>
    </row>
    <row r="10474" spans="1:10" x14ac:dyDescent="0.2">
      <c r="A10474" t="s">
        <v>10653</v>
      </c>
      <c r="B10474" t="s">
        <v>35217</v>
      </c>
      <c r="I10474" t="s">
        <v>4</v>
      </c>
      <c r="J10474">
        <v>24.25</v>
      </c>
    </row>
    <row r="10475" spans="1:10" x14ac:dyDescent="0.2">
      <c r="A10475" t="s">
        <v>10654</v>
      </c>
      <c r="B10475" t="s">
        <v>35218</v>
      </c>
      <c r="I10475" t="s">
        <v>3</v>
      </c>
      <c r="J10475">
        <v>145.47</v>
      </c>
    </row>
    <row r="10476" spans="1:10" x14ac:dyDescent="0.2">
      <c r="A10476" t="s">
        <v>10655</v>
      </c>
      <c r="B10476" t="s">
        <v>35218</v>
      </c>
      <c r="I10476" t="s">
        <v>3</v>
      </c>
      <c r="J10476">
        <v>130.38</v>
      </c>
    </row>
    <row r="10477" spans="1:10" x14ac:dyDescent="0.2">
      <c r="A10477" t="s">
        <v>10656</v>
      </c>
      <c r="B10477" t="s">
        <v>35219</v>
      </c>
      <c r="I10477" t="s">
        <v>3</v>
      </c>
      <c r="J10477">
        <v>137.41</v>
      </c>
    </row>
    <row r="10478" spans="1:10" x14ac:dyDescent="0.2">
      <c r="A10478" t="s">
        <v>10657</v>
      </c>
      <c r="B10478" t="s">
        <v>35219</v>
      </c>
      <c r="I10478" t="s">
        <v>3</v>
      </c>
      <c r="J10478">
        <v>126.16</v>
      </c>
    </row>
    <row r="10479" spans="1:10" x14ac:dyDescent="0.2">
      <c r="A10479" t="s">
        <v>10658</v>
      </c>
      <c r="B10479" t="s">
        <v>35220</v>
      </c>
      <c r="I10479" t="s">
        <v>3</v>
      </c>
      <c r="J10479">
        <v>7.05</v>
      </c>
    </row>
    <row r="10480" spans="1:10" x14ac:dyDescent="0.2">
      <c r="A10480" t="s">
        <v>10659</v>
      </c>
      <c r="B10480" t="s">
        <v>35220</v>
      </c>
      <c r="I10480" t="s">
        <v>3</v>
      </c>
      <c r="J10480">
        <v>6.38</v>
      </c>
    </row>
    <row r="10481" spans="1:10" x14ac:dyDescent="0.2">
      <c r="A10481" t="s">
        <v>10660</v>
      </c>
      <c r="B10481" t="s">
        <v>35221</v>
      </c>
      <c r="I10481" t="s">
        <v>3</v>
      </c>
      <c r="J10481">
        <v>16.73</v>
      </c>
    </row>
    <row r="10482" spans="1:10" x14ac:dyDescent="0.2">
      <c r="A10482" t="s">
        <v>10661</v>
      </c>
      <c r="B10482" t="s">
        <v>35221</v>
      </c>
      <c r="I10482" t="s">
        <v>3</v>
      </c>
      <c r="J10482">
        <v>15.74</v>
      </c>
    </row>
    <row r="10483" spans="1:10" x14ac:dyDescent="0.2">
      <c r="A10483" t="s">
        <v>10662</v>
      </c>
      <c r="B10483" t="s">
        <v>35222</v>
      </c>
      <c r="I10483" t="s">
        <v>3</v>
      </c>
      <c r="J10483">
        <v>5.74</v>
      </c>
    </row>
    <row r="10484" spans="1:10" x14ac:dyDescent="0.2">
      <c r="A10484" t="s">
        <v>10663</v>
      </c>
      <c r="B10484" t="s">
        <v>35222</v>
      </c>
      <c r="I10484" t="s">
        <v>3</v>
      </c>
      <c r="J10484">
        <v>5.36</v>
      </c>
    </row>
    <row r="10485" spans="1:10" x14ac:dyDescent="0.2">
      <c r="A10485" t="s">
        <v>10664</v>
      </c>
      <c r="B10485" t="s">
        <v>35223</v>
      </c>
      <c r="I10485" t="s">
        <v>3</v>
      </c>
      <c r="J10485">
        <v>13.64</v>
      </c>
    </row>
    <row r="10486" spans="1:10" x14ac:dyDescent="0.2">
      <c r="A10486" t="s">
        <v>10665</v>
      </c>
      <c r="B10486" t="s">
        <v>35223</v>
      </c>
      <c r="I10486" t="s">
        <v>3</v>
      </c>
      <c r="J10486">
        <v>12.3</v>
      </c>
    </row>
    <row r="10487" spans="1:10" x14ac:dyDescent="0.2">
      <c r="A10487" t="s">
        <v>10666</v>
      </c>
      <c r="B10487" t="s">
        <v>35224</v>
      </c>
      <c r="I10487" t="s">
        <v>3</v>
      </c>
      <c r="J10487">
        <v>35.31</v>
      </c>
    </row>
    <row r="10488" spans="1:10" x14ac:dyDescent="0.2">
      <c r="A10488" t="s">
        <v>10667</v>
      </c>
      <c r="B10488" t="s">
        <v>35224</v>
      </c>
      <c r="I10488" t="s">
        <v>3</v>
      </c>
      <c r="J10488">
        <v>32</v>
      </c>
    </row>
    <row r="10489" spans="1:10" x14ac:dyDescent="0.2">
      <c r="A10489" t="s">
        <v>10668</v>
      </c>
      <c r="B10489" t="s">
        <v>35225</v>
      </c>
      <c r="I10489" t="s">
        <v>3</v>
      </c>
      <c r="J10489">
        <v>34.75</v>
      </c>
    </row>
    <row r="10490" spans="1:10" x14ac:dyDescent="0.2">
      <c r="A10490" t="s">
        <v>10669</v>
      </c>
      <c r="B10490" t="s">
        <v>35225</v>
      </c>
      <c r="I10490" t="s">
        <v>3</v>
      </c>
      <c r="J10490">
        <v>31.42</v>
      </c>
    </row>
    <row r="10491" spans="1:10" x14ac:dyDescent="0.2">
      <c r="A10491" t="s">
        <v>10670</v>
      </c>
      <c r="B10491" t="s">
        <v>35226</v>
      </c>
      <c r="I10491" t="s">
        <v>3</v>
      </c>
      <c r="J10491">
        <v>33.89</v>
      </c>
    </row>
    <row r="10492" spans="1:10" x14ac:dyDescent="0.2">
      <c r="A10492" t="s">
        <v>10671</v>
      </c>
      <c r="B10492" t="s">
        <v>35226</v>
      </c>
      <c r="I10492" t="s">
        <v>3</v>
      </c>
      <c r="J10492">
        <v>30.54</v>
      </c>
    </row>
    <row r="10493" spans="1:10" x14ac:dyDescent="0.2">
      <c r="A10493" t="s">
        <v>10672</v>
      </c>
      <c r="B10493" t="s">
        <v>35227</v>
      </c>
      <c r="I10493" t="s">
        <v>3</v>
      </c>
      <c r="J10493">
        <v>37.119999999999997</v>
      </c>
    </row>
    <row r="10494" spans="1:10" x14ac:dyDescent="0.2">
      <c r="A10494" t="s">
        <v>10673</v>
      </c>
      <c r="B10494" t="s">
        <v>35227</v>
      </c>
      <c r="I10494" t="s">
        <v>3</v>
      </c>
      <c r="J10494">
        <v>33.71</v>
      </c>
    </row>
    <row r="10495" spans="1:10" x14ac:dyDescent="0.2">
      <c r="A10495" t="s">
        <v>10674</v>
      </c>
      <c r="B10495" t="s">
        <v>35228</v>
      </c>
      <c r="I10495" t="s">
        <v>3</v>
      </c>
      <c r="J10495">
        <v>33.56</v>
      </c>
    </row>
    <row r="10496" spans="1:10" x14ac:dyDescent="0.2">
      <c r="A10496" t="s">
        <v>10675</v>
      </c>
      <c r="B10496" t="s">
        <v>35228</v>
      </c>
      <c r="I10496" t="s">
        <v>3</v>
      </c>
      <c r="J10496">
        <v>30.18</v>
      </c>
    </row>
    <row r="10497" spans="1:10" x14ac:dyDescent="0.2">
      <c r="A10497" t="s">
        <v>10676</v>
      </c>
      <c r="B10497" t="s">
        <v>35229</v>
      </c>
      <c r="I10497" t="s">
        <v>3</v>
      </c>
      <c r="J10497">
        <v>43.35</v>
      </c>
    </row>
    <row r="10498" spans="1:10" x14ac:dyDescent="0.2">
      <c r="A10498" t="s">
        <v>10677</v>
      </c>
      <c r="B10498" t="s">
        <v>35229</v>
      </c>
      <c r="I10498" t="s">
        <v>3</v>
      </c>
      <c r="J10498">
        <v>39.94</v>
      </c>
    </row>
    <row r="10499" spans="1:10" x14ac:dyDescent="0.2">
      <c r="A10499" t="s">
        <v>10678</v>
      </c>
      <c r="B10499" t="s">
        <v>35230</v>
      </c>
      <c r="I10499" t="s">
        <v>3</v>
      </c>
      <c r="J10499">
        <v>34.270000000000003</v>
      </c>
    </row>
    <row r="10500" spans="1:10" x14ac:dyDescent="0.2">
      <c r="A10500" t="s">
        <v>10679</v>
      </c>
      <c r="B10500" t="s">
        <v>35230</v>
      </c>
      <c r="I10500" t="s">
        <v>3</v>
      </c>
      <c r="J10500">
        <v>30.88</v>
      </c>
    </row>
    <row r="10501" spans="1:10" x14ac:dyDescent="0.2">
      <c r="A10501" t="s">
        <v>10680</v>
      </c>
      <c r="B10501" t="s">
        <v>35231</v>
      </c>
      <c r="I10501" t="s">
        <v>3</v>
      </c>
      <c r="J10501">
        <v>27.21</v>
      </c>
    </row>
    <row r="10502" spans="1:10" x14ac:dyDescent="0.2">
      <c r="A10502" t="s">
        <v>10681</v>
      </c>
      <c r="B10502" t="s">
        <v>35231</v>
      </c>
      <c r="I10502" t="s">
        <v>3</v>
      </c>
      <c r="J10502">
        <v>24.49</v>
      </c>
    </row>
    <row r="10503" spans="1:10" x14ac:dyDescent="0.2">
      <c r="A10503" t="s">
        <v>10682</v>
      </c>
      <c r="B10503" t="s">
        <v>35232</v>
      </c>
      <c r="I10503" t="s">
        <v>3</v>
      </c>
      <c r="J10503">
        <v>37.01</v>
      </c>
    </row>
    <row r="10504" spans="1:10" x14ac:dyDescent="0.2">
      <c r="A10504" t="s">
        <v>10683</v>
      </c>
      <c r="B10504" t="s">
        <v>35232</v>
      </c>
      <c r="I10504" t="s">
        <v>3</v>
      </c>
      <c r="J10504">
        <v>33.56</v>
      </c>
    </row>
    <row r="10505" spans="1:10" x14ac:dyDescent="0.2">
      <c r="A10505" t="s">
        <v>10684</v>
      </c>
      <c r="B10505" t="s">
        <v>35233</v>
      </c>
      <c r="I10505" t="s">
        <v>3</v>
      </c>
      <c r="J10505">
        <v>29.96</v>
      </c>
    </row>
    <row r="10506" spans="1:10" x14ac:dyDescent="0.2">
      <c r="A10506" t="s">
        <v>10685</v>
      </c>
      <c r="B10506" t="s">
        <v>35233</v>
      </c>
      <c r="I10506" t="s">
        <v>3</v>
      </c>
      <c r="J10506">
        <v>27.18</v>
      </c>
    </row>
    <row r="10507" spans="1:10" x14ac:dyDescent="0.2">
      <c r="A10507" t="s">
        <v>10686</v>
      </c>
      <c r="B10507" t="s">
        <v>35234</v>
      </c>
      <c r="I10507" t="s">
        <v>3</v>
      </c>
      <c r="J10507">
        <v>44.66</v>
      </c>
    </row>
    <row r="10508" spans="1:10" x14ac:dyDescent="0.2">
      <c r="A10508" t="s">
        <v>10687</v>
      </c>
      <c r="B10508" t="s">
        <v>35234</v>
      </c>
      <c r="I10508" t="s">
        <v>3</v>
      </c>
      <c r="J10508">
        <v>41.2</v>
      </c>
    </row>
    <row r="10509" spans="1:10" x14ac:dyDescent="0.2">
      <c r="A10509" t="s">
        <v>10688</v>
      </c>
      <c r="B10509" t="s">
        <v>35235</v>
      </c>
      <c r="I10509" t="s">
        <v>3</v>
      </c>
      <c r="J10509">
        <v>41.19</v>
      </c>
    </row>
    <row r="10510" spans="1:10" x14ac:dyDescent="0.2">
      <c r="A10510" t="s">
        <v>10689</v>
      </c>
      <c r="B10510" t="s">
        <v>35235</v>
      </c>
      <c r="I10510" t="s">
        <v>3</v>
      </c>
      <c r="J10510">
        <v>37.630000000000003</v>
      </c>
    </row>
    <row r="10511" spans="1:10" x14ac:dyDescent="0.2">
      <c r="A10511" t="s">
        <v>10690</v>
      </c>
      <c r="B10511" t="s">
        <v>35236</v>
      </c>
      <c r="I10511" t="s">
        <v>3</v>
      </c>
      <c r="J10511">
        <v>40.35</v>
      </c>
    </row>
    <row r="10512" spans="1:10" x14ac:dyDescent="0.2">
      <c r="A10512" t="s">
        <v>10691</v>
      </c>
      <c r="B10512" t="s">
        <v>35236</v>
      </c>
      <c r="I10512" t="s">
        <v>3</v>
      </c>
      <c r="J10512">
        <v>36.69</v>
      </c>
    </row>
    <row r="10513" spans="1:10" x14ac:dyDescent="0.2">
      <c r="A10513" t="s">
        <v>10692</v>
      </c>
      <c r="B10513" t="s">
        <v>35237</v>
      </c>
      <c r="I10513" t="s">
        <v>3</v>
      </c>
      <c r="J10513">
        <v>37.159999999999997</v>
      </c>
    </row>
    <row r="10514" spans="1:10" x14ac:dyDescent="0.2">
      <c r="A10514" t="s">
        <v>10693</v>
      </c>
      <c r="B10514" t="s">
        <v>35237</v>
      </c>
      <c r="I10514" t="s">
        <v>3</v>
      </c>
      <c r="J10514">
        <v>33.57</v>
      </c>
    </row>
    <row r="10515" spans="1:10" x14ac:dyDescent="0.2">
      <c r="A10515" t="s">
        <v>10694</v>
      </c>
      <c r="B10515" t="s">
        <v>35238</v>
      </c>
      <c r="I10515" t="s">
        <v>3</v>
      </c>
      <c r="J10515">
        <v>23.63</v>
      </c>
    </row>
    <row r="10516" spans="1:10" x14ac:dyDescent="0.2">
      <c r="A10516" t="s">
        <v>10695</v>
      </c>
      <c r="B10516" t="s">
        <v>35238</v>
      </c>
      <c r="I10516" t="s">
        <v>3</v>
      </c>
      <c r="J10516">
        <v>22.56</v>
      </c>
    </row>
    <row r="10517" spans="1:10" x14ac:dyDescent="0.2">
      <c r="A10517" t="s">
        <v>10696</v>
      </c>
      <c r="B10517" t="s">
        <v>35239</v>
      </c>
      <c r="I10517" t="s">
        <v>3</v>
      </c>
      <c r="J10517">
        <v>27.84</v>
      </c>
    </row>
    <row r="10518" spans="1:10" x14ac:dyDescent="0.2">
      <c r="A10518" t="s">
        <v>10697</v>
      </c>
      <c r="B10518" t="s">
        <v>35239</v>
      </c>
      <c r="I10518" t="s">
        <v>3</v>
      </c>
      <c r="J10518">
        <v>26.12</v>
      </c>
    </row>
    <row r="10519" spans="1:10" x14ac:dyDescent="0.2">
      <c r="A10519" t="s">
        <v>10698</v>
      </c>
      <c r="B10519" t="s">
        <v>35240</v>
      </c>
      <c r="I10519" t="s">
        <v>3</v>
      </c>
      <c r="J10519">
        <v>22.23</v>
      </c>
    </row>
    <row r="10520" spans="1:10" x14ac:dyDescent="0.2">
      <c r="A10520" t="s">
        <v>10699</v>
      </c>
      <c r="B10520" t="s">
        <v>35240</v>
      </c>
      <c r="I10520" t="s">
        <v>3</v>
      </c>
      <c r="J10520">
        <v>20.59</v>
      </c>
    </row>
    <row r="10521" spans="1:10" x14ac:dyDescent="0.2">
      <c r="A10521" t="s">
        <v>10700</v>
      </c>
      <c r="B10521" t="s">
        <v>35241</v>
      </c>
      <c r="I10521" t="s">
        <v>3</v>
      </c>
      <c r="J10521">
        <v>16.62</v>
      </c>
    </row>
    <row r="10522" spans="1:10" x14ac:dyDescent="0.2">
      <c r="A10522" t="s">
        <v>10701</v>
      </c>
      <c r="B10522" t="s">
        <v>35241</v>
      </c>
      <c r="I10522" t="s">
        <v>3</v>
      </c>
      <c r="J10522">
        <v>15.06</v>
      </c>
    </row>
    <row r="10523" spans="1:10" x14ac:dyDescent="0.2">
      <c r="A10523" t="s">
        <v>10702</v>
      </c>
      <c r="B10523" t="s">
        <v>35242</v>
      </c>
      <c r="I10523" t="s">
        <v>3</v>
      </c>
      <c r="J10523">
        <v>42.85</v>
      </c>
    </row>
    <row r="10524" spans="1:10" x14ac:dyDescent="0.2">
      <c r="A10524" t="s">
        <v>10703</v>
      </c>
      <c r="B10524" t="s">
        <v>35242</v>
      </c>
      <c r="I10524" t="s">
        <v>3</v>
      </c>
      <c r="J10524">
        <v>39.26</v>
      </c>
    </row>
    <row r="10525" spans="1:10" x14ac:dyDescent="0.2">
      <c r="A10525" t="s">
        <v>10704</v>
      </c>
      <c r="B10525" t="s">
        <v>35243</v>
      </c>
      <c r="I10525" t="s">
        <v>3</v>
      </c>
      <c r="J10525">
        <v>38.130000000000003</v>
      </c>
    </row>
    <row r="10526" spans="1:10" x14ac:dyDescent="0.2">
      <c r="A10526" t="s">
        <v>10705</v>
      </c>
      <c r="B10526" t="s">
        <v>35243</v>
      </c>
      <c r="I10526" t="s">
        <v>3</v>
      </c>
      <c r="J10526">
        <v>34.549999999999997</v>
      </c>
    </row>
    <row r="10527" spans="1:10" x14ac:dyDescent="0.2">
      <c r="A10527" t="s">
        <v>10706</v>
      </c>
      <c r="B10527" t="s">
        <v>35244</v>
      </c>
      <c r="I10527" t="s">
        <v>3</v>
      </c>
      <c r="J10527">
        <v>42.16</v>
      </c>
    </row>
    <row r="10528" spans="1:10" x14ac:dyDescent="0.2">
      <c r="A10528" t="s">
        <v>10707</v>
      </c>
      <c r="B10528" t="s">
        <v>35244</v>
      </c>
      <c r="I10528" t="s">
        <v>3</v>
      </c>
      <c r="J10528">
        <v>38.450000000000003</v>
      </c>
    </row>
    <row r="10529" spans="1:10" x14ac:dyDescent="0.2">
      <c r="A10529" t="s">
        <v>10708</v>
      </c>
      <c r="B10529" t="s">
        <v>35245</v>
      </c>
      <c r="I10529" t="s">
        <v>3</v>
      </c>
      <c r="J10529">
        <v>37.43</v>
      </c>
    </row>
    <row r="10530" spans="1:10" x14ac:dyDescent="0.2">
      <c r="A10530" t="s">
        <v>10709</v>
      </c>
      <c r="B10530" t="s">
        <v>35245</v>
      </c>
      <c r="I10530" t="s">
        <v>3</v>
      </c>
      <c r="J10530">
        <v>33.93</v>
      </c>
    </row>
    <row r="10531" spans="1:10" x14ac:dyDescent="0.2">
      <c r="A10531" t="s">
        <v>10710</v>
      </c>
      <c r="B10531" t="s">
        <v>35246</v>
      </c>
      <c r="I10531" t="s">
        <v>3</v>
      </c>
      <c r="J10531">
        <v>36.659999999999997</v>
      </c>
    </row>
    <row r="10532" spans="1:10" x14ac:dyDescent="0.2">
      <c r="A10532" t="s">
        <v>10711</v>
      </c>
      <c r="B10532" t="s">
        <v>35246</v>
      </c>
      <c r="I10532" t="s">
        <v>3</v>
      </c>
      <c r="J10532">
        <v>33.08</v>
      </c>
    </row>
    <row r="10533" spans="1:10" x14ac:dyDescent="0.2">
      <c r="A10533" t="s">
        <v>10712</v>
      </c>
      <c r="B10533" t="s">
        <v>35247</v>
      </c>
      <c r="I10533" t="s">
        <v>3</v>
      </c>
      <c r="J10533">
        <v>33.729999999999997</v>
      </c>
    </row>
    <row r="10534" spans="1:10" x14ac:dyDescent="0.2">
      <c r="A10534" t="s">
        <v>10713</v>
      </c>
      <c r="B10534" t="s">
        <v>35247</v>
      </c>
      <c r="I10534" t="s">
        <v>3</v>
      </c>
      <c r="J10534">
        <v>30.57</v>
      </c>
    </row>
    <row r="10535" spans="1:10" x14ac:dyDescent="0.2">
      <c r="A10535" t="s">
        <v>10714</v>
      </c>
      <c r="B10535" t="s">
        <v>35248</v>
      </c>
      <c r="I10535" t="s">
        <v>3</v>
      </c>
      <c r="J10535">
        <v>35.82</v>
      </c>
    </row>
    <row r="10536" spans="1:10" x14ac:dyDescent="0.2">
      <c r="A10536" t="s">
        <v>10715</v>
      </c>
      <c r="B10536" t="s">
        <v>35248</v>
      </c>
      <c r="I10536" t="s">
        <v>3</v>
      </c>
      <c r="J10536">
        <v>33.29</v>
      </c>
    </row>
    <row r="10537" spans="1:10" x14ac:dyDescent="0.2">
      <c r="A10537" t="s">
        <v>10716</v>
      </c>
      <c r="B10537" t="s">
        <v>35249</v>
      </c>
      <c r="I10537" t="s">
        <v>3</v>
      </c>
      <c r="J10537">
        <v>44.24</v>
      </c>
    </row>
    <row r="10538" spans="1:10" x14ac:dyDescent="0.2">
      <c r="A10538" t="s">
        <v>10717</v>
      </c>
      <c r="B10538" t="s">
        <v>35249</v>
      </c>
      <c r="I10538" t="s">
        <v>3</v>
      </c>
      <c r="J10538">
        <v>41.71</v>
      </c>
    </row>
    <row r="10539" spans="1:10" x14ac:dyDescent="0.2">
      <c r="A10539" t="s">
        <v>10718</v>
      </c>
      <c r="B10539" t="s">
        <v>35250</v>
      </c>
      <c r="I10539" t="s">
        <v>3</v>
      </c>
      <c r="J10539">
        <v>51.3</v>
      </c>
    </row>
    <row r="10540" spans="1:10" x14ac:dyDescent="0.2">
      <c r="A10540" t="s">
        <v>10719</v>
      </c>
      <c r="B10540" t="s">
        <v>35250</v>
      </c>
      <c r="I10540" t="s">
        <v>3</v>
      </c>
      <c r="J10540">
        <v>48.09</v>
      </c>
    </row>
    <row r="10541" spans="1:10" x14ac:dyDescent="0.2">
      <c r="A10541" t="s">
        <v>10720</v>
      </c>
      <c r="B10541" t="s">
        <v>35251</v>
      </c>
      <c r="I10541" t="s">
        <v>3</v>
      </c>
      <c r="J10541">
        <v>34.700000000000003</v>
      </c>
    </row>
    <row r="10542" spans="1:10" x14ac:dyDescent="0.2">
      <c r="A10542" t="s">
        <v>10721</v>
      </c>
      <c r="B10542" t="s">
        <v>35251</v>
      </c>
      <c r="I10542" t="s">
        <v>3</v>
      </c>
      <c r="J10542">
        <v>31.29</v>
      </c>
    </row>
    <row r="10543" spans="1:10" x14ac:dyDescent="0.2">
      <c r="A10543" t="s">
        <v>10722</v>
      </c>
      <c r="B10543" t="s">
        <v>35252</v>
      </c>
      <c r="I10543" t="s">
        <v>3</v>
      </c>
      <c r="J10543">
        <v>56.28</v>
      </c>
    </row>
    <row r="10544" spans="1:10" x14ac:dyDescent="0.2">
      <c r="A10544" t="s">
        <v>10723</v>
      </c>
      <c r="B10544" t="s">
        <v>35252</v>
      </c>
      <c r="I10544" t="s">
        <v>3</v>
      </c>
      <c r="J10544">
        <v>50.96</v>
      </c>
    </row>
    <row r="10545" spans="1:10" x14ac:dyDescent="0.2">
      <c r="A10545" t="s">
        <v>10724</v>
      </c>
      <c r="B10545" t="s">
        <v>35253</v>
      </c>
      <c r="I10545" t="s">
        <v>3</v>
      </c>
      <c r="J10545">
        <v>53.55</v>
      </c>
    </row>
    <row r="10546" spans="1:10" x14ac:dyDescent="0.2">
      <c r="A10546" t="s">
        <v>10725</v>
      </c>
      <c r="B10546" t="s">
        <v>35253</v>
      </c>
      <c r="I10546" t="s">
        <v>3</v>
      </c>
      <c r="J10546">
        <v>48.27</v>
      </c>
    </row>
    <row r="10547" spans="1:10" x14ac:dyDescent="0.2">
      <c r="A10547" t="s">
        <v>10726</v>
      </c>
      <c r="B10547" t="s">
        <v>35254</v>
      </c>
      <c r="I10547" t="s">
        <v>3</v>
      </c>
      <c r="J10547">
        <v>68.739999999999995</v>
      </c>
    </row>
    <row r="10548" spans="1:10" x14ac:dyDescent="0.2">
      <c r="A10548" t="s">
        <v>10727</v>
      </c>
      <c r="B10548" t="s">
        <v>35254</v>
      </c>
      <c r="I10548" t="s">
        <v>3</v>
      </c>
      <c r="J10548">
        <v>63.29</v>
      </c>
    </row>
    <row r="10549" spans="1:10" x14ac:dyDescent="0.2">
      <c r="A10549" t="s">
        <v>10728</v>
      </c>
      <c r="B10549" t="s">
        <v>35255</v>
      </c>
      <c r="I10549" t="s">
        <v>3</v>
      </c>
      <c r="J10549">
        <v>67.06</v>
      </c>
    </row>
    <row r="10550" spans="1:10" x14ac:dyDescent="0.2">
      <c r="A10550" t="s">
        <v>10729</v>
      </c>
      <c r="B10550" t="s">
        <v>35255</v>
      </c>
      <c r="I10550" t="s">
        <v>3</v>
      </c>
      <c r="J10550">
        <v>61.64</v>
      </c>
    </row>
    <row r="10551" spans="1:10" x14ac:dyDescent="0.2">
      <c r="A10551" t="s">
        <v>10730</v>
      </c>
      <c r="B10551" t="s">
        <v>35256</v>
      </c>
      <c r="I10551" t="s">
        <v>3</v>
      </c>
      <c r="J10551">
        <v>62.01</v>
      </c>
    </row>
    <row r="10552" spans="1:10" x14ac:dyDescent="0.2">
      <c r="A10552" t="s">
        <v>10731</v>
      </c>
      <c r="B10552" t="s">
        <v>35256</v>
      </c>
      <c r="I10552" t="s">
        <v>3</v>
      </c>
      <c r="J10552">
        <v>56.71</v>
      </c>
    </row>
    <row r="10553" spans="1:10" x14ac:dyDescent="0.2">
      <c r="A10553" t="s">
        <v>10732</v>
      </c>
      <c r="B10553" t="s">
        <v>35257</v>
      </c>
      <c r="I10553" t="s">
        <v>3</v>
      </c>
      <c r="J10553">
        <v>65.61</v>
      </c>
    </row>
    <row r="10554" spans="1:10" x14ac:dyDescent="0.2">
      <c r="A10554" t="s">
        <v>10733</v>
      </c>
      <c r="B10554" t="s">
        <v>35257</v>
      </c>
      <c r="I10554" t="s">
        <v>3</v>
      </c>
      <c r="J10554">
        <v>59.38</v>
      </c>
    </row>
    <row r="10555" spans="1:10" x14ac:dyDescent="0.2">
      <c r="A10555" t="s">
        <v>10734</v>
      </c>
      <c r="B10555" t="s">
        <v>35258</v>
      </c>
      <c r="I10555" t="s">
        <v>3</v>
      </c>
      <c r="J10555">
        <v>62.1</v>
      </c>
    </row>
    <row r="10556" spans="1:10" x14ac:dyDescent="0.2">
      <c r="A10556" t="s">
        <v>10735</v>
      </c>
      <c r="B10556" t="s">
        <v>35258</v>
      </c>
      <c r="I10556" t="s">
        <v>3</v>
      </c>
      <c r="J10556">
        <v>55.82</v>
      </c>
    </row>
    <row r="10557" spans="1:10" x14ac:dyDescent="0.2">
      <c r="A10557" t="s">
        <v>10736</v>
      </c>
      <c r="B10557" t="s">
        <v>35259</v>
      </c>
      <c r="I10557" t="s">
        <v>3</v>
      </c>
      <c r="J10557">
        <v>58.11</v>
      </c>
    </row>
    <row r="10558" spans="1:10" x14ac:dyDescent="0.2">
      <c r="A10558" t="s">
        <v>10737</v>
      </c>
      <c r="B10558" t="s">
        <v>35259</v>
      </c>
      <c r="I10558" t="s">
        <v>3</v>
      </c>
      <c r="J10558">
        <v>52.2</v>
      </c>
    </row>
    <row r="10559" spans="1:10" x14ac:dyDescent="0.2">
      <c r="A10559" t="s">
        <v>10738</v>
      </c>
      <c r="B10559" t="s">
        <v>35260</v>
      </c>
      <c r="I10559" t="s">
        <v>3</v>
      </c>
      <c r="J10559">
        <v>50.9</v>
      </c>
    </row>
    <row r="10560" spans="1:10" x14ac:dyDescent="0.2">
      <c r="A10560" t="s">
        <v>10739</v>
      </c>
      <c r="B10560" t="s">
        <v>35260</v>
      </c>
      <c r="I10560" t="s">
        <v>3</v>
      </c>
      <c r="J10560">
        <v>45.46</v>
      </c>
    </row>
    <row r="10561" spans="1:10" x14ac:dyDescent="0.2">
      <c r="A10561" t="s">
        <v>10740</v>
      </c>
      <c r="B10561" t="s">
        <v>35261</v>
      </c>
      <c r="I10561" t="s">
        <v>3</v>
      </c>
      <c r="J10561">
        <v>22.92</v>
      </c>
    </row>
    <row r="10562" spans="1:10" x14ac:dyDescent="0.2">
      <c r="A10562" t="s">
        <v>10741</v>
      </c>
      <c r="B10562" t="s">
        <v>35261</v>
      </c>
      <c r="I10562" t="s">
        <v>3</v>
      </c>
      <c r="J10562">
        <v>20.12</v>
      </c>
    </row>
    <row r="10563" spans="1:10" x14ac:dyDescent="0.2">
      <c r="A10563" t="s">
        <v>10742</v>
      </c>
      <c r="B10563" t="s">
        <v>35262</v>
      </c>
      <c r="I10563" t="s">
        <v>3</v>
      </c>
      <c r="J10563">
        <v>25.36</v>
      </c>
    </row>
    <row r="10564" spans="1:10" x14ac:dyDescent="0.2">
      <c r="A10564" t="s">
        <v>10743</v>
      </c>
      <c r="B10564" t="s">
        <v>35262</v>
      </c>
      <c r="I10564" t="s">
        <v>3</v>
      </c>
      <c r="J10564">
        <v>22.55</v>
      </c>
    </row>
    <row r="10565" spans="1:10" x14ac:dyDescent="0.2">
      <c r="A10565" t="s">
        <v>10744</v>
      </c>
      <c r="B10565" t="s">
        <v>35263</v>
      </c>
      <c r="I10565" t="s">
        <v>3</v>
      </c>
      <c r="J10565">
        <v>31.19</v>
      </c>
    </row>
    <row r="10566" spans="1:10" x14ac:dyDescent="0.2">
      <c r="A10566" t="s">
        <v>10745</v>
      </c>
      <c r="B10566" t="s">
        <v>35263</v>
      </c>
      <c r="I10566" t="s">
        <v>3</v>
      </c>
      <c r="J10566">
        <v>28.66</v>
      </c>
    </row>
    <row r="10567" spans="1:10" x14ac:dyDescent="0.2">
      <c r="A10567" t="s">
        <v>24838</v>
      </c>
      <c r="B10567" t="s">
        <v>35264</v>
      </c>
      <c r="I10567" t="s">
        <v>3</v>
      </c>
      <c r="J10567">
        <v>26.3</v>
      </c>
    </row>
    <row r="10568" spans="1:10" x14ac:dyDescent="0.2">
      <c r="A10568" t="s">
        <v>24839</v>
      </c>
      <c r="B10568" t="s">
        <v>35264</v>
      </c>
      <c r="I10568" t="s">
        <v>3</v>
      </c>
      <c r="J10568">
        <v>23.77</v>
      </c>
    </row>
    <row r="10569" spans="1:10" x14ac:dyDescent="0.2">
      <c r="A10569" t="s">
        <v>24840</v>
      </c>
      <c r="B10569" t="s">
        <v>35265</v>
      </c>
      <c r="I10569" t="s">
        <v>3</v>
      </c>
      <c r="J10569">
        <v>33.76</v>
      </c>
    </row>
    <row r="10570" spans="1:10" x14ac:dyDescent="0.2">
      <c r="A10570" t="s">
        <v>24841</v>
      </c>
      <c r="B10570" t="s">
        <v>35265</v>
      </c>
      <c r="I10570" t="s">
        <v>3</v>
      </c>
      <c r="J10570">
        <v>30.91</v>
      </c>
    </row>
    <row r="10571" spans="1:10" x14ac:dyDescent="0.2">
      <c r="A10571" t="s">
        <v>24842</v>
      </c>
      <c r="B10571" t="s">
        <v>35266</v>
      </c>
      <c r="I10571" t="s">
        <v>3</v>
      </c>
      <c r="J10571">
        <v>28.79</v>
      </c>
    </row>
    <row r="10572" spans="1:10" x14ac:dyDescent="0.2">
      <c r="A10572" t="s">
        <v>24843</v>
      </c>
      <c r="B10572" t="s">
        <v>35266</v>
      </c>
      <c r="I10572" t="s">
        <v>3</v>
      </c>
      <c r="J10572">
        <v>25.94</v>
      </c>
    </row>
    <row r="10573" spans="1:10" x14ac:dyDescent="0.2">
      <c r="A10573" t="s">
        <v>10746</v>
      </c>
      <c r="B10573" t="s">
        <v>35267</v>
      </c>
      <c r="I10573" t="s">
        <v>3</v>
      </c>
      <c r="J10573">
        <v>50.63</v>
      </c>
    </row>
    <row r="10574" spans="1:10" x14ac:dyDescent="0.2">
      <c r="A10574" t="s">
        <v>10747</v>
      </c>
      <c r="B10574" t="s">
        <v>35267</v>
      </c>
      <c r="I10574" t="s">
        <v>3</v>
      </c>
      <c r="J10574">
        <v>46.38</v>
      </c>
    </row>
    <row r="10575" spans="1:10" x14ac:dyDescent="0.2">
      <c r="A10575" t="s">
        <v>10748</v>
      </c>
      <c r="B10575" t="s">
        <v>35268</v>
      </c>
      <c r="I10575" t="s">
        <v>3</v>
      </c>
      <c r="J10575">
        <v>58.87</v>
      </c>
    </row>
    <row r="10576" spans="1:10" x14ac:dyDescent="0.2">
      <c r="A10576" t="s">
        <v>10749</v>
      </c>
      <c r="B10576" t="s">
        <v>35268</v>
      </c>
      <c r="I10576" t="s">
        <v>3</v>
      </c>
      <c r="J10576">
        <v>54.5</v>
      </c>
    </row>
    <row r="10577" spans="1:10" x14ac:dyDescent="0.2">
      <c r="A10577" t="s">
        <v>10750</v>
      </c>
      <c r="B10577" t="s">
        <v>35269</v>
      </c>
      <c r="I10577" t="s">
        <v>4</v>
      </c>
      <c r="J10577">
        <v>18.84</v>
      </c>
    </row>
    <row r="10578" spans="1:10" x14ac:dyDescent="0.2">
      <c r="A10578" t="s">
        <v>10751</v>
      </c>
      <c r="B10578" t="s">
        <v>35269</v>
      </c>
      <c r="I10578" t="s">
        <v>4</v>
      </c>
      <c r="J10578">
        <v>16.34</v>
      </c>
    </row>
    <row r="10579" spans="1:10" x14ac:dyDescent="0.2">
      <c r="A10579" t="s">
        <v>10752</v>
      </c>
      <c r="B10579" t="s">
        <v>35270</v>
      </c>
      <c r="I10579" t="s">
        <v>4</v>
      </c>
      <c r="J10579">
        <v>19.98</v>
      </c>
    </row>
    <row r="10580" spans="1:10" x14ac:dyDescent="0.2">
      <c r="A10580" t="s">
        <v>10753</v>
      </c>
      <c r="B10580" t="s">
        <v>35270</v>
      </c>
      <c r="I10580" t="s">
        <v>4</v>
      </c>
      <c r="J10580">
        <v>17.34</v>
      </c>
    </row>
    <row r="10581" spans="1:10" x14ac:dyDescent="0.2">
      <c r="A10581" t="s">
        <v>10754</v>
      </c>
      <c r="B10581" t="s">
        <v>35271</v>
      </c>
      <c r="I10581" t="s">
        <v>4</v>
      </c>
      <c r="J10581">
        <v>19.829999999999998</v>
      </c>
    </row>
    <row r="10582" spans="1:10" x14ac:dyDescent="0.2">
      <c r="A10582" t="s">
        <v>10755</v>
      </c>
      <c r="B10582" t="s">
        <v>35271</v>
      </c>
      <c r="I10582" t="s">
        <v>4</v>
      </c>
      <c r="J10582">
        <v>17.190000000000001</v>
      </c>
    </row>
    <row r="10583" spans="1:10" x14ac:dyDescent="0.2">
      <c r="A10583" t="s">
        <v>10756</v>
      </c>
      <c r="B10583" t="s">
        <v>10757</v>
      </c>
      <c r="I10583" t="s">
        <v>20</v>
      </c>
      <c r="J10583">
        <v>1100.28</v>
      </c>
    </row>
    <row r="10584" spans="1:10" x14ac:dyDescent="0.2">
      <c r="A10584" t="s">
        <v>10758</v>
      </c>
      <c r="B10584" t="s">
        <v>10757</v>
      </c>
      <c r="I10584" t="s">
        <v>20</v>
      </c>
      <c r="J10584">
        <v>1011.12</v>
      </c>
    </row>
    <row r="10585" spans="1:10" x14ac:dyDescent="0.2">
      <c r="A10585" t="s">
        <v>10759</v>
      </c>
      <c r="B10585" t="s">
        <v>35272</v>
      </c>
      <c r="I10585" t="s">
        <v>20</v>
      </c>
      <c r="J10585">
        <v>1047.92</v>
      </c>
    </row>
    <row r="10586" spans="1:10" x14ac:dyDescent="0.2">
      <c r="A10586" t="s">
        <v>10760</v>
      </c>
      <c r="B10586" t="s">
        <v>35272</v>
      </c>
      <c r="I10586" t="s">
        <v>20</v>
      </c>
      <c r="J10586">
        <v>952.42</v>
      </c>
    </row>
    <row r="10587" spans="1:10" x14ac:dyDescent="0.2">
      <c r="A10587" t="s">
        <v>10761</v>
      </c>
      <c r="B10587" t="s">
        <v>35273</v>
      </c>
      <c r="I10587" t="s">
        <v>3</v>
      </c>
      <c r="J10587">
        <v>13.71</v>
      </c>
    </row>
    <row r="10588" spans="1:10" x14ac:dyDescent="0.2">
      <c r="A10588" t="s">
        <v>10762</v>
      </c>
      <c r="B10588" t="s">
        <v>35273</v>
      </c>
      <c r="I10588" t="s">
        <v>3</v>
      </c>
      <c r="J10588">
        <v>12.45</v>
      </c>
    </row>
    <row r="10589" spans="1:10" x14ac:dyDescent="0.2">
      <c r="A10589" t="s">
        <v>10763</v>
      </c>
      <c r="B10589" t="s">
        <v>35274</v>
      </c>
      <c r="I10589" t="s">
        <v>3</v>
      </c>
      <c r="J10589">
        <v>37.76</v>
      </c>
    </row>
    <row r="10590" spans="1:10" x14ac:dyDescent="0.2">
      <c r="A10590" t="s">
        <v>10764</v>
      </c>
      <c r="B10590" t="s">
        <v>35274</v>
      </c>
      <c r="I10590" t="s">
        <v>3</v>
      </c>
      <c r="J10590">
        <v>34.97</v>
      </c>
    </row>
    <row r="10591" spans="1:10" x14ac:dyDescent="0.2">
      <c r="A10591" t="s">
        <v>10765</v>
      </c>
      <c r="B10591" t="s">
        <v>35275</v>
      </c>
      <c r="I10591" t="s">
        <v>3</v>
      </c>
      <c r="J10591">
        <v>60.71</v>
      </c>
    </row>
    <row r="10592" spans="1:10" x14ac:dyDescent="0.2">
      <c r="A10592" t="s">
        <v>10766</v>
      </c>
      <c r="B10592" t="s">
        <v>35275</v>
      </c>
      <c r="I10592" t="s">
        <v>3</v>
      </c>
      <c r="J10592">
        <v>59.44</v>
      </c>
    </row>
    <row r="10593" spans="1:10" x14ac:dyDescent="0.2">
      <c r="A10593" t="s">
        <v>10767</v>
      </c>
      <c r="B10593" t="s">
        <v>35276</v>
      </c>
      <c r="I10593" t="s">
        <v>3</v>
      </c>
      <c r="J10593">
        <v>236.92</v>
      </c>
    </row>
    <row r="10594" spans="1:10" x14ac:dyDescent="0.2">
      <c r="A10594" t="s">
        <v>10768</v>
      </c>
      <c r="B10594" t="s">
        <v>35276</v>
      </c>
      <c r="I10594" t="s">
        <v>3</v>
      </c>
      <c r="J10594">
        <v>228.29</v>
      </c>
    </row>
    <row r="10595" spans="1:10" x14ac:dyDescent="0.2">
      <c r="A10595" t="s">
        <v>10769</v>
      </c>
      <c r="B10595" t="s">
        <v>35277</v>
      </c>
      <c r="I10595" t="s">
        <v>3</v>
      </c>
      <c r="J10595">
        <v>333.48</v>
      </c>
    </row>
    <row r="10596" spans="1:10" x14ac:dyDescent="0.2">
      <c r="A10596" t="s">
        <v>10770</v>
      </c>
      <c r="B10596" t="s">
        <v>35277</v>
      </c>
      <c r="I10596" t="s">
        <v>3</v>
      </c>
      <c r="J10596">
        <v>324.83999999999997</v>
      </c>
    </row>
    <row r="10597" spans="1:10" x14ac:dyDescent="0.2">
      <c r="A10597" t="s">
        <v>10771</v>
      </c>
      <c r="B10597" t="s">
        <v>35278</v>
      </c>
      <c r="I10597" t="s">
        <v>3</v>
      </c>
      <c r="J10597">
        <v>142.69999999999999</v>
      </c>
    </row>
    <row r="10598" spans="1:10" x14ac:dyDescent="0.2">
      <c r="A10598" t="s">
        <v>10772</v>
      </c>
      <c r="B10598" t="s">
        <v>35278</v>
      </c>
      <c r="I10598" t="s">
        <v>3</v>
      </c>
      <c r="J10598">
        <v>136.41</v>
      </c>
    </row>
    <row r="10599" spans="1:10" x14ac:dyDescent="0.2">
      <c r="A10599" t="s">
        <v>10773</v>
      </c>
      <c r="B10599" t="s">
        <v>35279</v>
      </c>
      <c r="I10599" t="s">
        <v>3</v>
      </c>
      <c r="J10599">
        <v>257.69</v>
      </c>
    </row>
    <row r="10600" spans="1:10" x14ac:dyDescent="0.2">
      <c r="A10600" t="s">
        <v>10774</v>
      </c>
      <c r="B10600" t="s">
        <v>35279</v>
      </c>
      <c r="I10600" t="s">
        <v>3</v>
      </c>
      <c r="J10600">
        <v>249.07</v>
      </c>
    </row>
    <row r="10601" spans="1:10" x14ac:dyDescent="0.2">
      <c r="A10601" t="s">
        <v>10775</v>
      </c>
      <c r="B10601" t="s">
        <v>35280</v>
      </c>
      <c r="I10601" t="s">
        <v>3</v>
      </c>
      <c r="J10601">
        <v>219.2</v>
      </c>
    </row>
    <row r="10602" spans="1:10" x14ac:dyDescent="0.2">
      <c r="A10602" t="s">
        <v>10776</v>
      </c>
      <c r="B10602" t="s">
        <v>35280</v>
      </c>
      <c r="I10602" t="s">
        <v>3</v>
      </c>
      <c r="J10602">
        <v>210.58</v>
      </c>
    </row>
    <row r="10603" spans="1:10" x14ac:dyDescent="0.2">
      <c r="A10603" t="s">
        <v>24844</v>
      </c>
      <c r="B10603" t="s">
        <v>35281</v>
      </c>
      <c r="I10603" t="s">
        <v>3</v>
      </c>
      <c r="J10603">
        <v>188.65</v>
      </c>
    </row>
    <row r="10604" spans="1:10" x14ac:dyDescent="0.2">
      <c r="A10604" t="s">
        <v>24845</v>
      </c>
      <c r="B10604" t="s">
        <v>35281</v>
      </c>
      <c r="I10604" t="s">
        <v>3</v>
      </c>
      <c r="J10604">
        <v>176.06</v>
      </c>
    </row>
    <row r="10605" spans="1:10" x14ac:dyDescent="0.2">
      <c r="A10605" t="s">
        <v>24846</v>
      </c>
      <c r="B10605" t="s">
        <v>35282</v>
      </c>
      <c r="I10605" t="s">
        <v>3</v>
      </c>
      <c r="J10605">
        <v>175.58</v>
      </c>
    </row>
    <row r="10606" spans="1:10" x14ac:dyDescent="0.2">
      <c r="A10606" t="s">
        <v>24847</v>
      </c>
      <c r="B10606" t="s">
        <v>35282</v>
      </c>
      <c r="I10606" t="s">
        <v>3</v>
      </c>
      <c r="J10606">
        <v>166.64</v>
      </c>
    </row>
    <row r="10607" spans="1:10" x14ac:dyDescent="0.2">
      <c r="A10607" t="s">
        <v>24848</v>
      </c>
      <c r="B10607" t="s">
        <v>35283</v>
      </c>
      <c r="I10607" t="s">
        <v>3</v>
      </c>
      <c r="J10607">
        <v>136.91</v>
      </c>
    </row>
    <row r="10608" spans="1:10" x14ac:dyDescent="0.2">
      <c r="A10608" t="s">
        <v>24849</v>
      </c>
      <c r="B10608" t="s">
        <v>35283</v>
      </c>
      <c r="I10608" t="s">
        <v>3</v>
      </c>
      <c r="J10608">
        <v>128.63999999999999</v>
      </c>
    </row>
    <row r="10609" spans="1:10" x14ac:dyDescent="0.2">
      <c r="A10609" t="s">
        <v>10777</v>
      </c>
      <c r="B10609" t="s">
        <v>35284</v>
      </c>
      <c r="I10609" t="s">
        <v>3</v>
      </c>
      <c r="J10609">
        <v>100.42</v>
      </c>
    </row>
    <row r="10610" spans="1:10" x14ac:dyDescent="0.2">
      <c r="A10610" t="s">
        <v>10778</v>
      </c>
      <c r="B10610" t="s">
        <v>35284</v>
      </c>
      <c r="I10610" t="s">
        <v>3</v>
      </c>
      <c r="J10610">
        <v>90.52</v>
      </c>
    </row>
    <row r="10611" spans="1:10" x14ac:dyDescent="0.2">
      <c r="A10611" t="s">
        <v>10779</v>
      </c>
      <c r="B10611" t="s">
        <v>35285</v>
      </c>
      <c r="I10611" t="s">
        <v>3</v>
      </c>
      <c r="J10611">
        <v>268.27</v>
      </c>
    </row>
    <row r="10612" spans="1:10" x14ac:dyDescent="0.2">
      <c r="A10612" t="s">
        <v>10780</v>
      </c>
      <c r="B10612" t="s">
        <v>35285</v>
      </c>
      <c r="I10612" t="s">
        <v>3</v>
      </c>
      <c r="J10612">
        <v>258.64</v>
      </c>
    </row>
    <row r="10613" spans="1:10" x14ac:dyDescent="0.2">
      <c r="A10613" t="s">
        <v>10781</v>
      </c>
      <c r="B10613" t="s">
        <v>35286</v>
      </c>
      <c r="I10613" t="s">
        <v>3</v>
      </c>
      <c r="J10613">
        <v>209.46</v>
      </c>
    </row>
    <row r="10614" spans="1:10" x14ac:dyDescent="0.2">
      <c r="A10614" t="s">
        <v>10782</v>
      </c>
      <c r="B10614" t="s">
        <v>35286</v>
      </c>
      <c r="I10614" t="s">
        <v>3</v>
      </c>
      <c r="J10614">
        <v>204.17</v>
      </c>
    </row>
    <row r="10615" spans="1:10" x14ac:dyDescent="0.2">
      <c r="A10615" t="s">
        <v>10783</v>
      </c>
      <c r="B10615" t="s">
        <v>35287</v>
      </c>
      <c r="I10615" t="s">
        <v>3</v>
      </c>
      <c r="J10615">
        <v>294.52999999999997</v>
      </c>
    </row>
    <row r="10616" spans="1:10" x14ac:dyDescent="0.2">
      <c r="A10616" t="s">
        <v>10784</v>
      </c>
      <c r="B10616" t="s">
        <v>35287</v>
      </c>
      <c r="I10616" t="s">
        <v>3</v>
      </c>
      <c r="J10616">
        <v>284.89999999999998</v>
      </c>
    </row>
    <row r="10617" spans="1:10" x14ac:dyDescent="0.2">
      <c r="A10617" t="s">
        <v>10785</v>
      </c>
      <c r="B10617" t="s">
        <v>35288</v>
      </c>
      <c r="I10617" t="s">
        <v>3</v>
      </c>
      <c r="J10617">
        <v>235.73</v>
      </c>
    </row>
    <row r="10618" spans="1:10" x14ac:dyDescent="0.2">
      <c r="A10618" t="s">
        <v>10786</v>
      </c>
      <c r="B10618" t="s">
        <v>35288</v>
      </c>
      <c r="I10618" t="s">
        <v>3</v>
      </c>
      <c r="J10618">
        <v>230.44</v>
      </c>
    </row>
    <row r="10619" spans="1:10" x14ac:dyDescent="0.2">
      <c r="A10619" t="s">
        <v>10787</v>
      </c>
      <c r="B10619" t="s">
        <v>35289</v>
      </c>
      <c r="I10619" t="s">
        <v>3</v>
      </c>
      <c r="J10619">
        <v>236.84</v>
      </c>
    </row>
    <row r="10620" spans="1:10" x14ac:dyDescent="0.2">
      <c r="A10620" t="s">
        <v>10788</v>
      </c>
      <c r="B10620" t="s">
        <v>35289</v>
      </c>
      <c r="I10620" t="s">
        <v>3</v>
      </c>
      <c r="J10620">
        <v>227.21</v>
      </c>
    </row>
    <row r="10621" spans="1:10" x14ac:dyDescent="0.2">
      <c r="A10621" t="s">
        <v>10789</v>
      </c>
      <c r="B10621" t="s">
        <v>35290</v>
      </c>
      <c r="I10621" t="s">
        <v>3</v>
      </c>
      <c r="J10621">
        <v>178.03</v>
      </c>
    </row>
    <row r="10622" spans="1:10" x14ac:dyDescent="0.2">
      <c r="A10622" t="s">
        <v>10790</v>
      </c>
      <c r="B10622" t="s">
        <v>35290</v>
      </c>
      <c r="I10622" t="s">
        <v>3</v>
      </c>
      <c r="J10622">
        <v>172.74</v>
      </c>
    </row>
    <row r="10623" spans="1:10" x14ac:dyDescent="0.2">
      <c r="A10623" t="s">
        <v>10791</v>
      </c>
      <c r="B10623" t="s">
        <v>35291</v>
      </c>
      <c r="I10623" t="s">
        <v>3</v>
      </c>
      <c r="J10623">
        <v>397.42</v>
      </c>
    </row>
    <row r="10624" spans="1:10" x14ac:dyDescent="0.2">
      <c r="A10624" t="s">
        <v>10792</v>
      </c>
      <c r="B10624" t="s">
        <v>35291</v>
      </c>
      <c r="I10624" t="s">
        <v>3</v>
      </c>
      <c r="J10624">
        <v>387.79</v>
      </c>
    </row>
    <row r="10625" spans="1:10" x14ac:dyDescent="0.2">
      <c r="A10625" t="s">
        <v>10793</v>
      </c>
      <c r="B10625" t="s">
        <v>35292</v>
      </c>
      <c r="I10625" t="s">
        <v>3</v>
      </c>
      <c r="J10625">
        <v>338.61</v>
      </c>
    </row>
    <row r="10626" spans="1:10" x14ac:dyDescent="0.2">
      <c r="A10626" t="s">
        <v>10794</v>
      </c>
      <c r="B10626" t="s">
        <v>35292</v>
      </c>
      <c r="I10626" t="s">
        <v>3</v>
      </c>
      <c r="J10626">
        <v>333.32</v>
      </c>
    </row>
    <row r="10627" spans="1:10" x14ac:dyDescent="0.2">
      <c r="A10627" t="s">
        <v>10795</v>
      </c>
      <c r="B10627" t="s">
        <v>35293</v>
      </c>
      <c r="I10627" t="s">
        <v>3</v>
      </c>
      <c r="J10627">
        <v>52.47</v>
      </c>
    </row>
    <row r="10628" spans="1:10" x14ac:dyDescent="0.2">
      <c r="A10628" t="s">
        <v>10796</v>
      </c>
      <c r="B10628" t="s">
        <v>35293</v>
      </c>
      <c r="I10628" t="s">
        <v>3</v>
      </c>
      <c r="J10628">
        <v>45.79</v>
      </c>
    </row>
    <row r="10629" spans="1:10" x14ac:dyDescent="0.2">
      <c r="A10629" t="s">
        <v>10797</v>
      </c>
      <c r="B10629" t="s">
        <v>35294</v>
      </c>
      <c r="I10629" t="s">
        <v>3</v>
      </c>
      <c r="J10629">
        <v>97.66</v>
      </c>
    </row>
    <row r="10630" spans="1:10" x14ac:dyDescent="0.2">
      <c r="A10630" t="s">
        <v>10798</v>
      </c>
      <c r="B10630" t="s">
        <v>35294</v>
      </c>
      <c r="I10630" t="s">
        <v>3</v>
      </c>
      <c r="J10630">
        <v>86.72</v>
      </c>
    </row>
    <row r="10631" spans="1:10" x14ac:dyDescent="0.2">
      <c r="A10631" t="s">
        <v>10799</v>
      </c>
      <c r="B10631" t="s">
        <v>35295</v>
      </c>
      <c r="I10631" t="s">
        <v>3</v>
      </c>
      <c r="J10631">
        <v>101.27</v>
      </c>
    </row>
    <row r="10632" spans="1:10" x14ac:dyDescent="0.2">
      <c r="A10632" t="s">
        <v>10800</v>
      </c>
      <c r="B10632" t="s">
        <v>35295</v>
      </c>
      <c r="I10632" t="s">
        <v>3</v>
      </c>
      <c r="J10632">
        <v>90.33</v>
      </c>
    </row>
    <row r="10633" spans="1:10" x14ac:dyDescent="0.2">
      <c r="A10633" t="s">
        <v>10801</v>
      </c>
      <c r="B10633" t="s">
        <v>35296</v>
      </c>
      <c r="I10633" t="s">
        <v>3</v>
      </c>
      <c r="J10633">
        <v>2.96</v>
      </c>
    </row>
    <row r="10634" spans="1:10" x14ac:dyDescent="0.2">
      <c r="A10634" t="s">
        <v>10802</v>
      </c>
      <c r="B10634" t="s">
        <v>35296</v>
      </c>
      <c r="I10634" t="s">
        <v>3</v>
      </c>
      <c r="J10634">
        <v>2.6</v>
      </c>
    </row>
    <row r="10635" spans="1:10" x14ac:dyDescent="0.2">
      <c r="A10635" t="s">
        <v>10803</v>
      </c>
      <c r="B10635" t="s">
        <v>35297</v>
      </c>
      <c r="I10635" t="s">
        <v>3</v>
      </c>
      <c r="J10635">
        <v>81.14</v>
      </c>
    </row>
    <row r="10636" spans="1:10" x14ac:dyDescent="0.2">
      <c r="A10636" t="s">
        <v>10804</v>
      </c>
      <c r="B10636" t="s">
        <v>35297</v>
      </c>
      <c r="I10636" t="s">
        <v>3</v>
      </c>
      <c r="J10636">
        <v>74.53</v>
      </c>
    </row>
    <row r="10637" spans="1:10" x14ac:dyDescent="0.2">
      <c r="A10637" t="s">
        <v>10805</v>
      </c>
      <c r="B10637" t="s">
        <v>35298</v>
      </c>
      <c r="I10637" t="s">
        <v>3</v>
      </c>
      <c r="J10637">
        <v>88.2</v>
      </c>
    </row>
    <row r="10638" spans="1:10" x14ac:dyDescent="0.2">
      <c r="A10638" t="s">
        <v>10806</v>
      </c>
      <c r="B10638" t="s">
        <v>35298</v>
      </c>
      <c r="I10638" t="s">
        <v>3</v>
      </c>
      <c r="J10638">
        <v>80.91</v>
      </c>
    </row>
    <row r="10639" spans="1:10" x14ac:dyDescent="0.2">
      <c r="A10639" t="s">
        <v>10807</v>
      </c>
      <c r="B10639" t="s">
        <v>35299</v>
      </c>
      <c r="I10639" t="s">
        <v>3</v>
      </c>
      <c r="J10639">
        <v>49.53</v>
      </c>
    </row>
    <row r="10640" spans="1:10" x14ac:dyDescent="0.2">
      <c r="A10640" t="s">
        <v>10808</v>
      </c>
      <c r="B10640" t="s">
        <v>35299</v>
      </c>
      <c r="I10640" t="s">
        <v>3</v>
      </c>
      <c r="J10640">
        <v>42.92</v>
      </c>
    </row>
    <row r="10641" spans="1:10" x14ac:dyDescent="0.2">
      <c r="A10641" t="s">
        <v>10809</v>
      </c>
      <c r="B10641" t="s">
        <v>35300</v>
      </c>
      <c r="I10641" t="s">
        <v>4</v>
      </c>
      <c r="J10641">
        <v>50.38</v>
      </c>
    </row>
    <row r="10642" spans="1:10" x14ac:dyDescent="0.2">
      <c r="A10642" t="s">
        <v>10810</v>
      </c>
      <c r="B10642" t="s">
        <v>35300</v>
      </c>
      <c r="I10642" t="s">
        <v>4</v>
      </c>
      <c r="J10642">
        <v>44.24</v>
      </c>
    </row>
    <row r="10643" spans="1:10" x14ac:dyDescent="0.2">
      <c r="A10643" t="s">
        <v>10811</v>
      </c>
      <c r="B10643" t="s">
        <v>35301</v>
      </c>
      <c r="I10643" t="s">
        <v>4</v>
      </c>
      <c r="J10643">
        <v>52.86</v>
      </c>
    </row>
    <row r="10644" spans="1:10" x14ac:dyDescent="0.2">
      <c r="A10644" t="s">
        <v>10812</v>
      </c>
      <c r="B10644" t="s">
        <v>35301</v>
      </c>
      <c r="I10644" t="s">
        <v>4</v>
      </c>
      <c r="J10644">
        <v>46.68</v>
      </c>
    </row>
    <row r="10645" spans="1:10" x14ac:dyDescent="0.2">
      <c r="A10645" t="s">
        <v>10813</v>
      </c>
      <c r="B10645" t="s">
        <v>35302</v>
      </c>
      <c r="I10645" t="s">
        <v>3</v>
      </c>
      <c r="J10645">
        <v>32.93</v>
      </c>
    </row>
    <row r="10646" spans="1:10" x14ac:dyDescent="0.2">
      <c r="A10646" t="s">
        <v>10814</v>
      </c>
      <c r="B10646" t="s">
        <v>35302</v>
      </c>
      <c r="I10646" t="s">
        <v>3</v>
      </c>
      <c r="J10646">
        <v>32.78</v>
      </c>
    </row>
    <row r="10647" spans="1:10" x14ac:dyDescent="0.2">
      <c r="A10647" t="s">
        <v>10815</v>
      </c>
      <c r="B10647" t="s">
        <v>35303</v>
      </c>
      <c r="I10647" t="s">
        <v>3</v>
      </c>
      <c r="J10647">
        <v>130.97</v>
      </c>
    </row>
    <row r="10648" spans="1:10" x14ac:dyDescent="0.2">
      <c r="A10648" t="s">
        <v>10816</v>
      </c>
      <c r="B10648" t="s">
        <v>35303</v>
      </c>
      <c r="I10648" t="s">
        <v>3</v>
      </c>
      <c r="J10648">
        <v>120.03</v>
      </c>
    </row>
    <row r="10649" spans="1:10" x14ac:dyDescent="0.2">
      <c r="A10649" t="s">
        <v>10817</v>
      </c>
      <c r="B10649" t="s">
        <v>35304</v>
      </c>
      <c r="I10649" t="s">
        <v>3</v>
      </c>
      <c r="J10649">
        <v>85.78</v>
      </c>
    </row>
    <row r="10650" spans="1:10" x14ac:dyDescent="0.2">
      <c r="A10650" t="s">
        <v>10818</v>
      </c>
      <c r="B10650" t="s">
        <v>35304</v>
      </c>
      <c r="I10650" t="s">
        <v>3</v>
      </c>
      <c r="J10650">
        <v>79.099999999999994</v>
      </c>
    </row>
    <row r="10651" spans="1:10" x14ac:dyDescent="0.2">
      <c r="A10651" t="s">
        <v>10819</v>
      </c>
      <c r="B10651" t="s">
        <v>35305</v>
      </c>
      <c r="I10651" t="s">
        <v>3</v>
      </c>
      <c r="J10651">
        <v>121.51</v>
      </c>
    </row>
    <row r="10652" spans="1:10" x14ac:dyDescent="0.2">
      <c r="A10652" t="s">
        <v>10820</v>
      </c>
      <c r="B10652" t="s">
        <v>35305</v>
      </c>
      <c r="I10652" t="s">
        <v>3</v>
      </c>
      <c r="J10652">
        <v>114.22</v>
      </c>
    </row>
    <row r="10653" spans="1:10" x14ac:dyDescent="0.2">
      <c r="A10653" t="s">
        <v>10821</v>
      </c>
      <c r="B10653" t="s">
        <v>35306</v>
      </c>
      <c r="I10653" t="s">
        <v>3</v>
      </c>
      <c r="J10653">
        <v>239.66</v>
      </c>
    </row>
    <row r="10654" spans="1:10" x14ac:dyDescent="0.2">
      <c r="A10654" t="s">
        <v>10822</v>
      </c>
      <c r="B10654" t="s">
        <v>35306</v>
      </c>
      <c r="I10654" t="s">
        <v>3</v>
      </c>
      <c r="J10654">
        <v>214.17</v>
      </c>
    </row>
    <row r="10655" spans="1:10" x14ac:dyDescent="0.2">
      <c r="A10655" t="s">
        <v>10823</v>
      </c>
      <c r="B10655" t="s">
        <v>35307</v>
      </c>
      <c r="I10655" t="s">
        <v>3</v>
      </c>
      <c r="J10655">
        <v>236.28</v>
      </c>
    </row>
    <row r="10656" spans="1:10" x14ac:dyDescent="0.2">
      <c r="A10656" t="s">
        <v>10824</v>
      </c>
      <c r="B10656" t="s">
        <v>35307</v>
      </c>
      <c r="I10656" t="s">
        <v>3</v>
      </c>
      <c r="J10656">
        <v>210.13</v>
      </c>
    </row>
    <row r="10657" spans="1:10" x14ac:dyDescent="0.2">
      <c r="A10657" t="s">
        <v>10825</v>
      </c>
      <c r="B10657" t="s">
        <v>35308</v>
      </c>
      <c r="I10657" t="s">
        <v>3</v>
      </c>
      <c r="J10657">
        <v>156.18</v>
      </c>
    </row>
    <row r="10658" spans="1:10" x14ac:dyDescent="0.2">
      <c r="A10658" t="s">
        <v>10826</v>
      </c>
      <c r="B10658" t="s">
        <v>35308</v>
      </c>
      <c r="I10658" t="s">
        <v>3</v>
      </c>
      <c r="J10658">
        <v>143.91</v>
      </c>
    </row>
    <row r="10659" spans="1:10" x14ac:dyDescent="0.2">
      <c r="A10659" t="s">
        <v>10827</v>
      </c>
      <c r="B10659" t="s">
        <v>35309</v>
      </c>
      <c r="I10659" t="s">
        <v>3</v>
      </c>
      <c r="J10659">
        <v>146.72</v>
      </c>
    </row>
    <row r="10660" spans="1:10" x14ac:dyDescent="0.2">
      <c r="A10660" t="s">
        <v>10828</v>
      </c>
      <c r="B10660" t="s">
        <v>35309</v>
      </c>
      <c r="I10660" t="s">
        <v>3</v>
      </c>
      <c r="J10660">
        <v>138.11000000000001</v>
      </c>
    </row>
    <row r="10661" spans="1:10" x14ac:dyDescent="0.2">
      <c r="A10661" t="s">
        <v>10829</v>
      </c>
      <c r="B10661" t="s">
        <v>35310</v>
      </c>
      <c r="I10661" t="s">
        <v>3</v>
      </c>
      <c r="J10661">
        <v>107.95</v>
      </c>
    </row>
    <row r="10662" spans="1:10" x14ac:dyDescent="0.2">
      <c r="A10662" t="s">
        <v>10830</v>
      </c>
      <c r="B10662" t="s">
        <v>35310</v>
      </c>
      <c r="I10662" t="s">
        <v>3</v>
      </c>
      <c r="J10662">
        <v>102</v>
      </c>
    </row>
    <row r="10663" spans="1:10" x14ac:dyDescent="0.2">
      <c r="A10663" t="s">
        <v>10831</v>
      </c>
      <c r="B10663" t="s">
        <v>35311</v>
      </c>
      <c r="I10663" t="s">
        <v>3</v>
      </c>
      <c r="J10663">
        <v>117.6</v>
      </c>
    </row>
    <row r="10664" spans="1:10" x14ac:dyDescent="0.2">
      <c r="A10664" t="s">
        <v>10832</v>
      </c>
      <c r="B10664" t="s">
        <v>35311</v>
      </c>
      <c r="I10664" t="s">
        <v>3</v>
      </c>
      <c r="J10664">
        <v>111.65</v>
      </c>
    </row>
    <row r="10665" spans="1:10" x14ac:dyDescent="0.2">
      <c r="A10665" t="s">
        <v>10833</v>
      </c>
      <c r="B10665" t="s">
        <v>35312</v>
      </c>
      <c r="I10665" t="s">
        <v>3</v>
      </c>
      <c r="J10665">
        <v>141.5</v>
      </c>
    </row>
    <row r="10666" spans="1:10" x14ac:dyDescent="0.2">
      <c r="A10666" t="s">
        <v>10834</v>
      </c>
      <c r="B10666" t="s">
        <v>35312</v>
      </c>
      <c r="I10666" t="s">
        <v>3</v>
      </c>
      <c r="J10666">
        <v>134.88</v>
      </c>
    </row>
    <row r="10667" spans="1:10" x14ac:dyDescent="0.2">
      <c r="A10667" t="s">
        <v>10835</v>
      </c>
      <c r="B10667" t="s">
        <v>35313</v>
      </c>
      <c r="I10667" t="s">
        <v>3</v>
      </c>
      <c r="J10667">
        <v>228.46</v>
      </c>
    </row>
    <row r="10668" spans="1:10" x14ac:dyDescent="0.2">
      <c r="A10668" t="s">
        <v>10836</v>
      </c>
      <c r="B10668" t="s">
        <v>35313</v>
      </c>
      <c r="I10668" t="s">
        <v>3</v>
      </c>
      <c r="J10668">
        <v>218.8</v>
      </c>
    </row>
    <row r="10669" spans="1:10" x14ac:dyDescent="0.2">
      <c r="A10669" t="s">
        <v>10837</v>
      </c>
      <c r="B10669" t="s">
        <v>35314</v>
      </c>
      <c r="I10669" t="s">
        <v>3</v>
      </c>
      <c r="J10669">
        <v>209.72</v>
      </c>
    </row>
    <row r="10670" spans="1:10" x14ac:dyDescent="0.2">
      <c r="A10670" t="s">
        <v>10838</v>
      </c>
      <c r="B10670" t="s">
        <v>35314</v>
      </c>
      <c r="I10670" t="s">
        <v>3</v>
      </c>
      <c r="J10670">
        <v>200.79</v>
      </c>
    </row>
    <row r="10671" spans="1:10" x14ac:dyDescent="0.2">
      <c r="A10671" t="s">
        <v>10839</v>
      </c>
      <c r="B10671" t="s">
        <v>35315</v>
      </c>
      <c r="I10671" t="s">
        <v>3</v>
      </c>
      <c r="J10671">
        <v>211.02</v>
      </c>
    </row>
    <row r="10672" spans="1:10" x14ac:dyDescent="0.2">
      <c r="A10672" t="s">
        <v>10840</v>
      </c>
      <c r="B10672" t="s">
        <v>35315</v>
      </c>
      <c r="I10672" t="s">
        <v>3</v>
      </c>
      <c r="J10672">
        <v>202.68</v>
      </c>
    </row>
    <row r="10673" spans="1:10" x14ac:dyDescent="0.2">
      <c r="A10673" t="s">
        <v>10841</v>
      </c>
      <c r="B10673" t="s">
        <v>35316</v>
      </c>
      <c r="I10673" t="s">
        <v>3</v>
      </c>
      <c r="J10673">
        <v>192.28</v>
      </c>
    </row>
    <row r="10674" spans="1:10" x14ac:dyDescent="0.2">
      <c r="A10674" t="s">
        <v>10842</v>
      </c>
      <c r="B10674" t="s">
        <v>35316</v>
      </c>
      <c r="I10674" t="s">
        <v>3</v>
      </c>
      <c r="J10674">
        <v>184.68</v>
      </c>
    </row>
    <row r="10675" spans="1:10" x14ac:dyDescent="0.2">
      <c r="A10675" t="s">
        <v>10843</v>
      </c>
      <c r="B10675" t="s">
        <v>35317</v>
      </c>
      <c r="I10675" t="s">
        <v>3</v>
      </c>
      <c r="J10675">
        <v>211.02</v>
      </c>
    </row>
    <row r="10676" spans="1:10" x14ac:dyDescent="0.2">
      <c r="A10676" t="s">
        <v>10844</v>
      </c>
      <c r="B10676" t="s">
        <v>35317</v>
      </c>
      <c r="I10676" t="s">
        <v>3</v>
      </c>
      <c r="J10676">
        <v>202.68</v>
      </c>
    </row>
    <row r="10677" spans="1:10" x14ac:dyDescent="0.2">
      <c r="A10677" t="s">
        <v>10845</v>
      </c>
      <c r="B10677" t="s">
        <v>35318</v>
      </c>
      <c r="I10677" t="s">
        <v>3</v>
      </c>
      <c r="J10677">
        <v>192.28</v>
      </c>
    </row>
    <row r="10678" spans="1:10" x14ac:dyDescent="0.2">
      <c r="A10678" t="s">
        <v>10846</v>
      </c>
      <c r="B10678" t="s">
        <v>35318</v>
      </c>
      <c r="I10678" t="s">
        <v>3</v>
      </c>
      <c r="J10678">
        <v>184.68</v>
      </c>
    </row>
    <row r="10679" spans="1:10" x14ac:dyDescent="0.2">
      <c r="A10679" t="s">
        <v>10847</v>
      </c>
      <c r="B10679" t="s">
        <v>35319</v>
      </c>
      <c r="I10679" t="s">
        <v>3</v>
      </c>
      <c r="J10679">
        <v>131.16999999999999</v>
      </c>
    </row>
    <row r="10680" spans="1:10" x14ac:dyDescent="0.2">
      <c r="A10680" t="s">
        <v>10848</v>
      </c>
      <c r="B10680" t="s">
        <v>35319</v>
      </c>
      <c r="I10680" t="s">
        <v>3</v>
      </c>
      <c r="J10680">
        <v>120.23</v>
      </c>
    </row>
    <row r="10681" spans="1:10" x14ac:dyDescent="0.2">
      <c r="A10681" t="s">
        <v>10849</v>
      </c>
      <c r="B10681" t="s">
        <v>35320</v>
      </c>
      <c r="I10681" t="s">
        <v>3</v>
      </c>
      <c r="J10681">
        <v>118.1</v>
      </c>
    </row>
    <row r="10682" spans="1:10" x14ac:dyDescent="0.2">
      <c r="A10682" t="s">
        <v>10850</v>
      </c>
      <c r="B10682" t="s">
        <v>35320</v>
      </c>
      <c r="I10682" t="s">
        <v>3</v>
      </c>
      <c r="J10682">
        <v>110.81</v>
      </c>
    </row>
    <row r="10683" spans="1:10" x14ac:dyDescent="0.2">
      <c r="A10683" t="s">
        <v>10851</v>
      </c>
      <c r="B10683" t="s">
        <v>35321</v>
      </c>
      <c r="I10683" t="s">
        <v>3</v>
      </c>
      <c r="J10683">
        <v>79.430000000000007</v>
      </c>
    </row>
    <row r="10684" spans="1:10" x14ac:dyDescent="0.2">
      <c r="A10684" t="s">
        <v>10852</v>
      </c>
      <c r="B10684" t="s">
        <v>35321</v>
      </c>
      <c r="I10684" t="s">
        <v>3</v>
      </c>
      <c r="J10684">
        <v>72.81</v>
      </c>
    </row>
    <row r="10685" spans="1:10" x14ac:dyDescent="0.2">
      <c r="A10685" t="s">
        <v>10853</v>
      </c>
      <c r="B10685" t="s">
        <v>35322</v>
      </c>
      <c r="I10685" t="s">
        <v>3</v>
      </c>
      <c r="J10685">
        <v>447.89</v>
      </c>
    </row>
    <row r="10686" spans="1:10" x14ac:dyDescent="0.2">
      <c r="A10686" t="s">
        <v>10854</v>
      </c>
      <c r="B10686" t="s">
        <v>35322</v>
      </c>
      <c r="I10686" t="s">
        <v>3</v>
      </c>
      <c r="J10686">
        <v>409.21</v>
      </c>
    </row>
    <row r="10687" spans="1:10" x14ac:dyDescent="0.2">
      <c r="A10687" t="s">
        <v>10855</v>
      </c>
      <c r="B10687" t="s">
        <v>35323</v>
      </c>
      <c r="I10687" t="s">
        <v>3</v>
      </c>
      <c r="J10687">
        <v>548.53</v>
      </c>
    </row>
    <row r="10688" spans="1:10" x14ac:dyDescent="0.2">
      <c r="A10688" t="s">
        <v>10856</v>
      </c>
      <c r="B10688" t="s">
        <v>35323</v>
      </c>
      <c r="I10688" t="s">
        <v>3</v>
      </c>
      <c r="J10688">
        <v>497.19</v>
      </c>
    </row>
    <row r="10689" spans="1:10" x14ac:dyDescent="0.2">
      <c r="A10689" t="s">
        <v>10857</v>
      </c>
      <c r="B10689" t="s">
        <v>35324</v>
      </c>
      <c r="I10689" t="s">
        <v>3</v>
      </c>
      <c r="J10689">
        <v>592.52</v>
      </c>
    </row>
    <row r="10690" spans="1:10" x14ac:dyDescent="0.2">
      <c r="A10690" t="s">
        <v>10858</v>
      </c>
      <c r="B10690" t="s">
        <v>35324</v>
      </c>
      <c r="I10690" t="s">
        <v>3</v>
      </c>
      <c r="J10690">
        <v>534.79999999999995</v>
      </c>
    </row>
    <row r="10691" spans="1:10" x14ac:dyDescent="0.2">
      <c r="A10691" t="s">
        <v>10859</v>
      </c>
      <c r="B10691" t="s">
        <v>35325</v>
      </c>
      <c r="I10691" t="s">
        <v>3</v>
      </c>
      <c r="J10691">
        <v>740.61</v>
      </c>
    </row>
    <row r="10692" spans="1:10" x14ac:dyDescent="0.2">
      <c r="A10692" t="s">
        <v>10860</v>
      </c>
      <c r="B10692" t="s">
        <v>35325</v>
      </c>
      <c r="I10692" t="s">
        <v>3</v>
      </c>
      <c r="J10692">
        <v>663.89</v>
      </c>
    </row>
    <row r="10693" spans="1:10" x14ac:dyDescent="0.2">
      <c r="A10693" t="s">
        <v>10861</v>
      </c>
      <c r="B10693" t="s">
        <v>35326</v>
      </c>
      <c r="I10693" t="s">
        <v>3</v>
      </c>
      <c r="J10693">
        <v>495.63</v>
      </c>
    </row>
    <row r="10694" spans="1:10" x14ac:dyDescent="0.2">
      <c r="A10694" t="s">
        <v>10862</v>
      </c>
      <c r="B10694" t="s">
        <v>35326</v>
      </c>
      <c r="I10694" t="s">
        <v>3</v>
      </c>
      <c r="J10694">
        <v>479.21</v>
      </c>
    </row>
    <row r="10695" spans="1:10" x14ac:dyDescent="0.2">
      <c r="A10695" t="s">
        <v>10863</v>
      </c>
      <c r="B10695" t="s">
        <v>35327</v>
      </c>
      <c r="I10695" t="s">
        <v>3</v>
      </c>
      <c r="J10695">
        <v>476.46</v>
      </c>
    </row>
    <row r="10696" spans="1:10" x14ac:dyDescent="0.2">
      <c r="A10696" t="s">
        <v>10864</v>
      </c>
      <c r="B10696" t="s">
        <v>35327</v>
      </c>
      <c r="I10696" t="s">
        <v>3</v>
      </c>
      <c r="J10696">
        <v>460.63</v>
      </c>
    </row>
    <row r="10697" spans="1:10" x14ac:dyDescent="0.2">
      <c r="A10697" t="s">
        <v>10865</v>
      </c>
      <c r="B10697" t="s">
        <v>35328</v>
      </c>
      <c r="I10697" t="s">
        <v>4</v>
      </c>
      <c r="J10697">
        <v>77.73</v>
      </c>
    </row>
    <row r="10698" spans="1:10" x14ac:dyDescent="0.2">
      <c r="A10698" t="s">
        <v>10866</v>
      </c>
      <c r="B10698" t="s">
        <v>35328</v>
      </c>
      <c r="I10698" t="s">
        <v>4</v>
      </c>
      <c r="J10698">
        <v>73.87</v>
      </c>
    </row>
    <row r="10699" spans="1:10" x14ac:dyDescent="0.2">
      <c r="A10699" t="s">
        <v>10867</v>
      </c>
      <c r="B10699" t="s">
        <v>35329</v>
      </c>
      <c r="I10699" t="s">
        <v>4</v>
      </c>
      <c r="J10699">
        <v>67.02</v>
      </c>
    </row>
    <row r="10700" spans="1:10" x14ac:dyDescent="0.2">
      <c r="A10700" t="s">
        <v>10868</v>
      </c>
      <c r="B10700" t="s">
        <v>35329</v>
      </c>
      <c r="I10700" t="s">
        <v>4</v>
      </c>
      <c r="J10700">
        <v>63.26</v>
      </c>
    </row>
    <row r="10701" spans="1:10" x14ac:dyDescent="0.2">
      <c r="A10701" t="s">
        <v>10869</v>
      </c>
      <c r="B10701" t="s">
        <v>35330</v>
      </c>
      <c r="I10701" t="s">
        <v>3</v>
      </c>
      <c r="J10701">
        <v>529.62</v>
      </c>
    </row>
    <row r="10702" spans="1:10" x14ac:dyDescent="0.2">
      <c r="A10702" t="s">
        <v>10870</v>
      </c>
      <c r="B10702" t="s">
        <v>35330</v>
      </c>
      <c r="I10702" t="s">
        <v>3</v>
      </c>
      <c r="J10702">
        <v>513.20000000000005</v>
      </c>
    </row>
    <row r="10703" spans="1:10" x14ac:dyDescent="0.2">
      <c r="A10703" t="s">
        <v>10871</v>
      </c>
      <c r="B10703" t="s">
        <v>35331</v>
      </c>
      <c r="I10703" t="s">
        <v>3</v>
      </c>
      <c r="J10703">
        <v>510.45</v>
      </c>
    </row>
    <row r="10704" spans="1:10" x14ac:dyDescent="0.2">
      <c r="A10704" t="s">
        <v>10872</v>
      </c>
      <c r="B10704" t="s">
        <v>35331</v>
      </c>
      <c r="I10704" t="s">
        <v>3</v>
      </c>
      <c r="J10704">
        <v>494.62</v>
      </c>
    </row>
    <row r="10705" spans="1:10" x14ac:dyDescent="0.2">
      <c r="A10705" t="s">
        <v>10873</v>
      </c>
      <c r="B10705" t="s">
        <v>35332</v>
      </c>
      <c r="I10705" t="s">
        <v>3</v>
      </c>
      <c r="J10705">
        <v>505.9</v>
      </c>
    </row>
    <row r="10706" spans="1:10" x14ac:dyDescent="0.2">
      <c r="A10706" t="s">
        <v>10874</v>
      </c>
      <c r="B10706" t="s">
        <v>35332</v>
      </c>
      <c r="I10706" t="s">
        <v>3</v>
      </c>
      <c r="J10706">
        <v>492.65</v>
      </c>
    </row>
    <row r="10707" spans="1:10" x14ac:dyDescent="0.2">
      <c r="A10707" t="s">
        <v>10875</v>
      </c>
      <c r="B10707" t="s">
        <v>35333</v>
      </c>
      <c r="I10707" t="s">
        <v>3</v>
      </c>
      <c r="J10707">
        <v>486.73</v>
      </c>
    </row>
    <row r="10708" spans="1:10" x14ac:dyDescent="0.2">
      <c r="A10708" t="s">
        <v>10876</v>
      </c>
      <c r="B10708" t="s">
        <v>35333</v>
      </c>
      <c r="I10708" t="s">
        <v>3</v>
      </c>
      <c r="J10708">
        <v>474.06</v>
      </c>
    </row>
    <row r="10709" spans="1:10" x14ac:dyDescent="0.2">
      <c r="A10709" t="s">
        <v>10877</v>
      </c>
      <c r="B10709" t="s">
        <v>35334</v>
      </c>
      <c r="I10709" t="s">
        <v>4</v>
      </c>
      <c r="J10709">
        <v>92.29</v>
      </c>
    </row>
    <row r="10710" spans="1:10" x14ac:dyDescent="0.2">
      <c r="A10710" t="s">
        <v>10878</v>
      </c>
      <c r="B10710" t="s">
        <v>35334</v>
      </c>
      <c r="I10710" t="s">
        <v>4</v>
      </c>
      <c r="J10710">
        <v>88.99</v>
      </c>
    </row>
    <row r="10711" spans="1:10" x14ac:dyDescent="0.2">
      <c r="A10711" t="s">
        <v>10879</v>
      </c>
      <c r="B10711" t="s">
        <v>35335</v>
      </c>
      <c r="I10711" t="s">
        <v>4</v>
      </c>
      <c r="J10711">
        <v>99.84</v>
      </c>
    </row>
    <row r="10712" spans="1:10" x14ac:dyDescent="0.2">
      <c r="A10712" t="s">
        <v>10880</v>
      </c>
      <c r="B10712" t="s">
        <v>35335</v>
      </c>
      <c r="I10712" t="s">
        <v>4</v>
      </c>
      <c r="J10712">
        <v>96.48</v>
      </c>
    </row>
    <row r="10713" spans="1:10" x14ac:dyDescent="0.2">
      <c r="A10713" t="s">
        <v>10881</v>
      </c>
      <c r="B10713" t="s">
        <v>35336</v>
      </c>
      <c r="I10713" t="s">
        <v>4</v>
      </c>
      <c r="J10713">
        <v>128.52000000000001</v>
      </c>
    </row>
    <row r="10714" spans="1:10" x14ac:dyDescent="0.2">
      <c r="A10714" t="s">
        <v>10882</v>
      </c>
      <c r="B10714" t="s">
        <v>35336</v>
      </c>
      <c r="I10714" t="s">
        <v>4</v>
      </c>
      <c r="J10714">
        <v>125.1</v>
      </c>
    </row>
    <row r="10715" spans="1:10" x14ac:dyDescent="0.2">
      <c r="A10715" t="s">
        <v>10883</v>
      </c>
      <c r="B10715" t="s">
        <v>35337</v>
      </c>
      <c r="I10715" t="s">
        <v>4</v>
      </c>
      <c r="J10715">
        <v>43.62</v>
      </c>
    </row>
    <row r="10716" spans="1:10" x14ac:dyDescent="0.2">
      <c r="A10716" t="s">
        <v>10884</v>
      </c>
      <c r="B10716" t="s">
        <v>35337</v>
      </c>
      <c r="I10716" t="s">
        <v>4</v>
      </c>
      <c r="J10716">
        <v>41.43</v>
      </c>
    </row>
    <row r="10717" spans="1:10" x14ac:dyDescent="0.2">
      <c r="A10717" t="s">
        <v>10885</v>
      </c>
      <c r="B10717" t="s">
        <v>35338</v>
      </c>
      <c r="I10717" t="s">
        <v>4</v>
      </c>
      <c r="J10717">
        <v>81.55</v>
      </c>
    </row>
    <row r="10718" spans="1:10" x14ac:dyDescent="0.2">
      <c r="A10718" t="s">
        <v>10886</v>
      </c>
      <c r="B10718" t="s">
        <v>35338</v>
      </c>
      <c r="I10718" t="s">
        <v>4</v>
      </c>
      <c r="J10718">
        <v>78.75</v>
      </c>
    </row>
    <row r="10719" spans="1:10" x14ac:dyDescent="0.2">
      <c r="A10719" t="s">
        <v>10887</v>
      </c>
      <c r="B10719" t="s">
        <v>35339</v>
      </c>
      <c r="I10719" t="s">
        <v>4</v>
      </c>
      <c r="J10719">
        <v>101.63</v>
      </c>
    </row>
    <row r="10720" spans="1:10" x14ac:dyDescent="0.2">
      <c r="A10720" t="s">
        <v>10888</v>
      </c>
      <c r="B10720" t="s">
        <v>35339</v>
      </c>
      <c r="I10720" t="s">
        <v>4</v>
      </c>
      <c r="J10720">
        <v>98.33</v>
      </c>
    </row>
    <row r="10721" spans="1:10" x14ac:dyDescent="0.2">
      <c r="A10721" t="s">
        <v>10889</v>
      </c>
      <c r="B10721" t="s">
        <v>35340</v>
      </c>
      <c r="I10721" t="s">
        <v>3</v>
      </c>
      <c r="J10721">
        <v>514.62</v>
      </c>
    </row>
    <row r="10722" spans="1:10" x14ac:dyDescent="0.2">
      <c r="A10722" t="s">
        <v>10890</v>
      </c>
      <c r="B10722" t="s">
        <v>35340</v>
      </c>
      <c r="I10722" t="s">
        <v>3</v>
      </c>
      <c r="J10722">
        <v>498.13</v>
      </c>
    </row>
    <row r="10723" spans="1:10" x14ac:dyDescent="0.2">
      <c r="A10723" t="s">
        <v>10891</v>
      </c>
      <c r="B10723" t="s">
        <v>35341</v>
      </c>
      <c r="I10723" t="s">
        <v>3</v>
      </c>
      <c r="J10723">
        <v>489.66</v>
      </c>
    </row>
    <row r="10724" spans="1:10" x14ac:dyDescent="0.2">
      <c r="A10724" t="s">
        <v>10892</v>
      </c>
      <c r="B10724" t="s">
        <v>35341</v>
      </c>
      <c r="I10724" t="s">
        <v>3</v>
      </c>
      <c r="J10724">
        <v>473.83</v>
      </c>
    </row>
    <row r="10725" spans="1:10" x14ac:dyDescent="0.2">
      <c r="A10725" t="s">
        <v>10893</v>
      </c>
      <c r="B10725" t="s">
        <v>35342</v>
      </c>
      <c r="I10725" t="s">
        <v>3</v>
      </c>
      <c r="J10725">
        <v>532.25</v>
      </c>
    </row>
    <row r="10726" spans="1:10" x14ac:dyDescent="0.2">
      <c r="A10726" t="s">
        <v>10894</v>
      </c>
      <c r="B10726" t="s">
        <v>35342</v>
      </c>
      <c r="I10726" t="s">
        <v>3</v>
      </c>
      <c r="J10726">
        <v>511.66</v>
      </c>
    </row>
    <row r="10727" spans="1:10" x14ac:dyDescent="0.2">
      <c r="A10727" t="s">
        <v>10895</v>
      </c>
      <c r="B10727" t="s">
        <v>35343</v>
      </c>
      <c r="I10727" t="s">
        <v>3</v>
      </c>
      <c r="J10727">
        <v>502.08</v>
      </c>
    </row>
    <row r="10728" spans="1:10" x14ac:dyDescent="0.2">
      <c r="A10728" t="s">
        <v>10896</v>
      </c>
      <c r="B10728" t="s">
        <v>35343</v>
      </c>
      <c r="I10728" t="s">
        <v>3</v>
      </c>
      <c r="J10728">
        <v>482.44</v>
      </c>
    </row>
    <row r="10729" spans="1:10" x14ac:dyDescent="0.2">
      <c r="A10729" t="s">
        <v>10897</v>
      </c>
      <c r="B10729" t="s">
        <v>35344</v>
      </c>
      <c r="I10729" t="s">
        <v>3</v>
      </c>
      <c r="J10729">
        <v>626.6</v>
      </c>
    </row>
    <row r="10730" spans="1:10" x14ac:dyDescent="0.2">
      <c r="A10730" t="s">
        <v>10898</v>
      </c>
      <c r="B10730" t="s">
        <v>35344</v>
      </c>
      <c r="I10730" t="s">
        <v>3</v>
      </c>
      <c r="J10730">
        <v>610.1</v>
      </c>
    </row>
    <row r="10731" spans="1:10" x14ac:dyDescent="0.2">
      <c r="A10731" t="s">
        <v>10899</v>
      </c>
      <c r="B10731" t="s">
        <v>35345</v>
      </c>
      <c r="I10731" t="s">
        <v>3</v>
      </c>
      <c r="J10731">
        <v>597.20000000000005</v>
      </c>
    </row>
    <row r="10732" spans="1:10" x14ac:dyDescent="0.2">
      <c r="A10732" t="s">
        <v>10900</v>
      </c>
      <c r="B10732" t="s">
        <v>35345</v>
      </c>
      <c r="I10732" t="s">
        <v>3</v>
      </c>
      <c r="J10732">
        <v>582.95000000000005</v>
      </c>
    </row>
    <row r="10733" spans="1:10" x14ac:dyDescent="0.2">
      <c r="A10733" t="s">
        <v>10901</v>
      </c>
      <c r="B10733" t="s">
        <v>35346</v>
      </c>
      <c r="I10733" t="s">
        <v>3</v>
      </c>
      <c r="J10733">
        <v>471.62</v>
      </c>
    </row>
    <row r="10734" spans="1:10" x14ac:dyDescent="0.2">
      <c r="A10734" t="s">
        <v>10902</v>
      </c>
      <c r="B10734" t="s">
        <v>35346</v>
      </c>
      <c r="I10734" t="s">
        <v>3</v>
      </c>
      <c r="J10734">
        <v>459.87</v>
      </c>
    </row>
    <row r="10735" spans="1:10" x14ac:dyDescent="0.2">
      <c r="A10735" t="s">
        <v>10903</v>
      </c>
      <c r="B10735" t="s">
        <v>35347</v>
      </c>
      <c r="I10735" t="s">
        <v>3</v>
      </c>
      <c r="J10735">
        <v>454.08</v>
      </c>
    </row>
    <row r="10736" spans="1:10" x14ac:dyDescent="0.2">
      <c r="A10736" t="s">
        <v>10904</v>
      </c>
      <c r="B10736" t="s">
        <v>35347</v>
      </c>
      <c r="I10736" t="s">
        <v>3</v>
      </c>
      <c r="J10736">
        <v>443</v>
      </c>
    </row>
    <row r="10737" spans="1:10" x14ac:dyDescent="0.2">
      <c r="A10737" t="s">
        <v>10905</v>
      </c>
      <c r="B10737" t="s">
        <v>35348</v>
      </c>
      <c r="I10737" t="s">
        <v>4</v>
      </c>
      <c r="J10737">
        <v>83.47</v>
      </c>
    </row>
    <row r="10738" spans="1:10" x14ac:dyDescent="0.2">
      <c r="A10738" t="s">
        <v>10906</v>
      </c>
      <c r="B10738" t="s">
        <v>35348</v>
      </c>
      <c r="I10738" t="s">
        <v>4</v>
      </c>
      <c r="J10738">
        <v>80.16</v>
      </c>
    </row>
    <row r="10739" spans="1:10" x14ac:dyDescent="0.2">
      <c r="A10739" t="s">
        <v>10907</v>
      </c>
      <c r="B10739" t="s">
        <v>35349</v>
      </c>
      <c r="I10739" t="s">
        <v>3</v>
      </c>
      <c r="J10739">
        <v>498.57</v>
      </c>
    </row>
    <row r="10740" spans="1:10" x14ac:dyDescent="0.2">
      <c r="A10740" t="s">
        <v>10908</v>
      </c>
      <c r="B10740" t="s">
        <v>35349</v>
      </c>
      <c r="I10740" t="s">
        <v>3</v>
      </c>
      <c r="J10740">
        <v>482.08</v>
      </c>
    </row>
    <row r="10741" spans="1:10" x14ac:dyDescent="0.2">
      <c r="A10741" t="s">
        <v>10909</v>
      </c>
      <c r="B10741" t="s">
        <v>35350</v>
      </c>
      <c r="I10741" t="s">
        <v>3</v>
      </c>
      <c r="J10741">
        <v>532.25</v>
      </c>
    </row>
    <row r="10742" spans="1:10" x14ac:dyDescent="0.2">
      <c r="A10742" t="s">
        <v>10910</v>
      </c>
      <c r="B10742" t="s">
        <v>35350</v>
      </c>
      <c r="I10742" t="s">
        <v>3</v>
      </c>
      <c r="J10742">
        <v>511.66</v>
      </c>
    </row>
    <row r="10743" spans="1:10" x14ac:dyDescent="0.2">
      <c r="A10743" t="s">
        <v>10911</v>
      </c>
      <c r="B10743" t="s">
        <v>35351</v>
      </c>
      <c r="I10743" t="s">
        <v>3</v>
      </c>
      <c r="J10743">
        <v>705.88</v>
      </c>
    </row>
    <row r="10744" spans="1:10" x14ac:dyDescent="0.2">
      <c r="A10744" t="s">
        <v>10912</v>
      </c>
      <c r="B10744" t="s">
        <v>35351</v>
      </c>
      <c r="I10744" t="s">
        <v>3</v>
      </c>
      <c r="J10744">
        <v>689.39</v>
      </c>
    </row>
    <row r="10745" spans="1:10" x14ac:dyDescent="0.2">
      <c r="A10745" t="s">
        <v>10913</v>
      </c>
      <c r="B10745" t="s">
        <v>35352</v>
      </c>
      <c r="I10745" t="s">
        <v>3</v>
      </c>
      <c r="J10745">
        <v>932.88</v>
      </c>
    </row>
    <row r="10746" spans="1:10" x14ac:dyDescent="0.2">
      <c r="A10746" t="s">
        <v>10914</v>
      </c>
      <c r="B10746" t="s">
        <v>35352</v>
      </c>
      <c r="I10746" t="s">
        <v>3</v>
      </c>
      <c r="J10746">
        <v>915.46</v>
      </c>
    </row>
    <row r="10747" spans="1:10" x14ac:dyDescent="0.2">
      <c r="A10747" t="s">
        <v>10915</v>
      </c>
      <c r="B10747" t="s">
        <v>35353</v>
      </c>
      <c r="I10747" t="s">
        <v>3</v>
      </c>
      <c r="J10747">
        <v>956.6</v>
      </c>
    </row>
    <row r="10748" spans="1:10" x14ac:dyDescent="0.2">
      <c r="A10748" t="s">
        <v>10916</v>
      </c>
      <c r="B10748" t="s">
        <v>35353</v>
      </c>
      <c r="I10748" t="s">
        <v>3</v>
      </c>
      <c r="J10748">
        <v>936.01</v>
      </c>
    </row>
    <row r="10749" spans="1:10" x14ac:dyDescent="0.2">
      <c r="A10749" t="s">
        <v>10917</v>
      </c>
      <c r="B10749" t="s">
        <v>35354</v>
      </c>
      <c r="I10749" t="s">
        <v>3</v>
      </c>
      <c r="J10749">
        <v>155.94999999999999</v>
      </c>
    </row>
    <row r="10750" spans="1:10" x14ac:dyDescent="0.2">
      <c r="A10750" t="s">
        <v>10918</v>
      </c>
      <c r="B10750" t="s">
        <v>35354</v>
      </c>
      <c r="I10750" t="s">
        <v>3</v>
      </c>
      <c r="J10750">
        <v>149.46</v>
      </c>
    </row>
    <row r="10751" spans="1:10" x14ac:dyDescent="0.2">
      <c r="A10751" t="s">
        <v>23529</v>
      </c>
      <c r="B10751" t="s">
        <v>35355</v>
      </c>
      <c r="I10751" t="s">
        <v>3</v>
      </c>
      <c r="J10751">
        <v>1969.8</v>
      </c>
    </row>
    <row r="10752" spans="1:10" x14ac:dyDescent="0.2">
      <c r="A10752" t="s">
        <v>23530</v>
      </c>
      <c r="B10752" t="s">
        <v>35355</v>
      </c>
      <c r="I10752" t="s">
        <v>3</v>
      </c>
      <c r="J10752">
        <v>1969.8</v>
      </c>
    </row>
    <row r="10753" spans="1:10" x14ac:dyDescent="0.2">
      <c r="A10753" t="s">
        <v>10919</v>
      </c>
      <c r="B10753" t="s">
        <v>35356</v>
      </c>
      <c r="I10753" t="s">
        <v>3</v>
      </c>
      <c r="J10753">
        <v>37.39</v>
      </c>
    </row>
    <row r="10754" spans="1:10" x14ac:dyDescent="0.2">
      <c r="A10754" t="s">
        <v>10920</v>
      </c>
      <c r="B10754" t="s">
        <v>35356</v>
      </c>
      <c r="I10754" t="s">
        <v>3</v>
      </c>
      <c r="J10754">
        <v>35.19</v>
      </c>
    </row>
    <row r="10755" spans="1:10" x14ac:dyDescent="0.2">
      <c r="A10755" t="s">
        <v>10921</v>
      </c>
      <c r="B10755" t="s">
        <v>35357</v>
      </c>
      <c r="I10755" t="s">
        <v>3</v>
      </c>
      <c r="J10755">
        <v>1217.5999999999999</v>
      </c>
    </row>
    <row r="10756" spans="1:10" x14ac:dyDescent="0.2">
      <c r="A10756" t="s">
        <v>10922</v>
      </c>
      <c r="B10756" t="s">
        <v>35357</v>
      </c>
      <c r="I10756" t="s">
        <v>3</v>
      </c>
      <c r="J10756">
        <v>1197.77</v>
      </c>
    </row>
    <row r="10757" spans="1:10" x14ac:dyDescent="0.2">
      <c r="A10757" t="s">
        <v>10923</v>
      </c>
      <c r="B10757" t="s">
        <v>35358</v>
      </c>
      <c r="I10757" t="s">
        <v>3</v>
      </c>
      <c r="J10757">
        <v>256.77999999999997</v>
      </c>
    </row>
    <row r="10758" spans="1:10" x14ac:dyDescent="0.2">
      <c r="A10758" t="s">
        <v>10924</v>
      </c>
      <c r="B10758" t="s">
        <v>35358</v>
      </c>
      <c r="I10758" t="s">
        <v>3</v>
      </c>
      <c r="J10758">
        <v>247.28</v>
      </c>
    </row>
    <row r="10759" spans="1:10" x14ac:dyDescent="0.2">
      <c r="A10759" t="s">
        <v>10925</v>
      </c>
      <c r="B10759" t="s">
        <v>35359</v>
      </c>
      <c r="I10759" t="s">
        <v>3</v>
      </c>
      <c r="J10759">
        <v>669.5</v>
      </c>
    </row>
    <row r="10760" spans="1:10" x14ac:dyDescent="0.2">
      <c r="A10760" t="s">
        <v>10926</v>
      </c>
      <c r="B10760" t="s">
        <v>35359</v>
      </c>
      <c r="I10760" t="s">
        <v>3</v>
      </c>
      <c r="J10760">
        <v>669.5</v>
      </c>
    </row>
    <row r="10761" spans="1:10" x14ac:dyDescent="0.2">
      <c r="A10761" t="s">
        <v>10927</v>
      </c>
      <c r="B10761" t="s">
        <v>35360</v>
      </c>
      <c r="I10761" t="s">
        <v>3</v>
      </c>
      <c r="J10761">
        <v>535.6</v>
      </c>
    </row>
    <row r="10762" spans="1:10" x14ac:dyDescent="0.2">
      <c r="A10762" t="s">
        <v>10928</v>
      </c>
      <c r="B10762" t="s">
        <v>35360</v>
      </c>
      <c r="I10762" t="s">
        <v>3</v>
      </c>
      <c r="J10762">
        <v>535.6</v>
      </c>
    </row>
    <row r="10763" spans="1:10" x14ac:dyDescent="0.2">
      <c r="A10763" t="s">
        <v>10929</v>
      </c>
      <c r="B10763" t="s">
        <v>35361</v>
      </c>
      <c r="I10763" t="s">
        <v>3</v>
      </c>
      <c r="J10763">
        <v>160.96</v>
      </c>
    </row>
    <row r="10764" spans="1:10" x14ac:dyDescent="0.2">
      <c r="A10764" t="s">
        <v>10930</v>
      </c>
      <c r="B10764" t="s">
        <v>35361</v>
      </c>
      <c r="I10764" t="s">
        <v>3</v>
      </c>
      <c r="J10764">
        <v>154.88</v>
      </c>
    </row>
    <row r="10765" spans="1:10" x14ac:dyDescent="0.2">
      <c r="A10765" t="s">
        <v>10931</v>
      </c>
      <c r="B10765" t="s">
        <v>35362</v>
      </c>
      <c r="I10765" t="s">
        <v>3</v>
      </c>
      <c r="J10765">
        <v>178.78</v>
      </c>
    </row>
    <row r="10766" spans="1:10" x14ac:dyDescent="0.2">
      <c r="A10766" t="s">
        <v>10932</v>
      </c>
      <c r="B10766" t="s">
        <v>35362</v>
      </c>
      <c r="I10766" t="s">
        <v>3</v>
      </c>
      <c r="J10766">
        <v>170.33</v>
      </c>
    </row>
    <row r="10767" spans="1:10" x14ac:dyDescent="0.2">
      <c r="A10767" t="s">
        <v>10933</v>
      </c>
      <c r="B10767" t="s">
        <v>35363</v>
      </c>
      <c r="I10767" t="s">
        <v>3</v>
      </c>
      <c r="J10767">
        <v>97.6</v>
      </c>
    </row>
    <row r="10768" spans="1:10" x14ac:dyDescent="0.2">
      <c r="A10768" t="s">
        <v>10934</v>
      </c>
      <c r="B10768" t="s">
        <v>35363</v>
      </c>
      <c r="I10768" t="s">
        <v>3</v>
      </c>
      <c r="J10768">
        <v>96.76</v>
      </c>
    </row>
    <row r="10769" spans="1:10" x14ac:dyDescent="0.2">
      <c r="A10769" t="s">
        <v>10935</v>
      </c>
      <c r="B10769" t="s">
        <v>35364</v>
      </c>
      <c r="I10769" t="s">
        <v>3</v>
      </c>
      <c r="J10769">
        <v>72.36</v>
      </c>
    </row>
    <row r="10770" spans="1:10" x14ac:dyDescent="0.2">
      <c r="A10770" t="s">
        <v>10936</v>
      </c>
      <c r="B10770" t="s">
        <v>35364</v>
      </c>
      <c r="I10770" t="s">
        <v>3</v>
      </c>
      <c r="J10770">
        <v>66.03</v>
      </c>
    </row>
    <row r="10771" spans="1:10" x14ac:dyDescent="0.2">
      <c r="A10771" t="s">
        <v>10937</v>
      </c>
      <c r="B10771" t="s">
        <v>35365</v>
      </c>
      <c r="I10771" t="s">
        <v>3</v>
      </c>
      <c r="J10771">
        <v>80.510000000000005</v>
      </c>
    </row>
    <row r="10772" spans="1:10" x14ac:dyDescent="0.2">
      <c r="A10772" t="s">
        <v>10938</v>
      </c>
      <c r="B10772" t="s">
        <v>35365</v>
      </c>
      <c r="I10772" t="s">
        <v>3</v>
      </c>
      <c r="J10772">
        <v>75.44</v>
      </c>
    </row>
    <row r="10773" spans="1:10" x14ac:dyDescent="0.2">
      <c r="A10773" t="s">
        <v>10939</v>
      </c>
      <c r="B10773" t="s">
        <v>35366</v>
      </c>
      <c r="I10773" t="s">
        <v>3</v>
      </c>
      <c r="J10773">
        <v>75</v>
      </c>
    </row>
    <row r="10774" spans="1:10" x14ac:dyDescent="0.2">
      <c r="A10774" t="s">
        <v>10940</v>
      </c>
      <c r="B10774" t="s">
        <v>35366</v>
      </c>
      <c r="I10774" t="s">
        <v>3</v>
      </c>
      <c r="J10774">
        <v>75</v>
      </c>
    </row>
    <row r="10775" spans="1:10" x14ac:dyDescent="0.2">
      <c r="A10775" t="s">
        <v>10941</v>
      </c>
      <c r="B10775" t="s">
        <v>35367</v>
      </c>
      <c r="I10775" t="s">
        <v>3</v>
      </c>
      <c r="J10775">
        <v>61.59</v>
      </c>
    </row>
    <row r="10776" spans="1:10" x14ac:dyDescent="0.2">
      <c r="A10776" t="s">
        <v>10942</v>
      </c>
      <c r="B10776" t="s">
        <v>35367</v>
      </c>
      <c r="I10776" t="s">
        <v>3</v>
      </c>
      <c r="J10776">
        <v>54.99</v>
      </c>
    </row>
    <row r="10777" spans="1:10" x14ac:dyDescent="0.2">
      <c r="A10777" t="s">
        <v>10943</v>
      </c>
      <c r="B10777" t="s">
        <v>35368</v>
      </c>
      <c r="I10777" t="s">
        <v>3</v>
      </c>
      <c r="J10777">
        <v>60</v>
      </c>
    </row>
    <row r="10778" spans="1:10" x14ac:dyDescent="0.2">
      <c r="A10778" t="s">
        <v>10944</v>
      </c>
      <c r="B10778" t="s">
        <v>35368</v>
      </c>
      <c r="I10778" t="s">
        <v>3</v>
      </c>
      <c r="J10778">
        <v>60</v>
      </c>
    </row>
    <row r="10779" spans="1:10" x14ac:dyDescent="0.2">
      <c r="A10779" t="s">
        <v>10945</v>
      </c>
      <c r="B10779" t="s">
        <v>35369</v>
      </c>
      <c r="I10779" t="s">
        <v>3</v>
      </c>
      <c r="J10779">
        <v>224.14</v>
      </c>
    </row>
    <row r="10780" spans="1:10" x14ac:dyDescent="0.2">
      <c r="A10780" t="s">
        <v>10946</v>
      </c>
      <c r="B10780" t="s">
        <v>35369</v>
      </c>
      <c r="I10780" t="s">
        <v>3</v>
      </c>
      <c r="J10780">
        <v>218.06</v>
      </c>
    </row>
    <row r="10781" spans="1:10" x14ac:dyDescent="0.2">
      <c r="A10781" t="s">
        <v>10947</v>
      </c>
      <c r="B10781" t="s">
        <v>35370</v>
      </c>
      <c r="I10781" t="s">
        <v>3</v>
      </c>
      <c r="J10781">
        <v>190</v>
      </c>
    </row>
    <row r="10782" spans="1:10" x14ac:dyDescent="0.2">
      <c r="A10782" t="s">
        <v>10948</v>
      </c>
      <c r="B10782" t="s">
        <v>35370</v>
      </c>
      <c r="I10782" t="s">
        <v>3</v>
      </c>
      <c r="J10782">
        <v>190</v>
      </c>
    </row>
    <row r="10783" spans="1:10" x14ac:dyDescent="0.2">
      <c r="A10783" t="s">
        <v>10949</v>
      </c>
      <c r="B10783" t="s">
        <v>35371</v>
      </c>
      <c r="I10783" t="s">
        <v>3</v>
      </c>
      <c r="J10783">
        <v>465</v>
      </c>
    </row>
    <row r="10784" spans="1:10" x14ac:dyDescent="0.2">
      <c r="A10784" t="s">
        <v>10950</v>
      </c>
      <c r="B10784" t="s">
        <v>35371</v>
      </c>
      <c r="I10784" t="s">
        <v>3</v>
      </c>
      <c r="J10784">
        <v>465</v>
      </c>
    </row>
    <row r="10785" spans="1:10" x14ac:dyDescent="0.2">
      <c r="A10785" t="s">
        <v>10951</v>
      </c>
      <c r="B10785" t="s">
        <v>35372</v>
      </c>
      <c r="I10785" t="s">
        <v>3</v>
      </c>
      <c r="J10785">
        <v>121.56</v>
      </c>
    </row>
    <row r="10786" spans="1:10" x14ac:dyDescent="0.2">
      <c r="A10786" t="s">
        <v>10952</v>
      </c>
      <c r="B10786" t="s">
        <v>35372</v>
      </c>
      <c r="I10786" t="s">
        <v>3</v>
      </c>
      <c r="J10786">
        <v>114.59</v>
      </c>
    </row>
    <row r="10787" spans="1:10" x14ac:dyDescent="0.2">
      <c r="A10787" t="s">
        <v>10953</v>
      </c>
      <c r="B10787" t="s">
        <v>35373</v>
      </c>
      <c r="I10787" t="s">
        <v>3</v>
      </c>
      <c r="J10787">
        <v>184.14</v>
      </c>
    </row>
    <row r="10788" spans="1:10" x14ac:dyDescent="0.2">
      <c r="A10788" t="s">
        <v>10954</v>
      </c>
      <c r="B10788" t="s">
        <v>35373</v>
      </c>
      <c r="I10788" t="s">
        <v>3</v>
      </c>
      <c r="J10788">
        <v>177.17</v>
      </c>
    </row>
    <row r="10789" spans="1:10" x14ac:dyDescent="0.2">
      <c r="A10789" t="s">
        <v>10955</v>
      </c>
      <c r="B10789" t="s">
        <v>35374</v>
      </c>
      <c r="I10789" t="s">
        <v>3</v>
      </c>
      <c r="J10789">
        <v>79.02</v>
      </c>
    </row>
    <row r="10790" spans="1:10" x14ac:dyDescent="0.2">
      <c r="A10790" t="s">
        <v>10956</v>
      </c>
      <c r="B10790" t="s">
        <v>35374</v>
      </c>
      <c r="I10790" t="s">
        <v>3</v>
      </c>
      <c r="J10790">
        <v>72.83</v>
      </c>
    </row>
    <row r="10791" spans="1:10" x14ac:dyDescent="0.2">
      <c r="A10791" t="s">
        <v>10957</v>
      </c>
      <c r="B10791" t="s">
        <v>35375</v>
      </c>
      <c r="I10791" t="s">
        <v>3</v>
      </c>
      <c r="J10791">
        <v>104.45</v>
      </c>
    </row>
    <row r="10792" spans="1:10" x14ac:dyDescent="0.2">
      <c r="A10792" t="s">
        <v>10958</v>
      </c>
      <c r="B10792" t="s">
        <v>35375</v>
      </c>
      <c r="I10792" t="s">
        <v>3</v>
      </c>
      <c r="J10792">
        <v>101.43</v>
      </c>
    </row>
    <row r="10793" spans="1:10" x14ac:dyDescent="0.2">
      <c r="A10793" t="s">
        <v>10959</v>
      </c>
      <c r="B10793" t="s">
        <v>35376</v>
      </c>
      <c r="I10793" t="s">
        <v>3</v>
      </c>
      <c r="J10793">
        <v>123.66</v>
      </c>
    </row>
    <row r="10794" spans="1:10" x14ac:dyDescent="0.2">
      <c r="A10794" t="s">
        <v>10960</v>
      </c>
      <c r="B10794" t="s">
        <v>35376</v>
      </c>
      <c r="I10794" t="s">
        <v>3</v>
      </c>
      <c r="J10794">
        <v>120.33</v>
      </c>
    </row>
    <row r="10795" spans="1:10" x14ac:dyDescent="0.2">
      <c r="A10795" t="s">
        <v>10961</v>
      </c>
      <c r="B10795" t="s">
        <v>35377</v>
      </c>
      <c r="I10795" t="s">
        <v>3</v>
      </c>
      <c r="J10795">
        <v>108.75</v>
      </c>
    </row>
    <row r="10796" spans="1:10" x14ac:dyDescent="0.2">
      <c r="A10796" t="s">
        <v>10962</v>
      </c>
      <c r="B10796" t="s">
        <v>35377</v>
      </c>
      <c r="I10796" t="s">
        <v>3</v>
      </c>
      <c r="J10796">
        <v>105.73</v>
      </c>
    </row>
    <row r="10797" spans="1:10" x14ac:dyDescent="0.2">
      <c r="A10797" t="s">
        <v>10963</v>
      </c>
      <c r="B10797" t="s">
        <v>35378</v>
      </c>
      <c r="I10797" t="s">
        <v>3</v>
      </c>
      <c r="J10797">
        <v>127.96</v>
      </c>
    </row>
    <row r="10798" spans="1:10" x14ac:dyDescent="0.2">
      <c r="A10798" t="s">
        <v>10964</v>
      </c>
      <c r="B10798" t="s">
        <v>35378</v>
      </c>
      <c r="I10798" t="s">
        <v>3</v>
      </c>
      <c r="J10798">
        <v>124.63</v>
      </c>
    </row>
    <row r="10799" spans="1:10" x14ac:dyDescent="0.2">
      <c r="A10799" t="s">
        <v>10965</v>
      </c>
      <c r="B10799" t="s">
        <v>35379</v>
      </c>
      <c r="I10799" t="s">
        <v>3</v>
      </c>
      <c r="J10799">
        <v>92.95</v>
      </c>
    </row>
    <row r="10800" spans="1:10" x14ac:dyDescent="0.2">
      <c r="A10800" t="s">
        <v>10966</v>
      </c>
      <c r="B10800" t="s">
        <v>35379</v>
      </c>
      <c r="I10800" t="s">
        <v>3</v>
      </c>
      <c r="J10800">
        <v>89.93</v>
      </c>
    </row>
    <row r="10801" spans="1:10" x14ac:dyDescent="0.2">
      <c r="A10801" t="s">
        <v>10967</v>
      </c>
      <c r="B10801" t="s">
        <v>35380</v>
      </c>
      <c r="I10801" t="s">
        <v>3</v>
      </c>
      <c r="J10801">
        <v>112.17</v>
      </c>
    </row>
    <row r="10802" spans="1:10" x14ac:dyDescent="0.2">
      <c r="A10802" t="s">
        <v>10968</v>
      </c>
      <c r="B10802" t="s">
        <v>35380</v>
      </c>
      <c r="I10802" t="s">
        <v>3</v>
      </c>
      <c r="J10802">
        <v>108.83</v>
      </c>
    </row>
    <row r="10803" spans="1:10" x14ac:dyDescent="0.2">
      <c r="A10803" t="s">
        <v>10969</v>
      </c>
      <c r="B10803" t="s">
        <v>35381</v>
      </c>
      <c r="I10803" t="s">
        <v>3</v>
      </c>
      <c r="J10803">
        <v>74.56</v>
      </c>
    </row>
    <row r="10804" spans="1:10" x14ac:dyDescent="0.2">
      <c r="A10804" t="s">
        <v>10970</v>
      </c>
      <c r="B10804" t="s">
        <v>35381</v>
      </c>
      <c r="I10804" t="s">
        <v>3</v>
      </c>
      <c r="J10804">
        <v>71.540000000000006</v>
      </c>
    </row>
    <row r="10805" spans="1:10" x14ac:dyDescent="0.2">
      <c r="A10805" t="s">
        <v>10971</v>
      </c>
      <c r="B10805" t="s">
        <v>35382</v>
      </c>
      <c r="I10805" t="s">
        <v>3</v>
      </c>
      <c r="J10805">
        <v>93.77</v>
      </c>
    </row>
    <row r="10806" spans="1:10" x14ac:dyDescent="0.2">
      <c r="A10806" t="s">
        <v>10972</v>
      </c>
      <c r="B10806" t="s">
        <v>35382</v>
      </c>
      <c r="I10806" t="s">
        <v>3</v>
      </c>
      <c r="J10806">
        <v>90.44</v>
      </c>
    </row>
    <row r="10807" spans="1:10" x14ac:dyDescent="0.2">
      <c r="A10807" t="s">
        <v>10973</v>
      </c>
      <c r="B10807" t="s">
        <v>35383</v>
      </c>
      <c r="I10807" t="s">
        <v>3</v>
      </c>
      <c r="J10807">
        <v>148.59</v>
      </c>
    </row>
    <row r="10808" spans="1:10" x14ac:dyDescent="0.2">
      <c r="A10808" t="s">
        <v>10974</v>
      </c>
      <c r="B10808" t="s">
        <v>35383</v>
      </c>
      <c r="I10808" t="s">
        <v>3</v>
      </c>
      <c r="J10808">
        <v>145.57</v>
      </c>
    </row>
    <row r="10809" spans="1:10" x14ac:dyDescent="0.2">
      <c r="A10809" t="s">
        <v>10975</v>
      </c>
      <c r="B10809" t="s">
        <v>35384</v>
      </c>
      <c r="I10809" t="s">
        <v>3</v>
      </c>
      <c r="J10809">
        <v>55.26</v>
      </c>
    </row>
    <row r="10810" spans="1:10" x14ac:dyDescent="0.2">
      <c r="A10810" t="s">
        <v>10976</v>
      </c>
      <c r="B10810" t="s">
        <v>35384</v>
      </c>
      <c r="I10810" t="s">
        <v>3</v>
      </c>
      <c r="J10810">
        <v>53.58</v>
      </c>
    </row>
    <row r="10811" spans="1:10" x14ac:dyDescent="0.2">
      <c r="A10811" t="s">
        <v>10977</v>
      </c>
      <c r="B10811" t="s">
        <v>35385</v>
      </c>
      <c r="I10811" t="s">
        <v>3</v>
      </c>
      <c r="J10811">
        <v>63.65</v>
      </c>
    </row>
    <row r="10812" spans="1:10" x14ac:dyDescent="0.2">
      <c r="A10812" t="s">
        <v>10978</v>
      </c>
      <c r="B10812" t="s">
        <v>35385</v>
      </c>
      <c r="I10812" t="s">
        <v>3</v>
      </c>
      <c r="J10812">
        <v>61.97</v>
      </c>
    </row>
    <row r="10813" spans="1:10" x14ac:dyDescent="0.2">
      <c r="A10813" t="s">
        <v>10979</v>
      </c>
      <c r="B10813" t="s">
        <v>35386</v>
      </c>
      <c r="I10813" t="s">
        <v>3</v>
      </c>
      <c r="J10813">
        <v>63.65</v>
      </c>
    </row>
    <row r="10814" spans="1:10" x14ac:dyDescent="0.2">
      <c r="A10814" t="s">
        <v>10980</v>
      </c>
      <c r="B10814" t="s">
        <v>35386</v>
      </c>
      <c r="I10814" t="s">
        <v>3</v>
      </c>
      <c r="J10814">
        <v>61.97</v>
      </c>
    </row>
    <row r="10815" spans="1:10" x14ac:dyDescent="0.2">
      <c r="A10815" t="s">
        <v>10981</v>
      </c>
      <c r="B10815" t="s">
        <v>35387</v>
      </c>
      <c r="I10815" t="s">
        <v>3</v>
      </c>
      <c r="J10815">
        <v>151.46</v>
      </c>
    </row>
    <row r="10816" spans="1:10" x14ac:dyDescent="0.2">
      <c r="A10816" t="s">
        <v>10982</v>
      </c>
      <c r="B10816" t="s">
        <v>35387</v>
      </c>
      <c r="I10816" t="s">
        <v>3</v>
      </c>
      <c r="J10816">
        <v>149.78</v>
      </c>
    </row>
    <row r="10817" spans="1:10" x14ac:dyDescent="0.2">
      <c r="A10817" t="s">
        <v>10983</v>
      </c>
      <c r="B10817" t="s">
        <v>35388</v>
      </c>
      <c r="I10817" t="s">
        <v>3</v>
      </c>
      <c r="J10817">
        <v>157.68</v>
      </c>
    </row>
    <row r="10818" spans="1:10" x14ac:dyDescent="0.2">
      <c r="A10818" t="s">
        <v>10984</v>
      </c>
      <c r="B10818" t="s">
        <v>35388</v>
      </c>
      <c r="I10818" t="s">
        <v>3</v>
      </c>
      <c r="J10818">
        <v>156.53</v>
      </c>
    </row>
    <row r="10819" spans="1:10" x14ac:dyDescent="0.2">
      <c r="A10819" t="s">
        <v>10985</v>
      </c>
      <c r="B10819" t="s">
        <v>35389</v>
      </c>
      <c r="I10819" t="s">
        <v>3</v>
      </c>
      <c r="J10819">
        <v>94.72</v>
      </c>
    </row>
    <row r="10820" spans="1:10" x14ac:dyDescent="0.2">
      <c r="A10820" t="s">
        <v>10986</v>
      </c>
      <c r="B10820" t="s">
        <v>35389</v>
      </c>
      <c r="I10820" t="s">
        <v>3</v>
      </c>
      <c r="J10820">
        <v>91.71</v>
      </c>
    </row>
    <row r="10821" spans="1:10" x14ac:dyDescent="0.2">
      <c r="A10821" t="s">
        <v>10987</v>
      </c>
      <c r="B10821" t="s">
        <v>35390</v>
      </c>
      <c r="I10821" t="s">
        <v>3</v>
      </c>
      <c r="J10821">
        <v>90.97</v>
      </c>
    </row>
    <row r="10822" spans="1:10" x14ac:dyDescent="0.2">
      <c r="A10822" t="s">
        <v>10988</v>
      </c>
      <c r="B10822" t="s">
        <v>35390</v>
      </c>
      <c r="I10822" t="s">
        <v>3</v>
      </c>
      <c r="J10822">
        <v>87.95</v>
      </c>
    </row>
    <row r="10823" spans="1:10" x14ac:dyDescent="0.2">
      <c r="A10823" t="s">
        <v>10989</v>
      </c>
      <c r="B10823" t="s">
        <v>35391</v>
      </c>
      <c r="I10823" t="s">
        <v>3</v>
      </c>
      <c r="J10823">
        <v>107.59</v>
      </c>
    </row>
    <row r="10824" spans="1:10" x14ac:dyDescent="0.2">
      <c r="A10824" t="s">
        <v>10990</v>
      </c>
      <c r="B10824" t="s">
        <v>35391</v>
      </c>
      <c r="I10824" t="s">
        <v>3</v>
      </c>
      <c r="J10824">
        <v>104.57</v>
      </c>
    </row>
    <row r="10825" spans="1:10" x14ac:dyDescent="0.2">
      <c r="A10825" t="s">
        <v>10991</v>
      </c>
      <c r="B10825" t="s">
        <v>35392</v>
      </c>
      <c r="I10825" t="s">
        <v>3</v>
      </c>
      <c r="J10825">
        <v>103.19</v>
      </c>
    </row>
    <row r="10826" spans="1:10" x14ac:dyDescent="0.2">
      <c r="A10826" t="s">
        <v>10992</v>
      </c>
      <c r="B10826" t="s">
        <v>35392</v>
      </c>
      <c r="I10826" t="s">
        <v>3</v>
      </c>
      <c r="J10826">
        <v>100.17</v>
      </c>
    </row>
    <row r="10827" spans="1:10" x14ac:dyDescent="0.2">
      <c r="A10827" t="s">
        <v>10993</v>
      </c>
      <c r="B10827" t="s">
        <v>35393</v>
      </c>
      <c r="I10827" t="s">
        <v>3</v>
      </c>
      <c r="J10827">
        <v>274.83</v>
      </c>
    </row>
    <row r="10828" spans="1:10" x14ac:dyDescent="0.2">
      <c r="A10828" t="s">
        <v>10994</v>
      </c>
      <c r="B10828" t="s">
        <v>35393</v>
      </c>
      <c r="I10828" t="s">
        <v>3</v>
      </c>
      <c r="J10828">
        <v>271.81</v>
      </c>
    </row>
    <row r="10829" spans="1:10" x14ac:dyDescent="0.2">
      <c r="A10829" t="s">
        <v>10995</v>
      </c>
      <c r="B10829" t="s">
        <v>35394</v>
      </c>
      <c r="I10829" t="s">
        <v>3</v>
      </c>
      <c r="J10829">
        <v>111.2</v>
      </c>
    </row>
    <row r="10830" spans="1:10" x14ac:dyDescent="0.2">
      <c r="A10830" t="s">
        <v>10996</v>
      </c>
      <c r="B10830" t="s">
        <v>35394</v>
      </c>
      <c r="I10830" t="s">
        <v>3</v>
      </c>
      <c r="J10830">
        <v>108.19</v>
      </c>
    </row>
    <row r="10831" spans="1:10" x14ac:dyDescent="0.2">
      <c r="A10831" t="s">
        <v>10997</v>
      </c>
      <c r="B10831" t="s">
        <v>35395</v>
      </c>
      <c r="I10831" t="s">
        <v>3</v>
      </c>
      <c r="J10831">
        <v>36.25</v>
      </c>
    </row>
    <row r="10832" spans="1:10" x14ac:dyDescent="0.2">
      <c r="A10832" t="s">
        <v>10998</v>
      </c>
      <c r="B10832" t="s">
        <v>35395</v>
      </c>
      <c r="I10832" t="s">
        <v>3</v>
      </c>
      <c r="J10832">
        <v>34.68</v>
      </c>
    </row>
    <row r="10833" spans="1:10" x14ac:dyDescent="0.2">
      <c r="A10833" t="s">
        <v>10999</v>
      </c>
      <c r="B10833" t="s">
        <v>35396</v>
      </c>
      <c r="I10833" t="s">
        <v>3</v>
      </c>
      <c r="J10833">
        <v>44.64</v>
      </c>
    </row>
    <row r="10834" spans="1:10" x14ac:dyDescent="0.2">
      <c r="A10834" t="s">
        <v>11000</v>
      </c>
      <c r="B10834" t="s">
        <v>35396</v>
      </c>
      <c r="I10834" t="s">
        <v>3</v>
      </c>
      <c r="J10834">
        <v>43.07</v>
      </c>
    </row>
    <row r="10835" spans="1:10" x14ac:dyDescent="0.2">
      <c r="A10835" t="s">
        <v>11001</v>
      </c>
      <c r="B10835" t="s">
        <v>35397</v>
      </c>
      <c r="I10835" t="s">
        <v>3</v>
      </c>
      <c r="J10835">
        <v>44.64</v>
      </c>
    </row>
    <row r="10836" spans="1:10" x14ac:dyDescent="0.2">
      <c r="A10836" t="s">
        <v>11002</v>
      </c>
      <c r="B10836" t="s">
        <v>35397</v>
      </c>
      <c r="I10836" t="s">
        <v>3</v>
      </c>
      <c r="J10836">
        <v>43.07</v>
      </c>
    </row>
    <row r="10837" spans="1:10" x14ac:dyDescent="0.2">
      <c r="A10837" t="s">
        <v>11003</v>
      </c>
      <c r="B10837" t="s">
        <v>35398</v>
      </c>
      <c r="I10837" t="s">
        <v>3</v>
      </c>
      <c r="J10837">
        <v>58.09</v>
      </c>
    </row>
    <row r="10838" spans="1:10" x14ac:dyDescent="0.2">
      <c r="A10838" t="s">
        <v>11004</v>
      </c>
      <c r="B10838" t="s">
        <v>35398</v>
      </c>
      <c r="I10838" t="s">
        <v>3</v>
      </c>
      <c r="J10838">
        <v>55.58</v>
      </c>
    </row>
    <row r="10839" spans="1:10" x14ac:dyDescent="0.2">
      <c r="A10839" t="s">
        <v>11005</v>
      </c>
      <c r="B10839" t="s">
        <v>35399</v>
      </c>
      <c r="I10839" t="s">
        <v>3</v>
      </c>
      <c r="J10839">
        <v>77.31</v>
      </c>
    </row>
    <row r="10840" spans="1:10" x14ac:dyDescent="0.2">
      <c r="A10840" t="s">
        <v>11006</v>
      </c>
      <c r="B10840" t="s">
        <v>35399</v>
      </c>
      <c r="I10840" t="s">
        <v>3</v>
      </c>
      <c r="J10840">
        <v>74.48</v>
      </c>
    </row>
    <row r="10841" spans="1:10" x14ac:dyDescent="0.2">
      <c r="A10841" t="s">
        <v>11007</v>
      </c>
      <c r="B10841" t="s">
        <v>35400</v>
      </c>
      <c r="I10841" t="s">
        <v>3</v>
      </c>
      <c r="J10841">
        <v>66.48</v>
      </c>
    </row>
    <row r="10842" spans="1:10" x14ac:dyDescent="0.2">
      <c r="A10842" t="s">
        <v>11008</v>
      </c>
      <c r="B10842" t="s">
        <v>35400</v>
      </c>
      <c r="I10842" t="s">
        <v>3</v>
      </c>
      <c r="J10842">
        <v>63.97</v>
      </c>
    </row>
    <row r="10843" spans="1:10" x14ac:dyDescent="0.2">
      <c r="A10843" t="s">
        <v>11009</v>
      </c>
      <c r="B10843" t="s">
        <v>35401</v>
      </c>
      <c r="I10843" t="s">
        <v>3</v>
      </c>
      <c r="J10843">
        <v>85.7</v>
      </c>
    </row>
    <row r="10844" spans="1:10" x14ac:dyDescent="0.2">
      <c r="A10844" t="s">
        <v>11010</v>
      </c>
      <c r="B10844" t="s">
        <v>35401</v>
      </c>
      <c r="I10844" t="s">
        <v>3</v>
      </c>
      <c r="J10844">
        <v>82.87</v>
      </c>
    </row>
    <row r="10845" spans="1:10" x14ac:dyDescent="0.2">
      <c r="A10845" t="s">
        <v>11011</v>
      </c>
      <c r="B10845" t="s">
        <v>35402</v>
      </c>
      <c r="I10845" t="s">
        <v>3</v>
      </c>
      <c r="J10845">
        <v>66.48</v>
      </c>
    </row>
    <row r="10846" spans="1:10" x14ac:dyDescent="0.2">
      <c r="A10846" t="s">
        <v>11012</v>
      </c>
      <c r="B10846" t="s">
        <v>35402</v>
      </c>
      <c r="I10846" t="s">
        <v>3</v>
      </c>
      <c r="J10846">
        <v>63.97</v>
      </c>
    </row>
    <row r="10847" spans="1:10" x14ac:dyDescent="0.2">
      <c r="A10847" t="s">
        <v>11013</v>
      </c>
      <c r="B10847" t="s">
        <v>35403</v>
      </c>
      <c r="I10847" t="s">
        <v>3</v>
      </c>
      <c r="J10847">
        <v>85.7</v>
      </c>
    </row>
    <row r="10848" spans="1:10" x14ac:dyDescent="0.2">
      <c r="A10848" t="s">
        <v>11014</v>
      </c>
      <c r="B10848" t="s">
        <v>35403</v>
      </c>
      <c r="I10848" t="s">
        <v>3</v>
      </c>
      <c r="J10848">
        <v>82.87</v>
      </c>
    </row>
    <row r="10849" spans="1:10" x14ac:dyDescent="0.2">
      <c r="A10849" t="s">
        <v>11015</v>
      </c>
      <c r="B10849" t="s">
        <v>35404</v>
      </c>
      <c r="I10849" t="s">
        <v>3</v>
      </c>
      <c r="J10849">
        <v>54.52</v>
      </c>
    </row>
    <row r="10850" spans="1:10" x14ac:dyDescent="0.2">
      <c r="A10850" t="s">
        <v>11016</v>
      </c>
      <c r="B10850" t="s">
        <v>35404</v>
      </c>
      <c r="I10850" t="s">
        <v>3</v>
      </c>
      <c r="J10850">
        <v>52.01</v>
      </c>
    </row>
    <row r="10851" spans="1:10" x14ac:dyDescent="0.2">
      <c r="A10851" t="s">
        <v>11017</v>
      </c>
      <c r="B10851" t="s">
        <v>35405</v>
      </c>
      <c r="I10851" t="s">
        <v>3</v>
      </c>
      <c r="J10851">
        <v>73.73</v>
      </c>
    </row>
    <row r="10852" spans="1:10" x14ac:dyDescent="0.2">
      <c r="A10852" t="s">
        <v>11018</v>
      </c>
      <c r="B10852" t="s">
        <v>35405</v>
      </c>
      <c r="I10852" t="s">
        <v>3</v>
      </c>
      <c r="J10852">
        <v>70.91</v>
      </c>
    </row>
    <row r="10853" spans="1:10" x14ac:dyDescent="0.2">
      <c r="A10853" t="s">
        <v>11019</v>
      </c>
      <c r="B10853" t="s">
        <v>35406</v>
      </c>
      <c r="I10853" t="s">
        <v>3</v>
      </c>
      <c r="J10853">
        <v>62.91</v>
      </c>
    </row>
    <row r="10854" spans="1:10" x14ac:dyDescent="0.2">
      <c r="A10854" t="s">
        <v>11020</v>
      </c>
      <c r="B10854" t="s">
        <v>35406</v>
      </c>
      <c r="I10854" t="s">
        <v>3</v>
      </c>
      <c r="J10854">
        <v>60.39</v>
      </c>
    </row>
    <row r="10855" spans="1:10" x14ac:dyDescent="0.2">
      <c r="A10855" t="s">
        <v>11021</v>
      </c>
      <c r="B10855" t="s">
        <v>35407</v>
      </c>
      <c r="I10855" t="s">
        <v>3</v>
      </c>
      <c r="J10855">
        <v>82.12</v>
      </c>
    </row>
    <row r="10856" spans="1:10" x14ac:dyDescent="0.2">
      <c r="A10856" t="s">
        <v>11022</v>
      </c>
      <c r="B10856" t="s">
        <v>35407</v>
      </c>
      <c r="I10856" t="s">
        <v>3</v>
      </c>
      <c r="J10856">
        <v>79.3</v>
      </c>
    </row>
    <row r="10857" spans="1:10" x14ac:dyDescent="0.2">
      <c r="A10857" t="s">
        <v>11023</v>
      </c>
      <c r="B10857" t="s">
        <v>35408</v>
      </c>
      <c r="I10857" t="s">
        <v>3</v>
      </c>
      <c r="J10857">
        <v>62.91</v>
      </c>
    </row>
    <row r="10858" spans="1:10" x14ac:dyDescent="0.2">
      <c r="A10858" t="s">
        <v>11024</v>
      </c>
      <c r="B10858" t="s">
        <v>35408</v>
      </c>
      <c r="I10858" t="s">
        <v>3</v>
      </c>
      <c r="J10858">
        <v>60.39</v>
      </c>
    </row>
    <row r="10859" spans="1:10" x14ac:dyDescent="0.2">
      <c r="A10859" t="s">
        <v>11025</v>
      </c>
      <c r="B10859" t="s">
        <v>35409</v>
      </c>
      <c r="I10859" t="s">
        <v>3</v>
      </c>
      <c r="J10859">
        <v>82.12</v>
      </c>
    </row>
    <row r="10860" spans="1:10" x14ac:dyDescent="0.2">
      <c r="A10860" t="s">
        <v>11026</v>
      </c>
      <c r="B10860" t="s">
        <v>35409</v>
      </c>
      <c r="I10860" t="s">
        <v>3</v>
      </c>
      <c r="J10860">
        <v>79.3</v>
      </c>
    </row>
    <row r="10861" spans="1:10" x14ac:dyDescent="0.2">
      <c r="A10861" t="s">
        <v>11027</v>
      </c>
      <c r="B10861" t="s">
        <v>35410</v>
      </c>
      <c r="I10861" t="s">
        <v>3</v>
      </c>
      <c r="J10861">
        <v>58.22</v>
      </c>
    </row>
    <row r="10862" spans="1:10" x14ac:dyDescent="0.2">
      <c r="A10862" t="s">
        <v>11028</v>
      </c>
      <c r="B10862" t="s">
        <v>35410</v>
      </c>
      <c r="I10862" t="s">
        <v>3</v>
      </c>
      <c r="J10862">
        <v>55.71</v>
      </c>
    </row>
    <row r="10863" spans="1:10" x14ac:dyDescent="0.2">
      <c r="A10863" t="s">
        <v>11029</v>
      </c>
      <c r="B10863" t="s">
        <v>35411</v>
      </c>
      <c r="I10863" t="s">
        <v>3</v>
      </c>
      <c r="J10863">
        <v>77.44</v>
      </c>
    </row>
    <row r="10864" spans="1:10" x14ac:dyDescent="0.2">
      <c r="A10864" t="s">
        <v>11030</v>
      </c>
      <c r="B10864" t="s">
        <v>35411</v>
      </c>
      <c r="I10864" t="s">
        <v>3</v>
      </c>
      <c r="J10864">
        <v>74.61</v>
      </c>
    </row>
    <row r="10865" spans="1:10" x14ac:dyDescent="0.2">
      <c r="A10865" t="s">
        <v>11031</v>
      </c>
      <c r="B10865" t="s">
        <v>35412</v>
      </c>
      <c r="I10865" t="s">
        <v>3</v>
      </c>
      <c r="J10865">
        <v>66.61</v>
      </c>
    </row>
    <row r="10866" spans="1:10" x14ac:dyDescent="0.2">
      <c r="A10866" t="s">
        <v>11032</v>
      </c>
      <c r="B10866" t="s">
        <v>35412</v>
      </c>
      <c r="I10866" t="s">
        <v>3</v>
      </c>
      <c r="J10866">
        <v>64.099999999999994</v>
      </c>
    </row>
    <row r="10867" spans="1:10" x14ac:dyDescent="0.2">
      <c r="A10867" t="s">
        <v>11033</v>
      </c>
      <c r="B10867" t="s">
        <v>35413</v>
      </c>
      <c r="I10867" t="s">
        <v>3</v>
      </c>
      <c r="J10867">
        <v>85.82</v>
      </c>
    </row>
    <row r="10868" spans="1:10" x14ac:dyDescent="0.2">
      <c r="A10868" t="s">
        <v>11034</v>
      </c>
      <c r="B10868" t="s">
        <v>35413</v>
      </c>
      <c r="I10868" t="s">
        <v>3</v>
      </c>
      <c r="J10868">
        <v>83</v>
      </c>
    </row>
    <row r="10869" spans="1:10" x14ac:dyDescent="0.2">
      <c r="A10869" t="s">
        <v>11035</v>
      </c>
      <c r="B10869" t="s">
        <v>35414</v>
      </c>
      <c r="I10869" t="s">
        <v>3</v>
      </c>
      <c r="J10869">
        <v>66.61</v>
      </c>
    </row>
    <row r="10870" spans="1:10" x14ac:dyDescent="0.2">
      <c r="A10870" t="s">
        <v>11036</v>
      </c>
      <c r="B10870" t="s">
        <v>35414</v>
      </c>
      <c r="I10870" t="s">
        <v>3</v>
      </c>
      <c r="J10870">
        <v>64.099999999999994</v>
      </c>
    </row>
    <row r="10871" spans="1:10" x14ac:dyDescent="0.2">
      <c r="A10871" t="s">
        <v>11037</v>
      </c>
      <c r="B10871" t="s">
        <v>35415</v>
      </c>
      <c r="I10871" t="s">
        <v>3</v>
      </c>
      <c r="J10871">
        <v>85.82</v>
      </c>
    </row>
    <row r="10872" spans="1:10" x14ac:dyDescent="0.2">
      <c r="A10872" t="s">
        <v>11038</v>
      </c>
      <c r="B10872" t="s">
        <v>35415</v>
      </c>
      <c r="I10872" t="s">
        <v>3</v>
      </c>
      <c r="J10872">
        <v>83</v>
      </c>
    </row>
    <row r="10873" spans="1:10" x14ac:dyDescent="0.2">
      <c r="A10873" t="s">
        <v>11039</v>
      </c>
      <c r="B10873" t="s">
        <v>35416</v>
      </c>
      <c r="I10873" t="s">
        <v>3</v>
      </c>
      <c r="J10873">
        <v>60.53</v>
      </c>
    </row>
    <row r="10874" spans="1:10" x14ac:dyDescent="0.2">
      <c r="A10874" t="s">
        <v>11040</v>
      </c>
      <c r="B10874" t="s">
        <v>35416</v>
      </c>
      <c r="I10874" t="s">
        <v>3</v>
      </c>
      <c r="J10874">
        <v>58.02</v>
      </c>
    </row>
    <row r="10875" spans="1:10" x14ac:dyDescent="0.2">
      <c r="A10875" t="s">
        <v>11041</v>
      </c>
      <c r="B10875" t="s">
        <v>35417</v>
      </c>
      <c r="I10875" t="s">
        <v>3</v>
      </c>
      <c r="J10875">
        <v>79.75</v>
      </c>
    </row>
    <row r="10876" spans="1:10" x14ac:dyDescent="0.2">
      <c r="A10876" t="s">
        <v>11042</v>
      </c>
      <c r="B10876" t="s">
        <v>35417</v>
      </c>
      <c r="I10876" t="s">
        <v>3</v>
      </c>
      <c r="J10876">
        <v>76.92</v>
      </c>
    </row>
    <row r="10877" spans="1:10" x14ac:dyDescent="0.2">
      <c r="A10877" t="s">
        <v>11043</v>
      </c>
      <c r="B10877" t="s">
        <v>35418</v>
      </c>
      <c r="I10877" t="s">
        <v>3</v>
      </c>
      <c r="J10877">
        <v>68.92</v>
      </c>
    </row>
    <row r="10878" spans="1:10" x14ac:dyDescent="0.2">
      <c r="A10878" t="s">
        <v>11044</v>
      </c>
      <c r="B10878" t="s">
        <v>35418</v>
      </c>
      <c r="I10878" t="s">
        <v>3</v>
      </c>
      <c r="J10878">
        <v>66.41</v>
      </c>
    </row>
    <row r="10879" spans="1:10" x14ac:dyDescent="0.2">
      <c r="A10879" t="s">
        <v>11045</v>
      </c>
      <c r="B10879" t="s">
        <v>35419</v>
      </c>
      <c r="I10879" t="s">
        <v>3</v>
      </c>
      <c r="J10879">
        <v>88.14</v>
      </c>
    </row>
    <row r="10880" spans="1:10" x14ac:dyDescent="0.2">
      <c r="A10880" t="s">
        <v>11046</v>
      </c>
      <c r="B10880" t="s">
        <v>35419</v>
      </c>
      <c r="I10880" t="s">
        <v>3</v>
      </c>
      <c r="J10880">
        <v>85.31</v>
      </c>
    </row>
    <row r="10881" spans="1:10" x14ac:dyDescent="0.2">
      <c r="A10881" t="s">
        <v>11047</v>
      </c>
      <c r="B10881" t="s">
        <v>35420</v>
      </c>
      <c r="I10881" t="s">
        <v>3</v>
      </c>
      <c r="J10881">
        <v>68.92</v>
      </c>
    </row>
    <row r="10882" spans="1:10" x14ac:dyDescent="0.2">
      <c r="A10882" t="s">
        <v>11048</v>
      </c>
      <c r="B10882" t="s">
        <v>35420</v>
      </c>
      <c r="I10882" t="s">
        <v>3</v>
      </c>
      <c r="J10882">
        <v>66.41</v>
      </c>
    </row>
    <row r="10883" spans="1:10" x14ac:dyDescent="0.2">
      <c r="A10883" t="s">
        <v>11049</v>
      </c>
      <c r="B10883" t="s">
        <v>35421</v>
      </c>
      <c r="I10883" t="s">
        <v>3</v>
      </c>
      <c r="J10883">
        <v>88.14</v>
      </c>
    </row>
    <row r="10884" spans="1:10" x14ac:dyDescent="0.2">
      <c r="A10884" t="s">
        <v>11050</v>
      </c>
      <c r="B10884" t="s">
        <v>35421</v>
      </c>
      <c r="I10884" t="s">
        <v>3</v>
      </c>
      <c r="J10884">
        <v>85.31</v>
      </c>
    </row>
    <row r="10885" spans="1:10" x14ac:dyDescent="0.2">
      <c r="A10885" t="s">
        <v>11051</v>
      </c>
      <c r="B10885" t="s">
        <v>35422</v>
      </c>
      <c r="I10885" t="s">
        <v>3</v>
      </c>
      <c r="J10885">
        <v>46.86</v>
      </c>
    </row>
    <row r="10886" spans="1:10" x14ac:dyDescent="0.2">
      <c r="A10886" t="s">
        <v>11052</v>
      </c>
      <c r="B10886" t="s">
        <v>35422</v>
      </c>
      <c r="I10886" t="s">
        <v>3</v>
      </c>
      <c r="J10886">
        <v>45.18</v>
      </c>
    </row>
    <row r="10887" spans="1:10" x14ac:dyDescent="0.2">
      <c r="A10887" t="s">
        <v>11053</v>
      </c>
      <c r="B10887" t="s">
        <v>35423</v>
      </c>
      <c r="I10887" t="s">
        <v>3</v>
      </c>
      <c r="J10887">
        <v>66.069999999999993</v>
      </c>
    </row>
    <row r="10888" spans="1:10" x14ac:dyDescent="0.2">
      <c r="A10888" t="s">
        <v>11054</v>
      </c>
      <c r="B10888" t="s">
        <v>35423</v>
      </c>
      <c r="I10888" t="s">
        <v>3</v>
      </c>
      <c r="J10888">
        <v>64.08</v>
      </c>
    </row>
    <row r="10889" spans="1:10" x14ac:dyDescent="0.2">
      <c r="A10889" t="s">
        <v>11055</v>
      </c>
      <c r="B10889" t="s">
        <v>35424</v>
      </c>
      <c r="I10889" t="s">
        <v>3</v>
      </c>
      <c r="J10889">
        <v>55.25</v>
      </c>
    </row>
    <row r="10890" spans="1:10" x14ac:dyDescent="0.2">
      <c r="A10890" t="s">
        <v>11056</v>
      </c>
      <c r="B10890" t="s">
        <v>35424</v>
      </c>
      <c r="I10890" t="s">
        <v>3</v>
      </c>
      <c r="J10890">
        <v>53.57</v>
      </c>
    </row>
    <row r="10891" spans="1:10" x14ac:dyDescent="0.2">
      <c r="A10891" t="s">
        <v>11057</v>
      </c>
      <c r="B10891" t="s">
        <v>35425</v>
      </c>
      <c r="I10891" t="s">
        <v>3</v>
      </c>
      <c r="J10891">
        <v>74.459999999999994</v>
      </c>
    </row>
    <row r="10892" spans="1:10" x14ac:dyDescent="0.2">
      <c r="A10892" t="s">
        <v>11058</v>
      </c>
      <c r="B10892" t="s">
        <v>35425</v>
      </c>
      <c r="I10892" t="s">
        <v>3</v>
      </c>
      <c r="J10892">
        <v>72.47</v>
      </c>
    </row>
    <row r="10893" spans="1:10" x14ac:dyDescent="0.2">
      <c r="A10893" t="s">
        <v>11059</v>
      </c>
      <c r="B10893" t="s">
        <v>35426</v>
      </c>
      <c r="I10893" t="s">
        <v>3</v>
      </c>
      <c r="J10893">
        <v>55.25</v>
      </c>
    </row>
    <row r="10894" spans="1:10" x14ac:dyDescent="0.2">
      <c r="A10894" t="s">
        <v>11060</v>
      </c>
      <c r="B10894" t="s">
        <v>35426</v>
      </c>
      <c r="I10894" t="s">
        <v>3</v>
      </c>
      <c r="J10894">
        <v>53.57</v>
      </c>
    </row>
    <row r="10895" spans="1:10" x14ac:dyDescent="0.2">
      <c r="A10895" t="s">
        <v>11061</v>
      </c>
      <c r="B10895" t="s">
        <v>35427</v>
      </c>
      <c r="I10895" t="s">
        <v>3</v>
      </c>
      <c r="J10895">
        <v>74.459999999999994</v>
      </c>
    </row>
    <row r="10896" spans="1:10" x14ac:dyDescent="0.2">
      <c r="A10896" t="s">
        <v>11062</v>
      </c>
      <c r="B10896" t="s">
        <v>35427</v>
      </c>
      <c r="I10896" t="s">
        <v>3</v>
      </c>
      <c r="J10896">
        <v>72.47</v>
      </c>
    </row>
    <row r="10897" spans="1:10" x14ac:dyDescent="0.2">
      <c r="A10897" t="s">
        <v>11063</v>
      </c>
      <c r="B10897" t="s">
        <v>35428</v>
      </c>
      <c r="I10897" t="s">
        <v>3</v>
      </c>
      <c r="J10897">
        <v>50.56</v>
      </c>
    </row>
    <row r="10898" spans="1:10" x14ac:dyDescent="0.2">
      <c r="A10898" t="s">
        <v>11064</v>
      </c>
      <c r="B10898" t="s">
        <v>35428</v>
      </c>
      <c r="I10898" t="s">
        <v>3</v>
      </c>
      <c r="J10898">
        <v>48.89</v>
      </c>
    </row>
    <row r="10899" spans="1:10" x14ac:dyDescent="0.2">
      <c r="A10899" t="s">
        <v>11065</v>
      </c>
      <c r="B10899" t="s">
        <v>35429</v>
      </c>
      <c r="I10899" t="s">
        <v>3</v>
      </c>
      <c r="J10899">
        <v>69.78</v>
      </c>
    </row>
    <row r="10900" spans="1:10" x14ac:dyDescent="0.2">
      <c r="A10900" t="s">
        <v>11066</v>
      </c>
      <c r="B10900" t="s">
        <v>35429</v>
      </c>
      <c r="I10900" t="s">
        <v>3</v>
      </c>
      <c r="J10900">
        <v>67.790000000000006</v>
      </c>
    </row>
    <row r="10901" spans="1:10" x14ac:dyDescent="0.2">
      <c r="A10901" t="s">
        <v>11067</v>
      </c>
      <c r="B10901" t="s">
        <v>35430</v>
      </c>
      <c r="I10901" t="s">
        <v>3</v>
      </c>
      <c r="J10901">
        <v>58.95</v>
      </c>
    </row>
    <row r="10902" spans="1:10" x14ac:dyDescent="0.2">
      <c r="A10902" t="s">
        <v>11068</v>
      </c>
      <c r="B10902" t="s">
        <v>35430</v>
      </c>
      <c r="I10902" t="s">
        <v>3</v>
      </c>
      <c r="J10902">
        <v>57.28</v>
      </c>
    </row>
    <row r="10903" spans="1:10" x14ac:dyDescent="0.2">
      <c r="A10903" t="s">
        <v>11069</v>
      </c>
      <c r="B10903" t="s">
        <v>35431</v>
      </c>
      <c r="I10903" t="s">
        <v>3</v>
      </c>
      <c r="J10903">
        <v>78.17</v>
      </c>
    </row>
    <row r="10904" spans="1:10" x14ac:dyDescent="0.2">
      <c r="A10904" t="s">
        <v>11070</v>
      </c>
      <c r="B10904" t="s">
        <v>35431</v>
      </c>
      <c r="I10904" t="s">
        <v>3</v>
      </c>
      <c r="J10904">
        <v>76.180000000000007</v>
      </c>
    </row>
    <row r="10905" spans="1:10" x14ac:dyDescent="0.2">
      <c r="A10905" t="s">
        <v>11071</v>
      </c>
      <c r="B10905" t="s">
        <v>35432</v>
      </c>
      <c r="I10905" t="s">
        <v>3</v>
      </c>
      <c r="J10905">
        <v>58.95</v>
      </c>
    </row>
    <row r="10906" spans="1:10" x14ac:dyDescent="0.2">
      <c r="A10906" t="s">
        <v>11072</v>
      </c>
      <c r="B10906" t="s">
        <v>35432</v>
      </c>
      <c r="I10906" t="s">
        <v>3</v>
      </c>
      <c r="J10906">
        <v>57.28</v>
      </c>
    </row>
    <row r="10907" spans="1:10" x14ac:dyDescent="0.2">
      <c r="A10907" t="s">
        <v>11073</v>
      </c>
      <c r="B10907" t="s">
        <v>35433</v>
      </c>
      <c r="I10907" t="s">
        <v>3</v>
      </c>
      <c r="J10907">
        <v>78.17</v>
      </c>
    </row>
    <row r="10908" spans="1:10" x14ac:dyDescent="0.2">
      <c r="A10908" t="s">
        <v>11074</v>
      </c>
      <c r="B10908" t="s">
        <v>35433</v>
      </c>
      <c r="I10908" t="s">
        <v>3</v>
      </c>
      <c r="J10908">
        <v>76.180000000000007</v>
      </c>
    </row>
    <row r="10909" spans="1:10" x14ac:dyDescent="0.2">
      <c r="A10909" t="s">
        <v>11075</v>
      </c>
      <c r="B10909" t="s">
        <v>35434</v>
      </c>
      <c r="I10909" t="s">
        <v>3</v>
      </c>
      <c r="J10909">
        <v>52.87</v>
      </c>
    </row>
    <row r="10910" spans="1:10" x14ac:dyDescent="0.2">
      <c r="A10910" t="s">
        <v>11076</v>
      </c>
      <c r="B10910" t="s">
        <v>35434</v>
      </c>
      <c r="I10910" t="s">
        <v>3</v>
      </c>
      <c r="J10910">
        <v>51.2</v>
      </c>
    </row>
    <row r="10911" spans="1:10" x14ac:dyDescent="0.2">
      <c r="A10911" t="s">
        <v>11077</v>
      </c>
      <c r="B10911" t="s">
        <v>35435</v>
      </c>
      <c r="I10911" t="s">
        <v>3</v>
      </c>
      <c r="J10911">
        <v>72.09</v>
      </c>
    </row>
    <row r="10912" spans="1:10" x14ac:dyDescent="0.2">
      <c r="A10912" t="s">
        <v>11078</v>
      </c>
      <c r="B10912" t="s">
        <v>35435</v>
      </c>
      <c r="I10912" t="s">
        <v>3</v>
      </c>
      <c r="J10912">
        <v>70.099999999999994</v>
      </c>
    </row>
    <row r="10913" spans="1:10" x14ac:dyDescent="0.2">
      <c r="A10913" t="s">
        <v>11079</v>
      </c>
      <c r="B10913" t="s">
        <v>35436</v>
      </c>
      <c r="I10913" t="s">
        <v>3</v>
      </c>
      <c r="J10913">
        <v>61.26</v>
      </c>
    </row>
    <row r="10914" spans="1:10" x14ac:dyDescent="0.2">
      <c r="A10914" t="s">
        <v>11080</v>
      </c>
      <c r="B10914" t="s">
        <v>35436</v>
      </c>
      <c r="I10914" t="s">
        <v>3</v>
      </c>
      <c r="J10914">
        <v>59.59</v>
      </c>
    </row>
    <row r="10915" spans="1:10" x14ac:dyDescent="0.2">
      <c r="A10915" t="s">
        <v>11081</v>
      </c>
      <c r="B10915" t="s">
        <v>35437</v>
      </c>
      <c r="I10915" t="s">
        <v>3</v>
      </c>
      <c r="J10915">
        <v>80.48</v>
      </c>
    </row>
    <row r="10916" spans="1:10" x14ac:dyDescent="0.2">
      <c r="A10916" t="s">
        <v>11082</v>
      </c>
      <c r="B10916" t="s">
        <v>35437</v>
      </c>
      <c r="I10916" t="s">
        <v>3</v>
      </c>
      <c r="J10916">
        <v>78.489999999999995</v>
      </c>
    </row>
    <row r="10917" spans="1:10" x14ac:dyDescent="0.2">
      <c r="A10917" t="s">
        <v>11083</v>
      </c>
      <c r="B10917" t="s">
        <v>35438</v>
      </c>
      <c r="I10917" t="s">
        <v>3</v>
      </c>
      <c r="J10917">
        <v>61.26</v>
      </c>
    </row>
    <row r="10918" spans="1:10" x14ac:dyDescent="0.2">
      <c r="A10918" t="s">
        <v>11084</v>
      </c>
      <c r="B10918" t="s">
        <v>35438</v>
      </c>
      <c r="I10918" t="s">
        <v>3</v>
      </c>
      <c r="J10918">
        <v>59.59</v>
      </c>
    </row>
    <row r="10919" spans="1:10" x14ac:dyDescent="0.2">
      <c r="A10919" t="s">
        <v>11085</v>
      </c>
      <c r="B10919" t="s">
        <v>35439</v>
      </c>
      <c r="I10919" t="s">
        <v>3</v>
      </c>
      <c r="J10919">
        <v>80.48</v>
      </c>
    </row>
    <row r="10920" spans="1:10" x14ac:dyDescent="0.2">
      <c r="A10920" t="s">
        <v>11086</v>
      </c>
      <c r="B10920" t="s">
        <v>35439</v>
      </c>
      <c r="I10920" t="s">
        <v>3</v>
      </c>
      <c r="J10920">
        <v>78.489999999999995</v>
      </c>
    </row>
    <row r="10921" spans="1:10" x14ac:dyDescent="0.2">
      <c r="A10921" t="s">
        <v>11087</v>
      </c>
      <c r="B10921" t="s">
        <v>35440</v>
      </c>
      <c r="I10921" t="s">
        <v>3</v>
      </c>
      <c r="J10921">
        <v>65.569999999999993</v>
      </c>
    </row>
    <row r="10922" spans="1:10" x14ac:dyDescent="0.2">
      <c r="A10922" t="s">
        <v>11088</v>
      </c>
      <c r="B10922" t="s">
        <v>35440</v>
      </c>
      <c r="I10922" t="s">
        <v>3</v>
      </c>
      <c r="J10922">
        <v>63.9</v>
      </c>
    </row>
    <row r="10923" spans="1:10" x14ac:dyDescent="0.2">
      <c r="A10923" t="s">
        <v>11089</v>
      </c>
      <c r="B10923" t="s">
        <v>35441</v>
      </c>
      <c r="I10923" t="s">
        <v>3</v>
      </c>
      <c r="J10923">
        <v>84.79</v>
      </c>
    </row>
    <row r="10924" spans="1:10" x14ac:dyDescent="0.2">
      <c r="A10924" t="s">
        <v>11090</v>
      </c>
      <c r="B10924" t="s">
        <v>35441</v>
      </c>
      <c r="I10924" t="s">
        <v>3</v>
      </c>
      <c r="J10924">
        <v>82.8</v>
      </c>
    </row>
    <row r="10925" spans="1:10" x14ac:dyDescent="0.2">
      <c r="A10925" t="s">
        <v>11091</v>
      </c>
      <c r="B10925" t="s">
        <v>35442</v>
      </c>
      <c r="I10925" t="s">
        <v>3</v>
      </c>
      <c r="J10925">
        <v>82.35</v>
      </c>
    </row>
    <row r="10926" spans="1:10" x14ac:dyDescent="0.2">
      <c r="A10926" t="s">
        <v>11092</v>
      </c>
      <c r="B10926" t="s">
        <v>35442</v>
      </c>
      <c r="I10926" t="s">
        <v>3</v>
      </c>
      <c r="J10926">
        <v>80.67</v>
      </c>
    </row>
    <row r="10927" spans="1:10" x14ac:dyDescent="0.2">
      <c r="A10927" t="s">
        <v>11093</v>
      </c>
      <c r="B10927" t="s">
        <v>35443</v>
      </c>
      <c r="I10927" t="s">
        <v>3</v>
      </c>
      <c r="J10927">
        <v>101.56</v>
      </c>
    </row>
    <row r="10928" spans="1:10" x14ac:dyDescent="0.2">
      <c r="A10928" t="s">
        <v>11094</v>
      </c>
      <c r="B10928" t="s">
        <v>35443</v>
      </c>
      <c r="I10928" t="s">
        <v>3</v>
      </c>
      <c r="J10928">
        <v>99.58</v>
      </c>
    </row>
    <row r="10929" spans="1:10" x14ac:dyDescent="0.2">
      <c r="A10929" t="s">
        <v>11095</v>
      </c>
      <c r="B10929" t="s">
        <v>35444</v>
      </c>
      <c r="I10929" t="s">
        <v>3</v>
      </c>
      <c r="J10929">
        <v>82.35</v>
      </c>
    </row>
    <row r="10930" spans="1:10" x14ac:dyDescent="0.2">
      <c r="A10930" t="s">
        <v>11096</v>
      </c>
      <c r="B10930" t="s">
        <v>35444</v>
      </c>
      <c r="I10930" t="s">
        <v>3</v>
      </c>
      <c r="J10930">
        <v>80.67</v>
      </c>
    </row>
    <row r="10931" spans="1:10" x14ac:dyDescent="0.2">
      <c r="A10931" t="s">
        <v>11097</v>
      </c>
      <c r="B10931" t="s">
        <v>35445</v>
      </c>
      <c r="I10931" t="s">
        <v>3</v>
      </c>
      <c r="J10931">
        <v>101.56</v>
      </c>
    </row>
    <row r="10932" spans="1:10" x14ac:dyDescent="0.2">
      <c r="A10932" t="s">
        <v>11098</v>
      </c>
      <c r="B10932" t="s">
        <v>35445</v>
      </c>
      <c r="I10932" t="s">
        <v>3</v>
      </c>
      <c r="J10932">
        <v>99.58</v>
      </c>
    </row>
    <row r="10933" spans="1:10" x14ac:dyDescent="0.2">
      <c r="A10933" t="s">
        <v>11099</v>
      </c>
      <c r="B10933" t="s">
        <v>35446</v>
      </c>
      <c r="I10933" t="s">
        <v>3</v>
      </c>
      <c r="J10933">
        <v>69.27</v>
      </c>
    </row>
    <row r="10934" spans="1:10" x14ac:dyDescent="0.2">
      <c r="A10934" t="s">
        <v>11100</v>
      </c>
      <c r="B10934" t="s">
        <v>35446</v>
      </c>
      <c r="I10934" t="s">
        <v>3</v>
      </c>
      <c r="J10934">
        <v>67.599999999999994</v>
      </c>
    </row>
    <row r="10935" spans="1:10" x14ac:dyDescent="0.2">
      <c r="A10935" t="s">
        <v>11101</v>
      </c>
      <c r="B10935" t="s">
        <v>35447</v>
      </c>
      <c r="I10935" t="s">
        <v>3</v>
      </c>
      <c r="J10935">
        <v>88.49</v>
      </c>
    </row>
    <row r="10936" spans="1:10" x14ac:dyDescent="0.2">
      <c r="A10936" t="s">
        <v>11102</v>
      </c>
      <c r="B10936" t="s">
        <v>35447</v>
      </c>
      <c r="I10936" t="s">
        <v>3</v>
      </c>
      <c r="J10936">
        <v>86.5</v>
      </c>
    </row>
    <row r="10937" spans="1:10" x14ac:dyDescent="0.2">
      <c r="A10937" t="s">
        <v>11103</v>
      </c>
      <c r="B10937" t="s">
        <v>35448</v>
      </c>
      <c r="I10937" t="s">
        <v>3</v>
      </c>
      <c r="J10937">
        <v>86.05</v>
      </c>
    </row>
    <row r="10938" spans="1:10" x14ac:dyDescent="0.2">
      <c r="A10938" t="s">
        <v>11104</v>
      </c>
      <c r="B10938" t="s">
        <v>35448</v>
      </c>
      <c r="I10938" t="s">
        <v>3</v>
      </c>
      <c r="J10938">
        <v>84.38</v>
      </c>
    </row>
    <row r="10939" spans="1:10" x14ac:dyDescent="0.2">
      <c r="A10939" t="s">
        <v>11105</v>
      </c>
      <c r="B10939" t="s">
        <v>35449</v>
      </c>
      <c r="I10939" t="s">
        <v>3</v>
      </c>
      <c r="J10939">
        <v>105.27</v>
      </c>
    </row>
    <row r="10940" spans="1:10" x14ac:dyDescent="0.2">
      <c r="A10940" t="s">
        <v>11106</v>
      </c>
      <c r="B10940" t="s">
        <v>35449</v>
      </c>
      <c r="I10940" t="s">
        <v>3</v>
      </c>
      <c r="J10940">
        <v>103.28</v>
      </c>
    </row>
    <row r="10941" spans="1:10" x14ac:dyDescent="0.2">
      <c r="A10941" t="s">
        <v>11107</v>
      </c>
      <c r="B10941" t="s">
        <v>35450</v>
      </c>
      <c r="I10941" t="s">
        <v>3</v>
      </c>
      <c r="J10941">
        <v>86.05</v>
      </c>
    </row>
    <row r="10942" spans="1:10" x14ac:dyDescent="0.2">
      <c r="A10942" t="s">
        <v>11108</v>
      </c>
      <c r="B10942" t="s">
        <v>35450</v>
      </c>
      <c r="I10942" t="s">
        <v>3</v>
      </c>
      <c r="J10942">
        <v>84.38</v>
      </c>
    </row>
    <row r="10943" spans="1:10" x14ac:dyDescent="0.2">
      <c r="A10943" t="s">
        <v>11109</v>
      </c>
      <c r="B10943" t="s">
        <v>35451</v>
      </c>
      <c r="I10943" t="s">
        <v>3</v>
      </c>
      <c r="J10943">
        <v>105.27</v>
      </c>
    </row>
    <row r="10944" spans="1:10" x14ac:dyDescent="0.2">
      <c r="A10944" t="s">
        <v>11110</v>
      </c>
      <c r="B10944" t="s">
        <v>35451</v>
      </c>
      <c r="I10944" t="s">
        <v>3</v>
      </c>
      <c r="J10944">
        <v>103.28</v>
      </c>
    </row>
    <row r="10945" spans="1:10" x14ac:dyDescent="0.2">
      <c r="A10945" t="s">
        <v>11111</v>
      </c>
      <c r="B10945" t="s">
        <v>35452</v>
      </c>
      <c r="I10945" t="s">
        <v>3</v>
      </c>
      <c r="J10945">
        <v>71.59</v>
      </c>
    </row>
    <row r="10946" spans="1:10" x14ac:dyDescent="0.2">
      <c r="A10946" t="s">
        <v>11112</v>
      </c>
      <c r="B10946" t="s">
        <v>35452</v>
      </c>
      <c r="I10946" t="s">
        <v>3</v>
      </c>
      <c r="J10946">
        <v>69.91</v>
      </c>
    </row>
    <row r="10947" spans="1:10" x14ac:dyDescent="0.2">
      <c r="A10947" t="s">
        <v>11113</v>
      </c>
      <c r="B10947" t="s">
        <v>35453</v>
      </c>
      <c r="I10947" t="s">
        <v>3</v>
      </c>
      <c r="J10947">
        <v>90.8</v>
      </c>
    </row>
    <row r="10948" spans="1:10" x14ac:dyDescent="0.2">
      <c r="A10948" t="s">
        <v>11114</v>
      </c>
      <c r="B10948" t="s">
        <v>35453</v>
      </c>
      <c r="I10948" t="s">
        <v>3</v>
      </c>
      <c r="J10948">
        <v>88.81</v>
      </c>
    </row>
    <row r="10949" spans="1:10" x14ac:dyDescent="0.2">
      <c r="A10949" t="s">
        <v>11115</v>
      </c>
      <c r="B10949" t="s">
        <v>35454</v>
      </c>
      <c r="I10949" t="s">
        <v>3</v>
      </c>
      <c r="J10949">
        <v>88.37</v>
      </c>
    </row>
    <row r="10950" spans="1:10" x14ac:dyDescent="0.2">
      <c r="A10950" t="s">
        <v>11116</v>
      </c>
      <c r="B10950" t="s">
        <v>35454</v>
      </c>
      <c r="I10950" t="s">
        <v>3</v>
      </c>
      <c r="J10950">
        <v>86.69</v>
      </c>
    </row>
    <row r="10951" spans="1:10" x14ac:dyDescent="0.2">
      <c r="A10951" t="s">
        <v>11117</v>
      </c>
      <c r="B10951" t="s">
        <v>35455</v>
      </c>
      <c r="I10951" t="s">
        <v>3</v>
      </c>
      <c r="J10951">
        <v>107.58</v>
      </c>
    </row>
    <row r="10952" spans="1:10" x14ac:dyDescent="0.2">
      <c r="A10952" t="s">
        <v>11118</v>
      </c>
      <c r="B10952" t="s">
        <v>35455</v>
      </c>
      <c r="I10952" t="s">
        <v>3</v>
      </c>
      <c r="J10952">
        <v>105.59</v>
      </c>
    </row>
    <row r="10953" spans="1:10" x14ac:dyDescent="0.2">
      <c r="A10953" t="s">
        <v>11119</v>
      </c>
      <c r="B10953" t="s">
        <v>35456</v>
      </c>
      <c r="I10953" t="s">
        <v>3</v>
      </c>
      <c r="J10953">
        <v>88.37</v>
      </c>
    </row>
    <row r="10954" spans="1:10" x14ac:dyDescent="0.2">
      <c r="A10954" t="s">
        <v>11120</v>
      </c>
      <c r="B10954" t="s">
        <v>35456</v>
      </c>
      <c r="I10954" t="s">
        <v>3</v>
      </c>
      <c r="J10954">
        <v>86.69</v>
      </c>
    </row>
    <row r="10955" spans="1:10" x14ac:dyDescent="0.2">
      <c r="A10955" t="s">
        <v>11121</v>
      </c>
      <c r="B10955" t="s">
        <v>35457</v>
      </c>
      <c r="I10955" t="s">
        <v>3</v>
      </c>
      <c r="J10955">
        <v>107.58</v>
      </c>
    </row>
    <row r="10956" spans="1:10" x14ac:dyDescent="0.2">
      <c r="A10956" t="s">
        <v>11122</v>
      </c>
      <c r="B10956" t="s">
        <v>35457</v>
      </c>
      <c r="I10956" t="s">
        <v>3</v>
      </c>
      <c r="J10956">
        <v>105.59</v>
      </c>
    </row>
    <row r="10957" spans="1:10" x14ac:dyDescent="0.2">
      <c r="A10957" t="s">
        <v>11123</v>
      </c>
      <c r="B10957" t="s">
        <v>35458</v>
      </c>
      <c r="I10957" t="s">
        <v>3</v>
      </c>
      <c r="J10957">
        <v>58.96</v>
      </c>
    </row>
    <row r="10958" spans="1:10" x14ac:dyDescent="0.2">
      <c r="A10958" t="s">
        <v>11124</v>
      </c>
      <c r="B10958" t="s">
        <v>35458</v>
      </c>
      <c r="I10958" t="s">
        <v>3</v>
      </c>
      <c r="J10958">
        <v>53.26</v>
      </c>
    </row>
    <row r="10959" spans="1:10" x14ac:dyDescent="0.2">
      <c r="A10959" t="s">
        <v>11125</v>
      </c>
      <c r="B10959" t="s">
        <v>35459</v>
      </c>
      <c r="I10959" t="s">
        <v>3</v>
      </c>
      <c r="J10959">
        <v>197.12</v>
      </c>
    </row>
    <row r="10960" spans="1:10" x14ac:dyDescent="0.2">
      <c r="A10960" t="s">
        <v>11126</v>
      </c>
      <c r="B10960" t="s">
        <v>35459</v>
      </c>
      <c r="I10960" t="s">
        <v>3</v>
      </c>
      <c r="J10960">
        <v>185.88</v>
      </c>
    </row>
    <row r="10961" spans="1:10" x14ac:dyDescent="0.2">
      <c r="A10961" t="s">
        <v>11127</v>
      </c>
      <c r="B10961" t="s">
        <v>35460</v>
      </c>
      <c r="I10961" t="s">
        <v>3</v>
      </c>
      <c r="J10961">
        <v>1096.53</v>
      </c>
    </row>
    <row r="10962" spans="1:10" x14ac:dyDescent="0.2">
      <c r="A10962" t="s">
        <v>11128</v>
      </c>
      <c r="B10962" t="s">
        <v>35460</v>
      </c>
      <c r="I10962" t="s">
        <v>3</v>
      </c>
      <c r="J10962">
        <v>1085.29</v>
      </c>
    </row>
    <row r="10963" spans="1:10" x14ac:dyDescent="0.2">
      <c r="A10963" t="s">
        <v>11129</v>
      </c>
      <c r="B10963" t="s">
        <v>35461</v>
      </c>
      <c r="I10963" t="s">
        <v>3</v>
      </c>
      <c r="J10963">
        <v>155.15</v>
      </c>
    </row>
    <row r="10964" spans="1:10" x14ac:dyDescent="0.2">
      <c r="A10964" t="s">
        <v>11130</v>
      </c>
      <c r="B10964" t="s">
        <v>35461</v>
      </c>
      <c r="I10964" t="s">
        <v>3</v>
      </c>
      <c r="J10964">
        <v>149.72999999999999</v>
      </c>
    </row>
    <row r="10965" spans="1:10" x14ac:dyDescent="0.2">
      <c r="A10965" t="s">
        <v>11131</v>
      </c>
      <c r="B10965" t="s">
        <v>35462</v>
      </c>
      <c r="I10965" t="s">
        <v>3</v>
      </c>
      <c r="J10965">
        <v>126.96</v>
      </c>
    </row>
    <row r="10966" spans="1:10" x14ac:dyDescent="0.2">
      <c r="A10966" t="s">
        <v>11132</v>
      </c>
      <c r="B10966" t="s">
        <v>35462</v>
      </c>
      <c r="I10966" t="s">
        <v>3</v>
      </c>
      <c r="J10966">
        <v>116.8</v>
      </c>
    </row>
    <row r="10967" spans="1:10" x14ac:dyDescent="0.2">
      <c r="A10967" t="s">
        <v>11133</v>
      </c>
      <c r="B10967" t="s">
        <v>35463</v>
      </c>
      <c r="I10967" t="s">
        <v>3</v>
      </c>
      <c r="J10967">
        <v>165.01</v>
      </c>
    </row>
    <row r="10968" spans="1:10" x14ac:dyDescent="0.2">
      <c r="A10968" t="s">
        <v>11134</v>
      </c>
      <c r="B10968" t="s">
        <v>35463</v>
      </c>
      <c r="I10968" t="s">
        <v>3</v>
      </c>
      <c r="J10968">
        <v>149.77000000000001</v>
      </c>
    </row>
    <row r="10969" spans="1:10" x14ac:dyDescent="0.2">
      <c r="A10969" t="s">
        <v>11135</v>
      </c>
      <c r="B10969" t="s">
        <v>35464</v>
      </c>
      <c r="I10969" t="s">
        <v>3</v>
      </c>
      <c r="J10969">
        <v>203.06</v>
      </c>
    </row>
    <row r="10970" spans="1:10" x14ac:dyDescent="0.2">
      <c r="A10970" t="s">
        <v>11136</v>
      </c>
      <c r="B10970" t="s">
        <v>35464</v>
      </c>
      <c r="I10970" t="s">
        <v>3</v>
      </c>
      <c r="J10970">
        <v>182.74</v>
      </c>
    </row>
    <row r="10971" spans="1:10" x14ac:dyDescent="0.2">
      <c r="A10971" t="s">
        <v>11137</v>
      </c>
      <c r="B10971" t="s">
        <v>35465</v>
      </c>
      <c r="I10971" t="s">
        <v>4</v>
      </c>
      <c r="J10971">
        <v>138.47999999999999</v>
      </c>
    </row>
    <row r="10972" spans="1:10" x14ac:dyDescent="0.2">
      <c r="A10972" t="s">
        <v>11138</v>
      </c>
      <c r="B10972" t="s">
        <v>35465</v>
      </c>
      <c r="I10972" t="s">
        <v>4</v>
      </c>
      <c r="J10972">
        <v>137.41999999999999</v>
      </c>
    </row>
    <row r="10973" spans="1:10" x14ac:dyDescent="0.2">
      <c r="A10973" t="s">
        <v>11139</v>
      </c>
      <c r="B10973" t="s">
        <v>35466</v>
      </c>
      <c r="I10973" t="s">
        <v>4</v>
      </c>
      <c r="J10973">
        <v>143.11000000000001</v>
      </c>
    </row>
    <row r="10974" spans="1:10" x14ac:dyDescent="0.2">
      <c r="A10974" t="s">
        <v>11140</v>
      </c>
      <c r="B10974" t="s">
        <v>35466</v>
      </c>
      <c r="I10974" t="s">
        <v>4</v>
      </c>
      <c r="J10974">
        <v>142.05000000000001</v>
      </c>
    </row>
    <row r="10975" spans="1:10" x14ac:dyDescent="0.2">
      <c r="A10975" t="s">
        <v>11141</v>
      </c>
      <c r="B10975" t="s">
        <v>35467</v>
      </c>
      <c r="I10975" t="s">
        <v>4</v>
      </c>
      <c r="J10975">
        <v>143.11000000000001</v>
      </c>
    </row>
    <row r="10976" spans="1:10" x14ac:dyDescent="0.2">
      <c r="A10976" t="s">
        <v>11142</v>
      </c>
      <c r="B10976" t="s">
        <v>35467</v>
      </c>
      <c r="I10976" t="s">
        <v>4</v>
      </c>
      <c r="J10976">
        <v>142.05000000000001</v>
      </c>
    </row>
    <row r="10977" spans="1:10" x14ac:dyDescent="0.2">
      <c r="A10977" t="s">
        <v>23531</v>
      </c>
      <c r="B10977" t="s">
        <v>35468</v>
      </c>
      <c r="I10977" t="s">
        <v>4</v>
      </c>
      <c r="J10977">
        <v>91.92</v>
      </c>
    </row>
    <row r="10978" spans="1:10" x14ac:dyDescent="0.2">
      <c r="A10978" t="s">
        <v>23532</v>
      </c>
      <c r="B10978" t="s">
        <v>35468</v>
      </c>
      <c r="I10978" t="s">
        <v>4</v>
      </c>
      <c r="J10978">
        <v>90.86</v>
      </c>
    </row>
    <row r="10979" spans="1:10" x14ac:dyDescent="0.2">
      <c r="A10979" t="s">
        <v>11143</v>
      </c>
      <c r="B10979" t="s">
        <v>35469</v>
      </c>
      <c r="I10979" t="s">
        <v>3</v>
      </c>
      <c r="J10979">
        <v>168.49</v>
      </c>
    </row>
    <row r="10980" spans="1:10" x14ac:dyDescent="0.2">
      <c r="A10980" t="s">
        <v>11144</v>
      </c>
      <c r="B10980" t="s">
        <v>35469</v>
      </c>
      <c r="I10980" t="s">
        <v>3</v>
      </c>
      <c r="J10980">
        <v>161.88</v>
      </c>
    </row>
    <row r="10981" spans="1:10" x14ac:dyDescent="0.2">
      <c r="A10981" t="s">
        <v>11145</v>
      </c>
      <c r="B10981" t="s">
        <v>35470</v>
      </c>
      <c r="I10981" t="s">
        <v>3</v>
      </c>
      <c r="J10981">
        <v>44.28</v>
      </c>
    </row>
    <row r="10982" spans="1:10" x14ac:dyDescent="0.2">
      <c r="A10982" t="s">
        <v>11146</v>
      </c>
      <c r="B10982" t="s">
        <v>35470</v>
      </c>
      <c r="I10982" t="s">
        <v>3</v>
      </c>
      <c r="J10982">
        <v>39.17</v>
      </c>
    </row>
    <row r="10983" spans="1:10" x14ac:dyDescent="0.2">
      <c r="A10983" t="s">
        <v>11147</v>
      </c>
      <c r="B10983" t="s">
        <v>35471</v>
      </c>
      <c r="I10983" t="s">
        <v>3</v>
      </c>
      <c r="J10983">
        <v>40.49</v>
      </c>
    </row>
    <row r="10984" spans="1:10" x14ac:dyDescent="0.2">
      <c r="A10984" t="s">
        <v>11148</v>
      </c>
      <c r="B10984" t="s">
        <v>35471</v>
      </c>
      <c r="I10984" t="s">
        <v>3</v>
      </c>
      <c r="J10984">
        <v>35.880000000000003</v>
      </c>
    </row>
    <row r="10985" spans="1:10" x14ac:dyDescent="0.2">
      <c r="A10985" t="s">
        <v>11149</v>
      </c>
      <c r="B10985" t="s">
        <v>35472</v>
      </c>
      <c r="I10985" t="s">
        <v>3</v>
      </c>
      <c r="J10985">
        <v>59.26</v>
      </c>
    </row>
    <row r="10986" spans="1:10" x14ac:dyDescent="0.2">
      <c r="A10986" t="s">
        <v>11150</v>
      </c>
      <c r="B10986" t="s">
        <v>35472</v>
      </c>
      <c r="I10986" t="s">
        <v>3</v>
      </c>
      <c r="J10986">
        <v>52.75</v>
      </c>
    </row>
    <row r="10987" spans="1:10" x14ac:dyDescent="0.2">
      <c r="A10987" t="s">
        <v>11151</v>
      </c>
      <c r="B10987" t="s">
        <v>35473</v>
      </c>
      <c r="I10987" t="s">
        <v>3</v>
      </c>
      <c r="J10987">
        <v>63.8</v>
      </c>
    </row>
    <row r="10988" spans="1:10" x14ac:dyDescent="0.2">
      <c r="A10988" t="s">
        <v>11152</v>
      </c>
      <c r="B10988" t="s">
        <v>35473</v>
      </c>
      <c r="I10988" t="s">
        <v>3</v>
      </c>
      <c r="J10988">
        <v>56.79</v>
      </c>
    </row>
    <row r="10989" spans="1:10" x14ac:dyDescent="0.2">
      <c r="A10989" t="s">
        <v>11153</v>
      </c>
      <c r="B10989" t="s">
        <v>35474</v>
      </c>
      <c r="I10989" t="s">
        <v>3</v>
      </c>
      <c r="J10989">
        <v>59.11</v>
      </c>
    </row>
    <row r="10990" spans="1:10" x14ac:dyDescent="0.2">
      <c r="A10990" t="s">
        <v>11154</v>
      </c>
      <c r="B10990" t="s">
        <v>35474</v>
      </c>
      <c r="I10990" t="s">
        <v>3</v>
      </c>
      <c r="J10990">
        <v>52.02</v>
      </c>
    </row>
    <row r="10991" spans="1:10" x14ac:dyDescent="0.2">
      <c r="A10991" t="s">
        <v>11155</v>
      </c>
      <c r="B10991" t="s">
        <v>35475</v>
      </c>
      <c r="I10991" t="s">
        <v>3</v>
      </c>
      <c r="J10991">
        <v>54.43</v>
      </c>
    </row>
    <row r="10992" spans="1:10" x14ac:dyDescent="0.2">
      <c r="A10992" t="s">
        <v>11156</v>
      </c>
      <c r="B10992" t="s">
        <v>35475</v>
      </c>
      <c r="I10992" t="s">
        <v>3</v>
      </c>
      <c r="J10992">
        <v>47.97</v>
      </c>
    </row>
    <row r="10993" spans="1:10" x14ac:dyDescent="0.2">
      <c r="A10993" t="s">
        <v>11157</v>
      </c>
      <c r="B10993" t="s">
        <v>35476</v>
      </c>
      <c r="I10993" t="s">
        <v>4</v>
      </c>
      <c r="J10993">
        <v>20.92</v>
      </c>
    </row>
    <row r="10994" spans="1:10" x14ac:dyDescent="0.2">
      <c r="A10994" t="s">
        <v>11158</v>
      </c>
      <c r="B10994" t="s">
        <v>35476</v>
      </c>
      <c r="I10994" t="s">
        <v>4</v>
      </c>
      <c r="J10994">
        <v>18.29</v>
      </c>
    </row>
    <row r="10995" spans="1:10" x14ac:dyDescent="0.2">
      <c r="A10995" t="s">
        <v>11159</v>
      </c>
      <c r="B10995" t="s">
        <v>35477</v>
      </c>
      <c r="I10995" t="s">
        <v>4</v>
      </c>
      <c r="J10995">
        <v>28.51</v>
      </c>
    </row>
    <row r="10996" spans="1:10" x14ac:dyDescent="0.2">
      <c r="A10996" t="s">
        <v>11160</v>
      </c>
      <c r="B10996" t="s">
        <v>35477</v>
      </c>
      <c r="I10996" t="s">
        <v>4</v>
      </c>
      <c r="J10996">
        <v>25.35</v>
      </c>
    </row>
    <row r="10997" spans="1:10" x14ac:dyDescent="0.2">
      <c r="A10997" t="s">
        <v>11161</v>
      </c>
      <c r="B10997" t="s">
        <v>35478</v>
      </c>
      <c r="I10997" t="s">
        <v>4</v>
      </c>
      <c r="J10997">
        <v>16.91</v>
      </c>
    </row>
    <row r="10998" spans="1:10" x14ac:dyDescent="0.2">
      <c r="A10998" t="s">
        <v>11162</v>
      </c>
      <c r="B10998" t="s">
        <v>35478</v>
      </c>
      <c r="I10998" t="s">
        <v>4</v>
      </c>
      <c r="J10998">
        <v>14.72</v>
      </c>
    </row>
    <row r="10999" spans="1:10" x14ac:dyDescent="0.2">
      <c r="A10999" t="s">
        <v>11163</v>
      </c>
      <c r="B10999" t="s">
        <v>35479</v>
      </c>
      <c r="I10999" t="s">
        <v>3</v>
      </c>
      <c r="J10999">
        <v>40.57</v>
      </c>
    </row>
    <row r="11000" spans="1:10" x14ac:dyDescent="0.2">
      <c r="A11000" t="s">
        <v>11164</v>
      </c>
      <c r="B11000" t="s">
        <v>35479</v>
      </c>
      <c r="I11000" t="s">
        <v>3</v>
      </c>
      <c r="J11000">
        <v>36.090000000000003</v>
      </c>
    </row>
    <row r="11001" spans="1:10" x14ac:dyDescent="0.2">
      <c r="A11001" t="s">
        <v>11165</v>
      </c>
      <c r="B11001" t="s">
        <v>35480</v>
      </c>
      <c r="I11001" t="s">
        <v>3</v>
      </c>
      <c r="J11001">
        <v>70.86</v>
      </c>
    </row>
    <row r="11002" spans="1:10" x14ac:dyDescent="0.2">
      <c r="A11002" t="s">
        <v>11166</v>
      </c>
      <c r="B11002" t="s">
        <v>35480</v>
      </c>
      <c r="I11002" t="s">
        <v>3</v>
      </c>
      <c r="J11002">
        <v>63.28</v>
      </c>
    </row>
    <row r="11003" spans="1:10" x14ac:dyDescent="0.2">
      <c r="A11003" t="s">
        <v>11167</v>
      </c>
      <c r="B11003" t="s">
        <v>35481</v>
      </c>
      <c r="I11003" t="s">
        <v>4</v>
      </c>
      <c r="J11003">
        <v>18.010000000000002</v>
      </c>
    </row>
    <row r="11004" spans="1:10" x14ac:dyDescent="0.2">
      <c r="A11004" t="s">
        <v>11168</v>
      </c>
      <c r="B11004" t="s">
        <v>35481</v>
      </c>
      <c r="I11004" t="s">
        <v>4</v>
      </c>
      <c r="J11004">
        <v>15.69</v>
      </c>
    </row>
    <row r="11005" spans="1:10" x14ac:dyDescent="0.2">
      <c r="A11005" t="s">
        <v>11169</v>
      </c>
      <c r="B11005" t="s">
        <v>35482</v>
      </c>
      <c r="I11005" t="s">
        <v>4</v>
      </c>
      <c r="J11005">
        <v>19.95</v>
      </c>
    </row>
    <row r="11006" spans="1:10" x14ac:dyDescent="0.2">
      <c r="A11006" t="s">
        <v>11170</v>
      </c>
      <c r="B11006" t="s">
        <v>35482</v>
      </c>
      <c r="I11006" t="s">
        <v>4</v>
      </c>
      <c r="J11006">
        <v>17.47</v>
      </c>
    </row>
    <row r="11007" spans="1:10" x14ac:dyDescent="0.2">
      <c r="A11007" t="s">
        <v>11171</v>
      </c>
      <c r="B11007" t="s">
        <v>35483</v>
      </c>
      <c r="I11007" t="s">
        <v>4</v>
      </c>
      <c r="J11007">
        <v>33.200000000000003</v>
      </c>
    </row>
    <row r="11008" spans="1:10" x14ac:dyDescent="0.2">
      <c r="A11008" t="s">
        <v>11172</v>
      </c>
      <c r="B11008" t="s">
        <v>35483</v>
      </c>
      <c r="I11008" t="s">
        <v>4</v>
      </c>
      <c r="J11008">
        <v>29.24</v>
      </c>
    </row>
    <row r="11009" spans="1:10" x14ac:dyDescent="0.2">
      <c r="A11009" t="s">
        <v>11173</v>
      </c>
      <c r="B11009" t="s">
        <v>35484</v>
      </c>
      <c r="I11009" t="s">
        <v>3</v>
      </c>
      <c r="J11009">
        <v>21.03</v>
      </c>
    </row>
    <row r="11010" spans="1:10" x14ac:dyDescent="0.2">
      <c r="A11010" t="s">
        <v>11174</v>
      </c>
      <c r="B11010" t="s">
        <v>35484</v>
      </c>
      <c r="I11010" t="s">
        <v>3</v>
      </c>
      <c r="J11010">
        <v>18.71</v>
      </c>
    </row>
    <row r="11011" spans="1:10" x14ac:dyDescent="0.2">
      <c r="A11011" t="s">
        <v>11175</v>
      </c>
      <c r="B11011" t="s">
        <v>35485</v>
      </c>
      <c r="I11011" t="s">
        <v>3</v>
      </c>
      <c r="J11011">
        <v>25.62</v>
      </c>
    </row>
    <row r="11012" spans="1:10" x14ac:dyDescent="0.2">
      <c r="A11012" t="s">
        <v>11176</v>
      </c>
      <c r="B11012" t="s">
        <v>35485</v>
      </c>
      <c r="I11012" t="s">
        <v>3</v>
      </c>
      <c r="J11012">
        <v>22.94</v>
      </c>
    </row>
    <row r="11013" spans="1:10" x14ac:dyDescent="0.2">
      <c r="A11013" t="s">
        <v>11177</v>
      </c>
      <c r="B11013" t="s">
        <v>35486</v>
      </c>
      <c r="I11013" t="s">
        <v>3</v>
      </c>
      <c r="J11013">
        <v>30.2</v>
      </c>
    </row>
    <row r="11014" spans="1:10" x14ac:dyDescent="0.2">
      <c r="A11014" t="s">
        <v>11178</v>
      </c>
      <c r="B11014" t="s">
        <v>35486</v>
      </c>
      <c r="I11014" t="s">
        <v>3</v>
      </c>
      <c r="J11014">
        <v>27.16</v>
      </c>
    </row>
    <row r="11015" spans="1:10" x14ac:dyDescent="0.2">
      <c r="A11015" t="s">
        <v>11179</v>
      </c>
      <c r="B11015" t="s">
        <v>35487</v>
      </c>
      <c r="I11015" t="s">
        <v>3</v>
      </c>
      <c r="J11015">
        <v>34.79</v>
      </c>
    </row>
    <row r="11016" spans="1:10" x14ac:dyDescent="0.2">
      <c r="A11016" t="s">
        <v>11180</v>
      </c>
      <c r="B11016" t="s">
        <v>35487</v>
      </c>
      <c r="I11016" t="s">
        <v>3</v>
      </c>
      <c r="J11016">
        <v>31.38</v>
      </c>
    </row>
    <row r="11017" spans="1:10" x14ac:dyDescent="0.2">
      <c r="A11017" t="s">
        <v>11181</v>
      </c>
      <c r="B11017" t="s">
        <v>35488</v>
      </c>
      <c r="I11017" t="s">
        <v>3</v>
      </c>
      <c r="J11017">
        <v>39.380000000000003</v>
      </c>
    </row>
    <row r="11018" spans="1:10" x14ac:dyDescent="0.2">
      <c r="A11018" t="s">
        <v>11182</v>
      </c>
      <c r="B11018" t="s">
        <v>35488</v>
      </c>
      <c r="I11018" t="s">
        <v>3</v>
      </c>
      <c r="J11018">
        <v>35.6</v>
      </c>
    </row>
    <row r="11019" spans="1:10" x14ac:dyDescent="0.2">
      <c r="A11019" t="s">
        <v>11183</v>
      </c>
      <c r="B11019" t="s">
        <v>35489</v>
      </c>
      <c r="I11019" t="s">
        <v>3</v>
      </c>
      <c r="J11019">
        <v>43.96</v>
      </c>
    </row>
    <row r="11020" spans="1:10" x14ac:dyDescent="0.2">
      <c r="A11020" t="s">
        <v>11184</v>
      </c>
      <c r="B11020" t="s">
        <v>35489</v>
      </c>
      <c r="I11020" t="s">
        <v>3</v>
      </c>
      <c r="J11020">
        <v>39.82</v>
      </c>
    </row>
    <row r="11021" spans="1:10" x14ac:dyDescent="0.2">
      <c r="A11021" t="s">
        <v>11185</v>
      </c>
      <c r="B11021" t="s">
        <v>35490</v>
      </c>
      <c r="I11021" t="s">
        <v>3</v>
      </c>
      <c r="J11021">
        <v>48.55</v>
      </c>
    </row>
    <row r="11022" spans="1:10" x14ac:dyDescent="0.2">
      <c r="A11022" t="s">
        <v>11186</v>
      </c>
      <c r="B11022" t="s">
        <v>35490</v>
      </c>
      <c r="I11022" t="s">
        <v>3</v>
      </c>
      <c r="J11022">
        <v>44.04</v>
      </c>
    </row>
    <row r="11023" spans="1:10" x14ac:dyDescent="0.2">
      <c r="A11023" t="s">
        <v>11187</v>
      </c>
      <c r="B11023" t="s">
        <v>35491</v>
      </c>
      <c r="I11023" t="s">
        <v>3</v>
      </c>
      <c r="J11023">
        <v>57.72</v>
      </c>
    </row>
    <row r="11024" spans="1:10" x14ac:dyDescent="0.2">
      <c r="A11024" t="s">
        <v>11188</v>
      </c>
      <c r="B11024" t="s">
        <v>35491</v>
      </c>
      <c r="I11024" t="s">
        <v>3</v>
      </c>
      <c r="J11024">
        <v>52.49</v>
      </c>
    </row>
    <row r="11025" spans="1:10" x14ac:dyDescent="0.2">
      <c r="A11025" t="s">
        <v>11189</v>
      </c>
      <c r="B11025" t="s">
        <v>35492</v>
      </c>
      <c r="I11025" t="s">
        <v>3</v>
      </c>
      <c r="J11025">
        <v>66.900000000000006</v>
      </c>
    </row>
    <row r="11026" spans="1:10" x14ac:dyDescent="0.2">
      <c r="A11026" t="s">
        <v>11190</v>
      </c>
      <c r="B11026" t="s">
        <v>35492</v>
      </c>
      <c r="I11026" t="s">
        <v>3</v>
      </c>
      <c r="J11026">
        <v>60.93</v>
      </c>
    </row>
    <row r="11027" spans="1:10" x14ac:dyDescent="0.2">
      <c r="A11027" t="s">
        <v>11191</v>
      </c>
      <c r="B11027" t="s">
        <v>35493</v>
      </c>
      <c r="I11027" t="s">
        <v>3</v>
      </c>
      <c r="J11027">
        <v>71.48</v>
      </c>
    </row>
    <row r="11028" spans="1:10" x14ac:dyDescent="0.2">
      <c r="A11028" t="s">
        <v>11192</v>
      </c>
      <c r="B11028" t="s">
        <v>35493</v>
      </c>
      <c r="I11028" t="s">
        <v>3</v>
      </c>
      <c r="J11028">
        <v>65.150000000000006</v>
      </c>
    </row>
    <row r="11029" spans="1:10" x14ac:dyDescent="0.2">
      <c r="A11029" t="s">
        <v>11193</v>
      </c>
      <c r="B11029" t="s">
        <v>35494</v>
      </c>
      <c r="I11029" t="s">
        <v>3</v>
      </c>
      <c r="J11029">
        <v>85.24</v>
      </c>
    </row>
    <row r="11030" spans="1:10" x14ac:dyDescent="0.2">
      <c r="A11030" t="s">
        <v>11194</v>
      </c>
      <c r="B11030" t="s">
        <v>35494</v>
      </c>
      <c r="I11030" t="s">
        <v>3</v>
      </c>
      <c r="J11030">
        <v>77.819999999999993</v>
      </c>
    </row>
    <row r="11031" spans="1:10" x14ac:dyDescent="0.2">
      <c r="A11031" t="s">
        <v>11195</v>
      </c>
      <c r="B11031" t="s">
        <v>35495</v>
      </c>
      <c r="I11031" t="s">
        <v>3</v>
      </c>
      <c r="J11031">
        <v>61.59</v>
      </c>
    </row>
    <row r="11032" spans="1:10" x14ac:dyDescent="0.2">
      <c r="A11032" t="s">
        <v>11196</v>
      </c>
      <c r="B11032" t="s">
        <v>35495</v>
      </c>
      <c r="I11032" t="s">
        <v>3</v>
      </c>
      <c r="J11032">
        <v>54.54</v>
      </c>
    </row>
    <row r="11033" spans="1:10" x14ac:dyDescent="0.2">
      <c r="A11033" t="s">
        <v>11197</v>
      </c>
      <c r="B11033" t="s">
        <v>35496</v>
      </c>
      <c r="I11033" t="s">
        <v>3</v>
      </c>
      <c r="J11033">
        <v>107.07</v>
      </c>
    </row>
    <row r="11034" spans="1:10" x14ac:dyDescent="0.2">
      <c r="A11034" t="s">
        <v>11198</v>
      </c>
      <c r="B11034" t="s">
        <v>35496</v>
      </c>
      <c r="I11034" t="s">
        <v>3</v>
      </c>
      <c r="J11034">
        <v>99.26</v>
      </c>
    </row>
    <row r="11035" spans="1:10" x14ac:dyDescent="0.2">
      <c r="A11035" t="s">
        <v>11199</v>
      </c>
      <c r="B11035" t="s">
        <v>35497</v>
      </c>
      <c r="I11035" t="s">
        <v>3</v>
      </c>
      <c r="J11035">
        <v>120.04</v>
      </c>
    </row>
    <row r="11036" spans="1:10" x14ac:dyDescent="0.2">
      <c r="A11036" t="s">
        <v>11200</v>
      </c>
      <c r="B11036" t="s">
        <v>35497</v>
      </c>
      <c r="I11036" t="s">
        <v>3</v>
      </c>
      <c r="J11036">
        <v>111.32</v>
      </c>
    </row>
    <row r="11037" spans="1:10" x14ac:dyDescent="0.2">
      <c r="A11037" t="s">
        <v>11201</v>
      </c>
      <c r="B11037" t="s">
        <v>35498</v>
      </c>
      <c r="I11037" t="s">
        <v>3</v>
      </c>
      <c r="J11037">
        <v>14.4</v>
      </c>
    </row>
    <row r="11038" spans="1:10" x14ac:dyDescent="0.2">
      <c r="A11038" t="s">
        <v>11202</v>
      </c>
      <c r="B11038" t="s">
        <v>35498</v>
      </c>
      <c r="I11038" t="s">
        <v>3</v>
      </c>
      <c r="J11038">
        <v>13</v>
      </c>
    </row>
    <row r="11039" spans="1:10" x14ac:dyDescent="0.2">
      <c r="A11039" t="s">
        <v>11203</v>
      </c>
      <c r="B11039" t="s">
        <v>35499</v>
      </c>
      <c r="I11039" t="s">
        <v>3</v>
      </c>
      <c r="J11039">
        <v>78.400000000000006</v>
      </c>
    </row>
    <row r="11040" spans="1:10" x14ac:dyDescent="0.2">
      <c r="A11040" t="s">
        <v>11204</v>
      </c>
      <c r="B11040" t="s">
        <v>35499</v>
      </c>
      <c r="I11040" t="s">
        <v>3</v>
      </c>
      <c r="J11040">
        <v>70.05</v>
      </c>
    </row>
    <row r="11041" spans="1:10" x14ac:dyDescent="0.2">
      <c r="A11041" t="s">
        <v>11205</v>
      </c>
      <c r="B11041" t="s">
        <v>35500</v>
      </c>
      <c r="I11041" t="s">
        <v>3</v>
      </c>
      <c r="J11041">
        <v>76.59</v>
      </c>
    </row>
    <row r="11042" spans="1:10" x14ac:dyDescent="0.2">
      <c r="A11042" t="s">
        <v>11206</v>
      </c>
      <c r="B11042" t="s">
        <v>35500</v>
      </c>
      <c r="I11042" t="s">
        <v>3</v>
      </c>
      <c r="J11042">
        <v>68.83</v>
      </c>
    </row>
    <row r="11043" spans="1:10" x14ac:dyDescent="0.2">
      <c r="A11043" t="s">
        <v>11207</v>
      </c>
      <c r="B11043" t="s">
        <v>35501</v>
      </c>
      <c r="I11043" t="s">
        <v>3</v>
      </c>
      <c r="J11043">
        <v>70.760000000000005</v>
      </c>
    </row>
    <row r="11044" spans="1:10" x14ac:dyDescent="0.2">
      <c r="A11044" t="s">
        <v>11208</v>
      </c>
      <c r="B11044" t="s">
        <v>35501</v>
      </c>
      <c r="I11044" t="s">
        <v>3</v>
      </c>
      <c r="J11044">
        <v>63.48</v>
      </c>
    </row>
    <row r="11045" spans="1:10" x14ac:dyDescent="0.2">
      <c r="A11045" t="s">
        <v>11209</v>
      </c>
      <c r="B11045" t="s">
        <v>35502</v>
      </c>
      <c r="I11045" t="s">
        <v>3</v>
      </c>
      <c r="J11045">
        <v>44.09</v>
      </c>
    </row>
    <row r="11046" spans="1:10" x14ac:dyDescent="0.2">
      <c r="A11046" t="s">
        <v>11210</v>
      </c>
      <c r="B11046" t="s">
        <v>35502</v>
      </c>
      <c r="I11046" t="s">
        <v>3</v>
      </c>
      <c r="J11046">
        <v>39.69</v>
      </c>
    </row>
    <row r="11047" spans="1:10" x14ac:dyDescent="0.2">
      <c r="A11047" t="s">
        <v>11211</v>
      </c>
      <c r="B11047" t="s">
        <v>35503</v>
      </c>
      <c r="I11047" t="s">
        <v>3</v>
      </c>
      <c r="J11047">
        <v>125.03</v>
      </c>
    </row>
    <row r="11048" spans="1:10" x14ac:dyDescent="0.2">
      <c r="A11048" t="s">
        <v>11212</v>
      </c>
      <c r="B11048" t="s">
        <v>35503</v>
      </c>
      <c r="I11048" t="s">
        <v>3</v>
      </c>
      <c r="J11048">
        <v>111.95</v>
      </c>
    </row>
    <row r="11049" spans="1:10" x14ac:dyDescent="0.2">
      <c r="A11049" t="s">
        <v>11213</v>
      </c>
      <c r="B11049" t="s">
        <v>35504</v>
      </c>
      <c r="I11049" t="s">
        <v>3</v>
      </c>
      <c r="J11049">
        <v>122.7</v>
      </c>
    </row>
    <row r="11050" spans="1:10" x14ac:dyDescent="0.2">
      <c r="A11050" t="s">
        <v>11214</v>
      </c>
      <c r="B11050" t="s">
        <v>35504</v>
      </c>
      <c r="I11050" t="s">
        <v>3</v>
      </c>
      <c r="J11050">
        <v>109.53</v>
      </c>
    </row>
    <row r="11051" spans="1:10" x14ac:dyDescent="0.2">
      <c r="A11051" t="s">
        <v>11215</v>
      </c>
      <c r="B11051" t="s">
        <v>35505</v>
      </c>
      <c r="I11051" t="s">
        <v>3</v>
      </c>
      <c r="J11051">
        <v>125.03</v>
      </c>
    </row>
    <row r="11052" spans="1:10" x14ac:dyDescent="0.2">
      <c r="A11052" t="s">
        <v>11216</v>
      </c>
      <c r="B11052" t="s">
        <v>35505</v>
      </c>
      <c r="I11052" t="s">
        <v>3</v>
      </c>
      <c r="J11052">
        <v>111.95</v>
      </c>
    </row>
    <row r="11053" spans="1:10" x14ac:dyDescent="0.2">
      <c r="A11053" t="s">
        <v>11217</v>
      </c>
      <c r="B11053" t="s">
        <v>35506</v>
      </c>
      <c r="I11053" t="s">
        <v>3</v>
      </c>
      <c r="J11053">
        <v>122.7</v>
      </c>
    </row>
    <row r="11054" spans="1:10" x14ac:dyDescent="0.2">
      <c r="A11054" t="s">
        <v>11218</v>
      </c>
      <c r="B11054" t="s">
        <v>35506</v>
      </c>
      <c r="I11054" t="s">
        <v>3</v>
      </c>
      <c r="J11054">
        <v>109.53</v>
      </c>
    </row>
    <row r="11055" spans="1:10" x14ac:dyDescent="0.2">
      <c r="A11055" t="s">
        <v>11219</v>
      </c>
      <c r="B11055" t="s">
        <v>35507</v>
      </c>
      <c r="I11055" t="s">
        <v>3</v>
      </c>
      <c r="J11055">
        <v>61.75</v>
      </c>
    </row>
    <row r="11056" spans="1:10" x14ac:dyDescent="0.2">
      <c r="A11056" t="s">
        <v>11220</v>
      </c>
      <c r="B11056" t="s">
        <v>35507</v>
      </c>
      <c r="I11056" t="s">
        <v>3</v>
      </c>
      <c r="J11056">
        <v>54.03</v>
      </c>
    </row>
    <row r="11057" spans="1:10" x14ac:dyDescent="0.2">
      <c r="A11057" t="s">
        <v>11221</v>
      </c>
      <c r="B11057" t="s">
        <v>35508</v>
      </c>
      <c r="I11057" t="s">
        <v>4</v>
      </c>
      <c r="J11057">
        <v>31.68</v>
      </c>
    </row>
    <row r="11058" spans="1:10" x14ac:dyDescent="0.2">
      <c r="A11058" t="s">
        <v>11222</v>
      </c>
      <c r="B11058" t="s">
        <v>35508</v>
      </c>
      <c r="I11058" t="s">
        <v>4</v>
      </c>
      <c r="J11058">
        <v>27.82</v>
      </c>
    </row>
    <row r="11059" spans="1:10" x14ac:dyDescent="0.2">
      <c r="A11059" t="s">
        <v>11223</v>
      </c>
      <c r="B11059" t="s">
        <v>35509</v>
      </c>
      <c r="I11059" t="s">
        <v>4</v>
      </c>
      <c r="J11059">
        <v>77.58</v>
      </c>
    </row>
    <row r="11060" spans="1:10" x14ac:dyDescent="0.2">
      <c r="A11060" t="s">
        <v>11224</v>
      </c>
      <c r="B11060" t="s">
        <v>35509</v>
      </c>
      <c r="I11060" t="s">
        <v>4</v>
      </c>
      <c r="J11060">
        <v>67.900000000000006</v>
      </c>
    </row>
    <row r="11061" spans="1:10" x14ac:dyDescent="0.2">
      <c r="A11061" t="s">
        <v>11225</v>
      </c>
      <c r="B11061" t="s">
        <v>35510</v>
      </c>
      <c r="I11061" t="s">
        <v>4</v>
      </c>
      <c r="J11061">
        <v>24</v>
      </c>
    </row>
    <row r="11062" spans="1:10" x14ac:dyDescent="0.2">
      <c r="A11062" t="s">
        <v>11226</v>
      </c>
      <c r="B11062" t="s">
        <v>35510</v>
      </c>
      <c r="I11062" t="s">
        <v>4</v>
      </c>
      <c r="J11062">
        <v>21.27</v>
      </c>
    </row>
    <row r="11063" spans="1:10" x14ac:dyDescent="0.2">
      <c r="A11063" t="s">
        <v>11227</v>
      </c>
      <c r="B11063" t="s">
        <v>35511</v>
      </c>
      <c r="I11063" t="s">
        <v>4</v>
      </c>
      <c r="J11063">
        <v>28.51</v>
      </c>
    </row>
    <row r="11064" spans="1:10" x14ac:dyDescent="0.2">
      <c r="A11064" t="s">
        <v>11228</v>
      </c>
      <c r="B11064" t="s">
        <v>35511</v>
      </c>
      <c r="I11064" t="s">
        <v>4</v>
      </c>
      <c r="J11064">
        <v>25.27</v>
      </c>
    </row>
    <row r="11065" spans="1:10" x14ac:dyDescent="0.2">
      <c r="A11065" t="s">
        <v>11229</v>
      </c>
      <c r="B11065" t="s">
        <v>35512</v>
      </c>
      <c r="I11065" t="s">
        <v>4</v>
      </c>
      <c r="J11065">
        <v>38.56</v>
      </c>
    </row>
    <row r="11066" spans="1:10" x14ac:dyDescent="0.2">
      <c r="A11066" t="s">
        <v>11230</v>
      </c>
      <c r="B11066" t="s">
        <v>35512</v>
      </c>
      <c r="I11066" t="s">
        <v>4</v>
      </c>
      <c r="J11066">
        <v>34.369999999999997</v>
      </c>
    </row>
    <row r="11067" spans="1:10" x14ac:dyDescent="0.2">
      <c r="A11067" t="s">
        <v>11231</v>
      </c>
      <c r="B11067" t="s">
        <v>35513</v>
      </c>
      <c r="I11067" t="s">
        <v>4</v>
      </c>
      <c r="J11067">
        <v>65.680000000000007</v>
      </c>
    </row>
    <row r="11068" spans="1:10" x14ac:dyDescent="0.2">
      <c r="A11068" t="s">
        <v>11232</v>
      </c>
      <c r="B11068" t="s">
        <v>35513</v>
      </c>
      <c r="I11068" t="s">
        <v>4</v>
      </c>
      <c r="J11068">
        <v>57.94</v>
      </c>
    </row>
    <row r="11069" spans="1:10" x14ac:dyDescent="0.2">
      <c r="A11069" t="s">
        <v>11233</v>
      </c>
      <c r="B11069" t="s">
        <v>35514</v>
      </c>
      <c r="I11069" t="s">
        <v>4</v>
      </c>
      <c r="J11069">
        <v>33.479999999999997</v>
      </c>
    </row>
    <row r="11070" spans="1:10" x14ac:dyDescent="0.2">
      <c r="A11070" t="s">
        <v>11234</v>
      </c>
      <c r="B11070" t="s">
        <v>35514</v>
      </c>
      <c r="I11070" t="s">
        <v>4</v>
      </c>
      <c r="J11070">
        <v>30.17</v>
      </c>
    </row>
    <row r="11071" spans="1:10" x14ac:dyDescent="0.2">
      <c r="A11071" t="s">
        <v>27832</v>
      </c>
      <c r="B11071" t="s">
        <v>35515</v>
      </c>
      <c r="I11071" t="s">
        <v>3</v>
      </c>
      <c r="J11071">
        <v>103.96</v>
      </c>
    </row>
    <row r="11072" spans="1:10" x14ac:dyDescent="0.2">
      <c r="A11072" t="s">
        <v>27833</v>
      </c>
      <c r="B11072" t="s">
        <v>35515</v>
      </c>
      <c r="I11072" t="s">
        <v>3</v>
      </c>
      <c r="J11072">
        <v>96.26</v>
      </c>
    </row>
    <row r="11073" spans="1:10" x14ac:dyDescent="0.2">
      <c r="A11073" t="s">
        <v>27834</v>
      </c>
      <c r="B11073" t="s">
        <v>35516</v>
      </c>
      <c r="I11073" t="s">
        <v>3</v>
      </c>
      <c r="J11073">
        <v>114.88</v>
      </c>
    </row>
    <row r="11074" spans="1:10" x14ac:dyDescent="0.2">
      <c r="A11074" t="s">
        <v>27835</v>
      </c>
      <c r="B11074" t="s">
        <v>35516</v>
      </c>
      <c r="I11074" t="s">
        <v>3</v>
      </c>
      <c r="J11074">
        <v>107.25</v>
      </c>
    </row>
    <row r="11075" spans="1:10" x14ac:dyDescent="0.2">
      <c r="A11075" t="s">
        <v>11235</v>
      </c>
      <c r="B11075" t="s">
        <v>35517</v>
      </c>
      <c r="I11075" t="s">
        <v>3</v>
      </c>
      <c r="J11075">
        <v>131.72</v>
      </c>
    </row>
    <row r="11076" spans="1:10" x14ac:dyDescent="0.2">
      <c r="A11076" t="s">
        <v>11236</v>
      </c>
      <c r="B11076" t="s">
        <v>35517</v>
      </c>
      <c r="I11076" t="s">
        <v>3</v>
      </c>
      <c r="J11076">
        <v>122.69</v>
      </c>
    </row>
    <row r="11077" spans="1:10" x14ac:dyDescent="0.2">
      <c r="A11077" t="s">
        <v>11237</v>
      </c>
      <c r="B11077" t="s">
        <v>35518</v>
      </c>
      <c r="I11077" t="s">
        <v>3</v>
      </c>
      <c r="J11077">
        <v>142.63999999999999</v>
      </c>
    </row>
    <row r="11078" spans="1:10" x14ac:dyDescent="0.2">
      <c r="A11078" t="s">
        <v>11238</v>
      </c>
      <c r="B11078" t="s">
        <v>35518</v>
      </c>
      <c r="I11078" t="s">
        <v>3</v>
      </c>
      <c r="J11078">
        <v>133.68</v>
      </c>
    </row>
    <row r="11079" spans="1:10" x14ac:dyDescent="0.2">
      <c r="A11079" t="s">
        <v>11239</v>
      </c>
      <c r="B11079" t="s">
        <v>35519</v>
      </c>
      <c r="I11079" t="s">
        <v>3</v>
      </c>
      <c r="J11079">
        <v>178.69</v>
      </c>
    </row>
    <row r="11080" spans="1:10" x14ac:dyDescent="0.2">
      <c r="A11080" t="s">
        <v>11240</v>
      </c>
      <c r="B11080" t="s">
        <v>35519</v>
      </c>
      <c r="I11080" t="s">
        <v>3</v>
      </c>
      <c r="J11080">
        <v>170.99</v>
      </c>
    </row>
    <row r="11081" spans="1:10" x14ac:dyDescent="0.2">
      <c r="A11081" t="s">
        <v>11241</v>
      </c>
      <c r="B11081" t="s">
        <v>35520</v>
      </c>
      <c r="I11081" t="s">
        <v>3</v>
      </c>
      <c r="J11081">
        <v>189.61</v>
      </c>
    </row>
    <row r="11082" spans="1:10" x14ac:dyDescent="0.2">
      <c r="A11082" t="s">
        <v>11242</v>
      </c>
      <c r="B11082" t="s">
        <v>35520</v>
      </c>
      <c r="I11082" t="s">
        <v>3</v>
      </c>
      <c r="J11082">
        <v>181.98</v>
      </c>
    </row>
    <row r="11083" spans="1:10" x14ac:dyDescent="0.2">
      <c r="A11083" t="s">
        <v>11243</v>
      </c>
      <c r="B11083" t="s">
        <v>35521</v>
      </c>
      <c r="I11083" t="s">
        <v>3</v>
      </c>
      <c r="J11083">
        <v>87.88</v>
      </c>
    </row>
    <row r="11084" spans="1:10" x14ac:dyDescent="0.2">
      <c r="A11084" t="s">
        <v>11244</v>
      </c>
      <c r="B11084" t="s">
        <v>35521</v>
      </c>
      <c r="I11084" t="s">
        <v>3</v>
      </c>
      <c r="J11084">
        <v>81.17</v>
      </c>
    </row>
    <row r="11085" spans="1:10" x14ac:dyDescent="0.2">
      <c r="A11085" t="s">
        <v>11245</v>
      </c>
      <c r="B11085" t="s">
        <v>35522</v>
      </c>
      <c r="I11085" t="s">
        <v>3</v>
      </c>
      <c r="J11085">
        <v>98.8</v>
      </c>
    </row>
    <row r="11086" spans="1:10" x14ac:dyDescent="0.2">
      <c r="A11086" t="s">
        <v>11246</v>
      </c>
      <c r="B11086" t="s">
        <v>35522</v>
      </c>
      <c r="I11086" t="s">
        <v>3</v>
      </c>
      <c r="J11086">
        <v>92.16</v>
      </c>
    </row>
    <row r="11087" spans="1:10" x14ac:dyDescent="0.2">
      <c r="A11087" t="s">
        <v>11247</v>
      </c>
      <c r="B11087" t="s">
        <v>35523</v>
      </c>
      <c r="I11087" t="s">
        <v>3</v>
      </c>
      <c r="J11087">
        <v>82.29</v>
      </c>
    </row>
    <row r="11088" spans="1:10" x14ac:dyDescent="0.2">
      <c r="A11088" t="s">
        <v>11248</v>
      </c>
      <c r="B11088" t="s">
        <v>35523</v>
      </c>
      <c r="I11088" t="s">
        <v>3</v>
      </c>
      <c r="J11088">
        <v>76.7</v>
      </c>
    </row>
    <row r="11089" spans="1:10" x14ac:dyDescent="0.2">
      <c r="A11089" t="s">
        <v>11249</v>
      </c>
      <c r="B11089" t="s">
        <v>35524</v>
      </c>
      <c r="I11089" t="s">
        <v>3</v>
      </c>
      <c r="J11089">
        <v>97.2</v>
      </c>
    </row>
    <row r="11090" spans="1:10" x14ac:dyDescent="0.2">
      <c r="A11090" t="s">
        <v>11250</v>
      </c>
      <c r="B11090" t="s">
        <v>35524</v>
      </c>
      <c r="I11090" t="s">
        <v>3</v>
      </c>
      <c r="J11090">
        <v>90.87</v>
      </c>
    </row>
    <row r="11091" spans="1:10" x14ac:dyDescent="0.2">
      <c r="A11091" t="s">
        <v>11251</v>
      </c>
      <c r="B11091" t="s">
        <v>35525</v>
      </c>
      <c r="I11091" t="s">
        <v>4</v>
      </c>
      <c r="J11091">
        <v>39.270000000000003</v>
      </c>
    </row>
    <row r="11092" spans="1:10" x14ac:dyDescent="0.2">
      <c r="A11092" t="s">
        <v>11252</v>
      </c>
      <c r="B11092" t="s">
        <v>35525</v>
      </c>
      <c r="I11092" t="s">
        <v>4</v>
      </c>
      <c r="J11092">
        <v>34.94</v>
      </c>
    </row>
    <row r="11093" spans="1:10" x14ac:dyDescent="0.2">
      <c r="A11093" t="s">
        <v>11253</v>
      </c>
      <c r="B11093" t="s">
        <v>35526</v>
      </c>
      <c r="I11093" t="s">
        <v>4</v>
      </c>
      <c r="J11093">
        <v>39.369999999999997</v>
      </c>
    </row>
    <row r="11094" spans="1:10" x14ac:dyDescent="0.2">
      <c r="A11094" t="s">
        <v>11254</v>
      </c>
      <c r="B11094" t="s">
        <v>35526</v>
      </c>
      <c r="I11094" t="s">
        <v>4</v>
      </c>
      <c r="J11094">
        <v>35.21</v>
      </c>
    </row>
    <row r="11095" spans="1:10" x14ac:dyDescent="0.2">
      <c r="A11095" t="s">
        <v>11255</v>
      </c>
      <c r="B11095" t="s">
        <v>35527</v>
      </c>
      <c r="I11095" t="s">
        <v>4</v>
      </c>
      <c r="J11095">
        <v>44.07</v>
      </c>
    </row>
    <row r="11096" spans="1:10" x14ac:dyDescent="0.2">
      <c r="A11096" t="s">
        <v>11256</v>
      </c>
      <c r="B11096" t="s">
        <v>35527</v>
      </c>
      <c r="I11096" t="s">
        <v>4</v>
      </c>
      <c r="J11096">
        <v>39.520000000000003</v>
      </c>
    </row>
    <row r="11097" spans="1:10" x14ac:dyDescent="0.2">
      <c r="A11097" t="s">
        <v>11257</v>
      </c>
      <c r="B11097" t="s">
        <v>35528</v>
      </c>
      <c r="I11097" t="s">
        <v>4</v>
      </c>
      <c r="J11097">
        <v>44.49</v>
      </c>
    </row>
    <row r="11098" spans="1:10" x14ac:dyDescent="0.2">
      <c r="A11098" t="s">
        <v>11258</v>
      </c>
      <c r="B11098" t="s">
        <v>35528</v>
      </c>
      <c r="I11098" t="s">
        <v>4</v>
      </c>
      <c r="J11098">
        <v>40.17</v>
      </c>
    </row>
    <row r="11099" spans="1:10" x14ac:dyDescent="0.2">
      <c r="A11099" t="s">
        <v>11259</v>
      </c>
      <c r="B11099" t="s">
        <v>35529</v>
      </c>
      <c r="I11099" t="s">
        <v>3</v>
      </c>
      <c r="J11099">
        <v>73.45</v>
      </c>
    </row>
    <row r="11100" spans="1:10" x14ac:dyDescent="0.2">
      <c r="A11100" t="s">
        <v>11260</v>
      </c>
      <c r="B11100" t="s">
        <v>35529</v>
      </c>
      <c r="I11100" t="s">
        <v>3</v>
      </c>
      <c r="J11100">
        <v>65.760000000000005</v>
      </c>
    </row>
    <row r="11101" spans="1:10" x14ac:dyDescent="0.2">
      <c r="A11101" t="s">
        <v>11261</v>
      </c>
      <c r="B11101" t="s">
        <v>35530</v>
      </c>
      <c r="I11101" t="s">
        <v>3</v>
      </c>
      <c r="J11101">
        <v>142.55000000000001</v>
      </c>
    </row>
    <row r="11102" spans="1:10" x14ac:dyDescent="0.2">
      <c r="A11102" t="s">
        <v>11262</v>
      </c>
      <c r="B11102" t="s">
        <v>35530</v>
      </c>
      <c r="I11102" t="s">
        <v>3</v>
      </c>
      <c r="J11102">
        <v>135.28</v>
      </c>
    </row>
    <row r="11103" spans="1:10" x14ac:dyDescent="0.2">
      <c r="A11103" t="s">
        <v>11263</v>
      </c>
      <c r="B11103" t="s">
        <v>35531</v>
      </c>
      <c r="I11103" t="s">
        <v>3</v>
      </c>
      <c r="J11103">
        <v>125.16</v>
      </c>
    </row>
    <row r="11104" spans="1:10" x14ac:dyDescent="0.2">
      <c r="A11104" t="s">
        <v>11264</v>
      </c>
      <c r="B11104" t="s">
        <v>35531</v>
      </c>
      <c r="I11104" t="s">
        <v>3</v>
      </c>
      <c r="J11104">
        <v>117.88</v>
      </c>
    </row>
    <row r="11105" spans="1:10" x14ac:dyDescent="0.2">
      <c r="A11105" t="s">
        <v>27836</v>
      </c>
      <c r="B11105" t="s">
        <v>35532</v>
      </c>
      <c r="I11105" t="s">
        <v>3</v>
      </c>
      <c r="J11105">
        <v>165.23</v>
      </c>
    </row>
    <row r="11106" spans="1:10" x14ac:dyDescent="0.2">
      <c r="A11106" t="s">
        <v>27837</v>
      </c>
      <c r="B11106" t="s">
        <v>35532</v>
      </c>
      <c r="I11106" t="s">
        <v>3</v>
      </c>
      <c r="J11106">
        <v>157.96</v>
      </c>
    </row>
    <row r="11107" spans="1:10" x14ac:dyDescent="0.2">
      <c r="A11107" t="s">
        <v>27838</v>
      </c>
      <c r="B11107" t="s">
        <v>35533</v>
      </c>
      <c r="I11107" t="s">
        <v>3</v>
      </c>
      <c r="J11107">
        <v>148.62</v>
      </c>
    </row>
    <row r="11108" spans="1:10" x14ac:dyDescent="0.2">
      <c r="A11108" t="s">
        <v>27839</v>
      </c>
      <c r="B11108" t="s">
        <v>35533</v>
      </c>
      <c r="I11108" t="s">
        <v>3</v>
      </c>
      <c r="J11108">
        <v>141.35</v>
      </c>
    </row>
    <row r="11109" spans="1:10" x14ac:dyDescent="0.2">
      <c r="A11109" t="s">
        <v>27840</v>
      </c>
      <c r="B11109" t="s">
        <v>35534</v>
      </c>
      <c r="I11109" t="s">
        <v>3</v>
      </c>
      <c r="J11109">
        <v>223.85</v>
      </c>
    </row>
    <row r="11110" spans="1:10" x14ac:dyDescent="0.2">
      <c r="A11110" t="s">
        <v>27841</v>
      </c>
      <c r="B11110" t="s">
        <v>35534</v>
      </c>
      <c r="I11110" t="s">
        <v>3</v>
      </c>
      <c r="J11110">
        <v>216.58</v>
      </c>
    </row>
    <row r="11111" spans="1:10" x14ac:dyDescent="0.2">
      <c r="A11111" t="s">
        <v>27842</v>
      </c>
      <c r="B11111" t="s">
        <v>35535</v>
      </c>
      <c r="I11111" t="s">
        <v>3</v>
      </c>
      <c r="J11111">
        <v>208.03</v>
      </c>
    </row>
    <row r="11112" spans="1:10" x14ac:dyDescent="0.2">
      <c r="A11112" t="s">
        <v>27843</v>
      </c>
      <c r="B11112" t="s">
        <v>35535</v>
      </c>
      <c r="I11112" t="s">
        <v>3</v>
      </c>
      <c r="J11112">
        <v>200.76</v>
      </c>
    </row>
    <row r="11113" spans="1:10" x14ac:dyDescent="0.2">
      <c r="A11113" t="s">
        <v>27844</v>
      </c>
      <c r="B11113" t="s">
        <v>35536</v>
      </c>
      <c r="I11113" t="s">
        <v>3</v>
      </c>
      <c r="J11113">
        <v>174.13</v>
      </c>
    </row>
    <row r="11114" spans="1:10" x14ac:dyDescent="0.2">
      <c r="A11114" t="s">
        <v>27845</v>
      </c>
      <c r="B11114" t="s">
        <v>35536</v>
      </c>
      <c r="I11114" t="s">
        <v>3</v>
      </c>
      <c r="J11114">
        <v>166.85</v>
      </c>
    </row>
    <row r="11115" spans="1:10" x14ac:dyDescent="0.2">
      <c r="A11115" t="s">
        <v>27846</v>
      </c>
      <c r="B11115" t="s">
        <v>35537</v>
      </c>
      <c r="I11115" t="s">
        <v>3</v>
      </c>
      <c r="J11115">
        <v>157.52000000000001</v>
      </c>
    </row>
    <row r="11116" spans="1:10" x14ac:dyDescent="0.2">
      <c r="A11116" t="s">
        <v>27847</v>
      </c>
      <c r="B11116" t="s">
        <v>35537</v>
      </c>
      <c r="I11116" t="s">
        <v>3</v>
      </c>
      <c r="J11116">
        <v>150.24</v>
      </c>
    </row>
    <row r="11117" spans="1:10" x14ac:dyDescent="0.2">
      <c r="A11117" t="s">
        <v>27848</v>
      </c>
      <c r="B11117" t="s">
        <v>35538</v>
      </c>
      <c r="I11117" t="s">
        <v>3</v>
      </c>
      <c r="J11117">
        <v>165</v>
      </c>
    </row>
    <row r="11118" spans="1:10" x14ac:dyDescent="0.2">
      <c r="A11118" t="s">
        <v>27849</v>
      </c>
      <c r="B11118" t="s">
        <v>35538</v>
      </c>
      <c r="I11118" t="s">
        <v>3</v>
      </c>
      <c r="J11118">
        <v>157.72</v>
      </c>
    </row>
    <row r="11119" spans="1:10" x14ac:dyDescent="0.2">
      <c r="A11119" t="s">
        <v>27850</v>
      </c>
      <c r="B11119" t="s">
        <v>35539</v>
      </c>
      <c r="I11119" t="s">
        <v>3</v>
      </c>
      <c r="J11119">
        <v>143.66</v>
      </c>
    </row>
    <row r="11120" spans="1:10" x14ac:dyDescent="0.2">
      <c r="A11120" t="s">
        <v>27851</v>
      </c>
      <c r="B11120" t="s">
        <v>35539</v>
      </c>
      <c r="I11120" t="s">
        <v>3</v>
      </c>
      <c r="J11120">
        <v>136.38</v>
      </c>
    </row>
    <row r="11121" spans="1:10" x14ac:dyDescent="0.2">
      <c r="A11121" t="s">
        <v>11265</v>
      </c>
      <c r="B11121" t="s">
        <v>35540</v>
      </c>
      <c r="I11121" t="s">
        <v>4</v>
      </c>
      <c r="J11121">
        <v>41.8</v>
      </c>
    </row>
    <row r="11122" spans="1:10" x14ac:dyDescent="0.2">
      <c r="A11122" t="s">
        <v>11266</v>
      </c>
      <c r="B11122" t="s">
        <v>35540</v>
      </c>
      <c r="I11122" t="s">
        <v>4</v>
      </c>
      <c r="J11122">
        <v>37.65</v>
      </c>
    </row>
    <row r="11123" spans="1:10" x14ac:dyDescent="0.2">
      <c r="A11123" t="s">
        <v>27852</v>
      </c>
      <c r="B11123" t="s">
        <v>35541</v>
      </c>
      <c r="I11123" t="s">
        <v>4</v>
      </c>
      <c r="J11123">
        <v>50.48</v>
      </c>
    </row>
    <row r="11124" spans="1:10" x14ac:dyDescent="0.2">
      <c r="A11124" t="s">
        <v>27853</v>
      </c>
      <c r="B11124" t="s">
        <v>35541</v>
      </c>
      <c r="I11124" t="s">
        <v>4</v>
      </c>
      <c r="J11124">
        <v>46.34</v>
      </c>
    </row>
    <row r="11125" spans="1:10" x14ac:dyDescent="0.2">
      <c r="A11125" t="s">
        <v>27854</v>
      </c>
      <c r="B11125" t="s">
        <v>35542</v>
      </c>
      <c r="I11125" t="s">
        <v>4</v>
      </c>
      <c r="J11125">
        <v>47.43</v>
      </c>
    </row>
    <row r="11126" spans="1:10" x14ac:dyDescent="0.2">
      <c r="A11126" t="s">
        <v>27855</v>
      </c>
      <c r="B11126" t="s">
        <v>35542</v>
      </c>
      <c r="I11126" t="s">
        <v>4</v>
      </c>
      <c r="J11126">
        <v>43.26</v>
      </c>
    </row>
    <row r="11127" spans="1:10" x14ac:dyDescent="0.2">
      <c r="A11127" t="s">
        <v>27856</v>
      </c>
      <c r="B11127" t="s">
        <v>35543</v>
      </c>
      <c r="I11127" t="s">
        <v>4</v>
      </c>
      <c r="J11127">
        <v>60.46</v>
      </c>
    </row>
    <row r="11128" spans="1:10" x14ac:dyDescent="0.2">
      <c r="A11128" t="s">
        <v>27857</v>
      </c>
      <c r="B11128" t="s">
        <v>35543</v>
      </c>
      <c r="I11128" t="s">
        <v>4</v>
      </c>
      <c r="J11128">
        <v>56.28</v>
      </c>
    </row>
    <row r="11129" spans="1:10" x14ac:dyDescent="0.2">
      <c r="A11129" t="s">
        <v>11267</v>
      </c>
      <c r="B11129" t="s">
        <v>35544</v>
      </c>
      <c r="I11129" t="s">
        <v>3</v>
      </c>
      <c r="J11129">
        <v>151.9</v>
      </c>
    </row>
    <row r="11130" spans="1:10" x14ac:dyDescent="0.2">
      <c r="A11130" t="s">
        <v>11268</v>
      </c>
      <c r="B11130" t="s">
        <v>35544</v>
      </c>
      <c r="I11130" t="s">
        <v>3</v>
      </c>
      <c r="J11130">
        <v>143.55000000000001</v>
      </c>
    </row>
    <row r="11131" spans="1:10" x14ac:dyDescent="0.2">
      <c r="A11131" t="s">
        <v>11269</v>
      </c>
      <c r="B11131" t="s">
        <v>35545</v>
      </c>
      <c r="I11131" t="s">
        <v>3</v>
      </c>
      <c r="J11131">
        <v>144.26</v>
      </c>
    </row>
    <row r="11132" spans="1:10" x14ac:dyDescent="0.2">
      <c r="A11132" t="s">
        <v>11270</v>
      </c>
      <c r="B11132" t="s">
        <v>35545</v>
      </c>
      <c r="I11132" t="s">
        <v>3</v>
      </c>
      <c r="J11132">
        <v>136.97999999999999</v>
      </c>
    </row>
    <row r="11133" spans="1:10" x14ac:dyDescent="0.2">
      <c r="A11133" t="s">
        <v>11271</v>
      </c>
      <c r="B11133" t="s">
        <v>35546</v>
      </c>
      <c r="I11133" t="s">
        <v>3</v>
      </c>
      <c r="J11133">
        <v>127.98</v>
      </c>
    </row>
    <row r="11134" spans="1:10" x14ac:dyDescent="0.2">
      <c r="A11134" t="s">
        <v>11272</v>
      </c>
      <c r="B11134" t="s">
        <v>35546</v>
      </c>
      <c r="I11134" t="s">
        <v>3</v>
      </c>
      <c r="J11134">
        <v>120.71</v>
      </c>
    </row>
    <row r="11135" spans="1:10" x14ac:dyDescent="0.2">
      <c r="A11135" t="s">
        <v>11273</v>
      </c>
      <c r="B11135" t="s">
        <v>35547</v>
      </c>
      <c r="I11135" t="s">
        <v>3</v>
      </c>
      <c r="J11135">
        <v>164.92</v>
      </c>
    </row>
    <row r="11136" spans="1:10" x14ac:dyDescent="0.2">
      <c r="A11136" t="s">
        <v>11274</v>
      </c>
      <c r="B11136" t="s">
        <v>35547</v>
      </c>
      <c r="I11136" t="s">
        <v>3</v>
      </c>
      <c r="J11136">
        <v>156.57</v>
      </c>
    </row>
    <row r="11137" spans="1:10" x14ac:dyDescent="0.2">
      <c r="A11137" t="s">
        <v>11275</v>
      </c>
      <c r="B11137" t="s">
        <v>35548</v>
      </c>
      <c r="I11137" t="s">
        <v>3</v>
      </c>
      <c r="J11137">
        <v>141</v>
      </c>
    </row>
    <row r="11138" spans="1:10" x14ac:dyDescent="0.2">
      <c r="A11138" t="s">
        <v>11276</v>
      </c>
      <c r="B11138" t="s">
        <v>35548</v>
      </c>
      <c r="I11138" t="s">
        <v>3</v>
      </c>
      <c r="J11138">
        <v>133.72999999999999</v>
      </c>
    </row>
    <row r="11139" spans="1:10" x14ac:dyDescent="0.2">
      <c r="A11139" t="s">
        <v>126</v>
      </c>
      <c r="B11139" t="s">
        <v>35549</v>
      </c>
      <c r="I11139" t="s">
        <v>3</v>
      </c>
      <c r="J11139">
        <v>164.92</v>
      </c>
    </row>
    <row r="11140" spans="1:10" x14ac:dyDescent="0.2">
      <c r="A11140" t="s">
        <v>11277</v>
      </c>
      <c r="B11140" t="s">
        <v>35549</v>
      </c>
      <c r="I11140" t="s">
        <v>3</v>
      </c>
      <c r="J11140">
        <v>156.57</v>
      </c>
    </row>
    <row r="11141" spans="1:10" x14ac:dyDescent="0.2">
      <c r="A11141" t="s">
        <v>11278</v>
      </c>
      <c r="B11141" t="s">
        <v>35550</v>
      </c>
      <c r="I11141" t="s">
        <v>3</v>
      </c>
      <c r="J11141">
        <v>141</v>
      </c>
    </row>
    <row r="11142" spans="1:10" x14ac:dyDescent="0.2">
      <c r="A11142" t="s">
        <v>11279</v>
      </c>
      <c r="B11142" t="s">
        <v>35550</v>
      </c>
      <c r="I11142" t="s">
        <v>3</v>
      </c>
      <c r="J11142">
        <v>133.72999999999999</v>
      </c>
    </row>
    <row r="11143" spans="1:10" x14ac:dyDescent="0.2">
      <c r="A11143" t="s">
        <v>11280</v>
      </c>
      <c r="B11143" t="s">
        <v>35551</v>
      </c>
      <c r="I11143" t="s">
        <v>3</v>
      </c>
      <c r="J11143">
        <v>240.94</v>
      </c>
    </row>
    <row r="11144" spans="1:10" x14ac:dyDescent="0.2">
      <c r="A11144" t="s">
        <v>11281</v>
      </c>
      <c r="B11144" t="s">
        <v>35551</v>
      </c>
      <c r="I11144" t="s">
        <v>3</v>
      </c>
      <c r="J11144">
        <v>227</v>
      </c>
    </row>
    <row r="11145" spans="1:10" x14ac:dyDescent="0.2">
      <c r="A11145" t="s">
        <v>11282</v>
      </c>
      <c r="B11145" t="s">
        <v>35552</v>
      </c>
      <c r="I11145" t="s">
        <v>3</v>
      </c>
      <c r="J11145">
        <v>459.08</v>
      </c>
    </row>
    <row r="11146" spans="1:10" x14ac:dyDescent="0.2">
      <c r="A11146" t="s">
        <v>11283</v>
      </c>
      <c r="B11146" t="s">
        <v>35552</v>
      </c>
      <c r="I11146" t="s">
        <v>3</v>
      </c>
      <c r="J11146">
        <v>446.05</v>
      </c>
    </row>
    <row r="11147" spans="1:10" x14ac:dyDescent="0.2">
      <c r="A11147" t="s">
        <v>11284</v>
      </c>
      <c r="B11147" t="s">
        <v>35553</v>
      </c>
      <c r="I11147" t="s">
        <v>3</v>
      </c>
      <c r="J11147">
        <v>594.53</v>
      </c>
    </row>
    <row r="11148" spans="1:10" x14ac:dyDescent="0.2">
      <c r="A11148" t="s">
        <v>11285</v>
      </c>
      <c r="B11148" t="s">
        <v>35553</v>
      </c>
      <c r="I11148" t="s">
        <v>3</v>
      </c>
      <c r="J11148">
        <v>581.5</v>
      </c>
    </row>
    <row r="11149" spans="1:10" x14ac:dyDescent="0.2">
      <c r="A11149" t="s">
        <v>11286</v>
      </c>
      <c r="B11149" t="s">
        <v>35554</v>
      </c>
      <c r="I11149" t="s">
        <v>3</v>
      </c>
      <c r="J11149">
        <v>431.93</v>
      </c>
    </row>
    <row r="11150" spans="1:10" x14ac:dyDescent="0.2">
      <c r="A11150" t="s">
        <v>11287</v>
      </c>
      <c r="B11150" t="s">
        <v>35554</v>
      </c>
      <c r="I11150" t="s">
        <v>3</v>
      </c>
      <c r="J11150">
        <v>419.26</v>
      </c>
    </row>
    <row r="11151" spans="1:10" x14ac:dyDescent="0.2">
      <c r="A11151" t="s">
        <v>11288</v>
      </c>
      <c r="B11151" t="s">
        <v>35555</v>
      </c>
      <c r="I11151" t="s">
        <v>3</v>
      </c>
      <c r="J11151">
        <v>567.38</v>
      </c>
    </row>
    <row r="11152" spans="1:10" x14ac:dyDescent="0.2">
      <c r="A11152" t="s">
        <v>11289</v>
      </c>
      <c r="B11152" t="s">
        <v>35555</v>
      </c>
      <c r="I11152" t="s">
        <v>3</v>
      </c>
      <c r="J11152">
        <v>554.71</v>
      </c>
    </row>
    <row r="11153" spans="1:10" x14ac:dyDescent="0.2">
      <c r="A11153" t="s">
        <v>11290</v>
      </c>
      <c r="B11153" t="s">
        <v>35556</v>
      </c>
      <c r="I11153" t="s">
        <v>4</v>
      </c>
      <c r="J11153">
        <v>67.62</v>
      </c>
    </row>
    <row r="11154" spans="1:10" x14ac:dyDescent="0.2">
      <c r="A11154" t="s">
        <v>11291</v>
      </c>
      <c r="B11154" t="s">
        <v>35556</v>
      </c>
      <c r="I11154" t="s">
        <v>4</v>
      </c>
      <c r="J11154">
        <v>63.74</v>
      </c>
    </row>
    <row r="11155" spans="1:10" x14ac:dyDescent="0.2">
      <c r="A11155" t="s">
        <v>11292</v>
      </c>
      <c r="B11155" t="s">
        <v>35557</v>
      </c>
      <c r="I11155" t="s">
        <v>4</v>
      </c>
      <c r="J11155">
        <v>63.48</v>
      </c>
    </row>
    <row r="11156" spans="1:10" x14ac:dyDescent="0.2">
      <c r="A11156" t="s">
        <v>11293</v>
      </c>
      <c r="B11156" t="s">
        <v>35557</v>
      </c>
      <c r="I11156" t="s">
        <v>4</v>
      </c>
      <c r="J11156">
        <v>59.72</v>
      </c>
    </row>
    <row r="11157" spans="1:10" x14ac:dyDescent="0.2">
      <c r="A11157" t="s">
        <v>11294</v>
      </c>
      <c r="B11157" t="s">
        <v>35558</v>
      </c>
      <c r="I11157" t="s">
        <v>4</v>
      </c>
      <c r="J11157">
        <v>69.23</v>
      </c>
    </row>
    <row r="11158" spans="1:10" x14ac:dyDescent="0.2">
      <c r="A11158" t="s">
        <v>11295</v>
      </c>
      <c r="B11158" t="s">
        <v>35558</v>
      </c>
      <c r="I11158" t="s">
        <v>4</v>
      </c>
      <c r="J11158">
        <v>66.5</v>
      </c>
    </row>
    <row r="11159" spans="1:10" x14ac:dyDescent="0.2">
      <c r="A11159" t="s">
        <v>11296</v>
      </c>
      <c r="B11159" t="s">
        <v>35559</v>
      </c>
      <c r="I11159" t="s">
        <v>4</v>
      </c>
      <c r="J11159">
        <v>64.91</v>
      </c>
    </row>
    <row r="11160" spans="1:10" x14ac:dyDescent="0.2">
      <c r="A11160" t="s">
        <v>11297</v>
      </c>
      <c r="B11160" t="s">
        <v>35559</v>
      </c>
      <c r="I11160" t="s">
        <v>4</v>
      </c>
      <c r="J11160">
        <v>62.24</v>
      </c>
    </row>
    <row r="11161" spans="1:10" x14ac:dyDescent="0.2">
      <c r="A11161" t="s">
        <v>11298</v>
      </c>
      <c r="B11161" t="s">
        <v>35560</v>
      </c>
      <c r="I11161" t="s">
        <v>4</v>
      </c>
      <c r="J11161">
        <v>76.2</v>
      </c>
    </row>
    <row r="11162" spans="1:10" x14ac:dyDescent="0.2">
      <c r="A11162" t="s">
        <v>11299</v>
      </c>
      <c r="B11162" t="s">
        <v>35560</v>
      </c>
      <c r="I11162" t="s">
        <v>4</v>
      </c>
      <c r="J11162">
        <v>73.47</v>
      </c>
    </row>
    <row r="11163" spans="1:10" x14ac:dyDescent="0.2">
      <c r="A11163" t="s">
        <v>11300</v>
      </c>
      <c r="B11163" t="s">
        <v>35561</v>
      </c>
      <c r="I11163" t="s">
        <v>4</v>
      </c>
      <c r="J11163">
        <v>71.33</v>
      </c>
    </row>
    <row r="11164" spans="1:10" x14ac:dyDescent="0.2">
      <c r="A11164" t="s">
        <v>11301</v>
      </c>
      <c r="B11164" t="s">
        <v>35561</v>
      </c>
      <c r="I11164" t="s">
        <v>4</v>
      </c>
      <c r="J11164">
        <v>68.66</v>
      </c>
    </row>
    <row r="11165" spans="1:10" x14ac:dyDescent="0.2">
      <c r="A11165" t="s">
        <v>11302</v>
      </c>
      <c r="B11165" t="s">
        <v>35562</v>
      </c>
      <c r="I11165" t="s">
        <v>4</v>
      </c>
      <c r="J11165">
        <v>110.89</v>
      </c>
    </row>
    <row r="11166" spans="1:10" x14ac:dyDescent="0.2">
      <c r="A11166" t="s">
        <v>11303</v>
      </c>
      <c r="B11166" t="s">
        <v>35562</v>
      </c>
      <c r="I11166" t="s">
        <v>4</v>
      </c>
      <c r="J11166">
        <v>108.12</v>
      </c>
    </row>
    <row r="11167" spans="1:10" x14ac:dyDescent="0.2">
      <c r="A11167" t="s">
        <v>11304</v>
      </c>
      <c r="B11167" t="s">
        <v>35563</v>
      </c>
      <c r="I11167" t="s">
        <v>4</v>
      </c>
      <c r="J11167">
        <v>103.43</v>
      </c>
    </row>
    <row r="11168" spans="1:10" x14ac:dyDescent="0.2">
      <c r="A11168" t="s">
        <v>11305</v>
      </c>
      <c r="B11168" t="s">
        <v>35563</v>
      </c>
      <c r="I11168" t="s">
        <v>4</v>
      </c>
      <c r="J11168">
        <v>100.76</v>
      </c>
    </row>
    <row r="11169" spans="1:10" x14ac:dyDescent="0.2">
      <c r="A11169" t="s">
        <v>11306</v>
      </c>
      <c r="B11169" t="s">
        <v>35564</v>
      </c>
      <c r="I11169" t="s">
        <v>4</v>
      </c>
      <c r="J11169">
        <v>182.58</v>
      </c>
    </row>
    <row r="11170" spans="1:10" x14ac:dyDescent="0.2">
      <c r="A11170" t="s">
        <v>11307</v>
      </c>
      <c r="B11170" t="s">
        <v>35564</v>
      </c>
      <c r="I11170" t="s">
        <v>4</v>
      </c>
      <c r="J11170">
        <v>179.71</v>
      </c>
    </row>
    <row r="11171" spans="1:10" x14ac:dyDescent="0.2">
      <c r="A11171" t="s">
        <v>11308</v>
      </c>
      <c r="B11171" t="s">
        <v>35565</v>
      </c>
      <c r="I11171" t="s">
        <v>4</v>
      </c>
      <c r="J11171">
        <v>167.63</v>
      </c>
    </row>
    <row r="11172" spans="1:10" x14ac:dyDescent="0.2">
      <c r="A11172" t="s">
        <v>11309</v>
      </c>
      <c r="B11172" t="s">
        <v>35565</v>
      </c>
      <c r="I11172" t="s">
        <v>4</v>
      </c>
      <c r="J11172">
        <v>164.96</v>
      </c>
    </row>
    <row r="11173" spans="1:10" x14ac:dyDescent="0.2">
      <c r="A11173" t="s">
        <v>11310</v>
      </c>
      <c r="B11173" t="s">
        <v>35566</v>
      </c>
      <c r="I11173" t="s">
        <v>4</v>
      </c>
      <c r="J11173">
        <v>83.99</v>
      </c>
    </row>
    <row r="11174" spans="1:10" x14ac:dyDescent="0.2">
      <c r="A11174" t="s">
        <v>11311</v>
      </c>
      <c r="B11174" t="s">
        <v>35566</v>
      </c>
      <c r="I11174" t="s">
        <v>4</v>
      </c>
      <c r="J11174">
        <v>81.14</v>
      </c>
    </row>
    <row r="11175" spans="1:10" x14ac:dyDescent="0.2">
      <c r="A11175" t="s">
        <v>11312</v>
      </c>
      <c r="B11175" t="s">
        <v>35567</v>
      </c>
      <c r="I11175" t="s">
        <v>4</v>
      </c>
      <c r="J11175">
        <v>77.75</v>
      </c>
    </row>
    <row r="11176" spans="1:10" x14ac:dyDescent="0.2">
      <c r="A11176" t="s">
        <v>11313</v>
      </c>
      <c r="B11176" t="s">
        <v>35567</v>
      </c>
      <c r="I11176" t="s">
        <v>4</v>
      </c>
      <c r="J11176">
        <v>75.08</v>
      </c>
    </row>
    <row r="11177" spans="1:10" x14ac:dyDescent="0.2">
      <c r="A11177" t="s">
        <v>11314</v>
      </c>
      <c r="B11177" t="s">
        <v>35568</v>
      </c>
      <c r="I11177" t="s">
        <v>4</v>
      </c>
      <c r="J11177">
        <v>144.30000000000001</v>
      </c>
    </row>
    <row r="11178" spans="1:10" x14ac:dyDescent="0.2">
      <c r="A11178" t="s">
        <v>11315</v>
      </c>
      <c r="B11178" t="s">
        <v>35568</v>
      </c>
      <c r="I11178" t="s">
        <v>4</v>
      </c>
      <c r="J11178">
        <v>138.84</v>
      </c>
    </row>
    <row r="11179" spans="1:10" x14ac:dyDescent="0.2">
      <c r="A11179" t="s">
        <v>11316</v>
      </c>
      <c r="B11179" t="s">
        <v>35569</v>
      </c>
      <c r="I11179" t="s">
        <v>4</v>
      </c>
      <c r="J11179">
        <v>136.24</v>
      </c>
    </row>
    <row r="11180" spans="1:10" x14ac:dyDescent="0.2">
      <c r="A11180" t="s">
        <v>11317</v>
      </c>
      <c r="B11180" t="s">
        <v>35569</v>
      </c>
      <c r="I11180" t="s">
        <v>4</v>
      </c>
      <c r="J11180">
        <v>130.91</v>
      </c>
    </row>
    <row r="11181" spans="1:10" x14ac:dyDescent="0.2">
      <c r="A11181" t="s">
        <v>11318</v>
      </c>
      <c r="B11181" t="s">
        <v>35570</v>
      </c>
      <c r="I11181" t="s">
        <v>4</v>
      </c>
      <c r="J11181">
        <v>148.94</v>
      </c>
    </row>
    <row r="11182" spans="1:10" x14ac:dyDescent="0.2">
      <c r="A11182" t="s">
        <v>11319</v>
      </c>
      <c r="B11182" t="s">
        <v>35570</v>
      </c>
      <c r="I11182" t="s">
        <v>4</v>
      </c>
      <c r="J11182">
        <v>143.47</v>
      </c>
    </row>
    <row r="11183" spans="1:10" x14ac:dyDescent="0.2">
      <c r="A11183" t="s">
        <v>11320</v>
      </c>
      <c r="B11183" t="s">
        <v>35571</v>
      </c>
      <c r="I11183" t="s">
        <v>4</v>
      </c>
      <c r="J11183">
        <v>139.44999999999999</v>
      </c>
    </row>
    <row r="11184" spans="1:10" x14ac:dyDescent="0.2">
      <c r="A11184" t="s">
        <v>11321</v>
      </c>
      <c r="B11184" t="s">
        <v>35571</v>
      </c>
      <c r="I11184" t="s">
        <v>4</v>
      </c>
      <c r="J11184">
        <v>134.12</v>
      </c>
    </row>
    <row r="11185" spans="1:10" x14ac:dyDescent="0.2">
      <c r="A11185" t="s">
        <v>11322</v>
      </c>
      <c r="B11185" t="s">
        <v>35572</v>
      </c>
      <c r="I11185" t="s">
        <v>3</v>
      </c>
      <c r="J11185">
        <v>443.34</v>
      </c>
    </row>
    <row r="11186" spans="1:10" x14ac:dyDescent="0.2">
      <c r="A11186" t="s">
        <v>11323</v>
      </c>
      <c r="B11186" t="s">
        <v>35572</v>
      </c>
      <c r="I11186" t="s">
        <v>3</v>
      </c>
      <c r="J11186">
        <v>430.31</v>
      </c>
    </row>
    <row r="11187" spans="1:10" x14ac:dyDescent="0.2">
      <c r="A11187" t="s">
        <v>11324</v>
      </c>
      <c r="B11187" t="s">
        <v>35573</v>
      </c>
      <c r="I11187" t="s">
        <v>3</v>
      </c>
      <c r="J11187">
        <v>419.33</v>
      </c>
    </row>
    <row r="11188" spans="1:10" x14ac:dyDescent="0.2">
      <c r="A11188" t="s">
        <v>11325</v>
      </c>
      <c r="B11188" t="s">
        <v>35573</v>
      </c>
      <c r="I11188" t="s">
        <v>3</v>
      </c>
      <c r="J11188">
        <v>406.66</v>
      </c>
    </row>
    <row r="11189" spans="1:10" x14ac:dyDescent="0.2">
      <c r="A11189" t="s">
        <v>27858</v>
      </c>
      <c r="B11189" t="s">
        <v>35574</v>
      </c>
      <c r="I11189" t="s">
        <v>4</v>
      </c>
      <c r="J11189">
        <v>78.41</v>
      </c>
    </row>
    <row r="11190" spans="1:10" x14ac:dyDescent="0.2">
      <c r="A11190" t="s">
        <v>27859</v>
      </c>
      <c r="B11190" t="s">
        <v>35574</v>
      </c>
      <c r="I11190" t="s">
        <v>4</v>
      </c>
      <c r="J11190">
        <v>74.540000000000006</v>
      </c>
    </row>
    <row r="11191" spans="1:10" x14ac:dyDescent="0.2">
      <c r="A11191" t="s">
        <v>27860</v>
      </c>
      <c r="B11191" t="s">
        <v>35575</v>
      </c>
      <c r="I11191" t="s">
        <v>4</v>
      </c>
      <c r="J11191">
        <v>67.02</v>
      </c>
    </row>
    <row r="11192" spans="1:10" x14ac:dyDescent="0.2">
      <c r="A11192" t="s">
        <v>27861</v>
      </c>
      <c r="B11192" t="s">
        <v>35575</v>
      </c>
      <c r="I11192" t="s">
        <v>4</v>
      </c>
      <c r="J11192">
        <v>63.26</v>
      </c>
    </row>
    <row r="11193" spans="1:10" x14ac:dyDescent="0.2">
      <c r="A11193" t="s">
        <v>11326</v>
      </c>
      <c r="B11193" t="s">
        <v>35576</v>
      </c>
      <c r="I11193" t="s">
        <v>4</v>
      </c>
      <c r="J11193">
        <v>154.53</v>
      </c>
    </row>
    <row r="11194" spans="1:10" x14ac:dyDescent="0.2">
      <c r="A11194" t="s">
        <v>11327</v>
      </c>
      <c r="B11194" t="s">
        <v>35576</v>
      </c>
      <c r="I11194" t="s">
        <v>4</v>
      </c>
      <c r="J11194">
        <v>149.19999999999999</v>
      </c>
    </row>
    <row r="11195" spans="1:10" x14ac:dyDescent="0.2">
      <c r="A11195" t="s">
        <v>11328</v>
      </c>
      <c r="B11195" t="s">
        <v>35577</v>
      </c>
      <c r="I11195" t="s">
        <v>4</v>
      </c>
      <c r="J11195">
        <v>146.01</v>
      </c>
    </row>
    <row r="11196" spans="1:10" x14ac:dyDescent="0.2">
      <c r="A11196" t="s">
        <v>11329</v>
      </c>
      <c r="B11196" t="s">
        <v>35577</v>
      </c>
      <c r="I11196" t="s">
        <v>4</v>
      </c>
      <c r="J11196">
        <v>140.81</v>
      </c>
    </row>
    <row r="11197" spans="1:10" x14ac:dyDescent="0.2">
      <c r="A11197" t="s">
        <v>11330</v>
      </c>
      <c r="B11197" t="s">
        <v>35578</v>
      </c>
      <c r="I11197" t="s">
        <v>4</v>
      </c>
      <c r="J11197">
        <v>102.94</v>
      </c>
    </row>
    <row r="11198" spans="1:10" x14ac:dyDescent="0.2">
      <c r="A11198" t="s">
        <v>11331</v>
      </c>
      <c r="B11198" t="s">
        <v>35578</v>
      </c>
      <c r="I11198" t="s">
        <v>4</v>
      </c>
      <c r="J11198">
        <v>99.39</v>
      </c>
    </row>
    <row r="11199" spans="1:10" x14ac:dyDescent="0.2">
      <c r="A11199" t="s">
        <v>11332</v>
      </c>
      <c r="B11199" t="s">
        <v>35579</v>
      </c>
      <c r="I11199" t="s">
        <v>4</v>
      </c>
      <c r="J11199">
        <v>97.25</v>
      </c>
    </row>
    <row r="11200" spans="1:10" x14ac:dyDescent="0.2">
      <c r="A11200" t="s">
        <v>11333</v>
      </c>
      <c r="B11200" t="s">
        <v>35579</v>
      </c>
      <c r="I11200" t="s">
        <v>4</v>
      </c>
      <c r="J11200">
        <v>93.8</v>
      </c>
    </row>
    <row r="11201" spans="1:10" x14ac:dyDescent="0.2">
      <c r="A11201" t="s">
        <v>11334</v>
      </c>
      <c r="B11201" t="s">
        <v>35580</v>
      </c>
      <c r="I11201" t="s">
        <v>4</v>
      </c>
      <c r="J11201">
        <v>98.02</v>
      </c>
    </row>
    <row r="11202" spans="1:10" x14ac:dyDescent="0.2">
      <c r="A11202" t="s">
        <v>11335</v>
      </c>
      <c r="B11202" t="s">
        <v>35580</v>
      </c>
      <c r="I11202" t="s">
        <v>4</v>
      </c>
      <c r="J11202">
        <v>94.72</v>
      </c>
    </row>
    <row r="11203" spans="1:10" x14ac:dyDescent="0.2">
      <c r="A11203" t="s">
        <v>11336</v>
      </c>
      <c r="B11203" t="s">
        <v>35581</v>
      </c>
      <c r="I11203" t="s">
        <v>4</v>
      </c>
      <c r="J11203">
        <v>93.26</v>
      </c>
    </row>
    <row r="11204" spans="1:10" x14ac:dyDescent="0.2">
      <c r="A11204" t="s">
        <v>11337</v>
      </c>
      <c r="B11204" t="s">
        <v>35581</v>
      </c>
      <c r="I11204" t="s">
        <v>4</v>
      </c>
      <c r="J11204">
        <v>90.15</v>
      </c>
    </row>
    <row r="11205" spans="1:10" x14ac:dyDescent="0.2">
      <c r="A11205" t="s">
        <v>11338</v>
      </c>
      <c r="B11205" t="s">
        <v>35582</v>
      </c>
      <c r="I11205" t="s">
        <v>4</v>
      </c>
      <c r="J11205">
        <v>132.25</v>
      </c>
    </row>
    <row r="11206" spans="1:10" x14ac:dyDescent="0.2">
      <c r="A11206" t="s">
        <v>11339</v>
      </c>
      <c r="B11206" t="s">
        <v>35582</v>
      </c>
      <c r="I11206" t="s">
        <v>4</v>
      </c>
      <c r="J11206">
        <v>129.27000000000001</v>
      </c>
    </row>
    <row r="11207" spans="1:10" x14ac:dyDescent="0.2">
      <c r="A11207" t="s">
        <v>11340</v>
      </c>
      <c r="B11207" t="s">
        <v>35583</v>
      </c>
      <c r="I11207" t="s">
        <v>4</v>
      </c>
      <c r="J11207">
        <v>126.73</v>
      </c>
    </row>
    <row r="11208" spans="1:10" x14ac:dyDescent="0.2">
      <c r="A11208" t="s">
        <v>11341</v>
      </c>
      <c r="B11208" t="s">
        <v>35583</v>
      </c>
      <c r="I11208" t="s">
        <v>4</v>
      </c>
      <c r="J11208">
        <v>123.61</v>
      </c>
    </row>
    <row r="11209" spans="1:10" x14ac:dyDescent="0.2">
      <c r="A11209" t="s">
        <v>11342</v>
      </c>
      <c r="B11209" t="s">
        <v>35584</v>
      </c>
      <c r="I11209" t="s">
        <v>4</v>
      </c>
      <c r="J11209">
        <v>74.150000000000006</v>
      </c>
    </row>
    <row r="11210" spans="1:10" x14ac:dyDescent="0.2">
      <c r="A11210" t="s">
        <v>11343</v>
      </c>
      <c r="B11210" t="s">
        <v>35584</v>
      </c>
      <c r="I11210" t="s">
        <v>4</v>
      </c>
      <c r="J11210">
        <v>71.44</v>
      </c>
    </row>
    <row r="11211" spans="1:10" x14ac:dyDescent="0.2">
      <c r="A11211" t="s">
        <v>11344</v>
      </c>
      <c r="B11211" t="s">
        <v>35585</v>
      </c>
      <c r="I11211" t="s">
        <v>4</v>
      </c>
      <c r="J11211">
        <v>70.47</v>
      </c>
    </row>
    <row r="11212" spans="1:10" x14ac:dyDescent="0.2">
      <c r="A11212" t="s">
        <v>11345</v>
      </c>
      <c r="B11212" t="s">
        <v>35585</v>
      </c>
      <c r="I11212" t="s">
        <v>4</v>
      </c>
      <c r="J11212">
        <v>67.81</v>
      </c>
    </row>
    <row r="11213" spans="1:10" x14ac:dyDescent="0.2">
      <c r="A11213" t="s">
        <v>11346</v>
      </c>
      <c r="B11213" t="s">
        <v>35586</v>
      </c>
      <c r="I11213" t="s">
        <v>4</v>
      </c>
      <c r="J11213">
        <v>77.77</v>
      </c>
    </row>
    <row r="11214" spans="1:10" x14ac:dyDescent="0.2">
      <c r="A11214" t="s">
        <v>11347</v>
      </c>
      <c r="B11214" t="s">
        <v>35586</v>
      </c>
      <c r="I11214" t="s">
        <v>4</v>
      </c>
      <c r="J11214">
        <v>75.05</v>
      </c>
    </row>
    <row r="11215" spans="1:10" x14ac:dyDescent="0.2">
      <c r="A11215" t="s">
        <v>11348</v>
      </c>
      <c r="B11215" t="s">
        <v>35587</v>
      </c>
      <c r="I11215" t="s">
        <v>4</v>
      </c>
      <c r="J11215">
        <v>73.510000000000005</v>
      </c>
    </row>
    <row r="11216" spans="1:10" x14ac:dyDescent="0.2">
      <c r="A11216" t="s">
        <v>11349</v>
      </c>
      <c r="B11216" t="s">
        <v>35587</v>
      </c>
      <c r="I11216" t="s">
        <v>4</v>
      </c>
      <c r="J11216">
        <v>70.84</v>
      </c>
    </row>
    <row r="11217" spans="1:10" x14ac:dyDescent="0.2">
      <c r="A11217" t="s">
        <v>11350</v>
      </c>
      <c r="B11217" t="s">
        <v>35588</v>
      </c>
      <c r="I11217" t="s">
        <v>4</v>
      </c>
      <c r="J11217">
        <v>121.66</v>
      </c>
    </row>
    <row r="11218" spans="1:10" x14ac:dyDescent="0.2">
      <c r="A11218" t="s">
        <v>11351</v>
      </c>
      <c r="B11218" t="s">
        <v>35588</v>
      </c>
      <c r="I11218" t="s">
        <v>4</v>
      </c>
      <c r="J11218">
        <v>118.9</v>
      </c>
    </row>
    <row r="11219" spans="1:10" x14ac:dyDescent="0.2">
      <c r="A11219" t="s">
        <v>11352</v>
      </c>
      <c r="B11219" t="s">
        <v>35589</v>
      </c>
      <c r="I11219" t="s">
        <v>4</v>
      </c>
      <c r="J11219">
        <v>114.6</v>
      </c>
    </row>
    <row r="11220" spans="1:10" x14ac:dyDescent="0.2">
      <c r="A11220" t="s">
        <v>11353</v>
      </c>
      <c r="B11220" t="s">
        <v>35589</v>
      </c>
      <c r="I11220" t="s">
        <v>4</v>
      </c>
      <c r="J11220">
        <v>111.94</v>
      </c>
    </row>
    <row r="11221" spans="1:10" x14ac:dyDescent="0.2">
      <c r="A11221" t="s">
        <v>11354</v>
      </c>
      <c r="B11221" t="s">
        <v>35590</v>
      </c>
      <c r="I11221" t="s">
        <v>3</v>
      </c>
      <c r="J11221">
        <v>663.68</v>
      </c>
    </row>
    <row r="11222" spans="1:10" x14ac:dyDescent="0.2">
      <c r="A11222" t="s">
        <v>11355</v>
      </c>
      <c r="B11222" t="s">
        <v>35590</v>
      </c>
      <c r="I11222" t="s">
        <v>3</v>
      </c>
      <c r="J11222">
        <v>650.65</v>
      </c>
    </row>
    <row r="11223" spans="1:10" x14ac:dyDescent="0.2">
      <c r="A11223" t="s">
        <v>11356</v>
      </c>
      <c r="B11223" t="s">
        <v>35591</v>
      </c>
      <c r="I11223" t="s">
        <v>3</v>
      </c>
      <c r="J11223">
        <v>635.63</v>
      </c>
    </row>
    <row r="11224" spans="1:10" x14ac:dyDescent="0.2">
      <c r="A11224" t="s">
        <v>11357</v>
      </c>
      <c r="B11224" t="s">
        <v>35591</v>
      </c>
      <c r="I11224" t="s">
        <v>3</v>
      </c>
      <c r="J11224">
        <v>622.96</v>
      </c>
    </row>
    <row r="11225" spans="1:10" x14ac:dyDescent="0.2">
      <c r="A11225" t="s">
        <v>11358</v>
      </c>
      <c r="B11225" t="s">
        <v>35592</v>
      </c>
      <c r="I11225" t="s">
        <v>3</v>
      </c>
      <c r="J11225">
        <v>663.68</v>
      </c>
    </row>
    <row r="11226" spans="1:10" x14ac:dyDescent="0.2">
      <c r="A11226" t="s">
        <v>11359</v>
      </c>
      <c r="B11226" t="s">
        <v>35592</v>
      </c>
      <c r="I11226" t="s">
        <v>3</v>
      </c>
      <c r="J11226">
        <v>650.65</v>
      </c>
    </row>
    <row r="11227" spans="1:10" x14ac:dyDescent="0.2">
      <c r="A11227" t="s">
        <v>11360</v>
      </c>
      <c r="B11227" t="s">
        <v>35593</v>
      </c>
      <c r="I11227" t="s">
        <v>3</v>
      </c>
      <c r="J11227">
        <v>635.63</v>
      </c>
    </row>
    <row r="11228" spans="1:10" x14ac:dyDescent="0.2">
      <c r="A11228" t="s">
        <v>11361</v>
      </c>
      <c r="B11228" t="s">
        <v>35593</v>
      </c>
      <c r="I11228" t="s">
        <v>3</v>
      </c>
      <c r="J11228">
        <v>622.96</v>
      </c>
    </row>
    <row r="11229" spans="1:10" x14ac:dyDescent="0.2">
      <c r="A11229" t="s">
        <v>11362</v>
      </c>
      <c r="B11229" t="s">
        <v>35594</v>
      </c>
      <c r="I11229" t="s">
        <v>4</v>
      </c>
      <c r="J11229">
        <v>88.33</v>
      </c>
    </row>
    <row r="11230" spans="1:10" x14ac:dyDescent="0.2">
      <c r="A11230" t="s">
        <v>11363</v>
      </c>
      <c r="B11230" t="s">
        <v>35594</v>
      </c>
      <c r="I11230" t="s">
        <v>4</v>
      </c>
      <c r="J11230">
        <v>84.47</v>
      </c>
    </row>
    <row r="11231" spans="1:10" x14ac:dyDescent="0.2">
      <c r="A11231" t="s">
        <v>11364</v>
      </c>
      <c r="B11231" t="s">
        <v>35595</v>
      </c>
      <c r="I11231" t="s">
        <v>4</v>
      </c>
      <c r="J11231">
        <v>84.82</v>
      </c>
    </row>
    <row r="11232" spans="1:10" x14ac:dyDescent="0.2">
      <c r="A11232" t="s">
        <v>11365</v>
      </c>
      <c r="B11232" t="s">
        <v>35595</v>
      </c>
      <c r="I11232" t="s">
        <v>4</v>
      </c>
      <c r="J11232">
        <v>81.06</v>
      </c>
    </row>
    <row r="11233" spans="1:10" x14ac:dyDescent="0.2">
      <c r="A11233" t="s">
        <v>11366</v>
      </c>
      <c r="B11233" t="s">
        <v>35596</v>
      </c>
      <c r="I11233" t="s">
        <v>4</v>
      </c>
      <c r="J11233">
        <v>96.1</v>
      </c>
    </row>
    <row r="11234" spans="1:10" x14ac:dyDescent="0.2">
      <c r="A11234" t="s">
        <v>11367</v>
      </c>
      <c r="B11234" t="s">
        <v>35596</v>
      </c>
      <c r="I11234" t="s">
        <v>4</v>
      </c>
      <c r="J11234">
        <v>93.37</v>
      </c>
    </row>
    <row r="11235" spans="1:10" x14ac:dyDescent="0.2">
      <c r="A11235" t="s">
        <v>11368</v>
      </c>
      <c r="B11235" t="s">
        <v>35597</v>
      </c>
      <c r="I11235" t="s">
        <v>4</v>
      </c>
      <c r="J11235">
        <v>92.07</v>
      </c>
    </row>
    <row r="11236" spans="1:10" x14ac:dyDescent="0.2">
      <c r="A11236" t="s">
        <v>11369</v>
      </c>
      <c r="B11236" t="s">
        <v>35597</v>
      </c>
      <c r="I11236" t="s">
        <v>4</v>
      </c>
      <c r="J11236">
        <v>89.4</v>
      </c>
    </row>
    <row r="11237" spans="1:10" x14ac:dyDescent="0.2">
      <c r="A11237" t="s">
        <v>11370</v>
      </c>
      <c r="B11237" t="s">
        <v>35598</v>
      </c>
      <c r="I11237" t="s">
        <v>4</v>
      </c>
      <c r="J11237">
        <v>107.16</v>
      </c>
    </row>
    <row r="11238" spans="1:10" x14ac:dyDescent="0.2">
      <c r="A11238" t="s">
        <v>11371</v>
      </c>
      <c r="B11238" t="s">
        <v>35598</v>
      </c>
      <c r="I11238" t="s">
        <v>4</v>
      </c>
      <c r="J11238">
        <v>104.43</v>
      </c>
    </row>
    <row r="11239" spans="1:10" x14ac:dyDescent="0.2">
      <c r="A11239" t="s">
        <v>11372</v>
      </c>
      <c r="B11239" t="s">
        <v>35599</v>
      </c>
      <c r="I11239" t="s">
        <v>4</v>
      </c>
      <c r="J11239">
        <v>102.37</v>
      </c>
    </row>
    <row r="11240" spans="1:10" x14ac:dyDescent="0.2">
      <c r="A11240" t="s">
        <v>11373</v>
      </c>
      <c r="B11240" t="s">
        <v>35599</v>
      </c>
      <c r="I11240" t="s">
        <v>4</v>
      </c>
      <c r="J11240">
        <v>99.7</v>
      </c>
    </row>
    <row r="11241" spans="1:10" x14ac:dyDescent="0.2">
      <c r="A11241" t="s">
        <v>11374</v>
      </c>
      <c r="B11241" t="s">
        <v>35600</v>
      </c>
      <c r="I11241" t="s">
        <v>4</v>
      </c>
      <c r="J11241">
        <v>161.55000000000001</v>
      </c>
    </row>
    <row r="11242" spans="1:10" x14ac:dyDescent="0.2">
      <c r="A11242" t="s">
        <v>11375</v>
      </c>
      <c r="B11242" t="s">
        <v>35600</v>
      </c>
      <c r="I11242" t="s">
        <v>4</v>
      </c>
      <c r="J11242">
        <v>158.78</v>
      </c>
    </row>
    <row r="11243" spans="1:10" x14ac:dyDescent="0.2">
      <c r="A11243" t="s">
        <v>11376</v>
      </c>
      <c r="B11243" t="s">
        <v>35601</v>
      </c>
      <c r="I11243" t="s">
        <v>4</v>
      </c>
      <c r="J11243">
        <v>153.87</v>
      </c>
    </row>
    <row r="11244" spans="1:10" x14ac:dyDescent="0.2">
      <c r="A11244" t="s">
        <v>11377</v>
      </c>
      <c r="B11244" t="s">
        <v>35601</v>
      </c>
      <c r="I11244" t="s">
        <v>4</v>
      </c>
      <c r="J11244">
        <v>151.19999999999999</v>
      </c>
    </row>
    <row r="11245" spans="1:10" x14ac:dyDescent="0.2">
      <c r="A11245" t="s">
        <v>11378</v>
      </c>
      <c r="B11245" t="s">
        <v>35602</v>
      </c>
      <c r="I11245" t="s">
        <v>4</v>
      </c>
      <c r="J11245">
        <v>119.09</v>
      </c>
    </row>
    <row r="11246" spans="1:10" x14ac:dyDescent="0.2">
      <c r="A11246" t="s">
        <v>11379</v>
      </c>
      <c r="B11246" t="s">
        <v>35602</v>
      </c>
      <c r="I11246" t="s">
        <v>4</v>
      </c>
      <c r="J11246">
        <v>116.24</v>
      </c>
    </row>
    <row r="11247" spans="1:10" x14ac:dyDescent="0.2">
      <c r="A11247" t="s">
        <v>11380</v>
      </c>
      <c r="B11247" t="s">
        <v>35603</v>
      </c>
      <c r="I11247" t="s">
        <v>4</v>
      </c>
      <c r="J11247">
        <v>112.67</v>
      </c>
    </row>
    <row r="11248" spans="1:10" x14ac:dyDescent="0.2">
      <c r="A11248" t="s">
        <v>11381</v>
      </c>
      <c r="B11248" t="s">
        <v>35603</v>
      </c>
      <c r="I11248" t="s">
        <v>4</v>
      </c>
      <c r="J11248">
        <v>110</v>
      </c>
    </row>
    <row r="11249" spans="1:10" x14ac:dyDescent="0.2">
      <c r="A11249" t="s">
        <v>11382</v>
      </c>
      <c r="B11249" t="s">
        <v>35604</v>
      </c>
      <c r="I11249" t="s">
        <v>4</v>
      </c>
      <c r="J11249">
        <v>202.19</v>
      </c>
    </row>
    <row r="11250" spans="1:10" x14ac:dyDescent="0.2">
      <c r="A11250" t="s">
        <v>11383</v>
      </c>
      <c r="B11250" t="s">
        <v>35604</v>
      </c>
      <c r="I11250" t="s">
        <v>4</v>
      </c>
      <c r="J11250">
        <v>196.86</v>
      </c>
    </row>
    <row r="11251" spans="1:10" x14ac:dyDescent="0.2">
      <c r="A11251" t="s">
        <v>11384</v>
      </c>
      <c r="B11251" t="s">
        <v>35605</v>
      </c>
      <c r="I11251" t="s">
        <v>4</v>
      </c>
      <c r="J11251">
        <v>193.44</v>
      </c>
    </row>
    <row r="11252" spans="1:10" x14ac:dyDescent="0.2">
      <c r="A11252" t="s">
        <v>11385</v>
      </c>
      <c r="B11252" t="s">
        <v>35605</v>
      </c>
      <c r="I11252" t="s">
        <v>4</v>
      </c>
      <c r="J11252">
        <v>188.24</v>
      </c>
    </row>
    <row r="11253" spans="1:10" x14ac:dyDescent="0.2">
      <c r="A11253" t="s">
        <v>11386</v>
      </c>
      <c r="B11253" t="s">
        <v>35606</v>
      </c>
      <c r="I11253" t="s">
        <v>4</v>
      </c>
      <c r="J11253">
        <v>208.36</v>
      </c>
    </row>
    <row r="11254" spans="1:10" x14ac:dyDescent="0.2">
      <c r="A11254" t="s">
        <v>11387</v>
      </c>
      <c r="B11254" t="s">
        <v>35606</v>
      </c>
      <c r="I11254" t="s">
        <v>4</v>
      </c>
      <c r="J11254">
        <v>203.02</v>
      </c>
    </row>
    <row r="11255" spans="1:10" x14ac:dyDescent="0.2">
      <c r="A11255" t="s">
        <v>11388</v>
      </c>
      <c r="B11255" t="s">
        <v>35607</v>
      </c>
      <c r="I11255" t="s">
        <v>4</v>
      </c>
      <c r="J11255">
        <v>198.59</v>
      </c>
    </row>
    <row r="11256" spans="1:10" x14ac:dyDescent="0.2">
      <c r="A11256" t="s">
        <v>11389</v>
      </c>
      <c r="B11256" t="s">
        <v>35607</v>
      </c>
      <c r="I11256" t="s">
        <v>4</v>
      </c>
      <c r="J11256">
        <v>193.39</v>
      </c>
    </row>
    <row r="11257" spans="1:10" x14ac:dyDescent="0.2">
      <c r="A11257" t="s">
        <v>11390</v>
      </c>
      <c r="B11257" t="s">
        <v>35608</v>
      </c>
      <c r="I11257" t="s">
        <v>3</v>
      </c>
      <c r="J11257">
        <v>437.11</v>
      </c>
    </row>
    <row r="11258" spans="1:10" x14ac:dyDescent="0.2">
      <c r="A11258" t="s">
        <v>11391</v>
      </c>
      <c r="B11258" t="s">
        <v>35608</v>
      </c>
      <c r="I11258" t="s">
        <v>3</v>
      </c>
      <c r="J11258">
        <v>424.44</v>
      </c>
    </row>
    <row r="11259" spans="1:10" x14ac:dyDescent="0.2">
      <c r="A11259" t="s">
        <v>11392</v>
      </c>
      <c r="B11259" t="s">
        <v>35609</v>
      </c>
      <c r="I11259" t="s">
        <v>3</v>
      </c>
      <c r="J11259">
        <v>419.33</v>
      </c>
    </row>
    <row r="11260" spans="1:10" x14ac:dyDescent="0.2">
      <c r="A11260" t="s">
        <v>11393</v>
      </c>
      <c r="B11260" t="s">
        <v>35609</v>
      </c>
      <c r="I11260" t="s">
        <v>3</v>
      </c>
      <c r="J11260">
        <v>406.66</v>
      </c>
    </row>
    <row r="11261" spans="1:10" x14ac:dyDescent="0.2">
      <c r="A11261" t="s">
        <v>11394</v>
      </c>
      <c r="B11261" t="s">
        <v>35610</v>
      </c>
      <c r="I11261" t="s">
        <v>4</v>
      </c>
      <c r="J11261">
        <v>78.41</v>
      </c>
    </row>
    <row r="11262" spans="1:10" x14ac:dyDescent="0.2">
      <c r="A11262" t="s">
        <v>11395</v>
      </c>
      <c r="B11262" t="s">
        <v>35610</v>
      </c>
      <c r="I11262" t="s">
        <v>4</v>
      </c>
      <c r="J11262">
        <v>74.540000000000006</v>
      </c>
    </row>
    <row r="11263" spans="1:10" x14ac:dyDescent="0.2">
      <c r="A11263" t="s">
        <v>11396</v>
      </c>
      <c r="B11263" t="s">
        <v>35611</v>
      </c>
      <c r="I11263" t="s">
        <v>4</v>
      </c>
      <c r="J11263">
        <v>67.02</v>
      </c>
    </row>
    <row r="11264" spans="1:10" x14ac:dyDescent="0.2">
      <c r="A11264" t="s">
        <v>11397</v>
      </c>
      <c r="B11264" t="s">
        <v>35611</v>
      </c>
      <c r="I11264" t="s">
        <v>4</v>
      </c>
      <c r="J11264">
        <v>63.26</v>
      </c>
    </row>
    <row r="11265" spans="1:10" x14ac:dyDescent="0.2">
      <c r="A11265" t="s">
        <v>11398</v>
      </c>
      <c r="B11265" t="s">
        <v>35612</v>
      </c>
      <c r="I11265" t="s">
        <v>4</v>
      </c>
      <c r="J11265">
        <v>157.41</v>
      </c>
    </row>
    <row r="11266" spans="1:10" x14ac:dyDescent="0.2">
      <c r="A11266" t="s">
        <v>11399</v>
      </c>
      <c r="B11266" t="s">
        <v>35612</v>
      </c>
      <c r="I11266" t="s">
        <v>4</v>
      </c>
      <c r="J11266">
        <v>152.06</v>
      </c>
    </row>
    <row r="11267" spans="1:10" x14ac:dyDescent="0.2">
      <c r="A11267" t="s">
        <v>11400</v>
      </c>
      <c r="B11267" t="s">
        <v>35613</v>
      </c>
      <c r="I11267" t="s">
        <v>4</v>
      </c>
      <c r="J11267">
        <v>146.01</v>
      </c>
    </row>
    <row r="11268" spans="1:10" x14ac:dyDescent="0.2">
      <c r="A11268" t="s">
        <v>11401</v>
      </c>
      <c r="B11268" t="s">
        <v>35613</v>
      </c>
      <c r="I11268" t="s">
        <v>4</v>
      </c>
      <c r="J11268">
        <v>140.81</v>
      </c>
    </row>
    <row r="11269" spans="1:10" x14ac:dyDescent="0.2">
      <c r="A11269" t="s">
        <v>11402</v>
      </c>
      <c r="B11269" t="s">
        <v>35614</v>
      </c>
      <c r="I11269" t="s">
        <v>4</v>
      </c>
      <c r="J11269">
        <v>118.08</v>
      </c>
    </row>
    <row r="11270" spans="1:10" x14ac:dyDescent="0.2">
      <c r="A11270" t="s">
        <v>11403</v>
      </c>
      <c r="B11270" t="s">
        <v>35614</v>
      </c>
      <c r="I11270" t="s">
        <v>4</v>
      </c>
      <c r="J11270">
        <v>115.2</v>
      </c>
    </row>
    <row r="11271" spans="1:10" x14ac:dyDescent="0.2">
      <c r="A11271" t="s">
        <v>11404</v>
      </c>
      <c r="B11271" t="s">
        <v>35615</v>
      </c>
      <c r="I11271" t="s">
        <v>4</v>
      </c>
      <c r="J11271">
        <v>91.35</v>
      </c>
    </row>
    <row r="11272" spans="1:10" x14ac:dyDescent="0.2">
      <c r="A11272" t="s">
        <v>11405</v>
      </c>
      <c r="B11272" t="s">
        <v>35615</v>
      </c>
      <c r="I11272" t="s">
        <v>4</v>
      </c>
      <c r="J11272">
        <v>88.68</v>
      </c>
    </row>
    <row r="11273" spans="1:10" x14ac:dyDescent="0.2">
      <c r="A11273" t="s">
        <v>11406</v>
      </c>
      <c r="B11273" t="s">
        <v>35616</v>
      </c>
      <c r="I11273" t="s">
        <v>4</v>
      </c>
      <c r="J11273">
        <v>72.180000000000007</v>
      </c>
    </row>
    <row r="11274" spans="1:10" x14ac:dyDescent="0.2">
      <c r="A11274" t="s">
        <v>11407</v>
      </c>
      <c r="B11274" t="s">
        <v>35616</v>
      </c>
      <c r="I11274" t="s">
        <v>4</v>
      </c>
      <c r="J11274">
        <v>69.41</v>
      </c>
    </row>
    <row r="11275" spans="1:10" x14ac:dyDescent="0.2">
      <c r="A11275" t="s">
        <v>11408</v>
      </c>
      <c r="B11275" t="s">
        <v>35617</v>
      </c>
      <c r="I11275" t="s">
        <v>4</v>
      </c>
      <c r="J11275">
        <v>58.82</v>
      </c>
    </row>
    <row r="11276" spans="1:10" x14ac:dyDescent="0.2">
      <c r="A11276" t="s">
        <v>11409</v>
      </c>
      <c r="B11276" t="s">
        <v>35617</v>
      </c>
      <c r="I11276" t="s">
        <v>4</v>
      </c>
      <c r="J11276">
        <v>56.15</v>
      </c>
    </row>
    <row r="11277" spans="1:10" x14ac:dyDescent="0.2">
      <c r="A11277" t="s">
        <v>11410</v>
      </c>
      <c r="B11277" t="s">
        <v>35618</v>
      </c>
      <c r="I11277" t="s">
        <v>4</v>
      </c>
      <c r="J11277">
        <v>98.02</v>
      </c>
    </row>
    <row r="11278" spans="1:10" x14ac:dyDescent="0.2">
      <c r="A11278" t="s">
        <v>11411</v>
      </c>
      <c r="B11278" t="s">
        <v>35618</v>
      </c>
      <c r="I11278" t="s">
        <v>4</v>
      </c>
      <c r="J11278">
        <v>94.72</v>
      </c>
    </row>
    <row r="11279" spans="1:10" x14ac:dyDescent="0.2">
      <c r="A11279" t="s">
        <v>11412</v>
      </c>
      <c r="B11279" t="s">
        <v>35619</v>
      </c>
      <c r="I11279" t="s">
        <v>4</v>
      </c>
      <c r="J11279">
        <v>93.26</v>
      </c>
    </row>
    <row r="11280" spans="1:10" x14ac:dyDescent="0.2">
      <c r="A11280" t="s">
        <v>11413</v>
      </c>
      <c r="B11280" t="s">
        <v>35619</v>
      </c>
      <c r="I11280" t="s">
        <v>4</v>
      </c>
      <c r="J11280">
        <v>90.15</v>
      </c>
    </row>
    <row r="11281" spans="1:10" x14ac:dyDescent="0.2">
      <c r="A11281" t="s">
        <v>11414</v>
      </c>
      <c r="B11281" t="s">
        <v>35620</v>
      </c>
      <c r="I11281" t="s">
        <v>4</v>
      </c>
      <c r="J11281">
        <v>135.62</v>
      </c>
    </row>
    <row r="11282" spans="1:10" x14ac:dyDescent="0.2">
      <c r="A11282" t="s">
        <v>11415</v>
      </c>
      <c r="B11282" t="s">
        <v>35620</v>
      </c>
      <c r="I11282" t="s">
        <v>4</v>
      </c>
      <c r="J11282">
        <v>132.19</v>
      </c>
    </row>
    <row r="11283" spans="1:10" x14ac:dyDescent="0.2">
      <c r="A11283" t="s">
        <v>11416</v>
      </c>
      <c r="B11283" t="s">
        <v>35621</v>
      </c>
      <c r="I11283" t="s">
        <v>4</v>
      </c>
      <c r="J11283">
        <v>123.36</v>
      </c>
    </row>
    <row r="11284" spans="1:10" x14ac:dyDescent="0.2">
      <c r="A11284" t="s">
        <v>11417</v>
      </c>
      <c r="B11284" t="s">
        <v>35621</v>
      </c>
      <c r="I11284" t="s">
        <v>4</v>
      </c>
      <c r="J11284">
        <v>120.69</v>
      </c>
    </row>
    <row r="11285" spans="1:10" x14ac:dyDescent="0.2">
      <c r="A11285" t="s">
        <v>11418</v>
      </c>
      <c r="B11285" t="s">
        <v>35622</v>
      </c>
      <c r="I11285" t="s">
        <v>4</v>
      </c>
      <c r="J11285">
        <v>74.5</v>
      </c>
    </row>
    <row r="11286" spans="1:10" x14ac:dyDescent="0.2">
      <c r="A11286" t="s">
        <v>11419</v>
      </c>
      <c r="B11286" t="s">
        <v>35622</v>
      </c>
      <c r="I11286" t="s">
        <v>4</v>
      </c>
      <c r="J11286">
        <v>71.78</v>
      </c>
    </row>
    <row r="11287" spans="1:10" x14ac:dyDescent="0.2">
      <c r="A11287" t="s">
        <v>11420</v>
      </c>
      <c r="B11287" t="s">
        <v>35623</v>
      </c>
      <c r="I11287" t="s">
        <v>4</v>
      </c>
      <c r="J11287">
        <v>70.47</v>
      </c>
    </row>
    <row r="11288" spans="1:10" x14ac:dyDescent="0.2">
      <c r="A11288" t="s">
        <v>11421</v>
      </c>
      <c r="B11288" t="s">
        <v>35623</v>
      </c>
      <c r="I11288" t="s">
        <v>4</v>
      </c>
      <c r="J11288">
        <v>67.81</v>
      </c>
    </row>
    <row r="11289" spans="1:10" x14ac:dyDescent="0.2">
      <c r="A11289" t="s">
        <v>11422</v>
      </c>
      <c r="B11289" t="s">
        <v>35624</v>
      </c>
      <c r="I11289" t="s">
        <v>4</v>
      </c>
      <c r="J11289">
        <v>82.95</v>
      </c>
    </row>
    <row r="11290" spans="1:10" x14ac:dyDescent="0.2">
      <c r="A11290" t="s">
        <v>11423</v>
      </c>
      <c r="B11290" t="s">
        <v>35624</v>
      </c>
      <c r="I11290" t="s">
        <v>4</v>
      </c>
      <c r="J11290">
        <v>80.209999999999994</v>
      </c>
    </row>
    <row r="11291" spans="1:10" x14ac:dyDescent="0.2">
      <c r="A11291" t="s">
        <v>11424</v>
      </c>
      <c r="B11291" t="s">
        <v>35625</v>
      </c>
      <c r="I11291" t="s">
        <v>4</v>
      </c>
      <c r="J11291">
        <v>78.239999999999995</v>
      </c>
    </row>
    <row r="11292" spans="1:10" x14ac:dyDescent="0.2">
      <c r="A11292" t="s">
        <v>11425</v>
      </c>
      <c r="B11292" t="s">
        <v>35625</v>
      </c>
      <c r="I11292" t="s">
        <v>4</v>
      </c>
      <c r="J11292">
        <v>75.58</v>
      </c>
    </row>
    <row r="11293" spans="1:10" x14ac:dyDescent="0.2">
      <c r="A11293" t="s">
        <v>11426</v>
      </c>
      <c r="B11293" t="s">
        <v>35626</v>
      </c>
      <c r="I11293" t="s">
        <v>4</v>
      </c>
      <c r="J11293">
        <v>122.36</v>
      </c>
    </row>
    <row r="11294" spans="1:10" x14ac:dyDescent="0.2">
      <c r="A11294" t="s">
        <v>11427</v>
      </c>
      <c r="B11294" t="s">
        <v>35626</v>
      </c>
      <c r="I11294" t="s">
        <v>4</v>
      </c>
      <c r="J11294">
        <v>119.58</v>
      </c>
    </row>
    <row r="11295" spans="1:10" x14ac:dyDescent="0.2">
      <c r="A11295" t="s">
        <v>11428</v>
      </c>
      <c r="B11295" t="s">
        <v>35627</v>
      </c>
      <c r="I11295" t="s">
        <v>4</v>
      </c>
      <c r="J11295">
        <v>114.6</v>
      </c>
    </row>
    <row r="11296" spans="1:10" x14ac:dyDescent="0.2">
      <c r="A11296" t="s">
        <v>11429</v>
      </c>
      <c r="B11296" t="s">
        <v>35627</v>
      </c>
      <c r="I11296" t="s">
        <v>4</v>
      </c>
      <c r="J11296">
        <v>111.94</v>
      </c>
    </row>
    <row r="11297" spans="1:10" x14ac:dyDescent="0.2">
      <c r="A11297" t="s">
        <v>11430</v>
      </c>
      <c r="B11297" t="s">
        <v>35628</v>
      </c>
      <c r="I11297" t="s">
        <v>3</v>
      </c>
      <c r="J11297">
        <v>339.14</v>
      </c>
    </row>
    <row r="11298" spans="1:10" x14ac:dyDescent="0.2">
      <c r="A11298" t="s">
        <v>11431</v>
      </c>
      <c r="B11298" t="s">
        <v>35628</v>
      </c>
      <c r="I11298" t="s">
        <v>3</v>
      </c>
      <c r="J11298">
        <v>325.5</v>
      </c>
    </row>
    <row r="11299" spans="1:10" x14ac:dyDescent="0.2">
      <c r="A11299" t="s">
        <v>11432</v>
      </c>
      <c r="B11299" t="s">
        <v>35629</v>
      </c>
      <c r="I11299" t="s">
        <v>3</v>
      </c>
      <c r="J11299">
        <v>276.57</v>
      </c>
    </row>
    <row r="11300" spans="1:10" x14ac:dyDescent="0.2">
      <c r="A11300" t="s">
        <v>11433</v>
      </c>
      <c r="B11300" t="s">
        <v>35629</v>
      </c>
      <c r="I11300" t="s">
        <v>3</v>
      </c>
      <c r="J11300">
        <v>263.89999999999998</v>
      </c>
    </row>
    <row r="11301" spans="1:10" x14ac:dyDescent="0.2">
      <c r="A11301" t="s">
        <v>11434</v>
      </c>
      <c r="B11301" t="s">
        <v>35630</v>
      </c>
      <c r="I11301" t="s">
        <v>3</v>
      </c>
      <c r="J11301">
        <v>400.96</v>
      </c>
    </row>
    <row r="11302" spans="1:10" x14ac:dyDescent="0.2">
      <c r="A11302" t="s">
        <v>11435</v>
      </c>
      <c r="B11302" t="s">
        <v>35630</v>
      </c>
      <c r="I11302" t="s">
        <v>3</v>
      </c>
      <c r="J11302">
        <v>393.91</v>
      </c>
    </row>
    <row r="11303" spans="1:10" x14ac:dyDescent="0.2">
      <c r="A11303" t="s">
        <v>11436</v>
      </c>
      <c r="B11303" t="s">
        <v>35631</v>
      </c>
      <c r="I11303" t="s">
        <v>3</v>
      </c>
      <c r="J11303">
        <v>358.91</v>
      </c>
    </row>
    <row r="11304" spans="1:10" x14ac:dyDescent="0.2">
      <c r="A11304" t="s">
        <v>11437</v>
      </c>
      <c r="B11304" t="s">
        <v>35631</v>
      </c>
      <c r="I11304" t="s">
        <v>3</v>
      </c>
      <c r="J11304">
        <v>352.57</v>
      </c>
    </row>
    <row r="11305" spans="1:10" x14ac:dyDescent="0.2">
      <c r="A11305" t="s">
        <v>11438</v>
      </c>
      <c r="B11305" t="s">
        <v>35632</v>
      </c>
      <c r="I11305" t="s">
        <v>3</v>
      </c>
      <c r="J11305">
        <v>446.71</v>
      </c>
    </row>
    <row r="11306" spans="1:10" x14ac:dyDescent="0.2">
      <c r="A11306" t="s">
        <v>11439</v>
      </c>
      <c r="B11306" t="s">
        <v>35632</v>
      </c>
      <c r="I11306" t="s">
        <v>3</v>
      </c>
      <c r="J11306">
        <v>433.08</v>
      </c>
    </row>
    <row r="11307" spans="1:10" x14ac:dyDescent="0.2">
      <c r="A11307" t="s">
        <v>11440</v>
      </c>
      <c r="B11307" t="s">
        <v>35633</v>
      </c>
      <c r="I11307" t="s">
        <v>3</v>
      </c>
      <c r="J11307">
        <v>406.35</v>
      </c>
    </row>
    <row r="11308" spans="1:10" x14ac:dyDescent="0.2">
      <c r="A11308" t="s">
        <v>11441</v>
      </c>
      <c r="B11308" t="s">
        <v>35633</v>
      </c>
      <c r="I11308" t="s">
        <v>3</v>
      </c>
      <c r="J11308">
        <v>393.68</v>
      </c>
    </row>
    <row r="11309" spans="1:10" x14ac:dyDescent="0.2">
      <c r="A11309" t="s">
        <v>11442</v>
      </c>
      <c r="B11309" t="s">
        <v>35634</v>
      </c>
      <c r="I11309" t="s">
        <v>3</v>
      </c>
      <c r="J11309">
        <v>70.06</v>
      </c>
    </row>
    <row r="11310" spans="1:10" x14ac:dyDescent="0.2">
      <c r="A11310" t="s">
        <v>11443</v>
      </c>
      <c r="B11310" t="s">
        <v>35634</v>
      </c>
      <c r="I11310" t="s">
        <v>3</v>
      </c>
      <c r="J11310">
        <v>65.41</v>
      </c>
    </row>
    <row r="11311" spans="1:10" x14ac:dyDescent="0.2">
      <c r="A11311" t="s">
        <v>11444</v>
      </c>
      <c r="B11311" t="s">
        <v>35635</v>
      </c>
      <c r="I11311" t="s">
        <v>3</v>
      </c>
      <c r="J11311">
        <v>70.569999999999993</v>
      </c>
    </row>
    <row r="11312" spans="1:10" x14ac:dyDescent="0.2">
      <c r="A11312" t="s">
        <v>11445</v>
      </c>
      <c r="B11312" t="s">
        <v>35635</v>
      </c>
      <c r="I11312" t="s">
        <v>3</v>
      </c>
      <c r="J11312">
        <v>66.78</v>
      </c>
    </row>
    <row r="11313" spans="1:10" x14ac:dyDescent="0.2">
      <c r="A11313" t="s">
        <v>11446</v>
      </c>
      <c r="B11313" t="s">
        <v>35636</v>
      </c>
      <c r="I11313" t="s">
        <v>3</v>
      </c>
      <c r="J11313">
        <v>80.87</v>
      </c>
    </row>
    <row r="11314" spans="1:10" x14ac:dyDescent="0.2">
      <c r="A11314" t="s">
        <v>11447</v>
      </c>
      <c r="B11314" t="s">
        <v>35636</v>
      </c>
      <c r="I11314" t="s">
        <v>3</v>
      </c>
      <c r="J11314">
        <v>76.739999999999995</v>
      </c>
    </row>
    <row r="11315" spans="1:10" x14ac:dyDescent="0.2">
      <c r="A11315" t="s">
        <v>11448</v>
      </c>
      <c r="B11315" t="s">
        <v>35637</v>
      </c>
      <c r="I11315" t="s">
        <v>3</v>
      </c>
      <c r="J11315">
        <v>96.95</v>
      </c>
    </row>
    <row r="11316" spans="1:10" x14ac:dyDescent="0.2">
      <c r="A11316" t="s">
        <v>11449</v>
      </c>
      <c r="B11316" t="s">
        <v>35637</v>
      </c>
      <c r="I11316" t="s">
        <v>3</v>
      </c>
      <c r="J11316">
        <v>92.31</v>
      </c>
    </row>
    <row r="11317" spans="1:10" x14ac:dyDescent="0.2">
      <c r="A11317" t="s">
        <v>11450</v>
      </c>
      <c r="B11317" t="s">
        <v>35638</v>
      </c>
      <c r="I11317" t="s">
        <v>3</v>
      </c>
      <c r="J11317">
        <v>84.64</v>
      </c>
    </row>
    <row r="11318" spans="1:10" x14ac:dyDescent="0.2">
      <c r="A11318" t="s">
        <v>11451</v>
      </c>
      <c r="B11318" t="s">
        <v>35638</v>
      </c>
      <c r="I11318" t="s">
        <v>3</v>
      </c>
      <c r="J11318">
        <v>78.66</v>
      </c>
    </row>
    <row r="11319" spans="1:10" x14ac:dyDescent="0.2">
      <c r="A11319" t="s">
        <v>11452</v>
      </c>
      <c r="B11319" t="s">
        <v>35639</v>
      </c>
      <c r="I11319" t="s">
        <v>3</v>
      </c>
      <c r="J11319">
        <v>97.79</v>
      </c>
    </row>
    <row r="11320" spans="1:10" x14ac:dyDescent="0.2">
      <c r="A11320" t="s">
        <v>11453</v>
      </c>
      <c r="B11320" t="s">
        <v>35639</v>
      </c>
      <c r="I11320" t="s">
        <v>3</v>
      </c>
      <c r="J11320">
        <v>91.07</v>
      </c>
    </row>
    <row r="11321" spans="1:10" x14ac:dyDescent="0.2">
      <c r="A11321" t="s">
        <v>11454</v>
      </c>
      <c r="B11321" t="s">
        <v>35640</v>
      </c>
      <c r="I11321" t="s">
        <v>3</v>
      </c>
      <c r="J11321">
        <v>91.27</v>
      </c>
    </row>
    <row r="11322" spans="1:10" x14ac:dyDescent="0.2">
      <c r="A11322" t="s">
        <v>11455</v>
      </c>
      <c r="B11322" t="s">
        <v>35640</v>
      </c>
      <c r="I11322" t="s">
        <v>3</v>
      </c>
      <c r="J11322">
        <v>84.78</v>
      </c>
    </row>
    <row r="11323" spans="1:10" x14ac:dyDescent="0.2">
      <c r="A11323" t="s">
        <v>11456</v>
      </c>
      <c r="B11323" t="s">
        <v>35641</v>
      </c>
      <c r="I11323" t="s">
        <v>3</v>
      </c>
      <c r="J11323">
        <v>96.23</v>
      </c>
    </row>
    <row r="11324" spans="1:10" x14ac:dyDescent="0.2">
      <c r="A11324" t="s">
        <v>11457</v>
      </c>
      <c r="B11324" t="s">
        <v>35641</v>
      </c>
      <c r="I11324" t="s">
        <v>3</v>
      </c>
      <c r="J11324">
        <v>88.66</v>
      </c>
    </row>
    <row r="11325" spans="1:10" x14ac:dyDescent="0.2">
      <c r="A11325" t="s">
        <v>11458</v>
      </c>
      <c r="B11325" t="s">
        <v>35642</v>
      </c>
      <c r="I11325" t="s">
        <v>3</v>
      </c>
      <c r="J11325">
        <v>64.88</v>
      </c>
    </row>
    <row r="11326" spans="1:10" x14ac:dyDescent="0.2">
      <c r="A11326" t="s">
        <v>11459</v>
      </c>
      <c r="B11326" t="s">
        <v>35642</v>
      </c>
      <c r="I11326" t="s">
        <v>3</v>
      </c>
      <c r="J11326">
        <v>58.62</v>
      </c>
    </row>
    <row r="11327" spans="1:10" x14ac:dyDescent="0.2">
      <c r="A11327" t="s">
        <v>11460</v>
      </c>
      <c r="B11327" t="s">
        <v>35643</v>
      </c>
      <c r="I11327" t="s">
        <v>3</v>
      </c>
      <c r="J11327">
        <v>71.349999999999994</v>
      </c>
    </row>
    <row r="11328" spans="1:10" x14ac:dyDescent="0.2">
      <c r="A11328" t="s">
        <v>11461</v>
      </c>
      <c r="B11328" t="s">
        <v>35643</v>
      </c>
      <c r="I11328" t="s">
        <v>3</v>
      </c>
      <c r="J11328">
        <v>67.3</v>
      </c>
    </row>
    <row r="11329" spans="1:10" x14ac:dyDescent="0.2">
      <c r="A11329" t="s">
        <v>11462</v>
      </c>
      <c r="B11329" t="s">
        <v>35644</v>
      </c>
      <c r="I11329" t="s">
        <v>3</v>
      </c>
      <c r="J11329">
        <v>72.489999999999995</v>
      </c>
    </row>
    <row r="11330" spans="1:10" x14ac:dyDescent="0.2">
      <c r="A11330" t="s">
        <v>11463</v>
      </c>
      <c r="B11330" t="s">
        <v>35644</v>
      </c>
      <c r="I11330" t="s">
        <v>3</v>
      </c>
      <c r="J11330">
        <v>69.23</v>
      </c>
    </row>
    <row r="11331" spans="1:10" x14ac:dyDescent="0.2">
      <c r="A11331" t="s">
        <v>11464</v>
      </c>
      <c r="B11331" t="s">
        <v>35645</v>
      </c>
      <c r="I11331" t="s">
        <v>3</v>
      </c>
      <c r="J11331">
        <v>82.73</v>
      </c>
    </row>
    <row r="11332" spans="1:10" x14ac:dyDescent="0.2">
      <c r="A11332" t="s">
        <v>11465</v>
      </c>
      <c r="B11332" t="s">
        <v>35645</v>
      </c>
      <c r="I11332" t="s">
        <v>3</v>
      </c>
      <c r="J11332">
        <v>79.239999999999995</v>
      </c>
    </row>
    <row r="11333" spans="1:10" x14ac:dyDescent="0.2">
      <c r="A11333" t="s">
        <v>11466</v>
      </c>
      <c r="B11333" t="s">
        <v>35646</v>
      </c>
      <c r="I11333" t="s">
        <v>3</v>
      </c>
      <c r="J11333">
        <v>98.09</v>
      </c>
    </row>
    <row r="11334" spans="1:10" x14ac:dyDescent="0.2">
      <c r="A11334" t="s">
        <v>11467</v>
      </c>
      <c r="B11334" t="s">
        <v>35646</v>
      </c>
      <c r="I11334" t="s">
        <v>3</v>
      </c>
      <c r="J11334">
        <v>94.24</v>
      </c>
    </row>
    <row r="11335" spans="1:10" x14ac:dyDescent="0.2">
      <c r="A11335" t="s">
        <v>11468</v>
      </c>
      <c r="B11335" t="s">
        <v>35647</v>
      </c>
      <c r="I11335" t="s">
        <v>3</v>
      </c>
      <c r="J11335">
        <v>32.85</v>
      </c>
    </row>
    <row r="11336" spans="1:10" x14ac:dyDescent="0.2">
      <c r="A11336" t="s">
        <v>11469</v>
      </c>
      <c r="B11336" t="s">
        <v>35647</v>
      </c>
      <c r="I11336" t="s">
        <v>3</v>
      </c>
      <c r="J11336">
        <v>29.52</v>
      </c>
    </row>
    <row r="11337" spans="1:10" x14ac:dyDescent="0.2">
      <c r="A11337" t="s">
        <v>11470</v>
      </c>
      <c r="B11337" t="s">
        <v>35648</v>
      </c>
      <c r="I11337" t="s">
        <v>3</v>
      </c>
      <c r="J11337">
        <v>130.47</v>
      </c>
    </row>
    <row r="11338" spans="1:10" x14ac:dyDescent="0.2">
      <c r="A11338" t="s">
        <v>11471</v>
      </c>
      <c r="B11338" t="s">
        <v>35648</v>
      </c>
      <c r="I11338" t="s">
        <v>3</v>
      </c>
      <c r="J11338">
        <v>124.17</v>
      </c>
    </row>
    <row r="11339" spans="1:10" x14ac:dyDescent="0.2">
      <c r="A11339" t="s">
        <v>11472</v>
      </c>
      <c r="B11339" t="s">
        <v>35649</v>
      </c>
      <c r="I11339" t="s">
        <v>3</v>
      </c>
      <c r="J11339">
        <v>97.44</v>
      </c>
    </row>
    <row r="11340" spans="1:10" x14ac:dyDescent="0.2">
      <c r="A11340" t="s">
        <v>11473</v>
      </c>
      <c r="B11340" t="s">
        <v>35649</v>
      </c>
      <c r="I11340" t="s">
        <v>3</v>
      </c>
      <c r="J11340">
        <v>92.15</v>
      </c>
    </row>
    <row r="11341" spans="1:10" x14ac:dyDescent="0.2">
      <c r="A11341" t="s">
        <v>11474</v>
      </c>
      <c r="B11341" t="s">
        <v>35650</v>
      </c>
      <c r="I11341" t="s">
        <v>3</v>
      </c>
      <c r="J11341">
        <v>153.97</v>
      </c>
    </row>
    <row r="11342" spans="1:10" x14ac:dyDescent="0.2">
      <c r="A11342" t="s">
        <v>11475</v>
      </c>
      <c r="B11342" t="s">
        <v>35650</v>
      </c>
      <c r="I11342" t="s">
        <v>3</v>
      </c>
      <c r="J11342">
        <v>144.53</v>
      </c>
    </row>
    <row r="11343" spans="1:10" x14ac:dyDescent="0.2">
      <c r="A11343" t="s">
        <v>11476</v>
      </c>
      <c r="B11343" t="s">
        <v>35651</v>
      </c>
      <c r="I11343" t="s">
        <v>3</v>
      </c>
      <c r="J11343">
        <v>123.15</v>
      </c>
    </row>
    <row r="11344" spans="1:10" x14ac:dyDescent="0.2">
      <c r="A11344" t="s">
        <v>11477</v>
      </c>
      <c r="B11344" t="s">
        <v>35651</v>
      </c>
      <c r="I11344" t="s">
        <v>3</v>
      </c>
      <c r="J11344">
        <v>114.29</v>
      </c>
    </row>
    <row r="11345" spans="1:10" x14ac:dyDescent="0.2">
      <c r="A11345" t="s">
        <v>11478</v>
      </c>
      <c r="B11345" t="s">
        <v>35652</v>
      </c>
      <c r="I11345" t="s">
        <v>3</v>
      </c>
      <c r="J11345">
        <v>156.16</v>
      </c>
    </row>
    <row r="11346" spans="1:10" x14ac:dyDescent="0.2">
      <c r="A11346" t="s">
        <v>11479</v>
      </c>
      <c r="B11346" t="s">
        <v>35652</v>
      </c>
      <c r="I11346" t="s">
        <v>3</v>
      </c>
      <c r="J11346">
        <v>149.87</v>
      </c>
    </row>
    <row r="11347" spans="1:10" x14ac:dyDescent="0.2">
      <c r="A11347" t="s">
        <v>11480</v>
      </c>
      <c r="B11347" t="s">
        <v>35653</v>
      </c>
      <c r="I11347" t="s">
        <v>3</v>
      </c>
      <c r="J11347">
        <v>129.09</v>
      </c>
    </row>
    <row r="11348" spans="1:10" x14ac:dyDescent="0.2">
      <c r="A11348" t="s">
        <v>11481</v>
      </c>
      <c r="B11348" t="s">
        <v>35653</v>
      </c>
      <c r="I11348" t="s">
        <v>3</v>
      </c>
      <c r="J11348">
        <v>122.88</v>
      </c>
    </row>
    <row r="11349" spans="1:10" x14ac:dyDescent="0.2">
      <c r="A11349" t="s">
        <v>11482</v>
      </c>
      <c r="B11349" t="s">
        <v>35654</v>
      </c>
      <c r="I11349" t="s">
        <v>3</v>
      </c>
      <c r="J11349">
        <v>183.26</v>
      </c>
    </row>
    <row r="11350" spans="1:10" x14ac:dyDescent="0.2">
      <c r="A11350" t="s">
        <v>11483</v>
      </c>
      <c r="B11350" t="s">
        <v>35654</v>
      </c>
      <c r="I11350" t="s">
        <v>3</v>
      </c>
      <c r="J11350">
        <v>176.96</v>
      </c>
    </row>
    <row r="11351" spans="1:10" x14ac:dyDescent="0.2">
      <c r="A11351" t="s">
        <v>11484</v>
      </c>
      <c r="B11351" t="s">
        <v>35655</v>
      </c>
      <c r="I11351" t="s">
        <v>3</v>
      </c>
      <c r="J11351">
        <v>156.84</v>
      </c>
    </row>
    <row r="11352" spans="1:10" x14ac:dyDescent="0.2">
      <c r="A11352" t="s">
        <v>11485</v>
      </c>
      <c r="B11352" t="s">
        <v>35655</v>
      </c>
      <c r="I11352" t="s">
        <v>3</v>
      </c>
      <c r="J11352">
        <v>150.54</v>
      </c>
    </row>
    <row r="11353" spans="1:10" x14ac:dyDescent="0.2">
      <c r="A11353" t="s">
        <v>11486</v>
      </c>
      <c r="B11353" t="s">
        <v>35656</v>
      </c>
      <c r="I11353" t="s">
        <v>3</v>
      </c>
      <c r="J11353">
        <v>39.06</v>
      </c>
    </row>
    <row r="11354" spans="1:10" x14ac:dyDescent="0.2">
      <c r="A11354" t="s">
        <v>11487</v>
      </c>
      <c r="B11354" t="s">
        <v>35656</v>
      </c>
      <c r="I11354" t="s">
        <v>3</v>
      </c>
      <c r="J11354">
        <v>37.700000000000003</v>
      </c>
    </row>
    <row r="11355" spans="1:10" x14ac:dyDescent="0.2">
      <c r="A11355" t="s">
        <v>11488</v>
      </c>
      <c r="B11355" t="s">
        <v>35657</v>
      </c>
      <c r="I11355" t="s">
        <v>3</v>
      </c>
      <c r="J11355">
        <v>48.67</v>
      </c>
    </row>
    <row r="11356" spans="1:10" x14ac:dyDescent="0.2">
      <c r="A11356" t="s">
        <v>11489</v>
      </c>
      <c r="B11356" t="s">
        <v>35657</v>
      </c>
      <c r="I11356" t="s">
        <v>3</v>
      </c>
      <c r="J11356">
        <v>46.97</v>
      </c>
    </row>
    <row r="11357" spans="1:10" x14ac:dyDescent="0.2">
      <c r="A11357" t="s">
        <v>11490</v>
      </c>
      <c r="B11357" t="s">
        <v>35658</v>
      </c>
      <c r="I11357" t="s">
        <v>3</v>
      </c>
      <c r="J11357">
        <v>86.51</v>
      </c>
    </row>
    <row r="11358" spans="1:10" x14ac:dyDescent="0.2">
      <c r="A11358" t="s">
        <v>11491</v>
      </c>
      <c r="B11358" t="s">
        <v>35658</v>
      </c>
      <c r="I11358" t="s">
        <v>3</v>
      </c>
      <c r="J11358">
        <v>80.290000000000006</v>
      </c>
    </row>
    <row r="11359" spans="1:10" x14ac:dyDescent="0.2">
      <c r="A11359" t="s">
        <v>11492</v>
      </c>
      <c r="B11359" t="s">
        <v>35659</v>
      </c>
      <c r="I11359" t="s">
        <v>3</v>
      </c>
      <c r="J11359">
        <v>90.64</v>
      </c>
    </row>
    <row r="11360" spans="1:10" x14ac:dyDescent="0.2">
      <c r="A11360" t="s">
        <v>11493</v>
      </c>
      <c r="B11360" t="s">
        <v>35659</v>
      </c>
      <c r="I11360" t="s">
        <v>3</v>
      </c>
      <c r="J11360">
        <v>84.42</v>
      </c>
    </row>
    <row r="11361" spans="1:10" x14ac:dyDescent="0.2">
      <c r="A11361" t="s">
        <v>11494</v>
      </c>
      <c r="B11361" t="s">
        <v>35660</v>
      </c>
      <c r="I11361" t="s">
        <v>3</v>
      </c>
      <c r="J11361">
        <v>77.62</v>
      </c>
    </row>
    <row r="11362" spans="1:10" x14ac:dyDescent="0.2">
      <c r="A11362" t="s">
        <v>11495</v>
      </c>
      <c r="B11362" t="s">
        <v>35660</v>
      </c>
      <c r="I11362" t="s">
        <v>3</v>
      </c>
      <c r="J11362">
        <v>71.39</v>
      </c>
    </row>
    <row r="11363" spans="1:10" x14ac:dyDescent="0.2">
      <c r="A11363" t="s">
        <v>11496</v>
      </c>
      <c r="B11363" t="s">
        <v>35661</v>
      </c>
      <c r="I11363" t="s">
        <v>3</v>
      </c>
      <c r="J11363">
        <v>93.37</v>
      </c>
    </row>
    <row r="11364" spans="1:10" x14ac:dyDescent="0.2">
      <c r="A11364" t="s">
        <v>11497</v>
      </c>
      <c r="B11364" t="s">
        <v>35661</v>
      </c>
      <c r="I11364" t="s">
        <v>3</v>
      </c>
      <c r="J11364">
        <v>87.15</v>
      </c>
    </row>
    <row r="11365" spans="1:10" x14ac:dyDescent="0.2">
      <c r="A11365" t="s">
        <v>11498</v>
      </c>
      <c r="B11365" t="s">
        <v>35662</v>
      </c>
      <c r="I11365" t="s">
        <v>4</v>
      </c>
      <c r="J11365">
        <v>28.58</v>
      </c>
    </row>
    <row r="11366" spans="1:10" x14ac:dyDescent="0.2">
      <c r="A11366" t="s">
        <v>11499</v>
      </c>
      <c r="B11366" t="s">
        <v>35662</v>
      </c>
      <c r="I11366" t="s">
        <v>4</v>
      </c>
      <c r="J11366">
        <v>25.13</v>
      </c>
    </row>
    <row r="11367" spans="1:10" x14ac:dyDescent="0.2">
      <c r="A11367" t="s">
        <v>11500</v>
      </c>
      <c r="B11367" t="s">
        <v>35663</v>
      </c>
      <c r="I11367" t="s">
        <v>4</v>
      </c>
      <c r="J11367">
        <v>28.75</v>
      </c>
    </row>
    <row r="11368" spans="1:10" x14ac:dyDescent="0.2">
      <c r="A11368" t="s">
        <v>11501</v>
      </c>
      <c r="B11368" t="s">
        <v>35663</v>
      </c>
      <c r="I11368" t="s">
        <v>4</v>
      </c>
      <c r="J11368">
        <v>25.3</v>
      </c>
    </row>
    <row r="11369" spans="1:10" x14ac:dyDescent="0.2">
      <c r="A11369" t="s">
        <v>11502</v>
      </c>
      <c r="B11369" t="s">
        <v>35664</v>
      </c>
      <c r="I11369" t="s">
        <v>4</v>
      </c>
      <c r="J11369">
        <v>74.89</v>
      </c>
    </row>
    <row r="11370" spans="1:10" x14ac:dyDescent="0.2">
      <c r="A11370" t="s">
        <v>11503</v>
      </c>
      <c r="B11370" t="s">
        <v>35664</v>
      </c>
      <c r="I11370" t="s">
        <v>4</v>
      </c>
      <c r="J11370">
        <v>68.36</v>
      </c>
    </row>
    <row r="11371" spans="1:10" x14ac:dyDescent="0.2">
      <c r="A11371" t="s">
        <v>11504</v>
      </c>
      <c r="B11371" t="s">
        <v>35665</v>
      </c>
      <c r="I11371" t="s">
        <v>4</v>
      </c>
      <c r="J11371">
        <v>75.03</v>
      </c>
    </row>
    <row r="11372" spans="1:10" x14ac:dyDescent="0.2">
      <c r="A11372" t="s">
        <v>11505</v>
      </c>
      <c r="B11372" t="s">
        <v>35665</v>
      </c>
      <c r="I11372" t="s">
        <v>4</v>
      </c>
      <c r="J11372">
        <v>68.489999999999995</v>
      </c>
    </row>
    <row r="11373" spans="1:10" x14ac:dyDescent="0.2">
      <c r="A11373" t="s">
        <v>11506</v>
      </c>
      <c r="B11373" t="s">
        <v>35666</v>
      </c>
      <c r="I11373" t="s">
        <v>3</v>
      </c>
      <c r="J11373">
        <v>184.89</v>
      </c>
    </row>
    <row r="11374" spans="1:10" x14ac:dyDescent="0.2">
      <c r="A11374" t="s">
        <v>11507</v>
      </c>
      <c r="B11374" t="s">
        <v>35666</v>
      </c>
      <c r="I11374" t="s">
        <v>3</v>
      </c>
      <c r="J11374">
        <v>166.47</v>
      </c>
    </row>
    <row r="11375" spans="1:10" x14ac:dyDescent="0.2">
      <c r="A11375" t="s">
        <v>11508</v>
      </c>
      <c r="B11375" t="s">
        <v>35667</v>
      </c>
      <c r="I11375" t="s">
        <v>3</v>
      </c>
      <c r="J11375">
        <v>212.69</v>
      </c>
    </row>
    <row r="11376" spans="1:10" x14ac:dyDescent="0.2">
      <c r="A11376" t="s">
        <v>11509</v>
      </c>
      <c r="B11376" t="s">
        <v>35667</v>
      </c>
      <c r="I11376" t="s">
        <v>3</v>
      </c>
      <c r="J11376">
        <v>191.55</v>
      </c>
    </row>
    <row r="11377" spans="1:10" x14ac:dyDescent="0.2">
      <c r="A11377" t="s">
        <v>11510</v>
      </c>
      <c r="B11377" t="s">
        <v>35668</v>
      </c>
      <c r="I11377" t="s">
        <v>3</v>
      </c>
      <c r="J11377">
        <v>122.9</v>
      </c>
    </row>
    <row r="11378" spans="1:10" x14ac:dyDescent="0.2">
      <c r="A11378" t="s">
        <v>11511</v>
      </c>
      <c r="B11378" t="s">
        <v>35668</v>
      </c>
      <c r="I11378" t="s">
        <v>3</v>
      </c>
      <c r="J11378">
        <v>109.08</v>
      </c>
    </row>
    <row r="11379" spans="1:10" x14ac:dyDescent="0.2">
      <c r="A11379" t="s">
        <v>11512</v>
      </c>
      <c r="B11379" t="s">
        <v>35669</v>
      </c>
      <c r="I11379" t="s">
        <v>3</v>
      </c>
      <c r="J11379">
        <v>103.49</v>
      </c>
    </row>
    <row r="11380" spans="1:10" x14ac:dyDescent="0.2">
      <c r="A11380" t="s">
        <v>11513</v>
      </c>
      <c r="B11380" t="s">
        <v>35669</v>
      </c>
      <c r="I11380" t="s">
        <v>3</v>
      </c>
      <c r="J11380">
        <v>89.67</v>
      </c>
    </row>
    <row r="11381" spans="1:10" x14ac:dyDescent="0.2">
      <c r="A11381" t="s">
        <v>11514</v>
      </c>
      <c r="B11381" t="s">
        <v>35670</v>
      </c>
      <c r="I11381" t="s">
        <v>4</v>
      </c>
      <c r="J11381">
        <v>9.49</v>
      </c>
    </row>
    <row r="11382" spans="1:10" x14ac:dyDescent="0.2">
      <c r="A11382" t="s">
        <v>11515</v>
      </c>
      <c r="B11382" t="s">
        <v>35670</v>
      </c>
      <c r="I11382" t="s">
        <v>4</v>
      </c>
      <c r="J11382">
        <v>8.49</v>
      </c>
    </row>
    <row r="11383" spans="1:10" x14ac:dyDescent="0.2">
      <c r="A11383" t="s">
        <v>11516</v>
      </c>
      <c r="B11383" t="s">
        <v>35671</v>
      </c>
      <c r="I11383" t="s">
        <v>4</v>
      </c>
      <c r="J11383">
        <v>10.220000000000001</v>
      </c>
    </row>
    <row r="11384" spans="1:10" x14ac:dyDescent="0.2">
      <c r="A11384" t="s">
        <v>11517</v>
      </c>
      <c r="B11384" t="s">
        <v>35671</v>
      </c>
      <c r="I11384" t="s">
        <v>4</v>
      </c>
      <c r="J11384">
        <v>9.2200000000000006</v>
      </c>
    </row>
    <row r="11385" spans="1:10" x14ac:dyDescent="0.2">
      <c r="A11385" t="s">
        <v>11518</v>
      </c>
      <c r="B11385" t="s">
        <v>35672</v>
      </c>
      <c r="I11385" t="s">
        <v>4</v>
      </c>
      <c r="J11385">
        <v>17.52</v>
      </c>
    </row>
    <row r="11386" spans="1:10" x14ac:dyDescent="0.2">
      <c r="A11386" t="s">
        <v>11519</v>
      </c>
      <c r="B11386" t="s">
        <v>35672</v>
      </c>
      <c r="I11386" t="s">
        <v>4</v>
      </c>
      <c r="J11386">
        <v>16.52</v>
      </c>
    </row>
    <row r="11387" spans="1:10" x14ac:dyDescent="0.2">
      <c r="A11387" t="s">
        <v>11520</v>
      </c>
      <c r="B11387" t="s">
        <v>35673</v>
      </c>
      <c r="I11387" t="s">
        <v>4</v>
      </c>
      <c r="J11387">
        <v>15.38</v>
      </c>
    </row>
    <row r="11388" spans="1:10" x14ac:dyDescent="0.2">
      <c r="A11388" t="s">
        <v>11521</v>
      </c>
      <c r="B11388" t="s">
        <v>35673</v>
      </c>
      <c r="I11388" t="s">
        <v>4</v>
      </c>
      <c r="J11388">
        <v>13.46</v>
      </c>
    </row>
    <row r="11389" spans="1:10" x14ac:dyDescent="0.2">
      <c r="A11389" t="s">
        <v>11522</v>
      </c>
      <c r="B11389" t="s">
        <v>35674</v>
      </c>
      <c r="I11389" t="s">
        <v>4</v>
      </c>
      <c r="J11389">
        <v>36.93</v>
      </c>
    </row>
    <row r="11390" spans="1:10" x14ac:dyDescent="0.2">
      <c r="A11390" t="s">
        <v>11523</v>
      </c>
      <c r="B11390" t="s">
        <v>35674</v>
      </c>
      <c r="I11390" t="s">
        <v>4</v>
      </c>
      <c r="J11390">
        <v>34.14</v>
      </c>
    </row>
    <row r="11391" spans="1:10" x14ac:dyDescent="0.2">
      <c r="A11391" t="s">
        <v>11524</v>
      </c>
      <c r="B11391" t="s">
        <v>35675</v>
      </c>
      <c r="I11391" t="s">
        <v>4</v>
      </c>
      <c r="J11391">
        <v>27.08</v>
      </c>
    </row>
    <row r="11392" spans="1:10" x14ac:dyDescent="0.2">
      <c r="A11392" t="s">
        <v>11525</v>
      </c>
      <c r="B11392" t="s">
        <v>35675</v>
      </c>
      <c r="I11392" t="s">
        <v>4</v>
      </c>
      <c r="J11392">
        <v>25.18</v>
      </c>
    </row>
    <row r="11393" spans="1:10" x14ac:dyDescent="0.2">
      <c r="A11393" t="s">
        <v>11526</v>
      </c>
      <c r="B11393" t="s">
        <v>11527</v>
      </c>
      <c r="I11393" t="s">
        <v>4</v>
      </c>
      <c r="J11393">
        <v>19.7</v>
      </c>
    </row>
    <row r="11394" spans="1:10" x14ac:dyDescent="0.2">
      <c r="A11394" t="s">
        <v>11528</v>
      </c>
      <c r="B11394" t="s">
        <v>11527</v>
      </c>
      <c r="I11394" t="s">
        <v>4</v>
      </c>
      <c r="J11394">
        <v>17.16</v>
      </c>
    </row>
    <row r="11395" spans="1:10" x14ac:dyDescent="0.2">
      <c r="A11395" t="s">
        <v>11529</v>
      </c>
      <c r="B11395" t="s">
        <v>11530</v>
      </c>
      <c r="I11395" t="s">
        <v>4</v>
      </c>
      <c r="J11395">
        <v>20.13</v>
      </c>
    </row>
    <row r="11396" spans="1:10" x14ac:dyDescent="0.2">
      <c r="A11396" t="s">
        <v>11531</v>
      </c>
      <c r="B11396" t="s">
        <v>11530</v>
      </c>
      <c r="I11396" t="s">
        <v>4</v>
      </c>
      <c r="J11396">
        <v>17.600000000000001</v>
      </c>
    </row>
    <row r="11397" spans="1:10" x14ac:dyDescent="0.2">
      <c r="A11397" t="s">
        <v>11532</v>
      </c>
      <c r="B11397" t="s">
        <v>35676</v>
      </c>
      <c r="I11397" t="s">
        <v>3</v>
      </c>
      <c r="J11397">
        <v>151.55000000000001</v>
      </c>
    </row>
    <row r="11398" spans="1:10" x14ac:dyDescent="0.2">
      <c r="A11398" t="s">
        <v>11533</v>
      </c>
      <c r="B11398" t="s">
        <v>35676</v>
      </c>
      <c r="I11398" t="s">
        <v>3</v>
      </c>
      <c r="J11398">
        <v>151.55000000000001</v>
      </c>
    </row>
    <row r="11399" spans="1:10" x14ac:dyDescent="0.2">
      <c r="A11399" t="s">
        <v>11534</v>
      </c>
      <c r="B11399" t="s">
        <v>35677</v>
      </c>
      <c r="I11399" t="s">
        <v>3</v>
      </c>
      <c r="J11399">
        <v>196.7</v>
      </c>
    </row>
    <row r="11400" spans="1:10" x14ac:dyDescent="0.2">
      <c r="A11400" t="s">
        <v>11535</v>
      </c>
      <c r="B11400" t="s">
        <v>35677</v>
      </c>
      <c r="I11400" t="s">
        <v>3</v>
      </c>
      <c r="J11400">
        <v>196.7</v>
      </c>
    </row>
    <row r="11401" spans="1:10" x14ac:dyDescent="0.2">
      <c r="A11401" t="s">
        <v>11536</v>
      </c>
      <c r="B11401" t="s">
        <v>35678</v>
      </c>
      <c r="I11401" t="s">
        <v>3</v>
      </c>
      <c r="J11401">
        <v>196.7</v>
      </c>
    </row>
    <row r="11402" spans="1:10" x14ac:dyDescent="0.2">
      <c r="A11402" t="s">
        <v>11537</v>
      </c>
      <c r="B11402" t="s">
        <v>35678</v>
      </c>
      <c r="I11402" t="s">
        <v>3</v>
      </c>
      <c r="J11402">
        <v>196.7</v>
      </c>
    </row>
    <row r="11403" spans="1:10" x14ac:dyDescent="0.2">
      <c r="A11403" t="s">
        <v>11538</v>
      </c>
      <c r="B11403" t="s">
        <v>35679</v>
      </c>
      <c r="I11403" t="s">
        <v>4</v>
      </c>
      <c r="J11403">
        <v>72.78</v>
      </c>
    </row>
    <row r="11404" spans="1:10" x14ac:dyDescent="0.2">
      <c r="A11404" t="s">
        <v>11539</v>
      </c>
      <c r="B11404" t="s">
        <v>35679</v>
      </c>
      <c r="I11404" t="s">
        <v>4</v>
      </c>
      <c r="J11404">
        <v>72.78</v>
      </c>
    </row>
    <row r="11405" spans="1:10" x14ac:dyDescent="0.2">
      <c r="A11405" t="s">
        <v>11540</v>
      </c>
      <c r="B11405" t="s">
        <v>35680</v>
      </c>
      <c r="I11405" t="s">
        <v>4</v>
      </c>
      <c r="J11405">
        <v>72.14</v>
      </c>
    </row>
    <row r="11406" spans="1:10" x14ac:dyDescent="0.2">
      <c r="A11406" t="s">
        <v>11541</v>
      </c>
      <c r="B11406" t="s">
        <v>35680</v>
      </c>
      <c r="I11406" t="s">
        <v>4</v>
      </c>
      <c r="J11406">
        <v>72.14</v>
      </c>
    </row>
    <row r="11407" spans="1:10" x14ac:dyDescent="0.2">
      <c r="A11407" t="s">
        <v>11542</v>
      </c>
      <c r="B11407" t="s">
        <v>35681</v>
      </c>
      <c r="I11407" t="s">
        <v>4</v>
      </c>
      <c r="J11407">
        <v>72.14</v>
      </c>
    </row>
    <row r="11408" spans="1:10" x14ac:dyDescent="0.2">
      <c r="A11408" t="s">
        <v>11543</v>
      </c>
      <c r="B11408" t="s">
        <v>35681</v>
      </c>
      <c r="I11408" t="s">
        <v>4</v>
      </c>
      <c r="J11408">
        <v>72.14</v>
      </c>
    </row>
    <row r="11409" spans="1:10" x14ac:dyDescent="0.2">
      <c r="A11409" t="s">
        <v>11544</v>
      </c>
      <c r="B11409" t="s">
        <v>35682</v>
      </c>
      <c r="I11409" t="s">
        <v>4</v>
      </c>
      <c r="J11409">
        <v>240.12</v>
      </c>
    </row>
    <row r="11410" spans="1:10" x14ac:dyDescent="0.2">
      <c r="A11410" t="s">
        <v>11545</v>
      </c>
      <c r="B11410" t="s">
        <v>35682</v>
      </c>
      <c r="I11410" t="s">
        <v>4</v>
      </c>
      <c r="J11410">
        <v>240.12</v>
      </c>
    </row>
    <row r="11411" spans="1:10" x14ac:dyDescent="0.2">
      <c r="A11411" t="s">
        <v>11546</v>
      </c>
      <c r="B11411" t="s">
        <v>35683</v>
      </c>
      <c r="I11411" t="s">
        <v>4</v>
      </c>
      <c r="J11411">
        <v>293.55</v>
      </c>
    </row>
    <row r="11412" spans="1:10" x14ac:dyDescent="0.2">
      <c r="A11412" t="s">
        <v>11547</v>
      </c>
      <c r="B11412" t="s">
        <v>35683</v>
      </c>
      <c r="I11412" t="s">
        <v>4</v>
      </c>
      <c r="J11412">
        <v>293.55</v>
      </c>
    </row>
    <row r="11413" spans="1:10" x14ac:dyDescent="0.2">
      <c r="A11413" t="s">
        <v>11548</v>
      </c>
      <c r="B11413" t="s">
        <v>35684</v>
      </c>
      <c r="I11413" t="s">
        <v>4</v>
      </c>
      <c r="J11413">
        <v>293.55</v>
      </c>
    </row>
    <row r="11414" spans="1:10" x14ac:dyDescent="0.2">
      <c r="A11414" t="s">
        <v>11549</v>
      </c>
      <c r="B11414" t="s">
        <v>35684</v>
      </c>
      <c r="I11414" t="s">
        <v>4</v>
      </c>
      <c r="J11414">
        <v>293.55</v>
      </c>
    </row>
    <row r="11415" spans="1:10" x14ac:dyDescent="0.2">
      <c r="A11415" t="s">
        <v>11550</v>
      </c>
      <c r="B11415" t="s">
        <v>35685</v>
      </c>
      <c r="I11415" t="s">
        <v>3</v>
      </c>
      <c r="J11415">
        <v>426.81</v>
      </c>
    </row>
    <row r="11416" spans="1:10" x14ac:dyDescent="0.2">
      <c r="A11416" t="s">
        <v>11551</v>
      </c>
      <c r="B11416" t="s">
        <v>35685</v>
      </c>
      <c r="I11416" t="s">
        <v>3</v>
      </c>
      <c r="J11416">
        <v>409.91</v>
      </c>
    </row>
    <row r="11417" spans="1:10" x14ac:dyDescent="0.2">
      <c r="A11417" t="s">
        <v>11552</v>
      </c>
      <c r="B11417" t="s">
        <v>35686</v>
      </c>
      <c r="I11417" t="s">
        <v>3</v>
      </c>
      <c r="J11417">
        <v>264.83999999999997</v>
      </c>
    </row>
    <row r="11418" spans="1:10" x14ac:dyDescent="0.2">
      <c r="A11418" t="s">
        <v>11553</v>
      </c>
      <c r="B11418" t="s">
        <v>35686</v>
      </c>
      <c r="I11418" t="s">
        <v>3</v>
      </c>
      <c r="J11418">
        <v>253.49</v>
      </c>
    </row>
    <row r="11419" spans="1:10" x14ac:dyDescent="0.2">
      <c r="A11419" t="s">
        <v>11554</v>
      </c>
      <c r="B11419" t="s">
        <v>35687</v>
      </c>
      <c r="I11419" t="s">
        <v>3</v>
      </c>
      <c r="J11419">
        <v>309.75</v>
      </c>
    </row>
    <row r="11420" spans="1:10" x14ac:dyDescent="0.2">
      <c r="A11420" t="s">
        <v>11555</v>
      </c>
      <c r="B11420" t="s">
        <v>35687</v>
      </c>
      <c r="I11420" t="s">
        <v>3</v>
      </c>
      <c r="J11420">
        <v>296.26</v>
      </c>
    </row>
    <row r="11421" spans="1:10" x14ac:dyDescent="0.2">
      <c r="A11421" t="s">
        <v>11556</v>
      </c>
      <c r="B11421" t="s">
        <v>35688</v>
      </c>
      <c r="I11421" t="s">
        <v>3</v>
      </c>
      <c r="J11421">
        <v>259.79000000000002</v>
      </c>
    </row>
    <row r="11422" spans="1:10" x14ac:dyDescent="0.2">
      <c r="A11422" t="s">
        <v>11557</v>
      </c>
      <c r="B11422" t="s">
        <v>35688</v>
      </c>
      <c r="I11422" t="s">
        <v>3</v>
      </c>
      <c r="J11422">
        <v>250.29</v>
      </c>
    </row>
    <row r="11423" spans="1:10" x14ac:dyDescent="0.2">
      <c r="A11423" t="s">
        <v>11558</v>
      </c>
      <c r="B11423" t="s">
        <v>35689</v>
      </c>
      <c r="I11423" t="s">
        <v>4</v>
      </c>
      <c r="J11423">
        <v>96.84</v>
      </c>
    </row>
    <row r="11424" spans="1:10" x14ac:dyDescent="0.2">
      <c r="A11424" t="s">
        <v>11559</v>
      </c>
      <c r="B11424" t="s">
        <v>35689</v>
      </c>
      <c r="I11424" t="s">
        <v>4</v>
      </c>
      <c r="J11424">
        <v>90.8</v>
      </c>
    </row>
    <row r="11425" spans="1:10" x14ac:dyDescent="0.2">
      <c r="A11425" t="s">
        <v>11560</v>
      </c>
      <c r="B11425" t="s">
        <v>35690</v>
      </c>
      <c r="I11425" t="s">
        <v>4</v>
      </c>
      <c r="J11425">
        <v>66.239999999999995</v>
      </c>
    </row>
    <row r="11426" spans="1:10" x14ac:dyDescent="0.2">
      <c r="A11426" t="s">
        <v>11561</v>
      </c>
      <c r="B11426" t="s">
        <v>35690</v>
      </c>
      <c r="I11426" t="s">
        <v>4</v>
      </c>
      <c r="J11426">
        <v>62.67</v>
      </c>
    </row>
    <row r="11427" spans="1:10" x14ac:dyDescent="0.2">
      <c r="A11427" t="s">
        <v>11562</v>
      </c>
      <c r="B11427" t="s">
        <v>35691</v>
      </c>
      <c r="I11427" t="s">
        <v>3</v>
      </c>
      <c r="J11427">
        <v>103.41</v>
      </c>
    </row>
    <row r="11428" spans="1:10" x14ac:dyDescent="0.2">
      <c r="A11428" t="s">
        <v>11563</v>
      </c>
      <c r="B11428" t="s">
        <v>35691</v>
      </c>
      <c r="I11428" t="s">
        <v>3</v>
      </c>
      <c r="J11428">
        <v>102.29</v>
      </c>
    </row>
    <row r="11429" spans="1:10" x14ac:dyDescent="0.2">
      <c r="A11429" t="s">
        <v>11564</v>
      </c>
      <c r="B11429" t="s">
        <v>35692</v>
      </c>
      <c r="I11429" t="s">
        <v>3</v>
      </c>
      <c r="J11429">
        <v>226.5</v>
      </c>
    </row>
    <row r="11430" spans="1:10" x14ac:dyDescent="0.2">
      <c r="A11430" t="s">
        <v>11565</v>
      </c>
      <c r="B11430" t="s">
        <v>35692</v>
      </c>
      <c r="I11430" t="s">
        <v>3</v>
      </c>
      <c r="J11430">
        <v>225.38</v>
      </c>
    </row>
    <row r="11431" spans="1:10" x14ac:dyDescent="0.2">
      <c r="A11431" t="s">
        <v>11566</v>
      </c>
      <c r="B11431" t="s">
        <v>35693</v>
      </c>
      <c r="I11431" t="s">
        <v>3</v>
      </c>
      <c r="J11431">
        <v>114.33</v>
      </c>
    </row>
    <row r="11432" spans="1:10" x14ac:dyDescent="0.2">
      <c r="A11432" t="s">
        <v>11567</v>
      </c>
      <c r="B11432" t="s">
        <v>35693</v>
      </c>
      <c r="I11432" t="s">
        <v>3</v>
      </c>
      <c r="J11432">
        <v>113.21</v>
      </c>
    </row>
    <row r="11433" spans="1:10" x14ac:dyDescent="0.2">
      <c r="A11433" t="s">
        <v>11568</v>
      </c>
      <c r="B11433" t="s">
        <v>35694</v>
      </c>
      <c r="I11433" t="s">
        <v>3</v>
      </c>
      <c r="J11433">
        <v>122.88</v>
      </c>
    </row>
    <row r="11434" spans="1:10" x14ac:dyDescent="0.2">
      <c r="A11434" t="s">
        <v>11569</v>
      </c>
      <c r="B11434" t="s">
        <v>35694</v>
      </c>
      <c r="I11434" t="s">
        <v>3</v>
      </c>
      <c r="J11434">
        <v>121.75</v>
      </c>
    </row>
    <row r="11435" spans="1:10" x14ac:dyDescent="0.2">
      <c r="A11435" t="s">
        <v>24850</v>
      </c>
      <c r="B11435" t="s">
        <v>35695</v>
      </c>
      <c r="I11435" t="s">
        <v>3</v>
      </c>
      <c r="J11435">
        <v>197.04</v>
      </c>
    </row>
    <row r="11436" spans="1:10" x14ac:dyDescent="0.2">
      <c r="A11436" t="s">
        <v>24851</v>
      </c>
      <c r="B11436" t="s">
        <v>35695</v>
      </c>
      <c r="I11436" t="s">
        <v>3</v>
      </c>
      <c r="J11436">
        <v>196.04</v>
      </c>
    </row>
    <row r="11437" spans="1:10" x14ac:dyDescent="0.2">
      <c r="A11437" t="s">
        <v>24852</v>
      </c>
      <c r="B11437" t="s">
        <v>35696</v>
      </c>
      <c r="I11437" t="s">
        <v>3</v>
      </c>
      <c r="J11437">
        <v>279.85000000000002</v>
      </c>
    </row>
    <row r="11438" spans="1:10" x14ac:dyDescent="0.2">
      <c r="A11438" t="s">
        <v>24853</v>
      </c>
      <c r="B11438" t="s">
        <v>35696</v>
      </c>
      <c r="I11438" t="s">
        <v>3</v>
      </c>
      <c r="J11438">
        <v>278.86</v>
      </c>
    </row>
    <row r="11439" spans="1:10" x14ac:dyDescent="0.2">
      <c r="A11439" t="s">
        <v>11570</v>
      </c>
      <c r="B11439" t="s">
        <v>35697</v>
      </c>
      <c r="I11439" t="s">
        <v>3</v>
      </c>
      <c r="J11439">
        <v>212.29</v>
      </c>
    </row>
    <row r="11440" spans="1:10" x14ac:dyDescent="0.2">
      <c r="A11440" t="s">
        <v>11571</v>
      </c>
      <c r="B11440" t="s">
        <v>35697</v>
      </c>
      <c r="I11440" t="s">
        <v>3</v>
      </c>
      <c r="J11440">
        <v>211.3</v>
      </c>
    </row>
    <row r="11441" spans="1:10" x14ac:dyDescent="0.2">
      <c r="A11441" t="s">
        <v>11572</v>
      </c>
      <c r="B11441" t="s">
        <v>35698</v>
      </c>
      <c r="I11441" t="s">
        <v>3</v>
      </c>
      <c r="J11441">
        <v>258.08</v>
      </c>
    </row>
    <row r="11442" spans="1:10" x14ac:dyDescent="0.2">
      <c r="A11442" t="s">
        <v>11573</v>
      </c>
      <c r="B11442" t="s">
        <v>35698</v>
      </c>
      <c r="I11442" t="s">
        <v>3</v>
      </c>
      <c r="J11442">
        <v>257.08999999999997</v>
      </c>
    </row>
    <row r="11443" spans="1:10" x14ac:dyDescent="0.2">
      <c r="A11443" t="s">
        <v>11574</v>
      </c>
      <c r="B11443" t="s">
        <v>35699</v>
      </c>
      <c r="I11443" t="s">
        <v>4</v>
      </c>
      <c r="J11443">
        <v>33.200000000000003</v>
      </c>
    </row>
    <row r="11444" spans="1:10" x14ac:dyDescent="0.2">
      <c r="A11444" t="s">
        <v>11575</v>
      </c>
      <c r="B11444" t="s">
        <v>35699</v>
      </c>
      <c r="I11444" t="s">
        <v>4</v>
      </c>
      <c r="J11444">
        <v>32.74</v>
      </c>
    </row>
    <row r="11445" spans="1:10" x14ac:dyDescent="0.2">
      <c r="A11445" t="s">
        <v>11576</v>
      </c>
      <c r="B11445" t="s">
        <v>35700</v>
      </c>
      <c r="I11445" t="s">
        <v>4</v>
      </c>
      <c r="J11445">
        <v>24.17</v>
      </c>
    </row>
    <row r="11446" spans="1:10" x14ac:dyDescent="0.2">
      <c r="A11446" t="s">
        <v>11577</v>
      </c>
      <c r="B11446" t="s">
        <v>35700</v>
      </c>
      <c r="I11446" t="s">
        <v>4</v>
      </c>
      <c r="J11446">
        <v>23.18</v>
      </c>
    </row>
    <row r="11447" spans="1:10" x14ac:dyDescent="0.2">
      <c r="A11447" t="s">
        <v>11578</v>
      </c>
      <c r="B11447" t="s">
        <v>35701</v>
      </c>
      <c r="I11447" t="s">
        <v>4</v>
      </c>
      <c r="J11447">
        <v>29.87</v>
      </c>
    </row>
    <row r="11448" spans="1:10" x14ac:dyDescent="0.2">
      <c r="A11448" t="s">
        <v>11579</v>
      </c>
      <c r="B11448" t="s">
        <v>35701</v>
      </c>
      <c r="I11448" t="s">
        <v>4</v>
      </c>
      <c r="J11448">
        <v>28.88</v>
      </c>
    </row>
    <row r="11449" spans="1:10" x14ac:dyDescent="0.2">
      <c r="A11449" t="s">
        <v>11580</v>
      </c>
      <c r="B11449" t="s">
        <v>35702</v>
      </c>
      <c r="I11449" t="s">
        <v>4</v>
      </c>
      <c r="J11449">
        <v>46.51</v>
      </c>
    </row>
    <row r="11450" spans="1:10" x14ac:dyDescent="0.2">
      <c r="A11450" t="s">
        <v>11581</v>
      </c>
      <c r="B11450" t="s">
        <v>35702</v>
      </c>
      <c r="I11450" t="s">
        <v>4</v>
      </c>
      <c r="J11450">
        <v>43.53</v>
      </c>
    </row>
    <row r="11451" spans="1:10" x14ac:dyDescent="0.2">
      <c r="A11451" t="s">
        <v>11582</v>
      </c>
      <c r="B11451" t="s">
        <v>35703</v>
      </c>
      <c r="I11451" t="s">
        <v>4</v>
      </c>
      <c r="J11451">
        <v>12.16</v>
      </c>
    </row>
    <row r="11452" spans="1:10" x14ac:dyDescent="0.2">
      <c r="A11452" t="s">
        <v>11583</v>
      </c>
      <c r="B11452" t="s">
        <v>35703</v>
      </c>
      <c r="I11452" t="s">
        <v>4</v>
      </c>
      <c r="J11452">
        <v>11.56</v>
      </c>
    </row>
    <row r="11453" spans="1:10" x14ac:dyDescent="0.2">
      <c r="A11453" t="s">
        <v>11584</v>
      </c>
      <c r="B11453" t="s">
        <v>35704</v>
      </c>
      <c r="I11453" t="s">
        <v>3</v>
      </c>
      <c r="J11453">
        <v>45.07</v>
      </c>
    </row>
    <row r="11454" spans="1:10" x14ac:dyDescent="0.2">
      <c r="A11454" t="s">
        <v>11585</v>
      </c>
      <c r="B11454" t="s">
        <v>35704</v>
      </c>
      <c r="I11454" t="s">
        <v>3</v>
      </c>
      <c r="J11454">
        <v>40.64</v>
      </c>
    </row>
    <row r="11455" spans="1:10" x14ac:dyDescent="0.2">
      <c r="A11455" t="s">
        <v>11586</v>
      </c>
      <c r="B11455" t="s">
        <v>35705</v>
      </c>
      <c r="I11455" t="s">
        <v>3</v>
      </c>
      <c r="J11455">
        <v>124.64</v>
      </c>
    </row>
    <row r="11456" spans="1:10" x14ac:dyDescent="0.2">
      <c r="A11456" t="s">
        <v>11587</v>
      </c>
      <c r="B11456" t="s">
        <v>35705</v>
      </c>
      <c r="I11456" t="s">
        <v>3</v>
      </c>
      <c r="J11456">
        <v>124</v>
      </c>
    </row>
    <row r="11457" spans="1:10" x14ac:dyDescent="0.2">
      <c r="A11457" t="s">
        <v>11588</v>
      </c>
      <c r="B11457" t="s">
        <v>35706</v>
      </c>
      <c r="I11457" t="s">
        <v>3</v>
      </c>
      <c r="J11457">
        <v>268.57</v>
      </c>
    </row>
    <row r="11458" spans="1:10" x14ac:dyDescent="0.2">
      <c r="A11458" t="s">
        <v>11589</v>
      </c>
      <c r="B11458" t="s">
        <v>35706</v>
      </c>
      <c r="I11458" t="s">
        <v>3</v>
      </c>
      <c r="J11458">
        <v>267.94</v>
      </c>
    </row>
    <row r="11459" spans="1:10" x14ac:dyDescent="0.2">
      <c r="A11459" t="s">
        <v>11590</v>
      </c>
      <c r="B11459" t="s">
        <v>35707</v>
      </c>
      <c r="I11459" t="s">
        <v>3</v>
      </c>
      <c r="J11459">
        <v>128.18</v>
      </c>
    </row>
    <row r="11460" spans="1:10" x14ac:dyDescent="0.2">
      <c r="A11460" t="s">
        <v>11591</v>
      </c>
      <c r="B11460" t="s">
        <v>35707</v>
      </c>
      <c r="I11460" t="s">
        <v>3</v>
      </c>
      <c r="J11460">
        <v>127.55</v>
      </c>
    </row>
    <row r="11461" spans="1:10" x14ac:dyDescent="0.2">
      <c r="A11461" t="s">
        <v>11592</v>
      </c>
      <c r="B11461" t="s">
        <v>35708</v>
      </c>
      <c r="I11461" t="s">
        <v>3</v>
      </c>
      <c r="J11461">
        <v>293.39</v>
      </c>
    </row>
    <row r="11462" spans="1:10" x14ac:dyDescent="0.2">
      <c r="A11462" t="s">
        <v>11593</v>
      </c>
      <c r="B11462" t="s">
        <v>35708</v>
      </c>
      <c r="I11462" t="s">
        <v>3</v>
      </c>
      <c r="J11462">
        <v>292.76</v>
      </c>
    </row>
    <row r="11463" spans="1:10" x14ac:dyDescent="0.2">
      <c r="A11463" t="s">
        <v>11594</v>
      </c>
      <c r="B11463" t="s">
        <v>35709</v>
      </c>
      <c r="I11463" t="s">
        <v>3</v>
      </c>
      <c r="J11463">
        <v>107.88</v>
      </c>
    </row>
    <row r="11464" spans="1:10" x14ac:dyDescent="0.2">
      <c r="A11464" t="s">
        <v>11595</v>
      </c>
      <c r="B11464" t="s">
        <v>35709</v>
      </c>
      <c r="I11464" t="s">
        <v>3</v>
      </c>
      <c r="J11464">
        <v>107.24</v>
      </c>
    </row>
    <row r="11465" spans="1:10" x14ac:dyDescent="0.2">
      <c r="A11465" t="s">
        <v>11596</v>
      </c>
      <c r="B11465" t="s">
        <v>35710</v>
      </c>
      <c r="I11465" t="s">
        <v>3</v>
      </c>
      <c r="J11465">
        <v>82.17</v>
      </c>
    </row>
    <row r="11466" spans="1:10" x14ac:dyDescent="0.2">
      <c r="A11466" t="s">
        <v>11597</v>
      </c>
      <c r="B11466" t="s">
        <v>35710</v>
      </c>
      <c r="I11466" t="s">
        <v>3</v>
      </c>
      <c r="J11466">
        <v>81.540000000000006</v>
      </c>
    </row>
    <row r="11467" spans="1:10" x14ac:dyDescent="0.2">
      <c r="A11467" t="s">
        <v>11598</v>
      </c>
      <c r="B11467" t="s">
        <v>35711</v>
      </c>
      <c r="I11467" t="s">
        <v>3</v>
      </c>
      <c r="J11467">
        <v>254.4</v>
      </c>
    </row>
    <row r="11468" spans="1:10" x14ac:dyDescent="0.2">
      <c r="A11468" t="s">
        <v>11599</v>
      </c>
      <c r="B11468" t="s">
        <v>35711</v>
      </c>
      <c r="I11468" t="s">
        <v>3</v>
      </c>
      <c r="J11468">
        <v>248.83</v>
      </c>
    </row>
    <row r="11469" spans="1:10" x14ac:dyDescent="0.2">
      <c r="A11469" t="s">
        <v>11600</v>
      </c>
      <c r="B11469" t="s">
        <v>35712</v>
      </c>
      <c r="I11469" t="s">
        <v>3</v>
      </c>
      <c r="J11469">
        <v>529.11</v>
      </c>
    </row>
    <row r="11470" spans="1:10" x14ac:dyDescent="0.2">
      <c r="A11470" t="s">
        <v>11601</v>
      </c>
      <c r="B11470" t="s">
        <v>35712</v>
      </c>
      <c r="I11470" t="s">
        <v>3</v>
      </c>
      <c r="J11470">
        <v>519.38</v>
      </c>
    </row>
    <row r="11471" spans="1:10" x14ac:dyDescent="0.2">
      <c r="A11471" t="s">
        <v>11602</v>
      </c>
      <c r="B11471" t="s">
        <v>35713</v>
      </c>
      <c r="I11471" t="s">
        <v>3</v>
      </c>
      <c r="J11471">
        <v>443.95</v>
      </c>
    </row>
    <row r="11472" spans="1:10" x14ac:dyDescent="0.2">
      <c r="A11472" t="s">
        <v>11603</v>
      </c>
      <c r="B11472" t="s">
        <v>35713</v>
      </c>
      <c r="I11472" t="s">
        <v>3</v>
      </c>
      <c r="J11472">
        <v>438.88</v>
      </c>
    </row>
    <row r="11473" spans="1:10" x14ac:dyDescent="0.2">
      <c r="A11473" t="s">
        <v>11604</v>
      </c>
      <c r="B11473" t="s">
        <v>35714</v>
      </c>
      <c r="I11473" t="s">
        <v>4</v>
      </c>
      <c r="J11473">
        <v>35.32</v>
      </c>
    </row>
    <row r="11474" spans="1:10" x14ac:dyDescent="0.2">
      <c r="A11474" t="s">
        <v>11605</v>
      </c>
      <c r="B11474" t="s">
        <v>35714</v>
      </c>
      <c r="I11474" t="s">
        <v>4</v>
      </c>
      <c r="J11474">
        <v>33.520000000000003</v>
      </c>
    </row>
    <row r="11475" spans="1:10" x14ac:dyDescent="0.2">
      <c r="A11475" t="s">
        <v>11606</v>
      </c>
      <c r="B11475" t="s">
        <v>35715</v>
      </c>
      <c r="I11475" t="s">
        <v>4</v>
      </c>
      <c r="J11475">
        <v>47.46</v>
      </c>
    </row>
    <row r="11476" spans="1:10" x14ac:dyDescent="0.2">
      <c r="A11476" t="s">
        <v>11607</v>
      </c>
      <c r="B11476" t="s">
        <v>35715</v>
      </c>
      <c r="I11476" t="s">
        <v>4</v>
      </c>
      <c r="J11476">
        <v>45.66</v>
      </c>
    </row>
    <row r="11477" spans="1:10" x14ac:dyDescent="0.2">
      <c r="A11477" t="s">
        <v>11608</v>
      </c>
      <c r="B11477" t="s">
        <v>35716</v>
      </c>
      <c r="I11477" t="s">
        <v>4</v>
      </c>
      <c r="J11477">
        <v>24.74</v>
      </c>
    </row>
    <row r="11478" spans="1:10" x14ac:dyDescent="0.2">
      <c r="A11478" t="s">
        <v>11609</v>
      </c>
      <c r="B11478" t="s">
        <v>35716</v>
      </c>
      <c r="I11478" t="s">
        <v>4</v>
      </c>
      <c r="J11478">
        <v>23.09</v>
      </c>
    </row>
    <row r="11479" spans="1:10" x14ac:dyDescent="0.2">
      <c r="A11479" t="s">
        <v>11610</v>
      </c>
      <c r="B11479" t="s">
        <v>35717</v>
      </c>
      <c r="I11479" t="s">
        <v>4</v>
      </c>
      <c r="J11479">
        <v>27.17</v>
      </c>
    </row>
    <row r="11480" spans="1:10" x14ac:dyDescent="0.2">
      <c r="A11480" t="s">
        <v>11611</v>
      </c>
      <c r="B11480" t="s">
        <v>35717</v>
      </c>
      <c r="I11480" t="s">
        <v>4</v>
      </c>
      <c r="J11480">
        <v>25.51</v>
      </c>
    </row>
    <row r="11481" spans="1:10" x14ac:dyDescent="0.2">
      <c r="A11481" t="s">
        <v>11612</v>
      </c>
      <c r="B11481" t="s">
        <v>35718</v>
      </c>
      <c r="I11481" t="s">
        <v>4</v>
      </c>
      <c r="J11481">
        <v>44.47</v>
      </c>
    </row>
    <row r="11482" spans="1:10" x14ac:dyDescent="0.2">
      <c r="A11482" t="s">
        <v>11613</v>
      </c>
      <c r="B11482" t="s">
        <v>35718</v>
      </c>
      <c r="I11482" t="s">
        <v>4</v>
      </c>
      <c r="J11482">
        <v>42.82</v>
      </c>
    </row>
    <row r="11483" spans="1:10" x14ac:dyDescent="0.2">
      <c r="A11483" t="s">
        <v>11614</v>
      </c>
      <c r="B11483" t="s">
        <v>35719</v>
      </c>
      <c r="I11483" t="s">
        <v>3</v>
      </c>
      <c r="J11483">
        <v>157.11000000000001</v>
      </c>
    </row>
    <row r="11484" spans="1:10" x14ac:dyDescent="0.2">
      <c r="A11484" t="s">
        <v>11615</v>
      </c>
      <c r="B11484" t="s">
        <v>35719</v>
      </c>
      <c r="I11484" t="s">
        <v>3</v>
      </c>
      <c r="J11484">
        <v>151.55000000000001</v>
      </c>
    </row>
    <row r="11485" spans="1:10" x14ac:dyDescent="0.2">
      <c r="A11485" t="s">
        <v>11616</v>
      </c>
      <c r="B11485" t="s">
        <v>35720</v>
      </c>
      <c r="I11485" t="s">
        <v>3</v>
      </c>
      <c r="J11485">
        <v>173.34</v>
      </c>
    </row>
    <row r="11486" spans="1:10" x14ac:dyDescent="0.2">
      <c r="A11486" t="s">
        <v>11617</v>
      </c>
      <c r="B11486" t="s">
        <v>35720</v>
      </c>
      <c r="I11486" t="s">
        <v>3</v>
      </c>
      <c r="J11486">
        <v>165.61</v>
      </c>
    </row>
    <row r="11487" spans="1:10" x14ac:dyDescent="0.2">
      <c r="A11487" t="s">
        <v>11618</v>
      </c>
      <c r="B11487" t="s">
        <v>35721</v>
      </c>
      <c r="I11487" t="s">
        <v>3</v>
      </c>
      <c r="J11487">
        <v>97.23</v>
      </c>
    </row>
    <row r="11488" spans="1:10" x14ac:dyDescent="0.2">
      <c r="A11488" t="s">
        <v>11619</v>
      </c>
      <c r="B11488" t="s">
        <v>35721</v>
      </c>
      <c r="I11488" t="s">
        <v>3</v>
      </c>
      <c r="J11488">
        <v>97.23</v>
      </c>
    </row>
    <row r="11489" spans="1:10" x14ac:dyDescent="0.2">
      <c r="A11489" t="s">
        <v>11620</v>
      </c>
      <c r="B11489" t="s">
        <v>35722</v>
      </c>
      <c r="I11489" t="s">
        <v>3</v>
      </c>
      <c r="J11489">
        <v>137.19999999999999</v>
      </c>
    </row>
    <row r="11490" spans="1:10" x14ac:dyDescent="0.2">
      <c r="A11490" t="s">
        <v>11621</v>
      </c>
      <c r="B11490" t="s">
        <v>35722</v>
      </c>
      <c r="I11490" t="s">
        <v>3</v>
      </c>
      <c r="J11490">
        <v>134.30000000000001</v>
      </c>
    </row>
    <row r="11491" spans="1:10" x14ac:dyDescent="0.2">
      <c r="A11491" t="s">
        <v>11622</v>
      </c>
      <c r="B11491" t="s">
        <v>35723</v>
      </c>
      <c r="I11491" t="s">
        <v>3</v>
      </c>
      <c r="J11491">
        <v>184.35</v>
      </c>
    </row>
    <row r="11492" spans="1:10" x14ac:dyDescent="0.2">
      <c r="A11492" t="s">
        <v>11623</v>
      </c>
      <c r="B11492" t="s">
        <v>35723</v>
      </c>
      <c r="I11492" t="s">
        <v>3</v>
      </c>
      <c r="J11492">
        <v>175.15</v>
      </c>
    </row>
    <row r="11493" spans="1:10" x14ac:dyDescent="0.2">
      <c r="A11493" t="s">
        <v>11624</v>
      </c>
      <c r="B11493" t="s">
        <v>35724</v>
      </c>
      <c r="I11493" t="s">
        <v>3</v>
      </c>
      <c r="J11493">
        <v>179.94</v>
      </c>
    </row>
    <row r="11494" spans="1:10" x14ac:dyDescent="0.2">
      <c r="A11494" t="s">
        <v>11625</v>
      </c>
      <c r="B11494" t="s">
        <v>35724</v>
      </c>
      <c r="I11494" t="s">
        <v>3</v>
      </c>
      <c r="J11494">
        <v>171.34</v>
      </c>
    </row>
    <row r="11495" spans="1:10" x14ac:dyDescent="0.2">
      <c r="A11495" t="s">
        <v>11626</v>
      </c>
      <c r="B11495" t="s">
        <v>35725</v>
      </c>
      <c r="I11495" t="s">
        <v>3</v>
      </c>
      <c r="J11495">
        <v>157.11000000000001</v>
      </c>
    </row>
    <row r="11496" spans="1:10" x14ac:dyDescent="0.2">
      <c r="A11496" t="s">
        <v>11627</v>
      </c>
      <c r="B11496" t="s">
        <v>35725</v>
      </c>
      <c r="I11496" t="s">
        <v>3</v>
      </c>
      <c r="J11496">
        <v>151.55000000000001</v>
      </c>
    </row>
    <row r="11497" spans="1:10" x14ac:dyDescent="0.2">
      <c r="A11497" t="s">
        <v>11628</v>
      </c>
      <c r="B11497" t="s">
        <v>35726</v>
      </c>
      <c r="I11497" t="s">
        <v>3</v>
      </c>
      <c r="J11497">
        <v>107.37</v>
      </c>
    </row>
    <row r="11498" spans="1:10" x14ac:dyDescent="0.2">
      <c r="A11498" t="s">
        <v>11629</v>
      </c>
      <c r="B11498" t="s">
        <v>35726</v>
      </c>
      <c r="I11498" t="s">
        <v>3</v>
      </c>
      <c r="J11498">
        <v>94.7</v>
      </c>
    </row>
    <row r="11499" spans="1:10" x14ac:dyDescent="0.2">
      <c r="A11499" t="s">
        <v>11630</v>
      </c>
      <c r="B11499" t="s">
        <v>35727</v>
      </c>
      <c r="I11499" t="s">
        <v>3</v>
      </c>
      <c r="J11499">
        <v>220.56</v>
      </c>
    </row>
    <row r="11500" spans="1:10" x14ac:dyDescent="0.2">
      <c r="A11500" t="s">
        <v>11631</v>
      </c>
      <c r="B11500" t="s">
        <v>35727</v>
      </c>
      <c r="I11500" t="s">
        <v>3</v>
      </c>
      <c r="J11500">
        <v>211.28</v>
      </c>
    </row>
    <row r="11501" spans="1:10" x14ac:dyDescent="0.2">
      <c r="A11501" t="s">
        <v>11632</v>
      </c>
      <c r="B11501" t="s">
        <v>35728</v>
      </c>
      <c r="I11501" t="s">
        <v>3</v>
      </c>
      <c r="J11501">
        <v>207.94</v>
      </c>
    </row>
    <row r="11502" spans="1:10" x14ac:dyDescent="0.2">
      <c r="A11502" t="s">
        <v>11633</v>
      </c>
      <c r="B11502" t="s">
        <v>35728</v>
      </c>
      <c r="I11502" t="s">
        <v>3</v>
      </c>
      <c r="J11502">
        <v>198.95</v>
      </c>
    </row>
    <row r="11503" spans="1:10" x14ac:dyDescent="0.2">
      <c r="A11503" t="s">
        <v>11634</v>
      </c>
      <c r="B11503" t="s">
        <v>35729</v>
      </c>
      <c r="I11503" t="s">
        <v>3</v>
      </c>
      <c r="J11503">
        <v>265.02</v>
      </c>
    </row>
    <row r="11504" spans="1:10" x14ac:dyDescent="0.2">
      <c r="A11504" t="s">
        <v>11635</v>
      </c>
      <c r="B11504" t="s">
        <v>35729</v>
      </c>
      <c r="I11504" t="s">
        <v>3</v>
      </c>
      <c r="J11504">
        <v>255.74</v>
      </c>
    </row>
    <row r="11505" spans="1:10" x14ac:dyDescent="0.2">
      <c r="A11505" t="s">
        <v>11636</v>
      </c>
      <c r="B11505" t="s">
        <v>35730</v>
      </c>
      <c r="I11505" t="s">
        <v>3</v>
      </c>
      <c r="J11505">
        <v>251.2</v>
      </c>
    </row>
    <row r="11506" spans="1:10" x14ac:dyDescent="0.2">
      <c r="A11506" t="s">
        <v>11637</v>
      </c>
      <c r="B11506" t="s">
        <v>35730</v>
      </c>
      <c r="I11506" t="s">
        <v>3</v>
      </c>
      <c r="J11506">
        <v>242.21</v>
      </c>
    </row>
    <row r="11507" spans="1:10" x14ac:dyDescent="0.2">
      <c r="A11507" t="s">
        <v>11638</v>
      </c>
      <c r="B11507" t="s">
        <v>35731</v>
      </c>
      <c r="I11507" t="s">
        <v>3</v>
      </c>
      <c r="J11507">
        <v>93.16</v>
      </c>
    </row>
    <row r="11508" spans="1:10" x14ac:dyDescent="0.2">
      <c r="A11508" t="s">
        <v>11639</v>
      </c>
      <c r="B11508" t="s">
        <v>35731</v>
      </c>
      <c r="I11508" t="s">
        <v>3</v>
      </c>
      <c r="J11508">
        <v>87.17</v>
      </c>
    </row>
    <row r="11509" spans="1:10" x14ac:dyDescent="0.2">
      <c r="A11509" t="s">
        <v>11640</v>
      </c>
      <c r="B11509" t="s">
        <v>35732</v>
      </c>
      <c r="I11509" t="s">
        <v>3</v>
      </c>
      <c r="J11509">
        <v>80.55</v>
      </c>
    </row>
    <row r="11510" spans="1:10" x14ac:dyDescent="0.2">
      <c r="A11510" t="s">
        <v>11641</v>
      </c>
      <c r="B11510" t="s">
        <v>35732</v>
      </c>
      <c r="I11510" t="s">
        <v>3</v>
      </c>
      <c r="J11510">
        <v>74.84</v>
      </c>
    </row>
    <row r="11511" spans="1:10" x14ac:dyDescent="0.2">
      <c r="A11511" t="s">
        <v>11642</v>
      </c>
      <c r="B11511" t="s">
        <v>35733</v>
      </c>
      <c r="I11511" t="s">
        <v>3</v>
      </c>
      <c r="J11511">
        <v>90.23</v>
      </c>
    </row>
    <row r="11512" spans="1:10" x14ac:dyDescent="0.2">
      <c r="A11512" t="s">
        <v>11643</v>
      </c>
      <c r="B11512" t="s">
        <v>35733</v>
      </c>
      <c r="I11512" t="s">
        <v>3</v>
      </c>
      <c r="J11512">
        <v>83.61</v>
      </c>
    </row>
    <row r="11513" spans="1:10" x14ac:dyDescent="0.2">
      <c r="A11513" t="s">
        <v>11644</v>
      </c>
      <c r="B11513" t="s">
        <v>35734</v>
      </c>
      <c r="I11513" t="s">
        <v>3</v>
      </c>
      <c r="J11513">
        <v>77.61</v>
      </c>
    </row>
    <row r="11514" spans="1:10" x14ac:dyDescent="0.2">
      <c r="A11514" t="s">
        <v>11645</v>
      </c>
      <c r="B11514" t="s">
        <v>35734</v>
      </c>
      <c r="I11514" t="s">
        <v>3</v>
      </c>
      <c r="J11514">
        <v>71.28</v>
      </c>
    </row>
    <row r="11515" spans="1:10" x14ac:dyDescent="0.2">
      <c r="A11515" t="s">
        <v>11646</v>
      </c>
      <c r="B11515" t="s">
        <v>35735</v>
      </c>
      <c r="I11515" t="s">
        <v>3</v>
      </c>
      <c r="J11515">
        <v>114.53</v>
      </c>
    </row>
    <row r="11516" spans="1:10" x14ac:dyDescent="0.2">
      <c r="A11516" t="s">
        <v>11647</v>
      </c>
      <c r="B11516" t="s">
        <v>35735</v>
      </c>
      <c r="I11516" t="s">
        <v>3</v>
      </c>
      <c r="J11516">
        <v>108.54</v>
      </c>
    </row>
    <row r="11517" spans="1:10" x14ac:dyDescent="0.2">
      <c r="A11517" t="s">
        <v>11648</v>
      </c>
      <c r="B11517" t="s">
        <v>35736</v>
      </c>
      <c r="I11517" t="s">
        <v>3</v>
      </c>
      <c r="J11517">
        <v>101.91</v>
      </c>
    </row>
    <row r="11518" spans="1:10" x14ac:dyDescent="0.2">
      <c r="A11518" t="s">
        <v>11649</v>
      </c>
      <c r="B11518" t="s">
        <v>35736</v>
      </c>
      <c r="I11518" t="s">
        <v>3</v>
      </c>
      <c r="J11518">
        <v>96.21</v>
      </c>
    </row>
    <row r="11519" spans="1:10" x14ac:dyDescent="0.2">
      <c r="A11519" t="s">
        <v>11650</v>
      </c>
      <c r="B11519" t="s">
        <v>35737</v>
      </c>
      <c r="I11519" t="s">
        <v>4</v>
      </c>
      <c r="J11519">
        <v>39.71</v>
      </c>
    </row>
    <row r="11520" spans="1:10" x14ac:dyDescent="0.2">
      <c r="A11520" t="s">
        <v>11651</v>
      </c>
      <c r="B11520" t="s">
        <v>35737</v>
      </c>
      <c r="I11520" t="s">
        <v>4</v>
      </c>
      <c r="J11520">
        <v>36.450000000000003</v>
      </c>
    </row>
    <row r="11521" spans="1:10" x14ac:dyDescent="0.2">
      <c r="A11521" t="s">
        <v>11652</v>
      </c>
      <c r="B11521" t="s">
        <v>35738</v>
      </c>
      <c r="I11521" t="s">
        <v>4</v>
      </c>
      <c r="J11521">
        <v>37.74</v>
      </c>
    </row>
    <row r="11522" spans="1:10" x14ac:dyDescent="0.2">
      <c r="A11522" t="s">
        <v>11653</v>
      </c>
      <c r="B11522" t="s">
        <v>35738</v>
      </c>
      <c r="I11522" t="s">
        <v>4</v>
      </c>
      <c r="J11522">
        <v>34.58</v>
      </c>
    </row>
    <row r="11523" spans="1:10" x14ac:dyDescent="0.2">
      <c r="A11523" t="s">
        <v>11654</v>
      </c>
      <c r="B11523" t="s">
        <v>35739</v>
      </c>
      <c r="I11523" t="s">
        <v>4</v>
      </c>
      <c r="J11523">
        <v>31.58</v>
      </c>
    </row>
    <row r="11524" spans="1:10" x14ac:dyDescent="0.2">
      <c r="A11524" t="s">
        <v>11655</v>
      </c>
      <c r="B11524" t="s">
        <v>35739</v>
      </c>
      <c r="I11524" t="s">
        <v>4</v>
      </c>
      <c r="J11524">
        <v>28.35</v>
      </c>
    </row>
    <row r="11525" spans="1:10" x14ac:dyDescent="0.2">
      <c r="A11525" t="s">
        <v>11656</v>
      </c>
      <c r="B11525" t="s">
        <v>35740</v>
      </c>
      <c r="I11525" t="s">
        <v>4</v>
      </c>
      <c r="J11525">
        <v>30.2</v>
      </c>
    </row>
    <row r="11526" spans="1:10" x14ac:dyDescent="0.2">
      <c r="A11526" t="s">
        <v>11657</v>
      </c>
      <c r="B11526" t="s">
        <v>35740</v>
      </c>
      <c r="I11526" t="s">
        <v>4</v>
      </c>
      <c r="J11526">
        <v>27.04</v>
      </c>
    </row>
    <row r="11527" spans="1:10" x14ac:dyDescent="0.2">
      <c r="A11527" t="s">
        <v>11658</v>
      </c>
      <c r="B11527" t="s">
        <v>35741</v>
      </c>
      <c r="I11527" t="s">
        <v>3</v>
      </c>
      <c r="J11527">
        <v>84.54</v>
      </c>
    </row>
    <row r="11528" spans="1:10" x14ac:dyDescent="0.2">
      <c r="A11528" t="s">
        <v>11659</v>
      </c>
      <c r="B11528" t="s">
        <v>35741</v>
      </c>
      <c r="I11528" t="s">
        <v>3</v>
      </c>
      <c r="J11528">
        <v>82</v>
      </c>
    </row>
    <row r="11529" spans="1:10" x14ac:dyDescent="0.2">
      <c r="A11529" t="s">
        <v>11660</v>
      </c>
      <c r="B11529" t="s">
        <v>35742</v>
      </c>
      <c r="I11529" t="s">
        <v>3</v>
      </c>
      <c r="J11529">
        <v>162.01</v>
      </c>
    </row>
    <row r="11530" spans="1:10" x14ac:dyDescent="0.2">
      <c r="A11530" t="s">
        <v>11661</v>
      </c>
      <c r="B11530" t="s">
        <v>35742</v>
      </c>
      <c r="I11530" t="s">
        <v>3</v>
      </c>
      <c r="J11530">
        <v>158.69999999999999</v>
      </c>
    </row>
    <row r="11531" spans="1:10" x14ac:dyDescent="0.2">
      <c r="A11531" t="s">
        <v>11662</v>
      </c>
      <c r="B11531" t="s">
        <v>35743</v>
      </c>
      <c r="I11531" t="s">
        <v>4</v>
      </c>
      <c r="J11531">
        <v>36.090000000000003</v>
      </c>
    </row>
    <row r="11532" spans="1:10" x14ac:dyDescent="0.2">
      <c r="A11532" t="s">
        <v>11663</v>
      </c>
      <c r="B11532" t="s">
        <v>35743</v>
      </c>
      <c r="I11532" t="s">
        <v>4</v>
      </c>
      <c r="J11532">
        <v>34.07</v>
      </c>
    </row>
    <row r="11533" spans="1:10" x14ac:dyDescent="0.2">
      <c r="A11533" t="s">
        <v>11664</v>
      </c>
      <c r="B11533" t="s">
        <v>35744</v>
      </c>
      <c r="I11533" t="s">
        <v>4</v>
      </c>
      <c r="J11533">
        <v>106.04</v>
      </c>
    </row>
    <row r="11534" spans="1:10" x14ac:dyDescent="0.2">
      <c r="A11534" t="s">
        <v>11665</v>
      </c>
      <c r="B11534" t="s">
        <v>35744</v>
      </c>
      <c r="I11534" t="s">
        <v>4</v>
      </c>
      <c r="J11534">
        <v>102.8</v>
      </c>
    </row>
    <row r="11535" spans="1:10" x14ac:dyDescent="0.2">
      <c r="A11535" t="s">
        <v>11666</v>
      </c>
      <c r="B11535" t="s">
        <v>35745</v>
      </c>
      <c r="I11535" t="s">
        <v>3</v>
      </c>
      <c r="J11535">
        <v>171.78</v>
      </c>
    </row>
    <row r="11536" spans="1:10" x14ac:dyDescent="0.2">
      <c r="A11536" t="s">
        <v>11667</v>
      </c>
      <c r="B11536" t="s">
        <v>35745</v>
      </c>
      <c r="I11536" t="s">
        <v>3</v>
      </c>
      <c r="J11536">
        <v>168.48</v>
      </c>
    </row>
    <row r="11537" spans="1:10" x14ac:dyDescent="0.2">
      <c r="A11537" t="s">
        <v>11668</v>
      </c>
      <c r="B11537" t="s">
        <v>35746</v>
      </c>
      <c r="I11537" t="s">
        <v>3</v>
      </c>
      <c r="J11537">
        <v>171.78</v>
      </c>
    </row>
    <row r="11538" spans="1:10" x14ac:dyDescent="0.2">
      <c r="A11538" t="s">
        <v>11669</v>
      </c>
      <c r="B11538" t="s">
        <v>35746</v>
      </c>
      <c r="I11538" t="s">
        <v>3</v>
      </c>
      <c r="J11538">
        <v>168.48</v>
      </c>
    </row>
    <row r="11539" spans="1:10" x14ac:dyDescent="0.2">
      <c r="A11539" t="s">
        <v>11670</v>
      </c>
      <c r="B11539" t="s">
        <v>35747</v>
      </c>
      <c r="I11539" t="s">
        <v>3</v>
      </c>
      <c r="J11539">
        <v>866.82</v>
      </c>
    </row>
    <row r="11540" spans="1:10" x14ac:dyDescent="0.2">
      <c r="A11540" t="s">
        <v>11671</v>
      </c>
      <c r="B11540" t="s">
        <v>35747</v>
      </c>
      <c r="I11540" t="s">
        <v>3</v>
      </c>
      <c r="J11540">
        <v>847.82</v>
      </c>
    </row>
    <row r="11541" spans="1:10" x14ac:dyDescent="0.2">
      <c r="A11541" t="s">
        <v>11672</v>
      </c>
      <c r="B11541" t="s">
        <v>35748</v>
      </c>
      <c r="I11541" t="s">
        <v>3</v>
      </c>
      <c r="J11541">
        <v>1045.32</v>
      </c>
    </row>
    <row r="11542" spans="1:10" x14ac:dyDescent="0.2">
      <c r="A11542" t="s">
        <v>11673</v>
      </c>
      <c r="B11542" t="s">
        <v>35748</v>
      </c>
      <c r="I11542" t="s">
        <v>3</v>
      </c>
      <c r="J11542">
        <v>1026.32</v>
      </c>
    </row>
    <row r="11543" spans="1:10" x14ac:dyDescent="0.2">
      <c r="A11543" t="s">
        <v>11674</v>
      </c>
      <c r="B11543" t="s">
        <v>35749</v>
      </c>
      <c r="I11543" t="s">
        <v>3</v>
      </c>
      <c r="J11543">
        <v>546.19000000000005</v>
      </c>
    </row>
    <row r="11544" spans="1:10" x14ac:dyDescent="0.2">
      <c r="A11544" t="s">
        <v>11675</v>
      </c>
      <c r="B11544" t="s">
        <v>35749</v>
      </c>
      <c r="I11544" t="s">
        <v>3</v>
      </c>
      <c r="J11544">
        <v>539.85</v>
      </c>
    </row>
    <row r="11545" spans="1:10" x14ac:dyDescent="0.2">
      <c r="A11545" t="s">
        <v>11676</v>
      </c>
      <c r="B11545" t="s">
        <v>35750</v>
      </c>
      <c r="I11545" t="s">
        <v>3</v>
      </c>
      <c r="J11545">
        <v>903.11</v>
      </c>
    </row>
    <row r="11546" spans="1:10" x14ac:dyDescent="0.2">
      <c r="A11546" t="s">
        <v>11677</v>
      </c>
      <c r="B11546" t="s">
        <v>35750</v>
      </c>
      <c r="I11546" t="s">
        <v>3</v>
      </c>
      <c r="J11546">
        <v>899.31</v>
      </c>
    </row>
    <row r="11547" spans="1:10" x14ac:dyDescent="0.2">
      <c r="A11547" t="s">
        <v>11678</v>
      </c>
      <c r="B11547" t="s">
        <v>35751</v>
      </c>
      <c r="I11547" t="s">
        <v>3</v>
      </c>
      <c r="J11547">
        <v>487.56</v>
      </c>
    </row>
    <row r="11548" spans="1:10" x14ac:dyDescent="0.2">
      <c r="A11548" t="s">
        <v>11679</v>
      </c>
      <c r="B11548" t="s">
        <v>35751</v>
      </c>
      <c r="I11548" t="s">
        <v>3</v>
      </c>
      <c r="J11548">
        <v>487.56</v>
      </c>
    </row>
    <row r="11549" spans="1:10" x14ac:dyDescent="0.2">
      <c r="A11549" t="s">
        <v>25075</v>
      </c>
      <c r="B11549" t="s">
        <v>35752</v>
      </c>
      <c r="I11549" t="s">
        <v>3</v>
      </c>
      <c r="J11549">
        <v>317.99</v>
      </c>
    </row>
    <row r="11550" spans="1:10" x14ac:dyDescent="0.2">
      <c r="A11550" t="s">
        <v>25076</v>
      </c>
      <c r="B11550" t="s">
        <v>35752</v>
      </c>
      <c r="I11550" t="s">
        <v>3</v>
      </c>
      <c r="J11550">
        <v>317.99</v>
      </c>
    </row>
    <row r="11551" spans="1:10" x14ac:dyDescent="0.2">
      <c r="A11551" t="s">
        <v>25077</v>
      </c>
      <c r="B11551" t="s">
        <v>35753</v>
      </c>
      <c r="I11551" t="s">
        <v>3</v>
      </c>
      <c r="J11551">
        <v>570</v>
      </c>
    </row>
    <row r="11552" spans="1:10" x14ac:dyDescent="0.2">
      <c r="A11552" t="s">
        <v>25078</v>
      </c>
      <c r="B11552" t="s">
        <v>35753</v>
      </c>
      <c r="I11552" t="s">
        <v>3</v>
      </c>
      <c r="J11552">
        <v>570</v>
      </c>
    </row>
    <row r="11553" spans="1:10" x14ac:dyDescent="0.2">
      <c r="A11553" t="s">
        <v>25079</v>
      </c>
      <c r="B11553" t="s">
        <v>35754</v>
      </c>
      <c r="I11553" t="s">
        <v>3</v>
      </c>
      <c r="J11553">
        <v>600</v>
      </c>
    </row>
    <row r="11554" spans="1:10" x14ac:dyDescent="0.2">
      <c r="A11554" t="s">
        <v>25080</v>
      </c>
      <c r="B11554" t="s">
        <v>35754</v>
      </c>
      <c r="I11554" t="s">
        <v>3</v>
      </c>
      <c r="J11554">
        <v>600</v>
      </c>
    </row>
    <row r="11555" spans="1:10" x14ac:dyDescent="0.2">
      <c r="A11555" t="s">
        <v>25081</v>
      </c>
      <c r="B11555" t="s">
        <v>35755</v>
      </c>
      <c r="I11555" t="s">
        <v>3</v>
      </c>
      <c r="J11555">
        <v>584.01</v>
      </c>
    </row>
    <row r="11556" spans="1:10" x14ac:dyDescent="0.2">
      <c r="A11556" t="s">
        <v>25082</v>
      </c>
      <c r="B11556" t="s">
        <v>35755</v>
      </c>
      <c r="I11556" t="s">
        <v>3</v>
      </c>
      <c r="J11556">
        <v>584.01</v>
      </c>
    </row>
    <row r="11557" spans="1:10" x14ac:dyDescent="0.2">
      <c r="A11557" t="s">
        <v>11680</v>
      </c>
      <c r="B11557" t="s">
        <v>35756</v>
      </c>
      <c r="I11557" t="s">
        <v>3</v>
      </c>
      <c r="J11557">
        <v>213.44</v>
      </c>
    </row>
    <row r="11558" spans="1:10" x14ac:dyDescent="0.2">
      <c r="A11558" t="s">
        <v>11681</v>
      </c>
      <c r="B11558" t="s">
        <v>35756</v>
      </c>
      <c r="I11558" t="s">
        <v>3</v>
      </c>
      <c r="J11558">
        <v>205.05</v>
      </c>
    </row>
    <row r="11559" spans="1:10" x14ac:dyDescent="0.2">
      <c r="A11559" t="s">
        <v>11682</v>
      </c>
      <c r="B11559" t="s">
        <v>35757</v>
      </c>
      <c r="I11559" t="s">
        <v>3</v>
      </c>
      <c r="J11559">
        <v>213.44</v>
      </c>
    </row>
    <row r="11560" spans="1:10" x14ac:dyDescent="0.2">
      <c r="A11560" t="s">
        <v>11683</v>
      </c>
      <c r="B11560" t="s">
        <v>35757</v>
      </c>
      <c r="I11560" t="s">
        <v>3</v>
      </c>
      <c r="J11560">
        <v>205.05</v>
      </c>
    </row>
    <row r="11561" spans="1:10" x14ac:dyDescent="0.2">
      <c r="A11561" t="s">
        <v>11684</v>
      </c>
      <c r="B11561" t="s">
        <v>35758</v>
      </c>
      <c r="I11561" t="s">
        <v>3</v>
      </c>
      <c r="J11561">
        <v>196.82</v>
      </c>
    </row>
    <row r="11562" spans="1:10" x14ac:dyDescent="0.2">
      <c r="A11562" t="s">
        <v>11685</v>
      </c>
      <c r="B11562" t="s">
        <v>35758</v>
      </c>
      <c r="I11562" t="s">
        <v>3</v>
      </c>
      <c r="J11562">
        <v>189.31</v>
      </c>
    </row>
    <row r="11563" spans="1:10" x14ac:dyDescent="0.2">
      <c r="A11563" t="s">
        <v>11686</v>
      </c>
      <c r="B11563" t="s">
        <v>35759</v>
      </c>
      <c r="I11563" t="s">
        <v>3</v>
      </c>
      <c r="J11563">
        <v>203.52</v>
      </c>
    </row>
    <row r="11564" spans="1:10" x14ac:dyDescent="0.2">
      <c r="A11564" t="s">
        <v>11687</v>
      </c>
      <c r="B11564" t="s">
        <v>35759</v>
      </c>
      <c r="I11564" t="s">
        <v>3</v>
      </c>
      <c r="J11564">
        <v>196.01</v>
      </c>
    </row>
    <row r="11565" spans="1:10" x14ac:dyDescent="0.2">
      <c r="A11565" t="s">
        <v>11688</v>
      </c>
      <c r="B11565" t="s">
        <v>35760</v>
      </c>
      <c r="I11565" t="s">
        <v>3</v>
      </c>
      <c r="J11565">
        <v>113.78</v>
      </c>
    </row>
    <row r="11566" spans="1:10" x14ac:dyDescent="0.2">
      <c r="A11566" t="s">
        <v>11689</v>
      </c>
      <c r="B11566" t="s">
        <v>35760</v>
      </c>
      <c r="I11566" t="s">
        <v>3</v>
      </c>
      <c r="J11566">
        <v>103.9</v>
      </c>
    </row>
    <row r="11567" spans="1:10" x14ac:dyDescent="0.2">
      <c r="A11567" t="s">
        <v>11690</v>
      </c>
      <c r="B11567" t="s">
        <v>35761</v>
      </c>
      <c r="I11567" t="s">
        <v>3</v>
      </c>
      <c r="J11567">
        <v>159.19999999999999</v>
      </c>
    </row>
    <row r="11568" spans="1:10" x14ac:dyDescent="0.2">
      <c r="A11568" t="s">
        <v>11691</v>
      </c>
      <c r="B11568" t="s">
        <v>35761</v>
      </c>
      <c r="I11568" t="s">
        <v>3</v>
      </c>
      <c r="J11568">
        <v>149.96</v>
      </c>
    </row>
    <row r="11569" spans="1:10" x14ac:dyDescent="0.2">
      <c r="A11569" t="s">
        <v>11692</v>
      </c>
      <c r="B11569" t="s">
        <v>35762</v>
      </c>
      <c r="I11569" t="s">
        <v>5</v>
      </c>
      <c r="J11569">
        <v>3600.76</v>
      </c>
    </row>
    <row r="11570" spans="1:10" x14ac:dyDescent="0.2">
      <c r="A11570" t="s">
        <v>11693</v>
      </c>
      <c r="B11570" t="s">
        <v>35762</v>
      </c>
      <c r="I11570" t="s">
        <v>5</v>
      </c>
      <c r="J11570">
        <v>3595.14</v>
      </c>
    </row>
    <row r="11571" spans="1:10" x14ac:dyDescent="0.2">
      <c r="A11571" t="s">
        <v>11694</v>
      </c>
      <c r="B11571" t="s">
        <v>35763</v>
      </c>
      <c r="I11571" t="s">
        <v>5</v>
      </c>
      <c r="J11571">
        <v>6177.43</v>
      </c>
    </row>
    <row r="11572" spans="1:10" x14ac:dyDescent="0.2">
      <c r="A11572" t="s">
        <v>11695</v>
      </c>
      <c r="B11572" t="s">
        <v>35763</v>
      </c>
      <c r="I11572" t="s">
        <v>5</v>
      </c>
      <c r="J11572">
        <v>6170.81</v>
      </c>
    </row>
    <row r="11573" spans="1:10" x14ac:dyDescent="0.2">
      <c r="A11573" t="s">
        <v>11696</v>
      </c>
      <c r="B11573" t="s">
        <v>35764</v>
      </c>
      <c r="I11573" t="s">
        <v>5</v>
      </c>
      <c r="J11573">
        <v>6392.83</v>
      </c>
    </row>
    <row r="11574" spans="1:10" x14ac:dyDescent="0.2">
      <c r="A11574" t="s">
        <v>11697</v>
      </c>
      <c r="B11574" t="s">
        <v>35764</v>
      </c>
      <c r="I11574" t="s">
        <v>5</v>
      </c>
      <c r="J11574">
        <v>6382.91</v>
      </c>
    </row>
    <row r="11575" spans="1:10" x14ac:dyDescent="0.2">
      <c r="A11575" t="s">
        <v>11698</v>
      </c>
      <c r="B11575" t="s">
        <v>35765</v>
      </c>
      <c r="I11575" t="s">
        <v>5</v>
      </c>
      <c r="J11575">
        <v>15444.63</v>
      </c>
    </row>
    <row r="11576" spans="1:10" x14ac:dyDescent="0.2">
      <c r="A11576" t="s">
        <v>11699</v>
      </c>
      <c r="B11576" t="s">
        <v>35765</v>
      </c>
      <c r="I11576" t="s">
        <v>5</v>
      </c>
      <c r="J11576">
        <v>15429.75</v>
      </c>
    </row>
    <row r="11577" spans="1:10" x14ac:dyDescent="0.2">
      <c r="A11577" t="s">
        <v>11700</v>
      </c>
      <c r="B11577" t="s">
        <v>35766</v>
      </c>
      <c r="I11577" t="s">
        <v>5</v>
      </c>
      <c r="J11577">
        <v>2046.45</v>
      </c>
    </row>
    <row r="11578" spans="1:10" x14ac:dyDescent="0.2">
      <c r="A11578" t="s">
        <v>11701</v>
      </c>
      <c r="B11578" t="s">
        <v>35766</v>
      </c>
      <c r="I11578" t="s">
        <v>5</v>
      </c>
      <c r="J11578">
        <v>2041.49</v>
      </c>
    </row>
    <row r="11579" spans="1:10" x14ac:dyDescent="0.2">
      <c r="A11579" t="s">
        <v>11702</v>
      </c>
      <c r="B11579" t="s">
        <v>35767</v>
      </c>
      <c r="I11579" t="s">
        <v>5</v>
      </c>
      <c r="J11579">
        <v>4480.05</v>
      </c>
    </row>
    <row r="11580" spans="1:10" x14ac:dyDescent="0.2">
      <c r="A11580" t="s">
        <v>11703</v>
      </c>
      <c r="B11580" t="s">
        <v>35767</v>
      </c>
      <c r="I11580" t="s">
        <v>5</v>
      </c>
      <c r="J11580">
        <v>4471.45</v>
      </c>
    </row>
    <row r="11581" spans="1:10" x14ac:dyDescent="0.2">
      <c r="A11581" t="s">
        <v>11704</v>
      </c>
      <c r="B11581" t="s">
        <v>35768</v>
      </c>
      <c r="I11581" t="s">
        <v>5</v>
      </c>
      <c r="J11581">
        <v>4379.95</v>
      </c>
    </row>
    <row r="11582" spans="1:10" x14ac:dyDescent="0.2">
      <c r="A11582" t="s">
        <v>11705</v>
      </c>
      <c r="B11582" t="s">
        <v>35768</v>
      </c>
      <c r="I11582" t="s">
        <v>5</v>
      </c>
      <c r="J11582">
        <v>4371.3500000000004</v>
      </c>
    </row>
    <row r="11583" spans="1:10" x14ac:dyDescent="0.2">
      <c r="A11583" t="s">
        <v>11706</v>
      </c>
      <c r="B11583" t="s">
        <v>35769</v>
      </c>
      <c r="I11583" t="s">
        <v>5</v>
      </c>
      <c r="J11583">
        <v>4291.58</v>
      </c>
    </row>
    <row r="11584" spans="1:10" x14ac:dyDescent="0.2">
      <c r="A11584" t="s">
        <v>11707</v>
      </c>
      <c r="B11584" t="s">
        <v>35769</v>
      </c>
      <c r="I11584" t="s">
        <v>5</v>
      </c>
      <c r="J11584">
        <v>4282.9799999999996</v>
      </c>
    </row>
    <row r="11585" spans="1:10" x14ac:dyDescent="0.2">
      <c r="A11585" t="s">
        <v>11708</v>
      </c>
      <c r="B11585" t="s">
        <v>35770</v>
      </c>
      <c r="I11585" t="s">
        <v>5</v>
      </c>
      <c r="J11585">
        <v>5323.98</v>
      </c>
    </row>
    <row r="11586" spans="1:10" x14ac:dyDescent="0.2">
      <c r="A11586" t="s">
        <v>11709</v>
      </c>
      <c r="B11586" t="s">
        <v>35770</v>
      </c>
      <c r="I11586" t="s">
        <v>5</v>
      </c>
      <c r="J11586">
        <v>5311.74</v>
      </c>
    </row>
    <row r="11587" spans="1:10" x14ac:dyDescent="0.2">
      <c r="A11587" t="s">
        <v>11710</v>
      </c>
      <c r="B11587" t="s">
        <v>35771</v>
      </c>
      <c r="I11587" t="s">
        <v>5</v>
      </c>
      <c r="J11587">
        <v>5164.9799999999996</v>
      </c>
    </row>
    <row r="11588" spans="1:10" x14ac:dyDescent="0.2">
      <c r="A11588" t="s">
        <v>11711</v>
      </c>
      <c r="B11588" t="s">
        <v>35771</v>
      </c>
      <c r="I11588" t="s">
        <v>5</v>
      </c>
      <c r="J11588">
        <v>5152.74</v>
      </c>
    </row>
    <row r="11589" spans="1:10" x14ac:dyDescent="0.2">
      <c r="A11589" t="s">
        <v>11712</v>
      </c>
      <c r="B11589" t="s">
        <v>35772</v>
      </c>
      <c r="I11589" t="s">
        <v>5</v>
      </c>
      <c r="J11589">
        <v>8389.01</v>
      </c>
    </row>
    <row r="11590" spans="1:10" x14ac:dyDescent="0.2">
      <c r="A11590" t="s">
        <v>11713</v>
      </c>
      <c r="B11590" t="s">
        <v>35772</v>
      </c>
      <c r="I11590" t="s">
        <v>5</v>
      </c>
      <c r="J11590">
        <v>8374.1299999999992</v>
      </c>
    </row>
    <row r="11591" spans="1:10" x14ac:dyDescent="0.2">
      <c r="A11591" t="s">
        <v>11714</v>
      </c>
      <c r="B11591" t="s">
        <v>35773</v>
      </c>
      <c r="I11591" t="s">
        <v>5</v>
      </c>
      <c r="J11591">
        <v>196.07</v>
      </c>
    </row>
    <row r="11592" spans="1:10" x14ac:dyDescent="0.2">
      <c r="A11592" t="s">
        <v>11715</v>
      </c>
      <c r="B11592" t="s">
        <v>35773</v>
      </c>
      <c r="I11592" t="s">
        <v>5</v>
      </c>
      <c r="J11592">
        <v>186.24</v>
      </c>
    </row>
    <row r="11593" spans="1:10" x14ac:dyDescent="0.2">
      <c r="A11593" t="s">
        <v>11716</v>
      </c>
      <c r="B11593" t="s">
        <v>35774</v>
      </c>
      <c r="I11593" t="s">
        <v>5</v>
      </c>
      <c r="J11593">
        <v>141.72999999999999</v>
      </c>
    </row>
    <row r="11594" spans="1:10" x14ac:dyDescent="0.2">
      <c r="A11594" t="s">
        <v>11717</v>
      </c>
      <c r="B11594" t="s">
        <v>35774</v>
      </c>
      <c r="I11594" t="s">
        <v>5</v>
      </c>
      <c r="J11594">
        <v>135.12</v>
      </c>
    </row>
    <row r="11595" spans="1:10" x14ac:dyDescent="0.2">
      <c r="A11595" t="s">
        <v>11718</v>
      </c>
      <c r="B11595" t="s">
        <v>35775</v>
      </c>
      <c r="I11595" t="s">
        <v>5</v>
      </c>
      <c r="J11595">
        <v>170.27</v>
      </c>
    </row>
    <row r="11596" spans="1:10" x14ac:dyDescent="0.2">
      <c r="A11596" t="s">
        <v>11719</v>
      </c>
      <c r="B11596" t="s">
        <v>35775</v>
      </c>
      <c r="I11596" t="s">
        <v>5</v>
      </c>
      <c r="J11596">
        <v>162.34</v>
      </c>
    </row>
    <row r="11597" spans="1:10" x14ac:dyDescent="0.2">
      <c r="A11597" t="s">
        <v>11720</v>
      </c>
      <c r="B11597" t="s">
        <v>35776</v>
      </c>
      <c r="I11597" t="s">
        <v>5</v>
      </c>
      <c r="J11597">
        <v>264.55</v>
      </c>
    </row>
    <row r="11598" spans="1:10" x14ac:dyDescent="0.2">
      <c r="A11598" t="s">
        <v>11721</v>
      </c>
      <c r="B11598" t="s">
        <v>35776</v>
      </c>
      <c r="I11598" t="s">
        <v>5</v>
      </c>
      <c r="J11598">
        <v>253.97</v>
      </c>
    </row>
    <row r="11599" spans="1:10" x14ac:dyDescent="0.2">
      <c r="A11599" t="s">
        <v>11722</v>
      </c>
      <c r="B11599" t="s">
        <v>35777</v>
      </c>
      <c r="I11599" t="s">
        <v>5</v>
      </c>
      <c r="J11599">
        <v>3433.53</v>
      </c>
    </row>
    <row r="11600" spans="1:10" x14ac:dyDescent="0.2">
      <c r="A11600" t="s">
        <v>11723</v>
      </c>
      <c r="B11600" t="s">
        <v>35777</v>
      </c>
      <c r="I11600" t="s">
        <v>5</v>
      </c>
      <c r="J11600">
        <v>3426.92</v>
      </c>
    </row>
    <row r="11601" spans="1:10" x14ac:dyDescent="0.2">
      <c r="A11601" t="s">
        <v>24854</v>
      </c>
      <c r="B11601" t="s">
        <v>35778</v>
      </c>
      <c r="I11601" t="s">
        <v>5</v>
      </c>
      <c r="J11601">
        <v>5226.3100000000004</v>
      </c>
    </row>
    <row r="11602" spans="1:10" x14ac:dyDescent="0.2">
      <c r="A11602" t="s">
        <v>24855</v>
      </c>
      <c r="B11602" t="s">
        <v>35778</v>
      </c>
      <c r="I11602" t="s">
        <v>5</v>
      </c>
      <c r="J11602">
        <v>5219.7</v>
      </c>
    </row>
    <row r="11603" spans="1:10" x14ac:dyDescent="0.2">
      <c r="A11603" t="s">
        <v>11724</v>
      </c>
      <c r="B11603" t="s">
        <v>35779</v>
      </c>
      <c r="I11603" t="s">
        <v>3</v>
      </c>
      <c r="J11603">
        <v>356.33</v>
      </c>
    </row>
    <row r="11604" spans="1:10" x14ac:dyDescent="0.2">
      <c r="A11604" t="s">
        <v>11725</v>
      </c>
      <c r="B11604" t="s">
        <v>35779</v>
      </c>
      <c r="I11604" t="s">
        <v>3</v>
      </c>
      <c r="J11604">
        <v>350.71</v>
      </c>
    </row>
    <row r="11605" spans="1:10" x14ac:dyDescent="0.2">
      <c r="A11605" t="s">
        <v>11726</v>
      </c>
      <c r="B11605" t="s">
        <v>35780</v>
      </c>
      <c r="I11605" t="s">
        <v>3</v>
      </c>
      <c r="J11605">
        <v>434.17</v>
      </c>
    </row>
    <row r="11606" spans="1:10" x14ac:dyDescent="0.2">
      <c r="A11606" t="s">
        <v>11727</v>
      </c>
      <c r="B11606" t="s">
        <v>35780</v>
      </c>
      <c r="I11606" t="s">
        <v>3</v>
      </c>
      <c r="J11606">
        <v>428.55</v>
      </c>
    </row>
    <row r="11607" spans="1:10" x14ac:dyDescent="0.2">
      <c r="A11607" t="s">
        <v>11728</v>
      </c>
      <c r="B11607" t="s">
        <v>35781</v>
      </c>
      <c r="I11607" t="s">
        <v>3</v>
      </c>
      <c r="J11607">
        <v>313.79000000000002</v>
      </c>
    </row>
    <row r="11608" spans="1:10" x14ac:dyDescent="0.2">
      <c r="A11608" t="s">
        <v>11729</v>
      </c>
      <c r="B11608" t="s">
        <v>35781</v>
      </c>
      <c r="I11608" t="s">
        <v>3</v>
      </c>
      <c r="J11608">
        <v>308.17</v>
      </c>
    </row>
    <row r="11609" spans="1:10" x14ac:dyDescent="0.2">
      <c r="A11609" t="s">
        <v>11730</v>
      </c>
      <c r="B11609" t="s">
        <v>35782</v>
      </c>
      <c r="I11609" t="s">
        <v>3</v>
      </c>
      <c r="J11609">
        <v>320.39999999999998</v>
      </c>
    </row>
    <row r="11610" spans="1:10" x14ac:dyDescent="0.2">
      <c r="A11610" t="s">
        <v>11731</v>
      </c>
      <c r="B11610" t="s">
        <v>35782</v>
      </c>
      <c r="I11610" t="s">
        <v>3</v>
      </c>
      <c r="J11610">
        <v>314.77999999999997</v>
      </c>
    </row>
    <row r="11611" spans="1:10" x14ac:dyDescent="0.2">
      <c r="A11611" t="s">
        <v>11732</v>
      </c>
      <c r="B11611" t="s">
        <v>35783</v>
      </c>
      <c r="I11611" t="s">
        <v>3</v>
      </c>
      <c r="J11611">
        <v>386.11</v>
      </c>
    </row>
    <row r="11612" spans="1:10" x14ac:dyDescent="0.2">
      <c r="A11612" t="s">
        <v>11733</v>
      </c>
      <c r="B11612" t="s">
        <v>35783</v>
      </c>
      <c r="I11612" t="s">
        <v>3</v>
      </c>
      <c r="J11612">
        <v>380.49</v>
      </c>
    </row>
    <row r="11613" spans="1:10" x14ac:dyDescent="0.2">
      <c r="A11613" t="s">
        <v>11734</v>
      </c>
      <c r="B11613" t="s">
        <v>35784</v>
      </c>
      <c r="I11613" t="s">
        <v>3</v>
      </c>
      <c r="J11613">
        <v>315.72000000000003</v>
      </c>
    </row>
    <row r="11614" spans="1:10" x14ac:dyDescent="0.2">
      <c r="A11614" t="s">
        <v>11735</v>
      </c>
      <c r="B11614" t="s">
        <v>35784</v>
      </c>
      <c r="I11614" t="s">
        <v>3</v>
      </c>
      <c r="J11614">
        <v>310.10000000000002</v>
      </c>
    </row>
    <row r="11615" spans="1:10" x14ac:dyDescent="0.2">
      <c r="A11615" t="s">
        <v>11736</v>
      </c>
      <c r="B11615" t="s">
        <v>35785</v>
      </c>
      <c r="I11615" t="s">
        <v>3</v>
      </c>
      <c r="J11615">
        <v>692.03</v>
      </c>
    </row>
    <row r="11616" spans="1:10" x14ac:dyDescent="0.2">
      <c r="A11616" t="s">
        <v>11737</v>
      </c>
      <c r="B11616" t="s">
        <v>35785</v>
      </c>
      <c r="I11616" t="s">
        <v>3</v>
      </c>
      <c r="J11616">
        <v>692.03</v>
      </c>
    </row>
    <row r="11617" spans="1:10" x14ac:dyDescent="0.2">
      <c r="A11617" t="s">
        <v>11738</v>
      </c>
      <c r="B11617" t="s">
        <v>35786</v>
      </c>
      <c r="I11617" t="s">
        <v>3</v>
      </c>
      <c r="J11617">
        <v>250.22</v>
      </c>
    </row>
    <row r="11618" spans="1:10" x14ac:dyDescent="0.2">
      <c r="A11618" t="s">
        <v>11739</v>
      </c>
      <c r="B11618" t="s">
        <v>35786</v>
      </c>
      <c r="I11618" t="s">
        <v>3</v>
      </c>
      <c r="J11618">
        <v>250.22</v>
      </c>
    </row>
    <row r="11619" spans="1:10" x14ac:dyDescent="0.2">
      <c r="A11619" t="s">
        <v>11740</v>
      </c>
      <c r="B11619" t="s">
        <v>35787</v>
      </c>
      <c r="I11619" t="s">
        <v>3</v>
      </c>
      <c r="J11619">
        <v>1583.08</v>
      </c>
    </row>
    <row r="11620" spans="1:10" x14ac:dyDescent="0.2">
      <c r="A11620" t="s">
        <v>11741</v>
      </c>
      <c r="B11620" t="s">
        <v>35787</v>
      </c>
      <c r="I11620" t="s">
        <v>3</v>
      </c>
      <c r="J11620">
        <v>1430.99</v>
      </c>
    </row>
    <row r="11621" spans="1:10" x14ac:dyDescent="0.2">
      <c r="A11621" t="s">
        <v>11742</v>
      </c>
      <c r="B11621" t="s">
        <v>35788</v>
      </c>
      <c r="I11621" t="s">
        <v>3</v>
      </c>
      <c r="J11621">
        <v>1638.14</v>
      </c>
    </row>
    <row r="11622" spans="1:10" x14ac:dyDescent="0.2">
      <c r="A11622" t="s">
        <v>11743</v>
      </c>
      <c r="B11622" t="s">
        <v>35788</v>
      </c>
      <c r="I11622" t="s">
        <v>3</v>
      </c>
      <c r="J11622">
        <v>1479.44</v>
      </c>
    </row>
    <row r="11623" spans="1:10" x14ac:dyDescent="0.2">
      <c r="A11623" t="s">
        <v>11744</v>
      </c>
      <c r="B11623" t="s">
        <v>35789</v>
      </c>
      <c r="I11623" t="s">
        <v>3</v>
      </c>
      <c r="J11623">
        <v>1731.86</v>
      </c>
    </row>
    <row r="11624" spans="1:10" x14ac:dyDescent="0.2">
      <c r="A11624" t="s">
        <v>11745</v>
      </c>
      <c r="B11624" t="s">
        <v>35789</v>
      </c>
      <c r="I11624" t="s">
        <v>3</v>
      </c>
      <c r="J11624">
        <v>1566.55</v>
      </c>
    </row>
    <row r="11625" spans="1:10" x14ac:dyDescent="0.2">
      <c r="A11625" t="s">
        <v>11746</v>
      </c>
      <c r="B11625" t="s">
        <v>35790</v>
      </c>
      <c r="I11625" t="s">
        <v>3</v>
      </c>
      <c r="J11625">
        <v>1274.1300000000001</v>
      </c>
    </row>
    <row r="11626" spans="1:10" x14ac:dyDescent="0.2">
      <c r="A11626" t="s">
        <v>11747</v>
      </c>
      <c r="B11626" t="s">
        <v>35790</v>
      </c>
      <c r="I11626" t="s">
        <v>3</v>
      </c>
      <c r="J11626">
        <v>1147.1600000000001</v>
      </c>
    </row>
    <row r="11627" spans="1:10" x14ac:dyDescent="0.2">
      <c r="A11627" t="s">
        <v>27862</v>
      </c>
      <c r="B11627" t="s">
        <v>35791</v>
      </c>
      <c r="I11627" t="s">
        <v>3</v>
      </c>
      <c r="J11627">
        <v>680.49</v>
      </c>
    </row>
    <row r="11628" spans="1:10" x14ac:dyDescent="0.2">
      <c r="A11628" t="s">
        <v>27863</v>
      </c>
      <c r="B11628" t="s">
        <v>35791</v>
      </c>
      <c r="I11628" t="s">
        <v>3</v>
      </c>
      <c r="J11628">
        <v>680.49</v>
      </c>
    </row>
    <row r="11629" spans="1:10" x14ac:dyDescent="0.2">
      <c r="A11629" t="s">
        <v>27864</v>
      </c>
      <c r="B11629" t="s">
        <v>35792</v>
      </c>
      <c r="I11629" t="s">
        <v>3</v>
      </c>
      <c r="J11629">
        <v>721.99</v>
      </c>
    </row>
    <row r="11630" spans="1:10" x14ac:dyDescent="0.2">
      <c r="A11630" t="s">
        <v>27865</v>
      </c>
      <c r="B11630" t="s">
        <v>35792</v>
      </c>
      <c r="I11630" t="s">
        <v>3</v>
      </c>
      <c r="J11630">
        <v>721.99</v>
      </c>
    </row>
    <row r="11631" spans="1:10" x14ac:dyDescent="0.2">
      <c r="A11631" t="s">
        <v>11748</v>
      </c>
      <c r="B11631" t="s">
        <v>35793</v>
      </c>
      <c r="I11631" t="s">
        <v>3</v>
      </c>
      <c r="J11631">
        <v>3056.97</v>
      </c>
    </row>
    <row r="11632" spans="1:10" x14ac:dyDescent="0.2">
      <c r="A11632" t="s">
        <v>11749</v>
      </c>
      <c r="B11632" t="s">
        <v>35793</v>
      </c>
      <c r="I11632" t="s">
        <v>3</v>
      </c>
      <c r="J11632">
        <v>2764.03</v>
      </c>
    </row>
    <row r="11633" spans="1:10" x14ac:dyDescent="0.2">
      <c r="A11633" t="s">
        <v>11750</v>
      </c>
      <c r="B11633" t="s">
        <v>35794</v>
      </c>
      <c r="I11633" t="s">
        <v>3</v>
      </c>
      <c r="J11633">
        <v>1201.25</v>
      </c>
    </row>
    <row r="11634" spans="1:10" x14ac:dyDescent="0.2">
      <c r="A11634" t="s">
        <v>11751</v>
      </c>
      <c r="B11634" t="s">
        <v>35794</v>
      </c>
      <c r="I11634" t="s">
        <v>3</v>
      </c>
      <c r="J11634">
        <v>1088.8399999999999</v>
      </c>
    </row>
    <row r="11635" spans="1:10" x14ac:dyDescent="0.2">
      <c r="A11635" t="s">
        <v>11752</v>
      </c>
      <c r="B11635" t="s">
        <v>35795</v>
      </c>
      <c r="I11635" t="s">
        <v>3</v>
      </c>
      <c r="J11635">
        <v>2142.77</v>
      </c>
    </row>
    <row r="11636" spans="1:10" x14ac:dyDescent="0.2">
      <c r="A11636" t="s">
        <v>11753</v>
      </c>
      <c r="B11636" t="s">
        <v>35795</v>
      </c>
      <c r="I11636" t="s">
        <v>3</v>
      </c>
      <c r="J11636">
        <v>1939.1</v>
      </c>
    </row>
    <row r="11637" spans="1:10" x14ac:dyDescent="0.2">
      <c r="A11637" t="s">
        <v>11754</v>
      </c>
      <c r="B11637" t="s">
        <v>35796</v>
      </c>
      <c r="I11637" t="s">
        <v>3</v>
      </c>
      <c r="J11637">
        <v>771.51</v>
      </c>
    </row>
    <row r="11638" spans="1:10" x14ac:dyDescent="0.2">
      <c r="A11638" t="s">
        <v>11755</v>
      </c>
      <c r="B11638" t="s">
        <v>35796</v>
      </c>
      <c r="I11638" t="s">
        <v>3</v>
      </c>
      <c r="J11638">
        <v>714.31</v>
      </c>
    </row>
    <row r="11639" spans="1:10" x14ac:dyDescent="0.2">
      <c r="A11639" t="s">
        <v>11756</v>
      </c>
      <c r="B11639" t="s">
        <v>35797</v>
      </c>
      <c r="I11639" t="s">
        <v>3</v>
      </c>
      <c r="J11639">
        <v>792.26</v>
      </c>
    </row>
    <row r="11640" spans="1:10" x14ac:dyDescent="0.2">
      <c r="A11640" t="s">
        <v>11757</v>
      </c>
      <c r="B11640" t="s">
        <v>35797</v>
      </c>
      <c r="I11640" t="s">
        <v>3</v>
      </c>
      <c r="J11640">
        <v>729.44</v>
      </c>
    </row>
    <row r="11641" spans="1:10" x14ac:dyDescent="0.2">
      <c r="A11641" t="s">
        <v>11758</v>
      </c>
      <c r="B11641" t="s">
        <v>35798</v>
      </c>
      <c r="I11641" t="s">
        <v>5</v>
      </c>
      <c r="J11641">
        <v>139.32</v>
      </c>
    </row>
    <row r="11642" spans="1:10" x14ac:dyDescent="0.2">
      <c r="A11642" t="s">
        <v>11759</v>
      </c>
      <c r="B11642" t="s">
        <v>35798</v>
      </c>
      <c r="I11642" t="s">
        <v>5</v>
      </c>
      <c r="J11642">
        <v>129.4</v>
      </c>
    </row>
    <row r="11643" spans="1:10" x14ac:dyDescent="0.2">
      <c r="A11643" t="s">
        <v>11760</v>
      </c>
      <c r="B11643" t="s">
        <v>35799</v>
      </c>
      <c r="I11643" t="s">
        <v>5</v>
      </c>
      <c r="J11643">
        <v>1229.3699999999999</v>
      </c>
    </row>
    <row r="11644" spans="1:10" x14ac:dyDescent="0.2">
      <c r="A11644" t="s">
        <v>11761</v>
      </c>
      <c r="B11644" t="s">
        <v>35799</v>
      </c>
      <c r="I11644" t="s">
        <v>5</v>
      </c>
      <c r="J11644">
        <v>1214.02</v>
      </c>
    </row>
    <row r="11645" spans="1:10" x14ac:dyDescent="0.2">
      <c r="A11645" t="s">
        <v>11762</v>
      </c>
      <c r="B11645" t="s">
        <v>35800</v>
      </c>
      <c r="I11645" t="s">
        <v>5</v>
      </c>
      <c r="J11645">
        <v>1563.28</v>
      </c>
    </row>
    <row r="11646" spans="1:10" x14ac:dyDescent="0.2">
      <c r="A11646" t="s">
        <v>11763</v>
      </c>
      <c r="B11646" t="s">
        <v>35800</v>
      </c>
      <c r="I11646" t="s">
        <v>5</v>
      </c>
      <c r="J11646">
        <v>1547.93</v>
      </c>
    </row>
    <row r="11647" spans="1:10" x14ac:dyDescent="0.2">
      <c r="A11647" t="s">
        <v>11764</v>
      </c>
      <c r="B11647" t="s">
        <v>35801</v>
      </c>
      <c r="I11647" t="s">
        <v>5</v>
      </c>
      <c r="J11647">
        <v>1604.95</v>
      </c>
    </row>
    <row r="11648" spans="1:10" x14ac:dyDescent="0.2">
      <c r="A11648" t="s">
        <v>11765</v>
      </c>
      <c r="B11648" t="s">
        <v>35801</v>
      </c>
      <c r="I11648" t="s">
        <v>5</v>
      </c>
      <c r="J11648">
        <v>1589.6</v>
      </c>
    </row>
    <row r="11649" spans="1:10" x14ac:dyDescent="0.2">
      <c r="A11649" t="s">
        <v>21534</v>
      </c>
      <c r="B11649" t="s">
        <v>35802</v>
      </c>
      <c r="I11649" t="s">
        <v>5</v>
      </c>
      <c r="J11649">
        <v>1197.98</v>
      </c>
    </row>
    <row r="11650" spans="1:10" x14ac:dyDescent="0.2">
      <c r="A11650" t="s">
        <v>21535</v>
      </c>
      <c r="B11650" t="s">
        <v>35802</v>
      </c>
      <c r="I11650" t="s">
        <v>5</v>
      </c>
      <c r="J11650">
        <v>1182.72</v>
      </c>
    </row>
    <row r="11651" spans="1:10" x14ac:dyDescent="0.2">
      <c r="A11651" t="s">
        <v>21536</v>
      </c>
      <c r="B11651" t="s">
        <v>35803</v>
      </c>
      <c r="I11651" t="s">
        <v>5</v>
      </c>
      <c r="J11651">
        <v>1207.3599999999999</v>
      </c>
    </row>
    <row r="11652" spans="1:10" x14ac:dyDescent="0.2">
      <c r="A11652" t="s">
        <v>21537</v>
      </c>
      <c r="B11652" t="s">
        <v>35803</v>
      </c>
      <c r="I11652" t="s">
        <v>5</v>
      </c>
      <c r="J11652">
        <v>1192.0899999999999</v>
      </c>
    </row>
    <row r="11653" spans="1:10" x14ac:dyDescent="0.2">
      <c r="A11653" t="s">
        <v>21538</v>
      </c>
      <c r="B11653" t="s">
        <v>35804</v>
      </c>
      <c r="I11653" t="s">
        <v>5</v>
      </c>
      <c r="J11653">
        <v>1416.77</v>
      </c>
    </row>
    <row r="11654" spans="1:10" x14ac:dyDescent="0.2">
      <c r="A11654" t="s">
        <v>21539</v>
      </c>
      <c r="B11654" t="s">
        <v>35804</v>
      </c>
      <c r="I11654" t="s">
        <v>5</v>
      </c>
      <c r="J11654">
        <v>1401.5</v>
      </c>
    </row>
    <row r="11655" spans="1:10" x14ac:dyDescent="0.2">
      <c r="A11655" t="s">
        <v>11766</v>
      </c>
      <c r="B11655" t="s">
        <v>35805</v>
      </c>
      <c r="I11655" t="s">
        <v>3</v>
      </c>
      <c r="J11655">
        <v>1367.32</v>
      </c>
    </row>
    <row r="11656" spans="1:10" x14ac:dyDescent="0.2">
      <c r="A11656" t="s">
        <v>11767</v>
      </c>
      <c r="B11656" t="s">
        <v>35805</v>
      </c>
      <c r="I11656" t="s">
        <v>3</v>
      </c>
      <c r="J11656">
        <v>1228.45</v>
      </c>
    </row>
    <row r="11657" spans="1:10" x14ac:dyDescent="0.2">
      <c r="A11657" t="s">
        <v>11768</v>
      </c>
      <c r="B11657" t="s">
        <v>35806</v>
      </c>
      <c r="I11657" t="s">
        <v>3</v>
      </c>
      <c r="J11657">
        <v>1441.97</v>
      </c>
    </row>
    <row r="11658" spans="1:10" x14ac:dyDescent="0.2">
      <c r="A11658" t="s">
        <v>11769</v>
      </c>
      <c r="B11658" t="s">
        <v>35806</v>
      </c>
      <c r="I11658" t="s">
        <v>3</v>
      </c>
      <c r="J11658">
        <v>1303.0999999999999</v>
      </c>
    </row>
    <row r="11659" spans="1:10" x14ac:dyDescent="0.2">
      <c r="A11659" t="s">
        <v>11770</v>
      </c>
      <c r="B11659" t="s">
        <v>35807</v>
      </c>
      <c r="I11659" t="s">
        <v>3</v>
      </c>
      <c r="J11659">
        <v>1828.73</v>
      </c>
    </row>
    <row r="11660" spans="1:10" x14ac:dyDescent="0.2">
      <c r="A11660" t="s">
        <v>11771</v>
      </c>
      <c r="B11660" t="s">
        <v>35807</v>
      </c>
      <c r="I11660" t="s">
        <v>3</v>
      </c>
      <c r="J11660">
        <v>1643.58</v>
      </c>
    </row>
    <row r="11661" spans="1:10" x14ac:dyDescent="0.2">
      <c r="A11661" t="s">
        <v>11772</v>
      </c>
      <c r="B11661" t="s">
        <v>35808</v>
      </c>
      <c r="I11661" t="s">
        <v>3</v>
      </c>
      <c r="J11661">
        <v>2366.0100000000002</v>
      </c>
    </row>
    <row r="11662" spans="1:10" x14ac:dyDescent="0.2">
      <c r="A11662" t="s">
        <v>11773</v>
      </c>
      <c r="B11662" t="s">
        <v>35808</v>
      </c>
      <c r="I11662" t="s">
        <v>3</v>
      </c>
      <c r="J11662">
        <v>2167.64</v>
      </c>
    </row>
    <row r="11663" spans="1:10" x14ac:dyDescent="0.2">
      <c r="A11663" t="s">
        <v>11774</v>
      </c>
      <c r="B11663" t="s">
        <v>35809</v>
      </c>
      <c r="I11663" t="s">
        <v>3</v>
      </c>
      <c r="J11663">
        <v>2267.1</v>
      </c>
    </row>
    <row r="11664" spans="1:10" x14ac:dyDescent="0.2">
      <c r="A11664" t="s">
        <v>11775</v>
      </c>
      <c r="B11664" t="s">
        <v>35809</v>
      </c>
      <c r="I11664" t="s">
        <v>3</v>
      </c>
      <c r="J11664">
        <v>2068.7199999999998</v>
      </c>
    </row>
    <row r="11665" spans="1:10" x14ac:dyDescent="0.2">
      <c r="A11665" t="s">
        <v>11776</v>
      </c>
      <c r="B11665" t="s">
        <v>35810</v>
      </c>
      <c r="I11665" t="s">
        <v>3</v>
      </c>
      <c r="J11665">
        <v>1518.29</v>
      </c>
    </row>
    <row r="11666" spans="1:10" x14ac:dyDescent="0.2">
      <c r="A11666" t="s">
        <v>11777</v>
      </c>
      <c r="B11666" t="s">
        <v>35810</v>
      </c>
      <c r="I11666" t="s">
        <v>3</v>
      </c>
      <c r="J11666">
        <v>1396.61</v>
      </c>
    </row>
    <row r="11667" spans="1:10" x14ac:dyDescent="0.2">
      <c r="A11667" t="s">
        <v>11778</v>
      </c>
      <c r="B11667" t="s">
        <v>35811</v>
      </c>
      <c r="I11667" t="s">
        <v>3</v>
      </c>
      <c r="J11667">
        <v>792.99</v>
      </c>
    </row>
    <row r="11668" spans="1:10" x14ac:dyDescent="0.2">
      <c r="A11668" t="s">
        <v>11779</v>
      </c>
      <c r="B11668" t="s">
        <v>35811</v>
      </c>
      <c r="I11668" t="s">
        <v>3</v>
      </c>
      <c r="J11668">
        <v>766.54</v>
      </c>
    </row>
    <row r="11669" spans="1:10" x14ac:dyDescent="0.2">
      <c r="A11669" t="s">
        <v>11780</v>
      </c>
      <c r="B11669" t="s">
        <v>35812</v>
      </c>
      <c r="I11669" t="s">
        <v>3</v>
      </c>
      <c r="J11669">
        <v>794.92</v>
      </c>
    </row>
    <row r="11670" spans="1:10" x14ac:dyDescent="0.2">
      <c r="A11670" t="s">
        <v>11781</v>
      </c>
      <c r="B11670" t="s">
        <v>35812</v>
      </c>
      <c r="I11670" t="s">
        <v>3</v>
      </c>
      <c r="J11670">
        <v>742.01</v>
      </c>
    </row>
    <row r="11671" spans="1:10" x14ac:dyDescent="0.2">
      <c r="A11671" t="s">
        <v>11782</v>
      </c>
      <c r="B11671" t="s">
        <v>35813</v>
      </c>
      <c r="I11671" t="s">
        <v>5</v>
      </c>
      <c r="J11671">
        <v>6348.28</v>
      </c>
    </row>
    <row r="11672" spans="1:10" x14ac:dyDescent="0.2">
      <c r="A11672" t="s">
        <v>11783</v>
      </c>
      <c r="B11672" t="s">
        <v>35813</v>
      </c>
      <c r="I11672" t="s">
        <v>5</v>
      </c>
      <c r="J11672">
        <v>6242.38</v>
      </c>
    </row>
    <row r="11673" spans="1:10" x14ac:dyDescent="0.2">
      <c r="A11673" t="s">
        <v>11784</v>
      </c>
      <c r="B11673" t="s">
        <v>35814</v>
      </c>
      <c r="I11673" t="s">
        <v>3</v>
      </c>
      <c r="J11673">
        <v>1108.33</v>
      </c>
    </row>
    <row r="11674" spans="1:10" x14ac:dyDescent="0.2">
      <c r="A11674" t="s">
        <v>11785</v>
      </c>
      <c r="B11674" t="s">
        <v>35814</v>
      </c>
      <c r="I11674" t="s">
        <v>3</v>
      </c>
      <c r="J11674">
        <v>1065.3499999999999</v>
      </c>
    </row>
    <row r="11675" spans="1:10" x14ac:dyDescent="0.2">
      <c r="A11675" t="s">
        <v>11786</v>
      </c>
      <c r="B11675" t="s">
        <v>35815</v>
      </c>
      <c r="I11675" t="s">
        <v>5</v>
      </c>
      <c r="J11675">
        <v>2347.84</v>
      </c>
    </row>
    <row r="11676" spans="1:10" x14ac:dyDescent="0.2">
      <c r="A11676" t="s">
        <v>11787</v>
      </c>
      <c r="B11676" t="s">
        <v>35815</v>
      </c>
      <c r="I11676" t="s">
        <v>5</v>
      </c>
      <c r="J11676">
        <v>2229.9</v>
      </c>
    </row>
    <row r="11677" spans="1:10" x14ac:dyDescent="0.2">
      <c r="A11677" t="s">
        <v>11788</v>
      </c>
      <c r="B11677" t="s">
        <v>35816</v>
      </c>
      <c r="I11677" t="s">
        <v>5</v>
      </c>
      <c r="J11677">
        <v>2480.5100000000002</v>
      </c>
    </row>
    <row r="11678" spans="1:10" x14ac:dyDescent="0.2">
      <c r="A11678" t="s">
        <v>11789</v>
      </c>
      <c r="B11678" t="s">
        <v>35816</v>
      </c>
      <c r="I11678" t="s">
        <v>5</v>
      </c>
      <c r="J11678">
        <v>2349.0700000000002</v>
      </c>
    </row>
    <row r="11679" spans="1:10" x14ac:dyDescent="0.2">
      <c r="A11679" t="s">
        <v>11790</v>
      </c>
      <c r="B11679" t="s">
        <v>35817</v>
      </c>
      <c r="I11679" t="s">
        <v>5</v>
      </c>
      <c r="J11679">
        <v>2481.31</v>
      </c>
    </row>
    <row r="11680" spans="1:10" x14ac:dyDescent="0.2">
      <c r="A11680" t="s">
        <v>11791</v>
      </c>
      <c r="B11680" t="s">
        <v>35817</v>
      </c>
      <c r="I11680" t="s">
        <v>5</v>
      </c>
      <c r="J11680">
        <v>2343.5300000000002</v>
      </c>
    </row>
    <row r="11681" spans="1:10" x14ac:dyDescent="0.2">
      <c r="A11681" t="s">
        <v>11792</v>
      </c>
      <c r="B11681" t="s">
        <v>35818</v>
      </c>
      <c r="I11681" t="s">
        <v>5</v>
      </c>
      <c r="J11681">
        <v>3223.85</v>
      </c>
    </row>
    <row r="11682" spans="1:10" x14ac:dyDescent="0.2">
      <c r="A11682" t="s">
        <v>11793</v>
      </c>
      <c r="B11682" t="s">
        <v>35818</v>
      </c>
      <c r="I11682" t="s">
        <v>5</v>
      </c>
      <c r="J11682">
        <v>3065.69</v>
      </c>
    </row>
    <row r="11683" spans="1:10" x14ac:dyDescent="0.2">
      <c r="A11683" t="s">
        <v>11794</v>
      </c>
      <c r="B11683" t="s">
        <v>35819</v>
      </c>
      <c r="I11683" t="s">
        <v>5</v>
      </c>
      <c r="J11683">
        <v>4586.08</v>
      </c>
    </row>
    <row r="11684" spans="1:10" x14ac:dyDescent="0.2">
      <c r="A11684" t="s">
        <v>11795</v>
      </c>
      <c r="B11684" t="s">
        <v>35819</v>
      </c>
      <c r="I11684" t="s">
        <v>5</v>
      </c>
      <c r="J11684">
        <v>4437.29</v>
      </c>
    </row>
    <row r="11685" spans="1:10" x14ac:dyDescent="0.2">
      <c r="A11685" t="s">
        <v>11796</v>
      </c>
      <c r="B11685" t="s">
        <v>35820</v>
      </c>
      <c r="I11685" t="s">
        <v>3</v>
      </c>
      <c r="J11685">
        <v>918.7</v>
      </c>
    </row>
    <row r="11686" spans="1:10" x14ac:dyDescent="0.2">
      <c r="A11686" t="s">
        <v>11797</v>
      </c>
      <c r="B11686" t="s">
        <v>35820</v>
      </c>
      <c r="I11686" t="s">
        <v>3</v>
      </c>
      <c r="J11686">
        <v>888.95</v>
      </c>
    </row>
    <row r="11687" spans="1:10" x14ac:dyDescent="0.2">
      <c r="A11687" t="s">
        <v>11798</v>
      </c>
      <c r="B11687" t="s">
        <v>35821</v>
      </c>
      <c r="I11687" t="s">
        <v>5</v>
      </c>
      <c r="J11687">
        <v>8422.01</v>
      </c>
    </row>
    <row r="11688" spans="1:10" x14ac:dyDescent="0.2">
      <c r="A11688" t="s">
        <v>11799</v>
      </c>
      <c r="B11688" t="s">
        <v>35821</v>
      </c>
      <c r="I11688" t="s">
        <v>5</v>
      </c>
      <c r="J11688">
        <v>8164.83</v>
      </c>
    </row>
    <row r="11689" spans="1:10" x14ac:dyDescent="0.2">
      <c r="A11689" t="s">
        <v>11800</v>
      </c>
      <c r="B11689" t="s">
        <v>35822</v>
      </c>
      <c r="I11689" t="s">
        <v>5</v>
      </c>
      <c r="J11689">
        <v>7019.42</v>
      </c>
    </row>
    <row r="11690" spans="1:10" x14ac:dyDescent="0.2">
      <c r="A11690" t="s">
        <v>11801</v>
      </c>
      <c r="B11690" t="s">
        <v>35822</v>
      </c>
      <c r="I11690" t="s">
        <v>5</v>
      </c>
      <c r="J11690">
        <v>6945.56</v>
      </c>
    </row>
    <row r="11691" spans="1:10" x14ac:dyDescent="0.2">
      <c r="A11691" t="s">
        <v>24856</v>
      </c>
      <c r="B11691" t="s">
        <v>35823</v>
      </c>
      <c r="I11691" t="s">
        <v>3</v>
      </c>
      <c r="J11691">
        <v>1160.77</v>
      </c>
    </row>
    <row r="11692" spans="1:10" x14ac:dyDescent="0.2">
      <c r="A11692" t="s">
        <v>24857</v>
      </c>
      <c r="B11692" t="s">
        <v>35823</v>
      </c>
      <c r="I11692" t="s">
        <v>3</v>
      </c>
      <c r="J11692">
        <v>1160.48</v>
      </c>
    </row>
    <row r="11693" spans="1:10" x14ac:dyDescent="0.2">
      <c r="A11693" t="s">
        <v>24858</v>
      </c>
      <c r="B11693" t="s">
        <v>35824</v>
      </c>
      <c r="I11693" t="s">
        <v>3</v>
      </c>
      <c r="J11693">
        <v>1629.52</v>
      </c>
    </row>
    <row r="11694" spans="1:10" x14ac:dyDescent="0.2">
      <c r="A11694" t="s">
        <v>24859</v>
      </c>
      <c r="B11694" t="s">
        <v>35824</v>
      </c>
      <c r="I11694" t="s">
        <v>3</v>
      </c>
      <c r="J11694">
        <v>1629.23</v>
      </c>
    </row>
    <row r="11695" spans="1:10" x14ac:dyDescent="0.2">
      <c r="A11695" t="s">
        <v>24860</v>
      </c>
      <c r="B11695" t="s">
        <v>35825</v>
      </c>
      <c r="I11695" t="s">
        <v>3</v>
      </c>
      <c r="J11695">
        <v>1151.3900000000001</v>
      </c>
    </row>
    <row r="11696" spans="1:10" x14ac:dyDescent="0.2">
      <c r="A11696" t="s">
        <v>24861</v>
      </c>
      <c r="B11696" t="s">
        <v>35825</v>
      </c>
      <c r="I11696" t="s">
        <v>3</v>
      </c>
      <c r="J11696">
        <v>1151.0999999999999</v>
      </c>
    </row>
    <row r="11697" spans="1:10" x14ac:dyDescent="0.2">
      <c r="A11697" t="s">
        <v>24862</v>
      </c>
      <c r="B11697" t="s">
        <v>35826</v>
      </c>
      <c r="I11697" t="s">
        <v>3</v>
      </c>
      <c r="J11697">
        <v>1120.43</v>
      </c>
    </row>
    <row r="11698" spans="1:10" x14ac:dyDescent="0.2">
      <c r="A11698" t="s">
        <v>24863</v>
      </c>
      <c r="B11698" t="s">
        <v>35826</v>
      </c>
      <c r="I11698" t="s">
        <v>3</v>
      </c>
      <c r="J11698">
        <v>1120.1400000000001</v>
      </c>
    </row>
    <row r="11699" spans="1:10" x14ac:dyDescent="0.2">
      <c r="A11699" t="s">
        <v>11802</v>
      </c>
      <c r="B11699" t="s">
        <v>35827</v>
      </c>
      <c r="I11699" t="s">
        <v>5</v>
      </c>
      <c r="J11699">
        <v>603.30999999999995</v>
      </c>
    </row>
    <row r="11700" spans="1:10" x14ac:dyDescent="0.2">
      <c r="A11700" t="s">
        <v>11803</v>
      </c>
      <c r="B11700" t="s">
        <v>35827</v>
      </c>
      <c r="I11700" t="s">
        <v>5</v>
      </c>
      <c r="J11700">
        <v>530.57000000000005</v>
      </c>
    </row>
    <row r="11701" spans="1:10" x14ac:dyDescent="0.2">
      <c r="A11701" t="s">
        <v>11804</v>
      </c>
      <c r="B11701" t="s">
        <v>35828</v>
      </c>
      <c r="I11701" t="s">
        <v>5</v>
      </c>
      <c r="J11701">
        <v>676.22</v>
      </c>
    </row>
    <row r="11702" spans="1:10" x14ac:dyDescent="0.2">
      <c r="A11702" t="s">
        <v>11805</v>
      </c>
      <c r="B11702" t="s">
        <v>35828</v>
      </c>
      <c r="I11702" t="s">
        <v>5</v>
      </c>
      <c r="J11702">
        <v>596.87</v>
      </c>
    </row>
    <row r="11703" spans="1:10" x14ac:dyDescent="0.2">
      <c r="A11703" t="s">
        <v>11806</v>
      </c>
      <c r="B11703" t="s">
        <v>35829</v>
      </c>
      <c r="I11703" t="s">
        <v>3</v>
      </c>
      <c r="J11703">
        <v>657.11</v>
      </c>
    </row>
    <row r="11704" spans="1:10" x14ac:dyDescent="0.2">
      <c r="A11704" t="s">
        <v>11807</v>
      </c>
      <c r="B11704" t="s">
        <v>35829</v>
      </c>
      <c r="I11704" t="s">
        <v>3</v>
      </c>
      <c r="J11704">
        <v>598.91999999999996</v>
      </c>
    </row>
    <row r="11705" spans="1:10" x14ac:dyDescent="0.2">
      <c r="A11705" t="s">
        <v>11808</v>
      </c>
      <c r="B11705" t="s">
        <v>35830</v>
      </c>
      <c r="I11705" t="s">
        <v>3</v>
      </c>
      <c r="J11705">
        <v>1826.97</v>
      </c>
    </row>
    <row r="11706" spans="1:10" x14ac:dyDescent="0.2">
      <c r="A11706" t="s">
        <v>11809</v>
      </c>
      <c r="B11706" t="s">
        <v>35830</v>
      </c>
      <c r="I11706" t="s">
        <v>3</v>
      </c>
      <c r="J11706">
        <v>1797.36</v>
      </c>
    </row>
    <row r="11707" spans="1:10" x14ac:dyDescent="0.2">
      <c r="A11707" t="s">
        <v>11810</v>
      </c>
      <c r="B11707" t="s">
        <v>35831</v>
      </c>
      <c r="I11707" t="s">
        <v>3</v>
      </c>
      <c r="J11707">
        <v>773.21</v>
      </c>
    </row>
    <row r="11708" spans="1:10" x14ac:dyDescent="0.2">
      <c r="A11708" t="s">
        <v>11811</v>
      </c>
      <c r="B11708" t="s">
        <v>35831</v>
      </c>
      <c r="I11708" t="s">
        <v>3</v>
      </c>
      <c r="J11708">
        <v>700.03</v>
      </c>
    </row>
    <row r="11709" spans="1:10" x14ac:dyDescent="0.2">
      <c r="A11709" t="s">
        <v>11812</v>
      </c>
      <c r="B11709" t="s">
        <v>35832</v>
      </c>
      <c r="I11709" t="s">
        <v>5</v>
      </c>
      <c r="J11709">
        <v>1449.18</v>
      </c>
    </row>
    <row r="11710" spans="1:10" x14ac:dyDescent="0.2">
      <c r="A11710" t="s">
        <v>11813</v>
      </c>
      <c r="B11710" t="s">
        <v>35832</v>
      </c>
      <c r="I11710" t="s">
        <v>5</v>
      </c>
      <c r="J11710">
        <v>1429.35</v>
      </c>
    </row>
    <row r="11711" spans="1:10" x14ac:dyDescent="0.2">
      <c r="A11711" t="s">
        <v>11814</v>
      </c>
      <c r="B11711" t="s">
        <v>35833</v>
      </c>
      <c r="I11711" t="s">
        <v>3</v>
      </c>
      <c r="J11711">
        <v>972.84</v>
      </c>
    </row>
    <row r="11712" spans="1:10" x14ac:dyDescent="0.2">
      <c r="A11712" t="s">
        <v>11815</v>
      </c>
      <c r="B11712" t="s">
        <v>35833</v>
      </c>
      <c r="I11712" t="s">
        <v>3</v>
      </c>
      <c r="J11712">
        <v>883.24</v>
      </c>
    </row>
    <row r="11713" spans="1:10" x14ac:dyDescent="0.2">
      <c r="A11713" t="s">
        <v>11816</v>
      </c>
      <c r="B11713" t="s">
        <v>35834</v>
      </c>
      <c r="I11713" t="s">
        <v>3</v>
      </c>
      <c r="J11713">
        <v>720.68</v>
      </c>
    </row>
    <row r="11714" spans="1:10" x14ac:dyDescent="0.2">
      <c r="A11714" t="s">
        <v>11817</v>
      </c>
      <c r="B11714" t="s">
        <v>35834</v>
      </c>
      <c r="I11714" t="s">
        <v>3</v>
      </c>
      <c r="J11714">
        <v>675.05</v>
      </c>
    </row>
    <row r="11715" spans="1:10" x14ac:dyDescent="0.2">
      <c r="A11715" t="s">
        <v>11818</v>
      </c>
      <c r="B11715" t="s">
        <v>35835</v>
      </c>
      <c r="I11715" t="s">
        <v>3</v>
      </c>
      <c r="J11715">
        <v>833.79</v>
      </c>
    </row>
    <row r="11716" spans="1:10" x14ac:dyDescent="0.2">
      <c r="A11716" t="s">
        <v>11819</v>
      </c>
      <c r="B11716" t="s">
        <v>35835</v>
      </c>
      <c r="I11716" t="s">
        <v>3</v>
      </c>
      <c r="J11716">
        <v>780.89</v>
      </c>
    </row>
    <row r="11717" spans="1:10" x14ac:dyDescent="0.2">
      <c r="A11717" t="s">
        <v>11820</v>
      </c>
      <c r="B11717" t="s">
        <v>35836</v>
      </c>
      <c r="I11717" t="s">
        <v>3</v>
      </c>
      <c r="J11717">
        <v>647.9</v>
      </c>
    </row>
    <row r="11718" spans="1:10" x14ac:dyDescent="0.2">
      <c r="A11718" t="s">
        <v>11821</v>
      </c>
      <c r="B11718" t="s">
        <v>35836</v>
      </c>
      <c r="I11718" t="s">
        <v>3</v>
      </c>
      <c r="J11718">
        <v>588.25</v>
      </c>
    </row>
    <row r="11719" spans="1:10" x14ac:dyDescent="0.2">
      <c r="A11719" t="s">
        <v>11822</v>
      </c>
      <c r="B11719" t="s">
        <v>35837</v>
      </c>
      <c r="I11719" t="s">
        <v>4</v>
      </c>
      <c r="J11719">
        <v>972.84</v>
      </c>
    </row>
    <row r="11720" spans="1:10" x14ac:dyDescent="0.2">
      <c r="A11720" t="s">
        <v>11823</v>
      </c>
      <c r="B11720" t="s">
        <v>35837</v>
      </c>
      <c r="I11720" t="s">
        <v>4</v>
      </c>
      <c r="J11720">
        <v>883.24</v>
      </c>
    </row>
    <row r="11721" spans="1:10" x14ac:dyDescent="0.2">
      <c r="A11721" t="s">
        <v>11824</v>
      </c>
      <c r="B11721" t="s">
        <v>35838</v>
      </c>
      <c r="I11721" t="s">
        <v>4</v>
      </c>
      <c r="J11721">
        <v>357.07</v>
      </c>
    </row>
    <row r="11722" spans="1:10" x14ac:dyDescent="0.2">
      <c r="A11722" t="s">
        <v>11825</v>
      </c>
      <c r="B11722" t="s">
        <v>35838</v>
      </c>
      <c r="I11722" t="s">
        <v>4</v>
      </c>
      <c r="J11722">
        <v>343.84</v>
      </c>
    </row>
    <row r="11723" spans="1:10" x14ac:dyDescent="0.2">
      <c r="A11723" t="s">
        <v>11826</v>
      </c>
      <c r="B11723" t="s">
        <v>35839</v>
      </c>
      <c r="I11723" t="s">
        <v>3</v>
      </c>
      <c r="J11723">
        <v>1789.02</v>
      </c>
    </row>
    <row r="11724" spans="1:10" x14ac:dyDescent="0.2">
      <c r="A11724" t="s">
        <v>11827</v>
      </c>
      <c r="B11724" t="s">
        <v>35839</v>
      </c>
      <c r="I11724" t="s">
        <v>3</v>
      </c>
      <c r="J11724">
        <v>1656.77</v>
      </c>
    </row>
    <row r="11725" spans="1:10" x14ac:dyDescent="0.2">
      <c r="A11725" t="s">
        <v>11828</v>
      </c>
      <c r="B11725" t="s">
        <v>35840</v>
      </c>
      <c r="I11725" t="s">
        <v>3</v>
      </c>
      <c r="J11725">
        <v>1199.26</v>
      </c>
    </row>
    <row r="11726" spans="1:10" x14ac:dyDescent="0.2">
      <c r="A11726" t="s">
        <v>11829</v>
      </c>
      <c r="B11726" t="s">
        <v>35840</v>
      </c>
      <c r="I11726" t="s">
        <v>3</v>
      </c>
      <c r="J11726">
        <v>1088.83</v>
      </c>
    </row>
    <row r="11727" spans="1:10" x14ac:dyDescent="0.2">
      <c r="A11727" t="s">
        <v>11830</v>
      </c>
      <c r="B11727" t="s">
        <v>35841</v>
      </c>
      <c r="I11727" t="s">
        <v>3</v>
      </c>
      <c r="J11727">
        <v>627.58000000000004</v>
      </c>
    </row>
    <row r="11728" spans="1:10" x14ac:dyDescent="0.2">
      <c r="A11728" t="s">
        <v>11831</v>
      </c>
      <c r="B11728" t="s">
        <v>35841</v>
      </c>
      <c r="I11728" t="s">
        <v>3</v>
      </c>
      <c r="J11728">
        <v>574.67999999999995</v>
      </c>
    </row>
    <row r="11729" spans="1:10" x14ac:dyDescent="0.2">
      <c r="A11729" t="s">
        <v>11832</v>
      </c>
      <c r="B11729" t="s">
        <v>35842</v>
      </c>
      <c r="I11729" t="s">
        <v>3</v>
      </c>
      <c r="J11729">
        <v>960.27</v>
      </c>
    </row>
    <row r="11730" spans="1:10" x14ac:dyDescent="0.2">
      <c r="A11730" t="s">
        <v>11833</v>
      </c>
      <c r="B11730" t="s">
        <v>35842</v>
      </c>
      <c r="I11730" t="s">
        <v>3</v>
      </c>
      <c r="J11730">
        <v>870.67</v>
      </c>
    </row>
    <row r="11731" spans="1:10" x14ac:dyDescent="0.2">
      <c r="A11731" t="s">
        <v>11834</v>
      </c>
      <c r="B11731" t="s">
        <v>35843</v>
      </c>
      <c r="I11731" t="s">
        <v>5</v>
      </c>
      <c r="J11731">
        <v>2078.0500000000002</v>
      </c>
    </row>
    <row r="11732" spans="1:10" x14ac:dyDescent="0.2">
      <c r="A11732" t="s">
        <v>11835</v>
      </c>
      <c r="B11732" t="s">
        <v>35843</v>
      </c>
      <c r="I11732" t="s">
        <v>5</v>
      </c>
      <c r="J11732">
        <v>1980.9</v>
      </c>
    </row>
    <row r="11733" spans="1:10" x14ac:dyDescent="0.2">
      <c r="A11733" t="s">
        <v>11836</v>
      </c>
      <c r="B11733" t="s">
        <v>35844</v>
      </c>
      <c r="I11733" t="s">
        <v>5</v>
      </c>
      <c r="J11733">
        <v>1415.04</v>
      </c>
    </row>
    <row r="11734" spans="1:10" x14ac:dyDescent="0.2">
      <c r="A11734" t="s">
        <v>11837</v>
      </c>
      <c r="B11734" t="s">
        <v>35844</v>
      </c>
      <c r="I11734" t="s">
        <v>5</v>
      </c>
      <c r="J11734">
        <v>1328.61</v>
      </c>
    </row>
    <row r="11735" spans="1:10" x14ac:dyDescent="0.2">
      <c r="A11735" t="s">
        <v>11838</v>
      </c>
      <c r="B11735" t="s">
        <v>35845</v>
      </c>
      <c r="I11735" t="s">
        <v>5</v>
      </c>
      <c r="J11735">
        <v>2199.66</v>
      </c>
    </row>
    <row r="11736" spans="1:10" x14ac:dyDescent="0.2">
      <c r="A11736" t="s">
        <v>11839</v>
      </c>
      <c r="B11736" t="s">
        <v>35845</v>
      </c>
      <c r="I11736" t="s">
        <v>5</v>
      </c>
      <c r="J11736">
        <v>2102.2800000000002</v>
      </c>
    </row>
    <row r="11737" spans="1:10" x14ac:dyDescent="0.2">
      <c r="A11737" t="s">
        <v>11840</v>
      </c>
      <c r="B11737" t="s">
        <v>35846</v>
      </c>
      <c r="I11737" t="s">
        <v>4</v>
      </c>
      <c r="J11737">
        <v>637.89</v>
      </c>
    </row>
    <row r="11738" spans="1:10" x14ac:dyDescent="0.2">
      <c r="A11738" t="s">
        <v>11841</v>
      </c>
      <c r="B11738" t="s">
        <v>35846</v>
      </c>
      <c r="I11738" t="s">
        <v>4</v>
      </c>
      <c r="J11738">
        <v>580.58000000000004</v>
      </c>
    </row>
    <row r="11739" spans="1:10" x14ac:dyDescent="0.2">
      <c r="A11739" t="s">
        <v>11842</v>
      </c>
      <c r="B11739" t="s">
        <v>35847</v>
      </c>
      <c r="I11739" t="s">
        <v>4</v>
      </c>
      <c r="J11739">
        <v>577.86</v>
      </c>
    </row>
    <row r="11740" spans="1:10" x14ac:dyDescent="0.2">
      <c r="A11740" t="s">
        <v>11843</v>
      </c>
      <c r="B11740" t="s">
        <v>35847</v>
      </c>
      <c r="I11740" t="s">
        <v>4</v>
      </c>
      <c r="J11740">
        <v>543.66</v>
      </c>
    </row>
    <row r="11741" spans="1:10" x14ac:dyDescent="0.2">
      <c r="A11741" t="s">
        <v>11844</v>
      </c>
      <c r="B11741" t="s">
        <v>35848</v>
      </c>
      <c r="I11741" t="s">
        <v>4</v>
      </c>
      <c r="J11741">
        <v>1039.8499999999999</v>
      </c>
    </row>
    <row r="11742" spans="1:10" x14ac:dyDescent="0.2">
      <c r="A11742" t="s">
        <v>11845</v>
      </c>
      <c r="B11742" t="s">
        <v>35848</v>
      </c>
      <c r="I11742" t="s">
        <v>4</v>
      </c>
      <c r="J11742">
        <v>1007.81</v>
      </c>
    </row>
    <row r="11743" spans="1:10" x14ac:dyDescent="0.2">
      <c r="A11743" t="s">
        <v>11846</v>
      </c>
      <c r="B11743" t="s">
        <v>35849</v>
      </c>
      <c r="I11743" t="s">
        <v>4</v>
      </c>
      <c r="J11743">
        <v>883.11</v>
      </c>
    </row>
    <row r="11744" spans="1:10" x14ac:dyDescent="0.2">
      <c r="A11744" t="s">
        <v>11847</v>
      </c>
      <c r="B11744" t="s">
        <v>35849</v>
      </c>
      <c r="I11744" t="s">
        <v>4</v>
      </c>
      <c r="J11744">
        <v>869.29</v>
      </c>
    </row>
    <row r="11745" spans="1:10" x14ac:dyDescent="0.2">
      <c r="A11745" t="s">
        <v>11848</v>
      </c>
      <c r="B11745" t="s">
        <v>35850</v>
      </c>
      <c r="I11745" t="s">
        <v>5</v>
      </c>
      <c r="J11745">
        <v>627.58000000000004</v>
      </c>
    </row>
    <row r="11746" spans="1:10" x14ac:dyDescent="0.2">
      <c r="A11746" t="s">
        <v>11849</v>
      </c>
      <c r="B11746" t="s">
        <v>35850</v>
      </c>
      <c r="I11746" t="s">
        <v>5</v>
      </c>
      <c r="J11746">
        <v>601.92999999999995</v>
      </c>
    </row>
    <row r="11747" spans="1:10" x14ac:dyDescent="0.2">
      <c r="A11747" t="s">
        <v>11850</v>
      </c>
      <c r="B11747" t="s">
        <v>35851</v>
      </c>
      <c r="I11747" t="s">
        <v>5</v>
      </c>
      <c r="J11747">
        <v>1088.78</v>
      </c>
    </row>
    <row r="11748" spans="1:10" x14ac:dyDescent="0.2">
      <c r="A11748" t="s">
        <v>11851</v>
      </c>
      <c r="B11748" t="s">
        <v>35851</v>
      </c>
      <c r="I11748" t="s">
        <v>5</v>
      </c>
      <c r="J11748">
        <v>997.44</v>
      </c>
    </row>
    <row r="11749" spans="1:10" x14ac:dyDescent="0.2">
      <c r="A11749" t="s">
        <v>11852</v>
      </c>
      <c r="B11749" t="s">
        <v>35852</v>
      </c>
      <c r="I11749" t="s">
        <v>5</v>
      </c>
      <c r="J11749">
        <v>3679.33</v>
      </c>
    </row>
    <row r="11750" spans="1:10" x14ac:dyDescent="0.2">
      <c r="A11750" t="s">
        <v>11853</v>
      </c>
      <c r="B11750" t="s">
        <v>35852</v>
      </c>
      <c r="I11750" t="s">
        <v>5</v>
      </c>
      <c r="J11750">
        <v>3585.31</v>
      </c>
    </row>
    <row r="11751" spans="1:10" x14ac:dyDescent="0.2">
      <c r="A11751" t="s">
        <v>11854</v>
      </c>
      <c r="B11751" t="s">
        <v>35853</v>
      </c>
      <c r="I11751" t="s">
        <v>5</v>
      </c>
      <c r="J11751">
        <v>2381.56</v>
      </c>
    </row>
    <row r="11752" spans="1:10" x14ac:dyDescent="0.2">
      <c r="A11752" t="s">
        <v>11855</v>
      </c>
      <c r="B11752" t="s">
        <v>35853</v>
      </c>
      <c r="I11752" t="s">
        <v>5</v>
      </c>
      <c r="J11752">
        <v>2289.04</v>
      </c>
    </row>
    <row r="11753" spans="1:10" x14ac:dyDescent="0.2">
      <c r="A11753" t="s">
        <v>11856</v>
      </c>
      <c r="B11753" t="s">
        <v>35854</v>
      </c>
      <c r="I11753" t="s">
        <v>5</v>
      </c>
      <c r="J11753">
        <v>1748.3</v>
      </c>
    </row>
    <row r="11754" spans="1:10" x14ac:dyDescent="0.2">
      <c r="A11754" t="s">
        <v>11857</v>
      </c>
      <c r="B11754" t="s">
        <v>35854</v>
      </c>
      <c r="I11754" t="s">
        <v>5</v>
      </c>
      <c r="J11754">
        <v>1666.84</v>
      </c>
    </row>
    <row r="11755" spans="1:10" x14ac:dyDescent="0.2">
      <c r="A11755" t="s">
        <v>11858</v>
      </c>
      <c r="B11755" t="s">
        <v>35855</v>
      </c>
      <c r="I11755" t="s">
        <v>5</v>
      </c>
      <c r="J11755">
        <v>2706.9</v>
      </c>
    </row>
    <row r="11756" spans="1:10" x14ac:dyDescent="0.2">
      <c r="A11756" t="s">
        <v>11859</v>
      </c>
      <c r="B11756" t="s">
        <v>35855</v>
      </c>
      <c r="I11756" t="s">
        <v>5</v>
      </c>
      <c r="J11756">
        <v>2609.02</v>
      </c>
    </row>
    <row r="11757" spans="1:10" x14ac:dyDescent="0.2">
      <c r="A11757" t="s">
        <v>11860</v>
      </c>
      <c r="B11757" t="s">
        <v>35856</v>
      </c>
      <c r="I11757" t="s">
        <v>4</v>
      </c>
      <c r="J11757">
        <v>526.66</v>
      </c>
    </row>
    <row r="11758" spans="1:10" x14ac:dyDescent="0.2">
      <c r="A11758" t="s">
        <v>11861</v>
      </c>
      <c r="B11758" t="s">
        <v>35856</v>
      </c>
      <c r="I11758" t="s">
        <v>4</v>
      </c>
      <c r="J11758">
        <v>516.74</v>
      </c>
    </row>
    <row r="11759" spans="1:10" x14ac:dyDescent="0.2">
      <c r="A11759" t="s">
        <v>11862</v>
      </c>
      <c r="B11759" t="s">
        <v>35857</v>
      </c>
      <c r="I11759" t="s">
        <v>3</v>
      </c>
      <c r="J11759">
        <v>435.83</v>
      </c>
    </row>
    <row r="11760" spans="1:10" x14ac:dyDescent="0.2">
      <c r="A11760" t="s">
        <v>11863</v>
      </c>
      <c r="B11760" t="s">
        <v>35857</v>
      </c>
      <c r="I11760" t="s">
        <v>3</v>
      </c>
      <c r="J11760">
        <v>413.68</v>
      </c>
    </row>
    <row r="11761" spans="1:10" x14ac:dyDescent="0.2">
      <c r="A11761" t="s">
        <v>11864</v>
      </c>
      <c r="B11761" t="s">
        <v>35858</v>
      </c>
      <c r="I11761" t="s">
        <v>3</v>
      </c>
      <c r="J11761">
        <v>139.59</v>
      </c>
    </row>
    <row r="11762" spans="1:10" x14ac:dyDescent="0.2">
      <c r="A11762" t="s">
        <v>11865</v>
      </c>
      <c r="B11762" t="s">
        <v>35858</v>
      </c>
      <c r="I11762" t="s">
        <v>3</v>
      </c>
      <c r="J11762">
        <v>139.29</v>
      </c>
    </row>
    <row r="11763" spans="1:10" x14ac:dyDescent="0.2">
      <c r="A11763" t="s">
        <v>23691</v>
      </c>
      <c r="B11763" t="s">
        <v>35859</v>
      </c>
      <c r="I11763" t="s">
        <v>3</v>
      </c>
      <c r="J11763">
        <v>152.19999999999999</v>
      </c>
    </row>
    <row r="11764" spans="1:10" x14ac:dyDescent="0.2">
      <c r="A11764" t="s">
        <v>23692</v>
      </c>
      <c r="B11764" t="s">
        <v>35859</v>
      </c>
      <c r="I11764" t="s">
        <v>3</v>
      </c>
      <c r="J11764">
        <v>151.57</v>
      </c>
    </row>
    <row r="11765" spans="1:10" x14ac:dyDescent="0.2">
      <c r="A11765" t="s">
        <v>23693</v>
      </c>
      <c r="B11765" t="s">
        <v>35860</v>
      </c>
      <c r="I11765" t="s">
        <v>3</v>
      </c>
      <c r="J11765">
        <v>188.67</v>
      </c>
    </row>
    <row r="11766" spans="1:10" x14ac:dyDescent="0.2">
      <c r="A11766" t="s">
        <v>23694</v>
      </c>
      <c r="B11766" t="s">
        <v>35860</v>
      </c>
      <c r="I11766" t="s">
        <v>3</v>
      </c>
      <c r="J11766">
        <v>188.38</v>
      </c>
    </row>
    <row r="11767" spans="1:10" x14ac:dyDescent="0.2">
      <c r="A11767" t="s">
        <v>23695</v>
      </c>
      <c r="B11767" t="s">
        <v>35861</v>
      </c>
      <c r="I11767" t="s">
        <v>3</v>
      </c>
      <c r="J11767">
        <v>197.94</v>
      </c>
    </row>
    <row r="11768" spans="1:10" x14ac:dyDescent="0.2">
      <c r="A11768" t="s">
        <v>23696</v>
      </c>
      <c r="B11768" t="s">
        <v>35861</v>
      </c>
      <c r="I11768" t="s">
        <v>3</v>
      </c>
      <c r="J11768">
        <v>197.3</v>
      </c>
    </row>
    <row r="11769" spans="1:10" x14ac:dyDescent="0.2">
      <c r="A11769" t="s">
        <v>11866</v>
      </c>
      <c r="B11769" t="s">
        <v>35862</v>
      </c>
      <c r="I11769" t="s">
        <v>4</v>
      </c>
      <c r="J11769">
        <v>945.19</v>
      </c>
    </row>
    <row r="11770" spans="1:10" x14ac:dyDescent="0.2">
      <c r="A11770" t="s">
        <v>11867</v>
      </c>
      <c r="B11770" t="s">
        <v>35862</v>
      </c>
      <c r="I11770" t="s">
        <v>4</v>
      </c>
      <c r="J11770">
        <v>870.47</v>
      </c>
    </row>
    <row r="11771" spans="1:10" x14ac:dyDescent="0.2">
      <c r="A11771" t="s">
        <v>11868</v>
      </c>
      <c r="B11771" t="s">
        <v>35863</v>
      </c>
      <c r="I11771" t="s">
        <v>4</v>
      </c>
      <c r="J11771">
        <v>1174.3900000000001</v>
      </c>
    </row>
    <row r="11772" spans="1:10" x14ac:dyDescent="0.2">
      <c r="A11772" t="s">
        <v>11869</v>
      </c>
      <c r="B11772" t="s">
        <v>35863</v>
      </c>
      <c r="I11772" t="s">
        <v>4</v>
      </c>
      <c r="J11772">
        <v>1062.6400000000001</v>
      </c>
    </row>
    <row r="11773" spans="1:10" x14ac:dyDescent="0.2">
      <c r="A11773" t="s">
        <v>11870</v>
      </c>
      <c r="B11773" t="s">
        <v>35864</v>
      </c>
      <c r="I11773" t="s">
        <v>4</v>
      </c>
      <c r="J11773">
        <v>922.1</v>
      </c>
    </row>
    <row r="11774" spans="1:10" x14ac:dyDescent="0.2">
      <c r="A11774" t="s">
        <v>11871</v>
      </c>
      <c r="B11774" t="s">
        <v>35864</v>
      </c>
      <c r="I11774" t="s">
        <v>4</v>
      </c>
      <c r="J11774">
        <v>880.59</v>
      </c>
    </row>
    <row r="11775" spans="1:10" x14ac:dyDescent="0.2">
      <c r="A11775" t="s">
        <v>11872</v>
      </c>
      <c r="B11775" t="s">
        <v>35865</v>
      </c>
      <c r="I11775" t="s">
        <v>4</v>
      </c>
      <c r="J11775">
        <v>414.16</v>
      </c>
    </row>
    <row r="11776" spans="1:10" x14ac:dyDescent="0.2">
      <c r="A11776" t="s">
        <v>11873</v>
      </c>
      <c r="B11776" t="s">
        <v>35865</v>
      </c>
      <c r="I11776" t="s">
        <v>4</v>
      </c>
      <c r="J11776">
        <v>389.03</v>
      </c>
    </row>
    <row r="11777" spans="1:10" x14ac:dyDescent="0.2">
      <c r="A11777" t="s">
        <v>11874</v>
      </c>
      <c r="B11777" t="s">
        <v>35866</v>
      </c>
      <c r="I11777" t="s">
        <v>4</v>
      </c>
      <c r="J11777">
        <v>512.88</v>
      </c>
    </row>
    <row r="11778" spans="1:10" x14ac:dyDescent="0.2">
      <c r="A11778" t="s">
        <v>11875</v>
      </c>
      <c r="B11778" t="s">
        <v>35866</v>
      </c>
      <c r="I11778" t="s">
        <v>4</v>
      </c>
      <c r="J11778">
        <v>484.65</v>
      </c>
    </row>
    <row r="11779" spans="1:10" x14ac:dyDescent="0.2">
      <c r="A11779" t="s">
        <v>11876</v>
      </c>
      <c r="B11779" t="s">
        <v>35867</v>
      </c>
      <c r="I11779" t="s">
        <v>5</v>
      </c>
      <c r="J11779">
        <v>559.36</v>
      </c>
    </row>
    <row r="11780" spans="1:10" x14ac:dyDescent="0.2">
      <c r="A11780" t="s">
        <v>11877</v>
      </c>
      <c r="B11780" t="s">
        <v>35867</v>
      </c>
      <c r="I11780" t="s">
        <v>5</v>
      </c>
      <c r="J11780">
        <v>546.13</v>
      </c>
    </row>
    <row r="11781" spans="1:10" x14ac:dyDescent="0.2">
      <c r="A11781" t="s">
        <v>11878</v>
      </c>
      <c r="B11781" t="s">
        <v>35868</v>
      </c>
      <c r="I11781" t="s">
        <v>4</v>
      </c>
      <c r="J11781">
        <v>388.24</v>
      </c>
    </row>
    <row r="11782" spans="1:10" x14ac:dyDescent="0.2">
      <c r="A11782" t="s">
        <v>11879</v>
      </c>
      <c r="B11782" t="s">
        <v>35868</v>
      </c>
      <c r="I11782" t="s">
        <v>4</v>
      </c>
      <c r="J11782">
        <v>380.39</v>
      </c>
    </row>
    <row r="11783" spans="1:10" x14ac:dyDescent="0.2">
      <c r="A11783" t="s">
        <v>11880</v>
      </c>
      <c r="B11783" t="s">
        <v>35869</v>
      </c>
      <c r="I11783" t="s">
        <v>4</v>
      </c>
      <c r="J11783">
        <v>393.43</v>
      </c>
    </row>
    <row r="11784" spans="1:10" x14ac:dyDescent="0.2">
      <c r="A11784" t="s">
        <v>11881</v>
      </c>
      <c r="B11784" t="s">
        <v>35869</v>
      </c>
      <c r="I11784" t="s">
        <v>4</v>
      </c>
      <c r="J11784">
        <v>386.82</v>
      </c>
    </row>
    <row r="11785" spans="1:10" x14ac:dyDescent="0.2">
      <c r="A11785" t="s">
        <v>11882</v>
      </c>
      <c r="B11785" t="s">
        <v>35870</v>
      </c>
      <c r="I11785" t="s">
        <v>5</v>
      </c>
      <c r="J11785">
        <v>1503.79</v>
      </c>
    </row>
    <row r="11786" spans="1:10" x14ac:dyDescent="0.2">
      <c r="A11786" t="s">
        <v>11883</v>
      </c>
      <c r="B11786" t="s">
        <v>35870</v>
      </c>
      <c r="I11786" t="s">
        <v>5</v>
      </c>
      <c r="J11786">
        <v>1493.87</v>
      </c>
    </row>
    <row r="11787" spans="1:10" x14ac:dyDescent="0.2">
      <c r="A11787" t="s">
        <v>11884</v>
      </c>
      <c r="B11787" t="s">
        <v>35871</v>
      </c>
      <c r="I11787" t="s">
        <v>5</v>
      </c>
      <c r="J11787">
        <v>1396.77</v>
      </c>
    </row>
    <row r="11788" spans="1:10" x14ac:dyDescent="0.2">
      <c r="A11788" t="s">
        <v>11885</v>
      </c>
      <c r="B11788" t="s">
        <v>35871</v>
      </c>
      <c r="I11788" t="s">
        <v>5</v>
      </c>
      <c r="J11788">
        <v>1336.68</v>
      </c>
    </row>
    <row r="11789" spans="1:10" x14ac:dyDescent="0.2">
      <c r="A11789" t="s">
        <v>27866</v>
      </c>
      <c r="B11789" t="s">
        <v>35872</v>
      </c>
      <c r="I11789" t="s">
        <v>4</v>
      </c>
      <c r="J11789">
        <v>277.06</v>
      </c>
    </row>
    <row r="11790" spans="1:10" x14ac:dyDescent="0.2">
      <c r="A11790" t="s">
        <v>27867</v>
      </c>
      <c r="B11790" t="s">
        <v>35872</v>
      </c>
      <c r="I11790" t="s">
        <v>4</v>
      </c>
      <c r="J11790">
        <v>257.44</v>
      </c>
    </row>
    <row r="11791" spans="1:10" x14ac:dyDescent="0.2">
      <c r="A11791" t="s">
        <v>27868</v>
      </c>
      <c r="B11791" t="s">
        <v>35873</v>
      </c>
      <c r="I11791" t="s">
        <v>4</v>
      </c>
      <c r="J11791">
        <v>345.38</v>
      </c>
    </row>
    <row r="11792" spans="1:10" x14ac:dyDescent="0.2">
      <c r="A11792" t="s">
        <v>27869</v>
      </c>
      <c r="B11792" t="s">
        <v>35873</v>
      </c>
      <c r="I11792" t="s">
        <v>4</v>
      </c>
      <c r="J11792">
        <v>326.82</v>
      </c>
    </row>
    <row r="11793" spans="1:10" x14ac:dyDescent="0.2">
      <c r="A11793" t="s">
        <v>27870</v>
      </c>
      <c r="B11793" t="s">
        <v>35874</v>
      </c>
      <c r="I11793" t="s">
        <v>4</v>
      </c>
      <c r="J11793">
        <v>481.74</v>
      </c>
    </row>
    <row r="11794" spans="1:10" x14ac:dyDescent="0.2">
      <c r="A11794" t="s">
        <v>27871</v>
      </c>
      <c r="B11794" t="s">
        <v>35874</v>
      </c>
      <c r="I11794" t="s">
        <v>4</v>
      </c>
      <c r="J11794">
        <v>462.33</v>
      </c>
    </row>
    <row r="11795" spans="1:10" x14ac:dyDescent="0.2">
      <c r="A11795" t="s">
        <v>27872</v>
      </c>
      <c r="B11795" t="s">
        <v>35875</v>
      </c>
      <c r="I11795" t="s">
        <v>4</v>
      </c>
      <c r="J11795">
        <v>524.62</v>
      </c>
    </row>
    <row r="11796" spans="1:10" x14ac:dyDescent="0.2">
      <c r="A11796" t="s">
        <v>27873</v>
      </c>
      <c r="B11796" t="s">
        <v>35875</v>
      </c>
      <c r="I11796" t="s">
        <v>4</v>
      </c>
      <c r="J11796">
        <v>502.35</v>
      </c>
    </row>
    <row r="11797" spans="1:10" x14ac:dyDescent="0.2">
      <c r="A11797" t="s">
        <v>11886</v>
      </c>
      <c r="B11797" t="s">
        <v>35876</v>
      </c>
      <c r="I11797" t="s">
        <v>4</v>
      </c>
      <c r="J11797">
        <v>160.91</v>
      </c>
    </row>
    <row r="11798" spans="1:10" x14ac:dyDescent="0.2">
      <c r="A11798" t="s">
        <v>11887</v>
      </c>
      <c r="B11798" t="s">
        <v>35876</v>
      </c>
      <c r="I11798" t="s">
        <v>4</v>
      </c>
      <c r="J11798">
        <v>147.83000000000001</v>
      </c>
    </row>
    <row r="11799" spans="1:10" x14ac:dyDescent="0.2">
      <c r="A11799" t="s">
        <v>11888</v>
      </c>
      <c r="B11799" t="s">
        <v>35877</v>
      </c>
      <c r="I11799" t="s">
        <v>3</v>
      </c>
      <c r="J11799">
        <v>681.77</v>
      </c>
    </row>
    <row r="11800" spans="1:10" x14ac:dyDescent="0.2">
      <c r="A11800" t="s">
        <v>11889</v>
      </c>
      <c r="B11800" t="s">
        <v>35877</v>
      </c>
      <c r="I11800" t="s">
        <v>3</v>
      </c>
      <c r="J11800">
        <v>618.95000000000005</v>
      </c>
    </row>
    <row r="11801" spans="1:10" x14ac:dyDescent="0.2">
      <c r="A11801" t="s">
        <v>11890</v>
      </c>
      <c r="B11801" t="s">
        <v>35878</v>
      </c>
      <c r="I11801" t="s">
        <v>3</v>
      </c>
      <c r="J11801">
        <v>704.33</v>
      </c>
    </row>
    <row r="11802" spans="1:10" x14ac:dyDescent="0.2">
      <c r="A11802" t="s">
        <v>11891</v>
      </c>
      <c r="B11802" t="s">
        <v>35878</v>
      </c>
      <c r="I11802" t="s">
        <v>3</v>
      </c>
      <c r="J11802">
        <v>624.98</v>
      </c>
    </row>
    <row r="11803" spans="1:10" x14ac:dyDescent="0.2">
      <c r="A11803" t="s">
        <v>11892</v>
      </c>
      <c r="B11803" t="s">
        <v>35879</v>
      </c>
      <c r="I11803" t="s">
        <v>3</v>
      </c>
      <c r="J11803">
        <v>688.62</v>
      </c>
    </row>
    <row r="11804" spans="1:10" x14ac:dyDescent="0.2">
      <c r="A11804" t="s">
        <v>11893</v>
      </c>
      <c r="B11804" t="s">
        <v>35879</v>
      </c>
      <c r="I11804" t="s">
        <v>3</v>
      </c>
      <c r="J11804">
        <v>609.27</v>
      </c>
    </row>
    <row r="11805" spans="1:10" x14ac:dyDescent="0.2">
      <c r="A11805" t="s">
        <v>11894</v>
      </c>
      <c r="B11805" t="s">
        <v>35880</v>
      </c>
      <c r="I11805" t="s">
        <v>4</v>
      </c>
      <c r="J11805">
        <v>91.51</v>
      </c>
    </row>
    <row r="11806" spans="1:10" x14ac:dyDescent="0.2">
      <c r="A11806" t="s">
        <v>11895</v>
      </c>
      <c r="B11806" t="s">
        <v>35880</v>
      </c>
      <c r="I11806" t="s">
        <v>4</v>
      </c>
      <c r="J11806">
        <v>87.15</v>
      </c>
    </row>
    <row r="11807" spans="1:10" x14ac:dyDescent="0.2">
      <c r="A11807" t="s">
        <v>11896</v>
      </c>
      <c r="B11807" t="s">
        <v>35881</v>
      </c>
      <c r="I11807" t="s">
        <v>4</v>
      </c>
      <c r="J11807">
        <v>45.09</v>
      </c>
    </row>
    <row r="11808" spans="1:10" x14ac:dyDescent="0.2">
      <c r="A11808" t="s">
        <v>11897</v>
      </c>
      <c r="B11808" t="s">
        <v>35881</v>
      </c>
      <c r="I11808" t="s">
        <v>4</v>
      </c>
      <c r="J11808">
        <v>41.79</v>
      </c>
    </row>
    <row r="11809" spans="1:10" x14ac:dyDescent="0.2">
      <c r="A11809" t="s">
        <v>11898</v>
      </c>
      <c r="B11809" t="s">
        <v>35882</v>
      </c>
      <c r="I11809" t="s">
        <v>4</v>
      </c>
      <c r="J11809">
        <v>30.09</v>
      </c>
    </row>
    <row r="11810" spans="1:10" x14ac:dyDescent="0.2">
      <c r="A11810" t="s">
        <v>11899</v>
      </c>
      <c r="B11810" t="s">
        <v>35882</v>
      </c>
      <c r="I11810" t="s">
        <v>4</v>
      </c>
      <c r="J11810">
        <v>27.91</v>
      </c>
    </row>
    <row r="11811" spans="1:10" x14ac:dyDescent="0.2">
      <c r="A11811" t="s">
        <v>11900</v>
      </c>
      <c r="B11811" t="s">
        <v>35883</v>
      </c>
      <c r="I11811" t="s">
        <v>4</v>
      </c>
      <c r="J11811">
        <v>24.33</v>
      </c>
    </row>
    <row r="11812" spans="1:10" x14ac:dyDescent="0.2">
      <c r="A11812" t="s">
        <v>11901</v>
      </c>
      <c r="B11812" t="s">
        <v>35883</v>
      </c>
      <c r="I11812" t="s">
        <v>4</v>
      </c>
      <c r="J11812">
        <v>22.47</v>
      </c>
    </row>
    <row r="11813" spans="1:10" x14ac:dyDescent="0.2">
      <c r="A11813" t="s">
        <v>11902</v>
      </c>
      <c r="B11813" t="s">
        <v>35884</v>
      </c>
      <c r="I11813" t="s">
        <v>4</v>
      </c>
      <c r="J11813">
        <v>72.61</v>
      </c>
    </row>
    <row r="11814" spans="1:10" x14ac:dyDescent="0.2">
      <c r="A11814" t="s">
        <v>11903</v>
      </c>
      <c r="B11814" t="s">
        <v>35884</v>
      </c>
      <c r="I11814" t="s">
        <v>4</v>
      </c>
      <c r="J11814">
        <v>69.17</v>
      </c>
    </row>
    <row r="11815" spans="1:10" x14ac:dyDescent="0.2">
      <c r="A11815" t="s">
        <v>23697</v>
      </c>
      <c r="B11815" t="s">
        <v>35885</v>
      </c>
      <c r="I11815" t="s">
        <v>4</v>
      </c>
      <c r="J11815">
        <v>33.4</v>
      </c>
    </row>
    <row r="11816" spans="1:10" x14ac:dyDescent="0.2">
      <c r="A11816" t="s">
        <v>23698</v>
      </c>
      <c r="B11816" t="s">
        <v>35885</v>
      </c>
      <c r="I11816" t="s">
        <v>4</v>
      </c>
      <c r="J11816">
        <v>29.96</v>
      </c>
    </row>
    <row r="11817" spans="1:10" x14ac:dyDescent="0.2">
      <c r="A11817" t="s">
        <v>11904</v>
      </c>
      <c r="B11817" t="s">
        <v>35886</v>
      </c>
      <c r="I11817" t="s">
        <v>4</v>
      </c>
      <c r="J11817">
        <v>542.16</v>
      </c>
    </row>
    <row r="11818" spans="1:10" x14ac:dyDescent="0.2">
      <c r="A11818" t="s">
        <v>11905</v>
      </c>
      <c r="B11818" t="s">
        <v>35886</v>
      </c>
      <c r="I11818" t="s">
        <v>4</v>
      </c>
      <c r="J11818">
        <v>482.65</v>
      </c>
    </row>
    <row r="11819" spans="1:10" x14ac:dyDescent="0.2">
      <c r="A11819" t="s">
        <v>11906</v>
      </c>
      <c r="B11819" t="s">
        <v>35887</v>
      </c>
      <c r="I11819" t="s">
        <v>5</v>
      </c>
      <c r="J11819">
        <v>746.82</v>
      </c>
    </row>
    <row r="11820" spans="1:10" x14ac:dyDescent="0.2">
      <c r="A11820" t="s">
        <v>11907</v>
      </c>
      <c r="B11820" t="s">
        <v>35887</v>
      </c>
      <c r="I11820" t="s">
        <v>5</v>
      </c>
      <c r="J11820">
        <v>687.31</v>
      </c>
    </row>
    <row r="11821" spans="1:10" x14ac:dyDescent="0.2">
      <c r="A11821" t="s">
        <v>11908</v>
      </c>
      <c r="B11821" t="s">
        <v>35888</v>
      </c>
      <c r="I11821" t="s">
        <v>5</v>
      </c>
      <c r="J11821">
        <v>498.12</v>
      </c>
    </row>
    <row r="11822" spans="1:10" x14ac:dyDescent="0.2">
      <c r="A11822" t="s">
        <v>11909</v>
      </c>
      <c r="B11822" t="s">
        <v>35888</v>
      </c>
      <c r="I11822" t="s">
        <v>5</v>
      </c>
      <c r="J11822">
        <v>441.91</v>
      </c>
    </row>
    <row r="11823" spans="1:10" x14ac:dyDescent="0.2">
      <c r="A11823" t="s">
        <v>26530</v>
      </c>
      <c r="B11823" t="s">
        <v>35889</v>
      </c>
      <c r="I11823" t="s">
        <v>5</v>
      </c>
      <c r="J11823">
        <v>47.88</v>
      </c>
    </row>
    <row r="11824" spans="1:10" x14ac:dyDescent="0.2">
      <c r="A11824" t="s">
        <v>26531</v>
      </c>
      <c r="B11824" t="s">
        <v>35889</v>
      </c>
      <c r="I11824" t="s">
        <v>5</v>
      </c>
      <c r="J11824">
        <v>45.74</v>
      </c>
    </row>
    <row r="11825" spans="1:10" x14ac:dyDescent="0.2">
      <c r="A11825" t="s">
        <v>11910</v>
      </c>
      <c r="B11825" t="s">
        <v>35890</v>
      </c>
      <c r="I11825" t="s">
        <v>4</v>
      </c>
      <c r="J11825">
        <v>75.36</v>
      </c>
    </row>
    <row r="11826" spans="1:10" x14ac:dyDescent="0.2">
      <c r="A11826" t="s">
        <v>11911</v>
      </c>
      <c r="B11826" t="s">
        <v>35890</v>
      </c>
      <c r="I11826" t="s">
        <v>4</v>
      </c>
      <c r="J11826">
        <v>72.06</v>
      </c>
    </row>
    <row r="11827" spans="1:10" x14ac:dyDescent="0.2">
      <c r="A11827" t="s">
        <v>11912</v>
      </c>
      <c r="B11827" t="s">
        <v>35891</v>
      </c>
      <c r="I11827" t="s">
        <v>4</v>
      </c>
      <c r="J11827">
        <v>66.930000000000007</v>
      </c>
    </row>
    <row r="11828" spans="1:10" x14ac:dyDescent="0.2">
      <c r="A11828" t="s">
        <v>11913</v>
      </c>
      <c r="B11828" t="s">
        <v>35891</v>
      </c>
      <c r="I11828" t="s">
        <v>4</v>
      </c>
      <c r="J11828">
        <v>63.62</v>
      </c>
    </row>
    <row r="11829" spans="1:10" x14ac:dyDescent="0.2">
      <c r="A11829" t="s">
        <v>11914</v>
      </c>
      <c r="B11829" t="s">
        <v>35892</v>
      </c>
      <c r="I11829" t="s">
        <v>4</v>
      </c>
      <c r="J11829">
        <v>58.5</v>
      </c>
    </row>
    <row r="11830" spans="1:10" x14ac:dyDescent="0.2">
      <c r="A11830" t="s">
        <v>11915</v>
      </c>
      <c r="B11830" t="s">
        <v>35892</v>
      </c>
      <c r="I11830" t="s">
        <v>4</v>
      </c>
      <c r="J11830">
        <v>55.19</v>
      </c>
    </row>
    <row r="11831" spans="1:10" x14ac:dyDescent="0.2">
      <c r="A11831" t="s">
        <v>11916</v>
      </c>
      <c r="B11831" t="s">
        <v>35893</v>
      </c>
      <c r="I11831" t="s">
        <v>5</v>
      </c>
      <c r="J11831">
        <v>210.03</v>
      </c>
    </row>
    <row r="11832" spans="1:10" x14ac:dyDescent="0.2">
      <c r="A11832" t="s">
        <v>11917</v>
      </c>
      <c r="B11832" t="s">
        <v>35893</v>
      </c>
      <c r="I11832" t="s">
        <v>5</v>
      </c>
      <c r="J11832">
        <v>202.06</v>
      </c>
    </row>
    <row r="11833" spans="1:10" x14ac:dyDescent="0.2">
      <c r="A11833" t="s">
        <v>11918</v>
      </c>
      <c r="B11833" t="s">
        <v>35894</v>
      </c>
      <c r="I11833" t="s">
        <v>4</v>
      </c>
      <c r="J11833">
        <v>50.5</v>
      </c>
    </row>
    <row r="11834" spans="1:10" x14ac:dyDescent="0.2">
      <c r="A11834" t="s">
        <v>11919</v>
      </c>
      <c r="B11834" t="s">
        <v>35894</v>
      </c>
      <c r="I11834" t="s">
        <v>4</v>
      </c>
      <c r="J11834">
        <v>47.19</v>
      </c>
    </row>
    <row r="11835" spans="1:10" x14ac:dyDescent="0.2">
      <c r="A11835" t="s">
        <v>11920</v>
      </c>
      <c r="B11835" t="s">
        <v>35895</v>
      </c>
      <c r="I11835" t="s">
        <v>5</v>
      </c>
      <c r="J11835">
        <v>737.91</v>
      </c>
    </row>
    <row r="11836" spans="1:10" x14ac:dyDescent="0.2">
      <c r="A11836" t="s">
        <v>11921</v>
      </c>
      <c r="B11836" t="s">
        <v>35895</v>
      </c>
      <c r="I11836" t="s">
        <v>5</v>
      </c>
      <c r="J11836">
        <v>724.69</v>
      </c>
    </row>
    <row r="11837" spans="1:10" x14ac:dyDescent="0.2">
      <c r="A11837" t="s">
        <v>11922</v>
      </c>
      <c r="B11837" t="s">
        <v>35896</v>
      </c>
      <c r="I11837" t="s">
        <v>5</v>
      </c>
      <c r="J11837">
        <v>1591.46</v>
      </c>
    </row>
    <row r="11838" spans="1:10" x14ac:dyDescent="0.2">
      <c r="A11838" t="s">
        <v>11923</v>
      </c>
      <c r="B11838" t="s">
        <v>35896</v>
      </c>
      <c r="I11838" t="s">
        <v>5</v>
      </c>
      <c r="J11838">
        <v>1581.54</v>
      </c>
    </row>
    <row r="11839" spans="1:10" x14ac:dyDescent="0.2">
      <c r="A11839" t="s">
        <v>11924</v>
      </c>
      <c r="B11839" t="s">
        <v>35897</v>
      </c>
      <c r="I11839" t="s">
        <v>5</v>
      </c>
      <c r="J11839">
        <v>629.27</v>
      </c>
    </row>
    <row r="11840" spans="1:10" x14ac:dyDescent="0.2">
      <c r="A11840" t="s">
        <v>11925</v>
      </c>
      <c r="B11840" t="s">
        <v>35897</v>
      </c>
      <c r="I11840" t="s">
        <v>5</v>
      </c>
      <c r="J11840">
        <v>609.42999999999995</v>
      </c>
    </row>
    <row r="11841" spans="1:10" x14ac:dyDescent="0.2">
      <c r="A11841" t="s">
        <v>11926</v>
      </c>
      <c r="B11841" t="s">
        <v>35898</v>
      </c>
      <c r="I11841" t="s">
        <v>5</v>
      </c>
      <c r="J11841">
        <v>356.82</v>
      </c>
    </row>
    <row r="11842" spans="1:10" x14ac:dyDescent="0.2">
      <c r="A11842" t="s">
        <v>11927</v>
      </c>
      <c r="B11842" t="s">
        <v>35898</v>
      </c>
      <c r="I11842" t="s">
        <v>5</v>
      </c>
      <c r="J11842">
        <v>330.37</v>
      </c>
    </row>
    <row r="11843" spans="1:10" x14ac:dyDescent="0.2">
      <c r="A11843" t="s">
        <v>11928</v>
      </c>
      <c r="B11843" t="s">
        <v>35899</v>
      </c>
      <c r="I11843" t="s">
        <v>5</v>
      </c>
      <c r="J11843">
        <v>75.16</v>
      </c>
    </row>
    <row r="11844" spans="1:10" x14ac:dyDescent="0.2">
      <c r="A11844" t="s">
        <v>11929</v>
      </c>
      <c r="B11844" t="s">
        <v>35899</v>
      </c>
      <c r="I11844" t="s">
        <v>5</v>
      </c>
      <c r="J11844">
        <v>74.36</v>
      </c>
    </row>
    <row r="11845" spans="1:10" x14ac:dyDescent="0.2">
      <c r="A11845" t="s">
        <v>11930</v>
      </c>
      <c r="B11845" t="s">
        <v>35900</v>
      </c>
      <c r="I11845" t="s">
        <v>5</v>
      </c>
      <c r="J11845">
        <v>13.54</v>
      </c>
    </row>
    <row r="11846" spans="1:10" x14ac:dyDescent="0.2">
      <c r="A11846" t="s">
        <v>11931</v>
      </c>
      <c r="B11846" t="s">
        <v>35900</v>
      </c>
      <c r="I11846" t="s">
        <v>5</v>
      </c>
      <c r="J11846">
        <v>12.85</v>
      </c>
    </row>
    <row r="11847" spans="1:10" x14ac:dyDescent="0.2">
      <c r="A11847" t="s">
        <v>11932</v>
      </c>
      <c r="B11847" t="s">
        <v>35901</v>
      </c>
      <c r="I11847" t="s">
        <v>5</v>
      </c>
      <c r="J11847">
        <v>728.61</v>
      </c>
    </row>
    <row r="11848" spans="1:10" x14ac:dyDescent="0.2">
      <c r="A11848" t="s">
        <v>11933</v>
      </c>
      <c r="B11848" t="s">
        <v>35901</v>
      </c>
      <c r="I11848" t="s">
        <v>5</v>
      </c>
      <c r="J11848">
        <v>670.75</v>
      </c>
    </row>
    <row r="11849" spans="1:10" x14ac:dyDescent="0.2">
      <c r="A11849" t="s">
        <v>11934</v>
      </c>
      <c r="B11849" t="s">
        <v>35902</v>
      </c>
      <c r="I11849" t="s">
        <v>5</v>
      </c>
      <c r="J11849">
        <v>816.48</v>
      </c>
    </row>
    <row r="11850" spans="1:10" x14ac:dyDescent="0.2">
      <c r="A11850" t="s">
        <v>11935</v>
      </c>
      <c r="B11850" t="s">
        <v>35902</v>
      </c>
      <c r="I11850" t="s">
        <v>5</v>
      </c>
      <c r="J11850">
        <v>755.64</v>
      </c>
    </row>
    <row r="11851" spans="1:10" x14ac:dyDescent="0.2">
      <c r="A11851" t="s">
        <v>11936</v>
      </c>
      <c r="B11851" t="s">
        <v>35903</v>
      </c>
      <c r="I11851" t="s">
        <v>5</v>
      </c>
      <c r="J11851">
        <v>1095.8399999999999</v>
      </c>
    </row>
    <row r="11852" spans="1:10" x14ac:dyDescent="0.2">
      <c r="A11852" t="s">
        <v>11937</v>
      </c>
      <c r="B11852" t="s">
        <v>35903</v>
      </c>
      <c r="I11852" t="s">
        <v>5</v>
      </c>
      <c r="J11852">
        <v>1082.6199999999999</v>
      </c>
    </row>
    <row r="11853" spans="1:10" x14ac:dyDescent="0.2">
      <c r="A11853" t="s">
        <v>11938</v>
      </c>
      <c r="B11853" t="s">
        <v>35904</v>
      </c>
      <c r="I11853" t="s">
        <v>5</v>
      </c>
      <c r="J11853">
        <v>460.73</v>
      </c>
    </row>
    <row r="11854" spans="1:10" x14ac:dyDescent="0.2">
      <c r="A11854" t="s">
        <v>11939</v>
      </c>
      <c r="B11854" t="s">
        <v>35904</v>
      </c>
      <c r="I11854" t="s">
        <v>5</v>
      </c>
      <c r="J11854">
        <v>450.82</v>
      </c>
    </row>
    <row r="11855" spans="1:10" x14ac:dyDescent="0.2">
      <c r="A11855" t="s">
        <v>11940</v>
      </c>
      <c r="B11855" t="s">
        <v>35905</v>
      </c>
      <c r="I11855" t="s">
        <v>5</v>
      </c>
      <c r="J11855">
        <v>538.63</v>
      </c>
    </row>
    <row r="11856" spans="1:10" x14ac:dyDescent="0.2">
      <c r="A11856" t="s">
        <v>11941</v>
      </c>
      <c r="B11856" t="s">
        <v>35905</v>
      </c>
      <c r="I11856" t="s">
        <v>5</v>
      </c>
      <c r="J11856">
        <v>528.72</v>
      </c>
    </row>
    <row r="11857" spans="1:10" x14ac:dyDescent="0.2">
      <c r="A11857" t="s">
        <v>11942</v>
      </c>
      <c r="B11857" t="s">
        <v>35906</v>
      </c>
      <c r="I11857" t="s">
        <v>5</v>
      </c>
      <c r="J11857">
        <v>493.39</v>
      </c>
    </row>
    <row r="11858" spans="1:10" x14ac:dyDescent="0.2">
      <c r="A11858" t="s">
        <v>11943</v>
      </c>
      <c r="B11858" t="s">
        <v>35906</v>
      </c>
      <c r="I11858" t="s">
        <v>5</v>
      </c>
      <c r="J11858">
        <v>483.48</v>
      </c>
    </row>
    <row r="11859" spans="1:10" x14ac:dyDescent="0.2">
      <c r="A11859" t="s">
        <v>11944</v>
      </c>
      <c r="B11859" t="s">
        <v>35907</v>
      </c>
      <c r="I11859" t="s">
        <v>5</v>
      </c>
      <c r="J11859">
        <v>643.71</v>
      </c>
    </row>
    <row r="11860" spans="1:10" x14ac:dyDescent="0.2">
      <c r="A11860" t="s">
        <v>11945</v>
      </c>
      <c r="B11860" t="s">
        <v>35907</v>
      </c>
      <c r="I11860" t="s">
        <v>5</v>
      </c>
      <c r="J11860">
        <v>633.79999999999995</v>
      </c>
    </row>
    <row r="11861" spans="1:10" x14ac:dyDescent="0.2">
      <c r="A11861" t="s">
        <v>11946</v>
      </c>
      <c r="B11861" t="s">
        <v>35908</v>
      </c>
      <c r="I11861" t="s">
        <v>5</v>
      </c>
      <c r="J11861">
        <v>638.08000000000004</v>
      </c>
    </row>
    <row r="11862" spans="1:10" x14ac:dyDescent="0.2">
      <c r="A11862" t="s">
        <v>11947</v>
      </c>
      <c r="B11862" t="s">
        <v>35908</v>
      </c>
      <c r="I11862" t="s">
        <v>5</v>
      </c>
      <c r="J11862">
        <v>624.86</v>
      </c>
    </row>
    <row r="11863" spans="1:10" x14ac:dyDescent="0.2">
      <c r="A11863" t="s">
        <v>11948</v>
      </c>
      <c r="B11863" t="s">
        <v>35909</v>
      </c>
      <c r="I11863" t="s">
        <v>5</v>
      </c>
      <c r="J11863">
        <v>1312.88</v>
      </c>
    </row>
    <row r="11864" spans="1:10" x14ac:dyDescent="0.2">
      <c r="A11864" t="s">
        <v>11949</v>
      </c>
      <c r="B11864" t="s">
        <v>35909</v>
      </c>
      <c r="I11864" t="s">
        <v>5</v>
      </c>
      <c r="J11864">
        <v>1299.6600000000001</v>
      </c>
    </row>
    <row r="11865" spans="1:10" x14ac:dyDescent="0.2">
      <c r="A11865" t="s">
        <v>11950</v>
      </c>
      <c r="B11865" t="s">
        <v>35910</v>
      </c>
      <c r="I11865" t="s">
        <v>5</v>
      </c>
      <c r="J11865">
        <v>347.86</v>
      </c>
    </row>
    <row r="11866" spans="1:10" x14ac:dyDescent="0.2">
      <c r="A11866" t="s">
        <v>11951</v>
      </c>
      <c r="B11866" t="s">
        <v>35910</v>
      </c>
      <c r="I11866" t="s">
        <v>5</v>
      </c>
      <c r="J11866">
        <v>337.95</v>
      </c>
    </row>
    <row r="11867" spans="1:10" x14ac:dyDescent="0.2">
      <c r="A11867" t="s">
        <v>11952</v>
      </c>
      <c r="B11867" t="s">
        <v>35911</v>
      </c>
      <c r="I11867" t="s">
        <v>5</v>
      </c>
      <c r="J11867">
        <v>460.69</v>
      </c>
    </row>
    <row r="11868" spans="1:10" x14ac:dyDescent="0.2">
      <c r="A11868" t="s">
        <v>11953</v>
      </c>
      <c r="B11868" t="s">
        <v>35911</v>
      </c>
      <c r="I11868" t="s">
        <v>5</v>
      </c>
      <c r="J11868">
        <v>450.78</v>
      </c>
    </row>
    <row r="11869" spans="1:10" x14ac:dyDescent="0.2">
      <c r="A11869" t="s">
        <v>11954</v>
      </c>
      <c r="B11869" t="s">
        <v>35912</v>
      </c>
      <c r="I11869" t="s">
        <v>5</v>
      </c>
      <c r="J11869">
        <v>136.76</v>
      </c>
    </row>
    <row r="11870" spans="1:10" x14ac:dyDescent="0.2">
      <c r="A11870" t="s">
        <v>11955</v>
      </c>
      <c r="B11870" t="s">
        <v>35912</v>
      </c>
      <c r="I11870" t="s">
        <v>5</v>
      </c>
      <c r="J11870">
        <v>134.22</v>
      </c>
    </row>
    <row r="11871" spans="1:10" x14ac:dyDescent="0.2">
      <c r="A11871" t="s">
        <v>11956</v>
      </c>
      <c r="B11871" t="s">
        <v>35913</v>
      </c>
      <c r="I11871" t="s">
        <v>5</v>
      </c>
      <c r="J11871">
        <v>190.75</v>
      </c>
    </row>
    <row r="11872" spans="1:10" x14ac:dyDescent="0.2">
      <c r="A11872" t="s">
        <v>11957</v>
      </c>
      <c r="B11872" t="s">
        <v>35913</v>
      </c>
      <c r="I11872" t="s">
        <v>5</v>
      </c>
      <c r="J11872">
        <v>187.29</v>
      </c>
    </row>
    <row r="11873" spans="1:10" x14ac:dyDescent="0.2">
      <c r="A11873" t="s">
        <v>11958</v>
      </c>
      <c r="B11873" t="s">
        <v>35914</v>
      </c>
      <c r="I11873" t="s">
        <v>5</v>
      </c>
      <c r="J11873">
        <v>219.92</v>
      </c>
    </row>
    <row r="11874" spans="1:10" x14ac:dyDescent="0.2">
      <c r="A11874" t="s">
        <v>11959</v>
      </c>
      <c r="B11874" t="s">
        <v>35914</v>
      </c>
      <c r="I11874" t="s">
        <v>5</v>
      </c>
      <c r="J11874">
        <v>216.09</v>
      </c>
    </row>
    <row r="11875" spans="1:10" x14ac:dyDescent="0.2">
      <c r="A11875" t="s">
        <v>11960</v>
      </c>
      <c r="B11875" t="s">
        <v>35915</v>
      </c>
      <c r="I11875" t="s">
        <v>5</v>
      </c>
      <c r="J11875">
        <v>246.59</v>
      </c>
    </row>
    <row r="11876" spans="1:10" x14ac:dyDescent="0.2">
      <c r="A11876" t="s">
        <v>11961</v>
      </c>
      <c r="B11876" t="s">
        <v>35915</v>
      </c>
      <c r="I11876" t="s">
        <v>5</v>
      </c>
      <c r="J11876">
        <v>242.29</v>
      </c>
    </row>
    <row r="11877" spans="1:10" x14ac:dyDescent="0.2">
      <c r="A11877" t="s">
        <v>11962</v>
      </c>
      <c r="B11877" t="s">
        <v>35916</v>
      </c>
      <c r="I11877" t="s">
        <v>5</v>
      </c>
      <c r="J11877">
        <v>233.77</v>
      </c>
    </row>
    <row r="11878" spans="1:10" x14ac:dyDescent="0.2">
      <c r="A11878" t="s">
        <v>11963</v>
      </c>
      <c r="B11878" t="s">
        <v>35916</v>
      </c>
      <c r="I11878" t="s">
        <v>5</v>
      </c>
      <c r="J11878">
        <v>228.84</v>
      </c>
    </row>
    <row r="11879" spans="1:10" x14ac:dyDescent="0.2">
      <c r="A11879" t="s">
        <v>11964</v>
      </c>
      <c r="B11879" t="s">
        <v>35917</v>
      </c>
      <c r="I11879" t="s">
        <v>5</v>
      </c>
      <c r="J11879">
        <v>255.66</v>
      </c>
    </row>
    <row r="11880" spans="1:10" x14ac:dyDescent="0.2">
      <c r="A11880" t="s">
        <v>11965</v>
      </c>
      <c r="B11880" t="s">
        <v>35917</v>
      </c>
      <c r="I11880" t="s">
        <v>5</v>
      </c>
      <c r="J11880">
        <v>250.96</v>
      </c>
    </row>
    <row r="11881" spans="1:10" x14ac:dyDescent="0.2">
      <c r="A11881" t="s">
        <v>11966</v>
      </c>
      <c r="B11881" t="s">
        <v>35918</v>
      </c>
      <c r="I11881" t="s">
        <v>5</v>
      </c>
      <c r="J11881">
        <v>324.29000000000002</v>
      </c>
    </row>
    <row r="11882" spans="1:10" x14ac:dyDescent="0.2">
      <c r="A11882" t="s">
        <v>11967</v>
      </c>
      <c r="B11882" t="s">
        <v>35918</v>
      </c>
      <c r="I11882" t="s">
        <v>5</v>
      </c>
      <c r="J11882">
        <v>317.94</v>
      </c>
    </row>
    <row r="11883" spans="1:10" x14ac:dyDescent="0.2">
      <c r="A11883" t="s">
        <v>11968</v>
      </c>
      <c r="B11883" t="s">
        <v>35919</v>
      </c>
      <c r="I11883" t="s">
        <v>5</v>
      </c>
      <c r="J11883">
        <v>371.26</v>
      </c>
    </row>
    <row r="11884" spans="1:10" x14ac:dyDescent="0.2">
      <c r="A11884" t="s">
        <v>11969</v>
      </c>
      <c r="B11884" t="s">
        <v>35919</v>
      </c>
      <c r="I11884" t="s">
        <v>5</v>
      </c>
      <c r="J11884">
        <v>363.69</v>
      </c>
    </row>
    <row r="11885" spans="1:10" x14ac:dyDescent="0.2">
      <c r="A11885" t="s">
        <v>11970</v>
      </c>
      <c r="B11885" t="s">
        <v>35920</v>
      </c>
      <c r="I11885" t="s">
        <v>5</v>
      </c>
      <c r="J11885">
        <v>318.01</v>
      </c>
    </row>
    <row r="11886" spans="1:10" x14ac:dyDescent="0.2">
      <c r="A11886" t="s">
        <v>11971</v>
      </c>
      <c r="B11886" t="s">
        <v>35920</v>
      </c>
      <c r="I11886" t="s">
        <v>5</v>
      </c>
      <c r="J11886">
        <v>306.41000000000003</v>
      </c>
    </row>
    <row r="11887" spans="1:10" x14ac:dyDescent="0.2">
      <c r="A11887" t="s">
        <v>11972</v>
      </c>
      <c r="B11887" t="s">
        <v>35921</v>
      </c>
      <c r="I11887" t="s">
        <v>5</v>
      </c>
      <c r="J11887">
        <v>366.32</v>
      </c>
    </row>
    <row r="11888" spans="1:10" x14ac:dyDescent="0.2">
      <c r="A11888" t="s">
        <v>11973</v>
      </c>
      <c r="B11888" t="s">
        <v>35921</v>
      </c>
      <c r="I11888" t="s">
        <v>5</v>
      </c>
      <c r="J11888">
        <v>353.1</v>
      </c>
    </row>
    <row r="11889" spans="1:10" x14ac:dyDescent="0.2">
      <c r="A11889" t="s">
        <v>11974</v>
      </c>
      <c r="B11889" t="s">
        <v>35922</v>
      </c>
      <c r="I11889" t="s">
        <v>5</v>
      </c>
      <c r="J11889">
        <v>171.44</v>
      </c>
    </row>
    <row r="11890" spans="1:10" x14ac:dyDescent="0.2">
      <c r="A11890" t="s">
        <v>11975</v>
      </c>
      <c r="B11890" t="s">
        <v>35922</v>
      </c>
      <c r="I11890" t="s">
        <v>5</v>
      </c>
      <c r="J11890">
        <v>163.5</v>
      </c>
    </row>
    <row r="11891" spans="1:10" x14ac:dyDescent="0.2">
      <c r="A11891" t="s">
        <v>11976</v>
      </c>
      <c r="B11891" t="s">
        <v>35923</v>
      </c>
      <c r="I11891" t="s">
        <v>5</v>
      </c>
      <c r="J11891">
        <v>194.91</v>
      </c>
    </row>
    <row r="11892" spans="1:10" x14ac:dyDescent="0.2">
      <c r="A11892" t="s">
        <v>11977</v>
      </c>
      <c r="B11892" t="s">
        <v>35923</v>
      </c>
      <c r="I11892" t="s">
        <v>5</v>
      </c>
      <c r="J11892">
        <v>186.97</v>
      </c>
    </row>
    <row r="11893" spans="1:10" x14ac:dyDescent="0.2">
      <c r="A11893" t="s">
        <v>11978</v>
      </c>
      <c r="B11893" t="s">
        <v>35924</v>
      </c>
      <c r="I11893" t="s">
        <v>5</v>
      </c>
      <c r="J11893">
        <v>245.22</v>
      </c>
    </row>
    <row r="11894" spans="1:10" x14ac:dyDescent="0.2">
      <c r="A11894" t="s">
        <v>11979</v>
      </c>
      <c r="B11894" t="s">
        <v>35924</v>
      </c>
      <c r="I11894" t="s">
        <v>5</v>
      </c>
      <c r="J11894">
        <v>235.31</v>
      </c>
    </row>
    <row r="11895" spans="1:10" x14ac:dyDescent="0.2">
      <c r="A11895" t="s">
        <v>11980</v>
      </c>
      <c r="B11895" t="s">
        <v>35925</v>
      </c>
      <c r="I11895" t="s">
        <v>5</v>
      </c>
      <c r="J11895">
        <v>315.33999999999997</v>
      </c>
    </row>
    <row r="11896" spans="1:10" x14ac:dyDescent="0.2">
      <c r="A11896" t="s">
        <v>11981</v>
      </c>
      <c r="B11896" t="s">
        <v>35925</v>
      </c>
      <c r="I11896" t="s">
        <v>5</v>
      </c>
      <c r="J11896">
        <v>308.73</v>
      </c>
    </row>
    <row r="11897" spans="1:10" x14ac:dyDescent="0.2">
      <c r="A11897" t="s">
        <v>11982</v>
      </c>
      <c r="B11897" t="s">
        <v>35926</v>
      </c>
      <c r="I11897" t="s">
        <v>5</v>
      </c>
      <c r="J11897">
        <v>356.02</v>
      </c>
    </row>
    <row r="11898" spans="1:10" x14ac:dyDescent="0.2">
      <c r="A11898" t="s">
        <v>11983</v>
      </c>
      <c r="B11898" t="s">
        <v>35926</v>
      </c>
      <c r="I11898" t="s">
        <v>5</v>
      </c>
      <c r="J11898">
        <v>347.42</v>
      </c>
    </row>
    <row r="11899" spans="1:10" x14ac:dyDescent="0.2">
      <c r="A11899" t="s">
        <v>11984</v>
      </c>
      <c r="B11899" t="s">
        <v>35927</v>
      </c>
      <c r="I11899" t="s">
        <v>5</v>
      </c>
      <c r="J11899">
        <v>283.38</v>
      </c>
    </row>
    <row r="11900" spans="1:10" x14ac:dyDescent="0.2">
      <c r="A11900" t="s">
        <v>11985</v>
      </c>
      <c r="B11900" t="s">
        <v>35927</v>
      </c>
      <c r="I11900" t="s">
        <v>5</v>
      </c>
      <c r="J11900">
        <v>276.77</v>
      </c>
    </row>
    <row r="11901" spans="1:10" x14ac:dyDescent="0.2">
      <c r="A11901" t="s">
        <v>11986</v>
      </c>
      <c r="B11901" t="s">
        <v>35928</v>
      </c>
      <c r="I11901" t="s">
        <v>5</v>
      </c>
      <c r="J11901">
        <v>451.95</v>
      </c>
    </row>
    <row r="11902" spans="1:10" x14ac:dyDescent="0.2">
      <c r="A11902" t="s">
        <v>11987</v>
      </c>
      <c r="B11902" t="s">
        <v>35928</v>
      </c>
      <c r="I11902" t="s">
        <v>5</v>
      </c>
      <c r="J11902">
        <v>445.73</v>
      </c>
    </row>
    <row r="11903" spans="1:10" x14ac:dyDescent="0.2">
      <c r="A11903" t="s">
        <v>11988</v>
      </c>
      <c r="B11903" t="s">
        <v>35929</v>
      </c>
      <c r="I11903" t="s">
        <v>5</v>
      </c>
      <c r="J11903">
        <v>569.33000000000004</v>
      </c>
    </row>
    <row r="11904" spans="1:10" x14ac:dyDescent="0.2">
      <c r="A11904" t="s">
        <v>11989</v>
      </c>
      <c r="B11904" t="s">
        <v>35929</v>
      </c>
      <c r="I11904" t="s">
        <v>5</v>
      </c>
      <c r="J11904">
        <v>549.5</v>
      </c>
    </row>
    <row r="11905" spans="1:10" x14ac:dyDescent="0.2">
      <c r="A11905" t="s">
        <v>11990</v>
      </c>
      <c r="B11905" t="s">
        <v>35930</v>
      </c>
      <c r="I11905" t="s">
        <v>5</v>
      </c>
      <c r="J11905">
        <v>817.08</v>
      </c>
    </row>
    <row r="11906" spans="1:10" x14ac:dyDescent="0.2">
      <c r="A11906" t="s">
        <v>11991</v>
      </c>
      <c r="B11906" t="s">
        <v>35930</v>
      </c>
      <c r="I11906" t="s">
        <v>5</v>
      </c>
      <c r="J11906">
        <v>811.13</v>
      </c>
    </row>
    <row r="11907" spans="1:10" x14ac:dyDescent="0.2">
      <c r="A11907" t="s">
        <v>11992</v>
      </c>
      <c r="B11907" t="s">
        <v>35931</v>
      </c>
      <c r="I11907" t="s">
        <v>5</v>
      </c>
      <c r="J11907">
        <v>174.77</v>
      </c>
    </row>
    <row r="11908" spans="1:10" x14ac:dyDescent="0.2">
      <c r="A11908" t="s">
        <v>11993</v>
      </c>
      <c r="B11908" t="s">
        <v>35931</v>
      </c>
      <c r="I11908" t="s">
        <v>5</v>
      </c>
      <c r="J11908">
        <v>168.55</v>
      </c>
    </row>
    <row r="11909" spans="1:10" x14ac:dyDescent="0.2">
      <c r="A11909" t="s">
        <v>11994</v>
      </c>
      <c r="B11909" t="s">
        <v>35932</v>
      </c>
      <c r="I11909" t="s">
        <v>5</v>
      </c>
      <c r="J11909">
        <v>199.15</v>
      </c>
    </row>
    <row r="11910" spans="1:10" x14ac:dyDescent="0.2">
      <c r="A11910" t="s">
        <v>11995</v>
      </c>
      <c r="B11910" t="s">
        <v>35932</v>
      </c>
      <c r="I11910" t="s">
        <v>5</v>
      </c>
      <c r="J11910">
        <v>192.93</v>
      </c>
    </row>
    <row r="11911" spans="1:10" x14ac:dyDescent="0.2">
      <c r="A11911" t="s">
        <v>11996</v>
      </c>
      <c r="B11911" t="s">
        <v>35933</v>
      </c>
      <c r="I11911" t="s">
        <v>5</v>
      </c>
      <c r="J11911">
        <v>528.92999999999995</v>
      </c>
    </row>
    <row r="11912" spans="1:10" x14ac:dyDescent="0.2">
      <c r="A11912" t="s">
        <v>11997</v>
      </c>
      <c r="B11912" t="s">
        <v>35933</v>
      </c>
      <c r="I11912" t="s">
        <v>5</v>
      </c>
      <c r="J11912">
        <v>512.4</v>
      </c>
    </row>
    <row r="11913" spans="1:10" x14ac:dyDescent="0.2">
      <c r="A11913" t="s">
        <v>11998</v>
      </c>
      <c r="B11913" t="s">
        <v>35934</v>
      </c>
      <c r="I11913" t="s">
        <v>5</v>
      </c>
      <c r="J11913">
        <v>340.26</v>
      </c>
    </row>
    <row r="11914" spans="1:10" x14ac:dyDescent="0.2">
      <c r="A11914" t="s">
        <v>11999</v>
      </c>
      <c r="B11914" t="s">
        <v>35934</v>
      </c>
      <c r="I11914" t="s">
        <v>5</v>
      </c>
      <c r="J11914">
        <v>333.65</v>
      </c>
    </row>
    <row r="11915" spans="1:10" x14ac:dyDescent="0.2">
      <c r="A11915" t="s">
        <v>12000</v>
      </c>
      <c r="B11915" t="s">
        <v>35935</v>
      </c>
      <c r="I11915" t="s">
        <v>5</v>
      </c>
      <c r="J11915">
        <v>501.61</v>
      </c>
    </row>
    <row r="11916" spans="1:10" x14ac:dyDescent="0.2">
      <c r="A11916" t="s">
        <v>12001</v>
      </c>
      <c r="B11916" t="s">
        <v>35935</v>
      </c>
      <c r="I11916" t="s">
        <v>5</v>
      </c>
      <c r="J11916">
        <v>495.39</v>
      </c>
    </row>
    <row r="11917" spans="1:10" x14ac:dyDescent="0.2">
      <c r="A11917" t="s">
        <v>12002</v>
      </c>
      <c r="B11917" t="s">
        <v>35936</v>
      </c>
      <c r="I11917" t="s">
        <v>5</v>
      </c>
      <c r="J11917">
        <v>1702.49</v>
      </c>
    </row>
    <row r="11918" spans="1:10" x14ac:dyDescent="0.2">
      <c r="A11918" t="s">
        <v>12003</v>
      </c>
      <c r="B11918" t="s">
        <v>35936</v>
      </c>
      <c r="I11918" t="s">
        <v>5</v>
      </c>
      <c r="J11918">
        <v>1693.34</v>
      </c>
    </row>
    <row r="11919" spans="1:10" x14ac:dyDescent="0.2">
      <c r="A11919" t="s">
        <v>12004</v>
      </c>
      <c r="B11919" t="s">
        <v>35937</v>
      </c>
      <c r="I11919" t="s">
        <v>5</v>
      </c>
      <c r="J11919">
        <v>812.13</v>
      </c>
    </row>
    <row r="11920" spans="1:10" x14ac:dyDescent="0.2">
      <c r="A11920" t="s">
        <v>12005</v>
      </c>
      <c r="B11920" t="s">
        <v>35937</v>
      </c>
      <c r="I11920" t="s">
        <v>5</v>
      </c>
      <c r="J11920">
        <v>799.56</v>
      </c>
    </row>
    <row r="11921" spans="1:10" x14ac:dyDescent="0.2">
      <c r="A11921" t="s">
        <v>12006</v>
      </c>
      <c r="B11921" t="s">
        <v>35938</v>
      </c>
      <c r="I11921" t="s">
        <v>5</v>
      </c>
      <c r="J11921">
        <v>556.72</v>
      </c>
    </row>
    <row r="11922" spans="1:10" x14ac:dyDescent="0.2">
      <c r="A11922" t="s">
        <v>12007</v>
      </c>
      <c r="B11922" t="s">
        <v>35938</v>
      </c>
      <c r="I11922" t="s">
        <v>5</v>
      </c>
      <c r="J11922">
        <v>546.65</v>
      </c>
    </row>
    <row r="11923" spans="1:10" x14ac:dyDescent="0.2">
      <c r="A11923" t="s">
        <v>12008</v>
      </c>
      <c r="B11923" t="s">
        <v>35939</v>
      </c>
      <c r="I11923" t="s">
        <v>5</v>
      </c>
      <c r="J11923">
        <v>405.91</v>
      </c>
    </row>
    <row r="11924" spans="1:10" x14ac:dyDescent="0.2">
      <c r="A11924" t="s">
        <v>12009</v>
      </c>
      <c r="B11924" t="s">
        <v>35939</v>
      </c>
      <c r="I11924" t="s">
        <v>5</v>
      </c>
      <c r="J11924">
        <v>399.69</v>
      </c>
    </row>
    <row r="11925" spans="1:10" x14ac:dyDescent="0.2">
      <c r="A11925" t="s">
        <v>12010</v>
      </c>
      <c r="B11925" t="s">
        <v>35940</v>
      </c>
      <c r="I11925" t="s">
        <v>5</v>
      </c>
      <c r="J11925">
        <v>1025.27</v>
      </c>
    </row>
    <row r="11926" spans="1:10" x14ac:dyDescent="0.2">
      <c r="A11926" t="s">
        <v>12011</v>
      </c>
      <c r="B11926" t="s">
        <v>35940</v>
      </c>
      <c r="I11926" t="s">
        <v>5</v>
      </c>
      <c r="J11926">
        <v>1016.68</v>
      </c>
    </row>
    <row r="11927" spans="1:10" x14ac:dyDescent="0.2">
      <c r="A11927" t="s">
        <v>12012</v>
      </c>
      <c r="B11927" t="s">
        <v>35941</v>
      </c>
      <c r="I11927" t="s">
        <v>5</v>
      </c>
      <c r="J11927">
        <v>569.59</v>
      </c>
    </row>
    <row r="11928" spans="1:10" x14ac:dyDescent="0.2">
      <c r="A11928" t="s">
        <v>12013</v>
      </c>
      <c r="B11928" t="s">
        <v>35941</v>
      </c>
      <c r="I11928" t="s">
        <v>5</v>
      </c>
      <c r="J11928">
        <v>562.98</v>
      </c>
    </row>
    <row r="11929" spans="1:10" x14ac:dyDescent="0.2">
      <c r="A11929" t="s">
        <v>12014</v>
      </c>
      <c r="B11929" t="s">
        <v>35942</v>
      </c>
      <c r="I11929" t="s">
        <v>5</v>
      </c>
      <c r="J11929">
        <v>6637.59</v>
      </c>
    </row>
    <row r="11930" spans="1:10" x14ac:dyDescent="0.2">
      <c r="A11930" t="s">
        <v>12015</v>
      </c>
      <c r="B11930" t="s">
        <v>35942</v>
      </c>
      <c r="I11930" t="s">
        <v>5</v>
      </c>
      <c r="J11930">
        <v>6617.76</v>
      </c>
    </row>
    <row r="11931" spans="1:10" x14ac:dyDescent="0.2">
      <c r="A11931" t="s">
        <v>12016</v>
      </c>
      <c r="B11931" t="s">
        <v>35943</v>
      </c>
      <c r="I11931" t="s">
        <v>5</v>
      </c>
      <c r="J11931">
        <v>7564.59</v>
      </c>
    </row>
    <row r="11932" spans="1:10" x14ac:dyDescent="0.2">
      <c r="A11932" t="s">
        <v>12017</v>
      </c>
      <c r="B11932" t="s">
        <v>35943</v>
      </c>
      <c r="I11932" t="s">
        <v>5</v>
      </c>
      <c r="J11932">
        <v>7544.76</v>
      </c>
    </row>
    <row r="11933" spans="1:10" x14ac:dyDescent="0.2">
      <c r="A11933" t="s">
        <v>12018</v>
      </c>
      <c r="B11933" t="s">
        <v>35944</v>
      </c>
      <c r="I11933" t="s">
        <v>5</v>
      </c>
      <c r="J11933">
        <v>8388.59</v>
      </c>
    </row>
    <row r="11934" spans="1:10" x14ac:dyDescent="0.2">
      <c r="A11934" t="s">
        <v>12019</v>
      </c>
      <c r="B11934" t="s">
        <v>35944</v>
      </c>
      <c r="I11934" t="s">
        <v>5</v>
      </c>
      <c r="J11934">
        <v>8368.76</v>
      </c>
    </row>
    <row r="11935" spans="1:10" x14ac:dyDescent="0.2">
      <c r="A11935" t="s">
        <v>12020</v>
      </c>
      <c r="B11935" t="s">
        <v>35945</v>
      </c>
      <c r="I11935" t="s">
        <v>5</v>
      </c>
      <c r="J11935">
        <v>9315.59</v>
      </c>
    </row>
    <row r="11936" spans="1:10" x14ac:dyDescent="0.2">
      <c r="A11936" t="s">
        <v>12021</v>
      </c>
      <c r="B11936" t="s">
        <v>35945</v>
      </c>
      <c r="I11936" t="s">
        <v>5</v>
      </c>
      <c r="J11936">
        <v>9295.76</v>
      </c>
    </row>
    <row r="11937" spans="1:10" x14ac:dyDescent="0.2">
      <c r="A11937" t="s">
        <v>12022</v>
      </c>
      <c r="B11937" t="s">
        <v>35946</v>
      </c>
      <c r="I11937" t="s">
        <v>5</v>
      </c>
      <c r="J11937">
        <v>14671.59</v>
      </c>
    </row>
    <row r="11938" spans="1:10" x14ac:dyDescent="0.2">
      <c r="A11938" t="s">
        <v>12023</v>
      </c>
      <c r="B11938" t="s">
        <v>35946</v>
      </c>
      <c r="I11938" t="s">
        <v>5</v>
      </c>
      <c r="J11938">
        <v>14651.76</v>
      </c>
    </row>
    <row r="11939" spans="1:10" x14ac:dyDescent="0.2">
      <c r="A11939" t="s">
        <v>12024</v>
      </c>
      <c r="B11939" t="s">
        <v>35947</v>
      </c>
      <c r="I11939" t="s">
        <v>5</v>
      </c>
      <c r="J11939">
        <v>16731.59</v>
      </c>
    </row>
    <row r="11940" spans="1:10" x14ac:dyDescent="0.2">
      <c r="A11940" t="s">
        <v>12025</v>
      </c>
      <c r="B11940" t="s">
        <v>35947</v>
      </c>
      <c r="I11940" t="s">
        <v>5</v>
      </c>
      <c r="J11940">
        <v>16711.759999999998</v>
      </c>
    </row>
    <row r="11941" spans="1:10" x14ac:dyDescent="0.2">
      <c r="A11941" t="s">
        <v>12026</v>
      </c>
      <c r="B11941" t="s">
        <v>35948</v>
      </c>
      <c r="I11941" t="s">
        <v>5</v>
      </c>
      <c r="J11941">
        <v>18379.59</v>
      </c>
    </row>
    <row r="11942" spans="1:10" x14ac:dyDescent="0.2">
      <c r="A11942" t="s">
        <v>12027</v>
      </c>
      <c r="B11942" t="s">
        <v>35948</v>
      </c>
      <c r="I11942" t="s">
        <v>5</v>
      </c>
      <c r="J11942">
        <v>18359.759999999998</v>
      </c>
    </row>
    <row r="11943" spans="1:10" x14ac:dyDescent="0.2">
      <c r="A11943" t="s">
        <v>12028</v>
      </c>
      <c r="B11943" t="s">
        <v>35949</v>
      </c>
      <c r="I11943" t="s">
        <v>5</v>
      </c>
      <c r="J11943">
        <v>19512.59</v>
      </c>
    </row>
    <row r="11944" spans="1:10" x14ac:dyDescent="0.2">
      <c r="A11944" t="s">
        <v>12029</v>
      </c>
      <c r="B11944" t="s">
        <v>35949</v>
      </c>
      <c r="I11944" t="s">
        <v>5</v>
      </c>
      <c r="J11944">
        <v>19492.759999999998</v>
      </c>
    </row>
    <row r="11945" spans="1:10" x14ac:dyDescent="0.2">
      <c r="A11945" t="s">
        <v>12030</v>
      </c>
      <c r="B11945" t="s">
        <v>35950</v>
      </c>
      <c r="I11945" t="s">
        <v>5</v>
      </c>
      <c r="J11945">
        <v>6946.59</v>
      </c>
    </row>
    <row r="11946" spans="1:10" x14ac:dyDescent="0.2">
      <c r="A11946" t="s">
        <v>12031</v>
      </c>
      <c r="B11946" t="s">
        <v>35950</v>
      </c>
      <c r="I11946" t="s">
        <v>5</v>
      </c>
      <c r="J11946">
        <v>6926.76</v>
      </c>
    </row>
    <row r="11947" spans="1:10" x14ac:dyDescent="0.2">
      <c r="A11947" t="s">
        <v>12032</v>
      </c>
      <c r="B11947" t="s">
        <v>35951</v>
      </c>
      <c r="I11947" t="s">
        <v>5</v>
      </c>
      <c r="J11947">
        <v>7873.59</v>
      </c>
    </row>
    <row r="11948" spans="1:10" x14ac:dyDescent="0.2">
      <c r="A11948" t="s">
        <v>12033</v>
      </c>
      <c r="B11948" t="s">
        <v>35951</v>
      </c>
      <c r="I11948" t="s">
        <v>5</v>
      </c>
      <c r="J11948">
        <v>7853.76</v>
      </c>
    </row>
    <row r="11949" spans="1:10" x14ac:dyDescent="0.2">
      <c r="A11949" t="s">
        <v>12034</v>
      </c>
      <c r="B11949" t="s">
        <v>35952</v>
      </c>
      <c r="I11949" t="s">
        <v>5</v>
      </c>
      <c r="J11949">
        <v>8800.59</v>
      </c>
    </row>
    <row r="11950" spans="1:10" x14ac:dyDescent="0.2">
      <c r="A11950" t="s">
        <v>12035</v>
      </c>
      <c r="B11950" t="s">
        <v>35952</v>
      </c>
      <c r="I11950" t="s">
        <v>5</v>
      </c>
      <c r="J11950">
        <v>8780.76</v>
      </c>
    </row>
    <row r="11951" spans="1:10" x14ac:dyDescent="0.2">
      <c r="A11951" t="s">
        <v>12036</v>
      </c>
      <c r="B11951" t="s">
        <v>35953</v>
      </c>
      <c r="I11951" t="s">
        <v>5</v>
      </c>
      <c r="J11951">
        <v>9727.59</v>
      </c>
    </row>
    <row r="11952" spans="1:10" x14ac:dyDescent="0.2">
      <c r="A11952" t="s">
        <v>12037</v>
      </c>
      <c r="B11952" t="s">
        <v>35953</v>
      </c>
      <c r="I11952" t="s">
        <v>5</v>
      </c>
      <c r="J11952">
        <v>9707.76</v>
      </c>
    </row>
    <row r="11953" spans="1:10" x14ac:dyDescent="0.2">
      <c r="A11953" t="s">
        <v>12038</v>
      </c>
      <c r="B11953" t="s">
        <v>35954</v>
      </c>
      <c r="I11953" t="s">
        <v>5</v>
      </c>
      <c r="J11953">
        <v>15392.59</v>
      </c>
    </row>
    <row r="11954" spans="1:10" x14ac:dyDescent="0.2">
      <c r="A11954" t="s">
        <v>12039</v>
      </c>
      <c r="B11954" t="s">
        <v>35954</v>
      </c>
      <c r="I11954" t="s">
        <v>5</v>
      </c>
      <c r="J11954">
        <v>15372.76</v>
      </c>
    </row>
    <row r="11955" spans="1:10" x14ac:dyDescent="0.2">
      <c r="A11955" t="s">
        <v>12040</v>
      </c>
      <c r="B11955" t="s">
        <v>35955</v>
      </c>
      <c r="I11955" t="s">
        <v>5</v>
      </c>
      <c r="J11955">
        <v>17555.59</v>
      </c>
    </row>
    <row r="11956" spans="1:10" x14ac:dyDescent="0.2">
      <c r="A11956" t="s">
        <v>12041</v>
      </c>
      <c r="B11956" t="s">
        <v>35955</v>
      </c>
      <c r="I11956" t="s">
        <v>5</v>
      </c>
      <c r="J11956">
        <v>17535.759999999998</v>
      </c>
    </row>
    <row r="11957" spans="1:10" x14ac:dyDescent="0.2">
      <c r="A11957" t="s">
        <v>12042</v>
      </c>
      <c r="B11957" t="s">
        <v>35956</v>
      </c>
      <c r="I11957" t="s">
        <v>5</v>
      </c>
      <c r="J11957">
        <v>19615.59</v>
      </c>
    </row>
    <row r="11958" spans="1:10" x14ac:dyDescent="0.2">
      <c r="A11958" t="s">
        <v>12043</v>
      </c>
      <c r="B11958" t="s">
        <v>35956</v>
      </c>
      <c r="I11958" t="s">
        <v>5</v>
      </c>
      <c r="J11958">
        <v>19595.759999999998</v>
      </c>
    </row>
    <row r="11959" spans="1:10" x14ac:dyDescent="0.2">
      <c r="A11959" t="s">
        <v>12044</v>
      </c>
      <c r="B11959" t="s">
        <v>35957</v>
      </c>
      <c r="I11959" t="s">
        <v>5</v>
      </c>
      <c r="J11959">
        <v>21778.59</v>
      </c>
    </row>
    <row r="11960" spans="1:10" x14ac:dyDescent="0.2">
      <c r="A11960" t="s">
        <v>12045</v>
      </c>
      <c r="B11960" t="s">
        <v>35957</v>
      </c>
      <c r="I11960" t="s">
        <v>5</v>
      </c>
      <c r="J11960">
        <v>21758.76</v>
      </c>
    </row>
    <row r="11961" spans="1:10" x14ac:dyDescent="0.2">
      <c r="A11961" t="s">
        <v>12046</v>
      </c>
      <c r="B11961" t="s">
        <v>35958</v>
      </c>
      <c r="I11961" t="s">
        <v>3</v>
      </c>
      <c r="J11961">
        <v>511.33</v>
      </c>
    </row>
    <row r="11962" spans="1:10" x14ac:dyDescent="0.2">
      <c r="A11962" t="s">
        <v>12047</v>
      </c>
      <c r="B11962" t="s">
        <v>35958</v>
      </c>
      <c r="I11962" t="s">
        <v>3</v>
      </c>
      <c r="J11962">
        <v>484.88</v>
      </c>
    </row>
    <row r="11963" spans="1:10" x14ac:dyDescent="0.2">
      <c r="A11963" t="s">
        <v>12048</v>
      </c>
      <c r="B11963" t="s">
        <v>35959</v>
      </c>
      <c r="I11963" t="s">
        <v>3</v>
      </c>
      <c r="J11963">
        <v>588.03</v>
      </c>
    </row>
    <row r="11964" spans="1:10" x14ac:dyDescent="0.2">
      <c r="A11964" t="s">
        <v>12049</v>
      </c>
      <c r="B11964" t="s">
        <v>35959</v>
      </c>
      <c r="I11964" t="s">
        <v>3</v>
      </c>
      <c r="J11964">
        <v>557.61</v>
      </c>
    </row>
    <row r="11965" spans="1:10" x14ac:dyDescent="0.2">
      <c r="A11965" t="s">
        <v>12050</v>
      </c>
      <c r="B11965" t="s">
        <v>35960</v>
      </c>
      <c r="I11965" t="s">
        <v>3</v>
      </c>
      <c r="J11965">
        <v>521.04</v>
      </c>
    </row>
    <row r="11966" spans="1:10" x14ac:dyDescent="0.2">
      <c r="A11966" t="s">
        <v>12051</v>
      </c>
      <c r="B11966" t="s">
        <v>35960</v>
      </c>
      <c r="I11966" t="s">
        <v>3</v>
      </c>
      <c r="J11966">
        <v>494.59</v>
      </c>
    </row>
    <row r="11967" spans="1:10" x14ac:dyDescent="0.2">
      <c r="A11967" t="s">
        <v>12052</v>
      </c>
      <c r="B11967" t="s">
        <v>35961</v>
      </c>
      <c r="I11967" t="s">
        <v>3</v>
      </c>
      <c r="J11967">
        <v>599.20000000000005</v>
      </c>
    </row>
    <row r="11968" spans="1:10" x14ac:dyDescent="0.2">
      <c r="A11968" t="s">
        <v>12053</v>
      </c>
      <c r="B11968" t="s">
        <v>35961</v>
      </c>
      <c r="I11968" t="s">
        <v>3</v>
      </c>
      <c r="J11968">
        <v>568.78</v>
      </c>
    </row>
    <row r="11969" spans="1:10" x14ac:dyDescent="0.2">
      <c r="A11969" t="s">
        <v>12054</v>
      </c>
      <c r="B11969" t="s">
        <v>35962</v>
      </c>
      <c r="I11969" t="s">
        <v>3</v>
      </c>
      <c r="J11969">
        <v>468.12</v>
      </c>
    </row>
    <row r="11970" spans="1:10" x14ac:dyDescent="0.2">
      <c r="A11970" t="s">
        <v>12055</v>
      </c>
      <c r="B11970" t="s">
        <v>35962</v>
      </c>
      <c r="I11970" t="s">
        <v>3</v>
      </c>
      <c r="J11970">
        <v>441.67</v>
      </c>
    </row>
    <row r="11971" spans="1:10" x14ac:dyDescent="0.2">
      <c r="A11971" t="s">
        <v>12056</v>
      </c>
      <c r="B11971" t="s">
        <v>35963</v>
      </c>
      <c r="I11971" t="s">
        <v>3</v>
      </c>
      <c r="J11971">
        <v>538.33000000000004</v>
      </c>
    </row>
    <row r="11972" spans="1:10" x14ac:dyDescent="0.2">
      <c r="A11972" t="s">
        <v>12057</v>
      </c>
      <c r="B11972" t="s">
        <v>35963</v>
      </c>
      <c r="I11972" t="s">
        <v>3</v>
      </c>
      <c r="J11972">
        <v>507.92</v>
      </c>
    </row>
    <row r="11973" spans="1:10" x14ac:dyDescent="0.2">
      <c r="A11973" t="s">
        <v>12058</v>
      </c>
      <c r="B11973" t="s">
        <v>35964</v>
      </c>
      <c r="I11973" t="s">
        <v>3</v>
      </c>
      <c r="J11973">
        <v>516.11</v>
      </c>
    </row>
    <row r="11974" spans="1:10" x14ac:dyDescent="0.2">
      <c r="A11974" t="s">
        <v>12059</v>
      </c>
      <c r="B11974" t="s">
        <v>35964</v>
      </c>
      <c r="I11974" t="s">
        <v>3</v>
      </c>
      <c r="J11974">
        <v>489.66</v>
      </c>
    </row>
    <row r="11975" spans="1:10" x14ac:dyDescent="0.2">
      <c r="A11975" t="s">
        <v>12060</v>
      </c>
      <c r="B11975" t="s">
        <v>35965</v>
      </c>
      <c r="I11975" t="s">
        <v>3</v>
      </c>
      <c r="J11975">
        <v>593.53</v>
      </c>
    </row>
    <row r="11976" spans="1:10" x14ac:dyDescent="0.2">
      <c r="A11976" t="s">
        <v>12061</v>
      </c>
      <c r="B11976" t="s">
        <v>35965</v>
      </c>
      <c r="I11976" t="s">
        <v>3</v>
      </c>
      <c r="J11976">
        <v>563.11</v>
      </c>
    </row>
    <row r="11977" spans="1:10" x14ac:dyDescent="0.2">
      <c r="A11977" t="s">
        <v>12062</v>
      </c>
      <c r="B11977" t="s">
        <v>35966</v>
      </c>
      <c r="I11977" t="s">
        <v>3</v>
      </c>
      <c r="J11977">
        <v>628.49</v>
      </c>
    </row>
    <row r="11978" spans="1:10" x14ac:dyDescent="0.2">
      <c r="A11978" t="s">
        <v>12063</v>
      </c>
      <c r="B11978" t="s">
        <v>35966</v>
      </c>
      <c r="I11978" t="s">
        <v>3</v>
      </c>
      <c r="J11978">
        <v>602.04</v>
      </c>
    </row>
    <row r="11979" spans="1:10" x14ac:dyDescent="0.2">
      <c r="A11979" t="s">
        <v>12064</v>
      </c>
      <c r="B11979" t="s">
        <v>35967</v>
      </c>
      <c r="I11979" t="s">
        <v>3</v>
      </c>
      <c r="J11979">
        <v>722.76</v>
      </c>
    </row>
    <row r="11980" spans="1:10" x14ac:dyDescent="0.2">
      <c r="A11980" t="s">
        <v>12065</v>
      </c>
      <c r="B11980" t="s">
        <v>35967</v>
      </c>
      <c r="I11980" t="s">
        <v>3</v>
      </c>
      <c r="J11980">
        <v>692.34</v>
      </c>
    </row>
    <row r="11981" spans="1:10" x14ac:dyDescent="0.2">
      <c r="A11981" t="s">
        <v>12066</v>
      </c>
      <c r="B11981" t="s">
        <v>35968</v>
      </c>
      <c r="I11981" t="s">
        <v>3</v>
      </c>
      <c r="J11981">
        <v>624.42999999999995</v>
      </c>
    </row>
    <row r="11982" spans="1:10" x14ac:dyDescent="0.2">
      <c r="A11982" t="s">
        <v>12067</v>
      </c>
      <c r="B11982" t="s">
        <v>35968</v>
      </c>
      <c r="I11982" t="s">
        <v>3</v>
      </c>
      <c r="J11982">
        <v>597.98</v>
      </c>
    </row>
    <row r="11983" spans="1:10" x14ac:dyDescent="0.2">
      <c r="A11983" t="s">
        <v>12068</v>
      </c>
      <c r="B11983" t="s">
        <v>35969</v>
      </c>
      <c r="I11983" t="s">
        <v>3</v>
      </c>
      <c r="J11983">
        <v>718.09</v>
      </c>
    </row>
    <row r="11984" spans="1:10" x14ac:dyDescent="0.2">
      <c r="A11984" t="s">
        <v>12069</v>
      </c>
      <c r="B11984" t="s">
        <v>35969</v>
      </c>
      <c r="I11984" t="s">
        <v>3</v>
      </c>
      <c r="J11984">
        <v>687.67</v>
      </c>
    </row>
    <row r="11985" spans="1:10" x14ac:dyDescent="0.2">
      <c r="A11985" t="s">
        <v>12070</v>
      </c>
      <c r="B11985" t="s">
        <v>35970</v>
      </c>
      <c r="I11985" t="s">
        <v>3</v>
      </c>
      <c r="J11985">
        <v>433.95</v>
      </c>
    </row>
    <row r="11986" spans="1:10" x14ac:dyDescent="0.2">
      <c r="A11986" t="s">
        <v>12071</v>
      </c>
      <c r="B11986" t="s">
        <v>35970</v>
      </c>
      <c r="I11986" t="s">
        <v>3</v>
      </c>
      <c r="J11986">
        <v>414.12</v>
      </c>
    </row>
    <row r="11987" spans="1:10" x14ac:dyDescent="0.2">
      <c r="A11987" t="s">
        <v>12072</v>
      </c>
      <c r="B11987" t="s">
        <v>35971</v>
      </c>
      <c r="I11987" t="s">
        <v>3</v>
      </c>
      <c r="J11987">
        <v>499.05</v>
      </c>
    </row>
    <row r="11988" spans="1:10" x14ac:dyDescent="0.2">
      <c r="A11988" t="s">
        <v>12073</v>
      </c>
      <c r="B11988" t="s">
        <v>35971</v>
      </c>
      <c r="I11988" t="s">
        <v>3</v>
      </c>
      <c r="J11988">
        <v>476.23</v>
      </c>
    </row>
    <row r="11989" spans="1:10" x14ac:dyDescent="0.2">
      <c r="A11989" t="s">
        <v>12074</v>
      </c>
      <c r="B11989" t="s">
        <v>35972</v>
      </c>
      <c r="I11989" t="s">
        <v>3</v>
      </c>
      <c r="J11989">
        <v>501.73</v>
      </c>
    </row>
    <row r="11990" spans="1:10" x14ac:dyDescent="0.2">
      <c r="A11990" t="s">
        <v>12075</v>
      </c>
      <c r="B11990" t="s">
        <v>35972</v>
      </c>
      <c r="I11990" t="s">
        <v>3</v>
      </c>
      <c r="J11990">
        <v>481.89</v>
      </c>
    </row>
    <row r="11991" spans="1:10" x14ac:dyDescent="0.2">
      <c r="A11991" t="s">
        <v>12076</v>
      </c>
      <c r="B11991" t="s">
        <v>35973</v>
      </c>
      <c r="I11991" t="s">
        <v>3</v>
      </c>
      <c r="J11991">
        <v>576.99</v>
      </c>
    </row>
    <row r="11992" spans="1:10" x14ac:dyDescent="0.2">
      <c r="A11992" t="s">
        <v>12077</v>
      </c>
      <c r="B11992" t="s">
        <v>35973</v>
      </c>
      <c r="I11992" t="s">
        <v>3</v>
      </c>
      <c r="J11992">
        <v>554.16999999999996</v>
      </c>
    </row>
    <row r="11993" spans="1:10" x14ac:dyDescent="0.2">
      <c r="A11993" t="s">
        <v>12078</v>
      </c>
      <c r="B11993" t="s">
        <v>35974</v>
      </c>
      <c r="I11993" t="s">
        <v>3</v>
      </c>
      <c r="J11993">
        <v>678.86</v>
      </c>
    </row>
    <row r="11994" spans="1:10" x14ac:dyDescent="0.2">
      <c r="A11994" t="s">
        <v>12079</v>
      </c>
      <c r="B11994" t="s">
        <v>35974</v>
      </c>
      <c r="I11994" t="s">
        <v>3</v>
      </c>
      <c r="J11994">
        <v>652.41</v>
      </c>
    </row>
    <row r="11995" spans="1:10" x14ac:dyDescent="0.2">
      <c r="A11995" t="s">
        <v>12080</v>
      </c>
      <c r="B11995" t="s">
        <v>35975</v>
      </c>
      <c r="I11995" t="s">
        <v>3</v>
      </c>
      <c r="J11995">
        <v>780.69</v>
      </c>
    </row>
    <row r="11996" spans="1:10" x14ac:dyDescent="0.2">
      <c r="A11996" t="s">
        <v>12081</v>
      </c>
      <c r="B11996" t="s">
        <v>35975</v>
      </c>
      <c r="I11996" t="s">
        <v>3</v>
      </c>
      <c r="J11996">
        <v>750.27</v>
      </c>
    </row>
    <row r="11997" spans="1:10" x14ac:dyDescent="0.2">
      <c r="A11997" t="s">
        <v>12082</v>
      </c>
      <c r="B11997" t="s">
        <v>35976</v>
      </c>
      <c r="I11997" t="s">
        <v>3</v>
      </c>
      <c r="J11997">
        <v>576.58000000000004</v>
      </c>
    </row>
    <row r="11998" spans="1:10" x14ac:dyDescent="0.2">
      <c r="A11998" t="s">
        <v>12083</v>
      </c>
      <c r="B11998" t="s">
        <v>35976</v>
      </c>
      <c r="I11998" t="s">
        <v>3</v>
      </c>
      <c r="J11998">
        <v>550.13</v>
      </c>
    </row>
    <row r="11999" spans="1:10" x14ac:dyDescent="0.2">
      <c r="A11999" t="s">
        <v>12084</v>
      </c>
      <c r="B11999" t="s">
        <v>35977</v>
      </c>
      <c r="I11999" t="s">
        <v>3</v>
      </c>
      <c r="J11999">
        <v>663.06</v>
      </c>
    </row>
    <row r="12000" spans="1:10" x14ac:dyDescent="0.2">
      <c r="A12000" t="s">
        <v>12085</v>
      </c>
      <c r="B12000" t="s">
        <v>35977</v>
      </c>
      <c r="I12000" t="s">
        <v>3</v>
      </c>
      <c r="J12000">
        <v>632.64</v>
      </c>
    </row>
    <row r="12001" spans="1:10" x14ac:dyDescent="0.2">
      <c r="A12001" t="s">
        <v>12086</v>
      </c>
      <c r="B12001" t="s">
        <v>35978</v>
      </c>
      <c r="I12001" t="s">
        <v>3</v>
      </c>
      <c r="J12001">
        <v>807.85</v>
      </c>
    </row>
    <row r="12002" spans="1:10" x14ac:dyDescent="0.2">
      <c r="A12002" t="s">
        <v>12087</v>
      </c>
      <c r="B12002" t="s">
        <v>35978</v>
      </c>
      <c r="I12002" t="s">
        <v>3</v>
      </c>
      <c r="J12002">
        <v>781.4</v>
      </c>
    </row>
    <row r="12003" spans="1:10" x14ac:dyDescent="0.2">
      <c r="A12003" t="s">
        <v>12088</v>
      </c>
      <c r="B12003" t="s">
        <v>35979</v>
      </c>
      <c r="I12003" t="s">
        <v>3</v>
      </c>
      <c r="J12003">
        <v>929.03</v>
      </c>
    </row>
    <row r="12004" spans="1:10" x14ac:dyDescent="0.2">
      <c r="A12004" t="s">
        <v>12089</v>
      </c>
      <c r="B12004" t="s">
        <v>35979</v>
      </c>
      <c r="I12004" t="s">
        <v>3</v>
      </c>
      <c r="J12004">
        <v>898.61</v>
      </c>
    </row>
    <row r="12005" spans="1:10" x14ac:dyDescent="0.2">
      <c r="A12005" t="s">
        <v>12090</v>
      </c>
      <c r="B12005" t="s">
        <v>35980</v>
      </c>
      <c r="I12005" t="s">
        <v>3</v>
      </c>
      <c r="J12005">
        <v>879.34</v>
      </c>
    </row>
    <row r="12006" spans="1:10" x14ac:dyDescent="0.2">
      <c r="A12006" t="s">
        <v>12091</v>
      </c>
      <c r="B12006" t="s">
        <v>35980</v>
      </c>
      <c r="I12006" t="s">
        <v>3</v>
      </c>
      <c r="J12006">
        <v>852.89</v>
      </c>
    </row>
    <row r="12007" spans="1:10" x14ac:dyDescent="0.2">
      <c r="A12007" t="s">
        <v>12092</v>
      </c>
      <c r="B12007" t="s">
        <v>35981</v>
      </c>
      <c r="I12007" t="s">
        <v>3</v>
      </c>
      <c r="J12007">
        <v>1010.82</v>
      </c>
    </row>
    <row r="12008" spans="1:10" x14ac:dyDescent="0.2">
      <c r="A12008" t="s">
        <v>12093</v>
      </c>
      <c r="B12008" t="s">
        <v>35981</v>
      </c>
      <c r="I12008" t="s">
        <v>3</v>
      </c>
      <c r="J12008">
        <v>980.4</v>
      </c>
    </row>
    <row r="12009" spans="1:10" x14ac:dyDescent="0.2">
      <c r="A12009" t="s">
        <v>12094</v>
      </c>
      <c r="B12009" t="s">
        <v>35982</v>
      </c>
      <c r="I12009" t="s">
        <v>3</v>
      </c>
      <c r="J12009">
        <v>807.85</v>
      </c>
    </row>
    <row r="12010" spans="1:10" x14ac:dyDescent="0.2">
      <c r="A12010" t="s">
        <v>12095</v>
      </c>
      <c r="B12010" t="s">
        <v>35982</v>
      </c>
      <c r="I12010" t="s">
        <v>3</v>
      </c>
      <c r="J12010">
        <v>781.4</v>
      </c>
    </row>
    <row r="12011" spans="1:10" x14ac:dyDescent="0.2">
      <c r="A12011" t="s">
        <v>12096</v>
      </c>
      <c r="B12011" t="s">
        <v>35983</v>
      </c>
      <c r="I12011" t="s">
        <v>3</v>
      </c>
      <c r="J12011">
        <v>929.03</v>
      </c>
    </row>
    <row r="12012" spans="1:10" x14ac:dyDescent="0.2">
      <c r="A12012" t="s">
        <v>12097</v>
      </c>
      <c r="B12012" t="s">
        <v>35983</v>
      </c>
      <c r="I12012" t="s">
        <v>3</v>
      </c>
      <c r="J12012">
        <v>898.61</v>
      </c>
    </row>
    <row r="12013" spans="1:10" x14ac:dyDescent="0.2">
      <c r="A12013" t="s">
        <v>12098</v>
      </c>
      <c r="B12013" t="s">
        <v>35984</v>
      </c>
      <c r="I12013" t="s">
        <v>3</v>
      </c>
      <c r="J12013">
        <v>493.93</v>
      </c>
    </row>
    <row r="12014" spans="1:10" x14ac:dyDescent="0.2">
      <c r="A12014" t="s">
        <v>12099</v>
      </c>
      <c r="B12014" t="s">
        <v>35984</v>
      </c>
      <c r="I12014" t="s">
        <v>3</v>
      </c>
      <c r="J12014">
        <v>467.48</v>
      </c>
    </row>
    <row r="12015" spans="1:10" x14ac:dyDescent="0.2">
      <c r="A12015" t="s">
        <v>12100</v>
      </c>
      <c r="B12015" t="s">
        <v>35985</v>
      </c>
      <c r="I12015" t="s">
        <v>3</v>
      </c>
      <c r="J12015">
        <v>568.02</v>
      </c>
    </row>
    <row r="12016" spans="1:10" x14ac:dyDescent="0.2">
      <c r="A12016" t="s">
        <v>12101</v>
      </c>
      <c r="B12016" t="s">
        <v>35985</v>
      </c>
      <c r="I12016" t="s">
        <v>3</v>
      </c>
      <c r="J12016">
        <v>537.6</v>
      </c>
    </row>
    <row r="12017" spans="1:10" x14ac:dyDescent="0.2">
      <c r="A12017" t="s">
        <v>12102</v>
      </c>
      <c r="B12017" t="s">
        <v>35986</v>
      </c>
      <c r="I12017" t="s">
        <v>3</v>
      </c>
      <c r="J12017">
        <v>789.73</v>
      </c>
    </row>
    <row r="12018" spans="1:10" x14ac:dyDescent="0.2">
      <c r="A12018" t="s">
        <v>12103</v>
      </c>
      <c r="B12018" t="s">
        <v>35986</v>
      </c>
      <c r="I12018" t="s">
        <v>3</v>
      </c>
      <c r="J12018">
        <v>763.28</v>
      </c>
    </row>
    <row r="12019" spans="1:10" x14ac:dyDescent="0.2">
      <c r="A12019" t="s">
        <v>12104</v>
      </c>
      <c r="B12019" t="s">
        <v>35987</v>
      </c>
      <c r="I12019" t="s">
        <v>3</v>
      </c>
      <c r="J12019">
        <v>908.19</v>
      </c>
    </row>
    <row r="12020" spans="1:10" x14ac:dyDescent="0.2">
      <c r="A12020" t="s">
        <v>12105</v>
      </c>
      <c r="B12020" t="s">
        <v>35987</v>
      </c>
      <c r="I12020" t="s">
        <v>3</v>
      </c>
      <c r="J12020">
        <v>877.77</v>
      </c>
    </row>
    <row r="12021" spans="1:10" x14ac:dyDescent="0.2">
      <c r="A12021" t="s">
        <v>12106</v>
      </c>
      <c r="B12021" t="s">
        <v>35988</v>
      </c>
      <c r="I12021" t="s">
        <v>3</v>
      </c>
      <c r="J12021">
        <v>546.13</v>
      </c>
    </row>
    <row r="12022" spans="1:10" x14ac:dyDescent="0.2">
      <c r="A12022" t="s">
        <v>12107</v>
      </c>
      <c r="B12022" t="s">
        <v>35988</v>
      </c>
      <c r="I12022" t="s">
        <v>3</v>
      </c>
      <c r="J12022">
        <v>519.67999999999995</v>
      </c>
    </row>
    <row r="12023" spans="1:10" x14ac:dyDescent="0.2">
      <c r="A12023" t="s">
        <v>12108</v>
      </c>
      <c r="B12023" t="s">
        <v>35989</v>
      </c>
      <c r="I12023" t="s">
        <v>3</v>
      </c>
      <c r="J12023">
        <v>628.04999999999995</v>
      </c>
    </row>
    <row r="12024" spans="1:10" x14ac:dyDescent="0.2">
      <c r="A12024" t="s">
        <v>12109</v>
      </c>
      <c r="B12024" t="s">
        <v>35989</v>
      </c>
      <c r="I12024" t="s">
        <v>3</v>
      </c>
      <c r="J12024">
        <v>597.63</v>
      </c>
    </row>
    <row r="12025" spans="1:10" x14ac:dyDescent="0.2">
      <c r="A12025" t="s">
        <v>12110</v>
      </c>
      <c r="B12025" t="s">
        <v>35990</v>
      </c>
      <c r="I12025" t="s">
        <v>3</v>
      </c>
      <c r="J12025">
        <v>374.79</v>
      </c>
    </row>
    <row r="12026" spans="1:10" x14ac:dyDescent="0.2">
      <c r="A12026" t="s">
        <v>12111</v>
      </c>
      <c r="B12026" t="s">
        <v>35990</v>
      </c>
      <c r="I12026" t="s">
        <v>3</v>
      </c>
      <c r="J12026">
        <v>354.96</v>
      </c>
    </row>
    <row r="12027" spans="1:10" x14ac:dyDescent="0.2">
      <c r="A12027" t="s">
        <v>12112</v>
      </c>
      <c r="B12027" t="s">
        <v>35991</v>
      </c>
      <c r="I12027" t="s">
        <v>3</v>
      </c>
      <c r="J12027">
        <v>431.01</v>
      </c>
    </row>
    <row r="12028" spans="1:10" x14ac:dyDescent="0.2">
      <c r="A12028" t="s">
        <v>12113</v>
      </c>
      <c r="B12028" t="s">
        <v>35991</v>
      </c>
      <c r="I12028" t="s">
        <v>3</v>
      </c>
      <c r="J12028">
        <v>408.2</v>
      </c>
    </row>
    <row r="12029" spans="1:10" x14ac:dyDescent="0.2">
      <c r="A12029" t="s">
        <v>12114</v>
      </c>
      <c r="B12029" t="s">
        <v>35992</v>
      </c>
      <c r="I12029" t="s">
        <v>4</v>
      </c>
      <c r="J12029">
        <v>30.08</v>
      </c>
    </row>
    <row r="12030" spans="1:10" x14ac:dyDescent="0.2">
      <c r="A12030" t="s">
        <v>12115</v>
      </c>
      <c r="B12030" t="s">
        <v>35992</v>
      </c>
      <c r="I12030" t="s">
        <v>4</v>
      </c>
      <c r="J12030">
        <v>26.78</v>
      </c>
    </row>
    <row r="12031" spans="1:10" x14ac:dyDescent="0.2">
      <c r="A12031" t="s">
        <v>12116</v>
      </c>
      <c r="B12031" t="s">
        <v>35993</v>
      </c>
      <c r="I12031" t="s">
        <v>3</v>
      </c>
      <c r="J12031">
        <v>1127.3399999999999</v>
      </c>
    </row>
    <row r="12032" spans="1:10" x14ac:dyDescent="0.2">
      <c r="A12032" t="s">
        <v>12117</v>
      </c>
      <c r="B12032" t="s">
        <v>35993</v>
      </c>
      <c r="I12032" t="s">
        <v>3</v>
      </c>
      <c r="J12032">
        <v>1107.51</v>
      </c>
    </row>
    <row r="12033" spans="1:10" x14ac:dyDescent="0.2">
      <c r="A12033" t="s">
        <v>12118</v>
      </c>
      <c r="B12033" t="s">
        <v>35994</v>
      </c>
      <c r="I12033" t="s">
        <v>3</v>
      </c>
      <c r="J12033">
        <v>1296.45</v>
      </c>
    </row>
    <row r="12034" spans="1:10" x14ac:dyDescent="0.2">
      <c r="A12034" t="s">
        <v>12119</v>
      </c>
      <c r="B12034" t="s">
        <v>35994</v>
      </c>
      <c r="I12034" t="s">
        <v>3</v>
      </c>
      <c r="J12034">
        <v>1273.6300000000001</v>
      </c>
    </row>
    <row r="12035" spans="1:10" x14ac:dyDescent="0.2">
      <c r="A12035" t="s">
        <v>12120</v>
      </c>
      <c r="B12035" t="s">
        <v>35995</v>
      </c>
      <c r="I12035" t="s">
        <v>3</v>
      </c>
      <c r="J12035">
        <v>1075.72</v>
      </c>
    </row>
    <row r="12036" spans="1:10" x14ac:dyDescent="0.2">
      <c r="A12036" t="s">
        <v>12121</v>
      </c>
      <c r="B12036" t="s">
        <v>35995</v>
      </c>
      <c r="I12036" t="s">
        <v>3</v>
      </c>
      <c r="J12036">
        <v>1055.8900000000001</v>
      </c>
    </row>
    <row r="12037" spans="1:10" x14ac:dyDescent="0.2">
      <c r="A12037" t="s">
        <v>12122</v>
      </c>
      <c r="B12037" t="s">
        <v>35996</v>
      </c>
      <c r="I12037" t="s">
        <v>3</v>
      </c>
      <c r="J12037">
        <v>1237.08</v>
      </c>
    </row>
    <row r="12038" spans="1:10" x14ac:dyDescent="0.2">
      <c r="A12038" t="s">
        <v>12123</v>
      </c>
      <c r="B12038" t="s">
        <v>35996</v>
      </c>
      <c r="I12038" t="s">
        <v>3</v>
      </c>
      <c r="J12038">
        <v>1214.27</v>
      </c>
    </row>
    <row r="12039" spans="1:10" x14ac:dyDescent="0.2">
      <c r="A12039" t="s">
        <v>12124</v>
      </c>
      <c r="B12039" t="s">
        <v>35997</v>
      </c>
      <c r="I12039" t="s">
        <v>3</v>
      </c>
      <c r="J12039">
        <v>1181.57</v>
      </c>
    </row>
    <row r="12040" spans="1:10" x14ac:dyDescent="0.2">
      <c r="A12040" t="s">
        <v>12125</v>
      </c>
      <c r="B12040" t="s">
        <v>35997</v>
      </c>
      <c r="I12040" t="s">
        <v>3</v>
      </c>
      <c r="J12040">
        <v>1161.74</v>
      </c>
    </row>
    <row r="12041" spans="1:10" x14ac:dyDescent="0.2">
      <c r="A12041" t="s">
        <v>12126</v>
      </c>
      <c r="B12041" t="s">
        <v>35998</v>
      </c>
      <c r="I12041" t="s">
        <v>3</v>
      </c>
      <c r="J12041">
        <v>1358.81</v>
      </c>
    </row>
    <row r="12042" spans="1:10" x14ac:dyDescent="0.2">
      <c r="A12042" t="s">
        <v>12127</v>
      </c>
      <c r="B12042" t="s">
        <v>35998</v>
      </c>
      <c r="I12042" t="s">
        <v>3</v>
      </c>
      <c r="J12042">
        <v>1336</v>
      </c>
    </row>
    <row r="12043" spans="1:10" x14ac:dyDescent="0.2">
      <c r="A12043" t="s">
        <v>12128</v>
      </c>
      <c r="B12043" t="s">
        <v>35999</v>
      </c>
      <c r="I12043" t="s">
        <v>3</v>
      </c>
      <c r="J12043">
        <v>1340.49</v>
      </c>
    </row>
    <row r="12044" spans="1:10" x14ac:dyDescent="0.2">
      <c r="A12044" t="s">
        <v>12129</v>
      </c>
      <c r="B12044" t="s">
        <v>35999</v>
      </c>
      <c r="I12044" t="s">
        <v>3</v>
      </c>
      <c r="J12044">
        <v>1320.66</v>
      </c>
    </row>
    <row r="12045" spans="1:10" x14ac:dyDescent="0.2">
      <c r="A12045" t="s">
        <v>12130</v>
      </c>
      <c r="B12045" t="s">
        <v>36000</v>
      </c>
      <c r="I12045" t="s">
        <v>3</v>
      </c>
      <c r="J12045">
        <v>1541.57</v>
      </c>
    </row>
    <row r="12046" spans="1:10" x14ac:dyDescent="0.2">
      <c r="A12046" t="s">
        <v>12131</v>
      </c>
      <c r="B12046" t="s">
        <v>36000</v>
      </c>
      <c r="I12046" t="s">
        <v>3</v>
      </c>
      <c r="J12046">
        <v>1518.75</v>
      </c>
    </row>
    <row r="12047" spans="1:10" x14ac:dyDescent="0.2">
      <c r="A12047" t="s">
        <v>12132</v>
      </c>
      <c r="B12047" t="s">
        <v>36001</v>
      </c>
      <c r="I12047" t="s">
        <v>3</v>
      </c>
      <c r="J12047">
        <v>1156.3399999999999</v>
      </c>
    </row>
    <row r="12048" spans="1:10" x14ac:dyDescent="0.2">
      <c r="A12048" t="s">
        <v>12133</v>
      </c>
      <c r="B12048" t="s">
        <v>36001</v>
      </c>
      <c r="I12048" t="s">
        <v>3</v>
      </c>
      <c r="J12048">
        <v>1136.51</v>
      </c>
    </row>
    <row r="12049" spans="1:10" x14ac:dyDescent="0.2">
      <c r="A12049" t="s">
        <v>12134</v>
      </c>
      <c r="B12049" t="s">
        <v>36002</v>
      </c>
      <c r="I12049" t="s">
        <v>3</v>
      </c>
      <c r="J12049">
        <v>1329.8</v>
      </c>
    </row>
    <row r="12050" spans="1:10" x14ac:dyDescent="0.2">
      <c r="A12050" t="s">
        <v>12135</v>
      </c>
      <c r="B12050" t="s">
        <v>36002</v>
      </c>
      <c r="I12050" t="s">
        <v>3</v>
      </c>
      <c r="J12050">
        <v>1306.98</v>
      </c>
    </row>
    <row r="12051" spans="1:10" x14ac:dyDescent="0.2">
      <c r="A12051" t="s">
        <v>12136</v>
      </c>
      <c r="B12051" t="s">
        <v>36003</v>
      </c>
      <c r="I12051" t="s">
        <v>3</v>
      </c>
      <c r="J12051">
        <v>1156.3399999999999</v>
      </c>
    </row>
    <row r="12052" spans="1:10" x14ac:dyDescent="0.2">
      <c r="A12052" t="s">
        <v>12137</v>
      </c>
      <c r="B12052" t="s">
        <v>36003</v>
      </c>
      <c r="I12052" t="s">
        <v>3</v>
      </c>
      <c r="J12052">
        <v>1136.51</v>
      </c>
    </row>
    <row r="12053" spans="1:10" x14ac:dyDescent="0.2">
      <c r="A12053" t="s">
        <v>12138</v>
      </c>
      <c r="B12053" t="s">
        <v>36004</v>
      </c>
      <c r="I12053" t="s">
        <v>3</v>
      </c>
      <c r="J12053">
        <v>1329.8</v>
      </c>
    </row>
    <row r="12054" spans="1:10" x14ac:dyDescent="0.2">
      <c r="A12054" t="s">
        <v>12139</v>
      </c>
      <c r="B12054" t="s">
        <v>36004</v>
      </c>
      <c r="I12054" t="s">
        <v>3</v>
      </c>
      <c r="J12054">
        <v>1306.98</v>
      </c>
    </row>
    <row r="12055" spans="1:10" x14ac:dyDescent="0.2">
      <c r="A12055" t="s">
        <v>12140</v>
      </c>
      <c r="B12055" t="s">
        <v>36005</v>
      </c>
      <c r="I12055" t="s">
        <v>5</v>
      </c>
      <c r="J12055">
        <v>207.1</v>
      </c>
    </row>
    <row r="12056" spans="1:10" x14ac:dyDescent="0.2">
      <c r="A12056" t="s">
        <v>12141</v>
      </c>
      <c r="B12056" t="s">
        <v>36005</v>
      </c>
      <c r="I12056" t="s">
        <v>5</v>
      </c>
      <c r="J12056">
        <v>197.19</v>
      </c>
    </row>
    <row r="12057" spans="1:10" x14ac:dyDescent="0.2">
      <c r="A12057" t="s">
        <v>12142</v>
      </c>
      <c r="B12057" t="s">
        <v>36006</v>
      </c>
      <c r="I12057" t="s">
        <v>3</v>
      </c>
      <c r="J12057">
        <v>518.22</v>
      </c>
    </row>
    <row r="12058" spans="1:10" x14ac:dyDescent="0.2">
      <c r="A12058" t="s">
        <v>12143</v>
      </c>
      <c r="B12058" t="s">
        <v>36006</v>
      </c>
      <c r="I12058" t="s">
        <v>3</v>
      </c>
      <c r="J12058">
        <v>487.14</v>
      </c>
    </row>
    <row r="12059" spans="1:10" x14ac:dyDescent="0.2">
      <c r="A12059" t="s">
        <v>12144</v>
      </c>
      <c r="B12059" t="s">
        <v>36007</v>
      </c>
      <c r="I12059" t="s">
        <v>5</v>
      </c>
      <c r="J12059">
        <v>791.13</v>
      </c>
    </row>
    <row r="12060" spans="1:10" x14ac:dyDescent="0.2">
      <c r="A12060" t="s">
        <v>12145</v>
      </c>
      <c r="B12060" t="s">
        <v>36007</v>
      </c>
      <c r="I12060" t="s">
        <v>5</v>
      </c>
      <c r="J12060">
        <v>716.41</v>
      </c>
    </row>
    <row r="12061" spans="1:10" x14ac:dyDescent="0.2">
      <c r="A12061" t="s">
        <v>12146</v>
      </c>
      <c r="B12061" t="s">
        <v>36008</v>
      </c>
      <c r="I12061" t="s">
        <v>4</v>
      </c>
      <c r="J12061">
        <v>46.67</v>
      </c>
    </row>
    <row r="12062" spans="1:10" x14ac:dyDescent="0.2">
      <c r="A12062" t="s">
        <v>12147</v>
      </c>
      <c r="B12062" t="s">
        <v>36008</v>
      </c>
      <c r="I12062" t="s">
        <v>4</v>
      </c>
      <c r="J12062">
        <v>43.24</v>
      </c>
    </row>
    <row r="12063" spans="1:10" x14ac:dyDescent="0.2">
      <c r="A12063" t="s">
        <v>12148</v>
      </c>
      <c r="B12063" t="s">
        <v>36009</v>
      </c>
      <c r="I12063" t="s">
        <v>4</v>
      </c>
      <c r="J12063">
        <v>31.52</v>
      </c>
    </row>
    <row r="12064" spans="1:10" x14ac:dyDescent="0.2">
      <c r="A12064" t="s">
        <v>12149</v>
      </c>
      <c r="B12064" t="s">
        <v>36009</v>
      </c>
      <c r="I12064" t="s">
        <v>4</v>
      </c>
      <c r="J12064">
        <v>28.08</v>
      </c>
    </row>
    <row r="12065" spans="1:10" x14ac:dyDescent="0.2">
      <c r="A12065" t="s">
        <v>12150</v>
      </c>
      <c r="B12065" t="s">
        <v>36010</v>
      </c>
      <c r="I12065" t="s">
        <v>4</v>
      </c>
      <c r="J12065">
        <v>34.78</v>
      </c>
    </row>
    <row r="12066" spans="1:10" x14ac:dyDescent="0.2">
      <c r="A12066" t="s">
        <v>12151</v>
      </c>
      <c r="B12066" t="s">
        <v>36010</v>
      </c>
      <c r="I12066" t="s">
        <v>4</v>
      </c>
      <c r="J12066">
        <v>31.34</v>
      </c>
    </row>
    <row r="12067" spans="1:10" x14ac:dyDescent="0.2">
      <c r="A12067" t="s">
        <v>12152</v>
      </c>
      <c r="B12067" t="s">
        <v>36011</v>
      </c>
      <c r="I12067" t="s">
        <v>3</v>
      </c>
      <c r="J12067">
        <v>140.28</v>
      </c>
    </row>
    <row r="12068" spans="1:10" x14ac:dyDescent="0.2">
      <c r="A12068" t="s">
        <v>12153</v>
      </c>
      <c r="B12068" t="s">
        <v>36011</v>
      </c>
      <c r="I12068" t="s">
        <v>3</v>
      </c>
      <c r="J12068">
        <v>138.29</v>
      </c>
    </row>
    <row r="12069" spans="1:10" x14ac:dyDescent="0.2">
      <c r="A12069" t="s">
        <v>12154</v>
      </c>
      <c r="B12069" t="s">
        <v>36012</v>
      </c>
      <c r="I12069" t="s">
        <v>3</v>
      </c>
      <c r="J12069">
        <v>936.67</v>
      </c>
    </row>
    <row r="12070" spans="1:10" x14ac:dyDescent="0.2">
      <c r="A12070" t="s">
        <v>12155</v>
      </c>
      <c r="B12070" t="s">
        <v>36012</v>
      </c>
      <c r="I12070" t="s">
        <v>3</v>
      </c>
      <c r="J12070">
        <v>839.33</v>
      </c>
    </row>
    <row r="12071" spans="1:10" x14ac:dyDescent="0.2">
      <c r="A12071" t="s">
        <v>27874</v>
      </c>
      <c r="B12071" t="s">
        <v>36013</v>
      </c>
      <c r="I12071" t="s">
        <v>3</v>
      </c>
      <c r="J12071">
        <v>106.72</v>
      </c>
    </row>
    <row r="12072" spans="1:10" x14ac:dyDescent="0.2">
      <c r="A12072" t="s">
        <v>27875</v>
      </c>
      <c r="B12072" t="s">
        <v>36013</v>
      </c>
      <c r="I12072" t="s">
        <v>3</v>
      </c>
      <c r="J12072">
        <v>101.43</v>
      </c>
    </row>
    <row r="12073" spans="1:10" x14ac:dyDescent="0.2">
      <c r="A12073" t="s">
        <v>12156</v>
      </c>
      <c r="B12073" t="s">
        <v>36014</v>
      </c>
      <c r="I12073" t="s">
        <v>3</v>
      </c>
      <c r="J12073">
        <v>103.95</v>
      </c>
    </row>
    <row r="12074" spans="1:10" x14ac:dyDescent="0.2">
      <c r="A12074" t="s">
        <v>12157</v>
      </c>
      <c r="B12074" t="s">
        <v>36014</v>
      </c>
      <c r="I12074" t="s">
        <v>3</v>
      </c>
      <c r="J12074">
        <v>101.41</v>
      </c>
    </row>
    <row r="12075" spans="1:10" x14ac:dyDescent="0.2">
      <c r="A12075" t="s">
        <v>12158</v>
      </c>
      <c r="B12075" t="s">
        <v>36015</v>
      </c>
      <c r="I12075" t="s">
        <v>3</v>
      </c>
      <c r="J12075">
        <v>139.93</v>
      </c>
    </row>
    <row r="12076" spans="1:10" x14ac:dyDescent="0.2">
      <c r="A12076" t="s">
        <v>12159</v>
      </c>
      <c r="B12076" t="s">
        <v>36015</v>
      </c>
      <c r="I12076" t="s">
        <v>3</v>
      </c>
      <c r="J12076">
        <v>137.08000000000001</v>
      </c>
    </row>
    <row r="12077" spans="1:10" x14ac:dyDescent="0.2">
      <c r="A12077" t="s">
        <v>12160</v>
      </c>
      <c r="B12077" t="s">
        <v>36016</v>
      </c>
      <c r="I12077" t="s">
        <v>3</v>
      </c>
      <c r="J12077">
        <v>168.09</v>
      </c>
    </row>
    <row r="12078" spans="1:10" x14ac:dyDescent="0.2">
      <c r="A12078" t="s">
        <v>12161</v>
      </c>
      <c r="B12078" t="s">
        <v>36016</v>
      </c>
      <c r="I12078" t="s">
        <v>3</v>
      </c>
      <c r="J12078">
        <v>164.92</v>
      </c>
    </row>
    <row r="12079" spans="1:10" x14ac:dyDescent="0.2">
      <c r="A12079" t="s">
        <v>12162</v>
      </c>
      <c r="B12079" t="s">
        <v>36017</v>
      </c>
      <c r="I12079" t="s">
        <v>3</v>
      </c>
      <c r="J12079">
        <v>187.08</v>
      </c>
    </row>
    <row r="12080" spans="1:10" x14ac:dyDescent="0.2">
      <c r="A12080" t="s">
        <v>12163</v>
      </c>
      <c r="B12080" t="s">
        <v>36017</v>
      </c>
      <c r="I12080" t="s">
        <v>3</v>
      </c>
      <c r="J12080">
        <v>183.28</v>
      </c>
    </row>
    <row r="12081" spans="1:10" x14ac:dyDescent="0.2">
      <c r="A12081" t="s">
        <v>12164</v>
      </c>
      <c r="B12081" t="s">
        <v>36018</v>
      </c>
      <c r="I12081" t="s">
        <v>3</v>
      </c>
      <c r="J12081">
        <v>377.85</v>
      </c>
    </row>
    <row r="12082" spans="1:10" x14ac:dyDescent="0.2">
      <c r="A12082" t="s">
        <v>12165</v>
      </c>
      <c r="B12082" t="s">
        <v>36018</v>
      </c>
      <c r="I12082" t="s">
        <v>3</v>
      </c>
      <c r="J12082">
        <v>372.78</v>
      </c>
    </row>
    <row r="12083" spans="1:10" x14ac:dyDescent="0.2">
      <c r="A12083" t="s">
        <v>12166</v>
      </c>
      <c r="B12083" t="s">
        <v>36019</v>
      </c>
      <c r="I12083" t="s">
        <v>3</v>
      </c>
      <c r="J12083">
        <v>174.3</v>
      </c>
    </row>
    <row r="12084" spans="1:10" x14ac:dyDescent="0.2">
      <c r="A12084" t="s">
        <v>12167</v>
      </c>
      <c r="B12084" t="s">
        <v>36019</v>
      </c>
      <c r="I12084" t="s">
        <v>3</v>
      </c>
      <c r="J12084">
        <v>171.45</v>
      </c>
    </row>
    <row r="12085" spans="1:10" x14ac:dyDescent="0.2">
      <c r="A12085" t="s">
        <v>12168</v>
      </c>
      <c r="B12085" t="s">
        <v>36020</v>
      </c>
      <c r="I12085" t="s">
        <v>3</v>
      </c>
      <c r="J12085">
        <v>134.63999999999999</v>
      </c>
    </row>
    <row r="12086" spans="1:10" x14ac:dyDescent="0.2">
      <c r="A12086" t="s">
        <v>12169</v>
      </c>
      <c r="B12086" t="s">
        <v>36020</v>
      </c>
      <c r="I12086" t="s">
        <v>3</v>
      </c>
      <c r="J12086">
        <v>131.79</v>
      </c>
    </row>
    <row r="12087" spans="1:10" x14ac:dyDescent="0.2">
      <c r="A12087" t="s">
        <v>12170</v>
      </c>
      <c r="B12087" t="s">
        <v>21540</v>
      </c>
      <c r="I12087" t="s">
        <v>3</v>
      </c>
      <c r="J12087">
        <v>376.89</v>
      </c>
    </row>
    <row r="12088" spans="1:10" x14ac:dyDescent="0.2">
      <c r="A12088" t="s">
        <v>12171</v>
      </c>
      <c r="B12088" t="s">
        <v>21540</v>
      </c>
      <c r="I12088" t="s">
        <v>3</v>
      </c>
      <c r="J12088">
        <v>372.77</v>
      </c>
    </row>
    <row r="12089" spans="1:10" x14ac:dyDescent="0.2">
      <c r="A12089" t="s">
        <v>12172</v>
      </c>
      <c r="B12089" t="s">
        <v>21541</v>
      </c>
      <c r="I12089" t="s">
        <v>3</v>
      </c>
      <c r="J12089">
        <v>512.25</v>
      </c>
    </row>
    <row r="12090" spans="1:10" x14ac:dyDescent="0.2">
      <c r="A12090" t="s">
        <v>12173</v>
      </c>
      <c r="B12090" t="s">
        <v>21541</v>
      </c>
      <c r="I12090" t="s">
        <v>3</v>
      </c>
      <c r="J12090">
        <v>508.45</v>
      </c>
    </row>
    <row r="12091" spans="1:10" x14ac:dyDescent="0.2">
      <c r="A12091" t="s">
        <v>12174</v>
      </c>
      <c r="B12091" t="s">
        <v>21542</v>
      </c>
      <c r="I12091" t="s">
        <v>3</v>
      </c>
      <c r="J12091">
        <v>270.60000000000002</v>
      </c>
    </row>
    <row r="12092" spans="1:10" x14ac:dyDescent="0.2">
      <c r="A12092" t="s">
        <v>12175</v>
      </c>
      <c r="B12092" t="s">
        <v>21542</v>
      </c>
      <c r="I12092" t="s">
        <v>3</v>
      </c>
      <c r="J12092">
        <v>267.75</v>
      </c>
    </row>
    <row r="12093" spans="1:10" x14ac:dyDescent="0.2">
      <c r="A12093" t="s">
        <v>12176</v>
      </c>
      <c r="B12093" t="s">
        <v>36021</v>
      </c>
      <c r="I12093" t="s">
        <v>3</v>
      </c>
      <c r="J12093">
        <v>275.95999999999998</v>
      </c>
    </row>
    <row r="12094" spans="1:10" x14ac:dyDescent="0.2">
      <c r="A12094" t="s">
        <v>12177</v>
      </c>
      <c r="B12094" t="s">
        <v>36021</v>
      </c>
      <c r="I12094" t="s">
        <v>3</v>
      </c>
      <c r="J12094">
        <v>272.16000000000003</v>
      </c>
    </row>
    <row r="12095" spans="1:10" x14ac:dyDescent="0.2">
      <c r="A12095" t="s">
        <v>12178</v>
      </c>
      <c r="B12095" t="s">
        <v>36022</v>
      </c>
      <c r="I12095" t="s">
        <v>3</v>
      </c>
      <c r="J12095">
        <v>168.63</v>
      </c>
    </row>
    <row r="12096" spans="1:10" x14ac:dyDescent="0.2">
      <c r="A12096" t="s">
        <v>12179</v>
      </c>
      <c r="B12096" t="s">
        <v>36022</v>
      </c>
      <c r="I12096" t="s">
        <v>3</v>
      </c>
      <c r="J12096">
        <v>165.78</v>
      </c>
    </row>
    <row r="12097" spans="1:10" x14ac:dyDescent="0.2">
      <c r="A12097" t="s">
        <v>12180</v>
      </c>
      <c r="B12097" t="s">
        <v>36023</v>
      </c>
      <c r="I12097" t="s">
        <v>3</v>
      </c>
      <c r="J12097">
        <v>381.96</v>
      </c>
    </row>
    <row r="12098" spans="1:10" x14ac:dyDescent="0.2">
      <c r="A12098" t="s">
        <v>12181</v>
      </c>
      <c r="B12098" t="s">
        <v>36023</v>
      </c>
      <c r="I12098" t="s">
        <v>3</v>
      </c>
      <c r="J12098">
        <v>378.16</v>
      </c>
    </row>
    <row r="12099" spans="1:10" x14ac:dyDescent="0.2">
      <c r="A12099" t="s">
        <v>12182</v>
      </c>
      <c r="B12099" t="s">
        <v>36024</v>
      </c>
      <c r="I12099" t="s">
        <v>3</v>
      </c>
      <c r="J12099">
        <v>491.15</v>
      </c>
    </row>
    <row r="12100" spans="1:10" x14ac:dyDescent="0.2">
      <c r="A12100" t="s">
        <v>12183</v>
      </c>
      <c r="B12100" t="s">
        <v>36024</v>
      </c>
      <c r="I12100" t="s">
        <v>3</v>
      </c>
      <c r="J12100">
        <v>486.08</v>
      </c>
    </row>
    <row r="12101" spans="1:10" x14ac:dyDescent="0.2">
      <c r="A12101" t="s">
        <v>12184</v>
      </c>
      <c r="B12101" t="s">
        <v>36025</v>
      </c>
      <c r="I12101" t="s">
        <v>3</v>
      </c>
      <c r="J12101">
        <v>383.18</v>
      </c>
    </row>
    <row r="12102" spans="1:10" x14ac:dyDescent="0.2">
      <c r="A12102" t="s">
        <v>12185</v>
      </c>
      <c r="B12102" t="s">
        <v>36025</v>
      </c>
      <c r="I12102" t="s">
        <v>3</v>
      </c>
      <c r="J12102">
        <v>369.96</v>
      </c>
    </row>
    <row r="12103" spans="1:10" x14ac:dyDescent="0.2">
      <c r="A12103" t="s">
        <v>12186</v>
      </c>
      <c r="B12103" t="s">
        <v>36026</v>
      </c>
      <c r="I12103" t="s">
        <v>3</v>
      </c>
      <c r="J12103">
        <v>566.5</v>
      </c>
    </row>
    <row r="12104" spans="1:10" x14ac:dyDescent="0.2">
      <c r="A12104" t="s">
        <v>12187</v>
      </c>
      <c r="B12104" t="s">
        <v>36026</v>
      </c>
      <c r="I12104" t="s">
        <v>3</v>
      </c>
      <c r="J12104">
        <v>566.5</v>
      </c>
    </row>
    <row r="12105" spans="1:10" x14ac:dyDescent="0.2">
      <c r="A12105" t="s">
        <v>12188</v>
      </c>
      <c r="B12105" t="s">
        <v>36027</v>
      </c>
      <c r="I12105" t="s">
        <v>3</v>
      </c>
      <c r="J12105">
        <v>339.9</v>
      </c>
    </row>
    <row r="12106" spans="1:10" x14ac:dyDescent="0.2">
      <c r="A12106" t="s">
        <v>12189</v>
      </c>
      <c r="B12106" t="s">
        <v>36027</v>
      </c>
      <c r="I12106" t="s">
        <v>3</v>
      </c>
      <c r="J12106">
        <v>339.9</v>
      </c>
    </row>
    <row r="12107" spans="1:10" x14ac:dyDescent="0.2">
      <c r="A12107" t="s">
        <v>12190</v>
      </c>
      <c r="B12107" t="s">
        <v>36028</v>
      </c>
      <c r="I12107" t="s">
        <v>5</v>
      </c>
      <c r="J12107">
        <v>1069.97</v>
      </c>
    </row>
    <row r="12108" spans="1:10" x14ac:dyDescent="0.2">
      <c r="A12108" t="s">
        <v>12191</v>
      </c>
      <c r="B12108" t="s">
        <v>36028</v>
      </c>
      <c r="I12108" t="s">
        <v>5</v>
      </c>
      <c r="J12108">
        <v>1063.6400000000001</v>
      </c>
    </row>
    <row r="12109" spans="1:10" x14ac:dyDescent="0.2">
      <c r="A12109" t="s">
        <v>12192</v>
      </c>
      <c r="B12109" t="s">
        <v>36029</v>
      </c>
      <c r="I12109" t="s">
        <v>5</v>
      </c>
      <c r="J12109">
        <v>2240.0100000000002</v>
      </c>
    </row>
    <row r="12110" spans="1:10" x14ac:dyDescent="0.2">
      <c r="A12110" t="s">
        <v>12193</v>
      </c>
      <c r="B12110" t="s">
        <v>36029</v>
      </c>
      <c r="I12110" t="s">
        <v>5</v>
      </c>
      <c r="J12110">
        <v>2230.5</v>
      </c>
    </row>
    <row r="12111" spans="1:10" x14ac:dyDescent="0.2">
      <c r="A12111" t="s">
        <v>12194</v>
      </c>
      <c r="B12111" t="s">
        <v>36030</v>
      </c>
      <c r="I12111" t="s">
        <v>5</v>
      </c>
      <c r="J12111">
        <v>11420.27</v>
      </c>
    </row>
    <row r="12112" spans="1:10" x14ac:dyDescent="0.2">
      <c r="A12112" t="s">
        <v>12195</v>
      </c>
      <c r="B12112" t="s">
        <v>36030</v>
      </c>
      <c r="I12112" t="s">
        <v>5</v>
      </c>
      <c r="J12112">
        <v>11404.44</v>
      </c>
    </row>
    <row r="12113" spans="1:10" x14ac:dyDescent="0.2">
      <c r="A12113" t="s">
        <v>12196</v>
      </c>
      <c r="B12113" t="s">
        <v>36031</v>
      </c>
      <c r="I12113" t="s">
        <v>3</v>
      </c>
      <c r="J12113">
        <v>52.51</v>
      </c>
    </row>
    <row r="12114" spans="1:10" x14ac:dyDescent="0.2">
      <c r="A12114" t="s">
        <v>12197</v>
      </c>
      <c r="B12114" t="s">
        <v>36031</v>
      </c>
      <c r="I12114" t="s">
        <v>3</v>
      </c>
      <c r="J12114">
        <v>51.96</v>
      </c>
    </row>
    <row r="12115" spans="1:10" x14ac:dyDescent="0.2">
      <c r="A12115" t="s">
        <v>23533</v>
      </c>
      <c r="B12115" t="s">
        <v>36032</v>
      </c>
      <c r="I12115" t="s">
        <v>3</v>
      </c>
      <c r="J12115">
        <v>21.39</v>
      </c>
    </row>
    <row r="12116" spans="1:10" x14ac:dyDescent="0.2">
      <c r="A12116" t="s">
        <v>23534</v>
      </c>
      <c r="B12116" t="s">
        <v>36032</v>
      </c>
      <c r="I12116" t="s">
        <v>3</v>
      </c>
      <c r="J12116">
        <v>20.84</v>
      </c>
    </row>
    <row r="12117" spans="1:10" x14ac:dyDescent="0.2">
      <c r="A12117" t="s">
        <v>12198</v>
      </c>
      <c r="B12117" t="s">
        <v>36033</v>
      </c>
      <c r="I12117" t="s">
        <v>3</v>
      </c>
      <c r="J12117">
        <v>204.58</v>
      </c>
    </row>
    <row r="12118" spans="1:10" x14ac:dyDescent="0.2">
      <c r="A12118" t="s">
        <v>12199</v>
      </c>
      <c r="B12118" t="s">
        <v>36033</v>
      </c>
      <c r="I12118" t="s">
        <v>3</v>
      </c>
      <c r="J12118">
        <v>202.6</v>
      </c>
    </row>
    <row r="12119" spans="1:10" x14ac:dyDescent="0.2">
      <c r="A12119" t="s">
        <v>12200</v>
      </c>
      <c r="B12119" t="s">
        <v>36034</v>
      </c>
      <c r="I12119" t="s">
        <v>3</v>
      </c>
      <c r="J12119">
        <v>281.51</v>
      </c>
    </row>
    <row r="12120" spans="1:10" x14ac:dyDescent="0.2">
      <c r="A12120" t="s">
        <v>12201</v>
      </c>
      <c r="B12120" t="s">
        <v>36034</v>
      </c>
      <c r="I12120" t="s">
        <v>3</v>
      </c>
      <c r="J12120">
        <v>279.52999999999997</v>
      </c>
    </row>
    <row r="12121" spans="1:10" x14ac:dyDescent="0.2">
      <c r="A12121" t="s">
        <v>12202</v>
      </c>
      <c r="B12121" t="s">
        <v>36035</v>
      </c>
      <c r="I12121" t="s">
        <v>3</v>
      </c>
      <c r="J12121">
        <v>378.39</v>
      </c>
    </row>
    <row r="12122" spans="1:10" x14ac:dyDescent="0.2">
      <c r="A12122" t="s">
        <v>12203</v>
      </c>
      <c r="B12122" t="s">
        <v>36035</v>
      </c>
      <c r="I12122" t="s">
        <v>3</v>
      </c>
      <c r="J12122">
        <v>376.41</v>
      </c>
    </row>
    <row r="12123" spans="1:10" x14ac:dyDescent="0.2">
      <c r="A12123" t="s">
        <v>12204</v>
      </c>
      <c r="B12123" t="s">
        <v>36036</v>
      </c>
      <c r="I12123" t="s">
        <v>3</v>
      </c>
      <c r="J12123">
        <v>446.85</v>
      </c>
    </row>
    <row r="12124" spans="1:10" x14ac:dyDescent="0.2">
      <c r="A12124" t="s">
        <v>12205</v>
      </c>
      <c r="B12124" t="s">
        <v>36036</v>
      </c>
      <c r="I12124" t="s">
        <v>3</v>
      </c>
      <c r="J12124">
        <v>444.87</v>
      </c>
    </row>
    <row r="12125" spans="1:10" x14ac:dyDescent="0.2">
      <c r="A12125" t="s">
        <v>12206</v>
      </c>
      <c r="B12125" t="s">
        <v>36037</v>
      </c>
      <c r="I12125" t="s">
        <v>5</v>
      </c>
      <c r="J12125">
        <v>753.64</v>
      </c>
    </row>
    <row r="12126" spans="1:10" x14ac:dyDescent="0.2">
      <c r="A12126" t="s">
        <v>12207</v>
      </c>
      <c r="B12126" t="s">
        <v>36037</v>
      </c>
      <c r="I12126" t="s">
        <v>5</v>
      </c>
      <c r="J12126">
        <v>713.96</v>
      </c>
    </row>
    <row r="12127" spans="1:10" x14ac:dyDescent="0.2">
      <c r="A12127" t="s">
        <v>12208</v>
      </c>
      <c r="B12127" t="s">
        <v>36038</v>
      </c>
      <c r="I12127" t="s">
        <v>5</v>
      </c>
      <c r="J12127">
        <v>716.91</v>
      </c>
    </row>
    <row r="12128" spans="1:10" x14ac:dyDescent="0.2">
      <c r="A12128" t="s">
        <v>12209</v>
      </c>
      <c r="B12128" t="s">
        <v>36038</v>
      </c>
      <c r="I12128" t="s">
        <v>5</v>
      </c>
      <c r="J12128">
        <v>677.24</v>
      </c>
    </row>
    <row r="12129" spans="1:10" x14ac:dyDescent="0.2">
      <c r="A12129" t="s">
        <v>12210</v>
      </c>
      <c r="B12129" t="s">
        <v>36039</v>
      </c>
      <c r="I12129" t="s">
        <v>5</v>
      </c>
      <c r="J12129">
        <v>690.21</v>
      </c>
    </row>
    <row r="12130" spans="1:10" x14ac:dyDescent="0.2">
      <c r="A12130" t="s">
        <v>12211</v>
      </c>
      <c r="B12130" t="s">
        <v>36039</v>
      </c>
      <c r="I12130" t="s">
        <v>5</v>
      </c>
      <c r="J12130">
        <v>650.54</v>
      </c>
    </row>
    <row r="12131" spans="1:10" x14ac:dyDescent="0.2">
      <c r="A12131" t="s">
        <v>12212</v>
      </c>
      <c r="B12131" t="s">
        <v>36040</v>
      </c>
      <c r="I12131" t="s">
        <v>5</v>
      </c>
      <c r="J12131">
        <v>685.52</v>
      </c>
    </row>
    <row r="12132" spans="1:10" x14ac:dyDescent="0.2">
      <c r="A12132" t="s">
        <v>12213</v>
      </c>
      <c r="B12132" t="s">
        <v>36040</v>
      </c>
      <c r="I12132" t="s">
        <v>5</v>
      </c>
      <c r="J12132">
        <v>645.84</v>
      </c>
    </row>
    <row r="12133" spans="1:10" x14ac:dyDescent="0.2">
      <c r="A12133" t="s">
        <v>12214</v>
      </c>
      <c r="B12133" t="s">
        <v>36041</v>
      </c>
      <c r="I12133" t="s">
        <v>5</v>
      </c>
      <c r="J12133">
        <v>673.98</v>
      </c>
    </row>
    <row r="12134" spans="1:10" x14ac:dyDescent="0.2">
      <c r="A12134" t="s">
        <v>12215</v>
      </c>
      <c r="B12134" t="s">
        <v>36041</v>
      </c>
      <c r="I12134" t="s">
        <v>5</v>
      </c>
      <c r="J12134">
        <v>634.29999999999995</v>
      </c>
    </row>
    <row r="12135" spans="1:10" x14ac:dyDescent="0.2">
      <c r="A12135" t="s">
        <v>23535</v>
      </c>
      <c r="B12135" t="s">
        <v>36042</v>
      </c>
      <c r="I12135" t="s">
        <v>5</v>
      </c>
      <c r="J12135">
        <v>1045.3900000000001</v>
      </c>
    </row>
    <row r="12136" spans="1:10" x14ac:dyDescent="0.2">
      <c r="A12136" t="s">
        <v>23536</v>
      </c>
      <c r="B12136" t="s">
        <v>36042</v>
      </c>
      <c r="I12136" t="s">
        <v>5</v>
      </c>
      <c r="J12136">
        <v>997.78</v>
      </c>
    </row>
    <row r="12137" spans="1:10" x14ac:dyDescent="0.2">
      <c r="A12137" t="s">
        <v>12216</v>
      </c>
      <c r="B12137" t="s">
        <v>36043</v>
      </c>
      <c r="I12137" t="s">
        <v>5</v>
      </c>
      <c r="J12137">
        <v>312.36</v>
      </c>
    </row>
    <row r="12138" spans="1:10" x14ac:dyDescent="0.2">
      <c r="A12138" t="s">
        <v>12217</v>
      </c>
      <c r="B12138" t="s">
        <v>36043</v>
      </c>
      <c r="I12138" t="s">
        <v>5</v>
      </c>
      <c r="J12138">
        <v>285.91000000000003</v>
      </c>
    </row>
    <row r="12139" spans="1:10" x14ac:dyDescent="0.2">
      <c r="A12139" t="s">
        <v>12218</v>
      </c>
      <c r="B12139" t="s">
        <v>36044</v>
      </c>
      <c r="I12139" t="s">
        <v>5</v>
      </c>
      <c r="J12139">
        <v>319.2</v>
      </c>
    </row>
    <row r="12140" spans="1:10" x14ac:dyDescent="0.2">
      <c r="A12140" t="s">
        <v>12219</v>
      </c>
      <c r="B12140" t="s">
        <v>36044</v>
      </c>
      <c r="I12140" t="s">
        <v>5</v>
      </c>
      <c r="J12140">
        <v>292.75</v>
      </c>
    </row>
    <row r="12141" spans="1:10" x14ac:dyDescent="0.2">
      <c r="A12141" t="s">
        <v>12220</v>
      </c>
      <c r="B12141" t="s">
        <v>36045</v>
      </c>
      <c r="I12141" t="s">
        <v>5</v>
      </c>
      <c r="J12141">
        <v>319.2</v>
      </c>
    </row>
    <row r="12142" spans="1:10" x14ac:dyDescent="0.2">
      <c r="A12142" t="s">
        <v>12221</v>
      </c>
      <c r="B12142" t="s">
        <v>36045</v>
      </c>
      <c r="I12142" t="s">
        <v>5</v>
      </c>
      <c r="J12142">
        <v>292.75</v>
      </c>
    </row>
    <row r="12143" spans="1:10" x14ac:dyDescent="0.2">
      <c r="A12143" t="s">
        <v>12222</v>
      </c>
      <c r="B12143" t="s">
        <v>36046</v>
      </c>
      <c r="I12143" t="s">
        <v>5</v>
      </c>
      <c r="J12143">
        <v>341.2</v>
      </c>
    </row>
    <row r="12144" spans="1:10" x14ac:dyDescent="0.2">
      <c r="A12144" t="s">
        <v>12223</v>
      </c>
      <c r="B12144" t="s">
        <v>36046</v>
      </c>
      <c r="I12144" t="s">
        <v>5</v>
      </c>
      <c r="J12144">
        <v>314.75</v>
      </c>
    </row>
    <row r="12145" spans="1:10" x14ac:dyDescent="0.2">
      <c r="A12145" t="s">
        <v>12224</v>
      </c>
      <c r="B12145" t="s">
        <v>36047</v>
      </c>
      <c r="I12145" t="s">
        <v>5</v>
      </c>
      <c r="J12145">
        <v>373.23</v>
      </c>
    </row>
    <row r="12146" spans="1:10" x14ac:dyDescent="0.2">
      <c r="A12146" t="s">
        <v>12225</v>
      </c>
      <c r="B12146" t="s">
        <v>36047</v>
      </c>
      <c r="I12146" t="s">
        <v>5</v>
      </c>
      <c r="J12146">
        <v>346.78</v>
      </c>
    </row>
    <row r="12147" spans="1:10" x14ac:dyDescent="0.2">
      <c r="A12147" t="s">
        <v>12226</v>
      </c>
      <c r="B12147" t="s">
        <v>36048</v>
      </c>
      <c r="I12147" t="s">
        <v>5</v>
      </c>
      <c r="J12147">
        <v>1062.6600000000001</v>
      </c>
    </row>
    <row r="12148" spans="1:10" x14ac:dyDescent="0.2">
      <c r="A12148" t="s">
        <v>12227</v>
      </c>
      <c r="B12148" t="s">
        <v>36048</v>
      </c>
      <c r="I12148" t="s">
        <v>5</v>
      </c>
      <c r="J12148">
        <v>1022.98</v>
      </c>
    </row>
    <row r="12149" spans="1:10" x14ac:dyDescent="0.2">
      <c r="A12149" t="s">
        <v>12228</v>
      </c>
      <c r="B12149" t="s">
        <v>36049</v>
      </c>
      <c r="I12149" t="s">
        <v>5</v>
      </c>
      <c r="J12149">
        <v>1057.96</v>
      </c>
    </row>
    <row r="12150" spans="1:10" x14ac:dyDescent="0.2">
      <c r="A12150" t="s">
        <v>12229</v>
      </c>
      <c r="B12150" t="s">
        <v>36049</v>
      </c>
      <c r="I12150" t="s">
        <v>5</v>
      </c>
      <c r="J12150">
        <v>1018.28</v>
      </c>
    </row>
    <row r="12151" spans="1:10" x14ac:dyDescent="0.2">
      <c r="A12151" t="s">
        <v>12230</v>
      </c>
      <c r="B12151" t="s">
        <v>36050</v>
      </c>
      <c r="I12151" t="s">
        <v>5</v>
      </c>
      <c r="J12151">
        <v>1053.26</v>
      </c>
    </row>
    <row r="12152" spans="1:10" x14ac:dyDescent="0.2">
      <c r="A12152" t="s">
        <v>12231</v>
      </c>
      <c r="B12152" t="s">
        <v>36050</v>
      </c>
      <c r="I12152" t="s">
        <v>5</v>
      </c>
      <c r="J12152">
        <v>1013.59</v>
      </c>
    </row>
    <row r="12153" spans="1:10" x14ac:dyDescent="0.2">
      <c r="A12153" t="s">
        <v>12232</v>
      </c>
      <c r="B12153" t="s">
        <v>36051</v>
      </c>
      <c r="I12153" t="s">
        <v>5</v>
      </c>
      <c r="J12153">
        <v>1016.11</v>
      </c>
    </row>
    <row r="12154" spans="1:10" x14ac:dyDescent="0.2">
      <c r="A12154" t="s">
        <v>12233</v>
      </c>
      <c r="B12154" t="s">
        <v>36051</v>
      </c>
      <c r="I12154" t="s">
        <v>5</v>
      </c>
      <c r="J12154">
        <v>976.43</v>
      </c>
    </row>
    <row r="12155" spans="1:10" x14ac:dyDescent="0.2">
      <c r="A12155" t="s">
        <v>12234</v>
      </c>
      <c r="B12155" t="s">
        <v>36052</v>
      </c>
      <c r="I12155" t="s">
        <v>5</v>
      </c>
      <c r="J12155">
        <v>1012.68</v>
      </c>
    </row>
    <row r="12156" spans="1:10" x14ac:dyDescent="0.2">
      <c r="A12156" t="s">
        <v>12235</v>
      </c>
      <c r="B12156" t="s">
        <v>36052</v>
      </c>
      <c r="I12156" t="s">
        <v>5</v>
      </c>
      <c r="J12156">
        <v>973</v>
      </c>
    </row>
    <row r="12157" spans="1:10" x14ac:dyDescent="0.2">
      <c r="A12157" t="s">
        <v>12236</v>
      </c>
      <c r="B12157" t="s">
        <v>36053</v>
      </c>
      <c r="I12157" t="s">
        <v>5</v>
      </c>
      <c r="J12157">
        <v>692.53</v>
      </c>
    </row>
    <row r="12158" spans="1:10" x14ac:dyDescent="0.2">
      <c r="A12158" t="s">
        <v>12237</v>
      </c>
      <c r="B12158" t="s">
        <v>36053</v>
      </c>
      <c r="I12158" t="s">
        <v>5</v>
      </c>
      <c r="J12158">
        <v>666.08</v>
      </c>
    </row>
    <row r="12159" spans="1:10" x14ac:dyDescent="0.2">
      <c r="A12159" t="s">
        <v>12238</v>
      </c>
      <c r="B12159" t="s">
        <v>36054</v>
      </c>
      <c r="I12159" t="s">
        <v>5</v>
      </c>
      <c r="J12159">
        <v>692.53</v>
      </c>
    </row>
    <row r="12160" spans="1:10" x14ac:dyDescent="0.2">
      <c r="A12160" t="s">
        <v>12239</v>
      </c>
      <c r="B12160" t="s">
        <v>36054</v>
      </c>
      <c r="I12160" t="s">
        <v>5</v>
      </c>
      <c r="J12160">
        <v>666.08</v>
      </c>
    </row>
    <row r="12161" spans="1:10" x14ac:dyDescent="0.2">
      <c r="A12161" t="s">
        <v>12240</v>
      </c>
      <c r="B12161" t="s">
        <v>36055</v>
      </c>
      <c r="I12161" t="s">
        <v>5</v>
      </c>
      <c r="J12161">
        <v>692.53</v>
      </c>
    </row>
    <row r="12162" spans="1:10" x14ac:dyDescent="0.2">
      <c r="A12162" t="s">
        <v>12241</v>
      </c>
      <c r="B12162" t="s">
        <v>36055</v>
      </c>
      <c r="I12162" t="s">
        <v>5</v>
      </c>
      <c r="J12162">
        <v>666.08</v>
      </c>
    </row>
    <row r="12163" spans="1:10" x14ac:dyDescent="0.2">
      <c r="A12163" t="s">
        <v>12242</v>
      </c>
      <c r="B12163" t="s">
        <v>36056</v>
      </c>
      <c r="I12163" t="s">
        <v>5</v>
      </c>
      <c r="J12163">
        <v>1036.9100000000001</v>
      </c>
    </row>
    <row r="12164" spans="1:10" x14ac:dyDescent="0.2">
      <c r="A12164" t="s">
        <v>12243</v>
      </c>
      <c r="B12164" t="s">
        <v>36056</v>
      </c>
      <c r="I12164" t="s">
        <v>5</v>
      </c>
      <c r="J12164">
        <v>997.23</v>
      </c>
    </row>
    <row r="12165" spans="1:10" x14ac:dyDescent="0.2">
      <c r="A12165" t="s">
        <v>12244</v>
      </c>
      <c r="B12165" t="s">
        <v>36057</v>
      </c>
      <c r="I12165" t="s">
        <v>5</v>
      </c>
      <c r="J12165">
        <v>1047.56</v>
      </c>
    </row>
    <row r="12166" spans="1:10" x14ac:dyDescent="0.2">
      <c r="A12166" t="s">
        <v>12245</v>
      </c>
      <c r="B12166" t="s">
        <v>36057</v>
      </c>
      <c r="I12166" t="s">
        <v>5</v>
      </c>
      <c r="J12166">
        <v>1007.88</v>
      </c>
    </row>
    <row r="12167" spans="1:10" x14ac:dyDescent="0.2">
      <c r="A12167" t="s">
        <v>12246</v>
      </c>
      <c r="B12167" t="s">
        <v>36058</v>
      </c>
      <c r="I12167" t="s">
        <v>5</v>
      </c>
      <c r="J12167">
        <v>1022.36</v>
      </c>
    </row>
    <row r="12168" spans="1:10" x14ac:dyDescent="0.2">
      <c r="A12168" t="s">
        <v>12247</v>
      </c>
      <c r="B12168" t="s">
        <v>36058</v>
      </c>
      <c r="I12168" t="s">
        <v>5</v>
      </c>
      <c r="J12168">
        <v>982.69</v>
      </c>
    </row>
    <row r="12169" spans="1:10" x14ac:dyDescent="0.2">
      <c r="A12169" t="s">
        <v>12248</v>
      </c>
      <c r="B12169" t="s">
        <v>36059</v>
      </c>
      <c r="I12169" t="s">
        <v>5</v>
      </c>
      <c r="J12169">
        <v>666.78</v>
      </c>
    </row>
    <row r="12170" spans="1:10" x14ac:dyDescent="0.2">
      <c r="A12170" t="s">
        <v>12249</v>
      </c>
      <c r="B12170" t="s">
        <v>36059</v>
      </c>
      <c r="I12170" t="s">
        <v>5</v>
      </c>
      <c r="J12170">
        <v>640.33000000000004</v>
      </c>
    </row>
    <row r="12171" spans="1:10" x14ac:dyDescent="0.2">
      <c r="A12171" t="s">
        <v>12250</v>
      </c>
      <c r="B12171" t="s">
        <v>36060</v>
      </c>
      <c r="I12171" t="s">
        <v>5</v>
      </c>
      <c r="J12171">
        <v>682.13</v>
      </c>
    </row>
    <row r="12172" spans="1:10" x14ac:dyDescent="0.2">
      <c r="A12172" t="s">
        <v>12251</v>
      </c>
      <c r="B12172" t="s">
        <v>36060</v>
      </c>
      <c r="I12172" t="s">
        <v>5</v>
      </c>
      <c r="J12172">
        <v>655.68</v>
      </c>
    </row>
    <row r="12173" spans="1:10" x14ac:dyDescent="0.2">
      <c r="A12173" t="s">
        <v>12252</v>
      </c>
      <c r="B12173" t="s">
        <v>36061</v>
      </c>
      <c r="I12173" t="s">
        <v>5</v>
      </c>
      <c r="J12173">
        <v>661.63</v>
      </c>
    </row>
    <row r="12174" spans="1:10" x14ac:dyDescent="0.2">
      <c r="A12174" t="s">
        <v>12253</v>
      </c>
      <c r="B12174" t="s">
        <v>36061</v>
      </c>
      <c r="I12174" t="s">
        <v>5</v>
      </c>
      <c r="J12174">
        <v>635.17999999999995</v>
      </c>
    </row>
    <row r="12175" spans="1:10" x14ac:dyDescent="0.2">
      <c r="A12175" t="s">
        <v>12254</v>
      </c>
      <c r="B12175" t="s">
        <v>36062</v>
      </c>
      <c r="I12175" t="s">
        <v>5</v>
      </c>
      <c r="J12175">
        <v>1008.56</v>
      </c>
    </row>
    <row r="12176" spans="1:10" x14ac:dyDescent="0.2">
      <c r="A12176" t="s">
        <v>12255</v>
      </c>
      <c r="B12176" t="s">
        <v>36062</v>
      </c>
      <c r="I12176" t="s">
        <v>5</v>
      </c>
      <c r="J12176">
        <v>968.89</v>
      </c>
    </row>
    <row r="12177" spans="1:10" x14ac:dyDescent="0.2">
      <c r="A12177" t="s">
        <v>12256</v>
      </c>
      <c r="B12177" t="s">
        <v>36063</v>
      </c>
      <c r="I12177" t="s">
        <v>5</v>
      </c>
      <c r="J12177">
        <v>1038.49</v>
      </c>
    </row>
    <row r="12178" spans="1:10" x14ac:dyDescent="0.2">
      <c r="A12178" t="s">
        <v>12257</v>
      </c>
      <c r="B12178" t="s">
        <v>36063</v>
      </c>
      <c r="I12178" t="s">
        <v>5</v>
      </c>
      <c r="J12178">
        <v>998.81</v>
      </c>
    </row>
    <row r="12179" spans="1:10" x14ac:dyDescent="0.2">
      <c r="A12179" t="s">
        <v>12258</v>
      </c>
      <c r="B12179" t="s">
        <v>36064</v>
      </c>
      <c r="I12179" t="s">
        <v>5</v>
      </c>
      <c r="J12179">
        <v>1034.25</v>
      </c>
    </row>
    <row r="12180" spans="1:10" x14ac:dyDescent="0.2">
      <c r="A12180" t="s">
        <v>12259</v>
      </c>
      <c r="B12180" t="s">
        <v>36064</v>
      </c>
      <c r="I12180" t="s">
        <v>5</v>
      </c>
      <c r="J12180">
        <v>994.57</v>
      </c>
    </row>
    <row r="12181" spans="1:10" x14ac:dyDescent="0.2">
      <c r="A12181" t="s">
        <v>12260</v>
      </c>
      <c r="B12181" t="s">
        <v>36065</v>
      </c>
      <c r="I12181" t="s">
        <v>5</v>
      </c>
      <c r="J12181">
        <v>1030</v>
      </c>
    </row>
    <row r="12182" spans="1:10" x14ac:dyDescent="0.2">
      <c r="A12182" t="s">
        <v>12261</v>
      </c>
      <c r="B12182" t="s">
        <v>36065</v>
      </c>
      <c r="I12182" t="s">
        <v>5</v>
      </c>
      <c r="J12182">
        <v>990.33</v>
      </c>
    </row>
    <row r="12183" spans="1:10" x14ac:dyDescent="0.2">
      <c r="A12183" t="s">
        <v>12262</v>
      </c>
      <c r="B12183" t="s">
        <v>36066</v>
      </c>
      <c r="I12183" t="s">
        <v>5</v>
      </c>
      <c r="J12183">
        <v>692.53</v>
      </c>
    </row>
    <row r="12184" spans="1:10" x14ac:dyDescent="0.2">
      <c r="A12184" t="s">
        <v>12263</v>
      </c>
      <c r="B12184" t="s">
        <v>36066</v>
      </c>
      <c r="I12184" t="s">
        <v>5</v>
      </c>
      <c r="J12184">
        <v>666.08</v>
      </c>
    </row>
    <row r="12185" spans="1:10" x14ac:dyDescent="0.2">
      <c r="A12185" t="s">
        <v>12264</v>
      </c>
      <c r="B12185" t="s">
        <v>36067</v>
      </c>
      <c r="I12185" t="s">
        <v>5</v>
      </c>
      <c r="J12185">
        <v>692.53</v>
      </c>
    </row>
    <row r="12186" spans="1:10" x14ac:dyDescent="0.2">
      <c r="A12186" t="s">
        <v>12265</v>
      </c>
      <c r="B12186" t="s">
        <v>36067</v>
      </c>
      <c r="I12186" t="s">
        <v>5</v>
      </c>
      <c r="J12186">
        <v>666.08</v>
      </c>
    </row>
    <row r="12187" spans="1:10" x14ac:dyDescent="0.2">
      <c r="A12187" t="s">
        <v>12266</v>
      </c>
      <c r="B12187" t="s">
        <v>36068</v>
      </c>
      <c r="I12187" t="s">
        <v>5</v>
      </c>
      <c r="J12187">
        <v>692.53</v>
      </c>
    </row>
    <row r="12188" spans="1:10" x14ac:dyDescent="0.2">
      <c r="A12188" t="s">
        <v>12267</v>
      </c>
      <c r="B12188" t="s">
        <v>36068</v>
      </c>
      <c r="I12188" t="s">
        <v>5</v>
      </c>
      <c r="J12188">
        <v>666.08</v>
      </c>
    </row>
    <row r="12189" spans="1:10" x14ac:dyDescent="0.2">
      <c r="A12189" t="s">
        <v>12268</v>
      </c>
      <c r="B12189" t="s">
        <v>36069</v>
      </c>
      <c r="I12189" t="s">
        <v>5</v>
      </c>
      <c r="J12189">
        <v>321.39</v>
      </c>
    </row>
    <row r="12190" spans="1:10" x14ac:dyDescent="0.2">
      <c r="A12190" t="s">
        <v>12269</v>
      </c>
      <c r="B12190" t="s">
        <v>36069</v>
      </c>
      <c r="I12190" t="s">
        <v>5</v>
      </c>
      <c r="J12190">
        <v>294.94</v>
      </c>
    </row>
    <row r="12191" spans="1:10" x14ac:dyDescent="0.2">
      <c r="A12191" t="s">
        <v>12270</v>
      </c>
      <c r="B12191" t="s">
        <v>36070</v>
      </c>
      <c r="I12191" t="s">
        <v>5</v>
      </c>
      <c r="J12191">
        <v>309.8</v>
      </c>
    </row>
    <row r="12192" spans="1:10" x14ac:dyDescent="0.2">
      <c r="A12192" t="s">
        <v>12271</v>
      </c>
      <c r="B12192" t="s">
        <v>36070</v>
      </c>
      <c r="I12192" t="s">
        <v>5</v>
      </c>
      <c r="J12192">
        <v>283.35000000000002</v>
      </c>
    </row>
    <row r="12193" spans="1:10" x14ac:dyDescent="0.2">
      <c r="A12193" t="s">
        <v>12272</v>
      </c>
      <c r="B12193" t="s">
        <v>36071</v>
      </c>
      <c r="I12193" t="s">
        <v>5</v>
      </c>
      <c r="J12193">
        <v>294.72000000000003</v>
      </c>
    </row>
    <row r="12194" spans="1:10" x14ac:dyDescent="0.2">
      <c r="A12194" t="s">
        <v>12273</v>
      </c>
      <c r="B12194" t="s">
        <v>36071</v>
      </c>
      <c r="I12194" t="s">
        <v>5</v>
      </c>
      <c r="J12194">
        <v>268.27</v>
      </c>
    </row>
    <row r="12195" spans="1:10" x14ac:dyDescent="0.2">
      <c r="A12195" t="s">
        <v>12274</v>
      </c>
      <c r="B12195" t="s">
        <v>36072</v>
      </c>
      <c r="I12195" t="s">
        <v>5</v>
      </c>
      <c r="J12195">
        <v>486.68</v>
      </c>
    </row>
    <row r="12196" spans="1:10" x14ac:dyDescent="0.2">
      <c r="A12196" t="s">
        <v>12275</v>
      </c>
      <c r="B12196" t="s">
        <v>36072</v>
      </c>
      <c r="I12196" t="s">
        <v>5</v>
      </c>
      <c r="J12196">
        <v>460.23</v>
      </c>
    </row>
    <row r="12197" spans="1:10" x14ac:dyDescent="0.2">
      <c r="A12197" t="s">
        <v>12276</v>
      </c>
      <c r="B12197" t="s">
        <v>36073</v>
      </c>
      <c r="I12197" t="s">
        <v>5</v>
      </c>
      <c r="J12197">
        <v>464.4</v>
      </c>
    </row>
    <row r="12198" spans="1:10" x14ac:dyDescent="0.2">
      <c r="A12198" t="s">
        <v>12277</v>
      </c>
      <c r="B12198" t="s">
        <v>36073</v>
      </c>
      <c r="I12198" t="s">
        <v>5</v>
      </c>
      <c r="J12198">
        <v>437.95</v>
      </c>
    </row>
    <row r="12199" spans="1:10" x14ac:dyDescent="0.2">
      <c r="A12199" t="s">
        <v>23537</v>
      </c>
      <c r="B12199" t="s">
        <v>36074</v>
      </c>
      <c r="I12199" t="s">
        <v>5</v>
      </c>
      <c r="J12199">
        <v>526.49</v>
      </c>
    </row>
    <row r="12200" spans="1:10" x14ac:dyDescent="0.2">
      <c r="A12200" t="s">
        <v>23538</v>
      </c>
      <c r="B12200" t="s">
        <v>36074</v>
      </c>
      <c r="I12200" t="s">
        <v>5</v>
      </c>
      <c r="J12200">
        <v>500.04</v>
      </c>
    </row>
    <row r="12201" spans="1:10" x14ac:dyDescent="0.2">
      <c r="A12201" t="s">
        <v>12278</v>
      </c>
      <c r="B12201" t="s">
        <v>36075</v>
      </c>
      <c r="I12201" t="s">
        <v>5</v>
      </c>
      <c r="J12201">
        <v>1536.46</v>
      </c>
    </row>
    <row r="12202" spans="1:10" x14ac:dyDescent="0.2">
      <c r="A12202" t="s">
        <v>12279</v>
      </c>
      <c r="B12202" t="s">
        <v>36075</v>
      </c>
      <c r="I12202" t="s">
        <v>5</v>
      </c>
      <c r="J12202">
        <v>1496.78</v>
      </c>
    </row>
    <row r="12203" spans="1:10" x14ac:dyDescent="0.2">
      <c r="A12203" t="s">
        <v>12280</v>
      </c>
      <c r="B12203" t="s">
        <v>36076</v>
      </c>
      <c r="I12203" t="s">
        <v>5</v>
      </c>
      <c r="J12203">
        <v>1531.75</v>
      </c>
    </row>
    <row r="12204" spans="1:10" x14ac:dyDescent="0.2">
      <c r="A12204" t="s">
        <v>12281</v>
      </c>
      <c r="B12204" t="s">
        <v>36076</v>
      </c>
      <c r="I12204" t="s">
        <v>5</v>
      </c>
      <c r="J12204">
        <v>1492.07</v>
      </c>
    </row>
    <row r="12205" spans="1:10" x14ac:dyDescent="0.2">
      <c r="A12205" t="s">
        <v>12282</v>
      </c>
      <c r="B12205" t="s">
        <v>36077</v>
      </c>
      <c r="I12205" t="s">
        <v>5</v>
      </c>
      <c r="J12205">
        <v>1775.55</v>
      </c>
    </row>
    <row r="12206" spans="1:10" x14ac:dyDescent="0.2">
      <c r="A12206" t="s">
        <v>12283</v>
      </c>
      <c r="B12206" t="s">
        <v>36077</v>
      </c>
      <c r="I12206" t="s">
        <v>5</v>
      </c>
      <c r="J12206">
        <v>1732.56</v>
      </c>
    </row>
    <row r="12207" spans="1:10" x14ac:dyDescent="0.2">
      <c r="A12207" t="s">
        <v>12284</v>
      </c>
      <c r="B12207" t="s">
        <v>36078</v>
      </c>
      <c r="I12207" t="s">
        <v>5</v>
      </c>
      <c r="J12207">
        <v>1766.8</v>
      </c>
    </row>
    <row r="12208" spans="1:10" x14ac:dyDescent="0.2">
      <c r="A12208" t="s">
        <v>12285</v>
      </c>
      <c r="B12208" t="s">
        <v>36078</v>
      </c>
      <c r="I12208" t="s">
        <v>5</v>
      </c>
      <c r="J12208">
        <v>1723.82</v>
      </c>
    </row>
    <row r="12209" spans="1:10" x14ac:dyDescent="0.2">
      <c r="A12209" t="s">
        <v>12286</v>
      </c>
      <c r="B12209" t="s">
        <v>36079</v>
      </c>
      <c r="I12209" t="s">
        <v>5</v>
      </c>
      <c r="J12209">
        <v>1758.07</v>
      </c>
    </row>
    <row r="12210" spans="1:10" x14ac:dyDescent="0.2">
      <c r="A12210" t="s">
        <v>12287</v>
      </c>
      <c r="B12210" t="s">
        <v>36079</v>
      </c>
      <c r="I12210" t="s">
        <v>5</v>
      </c>
      <c r="J12210">
        <v>1715.09</v>
      </c>
    </row>
    <row r="12211" spans="1:10" x14ac:dyDescent="0.2">
      <c r="A12211" t="s">
        <v>12288</v>
      </c>
      <c r="B12211" t="s">
        <v>36080</v>
      </c>
      <c r="I12211" t="s">
        <v>5</v>
      </c>
      <c r="J12211">
        <v>3051.12</v>
      </c>
    </row>
    <row r="12212" spans="1:10" x14ac:dyDescent="0.2">
      <c r="A12212" t="s">
        <v>12289</v>
      </c>
      <c r="B12212" t="s">
        <v>36080</v>
      </c>
      <c r="I12212" t="s">
        <v>5</v>
      </c>
      <c r="J12212">
        <v>2971.77</v>
      </c>
    </row>
    <row r="12213" spans="1:10" x14ac:dyDescent="0.2">
      <c r="A12213" t="s">
        <v>12290</v>
      </c>
      <c r="B12213" t="s">
        <v>36081</v>
      </c>
      <c r="I12213" t="s">
        <v>5</v>
      </c>
      <c r="J12213">
        <v>3068.57</v>
      </c>
    </row>
    <row r="12214" spans="1:10" x14ac:dyDescent="0.2">
      <c r="A12214" t="s">
        <v>12291</v>
      </c>
      <c r="B12214" t="s">
        <v>36081</v>
      </c>
      <c r="I12214" t="s">
        <v>5</v>
      </c>
      <c r="J12214">
        <v>2989.22</v>
      </c>
    </row>
    <row r="12215" spans="1:10" x14ac:dyDescent="0.2">
      <c r="A12215" t="s">
        <v>12292</v>
      </c>
      <c r="B12215" t="s">
        <v>36082</v>
      </c>
      <c r="I12215" t="s">
        <v>5</v>
      </c>
      <c r="J12215">
        <v>3663.28</v>
      </c>
    </row>
    <row r="12216" spans="1:10" x14ac:dyDescent="0.2">
      <c r="A12216" t="s">
        <v>12293</v>
      </c>
      <c r="B12216" t="s">
        <v>36082</v>
      </c>
      <c r="I12216" t="s">
        <v>5</v>
      </c>
      <c r="J12216">
        <v>3577.32</v>
      </c>
    </row>
    <row r="12217" spans="1:10" x14ac:dyDescent="0.2">
      <c r="A12217" t="s">
        <v>12294</v>
      </c>
      <c r="B12217" t="s">
        <v>36083</v>
      </c>
      <c r="I12217" t="s">
        <v>5</v>
      </c>
      <c r="J12217">
        <v>1166.33</v>
      </c>
    </row>
    <row r="12218" spans="1:10" x14ac:dyDescent="0.2">
      <c r="A12218" t="s">
        <v>12295</v>
      </c>
      <c r="B12218" t="s">
        <v>36083</v>
      </c>
      <c r="I12218" t="s">
        <v>5</v>
      </c>
      <c r="J12218">
        <v>1139.8800000000001</v>
      </c>
    </row>
    <row r="12219" spans="1:10" x14ac:dyDescent="0.2">
      <c r="A12219" t="s">
        <v>12296</v>
      </c>
      <c r="B12219" t="s">
        <v>36084</v>
      </c>
      <c r="I12219" t="s">
        <v>5</v>
      </c>
      <c r="J12219">
        <v>1166.33</v>
      </c>
    </row>
    <row r="12220" spans="1:10" x14ac:dyDescent="0.2">
      <c r="A12220" t="s">
        <v>12297</v>
      </c>
      <c r="B12220" t="s">
        <v>36084</v>
      </c>
      <c r="I12220" t="s">
        <v>5</v>
      </c>
      <c r="J12220">
        <v>1139.8800000000001</v>
      </c>
    </row>
    <row r="12221" spans="1:10" x14ac:dyDescent="0.2">
      <c r="A12221" t="s">
        <v>12298</v>
      </c>
      <c r="B12221" t="s">
        <v>36085</v>
      </c>
      <c r="I12221" t="s">
        <v>5</v>
      </c>
      <c r="J12221">
        <v>1361.5</v>
      </c>
    </row>
    <row r="12222" spans="1:10" x14ac:dyDescent="0.2">
      <c r="A12222" t="s">
        <v>12299</v>
      </c>
      <c r="B12222" t="s">
        <v>36085</v>
      </c>
      <c r="I12222" t="s">
        <v>5</v>
      </c>
      <c r="J12222">
        <v>1321.82</v>
      </c>
    </row>
    <row r="12223" spans="1:10" x14ac:dyDescent="0.2">
      <c r="A12223" t="s">
        <v>12300</v>
      </c>
      <c r="B12223" t="s">
        <v>36086</v>
      </c>
      <c r="I12223" t="s">
        <v>5</v>
      </c>
      <c r="J12223">
        <v>1383.3</v>
      </c>
    </row>
    <row r="12224" spans="1:10" x14ac:dyDescent="0.2">
      <c r="A12224" t="s">
        <v>12301</v>
      </c>
      <c r="B12224" t="s">
        <v>36086</v>
      </c>
      <c r="I12224" t="s">
        <v>5</v>
      </c>
      <c r="J12224">
        <v>1343.63</v>
      </c>
    </row>
    <row r="12225" spans="1:10" x14ac:dyDescent="0.2">
      <c r="A12225" t="s">
        <v>12302</v>
      </c>
      <c r="B12225" t="s">
        <v>36087</v>
      </c>
      <c r="I12225" t="s">
        <v>5</v>
      </c>
      <c r="J12225">
        <v>1346.71</v>
      </c>
    </row>
    <row r="12226" spans="1:10" x14ac:dyDescent="0.2">
      <c r="A12226" t="s">
        <v>12303</v>
      </c>
      <c r="B12226" t="s">
        <v>36087</v>
      </c>
      <c r="I12226" t="s">
        <v>5</v>
      </c>
      <c r="J12226">
        <v>1307.04</v>
      </c>
    </row>
    <row r="12227" spans="1:10" x14ac:dyDescent="0.2">
      <c r="A12227" t="s">
        <v>12304</v>
      </c>
      <c r="B12227" t="s">
        <v>36088</v>
      </c>
      <c r="I12227" t="s">
        <v>5</v>
      </c>
      <c r="J12227">
        <v>1587.42</v>
      </c>
    </row>
    <row r="12228" spans="1:10" x14ac:dyDescent="0.2">
      <c r="A12228" t="s">
        <v>12305</v>
      </c>
      <c r="B12228" t="s">
        <v>36088</v>
      </c>
      <c r="I12228" t="s">
        <v>5</v>
      </c>
      <c r="J12228">
        <v>1534.52</v>
      </c>
    </row>
    <row r="12229" spans="1:10" x14ac:dyDescent="0.2">
      <c r="A12229" t="s">
        <v>12306</v>
      </c>
      <c r="B12229" t="s">
        <v>36089</v>
      </c>
      <c r="I12229" t="s">
        <v>5</v>
      </c>
      <c r="J12229">
        <v>1562.85</v>
      </c>
    </row>
    <row r="12230" spans="1:10" x14ac:dyDescent="0.2">
      <c r="A12230" t="s">
        <v>12307</v>
      </c>
      <c r="B12230" t="s">
        <v>36089</v>
      </c>
      <c r="I12230" t="s">
        <v>5</v>
      </c>
      <c r="J12230">
        <v>1509.95</v>
      </c>
    </row>
    <row r="12231" spans="1:10" x14ac:dyDescent="0.2">
      <c r="A12231" t="s">
        <v>12308</v>
      </c>
      <c r="B12231" t="s">
        <v>36090</v>
      </c>
      <c r="I12231" t="s">
        <v>5</v>
      </c>
      <c r="J12231">
        <v>3112.83</v>
      </c>
    </row>
    <row r="12232" spans="1:10" x14ac:dyDescent="0.2">
      <c r="A12232" t="s">
        <v>12309</v>
      </c>
      <c r="B12232" t="s">
        <v>36090</v>
      </c>
      <c r="I12232" t="s">
        <v>5</v>
      </c>
      <c r="J12232">
        <v>3013.64</v>
      </c>
    </row>
    <row r="12233" spans="1:10" x14ac:dyDescent="0.2">
      <c r="A12233" t="s">
        <v>12310</v>
      </c>
      <c r="B12233" t="s">
        <v>36091</v>
      </c>
      <c r="I12233" t="s">
        <v>5</v>
      </c>
      <c r="J12233">
        <v>13027.99</v>
      </c>
    </row>
    <row r="12234" spans="1:10" x14ac:dyDescent="0.2">
      <c r="A12234" t="s">
        <v>12311</v>
      </c>
      <c r="B12234" t="s">
        <v>36091</v>
      </c>
      <c r="I12234" t="s">
        <v>5</v>
      </c>
      <c r="J12234">
        <v>12788.72</v>
      </c>
    </row>
    <row r="12235" spans="1:10" x14ac:dyDescent="0.2">
      <c r="A12235" t="s">
        <v>12312</v>
      </c>
      <c r="B12235" t="s">
        <v>36092</v>
      </c>
      <c r="I12235" t="s">
        <v>5</v>
      </c>
      <c r="J12235">
        <v>2266.2399999999998</v>
      </c>
    </row>
    <row r="12236" spans="1:10" x14ac:dyDescent="0.2">
      <c r="A12236" t="s">
        <v>12313</v>
      </c>
      <c r="B12236" t="s">
        <v>36092</v>
      </c>
      <c r="I12236" t="s">
        <v>5</v>
      </c>
      <c r="J12236">
        <v>2193.5</v>
      </c>
    </row>
    <row r="12237" spans="1:10" x14ac:dyDescent="0.2">
      <c r="A12237" t="s">
        <v>12314</v>
      </c>
      <c r="B12237" t="s">
        <v>36093</v>
      </c>
      <c r="I12237" t="s">
        <v>5</v>
      </c>
      <c r="J12237">
        <v>1373.21</v>
      </c>
    </row>
    <row r="12238" spans="1:10" x14ac:dyDescent="0.2">
      <c r="A12238" t="s">
        <v>12315</v>
      </c>
      <c r="B12238" t="s">
        <v>36093</v>
      </c>
      <c r="I12238" t="s">
        <v>5</v>
      </c>
      <c r="J12238">
        <v>1360.61</v>
      </c>
    </row>
    <row r="12239" spans="1:10" x14ac:dyDescent="0.2">
      <c r="A12239" t="s">
        <v>12316</v>
      </c>
      <c r="B12239" t="s">
        <v>36094</v>
      </c>
      <c r="I12239" t="s">
        <v>5</v>
      </c>
      <c r="J12239">
        <v>1088.23</v>
      </c>
    </row>
    <row r="12240" spans="1:10" x14ac:dyDescent="0.2">
      <c r="A12240" t="s">
        <v>12317</v>
      </c>
      <c r="B12240" t="s">
        <v>36094</v>
      </c>
      <c r="I12240" t="s">
        <v>5</v>
      </c>
      <c r="J12240">
        <v>1012.19</v>
      </c>
    </row>
    <row r="12241" spans="1:10" x14ac:dyDescent="0.2">
      <c r="A12241" t="s">
        <v>12318</v>
      </c>
      <c r="B12241" t="s">
        <v>36095</v>
      </c>
      <c r="I12241" t="s">
        <v>5</v>
      </c>
      <c r="J12241">
        <v>1111.31</v>
      </c>
    </row>
    <row r="12242" spans="1:10" x14ac:dyDescent="0.2">
      <c r="A12242" t="s">
        <v>12319</v>
      </c>
      <c r="B12242" t="s">
        <v>36095</v>
      </c>
      <c r="I12242" t="s">
        <v>5</v>
      </c>
      <c r="J12242">
        <v>1035.27</v>
      </c>
    </row>
    <row r="12243" spans="1:10" x14ac:dyDescent="0.2">
      <c r="A12243" t="s">
        <v>12320</v>
      </c>
      <c r="B12243" t="s">
        <v>36096</v>
      </c>
      <c r="I12243" t="s">
        <v>5</v>
      </c>
      <c r="J12243">
        <v>1116.01</v>
      </c>
    </row>
    <row r="12244" spans="1:10" x14ac:dyDescent="0.2">
      <c r="A12244" t="s">
        <v>12321</v>
      </c>
      <c r="B12244" t="s">
        <v>36096</v>
      </c>
      <c r="I12244" t="s">
        <v>5</v>
      </c>
      <c r="J12244">
        <v>1039.96</v>
      </c>
    </row>
    <row r="12245" spans="1:10" x14ac:dyDescent="0.2">
      <c r="A12245" t="s">
        <v>12322</v>
      </c>
      <c r="B12245" t="s">
        <v>36097</v>
      </c>
      <c r="I12245" t="s">
        <v>5</v>
      </c>
      <c r="J12245">
        <v>1120.71</v>
      </c>
    </row>
    <row r="12246" spans="1:10" x14ac:dyDescent="0.2">
      <c r="A12246" t="s">
        <v>12323</v>
      </c>
      <c r="B12246" t="s">
        <v>36097</v>
      </c>
      <c r="I12246" t="s">
        <v>5</v>
      </c>
      <c r="J12246">
        <v>1044.6600000000001</v>
      </c>
    </row>
    <row r="12247" spans="1:10" x14ac:dyDescent="0.2">
      <c r="A12247" t="s">
        <v>12324</v>
      </c>
      <c r="B12247" t="s">
        <v>36098</v>
      </c>
      <c r="I12247" t="s">
        <v>5</v>
      </c>
      <c r="J12247">
        <v>1555.02</v>
      </c>
    </row>
    <row r="12248" spans="1:10" x14ac:dyDescent="0.2">
      <c r="A12248" t="s">
        <v>12325</v>
      </c>
      <c r="B12248" t="s">
        <v>36098</v>
      </c>
      <c r="I12248" t="s">
        <v>5</v>
      </c>
      <c r="J12248">
        <v>1515.35</v>
      </c>
    </row>
    <row r="12249" spans="1:10" x14ac:dyDescent="0.2">
      <c r="A12249" t="s">
        <v>12326</v>
      </c>
      <c r="B12249" t="s">
        <v>36099</v>
      </c>
      <c r="I12249" t="s">
        <v>5</v>
      </c>
      <c r="J12249">
        <v>1164.1400000000001</v>
      </c>
    </row>
    <row r="12250" spans="1:10" x14ac:dyDescent="0.2">
      <c r="A12250" t="s">
        <v>12327</v>
      </c>
      <c r="B12250" t="s">
        <v>36099</v>
      </c>
      <c r="I12250" t="s">
        <v>5</v>
      </c>
      <c r="J12250">
        <v>1117.8499999999999</v>
      </c>
    </row>
    <row r="12251" spans="1:10" x14ac:dyDescent="0.2">
      <c r="A12251" t="s">
        <v>12328</v>
      </c>
      <c r="B12251" t="s">
        <v>36100</v>
      </c>
      <c r="I12251" t="s">
        <v>5</v>
      </c>
      <c r="J12251">
        <v>622.02</v>
      </c>
    </row>
    <row r="12252" spans="1:10" x14ac:dyDescent="0.2">
      <c r="A12252" t="s">
        <v>12329</v>
      </c>
      <c r="B12252" t="s">
        <v>36100</v>
      </c>
      <c r="I12252" t="s">
        <v>5</v>
      </c>
      <c r="J12252">
        <v>582.34</v>
      </c>
    </row>
    <row r="12253" spans="1:10" x14ac:dyDescent="0.2">
      <c r="A12253" t="s">
        <v>12330</v>
      </c>
      <c r="B12253" t="s">
        <v>36101</v>
      </c>
      <c r="I12253" t="s">
        <v>5</v>
      </c>
      <c r="J12253">
        <v>811.76</v>
      </c>
    </row>
    <row r="12254" spans="1:10" x14ac:dyDescent="0.2">
      <c r="A12254" t="s">
        <v>12331</v>
      </c>
      <c r="B12254" t="s">
        <v>36101</v>
      </c>
      <c r="I12254" t="s">
        <v>5</v>
      </c>
      <c r="J12254">
        <v>735.72</v>
      </c>
    </row>
    <row r="12255" spans="1:10" x14ac:dyDescent="0.2">
      <c r="A12255" t="s">
        <v>23539</v>
      </c>
      <c r="B12255" t="s">
        <v>36102</v>
      </c>
      <c r="I12255" t="s">
        <v>5</v>
      </c>
      <c r="J12255">
        <v>1780.87</v>
      </c>
    </row>
    <row r="12256" spans="1:10" x14ac:dyDescent="0.2">
      <c r="A12256" t="s">
        <v>23540</v>
      </c>
      <c r="B12256" t="s">
        <v>36102</v>
      </c>
      <c r="I12256" t="s">
        <v>5</v>
      </c>
      <c r="J12256">
        <v>1725.32</v>
      </c>
    </row>
    <row r="12257" spans="1:10" x14ac:dyDescent="0.2">
      <c r="A12257" t="s">
        <v>12332</v>
      </c>
      <c r="B12257" t="s">
        <v>36103</v>
      </c>
      <c r="I12257" t="s">
        <v>5</v>
      </c>
      <c r="J12257">
        <v>1094.67</v>
      </c>
    </row>
    <row r="12258" spans="1:10" x14ac:dyDescent="0.2">
      <c r="A12258" t="s">
        <v>12333</v>
      </c>
      <c r="B12258" t="s">
        <v>36103</v>
      </c>
      <c r="I12258" t="s">
        <v>5</v>
      </c>
      <c r="J12258">
        <v>1049.57</v>
      </c>
    </row>
    <row r="12259" spans="1:10" x14ac:dyDescent="0.2">
      <c r="A12259" t="s">
        <v>12334</v>
      </c>
      <c r="B12259" t="s">
        <v>36104</v>
      </c>
      <c r="I12259" t="s">
        <v>5</v>
      </c>
      <c r="J12259">
        <v>1116.22</v>
      </c>
    </row>
    <row r="12260" spans="1:10" x14ac:dyDescent="0.2">
      <c r="A12260" t="s">
        <v>12335</v>
      </c>
      <c r="B12260" t="s">
        <v>36104</v>
      </c>
      <c r="I12260" t="s">
        <v>5</v>
      </c>
      <c r="J12260">
        <v>1070.46</v>
      </c>
    </row>
    <row r="12261" spans="1:10" x14ac:dyDescent="0.2">
      <c r="A12261" t="s">
        <v>12336</v>
      </c>
      <c r="B12261" t="s">
        <v>36105</v>
      </c>
      <c r="I12261" t="s">
        <v>5</v>
      </c>
      <c r="J12261">
        <v>1159.77</v>
      </c>
    </row>
    <row r="12262" spans="1:10" x14ac:dyDescent="0.2">
      <c r="A12262" t="s">
        <v>12337</v>
      </c>
      <c r="B12262" t="s">
        <v>36105</v>
      </c>
      <c r="I12262" t="s">
        <v>5</v>
      </c>
      <c r="J12262">
        <v>1113.3499999999999</v>
      </c>
    </row>
    <row r="12263" spans="1:10" x14ac:dyDescent="0.2">
      <c r="A12263" t="s">
        <v>12338</v>
      </c>
      <c r="B12263" t="s">
        <v>36106</v>
      </c>
      <c r="I12263" t="s">
        <v>5</v>
      </c>
      <c r="J12263">
        <v>748.21</v>
      </c>
    </row>
    <row r="12264" spans="1:10" x14ac:dyDescent="0.2">
      <c r="A12264" t="s">
        <v>12339</v>
      </c>
      <c r="B12264" t="s">
        <v>36106</v>
      </c>
      <c r="I12264" t="s">
        <v>5</v>
      </c>
      <c r="J12264">
        <v>708.53</v>
      </c>
    </row>
    <row r="12265" spans="1:10" x14ac:dyDescent="0.2">
      <c r="A12265" t="s">
        <v>12340</v>
      </c>
      <c r="B12265" t="s">
        <v>36107</v>
      </c>
      <c r="I12265" t="s">
        <v>5</v>
      </c>
      <c r="J12265">
        <v>736.7</v>
      </c>
    </row>
    <row r="12266" spans="1:10" x14ac:dyDescent="0.2">
      <c r="A12266" t="s">
        <v>12341</v>
      </c>
      <c r="B12266" t="s">
        <v>36107</v>
      </c>
      <c r="I12266" t="s">
        <v>5</v>
      </c>
      <c r="J12266">
        <v>697.02</v>
      </c>
    </row>
    <row r="12267" spans="1:10" x14ac:dyDescent="0.2">
      <c r="A12267" t="s">
        <v>12342</v>
      </c>
      <c r="B12267" t="s">
        <v>36108</v>
      </c>
      <c r="I12267" t="s">
        <v>5</v>
      </c>
      <c r="J12267">
        <v>732.92</v>
      </c>
    </row>
    <row r="12268" spans="1:10" x14ac:dyDescent="0.2">
      <c r="A12268" t="s">
        <v>12343</v>
      </c>
      <c r="B12268" t="s">
        <v>36108</v>
      </c>
      <c r="I12268" t="s">
        <v>5</v>
      </c>
      <c r="J12268">
        <v>693.25</v>
      </c>
    </row>
    <row r="12269" spans="1:10" x14ac:dyDescent="0.2">
      <c r="A12269" t="s">
        <v>25083</v>
      </c>
      <c r="B12269" t="s">
        <v>36109</v>
      </c>
      <c r="I12269" t="s">
        <v>5</v>
      </c>
      <c r="J12269">
        <v>1267.7</v>
      </c>
    </row>
    <row r="12270" spans="1:10" x14ac:dyDescent="0.2">
      <c r="A12270" t="s">
        <v>25084</v>
      </c>
      <c r="B12270" t="s">
        <v>36109</v>
      </c>
      <c r="I12270" t="s">
        <v>5</v>
      </c>
      <c r="J12270">
        <v>1191.6600000000001</v>
      </c>
    </row>
    <row r="12271" spans="1:10" x14ac:dyDescent="0.2">
      <c r="A12271" t="s">
        <v>25085</v>
      </c>
      <c r="B12271" t="s">
        <v>36110</v>
      </c>
      <c r="I12271" t="s">
        <v>5</v>
      </c>
      <c r="J12271">
        <v>1245.3699999999999</v>
      </c>
    </row>
    <row r="12272" spans="1:10" x14ac:dyDescent="0.2">
      <c r="A12272" t="s">
        <v>25086</v>
      </c>
      <c r="B12272" t="s">
        <v>36110</v>
      </c>
      <c r="I12272" t="s">
        <v>5</v>
      </c>
      <c r="J12272">
        <v>1169.32</v>
      </c>
    </row>
    <row r="12273" spans="1:10" x14ac:dyDescent="0.2">
      <c r="A12273" t="s">
        <v>25087</v>
      </c>
      <c r="B12273" t="s">
        <v>36111</v>
      </c>
      <c r="I12273" t="s">
        <v>5</v>
      </c>
      <c r="J12273">
        <v>1238.51</v>
      </c>
    </row>
    <row r="12274" spans="1:10" x14ac:dyDescent="0.2">
      <c r="A12274" t="s">
        <v>25088</v>
      </c>
      <c r="B12274" t="s">
        <v>36111</v>
      </c>
      <c r="I12274" t="s">
        <v>5</v>
      </c>
      <c r="J12274">
        <v>1162.47</v>
      </c>
    </row>
    <row r="12275" spans="1:10" x14ac:dyDescent="0.2">
      <c r="A12275" t="s">
        <v>25089</v>
      </c>
      <c r="B12275" t="s">
        <v>36112</v>
      </c>
      <c r="I12275" t="s">
        <v>3</v>
      </c>
      <c r="J12275">
        <v>461.38</v>
      </c>
    </row>
    <row r="12276" spans="1:10" x14ac:dyDescent="0.2">
      <c r="A12276" t="s">
        <v>25090</v>
      </c>
      <c r="B12276" t="s">
        <v>36112</v>
      </c>
      <c r="I12276" t="s">
        <v>3</v>
      </c>
      <c r="J12276">
        <v>434.93</v>
      </c>
    </row>
    <row r="12277" spans="1:10" x14ac:dyDescent="0.2">
      <c r="A12277" t="s">
        <v>12344</v>
      </c>
      <c r="B12277" t="s">
        <v>36113</v>
      </c>
      <c r="I12277" t="s">
        <v>3</v>
      </c>
      <c r="J12277">
        <v>2499.3000000000002</v>
      </c>
    </row>
    <row r="12278" spans="1:10" x14ac:dyDescent="0.2">
      <c r="A12278" t="s">
        <v>12345</v>
      </c>
      <c r="B12278" t="s">
        <v>36113</v>
      </c>
      <c r="I12278" t="s">
        <v>3</v>
      </c>
      <c r="J12278">
        <v>2419.9499999999998</v>
      </c>
    </row>
    <row r="12279" spans="1:10" x14ac:dyDescent="0.2">
      <c r="A12279" t="s">
        <v>12346</v>
      </c>
      <c r="B12279" t="s">
        <v>36114</v>
      </c>
      <c r="I12279" t="s">
        <v>5</v>
      </c>
      <c r="J12279">
        <v>1959.04</v>
      </c>
    </row>
    <row r="12280" spans="1:10" x14ac:dyDescent="0.2">
      <c r="A12280" t="s">
        <v>12347</v>
      </c>
      <c r="B12280" t="s">
        <v>36114</v>
      </c>
      <c r="I12280" t="s">
        <v>5</v>
      </c>
      <c r="J12280">
        <v>1838.12</v>
      </c>
    </row>
    <row r="12281" spans="1:10" x14ac:dyDescent="0.2">
      <c r="A12281" t="s">
        <v>12348</v>
      </c>
      <c r="B12281" t="s">
        <v>36115</v>
      </c>
      <c r="I12281" t="s">
        <v>5</v>
      </c>
      <c r="J12281">
        <v>1727.26</v>
      </c>
    </row>
    <row r="12282" spans="1:10" x14ac:dyDescent="0.2">
      <c r="A12282" t="s">
        <v>12349</v>
      </c>
      <c r="B12282" t="s">
        <v>36115</v>
      </c>
      <c r="I12282" t="s">
        <v>5</v>
      </c>
      <c r="J12282">
        <v>1687.58</v>
      </c>
    </row>
    <row r="12283" spans="1:10" x14ac:dyDescent="0.2">
      <c r="A12283" t="s">
        <v>12350</v>
      </c>
      <c r="B12283" t="s">
        <v>36116</v>
      </c>
      <c r="I12283" t="s">
        <v>5</v>
      </c>
      <c r="J12283">
        <v>2000.38</v>
      </c>
    </row>
    <row r="12284" spans="1:10" x14ac:dyDescent="0.2">
      <c r="A12284" t="s">
        <v>12351</v>
      </c>
      <c r="B12284" t="s">
        <v>36116</v>
      </c>
      <c r="I12284" t="s">
        <v>5</v>
      </c>
      <c r="J12284">
        <v>1960.7</v>
      </c>
    </row>
    <row r="12285" spans="1:10" x14ac:dyDescent="0.2">
      <c r="A12285" t="s">
        <v>12352</v>
      </c>
      <c r="B12285" t="s">
        <v>36117</v>
      </c>
      <c r="I12285" t="s">
        <v>5</v>
      </c>
      <c r="J12285">
        <v>2469.79</v>
      </c>
    </row>
    <row r="12286" spans="1:10" x14ac:dyDescent="0.2">
      <c r="A12286" t="s">
        <v>12353</v>
      </c>
      <c r="B12286" t="s">
        <v>36117</v>
      </c>
      <c r="I12286" t="s">
        <v>5</v>
      </c>
      <c r="J12286">
        <v>2423.5</v>
      </c>
    </row>
    <row r="12287" spans="1:10" x14ac:dyDescent="0.2">
      <c r="A12287" t="s">
        <v>12354</v>
      </c>
      <c r="B12287" t="s">
        <v>36118</v>
      </c>
      <c r="I12287" t="s">
        <v>5</v>
      </c>
      <c r="J12287">
        <v>1680.45</v>
      </c>
    </row>
    <row r="12288" spans="1:10" x14ac:dyDescent="0.2">
      <c r="A12288" t="s">
        <v>12355</v>
      </c>
      <c r="B12288" t="s">
        <v>36118</v>
      </c>
      <c r="I12288" t="s">
        <v>5</v>
      </c>
      <c r="J12288">
        <v>1640.77</v>
      </c>
    </row>
    <row r="12289" spans="1:10" x14ac:dyDescent="0.2">
      <c r="A12289" t="s">
        <v>12356</v>
      </c>
      <c r="B12289" t="s">
        <v>36119</v>
      </c>
      <c r="I12289" t="s">
        <v>5</v>
      </c>
      <c r="J12289">
        <v>1206.1400000000001</v>
      </c>
    </row>
    <row r="12290" spans="1:10" x14ac:dyDescent="0.2">
      <c r="A12290" t="s">
        <v>12357</v>
      </c>
      <c r="B12290" t="s">
        <v>36119</v>
      </c>
      <c r="I12290" t="s">
        <v>5</v>
      </c>
      <c r="J12290">
        <v>1173.07</v>
      </c>
    </row>
    <row r="12291" spans="1:10" x14ac:dyDescent="0.2">
      <c r="A12291" t="s">
        <v>12358</v>
      </c>
      <c r="B12291" t="s">
        <v>36120</v>
      </c>
      <c r="I12291" t="s">
        <v>5</v>
      </c>
      <c r="J12291">
        <v>1835.02</v>
      </c>
    </row>
    <row r="12292" spans="1:10" x14ac:dyDescent="0.2">
      <c r="A12292" t="s">
        <v>12359</v>
      </c>
      <c r="B12292" t="s">
        <v>36120</v>
      </c>
      <c r="I12292" t="s">
        <v>5</v>
      </c>
      <c r="J12292">
        <v>1775.51</v>
      </c>
    </row>
    <row r="12293" spans="1:10" x14ac:dyDescent="0.2">
      <c r="A12293" t="s">
        <v>12360</v>
      </c>
      <c r="B12293" t="s">
        <v>36121</v>
      </c>
      <c r="I12293" t="s">
        <v>5</v>
      </c>
      <c r="J12293">
        <v>2466.0700000000002</v>
      </c>
    </row>
    <row r="12294" spans="1:10" x14ac:dyDescent="0.2">
      <c r="A12294" t="s">
        <v>12361</v>
      </c>
      <c r="B12294" t="s">
        <v>36121</v>
      </c>
      <c r="I12294" t="s">
        <v>5</v>
      </c>
      <c r="J12294">
        <v>2419.7800000000002</v>
      </c>
    </row>
    <row r="12295" spans="1:10" x14ac:dyDescent="0.2">
      <c r="A12295" t="s">
        <v>12362</v>
      </c>
      <c r="B12295" t="s">
        <v>36122</v>
      </c>
      <c r="I12295" t="s">
        <v>5</v>
      </c>
      <c r="J12295">
        <v>3192.93</v>
      </c>
    </row>
    <row r="12296" spans="1:10" x14ac:dyDescent="0.2">
      <c r="A12296" t="s">
        <v>12363</v>
      </c>
      <c r="B12296" t="s">
        <v>36122</v>
      </c>
      <c r="I12296" t="s">
        <v>5</v>
      </c>
      <c r="J12296">
        <v>3140.03</v>
      </c>
    </row>
    <row r="12297" spans="1:10" x14ac:dyDescent="0.2">
      <c r="A12297" t="s">
        <v>12364</v>
      </c>
      <c r="B12297" t="s">
        <v>36123</v>
      </c>
      <c r="I12297" t="s">
        <v>5</v>
      </c>
      <c r="J12297">
        <v>3518.5</v>
      </c>
    </row>
    <row r="12298" spans="1:10" x14ac:dyDescent="0.2">
      <c r="A12298" t="s">
        <v>12365</v>
      </c>
      <c r="B12298" t="s">
        <v>36123</v>
      </c>
      <c r="I12298" t="s">
        <v>5</v>
      </c>
      <c r="J12298">
        <v>3485.44</v>
      </c>
    </row>
    <row r="12299" spans="1:10" x14ac:dyDescent="0.2">
      <c r="A12299" t="s">
        <v>12366</v>
      </c>
      <c r="B12299" t="s">
        <v>36124</v>
      </c>
      <c r="I12299" t="s">
        <v>5</v>
      </c>
      <c r="J12299">
        <v>4040.5</v>
      </c>
    </row>
    <row r="12300" spans="1:10" x14ac:dyDescent="0.2">
      <c r="A12300" t="s">
        <v>12367</v>
      </c>
      <c r="B12300" t="s">
        <v>36124</v>
      </c>
      <c r="I12300" t="s">
        <v>5</v>
      </c>
      <c r="J12300">
        <v>4007.44</v>
      </c>
    </row>
    <row r="12301" spans="1:10" x14ac:dyDescent="0.2">
      <c r="A12301" t="s">
        <v>12368</v>
      </c>
      <c r="B12301" t="s">
        <v>36125</v>
      </c>
      <c r="I12301" t="s">
        <v>5</v>
      </c>
      <c r="J12301">
        <v>5053.07</v>
      </c>
    </row>
    <row r="12302" spans="1:10" x14ac:dyDescent="0.2">
      <c r="A12302" t="s">
        <v>12369</v>
      </c>
      <c r="B12302" t="s">
        <v>36125</v>
      </c>
      <c r="I12302" t="s">
        <v>5</v>
      </c>
      <c r="J12302">
        <v>5006.78</v>
      </c>
    </row>
    <row r="12303" spans="1:10" x14ac:dyDescent="0.2">
      <c r="A12303" t="s">
        <v>12370</v>
      </c>
      <c r="B12303" t="s">
        <v>36126</v>
      </c>
      <c r="I12303" t="s">
        <v>5</v>
      </c>
      <c r="J12303">
        <v>7582.1</v>
      </c>
    </row>
    <row r="12304" spans="1:10" x14ac:dyDescent="0.2">
      <c r="A12304" t="s">
        <v>12371</v>
      </c>
      <c r="B12304" t="s">
        <v>36126</v>
      </c>
      <c r="I12304" t="s">
        <v>5</v>
      </c>
      <c r="J12304">
        <v>7529.2</v>
      </c>
    </row>
    <row r="12305" spans="1:10" x14ac:dyDescent="0.2">
      <c r="A12305" t="s">
        <v>12372</v>
      </c>
      <c r="B12305" t="s">
        <v>36127</v>
      </c>
      <c r="I12305" t="s">
        <v>5</v>
      </c>
      <c r="J12305">
        <v>1757.32</v>
      </c>
    </row>
    <row r="12306" spans="1:10" x14ac:dyDescent="0.2">
      <c r="A12306" t="s">
        <v>12373</v>
      </c>
      <c r="B12306" t="s">
        <v>36127</v>
      </c>
      <c r="I12306" t="s">
        <v>5</v>
      </c>
      <c r="J12306">
        <v>1704.42</v>
      </c>
    </row>
    <row r="12307" spans="1:10" x14ac:dyDescent="0.2">
      <c r="A12307" t="s">
        <v>12374</v>
      </c>
      <c r="B12307" t="s">
        <v>36128</v>
      </c>
      <c r="I12307" t="s">
        <v>4</v>
      </c>
      <c r="J12307">
        <v>210.69</v>
      </c>
    </row>
    <row r="12308" spans="1:10" x14ac:dyDescent="0.2">
      <c r="A12308" t="s">
        <v>12375</v>
      </c>
      <c r="B12308" t="s">
        <v>36128</v>
      </c>
      <c r="I12308" t="s">
        <v>4</v>
      </c>
      <c r="J12308">
        <v>193.51</v>
      </c>
    </row>
    <row r="12309" spans="1:10" x14ac:dyDescent="0.2">
      <c r="A12309" t="s">
        <v>12376</v>
      </c>
      <c r="B12309" t="s">
        <v>36129</v>
      </c>
      <c r="I12309" t="s">
        <v>3</v>
      </c>
      <c r="J12309">
        <v>424.82</v>
      </c>
    </row>
    <row r="12310" spans="1:10" x14ac:dyDescent="0.2">
      <c r="A12310" t="s">
        <v>12377</v>
      </c>
      <c r="B12310" t="s">
        <v>36129</v>
      </c>
      <c r="I12310" t="s">
        <v>3</v>
      </c>
      <c r="J12310">
        <v>404.98</v>
      </c>
    </row>
    <row r="12311" spans="1:10" x14ac:dyDescent="0.2">
      <c r="A12311" t="s">
        <v>12378</v>
      </c>
      <c r="B12311" t="s">
        <v>36130</v>
      </c>
      <c r="I12311" t="s">
        <v>3</v>
      </c>
      <c r="J12311">
        <v>642.45000000000005</v>
      </c>
    </row>
    <row r="12312" spans="1:10" x14ac:dyDescent="0.2">
      <c r="A12312" t="s">
        <v>12379</v>
      </c>
      <c r="B12312" t="s">
        <v>36130</v>
      </c>
      <c r="I12312" t="s">
        <v>3</v>
      </c>
      <c r="J12312">
        <v>609.39</v>
      </c>
    </row>
    <row r="12313" spans="1:10" x14ac:dyDescent="0.2">
      <c r="A12313" t="s">
        <v>12380</v>
      </c>
      <c r="B12313" t="s">
        <v>36131</v>
      </c>
      <c r="I12313" t="s">
        <v>5</v>
      </c>
      <c r="J12313">
        <v>230.49</v>
      </c>
    </row>
    <row r="12314" spans="1:10" x14ac:dyDescent="0.2">
      <c r="A12314" t="s">
        <v>12381</v>
      </c>
      <c r="B12314" t="s">
        <v>36131</v>
      </c>
      <c r="I12314" t="s">
        <v>5</v>
      </c>
      <c r="J12314">
        <v>217.27</v>
      </c>
    </row>
    <row r="12315" spans="1:10" x14ac:dyDescent="0.2">
      <c r="A12315" t="s">
        <v>12382</v>
      </c>
      <c r="B12315" t="s">
        <v>36132</v>
      </c>
      <c r="I12315" t="s">
        <v>3</v>
      </c>
      <c r="J12315">
        <v>543.57000000000005</v>
      </c>
    </row>
    <row r="12316" spans="1:10" x14ac:dyDescent="0.2">
      <c r="A12316" t="s">
        <v>12383</v>
      </c>
      <c r="B12316" t="s">
        <v>36132</v>
      </c>
      <c r="I12316" t="s">
        <v>3</v>
      </c>
      <c r="J12316">
        <v>530.34</v>
      </c>
    </row>
    <row r="12317" spans="1:10" x14ac:dyDescent="0.2">
      <c r="A12317" t="s">
        <v>12384</v>
      </c>
      <c r="B12317" t="s">
        <v>36133</v>
      </c>
      <c r="I12317" t="s">
        <v>3</v>
      </c>
      <c r="J12317">
        <v>297.89</v>
      </c>
    </row>
    <row r="12318" spans="1:10" x14ac:dyDescent="0.2">
      <c r="A12318" t="s">
        <v>12385</v>
      </c>
      <c r="B12318" t="s">
        <v>36133</v>
      </c>
      <c r="I12318" t="s">
        <v>3</v>
      </c>
      <c r="J12318">
        <v>272.72000000000003</v>
      </c>
    </row>
    <row r="12319" spans="1:10" x14ac:dyDescent="0.2">
      <c r="A12319" t="s">
        <v>12386</v>
      </c>
      <c r="B12319" t="s">
        <v>36134</v>
      </c>
      <c r="I12319" t="s">
        <v>5</v>
      </c>
      <c r="J12319">
        <v>1620.65</v>
      </c>
    </row>
    <row r="12320" spans="1:10" x14ac:dyDescent="0.2">
      <c r="A12320" t="s">
        <v>12387</v>
      </c>
      <c r="B12320" t="s">
        <v>36134</v>
      </c>
      <c r="I12320" t="s">
        <v>5</v>
      </c>
      <c r="J12320">
        <v>1497.95</v>
      </c>
    </row>
    <row r="12321" spans="1:10" x14ac:dyDescent="0.2">
      <c r="A12321" t="s">
        <v>12388</v>
      </c>
      <c r="B12321" t="s">
        <v>36135</v>
      </c>
      <c r="I12321" t="s">
        <v>5</v>
      </c>
      <c r="J12321">
        <v>2134.75</v>
      </c>
    </row>
    <row r="12322" spans="1:10" x14ac:dyDescent="0.2">
      <c r="A12322" t="s">
        <v>12389</v>
      </c>
      <c r="B12322" t="s">
        <v>36135</v>
      </c>
      <c r="I12322" t="s">
        <v>5</v>
      </c>
      <c r="J12322">
        <v>2048.7800000000002</v>
      </c>
    </row>
    <row r="12323" spans="1:10" x14ac:dyDescent="0.2">
      <c r="A12323" t="s">
        <v>12390</v>
      </c>
      <c r="B12323" t="s">
        <v>36136</v>
      </c>
      <c r="I12323" t="s">
        <v>4</v>
      </c>
      <c r="J12323">
        <v>90.83</v>
      </c>
    </row>
    <row r="12324" spans="1:10" x14ac:dyDescent="0.2">
      <c r="A12324" t="s">
        <v>12391</v>
      </c>
      <c r="B12324" t="s">
        <v>36136</v>
      </c>
      <c r="I12324" t="s">
        <v>4</v>
      </c>
      <c r="J12324">
        <v>84.22</v>
      </c>
    </row>
    <row r="12325" spans="1:10" x14ac:dyDescent="0.2">
      <c r="A12325" t="s">
        <v>12392</v>
      </c>
      <c r="B12325" t="s">
        <v>36137</v>
      </c>
      <c r="I12325" t="s">
        <v>4</v>
      </c>
      <c r="J12325">
        <v>99.16</v>
      </c>
    </row>
    <row r="12326" spans="1:10" x14ac:dyDescent="0.2">
      <c r="A12326" t="s">
        <v>12393</v>
      </c>
      <c r="B12326" t="s">
        <v>36137</v>
      </c>
      <c r="I12326" t="s">
        <v>4</v>
      </c>
      <c r="J12326">
        <v>92.55</v>
      </c>
    </row>
    <row r="12327" spans="1:10" x14ac:dyDescent="0.2">
      <c r="A12327" t="s">
        <v>12394</v>
      </c>
      <c r="B12327" t="s">
        <v>36138</v>
      </c>
      <c r="I12327" t="s">
        <v>4</v>
      </c>
      <c r="J12327">
        <v>107.21</v>
      </c>
    </row>
    <row r="12328" spans="1:10" x14ac:dyDescent="0.2">
      <c r="A12328" t="s">
        <v>12395</v>
      </c>
      <c r="B12328" t="s">
        <v>36138</v>
      </c>
      <c r="I12328" t="s">
        <v>4</v>
      </c>
      <c r="J12328">
        <v>100.6</v>
      </c>
    </row>
    <row r="12329" spans="1:10" x14ac:dyDescent="0.2">
      <c r="A12329" t="s">
        <v>12396</v>
      </c>
      <c r="B12329" t="s">
        <v>36139</v>
      </c>
      <c r="I12329" t="s">
        <v>4</v>
      </c>
      <c r="J12329">
        <v>104.34</v>
      </c>
    </row>
    <row r="12330" spans="1:10" x14ac:dyDescent="0.2">
      <c r="A12330" t="s">
        <v>12397</v>
      </c>
      <c r="B12330" t="s">
        <v>36139</v>
      </c>
      <c r="I12330" t="s">
        <v>4</v>
      </c>
      <c r="J12330">
        <v>99.05</v>
      </c>
    </row>
    <row r="12331" spans="1:10" x14ac:dyDescent="0.2">
      <c r="A12331" t="s">
        <v>12398</v>
      </c>
      <c r="B12331" t="s">
        <v>36140</v>
      </c>
      <c r="I12331" t="s">
        <v>4</v>
      </c>
      <c r="J12331">
        <v>89.2</v>
      </c>
    </row>
    <row r="12332" spans="1:10" x14ac:dyDescent="0.2">
      <c r="A12332" t="s">
        <v>12399</v>
      </c>
      <c r="B12332" t="s">
        <v>36140</v>
      </c>
      <c r="I12332" t="s">
        <v>4</v>
      </c>
      <c r="J12332">
        <v>83.91</v>
      </c>
    </row>
    <row r="12333" spans="1:10" x14ac:dyDescent="0.2">
      <c r="A12333" t="s">
        <v>12400</v>
      </c>
      <c r="B12333" t="s">
        <v>36141</v>
      </c>
      <c r="I12333" t="s">
        <v>4</v>
      </c>
      <c r="J12333">
        <v>42.28</v>
      </c>
    </row>
    <row r="12334" spans="1:10" x14ac:dyDescent="0.2">
      <c r="A12334" t="s">
        <v>12401</v>
      </c>
      <c r="B12334" t="s">
        <v>36141</v>
      </c>
      <c r="I12334" t="s">
        <v>4</v>
      </c>
      <c r="J12334">
        <v>41.02</v>
      </c>
    </row>
    <row r="12335" spans="1:10" x14ac:dyDescent="0.2">
      <c r="A12335" t="s">
        <v>12402</v>
      </c>
      <c r="B12335" t="s">
        <v>21543</v>
      </c>
      <c r="I12335" t="s">
        <v>4</v>
      </c>
      <c r="J12335">
        <v>55.47</v>
      </c>
    </row>
    <row r="12336" spans="1:10" x14ac:dyDescent="0.2">
      <c r="A12336" t="s">
        <v>12403</v>
      </c>
      <c r="B12336" t="s">
        <v>21543</v>
      </c>
      <c r="I12336" t="s">
        <v>4</v>
      </c>
      <c r="J12336">
        <v>53.16</v>
      </c>
    </row>
    <row r="12337" spans="1:10" x14ac:dyDescent="0.2">
      <c r="A12337" t="s">
        <v>12404</v>
      </c>
      <c r="B12337" t="s">
        <v>36142</v>
      </c>
      <c r="I12337" t="s">
        <v>4</v>
      </c>
      <c r="J12337">
        <v>66.56</v>
      </c>
    </row>
    <row r="12338" spans="1:10" x14ac:dyDescent="0.2">
      <c r="A12338" t="s">
        <v>12405</v>
      </c>
      <c r="B12338" t="s">
        <v>36142</v>
      </c>
      <c r="I12338" t="s">
        <v>4</v>
      </c>
      <c r="J12338">
        <v>64.239999999999995</v>
      </c>
    </row>
    <row r="12339" spans="1:10" x14ac:dyDescent="0.2">
      <c r="A12339" t="s">
        <v>12406</v>
      </c>
      <c r="B12339" t="s">
        <v>21544</v>
      </c>
      <c r="I12339" t="s">
        <v>4</v>
      </c>
      <c r="J12339">
        <v>59.41</v>
      </c>
    </row>
    <row r="12340" spans="1:10" x14ac:dyDescent="0.2">
      <c r="A12340" t="s">
        <v>12407</v>
      </c>
      <c r="B12340" t="s">
        <v>21544</v>
      </c>
      <c r="I12340" t="s">
        <v>4</v>
      </c>
      <c r="J12340">
        <v>57.09</v>
      </c>
    </row>
    <row r="12341" spans="1:10" x14ac:dyDescent="0.2">
      <c r="A12341" t="s">
        <v>12408</v>
      </c>
      <c r="B12341" t="s">
        <v>21545</v>
      </c>
      <c r="I12341" t="s">
        <v>4</v>
      </c>
      <c r="J12341">
        <v>12.74</v>
      </c>
    </row>
    <row r="12342" spans="1:10" x14ac:dyDescent="0.2">
      <c r="A12342" t="s">
        <v>12409</v>
      </c>
      <c r="B12342" t="s">
        <v>21545</v>
      </c>
      <c r="I12342" t="s">
        <v>4</v>
      </c>
      <c r="J12342">
        <v>12.24</v>
      </c>
    </row>
    <row r="12343" spans="1:10" x14ac:dyDescent="0.2">
      <c r="A12343" t="s">
        <v>12410</v>
      </c>
      <c r="B12343" t="s">
        <v>36143</v>
      </c>
      <c r="I12343" t="s">
        <v>4</v>
      </c>
      <c r="J12343">
        <v>77.89</v>
      </c>
    </row>
    <row r="12344" spans="1:10" x14ac:dyDescent="0.2">
      <c r="A12344" t="s">
        <v>12411</v>
      </c>
      <c r="B12344" t="s">
        <v>36143</v>
      </c>
      <c r="I12344" t="s">
        <v>4</v>
      </c>
      <c r="J12344">
        <v>71.28</v>
      </c>
    </row>
    <row r="12345" spans="1:10" x14ac:dyDescent="0.2">
      <c r="A12345" t="s">
        <v>12412</v>
      </c>
      <c r="B12345" t="s">
        <v>36144</v>
      </c>
      <c r="I12345" t="s">
        <v>4</v>
      </c>
      <c r="J12345">
        <v>105.95</v>
      </c>
    </row>
    <row r="12346" spans="1:10" x14ac:dyDescent="0.2">
      <c r="A12346" t="s">
        <v>12413</v>
      </c>
      <c r="B12346" t="s">
        <v>36144</v>
      </c>
      <c r="I12346" t="s">
        <v>4</v>
      </c>
      <c r="J12346">
        <v>99.33</v>
      </c>
    </row>
    <row r="12347" spans="1:10" x14ac:dyDescent="0.2">
      <c r="A12347" t="s">
        <v>12414</v>
      </c>
      <c r="B12347" t="s">
        <v>36145</v>
      </c>
      <c r="I12347" t="s">
        <v>3</v>
      </c>
      <c r="J12347">
        <v>1439.72</v>
      </c>
    </row>
    <row r="12348" spans="1:10" x14ac:dyDescent="0.2">
      <c r="A12348" t="s">
        <v>12415</v>
      </c>
      <c r="B12348" t="s">
        <v>36145</v>
      </c>
      <c r="I12348" t="s">
        <v>3</v>
      </c>
      <c r="J12348">
        <v>1421.74</v>
      </c>
    </row>
    <row r="12349" spans="1:10" x14ac:dyDescent="0.2">
      <c r="A12349" t="s">
        <v>12416</v>
      </c>
      <c r="B12349" t="s">
        <v>36146</v>
      </c>
      <c r="I12349" t="s">
        <v>3</v>
      </c>
      <c r="J12349">
        <v>1961.72</v>
      </c>
    </row>
    <row r="12350" spans="1:10" x14ac:dyDescent="0.2">
      <c r="A12350" t="s">
        <v>12417</v>
      </c>
      <c r="B12350" t="s">
        <v>36146</v>
      </c>
      <c r="I12350" t="s">
        <v>3</v>
      </c>
      <c r="J12350">
        <v>1943.74</v>
      </c>
    </row>
    <row r="12351" spans="1:10" x14ac:dyDescent="0.2">
      <c r="A12351" t="s">
        <v>12418</v>
      </c>
      <c r="B12351" t="s">
        <v>36147</v>
      </c>
      <c r="I12351" t="s">
        <v>3</v>
      </c>
      <c r="J12351">
        <v>1700.72</v>
      </c>
    </row>
    <row r="12352" spans="1:10" x14ac:dyDescent="0.2">
      <c r="A12352" t="s">
        <v>12419</v>
      </c>
      <c r="B12352" t="s">
        <v>36147</v>
      </c>
      <c r="I12352" t="s">
        <v>3</v>
      </c>
      <c r="J12352">
        <v>1682.74</v>
      </c>
    </row>
    <row r="12353" spans="1:10" x14ac:dyDescent="0.2">
      <c r="A12353" t="s">
        <v>12420</v>
      </c>
      <c r="B12353" t="s">
        <v>36148</v>
      </c>
      <c r="I12353" t="s">
        <v>3</v>
      </c>
      <c r="J12353">
        <v>1935.97</v>
      </c>
    </row>
    <row r="12354" spans="1:10" x14ac:dyDescent="0.2">
      <c r="A12354" t="s">
        <v>12421</v>
      </c>
      <c r="B12354" t="s">
        <v>36148</v>
      </c>
      <c r="I12354" t="s">
        <v>3</v>
      </c>
      <c r="J12354">
        <v>1921.42</v>
      </c>
    </row>
    <row r="12355" spans="1:10" x14ac:dyDescent="0.2">
      <c r="A12355" t="s">
        <v>12422</v>
      </c>
      <c r="B12355" t="s">
        <v>36149</v>
      </c>
      <c r="I12355" t="s">
        <v>3</v>
      </c>
      <c r="J12355">
        <v>1283.47</v>
      </c>
    </row>
    <row r="12356" spans="1:10" x14ac:dyDescent="0.2">
      <c r="A12356" t="s">
        <v>12423</v>
      </c>
      <c r="B12356" t="s">
        <v>36149</v>
      </c>
      <c r="I12356" t="s">
        <v>3</v>
      </c>
      <c r="J12356">
        <v>1268.92</v>
      </c>
    </row>
    <row r="12357" spans="1:10" x14ac:dyDescent="0.2">
      <c r="A12357" t="s">
        <v>12424</v>
      </c>
      <c r="B12357" t="s">
        <v>36150</v>
      </c>
      <c r="I12357" t="s">
        <v>3</v>
      </c>
      <c r="J12357">
        <v>1876.53</v>
      </c>
    </row>
    <row r="12358" spans="1:10" x14ac:dyDescent="0.2">
      <c r="A12358" t="s">
        <v>12425</v>
      </c>
      <c r="B12358" t="s">
        <v>36151</v>
      </c>
      <c r="I12358" t="s">
        <v>3</v>
      </c>
      <c r="J12358">
        <v>1869.92</v>
      </c>
    </row>
    <row r="12359" spans="1:10" x14ac:dyDescent="0.2">
      <c r="A12359" t="s">
        <v>12426</v>
      </c>
      <c r="B12359" t="s">
        <v>36152</v>
      </c>
      <c r="I12359" t="s">
        <v>3</v>
      </c>
      <c r="J12359">
        <v>1211.6400000000001</v>
      </c>
    </row>
    <row r="12360" spans="1:10" x14ac:dyDescent="0.2">
      <c r="A12360" t="s">
        <v>12427</v>
      </c>
      <c r="B12360" t="s">
        <v>36152</v>
      </c>
      <c r="I12360" t="s">
        <v>3</v>
      </c>
      <c r="J12360">
        <v>1206.69</v>
      </c>
    </row>
    <row r="12361" spans="1:10" x14ac:dyDescent="0.2">
      <c r="A12361" t="s">
        <v>12428</v>
      </c>
      <c r="B12361" t="s">
        <v>36153</v>
      </c>
      <c r="I12361" t="s">
        <v>3</v>
      </c>
      <c r="J12361">
        <v>2536.39</v>
      </c>
    </row>
    <row r="12362" spans="1:10" x14ac:dyDescent="0.2">
      <c r="A12362" t="s">
        <v>12429</v>
      </c>
      <c r="B12362" t="s">
        <v>36153</v>
      </c>
      <c r="I12362" t="s">
        <v>3</v>
      </c>
      <c r="J12362">
        <v>2382.63</v>
      </c>
    </row>
    <row r="12363" spans="1:10" x14ac:dyDescent="0.2">
      <c r="A12363" t="s">
        <v>12430</v>
      </c>
      <c r="B12363" t="s">
        <v>36154</v>
      </c>
      <c r="I12363" t="s">
        <v>3</v>
      </c>
      <c r="J12363">
        <v>615.80999999999995</v>
      </c>
    </row>
    <row r="12364" spans="1:10" x14ac:dyDescent="0.2">
      <c r="A12364" t="s">
        <v>12431</v>
      </c>
      <c r="B12364" t="s">
        <v>36154</v>
      </c>
      <c r="I12364" t="s">
        <v>3</v>
      </c>
      <c r="J12364">
        <v>597.27</v>
      </c>
    </row>
    <row r="12365" spans="1:10" x14ac:dyDescent="0.2">
      <c r="A12365" t="s">
        <v>12432</v>
      </c>
      <c r="B12365" t="s">
        <v>21546</v>
      </c>
      <c r="I12365" t="s">
        <v>4</v>
      </c>
      <c r="J12365">
        <v>19</v>
      </c>
    </row>
    <row r="12366" spans="1:10" x14ac:dyDescent="0.2">
      <c r="A12366" t="s">
        <v>12433</v>
      </c>
      <c r="B12366" t="s">
        <v>21546</v>
      </c>
      <c r="I12366" t="s">
        <v>4</v>
      </c>
      <c r="J12366">
        <v>19</v>
      </c>
    </row>
    <row r="12367" spans="1:10" x14ac:dyDescent="0.2">
      <c r="A12367" t="s">
        <v>12434</v>
      </c>
      <c r="B12367" t="s">
        <v>21547</v>
      </c>
      <c r="I12367" t="s">
        <v>4</v>
      </c>
      <c r="J12367">
        <v>30.9</v>
      </c>
    </row>
    <row r="12368" spans="1:10" x14ac:dyDescent="0.2">
      <c r="A12368" t="s">
        <v>12435</v>
      </c>
      <c r="B12368" t="s">
        <v>21547</v>
      </c>
      <c r="I12368" t="s">
        <v>4</v>
      </c>
      <c r="J12368">
        <v>30.9</v>
      </c>
    </row>
    <row r="12369" spans="1:10" x14ac:dyDescent="0.2">
      <c r="A12369" t="s">
        <v>12436</v>
      </c>
      <c r="B12369" t="s">
        <v>21548</v>
      </c>
      <c r="I12369" t="s">
        <v>4</v>
      </c>
      <c r="J12369">
        <v>42.23</v>
      </c>
    </row>
    <row r="12370" spans="1:10" x14ac:dyDescent="0.2">
      <c r="A12370" t="s">
        <v>12437</v>
      </c>
      <c r="B12370" t="s">
        <v>21548</v>
      </c>
      <c r="I12370" t="s">
        <v>4</v>
      </c>
      <c r="J12370">
        <v>42.23</v>
      </c>
    </row>
    <row r="12371" spans="1:10" x14ac:dyDescent="0.2">
      <c r="A12371" t="s">
        <v>12438</v>
      </c>
      <c r="B12371" t="s">
        <v>21549</v>
      </c>
      <c r="I12371" t="s">
        <v>3</v>
      </c>
      <c r="J12371">
        <v>21.6</v>
      </c>
    </row>
    <row r="12372" spans="1:10" x14ac:dyDescent="0.2">
      <c r="A12372" t="s">
        <v>12439</v>
      </c>
      <c r="B12372" t="s">
        <v>21549</v>
      </c>
      <c r="I12372" t="s">
        <v>3</v>
      </c>
      <c r="J12372">
        <v>21.6</v>
      </c>
    </row>
    <row r="12373" spans="1:10" x14ac:dyDescent="0.2">
      <c r="A12373" t="s">
        <v>12440</v>
      </c>
      <c r="B12373" t="s">
        <v>21550</v>
      </c>
      <c r="I12373" t="s">
        <v>3</v>
      </c>
      <c r="J12373">
        <v>42.01</v>
      </c>
    </row>
    <row r="12374" spans="1:10" x14ac:dyDescent="0.2">
      <c r="A12374" t="s">
        <v>12441</v>
      </c>
      <c r="B12374" t="s">
        <v>21550</v>
      </c>
      <c r="I12374" t="s">
        <v>3</v>
      </c>
      <c r="J12374">
        <v>42.01</v>
      </c>
    </row>
    <row r="12375" spans="1:10" x14ac:dyDescent="0.2">
      <c r="A12375" t="s">
        <v>12442</v>
      </c>
      <c r="B12375" t="s">
        <v>21551</v>
      </c>
      <c r="I12375" t="s">
        <v>3</v>
      </c>
      <c r="J12375">
        <v>52.31</v>
      </c>
    </row>
    <row r="12376" spans="1:10" x14ac:dyDescent="0.2">
      <c r="A12376" t="s">
        <v>12443</v>
      </c>
      <c r="B12376" t="s">
        <v>21551</v>
      </c>
      <c r="I12376" t="s">
        <v>3</v>
      </c>
      <c r="J12376">
        <v>52.31</v>
      </c>
    </row>
    <row r="12377" spans="1:10" x14ac:dyDescent="0.2">
      <c r="A12377" t="s">
        <v>12444</v>
      </c>
      <c r="B12377" t="s">
        <v>21552</v>
      </c>
      <c r="I12377" t="s">
        <v>3</v>
      </c>
      <c r="J12377">
        <v>68.260000000000005</v>
      </c>
    </row>
    <row r="12378" spans="1:10" x14ac:dyDescent="0.2">
      <c r="A12378" t="s">
        <v>12445</v>
      </c>
      <c r="B12378" t="s">
        <v>21552</v>
      </c>
      <c r="I12378" t="s">
        <v>3</v>
      </c>
      <c r="J12378">
        <v>68.260000000000005</v>
      </c>
    </row>
    <row r="12379" spans="1:10" x14ac:dyDescent="0.2">
      <c r="A12379" t="s">
        <v>12446</v>
      </c>
      <c r="B12379" t="s">
        <v>21553</v>
      </c>
      <c r="I12379" t="s">
        <v>3</v>
      </c>
      <c r="J12379">
        <v>98.9</v>
      </c>
    </row>
    <row r="12380" spans="1:10" x14ac:dyDescent="0.2">
      <c r="A12380" t="s">
        <v>12447</v>
      </c>
      <c r="B12380" t="s">
        <v>21553</v>
      </c>
      <c r="I12380" t="s">
        <v>3</v>
      </c>
      <c r="J12380">
        <v>98.9</v>
      </c>
    </row>
    <row r="12381" spans="1:10" x14ac:dyDescent="0.2">
      <c r="A12381" t="s">
        <v>12448</v>
      </c>
      <c r="B12381" t="s">
        <v>21554</v>
      </c>
      <c r="I12381" t="s">
        <v>3</v>
      </c>
      <c r="J12381">
        <v>45.96</v>
      </c>
    </row>
    <row r="12382" spans="1:10" x14ac:dyDescent="0.2">
      <c r="A12382" t="s">
        <v>12449</v>
      </c>
      <c r="B12382" t="s">
        <v>21554</v>
      </c>
      <c r="I12382" t="s">
        <v>3</v>
      </c>
      <c r="J12382">
        <v>45.96</v>
      </c>
    </row>
    <row r="12383" spans="1:10" x14ac:dyDescent="0.2">
      <c r="A12383" t="s">
        <v>12450</v>
      </c>
      <c r="B12383" t="s">
        <v>21555</v>
      </c>
      <c r="I12383" t="s">
        <v>3</v>
      </c>
      <c r="J12383">
        <v>69.47</v>
      </c>
    </row>
    <row r="12384" spans="1:10" x14ac:dyDescent="0.2">
      <c r="A12384" t="s">
        <v>12451</v>
      </c>
      <c r="B12384" t="s">
        <v>21555</v>
      </c>
      <c r="I12384" t="s">
        <v>3</v>
      </c>
      <c r="J12384">
        <v>69.47</v>
      </c>
    </row>
    <row r="12385" spans="1:10" x14ac:dyDescent="0.2">
      <c r="A12385" t="s">
        <v>12452</v>
      </c>
      <c r="B12385" t="s">
        <v>36155</v>
      </c>
      <c r="I12385" t="s">
        <v>5</v>
      </c>
      <c r="J12385">
        <v>36.06</v>
      </c>
    </row>
    <row r="12386" spans="1:10" x14ac:dyDescent="0.2">
      <c r="A12386" t="s">
        <v>12453</v>
      </c>
      <c r="B12386" t="s">
        <v>36155</v>
      </c>
      <c r="I12386" t="s">
        <v>5</v>
      </c>
      <c r="J12386">
        <v>36.06</v>
      </c>
    </row>
    <row r="12387" spans="1:10" x14ac:dyDescent="0.2">
      <c r="A12387" t="s">
        <v>12454</v>
      </c>
      <c r="B12387" t="s">
        <v>36156</v>
      </c>
      <c r="I12387" t="s">
        <v>4</v>
      </c>
      <c r="J12387">
        <v>16.61</v>
      </c>
    </row>
    <row r="12388" spans="1:10" x14ac:dyDescent="0.2">
      <c r="A12388" t="s">
        <v>12455</v>
      </c>
      <c r="B12388" t="s">
        <v>36156</v>
      </c>
      <c r="I12388" t="s">
        <v>4</v>
      </c>
      <c r="J12388">
        <v>16.61</v>
      </c>
    </row>
    <row r="12389" spans="1:10" x14ac:dyDescent="0.2">
      <c r="A12389" t="s">
        <v>12456</v>
      </c>
      <c r="B12389" t="s">
        <v>36157</v>
      </c>
      <c r="I12389" t="s">
        <v>4</v>
      </c>
      <c r="J12389">
        <v>30.8</v>
      </c>
    </row>
    <row r="12390" spans="1:10" x14ac:dyDescent="0.2">
      <c r="A12390" t="s">
        <v>12457</v>
      </c>
      <c r="B12390" t="s">
        <v>36157</v>
      </c>
      <c r="I12390" t="s">
        <v>4</v>
      </c>
      <c r="J12390">
        <v>30.8</v>
      </c>
    </row>
    <row r="12391" spans="1:10" x14ac:dyDescent="0.2">
      <c r="A12391" t="s">
        <v>21556</v>
      </c>
      <c r="B12391" t="s">
        <v>36158</v>
      </c>
      <c r="I12391" t="s">
        <v>4</v>
      </c>
      <c r="J12391">
        <v>68.58</v>
      </c>
    </row>
    <row r="12392" spans="1:10" x14ac:dyDescent="0.2">
      <c r="A12392" t="s">
        <v>21557</v>
      </c>
      <c r="B12392" t="s">
        <v>36158</v>
      </c>
      <c r="I12392" t="s">
        <v>4</v>
      </c>
      <c r="J12392">
        <v>68.58</v>
      </c>
    </row>
    <row r="12393" spans="1:10" x14ac:dyDescent="0.2">
      <c r="A12393" t="s">
        <v>12458</v>
      </c>
      <c r="B12393" t="s">
        <v>36159</v>
      </c>
      <c r="I12393" t="s">
        <v>4</v>
      </c>
      <c r="J12393">
        <v>96.7</v>
      </c>
    </row>
    <row r="12394" spans="1:10" x14ac:dyDescent="0.2">
      <c r="A12394" t="s">
        <v>12459</v>
      </c>
      <c r="B12394" t="s">
        <v>36159</v>
      </c>
      <c r="I12394" t="s">
        <v>4</v>
      </c>
      <c r="J12394">
        <v>96.7</v>
      </c>
    </row>
    <row r="12395" spans="1:10" x14ac:dyDescent="0.2">
      <c r="A12395" t="s">
        <v>27876</v>
      </c>
      <c r="B12395" t="s">
        <v>36160</v>
      </c>
      <c r="I12395" t="s">
        <v>5</v>
      </c>
      <c r="J12395">
        <v>111.04</v>
      </c>
    </row>
    <row r="12396" spans="1:10" x14ac:dyDescent="0.2">
      <c r="A12396" t="s">
        <v>27877</v>
      </c>
      <c r="B12396" t="s">
        <v>36160</v>
      </c>
      <c r="I12396" t="s">
        <v>5</v>
      </c>
      <c r="J12396">
        <v>111.04</v>
      </c>
    </row>
    <row r="12397" spans="1:10" x14ac:dyDescent="0.2">
      <c r="A12397" t="s">
        <v>27878</v>
      </c>
      <c r="B12397" t="s">
        <v>36161</v>
      </c>
      <c r="I12397" t="s">
        <v>5</v>
      </c>
      <c r="J12397">
        <v>95.46</v>
      </c>
    </row>
    <row r="12398" spans="1:10" x14ac:dyDescent="0.2">
      <c r="A12398" t="s">
        <v>27879</v>
      </c>
      <c r="B12398" t="s">
        <v>36161</v>
      </c>
      <c r="I12398" t="s">
        <v>5</v>
      </c>
      <c r="J12398">
        <v>95.46</v>
      </c>
    </row>
    <row r="12399" spans="1:10" x14ac:dyDescent="0.2">
      <c r="A12399" t="s">
        <v>27880</v>
      </c>
      <c r="B12399" t="s">
        <v>36162</v>
      </c>
      <c r="I12399" t="s">
        <v>5</v>
      </c>
      <c r="J12399">
        <v>92.07</v>
      </c>
    </row>
    <row r="12400" spans="1:10" x14ac:dyDescent="0.2">
      <c r="A12400" t="s">
        <v>27881</v>
      </c>
      <c r="B12400" t="s">
        <v>36162</v>
      </c>
      <c r="I12400" t="s">
        <v>5</v>
      </c>
      <c r="J12400">
        <v>92.07</v>
      </c>
    </row>
    <row r="12401" spans="1:10" x14ac:dyDescent="0.2">
      <c r="A12401" t="s">
        <v>27882</v>
      </c>
      <c r="B12401" t="s">
        <v>36163</v>
      </c>
      <c r="I12401" t="s">
        <v>5</v>
      </c>
      <c r="J12401">
        <v>347.27</v>
      </c>
    </row>
    <row r="12402" spans="1:10" x14ac:dyDescent="0.2">
      <c r="A12402" t="s">
        <v>27883</v>
      </c>
      <c r="B12402" t="s">
        <v>36163</v>
      </c>
      <c r="I12402" t="s">
        <v>5</v>
      </c>
      <c r="J12402">
        <v>347.27</v>
      </c>
    </row>
    <row r="12403" spans="1:10" x14ac:dyDescent="0.2">
      <c r="A12403" t="s">
        <v>27884</v>
      </c>
      <c r="B12403" t="s">
        <v>36164</v>
      </c>
      <c r="I12403" t="s">
        <v>5</v>
      </c>
      <c r="J12403">
        <v>242.38</v>
      </c>
    </row>
    <row r="12404" spans="1:10" x14ac:dyDescent="0.2">
      <c r="A12404" t="s">
        <v>27885</v>
      </c>
      <c r="B12404" t="s">
        <v>36164</v>
      </c>
      <c r="I12404" t="s">
        <v>5</v>
      </c>
      <c r="J12404">
        <v>242.38</v>
      </c>
    </row>
    <row r="12405" spans="1:10" x14ac:dyDescent="0.2">
      <c r="A12405" t="s">
        <v>12460</v>
      </c>
      <c r="B12405" t="s">
        <v>36165</v>
      </c>
      <c r="I12405" t="s">
        <v>5</v>
      </c>
      <c r="J12405">
        <v>55.32</v>
      </c>
    </row>
    <row r="12406" spans="1:10" x14ac:dyDescent="0.2">
      <c r="A12406" t="s">
        <v>12461</v>
      </c>
      <c r="B12406" t="s">
        <v>36165</v>
      </c>
      <c r="I12406" t="s">
        <v>5</v>
      </c>
      <c r="J12406">
        <v>55.32</v>
      </c>
    </row>
    <row r="12407" spans="1:10" x14ac:dyDescent="0.2">
      <c r="A12407" t="s">
        <v>27886</v>
      </c>
      <c r="B12407" t="s">
        <v>36166</v>
      </c>
      <c r="I12407" t="s">
        <v>5</v>
      </c>
      <c r="J12407">
        <v>76.95</v>
      </c>
    </row>
    <row r="12408" spans="1:10" x14ac:dyDescent="0.2">
      <c r="A12408" t="s">
        <v>27887</v>
      </c>
      <c r="B12408" t="s">
        <v>36166</v>
      </c>
      <c r="I12408" t="s">
        <v>5</v>
      </c>
      <c r="J12408">
        <v>76.95</v>
      </c>
    </row>
    <row r="12409" spans="1:10" x14ac:dyDescent="0.2">
      <c r="A12409" t="s">
        <v>12462</v>
      </c>
      <c r="B12409" t="s">
        <v>36167</v>
      </c>
      <c r="I12409" t="s">
        <v>5</v>
      </c>
      <c r="J12409">
        <v>118.81</v>
      </c>
    </row>
    <row r="12410" spans="1:10" x14ac:dyDescent="0.2">
      <c r="A12410" t="s">
        <v>12463</v>
      </c>
      <c r="B12410" t="s">
        <v>36167</v>
      </c>
      <c r="I12410" t="s">
        <v>5</v>
      </c>
      <c r="J12410">
        <v>118.81</v>
      </c>
    </row>
    <row r="12411" spans="1:10" x14ac:dyDescent="0.2">
      <c r="A12411" t="s">
        <v>25091</v>
      </c>
      <c r="B12411" t="s">
        <v>36168</v>
      </c>
      <c r="I12411" t="s">
        <v>5</v>
      </c>
      <c r="J12411">
        <v>282.33</v>
      </c>
    </row>
    <row r="12412" spans="1:10" x14ac:dyDescent="0.2">
      <c r="A12412" t="s">
        <v>25092</v>
      </c>
      <c r="B12412" t="s">
        <v>36168</v>
      </c>
      <c r="I12412" t="s">
        <v>5</v>
      </c>
      <c r="J12412">
        <v>282.33</v>
      </c>
    </row>
    <row r="12413" spans="1:10" x14ac:dyDescent="0.2">
      <c r="A12413" t="s">
        <v>27888</v>
      </c>
      <c r="B12413" t="s">
        <v>36169</v>
      </c>
      <c r="I12413" t="s">
        <v>5</v>
      </c>
      <c r="J12413">
        <v>67.680000000000007</v>
      </c>
    </row>
    <row r="12414" spans="1:10" x14ac:dyDescent="0.2">
      <c r="A12414" t="s">
        <v>27889</v>
      </c>
      <c r="B12414" t="s">
        <v>36169</v>
      </c>
      <c r="I12414" t="s">
        <v>5</v>
      </c>
      <c r="J12414">
        <v>67.680000000000007</v>
      </c>
    </row>
    <row r="12415" spans="1:10" x14ac:dyDescent="0.2">
      <c r="A12415" t="s">
        <v>12464</v>
      </c>
      <c r="B12415" t="s">
        <v>36170</v>
      </c>
      <c r="I12415" t="s">
        <v>5</v>
      </c>
      <c r="J12415">
        <v>54.28</v>
      </c>
    </row>
    <row r="12416" spans="1:10" x14ac:dyDescent="0.2">
      <c r="A12416" t="s">
        <v>12465</v>
      </c>
      <c r="B12416" t="s">
        <v>36170</v>
      </c>
      <c r="I12416" t="s">
        <v>5</v>
      </c>
      <c r="J12416">
        <v>54.28</v>
      </c>
    </row>
    <row r="12417" spans="1:10" x14ac:dyDescent="0.2">
      <c r="A12417" t="s">
        <v>27890</v>
      </c>
      <c r="B12417" t="s">
        <v>36171</v>
      </c>
      <c r="I12417" t="s">
        <v>5</v>
      </c>
      <c r="J12417">
        <v>308.3</v>
      </c>
    </row>
    <row r="12418" spans="1:10" x14ac:dyDescent="0.2">
      <c r="A12418" t="s">
        <v>27891</v>
      </c>
      <c r="B12418" t="s">
        <v>36171</v>
      </c>
      <c r="I12418" t="s">
        <v>5</v>
      </c>
      <c r="J12418">
        <v>308.3</v>
      </c>
    </row>
    <row r="12419" spans="1:10" x14ac:dyDescent="0.2">
      <c r="A12419" t="s">
        <v>12466</v>
      </c>
      <c r="B12419" t="s">
        <v>36172</v>
      </c>
      <c r="I12419" t="s">
        <v>5</v>
      </c>
      <c r="J12419">
        <v>551.13</v>
      </c>
    </row>
    <row r="12420" spans="1:10" x14ac:dyDescent="0.2">
      <c r="A12420" t="s">
        <v>12467</v>
      </c>
      <c r="B12420" t="s">
        <v>36172</v>
      </c>
      <c r="I12420" t="s">
        <v>5</v>
      </c>
      <c r="J12420">
        <v>551.13</v>
      </c>
    </row>
    <row r="12421" spans="1:10" x14ac:dyDescent="0.2">
      <c r="A12421" t="s">
        <v>12468</v>
      </c>
      <c r="B12421" t="s">
        <v>36173</v>
      </c>
      <c r="I12421" t="s">
        <v>5</v>
      </c>
      <c r="J12421">
        <v>99.85</v>
      </c>
    </row>
    <row r="12422" spans="1:10" x14ac:dyDescent="0.2">
      <c r="A12422" t="s">
        <v>12469</v>
      </c>
      <c r="B12422" t="s">
        <v>36173</v>
      </c>
      <c r="I12422" t="s">
        <v>5</v>
      </c>
      <c r="J12422">
        <v>99.85</v>
      </c>
    </row>
    <row r="12423" spans="1:10" x14ac:dyDescent="0.2">
      <c r="A12423" t="s">
        <v>27892</v>
      </c>
      <c r="B12423" t="s">
        <v>36174</v>
      </c>
      <c r="I12423" t="s">
        <v>5</v>
      </c>
      <c r="J12423">
        <v>90.34</v>
      </c>
    </row>
    <row r="12424" spans="1:10" x14ac:dyDescent="0.2">
      <c r="A12424" t="s">
        <v>27893</v>
      </c>
      <c r="B12424" t="s">
        <v>36174</v>
      </c>
      <c r="I12424" t="s">
        <v>5</v>
      </c>
      <c r="J12424">
        <v>90.34</v>
      </c>
    </row>
    <row r="12425" spans="1:10" x14ac:dyDescent="0.2">
      <c r="A12425" t="s">
        <v>12470</v>
      </c>
      <c r="B12425" t="s">
        <v>36175</v>
      </c>
      <c r="I12425" t="s">
        <v>5</v>
      </c>
      <c r="J12425">
        <v>90.29</v>
      </c>
    </row>
    <row r="12426" spans="1:10" x14ac:dyDescent="0.2">
      <c r="A12426" t="s">
        <v>12471</v>
      </c>
      <c r="B12426" t="s">
        <v>36175</v>
      </c>
      <c r="I12426" t="s">
        <v>5</v>
      </c>
      <c r="J12426">
        <v>90.29</v>
      </c>
    </row>
    <row r="12427" spans="1:10" x14ac:dyDescent="0.2">
      <c r="A12427" t="s">
        <v>12472</v>
      </c>
      <c r="B12427" t="s">
        <v>36176</v>
      </c>
      <c r="I12427" t="s">
        <v>5</v>
      </c>
      <c r="J12427">
        <v>51.2</v>
      </c>
    </row>
    <row r="12428" spans="1:10" x14ac:dyDescent="0.2">
      <c r="A12428" t="s">
        <v>12473</v>
      </c>
      <c r="B12428" t="s">
        <v>36176</v>
      </c>
      <c r="I12428" t="s">
        <v>5</v>
      </c>
      <c r="J12428">
        <v>51.2</v>
      </c>
    </row>
    <row r="12429" spans="1:10" x14ac:dyDescent="0.2">
      <c r="A12429" t="s">
        <v>12474</v>
      </c>
      <c r="B12429" t="s">
        <v>36177</v>
      </c>
      <c r="I12429" t="s">
        <v>5</v>
      </c>
      <c r="J12429">
        <v>66.319999999999993</v>
      </c>
    </row>
    <row r="12430" spans="1:10" x14ac:dyDescent="0.2">
      <c r="A12430" t="s">
        <v>12475</v>
      </c>
      <c r="B12430" t="s">
        <v>36177</v>
      </c>
      <c r="I12430" t="s">
        <v>5</v>
      </c>
      <c r="J12430">
        <v>66.319999999999993</v>
      </c>
    </row>
    <row r="12431" spans="1:10" x14ac:dyDescent="0.2">
      <c r="A12431" t="s">
        <v>12476</v>
      </c>
      <c r="B12431" t="s">
        <v>36178</v>
      </c>
      <c r="I12431" t="s">
        <v>5</v>
      </c>
      <c r="J12431">
        <v>55.6</v>
      </c>
    </row>
    <row r="12432" spans="1:10" x14ac:dyDescent="0.2">
      <c r="A12432" t="s">
        <v>12477</v>
      </c>
      <c r="B12432" t="s">
        <v>36178</v>
      </c>
      <c r="I12432" t="s">
        <v>5</v>
      </c>
      <c r="J12432">
        <v>55.6</v>
      </c>
    </row>
    <row r="12433" spans="1:10" x14ac:dyDescent="0.2">
      <c r="A12433" t="s">
        <v>12478</v>
      </c>
      <c r="B12433" t="s">
        <v>36179</v>
      </c>
      <c r="I12433" t="s">
        <v>5</v>
      </c>
      <c r="J12433">
        <v>606.75</v>
      </c>
    </row>
    <row r="12434" spans="1:10" x14ac:dyDescent="0.2">
      <c r="A12434" t="s">
        <v>12479</v>
      </c>
      <c r="B12434" t="s">
        <v>36179</v>
      </c>
      <c r="I12434" t="s">
        <v>5</v>
      </c>
      <c r="J12434">
        <v>606.75</v>
      </c>
    </row>
    <row r="12435" spans="1:10" x14ac:dyDescent="0.2">
      <c r="A12435" t="s">
        <v>12480</v>
      </c>
      <c r="B12435" t="s">
        <v>36180</v>
      </c>
      <c r="I12435" t="s">
        <v>5</v>
      </c>
      <c r="J12435">
        <v>253.17</v>
      </c>
    </row>
    <row r="12436" spans="1:10" x14ac:dyDescent="0.2">
      <c r="A12436" t="s">
        <v>12481</v>
      </c>
      <c r="B12436" t="s">
        <v>36180</v>
      </c>
      <c r="I12436" t="s">
        <v>5</v>
      </c>
      <c r="J12436">
        <v>253.17</v>
      </c>
    </row>
    <row r="12437" spans="1:10" x14ac:dyDescent="0.2">
      <c r="A12437" t="s">
        <v>12482</v>
      </c>
      <c r="B12437" t="s">
        <v>36181</v>
      </c>
      <c r="I12437" t="s">
        <v>5</v>
      </c>
      <c r="J12437">
        <v>404.99</v>
      </c>
    </row>
    <row r="12438" spans="1:10" x14ac:dyDescent="0.2">
      <c r="A12438" t="s">
        <v>12483</v>
      </c>
      <c r="B12438" t="s">
        <v>36181</v>
      </c>
      <c r="I12438" t="s">
        <v>5</v>
      </c>
      <c r="J12438">
        <v>404.99</v>
      </c>
    </row>
    <row r="12439" spans="1:10" x14ac:dyDescent="0.2">
      <c r="A12439" t="s">
        <v>25093</v>
      </c>
      <c r="B12439" t="s">
        <v>36182</v>
      </c>
      <c r="I12439" t="s">
        <v>5</v>
      </c>
      <c r="J12439">
        <v>301.23</v>
      </c>
    </row>
    <row r="12440" spans="1:10" x14ac:dyDescent="0.2">
      <c r="A12440" t="s">
        <v>25094</v>
      </c>
      <c r="B12440" t="s">
        <v>36182</v>
      </c>
      <c r="I12440" t="s">
        <v>5</v>
      </c>
      <c r="J12440">
        <v>301.23</v>
      </c>
    </row>
    <row r="12441" spans="1:10" x14ac:dyDescent="0.2">
      <c r="A12441" t="s">
        <v>27894</v>
      </c>
      <c r="B12441" t="s">
        <v>36183</v>
      </c>
      <c r="I12441" t="s">
        <v>5</v>
      </c>
      <c r="J12441">
        <v>310.43</v>
      </c>
    </row>
    <row r="12442" spans="1:10" x14ac:dyDescent="0.2">
      <c r="A12442" t="s">
        <v>27895</v>
      </c>
      <c r="B12442" t="s">
        <v>36183</v>
      </c>
      <c r="I12442" t="s">
        <v>5</v>
      </c>
      <c r="J12442">
        <v>310.43</v>
      </c>
    </row>
    <row r="12443" spans="1:10" x14ac:dyDescent="0.2">
      <c r="A12443" t="s">
        <v>27896</v>
      </c>
      <c r="B12443" t="s">
        <v>36184</v>
      </c>
      <c r="I12443" t="s">
        <v>5</v>
      </c>
      <c r="J12443">
        <v>542.54999999999995</v>
      </c>
    </row>
    <row r="12444" spans="1:10" x14ac:dyDescent="0.2">
      <c r="A12444" t="s">
        <v>27897</v>
      </c>
      <c r="B12444" t="s">
        <v>36184</v>
      </c>
      <c r="I12444" t="s">
        <v>5</v>
      </c>
      <c r="J12444">
        <v>542.54999999999995</v>
      </c>
    </row>
    <row r="12445" spans="1:10" x14ac:dyDescent="0.2">
      <c r="A12445" t="s">
        <v>12484</v>
      </c>
      <c r="B12445" t="s">
        <v>36185</v>
      </c>
      <c r="I12445" t="s">
        <v>5</v>
      </c>
      <c r="J12445">
        <v>37.19</v>
      </c>
    </row>
    <row r="12446" spans="1:10" x14ac:dyDescent="0.2">
      <c r="A12446" t="s">
        <v>12485</v>
      </c>
      <c r="B12446" t="s">
        <v>36185</v>
      </c>
      <c r="I12446" t="s">
        <v>5</v>
      </c>
      <c r="J12446">
        <v>37.19</v>
      </c>
    </row>
    <row r="12447" spans="1:10" x14ac:dyDescent="0.2">
      <c r="A12447" t="s">
        <v>12486</v>
      </c>
      <c r="B12447" t="s">
        <v>36186</v>
      </c>
      <c r="I12447" t="s">
        <v>5</v>
      </c>
      <c r="J12447">
        <v>67.349999999999994</v>
      </c>
    </row>
    <row r="12448" spans="1:10" x14ac:dyDescent="0.2">
      <c r="A12448" t="s">
        <v>12487</v>
      </c>
      <c r="B12448" t="s">
        <v>36186</v>
      </c>
      <c r="I12448" t="s">
        <v>5</v>
      </c>
      <c r="J12448">
        <v>67.349999999999994</v>
      </c>
    </row>
    <row r="12449" spans="1:10" x14ac:dyDescent="0.2">
      <c r="A12449" t="s">
        <v>12488</v>
      </c>
      <c r="B12449" t="s">
        <v>36187</v>
      </c>
      <c r="I12449" t="s">
        <v>5</v>
      </c>
      <c r="J12449">
        <v>58.84</v>
      </c>
    </row>
    <row r="12450" spans="1:10" x14ac:dyDescent="0.2">
      <c r="A12450" t="s">
        <v>12489</v>
      </c>
      <c r="B12450" t="s">
        <v>36187</v>
      </c>
      <c r="I12450" t="s">
        <v>5</v>
      </c>
      <c r="J12450">
        <v>58.84</v>
      </c>
    </row>
    <row r="12451" spans="1:10" x14ac:dyDescent="0.2">
      <c r="A12451" t="s">
        <v>12490</v>
      </c>
      <c r="B12451" t="s">
        <v>36188</v>
      </c>
      <c r="I12451" t="s">
        <v>5</v>
      </c>
      <c r="J12451">
        <v>39.880000000000003</v>
      </c>
    </row>
    <row r="12452" spans="1:10" x14ac:dyDescent="0.2">
      <c r="A12452" t="s">
        <v>12491</v>
      </c>
      <c r="B12452" t="s">
        <v>36188</v>
      </c>
      <c r="I12452" t="s">
        <v>5</v>
      </c>
      <c r="J12452">
        <v>39.880000000000003</v>
      </c>
    </row>
    <row r="12453" spans="1:10" x14ac:dyDescent="0.2">
      <c r="A12453" t="s">
        <v>12492</v>
      </c>
      <c r="B12453" t="s">
        <v>36189</v>
      </c>
      <c r="I12453" t="s">
        <v>5</v>
      </c>
      <c r="J12453">
        <v>506.39</v>
      </c>
    </row>
    <row r="12454" spans="1:10" x14ac:dyDescent="0.2">
      <c r="A12454" t="s">
        <v>12493</v>
      </c>
      <c r="B12454" t="s">
        <v>36189</v>
      </c>
      <c r="I12454" t="s">
        <v>5</v>
      </c>
      <c r="J12454">
        <v>506.39</v>
      </c>
    </row>
    <row r="12455" spans="1:10" x14ac:dyDescent="0.2">
      <c r="A12455" t="s">
        <v>12494</v>
      </c>
      <c r="B12455" t="s">
        <v>36190</v>
      </c>
      <c r="I12455" t="s">
        <v>5</v>
      </c>
      <c r="J12455">
        <v>21.31</v>
      </c>
    </row>
    <row r="12456" spans="1:10" x14ac:dyDescent="0.2">
      <c r="A12456" t="s">
        <v>12495</v>
      </c>
      <c r="B12456" t="s">
        <v>36190</v>
      </c>
      <c r="I12456" t="s">
        <v>5</v>
      </c>
      <c r="J12456">
        <v>21.31</v>
      </c>
    </row>
    <row r="12457" spans="1:10" x14ac:dyDescent="0.2">
      <c r="A12457" t="s">
        <v>12496</v>
      </c>
      <c r="B12457" t="s">
        <v>36191</v>
      </c>
      <c r="I12457" t="s">
        <v>5</v>
      </c>
      <c r="J12457">
        <v>130.25</v>
      </c>
    </row>
    <row r="12458" spans="1:10" x14ac:dyDescent="0.2">
      <c r="A12458" t="s">
        <v>12497</v>
      </c>
      <c r="B12458" t="s">
        <v>36191</v>
      </c>
      <c r="I12458" t="s">
        <v>5</v>
      </c>
      <c r="J12458">
        <v>130.25</v>
      </c>
    </row>
    <row r="12459" spans="1:10" x14ac:dyDescent="0.2">
      <c r="A12459" t="s">
        <v>12498</v>
      </c>
      <c r="B12459" t="s">
        <v>36192</v>
      </c>
      <c r="I12459" t="s">
        <v>5</v>
      </c>
      <c r="J12459">
        <v>60.92</v>
      </c>
    </row>
    <row r="12460" spans="1:10" x14ac:dyDescent="0.2">
      <c r="A12460" t="s">
        <v>12499</v>
      </c>
      <c r="B12460" t="s">
        <v>36192</v>
      </c>
      <c r="I12460" t="s">
        <v>5</v>
      </c>
      <c r="J12460">
        <v>60.92</v>
      </c>
    </row>
    <row r="12461" spans="1:10" x14ac:dyDescent="0.2">
      <c r="A12461" t="s">
        <v>12500</v>
      </c>
      <c r="B12461" t="s">
        <v>36193</v>
      </c>
      <c r="I12461" t="s">
        <v>5</v>
      </c>
      <c r="J12461">
        <v>82.53</v>
      </c>
    </row>
    <row r="12462" spans="1:10" x14ac:dyDescent="0.2">
      <c r="A12462" t="s">
        <v>12501</v>
      </c>
      <c r="B12462" t="s">
        <v>36193</v>
      </c>
      <c r="I12462" t="s">
        <v>5</v>
      </c>
      <c r="J12462">
        <v>82.53</v>
      </c>
    </row>
    <row r="12463" spans="1:10" x14ac:dyDescent="0.2">
      <c r="A12463" t="s">
        <v>12502</v>
      </c>
      <c r="B12463" t="s">
        <v>36194</v>
      </c>
      <c r="I12463" t="s">
        <v>5</v>
      </c>
      <c r="J12463">
        <v>198.17</v>
      </c>
    </row>
    <row r="12464" spans="1:10" x14ac:dyDescent="0.2">
      <c r="A12464" t="s">
        <v>12503</v>
      </c>
      <c r="B12464" t="s">
        <v>36194</v>
      </c>
      <c r="I12464" t="s">
        <v>5</v>
      </c>
      <c r="J12464">
        <v>198.17</v>
      </c>
    </row>
    <row r="12465" spans="1:10" x14ac:dyDescent="0.2">
      <c r="A12465" t="s">
        <v>12504</v>
      </c>
      <c r="B12465" t="s">
        <v>36195</v>
      </c>
      <c r="I12465" t="s">
        <v>5</v>
      </c>
      <c r="J12465">
        <v>244.23</v>
      </c>
    </row>
    <row r="12466" spans="1:10" x14ac:dyDescent="0.2">
      <c r="A12466" t="s">
        <v>12505</v>
      </c>
      <c r="B12466" t="s">
        <v>36195</v>
      </c>
      <c r="I12466" t="s">
        <v>5</v>
      </c>
      <c r="J12466">
        <v>244.23</v>
      </c>
    </row>
    <row r="12467" spans="1:10" x14ac:dyDescent="0.2">
      <c r="A12467" t="s">
        <v>12506</v>
      </c>
      <c r="B12467" t="s">
        <v>36196</v>
      </c>
      <c r="I12467" t="s">
        <v>5</v>
      </c>
      <c r="J12467">
        <v>328.06</v>
      </c>
    </row>
    <row r="12468" spans="1:10" x14ac:dyDescent="0.2">
      <c r="A12468" t="s">
        <v>12507</v>
      </c>
      <c r="B12468" t="s">
        <v>36196</v>
      </c>
      <c r="I12468" t="s">
        <v>5</v>
      </c>
      <c r="J12468">
        <v>328.06</v>
      </c>
    </row>
    <row r="12469" spans="1:10" x14ac:dyDescent="0.2">
      <c r="A12469" t="s">
        <v>12508</v>
      </c>
      <c r="B12469" t="s">
        <v>36197</v>
      </c>
      <c r="I12469" t="s">
        <v>5</v>
      </c>
      <c r="J12469">
        <v>467.24</v>
      </c>
    </row>
    <row r="12470" spans="1:10" x14ac:dyDescent="0.2">
      <c r="A12470" t="s">
        <v>12509</v>
      </c>
      <c r="B12470" t="s">
        <v>36197</v>
      </c>
      <c r="I12470" t="s">
        <v>5</v>
      </c>
      <c r="J12470">
        <v>467.24</v>
      </c>
    </row>
    <row r="12471" spans="1:10" x14ac:dyDescent="0.2">
      <c r="A12471" t="s">
        <v>12510</v>
      </c>
      <c r="B12471" t="s">
        <v>36198</v>
      </c>
      <c r="I12471" t="s">
        <v>5</v>
      </c>
      <c r="J12471">
        <v>633.42999999999995</v>
      </c>
    </row>
    <row r="12472" spans="1:10" x14ac:dyDescent="0.2">
      <c r="A12472" t="s">
        <v>12511</v>
      </c>
      <c r="B12472" t="s">
        <v>36198</v>
      </c>
      <c r="I12472" t="s">
        <v>5</v>
      </c>
      <c r="J12472">
        <v>633.42999999999995</v>
      </c>
    </row>
    <row r="12473" spans="1:10" x14ac:dyDescent="0.2">
      <c r="A12473" t="s">
        <v>12512</v>
      </c>
      <c r="B12473" t="s">
        <v>36199</v>
      </c>
      <c r="I12473" t="s">
        <v>5</v>
      </c>
      <c r="J12473">
        <v>1020.63</v>
      </c>
    </row>
    <row r="12474" spans="1:10" x14ac:dyDescent="0.2">
      <c r="A12474" t="s">
        <v>12513</v>
      </c>
      <c r="B12474" t="s">
        <v>36199</v>
      </c>
      <c r="I12474" t="s">
        <v>5</v>
      </c>
      <c r="J12474">
        <v>1020.63</v>
      </c>
    </row>
    <row r="12475" spans="1:10" x14ac:dyDescent="0.2">
      <c r="A12475" t="s">
        <v>12514</v>
      </c>
      <c r="B12475" t="s">
        <v>36200</v>
      </c>
      <c r="I12475" t="s">
        <v>5</v>
      </c>
      <c r="J12475">
        <v>235.86</v>
      </c>
    </row>
    <row r="12476" spans="1:10" x14ac:dyDescent="0.2">
      <c r="A12476" t="s">
        <v>12515</v>
      </c>
      <c r="B12476" t="s">
        <v>36200</v>
      </c>
      <c r="I12476" t="s">
        <v>5</v>
      </c>
      <c r="J12476">
        <v>235.86</v>
      </c>
    </row>
    <row r="12477" spans="1:10" x14ac:dyDescent="0.2">
      <c r="A12477" t="s">
        <v>12516</v>
      </c>
      <c r="B12477" t="s">
        <v>36201</v>
      </c>
      <c r="I12477" t="s">
        <v>5</v>
      </c>
      <c r="J12477">
        <v>155.68</v>
      </c>
    </row>
    <row r="12478" spans="1:10" x14ac:dyDescent="0.2">
      <c r="A12478" t="s">
        <v>12517</v>
      </c>
      <c r="B12478" t="s">
        <v>36201</v>
      </c>
      <c r="I12478" t="s">
        <v>5</v>
      </c>
      <c r="J12478">
        <v>155.68</v>
      </c>
    </row>
    <row r="12479" spans="1:10" x14ac:dyDescent="0.2">
      <c r="A12479" t="s">
        <v>12518</v>
      </c>
      <c r="B12479" t="s">
        <v>36202</v>
      </c>
      <c r="I12479" t="s">
        <v>5</v>
      </c>
      <c r="J12479">
        <v>265.92</v>
      </c>
    </row>
    <row r="12480" spans="1:10" x14ac:dyDescent="0.2">
      <c r="A12480" t="s">
        <v>12519</v>
      </c>
      <c r="B12480" t="s">
        <v>36202</v>
      </c>
      <c r="I12480" t="s">
        <v>5</v>
      </c>
      <c r="J12480">
        <v>265.92</v>
      </c>
    </row>
    <row r="12481" spans="1:10" x14ac:dyDescent="0.2">
      <c r="A12481" t="s">
        <v>27898</v>
      </c>
      <c r="B12481" t="s">
        <v>36203</v>
      </c>
      <c r="I12481" t="s">
        <v>5</v>
      </c>
      <c r="J12481">
        <v>51.4</v>
      </c>
    </row>
    <row r="12482" spans="1:10" x14ac:dyDescent="0.2">
      <c r="A12482" t="s">
        <v>27899</v>
      </c>
      <c r="B12482" t="s">
        <v>36203</v>
      </c>
      <c r="I12482" t="s">
        <v>5</v>
      </c>
      <c r="J12482">
        <v>51.4</v>
      </c>
    </row>
    <row r="12483" spans="1:10" x14ac:dyDescent="0.2">
      <c r="A12483" t="s">
        <v>27900</v>
      </c>
      <c r="B12483" t="s">
        <v>36204</v>
      </c>
      <c r="I12483" t="s">
        <v>5</v>
      </c>
      <c r="J12483">
        <v>62.73</v>
      </c>
    </row>
    <row r="12484" spans="1:10" x14ac:dyDescent="0.2">
      <c r="A12484" t="s">
        <v>27901</v>
      </c>
      <c r="B12484" t="s">
        <v>36204</v>
      </c>
      <c r="I12484" t="s">
        <v>5</v>
      </c>
      <c r="J12484">
        <v>62.73</v>
      </c>
    </row>
    <row r="12485" spans="1:10" x14ac:dyDescent="0.2">
      <c r="A12485" t="s">
        <v>12520</v>
      </c>
      <c r="B12485" t="s">
        <v>36205</v>
      </c>
      <c r="I12485" t="s">
        <v>5</v>
      </c>
      <c r="J12485">
        <v>40.06</v>
      </c>
    </row>
    <row r="12486" spans="1:10" x14ac:dyDescent="0.2">
      <c r="A12486" t="s">
        <v>12521</v>
      </c>
      <c r="B12486" t="s">
        <v>36205</v>
      </c>
      <c r="I12486" t="s">
        <v>5</v>
      </c>
      <c r="J12486">
        <v>40.06</v>
      </c>
    </row>
    <row r="12487" spans="1:10" x14ac:dyDescent="0.2">
      <c r="A12487" t="s">
        <v>27902</v>
      </c>
      <c r="B12487" t="s">
        <v>36206</v>
      </c>
      <c r="I12487" t="s">
        <v>5</v>
      </c>
      <c r="J12487">
        <v>53.46</v>
      </c>
    </row>
    <row r="12488" spans="1:10" x14ac:dyDescent="0.2">
      <c r="A12488" t="s">
        <v>27903</v>
      </c>
      <c r="B12488" t="s">
        <v>36206</v>
      </c>
      <c r="I12488" t="s">
        <v>5</v>
      </c>
      <c r="J12488">
        <v>53.46</v>
      </c>
    </row>
    <row r="12489" spans="1:10" x14ac:dyDescent="0.2">
      <c r="A12489" t="s">
        <v>12522</v>
      </c>
      <c r="B12489" t="s">
        <v>36207</v>
      </c>
      <c r="I12489" t="s">
        <v>5</v>
      </c>
      <c r="J12489">
        <v>41.38</v>
      </c>
    </row>
    <row r="12490" spans="1:10" x14ac:dyDescent="0.2">
      <c r="A12490" t="s">
        <v>12523</v>
      </c>
      <c r="B12490" t="s">
        <v>36207</v>
      </c>
      <c r="I12490" t="s">
        <v>5</v>
      </c>
      <c r="J12490">
        <v>41.38</v>
      </c>
    </row>
    <row r="12491" spans="1:10" x14ac:dyDescent="0.2">
      <c r="A12491" t="s">
        <v>27904</v>
      </c>
      <c r="B12491" t="s">
        <v>36208</v>
      </c>
      <c r="I12491" t="s">
        <v>5</v>
      </c>
      <c r="J12491">
        <v>76.12</v>
      </c>
    </row>
    <row r="12492" spans="1:10" x14ac:dyDescent="0.2">
      <c r="A12492" t="s">
        <v>27905</v>
      </c>
      <c r="B12492" t="s">
        <v>36208</v>
      </c>
      <c r="I12492" t="s">
        <v>5</v>
      </c>
      <c r="J12492">
        <v>76.12</v>
      </c>
    </row>
    <row r="12493" spans="1:10" x14ac:dyDescent="0.2">
      <c r="A12493" t="s">
        <v>12524</v>
      </c>
      <c r="B12493" t="s">
        <v>36209</v>
      </c>
      <c r="I12493" t="s">
        <v>5</v>
      </c>
      <c r="J12493">
        <v>41.1</v>
      </c>
    </row>
    <row r="12494" spans="1:10" x14ac:dyDescent="0.2">
      <c r="A12494" t="s">
        <v>12525</v>
      </c>
      <c r="B12494" t="s">
        <v>36209</v>
      </c>
      <c r="I12494" t="s">
        <v>5</v>
      </c>
      <c r="J12494">
        <v>41.1</v>
      </c>
    </row>
    <row r="12495" spans="1:10" x14ac:dyDescent="0.2">
      <c r="A12495" t="s">
        <v>12526</v>
      </c>
      <c r="B12495" t="s">
        <v>36210</v>
      </c>
      <c r="I12495" t="s">
        <v>5</v>
      </c>
      <c r="J12495">
        <v>16.579999999999998</v>
      </c>
    </row>
    <row r="12496" spans="1:10" x14ac:dyDescent="0.2">
      <c r="A12496" t="s">
        <v>12527</v>
      </c>
      <c r="B12496" t="s">
        <v>36210</v>
      </c>
      <c r="I12496" t="s">
        <v>5</v>
      </c>
      <c r="J12496">
        <v>16.579999999999998</v>
      </c>
    </row>
    <row r="12497" spans="1:10" x14ac:dyDescent="0.2">
      <c r="A12497" t="s">
        <v>12528</v>
      </c>
      <c r="B12497" t="s">
        <v>36211</v>
      </c>
      <c r="I12497" t="s">
        <v>5</v>
      </c>
      <c r="J12497">
        <v>9.5399999999999991</v>
      </c>
    </row>
    <row r="12498" spans="1:10" x14ac:dyDescent="0.2">
      <c r="A12498" t="s">
        <v>12529</v>
      </c>
      <c r="B12498" t="s">
        <v>36211</v>
      </c>
      <c r="I12498" t="s">
        <v>5</v>
      </c>
      <c r="J12498">
        <v>9.5399999999999991</v>
      </c>
    </row>
    <row r="12499" spans="1:10" x14ac:dyDescent="0.2">
      <c r="A12499" t="s">
        <v>12530</v>
      </c>
      <c r="B12499" t="s">
        <v>36212</v>
      </c>
      <c r="I12499" t="s">
        <v>5</v>
      </c>
      <c r="J12499">
        <v>35.92</v>
      </c>
    </row>
    <row r="12500" spans="1:10" x14ac:dyDescent="0.2">
      <c r="A12500" t="s">
        <v>12531</v>
      </c>
      <c r="B12500" t="s">
        <v>36212</v>
      </c>
      <c r="I12500" t="s">
        <v>5</v>
      </c>
      <c r="J12500">
        <v>35.92</v>
      </c>
    </row>
    <row r="12501" spans="1:10" x14ac:dyDescent="0.2">
      <c r="A12501" t="s">
        <v>12532</v>
      </c>
      <c r="B12501" t="s">
        <v>36213</v>
      </c>
      <c r="I12501" t="s">
        <v>5</v>
      </c>
      <c r="J12501">
        <v>44.52</v>
      </c>
    </row>
    <row r="12502" spans="1:10" x14ac:dyDescent="0.2">
      <c r="A12502" t="s">
        <v>12533</v>
      </c>
      <c r="B12502" t="s">
        <v>36213</v>
      </c>
      <c r="I12502" t="s">
        <v>5</v>
      </c>
      <c r="J12502">
        <v>44.52</v>
      </c>
    </row>
    <row r="12503" spans="1:10" x14ac:dyDescent="0.2">
      <c r="A12503" t="s">
        <v>12534</v>
      </c>
      <c r="B12503" t="s">
        <v>36214</v>
      </c>
      <c r="I12503" t="s">
        <v>5</v>
      </c>
      <c r="J12503">
        <v>9.5399999999999991</v>
      </c>
    </row>
    <row r="12504" spans="1:10" x14ac:dyDescent="0.2">
      <c r="A12504" t="s">
        <v>12535</v>
      </c>
      <c r="B12504" t="s">
        <v>36214</v>
      </c>
      <c r="I12504" t="s">
        <v>5</v>
      </c>
      <c r="J12504">
        <v>9.5399999999999991</v>
      </c>
    </row>
    <row r="12505" spans="1:10" x14ac:dyDescent="0.2">
      <c r="A12505" t="s">
        <v>12536</v>
      </c>
      <c r="B12505" t="s">
        <v>36215</v>
      </c>
      <c r="I12505" t="s">
        <v>5</v>
      </c>
      <c r="J12505">
        <v>49.32</v>
      </c>
    </row>
    <row r="12506" spans="1:10" x14ac:dyDescent="0.2">
      <c r="A12506" t="s">
        <v>12537</v>
      </c>
      <c r="B12506" t="s">
        <v>36215</v>
      </c>
      <c r="I12506" t="s">
        <v>5</v>
      </c>
      <c r="J12506">
        <v>49.32</v>
      </c>
    </row>
    <row r="12507" spans="1:10" x14ac:dyDescent="0.2">
      <c r="A12507" t="s">
        <v>12538</v>
      </c>
      <c r="B12507" t="s">
        <v>36216</v>
      </c>
      <c r="I12507" t="s">
        <v>4</v>
      </c>
      <c r="J12507">
        <v>14.78</v>
      </c>
    </row>
    <row r="12508" spans="1:10" x14ac:dyDescent="0.2">
      <c r="A12508" t="s">
        <v>12539</v>
      </c>
      <c r="B12508" t="s">
        <v>36216</v>
      </c>
      <c r="I12508" t="s">
        <v>4</v>
      </c>
      <c r="J12508">
        <v>14.78</v>
      </c>
    </row>
    <row r="12509" spans="1:10" x14ac:dyDescent="0.2">
      <c r="A12509" t="s">
        <v>12540</v>
      </c>
      <c r="B12509" t="s">
        <v>36217</v>
      </c>
      <c r="I12509" t="s">
        <v>5</v>
      </c>
      <c r="J12509">
        <v>46.86</v>
      </c>
    </row>
    <row r="12510" spans="1:10" x14ac:dyDescent="0.2">
      <c r="A12510" t="s">
        <v>12541</v>
      </c>
      <c r="B12510" t="s">
        <v>36217</v>
      </c>
      <c r="I12510" t="s">
        <v>5</v>
      </c>
      <c r="J12510">
        <v>46.86</v>
      </c>
    </row>
    <row r="12511" spans="1:10" x14ac:dyDescent="0.2">
      <c r="A12511" t="s">
        <v>12542</v>
      </c>
      <c r="B12511" t="s">
        <v>36218</v>
      </c>
      <c r="I12511" t="s">
        <v>4</v>
      </c>
      <c r="J12511">
        <v>21.07</v>
      </c>
    </row>
    <row r="12512" spans="1:10" x14ac:dyDescent="0.2">
      <c r="A12512" t="s">
        <v>12543</v>
      </c>
      <c r="B12512" t="s">
        <v>36218</v>
      </c>
      <c r="I12512" t="s">
        <v>4</v>
      </c>
      <c r="J12512">
        <v>21.07</v>
      </c>
    </row>
    <row r="12513" spans="1:10" x14ac:dyDescent="0.2">
      <c r="A12513" t="s">
        <v>12544</v>
      </c>
      <c r="B12513" t="s">
        <v>36219</v>
      </c>
      <c r="I12513" t="s">
        <v>5</v>
      </c>
      <c r="J12513">
        <v>40.19</v>
      </c>
    </row>
    <row r="12514" spans="1:10" x14ac:dyDescent="0.2">
      <c r="A12514" t="s">
        <v>12545</v>
      </c>
      <c r="B12514" t="s">
        <v>36219</v>
      </c>
      <c r="I12514" t="s">
        <v>5</v>
      </c>
      <c r="J12514">
        <v>40.19</v>
      </c>
    </row>
    <row r="12515" spans="1:10" x14ac:dyDescent="0.2">
      <c r="A12515" t="s">
        <v>12546</v>
      </c>
      <c r="B12515" t="s">
        <v>36220</v>
      </c>
      <c r="I12515" t="s">
        <v>5</v>
      </c>
      <c r="J12515">
        <v>4.43</v>
      </c>
    </row>
    <row r="12516" spans="1:10" x14ac:dyDescent="0.2">
      <c r="A12516" t="s">
        <v>12547</v>
      </c>
      <c r="B12516" t="s">
        <v>36220</v>
      </c>
      <c r="I12516" t="s">
        <v>5</v>
      </c>
      <c r="J12516">
        <v>4.43</v>
      </c>
    </row>
    <row r="12517" spans="1:10" x14ac:dyDescent="0.2">
      <c r="A12517" t="s">
        <v>12548</v>
      </c>
      <c r="B12517" t="s">
        <v>36221</v>
      </c>
      <c r="I12517" t="s">
        <v>5</v>
      </c>
      <c r="J12517">
        <v>9.0500000000000007</v>
      </c>
    </row>
    <row r="12518" spans="1:10" x14ac:dyDescent="0.2">
      <c r="A12518" t="s">
        <v>12549</v>
      </c>
      <c r="B12518" t="s">
        <v>36221</v>
      </c>
      <c r="I12518" t="s">
        <v>5</v>
      </c>
      <c r="J12518">
        <v>9.0500000000000007</v>
      </c>
    </row>
    <row r="12519" spans="1:10" x14ac:dyDescent="0.2">
      <c r="A12519" t="s">
        <v>12550</v>
      </c>
      <c r="B12519" t="s">
        <v>36222</v>
      </c>
      <c r="I12519" t="s">
        <v>5</v>
      </c>
      <c r="J12519">
        <v>16</v>
      </c>
    </row>
    <row r="12520" spans="1:10" x14ac:dyDescent="0.2">
      <c r="A12520" t="s">
        <v>12551</v>
      </c>
      <c r="B12520" t="s">
        <v>36222</v>
      </c>
      <c r="I12520" t="s">
        <v>5</v>
      </c>
      <c r="J12520">
        <v>16</v>
      </c>
    </row>
    <row r="12521" spans="1:10" x14ac:dyDescent="0.2">
      <c r="A12521" t="s">
        <v>12552</v>
      </c>
      <c r="B12521" t="s">
        <v>36223</v>
      </c>
      <c r="I12521" t="s">
        <v>5</v>
      </c>
      <c r="J12521">
        <v>48.21</v>
      </c>
    </row>
    <row r="12522" spans="1:10" x14ac:dyDescent="0.2">
      <c r="A12522" t="s">
        <v>12553</v>
      </c>
      <c r="B12522" t="s">
        <v>36223</v>
      </c>
      <c r="I12522" t="s">
        <v>5</v>
      </c>
      <c r="J12522">
        <v>48.21</v>
      </c>
    </row>
    <row r="12523" spans="1:10" x14ac:dyDescent="0.2">
      <c r="A12523" t="s">
        <v>12554</v>
      </c>
      <c r="B12523" t="s">
        <v>36224</v>
      </c>
      <c r="I12523" t="s">
        <v>5</v>
      </c>
      <c r="J12523">
        <v>9.7799999999999994</v>
      </c>
    </row>
    <row r="12524" spans="1:10" x14ac:dyDescent="0.2">
      <c r="A12524" t="s">
        <v>12555</v>
      </c>
      <c r="B12524" t="s">
        <v>36224</v>
      </c>
      <c r="I12524" t="s">
        <v>5</v>
      </c>
      <c r="J12524">
        <v>9.7799999999999994</v>
      </c>
    </row>
    <row r="12525" spans="1:10" x14ac:dyDescent="0.2">
      <c r="A12525" t="s">
        <v>12556</v>
      </c>
      <c r="B12525" t="s">
        <v>36225</v>
      </c>
      <c r="I12525" t="s">
        <v>5</v>
      </c>
      <c r="J12525">
        <v>51.84</v>
      </c>
    </row>
    <row r="12526" spans="1:10" x14ac:dyDescent="0.2">
      <c r="A12526" t="s">
        <v>12557</v>
      </c>
      <c r="B12526" t="s">
        <v>36225</v>
      </c>
      <c r="I12526" t="s">
        <v>5</v>
      </c>
      <c r="J12526">
        <v>51.84</v>
      </c>
    </row>
    <row r="12527" spans="1:10" x14ac:dyDescent="0.2">
      <c r="A12527" t="s">
        <v>12558</v>
      </c>
      <c r="B12527" t="s">
        <v>36226</v>
      </c>
      <c r="I12527" t="s">
        <v>5</v>
      </c>
      <c r="J12527">
        <v>5.29</v>
      </c>
    </row>
    <row r="12528" spans="1:10" x14ac:dyDescent="0.2">
      <c r="A12528" t="s">
        <v>12559</v>
      </c>
      <c r="B12528" t="s">
        <v>36226</v>
      </c>
      <c r="I12528" t="s">
        <v>5</v>
      </c>
      <c r="J12528">
        <v>5.29</v>
      </c>
    </row>
    <row r="12529" spans="1:10" x14ac:dyDescent="0.2">
      <c r="A12529" t="s">
        <v>12560</v>
      </c>
      <c r="B12529" t="s">
        <v>36227</v>
      </c>
      <c r="I12529" t="s">
        <v>5</v>
      </c>
      <c r="J12529">
        <v>67.88</v>
      </c>
    </row>
    <row r="12530" spans="1:10" x14ac:dyDescent="0.2">
      <c r="A12530" t="s">
        <v>12561</v>
      </c>
      <c r="B12530" t="s">
        <v>36227</v>
      </c>
      <c r="I12530" t="s">
        <v>5</v>
      </c>
      <c r="J12530">
        <v>67.88</v>
      </c>
    </row>
    <row r="12531" spans="1:10" x14ac:dyDescent="0.2">
      <c r="A12531" t="s">
        <v>12562</v>
      </c>
      <c r="B12531" t="s">
        <v>36228</v>
      </c>
      <c r="I12531" t="s">
        <v>5</v>
      </c>
      <c r="J12531">
        <v>36.979999999999997</v>
      </c>
    </row>
    <row r="12532" spans="1:10" x14ac:dyDescent="0.2">
      <c r="A12532" t="s">
        <v>12563</v>
      </c>
      <c r="B12532" t="s">
        <v>36228</v>
      </c>
      <c r="I12532" t="s">
        <v>5</v>
      </c>
      <c r="J12532">
        <v>36.979999999999997</v>
      </c>
    </row>
    <row r="12533" spans="1:10" x14ac:dyDescent="0.2">
      <c r="A12533" t="s">
        <v>12564</v>
      </c>
      <c r="B12533" t="s">
        <v>36229</v>
      </c>
      <c r="I12533" t="s">
        <v>5</v>
      </c>
      <c r="J12533">
        <v>111.55</v>
      </c>
    </row>
    <row r="12534" spans="1:10" x14ac:dyDescent="0.2">
      <c r="A12534" t="s">
        <v>12565</v>
      </c>
      <c r="B12534" t="s">
        <v>36229</v>
      </c>
      <c r="I12534" t="s">
        <v>5</v>
      </c>
      <c r="J12534">
        <v>111.55</v>
      </c>
    </row>
    <row r="12535" spans="1:10" x14ac:dyDescent="0.2">
      <c r="A12535" t="s">
        <v>12566</v>
      </c>
      <c r="B12535" t="s">
        <v>36230</v>
      </c>
      <c r="I12535" t="s">
        <v>5</v>
      </c>
      <c r="J12535">
        <v>17.46</v>
      </c>
    </row>
    <row r="12536" spans="1:10" x14ac:dyDescent="0.2">
      <c r="A12536" t="s">
        <v>12567</v>
      </c>
      <c r="B12536" t="s">
        <v>36230</v>
      </c>
      <c r="I12536" t="s">
        <v>5</v>
      </c>
      <c r="J12536">
        <v>17.46</v>
      </c>
    </row>
    <row r="12537" spans="1:10" x14ac:dyDescent="0.2">
      <c r="A12537" t="s">
        <v>12568</v>
      </c>
      <c r="B12537" t="s">
        <v>36231</v>
      </c>
      <c r="I12537" t="s">
        <v>5</v>
      </c>
      <c r="J12537">
        <v>57.8</v>
      </c>
    </row>
    <row r="12538" spans="1:10" x14ac:dyDescent="0.2">
      <c r="A12538" t="s">
        <v>12569</v>
      </c>
      <c r="B12538" t="s">
        <v>36231</v>
      </c>
      <c r="I12538" t="s">
        <v>5</v>
      </c>
      <c r="J12538">
        <v>57.8</v>
      </c>
    </row>
    <row r="12539" spans="1:10" x14ac:dyDescent="0.2">
      <c r="A12539" t="s">
        <v>12570</v>
      </c>
      <c r="B12539" t="s">
        <v>36232</v>
      </c>
      <c r="I12539" t="s">
        <v>5</v>
      </c>
      <c r="J12539">
        <v>96.42</v>
      </c>
    </row>
    <row r="12540" spans="1:10" x14ac:dyDescent="0.2">
      <c r="A12540" t="s">
        <v>12571</v>
      </c>
      <c r="B12540" t="s">
        <v>36232</v>
      </c>
      <c r="I12540" t="s">
        <v>5</v>
      </c>
      <c r="J12540">
        <v>96.42</v>
      </c>
    </row>
    <row r="12541" spans="1:10" x14ac:dyDescent="0.2">
      <c r="A12541" t="s">
        <v>12572</v>
      </c>
      <c r="B12541" t="s">
        <v>36233</v>
      </c>
      <c r="I12541" t="s">
        <v>5</v>
      </c>
      <c r="J12541">
        <v>5.34</v>
      </c>
    </row>
    <row r="12542" spans="1:10" x14ac:dyDescent="0.2">
      <c r="A12542" t="s">
        <v>12573</v>
      </c>
      <c r="B12542" t="s">
        <v>36233</v>
      </c>
      <c r="I12542" t="s">
        <v>5</v>
      </c>
      <c r="J12542">
        <v>5.34</v>
      </c>
    </row>
    <row r="12543" spans="1:10" x14ac:dyDescent="0.2">
      <c r="A12543" t="s">
        <v>12574</v>
      </c>
      <c r="B12543" t="s">
        <v>36234</v>
      </c>
      <c r="I12543" t="s">
        <v>5</v>
      </c>
      <c r="J12543">
        <v>7.58</v>
      </c>
    </row>
    <row r="12544" spans="1:10" x14ac:dyDescent="0.2">
      <c r="A12544" t="s">
        <v>12575</v>
      </c>
      <c r="B12544" t="s">
        <v>36234</v>
      </c>
      <c r="I12544" t="s">
        <v>5</v>
      </c>
      <c r="J12544">
        <v>7.58</v>
      </c>
    </row>
    <row r="12545" spans="1:10" x14ac:dyDescent="0.2">
      <c r="A12545" t="s">
        <v>12576</v>
      </c>
      <c r="B12545" t="s">
        <v>36235</v>
      </c>
      <c r="I12545" t="s">
        <v>5</v>
      </c>
      <c r="J12545">
        <v>52.59</v>
      </c>
    </row>
    <row r="12546" spans="1:10" x14ac:dyDescent="0.2">
      <c r="A12546" t="s">
        <v>12577</v>
      </c>
      <c r="B12546" t="s">
        <v>36235</v>
      </c>
      <c r="I12546" t="s">
        <v>5</v>
      </c>
      <c r="J12546">
        <v>52.59</v>
      </c>
    </row>
    <row r="12547" spans="1:10" x14ac:dyDescent="0.2">
      <c r="A12547" t="s">
        <v>12578</v>
      </c>
      <c r="B12547" t="s">
        <v>36236</v>
      </c>
      <c r="I12547" t="s">
        <v>5</v>
      </c>
      <c r="J12547">
        <v>22.96</v>
      </c>
    </row>
    <row r="12548" spans="1:10" x14ac:dyDescent="0.2">
      <c r="A12548" t="s">
        <v>12579</v>
      </c>
      <c r="B12548" t="s">
        <v>36236</v>
      </c>
      <c r="I12548" t="s">
        <v>5</v>
      </c>
      <c r="J12548">
        <v>22.96</v>
      </c>
    </row>
    <row r="12549" spans="1:10" x14ac:dyDescent="0.2">
      <c r="A12549" t="s">
        <v>12580</v>
      </c>
      <c r="B12549" t="s">
        <v>36237</v>
      </c>
      <c r="I12549" t="s">
        <v>5</v>
      </c>
      <c r="J12549">
        <v>162.04</v>
      </c>
    </row>
    <row r="12550" spans="1:10" x14ac:dyDescent="0.2">
      <c r="A12550" t="s">
        <v>12581</v>
      </c>
      <c r="B12550" t="s">
        <v>36237</v>
      </c>
      <c r="I12550" t="s">
        <v>5</v>
      </c>
      <c r="J12550">
        <v>162.04</v>
      </c>
    </row>
    <row r="12551" spans="1:10" x14ac:dyDescent="0.2">
      <c r="A12551" t="s">
        <v>12582</v>
      </c>
      <c r="B12551" t="s">
        <v>36238</v>
      </c>
      <c r="I12551" t="s">
        <v>5</v>
      </c>
      <c r="J12551">
        <v>132.41999999999999</v>
      </c>
    </row>
    <row r="12552" spans="1:10" x14ac:dyDescent="0.2">
      <c r="A12552" t="s">
        <v>12583</v>
      </c>
      <c r="B12552" t="s">
        <v>36238</v>
      </c>
      <c r="I12552" t="s">
        <v>5</v>
      </c>
      <c r="J12552">
        <v>132.41999999999999</v>
      </c>
    </row>
    <row r="12553" spans="1:10" x14ac:dyDescent="0.2">
      <c r="A12553" t="s">
        <v>12584</v>
      </c>
      <c r="B12553" t="s">
        <v>36239</v>
      </c>
      <c r="I12553" t="s">
        <v>5</v>
      </c>
      <c r="J12553">
        <v>185.19</v>
      </c>
    </row>
    <row r="12554" spans="1:10" x14ac:dyDescent="0.2">
      <c r="A12554" t="s">
        <v>12585</v>
      </c>
      <c r="B12554" t="s">
        <v>36239</v>
      </c>
      <c r="I12554" t="s">
        <v>5</v>
      </c>
      <c r="J12554">
        <v>185.19</v>
      </c>
    </row>
    <row r="12555" spans="1:10" x14ac:dyDescent="0.2">
      <c r="A12555" t="s">
        <v>12586</v>
      </c>
      <c r="B12555" t="s">
        <v>21558</v>
      </c>
      <c r="I12555" t="s">
        <v>5</v>
      </c>
      <c r="J12555">
        <v>8.09</v>
      </c>
    </row>
    <row r="12556" spans="1:10" x14ac:dyDescent="0.2">
      <c r="A12556" t="s">
        <v>12587</v>
      </c>
      <c r="B12556" t="s">
        <v>21558</v>
      </c>
      <c r="I12556" t="s">
        <v>5</v>
      </c>
      <c r="J12556">
        <v>8.09</v>
      </c>
    </row>
    <row r="12557" spans="1:10" x14ac:dyDescent="0.2">
      <c r="A12557" t="s">
        <v>12588</v>
      </c>
      <c r="B12557" t="s">
        <v>21559</v>
      </c>
      <c r="I12557" t="s">
        <v>5</v>
      </c>
      <c r="J12557">
        <v>18.489999999999998</v>
      </c>
    </row>
    <row r="12558" spans="1:10" x14ac:dyDescent="0.2">
      <c r="A12558" t="s">
        <v>12589</v>
      </c>
      <c r="B12558" t="s">
        <v>21559</v>
      </c>
      <c r="I12558" t="s">
        <v>5</v>
      </c>
      <c r="J12558">
        <v>18.489999999999998</v>
      </c>
    </row>
    <row r="12559" spans="1:10" x14ac:dyDescent="0.2">
      <c r="A12559" t="s">
        <v>12590</v>
      </c>
      <c r="B12559" t="s">
        <v>21560</v>
      </c>
      <c r="I12559" t="s">
        <v>5</v>
      </c>
      <c r="J12559">
        <v>22.44</v>
      </c>
    </row>
    <row r="12560" spans="1:10" x14ac:dyDescent="0.2">
      <c r="A12560" t="s">
        <v>12591</v>
      </c>
      <c r="B12560" t="s">
        <v>21560</v>
      </c>
      <c r="I12560" t="s">
        <v>5</v>
      </c>
      <c r="J12560">
        <v>22.44</v>
      </c>
    </row>
    <row r="12561" spans="1:10" x14ac:dyDescent="0.2">
      <c r="A12561" t="s">
        <v>12592</v>
      </c>
      <c r="B12561" t="s">
        <v>36240</v>
      </c>
      <c r="I12561" t="s">
        <v>5</v>
      </c>
      <c r="J12561">
        <v>24.21</v>
      </c>
    </row>
    <row r="12562" spans="1:10" x14ac:dyDescent="0.2">
      <c r="A12562" t="s">
        <v>12593</v>
      </c>
      <c r="B12562" t="s">
        <v>36240</v>
      </c>
      <c r="I12562" t="s">
        <v>5</v>
      </c>
      <c r="J12562">
        <v>24.21</v>
      </c>
    </row>
    <row r="12563" spans="1:10" x14ac:dyDescent="0.2">
      <c r="A12563" t="s">
        <v>12594</v>
      </c>
      <c r="B12563" t="s">
        <v>36241</v>
      </c>
      <c r="I12563" t="s">
        <v>5</v>
      </c>
      <c r="J12563">
        <v>37.08</v>
      </c>
    </row>
    <row r="12564" spans="1:10" x14ac:dyDescent="0.2">
      <c r="A12564" t="s">
        <v>12595</v>
      </c>
      <c r="B12564" t="s">
        <v>36241</v>
      </c>
      <c r="I12564" t="s">
        <v>5</v>
      </c>
      <c r="J12564">
        <v>37.08</v>
      </c>
    </row>
    <row r="12565" spans="1:10" x14ac:dyDescent="0.2">
      <c r="A12565" t="s">
        <v>12596</v>
      </c>
      <c r="B12565" t="s">
        <v>36242</v>
      </c>
      <c r="I12565" t="s">
        <v>5</v>
      </c>
      <c r="J12565">
        <v>39.94</v>
      </c>
    </row>
    <row r="12566" spans="1:10" x14ac:dyDescent="0.2">
      <c r="A12566" t="s">
        <v>12597</v>
      </c>
      <c r="B12566" t="s">
        <v>36242</v>
      </c>
      <c r="I12566" t="s">
        <v>5</v>
      </c>
      <c r="J12566">
        <v>39.94</v>
      </c>
    </row>
    <row r="12567" spans="1:10" x14ac:dyDescent="0.2">
      <c r="A12567" t="s">
        <v>12598</v>
      </c>
      <c r="B12567" t="s">
        <v>21561</v>
      </c>
      <c r="I12567" t="s">
        <v>5</v>
      </c>
      <c r="J12567">
        <v>7.27</v>
      </c>
    </row>
    <row r="12568" spans="1:10" x14ac:dyDescent="0.2">
      <c r="A12568" t="s">
        <v>12599</v>
      </c>
      <c r="B12568" t="s">
        <v>21561</v>
      </c>
      <c r="I12568" t="s">
        <v>5</v>
      </c>
      <c r="J12568">
        <v>7.27</v>
      </c>
    </row>
    <row r="12569" spans="1:10" x14ac:dyDescent="0.2">
      <c r="A12569" t="s">
        <v>12600</v>
      </c>
      <c r="B12569" t="s">
        <v>27906</v>
      </c>
      <c r="I12569" t="s">
        <v>5</v>
      </c>
      <c r="J12569">
        <v>3.53</v>
      </c>
    </row>
    <row r="12570" spans="1:10" x14ac:dyDescent="0.2">
      <c r="A12570" t="s">
        <v>12601</v>
      </c>
      <c r="B12570" t="s">
        <v>27906</v>
      </c>
      <c r="I12570" t="s">
        <v>5</v>
      </c>
      <c r="J12570">
        <v>3.53</v>
      </c>
    </row>
    <row r="12571" spans="1:10" x14ac:dyDescent="0.2">
      <c r="A12571" t="s">
        <v>12602</v>
      </c>
      <c r="B12571" t="s">
        <v>36243</v>
      </c>
      <c r="I12571" t="s">
        <v>5</v>
      </c>
      <c r="J12571">
        <v>15.56</v>
      </c>
    </row>
    <row r="12572" spans="1:10" x14ac:dyDescent="0.2">
      <c r="A12572" t="s">
        <v>12603</v>
      </c>
      <c r="B12572" t="s">
        <v>36243</v>
      </c>
      <c r="I12572" t="s">
        <v>5</v>
      </c>
      <c r="J12572">
        <v>15.56</v>
      </c>
    </row>
    <row r="12573" spans="1:10" x14ac:dyDescent="0.2">
      <c r="A12573" t="s">
        <v>12604</v>
      </c>
      <c r="B12573" t="s">
        <v>36244</v>
      </c>
      <c r="I12573" t="s">
        <v>5</v>
      </c>
      <c r="J12573">
        <v>9.7899999999999991</v>
      </c>
    </row>
    <row r="12574" spans="1:10" x14ac:dyDescent="0.2">
      <c r="A12574" t="s">
        <v>12605</v>
      </c>
      <c r="B12574" t="s">
        <v>36244</v>
      </c>
      <c r="I12574" t="s">
        <v>5</v>
      </c>
      <c r="J12574">
        <v>9.7899999999999991</v>
      </c>
    </row>
    <row r="12575" spans="1:10" x14ac:dyDescent="0.2">
      <c r="A12575" t="s">
        <v>12606</v>
      </c>
      <c r="B12575" t="s">
        <v>36245</v>
      </c>
      <c r="I12575" t="s">
        <v>5</v>
      </c>
      <c r="J12575">
        <v>25.72</v>
      </c>
    </row>
    <row r="12576" spans="1:10" x14ac:dyDescent="0.2">
      <c r="A12576" t="s">
        <v>12607</v>
      </c>
      <c r="B12576" t="s">
        <v>36245</v>
      </c>
      <c r="I12576" t="s">
        <v>5</v>
      </c>
      <c r="J12576">
        <v>25.72</v>
      </c>
    </row>
    <row r="12577" spans="1:10" x14ac:dyDescent="0.2">
      <c r="A12577" t="s">
        <v>12608</v>
      </c>
      <c r="B12577" t="s">
        <v>36246</v>
      </c>
      <c r="I12577" t="s">
        <v>5</v>
      </c>
      <c r="J12577">
        <v>41.36</v>
      </c>
    </row>
    <row r="12578" spans="1:10" x14ac:dyDescent="0.2">
      <c r="A12578" t="s">
        <v>12609</v>
      </c>
      <c r="B12578" t="s">
        <v>36246</v>
      </c>
      <c r="I12578" t="s">
        <v>5</v>
      </c>
      <c r="J12578">
        <v>41.36</v>
      </c>
    </row>
    <row r="12579" spans="1:10" x14ac:dyDescent="0.2">
      <c r="A12579" t="s">
        <v>12610</v>
      </c>
      <c r="B12579" t="s">
        <v>36247</v>
      </c>
      <c r="I12579" t="s">
        <v>5</v>
      </c>
      <c r="J12579">
        <v>38.07</v>
      </c>
    </row>
    <row r="12580" spans="1:10" x14ac:dyDescent="0.2">
      <c r="A12580" t="s">
        <v>12611</v>
      </c>
      <c r="B12580" t="s">
        <v>36247</v>
      </c>
      <c r="I12580" t="s">
        <v>5</v>
      </c>
      <c r="J12580">
        <v>38.07</v>
      </c>
    </row>
    <row r="12581" spans="1:10" x14ac:dyDescent="0.2">
      <c r="A12581" t="s">
        <v>12612</v>
      </c>
      <c r="B12581" t="s">
        <v>36248</v>
      </c>
      <c r="I12581" t="s">
        <v>5</v>
      </c>
      <c r="J12581">
        <v>44.04</v>
      </c>
    </row>
    <row r="12582" spans="1:10" x14ac:dyDescent="0.2">
      <c r="A12582" t="s">
        <v>12613</v>
      </c>
      <c r="B12582" t="s">
        <v>36248</v>
      </c>
      <c r="I12582" t="s">
        <v>5</v>
      </c>
      <c r="J12582">
        <v>44.04</v>
      </c>
    </row>
    <row r="12583" spans="1:10" x14ac:dyDescent="0.2">
      <c r="A12583" t="s">
        <v>12614</v>
      </c>
      <c r="B12583" t="s">
        <v>36249</v>
      </c>
      <c r="I12583" t="s">
        <v>5</v>
      </c>
      <c r="J12583">
        <v>38.92</v>
      </c>
    </row>
    <row r="12584" spans="1:10" x14ac:dyDescent="0.2">
      <c r="A12584" t="s">
        <v>12615</v>
      </c>
      <c r="B12584" t="s">
        <v>36249</v>
      </c>
      <c r="I12584" t="s">
        <v>5</v>
      </c>
      <c r="J12584">
        <v>38.92</v>
      </c>
    </row>
    <row r="12585" spans="1:10" x14ac:dyDescent="0.2">
      <c r="A12585" t="s">
        <v>12616</v>
      </c>
      <c r="B12585" t="s">
        <v>36250</v>
      </c>
      <c r="I12585" t="s">
        <v>5</v>
      </c>
      <c r="J12585">
        <v>89.84</v>
      </c>
    </row>
    <row r="12586" spans="1:10" x14ac:dyDescent="0.2">
      <c r="A12586" t="s">
        <v>12617</v>
      </c>
      <c r="B12586" t="s">
        <v>36250</v>
      </c>
      <c r="I12586" t="s">
        <v>5</v>
      </c>
      <c r="J12586">
        <v>89.84</v>
      </c>
    </row>
    <row r="12587" spans="1:10" x14ac:dyDescent="0.2">
      <c r="A12587" t="s">
        <v>12618</v>
      </c>
      <c r="B12587" t="s">
        <v>36251</v>
      </c>
      <c r="I12587" t="s">
        <v>5</v>
      </c>
      <c r="J12587">
        <v>14.28</v>
      </c>
    </row>
    <row r="12588" spans="1:10" x14ac:dyDescent="0.2">
      <c r="A12588" t="s">
        <v>12619</v>
      </c>
      <c r="B12588" t="s">
        <v>36251</v>
      </c>
      <c r="I12588" t="s">
        <v>5</v>
      </c>
      <c r="J12588">
        <v>14.28</v>
      </c>
    </row>
    <row r="12589" spans="1:10" x14ac:dyDescent="0.2">
      <c r="A12589" t="s">
        <v>12620</v>
      </c>
      <c r="B12589" t="s">
        <v>36252</v>
      </c>
      <c r="I12589" t="s">
        <v>5</v>
      </c>
      <c r="J12589">
        <v>26.06</v>
      </c>
    </row>
    <row r="12590" spans="1:10" x14ac:dyDescent="0.2">
      <c r="A12590" t="s">
        <v>12621</v>
      </c>
      <c r="B12590" t="s">
        <v>36252</v>
      </c>
      <c r="I12590" t="s">
        <v>5</v>
      </c>
      <c r="J12590">
        <v>26.06</v>
      </c>
    </row>
    <row r="12591" spans="1:10" x14ac:dyDescent="0.2">
      <c r="A12591" t="s">
        <v>12622</v>
      </c>
      <c r="B12591" t="s">
        <v>36253</v>
      </c>
      <c r="I12591" t="s">
        <v>5</v>
      </c>
      <c r="J12591">
        <v>34.92</v>
      </c>
    </row>
    <row r="12592" spans="1:10" x14ac:dyDescent="0.2">
      <c r="A12592" t="s">
        <v>12623</v>
      </c>
      <c r="B12592" t="s">
        <v>36253</v>
      </c>
      <c r="I12592" t="s">
        <v>5</v>
      </c>
      <c r="J12592">
        <v>34.92</v>
      </c>
    </row>
    <row r="12593" spans="1:10" x14ac:dyDescent="0.2">
      <c r="A12593" t="s">
        <v>12624</v>
      </c>
      <c r="B12593" t="s">
        <v>21562</v>
      </c>
      <c r="I12593" t="s">
        <v>5</v>
      </c>
      <c r="J12593">
        <v>22.48</v>
      </c>
    </row>
    <row r="12594" spans="1:10" x14ac:dyDescent="0.2">
      <c r="A12594" t="s">
        <v>12625</v>
      </c>
      <c r="B12594" t="s">
        <v>21562</v>
      </c>
      <c r="I12594" t="s">
        <v>5</v>
      </c>
      <c r="J12594">
        <v>22.48</v>
      </c>
    </row>
    <row r="12595" spans="1:10" x14ac:dyDescent="0.2">
      <c r="A12595" t="s">
        <v>12626</v>
      </c>
      <c r="B12595" t="s">
        <v>36254</v>
      </c>
      <c r="I12595" t="s">
        <v>5</v>
      </c>
      <c r="J12595">
        <v>5.34</v>
      </c>
    </row>
    <row r="12596" spans="1:10" x14ac:dyDescent="0.2">
      <c r="A12596" t="s">
        <v>12627</v>
      </c>
      <c r="B12596" t="s">
        <v>36254</v>
      </c>
      <c r="I12596" t="s">
        <v>5</v>
      </c>
      <c r="J12596">
        <v>5.03</v>
      </c>
    </row>
    <row r="12597" spans="1:10" x14ac:dyDescent="0.2">
      <c r="A12597" t="s">
        <v>12628</v>
      </c>
      <c r="B12597" t="s">
        <v>36255</v>
      </c>
      <c r="I12597" t="s">
        <v>5</v>
      </c>
      <c r="J12597">
        <v>4.9400000000000004</v>
      </c>
    </row>
    <row r="12598" spans="1:10" x14ac:dyDescent="0.2">
      <c r="A12598" t="s">
        <v>12629</v>
      </c>
      <c r="B12598" t="s">
        <v>36255</v>
      </c>
      <c r="I12598" t="s">
        <v>5</v>
      </c>
      <c r="J12598">
        <v>4.63</v>
      </c>
    </row>
    <row r="12599" spans="1:10" x14ac:dyDescent="0.2">
      <c r="A12599" t="s">
        <v>12630</v>
      </c>
      <c r="B12599" t="s">
        <v>21563</v>
      </c>
      <c r="I12599" t="s">
        <v>5</v>
      </c>
      <c r="J12599">
        <v>1.25</v>
      </c>
    </row>
    <row r="12600" spans="1:10" x14ac:dyDescent="0.2">
      <c r="A12600" t="s">
        <v>12631</v>
      </c>
      <c r="B12600" t="s">
        <v>21563</v>
      </c>
      <c r="I12600" t="s">
        <v>5</v>
      </c>
      <c r="J12600">
        <v>1.25</v>
      </c>
    </row>
    <row r="12601" spans="1:10" x14ac:dyDescent="0.2">
      <c r="A12601" t="s">
        <v>12632</v>
      </c>
      <c r="B12601" t="s">
        <v>36256</v>
      </c>
      <c r="I12601" t="s">
        <v>5</v>
      </c>
      <c r="J12601">
        <v>13.82</v>
      </c>
    </row>
    <row r="12602" spans="1:10" x14ac:dyDescent="0.2">
      <c r="A12602" t="s">
        <v>12633</v>
      </c>
      <c r="B12602" t="s">
        <v>36256</v>
      </c>
      <c r="I12602" t="s">
        <v>5</v>
      </c>
      <c r="J12602">
        <v>13.82</v>
      </c>
    </row>
    <row r="12603" spans="1:10" x14ac:dyDescent="0.2">
      <c r="A12603" t="s">
        <v>12634</v>
      </c>
      <c r="B12603" t="s">
        <v>36257</v>
      </c>
      <c r="I12603" t="s">
        <v>5</v>
      </c>
      <c r="J12603">
        <v>117.26</v>
      </c>
    </row>
    <row r="12604" spans="1:10" x14ac:dyDescent="0.2">
      <c r="A12604" t="s">
        <v>12635</v>
      </c>
      <c r="B12604" t="s">
        <v>36257</v>
      </c>
      <c r="I12604" t="s">
        <v>5</v>
      </c>
      <c r="J12604">
        <v>117.26</v>
      </c>
    </row>
    <row r="12605" spans="1:10" x14ac:dyDescent="0.2">
      <c r="A12605" t="s">
        <v>23541</v>
      </c>
      <c r="B12605" t="s">
        <v>36258</v>
      </c>
      <c r="I12605" t="s">
        <v>5</v>
      </c>
      <c r="J12605">
        <v>425.66</v>
      </c>
    </row>
    <row r="12606" spans="1:10" x14ac:dyDescent="0.2">
      <c r="A12606" t="s">
        <v>23542</v>
      </c>
      <c r="B12606" t="s">
        <v>36258</v>
      </c>
      <c r="I12606" t="s">
        <v>5</v>
      </c>
      <c r="J12606">
        <v>422.02</v>
      </c>
    </row>
    <row r="12607" spans="1:10" x14ac:dyDescent="0.2">
      <c r="A12607" t="s">
        <v>23543</v>
      </c>
      <c r="B12607" t="s">
        <v>36259</v>
      </c>
      <c r="I12607" t="s">
        <v>5</v>
      </c>
      <c r="J12607">
        <v>901.88</v>
      </c>
    </row>
    <row r="12608" spans="1:10" x14ac:dyDescent="0.2">
      <c r="A12608" t="s">
        <v>23544</v>
      </c>
      <c r="B12608" t="s">
        <v>36259</v>
      </c>
      <c r="I12608" t="s">
        <v>5</v>
      </c>
      <c r="J12608">
        <v>893.62</v>
      </c>
    </row>
    <row r="12609" spans="1:10" x14ac:dyDescent="0.2">
      <c r="A12609" t="s">
        <v>12636</v>
      </c>
      <c r="B12609" t="s">
        <v>36260</v>
      </c>
      <c r="I12609" t="s">
        <v>5</v>
      </c>
      <c r="J12609">
        <v>1072.3699999999999</v>
      </c>
    </row>
    <row r="12610" spans="1:10" x14ac:dyDescent="0.2">
      <c r="A12610" t="s">
        <v>12637</v>
      </c>
      <c r="B12610" t="s">
        <v>36260</v>
      </c>
      <c r="I12610" t="s">
        <v>5</v>
      </c>
      <c r="J12610">
        <v>996.9</v>
      </c>
    </row>
    <row r="12611" spans="1:10" x14ac:dyDescent="0.2">
      <c r="A12611" t="s">
        <v>12638</v>
      </c>
      <c r="B12611" t="s">
        <v>36261</v>
      </c>
      <c r="I12611" t="s">
        <v>5</v>
      </c>
      <c r="J12611">
        <v>1571.45</v>
      </c>
    </row>
    <row r="12612" spans="1:10" x14ac:dyDescent="0.2">
      <c r="A12612" t="s">
        <v>12639</v>
      </c>
      <c r="B12612" t="s">
        <v>36261</v>
      </c>
      <c r="I12612" t="s">
        <v>5</v>
      </c>
      <c r="J12612">
        <v>1456.88</v>
      </c>
    </row>
    <row r="12613" spans="1:10" x14ac:dyDescent="0.2">
      <c r="A12613" t="s">
        <v>12640</v>
      </c>
      <c r="B12613" t="s">
        <v>36262</v>
      </c>
      <c r="I12613" t="s">
        <v>5</v>
      </c>
      <c r="J12613">
        <v>1574.88</v>
      </c>
    </row>
    <row r="12614" spans="1:10" x14ac:dyDescent="0.2">
      <c r="A12614" t="s">
        <v>12641</v>
      </c>
      <c r="B12614" t="s">
        <v>36262</v>
      </c>
      <c r="I12614" t="s">
        <v>5</v>
      </c>
      <c r="J12614">
        <v>1460.31</v>
      </c>
    </row>
    <row r="12615" spans="1:10" x14ac:dyDescent="0.2">
      <c r="A12615" t="s">
        <v>12642</v>
      </c>
      <c r="B12615" t="s">
        <v>36263</v>
      </c>
      <c r="I12615" t="s">
        <v>5</v>
      </c>
      <c r="J12615">
        <v>1968.7</v>
      </c>
    </row>
    <row r="12616" spans="1:10" x14ac:dyDescent="0.2">
      <c r="A12616" t="s">
        <v>12643</v>
      </c>
      <c r="B12616" t="s">
        <v>36263</v>
      </c>
      <c r="I12616" t="s">
        <v>5</v>
      </c>
      <c r="J12616">
        <v>1817.77</v>
      </c>
    </row>
    <row r="12617" spans="1:10" x14ac:dyDescent="0.2">
      <c r="A12617" t="s">
        <v>12644</v>
      </c>
      <c r="B12617" t="s">
        <v>36264</v>
      </c>
      <c r="I12617" t="s">
        <v>5</v>
      </c>
      <c r="J12617">
        <v>2966.87</v>
      </c>
    </row>
    <row r="12618" spans="1:10" x14ac:dyDescent="0.2">
      <c r="A12618" t="s">
        <v>12645</v>
      </c>
      <c r="B12618" t="s">
        <v>36264</v>
      </c>
      <c r="I12618" t="s">
        <v>5</v>
      </c>
      <c r="J12618">
        <v>2737.73</v>
      </c>
    </row>
    <row r="12619" spans="1:10" x14ac:dyDescent="0.2">
      <c r="A12619" t="s">
        <v>12646</v>
      </c>
      <c r="B12619" t="s">
        <v>36265</v>
      </c>
      <c r="I12619" t="s">
        <v>5</v>
      </c>
      <c r="J12619">
        <v>2973.72</v>
      </c>
    </row>
    <row r="12620" spans="1:10" x14ac:dyDescent="0.2">
      <c r="A12620" t="s">
        <v>12647</v>
      </c>
      <c r="B12620" t="s">
        <v>36265</v>
      </c>
      <c r="I12620" t="s">
        <v>5</v>
      </c>
      <c r="J12620">
        <v>2744.58</v>
      </c>
    </row>
    <row r="12621" spans="1:10" x14ac:dyDescent="0.2">
      <c r="A12621" t="s">
        <v>12648</v>
      </c>
      <c r="B12621" t="s">
        <v>36266</v>
      </c>
      <c r="I12621" t="s">
        <v>5</v>
      </c>
      <c r="J12621">
        <v>946.06</v>
      </c>
    </row>
    <row r="12622" spans="1:10" x14ac:dyDescent="0.2">
      <c r="A12622" t="s">
        <v>12649</v>
      </c>
      <c r="B12622" t="s">
        <v>36266</v>
      </c>
      <c r="I12622" t="s">
        <v>5</v>
      </c>
      <c r="J12622">
        <v>880.51</v>
      </c>
    </row>
    <row r="12623" spans="1:10" x14ac:dyDescent="0.2">
      <c r="A12623" t="s">
        <v>12650</v>
      </c>
      <c r="B12623" t="s">
        <v>36267</v>
      </c>
      <c r="I12623" t="s">
        <v>3</v>
      </c>
      <c r="J12623">
        <v>3787.83</v>
      </c>
    </row>
    <row r="12624" spans="1:10" x14ac:dyDescent="0.2">
      <c r="A12624" t="s">
        <v>12651</v>
      </c>
      <c r="B12624" t="s">
        <v>36267</v>
      </c>
      <c r="I12624" t="s">
        <v>3</v>
      </c>
      <c r="J12624">
        <v>3761.38</v>
      </c>
    </row>
    <row r="12625" spans="1:10" x14ac:dyDescent="0.2">
      <c r="A12625" t="s">
        <v>12652</v>
      </c>
      <c r="B12625" t="s">
        <v>36268</v>
      </c>
      <c r="I12625" t="s">
        <v>3</v>
      </c>
      <c r="J12625">
        <v>2402.06</v>
      </c>
    </row>
    <row r="12626" spans="1:10" x14ac:dyDescent="0.2">
      <c r="A12626" t="s">
        <v>12653</v>
      </c>
      <c r="B12626" t="s">
        <v>36268</v>
      </c>
      <c r="I12626" t="s">
        <v>3</v>
      </c>
      <c r="J12626">
        <v>2375.61</v>
      </c>
    </row>
    <row r="12627" spans="1:10" x14ac:dyDescent="0.2">
      <c r="A12627" t="s">
        <v>12654</v>
      </c>
      <c r="B12627" t="s">
        <v>36269</v>
      </c>
      <c r="I12627" t="s">
        <v>3</v>
      </c>
      <c r="J12627">
        <v>2190.88</v>
      </c>
    </row>
    <row r="12628" spans="1:10" x14ac:dyDescent="0.2">
      <c r="A12628" t="s">
        <v>12655</v>
      </c>
      <c r="B12628" t="s">
        <v>36269</v>
      </c>
      <c r="I12628" t="s">
        <v>3</v>
      </c>
      <c r="J12628">
        <v>2164.4299999999998</v>
      </c>
    </row>
    <row r="12629" spans="1:10" x14ac:dyDescent="0.2">
      <c r="A12629" t="s">
        <v>12656</v>
      </c>
      <c r="B12629" t="s">
        <v>36270</v>
      </c>
      <c r="I12629" t="s">
        <v>5</v>
      </c>
      <c r="J12629">
        <v>817.66</v>
      </c>
    </row>
    <row r="12630" spans="1:10" x14ac:dyDescent="0.2">
      <c r="A12630" t="s">
        <v>12657</v>
      </c>
      <c r="B12630" t="s">
        <v>36270</v>
      </c>
      <c r="I12630" t="s">
        <v>5</v>
      </c>
      <c r="J12630">
        <v>752.11</v>
      </c>
    </row>
    <row r="12631" spans="1:10" x14ac:dyDescent="0.2">
      <c r="A12631" t="s">
        <v>12658</v>
      </c>
      <c r="B12631" t="s">
        <v>36271</v>
      </c>
      <c r="I12631" t="s">
        <v>4</v>
      </c>
      <c r="J12631">
        <v>205.1</v>
      </c>
    </row>
    <row r="12632" spans="1:10" x14ac:dyDescent="0.2">
      <c r="A12632" t="s">
        <v>12659</v>
      </c>
      <c r="B12632" t="s">
        <v>36271</v>
      </c>
      <c r="I12632" t="s">
        <v>4</v>
      </c>
      <c r="J12632">
        <v>189.35</v>
      </c>
    </row>
    <row r="12633" spans="1:10" x14ac:dyDescent="0.2">
      <c r="A12633" t="s">
        <v>12660</v>
      </c>
      <c r="B12633" t="s">
        <v>36272</v>
      </c>
      <c r="I12633" t="s">
        <v>4</v>
      </c>
      <c r="J12633">
        <v>238.82</v>
      </c>
    </row>
    <row r="12634" spans="1:10" x14ac:dyDescent="0.2">
      <c r="A12634" t="s">
        <v>12661</v>
      </c>
      <c r="B12634" t="s">
        <v>36272</v>
      </c>
      <c r="I12634" t="s">
        <v>4</v>
      </c>
      <c r="J12634">
        <v>221.04</v>
      </c>
    </row>
    <row r="12635" spans="1:10" x14ac:dyDescent="0.2">
      <c r="A12635" t="s">
        <v>12662</v>
      </c>
      <c r="B12635" t="s">
        <v>36273</v>
      </c>
      <c r="I12635" t="s">
        <v>4</v>
      </c>
      <c r="J12635">
        <v>272.27</v>
      </c>
    </row>
    <row r="12636" spans="1:10" x14ac:dyDescent="0.2">
      <c r="A12636" t="s">
        <v>12663</v>
      </c>
      <c r="B12636" t="s">
        <v>36273</v>
      </c>
      <c r="I12636" t="s">
        <v>4</v>
      </c>
      <c r="J12636">
        <v>252.45</v>
      </c>
    </row>
    <row r="12637" spans="1:10" x14ac:dyDescent="0.2">
      <c r="A12637" t="s">
        <v>12664</v>
      </c>
      <c r="B12637" t="s">
        <v>36274</v>
      </c>
      <c r="I12637" t="s">
        <v>5</v>
      </c>
      <c r="J12637">
        <v>2381.5700000000002</v>
      </c>
    </row>
    <row r="12638" spans="1:10" x14ac:dyDescent="0.2">
      <c r="A12638" t="s">
        <v>12665</v>
      </c>
      <c r="B12638" t="s">
        <v>36274</v>
      </c>
      <c r="I12638" t="s">
        <v>5</v>
      </c>
      <c r="J12638">
        <v>2296.9</v>
      </c>
    </row>
    <row r="12639" spans="1:10" x14ac:dyDescent="0.2">
      <c r="A12639" t="s">
        <v>12666</v>
      </c>
      <c r="B12639" t="s">
        <v>36275</v>
      </c>
      <c r="I12639" t="s">
        <v>5</v>
      </c>
      <c r="J12639">
        <v>2621.66</v>
      </c>
    </row>
    <row r="12640" spans="1:10" x14ac:dyDescent="0.2">
      <c r="A12640" t="s">
        <v>12667</v>
      </c>
      <c r="B12640" t="s">
        <v>36275</v>
      </c>
      <c r="I12640" t="s">
        <v>5</v>
      </c>
      <c r="J12640">
        <v>2530.38</v>
      </c>
    </row>
    <row r="12641" spans="1:10" x14ac:dyDescent="0.2">
      <c r="A12641" t="s">
        <v>12668</v>
      </c>
      <c r="B12641" t="s">
        <v>36276</v>
      </c>
      <c r="I12641" t="s">
        <v>5</v>
      </c>
      <c r="J12641">
        <v>827.73</v>
      </c>
    </row>
    <row r="12642" spans="1:10" x14ac:dyDescent="0.2">
      <c r="A12642" t="s">
        <v>12669</v>
      </c>
      <c r="B12642" t="s">
        <v>36276</v>
      </c>
      <c r="I12642" t="s">
        <v>5</v>
      </c>
      <c r="J12642">
        <v>789.36</v>
      </c>
    </row>
    <row r="12643" spans="1:10" x14ac:dyDescent="0.2">
      <c r="A12643" t="s">
        <v>12670</v>
      </c>
      <c r="B12643" t="s">
        <v>36277</v>
      </c>
      <c r="I12643" t="s">
        <v>5</v>
      </c>
      <c r="J12643">
        <v>876.95</v>
      </c>
    </row>
    <row r="12644" spans="1:10" x14ac:dyDescent="0.2">
      <c r="A12644" t="s">
        <v>12671</v>
      </c>
      <c r="B12644" t="s">
        <v>36277</v>
      </c>
      <c r="I12644" t="s">
        <v>5</v>
      </c>
      <c r="J12644">
        <v>801.48</v>
      </c>
    </row>
    <row r="12645" spans="1:10" x14ac:dyDescent="0.2">
      <c r="A12645" t="s">
        <v>12672</v>
      </c>
      <c r="B12645" t="s">
        <v>36278</v>
      </c>
      <c r="I12645" t="s">
        <v>5</v>
      </c>
      <c r="J12645">
        <v>1372.6</v>
      </c>
    </row>
    <row r="12646" spans="1:10" x14ac:dyDescent="0.2">
      <c r="A12646" t="s">
        <v>12673</v>
      </c>
      <c r="B12646" t="s">
        <v>36278</v>
      </c>
      <c r="I12646" t="s">
        <v>5</v>
      </c>
      <c r="J12646">
        <v>1258.03</v>
      </c>
    </row>
    <row r="12647" spans="1:10" x14ac:dyDescent="0.2">
      <c r="A12647" t="s">
        <v>12674</v>
      </c>
      <c r="B12647" t="s">
        <v>36279</v>
      </c>
      <c r="I12647" t="s">
        <v>5</v>
      </c>
      <c r="J12647">
        <v>1372.6</v>
      </c>
    </row>
    <row r="12648" spans="1:10" x14ac:dyDescent="0.2">
      <c r="A12648" t="s">
        <v>12675</v>
      </c>
      <c r="B12648" t="s">
        <v>36279</v>
      </c>
      <c r="I12648" t="s">
        <v>5</v>
      </c>
      <c r="J12648">
        <v>1258.03</v>
      </c>
    </row>
    <row r="12649" spans="1:10" x14ac:dyDescent="0.2">
      <c r="A12649" t="s">
        <v>12676</v>
      </c>
      <c r="B12649" t="s">
        <v>36280</v>
      </c>
      <c r="I12649" t="s">
        <v>5</v>
      </c>
      <c r="J12649">
        <v>66.650000000000006</v>
      </c>
    </row>
    <row r="12650" spans="1:10" x14ac:dyDescent="0.2">
      <c r="A12650" t="s">
        <v>12677</v>
      </c>
      <c r="B12650" t="s">
        <v>36280</v>
      </c>
      <c r="I12650" t="s">
        <v>5</v>
      </c>
      <c r="J12650">
        <v>57.75</v>
      </c>
    </row>
    <row r="12651" spans="1:10" x14ac:dyDescent="0.2">
      <c r="A12651" t="s">
        <v>12678</v>
      </c>
      <c r="B12651" t="s">
        <v>36281</v>
      </c>
      <c r="I12651" t="s">
        <v>5</v>
      </c>
      <c r="J12651">
        <v>60.72</v>
      </c>
    </row>
    <row r="12652" spans="1:10" x14ac:dyDescent="0.2">
      <c r="A12652" t="s">
        <v>12679</v>
      </c>
      <c r="B12652" t="s">
        <v>36281</v>
      </c>
      <c r="I12652" t="s">
        <v>5</v>
      </c>
      <c r="J12652">
        <v>52.61</v>
      </c>
    </row>
    <row r="12653" spans="1:10" x14ac:dyDescent="0.2">
      <c r="A12653" t="s">
        <v>12680</v>
      </c>
      <c r="B12653" t="s">
        <v>36282</v>
      </c>
      <c r="I12653" t="s">
        <v>5</v>
      </c>
      <c r="J12653">
        <v>55.09</v>
      </c>
    </row>
    <row r="12654" spans="1:10" x14ac:dyDescent="0.2">
      <c r="A12654" t="s">
        <v>12681</v>
      </c>
      <c r="B12654" t="s">
        <v>36282</v>
      </c>
      <c r="I12654" t="s">
        <v>5</v>
      </c>
      <c r="J12654">
        <v>47.74</v>
      </c>
    </row>
    <row r="12655" spans="1:10" x14ac:dyDescent="0.2">
      <c r="A12655" t="s">
        <v>12682</v>
      </c>
      <c r="B12655" t="s">
        <v>36283</v>
      </c>
      <c r="I12655" t="s">
        <v>5</v>
      </c>
      <c r="J12655">
        <v>26.66</v>
      </c>
    </row>
    <row r="12656" spans="1:10" x14ac:dyDescent="0.2">
      <c r="A12656" t="s">
        <v>12683</v>
      </c>
      <c r="B12656" t="s">
        <v>36283</v>
      </c>
      <c r="I12656" t="s">
        <v>5</v>
      </c>
      <c r="J12656">
        <v>23.1</v>
      </c>
    </row>
    <row r="12657" spans="1:10" x14ac:dyDescent="0.2">
      <c r="A12657" t="s">
        <v>12684</v>
      </c>
      <c r="B12657" t="s">
        <v>36284</v>
      </c>
      <c r="I12657" t="s">
        <v>5</v>
      </c>
      <c r="J12657">
        <v>24.29</v>
      </c>
    </row>
    <row r="12658" spans="1:10" x14ac:dyDescent="0.2">
      <c r="A12658" t="s">
        <v>12685</v>
      </c>
      <c r="B12658" t="s">
        <v>36284</v>
      </c>
      <c r="I12658" t="s">
        <v>5</v>
      </c>
      <c r="J12658">
        <v>21.04</v>
      </c>
    </row>
    <row r="12659" spans="1:10" x14ac:dyDescent="0.2">
      <c r="A12659" t="s">
        <v>12686</v>
      </c>
      <c r="B12659" t="s">
        <v>36285</v>
      </c>
      <c r="I12659" t="s">
        <v>5</v>
      </c>
      <c r="J12659">
        <v>21.92</v>
      </c>
    </row>
    <row r="12660" spans="1:10" x14ac:dyDescent="0.2">
      <c r="A12660" t="s">
        <v>12687</v>
      </c>
      <c r="B12660" t="s">
        <v>36285</v>
      </c>
      <c r="I12660" t="s">
        <v>5</v>
      </c>
      <c r="J12660">
        <v>18.989999999999998</v>
      </c>
    </row>
    <row r="12661" spans="1:10" x14ac:dyDescent="0.2">
      <c r="A12661" t="s">
        <v>12688</v>
      </c>
      <c r="B12661" t="s">
        <v>36286</v>
      </c>
      <c r="I12661" t="s">
        <v>5</v>
      </c>
      <c r="J12661">
        <v>22.21</v>
      </c>
    </row>
    <row r="12662" spans="1:10" x14ac:dyDescent="0.2">
      <c r="A12662" t="s">
        <v>12689</v>
      </c>
      <c r="B12662" t="s">
        <v>36286</v>
      </c>
      <c r="I12662" t="s">
        <v>5</v>
      </c>
      <c r="J12662">
        <v>19.25</v>
      </c>
    </row>
    <row r="12663" spans="1:10" x14ac:dyDescent="0.2">
      <c r="A12663" t="s">
        <v>12690</v>
      </c>
      <c r="B12663" t="s">
        <v>36287</v>
      </c>
      <c r="I12663" t="s">
        <v>5</v>
      </c>
      <c r="J12663">
        <v>17.77</v>
      </c>
    </row>
    <row r="12664" spans="1:10" x14ac:dyDescent="0.2">
      <c r="A12664" t="s">
        <v>12691</v>
      </c>
      <c r="B12664" t="s">
        <v>36287</v>
      </c>
      <c r="I12664" t="s">
        <v>5</v>
      </c>
      <c r="J12664">
        <v>15.4</v>
      </c>
    </row>
    <row r="12665" spans="1:10" x14ac:dyDescent="0.2">
      <c r="A12665" t="s">
        <v>12692</v>
      </c>
      <c r="B12665" t="s">
        <v>36288</v>
      </c>
      <c r="I12665" t="s">
        <v>5</v>
      </c>
      <c r="J12665">
        <v>13.33</v>
      </c>
    </row>
    <row r="12666" spans="1:10" x14ac:dyDescent="0.2">
      <c r="A12666" t="s">
        <v>12693</v>
      </c>
      <c r="B12666" t="s">
        <v>36288</v>
      </c>
      <c r="I12666" t="s">
        <v>5</v>
      </c>
      <c r="J12666">
        <v>11.55</v>
      </c>
    </row>
    <row r="12667" spans="1:10" x14ac:dyDescent="0.2">
      <c r="A12667" t="s">
        <v>12694</v>
      </c>
      <c r="B12667" t="s">
        <v>36289</v>
      </c>
      <c r="I12667" t="s">
        <v>5</v>
      </c>
      <c r="J12667">
        <v>10.36</v>
      </c>
    </row>
    <row r="12668" spans="1:10" x14ac:dyDescent="0.2">
      <c r="A12668" t="s">
        <v>12695</v>
      </c>
      <c r="B12668" t="s">
        <v>36289</v>
      </c>
      <c r="I12668" t="s">
        <v>5</v>
      </c>
      <c r="J12668">
        <v>8.98</v>
      </c>
    </row>
    <row r="12669" spans="1:10" x14ac:dyDescent="0.2">
      <c r="A12669" t="s">
        <v>12696</v>
      </c>
      <c r="B12669" t="s">
        <v>36290</v>
      </c>
      <c r="I12669" t="s">
        <v>5</v>
      </c>
      <c r="J12669">
        <v>8.8800000000000008</v>
      </c>
    </row>
    <row r="12670" spans="1:10" x14ac:dyDescent="0.2">
      <c r="A12670" t="s">
        <v>12697</v>
      </c>
      <c r="B12670" t="s">
        <v>36290</v>
      </c>
      <c r="I12670" t="s">
        <v>5</v>
      </c>
      <c r="J12670">
        <v>7.7</v>
      </c>
    </row>
    <row r="12671" spans="1:10" x14ac:dyDescent="0.2">
      <c r="A12671" t="s">
        <v>12698</v>
      </c>
      <c r="B12671" t="s">
        <v>36291</v>
      </c>
      <c r="I12671" t="s">
        <v>5</v>
      </c>
      <c r="J12671">
        <v>7.4</v>
      </c>
    </row>
    <row r="12672" spans="1:10" x14ac:dyDescent="0.2">
      <c r="A12672" t="s">
        <v>12699</v>
      </c>
      <c r="B12672" t="s">
        <v>36291</v>
      </c>
      <c r="I12672" t="s">
        <v>5</v>
      </c>
      <c r="J12672">
        <v>6.41</v>
      </c>
    </row>
    <row r="12673" spans="1:10" x14ac:dyDescent="0.2">
      <c r="A12673" t="s">
        <v>12700</v>
      </c>
      <c r="B12673" t="s">
        <v>36292</v>
      </c>
      <c r="I12673" t="s">
        <v>5</v>
      </c>
      <c r="J12673">
        <v>14.81</v>
      </c>
    </row>
    <row r="12674" spans="1:10" x14ac:dyDescent="0.2">
      <c r="A12674" t="s">
        <v>12701</v>
      </c>
      <c r="B12674" t="s">
        <v>36292</v>
      </c>
      <c r="I12674" t="s">
        <v>5</v>
      </c>
      <c r="J12674">
        <v>12.83</v>
      </c>
    </row>
    <row r="12675" spans="1:10" x14ac:dyDescent="0.2">
      <c r="A12675" t="s">
        <v>12702</v>
      </c>
      <c r="B12675" t="s">
        <v>36293</v>
      </c>
      <c r="I12675" t="s">
        <v>5</v>
      </c>
      <c r="J12675">
        <v>66.650000000000006</v>
      </c>
    </row>
    <row r="12676" spans="1:10" x14ac:dyDescent="0.2">
      <c r="A12676" t="s">
        <v>12703</v>
      </c>
      <c r="B12676" t="s">
        <v>36293</v>
      </c>
      <c r="I12676" t="s">
        <v>5</v>
      </c>
      <c r="J12676">
        <v>57.75</v>
      </c>
    </row>
    <row r="12677" spans="1:10" x14ac:dyDescent="0.2">
      <c r="A12677" t="s">
        <v>12704</v>
      </c>
      <c r="B12677" t="s">
        <v>36294</v>
      </c>
      <c r="I12677" t="s">
        <v>5</v>
      </c>
      <c r="J12677">
        <v>50.35</v>
      </c>
    </row>
    <row r="12678" spans="1:10" x14ac:dyDescent="0.2">
      <c r="A12678" t="s">
        <v>12705</v>
      </c>
      <c r="B12678" t="s">
        <v>36294</v>
      </c>
      <c r="I12678" t="s">
        <v>5</v>
      </c>
      <c r="J12678">
        <v>43.63</v>
      </c>
    </row>
    <row r="12679" spans="1:10" x14ac:dyDescent="0.2">
      <c r="A12679" t="s">
        <v>12706</v>
      </c>
      <c r="B12679" t="s">
        <v>36295</v>
      </c>
      <c r="I12679" t="s">
        <v>5</v>
      </c>
      <c r="J12679">
        <v>103.67</v>
      </c>
    </row>
    <row r="12680" spans="1:10" x14ac:dyDescent="0.2">
      <c r="A12680" t="s">
        <v>12707</v>
      </c>
      <c r="B12680" t="s">
        <v>36295</v>
      </c>
      <c r="I12680" t="s">
        <v>5</v>
      </c>
      <c r="J12680">
        <v>89.83</v>
      </c>
    </row>
    <row r="12681" spans="1:10" x14ac:dyDescent="0.2">
      <c r="A12681" t="s">
        <v>12708</v>
      </c>
      <c r="B12681" t="s">
        <v>36296</v>
      </c>
      <c r="I12681" t="s">
        <v>5</v>
      </c>
      <c r="J12681">
        <v>7.4</v>
      </c>
    </row>
    <row r="12682" spans="1:10" x14ac:dyDescent="0.2">
      <c r="A12682" t="s">
        <v>12709</v>
      </c>
      <c r="B12682" t="s">
        <v>36296</v>
      </c>
      <c r="I12682" t="s">
        <v>5</v>
      </c>
      <c r="J12682">
        <v>6.41</v>
      </c>
    </row>
    <row r="12683" spans="1:10" x14ac:dyDescent="0.2">
      <c r="A12683" t="s">
        <v>12710</v>
      </c>
      <c r="B12683" t="s">
        <v>36297</v>
      </c>
      <c r="I12683" t="s">
        <v>5</v>
      </c>
      <c r="J12683">
        <v>8.8800000000000008</v>
      </c>
    </row>
    <row r="12684" spans="1:10" x14ac:dyDescent="0.2">
      <c r="A12684" t="s">
        <v>12711</v>
      </c>
      <c r="B12684" t="s">
        <v>36297</v>
      </c>
      <c r="I12684" t="s">
        <v>5</v>
      </c>
      <c r="J12684">
        <v>7.7</v>
      </c>
    </row>
    <row r="12685" spans="1:10" x14ac:dyDescent="0.2">
      <c r="A12685" t="s">
        <v>12712</v>
      </c>
      <c r="B12685" t="s">
        <v>36298</v>
      </c>
      <c r="I12685" t="s">
        <v>5</v>
      </c>
      <c r="J12685">
        <v>5.92</v>
      </c>
    </row>
    <row r="12686" spans="1:10" x14ac:dyDescent="0.2">
      <c r="A12686" t="s">
        <v>12713</v>
      </c>
      <c r="B12686" t="s">
        <v>36298</v>
      </c>
      <c r="I12686" t="s">
        <v>5</v>
      </c>
      <c r="J12686">
        <v>5.13</v>
      </c>
    </row>
    <row r="12687" spans="1:10" x14ac:dyDescent="0.2">
      <c r="A12687" t="s">
        <v>12714</v>
      </c>
      <c r="B12687" t="s">
        <v>36299</v>
      </c>
      <c r="I12687" t="s">
        <v>5</v>
      </c>
      <c r="J12687">
        <v>29.62</v>
      </c>
    </row>
    <row r="12688" spans="1:10" x14ac:dyDescent="0.2">
      <c r="A12688" t="s">
        <v>12715</v>
      </c>
      <c r="B12688" t="s">
        <v>36299</v>
      </c>
      <c r="I12688" t="s">
        <v>5</v>
      </c>
      <c r="J12688">
        <v>25.66</v>
      </c>
    </row>
    <row r="12689" spans="1:10" x14ac:dyDescent="0.2">
      <c r="A12689" t="s">
        <v>12716</v>
      </c>
      <c r="B12689" t="s">
        <v>36300</v>
      </c>
      <c r="I12689" t="s">
        <v>5</v>
      </c>
      <c r="J12689">
        <v>59.24</v>
      </c>
    </row>
    <row r="12690" spans="1:10" x14ac:dyDescent="0.2">
      <c r="A12690" t="s">
        <v>12717</v>
      </c>
      <c r="B12690" t="s">
        <v>36300</v>
      </c>
      <c r="I12690" t="s">
        <v>5</v>
      </c>
      <c r="J12690">
        <v>51.33</v>
      </c>
    </row>
    <row r="12691" spans="1:10" x14ac:dyDescent="0.2">
      <c r="A12691" t="s">
        <v>12718</v>
      </c>
      <c r="B12691" t="s">
        <v>36301</v>
      </c>
      <c r="I12691" t="s">
        <v>5</v>
      </c>
      <c r="J12691">
        <v>29.62</v>
      </c>
    </row>
    <row r="12692" spans="1:10" x14ac:dyDescent="0.2">
      <c r="A12692" t="s">
        <v>12719</v>
      </c>
      <c r="B12692" t="s">
        <v>36301</v>
      </c>
      <c r="I12692" t="s">
        <v>5</v>
      </c>
      <c r="J12692">
        <v>25.66</v>
      </c>
    </row>
    <row r="12693" spans="1:10" x14ac:dyDescent="0.2">
      <c r="A12693" t="s">
        <v>12720</v>
      </c>
      <c r="B12693" t="s">
        <v>36302</v>
      </c>
      <c r="I12693" t="s">
        <v>5</v>
      </c>
      <c r="J12693">
        <v>29.62</v>
      </c>
    </row>
    <row r="12694" spans="1:10" x14ac:dyDescent="0.2">
      <c r="A12694" t="s">
        <v>12721</v>
      </c>
      <c r="B12694" t="s">
        <v>36302</v>
      </c>
      <c r="I12694" t="s">
        <v>5</v>
      </c>
      <c r="J12694">
        <v>25.66</v>
      </c>
    </row>
    <row r="12695" spans="1:10" x14ac:dyDescent="0.2">
      <c r="A12695" t="s">
        <v>12722</v>
      </c>
      <c r="B12695" t="s">
        <v>36303</v>
      </c>
      <c r="I12695" t="s">
        <v>5</v>
      </c>
      <c r="J12695">
        <v>1688.7</v>
      </c>
    </row>
    <row r="12696" spans="1:10" x14ac:dyDescent="0.2">
      <c r="A12696" t="s">
        <v>12723</v>
      </c>
      <c r="B12696" t="s">
        <v>36303</v>
      </c>
      <c r="I12696" t="s">
        <v>5</v>
      </c>
      <c r="J12696">
        <v>1638.02</v>
      </c>
    </row>
    <row r="12697" spans="1:10" x14ac:dyDescent="0.2">
      <c r="A12697" t="s">
        <v>12724</v>
      </c>
      <c r="B12697" t="s">
        <v>36304</v>
      </c>
      <c r="I12697" t="s">
        <v>5</v>
      </c>
      <c r="J12697">
        <v>1580.38</v>
      </c>
    </row>
    <row r="12698" spans="1:10" x14ac:dyDescent="0.2">
      <c r="A12698" t="s">
        <v>12725</v>
      </c>
      <c r="B12698" t="s">
        <v>36304</v>
      </c>
      <c r="I12698" t="s">
        <v>5</v>
      </c>
      <c r="J12698">
        <v>1529.71</v>
      </c>
    </row>
    <row r="12699" spans="1:10" x14ac:dyDescent="0.2">
      <c r="A12699" t="s">
        <v>12726</v>
      </c>
      <c r="B12699" t="s">
        <v>36305</v>
      </c>
      <c r="I12699" t="s">
        <v>5</v>
      </c>
      <c r="J12699">
        <v>256.77</v>
      </c>
    </row>
    <row r="12700" spans="1:10" x14ac:dyDescent="0.2">
      <c r="A12700" t="s">
        <v>12727</v>
      </c>
      <c r="B12700" t="s">
        <v>36305</v>
      </c>
      <c r="I12700" t="s">
        <v>5</v>
      </c>
      <c r="J12700">
        <v>229.69</v>
      </c>
    </row>
    <row r="12701" spans="1:10" x14ac:dyDescent="0.2">
      <c r="A12701" t="s">
        <v>12728</v>
      </c>
      <c r="B12701" t="s">
        <v>36306</v>
      </c>
      <c r="I12701" t="s">
        <v>5</v>
      </c>
      <c r="J12701">
        <v>302.77</v>
      </c>
    </row>
    <row r="12702" spans="1:10" x14ac:dyDescent="0.2">
      <c r="A12702" t="s">
        <v>12729</v>
      </c>
      <c r="B12702" t="s">
        <v>36306</v>
      </c>
      <c r="I12702" t="s">
        <v>5</v>
      </c>
      <c r="J12702">
        <v>274.26</v>
      </c>
    </row>
    <row r="12703" spans="1:10" x14ac:dyDescent="0.2">
      <c r="A12703" t="s">
        <v>12730</v>
      </c>
      <c r="B12703" t="s">
        <v>36307</v>
      </c>
      <c r="I12703" t="s">
        <v>5</v>
      </c>
      <c r="J12703">
        <v>379</v>
      </c>
    </row>
    <row r="12704" spans="1:10" x14ac:dyDescent="0.2">
      <c r="A12704" t="s">
        <v>12731</v>
      </c>
      <c r="B12704" t="s">
        <v>36307</v>
      </c>
      <c r="I12704" t="s">
        <v>5</v>
      </c>
      <c r="J12704">
        <v>346.04</v>
      </c>
    </row>
    <row r="12705" spans="1:10" x14ac:dyDescent="0.2">
      <c r="A12705" t="s">
        <v>12732</v>
      </c>
      <c r="B12705" t="s">
        <v>36308</v>
      </c>
      <c r="I12705" t="s">
        <v>5</v>
      </c>
      <c r="J12705">
        <v>611.04</v>
      </c>
    </row>
    <row r="12706" spans="1:10" x14ac:dyDescent="0.2">
      <c r="A12706" t="s">
        <v>12733</v>
      </c>
      <c r="B12706" t="s">
        <v>36308</v>
      </c>
      <c r="I12706" t="s">
        <v>5</v>
      </c>
      <c r="J12706">
        <v>561.71</v>
      </c>
    </row>
    <row r="12707" spans="1:10" x14ac:dyDescent="0.2">
      <c r="A12707" t="s">
        <v>12734</v>
      </c>
      <c r="B12707" t="s">
        <v>36309</v>
      </c>
      <c r="I12707" t="s">
        <v>5</v>
      </c>
      <c r="J12707">
        <v>518.66</v>
      </c>
    </row>
    <row r="12708" spans="1:10" x14ac:dyDescent="0.2">
      <c r="A12708" t="s">
        <v>12735</v>
      </c>
      <c r="B12708" t="s">
        <v>36309</v>
      </c>
      <c r="I12708" t="s">
        <v>5</v>
      </c>
      <c r="J12708">
        <v>474.82</v>
      </c>
    </row>
    <row r="12709" spans="1:10" x14ac:dyDescent="0.2">
      <c r="A12709" t="s">
        <v>12736</v>
      </c>
      <c r="B12709" t="s">
        <v>36310</v>
      </c>
      <c r="I12709" t="s">
        <v>5</v>
      </c>
      <c r="J12709">
        <v>1566.92</v>
      </c>
    </row>
    <row r="12710" spans="1:10" x14ac:dyDescent="0.2">
      <c r="A12710" t="s">
        <v>12737</v>
      </c>
      <c r="B12710" t="s">
        <v>36310</v>
      </c>
      <c r="I12710" t="s">
        <v>5</v>
      </c>
      <c r="J12710">
        <v>1458.15</v>
      </c>
    </row>
    <row r="12711" spans="1:10" x14ac:dyDescent="0.2">
      <c r="A12711" t="s">
        <v>12738</v>
      </c>
      <c r="B12711" t="s">
        <v>36311</v>
      </c>
      <c r="I12711" t="s">
        <v>5</v>
      </c>
      <c r="J12711">
        <v>1798.85</v>
      </c>
    </row>
    <row r="12712" spans="1:10" x14ac:dyDescent="0.2">
      <c r="A12712" t="s">
        <v>12739</v>
      </c>
      <c r="B12712" t="s">
        <v>36311</v>
      </c>
      <c r="I12712" t="s">
        <v>5</v>
      </c>
      <c r="J12712">
        <v>1673.71</v>
      </c>
    </row>
    <row r="12713" spans="1:10" x14ac:dyDescent="0.2">
      <c r="A12713" t="s">
        <v>12740</v>
      </c>
      <c r="B12713" t="s">
        <v>36312</v>
      </c>
      <c r="I12713" t="s">
        <v>5</v>
      </c>
      <c r="J12713">
        <v>1196.75</v>
      </c>
    </row>
    <row r="12714" spans="1:10" x14ac:dyDescent="0.2">
      <c r="A12714" t="s">
        <v>12741</v>
      </c>
      <c r="B12714" t="s">
        <v>36312</v>
      </c>
      <c r="I12714" t="s">
        <v>5</v>
      </c>
      <c r="J12714">
        <v>1110.07</v>
      </c>
    </row>
    <row r="12715" spans="1:10" x14ac:dyDescent="0.2">
      <c r="A12715" t="s">
        <v>12742</v>
      </c>
      <c r="B12715" t="s">
        <v>36313</v>
      </c>
      <c r="I12715" t="s">
        <v>5</v>
      </c>
      <c r="J12715">
        <v>484.03</v>
      </c>
    </row>
    <row r="12716" spans="1:10" x14ac:dyDescent="0.2">
      <c r="A12716" t="s">
        <v>12743</v>
      </c>
      <c r="B12716" t="s">
        <v>36313</v>
      </c>
      <c r="I12716" t="s">
        <v>5</v>
      </c>
      <c r="J12716">
        <v>440.82</v>
      </c>
    </row>
    <row r="12717" spans="1:10" x14ac:dyDescent="0.2">
      <c r="A12717" t="s">
        <v>12744</v>
      </c>
      <c r="B12717" t="s">
        <v>36314</v>
      </c>
      <c r="I12717" t="s">
        <v>5</v>
      </c>
      <c r="J12717">
        <v>390.02</v>
      </c>
    </row>
    <row r="12718" spans="1:10" x14ac:dyDescent="0.2">
      <c r="A12718" t="s">
        <v>12745</v>
      </c>
      <c r="B12718" t="s">
        <v>36314</v>
      </c>
      <c r="I12718" t="s">
        <v>5</v>
      </c>
      <c r="J12718">
        <v>352.52</v>
      </c>
    </row>
    <row r="12719" spans="1:10" x14ac:dyDescent="0.2">
      <c r="A12719" t="s">
        <v>12746</v>
      </c>
      <c r="B12719" t="s">
        <v>36315</v>
      </c>
      <c r="I12719" t="s">
        <v>5</v>
      </c>
      <c r="J12719">
        <v>1356.29</v>
      </c>
    </row>
    <row r="12720" spans="1:10" x14ac:dyDescent="0.2">
      <c r="A12720" t="s">
        <v>12747</v>
      </c>
      <c r="B12720" t="s">
        <v>36315</v>
      </c>
      <c r="I12720" t="s">
        <v>5</v>
      </c>
      <c r="J12720">
        <v>1263.02</v>
      </c>
    </row>
    <row r="12721" spans="1:10" x14ac:dyDescent="0.2">
      <c r="A12721" t="s">
        <v>12748</v>
      </c>
      <c r="B12721" t="s">
        <v>36316</v>
      </c>
      <c r="I12721" t="s">
        <v>5</v>
      </c>
      <c r="J12721">
        <v>1532.56</v>
      </c>
    </row>
    <row r="12722" spans="1:10" x14ac:dyDescent="0.2">
      <c r="A12722" t="s">
        <v>12749</v>
      </c>
      <c r="B12722" t="s">
        <v>36316</v>
      </c>
      <c r="I12722" t="s">
        <v>5</v>
      </c>
      <c r="J12722">
        <v>1426.11</v>
      </c>
    </row>
    <row r="12723" spans="1:10" x14ac:dyDescent="0.2">
      <c r="A12723" t="s">
        <v>12750</v>
      </c>
      <c r="B12723" t="s">
        <v>36317</v>
      </c>
      <c r="I12723" t="s">
        <v>5</v>
      </c>
      <c r="J12723">
        <v>4531.03</v>
      </c>
    </row>
    <row r="12724" spans="1:10" x14ac:dyDescent="0.2">
      <c r="A12724" t="s">
        <v>12751</v>
      </c>
      <c r="B12724" t="s">
        <v>36317</v>
      </c>
      <c r="I12724" t="s">
        <v>5</v>
      </c>
      <c r="J12724">
        <v>4375.3599999999997</v>
      </c>
    </row>
    <row r="12725" spans="1:10" x14ac:dyDescent="0.2">
      <c r="A12725" t="s">
        <v>12752</v>
      </c>
      <c r="B12725" t="s">
        <v>36318</v>
      </c>
      <c r="I12725" t="s">
        <v>5</v>
      </c>
      <c r="J12725">
        <v>2570.0300000000002</v>
      </c>
    </row>
    <row r="12726" spans="1:10" x14ac:dyDescent="0.2">
      <c r="A12726" t="s">
        <v>12753</v>
      </c>
      <c r="B12726" t="s">
        <v>36318</v>
      </c>
      <c r="I12726" t="s">
        <v>5</v>
      </c>
      <c r="J12726">
        <v>2476.4899999999998</v>
      </c>
    </row>
    <row r="12727" spans="1:10" x14ac:dyDescent="0.2">
      <c r="A12727" t="s">
        <v>12754</v>
      </c>
      <c r="B12727" t="s">
        <v>36319</v>
      </c>
      <c r="I12727" t="s">
        <v>5</v>
      </c>
      <c r="J12727">
        <v>2882.39</v>
      </c>
    </row>
    <row r="12728" spans="1:10" x14ac:dyDescent="0.2">
      <c r="A12728" t="s">
        <v>12755</v>
      </c>
      <c r="B12728" t="s">
        <v>36319</v>
      </c>
      <c r="I12728" t="s">
        <v>5</v>
      </c>
      <c r="J12728">
        <v>2772.9</v>
      </c>
    </row>
    <row r="12729" spans="1:10" x14ac:dyDescent="0.2">
      <c r="A12729" t="s">
        <v>12756</v>
      </c>
      <c r="B12729" t="s">
        <v>36320</v>
      </c>
      <c r="I12729" t="s">
        <v>5</v>
      </c>
      <c r="J12729">
        <v>1674.06</v>
      </c>
    </row>
    <row r="12730" spans="1:10" x14ac:dyDescent="0.2">
      <c r="A12730" t="s">
        <v>12757</v>
      </c>
      <c r="B12730" t="s">
        <v>36320</v>
      </c>
      <c r="I12730" t="s">
        <v>5</v>
      </c>
      <c r="J12730">
        <v>1607.14</v>
      </c>
    </row>
    <row r="12731" spans="1:10" x14ac:dyDescent="0.2">
      <c r="A12731" t="s">
        <v>12758</v>
      </c>
      <c r="B12731" t="s">
        <v>36321</v>
      </c>
      <c r="I12731" t="s">
        <v>5</v>
      </c>
      <c r="J12731">
        <v>6075.69</v>
      </c>
    </row>
    <row r="12732" spans="1:10" x14ac:dyDescent="0.2">
      <c r="A12732" t="s">
        <v>12759</v>
      </c>
      <c r="B12732" t="s">
        <v>36321</v>
      </c>
      <c r="I12732" t="s">
        <v>5</v>
      </c>
      <c r="J12732">
        <v>5840.11</v>
      </c>
    </row>
    <row r="12733" spans="1:10" x14ac:dyDescent="0.2">
      <c r="A12733" t="s">
        <v>12760</v>
      </c>
      <c r="B12733" t="s">
        <v>36322</v>
      </c>
      <c r="I12733" t="s">
        <v>5</v>
      </c>
      <c r="J12733">
        <v>674.78</v>
      </c>
    </row>
    <row r="12734" spans="1:10" x14ac:dyDescent="0.2">
      <c r="A12734" t="s">
        <v>12761</v>
      </c>
      <c r="B12734" t="s">
        <v>36322</v>
      </c>
      <c r="I12734" t="s">
        <v>5</v>
      </c>
      <c r="J12734">
        <v>619.80999999999995</v>
      </c>
    </row>
    <row r="12735" spans="1:10" x14ac:dyDescent="0.2">
      <c r="A12735" t="s">
        <v>12762</v>
      </c>
      <c r="B12735" t="s">
        <v>36323</v>
      </c>
      <c r="I12735" t="s">
        <v>5</v>
      </c>
      <c r="J12735">
        <v>1173.96</v>
      </c>
    </row>
    <row r="12736" spans="1:10" x14ac:dyDescent="0.2">
      <c r="A12736" t="s">
        <v>12763</v>
      </c>
      <c r="B12736" t="s">
        <v>36323</v>
      </c>
      <c r="I12736" t="s">
        <v>5</v>
      </c>
      <c r="J12736">
        <v>1078.7</v>
      </c>
    </row>
    <row r="12737" spans="1:10" x14ac:dyDescent="0.2">
      <c r="A12737" t="s">
        <v>25095</v>
      </c>
      <c r="B12737" t="s">
        <v>36324</v>
      </c>
      <c r="I12737" t="s">
        <v>5</v>
      </c>
      <c r="J12737">
        <v>542.74</v>
      </c>
    </row>
    <row r="12738" spans="1:10" x14ac:dyDescent="0.2">
      <c r="A12738" t="s">
        <v>25096</v>
      </c>
      <c r="B12738" t="s">
        <v>36324</v>
      </c>
      <c r="I12738" t="s">
        <v>5</v>
      </c>
      <c r="J12738">
        <v>481.99</v>
      </c>
    </row>
    <row r="12739" spans="1:10" x14ac:dyDescent="0.2">
      <c r="A12739" t="s">
        <v>12764</v>
      </c>
      <c r="B12739" t="s">
        <v>36325</v>
      </c>
      <c r="I12739" t="s">
        <v>5</v>
      </c>
      <c r="J12739">
        <v>916.28</v>
      </c>
    </row>
    <row r="12740" spans="1:10" x14ac:dyDescent="0.2">
      <c r="A12740" t="s">
        <v>12765</v>
      </c>
      <c r="B12740" t="s">
        <v>36325</v>
      </c>
      <c r="I12740" t="s">
        <v>5</v>
      </c>
      <c r="J12740">
        <v>833.65</v>
      </c>
    </row>
    <row r="12741" spans="1:10" x14ac:dyDescent="0.2">
      <c r="A12741" t="s">
        <v>12766</v>
      </c>
      <c r="B12741" t="s">
        <v>36326</v>
      </c>
      <c r="I12741" t="s">
        <v>5</v>
      </c>
      <c r="J12741">
        <v>1064.6199999999999</v>
      </c>
    </row>
    <row r="12742" spans="1:10" x14ac:dyDescent="0.2">
      <c r="A12742" t="s">
        <v>12767</v>
      </c>
      <c r="B12742" t="s">
        <v>36326</v>
      </c>
      <c r="I12742" t="s">
        <v>5</v>
      </c>
      <c r="J12742">
        <v>973.48</v>
      </c>
    </row>
    <row r="12743" spans="1:10" x14ac:dyDescent="0.2">
      <c r="A12743" t="s">
        <v>12768</v>
      </c>
      <c r="B12743" t="s">
        <v>36327</v>
      </c>
      <c r="I12743" t="s">
        <v>5</v>
      </c>
      <c r="J12743">
        <v>1354.15</v>
      </c>
    </row>
    <row r="12744" spans="1:10" x14ac:dyDescent="0.2">
      <c r="A12744" t="s">
        <v>12769</v>
      </c>
      <c r="B12744" t="s">
        <v>36327</v>
      </c>
      <c r="I12744" t="s">
        <v>5</v>
      </c>
      <c r="J12744">
        <v>1248.52</v>
      </c>
    </row>
    <row r="12745" spans="1:10" x14ac:dyDescent="0.2">
      <c r="A12745" t="s">
        <v>12770</v>
      </c>
      <c r="B12745" t="s">
        <v>36328</v>
      </c>
      <c r="I12745" t="s">
        <v>5</v>
      </c>
      <c r="J12745">
        <v>865.93</v>
      </c>
    </row>
    <row r="12746" spans="1:10" x14ac:dyDescent="0.2">
      <c r="A12746" t="s">
        <v>12771</v>
      </c>
      <c r="B12746" t="s">
        <v>36328</v>
      </c>
      <c r="I12746" t="s">
        <v>5</v>
      </c>
      <c r="J12746">
        <v>788.76</v>
      </c>
    </row>
    <row r="12747" spans="1:10" x14ac:dyDescent="0.2">
      <c r="A12747" t="s">
        <v>12772</v>
      </c>
      <c r="B12747" t="s">
        <v>36329</v>
      </c>
      <c r="I12747" t="s">
        <v>5</v>
      </c>
      <c r="J12747">
        <v>1224.1199999999999</v>
      </c>
    </row>
    <row r="12748" spans="1:10" x14ac:dyDescent="0.2">
      <c r="A12748" t="s">
        <v>12773</v>
      </c>
      <c r="B12748" t="s">
        <v>36329</v>
      </c>
      <c r="I12748" t="s">
        <v>5</v>
      </c>
      <c r="J12748">
        <v>1130.8</v>
      </c>
    </row>
    <row r="12749" spans="1:10" x14ac:dyDescent="0.2">
      <c r="A12749" t="s">
        <v>12774</v>
      </c>
      <c r="B12749" t="s">
        <v>21564</v>
      </c>
      <c r="I12749" t="s">
        <v>5</v>
      </c>
      <c r="J12749">
        <v>123.6</v>
      </c>
    </row>
    <row r="12750" spans="1:10" x14ac:dyDescent="0.2">
      <c r="A12750" t="s">
        <v>12775</v>
      </c>
      <c r="B12750" t="s">
        <v>21564</v>
      </c>
      <c r="I12750" t="s">
        <v>5</v>
      </c>
      <c r="J12750">
        <v>123.6</v>
      </c>
    </row>
    <row r="12751" spans="1:10" x14ac:dyDescent="0.2">
      <c r="A12751" t="s">
        <v>12776</v>
      </c>
      <c r="B12751" t="s">
        <v>21565</v>
      </c>
      <c r="I12751" t="s">
        <v>5</v>
      </c>
      <c r="J12751">
        <v>141.29</v>
      </c>
    </row>
    <row r="12752" spans="1:10" x14ac:dyDescent="0.2">
      <c r="A12752" t="s">
        <v>12777</v>
      </c>
      <c r="B12752" t="s">
        <v>21565</v>
      </c>
      <c r="I12752" t="s">
        <v>5</v>
      </c>
      <c r="J12752">
        <v>141.29</v>
      </c>
    </row>
    <row r="12753" spans="1:10" x14ac:dyDescent="0.2">
      <c r="A12753" t="s">
        <v>12778</v>
      </c>
      <c r="B12753" t="s">
        <v>21566</v>
      </c>
      <c r="I12753" t="s">
        <v>5</v>
      </c>
      <c r="J12753">
        <v>515</v>
      </c>
    </row>
    <row r="12754" spans="1:10" x14ac:dyDescent="0.2">
      <c r="A12754" t="s">
        <v>12779</v>
      </c>
      <c r="B12754" t="s">
        <v>21566</v>
      </c>
      <c r="I12754" t="s">
        <v>5</v>
      </c>
      <c r="J12754">
        <v>515</v>
      </c>
    </row>
    <row r="12755" spans="1:10" x14ac:dyDescent="0.2">
      <c r="A12755" t="s">
        <v>12780</v>
      </c>
      <c r="B12755" t="s">
        <v>36330</v>
      </c>
      <c r="I12755" t="s">
        <v>5</v>
      </c>
      <c r="J12755">
        <v>59.58</v>
      </c>
    </row>
    <row r="12756" spans="1:10" x14ac:dyDescent="0.2">
      <c r="A12756" t="s">
        <v>12781</v>
      </c>
      <c r="B12756" t="s">
        <v>36330</v>
      </c>
      <c r="I12756" t="s">
        <v>5</v>
      </c>
      <c r="J12756">
        <v>55.82</v>
      </c>
    </row>
    <row r="12757" spans="1:10" x14ac:dyDescent="0.2">
      <c r="A12757" t="s">
        <v>12782</v>
      </c>
      <c r="B12757" t="s">
        <v>36331</v>
      </c>
      <c r="I12757" t="s">
        <v>5</v>
      </c>
      <c r="J12757">
        <v>83.98</v>
      </c>
    </row>
    <row r="12758" spans="1:10" x14ac:dyDescent="0.2">
      <c r="A12758" t="s">
        <v>12783</v>
      </c>
      <c r="B12758" t="s">
        <v>36331</v>
      </c>
      <c r="I12758" t="s">
        <v>5</v>
      </c>
      <c r="J12758">
        <v>79.13</v>
      </c>
    </row>
    <row r="12759" spans="1:10" x14ac:dyDescent="0.2">
      <c r="A12759" t="s">
        <v>12784</v>
      </c>
      <c r="B12759" t="s">
        <v>36332</v>
      </c>
      <c r="I12759" t="s">
        <v>5</v>
      </c>
      <c r="J12759">
        <v>115.47</v>
      </c>
    </row>
    <row r="12760" spans="1:10" x14ac:dyDescent="0.2">
      <c r="A12760" t="s">
        <v>12785</v>
      </c>
      <c r="B12760" t="s">
        <v>36332</v>
      </c>
      <c r="I12760" t="s">
        <v>5</v>
      </c>
      <c r="J12760">
        <v>109</v>
      </c>
    </row>
    <row r="12761" spans="1:10" x14ac:dyDescent="0.2">
      <c r="A12761" t="s">
        <v>12786</v>
      </c>
      <c r="B12761" t="s">
        <v>36333</v>
      </c>
      <c r="I12761" t="s">
        <v>5</v>
      </c>
      <c r="J12761">
        <v>161.27000000000001</v>
      </c>
    </row>
    <row r="12762" spans="1:10" x14ac:dyDescent="0.2">
      <c r="A12762" t="s">
        <v>12787</v>
      </c>
      <c r="B12762" t="s">
        <v>36333</v>
      </c>
      <c r="I12762" t="s">
        <v>5</v>
      </c>
      <c r="J12762">
        <v>152.41999999999999</v>
      </c>
    </row>
    <row r="12763" spans="1:10" x14ac:dyDescent="0.2">
      <c r="A12763" t="s">
        <v>12788</v>
      </c>
      <c r="B12763" t="s">
        <v>36334</v>
      </c>
      <c r="I12763" t="s">
        <v>5</v>
      </c>
      <c r="J12763">
        <v>301.33</v>
      </c>
    </row>
    <row r="12764" spans="1:10" x14ac:dyDescent="0.2">
      <c r="A12764" t="s">
        <v>12789</v>
      </c>
      <c r="B12764" t="s">
        <v>36334</v>
      </c>
      <c r="I12764" t="s">
        <v>5</v>
      </c>
      <c r="J12764">
        <v>288.66000000000003</v>
      </c>
    </row>
    <row r="12765" spans="1:10" x14ac:dyDescent="0.2">
      <c r="A12765" t="s">
        <v>12790</v>
      </c>
      <c r="B12765" t="s">
        <v>36335</v>
      </c>
      <c r="I12765" t="s">
        <v>5</v>
      </c>
      <c r="J12765">
        <v>352.66</v>
      </c>
    </row>
    <row r="12766" spans="1:10" x14ac:dyDescent="0.2">
      <c r="A12766" t="s">
        <v>12791</v>
      </c>
      <c r="B12766" t="s">
        <v>36335</v>
      </c>
      <c r="I12766" t="s">
        <v>5</v>
      </c>
      <c r="J12766">
        <v>339.99</v>
      </c>
    </row>
    <row r="12767" spans="1:10" x14ac:dyDescent="0.2">
      <c r="A12767" t="s">
        <v>12792</v>
      </c>
      <c r="B12767" t="s">
        <v>36336</v>
      </c>
      <c r="I12767" t="s">
        <v>5</v>
      </c>
      <c r="J12767">
        <v>1707.35</v>
      </c>
    </row>
    <row r="12768" spans="1:10" x14ac:dyDescent="0.2">
      <c r="A12768" t="s">
        <v>12793</v>
      </c>
      <c r="B12768" t="s">
        <v>36336</v>
      </c>
      <c r="I12768" t="s">
        <v>5</v>
      </c>
      <c r="J12768">
        <v>1629.71</v>
      </c>
    </row>
    <row r="12769" spans="1:10" x14ac:dyDescent="0.2">
      <c r="A12769" t="s">
        <v>12794</v>
      </c>
      <c r="B12769" t="s">
        <v>36337</v>
      </c>
      <c r="I12769" t="s">
        <v>5</v>
      </c>
      <c r="J12769">
        <v>2109.9699999999998</v>
      </c>
    </row>
    <row r="12770" spans="1:10" x14ac:dyDescent="0.2">
      <c r="A12770" t="s">
        <v>12795</v>
      </c>
      <c r="B12770" t="s">
        <v>36337</v>
      </c>
      <c r="I12770" t="s">
        <v>5</v>
      </c>
      <c r="J12770">
        <v>2016.77</v>
      </c>
    </row>
    <row r="12771" spans="1:10" x14ac:dyDescent="0.2">
      <c r="A12771" t="s">
        <v>12796</v>
      </c>
      <c r="B12771" t="s">
        <v>36338</v>
      </c>
      <c r="I12771" t="s">
        <v>5</v>
      </c>
      <c r="J12771">
        <v>2333.39</v>
      </c>
    </row>
    <row r="12772" spans="1:10" x14ac:dyDescent="0.2">
      <c r="A12772" t="s">
        <v>12797</v>
      </c>
      <c r="B12772" t="s">
        <v>36338</v>
      </c>
      <c r="I12772" t="s">
        <v>5</v>
      </c>
      <c r="J12772">
        <v>2231.2800000000002</v>
      </c>
    </row>
    <row r="12773" spans="1:10" x14ac:dyDescent="0.2">
      <c r="A12773" t="s">
        <v>12798</v>
      </c>
      <c r="B12773" t="s">
        <v>36339</v>
      </c>
      <c r="I12773" t="s">
        <v>5</v>
      </c>
      <c r="J12773">
        <v>2480.5500000000002</v>
      </c>
    </row>
    <row r="12774" spans="1:10" x14ac:dyDescent="0.2">
      <c r="A12774" t="s">
        <v>12799</v>
      </c>
      <c r="B12774" t="s">
        <v>36339</v>
      </c>
      <c r="I12774" t="s">
        <v>5</v>
      </c>
      <c r="J12774">
        <v>2371.06</v>
      </c>
    </row>
    <row r="12775" spans="1:10" x14ac:dyDescent="0.2">
      <c r="A12775" t="s">
        <v>12800</v>
      </c>
      <c r="B12775" t="s">
        <v>36340</v>
      </c>
      <c r="I12775" t="s">
        <v>5</v>
      </c>
      <c r="J12775">
        <v>2565.79</v>
      </c>
    </row>
    <row r="12776" spans="1:10" x14ac:dyDescent="0.2">
      <c r="A12776" t="s">
        <v>12801</v>
      </c>
      <c r="B12776" t="s">
        <v>36340</v>
      </c>
      <c r="I12776" t="s">
        <v>5</v>
      </c>
      <c r="J12776">
        <v>2454.0100000000002</v>
      </c>
    </row>
    <row r="12777" spans="1:10" x14ac:dyDescent="0.2">
      <c r="A12777" t="s">
        <v>12802</v>
      </c>
      <c r="B12777" t="s">
        <v>36341</v>
      </c>
      <c r="I12777" t="s">
        <v>5</v>
      </c>
      <c r="J12777">
        <v>2762.21</v>
      </c>
    </row>
    <row r="12778" spans="1:10" x14ac:dyDescent="0.2">
      <c r="A12778" t="s">
        <v>12803</v>
      </c>
      <c r="B12778" t="s">
        <v>36341</v>
      </c>
      <c r="I12778" t="s">
        <v>5</v>
      </c>
      <c r="J12778">
        <v>2642.39</v>
      </c>
    </row>
    <row r="12779" spans="1:10" x14ac:dyDescent="0.2">
      <c r="A12779" t="s">
        <v>12804</v>
      </c>
      <c r="B12779" t="s">
        <v>36342</v>
      </c>
      <c r="I12779" t="s">
        <v>5</v>
      </c>
      <c r="J12779">
        <v>3051.61</v>
      </c>
    </row>
    <row r="12780" spans="1:10" x14ac:dyDescent="0.2">
      <c r="A12780" t="s">
        <v>12805</v>
      </c>
      <c r="B12780" t="s">
        <v>36342</v>
      </c>
      <c r="I12780" t="s">
        <v>5</v>
      </c>
      <c r="J12780">
        <v>2921.15</v>
      </c>
    </row>
    <row r="12781" spans="1:10" x14ac:dyDescent="0.2">
      <c r="A12781" t="s">
        <v>12806</v>
      </c>
      <c r="B12781" t="s">
        <v>36343</v>
      </c>
      <c r="I12781" t="s">
        <v>5</v>
      </c>
      <c r="J12781">
        <v>3532.83</v>
      </c>
    </row>
    <row r="12782" spans="1:10" x14ac:dyDescent="0.2">
      <c r="A12782" t="s">
        <v>12807</v>
      </c>
      <c r="B12782" t="s">
        <v>36343</v>
      </c>
      <c r="I12782" t="s">
        <v>5</v>
      </c>
      <c r="J12782">
        <v>3382.74</v>
      </c>
    </row>
    <row r="12783" spans="1:10" x14ac:dyDescent="0.2">
      <c r="A12783" t="s">
        <v>12808</v>
      </c>
      <c r="B12783" t="s">
        <v>36344</v>
      </c>
      <c r="I12783" t="s">
        <v>5</v>
      </c>
      <c r="J12783">
        <v>3782.99</v>
      </c>
    </row>
    <row r="12784" spans="1:10" x14ac:dyDescent="0.2">
      <c r="A12784" t="s">
        <v>12809</v>
      </c>
      <c r="B12784" t="s">
        <v>36344</v>
      </c>
      <c r="I12784" t="s">
        <v>5</v>
      </c>
      <c r="J12784">
        <v>3622.78</v>
      </c>
    </row>
    <row r="12785" spans="1:10" x14ac:dyDescent="0.2">
      <c r="A12785" t="s">
        <v>12810</v>
      </c>
      <c r="B12785" t="s">
        <v>36345</v>
      </c>
      <c r="I12785" t="s">
        <v>5</v>
      </c>
      <c r="J12785">
        <v>252.27</v>
      </c>
    </row>
    <row r="12786" spans="1:10" x14ac:dyDescent="0.2">
      <c r="A12786" t="s">
        <v>12811</v>
      </c>
      <c r="B12786" t="s">
        <v>36345</v>
      </c>
      <c r="I12786" t="s">
        <v>5</v>
      </c>
      <c r="J12786">
        <v>234.85</v>
      </c>
    </row>
    <row r="12787" spans="1:10" x14ac:dyDescent="0.2">
      <c r="A12787" t="s">
        <v>12812</v>
      </c>
      <c r="B12787" t="s">
        <v>36346</v>
      </c>
      <c r="I12787" t="s">
        <v>5</v>
      </c>
      <c r="J12787">
        <v>456.2</v>
      </c>
    </row>
    <row r="12788" spans="1:10" x14ac:dyDescent="0.2">
      <c r="A12788" t="s">
        <v>12813</v>
      </c>
      <c r="B12788" t="s">
        <v>36346</v>
      </c>
      <c r="I12788" t="s">
        <v>5</v>
      </c>
      <c r="J12788">
        <v>427.67</v>
      </c>
    </row>
    <row r="12789" spans="1:10" x14ac:dyDescent="0.2">
      <c r="A12789" t="s">
        <v>12814</v>
      </c>
      <c r="B12789" t="s">
        <v>36347</v>
      </c>
      <c r="I12789" t="s">
        <v>5</v>
      </c>
      <c r="J12789">
        <v>1528.81</v>
      </c>
    </row>
    <row r="12790" spans="1:10" x14ac:dyDescent="0.2">
      <c r="A12790" t="s">
        <v>12815</v>
      </c>
      <c r="B12790" t="s">
        <v>36347</v>
      </c>
      <c r="I12790" t="s">
        <v>5</v>
      </c>
      <c r="J12790">
        <v>1423.96</v>
      </c>
    </row>
    <row r="12791" spans="1:10" x14ac:dyDescent="0.2">
      <c r="A12791" t="s">
        <v>12816</v>
      </c>
      <c r="B12791" t="s">
        <v>36348</v>
      </c>
      <c r="I12791" t="s">
        <v>5</v>
      </c>
      <c r="J12791">
        <v>2866.43</v>
      </c>
    </row>
    <row r="12792" spans="1:10" x14ac:dyDescent="0.2">
      <c r="A12792" t="s">
        <v>12817</v>
      </c>
      <c r="B12792" t="s">
        <v>36348</v>
      </c>
      <c r="I12792" t="s">
        <v>5</v>
      </c>
      <c r="J12792">
        <v>2670.76</v>
      </c>
    </row>
    <row r="12793" spans="1:10" x14ac:dyDescent="0.2">
      <c r="A12793" t="s">
        <v>12818</v>
      </c>
      <c r="B12793" t="s">
        <v>36349</v>
      </c>
      <c r="I12793" t="s">
        <v>5</v>
      </c>
      <c r="J12793">
        <v>543.95000000000005</v>
      </c>
    </row>
    <row r="12794" spans="1:10" x14ac:dyDescent="0.2">
      <c r="A12794" t="s">
        <v>12819</v>
      </c>
      <c r="B12794" t="s">
        <v>36349</v>
      </c>
      <c r="I12794" t="s">
        <v>5</v>
      </c>
      <c r="J12794">
        <v>533.84</v>
      </c>
    </row>
    <row r="12795" spans="1:10" x14ac:dyDescent="0.2">
      <c r="A12795" t="s">
        <v>12820</v>
      </c>
      <c r="B12795" t="s">
        <v>36350</v>
      </c>
      <c r="I12795" t="s">
        <v>5</v>
      </c>
      <c r="J12795">
        <v>458.32</v>
      </c>
    </row>
    <row r="12796" spans="1:10" x14ac:dyDescent="0.2">
      <c r="A12796" t="s">
        <v>12821</v>
      </c>
      <c r="B12796" t="s">
        <v>36350</v>
      </c>
      <c r="I12796" t="s">
        <v>5</v>
      </c>
      <c r="J12796">
        <v>450.61</v>
      </c>
    </row>
    <row r="12797" spans="1:10" x14ac:dyDescent="0.2">
      <c r="A12797" t="s">
        <v>12822</v>
      </c>
      <c r="B12797" t="s">
        <v>36351</v>
      </c>
      <c r="I12797" t="s">
        <v>5</v>
      </c>
      <c r="J12797">
        <v>396.5</v>
      </c>
    </row>
    <row r="12798" spans="1:10" x14ac:dyDescent="0.2">
      <c r="A12798" t="s">
        <v>12823</v>
      </c>
      <c r="B12798" t="s">
        <v>36351</v>
      </c>
      <c r="I12798" t="s">
        <v>5</v>
      </c>
      <c r="J12798">
        <v>391.44</v>
      </c>
    </row>
    <row r="12799" spans="1:10" x14ac:dyDescent="0.2">
      <c r="A12799" t="s">
        <v>12824</v>
      </c>
      <c r="B12799" t="s">
        <v>36352</v>
      </c>
      <c r="I12799" t="s">
        <v>5</v>
      </c>
      <c r="J12799">
        <v>2270.98</v>
      </c>
    </row>
    <row r="12800" spans="1:10" x14ac:dyDescent="0.2">
      <c r="A12800" t="s">
        <v>12825</v>
      </c>
      <c r="B12800" t="s">
        <v>36352</v>
      </c>
      <c r="I12800" t="s">
        <v>5</v>
      </c>
      <c r="J12800">
        <v>2198.2800000000002</v>
      </c>
    </row>
    <row r="12801" spans="1:10" x14ac:dyDescent="0.2">
      <c r="A12801" t="s">
        <v>12826</v>
      </c>
      <c r="B12801" t="s">
        <v>36353</v>
      </c>
      <c r="I12801" t="s">
        <v>5</v>
      </c>
      <c r="J12801">
        <v>301.33</v>
      </c>
    </row>
    <row r="12802" spans="1:10" x14ac:dyDescent="0.2">
      <c r="A12802" t="s">
        <v>12827</v>
      </c>
      <c r="B12802" t="s">
        <v>36353</v>
      </c>
      <c r="I12802" t="s">
        <v>5</v>
      </c>
      <c r="J12802">
        <v>288.66000000000003</v>
      </c>
    </row>
    <row r="12803" spans="1:10" x14ac:dyDescent="0.2">
      <c r="A12803" t="s">
        <v>12828</v>
      </c>
      <c r="B12803" t="s">
        <v>36354</v>
      </c>
      <c r="I12803" t="s">
        <v>5</v>
      </c>
      <c r="J12803">
        <v>352.89</v>
      </c>
    </row>
    <row r="12804" spans="1:10" x14ac:dyDescent="0.2">
      <c r="A12804" t="s">
        <v>12829</v>
      </c>
      <c r="B12804" t="s">
        <v>36354</v>
      </c>
      <c r="I12804" t="s">
        <v>5</v>
      </c>
      <c r="J12804">
        <v>340.22</v>
      </c>
    </row>
    <row r="12805" spans="1:10" x14ac:dyDescent="0.2">
      <c r="A12805" t="s">
        <v>12830</v>
      </c>
      <c r="B12805" t="s">
        <v>36355</v>
      </c>
      <c r="I12805" t="s">
        <v>5</v>
      </c>
      <c r="J12805">
        <v>7364.64</v>
      </c>
    </row>
    <row r="12806" spans="1:10" x14ac:dyDescent="0.2">
      <c r="A12806" t="s">
        <v>12831</v>
      </c>
      <c r="B12806" t="s">
        <v>36355</v>
      </c>
      <c r="I12806" t="s">
        <v>5</v>
      </c>
      <c r="J12806">
        <v>7275.32</v>
      </c>
    </row>
    <row r="12807" spans="1:10" x14ac:dyDescent="0.2">
      <c r="A12807" t="s">
        <v>12832</v>
      </c>
      <c r="B12807" t="s">
        <v>36356</v>
      </c>
      <c r="I12807" t="s">
        <v>5</v>
      </c>
      <c r="J12807">
        <v>11007.35</v>
      </c>
    </row>
    <row r="12808" spans="1:10" x14ac:dyDescent="0.2">
      <c r="A12808" t="s">
        <v>12833</v>
      </c>
      <c r="B12808" t="s">
        <v>36356</v>
      </c>
      <c r="I12808" t="s">
        <v>5</v>
      </c>
      <c r="J12808">
        <v>10869.84</v>
      </c>
    </row>
    <row r="12809" spans="1:10" x14ac:dyDescent="0.2">
      <c r="A12809" t="s">
        <v>12834</v>
      </c>
      <c r="B12809" t="s">
        <v>36357</v>
      </c>
      <c r="I12809" t="s">
        <v>5</v>
      </c>
      <c r="J12809">
        <v>13489.27</v>
      </c>
    </row>
    <row r="12810" spans="1:10" x14ac:dyDescent="0.2">
      <c r="A12810" t="s">
        <v>12835</v>
      </c>
      <c r="B12810" t="s">
        <v>36357</v>
      </c>
      <c r="I12810" t="s">
        <v>5</v>
      </c>
      <c r="J12810">
        <v>13332.19</v>
      </c>
    </row>
    <row r="12811" spans="1:10" x14ac:dyDescent="0.2">
      <c r="A12811" t="s">
        <v>12836</v>
      </c>
      <c r="B12811" t="s">
        <v>36358</v>
      </c>
      <c r="I12811" t="s">
        <v>5</v>
      </c>
      <c r="J12811">
        <v>13280.29</v>
      </c>
    </row>
    <row r="12812" spans="1:10" x14ac:dyDescent="0.2">
      <c r="A12812" t="s">
        <v>12837</v>
      </c>
      <c r="B12812" t="s">
        <v>36358</v>
      </c>
      <c r="I12812" t="s">
        <v>5</v>
      </c>
      <c r="J12812">
        <v>13125.29</v>
      </c>
    </row>
    <row r="12813" spans="1:10" x14ac:dyDescent="0.2">
      <c r="A12813" t="s">
        <v>12838</v>
      </c>
      <c r="B12813" t="s">
        <v>36359</v>
      </c>
      <c r="I12813" t="s">
        <v>5</v>
      </c>
      <c r="J12813">
        <v>16643.39</v>
      </c>
    </row>
    <row r="12814" spans="1:10" x14ac:dyDescent="0.2">
      <c r="A12814" t="s">
        <v>12839</v>
      </c>
      <c r="B12814" t="s">
        <v>36359</v>
      </c>
      <c r="I12814" t="s">
        <v>5</v>
      </c>
      <c r="J12814">
        <v>16435.89</v>
      </c>
    </row>
    <row r="12815" spans="1:10" x14ac:dyDescent="0.2">
      <c r="A12815" t="s">
        <v>12840</v>
      </c>
      <c r="B12815" t="s">
        <v>36360</v>
      </c>
      <c r="I12815" t="s">
        <v>5</v>
      </c>
      <c r="J12815">
        <v>1586.36</v>
      </c>
    </row>
    <row r="12816" spans="1:10" x14ac:dyDescent="0.2">
      <c r="A12816" t="s">
        <v>12841</v>
      </c>
      <c r="B12816" t="s">
        <v>36360</v>
      </c>
      <c r="I12816" t="s">
        <v>5</v>
      </c>
      <c r="J12816">
        <v>1549.46</v>
      </c>
    </row>
    <row r="12817" spans="1:10" x14ac:dyDescent="0.2">
      <c r="A12817" t="s">
        <v>12842</v>
      </c>
      <c r="B12817" t="s">
        <v>36361</v>
      </c>
      <c r="I12817" t="s">
        <v>5</v>
      </c>
      <c r="J12817">
        <v>2406.7399999999998</v>
      </c>
    </row>
    <row r="12818" spans="1:10" x14ac:dyDescent="0.2">
      <c r="A12818" t="s">
        <v>12843</v>
      </c>
      <c r="B12818" t="s">
        <v>36361</v>
      </c>
      <c r="I12818" t="s">
        <v>5</v>
      </c>
      <c r="J12818">
        <v>2359.5100000000002</v>
      </c>
    </row>
    <row r="12819" spans="1:10" x14ac:dyDescent="0.2">
      <c r="A12819" t="s">
        <v>12844</v>
      </c>
      <c r="B12819" t="s">
        <v>36362</v>
      </c>
      <c r="I12819" t="s">
        <v>5</v>
      </c>
      <c r="J12819">
        <v>2943.94</v>
      </c>
    </row>
    <row r="12820" spans="1:10" x14ac:dyDescent="0.2">
      <c r="A12820" t="s">
        <v>12845</v>
      </c>
      <c r="B12820" t="s">
        <v>36362</v>
      </c>
      <c r="I12820" t="s">
        <v>5</v>
      </c>
      <c r="J12820">
        <v>2886.35</v>
      </c>
    </row>
    <row r="12821" spans="1:10" x14ac:dyDescent="0.2">
      <c r="A12821" t="s">
        <v>12846</v>
      </c>
      <c r="B12821" t="s">
        <v>36363</v>
      </c>
      <c r="I12821" t="s">
        <v>5</v>
      </c>
      <c r="J12821">
        <v>4681.18</v>
      </c>
    </row>
    <row r="12822" spans="1:10" x14ac:dyDescent="0.2">
      <c r="A12822" t="s">
        <v>12847</v>
      </c>
      <c r="B12822" t="s">
        <v>36363</v>
      </c>
      <c r="I12822" t="s">
        <v>5</v>
      </c>
      <c r="J12822">
        <v>4613.6000000000004</v>
      </c>
    </row>
    <row r="12823" spans="1:10" x14ac:dyDescent="0.2">
      <c r="A12823" t="s">
        <v>12848</v>
      </c>
      <c r="B12823" t="s">
        <v>36364</v>
      </c>
      <c r="I12823" t="s">
        <v>5</v>
      </c>
      <c r="J12823">
        <v>5211.78</v>
      </c>
    </row>
    <row r="12824" spans="1:10" x14ac:dyDescent="0.2">
      <c r="A12824" t="s">
        <v>12849</v>
      </c>
      <c r="B12824" t="s">
        <v>36364</v>
      </c>
      <c r="I12824" t="s">
        <v>5</v>
      </c>
      <c r="J12824">
        <v>5132.91</v>
      </c>
    </row>
    <row r="12825" spans="1:10" x14ac:dyDescent="0.2">
      <c r="A12825" t="s">
        <v>12850</v>
      </c>
      <c r="B12825" t="s">
        <v>36365</v>
      </c>
      <c r="I12825" t="s">
        <v>5</v>
      </c>
      <c r="J12825">
        <v>7290.07</v>
      </c>
    </row>
    <row r="12826" spans="1:10" x14ac:dyDescent="0.2">
      <c r="A12826" t="s">
        <v>12851</v>
      </c>
      <c r="B12826" t="s">
        <v>36365</v>
      </c>
      <c r="I12826" t="s">
        <v>5</v>
      </c>
      <c r="J12826">
        <v>7201.01</v>
      </c>
    </row>
    <row r="12827" spans="1:10" x14ac:dyDescent="0.2">
      <c r="A12827" t="s">
        <v>12852</v>
      </c>
      <c r="B12827" t="s">
        <v>36366</v>
      </c>
      <c r="I12827" t="s">
        <v>5</v>
      </c>
      <c r="J12827">
        <v>8519.17</v>
      </c>
    </row>
    <row r="12828" spans="1:10" x14ac:dyDescent="0.2">
      <c r="A12828" t="s">
        <v>12853</v>
      </c>
      <c r="B12828" t="s">
        <v>36366</v>
      </c>
      <c r="I12828" t="s">
        <v>5</v>
      </c>
      <c r="J12828">
        <v>8414.86</v>
      </c>
    </row>
    <row r="12829" spans="1:10" x14ac:dyDescent="0.2">
      <c r="A12829" t="s">
        <v>12854</v>
      </c>
      <c r="B12829" t="s">
        <v>36367</v>
      </c>
      <c r="I12829" t="s">
        <v>5</v>
      </c>
      <c r="J12829">
        <v>9434.2999999999993</v>
      </c>
    </row>
    <row r="12830" spans="1:10" x14ac:dyDescent="0.2">
      <c r="A12830" t="s">
        <v>12855</v>
      </c>
      <c r="B12830" t="s">
        <v>36367</v>
      </c>
      <c r="I12830" t="s">
        <v>5</v>
      </c>
      <c r="J12830">
        <v>9316.64</v>
      </c>
    </row>
    <row r="12831" spans="1:10" x14ac:dyDescent="0.2">
      <c r="A12831" t="s">
        <v>12856</v>
      </c>
      <c r="B12831" t="s">
        <v>36368</v>
      </c>
      <c r="I12831" t="s">
        <v>5</v>
      </c>
      <c r="J12831">
        <v>11006.35</v>
      </c>
    </row>
    <row r="12832" spans="1:10" x14ac:dyDescent="0.2">
      <c r="A12832" t="s">
        <v>12857</v>
      </c>
      <c r="B12832" t="s">
        <v>36368</v>
      </c>
      <c r="I12832" t="s">
        <v>5</v>
      </c>
      <c r="J12832">
        <v>10868.84</v>
      </c>
    </row>
    <row r="12833" spans="1:10" x14ac:dyDescent="0.2">
      <c r="A12833" t="s">
        <v>12858</v>
      </c>
      <c r="B12833" t="s">
        <v>36369</v>
      </c>
      <c r="I12833" t="s">
        <v>5</v>
      </c>
      <c r="J12833">
        <v>12580.26</v>
      </c>
    </row>
    <row r="12834" spans="1:10" x14ac:dyDescent="0.2">
      <c r="A12834" t="s">
        <v>12859</v>
      </c>
      <c r="B12834" t="s">
        <v>36369</v>
      </c>
      <c r="I12834" t="s">
        <v>5</v>
      </c>
      <c r="J12834">
        <v>12422.91</v>
      </c>
    </row>
    <row r="12835" spans="1:10" x14ac:dyDescent="0.2">
      <c r="A12835" t="s">
        <v>12860</v>
      </c>
      <c r="B12835" t="s">
        <v>36370</v>
      </c>
      <c r="I12835" t="s">
        <v>5</v>
      </c>
      <c r="J12835">
        <v>16965.39</v>
      </c>
    </row>
    <row r="12836" spans="1:10" x14ac:dyDescent="0.2">
      <c r="A12836" t="s">
        <v>12861</v>
      </c>
      <c r="B12836" t="s">
        <v>36370</v>
      </c>
      <c r="I12836" t="s">
        <v>5</v>
      </c>
      <c r="J12836">
        <v>16757.89</v>
      </c>
    </row>
    <row r="12837" spans="1:10" x14ac:dyDescent="0.2">
      <c r="A12837" t="s">
        <v>12862</v>
      </c>
      <c r="B12837" t="s">
        <v>36371</v>
      </c>
      <c r="I12837" t="s">
        <v>5</v>
      </c>
      <c r="J12837">
        <v>2392.34</v>
      </c>
    </row>
    <row r="12838" spans="1:10" x14ac:dyDescent="0.2">
      <c r="A12838" t="s">
        <v>12863</v>
      </c>
      <c r="B12838" t="s">
        <v>36371</v>
      </c>
      <c r="I12838" t="s">
        <v>5</v>
      </c>
      <c r="J12838">
        <v>2345.11</v>
      </c>
    </row>
    <row r="12839" spans="1:10" x14ac:dyDescent="0.2">
      <c r="A12839" t="s">
        <v>12864</v>
      </c>
      <c r="B12839" t="s">
        <v>36372</v>
      </c>
      <c r="I12839" t="s">
        <v>5</v>
      </c>
      <c r="J12839">
        <v>5617.18</v>
      </c>
    </row>
    <row r="12840" spans="1:10" x14ac:dyDescent="0.2">
      <c r="A12840" t="s">
        <v>12865</v>
      </c>
      <c r="B12840" t="s">
        <v>36372</v>
      </c>
      <c r="I12840" t="s">
        <v>5</v>
      </c>
      <c r="J12840">
        <v>5549.6</v>
      </c>
    </row>
    <row r="12841" spans="1:10" x14ac:dyDescent="0.2">
      <c r="A12841" t="s">
        <v>12866</v>
      </c>
      <c r="B12841" t="s">
        <v>36373</v>
      </c>
      <c r="I12841" t="s">
        <v>5</v>
      </c>
      <c r="J12841">
        <v>7954.64</v>
      </c>
    </row>
    <row r="12842" spans="1:10" x14ac:dyDescent="0.2">
      <c r="A12842" t="s">
        <v>12867</v>
      </c>
      <c r="B12842" t="s">
        <v>36373</v>
      </c>
      <c r="I12842" t="s">
        <v>5</v>
      </c>
      <c r="J12842">
        <v>7865.32</v>
      </c>
    </row>
    <row r="12843" spans="1:10" x14ac:dyDescent="0.2">
      <c r="A12843" t="s">
        <v>12868</v>
      </c>
      <c r="B12843" t="s">
        <v>36374</v>
      </c>
      <c r="I12843" t="s">
        <v>5</v>
      </c>
      <c r="J12843">
        <v>10088.299999999999</v>
      </c>
    </row>
    <row r="12844" spans="1:10" x14ac:dyDescent="0.2">
      <c r="A12844" t="s">
        <v>12869</v>
      </c>
      <c r="B12844" t="s">
        <v>36374</v>
      </c>
      <c r="I12844" t="s">
        <v>5</v>
      </c>
      <c r="J12844">
        <v>9970.64</v>
      </c>
    </row>
    <row r="12845" spans="1:10" x14ac:dyDescent="0.2">
      <c r="A12845" t="s">
        <v>12870</v>
      </c>
      <c r="B12845" t="s">
        <v>36375</v>
      </c>
      <c r="I12845" t="s">
        <v>5</v>
      </c>
      <c r="J12845">
        <v>14949.35</v>
      </c>
    </row>
    <row r="12846" spans="1:10" x14ac:dyDescent="0.2">
      <c r="A12846" t="s">
        <v>12871</v>
      </c>
      <c r="B12846" t="s">
        <v>36375</v>
      </c>
      <c r="I12846" t="s">
        <v>5</v>
      </c>
      <c r="J12846">
        <v>14794.35</v>
      </c>
    </row>
    <row r="12847" spans="1:10" x14ac:dyDescent="0.2">
      <c r="A12847" t="s">
        <v>12872</v>
      </c>
      <c r="B12847" t="s">
        <v>36376</v>
      </c>
      <c r="I12847" t="s">
        <v>5</v>
      </c>
      <c r="J12847">
        <v>1523.86</v>
      </c>
    </row>
    <row r="12848" spans="1:10" x14ac:dyDescent="0.2">
      <c r="A12848" t="s">
        <v>12873</v>
      </c>
      <c r="B12848" t="s">
        <v>36376</v>
      </c>
      <c r="I12848" t="s">
        <v>5</v>
      </c>
      <c r="J12848">
        <v>1486.96</v>
      </c>
    </row>
    <row r="12849" spans="1:10" x14ac:dyDescent="0.2">
      <c r="A12849" t="s">
        <v>12874</v>
      </c>
      <c r="B12849" t="s">
        <v>36377</v>
      </c>
      <c r="I12849" t="s">
        <v>5</v>
      </c>
      <c r="J12849">
        <v>2176.7399999999998</v>
      </c>
    </row>
    <row r="12850" spans="1:10" x14ac:dyDescent="0.2">
      <c r="A12850" t="s">
        <v>12875</v>
      </c>
      <c r="B12850" t="s">
        <v>36377</v>
      </c>
      <c r="I12850" t="s">
        <v>5</v>
      </c>
      <c r="J12850">
        <v>2129.5100000000002</v>
      </c>
    </row>
    <row r="12851" spans="1:10" x14ac:dyDescent="0.2">
      <c r="A12851" t="s">
        <v>12876</v>
      </c>
      <c r="B12851" t="s">
        <v>36378</v>
      </c>
      <c r="I12851" t="s">
        <v>5</v>
      </c>
      <c r="J12851">
        <v>2585.94</v>
      </c>
    </row>
    <row r="12852" spans="1:10" x14ac:dyDescent="0.2">
      <c r="A12852" t="s">
        <v>12877</v>
      </c>
      <c r="B12852" t="s">
        <v>36378</v>
      </c>
      <c r="I12852" t="s">
        <v>5</v>
      </c>
      <c r="J12852">
        <v>2528.35</v>
      </c>
    </row>
    <row r="12853" spans="1:10" x14ac:dyDescent="0.2">
      <c r="A12853" t="s">
        <v>12878</v>
      </c>
      <c r="B12853" t="s">
        <v>36379</v>
      </c>
      <c r="I12853" t="s">
        <v>5</v>
      </c>
      <c r="J12853">
        <v>4551.18</v>
      </c>
    </row>
    <row r="12854" spans="1:10" x14ac:dyDescent="0.2">
      <c r="A12854" t="s">
        <v>12879</v>
      </c>
      <c r="B12854" t="s">
        <v>36379</v>
      </c>
      <c r="I12854" t="s">
        <v>5</v>
      </c>
      <c r="J12854">
        <v>4483.6000000000004</v>
      </c>
    </row>
    <row r="12855" spans="1:10" x14ac:dyDescent="0.2">
      <c r="A12855" t="s">
        <v>12880</v>
      </c>
      <c r="B12855" t="s">
        <v>36380</v>
      </c>
      <c r="I12855" t="s">
        <v>5</v>
      </c>
      <c r="J12855">
        <v>5267.78</v>
      </c>
    </row>
    <row r="12856" spans="1:10" x14ac:dyDescent="0.2">
      <c r="A12856" t="s">
        <v>12881</v>
      </c>
      <c r="B12856" t="s">
        <v>36380</v>
      </c>
      <c r="I12856" t="s">
        <v>5</v>
      </c>
      <c r="J12856">
        <v>5188.91</v>
      </c>
    </row>
    <row r="12857" spans="1:10" x14ac:dyDescent="0.2">
      <c r="A12857" t="s">
        <v>12882</v>
      </c>
      <c r="B12857" t="s">
        <v>36381</v>
      </c>
      <c r="I12857" t="s">
        <v>5</v>
      </c>
      <c r="J12857">
        <v>6189.07</v>
      </c>
    </row>
    <row r="12858" spans="1:10" x14ac:dyDescent="0.2">
      <c r="A12858" t="s">
        <v>12883</v>
      </c>
      <c r="B12858" t="s">
        <v>36381</v>
      </c>
      <c r="I12858" t="s">
        <v>5</v>
      </c>
      <c r="J12858">
        <v>6100.01</v>
      </c>
    </row>
    <row r="12859" spans="1:10" x14ac:dyDescent="0.2">
      <c r="A12859" t="s">
        <v>12884</v>
      </c>
      <c r="B12859" t="s">
        <v>36382</v>
      </c>
      <c r="I12859" t="s">
        <v>5</v>
      </c>
      <c r="J12859">
        <v>7418.17</v>
      </c>
    </row>
    <row r="12860" spans="1:10" x14ac:dyDescent="0.2">
      <c r="A12860" t="s">
        <v>12885</v>
      </c>
      <c r="B12860" t="s">
        <v>36382</v>
      </c>
      <c r="I12860" t="s">
        <v>5</v>
      </c>
      <c r="J12860">
        <v>7313.86</v>
      </c>
    </row>
    <row r="12861" spans="1:10" x14ac:dyDescent="0.2">
      <c r="A12861" t="s">
        <v>12886</v>
      </c>
      <c r="B12861" t="s">
        <v>36383</v>
      </c>
      <c r="I12861" t="s">
        <v>5</v>
      </c>
      <c r="J12861">
        <v>8015.3</v>
      </c>
    </row>
    <row r="12862" spans="1:10" x14ac:dyDescent="0.2">
      <c r="A12862" t="s">
        <v>12887</v>
      </c>
      <c r="B12862" t="s">
        <v>36383</v>
      </c>
      <c r="I12862" t="s">
        <v>5</v>
      </c>
      <c r="J12862">
        <v>7897.64</v>
      </c>
    </row>
    <row r="12863" spans="1:10" x14ac:dyDescent="0.2">
      <c r="A12863" t="s">
        <v>12888</v>
      </c>
      <c r="B12863" t="s">
        <v>36384</v>
      </c>
      <c r="I12863" t="s">
        <v>5</v>
      </c>
      <c r="J12863">
        <v>9588.35</v>
      </c>
    </row>
    <row r="12864" spans="1:10" x14ac:dyDescent="0.2">
      <c r="A12864" t="s">
        <v>12889</v>
      </c>
      <c r="B12864" t="s">
        <v>36384</v>
      </c>
      <c r="I12864" t="s">
        <v>5</v>
      </c>
      <c r="J12864">
        <v>9450.84</v>
      </c>
    </row>
    <row r="12865" spans="1:10" x14ac:dyDescent="0.2">
      <c r="A12865" t="s">
        <v>12890</v>
      </c>
      <c r="B12865" t="s">
        <v>36385</v>
      </c>
      <c r="I12865" t="s">
        <v>5</v>
      </c>
      <c r="J12865">
        <v>11161.26</v>
      </c>
    </row>
    <row r="12866" spans="1:10" x14ac:dyDescent="0.2">
      <c r="A12866" t="s">
        <v>12891</v>
      </c>
      <c r="B12866" t="s">
        <v>36385</v>
      </c>
      <c r="I12866" t="s">
        <v>5</v>
      </c>
      <c r="J12866">
        <v>11003.91</v>
      </c>
    </row>
    <row r="12867" spans="1:10" x14ac:dyDescent="0.2">
      <c r="A12867" t="s">
        <v>12892</v>
      </c>
      <c r="B12867" t="s">
        <v>36386</v>
      </c>
      <c r="I12867" t="s">
        <v>5</v>
      </c>
      <c r="J12867">
        <v>15920.39</v>
      </c>
    </row>
    <row r="12868" spans="1:10" x14ac:dyDescent="0.2">
      <c r="A12868" t="s">
        <v>12893</v>
      </c>
      <c r="B12868" t="s">
        <v>36386</v>
      </c>
      <c r="I12868" t="s">
        <v>5</v>
      </c>
      <c r="J12868">
        <v>15712.89</v>
      </c>
    </row>
    <row r="12869" spans="1:10" x14ac:dyDescent="0.2">
      <c r="A12869" t="s">
        <v>12894</v>
      </c>
      <c r="B12869" t="s">
        <v>36387</v>
      </c>
      <c r="I12869" t="s">
        <v>4</v>
      </c>
      <c r="J12869">
        <v>53.2</v>
      </c>
    </row>
    <row r="12870" spans="1:10" x14ac:dyDescent="0.2">
      <c r="A12870" t="s">
        <v>12895</v>
      </c>
      <c r="B12870" t="s">
        <v>36387</v>
      </c>
      <c r="I12870" t="s">
        <v>4</v>
      </c>
      <c r="J12870">
        <v>50.15</v>
      </c>
    </row>
    <row r="12871" spans="1:10" x14ac:dyDescent="0.2">
      <c r="A12871" t="s">
        <v>12896</v>
      </c>
      <c r="B12871" t="s">
        <v>36388</v>
      </c>
      <c r="I12871" t="s">
        <v>4</v>
      </c>
      <c r="J12871">
        <v>71.459999999999994</v>
      </c>
    </row>
    <row r="12872" spans="1:10" x14ac:dyDescent="0.2">
      <c r="A12872" t="s">
        <v>12897</v>
      </c>
      <c r="B12872" t="s">
        <v>36388</v>
      </c>
      <c r="I12872" t="s">
        <v>4</v>
      </c>
      <c r="J12872">
        <v>67.040000000000006</v>
      </c>
    </row>
    <row r="12873" spans="1:10" x14ac:dyDescent="0.2">
      <c r="A12873" t="s">
        <v>12898</v>
      </c>
      <c r="B12873" t="s">
        <v>36389</v>
      </c>
      <c r="I12873" t="s">
        <v>4</v>
      </c>
      <c r="J12873">
        <v>101.09</v>
      </c>
    </row>
    <row r="12874" spans="1:10" x14ac:dyDescent="0.2">
      <c r="A12874" t="s">
        <v>12899</v>
      </c>
      <c r="B12874" t="s">
        <v>36389</v>
      </c>
      <c r="I12874" t="s">
        <v>4</v>
      </c>
      <c r="J12874">
        <v>95.43</v>
      </c>
    </row>
    <row r="12875" spans="1:10" x14ac:dyDescent="0.2">
      <c r="A12875" t="s">
        <v>12900</v>
      </c>
      <c r="B12875" t="s">
        <v>36390</v>
      </c>
      <c r="I12875" t="s">
        <v>4</v>
      </c>
      <c r="J12875">
        <v>114.46</v>
      </c>
    </row>
    <row r="12876" spans="1:10" x14ac:dyDescent="0.2">
      <c r="A12876" t="s">
        <v>12901</v>
      </c>
      <c r="B12876" t="s">
        <v>36390</v>
      </c>
      <c r="I12876" t="s">
        <v>4</v>
      </c>
      <c r="J12876">
        <v>107.53</v>
      </c>
    </row>
    <row r="12877" spans="1:10" x14ac:dyDescent="0.2">
      <c r="A12877" t="s">
        <v>12902</v>
      </c>
      <c r="B12877" t="s">
        <v>36391</v>
      </c>
      <c r="I12877" t="s">
        <v>4</v>
      </c>
      <c r="J12877">
        <v>141.63999999999999</v>
      </c>
    </row>
    <row r="12878" spans="1:10" x14ac:dyDescent="0.2">
      <c r="A12878" t="s">
        <v>12903</v>
      </c>
      <c r="B12878" t="s">
        <v>36391</v>
      </c>
      <c r="I12878" t="s">
        <v>4</v>
      </c>
      <c r="J12878">
        <v>133.68</v>
      </c>
    </row>
    <row r="12879" spans="1:10" x14ac:dyDescent="0.2">
      <c r="A12879" t="s">
        <v>12904</v>
      </c>
      <c r="B12879" t="s">
        <v>36392</v>
      </c>
      <c r="I12879" t="s">
        <v>4</v>
      </c>
      <c r="J12879">
        <v>187.28</v>
      </c>
    </row>
    <row r="12880" spans="1:10" x14ac:dyDescent="0.2">
      <c r="A12880" t="s">
        <v>12905</v>
      </c>
      <c r="B12880" t="s">
        <v>36392</v>
      </c>
      <c r="I12880" t="s">
        <v>4</v>
      </c>
      <c r="J12880">
        <v>178.82</v>
      </c>
    </row>
    <row r="12881" spans="1:10" x14ac:dyDescent="0.2">
      <c r="A12881" t="s">
        <v>12906</v>
      </c>
      <c r="B12881" t="s">
        <v>36393</v>
      </c>
      <c r="I12881" t="s">
        <v>5</v>
      </c>
      <c r="J12881">
        <v>1220.02</v>
      </c>
    </row>
    <row r="12882" spans="1:10" x14ac:dyDescent="0.2">
      <c r="A12882" t="s">
        <v>12907</v>
      </c>
      <c r="B12882" t="s">
        <v>36393</v>
      </c>
      <c r="I12882" t="s">
        <v>5</v>
      </c>
      <c r="J12882">
        <v>1163.01</v>
      </c>
    </row>
    <row r="12883" spans="1:10" x14ac:dyDescent="0.2">
      <c r="A12883" t="s">
        <v>12908</v>
      </c>
      <c r="B12883" t="s">
        <v>36394</v>
      </c>
      <c r="I12883" t="s">
        <v>5</v>
      </c>
      <c r="J12883">
        <v>1605.83</v>
      </c>
    </row>
    <row r="12884" spans="1:10" x14ac:dyDescent="0.2">
      <c r="A12884" t="s">
        <v>12909</v>
      </c>
      <c r="B12884" t="s">
        <v>36394</v>
      </c>
      <c r="I12884" t="s">
        <v>5</v>
      </c>
      <c r="J12884">
        <v>1522.66</v>
      </c>
    </row>
    <row r="12885" spans="1:10" x14ac:dyDescent="0.2">
      <c r="A12885" t="s">
        <v>12910</v>
      </c>
      <c r="B12885" t="s">
        <v>36395</v>
      </c>
      <c r="I12885" t="s">
        <v>5</v>
      </c>
      <c r="J12885">
        <v>575.20000000000005</v>
      </c>
    </row>
    <row r="12886" spans="1:10" x14ac:dyDescent="0.2">
      <c r="A12886" t="s">
        <v>12911</v>
      </c>
      <c r="B12886" t="s">
        <v>36395</v>
      </c>
      <c r="I12886" t="s">
        <v>5</v>
      </c>
      <c r="J12886">
        <v>556.20000000000005</v>
      </c>
    </row>
    <row r="12887" spans="1:10" x14ac:dyDescent="0.2">
      <c r="A12887" t="s">
        <v>12912</v>
      </c>
      <c r="B12887" t="s">
        <v>36396</v>
      </c>
      <c r="I12887" t="s">
        <v>5</v>
      </c>
      <c r="J12887">
        <v>993.21</v>
      </c>
    </row>
    <row r="12888" spans="1:10" x14ac:dyDescent="0.2">
      <c r="A12888" t="s">
        <v>12913</v>
      </c>
      <c r="B12888" t="s">
        <v>36396</v>
      </c>
      <c r="I12888" t="s">
        <v>5</v>
      </c>
      <c r="J12888">
        <v>929.56</v>
      </c>
    </row>
    <row r="12889" spans="1:10" x14ac:dyDescent="0.2">
      <c r="A12889" t="s">
        <v>12914</v>
      </c>
      <c r="B12889" t="s">
        <v>36397</v>
      </c>
      <c r="I12889" t="s">
        <v>5</v>
      </c>
      <c r="J12889">
        <v>20.25</v>
      </c>
    </row>
    <row r="12890" spans="1:10" x14ac:dyDescent="0.2">
      <c r="A12890" t="s">
        <v>12915</v>
      </c>
      <c r="B12890" t="s">
        <v>36397</v>
      </c>
      <c r="I12890" t="s">
        <v>5</v>
      </c>
      <c r="J12890">
        <v>19.93</v>
      </c>
    </row>
    <row r="12891" spans="1:10" x14ac:dyDescent="0.2">
      <c r="A12891" t="s">
        <v>23699</v>
      </c>
      <c r="B12891" t="s">
        <v>36398</v>
      </c>
      <c r="I12891" t="s">
        <v>5</v>
      </c>
      <c r="J12891">
        <v>12.66</v>
      </c>
    </row>
    <row r="12892" spans="1:10" x14ac:dyDescent="0.2">
      <c r="A12892" t="s">
        <v>23700</v>
      </c>
      <c r="B12892" t="s">
        <v>36398</v>
      </c>
      <c r="I12892" t="s">
        <v>5</v>
      </c>
      <c r="J12892">
        <v>12.34</v>
      </c>
    </row>
    <row r="12893" spans="1:10" x14ac:dyDescent="0.2">
      <c r="A12893" t="s">
        <v>12916</v>
      </c>
      <c r="B12893" t="s">
        <v>36399</v>
      </c>
      <c r="I12893" t="s">
        <v>5</v>
      </c>
      <c r="J12893">
        <v>26.77</v>
      </c>
    </row>
    <row r="12894" spans="1:10" x14ac:dyDescent="0.2">
      <c r="A12894" t="s">
        <v>12917</v>
      </c>
      <c r="B12894" t="s">
        <v>36399</v>
      </c>
      <c r="I12894" t="s">
        <v>5</v>
      </c>
      <c r="J12894">
        <v>24.34</v>
      </c>
    </row>
    <row r="12895" spans="1:10" x14ac:dyDescent="0.2">
      <c r="A12895" t="s">
        <v>12918</v>
      </c>
      <c r="B12895" t="s">
        <v>36400</v>
      </c>
      <c r="I12895" t="s">
        <v>5</v>
      </c>
      <c r="J12895">
        <v>39.700000000000003</v>
      </c>
    </row>
    <row r="12896" spans="1:10" x14ac:dyDescent="0.2">
      <c r="A12896" t="s">
        <v>12919</v>
      </c>
      <c r="B12896" t="s">
        <v>36400</v>
      </c>
      <c r="I12896" t="s">
        <v>5</v>
      </c>
      <c r="J12896">
        <v>36</v>
      </c>
    </row>
    <row r="12897" spans="1:10" x14ac:dyDescent="0.2">
      <c r="A12897" t="s">
        <v>23701</v>
      </c>
      <c r="B12897" t="s">
        <v>36401</v>
      </c>
      <c r="I12897" t="s">
        <v>5</v>
      </c>
      <c r="J12897">
        <v>20.53</v>
      </c>
    </row>
    <row r="12898" spans="1:10" x14ac:dyDescent="0.2">
      <c r="A12898" t="s">
        <v>23702</v>
      </c>
      <c r="B12898" t="s">
        <v>36401</v>
      </c>
      <c r="I12898" t="s">
        <v>5</v>
      </c>
      <c r="J12898">
        <v>20.21</v>
      </c>
    </row>
    <row r="12899" spans="1:10" x14ac:dyDescent="0.2">
      <c r="A12899" t="s">
        <v>12920</v>
      </c>
      <c r="B12899" t="s">
        <v>36402</v>
      </c>
      <c r="I12899" t="s">
        <v>5</v>
      </c>
      <c r="J12899">
        <v>56.46</v>
      </c>
    </row>
    <row r="12900" spans="1:10" x14ac:dyDescent="0.2">
      <c r="A12900" t="s">
        <v>12921</v>
      </c>
      <c r="B12900" t="s">
        <v>36402</v>
      </c>
      <c r="I12900" t="s">
        <v>5</v>
      </c>
      <c r="J12900">
        <v>52.49</v>
      </c>
    </row>
    <row r="12901" spans="1:10" x14ac:dyDescent="0.2">
      <c r="A12901" t="s">
        <v>12922</v>
      </c>
      <c r="B12901" t="s">
        <v>36403</v>
      </c>
      <c r="I12901" t="s">
        <v>5</v>
      </c>
      <c r="J12901">
        <v>24.99</v>
      </c>
    </row>
    <row r="12902" spans="1:10" x14ac:dyDescent="0.2">
      <c r="A12902" t="s">
        <v>12923</v>
      </c>
      <c r="B12902" t="s">
        <v>36403</v>
      </c>
      <c r="I12902" t="s">
        <v>5</v>
      </c>
      <c r="J12902">
        <v>24.99</v>
      </c>
    </row>
    <row r="12903" spans="1:10" x14ac:dyDescent="0.2">
      <c r="A12903" t="s">
        <v>12924</v>
      </c>
      <c r="B12903" t="s">
        <v>36404</v>
      </c>
      <c r="I12903" t="s">
        <v>5</v>
      </c>
      <c r="J12903">
        <v>22.97</v>
      </c>
    </row>
    <row r="12904" spans="1:10" x14ac:dyDescent="0.2">
      <c r="A12904" t="s">
        <v>12925</v>
      </c>
      <c r="B12904" t="s">
        <v>36404</v>
      </c>
      <c r="I12904" t="s">
        <v>5</v>
      </c>
      <c r="J12904">
        <v>22.65</v>
      </c>
    </row>
    <row r="12905" spans="1:10" x14ac:dyDescent="0.2">
      <c r="A12905" t="s">
        <v>12926</v>
      </c>
      <c r="B12905" t="s">
        <v>36405</v>
      </c>
      <c r="I12905" t="s">
        <v>5</v>
      </c>
      <c r="J12905">
        <v>172.79</v>
      </c>
    </row>
    <row r="12906" spans="1:10" x14ac:dyDescent="0.2">
      <c r="A12906" t="s">
        <v>12927</v>
      </c>
      <c r="B12906" t="s">
        <v>36405</v>
      </c>
      <c r="I12906" t="s">
        <v>5</v>
      </c>
      <c r="J12906">
        <v>172.28</v>
      </c>
    </row>
    <row r="12907" spans="1:10" x14ac:dyDescent="0.2">
      <c r="A12907" t="s">
        <v>12928</v>
      </c>
      <c r="B12907" t="s">
        <v>36406</v>
      </c>
      <c r="I12907" t="s">
        <v>5</v>
      </c>
      <c r="J12907">
        <v>389.84</v>
      </c>
    </row>
    <row r="12908" spans="1:10" x14ac:dyDescent="0.2">
      <c r="A12908" t="s">
        <v>12929</v>
      </c>
      <c r="B12908" t="s">
        <v>36406</v>
      </c>
      <c r="I12908" t="s">
        <v>5</v>
      </c>
      <c r="J12908">
        <v>380.34</v>
      </c>
    </row>
    <row r="12909" spans="1:10" x14ac:dyDescent="0.2">
      <c r="A12909" t="s">
        <v>12930</v>
      </c>
      <c r="B12909" t="s">
        <v>36407</v>
      </c>
      <c r="I12909" t="s">
        <v>5</v>
      </c>
      <c r="J12909">
        <v>225.42</v>
      </c>
    </row>
    <row r="12910" spans="1:10" x14ac:dyDescent="0.2">
      <c r="A12910" t="s">
        <v>12931</v>
      </c>
      <c r="B12910" t="s">
        <v>36407</v>
      </c>
      <c r="I12910" t="s">
        <v>5</v>
      </c>
      <c r="J12910">
        <v>215.92</v>
      </c>
    </row>
    <row r="12911" spans="1:10" x14ac:dyDescent="0.2">
      <c r="A12911" t="s">
        <v>12932</v>
      </c>
      <c r="B12911" t="s">
        <v>36408</v>
      </c>
      <c r="I12911" t="s">
        <v>5</v>
      </c>
      <c r="J12911">
        <v>193.48</v>
      </c>
    </row>
    <row r="12912" spans="1:10" x14ac:dyDescent="0.2">
      <c r="A12912" t="s">
        <v>12933</v>
      </c>
      <c r="B12912" t="s">
        <v>36408</v>
      </c>
      <c r="I12912" t="s">
        <v>5</v>
      </c>
      <c r="J12912">
        <v>184.29</v>
      </c>
    </row>
    <row r="12913" spans="1:10" x14ac:dyDescent="0.2">
      <c r="A12913" t="s">
        <v>12934</v>
      </c>
      <c r="B12913" t="s">
        <v>36409</v>
      </c>
      <c r="I12913" t="s">
        <v>5</v>
      </c>
      <c r="J12913">
        <v>191.34</v>
      </c>
    </row>
    <row r="12914" spans="1:10" x14ac:dyDescent="0.2">
      <c r="A12914" t="s">
        <v>12935</v>
      </c>
      <c r="B12914" t="s">
        <v>36409</v>
      </c>
      <c r="I12914" t="s">
        <v>5</v>
      </c>
      <c r="J12914">
        <v>182.15</v>
      </c>
    </row>
    <row r="12915" spans="1:10" x14ac:dyDescent="0.2">
      <c r="A12915" t="s">
        <v>12936</v>
      </c>
      <c r="B12915" t="s">
        <v>36410</v>
      </c>
      <c r="I12915" t="s">
        <v>4</v>
      </c>
      <c r="J12915">
        <v>11.98</v>
      </c>
    </row>
    <row r="12916" spans="1:10" x14ac:dyDescent="0.2">
      <c r="A12916" t="s">
        <v>12937</v>
      </c>
      <c r="B12916" t="s">
        <v>36410</v>
      </c>
      <c r="I12916" t="s">
        <v>4</v>
      </c>
      <c r="J12916">
        <v>11.29</v>
      </c>
    </row>
    <row r="12917" spans="1:10" x14ac:dyDescent="0.2">
      <c r="A12917" t="s">
        <v>12938</v>
      </c>
      <c r="B12917" t="s">
        <v>36411</v>
      </c>
      <c r="I12917" t="s">
        <v>4</v>
      </c>
      <c r="J12917">
        <v>14.29</v>
      </c>
    </row>
    <row r="12918" spans="1:10" x14ac:dyDescent="0.2">
      <c r="A12918" t="s">
        <v>12939</v>
      </c>
      <c r="B12918" t="s">
        <v>36411</v>
      </c>
      <c r="I12918" t="s">
        <v>4</v>
      </c>
      <c r="J12918">
        <v>13.47</v>
      </c>
    </row>
    <row r="12919" spans="1:10" x14ac:dyDescent="0.2">
      <c r="A12919" t="s">
        <v>12940</v>
      </c>
      <c r="B12919" t="s">
        <v>36412</v>
      </c>
      <c r="I12919" t="s">
        <v>4</v>
      </c>
      <c r="J12919">
        <v>15.67</v>
      </c>
    </row>
    <row r="12920" spans="1:10" x14ac:dyDescent="0.2">
      <c r="A12920" t="s">
        <v>12941</v>
      </c>
      <c r="B12920" t="s">
        <v>36412</v>
      </c>
      <c r="I12920" t="s">
        <v>4</v>
      </c>
      <c r="J12920">
        <v>14.65</v>
      </c>
    </row>
    <row r="12921" spans="1:10" x14ac:dyDescent="0.2">
      <c r="A12921" t="s">
        <v>12942</v>
      </c>
      <c r="B12921" t="s">
        <v>36413</v>
      </c>
      <c r="I12921" t="s">
        <v>4</v>
      </c>
      <c r="J12921">
        <v>20.96</v>
      </c>
    </row>
    <row r="12922" spans="1:10" x14ac:dyDescent="0.2">
      <c r="A12922" t="s">
        <v>12943</v>
      </c>
      <c r="B12922" t="s">
        <v>36413</v>
      </c>
      <c r="I12922" t="s">
        <v>4</v>
      </c>
      <c r="J12922">
        <v>19.82</v>
      </c>
    </row>
    <row r="12923" spans="1:10" x14ac:dyDescent="0.2">
      <c r="A12923" t="s">
        <v>12944</v>
      </c>
      <c r="B12923" t="s">
        <v>36414</v>
      </c>
      <c r="I12923" t="s">
        <v>4</v>
      </c>
      <c r="J12923">
        <v>24.45</v>
      </c>
    </row>
    <row r="12924" spans="1:10" x14ac:dyDescent="0.2">
      <c r="A12924" t="s">
        <v>12945</v>
      </c>
      <c r="B12924" t="s">
        <v>36414</v>
      </c>
      <c r="I12924" t="s">
        <v>4</v>
      </c>
      <c r="J12924">
        <v>23.19</v>
      </c>
    </row>
    <row r="12925" spans="1:10" x14ac:dyDescent="0.2">
      <c r="A12925" t="s">
        <v>12946</v>
      </c>
      <c r="B12925" t="s">
        <v>36415</v>
      </c>
      <c r="I12925" t="s">
        <v>4</v>
      </c>
      <c r="J12925">
        <v>34.68</v>
      </c>
    </row>
    <row r="12926" spans="1:10" x14ac:dyDescent="0.2">
      <c r="A12926" t="s">
        <v>12947</v>
      </c>
      <c r="B12926" t="s">
        <v>36415</v>
      </c>
      <c r="I12926" t="s">
        <v>4</v>
      </c>
      <c r="J12926">
        <v>33.159999999999997</v>
      </c>
    </row>
    <row r="12927" spans="1:10" x14ac:dyDescent="0.2">
      <c r="A12927" t="s">
        <v>12948</v>
      </c>
      <c r="B12927" t="s">
        <v>36416</v>
      </c>
      <c r="I12927" t="s">
        <v>4</v>
      </c>
      <c r="J12927">
        <v>56.53</v>
      </c>
    </row>
    <row r="12928" spans="1:10" x14ac:dyDescent="0.2">
      <c r="A12928" t="s">
        <v>12949</v>
      </c>
      <c r="B12928" t="s">
        <v>36416</v>
      </c>
      <c r="I12928" t="s">
        <v>4</v>
      </c>
      <c r="J12928">
        <v>54.63</v>
      </c>
    </row>
    <row r="12929" spans="1:10" x14ac:dyDescent="0.2">
      <c r="A12929" t="s">
        <v>12950</v>
      </c>
      <c r="B12929" t="s">
        <v>36417</v>
      </c>
      <c r="I12929" t="s">
        <v>4</v>
      </c>
      <c r="J12929">
        <v>68.63</v>
      </c>
    </row>
    <row r="12930" spans="1:10" x14ac:dyDescent="0.2">
      <c r="A12930" t="s">
        <v>12951</v>
      </c>
      <c r="B12930" t="s">
        <v>36417</v>
      </c>
      <c r="I12930" t="s">
        <v>4</v>
      </c>
      <c r="J12930">
        <v>66.540000000000006</v>
      </c>
    </row>
    <row r="12931" spans="1:10" x14ac:dyDescent="0.2">
      <c r="A12931" t="s">
        <v>12952</v>
      </c>
      <c r="B12931" t="s">
        <v>36418</v>
      </c>
      <c r="I12931" t="s">
        <v>4</v>
      </c>
      <c r="J12931">
        <v>88.63</v>
      </c>
    </row>
    <row r="12932" spans="1:10" x14ac:dyDescent="0.2">
      <c r="A12932" t="s">
        <v>12953</v>
      </c>
      <c r="B12932" t="s">
        <v>36418</v>
      </c>
      <c r="I12932" t="s">
        <v>4</v>
      </c>
      <c r="J12932">
        <v>86.1</v>
      </c>
    </row>
    <row r="12933" spans="1:10" x14ac:dyDescent="0.2">
      <c r="A12933" t="s">
        <v>12954</v>
      </c>
      <c r="B12933" t="s">
        <v>36419</v>
      </c>
      <c r="I12933" t="s">
        <v>5</v>
      </c>
      <c r="J12933">
        <v>15.92</v>
      </c>
    </row>
    <row r="12934" spans="1:10" x14ac:dyDescent="0.2">
      <c r="A12934" t="s">
        <v>12955</v>
      </c>
      <c r="B12934" t="s">
        <v>36419</v>
      </c>
      <c r="I12934" t="s">
        <v>5</v>
      </c>
      <c r="J12934">
        <v>14.37</v>
      </c>
    </row>
    <row r="12935" spans="1:10" x14ac:dyDescent="0.2">
      <c r="A12935" t="s">
        <v>12956</v>
      </c>
      <c r="B12935" t="s">
        <v>36420</v>
      </c>
      <c r="I12935" t="s">
        <v>5</v>
      </c>
      <c r="J12935">
        <v>25.03</v>
      </c>
    </row>
    <row r="12936" spans="1:10" x14ac:dyDescent="0.2">
      <c r="A12936" t="s">
        <v>12957</v>
      </c>
      <c r="B12936" t="s">
        <v>36420</v>
      </c>
      <c r="I12936" t="s">
        <v>5</v>
      </c>
      <c r="J12936">
        <v>22.59</v>
      </c>
    </row>
    <row r="12937" spans="1:10" x14ac:dyDescent="0.2">
      <c r="A12937" t="s">
        <v>12958</v>
      </c>
      <c r="B12937" t="s">
        <v>36421</v>
      </c>
      <c r="I12937" t="s">
        <v>5</v>
      </c>
      <c r="J12937">
        <v>27.3</v>
      </c>
    </row>
    <row r="12938" spans="1:10" x14ac:dyDescent="0.2">
      <c r="A12938" t="s">
        <v>12959</v>
      </c>
      <c r="B12938" t="s">
        <v>36421</v>
      </c>
      <c r="I12938" t="s">
        <v>5</v>
      </c>
      <c r="J12938">
        <v>24.64</v>
      </c>
    </row>
    <row r="12939" spans="1:10" x14ac:dyDescent="0.2">
      <c r="A12939" t="s">
        <v>12960</v>
      </c>
      <c r="B12939" t="s">
        <v>36422</v>
      </c>
      <c r="I12939" t="s">
        <v>5</v>
      </c>
      <c r="J12939">
        <v>40.950000000000003</v>
      </c>
    </row>
    <row r="12940" spans="1:10" x14ac:dyDescent="0.2">
      <c r="A12940" t="s">
        <v>12961</v>
      </c>
      <c r="B12940" t="s">
        <v>36422</v>
      </c>
      <c r="I12940" t="s">
        <v>5</v>
      </c>
      <c r="J12940">
        <v>36.96</v>
      </c>
    </row>
    <row r="12941" spans="1:10" x14ac:dyDescent="0.2">
      <c r="A12941" t="s">
        <v>12962</v>
      </c>
      <c r="B12941" t="s">
        <v>36423</v>
      </c>
      <c r="I12941" t="s">
        <v>5</v>
      </c>
      <c r="J12941">
        <v>45.51</v>
      </c>
    </row>
    <row r="12942" spans="1:10" x14ac:dyDescent="0.2">
      <c r="A12942" t="s">
        <v>12963</v>
      </c>
      <c r="B12942" t="s">
        <v>36423</v>
      </c>
      <c r="I12942" t="s">
        <v>5</v>
      </c>
      <c r="J12942">
        <v>41.07</v>
      </c>
    </row>
    <row r="12943" spans="1:10" x14ac:dyDescent="0.2">
      <c r="A12943" t="s">
        <v>12964</v>
      </c>
      <c r="B12943" t="s">
        <v>36424</v>
      </c>
      <c r="I12943" t="s">
        <v>5</v>
      </c>
      <c r="J12943">
        <v>68.260000000000005</v>
      </c>
    </row>
    <row r="12944" spans="1:10" x14ac:dyDescent="0.2">
      <c r="A12944" t="s">
        <v>12965</v>
      </c>
      <c r="B12944" t="s">
        <v>36424</v>
      </c>
      <c r="I12944" t="s">
        <v>5</v>
      </c>
      <c r="J12944">
        <v>61.61</v>
      </c>
    </row>
    <row r="12945" spans="1:10" x14ac:dyDescent="0.2">
      <c r="A12945" t="s">
        <v>12966</v>
      </c>
      <c r="B12945" t="s">
        <v>36425</v>
      </c>
      <c r="I12945" t="s">
        <v>5</v>
      </c>
      <c r="J12945">
        <v>55.11</v>
      </c>
    </row>
    <row r="12946" spans="1:10" x14ac:dyDescent="0.2">
      <c r="A12946" t="s">
        <v>12967</v>
      </c>
      <c r="B12946" t="s">
        <v>36425</v>
      </c>
      <c r="I12946" t="s">
        <v>5</v>
      </c>
      <c r="J12946">
        <v>49.73</v>
      </c>
    </row>
    <row r="12947" spans="1:10" x14ac:dyDescent="0.2">
      <c r="A12947" t="s">
        <v>12968</v>
      </c>
      <c r="B12947" t="s">
        <v>36426</v>
      </c>
      <c r="I12947" t="s">
        <v>5</v>
      </c>
      <c r="J12947">
        <v>82.67</v>
      </c>
    </row>
    <row r="12948" spans="1:10" x14ac:dyDescent="0.2">
      <c r="A12948" t="s">
        <v>12969</v>
      </c>
      <c r="B12948" t="s">
        <v>36426</v>
      </c>
      <c r="I12948" t="s">
        <v>5</v>
      </c>
      <c r="J12948">
        <v>74.59</v>
      </c>
    </row>
    <row r="12949" spans="1:10" x14ac:dyDescent="0.2">
      <c r="A12949" t="s">
        <v>12970</v>
      </c>
      <c r="B12949" t="s">
        <v>36427</v>
      </c>
      <c r="I12949" t="s">
        <v>5</v>
      </c>
      <c r="J12949">
        <v>75.260000000000005</v>
      </c>
    </row>
    <row r="12950" spans="1:10" x14ac:dyDescent="0.2">
      <c r="A12950" t="s">
        <v>12971</v>
      </c>
      <c r="B12950" t="s">
        <v>36427</v>
      </c>
      <c r="I12950" t="s">
        <v>5</v>
      </c>
      <c r="J12950">
        <v>68.92</v>
      </c>
    </row>
    <row r="12951" spans="1:10" x14ac:dyDescent="0.2">
      <c r="A12951" t="s">
        <v>12972</v>
      </c>
      <c r="B12951" t="s">
        <v>36428</v>
      </c>
      <c r="I12951" t="s">
        <v>5</v>
      </c>
      <c r="J12951">
        <v>124.18</v>
      </c>
    </row>
    <row r="12952" spans="1:10" x14ac:dyDescent="0.2">
      <c r="A12952" t="s">
        <v>12973</v>
      </c>
      <c r="B12952" t="s">
        <v>36428</v>
      </c>
      <c r="I12952" t="s">
        <v>5</v>
      </c>
      <c r="J12952">
        <v>113.73</v>
      </c>
    </row>
    <row r="12953" spans="1:10" x14ac:dyDescent="0.2">
      <c r="A12953" t="s">
        <v>12974</v>
      </c>
      <c r="B12953" t="s">
        <v>36429</v>
      </c>
      <c r="I12953" t="s">
        <v>5</v>
      </c>
      <c r="J12953">
        <v>93.36</v>
      </c>
    </row>
    <row r="12954" spans="1:10" x14ac:dyDescent="0.2">
      <c r="A12954" t="s">
        <v>12975</v>
      </c>
      <c r="B12954" t="s">
        <v>36429</v>
      </c>
      <c r="I12954" t="s">
        <v>5</v>
      </c>
      <c r="J12954">
        <v>82.33</v>
      </c>
    </row>
    <row r="12955" spans="1:10" x14ac:dyDescent="0.2">
      <c r="A12955" t="s">
        <v>12976</v>
      </c>
      <c r="B12955" t="s">
        <v>36430</v>
      </c>
      <c r="I12955" t="s">
        <v>5</v>
      </c>
      <c r="J12955">
        <v>134.66</v>
      </c>
    </row>
    <row r="12956" spans="1:10" x14ac:dyDescent="0.2">
      <c r="A12956" t="s">
        <v>12977</v>
      </c>
      <c r="B12956" t="s">
        <v>36430</v>
      </c>
      <c r="I12956" t="s">
        <v>5</v>
      </c>
      <c r="J12956">
        <v>118.12</v>
      </c>
    </row>
    <row r="12957" spans="1:10" x14ac:dyDescent="0.2">
      <c r="A12957" t="s">
        <v>12978</v>
      </c>
      <c r="B12957" t="s">
        <v>36431</v>
      </c>
      <c r="I12957" t="s">
        <v>5</v>
      </c>
      <c r="J12957">
        <v>38.11</v>
      </c>
    </row>
    <row r="12958" spans="1:10" x14ac:dyDescent="0.2">
      <c r="A12958" t="s">
        <v>12979</v>
      </c>
      <c r="B12958" t="s">
        <v>36431</v>
      </c>
      <c r="I12958" t="s">
        <v>5</v>
      </c>
      <c r="J12958">
        <v>34.43</v>
      </c>
    </row>
    <row r="12959" spans="1:10" x14ac:dyDescent="0.2">
      <c r="A12959" t="s">
        <v>12980</v>
      </c>
      <c r="B12959" t="s">
        <v>36432</v>
      </c>
      <c r="I12959" t="s">
        <v>5</v>
      </c>
      <c r="J12959">
        <v>13.5</v>
      </c>
    </row>
    <row r="12960" spans="1:10" x14ac:dyDescent="0.2">
      <c r="A12960" t="s">
        <v>12981</v>
      </c>
      <c r="B12960" t="s">
        <v>36432</v>
      </c>
      <c r="I12960" t="s">
        <v>5</v>
      </c>
      <c r="J12960">
        <v>12.23</v>
      </c>
    </row>
    <row r="12961" spans="1:10" x14ac:dyDescent="0.2">
      <c r="A12961" t="s">
        <v>12982</v>
      </c>
      <c r="B12961" t="s">
        <v>36433</v>
      </c>
      <c r="I12961" t="s">
        <v>5</v>
      </c>
      <c r="J12961">
        <v>13.68</v>
      </c>
    </row>
    <row r="12962" spans="1:10" x14ac:dyDescent="0.2">
      <c r="A12962" t="s">
        <v>12983</v>
      </c>
      <c r="B12962" t="s">
        <v>36433</v>
      </c>
      <c r="I12962" t="s">
        <v>5</v>
      </c>
      <c r="J12962">
        <v>12.42</v>
      </c>
    </row>
    <row r="12963" spans="1:10" x14ac:dyDescent="0.2">
      <c r="A12963" t="s">
        <v>12984</v>
      </c>
      <c r="B12963" t="s">
        <v>36434</v>
      </c>
      <c r="I12963" t="s">
        <v>5</v>
      </c>
      <c r="J12963">
        <v>13.75</v>
      </c>
    </row>
    <row r="12964" spans="1:10" x14ac:dyDescent="0.2">
      <c r="A12964" t="s">
        <v>12985</v>
      </c>
      <c r="B12964" t="s">
        <v>36434</v>
      </c>
      <c r="I12964" t="s">
        <v>5</v>
      </c>
      <c r="J12964">
        <v>12.48</v>
      </c>
    </row>
    <row r="12965" spans="1:10" x14ac:dyDescent="0.2">
      <c r="A12965" t="s">
        <v>12986</v>
      </c>
      <c r="B12965" t="s">
        <v>36435</v>
      </c>
      <c r="I12965" t="s">
        <v>5</v>
      </c>
      <c r="J12965">
        <v>19.2</v>
      </c>
    </row>
    <row r="12966" spans="1:10" x14ac:dyDescent="0.2">
      <c r="A12966" t="s">
        <v>12987</v>
      </c>
      <c r="B12966" t="s">
        <v>36435</v>
      </c>
      <c r="I12966" t="s">
        <v>5</v>
      </c>
      <c r="J12966">
        <v>17.940000000000001</v>
      </c>
    </row>
    <row r="12967" spans="1:10" x14ac:dyDescent="0.2">
      <c r="A12967" t="s">
        <v>12988</v>
      </c>
      <c r="B12967" t="s">
        <v>36436</v>
      </c>
      <c r="I12967" t="s">
        <v>5</v>
      </c>
      <c r="J12967">
        <v>65.27</v>
      </c>
    </row>
    <row r="12968" spans="1:10" x14ac:dyDescent="0.2">
      <c r="A12968" t="s">
        <v>12989</v>
      </c>
      <c r="B12968" t="s">
        <v>36436</v>
      </c>
      <c r="I12968" t="s">
        <v>5</v>
      </c>
      <c r="J12968">
        <v>57.91</v>
      </c>
    </row>
    <row r="12969" spans="1:10" x14ac:dyDescent="0.2">
      <c r="A12969" t="s">
        <v>12990</v>
      </c>
      <c r="B12969" t="s">
        <v>36437</v>
      </c>
      <c r="I12969" t="s">
        <v>5</v>
      </c>
      <c r="J12969">
        <v>55.14</v>
      </c>
    </row>
    <row r="12970" spans="1:10" x14ac:dyDescent="0.2">
      <c r="A12970" t="s">
        <v>12991</v>
      </c>
      <c r="B12970" t="s">
        <v>36437</v>
      </c>
      <c r="I12970" t="s">
        <v>5</v>
      </c>
      <c r="J12970">
        <v>47.78</v>
      </c>
    </row>
    <row r="12971" spans="1:10" x14ac:dyDescent="0.2">
      <c r="A12971" t="s">
        <v>12992</v>
      </c>
      <c r="B12971" t="s">
        <v>36438</v>
      </c>
      <c r="I12971" t="s">
        <v>5</v>
      </c>
      <c r="J12971">
        <v>27.6</v>
      </c>
    </row>
    <row r="12972" spans="1:10" x14ac:dyDescent="0.2">
      <c r="A12972" t="s">
        <v>12993</v>
      </c>
      <c r="B12972" t="s">
        <v>36438</v>
      </c>
      <c r="I12972" t="s">
        <v>5</v>
      </c>
      <c r="J12972">
        <v>23.93</v>
      </c>
    </row>
    <row r="12973" spans="1:10" x14ac:dyDescent="0.2">
      <c r="A12973" t="s">
        <v>12994</v>
      </c>
      <c r="B12973" t="s">
        <v>36439</v>
      </c>
      <c r="I12973" t="s">
        <v>5</v>
      </c>
      <c r="J12973">
        <v>37.61</v>
      </c>
    </row>
    <row r="12974" spans="1:10" x14ac:dyDescent="0.2">
      <c r="A12974" t="s">
        <v>12995</v>
      </c>
      <c r="B12974" t="s">
        <v>36439</v>
      </c>
      <c r="I12974" t="s">
        <v>5</v>
      </c>
      <c r="J12974">
        <v>33.94</v>
      </c>
    </row>
    <row r="12975" spans="1:10" x14ac:dyDescent="0.2">
      <c r="A12975" t="s">
        <v>12996</v>
      </c>
      <c r="B12975" t="s">
        <v>36440</v>
      </c>
      <c r="I12975" t="s">
        <v>5</v>
      </c>
      <c r="J12975">
        <v>30.73</v>
      </c>
    </row>
    <row r="12976" spans="1:10" x14ac:dyDescent="0.2">
      <c r="A12976" t="s">
        <v>12997</v>
      </c>
      <c r="B12976" t="s">
        <v>36440</v>
      </c>
      <c r="I12976" t="s">
        <v>5</v>
      </c>
      <c r="J12976">
        <v>27.05</v>
      </c>
    </row>
    <row r="12977" spans="1:10" x14ac:dyDescent="0.2">
      <c r="A12977" t="s">
        <v>12998</v>
      </c>
      <c r="B12977" t="s">
        <v>36441</v>
      </c>
      <c r="I12977" t="s">
        <v>5</v>
      </c>
      <c r="J12977">
        <v>9.6300000000000008</v>
      </c>
    </row>
    <row r="12978" spans="1:10" x14ac:dyDescent="0.2">
      <c r="A12978" t="s">
        <v>12999</v>
      </c>
      <c r="B12978" t="s">
        <v>36441</v>
      </c>
      <c r="I12978" t="s">
        <v>5</v>
      </c>
      <c r="J12978">
        <v>8.75</v>
      </c>
    </row>
    <row r="12979" spans="1:10" x14ac:dyDescent="0.2">
      <c r="A12979" t="s">
        <v>13000</v>
      </c>
      <c r="B12979" t="s">
        <v>36442</v>
      </c>
      <c r="I12979" t="s">
        <v>5</v>
      </c>
      <c r="J12979">
        <v>9.61</v>
      </c>
    </row>
    <row r="12980" spans="1:10" x14ac:dyDescent="0.2">
      <c r="A12980" t="s">
        <v>13001</v>
      </c>
      <c r="B12980" t="s">
        <v>36442</v>
      </c>
      <c r="I12980" t="s">
        <v>5</v>
      </c>
      <c r="J12980">
        <v>8.73</v>
      </c>
    </row>
    <row r="12981" spans="1:10" x14ac:dyDescent="0.2">
      <c r="A12981" t="s">
        <v>13002</v>
      </c>
      <c r="B12981" t="s">
        <v>36443</v>
      </c>
      <c r="I12981" t="s">
        <v>5</v>
      </c>
      <c r="J12981">
        <v>9.8800000000000008</v>
      </c>
    </row>
    <row r="12982" spans="1:10" x14ac:dyDescent="0.2">
      <c r="A12982" t="s">
        <v>13003</v>
      </c>
      <c r="B12982" t="s">
        <v>36443</v>
      </c>
      <c r="I12982" t="s">
        <v>5</v>
      </c>
      <c r="J12982">
        <v>9</v>
      </c>
    </row>
    <row r="12983" spans="1:10" x14ac:dyDescent="0.2">
      <c r="A12983" t="s">
        <v>13004</v>
      </c>
      <c r="B12983" t="s">
        <v>36444</v>
      </c>
      <c r="I12983" t="s">
        <v>5</v>
      </c>
      <c r="J12983">
        <v>10.88</v>
      </c>
    </row>
    <row r="12984" spans="1:10" x14ac:dyDescent="0.2">
      <c r="A12984" t="s">
        <v>13005</v>
      </c>
      <c r="B12984" t="s">
        <v>36444</v>
      </c>
      <c r="I12984" t="s">
        <v>5</v>
      </c>
      <c r="J12984">
        <v>9.92</v>
      </c>
    </row>
    <row r="12985" spans="1:10" x14ac:dyDescent="0.2">
      <c r="A12985" t="s">
        <v>13006</v>
      </c>
      <c r="B12985" t="s">
        <v>36445</v>
      </c>
      <c r="I12985" t="s">
        <v>5</v>
      </c>
      <c r="J12985">
        <v>11.09</v>
      </c>
    </row>
    <row r="12986" spans="1:10" x14ac:dyDescent="0.2">
      <c r="A12986" t="s">
        <v>13007</v>
      </c>
      <c r="B12986" t="s">
        <v>36445</v>
      </c>
      <c r="I12986" t="s">
        <v>5</v>
      </c>
      <c r="J12986">
        <v>10.130000000000001</v>
      </c>
    </row>
    <row r="12987" spans="1:10" x14ac:dyDescent="0.2">
      <c r="A12987" t="s">
        <v>13008</v>
      </c>
      <c r="B12987" t="s">
        <v>36446</v>
      </c>
      <c r="I12987" t="s">
        <v>5</v>
      </c>
      <c r="J12987">
        <v>12.23</v>
      </c>
    </row>
    <row r="12988" spans="1:10" x14ac:dyDescent="0.2">
      <c r="A12988" t="s">
        <v>13009</v>
      </c>
      <c r="B12988" t="s">
        <v>36446</v>
      </c>
      <c r="I12988" t="s">
        <v>5</v>
      </c>
      <c r="J12988">
        <v>11.2</v>
      </c>
    </row>
    <row r="12989" spans="1:10" x14ac:dyDescent="0.2">
      <c r="A12989" t="s">
        <v>13010</v>
      </c>
      <c r="B12989" t="s">
        <v>36447</v>
      </c>
      <c r="I12989" t="s">
        <v>5</v>
      </c>
      <c r="J12989">
        <v>15.15</v>
      </c>
    </row>
    <row r="12990" spans="1:10" x14ac:dyDescent="0.2">
      <c r="A12990" t="s">
        <v>13011</v>
      </c>
      <c r="B12990" t="s">
        <v>36447</v>
      </c>
      <c r="I12990" t="s">
        <v>5</v>
      </c>
      <c r="J12990">
        <v>14.12</v>
      </c>
    </row>
    <row r="12991" spans="1:10" x14ac:dyDescent="0.2">
      <c r="A12991" t="s">
        <v>13012</v>
      </c>
      <c r="B12991" t="s">
        <v>36448</v>
      </c>
      <c r="I12991" t="s">
        <v>5</v>
      </c>
      <c r="J12991">
        <v>16.34</v>
      </c>
    </row>
    <row r="12992" spans="1:10" x14ac:dyDescent="0.2">
      <c r="A12992" t="s">
        <v>13013</v>
      </c>
      <c r="B12992" t="s">
        <v>36448</v>
      </c>
      <c r="I12992" t="s">
        <v>5</v>
      </c>
      <c r="J12992">
        <v>15.23</v>
      </c>
    </row>
    <row r="12993" spans="1:10" x14ac:dyDescent="0.2">
      <c r="A12993" t="s">
        <v>13014</v>
      </c>
      <c r="B12993" t="s">
        <v>36449</v>
      </c>
      <c r="I12993" t="s">
        <v>5</v>
      </c>
      <c r="J12993">
        <v>17.88</v>
      </c>
    </row>
    <row r="12994" spans="1:10" x14ac:dyDescent="0.2">
      <c r="A12994" t="s">
        <v>13015</v>
      </c>
      <c r="B12994" t="s">
        <v>36449</v>
      </c>
      <c r="I12994" t="s">
        <v>5</v>
      </c>
      <c r="J12994">
        <v>16.77</v>
      </c>
    </row>
    <row r="12995" spans="1:10" x14ac:dyDescent="0.2">
      <c r="A12995" t="s">
        <v>13016</v>
      </c>
      <c r="B12995" t="s">
        <v>36450</v>
      </c>
      <c r="I12995" t="s">
        <v>5</v>
      </c>
      <c r="J12995">
        <v>247.57</v>
      </c>
    </row>
    <row r="12996" spans="1:10" x14ac:dyDescent="0.2">
      <c r="A12996" t="s">
        <v>13017</v>
      </c>
      <c r="B12996" t="s">
        <v>36450</v>
      </c>
      <c r="I12996" t="s">
        <v>5</v>
      </c>
      <c r="J12996">
        <v>222.23</v>
      </c>
    </row>
    <row r="12997" spans="1:10" x14ac:dyDescent="0.2">
      <c r="A12997" t="s">
        <v>13018</v>
      </c>
      <c r="B12997" t="s">
        <v>36451</v>
      </c>
      <c r="I12997" t="s">
        <v>5</v>
      </c>
      <c r="J12997">
        <v>61.56</v>
      </c>
    </row>
    <row r="12998" spans="1:10" x14ac:dyDescent="0.2">
      <c r="A12998" t="s">
        <v>13019</v>
      </c>
      <c r="B12998" t="s">
        <v>36451</v>
      </c>
      <c r="I12998" t="s">
        <v>5</v>
      </c>
      <c r="J12998">
        <v>55.23</v>
      </c>
    </row>
    <row r="12999" spans="1:10" x14ac:dyDescent="0.2">
      <c r="A12999" t="s">
        <v>13020</v>
      </c>
      <c r="B12999" t="s">
        <v>36452</v>
      </c>
      <c r="I12999" t="s">
        <v>5</v>
      </c>
      <c r="J12999">
        <v>152.16999999999999</v>
      </c>
    </row>
    <row r="13000" spans="1:10" x14ac:dyDescent="0.2">
      <c r="A13000" t="s">
        <v>13021</v>
      </c>
      <c r="B13000" t="s">
        <v>36452</v>
      </c>
      <c r="I13000" t="s">
        <v>5</v>
      </c>
      <c r="J13000">
        <v>139.5</v>
      </c>
    </row>
    <row r="13001" spans="1:10" x14ac:dyDescent="0.2">
      <c r="A13001" t="s">
        <v>13022</v>
      </c>
      <c r="B13001" t="s">
        <v>13023</v>
      </c>
      <c r="I13001" t="s">
        <v>5</v>
      </c>
      <c r="J13001">
        <v>183.62</v>
      </c>
    </row>
    <row r="13002" spans="1:10" x14ac:dyDescent="0.2">
      <c r="A13002" t="s">
        <v>13024</v>
      </c>
      <c r="B13002" t="s">
        <v>13023</v>
      </c>
      <c r="I13002" t="s">
        <v>5</v>
      </c>
      <c r="J13002">
        <v>159.1</v>
      </c>
    </row>
    <row r="13003" spans="1:10" x14ac:dyDescent="0.2">
      <c r="A13003" t="s">
        <v>13025</v>
      </c>
      <c r="B13003" t="s">
        <v>36453</v>
      </c>
      <c r="I13003" t="s">
        <v>4</v>
      </c>
      <c r="J13003">
        <v>29.79</v>
      </c>
    </row>
    <row r="13004" spans="1:10" x14ac:dyDescent="0.2">
      <c r="A13004" t="s">
        <v>13026</v>
      </c>
      <c r="B13004" t="s">
        <v>36453</v>
      </c>
      <c r="I13004" t="s">
        <v>4</v>
      </c>
      <c r="J13004">
        <v>25.96</v>
      </c>
    </row>
    <row r="13005" spans="1:10" x14ac:dyDescent="0.2">
      <c r="A13005" t="s">
        <v>13027</v>
      </c>
      <c r="B13005" t="s">
        <v>36454</v>
      </c>
      <c r="I13005" t="s">
        <v>4</v>
      </c>
      <c r="J13005">
        <v>39.72</v>
      </c>
    </row>
    <row r="13006" spans="1:10" x14ac:dyDescent="0.2">
      <c r="A13006" t="s">
        <v>13028</v>
      </c>
      <c r="B13006" t="s">
        <v>36454</v>
      </c>
      <c r="I13006" t="s">
        <v>4</v>
      </c>
      <c r="J13006">
        <v>34.61</v>
      </c>
    </row>
    <row r="13007" spans="1:10" x14ac:dyDescent="0.2">
      <c r="A13007" t="s">
        <v>13029</v>
      </c>
      <c r="B13007" t="s">
        <v>36455</v>
      </c>
      <c r="I13007" t="s">
        <v>5</v>
      </c>
      <c r="J13007">
        <v>50.42</v>
      </c>
    </row>
    <row r="13008" spans="1:10" x14ac:dyDescent="0.2">
      <c r="A13008" t="s">
        <v>13030</v>
      </c>
      <c r="B13008" t="s">
        <v>36455</v>
      </c>
      <c r="I13008" t="s">
        <v>5</v>
      </c>
      <c r="J13008">
        <v>49.31</v>
      </c>
    </row>
    <row r="13009" spans="1:10" x14ac:dyDescent="0.2">
      <c r="A13009" t="s">
        <v>13031</v>
      </c>
      <c r="B13009" t="s">
        <v>36456</v>
      </c>
      <c r="I13009" t="s">
        <v>5</v>
      </c>
      <c r="J13009">
        <v>89.29</v>
      </c>
    </row>
    <row r="13010" spans="1:10" x14ac:dyDescent="0.2">
      <c r="A13010" t="s">
        <v>13032</v>
      </c>
      <c r="B13010" t="s">
        <v>36456</v>
      </c>
      <c r="I13010" t="s">
        <v>5</v>
      </c>
      <c r="J13010">
        <v>88.18</v>
      </c>
    </row>
    <row r="13011" spans="1:10" x14ac:dyDescent="0.2">
      <c r="A13011" t="s">
        <v>13033</v>
      </c>
      <c r="B13011" t="s">
        <v>36457</v>
      </c>
      <c r="I13011" t="s">
        <v>5</v>
      </c>
      <c r="J13011">
        <v>30.56</v>
      </c>
    </row>
    <row r="13012" spans="1:10" x14ac:dyDescent="0.2">
      <c r="A13012" t="s">
        <v>13034</v>
      </c>
      <c r="B13012" t="s">
        <v>36457</v>
      </c>
      <c r="I13012" t="s">
        <v>5</v>
      </c>
      <c r="J13012">
        <v>29.45</v>
      </c>
    </row>
    <row r="13013" spans="1:10" x14ac:dyDescent="0.2">
      <c r="A13013" t="s">
        <v>13035</v>
      </c>
      <c r="B13013" t="s">
        <v>36458</v>
      </c>
      <c r="I13013" t="s">
        <v>5</v>
      </c>
      <c r="J13013">
        <v>36.15</v>
      </c>
    </row>
    <row r="13014" spans="1:10" x14ac:dyDescent="0.2">
      <c r="A13014" t="s">
        <v>13036</v>
      </c>
      <c r="B13014" t="s">
        <v>36458</v>
      </c>
      <c r="I13014" t="s">
        <v>5</v>
      </c>
      <c r="J13014">
        <v>35.04</v>
      </c>
    </row>
    <row r="13015" spans="1:10" x14ac:dyDescent="0.2">
      <c r="A13015" t="s">
        <v>24864</v>
      </c>
      <c r="B13015" t="s">
        <v>36459</v>
      </c>
      <c r="I13015" t="s">
        <v>4</v>
      </c>
      <c r="J13015">
        <v>49.46</v>
      </c>
    </row>
    <row r="13016" spans="1:10" x14ac:dyDescent="0.2">
      <c r="A13016" t="s">
        <v>24865</v>
      </c>
      <c r="B13016" t="s">
        <v>36459</v>
      </c>
      <c r="I13016" t="s">
        <v>4</v>
      </c>
      <c r="J13016">
        <v>48.33</v>
      </c>
    </row>
    <row r="13017" spans="1:10" x14ac:dyDescent="0.2">
      <c r="A13017" t="s">
        <v>24866</v>
      </c>
      <c r="B13017" t="s">
        <v>36460</v>
      </c>
      <c r="I13017" t="s">
        <v>4</v>
      </c>
      <c r="J13017">
        <v>62.25</v>
      </c>
    </row>
    <row r="13018" spans="1:10" x14ac:dyDescent="0.2">
      <c r="A13018" t="s">
        <v>24867</v>
      </c>
      <c r="B13018" t="s">
        <v>36460</v>
      </c>
      <c r="I13018" t="s">
        <v>4</v>
      </c>
      <c r="J13018">
        <v>60.91</v>
      </c>
    </row>
    <row r="13019" spans="1:10" x14ac:dyDescent="0.2">
      <c r="A13019" t="s">
        <v>24868</v>
      </c>
      <c r="B13019" t="s">
        <v>36461</v>
      </c>
      <c r="I13019" t="s">
        <v>24869</v>
      </c>
      <c r="J13019">
        <v>79.3</v>
      </c>
    </row>
    <row r="13020" spans="1:10" x14ac:dyDescent="0.2">
      <c r="A13020" t="s">
        <v>24870</v>
      </c>
      <c r="B13020" t="s">
        <v>36461</v>
      </c>
      <c r="I13020" t="s">
        <v>24869</v>
      </c>
      <c r="J13020">
        <v>77.78</v>
      </c>
    </row>
    <row r="13021" spans="1:10" x14ac:dyDescent="0.2">
      <c r="A13021" t="s">
        <v>24871</v>
      </c>
      <c r="B13021" t="s">
        <v>36462</v>
      </c>
      <c r="I13021" t="s">
        <v>4</v>
      </c>
      <c r="J13021">
        <v>106.22</v>
      </c>
    </row>
    <row r="13022" spans="1:10" x14ac:dyDescent="0.2">
      <c r="A13022" t="s">
        <v>24872</v>
      </c>
      <c r="B13022" t="s">
        <v>36462</v>
      </c>
      <c r="I13022" t="s">
        <v>4</v>
      </c>
      <c r="J13022">
        <v>104.5</v>
      </c>
    </row>
    <row r="13023" spans="1:10" x14ac:dyDescent="0.2">
      <c r="A13023" t="s">
        <v>24873</v>
      </c>
      <c r="B13023" t="s">
        <v>36463</v>
      </c>
      <c r="I13023" t="s">
        <v>4</v>
      </c>
      <c r="J13023">
        <v>119.09</v>
      </c>
    </row>
    <row r="13024" spans="1:10" x14ac:dyDescent="0.2">
      <c r="A13024" t="s">
        <v>24874</v>
      </c>
      <c r="B13024" t="s">
        <v>36463</v>
      </c>
      <c r="I13024" t="s">
        <v>4</v>
      </c>
      <c r="J13024">
        <v>117.13</v>
      </c>
    </row>
    <row r="13025" spans="1:10" x14ac:dyDescent="0.2">
      <c r="A13025" t="s">
        <v>24875</v>
      </c>
      <c r="B13025" t="s">
        <v>36464</v>
      </c>
      <c r="I13025" t="s">
        <v>4</v>
      </c>
      <c r="J13025">
        <v>141.66999999999999</v>
      </c>
    </row>
    <row r="13026" spans="1:10" x14ac:dyDescent="0.2">
      <c r="A13026" t="s">
        <v>24876</v>
      </c>
      <c r="B13026" t="s">
        <v>36464</v>
      </c>
      <c r="I13026" t="s">
        <v>4</v>
      </c>
      <c r="J13026">
        <v>139.35</v>
      </c>
    </row>
    <row r="13027" spans="1:10" x14ac:dyDescent="0.2">
      <c r="A13027" t="s">
        <v>13037</v>
      </c>
      <c r="B13027" t="s">
        <v>36465</v>
      </c>
      <c r="I13027" t="s">
        <v>4</v>
      </c>
      <c r="J13027">
        <v>185.67</v>
      </c>
    </row>
    <row r="13028" spans="1:10" x14ac:dyDescent="0.2">
      <c r="A13028" t="s">
        <v>13038</v>
      </c>
      <c r="B13028" t="s">
        <v>36465</v>
      </c>
      <c r="I13028" t="s">
        <v>4</v>
      </c>
      <c r="J13028">
        <v>183.05</v>
      </c>
    </row>
    <row r="13029" spans="1:10" x14ac:dyDescent="0.2">
      <c r="A13029" t="s">
        <v>13039</v>
      </c>
      <c r="B13029" t="s">
        <v>36466</v>
      </c>
      <c r="I13029" t="s">
        <v>4</v>
      </c>
      <c r="J13029">
        <v>214.46</v>
      </c>
    </row>
    <row r="13030" spans="1:10" x14ac:dyDescent="0.2">
      <c r="A13030" t="s">
        <v>13040</v>
      </c>
      <c r="B13030" t="s">
        <v>36466</v>
      </c>
      <c r="I13030" t="s">
        <v>4</v>
      </c>
      <c r="J13030">
        <v>211.67</v>
      </c>
    </row>
    <row r="13031" spans="1:10" x14ac:dyDescent="0.2">
      <c r="A13031" t="s">
        <v>24877</v>
      </c>
      <c r="B13031" t="s">
        <v>36467</v>
      </c>
      <c r="I13031" t="s">
        <v>4</v>
      </c>
      <c r="J13031">
        <v>295.08999999999997</v>
      </c>
    </row>
    <row r="13032" spans="1:10" x14ac:dyDescent="0.2">
      <c r="A13032" t="s">
        <v>24878</v>
      </c>
      <c r="B13032" t="s">
        <v>36467</v>
      </c>
      <c r="I13032" t="s">
        <v>4</v>
      </c>
      <c r="J13032">
        <v>291.79000000000002</v>
      </c>
    </row>
    <row r="13033" spans="1:10" x14ac:dyDescent="0.2">
      <c r="A13033" t="s">
        <v>24879</v>
      </c>
      <c r="B13033" t="s">
        <v>36468</v>
      </c>
      <c r="I13033" t="s">
        <v>4</v>
      </c>
      <c r="J13033">
        <v>437.74</v>
      </c>
    </row>
    <row r="13034" spans="1:10" x14ac:dyDescent="0.2">
      <c r="A13034" t="s">
        <v>24880</v>
      </c>
      <c r="B13034" t="s">
        <v>36468</v>
      </c>
      <c r="I13034" t="s">
        <v>4</v>
      </c>
      <c r="J13034">
        <v>434.14</v>
      </c>
    </row>
    <row r="13035" spans="1:10" x14ac:dyDescent="0.2">
      <c r="A13035" t="s">
        <v>24881</v>
      </c>
      <c r="B13035" t="s">
        <v>36469</v>
      </c>
      <c r="I13035" t="s">
        <v>4</v>
      </c>
      <c r="J13035">
        <v>484.48</v>
      </c>
    </row>
    <row r="13036" spans="1:10" x14ac:dyDescent="0.2">
      <c r="A13036" t="s">
        <v>24882</v>
      </c>
      <c r="B13036" t="s">
        <v>36469</v>
      </c>
      <c r="I13036" t="s">
        <v>4</v>
      </c>
      <c r="J13036">
        <v>480.57</v>
      </c>
    </row>
    <row r="13037" spans="1:10" x14ac:dyDescent="0.2">
      <c r="A13037" t="s">
        <v>13041</v>
      </c>
      <c r="B13037" t="s">
        <v>36470</v>
      </c>
      <c r="I13037" t="s">
        <v>4</v>
      </c>
      <c r="J13037">
        <v>163.29</v>
      </c>
    </row>
    <row r="13038" spans="1:10" x14ac:dyDescent="0.2">
      <c r="A13038" t="s">
        <v>13042</v>
      </c>
      <c r="B13038" t="s">
        <v>36470</v>
      </c>
      <c r="I13038" t="s">
        <v>4</v>
      </c>
      <c r="J13038">
        <v>150.62</v>
      </c>
    </row>
    <row r="13039" spans="1:10" x14ac:dyDescent="0.2">
      <c r="A13039" t="s">
        <v>13043</v>
      </c>
      <c r="B13039" t="s">
        <v>36471</v>
      </c>
      <c r="I13039" t="s">
        <v>4</v>
      </c>
      <c r="J13039">
        <v>157.36000000000001</v>
      </c>
    </row>
    <row r="13040" spans="1:10" x14ac:dyDescent="0.2">
      <c r="A13040" t="s">
        <v>13044</v>
      </c>
      <c r="B13040" t="s">
        <v>36471</v>
      </c>
      <c r="I13040" t="s">
        <v>4</v>
      </c>
      <c r="J13040">
        <v>144.69</v>
      </c>
    </row>
    <row r="13041" spans="1:10" x14ac:dyDescent="0.2">
      <c r="A13041" t="s">
        <v>13045</v>
      </c>
      <c r="B13041" t="s">
        <v>36472</v>
      </c>
      <c r="I13041" t="s">
        <v>5</v>
      </c>
      <c r="J13041">
        <v>747.14</v>
      </c>
    </row>
    <row r="13042" spans="1:10" x14ac:dyDescent="0.2">
      <c r="A13042" t="s">
        <v>13046</v>
      </c>
      <c r="B13042" t="s">
        <v>36472</v>
      </c>
      <c r="I13042" t="s">
        <v>5</v>
      </c>
      <c r="J13042">
        <v>708.23</v>
      </c>
    </row>
    <row r="13043" spans="1:10" x14ac:dyDescent="0.2">
      <c r="A13043" t="s">
        <v>13047</v>
      </c>
      <c r="B13043" t="s">
        <v>36473</v>
      </c>
      <c r="I13043" t="s">
        <v>5</v>
      </c>
      <c r="J13043">
        <v>1057.93</v>
      </c>
    </row>
    <row r="13044" spans="1:10" x14ac:dyDescent="0.2">
      <c r="A13044" t="s">
        <v>13048</v>
      </c>
      <c r="B13044" t="s">
        <v>36473</v>
      </c>
      <c r="I13044" t="s">
        <v>5</v>
      </c>
      <c r="J13044">
        <v>1009.7</v>
      </c>
    </row>
    <row r="13045" spans="1:10" x14ac:dyDescent="0.2">
      <c r="A13045" t="s">
        <v>13049</v>
      </c>
      <c r="B13045" t="s">
        <v>36474</v>
      </c>
      <c r="I13045" t="s">
        <v>5</v>
      </c>
      <c r="J13045">
        <v>2359.9499999999998</v>
      </c>
    </row>
    <row r="13046" spans="1:10" x14ac:dyDescent="0.2">
      <c r="A13046" t="s">
        <v>13050</v>
      </c>
      <c r="B13046" t="s">
        <v>36474</v>
      </c>
      <c r="I13046" t="s">
        <v>5</v>
      </c>
      <c r="J13046">
        <v>2274.12</v>
      </c>
    </row>
    <row r="13047" spans="1:10" x14ac:dyDescent="0.2">
      <c r="A13047" t="s">
        <v>13051</v>
      </c>
      <c r="B13047" t="s">
        <v>36475</v>
      </c>
      <c r="I13047" t="s">
        <v>5</v>
      </c>
      <c r="J13047">
        <v>3350.21</v>
      </c>
    </row>
    <row r="13048" spans="1:10" x14ac:dyDescent="0.2">
      <c r="A13048" t="s">
        <v>13052</v>
      </c>
      <c r="B13048" t="s">
        <v>36475</v>
      </c>
      <c r="I13048" t="s">
        <v>5</v>
      </c>
      <c r="J13048">
        <v>3252.12</v>
      </c>
    </row>
    <row r="13049" spans="1:10" x14ac:dyDescent="0.2">
      <c r="A13049" t="s">
        <v>13053</v>
      </c>
      <c r="B13049" t="s">
        <v>36476</v>
      </c>
      <c r="I13049" t="s">
        <v>5</v>
      </c>
      <c r="J13049">
        <v>4552.21</v>
      </c>
    </row>
    <row r="13050" spans="1:10" x14ac:dyDescent="0.2">
      <c r="A13050" t="s">
        <v>13054</v>
      </c>
      <c r="B13050" t="s">
        <v>36476</v>
      </c>
      <c r="I13050" t="s">
        <v>5</v>
      </c>
      <c r="J13050">
        <v>4434.67</v>
      </c>
    </row>
    <row r="13051" spans="1:10" x14ac:dyDescent="0.2">
      <c r="A13051" t="s">
        <v>13055</v>
      </c>
      <c r="B13051" t="s">
        <v>36477</v>
      </c>
      <c r="I13051" t="s">
        <v>4</v>
      </c>
      <c r="J13051">
        <v>24.14</v>
      </c>
    </row>
    <row r="13052" spans="1:10" x14ac:dyDescent="0.2">
      <c r="A13052" t="s">
        <v>13056</v>
      </c>
      <c r="B13052" t="s">
        <v>36477</v>
      </c>
      <c r="I13052" t="s">
        <v>4</v>
      </c>
      <c r="J13052">
        <v>21.71</v>
      </c>
    </row>
    <row r="13053" spans="1:10" x14ac:dyDescent="0.2">
      <c r="A13053" t="s">
        <v>13057</v>
      </c>
      <c r="B13053" t="s">
        <v>36478</v>
      </c>
      <c r="I13053" t="s">
        <v>4</v>
      </c>
      <c r="J13053">
        <v>30.52</v>
      </c>
    </row>
    <row r="13054" spans="1:10" x14ac:dyDescent="0.2">
      <c r="A13054" t="s">
        <v>13058</v>
      </c>
      <c r="B13054" t="s">
        <v>36478</v>
      </c>
      <c r="I13054" t="s">
        <v>4</v>
      </c>
      <c r="J13054">
        <v>27.77</v>
      </c>
    </row>
    <row r="13055" spans="1:10" x14ac:dyDescent="0.2">
      <c r="A13055" t="s">
        <v>13059</v>
      </c>
      <c r="B13055" t="s">
        <v>36479</v>
      </c>
      <c r="I13055" t="s">
        <v>4</v>
      </c>
      <c r="J13055">
        <v>37.549999999999997</v>
      </c>
    </row>
    <row r="13056" spans="1:10" x14ac:dyDescent="0.2">
      <c r="A13056" t="s">
        <v>13060</v>
      </c>
      <c r="B13056" t="s">
        <v>36479</v>
      </c>
      <c r="I13056" t="s">
        <v>4</v>
      </c>
      <c r="J13056">
        <v>34.49</v>
      </c>
    </row>
    <row r="13057" spans="1:10" x14ac:dyDescent="0.2">
      <c r="A13057" t="s">
        <v>13061</v>
      </c>
      <c r="B13057" t="s">
        <v>36480</v>
      </c>
      <c r="I13057" t="s">
        <v>4</v>
      </c>
      <c r="J13057">
        <v>40.72</v>
      </c>
    </row>
    <row r="13058" spans="1:10" x14ac:dyDescent="0.2">
      <c r="A13058" t="s">
        <v>13062</v>
      </c>
      <c r="B13058" t="s">
        <v>36480</v>
      </c>
      <c r="I13058" t="s">
        <v>4</v>
      </c>
      <c r="J13058">
        <v>37.340000000000003</v>
      </c>
    </row>
    <row r="13059" spans="1:10" x14ac:dyDescent="0.2">
      <c r="A13059" t="s">
        <v>13063</v>
      </c>
      <c r="B13059" t="s">
        <v>36481</v>
      </c>
      <c r="I13059" t="s">
        <v>4</v>
      </c>
      <c r="J13059">
        <v>57.75</v>
      </c>
    </row>
    <row r="13060" spans="1:10" x14ac:dyDescent="0.2">
      <c r="A13060" t="s">
        <v>13064</v>
      </c>
      <c r="B13060" t="s">
        <v>36481</v>
      </c>
      <c r="I13060" t="s">
        <v>4</v>
      </c>
      <c r="J13060">
        <v>53.92</v>
      </c>
    </row>
    <row r="13061" spans="1:10" x14ac:dyDescent="0.2">
      <c r="A13061" t="s">
        <v>13065</v>
      </c>
      <c r="B13061" t="s">
        <v>36482</v>
      </c>
      <c r="I13061" t="s">
        <v>4</v>
      </c>
      <c r="J13061">
        <v>87.14</v>
      </c>
    </row>
    <row r="13062" spans="1:10" x14ac:dyDescent="0.2">
      <c r="A13062" t="s">
        <v>13066</v>
      </c>
      <c r="B13062" t="s">
        <v>36482</v>
      </c>
      <c r="I13062" t="s">
        <v>4</v>
      </c>
      <c r="J13062">
        <v>82.86</v>
      </c>
    </row>
    <row r="13063" spans="1:10" x14ac:dyDescent="0.2">
      <c r="A13063" t="s">
        <v>13067</v>
      </c>
      <c r="B13063" t="s">
        <v>36483</v>
      </c>
      <c r="I13063" t="s">
        <v>5</v>
      </c>
      <c r="J13063">
        <v>276.98</v>
      </c>
    </row>
    <row r="13064" spans="1:10" x14ac:dyDescent="0.2">
      <c r="A13064" t="s">
        <v>13068</v>
      </c>
      <c r="B13064" t="s">
        <v>36483</v>
      </c>
      <c r="I13064" t="s">
        <v>5</v>
      </c>
      <c r="J13064">
        <v>248.48</v>
      </c>
    </row>
    <row r="13065" spans="1:10" x14ac:dyDescent="0.2">
      <c r="A13065" t="s">
        <v>13069</v>
      </c>
      <c r="B13065" t="s">
        <v>36484</v>
      </c>
      <c r="I13065" t="s">
        <v>5</v>
      </c>
      <c r="J13065">
        <v>480.75</v>
      </c>
    </row>
    <row r="13066" spans="1:10" x14ac:dyDescent="0.2">
      <c r="A13066" t="s">
        <v>13070</v>
      </c>
      <c r="B13066" t="s">
        <v>36484</v>
      </c>
      <c r="I13066" t="s">
        <v>5</v>
      </c>
      <c r="J13066">
        <v>437.54</v>
      </c>
    </row>
    <row r="13067" spans="1:10" x14ac:dyDescent="0.2">
      <c r="A13067" t="s">
        <v>13071</v>
      </c>
      <c r="B13067" t="s">
        <v>36485</v>
      </c>
      <c r="I13067" t="s">
        <v>5</v>
      </c>
      <c r="J13067">
        <v>219.05</v>
      </c>
    </row>
    <row r="13068" spans="1:10" x14ac:dyDescent="0.2">
      <c r="A13068" t="s">
        <v>13072</v>
      </c>
      <c r="B13068" t="s">
        <v>36485</v>
      </c>
      <c r="I13068" t="s">
        <v>5</v>
      </c>
      <c r="J13068">
        <v>198.78</v>
      </c>
    </row>
    <row r="13069" spans="1:10" x14ac:dyDescent="0.2">
      <c r="A13069" t="s">
        <v>13073</v>
      </c>
      <c r="B13069" t="s">
        <v>36486</v>
      </c>
      <c r="I13069" t="s">
        <v>5</v>
      </c>
      <c r="J13069">
        <v>207.63</v>
      </c>
    </row>
    <row r="13070" spans="1:10" x14ac:dyDescent="0.2">
      <c r="A13070" t="s">
        <v>13074</v>
      </c>
      <c r="B13070" t="s">
        <v>36486</v>
      </c>
      <c r="I13070" t="s">
        <v>5</v>
      </c>
      <c r="J13070">
        <v>187.36</v>
      </c>
    </row>
    <row r="13071" spans="1:10" x14ac:dyDescent="0.2">
      <c r="A13071" t="s">
        <v>13075</v>
      </c>
      <c r="B13071" t="s">
        <v>36487</v>
      </c>
      <c r="I13071" t="s">
        <v>5</v>
      </c>
      <c r="J13071">
        <v>420.03</v>
      </c>
    </row>
    <row r="13072" spans="1:10" x14ac:dyDescent="0.2">
      <c r="A13072" t="s">
        <v>13076</v>
      </c>
      <c r="B13072" t="s">
        <v>36487</v>
      </c>
      <c r="I13072" t="s">
        <v>5</v>
      </c>
      <c r="J13072">
        <v>379.49</v>
      </c>
    </row>
    <row r="13073" spans="1:10" x14ac:dyDescent="0.2">
      <c r="A13073" t="s">
        <v>13077</v>
      </c>
      <c r="B13073" t="s">
        <v>36488</v>
      </c>
      <c r="I13073" t="s">
        <v>5</v>
      </c>
      <c r="J13073">
        <v>355.34</v>
      </c>
    </row>
    <row r="13074" spans="1:10" x14ac:dyDescent="0.2">
      <c r="A13074" t="s">
        <v>13078</v>
      </c>
      <c r="B13074" t="s">
        <v>36488</v>
      </c>
      <c r="I13074" t="s">
        <v>5</v>
      </c>
      <c r="J13074">
        <v>314.27999999999997</v>
      </c>
    </row>
    <row r="13075" spans="1:10" x14ac:dyDescent="0.2">
      <c r="A13075" t="s">
        <v>13079</v>
      </c>
      <c r="B13075" t="s">
        <v>36489</v>
      </c>
      <c r="I13075" t="s">
        <v>5</v>
      </c>
      <c r="J13075">
        <v>352.77</v>
      </c>
    </row>
    <row r="13076" spans="1:10" x14ac:dyDescent="0.2">
      <c r="A13076" t="s">
        <v>13080</v>
      </c>
      <c r="B13076" t="s">
        <v>36489</v>
      </c>
      <c r="I13076" t="s">
        <v>5</v>
      </c>
      <c r="J13076">
        <v>311.70999999999998</v>
      </c>
    </row>
    <row r="13077" spans="1:10" x14ac:dyDescent="0.2">
      <c r="A13077" t="s">
        <v>13081</v>
      </c>
      <c r="B13077" t="s">
        <v>36490</v>
      </c>
      <c r="I13077" t="s">
        <v>5</v>
      </c>
      <c r="J13077">
        <v>184.62</v>
      </c>
    </row>
    <row r="13078" spans="1:10" x14ac:dyDescent="0.2">
      <c r="A13078" t="s">
        <v>13082</v>
      </c>
      <c r="B13078" t="s">
        <v>36490</v>
      </c>
      <c r="I13078" t="s">
        <v>5</v>
      </c>
      <c r="J13078">
        <v>162.44999999999999</v>
      </c>
    </row>
    <row r="13079" spans="1:10" x14ac:dyDescent="0.2">
      <c r="A13079" t="s">
        <v>13083</v>
      </c>
      <c r="B13079" t="s">
        <v>36491</v>
      </c>
      <c r="I13079" t="s">
        <v>5</v>
      </c>
      <c r="J13079">
        <v>312.39999999999998</v>
      </c>
    </row>
    <row r="13080" spans="1:10" x14ac:dyDescent="0.2">
      <c r="A13080" t="s">
        <v>13084</v>
      </c>
      <c r="B13080" t="s">
        <v>36491</v>
      </c>
      <c r="I13080" t="s">
        <v>5</v>
      </c>
      <c r="J13080">
        <v>283.89999999999998</v>
      </c>
    </row>
    <row r="13081" spans="1:10" x14ac:dyDescent="0.2">
      <c r="A13081" t="s">
        <v>13085</v>
      </c>
      <c r="B13081" t="s">
        <v>36492</v>
      </c>
      <c r="I13081" t="s">
        <v>5</v>
      </c>
      <c r="J13081">
        <v>405.74</v>
      </c>
    </row>
    <row r="13082" spans="1:10" x14ac:dyDescent="0.2">
      <c r="A13082" t="s">
        <v>13086</v>
      </c>
      <c r="B13082" t="s">
        <v>36492</v>
      </c>
      <c r="I13082" t="s">
        <v>5</v>
      </c>
      <c r="J13082">
        <v>370.9</v>
      </c>
    </row>
    <row r="13083" spans="1:10" x14ac:dyDescent="0.2">
      <c r="A13083" t="s">
        <v>13087</v>
      </c>
      <c r="B13083" t="s">
        <v>36493</v>
      </c>
      <c r="I13083" t="s">
        <v>5</v>
      </c>
      <c r="J13083">
        <v>403.67</v>
      </c>
    </row>
    <row r="13084" spans="1:10" x14ac:dyDescent="0.2">
      <c r="A13084" t="s">
        <v>13088</v>
      </c>
      <c r="B13084" t="s">
        <v>36493</v>
      </c>
      <c r="I13084" t="s">
        <v>5</v>
      </c>
      <c r="J13084">
        <v>368.83</v>
      </c>
    </row>
    <row r="13085" spans="1:10" x14ac:dyDescent="0.2">
      <c r="A13085" t="s">
        <v>13089</v>
      </c>
      <c r="B13085" t="s">
        <v>36494</v>
      </c>
      <c r="I13085" t="s">
        <v>5</v>
      </c>
      <c r="J13085">
        <v>217.35</v>
      </c>
    </row>
    <row r="13086" spans="1:10" x14ac:dyDescent="0.2">
      <c r="A13086" t="s">
        <v>13090</v>
      </c>
      <c r="B13086" t="s">
        <v>36494</v>
      </c>
      <c r="I13086" t="s">
        <v>5</v>
      </c>
      <c r="J13086">
        <v>193.48</v>
      </c>
    </row>
    <row r="13087" spans="1:10" x14ac:dyDescent="0.2">
      <c r="A13087" t="s">
        <v>13091</v>
      </c>
      <c r="B13087" t="s">
        <v>36495</v>
      </c>
      <c r="I13087" t="s">
        <v>5</v>
      </c>
      <c r="J13087">
        <v>274.41000000000003</v>
      </c>
    </row>
    <row r="13088" spans="1:10" x14ac:dyDescent="0.2">
      <c r="A13088" t="s">
        <v>13092</v>
      </c>
      <c r="B13088" t="s">
        <v>36495</v>
      </c>
      <c r="I13088" t="s">
        <v>5</v>
      </c>
      <c r="J13088">
        <v>244.57</v>
      </c>
    </row>
    <row r="13089" spans="1:10" x14ac:dyDescent="0.2">
      <c r="A13089" t="s">
        <v>13093</v>
      </c>
      <c r="B13089" t="s">
        <v>36496</v>
      </c>
      <c r="I13089" t="s">
        <v>5</v>
      </c>
      <c r="J13089">
        <v>182.82</v>
      </c>
    </row>
    <row r="13090" spans="1:10" x14ac:dyDescent="0.2">
      <c r="A13090" t="s">
        <v>13094</v>
      </c>
      <c r="B13090" t="s">
        <v>36496</v>
      </c>
      <c r="I13090" t="s">
        <v>5</v>
      </c>
      <c r="J13090">
        <v>160.65</v>
      </c>
    </row>
    <row r="13091" spans="1:10" x14ac:dyDescent="0.2">
      <c r="A13091" t="s">
        <v>13095</v>
      </c>
      <c r="B13091" t="s">
        <v>36497</v>
      </c>
      <c r="I13091" t="s">
        <v>5</v>
      </c>
      <c r="J13091">
        <v>208.77</v>
      </c>
    </row>
    <row r="13092" spans="1:10" x14ac:dyDescent="0.2">
      <c r="A13092" t="s">
        <v>13096</v>
      </c>
      <c r="B13092" t="s">
        <v>36497</v>
      </c>
      <c r="I13092" t="s">
        <v>5</v>
      </c>
      <c r="J13092">
        <v>185.07</v>
      </c>
    </row>
    <row r="13093" spans="1:10" x14ac:dyDescent="0.2">
      <c r="A13093" t="s">
        <v>13097</v>
      </c>
      <c r="B13093" t="s">
        <v>36498</v>
      </c>
      <c r="I13093" t="s">
        <v>5</v>
      </c>
      <c r="J13093">
        <v>301.92</v>
      </c>
    </row>
    <row r="13094" spans="1:10" x14ac:dyDescent="0.2">
      <c r="A13094" t="s">
        <v>13098</v>
      </c>
      <c r="B13094" t="s">
        <v>36498</v>
      </c>
      <c r="I13094" t="s">
        <v>5</v>
      </c>
      <c r="J13094">
        <v>270.76</v>
      </c>
    </row>
    <row r="13095" spans="1:10" x14ac:dyDescent="0.2">
      <c r="A13095" t="s">
        <v>13099</v>
      </c>
      <c r="B13095" t="s">
        <v>36499</v>
      </c>
      <c r="I13095" t="s">
        <v>5</v>
      </c>
      <c r="J13095">
        <v>422.94</v>
      </c>
    </row>
    <row r="13096" spans="1:10" x14ac:dyDescent="0.2">
      <c r="A13096" t="s">
        <v>13100</v>
      </c>
      <c r="B13096" t="s">
        <v>36499</v>
      </c>
      <c r="I13096" t="s">
        <v>5</v>
      </c>
      <c r="J13096">
        <v>381.78</v>
      </c>
    </row>
    <row r="13097" spans="1:10" x14ac:dyDescent="0.2">
      <c r="A13097" t="s">
        <v>13101</v>
      </c>
      <c r="B13097" t="s">
        <v>36500</v>
      </c>
      <c r="I13097" t="s">
        <v>5</v>
      </c>
      <c r="J13097">
        <v>210.86</v>
      </c>
    </row>
    <row r="13098" spans="1:10" x14ac:dyDescent="0.2">
      <c r="A13098" t="s">
        <v>13102</v>
      </c>
      <c r="B13098" t="s">
        <v>36500</v>
      </c>
      <c r="I13098" t="s">
        <v>5</v>
      </c>
      <c r="J13098">
        <v>187.16</v>
      </c>
    </row>
    <row r="13099" spans="1:10" x14ac:dyDescent="0.2">
      <c r="A13099" t="s">
        <v>13103</v>
      </c>
      <c r="B13099" t="s">
        <v>21567</v>
      </c>
      <c r="I13099" t="s">
        <v>5</v>
      </c>
      <c r="J13099">
        <v>54.6</v>
      </c>
    </row>
    <row r="13100" spans="1:10" x14ac:dyDescent="0.2">
      <c r="A13100" t="s">
        <v>13104</v>
      </c>
      <c r="B13100" t="s">
        <v>21567</v>
      </c>
      <c r="I13100" t="s">
        <v>5</v>
      </c>
      <c r="J13100">
        <v>52.4</v>
      </c>
    </row>
    <row r="13101" spans="1:10" x14ac:dyDescent="0.2">
      <c r="A13101" t="s">
        <v>13105</v>
      </c>
      <c r="B13101" t="s">
        <v>36501</v>
      </c>
      <c r="I13101" t="s">
        <v>5</v>
      </c>
      <c r="J13101">
        <v>248.27</v>
      </c>
    </row>
    <row r="13102" spans="1:10" x14ac:dyDescent="0.2">
      <c r="A13102" t="s">
        <v>13106</v>
      </c>
      <c r="B13102" t="s">
        <v>36501</v>
      </c>
      <c r="I13102" t="s">
        <v>5</v>
      </c>
      <c r="J13102">
        <v>218.24</v>
      </c>
    </row>
    <row r="13103" spans="1:10" x14ac:dyDescent="0.2">
      <c r="A13103" t="s">
        <v>13107</v>
      </c>
      <c r="B13103" t="s">
        <v>36502</v>
      </c>
      <c r="I13103" t="s">
        <v>5</v>
      </c>
      <c r="J13103">
        <v>251.05</v>
      </c>
    </row>
    <row r="13104" spans="1:10" x14ac:dyDescent="0.2">
      <c r="A13104" t="s">
        <v>13108</v>
      </c>
      <c r="B13104" t="s">
        <v>36502</v>
      </c>
      <c r="I13104" t="s">
        <v>5</v>
      </c>
      <c r="J13104">
        <v>227.35</v>
      </c>
    </row>
    <row r="13105" spans="1:10" x14ac:dyDescent="0.2">
      <c r="A13105" t="s">
        <v>13109</v>
      </c>
      <c r="B13105" t="s">
        <v>36503</v>
      </c>
      <c r="I13105" t="s">
        <v>5</v>
      </c>
      <c r="J13105">
        <v>21.61</v>
      </c>
    </row>
    <row r="13106" spans="1:10" x14ac:dyDescent="0.2">
      <c r="A13106" t="s">
        <v>13110</v>
      </c>
      <c r="B13106" t="s">
        <v>36503</v>
      </c>
      <c r="I13106" t="s">
        <v>5</v>
      </c>
      <c r="J13106">
        <v>19.77</v>
      </c>
    </row>
    <row r="13107" spans="1:10" x14ac:dyDescent="0.2">
      <c r="A13107" t="s">
        <v>13111</v>
      </c>
      <c r="B13107" t="s">
        <v>36504</v>
      </c>
      <c r="I13107" t="s">
        <v>5</v>
      </c>
      <c r="J13107">
        <v>186.99</v>
      </c>
    </row>
    <row r="13108" spans="1:10" x14ac:dyDescent="0.2">
      <c r="A13108" t="s">
        <v>13112</v>
      </c>
      <c r="B13108" t="s">
        <v>36504</v>
      </c>
      <c r="I13108" t="s">
        <v>5</v>
      </c>
      <c r="J13108">
        <v>164.82</v>
      </c>
    </row>
    <row r="13109" spans="1:10" x14ac:dyDescent="0.2">
      <c r="A13109" t="s">
        <v>13113</v>
      </c>
      <c r="B13109" t="s">
        <v>36505</v>
      </c>
      <c r="I13109" t="s">
        <v>5</v>
      </c>
      <c r="J13109">
        <v>439.62</v>
      </c>
    </row>
    <row r="13110" spans="1:10" x14ac:dyDescent="0.2">
      <c r="A13110" t="s">
        <v>13114</v>
      </c>
      <c r="B13110" t="s">
        <v>36505</v>
      </c>
      <c r="I13110" t="s">
        <v>5</v>
      </c>
      <c r="J13110">
        <v>395.38</v>
      </c>
    </row>
    <row r="13111" spans="1:10" x14ac:dyDescent="0.2">
      <c r="A13111" t="s">
        <v>13115</v>
      </c>
      <c r="B13111" t="s">
        <v>36506</v>
      </c>
      <c r="I13111" t="s">
        <v>5</v>
      </c>
      <c r="J13111">
        <v>380.42</v>
      </c>
    </row>
    <row r="13112" spans="1:10" x14ac:dyDescent="0.2">
      <c r="A13112" t="s">
        <v>13116</v>
      </c>
      <c r="B13112" t="s">
        <v>36506</v>
      </c>
      <c r="I13112" t="s">
        <v>5</v>
      </c>
      <c r="J13112">
        <v>339.36</v>
      </c>
    </row>
    <row r="13113" spans="1:10" x14ac:dyDescent="0.2">
      <c r="A13113" t="s">
        <v>13117</v>
      </c>
      <c r="B13113" t="s">
        <v>36507</v>
      </c>
      <c r="I13113" t="s">
        <v>5</v>
      </c>
      <c r="J13113">
        <v>395.43</v>
      </c>
    </row>
    <row r="13114" spans="1:10" x14ac:dyDescent="0.2">
      <c r="A13114" t="s">
        <v>13118</v>
      </c>
      <c r="B13114" t="s">
        <v>36507</v>
      </c>
      <c r="I13114" t="s">
        <v>5</v>
      </c>
      <c r="J13114">
        <v>354.36</v>
      </c>
    </row>
    <row r="13115" spans="1:10" x14ac:dyDescent="0.2">
      <c r="A13115" t="s">
        <v>13119</v>
      </c>
      <c r="B13115" t="s">
        <v>36508</v>
      </c>
      <c r="I13115" t="s">
        <v>5</v>
      </c>
      <c r="J13115">
        <v>415.9</v>
      </c>
    </row>
    <row r="13116" spans="1:10" x14ac:dyDescent="0.2">
      <c r="A13116" t="s">
        <v>13120</v>
      </c>
      <c r="B13116" t="s">
        <v>36508</v>
      </c>
      <c r="I13116" t="s">
        <v>5</v>
      </c>
      <c r="J13116">
        <v>374.83</v>
      </c>
    </row>
    <row r="13117" spans="1:10" x14ac:dyDescent="0.2">
      <c r="A13117" t="s">
        <v>13121</v>
      </c>
      <c r="B13117" t="s">
        <v>36509</v>
      </c>
      <c r="I13117" t="s">
        <v>5</v>
      </c>
      <c r="J13117">
        <v>371.71</v>
      </c>
    </row>
    <row r="13118" spans="1:10" x14ac:dyDescent="0.2">
      <c r="A13118" t="s">
        <v>13122</v>
      </c>
      <c r="B13118" t="s">
        <v>36509</v>
      </c>
      <c r="I13118" t="s">
        <v>5</v>
      </c>
      <c r="J13118">
        <v>333.81</v>
      </c>
    </row>
    <row r="13119" spans="1:10" x14ac:dyDescent="0.2">
      <c r="A13119" t="s">
        <v>13123</v>
      </c>
      <c r="B13119" t="s">
        <v>36510</v>
      </c>
      <c r="I13119" t="s">
        <v>5</v>
      </c>
      <c r="J13119">
        <v>358.92</v>
      </c>
    </row>
    <row r="13120" spans="1:10" x14ac:dyDescent="0.2">
      <c r="A13120" t="s">
        <v>13124</v>
      </c>
      <c r="B13120" t="s">
        <v>36510</v>
      </c>
      <c r="I13120" t="s">
        <v>5</v>
      </c>
      <c r="J13120">
        <v>321.02</v>
      </c>
    </row>
    <row r="13121" spans="1:10" x14ac:dyDescent="0.2">
      <c r="A13121" t="s">
        <v>13125</v>
      </c>
      <c r="B13121" t="s">
        <v>36511</v>
      </c>
      <c r="I13121" t="s">
        <v>5</v>
      </c>
      <c r="J13121">
        <v>385.29</v>
      </c>
    </row>
    <row r="13122" spans="1:10" x14ac:dyDescent="0.2">
      <c r="A13122" t="s">
        <v>13126</v>
      </c>
      <c r="B13122" t="s">
        <v>36511</v>
      </c>
      <c r="I13122" t="s">
        <v>5</v>
      </c>
      <c r="J13122">
        <v>345.49</v>
      </c>
    </row>
    <row r="13123" spans="1:10" x14ac:dyDescent="0.2">
      <c r="A13123" t="s">
        <v>13127</v>
      </c>
      <c r="B13123" t="s">
        <v>36512</v>
      </c>
      <c r="I13123" t="s">
        <v>5</v>
      </c>
      <c r="J13123">
        <v>355.82</v>
      </c>
    </row>
    <row r="13124" spans="1:10" x14ac:dyDescent="0.2">
      <c r="A13124" t="s">
        <v>13128</v>
      </c>
      <c r="B13124" t="s">
        <v>36512</v>
      </c>
      <c r="I13124" t="s">
        <v>5</v>
      </c>
      <c r="J13124">
        <v>317.93</v>
      </c>
    </row>
    <row r="13125" spans="1:10" x14ac:dyDescent="0.2">
      <c r="A13125" t="s">
        <v>13129</v>
      </c>
      <c r="B13125" t="s">
        <v>36513</v>
      </c>
      <c r="I13125" t="s">
        <v>5</v>
      </c>
      <c r="J13125">
        <v>343.03</v>
      </c>
    </row>
    <row r="13126" spans="1:10" x14ac:dyDescent="0.2">
      <c r="A13126" t="s">
        <v>13130</v>
      </c>
      <c r="B13126" t="s">
        <v>36513</v>
      </c>
      <c r="I13126" t="s">
        <v>5</v>
      </c>
      <c r="J13126">
        <v>305.14</v>
      </c>
    </row>
    <row r="13127" spans="1:10" x14ac:dyDescent="0.2">
      <c r="A13127" t="s">
        <v>13131</v>
      </c>
      <c r="B13127" t="s">
        <v>36514</v>
      </c>
      <c r="I13127" t="s">
        <v>5</v>
      </c>
      <c r="J13127">
        <v>371.06</v>
      </c>
    </row>
    <row r="13128" spans="1:10" x14ac:dyDescent="0.2">
      <c r="A13128" t="s">
        <v>13132</v>
      </c>
      <c r="B13128" t="s">
        <v>36514</v>
      </c>
      <c r="I13128" t="s">
        <v>5</v>
      </c>
      <c r="J13128">
        <v>333.16</v>
      </c>
    </row>
    <row r="13129" spans="1:10" x14ac:dyDescent="0.2">
      <c r="A13129" t="s">
        <v>13133</v>
      </c>
      <c r="B13129" t="s">
        <v>36515</v>
      </c>
      <c r="I13129" t="s">
        <v>5</v>
      </c>
      <c r="J13129">
        <v>332.1</v>
      </c>
    </row>
    <row r="13130" spans="1:10" x14ac:dyDescent="0.2">
      <c r="A13130" t="s">
        <v>13134</v>
      </c>
      <c r="B13130" t="s">
        <v>36515</v>
      </c>
      <c r="I13130" t="s">
        <v>5</v>
      </c>
      <c r="J13130">
        <v>297.37</v>
      </c>
    </row>
    <row r="13131" spans="1:10" x14ac:dyDescent="0.2">
      <c r="A13131" t="s">
        <v>13135</v>
      </c>
      <c r="B13131" t="s">
        <v>36516</v>
      </c>
      <c r="I13131" t="s">
        <v>5</v>
      </c>
      <c r="J13131">
        <v>319.31</v>
      </c>
    </row>
    <row r="13132" spans="1:10" x14ac:dyDescent="0.2">
      <c r="A13132" t="s">
        <v>13136</v>
      </c>
      <c r="B13132" t="s">
        <v>36516</v>
      </c>
      <c r="I13132" t="s">
        <v>5</v>
      </c>
      <c r="J13132">
        <v>284.58</v>
      </c>
    </row>
    <row r="13133" spans="1:10" x14ac:dyDescent="0.2">
      <c r="A13133" t="s">
        <v>13137</v>
      </c>
      <c r="B13133" t="s">
        <v>36517</v>
      </c>
      <c r="I13133" t="s">
        <v>5</v>
      </c>
      <c r="J13133">
        <v>297.24</v>
      </c>
    </row>
    <row r="13134" spans="1:10" x14ac:dyDescent="0.2">
      <c r="A13134" t="s">
        <v>13138</v>
      </c>
      <c r="B13134" t="s">
        <v>36517</v>
      </c>
      <c r="I13134" t="s">
        <v>5</v>
      </c>
      <c r="J13134">
        <v>266.08</v>
      </c>
    </row>
    <row r="13135" spans="1:10" x14ac:dyDescent="0.2">
      <c r="A13135" t="s">
        <v>13139</v>
      </c>
      <c r="B13135" t="s">
        <v>36518</v>
      </c>
      <c r="I13135" t="s">
        <v>5</v>
      </c>
      <c r="J13135">
        <v>253.05</v>
      </c>
    </row>
    <row r="13136" spans="1:10" x14ac:dyDescent="0.2">
      <c r="A13136" t="s">
        <v>13140</v>
      </c>
      <c r="B13136" t="s">
        <v>36518</v>
      </c>
      <c r="I13136" t="s">
        <v>5</v>
      </c>
      <c r="J13136">
        <v>227.71</v>
      </c>
    </row>
    <row r="13137" spans="1:10" x14ac:dyDescent="0.2">
      <c r="A13137" t="s">
        <v>13141</v>
      </c>
      <c r="B13137" t="s">
        <v>36519</v>
      </c>
      <c r="I13137" t="s">
        <v>5</v>
      </c>
      <c r="J13137">
        <v>177.95</v>
      </c>
    </row>
    <row r="13138" spans="1:10" x14ac:dyDescent="0.2">
      <c r="A13138" t="s">
        <v>13142</v>
      </c>
      <c r="B13138" t="s">
        <v>36519</v>
      </c>
      <c r="I13138" t="s">
        <v>5</v>
      </c>
      <c r="J13138">
        <v>158.15</v>
      </c>
    </row>
    <row r="13139" spans="1:10" x14ac:dyDescent="0.2">
      <c r="A13139" t="s">
        <v>13143</v>
      </c>
      <c r="B13139" t="s">
        <v>36520</v>
      </c>
      <c r="I13139" t="s">
        <v>5</v>
      </c>
      <c r="J13139">
        <v>230.21</v>
      </c>
    </row>
    <row r="13140" spans="1:10" x14ac:dyDescent="0.2">
      <c r="A13140" t="s">
        <v>13144</v>
      </c>
      <c r="B13140" t="s">
        <v>36520</v>
      </c>
      <c r="I13140" t="s">
        <v>5</v>
      </c>
      <c r="J13140">
        <v>204.9</v>
      </c>
    </row>
    <row r="13141" spans="1:10" x14ac:dyDescent="0.2">
      <c r="A13141" t="s">
        <v>13145</v>
      </c>
      <c r="B13141" t="s">
        <v>36521</v>
      </c>
      <c r="I13141" t="s">
        <v>5</v>
      </c>
      <c r="J13141">
        <v>65.91</v>
      </c>
    </row>
    <row r="13142" spans="1:10" x14ac:dyDescent="0.2">
      <c r="A13142" t="s">
        <v>13146</v>
      </c>
      <c r="B13142" t="s">
        <v>36521</v>
      </c>
      <c r="I13142" t="s">
        <v>5</v>
      </c>
      <c r="J13142">
        <v>59.83</v>
      </c>
    </row>
    <row r="13143" spans="1:10" x14ac:dyDescent="0.2">
      <c r="A13143" t="s">
        <v>13147</v>
      </c>
      <c r="B13143" t="s">
        <v>36522</v>
      </c>
      <c r="I13143" t="s">
        <v>5</v>
      </c>
      <c r="J13143">
        <v>238.22</v>
      </c>
    </row>
    <row r="13144" spans="1:10" x14ac:dyDescent="0.2">
      <c r="A13144" t="s">
        <v>13148</v>
      </c>
      <c r="B13144" t="s">
        <v>36522</v>
      </c>
      <c r="I13144" t="s">
        <v>5</v>
      </c>
      <c r="J13144">
        <v>225.55</v>
      </c>
    </row>
    <row r="13145" spans="1:10" x14ac:dyDescent="0.2">
      <c r="A13145" t="s">
        <v>13149</v>
      </c>
      <c r="B13145" t="s">
        <v>36523</v>
      </c>
      <c r="I13145" t="s">
        <v>5</v>
      </c>
      <c r="J13145">
        <v>145.68</v>
      </c>
    </row>
    <row r="13146" spans="1:10" x14ac:dyDescent="0.2">
      <c r="A13146" t="s">
        <v>13150</v>
      </c>
      <c r="B13146" t="s">
        <v>36523</v>
      </c>
      <c r="I13146" t="s">
        <v>5</v>
      </c>
      <c r="J13146">
        <v>133.01</v>
      </c>
    </row>
    <row r="13147" spans="1:10" x14ac:dyDescent="0.2">
      <c r="A13147" t="s">
        <v>13151</v>
      </c>
      <c r="B13147" t="s">
        <v>36524</v>
      </c>
      <c r="I13147" t="s">
        <v>5</v>
      </c>
      <c r="J13147">
        <v>151.72999999999999</v>
      </c>
    </row>
    <row r="13148" spans="1:10" x14ac:dyDescent="0.2">
      <c r="A13148" t="s">
        <v>13152</v>
      </c>
      <c r="B13148" t="s">
        <v>36524</v>
      </c>
      <c r="I13148" t="s">
        <v>5</v>
      </c>
      <c r="J13148">
        <v>145.4</v>
      </c>
    </row>
    <row r="13149" spans="1:10" x14ac:dyDescent="0.2">
      <c r="A13149" t="s">
        <v>13153</v>
      </c>
      <c r="B13149" t="s">
        <v>36525</v>
      </c>
      <c r="I13149" t="s">
        <v>5</v>
      </c>
      <c r="J13149">
        <v>89.54</v>
      </c>
    </row>
    <row r="13150" spans="1:10" x14ac:dyDescent="0.2">
      <c r="A13150" t="s">
        <v>13154</v>
      </c>
      <c r="B13150" t="s">
        <v>36525</v>
      </c>
      <c r="I13150" t="s">
        <v>5</v>
      </c>
      <c r="J13150">
        <v>83.2</v>
      </c>
    </row>
    <row r="13151" spans="1:10" x14ac:dyDescent="0.2">
      <c r="A13151" t="s">
        <v>13155</v>
      </c>
      <c r="B13151" t="s">
        <v>36526</v>
      </c>
      <c r="I13151" t="s">
        <v>5</v>
      </c>
      <c r="J13151">
        <v>56.1</v>
      </c>
    </row>
    <row r="13152" spans="1:10" x14ac:dyDescent="0.2">
      <c r="A13152" t="s">
        <v>13156</v>
      </c>
      <c r="B13152" t="s">
        <v>36526</v>
      </c>
      <c r="I13152" t="s">
        <v>5</v>
      </c>
      <c r="J13152">
        <v>51.04</v>
      </c>
    </row>
    <row r="13153" spans="1:10" x14ac:dyDescent="0.2">
      <c r="A13153" t="s">
        <v>13157</v>
      </c>
      <c r="B13153" t="s">
        <v>36527</v>
      </c>
      <c r="I13153" t="s">
        <v>4</v>
      </c>
      <c r="J13153">
        <v>199.32</v>
      </c>
    </row>
    <row r="13154" spans="1:10" x14ac:dyDescent="0.2">
      <c r="A13154" t="s">
        <v>13158</v>
      </c>
      <c r="B13154" t="s">
        <v>36527</v>
      </c>
      <c r="I13154" t="s">
        <v>4</v>
      </c>
      <c r="J13154">
        <v>186.63</v>
      </c>
    </row>
    <row r="13155" spans="1:10" x14ac:dyDescent="0.2">
      <c r="A13155" t="s">
        <v>13159</v>
      </c>
      <c r="B13155" t="s">
        <v>36528</v>
      </c>
      <c r="I13155" t="s">
        <v>4</v>
      </c>
      <c r="J13155">
        <v>113.84</v>
      </c>
    </row>
    <row r="13156" spans="1:10" x14ac:dyDescent="0.2">
      <c r="A13156" t="s">
        <v>13160</v>
      </c>
      <c r="B13156" t="s">
        <v>36528</v>
      </c>
      <c r="I13156" t="s">
        <v>4</v>
      </c>
      <c r="J13156">
        <v>103.85</v>
      </c>
    </row>
    <row r="13157" spans="1:10" x14ac:dyDescent="0.2">
      <c r="A13157" t="s">
        <v>13161</v>
      </c>
      <c r="B13157" t="s">
        <v>36529</v>
      </c>
      <c r="I13157" t="s">
        <v>4</v>
      </c>
      <c r="J13157">
        <v>70.45</v>
      </c>
    </row>
    <row r="13158" spans="1:10" x14ac:dyDescent="0.2">
      <c r="A13158" t="s">
        <v>13162</v>
      </c>
      <c r="B13158" t="s">
        <v>36529</v>
      </c>
      <c r="I13158" t="s">
        <v>4</v>
      </c>
      <c r="J13158">
        <v>64.86</v>
      </c>
    </row>
    <row r="13159" spans="1:10" x14ac:dyDescent="0.2">
      <c r="A13159" t="s">
        <v>13163</v>
      </c>
      <c r="B13159" t="s">
        <v>36530</v>
      </c>
      <c r="I13159" t="s">
        <v>4</v>
      </c>
      <c r="J13159">
        <v>35</v>
      </c>
    </row>
    <row r="13160" spans="1:10" x14ac:dyDescent="0.2">
      <c r="A13160" t="s">
        <v>13164</v>
      </c>
      <c r="B13160" t="s">
        <v>36530</v>
      </c>
      <c r="I13160" t="s">
        <v>4</v>
      </c>
      <c r="J13160">
        <v>32.47</v>
      </c>
    </row>
    <row r="13161" spans="1:10" x14ac:dyDescent="0.2">
      <c r="A13161" t="s">
        <v>13165</v>
      </c>
      <c r="B13161" t="s">
        <v>36531</v>
      </c>
      <c r="I13161" t="s">
        <v>4</v>
      </c>
      <c r="J13161">
        <v>28.85</v>
      </c>
    </row>
    <row r="13162" spans="1:10" x14ac:dyDescent="0.2">
      <c r="A13162" t="s">
        <v>13166</v>
      </c>
      <c r="B13162" t="s">
        <v>36531</v>
      </c>
      <c r="I13162" t="s">
        <v>4</v>
      </c>
      <c r="J13162">
        <v>26.95</v>
      </c>
    </row>
    <row r="13163" spans="1:10" x14ac:dyDescent="0.2">
      <c r="A13163" t="s">
        <v>13167</v>
      </c>
      <c r="B13163" t="s">
        <v>36532</v>
      </c>
      <c r="I13163" t="s">
        <v>4</v>
      </c>
      <c r="J13163">
        <v>232.28</v>
      </c>
    </row>
    <row r="13164" spans="1:10" x14ac:dyDescent="0.2">
      <c r="A13164" t="s">
        <v>13168</v>
      </c>
      <c r="B13164" t="s">
        <v>36532</v>
      </c>
      <c r="I13164" t="s">
        <v>4</v>
      </c>
      <c r="J13164">
        <v>219.59</v>
      </c>
    </row>
    <row r="13165" spans="1:10" x14ac:dyDescent="0.2">
      <c r="A13165" t="s">
        <v>13169</v>
      </c>
      <c r="B13165" t="s">
        <v>36533</v>
      </c>
      <c r="I13165" t="s">
        <v>4</v>
      </c>
      <c r="J13165">
        <v>158.34</v>
      </c>
    </row>
    <row r="13166" spans="1:10" x14ac:dyDescent="0.2">
      <c r="A13166" t="s">
        <v>13170</v>
      </c>
      <c r="B13166" t="s">
        <v>36533</v>
      </c>
      <c r="I13166" t="s">
        <v>4</v>
      </c>
      <c r="J13166">
        <v>146.91999999999999</v>
      </c>
    </row>
    <row r="13167" spans="1:10" x14ac:dyDescent="0.2">
      <c r="A13167" t="s">
        <v>13171</v>
      </c>
      <c r="B13167" t="s">
        <v>36534</v>
      </c>
      <c r="I13167" t="s">
        <v>4</v>
      </c>
      <c r="J13167">
        <v>82.91</v>
      </c>
    </row>
    <row r="13168" spans="1:10" x14ac:dyDescent="0.2">
      <c r="A13168" t="s">
        <v>13172</v>
      </c>
      <c r="B13168" t="s">
        <v>36534</v>
      </c>
      <c r="I13168" t="s">
        <v>4</v>
      </c>
      <c r="J13168">
        <v>77.319999999999993</v>
      </c>
    </row>
    <row r="13169" spans="1:10" x14ac:dyDescent="0.2">
      <c r="A13169" t="s">
        <v>13173</v>
      </c>
      <c r="B13169" t="s">
        <v>36535</v>
      </c>
      <c r="I13169" t="s">
        <v>5</v>
      </c>
      <c r="J13169">
        <v>326.14999999999998</v>
      </c>
    </row>
    <row r="13170" spans="1:10" x14ac:dyDescent="0.2">
      <c r="A13170" t="s">
        <v>13174</v>
      </c>
      <c r="B13170" t="s">
        <v>36535</v>
      </c>
      <c r="I13170" t="s">
        <v>5</v>
      </c>
      <c r="J13170">
        <v>298.14999999999998</v>
      </c>
    </row>
    <row r="13171" spans="1:10" x14ac:dyDescent="0.2">
      <c r="A13171" t="s">
        <v>13175</v>
      </c>
      <c r="B13171" t="s">
        <v>36536</v>
      </c>
      <c r="I13171" t="s">
        <v>5</v>
      </c>
      <c r="J13171">
        <v>445.36</v>
      </c>
    </row>
    <row r="13172" spans="1:10" x14ac:dyDescent="0.2">
      <c r="A13172" t="s">
        <v>13176</v>
      </c>
      <c r="B13172" t="s">
        <v>36536</v>
      </c>
      <c r="I13172" t="s">
        <v>5</v>
      </c>
      <c r="J13172">
        <v>404.7</v>
      </c>
    </row>
    <row r="13173" spans="1:10" x14ac:dyDescent="0.2">
      <c r="A13173" t="s">
        <v>13177</v>
      </c>
      <c r="B13173" t="s">
        <v>36537</v>
      </c>
      <c r="I13173" t="s">
        <v>5</v>
      </c>
      <c r="J13173">
        <v>391.14</v>
      </c>
    </row>
    <row r="13174" spans="1:10" x14ac:dyDescent="0.2">
      <c r="A13174" t="s">
        <v>13178</v>
      </c>
      <c r="B13174" t="s">
        <v>36537</v>
      </c>
      <c r="I13174" t="s">
        <v>5</v>
      </c>
      <c r="J13174">
        <v>359.46</v>
      </c>
    </row>
    <row r="13175" spans="1:10" x14ac:dyDescent="0.2">
      <c r="A13175" t="s">
        <v>13179</v>
      </c>
      <c r="B13175" t="s">
        <v>36538</v>
      </c>
      <c r="I13175" t="s">
        <v>4</v>
      </c>
      <c r="J13175">
        <v>10.1</v>
      </c>
    </row>
    <row r="13176" spans="1:10" x14ac:dyDescent="0.2">
      <c r="A13176" t="s">
        <v>13180</v>
      </c>
      <c r="B13176" t="s">
        <v>36538</v>
      </c>
      <c r="I13176" t="s">
        <v>4</v>
      </c>
      <c r="J13176">
        <v>10.1</v>
      </c>
    </row>
    <row r="13177" spans="1:10" x14ac:dyDescent="0.2">
      <c r="A13177" t="s">
        <v>13181</v>
      </c>
      <c r="B13177" t="s">
        <v>36539</v>
      </c>
      <c r="I13177" t="s">
        <v>5</v>
      </c>
      <c r="J13177">
        <v>2.85</v>
      </c>
    </row>
    <row r="13178" spans="1:10" x14ac:dyDescent="0.2">
      <c r="A13178" t="s">
        <v>13182</v>
      </c>
      <c r="B13178" t="s">
        <v>36539</v>
      </c>
      <c r="I13178" t="s">
        <v>5</v>
      </c>
      <c r="J13178">
        <v>2.85</v>
      </c>
    </row>
    <row r="13179" spans="1:10" x14ac:dyDescent="0.2">
      <c r="A13179" t="s">
        <v>13183</v>
      </c>
      <c r="B13179" t="s">
        <v>36540</v>
      </c>
      <c r="I13179" t="s">
        <v>5</v>
      </c>
      <c r="J13179">
        <v>7.69</v>
      </c>
    </row>
    <row r="13180" spans="1:10" x14ac:dyDescent="0.2">
      <c r="A13180" t="s">
        <v>13184</v>
      </c>
      <c r="B13180" t="s">
        <v>36540</v>
      </c>
      <c r="I13180" t="s">
        <v>5</v>
      </c>
      <c r="J13180">
        <v>7.69</v>
      </c>
    </row>
    <row r="13181" spans="1:10" x14ac:dyDescent="0.2">
      <c r="A13181" t="s">
        <v>13185</v>
      </c>
      <c r="B13181" t="s">
        <v>21568</v>
      </c>
      <c r="I13181" t="s">
        <v>5</v>
      </c>
      <c r="J13181">
        <v>3.06</v>
      </c>
    </row>
    <row r="13182" spans="1:10" x14ac:dyDescent="0.2">
      <c r="A13182" t="s">
        <v>13186</v>
      </c>
      <c r="B13182" t="s">
        <v>21568</v>
      </c>
      <c r="I13182" t="s">
        <v>5</v>
      </c>
      <c r="J13182">
        <v>3.06</v>
      </c>
    </row>
    <row r="13183" spans="1:10" x14ac:dyDescent="0.2">
      <c r="A13183" t="s">
        <v>13187</v>
      </c>
      <c r="B13183" t="s">
        <v>36541</v>
      </c>
      <c r="I13183" t="s">
        <v>5</v>
      </c>
      <c r="J13183">
        <v>7.34</v>
      </c>
    </row>
    <row r="13184" spans="1:10" x14ac:dyDescent="0.2">
      <c r="A13184" t="s">
        <v>13188</v>
      </c>
      <c r="B13184" t="s">
        <v>36541</v>
      </c>
      <c r="I13184" t="s">
        <v>5</v>
      </c>
      <c r="J13184">
        <v>7.34</v>
      </c>
    </row>
    <row r="13185" spans="1:10" x14ac:dyDescent="0.2">
      <c r="A13185" t="s">
        <v>13189</v>
      </c>
      <c r="B13185" t="s">
        <v>36542</v>
      </c>
      <c r="I13185" t="s">
        <v>5</v>
      </c>
      <c r="J13185">
        <v>17.61</v>
      </c>
    </row>
    <row r="13186" spans="1:10" x14ac:dyDescent="0.2">
      <c r="A13186" t="s">
        <v>13190</v>
      </c>
      <c r="B13186" t="s">
        <v>36542</v>
      </c>
      <c r="I13186" t="s">
        <v>5</v>
      </c>
      <c r="J13186">
        <v>17.61</v>
      </c>
    </row>
    <row r="13187" spans="1:10" x14ac:dyDescent="0.2">
      <c r="A13187" t="s">
        <v>13191</v>
      </c>
      <c r="B13187" t="s">
        <v>36543</v>
      </c>
      <c r="I13187" t="s">
        <v>5</v>
      </c>
      <c r="J13187">
        <v>20.38</v>
      </c>
    </row>
    <row r="13188" spans="1:10" x14ac:dyDescent="0.2">
      <c r="A13188" t="s">
        <v>13192</v>
      </c>
      <c r="B13188" t="s">
        <v>36543</v>
      </c>
      <c r="I13188" t="s">
        <v>5</v>
      </c>
      <c r="J13188">
        <v>20.38</v>
      </c>
    </row>
    <row r="13189" spans="1:10" x14ac:dyDescent="0.2">
      <c r="A13189" t="s">
        <v>13193</v>
      </c>
      <c r="B13189" t="s">
        <v>36544</v>
      </c>
      <c r="I13189" t="s">
        <v>5</v>
      </c>
      <c r="J13189">
        <v>18.690000000000001</v>
      </c>
    </row>
    <row r="13190" spans="1:10" x14ac:dyDescent="0.2">
      <c r="A13190" t="s">
        <v>13194</v>
      </c>
      <c r="B13190" t="s">
        <v>36544</v>
      </c>
      <c r="I13190" t="s">
        <v>5</v>
      </c>
      <c r="J13190">
        <v>18.690000000000001</v>
      </c>
    </row>
    <row r="13191" spans="1:10" x14ac:dyDescent="0.2">
      <c r="A13191" t="s">
        <v>23545</v>
      </c>
      <c r="B13191" t="s">
        <v>36545</v>
      </c>
      <c r="I13191" t="s">
        <v>4</v>
      </c>
      <c r="J13191">
        <v>119.14</v>
      </c>
    </row>
    <row r="13192" spans="1:10" x14ac:dyDescent="0.2">
      <c r="A13192" t="s">
        <v>23546</v>
      </c>
      <c r="B13192" t="s">
        <v>36545</v>
      </c>
      <c r="I13192" t="s">
        <v>4</v>
      </c>
      <c r="J13192">
        <v>114.42</v>
      </c>
    </row>
    <row r="13193" spans="1:10" x14ac:dyDescent="0.2">
      <c r="A13193" t="s">
        <v>23547</v>
      </c>
      <c r="B13193" t="s">
        <v>36546</v>
      </c>
      <c r="I13193" t="s">
        <v>4</v>
      </c>
      <c r="J13193">
        <v>177.2</v>
      </c>
    </row>
    <row r="13194" spans="1:10" x14ac:dyDescent="0.2">
      <c r="A13194" t="s">
        <v>23548</v>
      </c>
      <c r="B13194" t="s">
        <v>36546</v>
      </c>
      <c r="I13194" t="s">
        <v>4</v>
      </c>
      <c r="J13194">
        <v>171.72</v>
      </c>
    </row>
    <row r="13195" spans="1:10" x14ac:dyDescent="0.2">
      <c r="A13195" t="s">
        <v>13195</v>
      </c>
      <c r="B13195" t="s">
        <v>36547</v>
      </c>
      <c r="I13195" t="s">
        <v>5</v>
      </c>
      <c r="J13195">
        <v>117.65</v>
      </c>
    </row>
    <row r="13196" spans="1:10" x14ac:dyDescent="0.2">
      <c r="A13196" t="s">
        <v>13196</v>
      </c>
      <c r="B13196" t="s">
        <v>36547</v>
      </c>
      <c r="I13196" t="s">
        <v>5</v>
      </c>
      <c r="J13196">
        <v>117.33</v>
      </c>
    </row>
    <row r="13197" spans="1:10" x14ac:dyDescent="0.2">
      <c r="A13197" t="s">
        <v>13197</v>
      </c>
      <c r="B13197" t="s">
        <v>36548</v>
      </c>
      <c r="I13197" t="s">
        <v>5</v>
      </c>
      <c r="J13197">
        <v>188.4</v>
      </c>
    </row>
    <row r="13198" spans="1:10" x14ac:dyDescent="0.2">
      <c r="A13198" t="s">
        <v>13198</v>
      </c>
      <c r="B13198" t="s">
        <v>36548</v>
      </c>
      <c r="I13198" t="s">
        <v>5</v>
      </c>
      <c r="J13198">
        <v>188.08</v>
      </c>
    </row>
    <row r="13199" spans="1:10" x14ac:dyDescent="0.2">
      <c r="A13199" t="s">
        <v>23549</v>
      </c>
      <c r="B13199" t="s">
        <v>36549</v>
      </c>
      <c r="I13199" t="s">
        <v>5</v>
      </c>
      <c r="J13199">
        <v>54.6</v>
      </c>
    </row>
    <row r="13200" spans="1:10" x14ac:dyDescent="0.2">
      <c r="A13200" t="s">
        <v>23550</v>
      </c>
      <c r="B13200" t="s">
        <v>36549</v>
      </c>
      <c r="I13200" t="s">
        <v>5</v>
      </c>
      <c r="J13200">
        <v>54.28</v>
      </c>
    </row>
    <row r="13201" spans="1:10" x14ac:dyDescent="0.2">
      <c r="A13201" t="s">
        <v>13199</v>
      </c>
      <c r="B13201" t="s">
        <v>36550</v>
      </c>
      <c r="I13201" t="s">
        <v>5</v>
      </c>
      <c r="J13201">
        <v>4.8099999999999996</v>
      </c>
    </row>
    <row r="13202" spans="1:10" x14ac:dyDescent="0.2">
      <c r="A13202" t="s">
        <v>13200</v>
      </c>
      <c r="B13202" t="s">
        <v>36550</v>
      </c>
      <c r="I13202" t="s">
        <v>5</v>
      </c>
      <c r="J13202">
        <v>4.26</v>
      </c>
    </row>
    <row r="13203" spans="1:10" x14ac:dyDescent="0.2">
      <c r="A13203" t="s">
        <v>13201</v>
      </c>
      <c r="B13203" t="s">
        <v>36551</v>
      </c>
      <c r="I13203" t="s">
        <v>5</v>
      </c>
      <c r="J13203">
        <v>6.26</v>
      </c>
    </row>
    <row r="13204" spans="1:10" x14ac:dyDescent="0.2">
      <c r="A13204" t="s">
        <v>13202</v>
      </c>
      <c r="B13204" t="s">
        <v>36551</v>
      </c>
      <c r="I13204" t="s">
        <v>5</v>
      </c>
      <c r="J13204">
        <v>5.53</v>
      </c>
    </row>
    <row r="13205" spans="1:10" x14ac:dyDescent="0.2">
      <c r="A13205" t="s">
        <v>13203</v>
      </c>
      <c r="B13205" t="s">
        <v>36552</v>
      </c>
      <c r="I13205" t="s">
        <v>5</v>
      </c>
      <c r="J13205">
        <v>9.61</v>
      </c>
    </row>
    <row r="13206" spans="1:10" x14ac:dyDescent="0.2">
      <c r="A13206" t="s">
        <v>13204</v>
      </c>
      <c r="B13206" t="s">
        <v>36552</v>
      </c>
      <c r="I13206" t="s">
        <v>5</v>
      </c>
      <c r="J13206">
        <v>8.51</v>
      </c>
    </row>
    <row r="13207" spans="1:10" x14ac:dyDescent="0.2">
      <c r="A13207" t="s">
        <v>13205</v>
      </c>
      <c r="B13207" t="s">
        <v>36553</v>
      </c>
      <c r="I13207" t="s">
        <v>5</v>
      </c>
      <c r="J13207">
        <v>12.22</v>
      </c>
    </row>
    <row r="13208" spans="1:10" x14ac:dyDescent="0.2">
      <c r="A13208" t="s">
        <v>13206</v>
      </c>
      <c r="B13208" t="s">
        <v>36553</v>
      </c>
      <c r="I13208" t="s">
        <v>5</v>
      </c>
      <c r="J13208">
        <v>10.75</v>
      </c>
    </row>
    <row r="13209" spans="1:10" x14ac:dyDescent="0.2">
      <c r="A13209" t="s">
        <v>13207</v>
      </c>
      <c r="B13209" t="s">
        <v>36554</v>
      </c>
      <c r="I13209" t="s">
        <v>5</v>
      </c>
      <c r="J13209">
        <v>23.6</v>
      </c>
    </row>
    <row r="13210" spans="1:10" x14ac:dyDescent="0.2">
      <c r="A13210" t="s">
        <v>13208</v>
      </c>
      <c r="B13210" t="s">
        <v>36554</v>
      </c>
      <c r="I13210" t="s">
        <v>5</v>
      </c>
      <c r="J13210">
        <v>20.66</v>
      </c>
    </row>
    <row r="13211" spans="1:10" x14ac:dyDescent="0.2">
      <c r="A13211" t="s">
        <v>13209</v>
      </c>
      <c r="B13211" t="s">
        <v>36555</v>
      </c>
      <c r="I13211" t="s">
        <v>5</v>
      </c>
      <c r="J13211">
        <v>406.07</v>
      </c>
    </row>
    <row r="13212" spans="1:10" x14ac:dyDescent="0.2">
      <c r="A13212" t="s">
        <v>13210</v>
      </c>
      <c r="B13212" t="s">
        <v>36555</v>
      </c>
      <c r="I13212" t="s">
        <v>5</v>
      </c>
      <c r="J13212">
        <v>387.07</v>
      </c>
    </row>
    <row r="13213" spans="1:10" x14ac:dyDescent="0.2">
      <c r="A13213" t="s">
        <v>13211</v>
      </c>
      <c r="B13213" t="s">
        <v>36556</v>
      </c>
      <c r="I13213" t="s">
        <v>5</v>
      </c>
      <c r="J13213">
        <v>632.36</v>
      </c>
    </row>
    <row r="13214" spans="1:10" x14ac:dyDescent="0.2">
      <c r="A13214" t="s">
        <v>13212</v>
      </c>
      <c r="B13214" t="s">
        <v>36556</v>
      </c>
      <c r="I13214" t="s">
        <v>5</v>
      </c>
      <c r="J13214">
        <v>600.69000000000005</v>
      </c>
    </row>
    <row r="13215" spans="1:10" x14ac:dyDescent="0.2">
      <c r="A13215" t="s">
        <v>13213</v>
      </c>
      <c r="B13215" t="s">
        <v>36557</v>
      </c>
      <c r="I13215" t="s">
        <v>5</v>
      </c>
      <c r="J13215">
        <v>343.92</v>
      </c>
    </row>
    <row r="13216" spans="1:10" x14ac:dyDescent="0.2">
      <c r="A13216" t="s">
        <v>13214</v>
      </c>
      <c r="B13216" t="s">
        <v>36557</v>
      </c>
      <c r="I13216" t="s">
        <v>5</v>
      </c>
      <c r="J13216">
        <v>318.58999999999997</v>
      </c>
    </row>
    <row r="13217" spans="1:10" x14ac:dyDescent="0.2">
      <c r="A13217" t="s">
        <v>13215</v>
      </c>
      <c r="B13217" t="s">
        <v>36558</v>
      </c>
      <c r="I13217" t="s">
        <v>5</v>
      </c>
      <c r="J13217">
        <v>394.01</v>
      </c>
    </row>
    <row r="13218" spans="1:10" x14ac:dyDescent="0.2">
      <c r="A13218" t="s">
        <v>13216</v>
      </c>
      <c r="B13218" t="s">
        <v>36558</v>
      </c>
      <c r="I13218" t="s">
        <v>5</v>
      </c>
      <c r="J13218">
        <v>378.17</v>
      </c>
    </row>
    <row r="13219" spans="1:10" x14ac:dyDescent="0.2">
      <c r="A13219" t="s">
        <v>13217</v>
      </c>
      <c r="B13219" t="s">
        <v>36559</v>
      </c>
      <c r="I13219" t="s">
        <v>5</v>
      </c>
      <c r="J13219">
        <v>450.96</v>
      </c>
    </row>
    <row r="13220" spans="1:10" x14ac:dyDescent="0.2">
      <c r="A13220" t="s">
        <v>13218</v>
      </c>
      <c r="B13220" t="s">
        <v>36559</v>
      </c>
      <c r="I13220" t="s">
        <v>5</v>
      </c>
      <c r="J13220">
        <v>433.54</v>
      </c>
    </row>
    <row r="13221" spans="1:10" x14ac:dyDescent="0.2">
      <c r="A13221" t="s">
        <v>13219</v>
      </c>
      <c r="B13221" t="s">
        <v>36560</v>
      </c>
      <c r="I13221" t="s">
        <v>5</v>
      </c>
      <c r="J13221">
        <v>416.35</v>
      </c>
    </row>
    <row r="13222" spans="1:10" x14ac:dyDescent="0.2">
      <c r="A13222" t="s">
        <v>13220</v>
      </c>
      <c r="B13222" t="s">
        <v>36560</v>
      </c>
      <c r="I13222" t="s">
        <v>5</v>
      </c>
      <c r="J13222">
        <v>388.77</v>
      </c>
    </row>
    <row r="13223" spans="1:10" x14ac:dyDescent="0.2">
      <c r="A13223" t="s">
        <v>13221</v>
      </c>
      <c r="B13223" t="s">
        <v>36561</v>
      </c>
      <c r="I13223" t="s">
        <v>5</v>
      </c>
      <c r="J13223">
        <v>403.97</v>
      </c>
    </row>
    <row r="13224" spans="1:10" x14ac:dyDescent="0.2">
      <c r="A13224" t="s">
        <v>13222</v>
      </c>
      <c r="B13224" t="s">
        <v>36561</v>
      </c>
      <c r="I13224" t="s">
        <v>5</v>
      </c>
      <c r="J13224">
        <v>386.8</v>
      </c>
    </row>
    <row r="13225" spans="1:10" x14ac:dyDescent="0.2">
      <c r="A13225" t="s">
        <v>13223</v>
      </c>
      <c r="B13225" t="s">
        <v>36562</v>
      </c>
      <c r="I13225" t="s">
        <v>4</v>
      </c>
      <c r="J13225">
        <v>102.36</v>
      </c>
    </row>
    <row r="13226" spans="1:10" x14ac:dyDescent="0.2">
      <c r="A13226" t="s">
        <v>13224</v>
      </c>
      <c r="B13226" t="s">
        <v>36562</v>
      </c>
      <c r="I13226" t="s">
        <v>4</v>
      </c>
      <c r="J13226">
        <v>96.33</v>
      </c>
    </row>
    <row r="13227" spans="1:10" x14ac:dyDescent="0.2">
      <c r="A13227" t="s">
        <v>13225</v>
      </c>
      <c r="B13227" t="s">
        <v>36563</v>
      </c>
      <c r="I13227" t="s">
        <v>4</v>
      </c>
      <c r="J13227">
        <v>141.97999999999999</v>
      </c>
    </row>
    <row r="13228" spans="1:10" x14ac:dyDescent="0.2">
      <c r="A13228" t="s">
        <v>13226</v>
      </c>
      <c r="B13228" t="s">
        <v>36563</v>
      </c>
      <c r="I13228" t="s">
        <v>4</v>
      </c>
      <c r="J13228">
        <v>135.5</v>
      </c>
    </row>
    <row r="13229" spans="1:10" x14ac:dyDescent="0.2">
      <c r="A13229" t="s">
        <v>13227</v>
      </c>
      <c r="B13229" t="s">
        <v>36564</v>
      </c>
      <c r="I13229" t="s">
        <v>4</v>
      </c>
      <c r="J13229">
        <v>185.89</v>
      </c>
    </row>
    <row r="13230" spans="1:10" x14ac:dyDescent="0.2">
      <c r="A13230" t="s">
        <v>13228</v>
      </c>
      <c r="B13230" t="s">
        <v>36564</v>
      </c>
      <c r="I13230" t="s">
        <v>4</v>
      </c>
      <c r="J13230">
        <v>178.96</v>
      </c>
    </row>
    <row r="13231" spans="1:10" x14ac:dyDescent="0.2">
      <c r="A13231" t="s">
        <v>13229</v>
      </c>
      <c r="B13231" t="s">
        <v>36565</v>
      </c>
      <c r="I13231" t="s">
        <v>4</v>
      </c>
      <c r="J13231">
        <v>242.62</v>
      </c>
    </row>
    <row r="13232" spans="1:10" x14ac:dyDescent="0.2">
      <c r="A13232" t="s">
        <v>13230</v>
      </c>
      <c r="B13232" t="s">
        <v>36565</v>
      </c>
      <c r="I13232" t="s">
        <v>4</v>
      </c>
      <c r="J13232">
        <v>234.66</v>
      </c>
    </row>
    <row r="13233" spans="1:10" x14ac:dyDescent="0.2">
      <c r="A13233" t="s">
        <v>13231</v>
      </c>
      <c r="B13233" t="s">
        <v>36566</v>
      </c>
      <c r="I13233" t="s">
        <v>4</v>
      </c>
      <c r="J13233">
        <v>323.06</v>
      </c>
    </row>
    <row r="13234" spans="1:10" x14ac:dyDescent="0.2">
      <c r="A13234" t="s">
        <v>13232</v>
      </c>
      <c r="B13234" t="s">
        <v>36566</v>
      </c>
      <c r="I13234" t="s">
        <v>4</v>
      </c>
      <c r="J13234">
        <v>314.58999999999997</v>
      </c>
    </row>
    <row r="13235" spans="1:10" x14ac:dyDescent="0.2">
      <c r="A13235" t="s">
        <v>27907</v>
      </c>
      <c r="B13235" t="s">
        <v>36567</v>
      </c>
      <c r="I13235" t="s">
        <v>5</v>
      </c>
      <c r="J13235">
        <v>326.29000000000002</v>
      </c>
    </row>
    <row r="13236" spans="1:10" x14ac:dyDescent="0.2">
      <c r="A13236" t="s">
        <v>27908</v>
      </c>
      <c r="B13236" t="s">
        <v>36567</v>
      </c>
      <c r="I13236" t="s">
        <v>5</v>
      </c>
      <c r="J13236">
        <v>301.7</v>
      </c>
    </row>
    <row r="13237" spans="1:10" x14ac:dyDescent="0.2">
      <c r="A13237" t="s">
        <v>27909</v>
      </c>
      <c r="B13237" t="s">
        <v>36568</v>
      </c>
      <c r="I13237" t="s">
        <v>5</v>
      </c>
      <c r="J13237">
        <v>597.82000000000005</v>
      </c>
    </row>
    <row r="13238" spans="1:10" x14ac:dyDescent="0.2">
      <c r="A13238" t="s">
        <v>27910</v>
      </c>
      <c r="B13238" t="s">
        <v>36568</v>
      </c>
      <c r="I13238" t="s">
        <v>5</v>
      </c>
      <c r="J13238">
        <v>553.55999999999995</v>
      </c>
    </row>
    <row r="13239" spans="1:10" x14ac:dyDescent="0.2">
      <c r="A13239" t="s">
        <v>27911</v>
      </c>
      <c r="B13239" t="s">
        <v>36569</v>
      </c>
      <c r="I13239" t="s">
        <v>5</v>
      </c>
      <c r="J13239">
        <v>716.15</v>
      </c>
    </row>
    <row r="13240" spans="1:10" x14ac:dyDescent="0.2">
      <c r="A13240" t="s">
        <v>27912</v>
      </c>
      <c r="B13240" t="s">
        <v>36569</v>
      </c>
      <c r="I13240" t="s">
        <v>5</v>
      </c>
      <c r="J13240">
        <v>642.39</v>
      </c>
    </row>
    <row r="13241" spans="1:10" x14ac:dyDescent="0.2">
      <c r="A13241" t="s">
        <v>27913</v>
      </c>
      <c r="B13241" t="s">
        <v>36570</v>
      </c>
      <c r="I13241" t="s">
        <v>4</v>
      </c>
      <c r="J13241">
        <v>91.11</v>
      </c>
    </row>
    <row r="13242" spans="1:10" x14ac:dyDescent="0.2">
      <c r="A13242" t="s">
        <v>27914</v>
      </c>
      <c r="B13242" t="s">
        <v>36570</v>
      </c>
      <c r="I13242" t="s">
        <v>4</v>
      </c>
      <c r="J13242">
        <v>84.89</v>
      </c>
    </row>
    <row r="13243" spans="1:10" x14ac:dyDescent="0.2">
      <c r="A13243" t="s">
        <v>27915</v>
      </c>
      <c r="B13243" t="s">
        <v>36571</v>
      </c>
      <c r="I13243" t="s">
        <v>4</v>
      </c>
      <c r="J13243">
        <v>140.96</v>
      </c>
    </row>
    <row r="13244" spans="1:10" x14ac:dyDescent="0.2">
      <c r="A13244" t="s">
        <v>27916</v>
      </c>
      <c r="B13244" t="s">
        <v>36571</v>
      </c>
      <c r="I13244" t="s">
        <v>4</v>
      </c>
      <c r="J13244">
        <v>133.18</v>
      </c>
    </row>
    <row r="13245" spans="1:10" x14ac:dyDescent="0.2">
      <c r="A13245" t="s">
        <v>13233</v>
      </c>
      <c r="B13245" t="s">
        <v>36572</v>
      </c>
      <c r="I13245" t="s">
        <v>113</v>
      </c>
      <c r="J13245">
        <v>68.27</v>
      </c>
    </row>
    <row r="13246" spans="1:10" x14ac:dyDescent="0.2">
      <c r="A13246" t="s">
        <v>13234</v>
      </c>
      <c r="B13246" t="s">
        <v>36572</v>
      </c>
      <c r="I13246" t="s">
        <v>113</v>
      </c>
      <c r="J13246">
        <v>64.599999999999994</v>
      </c>
    </row>
    <row r="13247" spans="1:10" x14ac:dyDescent="0.2">
      <c r="A13247" t="s">
        <v>36574</v>
      </c>
      <c r="B13247" t="s">
        <v>36573</v>
      </c>
      <c r="I13247" t="s">
        <v>4</v>
      </c>
      <c r="J13247">
        <v>23.23</v>
      </c>
    </row>
    <row r="13248" spans="1:10" x14ac:dyDescent="0.2">
      <c r="A13248" t="s">
        <v>36575</v>
      </c>
      <c r="B13248" t="s">
        <v>36573</v>
      </c>
      <c r="I13248" t="s">
        <v>4</v>
      </c>
      <c r="J13248">
        <v>21.64</v>
      </c>
    </row>
    <row r="13249" spans="1:10" x14ac:dyDescent="0.2">
      <c r="A13249" t="s">
        <v>36577</v>
      </c>
      <c r="B13249" t="s">
        <v>36576</v>
      </c>
      <c r="I13249" t="s">
        <v>4</v>
      </c>
      <c r="J13249">
        <v>27.85</v>
      </c>
    </row>
    <row r="13250" spans="1:10" x14ac:dyDescent="0.2">
      <c r="A13250" t="s">
        <v>36578</v>
      </c>
      <c r="B13250" t="s">
        <v>36576</v>
      </c>
      <c r="I13250" t="s">
        <v>4</v>
      </c>
      <c r="J13250">
        <v>26.26</v>
      </c>
    </row>
    <row r="13251" spans="1:10" x14ac:dyDescent="0.2">
      <c r="A13251" t="s">
        <v>36580</v>
      </c>
      <c r="B13251" t="s">
        <v>36579</v>
      </c>
      <c r="I13251" t="s">
        <v>4</v>
      </c>
      <c r="J13251">
        <v>33.49</v>
      </c>
    </row>
    <row r="13252" spans="1:10" x14ac:dyDescent="0.2">
      <c r="A13252" t="s">
        <v>36581</v>
      </c>
      <c r="B13252" t="s">
        <v>36579</v>
      </c>
      <c r="I13252" t="s">
        <v>4</v>
      </c>
      <c r="J13252">
        <v>31.91</v>
      </c>
    </row>
    <row r="13253" spans="1:10" x14ac:dyDescent="0.2">
      <c r="A13253" t="s">
        <v>13235</v>
      </c>
      <c r="B13253" t="s">
        <v>36582</v>
      </c>
      <c r="I13253" t="s">
        <v>113</v>
      </c>
      <c r="J13253">
        <v>58.65</v>
      </c>
    </row>
    <row r="13254" spans="1:10" x14ac:dyDescent="0.2">
      <c r="A13254" t="s">
        <v>13236</v>
      </c>
      <c r="B13254" t="s">
        <v>36582</v>
      </c>
      <c r="I13254" t="s">
        <v>113</v>
      </c>
      <c r="J13254">
        <v>54.97</v>
      </c>
    </row>
    <row r="13255" spans="1:10" x14ac:dyDescent="0.2">
      <c r="A13255" t="s">
        <v>13237</v>
      </c>
      <c r="B13255" t="s">
        <v>36583</v>
      </c>
      <c r="I13255" t="s">
        <v>113</v>
      </c>
      <c r="J13255">
        <v>35.71</v>
      </c>
    </row>
    <row r="13256" spans="1:10" x14ac:dyDescent="0.2">
      <c r="A13256" t="s">
        <v>13238</v>
      </c>
      <c r="B13256" t="s">
        <v>36583</v>
      </c>
      <c r="I13256" t="s">
        <v>113</v>
      </c>
      <c r="J13256">
        <v>32.770000000000003</v>
      </c>
    </row>
    <row r="13257" spans="1:10" x14ac:dyDescent="0.2">
      <c r="A13257" t="s">
        <v>13239</v>
      </c>
      <c r="B13257" t="s">
        <v>36584</v>
      </c>
      <c r="I13257" t="s">
        <v>113</v>
      </c>
      <c r="J13257">
        <v>65.22</v>
      </c>
    </row>
    <row r="13258" spans="1:10" x14ac:dyDescent="0.2">
      <c r="A13258" t="s">
        <v>13240</v>
      </c>
      <c r="B13258" t="s">
        <v>36584</v>
      </c>
      <c r="I13258" t="s">
        <v>113</v>
      </c>
      <c r="J13258">
        <v>61.55</v>
      </c>
    </row>
    <row r="13259" spans="1:10" x14ac:dyDescent="0.2">
      <c r="A13259" t="s">
        <v>13241</v>
      </c>
      <c r="B13259" t="s">
        <v>36585</v>
      </c>
      <c r="I13259" t="s">
        <v>5</v>
      </c>
      <c r="J13259">
        <v>1312.28</v>
      </c>
    </row>
    <row r="13260" spans="1:10" x14ac:dyDescent="0.2">
      <c r="A13260" t="s">
        <v>13242</v>
      </c>
      <c r="B13260" t="s">
        <v>36585</v>
      </c>
      <c r="I13260" t="s">
        <v>5</v>
      </c>
      <c r="J13260">
        <v>1304.67</v>
      </c>
    </row>
    <row r="13261" spans="1:10" x14ac:dyDescent="0.2">
      <c r="A13261" t="s">
        <v>13243</v>
      </c>
      <c r="B13261" t="s">
        <v>36586</v>
      </c>
      <c r="I13261" t="s">
        <v>5</v>
      </c>
      <c r="J13261">
        <v>1302.79</v>
      </c>
    </row>
    <row r="13262" spans="1:10" x14ac:dyDescent="0.2">
      <c r="A13262" t="s">
        <v>13244</v>
      </c>
      <c r="B13262" t="s">
        <v>36586</v>
      </c>
      <c r="I13262" t="s">
        <v>5</v>
      </c>
      <c r="J13262">
        <v>1296.45</v>
      </c>
    </row>
    <row r="13263" spans="1:10" x14ac:dyDescent="0.2">
      <c r="A13263" t="s">
        <v>13245</v>
      </c>
      <c r="B13263" t="s">
        <v>36587</v>
      </c>
      <c r="I13263" t="s">
        <v>5</v>
      </c>
      <c r="J13263">
        <v>294.16000000000003</v>
      </c>
    </row>
    <row r="13264" spans="1:10" x14ac:dyDescent="0.2">
      <c r="A13264" t="s">
        <v>13246</v>
      </c>
      <c r="B13264" t="s">
        <v>36587</v>
      </c>
      <c r="I13264" t="s">
        <v>5</v>
      </c>
      <c r="J13264">
        <v>293.43</v>
      </c>
    </row>
    <row r="13265" spans="1:10" x14ac:dyDescent="0.2">
      <c r="A13265" t="s">
        <v>13247</v>
      </c>
      <c r="B13265" t="s">
        <v>36588</v>
      </c>
      <c r="I13265" t="s">
        <v>5</v>
      </c>
      <c r="J13265">
        <v>586.95000000000005</v>
      </c>
    </row>
    <row r="13266" spans="1:10" x14ac:dyDescent="0.2">
      <c r="A13266" t="s">
        <v>13248</v>
      </c>
      <c r="B13266" t="s">
        <v>36588</v>
      </c>
      <c r="I13266" t="s">
        <v>5</v>
      </c>
      <c r="J13266">
        <v>585.66</v>
      </c>
    </row>
    <row r="13267" spans="1:10" x14ac:dyDescent="0.2">
      <c r="A13267" t="s">
        <v>13249</v>
      </c>
      <c r="B13267" t="s">
        <v>36589</v>
      </c>
      <c r="I13267" t="s">
        <v>5</v>
      </c>
      <c r="J13267">
        <v>9801.35</v>
      </c>
    </row>
    <row r="13268" spans="1:10" x14ac:dyDescent="0.2">
      <c r="A13268" t="s">
        <v>13250</v>
      </c>
      <c r="B13268" t="s">
        <v>36589</v>
      </c>
      <c r="I13268" t="s">
        <v>5</v>
      </c>
      <c r="J13268">
        <v>9745.36</v>
      </c>
    </row>
    <row r="13269" spans="1:10" x14ac:dyDescent="0.2">
      <c r="A13269" t="s">
        <v>13251</v>
      </c>
      <c r="B13269" t="s">
        <v>36590</v>
      </c>
      <c r="I13269" t="s">
        <v>5</v>
      </c>
      <c r="J13269">
        <v>1278.43</v>
      </c>
    </row>
    <row r="13270" spans="1:10" x14ac:dyDescent="0.2">
      <c r="A13270" t="s">
        <v>13252</v>
      </c>
      <c r="B13270" t="s">
        <v>36590</v>
      </c>
      <c r="I13270" t="s">
        <v>5</v>
      </c>
      <c r="J13270">
        <v>1222.44</v>
      </c>
    </row>
    <row r="13271" spans="1:10" x14ac:dyDescent="0.2">
      <c r="A13271" t="s">
        <v>13253</v>
      </c>
      <c r="B13271" t="s">
        <v>36591</v>
      </c>
      <c r="I13271" t="s">
        <v>5</v>
      </c>
      <c r="J13271">
        <v>1590.86</v>
      </c>
    </row>
    <row r="13272" spans="1:10" x14ac:dyDescent="0.2">
      <c r="A13272" t="s">
        <v>13254</v>
      </c>
      <c r="B13272" t="s">
        <v>36591</v>
      </c>
      <c r="I13272" t="s">
        <v>5</v>
      </c>
      <c r="J13272">
        <v>1508.39</v>
      </c>
    </row>
    <row r="13273" spans="1:10" x14ac:dyDescent="0.2">
      <c r="A13273" t="s">
        <v>23703</v>
      </c>
      <c r="B13273" t="s">
        <v>36592</v>
      </c>
      <c r="I13273" t="s">
        <v>5</v>
      </c>
      <c r="J13273">
        <v>96.53</v>
      </c>
    </row>
    <row r="13274" spans="1:10" x14ac:dyDescent="0.2">
      <c r="A13274" t="s">
        <v>23704</v>
      </c>
      <c r="B13274" t="s">
        <v>36592</v>
      </c>
      <c r="I13274" t="s">
        <v>5</v>
      </c>
      <c r="J13274">
        <v>94.76</v>
      </c>
    </row>
    <row r="13275" spans="1:10" x14ac:dyDescent="0.2">
      <c r="A13275" t="s">
        <v>23705</v>
      </c>
      <c r="B13275" t="s">
        <v>36593</v>
      </c>
      <c r="I13275" t="s">
        <v>5</v>
      </c>
      <c r="J13275">
        <v>101.48</v>
      </c>
    </row>
    <row r="13276" spans="1:10" x14ac:dyDescent="0.2">
      <c r="A13276" t="s">
        <v>23706</v>
      </c>
      <c r="B13276" t="s">
        <v>36593</v>
      </c>
      <c r="I13276" t="s">
        <v>5</v>
      </c>
      <c r="J13276">
        <v>99.89</v>
      </c>
    </row>
    <row r="13277" spans="1:10" x14ac:dyDescent="0.2">
      <c r="A13277" t="s">
        <v>13255</v>
      </c>
      <c r="B13277" t="s">
        <v>36594</v>
      </c>
      <c r="I13277" t="s">
        <v>5</v>
      </c>
      <c r="J13277">
        <v>62.62</v>
      </c>
    </row>
    <row r="13278" spans="1:10" x14ac:dyDescent="0.2">
      <c r="A13278" t="s">
        <v>13256</v>
      </c>
      <c r="B13278" t="s">
        <v>36594</v>
      </c>
      <c r="I13278" t="s">
        <v>5</v>
      </c>
      <c r="J13278">
        <v>60.85</v>
      </c>
    </row>
    <row r="13279" spans="1:10" x14ac:dyDescent="0.2">
      <c r="A13279" t="s">
        <v>13257</v>
      </c>
      <c r="B13279" t="s">
        <v>36595</v>
      </c>
      <c r="I13279" t="s">
        <v>5</v>
      </c>
      <c r="J13279">
        <v>53.21</v>
      </c>
    </row>
    <row r="13280" spans="1:10" x14ac:dyDescent="0.2">
      <c r="A13280" t="s">
        <v>13258</v>
      </c>
      <c r="B13280" t="s">
        <v>36595</v>
      </c>
      <c r="I13280" t="s">
        <v>5</v>
      </c>
      <c r="J13280">
        <v>51.62</v>
      </c>
    </row>
    <row r="13281" spans="1:10" x14ac:dyDescent="0.2">
      <c r="A13281" t="s">
        <v>13259</v>
      </c>
      <c r="B13281" t="s">
        <v>36596</v>
      </c>
      <c r="I13281" t="s">
        <v>5</v>
      </c>
      <c r="J13281">
        <v>1391.85</v>
      </c>
    </row>
    <row r="13282" spans="1:10" x14ac:dyDescent="0.2">
      <c r="A13282" t="s">
        <v>13260</v>
      </c>
      <c r="B13282" t="s">
        <v>36596</v>
      </c>
      <c r="I13282" t="s">
        <v>5</v>
      </c>
      <c r="J13282">
        <v>1326.46</v>
      </c>
    </row>
    <row r="13283" spans="1:10" x14ac:dyDescent="0.2">
      <c r="A13283" t="s">
        <v>13261</v>
      </c>
      <c r="B13283" t="s">
        <v>36597</v>
      </c>
      <c r="I13283" t="s">
        <v>5</v>
      </c>
      <c r="J13283">
        <v>25.98</v>
      </c>
    </row>
    <row r="13284" spans="1:10" x14ac:dyDescent="0.2">
      <c r="A13284" t="s">
        <v>13262</v>
      </c>
      <c r="B13284" t="s">
        <v>36597</v>
      </c>
      <c r="I13284" t="s">
        <v>5</v>
      </c>
      <c r="J13284">
        <v>23.45</v>
      </c>
    </row>
    <row r="13285" spans="1:10" x14ac:dyDescent="0.2">
      <c r="A13285" t="s">
        <v>13263</v>
      </c>
      <c r="B13285" t="s">
        <v>36598</v>
      </c>
      <c r="I13285" t="s">
        <v>5</v>
      </c>
      <c r="J13285">
        <v>39.4</v>
      </c>
    </row>
    <row r="13286" spans="1:10" x14ac:dyDescent="0.2">
      <c r="A13286" t="s">
        <v>13264</v>
      </c>
      <c r="B13286" t="s">
        <v>36598</v>
      </c>
      <c r="I13286" t="s">
        <v>5</v>
      </c>
      <c r="J13286">
        <v>36.229999999999997</v>
      </c>
    </row>
    <row r="13287" spans="1:10" x14ac:dyDescent="0.2">
      <c r="A13287" t="s">
        <v>13265</v>
      </c>
      <c r="B13287" t="s">
        <v>21569</v>
      </c>
      <c r="I13287" t="s">
        <v>5</v>
      </c>
      <c r="J13287">
        <v>16.39</v>
      </c>
    </row>
    <row r="13288" spans="1:10" x14ac:dyDescent="0.2">
      <c r="A13288" t="s">
        <v>13266</v>
      </c>
      <c r="B13288" t="s">
        <v>21569</v>
      </c>
      <c r="I13288" t="s">
        <v>5</v>
      </c>
      <c r="J13288">
        <v>14.49</v>
      </c>
    </row>
    <row r="13289" spans="1:10" x14ac:dyDescent="0.2">
      <c r="A13289" t="s">
        <v>13267</v>
      </c>
      <c r="B13289" t="s">
        <v>36599</v>
      </c>
      <c r="I13289" t="s">
        <v>5</v>
      </c>
      <c r="J13289">
        <v>102085.75999999999</v>
      </c>
    </row>
    <row r="13290" spans="1:10" x14ac:dyDescent="0.2">
      <c r="A13290" t="s">
        <v>13268</v>
      </c>
      <c r="B13290" t="s">
        <v>36599</v>
      </c>
      <c r="I13290" t="s">
        <v>5</v>
      </c>
      <c r="J13290">
        <v>102060.42</v>
      </c>
    </row>
    <row r="13291" spans="1:10" x14ac:dyDescent="0.2">
      <c r="A13291" t="s">
        <v>13269</v>
      </c>
      <c r="B13291" t="s">
        <v>36600</v>
      </c>
      <c r="I13291" t="s">
        <v>5</v>
      </c>
      <c r="J13291">
        <v>2065.3000000000002</v>
      </c>
    </row>
    <row r="13292" spans="1:10" x14ac:dyDescent="0.2">
      <c r="A13292" t="s">
        <v>13270</v>
      </c>
      <c r="B13292" t="s">
        <v>36600</v>
      </c>
      <c r="I13292" t="s">
        <v>5</v>
      </c>
      <c r="J13292">
        <v>2058.96</v>
      </c>
    </row>
    <row r="13293" spans="1:10" x14ac:dyDescent="0.2">
      <c r="A13293" t="s">
        <v>13271</v>
      </c>
      <c r="B13293" t="s">
        <v>36601</v>
      </c>
      <c r="I13293" t="s">
        <v>5</v>
      </c>
      <c r="J13293">
        <v>1021.04</v>
      </c>
    </row>
    <row r="13294" spans="1:10" x14ac:dyDescent="0.2">
      <c r="A13294" t="s">
        <v>13272</v>
      </c>
      <c r="B13294" t="s">
        <v>36601</v>
      </c>
      <c r="I13294" t="s">
        <v>5</v>
      </c>
      <c r="J13294">
        <v>1014.7</v>
      </c>
    </row>
    <row r="13295" spans="1:10" x14ac:dyDescent="0.2">
      <c r="A13295" t="s">
        <v>13273</v>
      </c>
      <c r="B13295" t="s">
        <v>36602</v>
      </c>
      <c r="I13295" t="s">
        <v>5</v>
      </c>
      <c r="J13295">
        <v>4306.49</v>
      </c>
    </row>
    <row r="13296" spans="1:10" x14ac:dyDescent="0.2">
      <c r="A13296" t="s">
        <v>13274</v>
      </c>
      <c r="B13296" t="s">
        <v>36602</v>
      </c>
      <c r="I13296" t="s">
        <v>5</v>
      </c>
      <c r="J13296">
        <v>4300.1499999999996</v>
      </c>
    </row>
    <row r="13297" spans="1:10" x14ac:dyDescent="0.2">
      <c r="A13297" t="s">
        <v>13275</v>
      </c>
      <c r="B13297" t="s">
        <v>36603</v>
      </c>
      <c r="I13297" t="s">
        <v>5</v>
      </c>
      <c r="J13297">
        <v>2567.38</v>
      </c>
    </row>
    <row r="13298" spans="1:10" x14ac:dyDescent="0.2">
      <c r="A13298" t="s">
        <v>13276</v>
      </c>
      <c r="B13298" t="s">
        <v>36603</v>
      </c>
      <c r="I13298" t="s">
        <v>5</v>
      </c>
      <c r="J13298">
        <v>2561.04</v>
      </c>
    </row>
    <row r="13299" spans="1:10" x14ac:dyDescent="0.2">
      <c r="A13299" t="s">
        <v>13277</v>
      </c>
      <c r="B13299" t="s">
        <v>36604</v>
      </c>
      <c r="I13299" t="s">
        <v>5</v>
      </c>
      <c r="J13299">
        <v>288.39999999999998</v>
      </c>
    </row>
    <row r="13300" spans="1:10" x14ac:dyDescent="0.2">
      <c r="A13300" t="s">
        <v>13278</v>
      </c>
      <c r="B13300" t="s">
        <v>36604</v>
      </c>
      <c r="I13300" t="s">
        <v>5</v>
      </c>
      <c r="J13300">
        <v>288.39999999999998</v>
      </c>
    </row>
    <row r="13301" spans="1:10" x14ac:dyDescent="0.2">
      <c r="A13301" t="s">
        <v>13279</v>
      </c>
      <c r="B13301" t="s">
        <v>36605</v>
      </c>
      <c r="I13301" t="s">
        <v>5</v>
      </c>
      <c r="J13301">
        <v>398.73</v>
      </c>
    </row>
    <row r="13302" spans="1:10" x14ac:dyDescent="0.2">
      <c r="A13302" t="s">
        <v>13280</v>
      </c>
      <c r="B13302" t="s">
        <v>36605</v>
      </c>
      <c r="I13302" t="s">
        <v>5</v>
      </c>
      <c r="J13302">
        <v>386.06</v>
      </c>
    </row>
    <row r="13303" spans="1:10" x14ac:dyDescent="0.2">
      <c r="A13303" t="s">
        <v>13281</v>
      </c>
      <c r="B13303" t="s">
        <v>21570</v>
      </c>
      <c r="I13303" t="s">
        <v>4</v>
      </c>
      <c r="J13303">
        <v>189.64</v>
      </c>
    </row>
    <row r="13304" spans="1:10" x14ac:dyDescent="0.2">
      <c r="A13304" t="s">
        <v>13282</v>
      </c>
      <c r="B13304" t="s">
        <v>21570</v>
      </c>
      <c r="I13304" t="s">
        <v>4</v>
      </c>
      <c r="J13304">
        <v>187.42</v>
      </c>
    </row>
    <row r="13305" spans="1:10" x14ac:dyDescent="0.2">
      <c r="A13305" t="s">
        <v>13283</v>
      </c>
      <c r="B13305" t="s">
        <v>36606</v>
      </c>
      <c r="I13305" t="s">
        <v>5</v>
      </c>
      <c r="J13305">
        <v>36.68</v>
      </c>
    </row>
    <row r="13306" spans="1:10" x14ac:dyDescent="0.2">
      <c r="A13306" t="s">
        <v>13284</v>
      </c>
      <c r="B13306" t="s">
        <v>36606</v>
      </c>
      <c r="I13306" t="s">
        <v>5</v>
      </c>
      <c r="J13306">
        <v>35.42</v>
      </c>
    </row>
    <row r="13307" spans="1:10" x14ac:dyDescent="0.2">
      <c r="A13307" t="s">
        <v>13285</v>
      </c>
      <c r="B13307" t="s">
        <v>36607</v>
      </c>
      <c r="I13307" t="s">
        <v>5</v>
      </c>
      <c r="J13307">
        <v>99.01</v>
      </c>
    </row>
    <row r="13308" spans="1:10" x14ac:dyDescent="0.2">
      <c r="A13308" t="s">
        <v>13286</v>
      </c>
      <c r="B13308" t="s">
        <v>36607</v>
      </c>
      <c r="I13308" t="s">
        <v>5</v>
      </c>
      <c r="J13308">
        <v>95.84</v>
      </c>
    </row>
    <row r="13309" spans="1:10" x14ac:dyDescent="0.2">
      <c r="A13309" t="s">
        <v>13287</v>
      </c>
      <c r="B13309" t="s">
        <v>36608</v>
      </c>
      <c r="I13309" t="s">
        <v>5</v>
      </c>
      <c r="J13309">
        <v>2850.53</v>
      </c>
    </row>
    <row r="13310" spans="1:10" x14ac:dyDescent="0.2">
      <c r="A13310" t="s">
        <v>13288</v>
      </c>
      <c r="B13310" t="s">
        <v>36608</v>
      </c>
      <c r="I13310" t="s">
        <v>5</v>
      </c>
      <c r="J13310">
        <v>2799.85</v>
      </c>
    </row>
    <row r="13311" spans="1:10" x14ac:dyDescent="0.2">
      <c r="A13311" t="s">
        <v>13289</v>
      </c>
      <c r="B13311" t="s">
        <v>36609</v>
      </c>
      <c r="I13311" t="s">
        <v>5</v>
      </c>
      <c r="J13311">
        <v>563.29999999999995</v>
      </c>
    </row>
    <row r="13312" spans="1:10" x14ac:dyDescent="0.2">
      <c r="A13312" t="s">
        <v>13290</v>
      </c>
      <c r="B13312" t="s">
        <v>36609</v>
      </c>
      <c r="I13312" t="s">
        <v>5</v>
      </c>
      <c r="J13312">
        <v>525.29</v>
      </c>
    </row>
    <row r="13313" spans="1:10" x14ac:dyDescent="0.2">
      <c r="A13313" t="s">
        <v>13291</v>
      </c>
      <c r="B13313" t="s">
        <v>36610</v>
      </c>
      <c r="I13313" t="s">
        <v>5</v>
      </c>
      <c r="J13313">
        <v>459.44</v>
      </c>
    </row>
    <row r="13314" spans="1:10" x14ac:dyDescent="0.2">
      <c r="A13314" t="s">
        <v>13292</v>
      </c>
      <c r="B13314" t="s">
        <v>36610</v>
      </c>
      <c r="I13314" t="s">
        <v>5</v>
      </c>
      <c r="J13314">
        <v>453.1</v>
      </c>
    </row>
    <row r="13315" spans="1:10" x14ac:dyDescent="0.2">
      <c r="A13315" t="s">
        <v>13293</v>
      </c>
      <c r="B13315" t="s">
        <v>36611</v>
      </c>
      <c r="I13315" t="s">
        <v>5</v>
      </c>
      <c r="J13315">
        <v>553.32000000000005</v>
      </c>
    </row>
    <row r="13316" spans="1:10" x14ac:dyDescent="0.2">
      <c r="A13316" t="s">
        <v>13294</v>
      </c>
      <c r="B13316" t="s">
        <v>36611</v>
      </c>
      <c r="I13316" t="s">
        <v>5</v>
      </c>
      <c r="J13316">
        <v>502.64</v>
      </c>
    </row>
    <row r="13317" spans="1:10" x14ac:dyDescent="0.2">
      <c r="A13317" t="s">
        <v>13295</v>
      </c>
      <c r="B13317" t="s">
        <v>36612</v>
      </c>
      <c r="I13317" t="s">
        <v>5</v>
      </c>
      <c r="J13317">
        <v>121.78</v>
      </c>
    </row>
    <row r="13318" spans="1:10" x14ac:dyDescent="0.2">
      <c r="A13318" t="s">
        <v>13296</v>
      </c>
      <c r="B13318" t="s">
        <v>36612</v>
      </c>
      <c r="I13318" t="s">
        <v>5</v>
      </c>
      <c r="J13318">
        <v>110.38</v>
      </c>
    </row>
    <row r="13319" spans="1:10" x14ac:dyDescent="0.2">
      <c r="A13319" t="s">
        <v>13297</v>
      </c>
      <c r="B13319" t="s">
        <v>36613</v>
      </c>
      <c r="I13319" t="s">
        <v>5</v>
      </c>
      <c r="J13319">
        <v>138.4</v>
      </c>
    </row>
    <row r="13320" spans="1:10" x14ac:dyDescent="0.2">
      <c r="A13320" t="s">
        <v>13298</v>
      </c>
      <c r="B13320" t="s">
        <v>36613</v>
      </c>
      <c r="I13320" t="s">
        <v>5</v>
      </c>
      <c r="J13320">
        <v>127</v>
      </c>
    </row>
    <row r="13321" spans="1:10" x14ac:dyDescent="0.2">
      <c r="A13321" t="s">
        <v>13299</v>
      </c>
      <c r="B13321" t="s">
        <v>36614</v>
      </c>
      <c r="I13321" t="s">
        <v>5</v>
      </c>
      <c r="J13321">
        <v>188.23</v>
      </c>
    </row>
    <row r="13322" spans="1:10" x14ac:dyDescent="0.2">
      <c r="A13322" t="s">
        <v>13300</v>
      </c>
      <c r="B13322" t="s">
        <v>36614</v>
      </c>
      <c r="I13322" t="s">
        <v>5</v>
      </c>
      <c r="J13322">
        <v>173.98</v>
      </c>
    </row>
    <row r="13323" spans="1:10" x14ac:dyDescent="0.2">
      <c r="A13323" t="s">
        <v>13301</v>
      </c>
      <c r="B13323" t="s">
        <v>36615</v>
      </c>
      <c r="I13323" t="s">
        <v>5</v>
      </c>
      <c r="J13323">
        <v>547.29999999999995</v>
      </c>
    </row>
    <row r="13324" spans="1:10" x14ac:dyDescent="0.2">
      <c r="A13324" t="s">
        <v>13302</v>
      </c>
      <c r="B13324" t="s">
        <v>36615</v>
      </c>
      <c r="I13324" t="s">
        <v>5</v>
      </c>
      <c r="J13324">
        <v>530.19000000000005</v>
      </c>
    </row>
    <row r="13325" spans="1:10" x14ac:dyDescent="0.2">
      <c r="A13325" t="s">
        <v>13303</v>
      </c>
      <c r="B13325" t="s">
        <v>36616</v>
      </c>
      <c r="I13325" t="s">
        <v>5</v>
      </c>
      <c r="J13325">
        <v>592.73</v>
      </c>
    </row>
    <row r="13326" spans="1:10" x14ac:dyDescent="0.2">
      <c r="A13326" t="s">
        <v>13304</v>
      </c>
      <c r="B13326" t="s">
        <v>36616</v>
      </c>
      <c r="I13326" t="s">
        <v>5</v>
      </c>
      <c r="J13326">
        <v>577.80999999999995</v>
      </c>
    </row>
    <row r="13327" spans="1:10" x14ac:dyDescent="0.2">
      <c r="A13327" t="s">
        <v>13305</v>
      </c>
      <c r="B13327" t="s">
        <v>36617</v>
      </c>
      <c r="I13327" t="s">
        <v>5</v>
      </c>
      <c r="J13327">
        <v>861.55</v>
      </c>
    </row>
    <row r="13328" spans="1:10" x14ac:dyDescent="0.2">
      <c r="A13328" t="s">
        <v>13306</v>
      </c>
      <c r="B13328" t="s">
        <v>36617</v>
      </c>
      <c r="I13328" t="s">
        <v>5</v>
      </c>
      <c r="J13328">
        <v>833.05</v>
      </c>
    </row>
    <row r="13329" spans="1:10" x14ac:dyDescent="0.2">
      <c r="A13329" t="s">
        <v>13307</v>
      </c>
      <c r="B13329" t="s">
        <v>36618</v>
      </c>
      <c r="I13329" t="s">
        <v>5</v>
      </c>
      <c r="J13329">
        <v>896.37</v>
      </c>
    </row>
    <row r="13330" spans="1:10" x14ac:dyDescent="0.2">
      <c r="A13330" t="s">
        <v>13308</v>
      </c>
      <c r="B13330" t="s">
        <v>36618</v>
      </c>
      <c r="I13330" t="s">
        <v>5</v>
      </c>
      <c r="J13330">
        <v>867.87</v>
      </c>
    </row>
    <row r="13331" spans="1:10" x14ac:dyDescent="0.2">
      <c r="A13331" t="s">
        <v>13309</v>
      </c>
      <c r="B13331" t="s">
        <v>36619</v>
      </c>
      <c r="I13331" t="s">
        <v>5</v>
      </c>
      <c r="J13331">
        <v>1464.93</v>
      </c>
    </row>
    <row r="13332" spans="1:10" x14ac:dyDescent="0.2">
      <c r="A13332" t="s">
        <v>13310</v>
      </c>
      <c r="B13332" t="s">
        <v>36619</v>
      </c>
      <c r="I13332" t="s">
        <v>5</v>
      </c>
      <c r="J13332">
        <v>1436.43</v>
      </c>
    </row>
    <row r="13333" spans="1:10" x14ac:dyDescent="0.2">
      <c r="A13333" t="s">
        <v>23551</v>
      </c>
      <c r="B13333" t="s">
        <v>36620</v>
      </c>
      <c r="I13333" t="s">
        <v>5</v>
      </c>
      <c r="J13333">
        <v>1709.03</v>
      </c>
    </row>
    <row r="13334" spans="1:10" x14ac:dyDescent="0.2">
      <c r="A13334" t="s">
        <v>23552</v>
      </c>
      <c r="B13334" t="s">
        <v>36620</v>
      </c>
      <c r="I13334" t="s">
        <v>5</v>
      </c>
      <c r="J13334">
        <v>1680.53</v>
      </c>
    </row>
    <row r="13335" spans="1:10" x14ac:dyDescent="0.2">
      <c r="A13335" t="s">
        <v>13311</v>
      </c>
      <c r="B13335" t="s">
        <v>36621</v>
      </c>
      <c r="I13335" t="s">
        <v>5</v>
      </c>
      <c r="J13335">
        <v>131.27000000000001</v>
      </c>
    </row>
    <row r="13336" spans="1:10" x14ac:dyDescent="0.2">
      <c r="A13336" t="s">
        <v>13312</v>
      </c>
      <c r="B13336" t="s">
        <v>36621</v>
      </c>
      <c r="I13336" t="s">
        <v>5</v>
      </c>
      <c r="J13336">
        <v>118.6</v>
      </c>
    </row>
    <row r="13337" spans="1:10" x14ac:dyDescent="0.2">
      <c r="A13337" t="s">
        <v>13313</v>
      </c>
      <c r="B13337" t="s">
        <v>36622</v>
      </c>
      <c r="I13337" t="s">
        <v>5</v>
      </c>
      <c r="J13337">
        <v>147.88999999999999</v>
      </c>
    </row>
    <row r="13338" spans="1:10" x14ac:dyDescent="0.2">
      <c r="A13338" t="s">
        <v>13314</v>
      </c>
      <c r="B13338" t="s">
        <v>36622</v>
      </c>
      <c r="I13338" t="s">
        <v>5</v>
      </c>
      <c r="J13338">
        <v>135.22</v>
      </c>
    </row>
    <row r="13339" spans="1:10" x14ac:dyDescent="0.2">
      <c r="A13339" t="s">
        <v>13315</v>
      </c>
      <c r="B13339" t="s">
        <v>36623</v>
      </c>
      <c r="I13339" t="s">
        <v>5</v>
      </c>
      <c r="J13339">
        <v>200.09</v>
      </c>
    </row>
    <row r="13340" spans="1:10" x14ac:dyDescent="0.2">
      <c r="A13340" t="s">
        <v>13316</v>
      </c>
      <c r="B13340" t="s">
        <v>36623</v>
      </c>
      <c r="I13340" t="s">
        <v>5</v>
      </c>
      <c r="J13340">
        <v>184.25</v>
      </c>
    </row>
    <row r="13341" spans="1:10" x14ac:dyDescent="0.2">
      <c r="A13341" t="s">
        <v>13317</v>
      </c>
      <c r="B13341" t="s">
        <v>36624</v>
      </c>
      <c r="I13341" t="s">
        <v>5</v>
      </c>
      <c r="J13341">
        <v>561.53</v>
      </c>
    </row>
    <row r="13342" spans="1:10" x14ac:dyDescent="0.2">
      <c r="A13342" t="s">
        <v>13318</v>
      </c>
      <c r="B13342" t="s">
        <v>36624</v>
      </c>
      <c r="I13342" t="s">
        <v>5</v>
      </c>
      <c r="J13342">
        <v>542.53</v>
      </c>
    </row>
    <row r="13343" spans="1:10" x14ac:dyDescent="0.2">
      <c r="A13343" t="s">
        <v>13319</v>
      </c>
      <c r="B13343" t="s">
        <v>36625</v>
      </c>
      <c r="I13343" t="s">
        <v>5</v>
      </c>
      <c r="J13343">
        <v>647.04999999999995</v>
      </c>
    </row>
    <row r="13344" spans="1:10" x14ac:dyDescent="0.2">
      <c r="A13344" t="s">
        <v>13320</v>
      </c>
      <c r="B13344" t="s">
        <v>36625</v>
      </c>
      <c r="I13344" t="s">
        <v>5</v>
      </c>
      <c r="J13344">
        <v>624.88</v>
      </c>
    </row>
    <row r="13345" spans="1:10" x14ac:dyDescent="0.2">
      <c r="A13345" t="s">
        <v>13321</v>
      </c>
      <c r="B13345" t="s">
        <v>36626</v>
      </c>
      <c r="I13345" t="s">
        <v>5</v>
      </c>
      <c r="J13345">
        <v>885.27</v>
      </c>
    </row>
    <row r="13346" spans="1:10" x14ac:dyDescent="0.2">
      <c r="A13346" t="s">
        <v>13322</v>
      </c>
      <c r="B13346" t="s">
        <v>36626</v>
      </c>
      <c r="I13346" t="s">
        <v>5</v>
      </c>
      <c r="J13346">
        <v>853.6</v>
      </c>
    </row>
    <row r="13347" spans="1:10" x14ac:dyDescent="0.2">
      <c r="A13347" t="s">
        <v>13323</v>
      </c>
      <c r="B13347" t="s">
        <v>36627</v>
      </c>
      <c r="I13347" t="s">
        <v>5</v>
      </c>
      <c r="J13347">
        <v>967.54</v>
      </c>
    </row>
    <row r="13348" spans="1:10" x14ac:dyDescent="0.2">
      <c r="A13348" t="s">
        <v>13324</v>
      </c>
      <c r="B13348" t="s">
        <v>36627</v>
      </c>
      <c r="I13348" t="s">
        <v>5</v>
      </c>
      <c r="J13348">
        <v>929.53</v>
      </c>
    </row>
    <row r="13349" spans="1:10" x14ac:dyDescent="0.2">
      <c r="A13349" t="s">
        <v>13325</v>
      </c>
      <c r="B13349" t="s">
        <v>36628</v>
      </c>
      <c r="I13349" t="s">
        <v>5</v>
      </c>
      <c r="J13349">
        <v>1559.82</v>
      </c>
    </row>
    <row r="13350" spans="1:10" x14ac:dyDescent="0.2">
      <c r="A13350" t="s">
        <v>13326</v>
      </c>
      <c r="B13350" t="s">
        <v>36628</v>
      </c>
      <c r="I13350" t="s">
        <v>5</v>
      </c>
      <c r="J13350">
        <v>1518.64</v>
      </c>
    </row>
    <row r="13351" spans="1:10" x14ac:dyDescent="0.2">
      <c r="A13351" t="s">
        <v>23553</v>
      </c>
      <c r="B13351" t="s">
        <v>36629</v>
      </c>
      <c r="I13351" t="s">
        <v>5</v>
      </c>
      <c r="J13351">
        <v>1754.07</v>
      </c>
    </row>
    <row r="13352" spans="1:10" x14ac:dyDescent="0.2">
      <c r="A13352" t="s">
        <v>23554</v>
      </c>
      <c r="B13352" t="s">
        <v>36629</v>
      </c>
      <c r="I13352" t="s">
        <v>5</v>
      </c>
      <c r="J13352">
        <v>1712.89</v>
      </c>
    </row>
    <row r="13353" spans="1:10" x14ac:dyDescent="0.2">
      <c r="A13353" t="s">
        <v>13327</v>
      </c>
      <c r="B13353" t="s">
        <v>36630</v>
      </c>
      <c r="I13353" t="s">
        <v>5</v>
      </c>
      <c r="J13353">
        <v>103.6</v>
      </c>
    </row>
    <row r="13354" spans="1:10" x14ac:dyDescent="0.2">
      <c r="A13354" t="s">
        <v>13328</v>
      </c>
      <c r="B13354" t="s">
        <v>36630</v>
      </c>
      <c r="I13354" t="s">
        <v>5</v>
      </c>
      <c r="J13354">
        <v>102.73</v>
      </c>
    </row>
    <row r="13355" spans="1:10" x14ac:dyDescent="0.2">
      <c r="A13355" t="s">
        <v>13329</v>
      </c>
      <c r="B13355" t="s">
        <v>36631</v>
      </c>
      <c r="I13355" t="s">
        <v>5</v>
      </c>
      <c r="J13355">
        <v>103.6</v>
      </c>
    </row>
    <row r="13356" spans="1:10" x14ac:dyDescent="0.2">
      <c r="A13356" t="s">
        <v>13330</v>
      </c>
      <c r="B13356" t="s">
        <v>36631</v>
      </c>
      <c r="I13356" t="s">
        <v>5</v>
      </c>
      <c r="J13356">
        <v>102.73</v>
      </c>
    </row>
    <row r="13357" spans="1:10" x14ac:dyDescent="0.2">
      <c r="A13357" t="s">
        <v>13331</v>
      </c>
      <c r="B13357" t="s">
        <v>36632</v>
      </c>
      <c r="I13357" t="s">
        <v>5</v>
      </c>
      <c r="J13357">
        <v>106.36</v>
      </c>
    </row>
    <row r="13358" spans="1:10" x14ac:dyDescent="0.2">
      <c r="A13358" t="s">
        <v>13332</v>
      </c>
      <c r="B13358" t="s">
        <v>36632</v>
      </c>
      <c r="I13358" t="s">
        <v>5</v>
      </c>
      <c r="J13358">
        <v>105.49</v>
      </c>
    </row>
    <row r="13359" spans="1:10" x14ac:dyDescent="0.2">
      <c r="A13359" t="s">
        <v>13333</v>
      </c>
      <c r="B13359" t="s">
        <v>36633</v>
      </c>
      <c r="I13359" t="s">
        <v>5</v>
      </c>
      <c r="J13359">
        <v>133.07</v>
      </c>
    </row>
    <row r="13360" spans="1:10" x14ac:dyDescent="0.2">
      <c r="A13360" t="s">
        <v>13334</v>
      </c>
      <c r="B13360" t="s">
        <v>36633</v>
      </c>
      <c r="I13360" t="s">
        <v>5</v>
      </c>
      <c r="J13360">
        <v>132.19999999999999</v>
      </c>
    </row>
    <row r="13361" spans="1:10" x14ac:dyDescent="0.2">
      <c r="A13361" t="s">
        <v>13335</v>
      </c>
      <c r="B13361" t="s">
        <v>36634</v>
      </c>
      <c r="I13361" t="s">
        <v>5</v>
      </c>
      <c r="J13361">
        <v>112.85</v>
      </c>
    </row>
    <row r="13362" spans="1:10" x14ac:dyDescent="0.2">
      <c r="A13362" t="s">
        <v>13336</v>
      </c>
      <c r="B13362" t="s">
        <v>36634</v>
      </c>
      <c r="I13362" t="s">
        <v>5</v>
      </c>
      <c r="J13362">
        <v>111.82</v>
      </c>
    </row>
    <row r="13363" spans="1:10" x14ac:dyDescent="0.2">
      <c r="A13363" t="s">
        <v>13337</v>
      </c>
      <c r="B13363" t="s">
        <v>36635</v>
      </c>
      <c r="I13363" t="s">
        <v>5</v>
      </c>
      <c r="J13363">
        <v>116.78</v>
      </c>
    </row>
    <row r="13364" spans="1:10" x14ac:dyDescent="0.2">
      <c r="A13364" t="s">
        <v>13338</v>
      </c>
      <c r="B13364" t="s">
        <v>36635</v>
      </c>
      <c r="I13364" t="s">
        <v>5</v>
      </c>
      <c r="J13364">
        <v>115.75</v>
      </c>
    </row>
    <row r="13365" spans="1:10" x14ac:dyDescent="0.2">
      <c r="A13365" t="s">
        <v>13339</v>
      </c>
      <c r="B13365" t="s">
        <v>36636</v>
      </c>
      <c r="I13365" t="s">
        <v>5</v>
      </c>
      <c r="J13365">
        <v>126.02</v>
      </c>
    </row>
    <row r="13366" spans="1:10" x14ac:dyDescent="0.2">
      <c r="A13366" t="s">
        <v>13340</v>
      </c>
      <c r="B13366" t="s">
        <v>36636</v>
      </c>
      <c r="I13366" t="s">
        <v>5</v>
      </c>
      <c r="J13366">
        <v>124.99</v>
      </c>
    </row>
    <row r="13367" spans="1:10" x14ac:dyDescent="0.2">
      <c r="A13367" t="s">
        <v>13341</v>
      </c>
      <c r="B13367" t="s">
        <v>36637</v>
      </c>
      <c r="I13367" t="s">
        <v>5</v>
      </c>
      <c r="J13367">
        <v>199.36</v>
      </c>
    </row>
    <row r="13368" spans="1:10" x14ac:dyDescent="0.2">
      <c r="A13368" t="s">
        <v>13342</v>
      </c>
      <c r="B13368" t="s">
        <v>36637</v>
      </c>
      <c r="I13368" t="s">
        <v>5</v>
      </c>
      <c r="J13368">
        <v>198.33</v>
      </c>
    </row>
    <row r="13369" spans="1:10" x14ac:dyDescent="0.2">
      <c r="A13369" t="s">
        <v>13343</v>
      </c>
      <c r="B13369" t="s">
        <v>36638</v>
      </c>
      <c r="I13369" t="s">
        <v>5</v>
      </c>
      <c r="J13369">
        <v>266.70999999999998</v>
      </c>
    </row>
    <row r="13370" spans="1:10" x14ac:dyDescent="0.2">
      <c r="A13370" t="s">
        <v>13344</v>
      </c>
      <c r="B13370" t="s">
        <v>36638</v>
      </c>
      <c r="I13370" t="s">
        <v>5</v>
      </c>
      <c r="J13370">
        <v>265.68</v>
      </c>
    </row>
    <row r="13371" spans="1:10" x14ac:dyDescent="0.2">
      <c r="A13371" t="s">
        <v>13345</v>
      </c>
      <c r="B13371" t="s">
        <v>36639</v>
      </c>
      <c r="I13371" t="s">
        <v>5</v>
      </c>
      <c r="J13371">
        <v>422.38</v>
      </c>
    </row>
    <row r="13372" spans="1:10" x14ac:dyDescent="0.2">
      <c r="A13372" t="s">
        <v>13346</v>
      </c>
      <c r="B13372" t="s">
        <v>36639</v>
      </c>
      <c r="I13372" t="s">
        <v>5</v>
      </c>
      <c r="J13372">
        <v>421.35</v>
      </c>
    </row>
    <row r="13373" spans="1:10" x14ac:dyDescent="0.2">
      <c r="A13373" t="s">
        <v>13347</v>
      </c>
      <c r="B13373" t="s">
        <v>36640</v>
      </c>
      <c r="I13373" t="s">
        <v>5</v>
      </c>
      <c r="J13373">
        <v>60.43</v>
      </c>
    </row>
    <row r="13374" spans="1:10" x14ac:dyDescent="0.2">
      <c r="A13374" t="s">
        <v>13348</v>
      </c>
      <c r="B13374" t="s">
        <v>36640</v>
      </c>
      <c r="I13374" t="s">
        <v>5</v>
      </c>
      <c r="J13374">
        <v>59.17</v>
      </c>
    </row>
    <row r="13375" spans="1:10" x14ac:dyDescent="0.2">
      <c r="A13375" t="s">
        <v>13349</v>
      </c>
      <c r="B13375" t="s">
        <v>36641</v>
      </c>
      <c r="I13375" t="s">
        <v>5</v>
      </c>
      <c r="J13375">
        <v>60.43</v>
      </c>
    </row>
    <row r="13376" spans="1:10" x14ac:dyDescent="0.2">
      <c r="A13376" t="s">
        <v>13350</v>
      </c>
      <c r="B13376" t="s">
        <v>36641</v>
      </c>
      <c r="I13376" t="s">
        <v>5</v>
      </c>
      <c r="J13376">
        <v>59.17</v>
      </c>
    </row>
    <row r="13377" spans="1:10" x14ac:dyDescent="0.2">
      <c r="A13377" t="s">
        <v>13351</v>
      </c>
      <c r="B13377" t="s">
        <v>36642</v>
      </c>
      <c r="I13377" t="s">
        <v>5</v>
      </c>
      <c r="J13377">
        <v>60.43</v>
      </c>
    </row>
    <row r="13378" spans="1:10" x14ac:dyDescent="0.2">
      <c r="A13378" t="s">
        <v>13352</v>
      </c>
      <c r="B13378" t="s">
        <v>36642</v>
      </c>
      <c r="I13378" t="s">
        <v>5</v>
      </c>
      <c r="J13378">
        <v>59.17</v>
      </c>
    </row>
    <row r="13379" spans="1:10" x14ac:dyDescent="0.2">
      <c r="A13379" t="s">
        <v>13353</v>
      </c>
      <c r="B13379" t="s">
        <v>36643</v>
      </c>
      <c r="I13379" t="s">
        <v>5</v>
      </c>
      <c r="J13379">
        <v>82.41</v>
      </c>
    </row>
    <row r="13380" spans="1:10" x14ac:dyDescent="0.2">
      <c r="A13380" t="s">
        <v>13354</v>
      </c>
      <c r="B13380" t="s">
        <v>36643</v>
      </c>
      <c r="I13380" t="s">
        <v>5</v>
      </c>
      <c r="J13380">
        <v>81.150000000000006</v>
      </c>
    </row>
    <row r="13381" spans="1:10" x14ac:dyDescent="0.2">
      <c r="A13381" t="s">
        <v>13355</v>
      </c>
      <c r="B13381" t="s">
        <v>36644</v>
      </c>
      <c r="I13381" t="s">
        <v>5</v>
      </c>
      <c r="J13381">
        <v>79.42</v>
      </c>
    </row>
    <row r="13382" spans="1:10" x14ac:dyDescent="0.2">
      <c r="A13382" t="s">
        <v>13356</v>
      </c>
      <c r="B13382" t="s">
        <v>36644</v>
      </c>
      <c r="I13382" t="s">
        <v>5</v>
      </c>
      <c r="J13382">
        <v>78.16</v>
      </c>
    </row>
    <row r="13383" spans="1:10" x14ac:dyDescent="0.2">
      <c r="A13383" t="s">
        <v>23555</v>
      </c>
      <c r="B13383" t="s">
        <v>36645</v>
      </c>
      <c r="I13383" t="s">
        <v>5</v>
      </c>
      <c r="J13383">
        <v>26.22</v>
      </c>
    </row>
    <row r="13384" spans="1:10" x14ac:dyDescent="0.2">
      <c r="A13384" t="s">
        <v>23556</v>
      </c>
      <c r="B13384" t="s">
        <v>36645</v>
      </c>
      <c r="I13384" t="s">
        <v>5</v>
      </c>
      <c r="J13384">
        <v>25.42</v>
      </c>
    </row>
    <row r="13385" spans="1:10" x14ac:dyDescent="0.2">
      <c r="A13385" t="s">
        <v>23557</v>
      </c>
      <c r="B13385" t="s">
        <v>36646</v>
      </c>
      <c r="I13385" t="s">
        <v>5</v>
      </c>
      <c r="J13385">
        <v>75.63</v>
      </c>
    </row>
    <row r="13386" spans="1:10" x14ac:dyDescent="0.2">
      <c r="A13386" t="s">
        <v>23558</v>
      </c>
      <c r="B13386" t="s">
        <v>36646</v>
      </c>
      <c r="I13386" t="s">
        <v>5</v>
      </c>
      <c r="J13386">
        <v>74.83</v>
      </c>
    </row>
    <row r="13387" spans="1:10" x14ac:dyDescent="0.2">
      <c r="A13387" t="s">
        <v>13357</v>
      </c>
      <c r="B13387" t="s">
        <v>36647</v>
      </c>
      <c r="I13387" t="s">
        <v>5</v>
      </c>
      <c r="J13387">
        <v>9.0500000000000007</v>
      </c>
    </row>
    <row r="13388" spans="1:10" x14ac:dyDescent="0.2">
      <c r="A13388" t="s">
        <v>13358</v>
      </c>
      <c r="B13388" t="s">
        <v>36647</v>
      </c>
      <c r="I13388" t="s">
        <v>5</v>
      </c>
      <c r="J13388">
        <v>8.5</v>
      </c>
    </row>
    <row r="13389" spans="1:10" x14ac:dyDescent="0.2">
      <c r="A13389" t="s">
        <v>13359</v>
      </c>
      <c r="B13389" t="s">
        <v>36648</v>
      </c>
      <c r="I13389" t="s">
        <v>5</v>
      </c>
      <c r="J13389">
        <v>17.29</v>
      </c>
    </row>
    <row r="13390" spans="1:10" x14ac:dyDescent="0.2">
      <c r="A13390" t="s">
        <v>13360</v>
      </c>
      <c r="B13390" t="s">
        <v>36648</v>
      </c>
      <c r="I13390" t="s">
        <v>5</v>
      </c>
      <c r="J13390">
        <v>16.739999999999998</v>
      </c>
    </row>
    <row r="13391" spans="1:10" x14ac:dyDescent="0.2">
      <c r="A13391" t="s">
        <v>13361</v>
      </c>
      <c r="B13391" t="s">
        <v>21571</v>
      </c>
      <c r="I13391" t="s">
        <v>5</v>
      </c>
      <c r="J13391">
        <v>75.7</v>
      </c>
    </row>
    <row r="13392" spans="1:10" x14ac:dyDescent="0.2">
      <c r="A13392" t="s">
        <v>13362</v>
      </c>
      <c r="B13392" t="s">
        <v>21571</v>
      </c>
      <c r="I13392" t="s">
        <v>5</v>
      </c>
      <c r="J13392">
        <v>73.86</v>
      </c>
    </row>
    <row r="13393" spans="1:10" x14ac:dyDescent="0.2">
      <c r="A13393" t="s">
        <v>13363</v>
      </c>
      <c r="B13393" t="s">
        <v>36649</v>
      </c>
      <c r="I13393" t="s">
        <v>5</v>
      </c>
      <c r="J13393">
        <v>177.49</v>
      </c>
    </row>
    <row r="13394" spans="1:10" x14ac:dyDescent="0.2">
      <c r="A13394" t="s">
        <v>13364</v>
      </c>
      <c r="B13394" t="s">
        <v>36649</v>
      </c>
      <c r="I13394" t="s">
        <v>5</v>
      </c>
      <c r="J13394">
        <v>175.65</v>
      </c>
    </row>
    <row r="13395" spans="1:10" x14ac:dyDescent="0.2">
      <c r="A13395" t="s">
        <v>13365</v>
      </c>
      <c r="B13395" t="s">
        <v>36650</v>
      </c>
      <c r="I13395" t="s">
        <v>5</v>
      </c>
      <c r="J13395">
        <v>381.43</v>
      </c>
    </row>
    <row r="13396" spans="1:10" x14ac:dyDescent="0.2">
      <c r="A13396" t="s">
        <v>13366</v>
      </c>
      <c r="B13396" t="s">
        <v>36650</v>
      </c>
      <c r="I13396" t="s">
        <v>5</v>
      </c>
      <c r="J13396">
        <v>379.59</v>
      </c>
    </row>
    <row r="13397" spans="1:10" x14ac:dyDescent="0.2">
      <c r="A13397" t="s">
        <v>13367</v>
      </c>
      <c r="B13397" t="s">
        <v>36651</v>
      </c>
      <c r="I13397" t="s">
        <v>5</v>
      </c>
      <c r="J13397">
        <v>504.97</v>
      </c>
    </row>
    <row r="13398" spans="1:10" x14ac:dyDescent="0.2">
      <c r="A13398" t="s">
        <v>13368</v>
      </c>
      <c r="B13398" t="s">
        <v>36651</v>
      </c>
      <c r="I13398" t="s">
        <v>5</v>
      </c>
      <c r="J13398">
        <v>503.13</v>
      </c>
    </row>
    <row r="13399" spans="1:10" x14ac:dyDescent="0.2">
      <c r="A13399" t="s">
        <v>13369</v>
      </c>
      <c r="B13399" t="s">
        <v>36652</v>
      </c>
      <c r="I13399" t="s">
        <v>5</v>
      </c>
      <c r="J13399">
        <v>37.450000000000003</v>
      </c>
    </row>
    <row r="13400" spans="1:10" x14ac:dyDescent="0.2">
      <c r="A13400" t="s">
        <v>13370</v>
      </c>
      <c r="B13400" t="s">
        <v>36652</v>
      </c>
      <c r="I13400" t="s">
        <v>5</v>
      </c>
      <c r="J13400">
        <v>35.61</v>
      </c>
    </row>
    <row r="13401" spans="1:10" x14ac:dyDescent="0.2">
      <c r="A13401" t="s">
        <v>13371</v>
      </c>
      <c r="B13401" t="s">
        <v>36653</v>
      </c>
      <c r="I13401" t="s">
        <v>5</v>
      </c>
      <c r="J13401">
        <v>65.709999999999994</v>
      </c>
    </row>
    <row r="13402" spans="1:10" x14ac:dyDescent="0.2">
      <c r="A13402" t="s">
        <v>13372</v>
      </c>
      <c r="B13402" t="s">
        <v>36653</v>
      </c>
      <c r="I13402" t="s">
        <v>5</v>
      </c>
      <c r="J13402">
        <v>63.87</v>
      </c>
    </row>
    <row r="13403" spans="1:10" x14ac:dyDescent="0.2">
      <c r="A13403" t="s">
        <v>13373</v>
      </c>
      <c r="B13403" t="s">
        <v>36654</v>
      </c>
      <c r="I13403" t="s">
        <v>5</v>
      </c>
      <c r="J13403">
        <v>55.98</v>
      </c>
    </row>
    <row r="13404" spans="1:10" x14ac:dyDescent="0.2">
      <c r="A13404" t="s">
        <v>13374</v>
      </c>
      <c r="B13404" t="s">
        <v>36654</v>
      </c>
      <c r="I13404" t="s">
        <v>5</v>
      </c>
      <c r="J13404">
        <v>54.14</v>
      </c>
    </row>
    <row r="13405" spans="1:10" x14ac:dyDescent="0.2">
      <c r="A13405" t="s">
        <v>13375</v>
      </c>
      <c r="B13405" t="s">
        <v>36655</v>
      </c>
      <c r="I13405" t="s">
        <v>5</v>
      </c>
      <c r="J13405">
        <v>95.69</v>
      </c>
    </row>
    <row r="13406" spans="1:10" x14ac:dyDescent="0.2">
      <c r="A13406" t="s">
        <v>13376</v>
      </c>
      <c r="B13406" t="s">
        <v>36655</v>
      </c>
      <c r="I13406" t="s">
        <v>5</v>
      </c>
      <c r="J13406">
        <v>93.85</v>
      </c>
    </row>
    <row r="13407" spans="1:10" x14ac:dyDescent="0.2">
      <c r="A13407" t="s">
        <v>13377</v>
      </c>
      <c r="B13407" t="s">
        <v>36656</v>
      </c>
      <c r="I13407" t="s">
        <v>5</v>
      </c>
      <c r="J13407">
        <v>13.92</v>
      </c>
    </row>
    <row r="13408" spans="1:10" x14ac:dyDescent="0.2">
      <c r="A13408" t="s">
        <v>13378</v>
      </c>
      <c r="B13408" t="s">
        <v>36656</v>
      </c>
      <c r="I13408" t="s">
        <v>5</v>
      </c>
      <c r="J13408">
        <v>13.12</v>
      </c>
    </row>
    <row r="13409" spans="1:10" x14ac:dyDescent="0.2">
      <c r="A13409" t="s">
        <v>13379</v>
      </c>
      <c r="B13409" t="s">
        <v>36657</v>
      </c>
      <c r="I13409" t="s">
        <v>5</v>
      </c>
      <c r="J13409">
        <v>14.12</v>
      </c>
    </row>
    <row r="13410" spans="1:10" x14ac:dyDescent="0.2">
      <c r="A13410" t="s">
        <v>13380</v>
      </c>
      <c r="B13410" t="s">
        <v>36657</v>
      </c>
      <c r="I13410" t="s">
        <v>5</v>
      </c>
      <c r="J13410">
        <v>13.32</v>
      </c>
    </row>
    <row r="13411" spans="1:10" x14ac:dyDescent="0.2">
      <c r="A13411" t="s">
        <v>24883</v>
      </c>
      <c r="B13411" t="s">
        <v>36658</v>
      </c>
      <c r="I13411" t="s">
        <v>5</v>
      </c>
      <c r="J13411">
        <v>24.51</v>
      </c>
    </row>
    <row r="13412" spans="1:10" x14ac:dyDescent="0.2">
      <c r="A13412" t="s">
        <v>24884</v>
      </c>
      <c r="B13412" t="s">
        <v>36658</v>
      </c>
      <c r="I13412" t="s">
        <v>5</v>
      </c>
      <c r="J13412">
        <v>23.71</v>
      </c>
    </row>
    <row r="13413" spans="1:10" x14ac:dyDescent="0.2">
      <c r="A13413" t="s">
        <v>24885</v>
      </c>
      <c r="B13413" t="s">
        <v>36659</v>
      </c>
      <c r="I13413" t="s">
        <v>5</v>
      </c>
      <c r="J13413">
        <v>47.58</v>
      </c>
    </row>
    <row r="13414" spans="1:10" x14ac:dyDescent="0.2">
      <c r="A13414" t="s">
        <v>24886</v>
      </c>
      <c r="B13414" t="s">
        <v>36659</v>
      </c>
      <c r="I13414" t="s">
        <v>5</v>
      </c>
      <c r="J13414">
        <v>46.78</v>
      </c>
    </row>
    <row r="13415" spans="1:10" x14ac:dyDescent="0.2">
      <c r="A13415" t="s">
        <v>13381</v>
      </c>
      <c r="B13415" t="s">
        <v>36660</v>
      </c>
      <c r="I13415" t="s">
        <v>5</v>
      </c>
      <c r="J13415">
        <v>32.270000000000003</v>
      </c>
    </row>
    <row r="13416" spans="1:10" x14ac:dyDescent="0.2">
      <c r="A13416" t="s">
        <v>13382</v>
      </c>
      <c r="B13416" t="s">
        <v>36660</v>
      </c>
      <c r="I13416" t="s">
        <v>5</v>
      </c>
      <c r="J13416">
        <v>31.4</v>
      </c>
    </row>
    <row r="13417" spans="1:10" x14ac:dyDescent="0.2">
      <c r="A13417" t="s">
        <v>24887</v>
      </c>
      <c r="B13417" t="s">
        <v>36661</v>
      </c>
      <c r="I13417" t="s">
        <v>5</v>
      </c>
      <c r="J13417">
        <v>38.35</v>
      </c>
    </row>
    <row r="13418" spans="1:10" x14ac:dyDescent="0.2">
      <c r="A13418" t="s">
        <v>24888</v>
      </c>
      <c r="B13418" t="s">
        <v>36661</v>
      </c>
      <c r="I13418" t="s">
        <v>5</v>
      </c>
      <c r="J13418">
        <v>37.479999999999997</v>
      </c>
    </row>
    <row r="13419" spans="1:10" x14ac:dyDescent="0.2">
      <c r="A13419" t="s">
        <v>24889</v>
      </c>
      <c r="B13419" t="s">
        <v>36662</v>
      </c>
      <c r="I13419" t="s">
        <v>5</v>
      </c>
      <c r="J13419">
        <v>42.05</v>
      </c>
    </row>
    <row r="13420" spans="1:10" x14ac:dyDescent="0.2">
      <c r="A13420" t="s">
        <v>24890</v>
      </c>
      <c r="B13420" t="s">
        <v>36662</v>
      </c>
      <c r="I13420" t="s">
        <v>5</v>
      </c>
      <c r="J13420">
        <v>41.18</v>
      </c>
    </row>
    <row r="13421" spans="1:10" x14ac:dyDescent="0.2">
      <c r="A13421" t="s">
        <v>24891</v>
      </c>
      <c r="B13421" t="s">
        <v>36663</v>
      </c>
      <c r="I13421" t="s">
        <v>5</v>
      </c>
      <c r="J13421">
        <v>95.65</v>
      </c>
    </row>
    <row r="13422" spans="1:10" x14ac:dyDescent="0.2">
      <c r="A13422" t="s">
        <v>24892</v>
      </c>
      <c r="B13422" t="s">
        <v>36663</v>
      </c>
      <c r="I13422" t="s">
        <v>5</v>
      </c>
      <c r="J13422">
        <v>94.78</v>
      </c>
    </row>
    <row r="13423" spans="1:10" x14ac:dyDescent="0.2">
      <c r="A13423" t="s">
        <v>13383</v>
      </c>
      <c r="B13423" t="s">
        <v>36664</v>
      </c>
      <c r="I13423" t="s">
        <v>5</v>
      </c>
      <c r="J13423">
        <v>40.39</v>
      </c>
    </row>
    <row r="13424" spans="1:10" x14ac:dyDescent="0.2">
      <c r="A13424" t="s">
        <v>13384</v>
      </c>
      <c r="B13424" t="s">
        <v>36664</v>
      </c>
      <c r="I13424" t="s">
        <v>5</v>
      </c>
      <c r="J13424">
        <v>39.44</v>
      </c>
    </row>
    <row r="13425" spans="1:10" x14ac:dyDescent="0.2">
      <c r="A13425" t="s">
        <v>24893</v>
      </c>
      <c r="B13425" t="s">
        <v>36665</v>
      </c>
      <c r="I13425" t="s">
        <v>5</v>
      </c>
      <c r="J13425">
        <v>52.42</v>
      </c>
    </row>
    <row r="13426" spans="1:10" x14ac:dyDescent="0.2">
      <c r="A13426" t="s">
        <v>24894</v>
      </c>
      <c r="B13426" t="s">
        <v>36665</v>
      </c>
      <c r="I13426" t="s">
        <v>5</v>
      </c>
      <c r="J13426">
        <v>51.47</v>
      </c>
    </row>
    <row r="13427" spans="1:10" x14ac:dyDescent="0.2">
      <c r="A13427" t="s">
        <v>24895</v>
      </c>
      <c r="B13427" t="s">
        <v>36666</v>
      </c>
      <c r="I13427" t="s">
        <v>5</v>
      </c>
      <c r="J13427">
        <v>67.14</v>
      </c>
    </row>
    <row r="13428" spans="1:10" x14ac:dyDescent="0.2">
      <c r="A13428" t="s">
        <v>24896</v>
      </c>
      <c r="B13428" t="s">
        <v>36666</v>
      </c>
      <c r="I13428" t="s">
        <v>5</v>
      </c>
      <c r="J13428">
        <v>66.19</v>
      </c>
    </row>
    <row r="13429" spans="1:10" x14ac:dyDescent="0.2">
      <c r="A13429" t="s">
        <v>13385</v>
      </c>
      <c r="B13429" t="s">
        <v>36667</v>
      </c>
      <c r="I13429" t="s">
        <v>5</v>
      </c>
      <c r="J13429">
        <v>125.56</v>
      </c>
    </row>
    <row r="13430" spans="1:10" x14ac:dyDescent="0.2">
      <c r="A13430" t="s">
        <v>13386</v>
      </c>
      <c r="B13430" t="s">
        <v>36667</v>
      </c>
      <c r="I13430" t="s">
        <v>5</v>
      </c>
      <c r="J13430">
        <v>124.61</v>
      </c>
    </row>
    <row r="13431" spans="1:10" x14ac:dyDescent="0.2">
      <c r="A13431" t="s">
        <v>13387</v>
      </c>
      <c r="B13431" t="s">
        <v>36668</v>
      </c>
      <c r="I13431" t="s">
        <v>5</v>
      </c>
      <c r="J13431">
        <v>331.25</v>
      </c>
    </row>
    <row r="13432" spans="1:10" x14ac:dyDescent="0.2">
      <c r="A13432" t="s">
        <v>13388</v>
      </c>
      <c r="B13432" t="s">
        <v>36668</v>
      </c>
      <c r="I13432" t="s">
        <v>5</v>
      </c>
      <c r="J13432">
        <v>330.3</v>
      </c>
    </row>
    <row r="13433" spans="1:10" x14ac:dyDescent="0.2">
      <c r="A13433" t="s">
        <v>13389</v>
      </c>
      <c r="B13433" t="s">
        <v>36669</v>
      </c>
      <c r="I13433" t="s">
        <v>5</v>
      </c>
      <c r="J13433">
        <v>344.5</v>
      </c>
    </row>
    <row r="13434" spans="1:10" x14ac:dyDescent="0.2">
      <c r="A13434" t="s">
        <v>13390</v>
      </c>
      <c r="B13434" t="s">
        <v>36669</v>
      </c>
      <c r="I13434" t="s">
        <v>5</v>
      </c>
      <c r="J13434">
        <v>343.55</v>
      </c>
    </row>
    <row r="13435" spans="1:10" x14ac:dyDescent="0.2">
      <c r="A13435" t="s">
        <v>13391</v>
      </c>
      <c r="B13435" t="s">
        <v>36670</v>
      </c>
      <c r="I13435" t="s">
        <v>5</v>
      </c>
      <c r="J13435">
        <v>344.5</v>
      </c>
    </row>
    <row r="13436" spans="1:10" x14ac:dyDescent="0.2">
      <c r="A13436" t="s">
        <v>13392</v>
      </c>
      <c r="B13436" t="s">
        <v>36670</v>
      </c>
      <c r="I13436" t="s">
        <v>5</v>
      </c>
      <c r="J13436">
        <v>343.55</v>
      </c>
    </row>
    <row r="13437" spans="1:10" x14ac:dyDescent="0.2">
      <c r="A13437" t="s">
        <v>13393</v>
      </c>
      <c r="B13437" t="s">
        <v>36671</v>
      </c>
      <c r="I13437" t="s">
        <v>5</v>
      </c>
      <c r="J13437">
        <v>1037.01</v>
      </c>
    </row>
    <row r="13438" spans="1:10" x14ac:dyDescent="0.2">
      <c r="A13438" t="s">
        <v>13394</v>
      </c>
      <c r="B13438" t="s">
        <v>36671</v>
      </c>
      <c r="I13438" t="s">
        <v>5</v>
      </c>
      <c r="J13438">
        <v>1036.06</v>
      </c>
    </row>
    <row r="13439" spans="1:10" x14ac:dyDescent="0.2">
      <c r="A13439" t="s">
        <v>13395</v>
      </c>
      <c r="B13439" t="s">
        <v>36672</v>
      </c>
      <c r="I13439" t="s">
        <v>5</v>
      </c>
      <c r="J13439">
        <v>1773.36</v>
      </c>
    </row>
    <row r="13440" spans="1:10" x14ac:dyDescent="0.2">
      <c r="A13440" t="s">
        <v>13396</v>
      </c>
      <c r="B13440" t="s">
        <v>36672</v>
      </c>
      <c r="I13440" t="s">
        <v>5</v>
      </c>
      <c r="J13440">
        <v>1772.41</v>
      </c>
    </row>
    <row r="13441" spans="1:10" x14ac:dyDescent="0.2">
      <c r="A13441" t="s">
        <v>24897</v>
      </c>
      <c r="B13441" t="s">
        <v>36673</v>
      </c>
      <c r="I13441" t="s">
        <v>5</v>
      </c>
      <c r="J13441">
        <v>1804.49</v>
      </c>
    </row>
    <row r="13442" spans="1:10" x14ac:dyDescent="0.2">
      <c r="A13442" t="s">
        <v>24898</v>
      </c>
      <c r="B13442" t="s">
        <v>36673</v>
      </c>
      <c r="I13442" t="s">
        <v>5</v>
      </c>
      <c r="J13442">
        <v>1803.54</v>
      </c>
    </row>
    <row r="13443" spans="1:10" x14ac:dyDescent="0.2">
      <c r="A13443" t="s">
        <v>23559</v>
      </c>
      <c r="B13443" t="s">
        <v>36674</v>
      </c>
      <c r="I13443" t="s">
        <v>5</v>
      </c>
      <c r="J13443">
        <v>2607.63</v>
      </c>
    </row>
    <row r="13444" spans="1:10" x14ac:dyDescent="0.2">
      <c r="A13444" t="s">
        <v>23560</v>
      </c>
      <c r="B13444" t="s">
        <v>36674</v>
      </c>
      <c r="I13444" t="s">
        <v>5</v>
      </c>
      <c r="J13444">
        <v>2606.6799999999998</v>
      </c>
    </row>
    <row r="13445" spans="1:10" x14ac:dyDescent="0.2">
      <c r="A13445" t="s">
        <v>23707</v>
      </c>
      <c r="B13445" t="s">
        <v>36675</v>
      </c>
      <c r="I13445" t="s">
        <v>5</v>
      </c>
      <c r="J13445">
        <v>45.04</v>
      </c>
    </row>
    <row r="13446" spans="1:10" x14ac:dyDescent="0.2">
      <c r="A13446" t="s">
        <v>23708</v>
      </c>
      <c r="B13446" t="s">
        <v>36675</v>
      </c>
      <c r="I13446" t="s">
        <v>5</v>
      </c>
      <c r="J13446">
        <v>44.24</v>
      </c>
    </row>
    <row r="13447" spans="1:10" x14ac:dyDescent="0.2">
      <c r="A13447" t="s">
        <v>23709</v>
      </c>
      <c r="B13447" t="s">
        <v>36676</v>
      </c>
      <c r="I13447" t="s">
        <v>5</v>
      </c>
      <c r="J13447">
        <v>61.45</v>
      </c>
    </row>
    <row r="13448" spans="1:10" x14ac:dyDescent="0.2">
      <c r="A13448" t="s">
        <v>23710</v>
      </c>
      <c r="B13448" t="s">
        <v>36676</v>
      </c>
      <c r="I13448" t="s">
        <v>5</v>
      </c>
      <c r="J13448">
        <v>60.65</v>
      </c>
    </row>
    <row r="13449" spans="1:10" x14ac:dyDescent="0.2">
      <c r="A13449" t="s">
        <v>23711</v>
      </c>
      <c r="B13449" t="s">
        <v>36677</v>
      </c>
      <c r="I13449" t="s">
        <v>5</v>
      </c>
      <c r="J13449">
        <v>148.68</v>
      </c>
    </row>
    <row r="13450" spans="1:10" x14ac:dyDescent="0.2">
      <c r="A13450" t="s">
        <v>23712</v>
      </c>
      <c r="B13450" t="s">
        <v>36677</v>
      </c>
      <c r="I13450" t="s">
        <v>5</v>
      </c>
      <c r="J13450">
        <v>147.88</v>
      </c>
    </row>
    <row r="13451" spans="1:10" x14ac:dyDescent="0.2">
      <c r="A13451" t="s">
        <v>23713</v>
      </c>
      <c r="B13451" t="s">
        <v>36678</v>
      </c>
      <c r="I13451" t="s">
        <v>5</v>
      </c>
      <c r="J13451">
        <v>48.79</v>
      </c>
    </row>
    <row r="13452" spans="1:10" x14ac:dyDescent="0.2">
      <c r="A13452" t="s">
        <v>23714</v>
      </c>
      <c r="B13452" t="s">
        <v>36678</v>
      </c>
      <c r="I13452" t="s">
        <v>5</v>
      </c>
      <c r="J13452">
        <v>47.99</v>
      </c>
    </row>
    <row r="13453" spans="1:10" x14ac:dyDescent="0.2">
      <c r="A13453" t="s">
        <v>23715</v>
      </c>
      <c r="B13453" t="s">
        <v>36679</v>
      </c>
      <c r="I13453" t="s">
        <v>5</v>
      </c>
      <c r="J13453">
        <v>53.24</v>
      </c>
    </row>
    <row r="13454" spans="1:10" x14ac:dyDescent="0.2">
      <c r="A13454" t="s">
        <v>23716</v>
      </c>
      <c r="B13454" t="s">
        <v>36679</v>
      </c>
      <c r="I13454" t="s">
        <v>5</v>
      </c>
      <c r="J13454">
        <v>52.44</v>
      </c>
    </row>
    <row r="13455" spans="1:10" x14ac:dyDescent="0.2">
      <c r="A13455" t="s">
        <v>23717</v>
      </c>
      <c r="B13455" t="s">
        <v>36680</v>
      </c>
      <c r="I13455" t="s">
        <v>5</v>
      </c>
      <c r="J13455">
        <v>155.12</v>
      </c>
    </row>
    <row r="13456" spans="1:10" x14ac:dyDescent="0.2">
      <c r="A13456" t="s">
        <v>23718</v>
      </c>
      <c r="B13456" t="s">
        <v>36680</v>
      </c>
      <c r="I13456" t="s">
        <v>5</v>
      </c>
      <c r="J13456">
        <v>154.32</v>
      </c>
    </row>
    <row r="13457" spans="1:10" x14ac:dyDescent="0.2">
      <c r="A13457" t="s">
        <v>13397</v>
      </c>
      <c r="B13457" t="s">
        <v>36681</v>
      </c>
      <c r="I13457" t="s">
        <v>5</v>
      </c>
      <c r="J13457">
        <v>419.19</v>
      </c>
    </row>
    <row r="13458" spans="1:10" x14ac:dyDescent="0.2">
      <c r="A13458" t="s">
        <v>13398</v>
      </c>
      <c r="B13458" t="s">
        <v>36681</v>
      </c>
      <c r="I13458" t="s">
        <v>5</v>
      </c>
      <c r="J13458">
        <v>416.66</v>
      </c>
    </row>
    <row r="13459" spans="1:10" x14ac:dyDescent="0.2">
      <c r="A13459" t="s">
        <v>13399</v>
      </c>
      <c r="B13459" t="s">
        <v>36682</v>
      </c>
      <c r="I13459" t="s">
        <v>5</v>
      </c>
      <c r="J13459">
        <v>525.94000000000005</v>
      </c>
    </row>
    <row r="13460" spans="1:10" x14ac:dyDescent="0.2">
      <c r="A13460" t="s">
        <v>13400</v>
      </c>
      <c r="B13460" t="s">
        <v>36682</v>
      </c>
      <c r="I13460" t="s">
        <v>5</v>
      </c>
      <c r="J13460">
        <v>523.41</v>
      </c>
    </row>
    <row r="13461" spans="1:10" x14ac:dyDescent="0.2">
      <c r="A13461" t="s">
        <v>13401</v>
      </c>
      <c r="B13461" t="s">
        <v>36683</v>
      </c>
      <c r="I13461" t="s">
        <v>5</v>
      </c>
      <c r="J13461">
        <v>1042.29</v>
      </c>
    </row>
    <row r="13462" spans="1:10" x14ac:dyDescent="0.2">
      <c r="A13462" t="s">
        <v>13402</v>
      </c>
      <c r="B13462" t="s">
        <v>36683</v>
      </c>
      <c r="I13462" t="s">
        <v>5</v>
      </c>
      <c r="J13462">
        <v>1039.76</v>
      </c>
    </row>
    <row r="13463" spans="1:10" x14ac:dyDescent="0.2">
      <c r="A13463" t="s">
        <v>13403</v>
      </c>
      <c r="B13463" t="s">
        <v>36684</v>
      </c>
      <c r="I13463" t="s">
        <v>5</v>
      </c>
      <c r="J13463">
        <v>3334.96</v>
      </c>
    </row>
    <row r="13464" spans="1:10" x14ac:dyDescent="0.2">
      <c r="A13464" t="s">
        <v>13404</v>
      </c>
      <c r="B13464" t="s">
        <v>36684</v>
      </c>
      <c r="I13464" t="s">
        <v>5</v>
      </c>
      <c r="J13464">
        <v>3332.43</v>
      </c>
    </row>
    <row r="13465" spans="1:10" x14ac:dyDescent="0.2">
      <c r="A13465" t="s">
        <v>13405</v>
      </c>
      <c r="B13465" t="s">
        <v>36685</v>
      </c>
      <c r="I13465" t="s">
        <v>5</v>
      </c>
      <c r="J13465">
        <v>4419.5</v>
      </c>
    </row>
    <row r="13466" spans="1:10" x14ac:dyDescent="0.2">
      <c r="A13466" t="s">
        <v>13406</v>
      </c>
      <c r="B13466" t="s">
        <v>36685</v>
      </c>
      <c r="I13466" t="s">
        <v>5</v>
      </c>
      <c r="J13466">
        <v>4416.97</v>
      </c>
    </row>
    <row r="13467" spans="1:10" x14ac:dyDescent="0.2">
      <c r="A13467" t="s">
        <v>13407</v>
      </c>
      <c r="B13467" t="s">
        <v>36686</v>
      </c>
      <c r="I13467" t="s">
        <v>5</v>
      </c>
      <c r="J13467">
        <v>8338.41</v>
      </c>
    </row>
    <row r="13468" spans="1:10" x14ac:dyDescent="0.2">
      <c r="A13468" t="s">
        <v>13408</v>
      </c>
      <c r="B13468" t="s">
        <v>36686</v>
      </c>
      <c r="I13468" t="s">
        <v>5</v>
      </c>
      <c r="J13468">
        <v>8335.8799999999992</v>
      </c>
    </row>
    <row r="13469" spans="1:10" x14ac:dyDescent="0.2">
      <c r="A13469" t="s">
        <v>13409</v>
      </c>
      <c r="B13469" t="s">
        <v>36687</v>
      </c>
      <c r="I13469" t="s">
        <v>5</v>
      </c>
      <c r="J13469">
        <v>291.92</v>
      </c>
    </row>
    <row r="13470" spans="1:10" x14ac:dyDescent="0.2">
      <c r="A13470" t="s">
        <v>13410</v>
      </c>
      <c r="B13470" t="s">
        <v>36687</v>
      </c>
      <c r="I13470" t="s">
        <v>5</v>
      </c>
      <c r="J13470">
        <v>285.58</v>
      </c>
    </row>
    <row r="13471" spans="1:10" x14ac:dyDescent="0.2">
      <c r="A13471" t="s">
        <v>13411</v>
      </c>
      <c r="B13471" t="s">
        <v>36688</v>
      </c>
      <c r="I13471" t="s">
        <v>5</v>
      </c>
      <c r="J13471">
        <v>314.66000000000003</v>
      </c>
    </row>
    <row r="13472" spans="1:10" x14ac:dyDescent="0.2">
      <c r="A13472" t="s">
        <v>13412</v>
      </c>
      <c r="B13472" t="s">
        <v>36688</v>
      </c>
      <c r="I13472" t="s">
        <v>5</v>
      </c>
      <c r="J13472">
        <v>308.32</v>
      </c>
    </row>
    <row r="13473" spans="1:10" x14ac:dyDescent="0.2">
      <c r="A13473" t="s">
        <v>13413</v>
      </c>
      <c r="B13473" t="s">
        <v>36689</v>
      </c>
      <c r="I13473" t="s">
        <v>5</v>
      </c>
      <c r="J13473">
        <v>381.94</v>
      </c>
    </row>
    <row r="13474" spans="1:10" x14ac:dyDescent="0.2">
      <c r="A13474" t="s">
        <v>13414</v>
      </c>
      <c r="B13474" t="s">
        <v>36689</v>
      </c>
      <c r="I13474" t="s">
        <v>5</v>
      </c>
      <c r="J13474">
        <v>375.6</v>
      </c>
    </row>
    <row r="13475" spans="1:10" x14ac:dyDescent="0.2">
      <c r="A13475" t="s">
        <v>13415</v>
      </c>
      <c r="B13475" t="s">
        <v>36690</v>
      </c>
      <c r="I13475" t="s">
        <v>5</v>
      </c>
      <c r="J13475">
        <v>124.18</v>
      </c>
    </row>
    <row r="13476" spans="1:10" x14ac:dyDescent="0.2">
      <c r="A13476" t="s">
        <v>13416</v>
      </c>
      <c r="B13476" t="s">
        <v>36690</v>
      </c>
      <c r="I13476" t="s">
        <v>5</v>
      </c>
      <c r="J13476">
        <v>111.51</v>
      </c>
    </row>
    <row r="13477" spans="1:10" x14ac:dyDescent="0.2">
      <c r="A13477" t="s">
        <v>13417</v>
      </c>
      <c r="B13477" t="s">
        <v>36691</v>
      </c>
      <c r="I13477" t="s">
        <v>5</v>
      </c>
      <c r="J13477">
        <v>151.91999999999999</v>
      </c>
    </row>
    <row r="13478" spans="1:10" x14ac:dyDescent="0.2">
      <c r="A13478" t="s">
        <v>13418</v>
      </c>
      <c r="B13478" t="s">
        <v>36691</v>
      </c>
      <c r="I13478" t="s">
        <v>5</v>
      </c>
      <c r="J13478">
        <v>142.41999999999999</v>
      </c>
    </row>
    <row r="13479" spans="1:10" x14ac:dyDescent="0.2">
      <c r="A13479" t="s">
        <v>13419</v>
      </c>
      <c r="B13479" t="s">
        <v>36692</v>
      </c>
      <c r="I13479" t="s">
        <v>5</v>
      </c>
      <c r="J13479">
        <v>222.81</v>
      </c>
    </row>
    <row r="13480" spans="1:10" x14ac:dyDescent="0.2">
      <c r="A13480" t="s">
        <v>13420</v>
      </c>
      <c r="B13480" t="s">
        <v>36692</v>
      </c>
      <c r="I13480" t="s">
        <v>5</v>
      </c>
      <c r="J13480">
        <v>211.41</v>
      </c>
    </row>
    <row r="13481" spans="1:10" x14ac:dyDescent="0.2">
      <c r="A13481" t="s">
        <v>13421</v>
      </c>
      <c r="B13481" t="s">
        <v>36693</v>
      </c>
      <c r="I13481" t="s">
        <v>5</v>
      </c>
      <c r="J13481">
        <v>255.27</v>
      </c>
    </row>
    <row r="13482" spans="1:10" x14ac:dyDescent="0.2">
      <c r="A13482" t="s">
        <v>13422</v>
      </c>
      <c r="B13482" t="s">
        <v>36693</v>
      </c>
      <c r="I13482" t="s">
        <v>5</v>
      </c>
      <c r="J13482">
        <v>242.6</v>
      </c>
    </row>
    <row r="13483" spans="1:10" x14ac:dyDescent="0.2">
      <c r="A13483" t="s">
        <v>13423</v>
      </c>
      <c r="B13483" t="s">
        <v>36694</v>
      </c>
      <c r="I13483" t="s">
        <v>4</v>
      </c>
      <c r="J13483">
        <v>2.1800000000000002</v>
      </c>
    </row>
    <row r="13484" spans="1:10" x14ac:dyDescent="0.2">
      <c r="A13484" t="s">
        <v>13424</v>
      </c>
      <c r="B13484" t="s">
        <v>36694</v>
      </c>
      <c r="I13484" t="s">
        <v>4</v>
      </c>
      <c r="J13484">
        <v>1.99</v>
      </c>
    </row>
    <row r="13485" spans="1:10" x14ac:dyDescent="0.2">
      <c r="A13485" t="s">
        <v>13425</v>
      </c>
      <c r="B13485" t="s">
        <v>36695</v>
      </c>
      <c r="I13485" t="s">
        <v>4</v>
      </c>
      <c r="J13485">
        <v>2.94</v>
      </c>
    </row>
    <row r="13486" spans="1:10" x14ac:dyDescent="0.2">
      <c r="A13486" t="s">
        <v>13426</v>
      </c>
      <c r="B13486" t="s">
        <v>36695</v>
      </c>
      <c r="I13486" t="s">
        <v>4</v>
      </c>
      <c r="J13486">
        <v>2.68</v>
      </c>
    </row>
    <row r="13487" spans="1:10" x14ac:dyDescent="0.2">
      <c r="A13487" t="s">
        <v>13427</v>
      </c>
      <c r="B13487" t="s">
        <v>36696</v>
      </c>
      <c r="I13487" t="s">
        <v>4</v>
      </c>
      <c r="J13487">
        <v>4</v>
      </c>
    </row>
    <row r="13488" spans="1:10" x14ac:dyDescent="0.2">
      <c r="A13488" t="s">
        <v>13428</v>
      </c>
      <c r="B13488" t="s">
        <v>36696</v>
      </c>
      <c r="I13488" t="s">
        <v>4</v>
      </c>
      <c r="J13488">
        <v>3.68</v>
      </c>
    </row>
    <row r="13489" spans="1:10" x14ac:dyDescent="0.2">
      <c r="A13489" t="s">
        <v>13429</v>
      </c>
      <c r="B13489" t="s">
        <v>36697</v>
      </c>
      <c r="I13489" t="s">
        <v>4</v>
      </c>
      <c r="J13489">
        <v>5.42</v>
      </c>
    </row>
    <row r="13490" spans="1:10" x14ac:dyDescent="0.2">
      <c r="A13490" t="s">
        <v>13430</v>
      </c>
      <c r="B13490" t="s">
        <v>36697</v>
      </c>
      <c r="I13490" t="s">
        <v>4</v>
      </c>
      <c r="J13490">
        <v>5.03</v>
      </c>
    </row>
    <row r="13491" spans="1:10" x14ac:dyDescent="0.2">
      <c r="A13491" t="s">
        <v>13431</v>
      </c>
      <c r="B13491" t="s">
        <v>36698</v>
      </c>
      <c r="I13491" t="s">
        <v>4</v>
      </c>
      <c r="J13491">
        <v>7.1</v>
      </c>
    </row>
    <row r="13492" spans="1:10" x14ac:dyDescent="0.2">
      <c r="A13492" t="s">
        <v>13432</v>
      </c>
      <c r="B13492" t="s">
        <v>36698</v>
      </c>
      <c r="I13492" t="s">
        <v>4</v>
      </c>
      <c r="J13492">
        <v>6.66</v>
      </c>
    </row>
    <row r="13493" spans="1:10" x14ac:dyDescent="0.2">
      <c r="A13493" t="s">
        <v>13433</v>
      </c>
      <c r="B13493" t="s">
        <v>36699</v>
      </c>
      <c r="I13493" t="s">
        <v>4</v>
      </c>
      <c r="J13493">
        <v>10.029999999999999</v>
      </c>
    </row>
    <row r="13494" spans="1:10" x14ac:dyDescent="0.2">
      <c r="A13494" t="s">
        <v>13434</v>
      </c>
      <c r="B13494" t="s">
        <v>36699</v>
      </c>
      <c r="I13494" t="s">
        <v>4</v>
      </c>
      <c r="J13494">
        <v>9.5299999999999994</v>
      </c>
    </row>
    <row r="13495" spans="1:10" x14ac:dyDescent="0.2">
      <c r="A13495" t="s">
        <v>13435</v>
      </c>
      <c r="B13495" t="s">
        <v>36700</v>
      </c>
      <c r="I13495" t="s">
        <v>4</v>
      </c>
      <c r="J13495">
        <v>2.83</v>
      </c>
    </row>
    <row r="13496" spans="1:10" x14ac:dyDescent="0.2">
      <c r="A13496" t="s">
        <v>13436</v>
      </c>
      <c r="B13496" t="s">
        <v>36700</v>
      </c>
      <c r="I13496" t="s">
        <v>4</v>
      </c>
      <c r="J13496">
        <v>2.58</v>
      </c>
    </row>
    <row r="13497" spans="1:10" x14ac:dyDescent="0.2">
      <c r="A13497" t="s">
        <v>13437</v>
      </c>
      <c r="B13497" t="s">
        <v>36701</v>
      </c>
      <c r="I13497" t="s">
        <v>4</v>
      </c>
      <c r="J13497">
        <v>3.82</v>
      </c>
    </row>
    <row r="13498" spans="1:10" x14ac:dyDescent="0.2">
      <c r="A13498" t="s">
        <v>13438</v>
      </c>
      <c r="B13498" t="s">
        <v>36701</v>
      </c>
      <c r="I13498" t="s">
        <v>4</v>
      </c>
      <c r="J13498">
        <v>3.5</v>
      </c>
    </row>
    <row r="13499" spans="1:10" x14ac:dyDescent="0.2">
      <c r="A13499" t="s">
        <v>13439</v>
      </c>
      <c r="B13499" t="s">
        <v>36702</v>
      </c>
      <c r="I13499" t="s">
        <v>4</v>
      </c>
      <c r="J13499">
        <v>5.24</v>
      </c>
    </row>
    <row r="13500" spans="1:10" x14ac:dyDescent="0.2">
      <c r="A13500" t="s">
        <v>13440</v>
      </c>
      <c r="B13500" t="s">
        <v>36702</v>
      </c>
      <c r="I13500" t="s">
        <v>4</v>
      </c>
      <c r="J13500">
        <v>4.8600000000000003</v>
      </c>
    </row>
    <row r="13501" spans="1:10" x14ac:dyDescent="0.2">
      <c r="A13501" t="s">
        <v>13441</v>
      </c>
      <c r="B13501" t="s">
        <v>36703</v>
      </c>
      <c r="I13501" t="s">
        <v>4</v>
      </c>
      <c r="J13501">
        <v>6.81</v>
      </c>
    </row>
    <row r="13502" spans="1:10" x14ac:dyDescent="0.2">
      <c r="A13502" t="s">
        <v>13442</v>
      </c>
      <c r="B13502" t="s">
        <v>36703</v>
      </c>
      <c r="I13502" t="s">
        <v>4</v>
      </c>
      <c r="J13502">
        <v>6.36</v>
      </c>
    </row>
    <row r="13503" spans="1:10" x14ac:dyDescent="0.2">
      <c r="A13503" t="s">
        <v>13443</v>
      </c>
      <c r="B13503" t="s">
        <v>36704</v>
      </c>
      <c r="I13503" t="s">
        <v>4</v>
      </c>
      <c r="J13503">
        <v>9.91</v>
      </c>
    </row>
    <row r="13504" spans="1:10" x14ac:dyDescent="0.2">
      <c r="A13504" t="s">
        <v>13444</v>
      </c>
      <c r="B13504" t="s">
        <v>36704</v>
      </c>
      <c r="I13504" t="s">
        <v>4</v>
      </c>
      <c r="J13504">
        <v>9.41</v>
      </c>
    </row>
    <row r="13505" spans="1:10" x14ac:dyDescent="0.2">
      <c r="A13505" t="s">
        <v>13445</v>
      </c>
      <c r="B13505" t="s">
        <v>36705</v>
      </c>
      <c r="I13505" t="s">
        <v>4</v>
      </c>
      <c r="J13505">
        <v>13.61</v>
      </c>
    </row>
    <row r="13506" spans="1:10" x14ac:dyDescent="0.2">
      <c r="A13506" t="s">
        <v>13446</v>
      </c>
      <c r="B13506" t="s">
        <v>36705</v>
      </c>
      <c r="I13506" t="s">
        <v>4</v>
      </c>
      <c r="J13506">
        <v>13.04</v>
      </c>
    </row>
    <row r="13507" spans="1:10" x14ac:dyDescent="0.2">
      <c r="A13507" t="s">
        <v>13447</v>
      </c>
      <c r="B13507" t="s">
        <v>36706</v>
      </c>
      <c r="I13507" t="s">
        <v>4</v>
      </c>
      <c r="J13507">
        <v>19.43</v>
      </c>
    </row>
    <row r="13508" spans="1:10" x14ac:dyDescent="0.2">
      <c r="A13508" t="s">
        <v>13448</v>
      </c>
      <c r="B13508" t="s">
        <v>36706</v>
      </c>
      <c r="I13508" t="s">
        <v>4</v>
      </c>
      <c r="J13508">
        <v>18.79</v>
      </c>
    </row>
    <row r="13509" spans="1:10" x14ac:dyDescent="0.2">
      <c r="A13509" t="s">
        <v>13449</v>
      </c>
      <c r="B13509" t="s">
        <v>36707</v>
      </c>
      <c r="I13509" t="s">
        <v>4</v>
      </c>
      <c r="J13509">
        <v>28.01</v>
      </c>
    </row>
    <row r="13510" spans="1:10" x14ac:dyDescent="0.2">
      <c r="A13510" t="s">
        <v>13450</v>
      </c>
      <c r="B13510" t="s">
        <v>36707</v>
      </c>
      <c r="I13510" t="s">
        <v>4</v>
      </c>
      <c r="J13510">
        <v>27.06</v>
      </c>
    </row>
    <row r="13511" spans="1:10" x14ac:dyDescent="0.2">
      <c r="A13511" t="s">
        <v>13451</v>
      </c>
      <c r="B13511" t="s">
        <v>36708</v>
      </c>
      <c r="I13511" t="s">
        <v>4</v>
      </c>
      <c r="J13511">
        <v>41.12</v>
      </c>
    </row>
    <row r="13512" spans="1:10" x14ac:dyDescent="0.2">
      <c r="A13512" t="s">
        <v>13452</v>
      </c>
      <c r="B13512" t="s">
        <v>36708</v>
      </c>
      <c r="I13512" t="s">
        <v>4</v>
      </c>
      <c r="J13512">
        <v>39.85</v>
      </c>
    </row>
    <row r="13513" spans="1:10" x14ac:dyDescent="0.2">
      <c r="A13513" t="s">
        <v>13453</v>
      </c>
      <c r="B13513" t="s">
        <v>36709</v>
      </c>
      <c r="I13513" t="s">
        <v>4</v>
      </c>
      <c r="J13513">
        <v>54.89</v>
      </c>
    </row>
    <row r="13514" spans="1:10" x14ac:dyDescent="0.2">
      <c r="A13514" t="s">
        <v>13454</v>
      </c>
      <c r="B13514" t="s">
        <v>36709</v>
      </c>
      <c r="I13514" t="s">
        <v>4</v>
      </c>
      <c r="J13514">
        <v>53.31</v>
      </c>
    </row>
    <row r="13515" spans="1:10" x14ac:dyDescent="0.2">
      <c r="A13515" t="s">
        <v>13455</v>
      </c>
      <c r="B13515" t="s">
        <v>36710</v>
      </c>
      <c r="I13515" t="s">
        <v>4</v>
      </c>
      <c r="J13515">
        <v>70.849999999999994</v>
      </c>
    </row>
    <row r="13516" spans="1:10" x14ac:dyDescent="0.2">
      <c r="A13516" t="s">
        <v>13456</v>
      </c>
      <c r="B13516" t="s">
        <v>36710</v>
      </c>
      <c r="I13516" t="s">
        <v>4</v>
      </c>
      <c r="J13516">
        <v>68.95</v>
      </c>
    </row>
    <row r="13517" spans="1:10" x14ac:dyDescent="0.2">
      <c r="A13517" t="s">
        <v>13457</v>
      </c>
      <c r="B13517" t="s">
        <v>36711</v>
      </c>
      <c r="I13517" t="s">
        <v>4</v>
      </c>
      <c r="J13517">
        <v>88.02</v>
      </c>
    </row>
    <row r="13518" spans="1:10" x14ac:dyDescent="0.2">
      <c r="A13518" t="s">
        <v>13458</v>
      </c>
      <c r="B13518" t="s">
        <v>36711</v>
      </c>
      <c r="I13518" t="s">
        <v>4</v>
      </c>
      <c r="J13518">
        <v>85.8</v>
      </c>
    </row>
    <row r="13519" spans="1:10" x14ac:dyDescent="0.2">
      <c r="A13519" t="s">
        <v>13459</v>
      </c>
      <c r="B13519" t="s">
        <v>36712</v>
      </c>
      <c r="I13519" t="s">
        <v>4</v>
      </c>
      <c r="J13519">
        <v>106.32</v>
      </c>
    </row>
    <row r="13520" spans="1:10" x14ac:dyDescent="0.2">
      <c r="A13520" t="s">
        <v>13460</v>
      </c>
      <c r="B13520" t="s">
        <v>36712</v>
      </c>
      <c r="I13520" t="s">
        <v>4</v>
      </c>
      <c r="J13520">
        <v>103.78</v>
      </c>
    </row>
    <row r="13521" spans="1:10" x14ac:dyDescent="0.2">
      <c r="A13521" t="s">
        <v>13461</v>
      </c>
      <c r="B13521" t="s">
        <v>36713</v>
      </c>
      <c r="I13521" t="s">
        <v>4</v>
      </c>
      <c r="J13521">
        <v>128.05000000000001</v>
      </c>
    </row>
    <row r="13522" spans="1:10" x14ac:dyDescent="0.2">
      <c r="A13522" t="s">
        <v>13462</v>
      </c>
      <c r="B13522" t="s">
        <v>36713</v>
      </c>
      <c r="I13522" t="s">
        <v>4</v>
      </c>
      <c r="J13522">
        <v>125.2</v>
      </c>
    </row>
    <row r="13523" spans="1:10" x14ac:dyDescent="0.2">
      <c r="A13523" t="s">
        <v>13463</v>
      </c>
      <c r="B13523" t="s">
        <v>36714</v>
      </c>
      <c r="I13523" t="s">
        <v>4</v>
      </c>
      <c r="J13523">
        <v>164.76</v>
      </c>
    </row>
    <row r="13524" spans="1:10" x14ac:dyDescent="0.2">
      <c r="A13524" t="s">
        <v>13464</v>
      </c>
      <c r="B13524" t="s">
        <v>36714</v>
      </c>
      <c r="I13524" t="s">
        <v>4</v>
      </c>
      <c r="J13524">
        <v>161.6</v>
      </c>
    </row>
    <row r="13525" spans="1:10" x14ac:dyDescent="0.2">
      <c r="A13525" t="s">
        <v>13465</v>
      </c>
      <c r="B13525" t="s">
        <v>36715</v>
      </c>
      <c r="I13525" t="s">
        <v>4</v>
      </c>
      <c r="J13525">
        <v>191.72</v>
      </c>
    </row>
    <row r="13526" spans="1:10" x14ac:dyDescent="0.2">
      <c r="A13526" t="s">
        <v>13466</v>
      </c>
      <c r="B13526" t="s">
        <v>36715</v>
      </c>
      <c r="I13526" t="s">
        <v>4</v>
      </c>
      <c r="J13526">
        <v>188.24</v>
      </c>
    </row>
    <row r="13527" spans="1:10" x14ac:dyDescent="0.2">
      <c r="A13527" t="s">
        <v>13467</v>
      </c>
      <c r="B13527" t="s">
        <v>36716</v>
      </c>
      <c r="I13527" t="s">
        <v>4</v>
      </c>
      <c r="J13527">
        <v>5.15</v>
      </c>
    </row>
    <row r="13528" spans="1:10" x14ac:dyDescent="0.2">
      <c r="A13528" t="s">
        <v>13468</v>
      </c>
      <c r="B13528" t="s">
        <v>36716</v>
      </c>
      <c r="I13528" t="s">
        <v>4</v>
      </c>
      <c r="J13528">
        <v>4.83</v>
      </c>
    </row>
    <row r="13529" spans="1:10" x14ac:dyDescent="0.2">
      <c r="A13529" t="s">
        <v>13469</v>
      </c>
      <c r="B13529" t="s">
        <v>36717</v>
      </c>
      <c r="I13529" t="s">
        <v>4</v>
      </c>
      <c r="J13529">
        <v>6.97</v>
      </c>
    </row>
    <row r="13530" spans="1:10" x14ac:dyDescent="0.2">
      <c r="A13530" t="s">
        <v>13470</v>
      </c>
      <c r="B13530" t="s">
        <v>36717</v>
      </c>
      <c r="I13530" t="s">
        <v>4</v>
      </c>
      <c r="J13530">
        <v>6.65</v>
      </c>
    </row>
    <row r="13531" spans="1:10" x14ac:dyDescent="0.2">
      <c r="A13531" t="s">
        <v>13471</v>
      </c>
      <c r="B13531" t="s">
        <v>36718</v>
      </c>
      <c r="I13531" t="s">
        <v>4</v>
      </c>
      <c r="J13531">
        <v>8.98</v>
      </c>
    </row>
    <row r="13532" spans="1:10" x14ac:dyDescent="0.2">
      <c r="A13532" t="s">
        <v>13472</v>
      </c>
      <c r="B13532" t="s">
        <v>36718</v>
      </c>
      <c r="I13532" t="s">
        <v>4</v>
      </c>
      <c r="J13532">
        <v>8.6</v>
      </c>
    </row>
    <row r="13533" spans="1:10" x14ac:dyDescent="0.2">
      <c r="A13533" t="s">
        <v>13473</v>
      </c>
      <c r="B13533" t="s">
        <v>36719</v>
      </c>
      <c r="I13533" t="s">
        <v>4</v>
      </c>
      <c r="J13533">
        <v>12.12</v>
      </c>
    </row>
    <row r="13534" spans="1:10" x14ac:dyDescent="0.2">
      <c r="A13534" t="s">
        <v>13474</v>
      </c>
      <c r="B13534" t="s">
        <v>36719</v>
      </c>
      <c r="I13534" t="s">
        <v>4</v>
      </c>
      <c r="J13534">
        <v>11.74</v>
      </c>
    </row>
    <row r="13535" spans="1:10" x14ac:dyDescent="0.2">
      <c r="A13535" t="s">
        <v>13475</v>
      </c>
      <c r="B13535" t="s">
        <v>36720</v>
      </c>
      <c r="I13535" t="s">
        <v>4</v>
      </c>
      <c r="J13535">
        <v>17.739999999999998</v>
      </c>
    </row>
    <row r="13536" spans="1:10" x14ac:dyDescent="0.2">
      <c r="A13536" t="s">
        <v>13476</v>
      </c>
      <c r="B13536" t="s">
        <v>36720</v>
      </c>
      <c r="I13536" t="s">
        <v>4</v>
      </c>
      <c r="J13536">
        <v>17.3</v>
      </c>
    </row>
    <row r="13537" spans="1:10" x14ac:dyDescent="0.2">
      <c r="A13537" t="s">
        <v>13477</v>
      </c>
      <c r="B13537" t="s">
        <v>36721</v>
      </c>
      <c r="I13537" t="s">
        <v>4</v>
      </c>
      <c r="J13537">
        <v>25.97</v>
      </c>
    </row>
    <row r="13538" spans="1:10" x14ac:dyDescent="0.2">
      <c r="A13538" t="s">
        <v>13478</v>
      </c>
      <c r="B13538" t="s">
        <v>36721</v>
      </c>
      <c r="I13538" t="s">
        <v>4</v>
      </c>
      <c r="J13538">
        <v>25.53</v>
      </c>
    </row>
    <row r="13539" spans="1:10" x14ac:dyDescent="0.2">
      <c r="A13539" t="s">
        <v>13479</v>
      </c>
      <c r="B13539" t="s">
        <v>36722</v>
      </c>
      <c r="I13539" t="s">
        <v>4</v>
      </c>
      <c r="J13539">
        <v>38</v>
      </c>
    </row>
    <row r="13540" spans="1:10" x14ac:dyDescent="0.2">
      <c r="A13540" t="s">
        <v>13480</v>
      </c>
      <c r="B13540" t="s">
        <v>36722</v>
      </c>
      <c r="I13540" t="s">
        <v>4</v>
      </c>
      <c r="J13540">
        <v>37.5</v>
      </c>
    </row>
    <row r="13541" spans="1:10" x14ac:dyDescent="0.2">
      <c r="A13541" t="s">
        <v>13481</v>
      </c>
      <c r="B13541" t="s">
        <v>36723</v>
      </c>
      <c r="I13541" t="s">
        <v>4</v>
      </c>
      <c r="J13541">
        <v>57.55</v>
      </c>
    </row>
    <row r="13542" spans="1:10" x14ac:dyDescent="0.2">
      <c r="A13542" t="s">
        <v>13482</v>
      </c>
      <c r="B13542" t="s">
        <v>36723</v>
      </c>
      <c r="I13542" t="s">
        <v>4</v>
      </c>
      <c r="J13542">
        <v>57.04</v>
      </c>
    </row>
    <row r="13543" spans="1:10" x14ac:dyDescent="0.2">
      <c r="A13543" t="s">
        <v>13483</v>
      </c>
      <c r="B13543" t="s">
        <v>36724</v>
      </c>
      <c r="I13543" t="s">
        <v>4</v>
      </c>
      <c r="J13543">
        <v>3.23</v>
      </c>
    </row>
    <row r="13544" spans="1:10" x14ac:dyDescent="0.2">
      <c r="A13544" t="s">
        <v>13484</v>
      </c>
      <c r="B13544" t="s">
        <v>36724</v>
      </c>
      <c r="I13544" t="s">
        <v>4</v>
      </c>
      <c r="J13544">
        <v>2.98</v>
      </c>
    </row>
    <row r="13545" spans="1:10" x14ac:dyDescent="0.2">
      <c r="A13545" t="s">
        <v>13485</v>
      </c>
      <c r="B13545" t="s">
        <v>36725</v>
      </c>
      <c r="I13545" t="s">
        <v>4</v>
      </c>
      <c r="J13545">
        <v>4.37</v>
      </c>
    </row>
    <row r="13546" spans="1:10" x14ac:dyDescent="0.2">
      <c r="A13546" t="s">
        <v>13486</v>
      </c>
      <c r="B13546" t="s">
        <v>36725</v>
      </c>
      <c r="I13546" t="s">
        <v>4</v>
      </c>
      <c r="J13546">
        <v>4.0599999999999996</v>
      </c>
    </row>
    <row r="13547" spans="1:10" x14ac:dyDescent="0.2">
      <c r="A13547" t="s">
        <v>13487</v>
      </c>
      <c r="B13547" t="s">
        <v>36726</v>
      </c>
      <c r="I13547" t="s">
        <v>4</v>
      </c>
      <c r="J13547">
        <v>5.81</v>
      </c>
    </row>
    <row r="13548" spans="1:10" x14ac:dyDescent="0.2">
      <c r="A13548" t="s">
        <v>13488</v>
      </c>
      <c r="B13548" t="s">
        <v>36726</v>
      </c>
      <c r="I13548" t="s">
        <v>4</v>
      </c>
      <c r="J13548">
        <v>5.43</v>
      </c>
    </row>
    <row r="13549" spans="1:10" x14ac:dyDescent="0.2">
      <c r="A13549" t="s">
        <v>13489</v>
      </c>
      <c r="B13549" t="s">
        <v>36727</v>
      </c>
      <c r="I13549" t="s">
        <v>4</v>
      </c>
      <c r="J13549">
        <v>7.52</v>
      </c>
    </row>
    <row r="13550" spans="1:10" x14ac:dyDescent="0.2">
      <c r="A13550" t="s">
        <v>13490</v>
      </c>
      <c r="B13550" t="s">
        <v>36727</v>
      </c>
      <c r="I13550" t="s">
        <v>4</v>
      </c>
      <c r="J13550">
        <v>7.08</v>
      </c>
    </row>
    <row r="13551" spans="1:10" x14ac:dyDescent="0.2">
      <c r="A13551" t="s">
        <v>13491</v>
      </c>
      <c r="B13551" t="s">
        <v>36728</v>
      </c>
      <c r="I13551" t="s">
        <v>4</v>
      </c>
      <c r="J13551">
        <v>10.17</v>
      </c>
    </row>
    <row r="13552" spans="1:10" x14ac:dyDescent="0.2">
      <c r="A13552" t="s">
        <v>13492</v>
      </c>
      <c r="B13552" t="s">
        <v>36728</v>
      </c>
      <c r="I13552" t="s">
        <v>4</v>
      </c>
      <c r="J13552">
        <v>9.66</v>
      </c>
    </row>
    <row r="13553" spans="1:10" x14ac:dyDescent="0.2">
      <c r="A13553" t="s">
        <v>13493</v>
      </c>
      <c r="B13553" t="s">
        <v>36729</v>
      </c>
      <c r="I13553" t="s">
        <v>4</v>
      </c>
      <c r="J13553">
        <v>14.66</v>
      </c>
    </row>
    <row r="13554" spans="1:10" x14ac:dyDescent="0.2">
      <c r="A13554" t="s">
        <v>13494</v>
      </c>
      <c r="B13554" t="s">
        <v>36729</v>
      </c>
      <c r="I13554" t="s">
        <v>4</v>
      </c>
      <c r="J13554">
        <v>14.09</v>
      </c>
    </row>
    <row r="13555" spans="1:10" x14ac:dyDescent="0.2">
      <c r="A13555" t="s">
        <v>13495</v>
      </c>
      <c r="B13555" t="s">
        <v>36730</v>
      </c>
      <c r="I13555" t="s">
        <v>4</v>
      </c>
      <c r="J13555">
        <v>19.649999999999999</v>
      </c>
    </row>
    <row r="13556" spans="1:10" x14ac:dyDescent="0.2">
      <c r="A13556" t="s">
        <v>13496</v>
      </c>
      <c r="B13556" t="s">
        <v>36730</v>
      </c>
      <c r="I13556" t="s">
        <v>4</v>
      </c>
      <c r="J13556">
        <v>19.02</v>
      </c>
    </row>
    <row r="13557" spans="1:10" x14ac:dyDescent="0.2">
      <c r="A13557" t="s">
        <v>13497</v>
      </c>
      <c r="B13557" t="s">
        <v>36731</v>
      </c>
      <c r="I13557" t="s">
        <v>4</v>
      </c>
      <c r="J13557">
        <v>29.43</v>
      </c>
    </row>
    <row r="13558" spans="1:10" x14ac:dyDescent="0.2">
      <c r="A13558" t="s">
        <v>13498</v>
      </c>
      <c r="B13558" t="s">
        <v>36731</v>
      </c>
      <c r="I13558" t="s">
        <v>4</v>
      </c>
      <c r="J13558">
        <v>28.48</v>
      </c>
    </row>
    <row r="13559" spans="1:10" x14ac:dyDescent="0.2">
      <c r="A13559" t="s">
        <v>13499</v>
      </c>
      <c r="B13559" t="s">
        <v>36732</v>
      </c>
      <c r="I13559" t="s">
        <v>4</v>
      </c>
      <c r="J13559">
        <v>41.1</v>
      </c>
    </row>
    <row r="13560" spans="1:10" x14ac:dyDescent="0.2">
      <c r="A13560" t="s">
        <v>13500</v>
      </c>
      <c r="B13560" t="s">
        <v>36732</v>
      </c>
      <c r="I13560" t="s">
        <v>4</v>
      </c>
      <c r="J13560">
        <v>39.840000000000003</v>
      </c>
    </row>
    <row r="13561" spans="1:10" x14ac:dyDescent="0.2">
      <c r="A13561" t="s">
        <v>13501</v>
      </c>
      <c r="B13561" t="s">
        <v>36733</v>
      </c>
      <c r="I13561" t="s">
        <v>4</v>
      </c>
      <c r="J13561">
        <v>55.88</v>
      </c>
    </row>
    <row r="13562" spans="1:10" x14ac:dyDescent="0.2">
      <c r="A13562" t="s">
        <v>13502</v>
      </c>
      <c r="B13562" t="s">
        <v>36733</v>
      </c>
      <c r="I13562" t="s">
        <v>4</v>
      </c>
      <c r="J13562">
        <v>54.29</v>
      </c>
    </row>
    <row r="13563" spans="1:10" x14ac:dyDescent="0.2">
      <c r="A13563" t="s">
        <v>13503</v>
      </c>
      <c r="B13563" t="s">
        <v>36734</v>
      </c>
      <c r="I13563" t="s">
        <v>4</v>
      </c>
      <c r="J13563">
        <v>72.62</v>
      </c>
    </row>
    <row r="13564" spans="1:10" x14ac:dyDescent="0.2">
      <c r="A13564" t="s">
        <v>13504</v>
      </c>
      <c r="B13564" t="s">
        <v>36734</v>
      </c>
      <c r="I13564" t="s">
        <v>4</v>
      </c>
      <c r="J13564">
        <v>70.72</v>
      </c>
    </row>
    <row r="13565" spans="1:10" x14ac:dyDescent="0.2">
      <c r="A13565" t="s">
        <v>13505</v>
      </c>
      <c r="B13565" t="s">
        <v>36735</v>
      </c>
      <c r="I13565" t="s">
        <v>4</v>
      </c>
      <c r="J13565">
        <v>93.04</v>
      </c>
    </row>
    <row r="13566" spans="1:10" x14ac:dyDescent="0.2">
      <c r="A13566" t="s">
        <v>13506</v>
      </c>
      <c r="B13566" t="s">
        <v>36735</v>
      </c>
      <c r="I13566" t="s">
        <v>4</v>
      </c>
      <c r="J13566">
        <v>90.82</v>
      </c>
    </row>
    <row r="13567" spans="1:10" x14ac:dyDescent="0.2">
      <c r="A13567" t="s">
        <v>13507</v>
      </c>
      <c r="B13567" t="s">
        <v>36736</v>
      </c>
      <c r="I13567" t="s">
        <v>4</v>
      </c>
      <c r="J13567">
        <v>112.42</v>
      </c>
    </row>
    <row r="13568" spans="1:10" x14ac:dyDescent="0.2">
      <c r="A13568" t="s">
        <v>13508</v>
      </c>
      <c r="B13568" t="s">
        <v>36736</v>
      </c>
      <c r="I13568" t="s">
        <v>4</v>
      </c>
      <c r="J13568">
        <v>109.89</v>
      </c>
    </row>
    <row r="13569" spans="1:10" x14ac:dyDescent="0.2">
      <c r="A13569" t="s">
        <v>13509</v>
      </c>
      <c r="B13569" t="s">
        <v>36737</v>
      </c>
      <c r="I13569" t="s">
        <v>4</v>
      </c>
      <c r="J13569">
        <v>135.65</v>
      </c>
    </row>
    <row r="13570" spans="1:10" x14ac:dyDescent="0.2">
      <c r="A13570" t="s">
        <v>13510</v>
      </c>
      <c r="B13570" t="s">
        <v>36737</v>
      </c>
      <c r="I13570" t="s">
        <v>4</v>
      </c>
      <c r="J13570">
        <v>132.80000000000001</v>
      </c>
    </row>
    <row r="13571" spans="1:10" x14ac:dyDescent="0.2">
      <c r="A13571" t="s">
        <v>13511</v>
      </c>
      <c r="B13571" t="s">
        <v>36738</v>
      </c>
      <c r="I13571" t="s">
        <v>4</v>
      </c>
      <c r="J13571">
        <v>173.78</v>
      </c>
    </row>
    <row r="13572" spans="1:10" x14ac:dyDescent="0.2">
      <c r="A13572" t="s">
        <v>13512</v>
      </c>
      <c r="B13572" t="s">
        <v>36738</v>
      </c>
      <c r="I13572" t="s">
        <v>4</v>
      </c>
      <c r="J13572">
        <v>170.61</v>
      </c>
    </row>
    <row r="13573" spans="1:10" x14ac:dyDescent="0.2">
      <c r="A13573" t="s">
        <v>13513</v>
      </c>
      <c r="B13573" t="s">
        <v>36739</v>
      </c>
      <c r="I13573" t="s">
        <v>4</v>
      </c>
      <c r="J13573">
        <v>3.09</v>
      </c>
    </row>
    <row r="13574" spans="1:10" x14ac:dyDescent="0.2">
      <c r="A13574" t="s">
        <v>13514</v>
      </c>
      <c r="B13574" t="s">
        <v>36739</v>
      </c>
      <c r="I13574" t="s">
        <v>4</v>
      </c>
      <c r="J13574">
        <v>2.84</v>
      </c>
    </row>
    <row r="13575" spans="1:10" x14ac:dyDescent="0.2">
      <c r="A13575" t="s">
        <v>13515</v>
      </c>
      <c r="B13575" t="s">
        <v>36740</v>
      </c>
      <c r="I13575" t="s">
        <v>4</v>
      </c>
      <c r="J13575">
        <v>4.1900000000000004</v>
      </c>
    </row>
    <row r="13576" spans="1:10" x14ac:dyDescent="0.2">
      <c r="A13576" t="s">
        <v>13516</v>
      </c>
      <c r="B13576" t="s">
        <v>36740</v>
      </c>
      <c r="I13576" t="s">
        <v>4</v>
      </c>
      <c r="J13576">
        <v>3.87</v>
      </c>
    </row>
    <row r="13577" spans="1:10" x14ac:dyDescent="0.2">
      <c r="A13577" t="s">
        <v>13517</v>
      </c>
      <c r="B13577" t="s">
        <v>36741</v>
      </c>
      <c r="I13577" t="s">
        <v>4</v>
      </c>
      <c r="J13577">
        <v>5.59</v>
      </c>
    </row>
    <row r="13578" spans="1:10" x14ac:dyDescent="0.2">
      <c r="A13578" t="s">
        <v>13518</v>
      </c>
      <c r="B13578" t="s">
        <v>36741</v>
      </c>
      <c r="I13578" t="s">
        <v>4</v>
      </c>
      <c r="J13578">
        <v>5.2</v>
      </c>
    </row>
    <row r="13579" spans="1:10" x14ac:dyDescent="0.2">
      <c r="A13579" t="s">
        <v>13519</v>
      </c>
      <c r="B13579" t="s">
        <v>36742</v>
      </c>
      <c r="I13579" t="s">
        <v>4</v>
      </c>
      <c r="J13579">
        <v>7.26</v>
      </c>
    </row>
    <row r="13580" spans="1:10" x14ac:dyDescent="0.2">
      <c r="A13580" t="s">
        <v>13520</v>
      </c>
      <c r="B13580" t="s">
        <v>36742</v>
      </c>
      <c r="I13580" t="s">
        <v>4</v>
      </c>
      <c r="J13580">
        <v>6.82</v>
      </c>
    </row>
    <row r="13581" spans="1:10" x14ac:dyDescent="0.2">
      <c r="A13581" t="s">
        <v>13521</v>
      </c>
      <c r="B13581" t="s">
        <v>36743</v>
      </c>
      <c r="I13581" t="s">
        <v>4</v>
      </c>
      <c r="J13581">
        <v>10.220000000000001</v>
      </c>
    </row>
    <row r="13582" spans="1:10" x14ac:dyDescent="0.2">
      <c r="A13582" t="s">
        <v>13522</v>
      </c>
      <c r="B13582" t="s">
        <v>36743</v>
      </c>
      <c r="I13582" t="s">
        <v>4</v>
      </c>
      <c r="J13582">
        <v>9.7100000000000009</v>
      </c>
    </row>
    <row r="13583" spans="1:10" x14ac:dyDescent="0.2">
      <c r="A13583" t="s">
        <v>13523</v>
      </c>
      <c r="B13583" t="s">
        <v>36744</v>
      </c>
      <c r="I13583" t="s">
        <v>4</v>
      </c>
      <c r="J13583">
        <v>14.15</v>
      </c>
    </row>
    <row r="13584" spans="1:10" x14ac:dyDescent="0.2">
      <c r="A13584" t="s">
        <v>13524</v>
      </c>
      <c r="B13584" t="s">
        <v>36744</v>
      </c>
      <c r="I13584" t="s">
        <v>4</v>
      </c>
      <c r="J13584">
        <v>13.58</v>
      </c>
    </row>
    <row r="13585" spans="1:10" x14ac:dyDescent="0.2">
      <c r="A13585" t="s">
        <v>13525</v>
      </c>
      <c r="B13585" t="s">
        <v>36745</v>
      </c>
      <c r="I13585" t="s">
        <v>4</v>
      </c>
      <c r="J13585">
        <v>19.7</v>
      </c>
    </row>
    <row r="13586" spans="1:10" x14ac:dyDescent="0.2">
      <c r="A13586" t="s">
        <v>13526</v>
      </c>
      <c r="B13586" t="s">
        <v>36745</v>
      </c>
      <c r="I13586" t="s">
        <v>4</v>
      </c>
      <c r="J13586">
        <v>19.07</v>
      </c>
    </row>
    <row r="13587" spans="1:10" x14ac:dyDescent="0.2">
      <c r="A13587" t="s">
        <v>13527</v>
      </c>
      <c r="B13587" t="s">
        <v>36746</v>
      </c>
      <c r="I13587" t="s">
        <v>4</v>
      </c>
      <c r="J13587">
        <v>28.57</v>
      </c>
    </row>
    <row r="13588" spans="1:10" x14ac:dyDescent="0.2">
      <c r="A13588" t="s">
        <v>13528</v>
      </c>
      <c r="B13588" t="s">
        <v>36746</v>
      </c>
      <c r="I13588" t="s">
        <v>4</v>
      </c>
      <c r="J13588">
        <v>27.62</v>
      </c>
    </row>
    <row r="13589" spans="1:10" x14ac:dyDescent="0.2">
      <c r="A13589" t="s">
        <v>13529</v>
      </c>
      <c r="B13589" t="s">
        <v>36747</v>
      </c>
      <c r="I13589" t="s">
        <v>4</v>
      </c>
      <c r="J13589">
        <v>39.96</v>
      </c>
    </row>
    <row r="13590" spans="1:10" x14ac:dyDescent="0.2">
      <c r="A13590" t="s">
        <v>13530</v>
      </c>
      <c r="B13590" t="s">
        <v>36747</v>
      </c>
      <c r="I13590" t="s">
        <v>4</v>
      </c>
      <c r="J13590">
        <v>38.69</v>
      </c>
    </row>
    <row r="13591" spans="1:10" x14ac:dyDescent="0.2">
      <c r="A13591" t="s">
        <v>13531</v>
      </c>
      <c r="B13591" t="s">
        <v>36748</v>
      </c>
      <c r="I13591" t="s">
        <v>4</v>
      </c>
      <c r="J13591">
        <v>54.86</v>
      </c>
    </row>
    <row r="13592" spans="1:10" x14ac:dyDescent="0.2">
      <c r="A13592" t="s">
        <v>13532</v>
      </c>
      <c r="B13592" t="s">
        <v>36748</v>
      </c>
      <c r="I13592" t="s">
        <v>4</v>
      </c>
      <c r="J13592">
        <v>53.28</v>
      </c>
    </row>
    <row r="13593" spans="1:10" x14ac:dyDescent="0.2">
      <c r="A13593" t="s">
        <v>13533</v>
      </c>
      <c r="B13593" t="s">
        <v>36749</v>
      </c>
      <c r="I13593" t="s">
        <v>4</v>
      </c>
      <c r="J13593">
        <v>71.17</v>
      </c>
    </row>
    <row r="13594" spans="1:10" x14ac:dyDescent="0.2">
      <c r="A13594" t="s">
        <v>13534</v>
      </c>
      <c r="B13594" t="s">
        <v>36749</v>
      </c>
      <c r="I13594" t="s">
        <v>4</v>
      </c>
      <c r="J13594">
        <v>69.27</v>
      </c>
    </row>
    <row r="13595" spans="1:10" x14ac:dyDescent="0.2">
      <c r="A13595" t="s">
        <v>13535</v>
      </c>
      <c r="B13595" t="s">
        <v>36750</v>
      </c>
      <c r="I13595" t="s">
        <v>4</v>
      </c>
      <c r="J13595">
        <v>88.68</v>
      </c>
    </row>
    <row r="13596" spans="1:10" x14ac:dyDescent="0.2">
      <c r="A13596" t="s">
        <v>13536</v>
      </c>
      <c r="B13596" t="s">
        <v>36750</v>
      </c>
      <c r="I13596" t="s">
        <v>4</v>
      </c>
      <c r="J13596">
        <v>86.46</v>
      </c>
    </row>
    <row r="13597" spans="1:10" x14ac:dyDescent="0.2">
      <c r="A13597" t="s">
        <v>13537</v>
      </c>
      <c r="B13597" t="s">
        <v>36751</v>
      </c>
      <c r="I13597" t="s">
        <v>4</v>
      </c>
      <c r="J13597">
        <v>107.35</v>
      </c>
    </row>
    <row r="13598" spans="1:10" x14ac:dyDescent="0.2">
      <c r="A13598" t="s">
        <v>13538</v>
      </c>
      <c r="B13598" t="s">
        <v>36751</v>
      </c>
      <c r="I13598" t="s">
        <v>4</v>
      </c>
      <c r="J13598">
        <v>104.81</v>
      </c>
    </row>
    <row r="13599" spans="1:10" x14ac:dyDescent="0.2">
      <c r="A13599" t="s">
        <v>13539</v>
      </c>
      <c r="B13599" t="s">
        <v>36752</v>
      </c>
      <c r="I13599" t="s">
        <v>4</v>
      </c>
      <c r="J13599">
        <v>129.72</v>
      </c>
    </row>
    <row r="13600" spans="1:10" x14ac:dyDescent="0.2">
      <c r="A13600" t="s">
        <v>13540</v>
      </c>
      <c r="B13600" t="s">
        <v>36752</v>
      </c>
      <c r="I13600" t="s">
        <v>4</v>
      </c>
      <c r="J13600">
        <v>126.87</v>
      </c>
    </row>
    <row r="13601" spans="1:10" x14ac:dyDescent="0.2">
      <c r="A13601" t="s">
        <v>13541</v>
      </c>
      <c r="B13601" t="s">
        <v>36753</v>
      </c>
      <c r="I13601" t="s">
        <v>4</v>
      </c>
      <c r="J13601">
        <v>165.85</v>
      </c>
    </row>
    <row r="13602" spans="1:10" x14ac:dyDescent="0.2">
      <c r="A13602" t="s">
        <v>13542</v>
      </c>
      <c r="B13602" t="s">
        <v>36753</v>
      </c>
      <c r="I13602" t="s">
        <v>4</v>
      </c>
      <c r="J13602">
        <v>162.69</v>
      </c>
    </row>
    <row r="13603" spans="1:10" x14ac:dyDescent="0.2">
      <c r="A13603" t="s">
        <v>13543</v>
      </c>
      <c r="B13603" t="s">
        <v>36754</v>
      </c>
      <c r="I13603" t="s">
        <v>4</v>
      </c>
      <c r="J13603">
        <v>206.65</v>
      </c>
    </row>
    <row r="13604" spans="1:10" x14ac:dyDescent="0.2">
      <c r="A13604" t="s">
        <v>13544</v>
      </c>
      <c r="B13604" t="s">
        <v>36754</v>
      </c>
      <c r="I13604" t="s">
        <v>4</v>
      </c>
      <c r="J13604">
        <v>203.16</v>
      </c>
    </row>
    <row r="13605" spans="1:10" x14ac:dyDescent="0.2">
      <c r="A13605" t="s">
        <v>13545</v>
      </c>
      <c r="B13605" t="s">
        <v>36755</v>
      </c>
      <c r="I13605" t="s">
        <v>4</v>
      </c>
      <c r="J13605">
        <v>4.3</v>
      </c>
    </row>
    <row r="13606" spans="1:10" x14ac:dyDescent="0.2">
      <c r="A13606" t="s">
        <v>13546</v>
      </c>
      <c r="B13606" t="s">
        <v>36755</v>
      </c>
      <c r="I13606" t="s">
        <v>4</v>
      </c>
      <c r="J13606">
        <v>3.98</v>
      </c>
    </row>
    <row r="13607" spans="1:10" x14ac:dyDescent="0.2">
      <c r="A13607" t="s">
        <v>13547</v>
      </c>
      <c r="B13607" t="s">
        <v>36756</v>
      </c>
      <c r="I13607" t="s">
        <v>4</v>
      </c>
      <c r="J13607">
        <v>5.97</v>
      </c>
    </row>
    <row r="13608" spans="1:10" x14ac:dyDescent="0.2">
      <c r="A13608" t="s">
        <v>13548</v>
      </c>
      <c r="B13608" t="s">
        <v>36756</v>
      </c>
      <c r="I13608" t="s">
        <v>4</v>
      </c>
      <c r="J13608">
        <v>5.59</v>
      </c>
    </row>
    <row r="13609" spans="1:10" x14ac:dyDescent="0.2">
      <c r="A13609" t="s">
        <v>13549</v>
      </c>
      <c r="B13609" t="s">
        <v>36757</v>
      </c>
      <c r="I13609" t="s">
        <v>4</v>
      </c>
      <c r="J13609">
        <v>9.14</v>
      </c>
    </row>
    <row r="13610" spans="1:10" x14ac:dyDescent="0.2">
      <c r="A13610" t="s">
        <v>13550</v>
      </c>
      <c r="B13610" t="s">
        <v>36757</v>
      </c>
      <c r="I13610" t="s">
        <v>4</v>
      </c>
      <c r="J13610">
        <v>8.57</v>
      </c>
    </row>
    <row r="13611" spans="1:10" x14ac:dyDescent="0.2">
      <c r="A13611" t="s">
        <v>13551</v>
      </c>
      <c r="B13611" t="s">
        <v>36758</v>
      </c>
      <c r="I13611" t="s">
        <v>4</v>
      </c>
      <c r="J13611">
        <v>3.63</v>
      </c>
    </row>
    <row r="13612" spans="1:10" x14ac:dyDescent="0.2">
      <c r="A13612" t="s">
        <v>13552</v>
      </c>
      <c r="B13612" t="s">
        <v>36758</v>
      </c>
      <c r="I13612" t="s">
        <v>4</v>
      </c>
      <c r="J13612">
        <v>3.32</v>
      </c>
    </row>
    <row r="13613" spans="1:10" x14ac:dyDescent="0.2">
      <c r="A13613" t="s">
        <v>13553</v>
      </c>
      <c r="B13613" t="s">
        <v>36759</v>
      </c>
      <c r="I13613" t="s">
        <v>4</v>
      </c>
      <c r="J13613">
        <v>4.6100000000000003</v>
      </c>
    </row>
    <row r="13614" spans="1:10" x14ac:dyDescent="0.2">
      <c r="A13614" t="s">
        <v>13554</v>
      </c>
      <c r="B13614" t="s">
        <v>36759</v>
      </c>
      <c r="I13614" t="s">
        <v>4</v>
      </c>
      <c r="J13614">
        <v>4.3</v>
      </c>
    </row>
    <row r="13615" spans="1:10" x14ac:dyDescent="0.2">
      <c r="A13615" t="s">
        <v>13555</v>
      </c>
      <c r="B13615" t="s">
        <v>36760</v>
      </c>
      <c r="I13615" t="s">
        <v>4</v>
      </c>
      <c r="J13615">
        <v>43.5</v>
      </c>
    </row>
    <row r="13616" spans="1:10" x14ac:dyDescent="0.2">
      <c r="A13616" t="s">
        <v>13556</v>
      </c>
      <c r="B13616" t="s">
        <v>36760</v>
      </c>
      <c r="I13616" t="s">
        <v>4</v>
      </c>
      <c r="J13616">
        <v>42.87</v>
      </c>
    </row>
    <row r="13617" spans="1:10" x14ac:dyDescent="0.2">
      <c r="A13617" t="s">
        <v>13557</v>
      </c>
      <c r="B13617" t="s">
        <v>36761</v>
      </c>
      <c r="I13617" t="s">
        <v>4</v>
      </c>
      <c r="J13617">
        <v>54.54</v>
      </c>
    </row>
    <row r="13618" spans="1:10" x14ac:dyDescent="0.2">
      <c r="A13618" t="s">
        <v>13558</v>
      </c>
      <c r="B13618" t="s">
        <v>36761</v>
      </c>
      <c r="I13618" t="s">
        <v>4</v>
      </c>
      <c r="J13618">
        <v>53.59</v>
      </c>
    </row>
    <row r="13619" spans="1:10" x14ac:dyDescent="0.2">
      <c r="A13619" t="s">
        <v>13559</v>
      </c>
      <c r="B13619" t="s">
        <v>36762</v>
      </c>
      <c r="I13619" t="s">
        <v>4</v>
      </c>
      <c r="J13619">
        <v>67.84</v>
      </c>
    </row>
    <row r="13620" spans="1:10" x14ac:dyDescent="0.2">
      <c r="A13620" t="s">
        <v>13560</v>
      </c>
      <c r="B13620" t="s">
        <v>36762</v>
      </c>
      <c r="I13620" t="s">
        <v>4</v>
      </c>
      <c r="J13620">
        <v>66.569999999999993</v>
      </c>
    </row>
    <row r="13621" spans="1:10" x14ac:dyDescent="0.2">
      <c r="A13621" t="s">
        <v>24899</v>
      </c>
      <c r="B13621" t="s">
        <v>36763</v>
      </c>
      <c r="I13621" t="s">
        <v>4</v>
      </c>
      <c r="J13621">
        <v>89.06</v>
      </c>
    </row>
    <row r="13622" spans="1:10" x14ac:dyDescent="0.2">
      <c r="A13622" t="s">
        <v>24900</v>
      </c>
      <c r="B13622" t="s">
        <v>36763</v>
      </c>
      <c r="I13622" t="s">
        <v>4</v>
      </c>
      <c r="J13622">
        <v>87.47</v>
      </c>
    </row>
    <row r="13623" spans="1:10" x14ac:dyDescent="0.2">
      <c r="A13623" t="s">
        <v>13561</v>
      </c>
      <c r="B13623" t="s">
        <v>36764</v>
      </c>
      <c r="I13623" t="s">
        <v>4</v>
      </c>
      <c r="J13623">
        <v>28.85</v>
      </c>
    </row>
    <row r="13624" spans="1:10" x14ac:dyDescent="0.2">
      <c r="A13624" t="s">
        <v>13562</v>
      </c>
      <c r="B13624" t="s">
        <v>36764</v>
      </c>
      <c r="I13624" t="s">
        <v>4</v>
      </c>
      <c r="J13624">
        <v>27.25</v>
      </c>
    </row>
    <row r="13625" spans="1:10" x14ac:dyDescent="0.2">
      <c r="A13625" t="s">
        <v>13563</v>
      </c>
      <c r="B13625" t="s">
        <v>36765</v>
      </c>
      <c r="I13625" t="s">
        <v>4</v>
      </c>
      <c r="J13625">
        <v>34.49</v>
      </c>
    </row>
    <row r="13626" spans="1:10" x14ac:dyDescent="0.2">
      <c r="A13626" t="s">
        <v>13564</v>
      </c>
      <c r="B13626" t="s">
        <v>36765</v>
      </c>
      <c r="I13626" t="s">
        <v>4</v>
      </c>
      <c r="J13626">
        <v>32.57</v>
      </c>
    </row>
    <row r="13627" spans="1:10" x14ac:dyDescent="0.2">
      <c r="A13627" t="s">
        <v>13565</v>
      </c>
      <c r="B13627" t="s">
        <v>36766</v>
      </c>
      <c r="I13627" t="s">
        <v>4</v>
      </c>
      <c r="J13627">
        <v>39.28</v>
      </c>
    </row>
    <row r="13628" spans="1:10" x14ac:dyDescent="0.2">
      <c r="A13628" t="s">
        <v>13566</v>
      </c>
      <c r="B13628" t="s">
        <v>36766</v>
      </c>
      <c r="I13628" t="s">
        <v>4</v>
      </c>
      <c r="J13628">
        <v>37.36</v>
      </c>
    </row>
    <row r="13629" spans="1:10" x14ac:dyDescent="0.2">
      <c r="A13629" t="s">
        <v>13567</v>
      </c>
      <c r="B13629" t="s">
        <v>36767</v>
      </c>
      <c r="I13629" t="s">
        <v>4</v>
      </c>
      <c r="J13629">
        <v>44.61</v>
      </c>
    </row>
    <row r="13630" spans="1:10" x14ac:dyDescent="0.2">
      <c r="A13630" t="s">
        <v>13568</v>
      </c>
      <c r="B13630" t="s">
        <v>36767</v>
      </c>
      <c r="I13630" t="s">
        <v>4</v>
      </c>
      <c r="J13630">
        <v>42.69</v>
      </c>
    </row>
    <row r="13631" spans="1:10" x14ac:dyDescent="0.2">
      <c r="A13631" t="s">
        <v>13569</v>
      </c>
      <c r="B13631" t="s">
        <v>36768</v>
      </c>
      <c r="I13631" t="s">
        <v>4</v>
      </c>
      <c r="J13631">
        <v>0.91</v>
      </c>
    </row>
    <row r="13632" spans="1:10" x14ac:dyDescent="0.2">
      <c r="A13632" t="s">
        <v>13570</v>
      </c>
      <c r="B13632" t="s">
        <v>36768</v>
      </c>
      <c r="I13632" t="s">
        <v>4</v>
      </c>
      <c r="J13632">
        <v>0.86</v>
      </c>
    </row>
    <row r="13633" spans="1:10" x14ac:dyDescent="0.2">
      <c r="A13633" t="s">
        <v>13571</v>
      </c>
      <c r="B13633" t="s">
        <v>36769</v>
      </c>
      <c r="I13633" t="s">
        <v>4</v>
      </c>
      <c r="J13633">
        <v>1.26</v>
      </c>
    </row>
    <row r="13634" spans="1:10" x14ac:dyDescent="0.2">
      <c r="A13634" t="s">
        <v>13572</v>
      </c>
      <c r="B13634" t="s">
        <v>36769</v>
      </c>
      <c r="I13634" t="s">
        <v>4</v>
      </c>
      <c r="J13634">
        <v>1.2</v>
      </c>
    </row>
    <row r="13635" spans="1:10" x14ac:dyDescent="0.2">
      <c r="A13635" t="s">
        <v>13573</v>
      </c>
      <c r="B13635" t="s">
        <v>36770</v>
      </c>
      <c r="I13635" t="s">
        <v>4</v>
      </c>
      <c r="J13635">
        <v>1.85</v>
      </c>
    </row>
    <row r="13636" spans="1:10" x14ac:dyDescent="0.2">
      <c r="A13636" t="s">
        <v>13574</v>
      </c>
      <c r="B13636" t="s">
        <v>36770</v>
      </c>
      <c r="I13636" t="s">
        <v>4</v>
      </c>
      <c r="J13636">
        <v>1.78</v>
      </c>
    </row>
    <row r="13637" spans="1:10" x14ac:dyDescent="0.2">
      <c r="A13637" t="s">
        <v>13575</v>
      </c>
      <c r="B13637" t="s">
        <v>36771</v>
      </c>
      <c r="I13637" t="s">
        <v>4</v>
      </c>
      <c r="J13637">
        <v>2.77</v>
      </c>
    </row>
    <row r="13638" spans="1:10" x14ac:dyDescent="0.2">
      <c r="A13638" t="s">
        <v>13576</v>
      </c>
      <c r="B13638" t="s">
        <v>36771</v>
      </c>
      <c r="I13638" t="s">
        <v>4</v>
      </c>
      <c r="J13638">
        <v>2.69</v>
      </c>
    </row>
    <row r="13639" spans="1:10" x14ac:dyDescent="0.2">
      <c r="A13639" t="s">
        <v>13577</v>
      </c>
      <c r="B13639" t="s">
        <v>36772</v>
      </c>
      <c r="I13639" t="s">
        <v>4</v>
      </c>
      <c r="J13639">
        <v>4.24</v>
      </c>
    </row>
    <row r="13640" spans="1:10" x14ac:dyDescent="0.2">
      <c r="A13640" t="s">
        <v>13578</v>
      </c>
      <c r="B13640" t="s">
        <v>36772</v>
      </c>
      <c r="I13640" t="s">
        <v>4</v>
      </c>
      <c r="J13640">
        <v>4.1100000000000003</v>
      </c>
    </row>
    <row r="13641" spans="1:10" x14ac:dyDescent="0.2">
      <c r="A13641" t="s">
        <v>13579</v>
      </c>
      <c r="B13641" t="s">
        <v>36773</v>
      </c>
      <c r="I13641" t="s">
        <v>4</v>
      </c>
      <c r="J13641">
        <v>6.5</v>
      </c>
    </row>
    <row r="13642" spans="1:10" x14ac:dyDescent="0.2">
      <c r="A13642" t="s">
        <v>13580</v>
      </c>
      <c r="B13642" t="s">
        <v>36773</v>
      </c>
      <c r="I13642" t="s">
        <v>4</v>
      </c>
      <c r="J13642">
        <v>6.33</v>
      </c>
    </row>
    <row r="13643" spans="1:10" x14ac:dyDescent="0.2">
      <c r="A13643" t="s">
        <v>13581</v>
      </c>
      <c r="B13643" t="s">
        <v>36774</v>
      </c>
      <c r="I13643" t="s">
        <v>4</v>
      </c>
      <c r="J13643">
        <v>10.4</v>
      </c>
    </row>
    <row r="13644" spans="1:10" x14ac:dyDescent="0.2">
      <c r="A13644" t="s">
        <v>13582</v>
      </c>
      <c r="B13644" t="s">
        <v>36774</v>
      </c>
      <c r="I13644" t="s">
        <v>4</v>
      </c>
      <c r="J13644">
        <v>10.14</v>
      </c>
    </row>
    <row r="13645" spans="1:10" x14ac:dyDescent="0.2">
      <c r="A13645" t="s">
        <v>13583</v>
      </c>
      <c r="B13645" t="s">
        <v>36775</v>
      </c>
      <c r="I13645" t="s">
        <v>4</v>
      </c>
      <c r="J13645">
        <v>17.100000000000001</v>
      </c>
    </row>
    <row r="13646" spans="1:10" x14ac:dyDescent="0.2">
      <c r="A13646" t="s">
        <v>13584</v>
      </c>
      <c r="B13646" t="s">
        <v>36775</v>
      </c>
      <c r="I13646" t="s">
        <v>4</v>
      </c>
      <c r="J13646">
        <v>16.600000000000001</v>
      </c>
    </row>
    <row r="13647" spans="1:10" x14ac:dyDescent="0.2">
      <c r="A13647" t="s">
        <v>13585</v>
      </c>
      <c r="B13647" t="s">
        <v>36776</v>
      </c>
      <c r="I13647" t="s">
        <v>4</v>
      </c>
      <c r="J13647">
        <v>22.43</v>
      </c>
    </row>
    <row r="13648" spans="1:10" x14ac:dyDescent="0.2">
      <c r="A13648" t="s">
        <v>13586</v>
      </c>
      <c r="B13648" t="s">
        <v>36776</v>
      </c>
      <c r="I13648" t="s">
        <v>4</v>
      </c>
      <c r="J13648">
        <v>21.92</v>
      </c>
    </row>
    <row r="13649" spans="1:10" x14ac:dyDescent="0.2">
      <c r="A13649" t="s">
        <v>13587</v>
      </c>
      <c r="B13649" t="s">
        <v>36777</v>
      </c>
      <c r="I13649" t="s">
        <v>4</v>
      </c>
      <c r="J13649">
        <v>31.45</v>
      </c>
    </row>
    <row r="13650" spans="1:10" x14ac:dyDescent="0.2">
      <c r="A13650" t="s">
        <v>13588</v>
      </c>
      <c r="B13650" t="s">
        <v>36777</v>
      </c>
      <c r="I13650" t="s">
        <v>4</v>
      </c>
      <c r="J13650">
        <v>30.81</v>
      </c>
    </row>
    <row r="13651" spans="1:10" x14ac:dyDescent="0.2">
      <c r="A13651" t="s">
        <v>13589</v>
      </c>
      <c r="B13651" t="s">
        <v>36778</v>
      </c>
      <c r="I13651" t="s">
        <v>4</v>
      </c>
      <c r="J13651">
        <v>41.14</v>
      </c>
    </row>
    <row r="13652" spans="1:10" x14ac:dyDescent="0.2">
      <c r="A13652" t="s">
        <v>13590</v>
      </c>
      <c r="B13652" t="s">
        <v>36778</v>
      </c>
      <c r="I13652" t="s">
        <v>4</v>
      </c>
      <c r="J13652">
        <v>40.450000000000003</v>
      </c>
    </row>
    <row r="13653" spans="1:10" x14ac:dyDescent="0.2">
      <c r="A13653" t="s">
        <v>13591</v>
      </c>
      <c r="B13653" t="s">
        <v>36779</v>
      </c>
      <c r="I13653" t="s">
        <v>4</v>
      </c>
      <c r="J13653">
        <v>55.63</v>
      </c>
    </row>
    <row r="13654" spans="1:10" x14ac:dyDescent="0.2">
      <c r="A13654" t="s">
        <v>13592</v>
      </c>
      <c r="B13654" t="s">
        <v>36779</v>
      </c>
      <c r="I13654" t="s">
        <v>4</v>
      </c>
      <c r="J13654">
        <v>54.87</v>
      </c>
    </row>
    <row r="13655" spans="1:10" x14ac:dyDescent="0.2">
      <c r="A13655" t="s">
        <v>13593</v>
      </c>
      <c r="B13655" t="s">
        <v>36780</v>
      </c>
      <c r="I13655" t="s">
        <v>4</v>
      </c>
      <c r="J13655">
        <v>1.52</v>
      </c>
    </row>
    <row r="13656" spans="1:10" x14ac:dyDescent="0.2">
      <c r="A13656" t="s">
        <v>13594</v>
      </c>
      <c r="B13656" t="s">
        <v>36780</v>
      </c>
      <c r="I13656" t="s">
        <v>4</v>
      </c>
      <c r="J13656">
        <v>1.36</v>
      </c>
    </row>
    <row r="13657" spans="1:10" x14ac:dyDescent="0.2">
      <c r="A13657" t="s">
        <v>13595</v>
      </c>
      <c r="B13657" t="s">
        <v>36781</v>
      </c>
      <c r="I13657" t="s">
        <v>4</v>
      </c>
      <c r="J13657">
        <v>3.04</v>
      </c>
    </row>
    <row r="13658" spans="1:10" x14ac:dyDescent="0.2">
      <c r="A13658" t="s">
        <v>13596</v>
      </c>
      <c r="B13658" t="s">
        <v>36781</v>
      </c>
      <c r="I13658" t="s">
        <v>4</v>
      </c>
      <c r="J13658">
        <v>2.79</v>
      </c>
    </row>
    <row r="13659" spans="1:10" x14ac:dyDescent="0.2">
      <c r="A13659" t="s">
        <v>13597</v>
      </c>
      <c r="B13659" t="s">
        <v>36782</v>
      </c>
      <c r="I13659" t="s">
        <v>4</v>
      </c>
      <c r="J13659">
        <v>10.59</v>
      </c>
    </row>
    <row r="13660" spans="1:10" x14ac:dyDescent="0.2">
      <c r="A13660" t="s">
        <v>13598</v>
      </c>
      <c r="B13660" t="s">
        <v>36782</v>
      </c>
      <c r="I13660" t="s">
        <v>4</v>
      </c>
      <c r="J13660">
        <v>10.210000000000001</v>
      </c>
    </row>
    <row r="13661" spans="1:10" x14ac:dyDescent="0.2">
      <c r="A13661" t="s">
        <v>13599</v>
      </c>
      <c r="B13661" t="s">
        <v>36783</v>
      </c>
      <c r="I13661" t="s">
        <v>4</v>
      </c>
      <c r="J13661">
        <v>17.05</v>
      </c>
    </row>
    <row r="13662" spans="1:10" x14ac:dyDescent="0.2">
      <c r="A13662" t="s">
        <v>13600</v>
      </c>
      <c r="B13662" t="s">
        <v>36783</v>
      </c>
      <c r="I13662" t="s">
        <v>4</v>
      </c>
      <c r="J13662">
        <v>16.600000000000001</v>
      </c>
    </row>
    <row r="13663" spans="1:10" x14ac:dyDescent="0.2">
      <c r="A13663" t="s">
        <v>13601</v>
      </c>
      <c r="B13663" t="s">
        <v>36784</v>
      </c>
      <c r="I13663" t="s">
        <v>4</v>
      </c>
      <c r="J13663">
        <v>22.58</v>
      </c>
    </row>
    <row r="13664" spans="1:10" x14ac:dyDescent="0.2">
      <c r="A13664" t="s">
        <v>13602</v>
      </c>
      <c r="B13664" t="s">
        <v>36784</v>
      </c>
      <c r="I13664" t="s">
        <v>4</v>
      </c>
      <c r="J13664">
        <v>22.08</v>
      </c>
    </row>
    <row r="13665" spans="1:10" x14ac:dyDescent="0.2">
      <c r="A13665" t="s">
        <v>13603</v>
      </c>
      <c r="B13665" t="s">
        <v>36785</v>
      </c>
      <c r="I13665" t="s">
        <v>4</v>
      </c>
      <c r="J13665">
        <v>53.94</v>
      </c>
    </row>
    <row r="13666" spans="1:10" x14ac:dyDescent="0.2">
      <c r="A13666" t="s">
        <v>13604</v>
      </c>
      <c r="B13666" t="s">
        <v>36785</v>
      </c>
      <c r="I13666" t="s">
        <v>4</v>
      </c>
      <c r="J13666">
        <v>52.03</v>
      </c>
    </row>
    <row r="13667" spans="1:10" x14ac:dyDescent="0.2">
      <c r="A13667" t="s">
        <v>13605</v>
      </c>
      <c r="B13667" t="s">
        <v>36786</v>
      </c>
      <c r="I13667" t="s">
        <v>4</v>
      </c>
      <c r="J13667">
        <v>85.74</v>
      </c>
    </row>
    <row r="13668" spans="1:10" x14ac:dyDescent="0.2">
      <c r="A13668" t="s">
        <v>13606</v>
      </c>
      <c r="B13668" t="s">
        <v>36786</v>
      </c>
      <c r="I13668" t="s">
        <v>4</v>
      </c>
      <c r="J13668">
        <v>81.94</v>
      </c>
    </row>
    <row r="13669" spans="1:10" x14ac:dyDescent="0.2">
      <c r="A13669" t="s">
        <v>13607</v>
      </c>
      <c r="B13669" t="s">
        <v>36787</v>
      </c>
      <c r="I13669" t="s">
        <v>4</v>
      </c>
      <c r="J13669">
        <v>8.65</v>
      </c>
    </row>
    <row r="13670" spans="1:10" x14ac:dyDescent="0.2">
      <c r="A13670" t="s">
        <v>13608</v>
      </c>
      <c r="B13670" t="s">
        <v>36787</v>
      </c>
      <c r="I13670" t="s">
        <v>4</v>
      </c>
      <c r="J13670">
        <v>8.27</v>
      </c>
    </row>
    <row r="13671" spans="1:10" x14ac:dyDescent="0.2">
      <c r="A13671" t="s">
        <v>13609</v>
      </c>
      <c r="B13671" t="s">
        <v>36788</v>
      </c>
      <c r="I13671" t="s">
        <v>4</v>
      </c>
      <c r="J13671">
        <v>11.47</v>
      </c>
    </row>
    <row r="13672" spans="1:10" x14ac:dyDescent="0.2">
      <c r="A13672" t="s">
        <v>13610</v>
      </c>
      <c r="B13672" t="s">
        <v>36788</v>
      </c>
      <c r="I13672" t="s">
        <v>4</v>
      </c>
      <c r="J13672">
        <v>11.03</v>
      </c>
    </row>
    <row r="13673" spans="1:10" x14ac:dyDescent="0.2">
      <c r="A13673" t="s">
        <v>13611</v>
      </c>
      <c r="B13673" t="s">
        <v>36789</v>
      </c>
      <c r="I13673" t="s">
        <v>4</v>
      </c>
      <c r="J13673">
        <v>19.48</v>
      </c>
    </row>
    <row r="13674" spans="1:10" x14ac:dyDescent="0.2">
      <c r="A13674" t="s">
        <v>13612</v>
      </c>
      <c r="B13674" t="s">
        <v>36789</v>
      </c>
      <c r="I13674" t="s">
        <v>4</v>
      </c>
      <c r="J13674">
        <v>18.98</v>
      </c>
    </row>
    <row r="13675" spans="1:10" x14ac:dyDescent="0.2">
      <c r="A13675" t="s">
        <v>13613</v>
      </c>
      <c r="B13675" t="s">
        <v>36790</v>
      </c>
      <c r="I13675" t="s">
        <v>4</v>
      </c>
      <c r="J13675">
        <v>40.36</v>
      </c>
    </row>
    <row r="13676" spans="1:10" x14ac:dyDescent="0.2">
      <c r="A13676" t="s">
        <v>13614</v>
      </c>
      <c r="B13676" t="s">
        <v>36790</v>
      </c>
      <c r="I13676" t="s">
        <v>4</v>
      </c>
      <c r="J13676">
        <v>39.729999999999997</v>
      </c>
    </row>
    <row r="13677" spans="1:10" x14ac:dyDescent="0.2">
      <c r="A13677" t="s">
        <v>13615</v>
      </c>
      <c r="B13677" t="s">
        <v>36791</v>
      </c>
      <c r="I13677" t="s">
        <v>4</v>
      </c>
      <c r="J13677">
        <v>75.92</v>
      </c>
    </row>
    <row r="13678" spans="1:10" x14ac:dyDescent="0.2">
      <c r="A13678" t="s">
        <v>13616</v>
      </c>
      <c r="B13678" t="s">
        <v>36791</v>
      </c>
      <c r="I13678" t="s">
        <v>4</v>
      </c>
      <c r="J13678">
        <v>75.03</v>
      </c>
    </row>
    <row r="13679" spans="1:10" x14ac:dyDescent="0.2">
      <c r="A13679" t="s">
        <v>13617</v>
      </c>
      <c r="B13679" t="s">
        <v>36792</v>
      </c>
      <c r="I13679" t="s">
        <v>4</v>
      </c>
      <c r="J13679">
        <v>82.07</v>
      </c>
    </row>
    <row r="13680" spans="1:10" x14ac:dyDescent="0.2">
      <c r="A13680" t="s">
        <v>13618</v>
      </c>
      <c r="B13680" t="s">
        <v>36792</v>
      </c>
      <c r="I13680" t="s">
        <v>4</v>
      </c>
      <c r="J13680">
        <v>80.8</v>
      </c>
    </row>
    <row r="13681" spans="1:10" x14ac:dyDescent="0.2">
      <c r="A13681" t="s">
        <v>13619</v>
      </c>
      <c r="B13681" t="s">
        <v>36793</v>
      </c>
      <c r="I13681" t="s">
        <v>4</v>
      </c>
      <c r="J13681">
        <v>192.88</v>
      </c>
    </row>
    <row r="13682" spans="1:10" x14ac:dyDescent="0.2">
      <c r="A13682" t="s">
        <v>13620</v>
      </c>
      <c r="B13682" t="s">
        <v>36793</v>
      </c>
      <c r="I13682" t="s">
        <v>4</v>
      </c>
      <c r="J13682">
        <v>181.47</v>
      </c>
    </row>
    <row r="13683" spans="1:10" x14ac:dyDescent="0.2">
      <c r="A13683" t="s">
        <v>13621</v>
      </c>
      <c r="B13683" t="s">
        <v>36794</v>
      </c>
      <c r="I13683" t="s">
        <v>4</v>
      </c>
      <c r="J13683">
        <v>255.55</v>
      </c>
    </row>
    <row r="13684" spans="1:10" x14ac:dyDescent="0.2">
      <c r="A13684" t="s">
        <v>13622</v>
      </c>
      <c r="B13684" t="s">
        <v>36794</v>
      </c>
      <c r="I13684" t="s">
        <v>4</v>
      </c>
      <c r="J13684">
        <v>240.35</v>
      </c>
    </row>
    <row r="13685" spans="1:10" x14ac:dyDescent="0.2">
      <c r="A13685" t="s">
        <v>13623</v>
      </c>
      <c r="B13685" t="s">
        <v>36795</v>
      </c>
      <c r="I13685" t="s">
        <v>4</v>
      </c>
      <c r="J13685">
        <v>4.2</v>
      </c>
    </row>
    <row r="13686" spans="1:10" x14ac:dyDescent="0.2">
      <c r="A13686" t="s">
        <v>13624</v>
      </c>
      <c r="B13686" t="s">
        <v>36795</v>
      </c>
      <c r="I13686" t="s">
        <v>4</v>
      </c>
      <c r="J13686">
        <v>4.08</v>
      </c>
    </row>
    <row r="13687" spans="1:10" x14ac:dyDescent="0.2">
      <c r="A13687" t="s">
        <v>13625</v>
      </c>
      <c r="B13687" t="s">
        <v>36796</v>
      </c>
      <c r="I13687" t="s">
        <v>4</v>
      </c>
      <c r="J13687">
        <v>4.6100000000000003</v>
      </c>
    </row>
    <row r="13688" spans="1:10" x14ac:dyDescent="0.2">
      <c r="A13688" t="s">
        <v>13626</v>
      </c>
      <c r="B13688" t="s">
        <v>36796</v>
      </c>
      <c r="I13688" t="s">
        <v>4</v>
      </c>
      <c r="J13688">
        <v>4.42</v>
      </c>
    </row>
    <row r="13689" spans="1:10" x14ac:dyDescent="0.2">
      <c r="A13689" t="s">
        <v>13627</v>
      </c>
      <c r="B13689" t="s">
        <v>36797</v>
      </c>
      <c r="I13689" t="s">
        <v>4</v>
      </c>
      <c r="J13689">
        <v>6.16</v>
      </c>
    </row>
    <row r="13690" spans="1:10" x14ac:dyDescent="0.2">
      <c r="A13690" t="s">
        <v>13628</v>
      </c>
      <c r="B13690" t="s">
        <v>36797</v>
      </c>
      <c r="I13690" t="s">
        <v>4</v>
      </c>
      <c r="J13690">
        <v>5.84</v>
      </c>
    </row>
    <row r="13691" spans="1:10" x14ac:dyDescent="0.2">
      <c r="A13691" t="s">
        <v>13629</v>
      </c>
      <c r="B13691" t="s">
        <v>36798</v>
      </c>
      <c r="I13691" t="s">
        <v>4</v>
      </c>
      <c r="J13691">
        <v>6.58</v>
      </c>
    </row>
    <row r="13692" spans="1:10" x14ac:dyDescent="0.2">
      <c r="A13692" t="s">
        <v>13630</v>
      </c>
      <c r="B13692" t="s">
        <v>36798</v>
      </c>
      <c r="I13692" t="s">
        <v>4</v>
      </c>
      <c r="J13692">
        <v>6.26</v>
      </c>
    </row>
    <row r="13693" spans="1:10" x14ac:dyDescent="0.2">
      <c r="A13693" t="s">
        <v>13631</v>
      </c>
      <c r="B13693" t="s">
        <v>36799</v>
      </c>
      <c r="I13693" t="s">
        <v>4</v>
      </c>
      <c r="J13693">
        <v>4.2699999999999996</v>
      </c>
    </row>
    <row r="13694" spans="1:10" x14ac:dyDescent="0.2">
      <c r="A13694" t="s">
        <v>13632</v>
      </c>
      <c r="B13694" t="s">
        <v>36799</v>
      </c>
      <c r="I13694" t="s">
        <v>4</v>
      </c>
      <c r="J13694">
        <v>4.1500000000000004</v>
      </c>
    </row>
    <row r="13695" spans="1:10" x14ac:dyDescent="0.2">
      <c r="A13695" t="s">
        <v>13633</v>
      </c>
      <c r="B13695" t="s">
        <v>36800</v>
      </c>
      <c r="I13695" t="s">
        <v>4</v>
      </c>
      <c r="J13695">
        <v>6.68</v>
      </c>
    </row>
    <row r="13696" spans="1:10" x14ac:dyDescent="0.2">
      <c r="A13696" t="s">
        <v>13634</v>
      </c>
      <c r="B13696" t="s">
        <v>36800</v>
      </c>
      <c r="I13696" t="s">
        <v>4</v>
      </c>
      <c r="J13696">
        <v>6.49</v>
      </c>
    </row>
    <row r="13697" spans="1:10" x14ac:dyDescent="0.2">
      <c r="A13697" t="s">
        <v>13635</v>
      </c>
      <c r="B13697" t="s">
        <v>36801</v>
      </c>
      <c r="I13697" t="s">
        <v>4</v>
      </c>
      <c r="J13697">
        <v>8.69</v>
      </c>
    </row>
    <row r="13698" spans="1:10" x14ac:dyDescent="0.2">
      <c r="A13698" t="s">
        <v>13636</v>
      </c>
      <c r="B13698" t="s">
        <v>36801</v>
      </c>
      <c r="I13698" t="s">
        <v>4</v>
      </c>
      <c r="J13698">
        <v>8.3800000000000008</v>
      </c>
    </row>
    <row r="13699" spans="1:10" x14ac:dyDescent="0.2">
      <c r="A13699" t="s">
        <v>13637</v>
      </c>
      <c r="B13699" t="s">
        <v>36802</v>
      </c>
      <c r="I13699" t="s">
        <v>4</v>
      </c>
      <c r="J13699">
        <v>9.64</v>
      </c>
    </row>
    <row r="13700" spans="1:10" x14ac:dyDescent="0.2">
      <c r="A13700" t="s">
        <v>13638</v>
      </c>
      <c r="B13700" t="s">
        <v>36802</v>
      </c>
      <c r="I13700" t="s">
        <v>4</v>
      </c>
      <c r="J13700">
        <v>9.32</v>
      </c>
    </row>
    <row r="13701" spans="1:10" x14ac:dyDescent="0.2">
      <c r="A13701" t="s">
        <v>13639</v>
      </c>
      <c r="B13701" t="s">
        <v>36803</v>
      </c>
      <c r="I13701" t="s">
        <v>4</v>
      </c>
      <c r="J13701">
        <v>2.0099999999999998</v>
      </c>
    </row>
    <row r="13702" spans="1:10" x14ac:dyDescent="0.2">
      <c r="A13702" t="s">
        <v>13640</v>
      </c>
      <c r="B13702" t="s">
        <v>36803</v>
      </c>
      <c r="I13702" t="s">
        <v>4</v>
      </c>
      <c r="J13702">
        <v>1.89</v>
      </c>
    </row>
    <row r="13703" spans="1:10" x14ac:dyDescent="0.2">
      <c r="A13703" t="s">
        <v>13641</v>
      </c>
      <c r="B13703" t="s">
        <v>36804</v>
      </c>
      <c r="I13703" t="s">
        <v>4</v>
      </c>
      <c r="J13703">
        <v>3.46</v>
      </c>
    </row>
    <row r="13704" spans="1:10" x14ac:dyDescent="0.2">
      <c r="A13704" t="s">
        <v>13642</v>
      </c>
      <c r="B13704" t="s">
        <v>36804</v>
      </c>
      <c r="I13704" t="s">
        <v>4</v>
      </c>
      <c r="J13704">
        <v>3.27</v>
      </c>
    </row>
    <row r="13705" spans="1:10" x14ac:dyDescent="0.2">
      <c r="A13705" t="s">
        <v>13643</v>
      </c>
      <c r="B13705" t="s">
        <v>36805</v>
      </c>
      <c r="I13705" t="s">
        <v>4</v>
      </c>
      <c r="J13705">
        <v>4.8099999999999996</v>
      </c>
    </row>
    <row r="13706" spans="1:10" x14ac:dyDescent="0.2">
      <c r="A13706" t="s">
        <v>13644</v>
      </c>
      <c r="B13706" t="s">
        <v>36805</v>
      </c>
      <c r="I13706" t="s">
        <v>4</v>
      </c>
      <c r="J13706">
        <v>4.49</v>
      </c>
    </row>
    <row r="13707" spans="1:10" x14ac:dyDescent="0.2">
      <c r="A13707" t="s">
        <v>13645</v>
      </c>
      <c r="B13707" t="s">
        <v>36806</v>
      </c>
      <c r="I13707" t="s">
        <v>4</v>
      </c>
      <c r="J13707">
        <v>5.65</v>
      </c>
    </row>
    <row r="13708" spans="1:10" x14ac:dyDescent="0.2">
      <c r="A13708" t="s">
        <v>13646</v>
      </c>
      <c r="B13708" t="s">
        <v>36806</v>
      </c>
      <c r="I13708" t="s">
        <v>4</v>
      </c>
      <c r="J13708">
        <v>5.33</v>
      </c>
    </row>
    <row r="13709" spans="1:10" x14ac:dyDescent="0.2">
      <c r="A13709" t="s">
        <v>27917</v>
      </c>
      <c r="B13709" t="s">
        <v>36807</v>
      </c>
      <c r="I13709" t="s">
        <v>4</v>
      </c>
      <c r="J13709">
        <v>4.5</v>
      </c>
    </row>
    <row r="13710" spans="1:10" x14ac:dyDescent="0.2">
      <c r="A13710" t="s">
        <v>27918</v>
      </c>
      <c r="B13710" t="s">
        <v>36807</v>
      </c>
      <c r="I13710" t="s">
        <v>4</v>
      </c>
      <c r="J13710">
        <v>4.0599999999999996</v>
      </c>
    </row>
    <row r="13711" spans="1:10" x14ac:dyDescent="0.2">
      <c r="A13711" t="s">
        <v>27919</v>
      </c>
      <c r="B13711" t="s">
        <v>36808</v>
      </c>
      <c r="I13711" t="s">
        <v>4</v>
      </c>
      <c r="J13711">
        <v>4.6900000000000004</v>
      </c>
    </row>
    <row r="13712" spans="1:10" x14ac:dyDescent="0.2">
      <c r="A13712" t="s">
        <v>27920</v>
      </c>
      <c r="B13712" t="s">
        <v>36808</v>
      </c>
      <c r="I13712" t="s">
        <v>4</v>
      </c>
      <c r="J13712">
        <v>4.25</v>
      </c>
    </row>
    <row r="13713" spans="1:10" x14ac:dyDescent="0.2">
      <c r="A13713" t="s">
        <v>27921</v>
      </c>
      <c r="B13713" t="s">
        <v>36809</v>
      </c>
      <c r="I13713" t="s">
        <v>5</v>
      </c>
      <c r="J13713">
        <v>368.8</v>
      </c>
    </row>
    <row r="13714" spans="1:10" x14ac:dyDescent="0.2">
      <c r="A13714" t="s">
        <v>27922</v>
      </c>
      <c r="B13714" t="s">
        <v>36809</v>
      </c>
      <c r="I13714" t="s">
        <v>5</v>
      </c>
      <c r="J13714">
        <v>354.66</v>
      </c>
    </row>
    <row r="13715" spans="1:10" x14ac:dyDescent="0.2">
      <c r="A13715" t="s">
        <v>27923</v>
      </c>
      <c r="B13715" t="s">
        <v>36810</v>
      </c>
      <c r="I13715" t="s">
        <v>5</v>
      </c>
      <c r="J13715">
        <v>430.59</v>
      </c>
    </row>
    <row r="13716" spans="1:10" x14ac:dyDescent="0.2">
      <c r="A13716" t="s">
        <v>27924</v>
      </c>
      <c r="B13716" t="s">
        <v>36810</v>
      </c>
      <c r="I13716" t="s">
        <v>5</v>
      </c>
      <c r="J13716">
        <v>416.21</v>
      </c>
    </row>
    <row r="13717" spans="1:10" x14ac:dyDescent="0.2">
      <c r="A13717" t="s">
        <v>27925</v>
      </c>
      <c r="B13717" t="s">
        <v>36811</v>
      </c>
      <c r="I13717" t="s">
        <v>5</v>
      </c>
      <c r="J13717">
        <v>431.08</v>
      </c>
    </row>
    <row r="13718" spans="1:10" x14ac:dyDescent="0.2">
      <c r="A13718" t="s">
        <v>27926</v>
      </c>
      <c r="B13718" t="s">
        <v>36811</v>
      </c>
      <c r="I13718" t="s">
        <v>5</v>
      </c>
      <c r="J13718">
        <v>416.64</v>
      </c>
    </row>
    <row r="13719" spans="1:10" x14ac:dyDescent="0.2">
      <c r="A13719" t="s">
        <v>27927</v>
      </c>
      <c r="B13719" t="s">
        <v>36812</v>
      </c>
      <c r="I13719" t="s">
        <v>5</v>
      </c>
      <c r="J13719">
        <v>558.95000000000005</v>
      </c>
    </row>
    <row r="13720" spans="1:10" x14ac:dyDescent="0.2">
      <c r="A13720" t="s">
        <v>27928</v>
      </c>
      <c r="B13720" t="s">
        <v>36812</v>
      </c>
      <c r="I13720" t="s">
        <v>5</v>
      </c>
      <c r="J13720">
        <v>538.74</v>
      </c>
    </row>
    <row r="13721" spans="1:10" x14ac:dyDescent="0.2">
      <c r="A13721" t="s">
        <v>27929</v>
      </c>
      <c r="B13721" t="s">
        <v>36813</v>
      </c>
      <c r="I13721" t="s">
        <v>5</v>
      </c>
      <c r="J13721">
        <v>1219.5999999999999</v>
      </c>
    </row>
    <row r="13722" spans="1:10" x14ac:dyDescent="0.2">
      <c r="A13722" t="s">
        <v>27930</v>
      </c>
      <c r="B13722" t="s">
        <v>36813</v>
      </c>
      <c r="I13722" t="s">
        <v>5</v>
      </c>
      <c r="J13722">
        <v>1199.3599999999999</v>
      </c>
    </row>
    <row r="13723" spans="1:10" x14ac:dyDescent="0.2">
      <c r="A13723" t="s">
        <v>27931</v>
      </c>
      <c r="B13723" t="s">
        <v>36814</v>
      </c>
      <c r="I13723" t="s">
        <v>5</v>
      </c>
      <c r="J13723">
        <v>1298.03</v>
      </c>
    </row>
    <row r="13724" spans="1:10" x14ac:dyDescent="0.2">
      <c r="A13724" t="s">
        <v>27932</v>
      </c>
      <c r="B13724" t="s">
        <v>36814</v>
      </c>
      <c r="I13724" t="s">
        <v>5</v>
      </c>
      <c r="J13724">
        <v>1274.92</v>
      </c>
    </row>
    <row r="13725" spans="1:10" x14ac:dyDescent="0.2">
      <c r="A13725" t="s">
        <v>27933</v>
      </c>
      <c r="B13725" t="s">
        <v>36815</v>
      </c>
      <c r="I13725" t="s">
        <v>5</v>
      </c>
      <c r="J13725">
        <v>410.33</v>
      </c>
    </row>
    <row r="13726" spans="1:10" x14ac:dyDescent="0.2">
      <c r="A13726" t="s">
        <v>27934</v>
      </c>
      <c r="B13726" t="s">
        <v>36815</v>
      </c>
      <c r="I13726" t="s">
        <v>5</v>
      </c>
      <c r="J13726">
        <v>391.8</v>
      </c>
    </row>
    <row r="13727" spans="1:10" x14ac:dyDescent="0.2">
      <c r="A13727" t="s">
        <v>27935</v>
      </c>
      <c r="B13727" t="s">
        <v>36816</v>
      </c>
      <c r="I13727" t="s">
        <v>5</v>
      </c>
      <c r="J13727">
        <v>560.75</v>
      </c>
    </row>
    <row r="13728" spans="1:10" x14ac:dyDescent="0.2">
      <c r="A13728" t="s">
        <v>27936</v>
      </c>
      <c r="B13728" t="s">
        <v>36816</v>
      </c>
      <c r="I13728" t="s">
        <v>5</v>
      </c>
      <c r="J13728">
        <v>538.57000000000005</v>
      </c>
    </row>
    <row r="13729" spans="1:10" x14ac:dyDescent="0.2">
      <c r="A13729" t="s">
        <v>27937</v>
      </c>
      <c r="B13729" t="s">
        <v>36817</v>
      </c>
      <c r="I13729" t="s">
        <v>5</v>
      </c>
      <c r="J13729">
        <v>666.46</v>
      </c>
    </row>
    <row r="13730" spans="1:10" x14ac:dyDescent="0.2">
      <c r="A13730" t="s">
        <v>27938</v>
      </c>
      <c r="B13730" t="s">
        <v>36817</v>
      </c>
      <c r="I13730" t="s">
        <v>5</v>
      </c>
      <c r="J13730">
        <v>642.22</v>
      </c>
    </row>
    <row r="13731" spans="1:10" x14ac:dyDescent="0.2">
      <c r="A13731" t="s">
        <v>27939</v>
      </c>
      <c r="B13731" t="s">
        <v>36818</v>
      </c>
      <c r="I13731" t="s">
        <v>5</v>
      </c>
      <c r="J13731">
        <v>1279.24</v>
      </c>
    </row>
    <row r="13732" spans="1:10" x14ac:dyDescent="0.2">
      <c r="A13732" t="s">
        <v>27940</v>
      </c>
      <c r="B13732" t="s">
        <v>36818</v>
      </c>
      <c r="I13732" t="s">
        <v>5</v>
      </c>
      <c r="J13732">
        <v>1253.53</v>
      </c>
    </row>
    <row r="13733" spans="1:10" x14ac:dyDescent="0.2">
      <c r="A13733" t="s">
        <v>27941</v>
      </c>
      <c r="B13733" t="s">
        <v>36819</v>
      </c>
      <c r="I13733" t="s">
        <v>5</v>
      </c>
      <c r="J13733">
        <v>1360.61</v>
      </c>
    </row>
    <row r="13734" spans="1:10" x14ac:dyDescent="0.2">
      <c r="A13734" t="s">
        <v>27942</v>
      </c>
      <c r="B13734" t="s">
        <v>36819</v>
      </c>
      <c r="I13734" t="s">
        <v>5</v>
      </c>
      <c r="J13734">
        <v>1333.23</v>
      </c>
    </row>
    <row r="13735" spans="1:10" x14ac:dyDescent="0.2">
      <c r="A13735" t="s">
        <v>13647</v>
      </c>
      <c r="B13735" t="s">
        <v>36820</v>
      </c>
      <c r="I13735" t="s">
        <v>5</v>
      </c>
      <c r="J13735">
        <v>24519.15</v>
      </c>
    </row>
    <row r="13736" spans="1:10" x14ac:dyDescent="0.2">
      <c r="A13736" t="s">
        <v>13648</v>
      </c>
      <c r="B13736" t="s">
        <v>36820</v>
      </c>
      <c r="I13736" t="s">
        <v>5</v>
      </c>
      <c r="J13736">
        <v>24137.96</v>
      </c>
    </row>
    <row r="13737" spans="1:10" x14ac:dyDescent="0.2">
      <c r="A13737" t="s">
        <v>13649</v>
      </c>
      <c r="B13737" t="s">
        <v>36821</v>
      </c>
      <c r="I13737" t="s">
        <v>5</v>
      </c>
      <c r="J13737">
        <v>28059.52</v>
      </c>
    </row>
    <row r="13738" spans="1:10" x14ac:dyDescent="0.2">
      <c r="A13738" t="s">
        <v>13650</v>
      </c>
      <c r="B13738" t="s">
        <v>36821</v>
      </c>
      <c r="I13738" t="s">
        <v>5</v>
      </c>
      <c r="J13738">
        <v>27678.33</v>
      </c>
    </row>
    <row r="13739" spans="1:10" x14ac:dyDescent="0.2">
      <c r="A13739" t="s">
        <v>13651</v>
      </c>
      <c r="B13739" t="s">
        <v>36822</v>
      </c>
      <c r="I13739" t="s">
        <v>5</v>
      </c>
      <c r="J13739">
        <v>32909.589999999997</v>
      </c>
    </row>
    <row r="13740" spans="1:10" x14ac:dyDescent="0.2">
      <c r="A13740" t="s">
        <v>13652</v>
      </c>
      <c r="B13740" t="s">
        <v>36822</v>
      </c>
      <c r="I13740" t="s">
        <v>5</v>
      </c>
      <c r="J13740">
        <v>32528.400000000001</v>
      </c>
    </row>
    <row r="13741" spans="1:10" x14ac:dyDescent="0.2">
      <c r="A13741" t="s">
        <v>13653</v>
      </c>
      <c r="B13741" t="s">
        <v>36823</v>
      </c>
      <c r="I13741" t="s">
        <v>5</v>
      </c>
      <c r="J13741">
        <v>39312.35</v>
      </c>
    </row>
    <row r="13742" spans="1:10" x14ac:dyDescent="0.2">
      <c r="A13742" t="s">
        <v>13654</v>
      </c>
      <c r="B13742" t="s">
        <v>36823</v>
      </c>
      <c r="I13742" t="s">
        <v>5</v>
      </c>
      <c r="J13742">
        <v>38931.160000000003</v>
      </c>
    </row>
    <row r="13743" spans="1:10" x14ac:dyDescent="0.2">
      <c r="A13743" t="s">
        <v>13655</v>
      </c>
      <c r="B13743" t="s">
        <v>36824</v>
      </c>
      <c r="I13743" t="s">
        <v>5</v>
      </c>
      <c r="J13743">
        <v>47817.48</v>
      </c>
    </row>
    <row r="13744" spans="1:10" x14ac:dyDescent="0.2">
      <c r="A13744" t="s">
        <v>13656</v>
      </c>
      <c r="B13744" t="s">
        <v>36824</v>
      </c>
      <c r="I13744" t="s">
        <v>5</v>
      </c>
      <c r="J13744">
        <v>47436.29</v>
      </c>
    </row>
    <row r="13745" spans="1:10" x14ac:dyDescent="0.2">
      <c r="A13745" t="s">
        <v>13657</v>
      </c>
      <c r="B13745" t="s">
        <v>36825</v>
      </c>
      <c r="I13745" t="s">
        <v>5</v>
      </c>
      <c r="J13745">
        <v>38237.629999999997</v>
      </c>
    </row>
    <row r="13746" spans="1:10" x14ac:dyDescent="0.2">
      <c r="A13746" t="s">
        <v>13658</v>
      </c>
      <c r="B13746" t="s">
        <v>36825</v>
      </c>
      <c r="I13746" t="s">
        <v>5</v>
      </c>
      <c r="J13746">
        <v>37606.31</v>
      </c>
    </row>
    <row r="13747" spans="1:10" x14ac:dyDescent="0.2">
      <c r="A13747" t="s">
        <v>13659</v>
      </c>
      <c r="B13747" t="s">
        <v>36826</v>
      </c>
      <c r="I13747" t="s">
        <v>5</v>
      </c>
      <c r="J13747">
        <v>44638.21</v>
      </c>
    </row>
    <row r="13748" spans="1:10" x14ac:dyDescent="0.2">
      <c r="A13748" t="s">
        <v>13660</v>
      </c>
      <c r="B13748" t="s">
        <v>36826</v>
      </c>
      <c r="I13748" t="s">
        <v>5</v>
      </c>
      <c r="J13748">
        <v>44006.89</v>
      </c>
    </row>
    <row r="13749" spans="1:10" x14ac:dyDescent="0.2">
      <c r="A13749" t="s">
        <v>13661</v>
      </c>
      <c r="B13749" t="s">
        <v>36827</v>
      </c>
      <c r="I13749" t="s">
        <v>5</v>
      </c>
      <c r="J13749">
        <v>49003.28</v>
      </c>
    </row>
    <row r="13750" spans="1:10" x14ac:dyDescent="0.2">
      <c r="A13750" t="s">
        <v>13662</v>
      </c>
      <c r="B13750" t="s">
        <v>36827</v>
      </c>
      <c r="I13750" t="s">
        <v>5</v>
      </c>
      <c r="J13750">
        <v>48371.96</v>
      </c>
    </row>
    <row r="13751" spans="1:10" x14ac:dyDescent="0.2">
      <c r="A13751" t="s">
        <v>13663</v>
      </c>
      <c r="B13751" t="s">
        <v>36828</v>
      </c>
      <c r="I13751" t="s">
        <v>5</v>
      </c>
      <c r="J13751">
        <v>62498.71</v>
      </c>
    </row>
    <row r="13752" spans="1:10" x14ac:dyDescent="0.2">
      <c r="A13752" t="s">
        <v>13664</v>
      </c>
      <c r="B13752" t="s">
        <v>36828</v>
      </c>
      <c r="I13752" t="s">
        <v>5</v>
      </c>
      <c r="J13752">
        <v>61867.39</v>
      </c>
    </row>
    <row r="13753" spans="1:10" x14ac:dyDescent="0.2">
      <c r="A13753" t="s">
        <v>13665</v>
      </c>
      <c r="B13753" t="s">
        <v>36829</v>
      </c>
      <c r="I13753" t="s">
        <v>5</v>
      </c>
      <c r="J13753">
        <v>75328.97</v>
      </c>
    </row>
    <row r="13754" spans="1:10" x14ac:dyDescent="0.2">
      <c r="A13754" t="s">
        <v>13666</v>
      </c>
      <c r="B13754" t="s">
        <v>36829</v>
      </c>
      <c r="I13754" t="s">
        <v>5</v>
      </c>
      <c r="J13754">
        <v>74702.490000000005</v>
      </c>
    </row>
    <row r="13755" spans="1:10" x14ac:dyDescent="0.2">
      <c r="A13755" t="s">
        <v>27943</v>
      </c>
      <c r="B13755" t="s">
        <v>36830</v>
      </c>
      <c r="I13755" t="s">
        <v>5</v>
      </c>
      <c r="J13755">
        <v>1164.32</v>
      </c>
    </row>
    <row r="13756" spans="1:10" x14ac:dyDescent="0.2">
      <c r="A13756" t="s">
        <v>27944</v>
      </c>
      <c r="B13756" t="s">
        <v>36830</v>
      </c>
      <c r="I13756" t="s">
        <v>5</v>
      </c>
      <c r="J13756">
        <v>1149.57</v>
      </c>
    </row>
    <row r="13757" spans="1:10" x14ac:dyDescent="0.2">
      <c r="A13757" t="s">
        <v>27945</v>
      </c>
      <c r="B13757" t="s">
        <v>36831</v>
      </c>
      <c r="I13757" t="s">
        <v>5</v>
      </c>
      <c r="J13757">
        <v>1389.81</v>
      </c>
    </row>
    <row r="13758" spans="1:10" x14ac:dyDescent="0.2">
      <c r="A13758" t="s">
        <v>27946</v>
      </c>
      <c r="B13758" t="s">
        <v>36831</v>
      </c>
      <c r="I13758" t="s">
        <v>5</v>
      </c>
      <c r="J13758">
        <v>1371.54</v>
      </c>
    </row>
    <row r="13759" spans="1:10" x14ac:dyDescent="0.2">
      <c r="A13759" t="s">
        <v>27947</v>
      </c>
      <c r="B13759" t="s">
        <v>36832</v>
      </c>
      <c r="I13759" t="s">
        <v>5</v>
      </c>
      <c r="J13759">
        <v>1507.79</v>
      </c>
    </row>
    <row r="13760" spans="1:10" x14ac:dyDescent="0.2">
      <c r="A13760" t="s">
        <v>27948</v>
      </c>
      <c r="B13760" t="s">
        <v>36832</v>
      </c>
      <c r="I13760" t="s">
        <v>5</v>
      </c>
      <c r="J13760">
        <v>1485.98</v>
      </c>
    </row>
    <row r="13761" spans="1:10" x14ac:dyDescent="0.2">
      <c r="A13761" t="s">
        <v>27949</v>
      </c>
      <c r="B13761" t="s">
        <v>36833</v>
      </c>
      <c r="I13761" t="s">
        <v>5</v>
      </c>
      <c r="J13761">
        <v>1928.84</v>
      </c>
    </row>
    <row r="13762" spans="1:10" x14ac:dyDescent="0.2">
      <c r="A13762" t="s">
        <v>27950</v>
      </c>
      <c r="B13762" t="s">
        <v>36833</v>
      </c>
      <c r="I13762" t="s">
        <v>5</v>
      </c>
      <c r="J13762">
        <v>1905.37</v>
      </c>
    </row>
    <row r="13763" spans="1:10" x14ac:dyDescent="0.2">
      <c r="A13763" t="s">
        <v>13667</v>
      </c>
      <c r="B13763" t="s">
        <v>36834</v>
      </c>
      <c r="I13763" t="s">
        <v>5</v>
      </c>
      <c r="J13763">
        <v>24775.62</v>
      </c>
    </row>
    <row r="13764" spans="1:10" x14ac:dyDescent="0.2">
      <c r="A13764" t="s">
        <v>13668</v>
      </c>
      <c r="B13764" t="s">
        <v>36834</v>
      </c>
      <c r="I13764" t="s">
        <v>5</v>
      </c>
      <c r="J13764">
        <v>24083.18</v>
      </c>
    </row>
    <row r="13765" spans="1:10" x14ac:dyDescent="0.2">
      <c r="A13765" t="s">
        <v>13669</v>
      </c>
      <c r="B13765" t="s">
        <v>36835</v>
      </c>
      <c r="I13765" t="s">
        <v>5</v>
      </c>
      <c r="J13765">
        <v>28844.63</v>
      </c>
    </row>
    <row r="13766" spans="1:10" x14ac:dyDescent="0.2">
      <c r="A13766" t="s">
        <v>13670</v>
      </c>
      <c r="B13766" t="s">
        <v>36835</v>
      </c>
      <c r="I13766" t="s">
        <v>5</v>
      </c>
      <c r="J13766">
        <v>28152.19</v>
      </c>
    </row>
    <row r="13767" spans="1:10" x14ac:dyDescent="0.2">
      <c r="A13767" t="s">
        <v>13671</v>
      </c>
      <c r="B13767" t="s">
        <v>36836</v>
      </c>
      <c r="I13767" t="s">
        <v>5</v>
      </c>
      <c r="J13767">
        <v>37570.06</v>
      </c>
    </row>
    <row r="13768" spans="1:10" x14ac:dyDescent="0.2">
      <c r="A13768" t="s">
        <v>13672</v>
      </c>
      <c r="B13768" t="s">
        <v>36836</v>
      </c>
      <c r="I13768" t="s">
        <v>5</v>
      </c>
      <c r="J13768">
        <v>36877.620000000003</v>
      </c>
    </row>
    <row r="13769" spans="1:10" x14ac:dyDescent="0.2">
      <c r="A13769" t="s">
        <v>13673</v>
      </c>
      <c r="B13769" t="s">
        <v>36837</v>
      </c>
      <c r="I13769" t="s">
        <v>5</v>
      </c>
      <c r="J13769">
        <v>38900.03</v>
      </c>
    </row>
    <row r="13770" spans="1:10" x14ac:dyDescent="0.2">
      <c r="A13770" t="s">
        <v>13674</v>
      </c>
      <c r="B13770" t="s">
        <v>36837</v>
      </c>
      <c r="I13770" t="s">
        <v>5</v>
      </c>
      <c r="J13770">
        <v>38200.910000000003</v>
      </c>
    </row>
    <row r="13771" spans="1:10" x14ac:dyDescent="0.2">
      <c r="A13771" t="s">
        <v>13675</v>
      </c>
      <c r="B13771" t="s">
        <v>36838</v>
      </c>
      <c r="I13771" t="s">
        <v>5</v>
      </c>
      <c r="J13771">
        <v>44565.31</v>
      </c>
    </row>
    <row r="13772" spans="1:10" x14ac:dyDescent="0.2">
      <c r="A13772" t="s">
        <v>13676</v>
      </c>
      <c r="B13772" t="s">
        <v>36838</v>
      </c>
      <c r="I13772" t="s">
        <v>5</v>
      </c>
      <c r="J13772">
        <v>43866.19</v>
      </c>
    </row>
    <row r="13773" spans="1:10" x14ac:dyDescent="0.2">
      <c r="A13773" t="s">
        <v>13677</v>
      </c>
      <c r="B13773" t="s">
        <v>36839</v>
      </c>
      <c r="I13773" t="s">
        <v>5</v>
      </c>
      <c r="J13773">
        <v>20114.04</v>
      </c>
    </row>
    <row r="13774" spans="1:10" x14ac:dyDescent="0.2">
      <c r="A13774" t="s">
        <v>13678</v>
      </c>
      <c r="B13774" t="s">
        <v>36839</v>
      </c>
      <c r="I13774" t="s">
        <v>5</v>
      </c>
      <c r="J13774">
        <v>19665.080000000002</v>
      </c>
    </row>
    <row r="13775" spans="1:10" x14ac:dyDescent="0.2">
      <c r="A13775" t="s">
        <v>13679</v>
      </c>
      <c r="B13775" t="s">
        <v>36840</v>
      </c>
      <c r="I13775" t="s">
        <v>5</v>
      </c>
      <c r="J13775">
        <v>21562.639999999999</v>
      </c>
    </row>
    <row r="13776" spans="1:10" x14ac:dyDescent="0.2">
      <c r="A13776" t="s">
        <v>13680</v>
      </c>
      <c r="B13776" t="s">
        <v>36840</v>
      </c>
      <c r="I13776" t="s">
        <v>5</v>
      </c>
      <c r="J13776">
        <v>21113.68</v>
      </c>
    </row>
    <row r="13777" spans="1:10" x14ac:dyDescent="0.2">
      <c r="A13777" t="s">
        <v>13681</v>
      </c>
      <c r="B13777" t="s">
        <v>36841</v>
      </c>
      <c r="I13777" t="s">
        <v>5</v>
      </c>
      <c r="J13777">
        <v>25012.3</v>
      </c>
    </row>
    <row r="13778" spans="1:10" x14ac:dyDescent="0.2">
      <c r="A13778" t="s">
        <v>13682</v>
      </c>
      <c r="B13778" t="s">
        <v>36841</v>
      </c>
      <c r="I13778" t="s">
        <v>5</v>
      </c>
      <c r="J13778">
        <v>24563.34</v>
      </c>
    </row>
    <row r="13779" spans="1:10" x14ac:dyDescent="0.2">
      <c r="A13779" t="s">
        <v>13683</v>
      </c>
      <c r="B13779" t="s">
        <v>36842</v>
      </c>
      <c r="I13779" t="s">
        <v>5</v>
      </c>
      <c r="J13779">
        <v>28673.9</v>
      </c>
    </row>
    <row r="13780" spans="1:10" x14ac:dyDescent="0.2">
      <c r="A13780" t="s">
        <v>13684</v>
      </c>
      <c r="B13780" t="s">
        <v>36842</v>
      </c>
      <c r="I13780" t="s">
        <v>5</v>
      </c>
      <c r="J13780">
        <v>28221.02</v>
      </c>
    </row>
    <row r="13781" spans="1:10" x14ac:dyDescent="0.2">
      <c r="A13781" t="s">
        <v>13685</v>
      </c>
      <c r="B13781" t="s">
        <v>36843</v>
      </c>
      <c r="I13781" t="s">
        <v>5</v>
      </c>
      <c r="J13781">
        <v>33367.83</v>
      </c>
    </row>
    <row r="13782" spans="1:10" x14ac:dyDescent="0.2">
      <c r="A13782" t="s">
        <v>13686</v>
      </c>
      <c r="B13782" t="s">
        <v>36843</v>
      </c>
      <c r="I13782" t="s">
        <v>5</v>
      </c>
      <c r="J13782">
        <v>32914.959999999999</v>
      </c>
    </row>
    <row r="13783" spans="1:10" x14ac:dyDescent="0.2">
      <c r="A13783" t="s">
        <v>13687</v>
      </c>
      <c r="B13783" t="s">
        <v>36844</v>
      </c>
      <c r="I13783" t="s">
        <v>5</v>
      </c>
      <c r="J13783">
        <v>60979.37</v>
      </c>
    </row>
    <row r="13784" spans="1:10" x14ac:dyDescent="0.2">
      <c r="A13784" t="s">
        <v>13688</v>
      </c>
      <c r="B13784" t="s">
        <v>36844</v>
      </c>
      <c r="I13784" t="s">
        <v>5</v>
      </c>
      <c r="J13784">
        <v>60272.06</v>
      </c>
    </row>
    <row r="13785" spans="1:10" x14ac:dyDescent="0.2">
      <c r="A13785" t="s">
        <v>13689</v>
      </c>
      <c r="B13785" t="s">
        <v>36845</v>
      </c>
      <c r="I13785" t="s">
        <v>5</v>
      </c>
      <c r="J13785">
        <v>42667.28</v>
      </c>
    </row>
    <row r="13786" spans="1:10" x14ac:dyDescent="0.2">
      <c r="A13786" t="s">
        <v>13690</v>
      </c>
      <c r="B13786" t="s">
        <v>36845</v>
      </c>
      <c r="I13786" t="s">
        <v>5</v>
      </c>
      <c r="J13786">
        <v>42206.21</v>
      </c>
    </row>
    <row r="13787" spans="1:10" x14ac:dyDescent="0.2">
      <c r="A13787" t="s">
        <v>13691</v>
      </c>
      <c r="B13787" t="s">
        <v>36846</v>
      </c>
      <c r="I13787" t="s">
        <v>985</v>
      </c>
      <c r="J13787">
        <v>24.48</v>
      </c>
    </row>
    <row r="13788" spans="1:10" x14ac:dyDescent="0.2">
      <c r="A13788" t="s">
        <v>13692</v>
      </c>
      <c r="B13788" t="s">
        <v>36846</v>
      </c>
      <c r="I13788" t="s">
        <v>985</v>
      </c>
      <c r="J13788">
        <v>23.25</v>
      </c>
    </row>
    <row r="13789" spans="1:10" x14ac:dyDescent="0.2">
      <c r="A13789" t="s">
        <v>13693</v>
      </c>
      <c r="B13789" t="s">
        <v>36847</v>
      </c>
      <c r="I13789" t="s">
        <v>4</v>
      </c>
      <c r="J13789">
        <v>126.57</v>
      </c>
    </row>
    <row r="13790" spans="1:10" x14ac:dyDescent="0.2">
      <c r="A13790" t="s">
        <v>13694</v>
      </c>
      <c r="B13790" t="s">
        <v>36847</v>
      </c>
      <c r="I13790" t="s">
        <v>4</v>
      </c>
      <c r="J13790">
        <v>116.98</v>
      </c>
    </row>
    <row r="13791" spans="1:10" x14ac:dyDescent="0.2">
      <c r="A13791" t="s">
        <v>13695</v>
      </c>
      <c r="B13791" t="s">
        <v>36848</v>
      </c>
      <c r="I13791" t="s">
        <v>4</v>
      </c>
      <c r="J13791">
        <v>156.31</v>
      </c>
    </row>
    <row r="13792" spans="1:10" x14ac:dyDescent="0.2">
      <c r="A13792" t="s">
        <v>13696</v>
      </c>
      <c r="B13792" t="s">
        <v>36848</v>
      </c>
      <c r="I13792" t="s">
        <v>4</v>
      </c>
      <c r="J13792">
        <v>146.47999999999999</v>
      </c>
    </row>
    <row r="13793" spans="1:10" x14ac:dyDescent="0.2">
      <c r="A13793" t="s">
        <v>13697</v>
      </c>
      <c r="B13793" t="s">
        <v>36849</v>
      </c>
      <c r="I13793" t="s">
        <v>4</v>
      </c>
      <c r="J13793">
        <v>179.47</v>
      </c>
    </row>
    <row r="13794" spans="1:10" x14ac:dyDescent="0.2">
      <c r="A13794" t="s">
        <v>13698</v>
      </c>
      <c r="B13794" t="s">
        <v>36849</v>
      </c>
      <c r="I13794" t="s">
        <v>4</v>
      </c>
      <c r="J13794">
        <v>169.39</v>
      </c>
    </row>
    <row r="13795" spans="1:10" x14ac:dyDescent="0.2">
      <c r="A13795" t="s">
        <v>13699</v>
      </c>
      <c r="B13795" t="s">
        <v>36850</v>
      </c>
      <c r="I13795" t="s">
        <v>4</v>
      </c>
      <c r="J13795">
        <v>232.71</v>
      </c>
    </row>
    <row r="13796" spans="1:10" x14ac:dyDescent="0.2">
      <c r="A13796" t="s">
        <v>13700</v>
      </c>
      <c r="B13796" t="s">
        <v>36850</v>
      </c>
      <c r="I13796" t="s">
        <v>4</v>
      </c>
      <c r="J13796">
        <v>222.37</v>
      </c>
    </row>
    <row r="13797" spans="1:10" x14ac:dyDescent="0.2">
      <c r="A13797" t="s">
        <v>13701</v>
      </c>
      <c r="B13797" t="s">
        <v>36851</v>
      </c>
      <c r="I13797" t="s">
        <v>4</v>
      </c>
      <c r="J13797">
        <v>268.01</v>
      </c>
    </row>
    <row r="13798" spans="1:10" x14ac:dyDescent="0.2">
      <c r="A13798" t="s">
        <v>13702</v>
      </c>
      <c r="B13798" t="s">
        <v>36851</v>
      </c>
      <c r="I13798" t="s">
        <v>4</v>
      </c>
      <c r="J13798">
        <v>257.39999999999998</v>
      </c>
    </row>
    <row r="13799" spans="1:10" x14ac:dyDescent="0.2">
      <c r="A13799" t="s">
        <v>13703</v>
      </c>
      <c r="B13799" t="s">
        <v>36852</v>
      </c>
      <c r="I13799" t="s">
        <v>4</v>
      </c>
      <c r="J13799">
        <v>343.94</v>
      </c>
    </row>
    <row r="13800" spans="1:10" x14ac:dyDescent="0.2">
      <c r="A13800" t="s">
        <v>13704</v>
      </c>
      <c r="B13800" t="s">
        <v>36852</v>
      </c>
      <c r="I13800" t="s">
        <v>4</v>
      </c>
      <c r="J13800">
        <v>333.06</v>
      </c>
    </row>
    <row r="13801" spans="1:10" x14ac:dyDescent="0.2">
      <c r="A13801" t="s">
        <v>13705</v>
      </c>
      <c r="B13801" t="s">
        <v>36853</v>
      </c>
      <c r="I13801" t="s">
        <v>4</v>
      </c>
      <c r="J13801">
        <v>421.38</v>
      </c>
    </row>
    <row r="13802" spans="1:10" x14ac:dyDescent="0.2">
      <c r="A13802" t="s">
        <v>13706</v>
      </c>
      <c r="B13802" t="s">
        <v>36853</v>
      </c>
      <c r="I13802" t="s">
        <v>4</v>
      </c>
      <c r="J13802">
        <v>410.23</v>
      </c>
    </row>
    <row r="13803" spans="1:10" x14ac:dyDescent="0.2">
      <c r="A13803" t="s">
        <v>27951</v>
      </c>
      <c r="B13803" t="s">
        <v>36854</v>
      </c>
      <c r="I13803" t="s">
        <v>5</v>
      </c>
      <c r="J13803">
        <v>3180.89</v>
      </c>
    </row>
    <row r="13804" spans="1:10" x14ac:dyDescent="0.2">
      <c r="A13804" t="s">
        <v>27952</v>
      </c>
      <c r="B13804" t="s">
        <v>36854</v>
      </c>
      <c r="I13804" t="s">
        <v>5</v>
      </c>
      <c r="J13804">
        <v>3123.03</v>
      </c>
    </row>
    <row r="13805" spans="1:10" x14ac:dyDescent="0.2">
      <c r="A13805" t="s">
        <v>27953</v>
      </c>
      <c r="B13805" t="s">
        <v>36855</v>
      </c>
      <c r="I13805" t="s">
        <v>5</v>
      </c>
      <c r="J13805">
        <v>4379.08</v>
      </c>
    </row>
    <row r="13806" spans="1:10" x14ac:dyDescent="0.2">
      <c r="A13806" t="s">
        <v>27954</v>
      </c>
      <c r="B13806" t="s">
        <v>36855</v>
      </c>
      <c r="I13806" t="s">
        <v>5</v>
      </c>
      <c r="J13806">
        <v>4316.12</v>
      </c>
    </row>
    <row r="13807" spans="1:10" x14ac:dyDescent="0.2">
      <c r="A13807" t="s">
        <v>27955</v>
      </c>
      <c r="B13807" t="s">
        <v>36856</v>
      </c>
      <c r="I13807" t="s">
        <v>5</v>
      </c>
      <c r="J13807">
        <v>5577.27</v>
      </c>
    </row>
    <row r="13808" spans="1:10" x14ac:dyDescent="0.2">
      <c r="A13808" t="s">
        <v>27956</v>
      </c>
      <c r="B13808" t="s">
        <v>36856</v>
      </c>
      <c r="I13808" t="s">
        <v>5</v>
      </c>
      <c r="J13808">
        <v>5509.21</v>
      </c>
    </row>
    <row r="13809" spans="1:10" x14ac:dyDescent="0.2">
      <c r="A13809" t="s">
        <v>27957</v>
      </c>
      <c r="B13809" t="s">
        <v>36857</v>
      </c>
      <c r="I13809" t="s">
        <v>5</v>
      </c>
      <c r="J13809">
        <v>6775.47</v>
      </c>
    </row>
    <row r="13810" spans="1:10" x14ac:dyDescent="0.2">
      <c r="A13810" t="s">
        <v>27958</v>
      </c>
      <c r="B13810" t="s">
        <v>36857</v>
      </c>
      <c r="I13810" t="s">
        <v>5</v>
      </c>
      <c r="J13810">
        <v>6702.3</v>
      </c>
    </row>
    <row r="13811" spans="1:10" x14ac:dyDescent="0.2">
      <c r="A13811" t="s">
        <v>27959</v>
      </c>
      <c r="B13811" t="s">
        <v>36858</v>
      </c>
      <c r="I13811" t="s">
        <v>5</v>
      </c>
      <c r="J13811">
        <v>7973.66</v>
      </c>
    </row>
    <row r="13812" spans="1:10" x14ac:dyDescent="0.2">
      <c r="A13812" t="s">
        <v>27960</v>
      </c>
      <c r="B13812" t="s">
        <v>36858</v>
      </c>
      <c r="I13812" t="s">
        <v>5</v>
      </c>
      <c r="J13812">
        <v>7895.38</v>
      </c>
    </row>
    <row r="13813" spans="1:10" x14ac:dyDescent="0.2">
      <c r="A13813" t="s">
        <v>13707</v>
      </c>
      <c r="B13813" t="s">
        <v>36859</v>
      </c>
      <c r="I13813" t="s">
        <v>5</v>
      </c>
      <c r="J13813">
        <v>375.77</v>
      </c>
    </row>
    <row r="13814" spans="1:10" x14ac:dyDescent="0.2">
      <c r="A13814" t="s">
        <v>13708</v>
      </c>
      <c r="B13814" t="s">
        <v>36859</v>
      </c>
      <c r="I13814" t="s">
        <v>5</v>
      </c>
      <c r="J13814">
        <v>333.62</v>
      </c>
    </row>
    <row r="13815" spans="1:10" x14ac:dyDescent="0.2">
      <c r="A13815" t="s">
        <v>13709</v>
      </c>
      <c r="B13815" t="s">
        <v>36860</v>
      </c>
      <c r="I13815" t="s">
        <v>5</v>
      </c>
      <c r="J13815">
        <v>299.62</v>
      </c>
    </row>
    <row r="13816" spans="1:10" x14ac:dyDescent="0.2">
      <c r="A13816" t="s">
        <v>13710</v>
      </c>
      <c r="B13816" t="s">
        <v>36860</v>
      </c>
      <c r="I13816" t="s">
        <v>5</v>
      </c>
      <c r="J13816">
        <v>268.95999999999998</v>
      </c>
    </row>
    <row r="13817" spans="1:10" x14ac:dyDescent="0.2">
      <c r="A13817" t="s">
        <v>13711</v>
      </c>
      <c r="B13817" t="s">
        <v>36861</v>
      </c>
      <c r="I13817" t="s">
        <v>5</v>
      </c>
      <c r="J13817">
        <v>445.72</v>
      </c>
    </row>
    <row r="13818" spans="1:10" x14ac:dyDescent="0.2">
      <c r="A13818" t="s">
        <v>13712</v>
      </c>
      <c r="B13818" t="s">
        <v>36861</v>
      </c>
      <c r="I13818" t="s">
        <v>5</v>
      </c>
      <c r="J13818">
        <v>411.9</v>
      </c>
    </row>
    <row r="13819" spans="1:10" x14ac:dyDescent="0.2">
      <c r="A13819" t="s">
        <v>13713</v>
      </c>
      <c r="B13819" t="s">
        <v>36862</v>
      </c>
      <c r="I13819" t="s">
        <v>5</v>
      </c>
      <c r="J13819">
        <v>288.73</v>
      </c>
    </row>
    <row r="13820" spans="1:10" x14ac:dyDescent="0.2">
      <c r="A13820" t="s">
        <v>13714</v>
      </c>
      <c r="B13820" t="s">
        <v>36862</v>
      </c>
      <c r="I13820" t="s">
        <v>5</v>
      </c>
      <c r="J13820">
        <v>256.97000000000003</v>
      </c>
    </row>
    <row r="13821" spans="1:10" x14ac:dyDescent="0.2">
      <c r="A13821" t="s">
        <v>13715</v>
      </c>
      <c r="B13821" t="s">
        <v>36863</v>
      </c>
      <c r="I13821" t="s">
        <v>5</v>
      </c>
      <c r="J13821">
        <v>262.47000000000003</v>
      </c>
    </row>
    <row r="13822" spans="1:10" x14ac:dyDescent="0.2">
      <c r="A13822" t="s">
        <v>13716</v>
      </c>
      <c r="B13822" t="s">
        <v>36863</v>
      </c>
      <c r="I13822" t="s">
        <v>5</v>
      </c>
      <c r="J13822">
        <v>236.32</v>
      </c>
    </row>
    <row r="13823" spans="1:10" x14ac:dyDescent="0.2">
      <c r="A13823" t="s">
        <v>13717</v>
      </c>
      <c r="B13823" t="s">
        <v>36864</v>
      </c>
      <c r="I13823" t="s">
        <v>5</v>
      </c>
      <c r="J13823">
        <v>389.78</v>
      </c>
    </row>
    <row r="13824" spans="1:10" x14ac:dyDescent="0.2">
      <c r="A13824" t="s">
        <v>13718</v>
      </c>
      <c r="B13824" t="s">
        <v>36864</v>
      </c>
      <c r="I13824" t="s">
        <v>5</v>
      </c>
      <c r="J13824">
        <v>363.62</v>
      </c>
    </row>
    <row r="13825" spans="1:10" x14ac:dyDescent="0.2">
      <c r="A13825" t="s">
        <v>13719</v>
      </c>
      <c r="B13825" t="s">
        <v>36865</v>
      </c>
      <c r="I13825" t="s">
        <v>5</v>
      </c>
      <c r="J13825">
        <v>713.26</v>
      </c>
    </row>
    <row r="13826" spans="1:10" x14ac:dyDescent="0.2">
      <c r="A13826" t="s">
        <v>13720</v>
      </c>
      <c r="B13826" t="s">
        <v>36865</v>
      </c>
      <c r="I13826" t="s">
        <v>5</v>
      </c>
      <c r="J13826">
        <v>637.4</v>
      </c>
    </row>
    <row r="13827" spans="1:10" x14ac:dyDescent="0.2">
      <c r="A13827" t="s">
        <v>13721</v>
      </c>
      <c r="B13827" t="s">
        <v>36866</v>
      </c>
      <c r="I13827" t="s">
        <v>5</v>
      </c>
      <c r="J13827">
        <v>523.78</v>
      </c>
    </row>
    <row r="13828" spans="1:10" x14ac:dyDescent="0.2">
      <c r="A13828" t="s">
        <v>13722</v>
      </c>
      <c r="B13828" t="s">
        <v>36866</v>
      </c>
      <c r="I13828" t="s">
        <v>5</v>
      </c>
      <c r="J13828">
        <v>476.66</v>
      </c>
    </row>
    <row r="13829" spans="1:10" x14ac:dyDescent="0.2">
      <c r="A13829" t="s">
        <v>13723</v>
      </c>
      <c r="B13829" t="s">
        <v>36867</v>
      </c>
      <c r="I13829" t="s">
        <v>5</v>
      </c>
      <c r="J13829">
        <v>666.95</v>
      </c>
    </row>
    <row r="13830" spans="1:10" x14ac:dyDescent="0.2">
      <c r="A13830" t="s">
        <v>13724</v>
      </c>
      <c r="B13830" t="s">
        <v>36867</v>
      </c>
      <c r="I13830" t="s">
        <v>5</v>
      </c>
      <c r="J13830">
        <v>617.29</v>
      </c>
    </row>
    <row r="13831" spans="1:10" x14ac:dyDescent="0.2">
      <c r="A13831" t="s">
        <v>13725</v>
      </c>
      <c r="B13831" t="s">
        <v>36868</v>
      </c>
      <c r="I13831" t="s">
        <v>5</v>
      </c>
      <c r="J13831">
        <v>545.91</v>
      </c>
    </row>
    <row r="13832" spans="1:10" x14ac:dyDescent="0.2">
      <c r="A13832" t="s">
        <v>13726</v>
      </c>
      <c r="B13832" t="s">
        <v>36868</v>
      </c>
      <c r="I13832" t="s">
        <v>5</v>
      </c>
      <c r="J13832">
        <v>489.37</v>
      </c>
    </row>
    <row r="13833" spans="1:10" x14ac:dyDescent="0.2">
      <c r="A13833" t="s">
        <v>13727</v>
      </c>
      <c r="B13833" t="s">
        <v>36869</v>
      </c>
      <c r="I13833" t="s">
        <v>5</v>
      </c>
      <c r="J13833">
        <v>481.17</v>
      </c>
    </row>
    <row r="13834" spans="1:10" x14ac:dyDescent="0.2">
      <c r="A13834" t="s">
        <v>13728</v>
      </c>
      <c r="B13834" t="s">
        <v>36869</v>
      </c>
      <c r="I13834" t="s">
        <v>5</v>
      </c>
      <c r="J13834">
        <v>438.65</v>
      </c>
    </row>
    <row r="13835" spans="1:10" x14ac:dyDescent="0.2">
      <c r="A13835" t="s">
        <v>13729</v>
      </c>
      <c r="B13835" t="s">
        <v>36870</v>
      </c>
      <c r="I13835" t="s">
        <v>5</v>
      </c>
      <c r="J13835">
        <v>656.85</v>
      </c>
    </row>
    <row r="13836" spans="1:10" x14ac:dyDescent="0.2">
      <c r="A13836" t="s">
        <v>13730</v>
      </c>
      <c r="B13836" t="s">
        <v>36870</v>
      </c>
      <c r="I13836" t="s">
        <v>5</v>
      </c>
      <c r="J13836">
        <v>611.69000000000005</v>
      </c>
    </row>
    <row r="13837" spans="1:10" x14ac:dyDescent="0.2">
      <c r="A13837" t="s">
        <v>13731</v>
      </c>
      <c r="B13837" t="s">
        <v>36871</v>
      </c>
      <c r="I13837" t="s">
        <v>5</v>
      </c>
      <c r="J13837">
        <v>909.2</v>
      </c>
    </row>
    <row r="13838" spans="1:10" x14ac:dyDescent="0.2">
      <c r="A13838" t="s">
        <v>13732</v>
      </c>
      <c r="B13838" t="s">
        <v>36871</v>
      </c>
      <c r="I13838" t="s">
        <v>5</v>
      </c>
      <c r="J13838">
        <v>813.73</v>
      </c>
    </row>
    <row r="13839" spans="1:10" x14ac:dyDescent="0.2">
      <c r="A13839" t="s">
        <v>13733</v>
      </c>
      <c r="B13839" t="s">
        <v>36872</v>
      </c>
      <c r="I13839" t="s">
        <v>5</v>
      </c>
      <c r="J13839">
        <v>681.95</v>
      </c>
    </row>
    <row r="13840" spans="1:10" x14ac:dyDescent="0.2">
      <c r="A13840" t="s">
        <v>13734</v>
      </c>
      <c r="B13840" t="s">
        <v>36872</v>
      </c>
      <c r="I13840" t="s">
        <v>5</v>
      </c>
      <c r="J13840">
        <v>620.96</v>
      </c>
    </row>
    <row r="13841" spans="1:10" x14ac:dyDescent="0.2">
      <c r="A13841" t="s">
        <v>13735</v>
      </c>
      <c r="B13841" t="s">
        <v>36873</v>
      </c>
      <c r="I13841" t="s">
        <v>5</v>
      </c>
      <c r="J13841">
        <v>916.46</v>
      </c>
    </row>
    <row r="13842" spans="1:10" x14ac:dyDescent="0.2">
      <c r="A13842" t="s">
        <v>13736</v>
      </c>
      <c r="B13842" t="s">
        <v>36873</v>
      </c>
      <c r="I13842" t="s">
        <v>5</v>
      </c>
      <c r="J13842">
        <v>852.3</v>
      </c>
    </row>
    <row r="13843" spans="1:10" x14ac:dyDescent="0.2">
      <c r="A13843" t="s">
        <v>13737</v>
      </c>
      <c r="B13843" t="s">
        <v>36874</v>
      </c>
      <c r="I13843" t="s">
        <v>5</v>
      </c>
      <c r="J13843">
        <v>703.9</v>
      </c>
    </row>
    <row r="13844" spans="1:10" x14ac:dyDescent="0.2">
      <c r="A13844" t="s">
        <v>13738</v>
      </c>
      <c r="B13844" t="s">
        <v>36874</v>
      </c>
      <c r="I13844" t="s">
        <v>5</v>
      </c>
      <c r="J13844">
        <v>632.14</v>
      </c>
    </row>
    <row r="13845" spans="1:10" x14ac:dyDescent="0.2">
      <c r="A13845" t="s">
        <v>13739</v>
      </c>
      <c r="B13845" t="s">
        <v>36875</v>
      </c>
      <c r="I13845" t="s">
        <v>5</v>
      </c>
      <c r="J13845">
        <v>626.33000000000004</v>
      </c>
    </row>
    <row r="13846" spans="1:10" x14ac:dyDescent="0.2">
      <c r="A13846" t="s">
        <v>13740</v>
      </c>
      <c r="B13846" t="s">
        <v>36875</v>
      </c>
      <c r="I13846" t="s">
        <v>5</v>
      </c>
      <c r="J13846">
        <v>571.4</v>
      </c>
    </row>
    <row r="13847" spans="1:10" x14ac:dyDescent="0.2">
      <c r="A13847" t="s">
        <v>13741</v>
      </c>
      <c r="B13847" t="s">
        <v>36876</v>
      </c>
      <c r="I13847" t="s">
        <v>5</v>
      </c>
      <c r="J13847">
        <v>897.57</v>
      </c>
    </row>
    <row r="13848" spans="1:10" x14ac:dyDescent="0.2">
      <c r="A13848" t="s">
        <v>13742</v>
      </c>
      <c r="B13848" t="s">
        <v>36876</v>
      </c>
      <c r="I13848" t="s">
        <v>5</v>
      </c>
      <c r="J13848">
        <v>839.74</v>
      </c>
    </row>
    <row r="13849" spans="1:10" x14ac:dyDescent="0.2">
      <c r="A13849" t="s">
        <v>13743</v>
      </c>
      <c r="B13849" t="s">
        <v>36877</v>
      </c>
      <c r="I13849" t="s">
        <v>5</v>
      </c>
      <c r="J13849">
        <v>988.97</v>
      </c>
    </row>
    <row r="13850" spans="1:10" x14ac:dyDescent="0.2">
      <c r="A13850" t="s">
        <v>13744</v>
      </c>
      <c r="B13850" t="s">
        <v>36877</v>
      </c>
      <c r="I13850" t="s">
        <v>5</v>
      </c>
      <c r="J13850">
        <v>886.41</v>
      </c>
    </row>
    <row r="13851" spans="1:10" x14ac:dyDescent="0.2">
      <c r="A13851" t="s">
        <v>13745</v>
      </c>
      <c r="B13851" t="s">
        <v>36878</v>
      </c>
      <c r="I13851" t="s">
        <v>5</v>
      </c>
      <c r="J13851">
        <v>724.06</v>
      </c>
    </row>
    <row r="13852" spans="1:10" x14ac:dyDescent="0.2">
      <c r="A13852" t="s">
        <v>13746</v>
      </c>
      <c r="B13852" t="s">
        <v>36878</v>
      </c>
      <c r="I13852" t="s">
        <v>5</v>
      </c>
      <c r="J13852">
        <v>661.74</v>
      </c>
    </row>
    <row r="13853" spans="1:10" x14ac:dyDescent="0.2">
      <c r="A13853" t="s">
        <v>13747</v>
      </c>
      <c r="B13853" t="s">
        <v>36879</v>
      </c>
      <c r="I13853" t="s">
        <v>5</v>
      </c>
      <c r="J13853">
        <v>1045.17</v>
      </c>
    </row>
    <row r="13854" spans="1:10" x14ac:dyDescent="0.2">
      <c r="A13854" t="s">
        <v>13748</v>
      </c>
      <c r="B13854" t="s">
        <v>36879</v>
      </c>
      <c r="I13854" t="s">
        <v>5</v>
      </c>
      <c r="J13854">
        <v>979.67</v>
      </c>
    </row>
    <row r="13855" spans="1:10" x14ac:dyDescent="0.2">
      <c r="A13855" t="s">
        <v>13749</v>
      </c>
      <c r="B13855" t="s">
        <v>36880</v>
      </c>
      <c r="I13855" t="s">
        <v>5</v>
      </c>
      <c r="J13855">
        <v>774.46</v>
      </c>
    </row>
    <row r="13856" spans="1:10" x14ac:dyDescent="0.2">
      <c r="A13856" t="s">
        <v>13750</v>
      </c>
      <c r="B13856" t="s">
        <v>36880</v>
      </c>
      <c r="I13856" t="s">
        <v>5</v>
      </c>
      <c r="J13856">
        <v>696.2</v>
      </c>
    </row>
    <row r="13857" spans="1:10" x14ac:dyDescent="0.2">
      <c r="A13857" t="s">
        <v>13751</v>
      </c>
      <c r="B13857" t="s">
        <v>36881</v>
      </c>
      <c r="I13857" t="s">
        <v>5</v>
      </c>
      <c r="J13857">
        <v>684.18</v>
      </c>
    </row>
    <row r="13858" spans="1:10" x14ac:dyDescent="0.2">
      <c r="A13858" t="s">
        <v>13752</v>
      </c>
      <c r="B13858" t="s">
        <v>36881</v>
      </c>
      <c r="I13858" t="s">
        <v>5</v>
      </c>
      <c r="J13858">
        <v>625.54999999999995</v>
      </c>
    </row>
    <row r="13859" spans="1:10" x14ac:dyDescent="0.2">
      <c r="A13859" t="s">
        <v>13753</v>
      </c>
      <c r="B13859" t="s">
        <v>36882</v>
      </c>
      <c r="I13859" t="s">
        <v>5</v>
      </c>
      <c r="J13859">
        <v>1009.56</v>
      </c>
    </row>
    <row r="13860" spans="1:10" x14ac:dyDescent="0.2">
      <c r="A13860" t="s">
        <v>13754</v>
      </c>
      <c r="B13860" t="s">
        <v>36882</v>
      </c>
      <c r="I13860" t="s">
        <v>5</v>
      </c>
      <c r="J13860">
        <v>947.76</v>
      </c>
    </row>
    <row r="13861" spans="1:10" x14ac:dyDescent="0.2">
      <c r="A13861" t="s">
        <v>13755</v>
      </c>
      <c r="B13861" t="s">
        <v>36883</v>
      </c>
      <c r="I13861" t="s">
        <v>5</v>
      </c>
      <c r="J13861">
        <v>1119.22</v>
      </c>
    </row>
    <row r="13862" spans="1:10" x14ac:dyDescent="0.2">
      <c r="A13862" t="s">
        <v>13756</v>
      </c>
      <c r="B13862" t="s">
        <v>36883</v>
      </c>
      <c r="I13862" t="s">
        <v>5</v>
      </c>
      <c r="J13862">
        <v>1003.26</v>
      </c>
    </row>
    <row r="13863" spans="1:10" x14ac:dyDescent="0.2">
      <c r="A13863" t="s">
        <v>13757</v>
      </c>
      <c r="B13863" t="s">
        <v>36884</v>
      </c>
      <c r="I13863" t="s">
        <v>5</v>
      </c>
      <c r="J13863">
        <v>819.51</v>
      </c>
    </row>
    <row r="13864" spans="1:10" x14ac:dyDescent="0.2">
      <c r="A13864" t="s">
        <v>13758</v>
      </c>
      <c r="B13864" t="s">
        <v>36884</v>
      </c>
      <c r="I13864" t="s">
        <v>5</v>
      </c>
      <c r="J13864">
        <v>749.52</v>
      </c>
    </row>
    <row r="13865" spans="1:10" x14ac:dyDescent="0.2">
      <c r="A13865" t="s">
        <v>13759</v>
      </c>
      <c r="B13865" t="s">
        <v>36885</v>
      </c>
      <c r="I13865" t="s">
        <v>5</v>
      </c>
      <c r="J13865">
        <v>1202</v>
      </c>
    </row>
    <row r="13866" spans="1:10" x14ac:dyDescent="0.2">
      <c r="A13866" t="s">
        <v>13760</v>
      </c>
      <c r="B13866" t="s">
        <v>36885</v>
      </c>
      <c r="I13866" t="s">
        <v>5</v>
      </c>
      <c r="J13866">
        <v>1128.8399999999999</v>
      </c>
    </row>
    <row r="13867" spans="1:10" x14ac:dyDescent="0.2">
      <c r="A13867" t="s">
        <v>13761</v>
      </c>
      <c r="B13867" t="s">
        <v>36886</v>
      </c>
      <c r="I13867" t="s">
        <v>5</v>
      </c>
      <c r="J13867">
        <v>867.82</v>
      </c>
    </row>
    <row r="13868" spans="1:10" x14ac:dyDescent="0.2">
      <c r="A13868" t="s">
        <v>13762</v>
      </c>
      <c r="B13868" t="s">
        <v>36886</v>
      </c>
      <c r="I13868" t="s">
        <v>5</v>
      </c>
      <c r="J13868">
        <v>780.49</v>
      </c>
    </row>
    <row r="13869" spans="1:10" x14ac:dyDescent="0.2">
      <c r="A13869" t="s">
        <v>13763</v>
      </c>
      <c r="B13869" t="s">
        <v>36887</v>
      </c>
      <c r="I13869" t="s">
        <v>5</v>
      </c>
      <c r="J13869">
        <v>767.69</v>
      </c>
    </row>
    <row r="13870" spans="1:10" x14ac:dyDescent="0.2">
      <c r="A13870" t="s">
        <v>13764</v>
      </c>
      <c r="B13870" t="s">
        <v>36887</v>
      </c>
      <c r="I13870" t="s">
        <v>5</v>
      </c>
      <c r="J13870">
        <v>702.79</v>
      </c>
    </row>
    <row r="13871" spans="1:10" x14ac:dyDescent="0.2">
      <c r="A13871" t="s">
        <v>13765</v>
      </c>
      <c r="B13871" t="s">
        <v>36888</v>
      </c>
      <c r="I13871" t="s">
        <v>5</v>
      </c>
      <c r="J13871">
        <v>1155.51</v>
      </c>
    </row>
    <row r="13872" spans="1:10" x14ac:dyDescent="0.2">
      <c r="A13872" t="s">
        <v>13766</v>
      </c>
      <c r="B13872" t="s">
        <v>36888</v>
      </c>
      <c r="I13872" t="s">
        <v>5</v>
      </c>
      <c r="J13872">
        <v>1087.44</v>
      </c>
    </row>
    <row r="13873" spans="1:10" x14ac:dyDescent="0.2">
      <c r="A13873" t="s">
        <v>13767</v>
      </c>
      <c r="B13873" t="s">
        <v>36889</v>
      </c>
      <c r="I13873" t="s">
        <v>5</v>
      </c>
      <c r="J13873">
        <v>1285.03</v>
      </c>
    </row>
    <row r="13874" spans="1:10" x14ac:dyDescent="0.2">
      <c r="A13874" t="s">
        <v>13768</v>
      </c>
      <c r="B13874" t="s">
        <v>36889</v>
      </c>
      <c r="I13874" t="s">
        <v>5</v>
      </c>
      <c r="J13874">
        <v>1151.2</v>
      </c>
    </row>
    <row r="13875" spans="1:10" x14ac:dyDescent="0.2">
      <c r="A13875" t="s">
        <v>13769</v>
      </c>
      <c r="B13875" t="s">
        <v>36890</v>
      </c>
      <c r="I13875" t="s">
        <v>5</v>
      </c>
      <c r="J13875">
        <v>947.54</v>
      </c>
    </row>
    <row r="13876" spans="1:10" x14ac:dyDescent="0.2">
      <c r="A13876" t="s">
        <v>13770</v>
      </c>
      <c r="B13876" t="s">
        <v>36890</v>
      </c>
      <c r="I13876" t="s">
        <v>5</v>
      </c>
      <c r="J13876">
        <v>865.44</v>
      </c>
    </row>
    <row r="13877" spans="1:10" x14ac:dyDescent="0.2">
      <c r="A13877" t="s">
        <v>13771</v>
      </c>
      <c r="B13877" t="s">
        <v>36891</v>
      </c>
      <c r="I13877" t="s">
        <v>5</v>
      </c>
      <c r="J13877">
        <v>1391.42</v>
      </c>
    </row>
    <row r="13878" spans="1:10" x14ac:dyDescent="0.2">
      <c r="A13878" t="s">
        <v>13772</v>
      </c>
      <c r="B13878" t="s">
        <v>36891</v>
      </c>
      <c r="I13878" t="s">
        <v>5</v>
      </c>
      <c r="J13878">
        <v>1306.1500000000001</v>
      </c>
    </row>
    <row r="13879" spans="1:10" x14ac:dyDescent="0.2">
      <c r="A13879" t="s">
        <v>13773</v>
      </c>
      <c r="B13879" t="s">
        <v>36892</v>
      </c>
      <c r="I13879" t="s">
        <v>5</v>
      </c>
      <c r="J13879">
        <v>1001.83</v>
      </c>
    </row>
    <row r="13880" spans="1:10" x14ac:dyDescent="0.2">
      <c r="A13880" t="s">
        <v>13774</v>
      </c>
      <c r="B13880" t="s">
        <v>36892</v>
      </c>
      <c r="I13880" t="s">
        <v>5</v>
      </c>
      <c r="J13880">
        <v>900.29</v>
      </c>
    </row>
    <row r="13881" spans="1:10" x14ac:dyDescent="0.2">
      <c r="A13881" t="s">
        <v>13775</v>
      </c>
      <c r="B13881" t="s">
        <v>36893</v>
      </c>
      <c r="I13881" t="s">
        <v>5</v>
      </c>
      <c r="J13881">
        <v>888.86</v>
      </c>
    </row>
    <row r="13882" spans="1:10" x14ac:dyDescent="0.2">
      <c r="A13882" t="s">
        <v>13776</v>
      </c>
      <c r="B13882" t="s">
        <v>36893</v>
      </c>
      <c r="I13882" t="s">
        <v>5</v>
      </c>
      <c r="J13882">
        <v>812.56</v>
      </c>
    </row>
    <row r="13883" spans="1:10" x14ac:dyDescent="0.2">
      <c r="A13883" t="s">
        <v>13777</v>
      </c>
      <c r="B13883" t="s">
        <v>36894</v>
      </c>
      <c r="I13883" t="s">
        <v>5</v>
      </c>
      <c r="J13883">
        <v>1336.17</v>
      </c>
    </row>
    <row r="13884" spans="1:10" x14ac:dyDescent="0.2">
      <c r="A13884" t="s">
        <v>13778</v>
      </c>
      <c r="B13884" t="s">
        <v>36894</v>
      </c>
      <c r="I13884" t="s">
        <v>5</v>
      </c>
      <c r="J13884">
        <v>1256.71</v>
      </c>
    </row>
    <row r="13885" spans="1:10" x14ac:dyDescent="0.2">
      <c r="A13885" t="s">
        <v>13779</v>
      </c>
      <c r="B13885" t="s">
        <v>36895</v>
      </c>
      <c r="I13885" t="s">
        <v>5</v>
      </c>
      <c r="J13885">
        <v>1470.75</v>
      </c>
    </row>
    <row r="13886" spans="1:10" x14ac:dyDescent="0.2">
      <c r="A13886" t="s">
        <v>13780</v>
      </c>
      <c r="B13886" t="s">
        <v>36895</v>
      </c>
      <c r="I13886" t="s">
        <v>5</v>
      </c>
      <c r="J13886">
        <v>1320.89</v>
      </c>
    </row>
    <row r="13887" spans="1:10" x14ac:dyDescent="0.2">
      <c r="A13887" t="s">
        <v>13781</v>
      </c>
      <c r="B13887" t="s">
        <v>36896</v>
      </c>
      <c r="I13887" t="s">
        <v>5</v>
      </c>
      <c r="J13887">
        <v>1104.07</v>
      </c>
    </row>
    <row r="13888" spans="1:10" x14ac:dyDescent="0.2">
      <c r="A13888" t="s">
        <v>13782</v>
      </c>
      <c r="B13888" t="s">
        <v>36896</v>
      </c>
      <c r="I13888" t="s">
        <v>5</v>
      </c>
      <c r="J13888">
        <v>1010.07</v>
      </c>
    </row>
    <row r="13889" spans="1:10" x14ac:dyDescent="0.2">
      <c r="A13889" t="s">
        <v>13783</v>
      </c>
      <c r="B13889" t="s">
        <v>36897</v>
      </c>
      <c r="I13889" t="s">
        <v>5</v>
      </c>
      <c r="J13889">
        <v>1713.11</v>
      </c>
    </row>
    <row r="13890" spans="1:10" x14ac:dyDescent="0.2">
      <c r="A13890" t="s">
        <v>13784</v>
      </c>
      <c r="B13890" t="s">
        <v>36897</v>
      </c>
      <c r="I13890" t="s">
        <v>5</v>
      </c>
      <c r="J13890">
        <v>1615.94</v>
      </c>
    </row>
    <row r="13891" spans="1:10" x14ac:dyDescent="0.2">
      <c r="A13891" t="s">
        <v>13785</v>
      </c>
      <c r="B13891" t="s">
        <v>36898</v>
      </c>
      <c r="I13891" t="s">
        <v>5</v>
      </c>
      <c r="J13891">
        <v>581.99</v>
      </c>
    </row>
    <row r="13892" spans="1:10" x14ac:dyDescent="0.2">
      <c r="A13892" t="s">
        <v>13786</v>
      </c>
      <c r="B13892" t="s">
        <v>36898</v>
      </c>
      <c r="I13892" t="s">
        <v>5</v>
      </c>
      <c r="J13892">
        <v>515.1</v>
      </c>
    </row>
    <row r="13893" spans="1:10" x14ac:dyDescent="0.2">
      <c r="A13893" t="s">
        <v>13787</v>
      </c>
      <c r="B13893" t="s">
        <v>36899</v>
      </c>
      <c r="I13893" t="s">
        <v>5</v>
      </c>
      <c r="J13893">
        <v>468.67</v>
      </c>
    </row>
    <row r="13894" spans="1:10" x14ac:dyDescent="0.2">
      <c r="A13894" t="s">
        <v>13788</v>
      </c>
      <c r="B13894" t="s">
        <v>36899</v>
      </c>
      <c r="I13894" t="s">
        <v>5</v>
      </c>
      <c r="J13894">
        <v>419.01</v>
      </c>
    </row>
    <row r="13895" spans="1:10" x14ac:dyDescent="0.2">
      <c r="A13895" t="s">
        <v>13789</v>
      </c>
      <c r="B13895" t="s">
        <v>36900</v>
      </c>
      <c r="I13895" t="s">
        <v>5</v>
      </c>
      <c r="J13895">
        <v>751.79</v>
      </c>
    </row>
    <row r="13896" spans="1:10" x14ac:dyDescent="0.2">
      <c r="A13896" t="s">
        <v>13790</v>
      </c>
      <c r="B13896" t="s">
        <v>36900</v>
      </c>
      <c r="I13896" t="s">
        <v>5</v>
      </c>
      <c r="J13896">
        <v>698.97</v>
      </c>
    </row>
    <row r="13897" spans="1:10" x14ac:dyDescent="0.2">
      <c r="A13897" t="s">
        <v>13791</v>
      </c>
      <c r="B13897" t="s">
        <v>36901</v>
      </c>
      <c r="I13897" t="s">
        <v>5</v>
      </c>
      <c r="J13897">
        <v>502.93</v>
      </c>
    </row>
    <row r="13898" spans="1:10" x14ac:dyDescent="0.2">
      <c r="A13898" t="s">
        <v>13792</v>
      </c>
      <c r="B13898" t="s">
        <v>36901</v>
      </c>
      <c r="I13898" t="s">
        <v>5</v>
      </c>
      <c r="J13898">
        <v>444.86</v>
      </c>
    </row>
    <row r="13899" spans="1:10" x14ac:dyDescent="0.2">
      <c r="A13899" t="s">
        <v>13793</v>
      </c>
      <c r="B13899" t="s">
        <v>36902</v>
      </c>
      <c r="I13899" t="s">
        <v>5</v>
      </c>
      <c r="J13899">
        <v>464.44</v>
      </c>
    </row>
    <row r="13900" spans="1:10" x14ac:dyDescent="0.2">
      <c r="A13900" t="s">
        <v>13794</v>
      </c>
      <c r="B13900" t="s">
        <v>36902</v>
      </c>
      <c r="I13900" t="s">
        <v>5</v>
      </c>
      <c r="J13900">
        <v>414.78</v>
      </c>
    </row>
    <row r="13901" spans="1:10" x14ac:dyDescent="0.2">
      <c r="A13901" t="s">
        <v>13795</v>
      </c>
      <c r="B13901" t="s">
        <v>36903</v>
      </c>
      <c r="I13901" t="s">
        <v>5</v>
      </c>
      <c r="J13901">
        <v>751.1</v>
      </c>
    </row>
    <row r="13902" spans="1:10" x14ac:dyDescent="0.2">
      <c r="A13902" t="s">
        <v>13796</v>
      </c>
      <c r="B13902" t="s">
        <v>36903</v>
      </c>
      <c r="I13902" t="s">
        <v>5</v>
      </c>
      <c r="J13902">
        <v>698.28</v>
      </c>
    </row>
    <row r="13903" spans="1:10" x14ac:dyDescent="0.2">
      <c r="A13903" t="s">
        <v>13797</v>
      </c>
      <c r="B13903" t="s">
        <v>36904</v>
      </c>
      <c r="I13903" t="s">
        <v>5</v>
      </c>
      <c r="J13903">
        <v>761.96</v>
      </c>
    </row>
    <row r="13904" spans="1:10" x14ac:dyDescent="0.2">
      <c r="A13904" t="s">
        <v>13798</v>
      </c>
      <c r="B13904" t="s">
        <v>36904</v>
      </c>
      <c r="I13904" t="s">
        <v>5</v>
      </c>
      <c r="J13904">
        <v>677.23</v>
      </c>
    </row>
    <row r="13905" spans="1:10" x14ac:dyDescent="0.2">
      <c r="A13905" t="s">
        <v>13799</v>
      </c>
      <c r="B13905" t="s">
        <v>36905</v>
      </c>
      <c r="I13905" t="s">
        <v>5</v>
      </c>
      <c r="J13905">
        <v>573.08000000000004</v>
      </c>
    </row>
    <row r="13906" spans="1:10" x14ac:dyDescent="0.2">
      <c r="A13906" t="s">
        <v>13800</v>
      </c>
      <c r="B13906" t="s">
        <v>36905</v>
      </c>
      <c r="I13906" t="s">
        <v>5</v>
      </c>
      <c r="J13906">
        <v>517.09</v>
      </c>
    </row>
    <row r="13907" spans="1:10" x14ac:dyDescent="0.2">
      <c r="A13907" t="s">
        <v>13801</v>
      </c>
      <c r="B13907" t="s">
        <v>36906</v>
      </c>
      <c r="I13907" t="s">
        <v>5</v>
      </c>
      <c r="J13907">
        <v>919.74</v>
      </c>
    </row>
    <row r="13908" spans="1:10" x14ac:dyDescent="0.2">
      <c r="A13908" t="s">
        <v>13802</v>
      </c>
      <c r="B13908" t="s">
        <v>36906</v>
      </c>
      <c r="I13908" t="s">
        <v>5</v>
      </c>
      <c r="J13908">
        <v>860.58</v>
      </c>
    </row>
    <row r="13909" spans="1:10" x14ac:dyDescent="0.2">
      <c r="A13909" t="s">
        <v>13803</v>
      </c>
      <c r="B13909" t="s">
        <v>36907</v>
      </c>
      <c r="I13909" t="s">
        <v>5</v>
      </c>
      <c r="J13909">
        <v>630.36</v>
      </c>
    </row>
    <row r="13910" spans="1:10" x14ac:dyDescent="0.2">
      <c r="A13910" t="s">
        <v>13804</v>
      </c>
      <c r="B13910" t="s">
        <v>36907</v>
      </c>
      <c r="I13910" t="s">
        <v>5</v>
      </c>
      <c r="J13910">
        <v>560.35</v>
      </c>
    </row>
    <row r="13911" spans="1:10" x14ac:dyDescent="0.2">
      <c r="A13911" t="s">
        <v>13805</v>
      </c>
      <c r="B13911" t="s">
        <v>36908</v>
      </c>
      <c r="I13911" t="s">
        <v>5</v>
      </c>
      <c r="J13911">
        <v>566.22</v>
      </c>
    </row>
    <row r="13912" spans="1:10" x14ac:dyDescent="0.2">
      <c r="A13912" t="s">
        <v>13806</v>
      </c>
      <c r="B13912" t="s">
        <v>36908</v>
      </c>
      <c r="I13912" t="s">
        <v>5</v>
      </c>
      <c r="J13912">
        <v>510.23</v>
      </c>
    </row>
    <row r="13913" spans="1:10" x14ac:dyDescent="0.2">
      <c r="A13913" t="s">
        <v>13807</v>
      </c>
      <c r="B13913" t="s">
        <v>36909</v>
      </c>
      <c r="I13913" t="s">
        <v>5</v>
      </c>
      <c r="J13913">
        <v>927.88</v>
      </c>
    </row>
    <row r="13914" spans="1:10" x14ac:dyDescent="0.2">
      <c r="A13914" t="s">
        <v>13808</v>
      </c>
      <c r="B13914" t="s">
        <v>36909</v>
      </c>
      <c r="I13914" t="s">
        <v>5</v>
      </c>
      <c r="J13914">
        <v>868.72</v>
      </c>
    </row>
    <row r="13915" spans="1:10" x14ac:dyDescent="0.2">
      <c r="A13915" t="s">
        <v>13809</v>
      </c>
      <c r="B13915" t="s">
        <v>36910</v>
      </c>
      <c r="I13915" t="s">
        <v>5</v>
      </c>
      <c r="J13915">
        <v>787.15</v>
      </c>
    </row>
    <row r="13916" spans="1:10" x14ac:dyDescent="0.2">
      <c r="A13916" t="s">
        <v>13810</v>
      </c>
      <c r="B13916" t="s">
        <v>36910</v>
      </c>
      <c r="I13916" t="s">
        <v>5</v>
      </c>
      <c r="J13916">
        <v>705.67</v>
      </c>
    </row>
    <row r="13917" spans="1:10" x14ac:dyDescent="0.2">
      <c r="A13917" t="s">
        <v>13811</v>
      </c>
      <c r="B13917" t="s">
        <v>36911</v>
      </c>
      <c r="I13917" t="s">
        <v>5</v>
      </c>
      <c r="J13917">
        <v>560.5</v>
      </c>
    </row>
    <row r="13918" spans="1:10" x14ac:dyDescent="0.2">
      <c r="A13918" t="s">
        <v>13812</v>
      </c>
      <c r="B13918" t="s">
        <v>36911</v>
      </c>
      <c r="I13918" t="s">
        <v>5</v>
      </c>
      <c r="J13918">
        <v>513.5</v>
      </c>
    </row>
    <row r="13919" spans="1:10" x14ac:dyDescent="0.2">
      <c r="A13919" t="s">
        <v>13813</v>
      </c>
      <c r="B13919" t="s">
        <v>36912</v>
      </c>
      <c r="I13919" t="s">
        <v>5</v>
      </c>
      <c r="J13919">
        <v>986.09</v>
      </c>
    </row>
    <row r="13920" spans="1:10" x14ac:dyDescent="0.2">
      <c r="A13920" t="s">
        <v>13814</v>
      </c>
      <c r="B13920" t="s">
        <v>36912</v>
      </c>
      <c r="I13920" t="s">
        <v>5</v>
      </c>
      <c r="J13920">
        <v>935.72</v>
      </c>
    </row>
    <row r="13921" spans="1:10" x14ac:dyDescent="0.2">
      <c r="A13921" t="s">
        <v>13815</v>
      </c>
      <c r="B13921" t="s">
        <v>36913</v>
      </c>
      <c r="I13921" t="s">
        <v>5</v>
      </c>
      <c r="J13921">
        <v>591.58000000000004</v>
      </c>
    </row>
    <row r="13922" spans="1:10" x14ac:dyDescent="0.2">
      <c r="A13922" t="s">
        <v>13816</v>
      </c>
      <c r="B13922" t="s">
        <v>36913</v>
      </c>
      <c r="I13922" t="s">
        <v>5</v>
      </c>
      <c r="J13922">
        <v>532.51</v>
      </c>
    </row>
    <row r="13923" spans="1:10" x14ac:dyDescent="0.2">
      <c r="A13923" t="s">
        <v>13817</v>
      </c>
      <c r="B13923" t="s">
        <v>36914</v>
      </c>
      <c r="I13923" t="s">
        <v>5</v>
      </c>
      <c r="J13923">
        <v>514.61</v>
      </c>
    </row>
    <row r="13924" spans="1:10" x14ac:dyDescent="0.2">
      <c r="A13924" t="s">
        <v>13818</v>
      </c>
      <c r="B13924" t="s">
        <v>36914</v>
      </c>
      <c r="I13924" t="s">
        <v>5</v>
      </c>
      <c r="J13924">
        <v>472.36</v>
      </c>
    </row>
    <row r="13925" spans="1:10" x14ac:dyDescent="0.2">
      <c r="A13925" t="s">
        <v>13819</v>
      </c>
      <c r="B13925" t="s">
        <v>36915</v>
      </c>
      <c r="I13925" t="s">
        <v>5</v>
      </c>
      <c r="J13925">
        <v>931.76</v>
      </c>
    </row>
    <row r="13926" spans="1:10" x14ac:dyDescent="0.2">
      <c r="A13926" t="s">
        <v>13820</v>
      </c>
      <c r="B13926" t="s">
        <v>36915</v>
      </c>
      <c r="I13926" t="s">
        <v>5</v>
      </c>
      <c r="J13926">
        <v>886.35</v>
      </c>
    </row>
    <row r="13927" spans="1:10" x14ac:dyDescent="0.2">
      <c r="A13927" t="s">
        <v>13821</v>
      </c>
      <c r="B13927" t="s">
        <v>36916</v>
      </c>
      <c r="I13927" t="s">
        <v>5</v>
      </c>
      <c r="J13927">
        <v>907.13</v>
      </c>
    </row>
    <row r="13928" spans="1:10" x14ac:dyDescent="0.2">
      <c r="A13928" t="s">
        <v>13822</v>
      </c>
      <c r="B13928" t="s">
        <v>36916</v>
      </c>
      <c r="I13928" t="s">
        <v>5</v>
      </c>
      <c r="J13928">
        <v>813.57</v>
      </c>
    </row>
    <row r="13929" spans="1:10" x14ac:dyDescent="0.2">
      <c r="A13929" t="s">
        <v>13823</v>
      </c>
      <c r="B13929" t="s">
        <v>36917</v>
      </c>
      <c r="I13929" t="s">
        <v>5</v>
      </c>
      <c r="J13929">
        <v>642.70000000000005</v>
      </c>
    </row>
    <row r="13930" spans="1:10" x14ac:dyDescent="0.2">
      <c r="A13930" t="s">
        <v>13824</v>
      </c>
      <c r="B13930" t="s">
        <v>36917</v>
      </c>
      <c r="I13930" t="s">
        <v>5</v>
      </c>
      <c r="J13930">
        <v>589.37</v>
      </c>
    </row>
    <row r="13931" spans="1:10" x14ac:dyDescent="0.2">
      <c r="A13931" t="s">
        <v>13825</v>
      </c>
      <c r="B13931" t="s">
        <v>36918</v>
      </c>
      <c r="I13931" t="s">
        <v>5</v>
      </c>
      <c r="J13931">
        <v>1218.8499999999999</v>
      </c>
    </row>
    <row r="13932" spans="1:10" x14ac:dyDescent="0.2">
      <c r="A13932" t="s">
        <v>13826</v>
      </c>
      <c r="B13932" t="s">
        <v>36918</v>
      </c>
      <c r="I13932" t="s">
        <v>5</v>
      </c>
      <c r="J13932">
        <v>1162.3499999999999</v>
      </c>
    </row>
    <row r="13933" spans="1:10" x14ac:dyDescent="0.2">
      <c r="A13933" t="s">
        <v>13827</v>
      </c>
      <c r="B13933" t="s">
        <v>36919</v>
      </c>
      <c r="I13933" t="s">
        <v>5</v>
      </c>
      <c r="J13933">
        <v>686.98</v>
      </c>
    </row>
    <row r="13934" spans="1:10" x14ac:dyDescent="0.2">
      <c r="A13934" t="s">
        <v>13828</v>
      </c>
      <c r="B13934" t="s">
        <v>36919</v>
      </c>
      <c r="I13934" t="s">
        <v>5</v>
      </c>
      <c r="J13934">
        <v>618.46</v>
      </c>
    </row>
    <row r="13935" spans="1:10" x14ac:dyDescent="0.2">
      <c r="A13935" t="s">
        <v>13829</v>
      </c>
      <c r="B13935" t="s">
        <v>36920</v>
      </c>
      <c r="I13935" t="s">
        <v>5</v>
      </c>
      <c r="J13935">
        <v>597.19000000000005</v>
      </c>
    </row>
    <row r="13936" spans="1:10" x14ac:dyDescent="0.2">
      <c r="A13936" t="s">
        <v>13830</v>
      </c>
      <c r="B13936" t="s">
        <v>36920</v>
      </c>
      <c r="I13936" t="s">
        <v>5</v>
      </c>
      <c r="J13936">
        <v>548.29</v>
      </c>
    </row>
    <row r="13937" spans="1:10" x14ac:dyDescent="0.2">
      <c r="A13937" t="s">
        <v>13831</v>
      </c>
      <c r="B13937" t="s">
        <v>36921</v>
      </c>
      <c r="I13937" t="s">
        <v>5</v>
      </c>
      <c r="J13937">
        <v>1076.78</v>
      </c>
    </row>
    <row r="13938" spans="1:10" x14ac:dyDescent="0.2">
      <c r="A13938" t="s">
        <v>13832</v>
      </c>
      <c r="B13938" t="s">
        <v>36921</v>
      </c>
      <c r="I13938" t="s">
        <v>5</v>
      </c>
      <c r="J13938">
        <v>1024.72</v>
      </c>
    </row>
    <row r="13939" spans="1:10" x14ac:dyDescent="0.2">
      <c r="A13939" t="s">
        <v>13833</v>
      </c>
      <c r="B13939" t="s">
        <v>36922</v>
      </c>
      <c r="I13939" t="s">
        <v>5</v>
      </c>
      <c r="J13939">
        <v>1051.74</v>
      </c>
    </row>
    <row r="13940" spans="1:10" x14ac:dyDescent="0.2">
      <c r="A13940" t="s">
        <v>13834</v>
      </c>
      <c r="B13940" t="s">
        <v>36922</v>
      </c>
      <c r="I13940" t="s">
        <v>5</v>
      </c>
      <c r="J13940">
        <v>942.93</v>
      </c>
    </row>
    <row r="13941" spans="1:10" x14ac:dyDescent="0.2">
      <c r="A13941" t="s">
        <v>13835</v>
      </c>
      <c r="B13941" t="s">
        <v>36923</v>
      </c>
      <c r="I13941" t="s">
        <v>5</v>
      </c>
      <c r="J13941">
        <v>749.54</v>
      </c>
    </row>
    <row r="13942" spans="1:10" x14ac:dyDescent="0.2">
      <c r="A13942" t="s">
        <v>13836</v>
      </c>
      <c r="B13942" t="s">
        <v>36923</v>
      </c>
      <c r="I13942" t="s">
        <v>5</v>
      </c>
      <c r="J13942">
        <v>686.71</v>
      </c>
    </row>
    <row r="13943" spans="1:10" x14ac:dyDescent="0.2">
      <c r="A13943" t="s">
        <v>13837</v>
      </c>
      <c r="B13943" t="s">
        <v>36924</v>
      </c>
      <c r="I13943" t="s">
        <v>5</v>
      </c>
      <c r="J13943">
        <v>1210.5999999999999</v>
      </c>
    </row>
    <row r="13944" spans="1:10" x14ac:dyDescent="0.2">
      <c r="A13944" t="s">
        <v>13838</v>
      </c>
      <c r="B13944" t="s">
        <v>36924</v>
      </c>
      <c r="I13944" t="s">
        <v>5</v>
      </c>
      <c r="J13944">
        <v>1144.5999999999999</v>
      </c>
    </row>
    <row r="13945" spans="1:10" x14ac:dyDescent="0.2">
      <c r="A13945" t="s">
        <v>13839</v>
      </c>
      <c r="B13945" t="s">
        <v>36925</v>
      </c>
      <c r="I13945" t="s">
        <v>5</v>
      </c>
      <c r="J13945">
        <v>790.9</v>
      </c>
    </row>
    <row r="13946" spans="1:10" x14ac:dyDescent="0.2">
      <c r="A13946" t="s">
        <v>13840</v>
      </c>
      <c r="B13946" t="s">
        <v>36925</v>
      </c>
      <c r="I13946" t="s">
        <v>5</v>
      </c>
      <c r="J13946">
        <v>711.96</v>
      </c>
    </row>
    <row r="13947" spans="1:10" x14ac:dyDescent="0.2">
      <c r="A13947" t="s">
        <v>13841</v>
      </c>
      <c r="B13947" t="s">
        <v>36926</v>
      </c>
      <c r="I13947" t="s">
        <v>5</v>
      </c>
      <c r="J13947">
        <v>688.27</v>
      </c>
    </row>
    <row r="13948" spans="1:10" x14ac:dyDescent="0.2">
      <c r="A13948" t="s">
        <v>13842</v>
      </c>
      <c r="B13948" t="s">
        <v>36926</v>
      </c>
      <c r="I13948" t="s">
        <v>5</v>
      </c>
      <c r="J13948">
        <v>631.77</v>
      </c>
    </row>
    <row r="13949" spans="1:10" x14ac:dyDescent="0.2">
      <c r="A13949" t="s">
        <v>13843</v>
      </c>
      <c r="B13949" t="s">
        <v>36927</v>
      </c>
      <c r="I13949" t="s">
        <v>5</v>
      </c>
      <c r="J13949">
        <v>1331.16</v>
      </c>
    </row>
    <row r="13950" spans="1:10" x14ac:dyDescent="0.2">
      <c r="A13950" t="s">
        <v>13844</v>
      </c>
      <c r="B13950" t="s">
        <v>36927</v>
      </c>
      <c r="I13950" t="s">
        <v>5</v>
      </c>
      <c r="J13950">
        <v>1271.49</v>
      </c>
    </row>
    <row r="13951" spans="1:10" x14ac:dyDescent="0.2">
      <c r="A13951" t="s">
        <v>13845</v>
      </c>
      <c r="B13951" t="s">
        <v>36928</v>
      </c>
      <c r="I13951" t="s">
        <v>5</v>
      </c>
      <c r="J13951">
        <v>1182.6500000000001</v>
      </c>
    </row>
    <row r="13952" spans="1:10" x14ac:dyDescent="0.2">
      <c r="A13952" t="s">
        <v>13846</v>
      </c>
      <c r="B13952" t="s">
        <v>36928</v>
      </c>
      <c r="I13952" t="s">
        <v>5</v>
      </c>
      <c r="J13952">
        <v>1061.76</v>
      </c>
    </row>
    <row r="13953" spans="1:10" x14ac:dyDescent="0.2">
      <c r="A13953" t="s">
        <v>13847</v>
      </c>
      <c r="B13953" t="s">
        <v>36929</v>
      </c>
      <c r="I13953" t="s">
        <v>5</v>
      </c>
      <c r="J13953">
        <v>842.67</v>
      </c>
    </row>
    <row r="13954" spans="1:10" x14ac:dyDescent="0.2">
      <c r="A13954" t="s">
        <v>13848</v>
      </c>
      <c r="B13954" t="s">
        <v>36929</v>
      </c>
      <c r="I13954" t="s">
        <v>5</v>
      </c>
      <c r="J13954">
        <v>773.5</v>
      </c>
    </row>
    <row r="13955" spans="1:10" x14ac:dyDescent="0.2">
      <c r="A13955" t="s">
        <v>13849</v>
      </c>
      <c r="B13955" t="s">
        <v>36930</v>
      </c>
      <c r="I13955" t="s">
        <v>5</v>
      </c>
      <c r="J13955">
        <v>1645.37</v>
      </c>
    </row>
    <row r="13956" spans="1:10" x14ac:dyDescent="0.2">
      <c r="A13956" t="s">
        <v>13850</v>
      </c>
      <c r="B13956" t="s">
        <v>36930</v>
      </c>
      <c r="I13956" t="s">
        <v>5</v>
      </c>
      <c r="J13956">
        <v>1573.03</v>
      </c>
    </row>
    <row r="13957" spans="1:10" x14ac:dyDescent="0.2">
      <c r="A13957" t="s">
        <v>13851</v>
      </c>
      <c r="B13957" t="s">
        <v>36931</v>
      </c>
      <c r="I13957" t="s">
        <v>5</v>
      </c>
      <c r="J13957">
        <v>482.56</v>
      </c>
    </row>
    <row r="13958" spans="1:10" x14ac:dyDescent="0.2">
      <c r="A13958" t="s">
        <v>13852</v>
      </c>
      <c r="B13958" t="s">
        <v>36931</v>
      </c>
      <c r="I13958" t="s">
        <v>5</v>
      </c>
      <c r="J13958">
        <v>425.55</v>
      </c>
    </row>
    <row r="13959" spans="1:10" x14ac:dyDescent="0.2">
      <c r="A13959" t="s">
        <v>13853</v>
      </c>
      <c r="B13959" t="s">
        <v>36932</v>
      </c>
      <c r="I13959" t="s">
        <v>5</v>
      </c>
      <c r="J13959">
        <v>551.20000000000005</v>
      </c>
    </row>
    <row r="13960" spans="1:10" x14ac:dyDescent="0.2">
      <c r="A13960" t="s">
        <v>13854</v>
      </c>
      <c r="B13960" t="s">
        <v>36932</v>
      </c>
      <c r="I13960" t="s">
        <v>5</v>
      </c>
      <c r="J13960">
        <v>487.85</v>
      </c>
    </row>
    <row r="13961" spans="1:10" x14ac:dyDescent="0.2">
      <c r="A13961" t="s">
        <v>13855</v>
      </c>
      <c r="B13961" t="s">
        <v>36933</v>
      </c>
      <c r="I13961" t="s">
        <v>5</v>
      </c>
      <c r="J13961">
        <v>646.08000000000004</v>
      </c>
    </row>
    <row r="13962" spans="1:10" x14ac:dyDescent="0.2">
      <c r="A13962" t="s">
        <v>13856</v>
      </c>
      <c r="B13962" t="s">
        <v>36933</v>
      </c>
      <c r="I13962" t="s">
        <v>5</v>
      </c>
      <c r="J13962">
        <v>570.07000000000005</v>
      </c>
    </row>
    <row r="13963" spans="1:10" x14ac:dyDescent="0.2">
      <c r="A13963" t="s">
        <v>13857</v>
      </c>
      <c r="B13963" t="s">
        <v>36934</v>
      </c>
      <c r="I13963" t="s">
        <v>5</v>
      </c>
      <c r="J13963">
        <v>825.33</v>
      </c>
    </row>
    <row r="13964" spans="1:10" x14ac:dyDescent="0.2">
      <c r="A13964" t="s">
        <v>13858</v>
      </c>
      <c r="B13964" t="s">
        <v>36934</v>
      </c>
      <c r="I13964" t="s">
        <v>5</v>
      </c>
      <c r="J13964">
        <v>730.31</v>
      </c>
    </row>
    <row r="13965" spans="1:10" x14ac:dyDescent="0.2">
      <c r="A13965" t="s">
        <v>13859</v>
      </c>
      <c r="B13965" t="s">
        <v>36935</v>
      </c>
      <c r="I13965" t="s">
        <v>5</v>
      </c>
      <c r="J13965">
        <v>996.32</v>
      </c>
    </row>
    <row r="13966" spans="1:10" x14ac:dyDescent="0.2">
      <c r="A13966" t="s">
        <v>13860</v>
      </c>
      <c r="B13966" t="s">
        <v>36935</v>
      </c>
      <c r="I13966" t="s">
        <v>5</v>
      </c>
      <c r="J13966">
        <v>888.64</v>
      </c>
    </row>
    <row r="13967" spans="1:10" x14ac:dyDescent="0.2">
      <c r="A13967" t="s">
        <v>24901</v>
      </c>
      <c r="B13967" t="s">
        <v>36936</v>
      </c>
      <c r="I13967" t="s">
        <v>5</v>
      </c>
      <c r="J13967">
        <v>167.87</v>
      </c>
    </row>
    <row r="13968" spans="1:10" x14ac:dyDescent="0.2">
      <c r="A13968" t="s">
        <v>24902</v>
      </c>
      <c r="B13968" t="s">
        <v>36936</v>
      </c>
      <c r="I13968" t="s">
        <v>5</v>
      </c>
      <c r="J13968">
        <v>148.87</v>
      </c>
    </row>
    <row r="13969" spans="1:10" x14ac:dyDescent="0.2">
      <c r="A13969" t="s">
        <v>24903</v>
      </c>
      <c r="B13969" t="s">
        <v>36937</v>
      </c>
      <c r="I13969" t="s">
        <v>5</v>
      </c>
      <c r="J13969">
        <v>191.59</v>
      </c>
    </row>
    <row r="13970" spans="1:10" x14ac:dyDescent="0.2">
      <c r="A13970" t="s">
        <v>24904</v>
      </c>
      <c r="B13970" t="s">
        <v>36937</v>
      </c>
      <c r="I13970" t="s">
        <v>5</v>
      </c>
      <c r="J13970">
        <v>169.42</v>
      </c>
    </row>
    <row r="13971" spans="1:10" x14ac:dyDescent="0.2">
      <c r="A13971" t="s">
        <v>24905</v>
      </c>
      <c r="B13971" t="s">
        <v>36938</v>
      </c>
      <c r="I13971" t="s">
        <v>5</v>
      </c>
      <c r="J13971">
        <v>224.54</v>
      </c>
    </row>
    <row r="13972" spans="1:10" x14ac:dyDescent="0.2">
      <c r="A13972" t="s">
        <v>24906</v>
      </c>
      <c r="B13972" t="s">
        <v>36938</v>
      </c>
      <c r="I13972" t="s">
        <v>5</v>
      </c>
      <c r="J13972">
        <v>199.2</v>
      </c>
    </row>
    <row r="13973" spans="1:10" x14ac:dyDescent="0.2">
      <c r="A13973" t="s">
        <v>24907</v>
      </c>
      <c r="B13973" t="s">
        <v>36939</v>
      </c>
      <c r="I13973" t="s">
        <v>5</v>
      </c>
      <c r="J13973">
        <v>281.2</v>
      </c>
    </row>
    <row r="13974" spans="1:10" x14ac:dyDescent="0.2">
      <c r="A13974" t="s">
        <v>24908</v>
      </c>
      <c r="B13974" t="s">
        <v>36939</v>
      </c>
      <c r="I13974" t="s">
        <v>5</v>
      </c>
      <c r="J13974">
        <v>249.53</v>
      </c>
    </row>
    <row r="13975" spans="1:10" x14ac:dyDescent="0.2">
      <c r="A13975" t="s">
        <v>24909</v>
      </c>
      <c r="B13975" t="s">
        <v>36940</v>
      </c>
      <c r="I13975" t="s">
        <v>5</v>
      </c>
      <c r="J13975">
        <v>337.87</v>
      </c>
    </row>
    <row r="13976" spans="1:10" x14ac:dyDescent="0.2">
      <c r="A13976" t="s">
        <v>24910</v>
      </c>
      <c r="B13976" t="s">
        <v>36940</v>
      </c>
      <c r="I13976" t="s">
        <v>5</v>
      </c>
      <c r="J13976">
        <v>299.86</v>
      </c>
    </row>
    <row r="13977" spans="1:10" x14ac:dyDescent="0.2">
      <c r="A13977" t="s">
        <v>13861</v>
      </c>
      <c r="B13977" t="s">
        <v>36941</v>
      </c>
      <c r="I13977" t="s">
        <v>5</v>
      </c>
      <c r="J13977">
        <v>394.53</v>
      </c>
    </row>
    <row r="13978" spans="1:10" x14ac:dyDescent="0.2">
      <c r="A13978" t="s">
        <v>13862</v>
      </c>
      <c r="B13978" t="s">
        <v>36941</v>
      </c>
      <c r="I13978" t="s">
        <v>5</v>
      </c>
      <c r="J13978">
        <v>350.19</v>
      </c>
    </row>
    <row r="13979" spans="1:10" x14ac:dyDescent="0.2">
      <c r="A13979" t="s">
        <v>24911</v>
      </c>
      <c r="B13979" t="s">
        <v>36942</v>
      </c>
      <c r="I13979" t="s">
        <v>5</v>
      </c>
      <c r="J13979">
        <v>337.87</v>
      </c>
    </row>
    <row r="13980" spans="1:10" x14ac:dyDescent="0.2">
      <c r="A13980" t="s">
        <v>24912</v>
      </c>
      <c r="B13980" t="s">
        <v>36942</v>
      </c>
      <c r="I13980" t="s">
        <v>5</v>
      </c>
      <c r="J13980">
        <v>299.86</v>
      </c>
    </row>
    <row r="13981" spans="1:10" x14ac:dyDescent="0.2">
      <c r="A13981" t="s">
        <v>24913</v>
      </c>
      <c r="B13981" t="s">
        <v>36943</v>
      </c>
      <c r="I13981" t="s">
        <v>5</v>
      </c>
      <c r="J13981">
        <v>281.2</v>
      </c>
    </row>
    <row r="13982" spans="1:10" x14ac:dyDescent="0.2">
      <c r="A13982" t="s">
        <v>24914</v>
      </c>
      <c r="B13982" t="s">
        <v>36943</v>
      </c>
      <c r="I13982" t="s">
        <v>5</v>
      </c>
      <c r="J13982">
        <v>249.53</v>
      </c>
    </row>
    <row r="13983" spans="1:10" x14ac:dyDescent="0.2">
      <c r="A13983" t="s">
        <v>13863</v>
      </c>
      <c r="B13983" t="s">
        <v>36944</v>
      </c>
      <c r="I13983" t="s">
        <v>5</v>
      </c>
      <c r="J13983">
        <v>224.54</v>
      </c>
    </row>
    <row r="13984" spans="1:10" x14ac:dyDescent="0.2">
      <c r="A13984" t="s">
        <v>13864</v>
      </c>
      <c r="B13984" t="s">
        <v>36944</v>
      </c>
      <c r="I13984" t="s">
        <v>5</v>
      </c>
      <c r="J13984">
        <v>199.2</v>
      </c>
    </row>
    <row r="13985" spans="1:10" x14ac:dyDescent="0.2">
      <c r="A13985" t="s">
        <v>13865</v>
      </c>
      <c r="B13985" t="s">
        <v>36945</v>
      </c>
      <c r="I13985" t="s">
        <v>5</v>
      </c>
      <c r="J13985">
        <v>253.59</v>
      </c>
    </row>
    <row r="13986" spans="1:10" x14ac:dyDescent="0.2">
      <c r="A13986" t="s">
        <v>13866</v>
      </c>
      <c r="B13986" t="s">
        <v>36945</v>
      </c>
      <c r="I13986" t="s">
        <v>5</v>
      </c>
      <c r="J13986">
        <v>228.25</v>
      </c>
    </row>
    <row r="13987" spans="1:10" x14ac:dyDescent="0.2">
      <c r="A13987" t="s">
        <v>13867</v>
      </c>
      <c r="B13987" t="s">
        <v>36946</v>
      </c>
      <c r="I13987" t="s">
        <v>5</v>
      </c>
      <c r="J13987">
        <v>473.53</v>
      </c>
    </row>
    <row r="13988" spans="1:10" x14ac:dyDescent="0.2">
      <c r="A13988" t="s">
        <v>13868</v>
      </c>
      <c r="B13988" t="s">
        <v>36946</v>
      </c>
      <c r="I13988" t="s">
        <v>5</v>
      </c>
      <c r="J13988">
        <v>441.85</v>
      </c>
    </row>
    <row r="13989" spans="1:10" x14ac:dyDescent="0.2">
      <c r="A13989" t="s">
        <v>13869</v>
      </c>
      <c r="B13989" t="s">
        <v>36947</v>
      </c>
      <c r="I13989" t="s">
        <v>5</v>
      </c>
      <c r="J13989">
        <v>173.94</v>
      </c>
    </row>
    <row r="13990" spans="1:10" x14ac:dyDescent="0.2">
      <c r="A13990" t="s">
        <v>13870</v>
      </c>
      <c r="B13990" t="s">
        <v>36947</v>
      </c>
      <c r="I13990" t="s">
        <v>5</v>
      </c>
      <c r="J13990">
        <v>167.6</v>
      </c>
    </row>
    <row r="13991" spans="1:10" x14ac:dyDescent="0.2">
      <c r="A13991" t="s">
        <v>13871</v>
      </c>
      <c r="B13991" t="s">
        <v>36948</v>
      </c>
      <c r="I13991" t="s">
        <v>5</v>
      </c>
      <c r="J13991">
        <v>335.01</v>
      </c>
    </row>
    <row r="13992" spans="1:10" x14ac:dyDescent="0.2">
      <c r="A13992" t="s">
        <v>13872</v>
      </c>
      <c r="B13992" t="s">
        <v>36948</v>
      </c>
      <c r="I13992" t="s">
        <v>5</v>
      </c>
      <c r="J13992">
        <v>297.77</v>
      </c>
    </row>
    <row r="13993" spans="1:10" x14ac:dyDescent="0.2">
      <c r="A13993" t="s">
        <v>13873</v>
      </c>
      <c r="B13993" t="s">
        <v>36949</v>
      </c>
      <c r="I13993" t="s">
        <v>5</v>
      </c>
      <c r="J13993">
        <v>259.45999999999998</v>
      </c>
    </row>
    <row r="13994" spans="1:10" x14ac:dyDescent="0.2">
      <c r="A13994" t="s">
        <v>13874</v>
      </c>
      <c r="B13994" t="s">
        <v>36949</v>
      </c>
      <c r="I13994" t="s">
        <v>5</v>
      </c>
      <c r="J13994">
        <v>233.71</v>
      </c>
    </row>
    <row r="13995" spans="1:10" x14ac:dyDescent="0.2">
      <c r="A13995" t="s">
        <v>13875</v>
      </c>
      <c r="B13995" t="s">
        <v>36950</v>
      </c>
      <c r="I13995" t="s">
        <v>5</v>
      </c>
      <c r="J13995">
        <v>445.81</v>
      </c>
    </row>
    <row r="13996" spans="1:10" x14ac:dyDescent="0.2">
      <c r="A13996" t="s">
        <v>13876</v>
      </c>
      <c r="B13996" t="s">
        <v>36950</v>
      </c>
      <c r="I13996" t="s">
        <v>5</v>
      </c>
      <c r="J13996">
        <v>416.9</v>
      </c>
    </row>
    <row r="13997" spans="1:10" x14ac:dyDescent="0.2">
      <c r="A13997" t="s">
        <v>13877</v>
      </c>
      <c r="B13997" t="s">
        <v>36951</v>
      </c>
      <c r="I13997" t="s">
        <v>5</v>
      </c>
      <c r="J13997">
        <v>450.27</v>
      </c>
    </row>
    <row r="13998" spans="1:10" x14ac:dyDescent="0.2">
      <c r="A13998" t="s">
        <v>13878</v>
      </c>
      <c r="B13998" t="s">
        <v>36951</v>
      </c>
      <c r="I13998" t="s">
        <v>5</v>
      </c>
      <c r="J13998">
        <v>402.86</v>
      </c>
    </row>
    <row r="13999" spans="1:10" x14ac:dyDescent="0.2">
      <c r="A13999" t="s">
        <v>13879</v>
      </c>
      <c r="B13999" t="s">
        <v>36952</v>
      </c>
      <c r="I13999" t="s">
        <v>5</v>
      </c>
      <c r="J13999">
        <v>349.53</v>
      </c>
    </row>
    <row r="14000" spans="1:10" x14ac:dyDescent="0.2">
      <c r="A14000" t="s">
        <v>13880</v>
      </c>
      <c r="B14000" t="s">
        <v>36952</v>
      </c>
      <c r="I14000" t="s">
        <v>5</v>
      </c>
      <c r="J14000">
        <v>317.45</v>
      </c>
    </row>
    <row r="14001" spans="1:10" x14ac:dyDescent="0.2">
      <c r="A14001" t="s">
        <v>13881</v>
      </c>
      <c r="B14001" t="s">
        <v>36953</v>
      </c>
      <c r="I14001" t="s">
        <v>5</v>
      </c>
      <c r="J14001">
        <v>586.30999999999995</v>
      </c>
    </row>
    <row r="14002" spans="1:10" x14ac:dyDescent="0.2">
      <c r="A14002" t="s">
        <v>13882</v>
      </c>
      <c r="B14002" t="s">
        <v>36953</v>
      </c>
      <c r="I14002" t="s">
        <v>5</v>
      </c>
      <c r="J14002">
        <v>551.05999999999995</v>
      </c>
    </row>
    <row r="14003" spans="1:10" x14ac:dyDescent="0.2">
      <c r="A14003" t="s">
        <v>13883</v>
      </c>
      <c r="B14003" t="s">
        <v>36954</v>
      </c>
      <c r="I14003" t="s">
        <v>5</v>
      </c>
      <c r="J14003">
        <v>520.54999999999995</v>
      </c>
    </row>
    <row r="14004" spans="1:10" x14ac:dyDescent="0.2">
      <c r="A14004" t="s">
        <v>13884</v>
      </c>
      <c r="B14004" t="s">
        <v>36954</v>
      </c>
      <c r="I14004" t="s">
        <v>5</v>
      </c>
      <c r="J14004">
        <v>466.15</v>
      </c>
    </row>
    <row r="14005" spans="1:10" x14ac:dyDescent="0.2">
      <c r="A14005" t="s">
        <v>13885</v>
      </c>
      <c r="B14005" t="s">
        <v>36955</v>
      </c>
      <c r="I14005" t="s">
        <v>5</v>
      </c>
      <c r="J14005">
        <v>394.63</v>
      </c>
    </row>
    <row r="14006" spans="1:10" x14ac:dyDescent="0.2">
      <c r="A14006" t="s">
        <v>13886</v>
      </c>
      <c r="B14006" t="s">
        <v>36955</v>
      </c>
      <c r="I14006" t="s">
        <v>5</v>
      </c>
      <c r="J14006">
        <v>359.38</v>
      </c>
    </row>
    <row r="14007" spans="1:10" x14ac:dyDescent="0.2">
      <c r="A14007" t="s">
        <v>13887</v>
      </c>
      <c r="B14007" t="s">
        <v>36956</v>
      </c>
      <c r="I14007" t="s">
        <v>5</v>
      </c>
      <c r="J14007">
        <v>732.25</v>
      </c>
    </row>
    <row r="14008" spans="1:10" x14ac:dyDescent="0.2">
      <c r="A14008" t="s">
        <v>13888</v>
      </c>
      <c r="B14008" t="s">
        <v>36956</v>
      </c>
      <c r="I14008" t="s">
        <v>5</v>
      </c>
      <c r="J14008">
        <v>693.83</v>
      </c>
    </row>
    <row r="14009" spans="1:10" x14ac:dyDescent="0.2">
      <c r="A14009" t="s">
        <v>13889</v>
      </c>
      <c r="B14009" t="s">
        <v>36957</v>
      </c>
      <c r="I14009" t="s">
        <v>5</v>
      </c>
      <c r="J14009">
        <v>362.58</v>
      </c>
    </row>
    <row r="14010" spans="1:10" x14ac:dyDescent="0.2">
      <c r="A14010" t="s">
        <v>13890</v>
      </c>
      <c r="B14010" t="s">
        <v>36957</v>
      </c>
      <c r="I14010" t="s">
        <v>5</v>
      </c>
      <c r="J14010">
        <v>323.60000000000002</v>
      </c>
    </row>
    <row r="14011" spans="1:10" x14ac:dyDescent="0.2">
      <c r="A14011" t="s">
        <v>13891</v>
      </c>
      <c r="B14011" t="s">
        <v>36958</v>
      </c>
      <c r="I14011" t="s">
        <v>5</v>
      </c>
      <c r="J14011">
        <v>285.43</v>
      </c>
    </row>
    <row r="14012" spans="1:10" x14ac:dyDescent="0.2">
      <c r="A14012" t="s">
        <v>13892</v>
      </c>
      <c r="B14012" t="s">
        <v>36958</v>
      </c>
      <c r="I14012" t="s">
        <v>5</v>
      </c>
      <c r="J14012">
        <v>257.94</v>
      </c>
    </row>
    <row r="14013" spans="1:10" x14ac:dyDescent="0.2">
      <c r="A14013" t="s">
        <v>13893</v>
      </c>
      <c r="B14013" t="s">
        <v>36959</v>
      </c>
      <c r="I14013" t="s">
        <v>5</v>
      </c>
      <c r="J14013">
        <v>363.61</v>
      </c>
    </row>
    <row r="14014" spans="1:10" x14ac:dyDescent="0.2">
      <c r="A14014" t="s">
        <v>13894</v>
      </c>
      <c r="B14014" t="s">
        <v>36959</v>
      </c>
      <c r="I14014" t="s">
        <v>5</v>
      </c>
      <c r="J14014">
        <v>324.63</v>
      </c>
    </row>
    <row r="14015" spans="1:10" x14ac:dyDescent="0.2">
      <c r="A14015" t="s">
        <v>13895</v>
      </c>
      <c r="B14015" t="s">
        <v>36960</v>
      </c>
      <c r="I14015" t="s">
        <v>5</v>
      </c>
      <c r="J14015">
        <v>287.22000000000003</v>
      </c>
    </row>
    <row r="14016" spans="1:10" x14ac:dyDescent="0.2">
      <c r="A14016" t="s">
        <v>13896</v>
      </c>
      <c r="B14016" t="s">
        <v>36960</v>
      </c>
      <c r="I14016" t="s">
        <v>5</v>
      </c>
      <c r="J14016">
        <v>259.73</v>
      </c>
    </row>
    <row r="14017" spans="1:10" x14ac:dyDescent="0.2">
      <c r="A14017" t="s">
        <v>13897</v>
      </c>
      <c r="B14017" t="s">
        <v>36961</v>
      </c>
      <c r="I14017" t="s">
        <v>5</v>
      </c>
      <c r="J14017">
        <v>481.53</v>
      </c>
    </row>
    <row r="14018" spans="1:10" x14ac:dyDescent="0.2">
      <c r="A14018" t="s">
        <v>13898</v>
      </c>
      <c r="B14018" t="s">
        <v>36961</v>
      </c>
      <c r="I14018" t="s">
        <v>5</v>
      </c>
      <c r="J14018">
        <v>450.88</v>
      </c>
    </row>
    <row r="14019" spans="1:10" x14ac:dyDescent="0.2">
      <c r="A14019" t="s">
        <v>13899</v>
      </c>
      <c r="B14019" t="s">
        <v>36962</v>
      </c>
      <c r="I14019" t="s">
        <v>5</v>
      </c>
      <c r="J14019">
        <v>483.32</v>
      </c>
    </row>
    <row r="14020" spans="1:10" x14ac:dyDescent="0.2">
      <c r="A14020" t="s">
        <v>13900</v>
      </c>
      <c r="B14020" t="s">
        <v>36962</v>
      </c>
      <c r="I14020" t="s">
        <v>5</v>
      </c>
      <c r="J14020">
        <v>452.67</v>
      </c>
    </row>
    <row r="14021" spans="1:10" x14ac:dyDescent="0.2">
      <c r="A14021" t="s">
        <v>13901</v>
      </c>
      <c r="B14021" t="s">
        <v>36963</v>
      </c>
      <c r="I14021" t="s">
        <v>5</v>
      </c>
      <c r="J14021">
        <v>285.5</v>
      </c>
    </row>
    <row r="14022" spans="1:10" x14ac:dyDescent="0.2">
      <c r="A14022" t="s">
        <v>13902</v>
      </c>
      <c r="B14022" t="s">
        <v>36963</v>
      </c>
      <c r="I14022" t="s">
        <v>5</v>
      </c>
      <c r="J14022">
        <v>255.57</v>
      </c>
    </row>
    <row r="14023" spans="1:10" x14ac:dyDescent="0.2">
      <c r="A14023" t="s">
        <v>13903</v>
      </c>
      <c r="B14023" t="s">
        <v>36964</v>
      </c>
      <c r="I14023" t="s">
        <v>5</v>
      </c>
      <c r="J14023">
        <v>258.24</v>
      </c>
    </row>
    <row r="14024" spans="1:10" x14ac:dyDescent="0.2">
      <c r="A14024" t="s">
        <v>13904</v>
      </c>
      <c r="B14024" t="s">
        <v>36964</v>
      </c>
      <c r="I14024" t="s">
        <v>5</v>
      </c>
      <c r="J14024">
        <v>233.92</v>
      </c>
    </row>
    <row r="14025" spans="1:10" x14ac:dyDescent="0.2">
      <c r="A14025" t="s">
        <v>13905</v>
      </c>
      <c r="B14025" t="s">
        <v>36965</v>
      </c>
      <c r="I14025" t="s">
        <v>5</v>
      </c>
      <c r="J14025">
        <v>286.52999999999997</v>
      </c>
    </row>
    <row r="14026" spans="1:10" x14ac:dyDescent="0.2">
      <c r="A14026" t="s">
        <v>13906</v>
      </c>
      <c r="B14026" t="s">
        <v>36965</v>
      </c>
      <c r="I14026" t="s">
        <v>5</v>
      </c>
      <c r="J14026">
        <v>256.60000000000002</v>
      </c>
    </row>
    <row r="14027" spans="1:10" x14ac:dyDescent="0.2">
      <c r="A14027" t="s">
        <v>13907</v>
      </c>
      <c r="B14027" t="s">
        <v>36966</v>
      </c>
      <c r="I14027" t="s">
        <v>5</v>
      </c>
      <c r="J14027">
        <v>260.02999999999997</v>
      </c>
    </row>
    <row r="14028" spans="1:10" x14ac:dyDescent="0.2">
      <c r="A14028" t="s">
        <v>13908</v>
      </c>
      <c r="B14028" t="s">
        <v>36966</v>
      </c>
      <c r="I14028" t="s">
        <v>5</v>
      </c>
      <c r="J14028">
        <v>235.71</v>
      </c>
    </row>
    <row r="14029" spans="1:10" x14ac:dyDescent="0.2">
      <c r="A14029" t="s">
        <v>13909</v>
      </c>
      <c r="B14029" t="s">
        <v>36967</v>
      </c>
      <c r="I14029" t="s">
        <v>5</v>
      </c>
      <c r="J14029">
        <v>419.02</v>
      </c>
    </row>
    <row r="14030" spans="1:10" x14ac:dyDescent="0.2">
      <c r="A14030" t="s">
        <v>13910</v>
      </c>
      <c r="B14030" t="s">
        <v>36967</v>
      </c>
      <c r="I14030" t="s">
        <v>5</v>
      </c>
      <c r="J14030">
        <v>391.53</v>
      </c>
    </row>
    <row r="14031" spans="1:10" x14ac:dyDescent="0.2">
      <c r="A14031" t="s">
        <v>13911</v>
      </c>
      <c r="B14031" t="s">
        <v>36968</v>
      </c>
      <c r="I14031" t="s">
        <v>5</v>
      </c>
      <c r="J14031">
        <v>420.81</v>
      </c>
    </row>
    <row r="14032" spans="1:10" x14ac:dyDescent="0.2">
      <c r="A14032" t="s">
        <v>13912</v>
      </c>
      <c r="B14032" t="s">
        <v>36968</v>
      </c>
      <c r="I14032" t="s">
        <v>5</v>
      </c>
      <c r="J14032">
        <v>393.32</v>
      </c>
    </row>
    <row r="14033" spans="1:10" x14ac:dyDescent="0.2">
      <c r="A14033" t="s">
        <v>13913</v>
      </c>
      <c r="B14033" t="s">
        <v>36969</v>
      </c>
      <c r="I14033" t="s">
        <v>5</v>
      </c>
      <c r="J14033">
        <v>482.08</v>
      </c>
    </row>
    <row r="14034" spans="1:10" x14ac:dyDescent="0.2">
      <c r="A14034" t="s">
        <v>13914</v>
      </c>
      <c r="B14034" t="s">
        <v>36969</v>
      </c>
      <c r="I14034" t="s">
        <v>5</v>
      </c>
      <c r="J14034">
        <v>431.5</v>
      </c>
    </row>
    <row r="14035" spans="1:10" x14ac:dyDescent="0.2">
      <c r="A14035" t="s">
        <v>13915</v>
      </c>
      <c r="B14035" t="s">
        <v>36970</v>
      </c>
      <c r="I14035" t="s">
        <v>5</v>
      </c>
      <c r="J14035">
        <v>369.16</v>
      </c>
    </row>
    <row r="14036" spans="1:10" x14ac:dyDescent="0.2">
      <c r="A14036" t="s">
        <v>13916</v>
      </c>
      <c r="B14036" t="s">
        <v>36970</v>
      </c>
      <c r="I14036" t="s">
        <v>5</v>
      </c>
      <c r="J14036">
        <v>335.34</v>
      </c>
    </row>
    <row r="14037" spans="1:10" x14ac:dyDescent="0.2">
      <c r="A14037" t="s">
        <v>13917</v>
      </c>
      <c r="B14037" t="s">
        <v>36971</v>
      </c>
      <c r="I14037" t="s">
        <v>5</v>
      </c>
      <c r="J14037">
        <v>487.75</v>
      </c>
    </row>
    <row r="14038" spans="1:10" x14ac:dyDescent="0.2">
      <c r="A14038" t="s">
        <v>13918</v>
      </c>
      <c r="B14038" t="s">
        <v>36971</v>
      </c>
      <c r="I14038" t="s">
        <v>5</v>
      </c>
      <c r="J14038">
        <v>436.69</v>
      </c>
    </row>
    <row r="14039" spans="1:10" x14ac:dyDescent="0.2">
      <c r="A14039" t="s">
        <v>13919</v>
      </c>
      <c r="B14039" t="s">
        <v>36972</v>
      </c>
      <c r="I14039" t="s">
        <v>5</v>
      </c>
      <c r="J14039">
        <v>372.74</v>
      </c>
    </row>
    <row r="14040" spans="1:10" x14ac:dyDescent="0.2">
      <c r="A14040" t="s">
        <v>13920</v>
      </c>
      <c r="B14040" t="s">
        <v>36972</v>
      </c>
      <c r="I14040" t="s">
        <v>5</v>
      </c>
      <c r="J14040">
        <v>338.92</v>
      </c>
    </row>
    <row r="14041" spans="1:10" x14ac:dyDescent="0.2">
      <c r="A14041" t="s">
        <v>13921</v>
      </c>
      <c r="B14041" t="s">
        <v>36973</v>
      </c>
      <c r="I14041" t="s">
        <v>5</v>
      </c>
      <c r="J14041">
        <v>615.69000000000005</v>
      </c>
    </row>
    <row r="14042" spans="1:10" x14ac:dyDescent="0.2">
      <c r="A14042" t="s">
        <v>13922</v>
      </c>
      <c r="B14042" t="s">
        <v>36973</v>
      </c>
      <c r="I14042" t="s">
        <v>5</v>
      </c>
      <c r="J14042">
        <v>578.70000000000005</v>
      </c>
    </row>
    <row r="14043" spans="1:10" x14ac:dyDescent="0.2">
      <c r="A14043" t="s">
        <v>13923</v>
      </c>
      <c r="B14043" t="s">
        <v>36974</v>
      </c>
      <c r="I14043" t="s">
        <v>5</v>
      </c>
      <c r="J14043">
        <v>619.27</v>
      </c>
    </row>
    <row r="14044" spans="1:10" x14ac:dyDescent="0.2">
      <c r="A14044" t="s">
        <v>13924</v>
      </c>
      <c r="B14044" t="s">
        <v>36974</v>
      </c>
      <c r="I14044" t="s">
        <v>5</v>
      </c>
      <c r="J14044">
        <v>582.28</v>
      </c>
    </row>
    <row r="14045" spans="1:10" x14ac:dyDescent="0.2">
      <c r="A14045" t="s">
        <v>13925</v>
      </c>
      <c r="B14045" t="s">
        <v>36975</v>
      </c>
      <c r="I14045" t="s">
        <v>5</v>
      </c>
      <c r="J14045">
        <v>390.39</v>
      </c>
    </row>
    <row r="14046" spans="1:10" x14ac:dyDescent="0.2">
      <c r="A14046" t="s">
        <v>13926</v>
      </c>
      <c r="B14046" t="s">
        <v>36975</v>
      </c>
      <c r="I14046" t="s">
        <v>5</v>
      </c>
      <c r="J14046">
        <v>351.32</v>
      </c>
    </row>
    <row r="14047" spans="1:10" x14ac:dyDescent="0.2">
      <c r="A14047" t="s">
        <v>13927</v>
      </c>
      <c r="B14047" t="s">
        <v>36976</v>
      </c>
      <c r="I14047" t="s">
        <v>5</v>
      </c>
      <c r="J14047">
        <v>348.7</v>
      </c>
    </row>
    <row r="14048" spans="1:10" x14ac:dyDescent="0.2">
      <c r="A14048" t="s">
        <v>13928</v>
      </c>
      <c r="B14048" t="s">
        <v>36976</v>
      </c>
      <c r="I14048" t="s">
        <v>5</v>
      </c>
      <c r="J14048">
        <v>318.05</v>
      </c>
    </row>
    <row r="14049" spans="1:10" x14ac:dyDescent="0.2">
      <c r="A14049" t="s">
        <v>13929</v>
      </c>
      <c r="B14049" t="s">
        <v>36977</v>
      </c>
      <c r="I14049" t="s">
        <v>5</v>
      </c>
      <c r="J14049">
        <v>392.45</v>
      </c>
    </row>
    <row r="14050" spans="1:10" x14ac:dyDescent="0.2">
      <c r="A14050" t="s">
        <v>13930</v>
      </c>
      <c r="B14050" t="s">
        <v>36977</v>
      </c>
      <c r="I14050" t="s">
        <v>5</v>
      </c>
      <c r="J14050">
        <v>353.38</v>
      </c>
    </row>
    <row r="14051" spans="1:10" x14ac:dyDescent="0.2">
      <c r="A14051" t="s">
        <v>13931</v>
      </c>
      <c r="B14051" t="s">
        <v>36978</v>
      </c>
      <c r="I14051" t="s">
        <v>5</v>
      </c>
      <c r="J14051">
        <v>352.28</v>
      </c>
    </row>
    <row r="14052" spans="1:10" x14ac:dyDescent="0.2">
      <c r="A14052" t="s">
        <v>13932</v>
      </c>
      <c r="B14052" t="s">
        <v>36978</v>
      </c>
      <c r="I14052" t="s">
        <v>5</v>
      </c>
      <c r="J14052">
        <v>321.63</v>
      </c>
    </row>
    <row r="14053" spans="1:10" x14ac:dyDescent="0.2">
      <c r="A14053" t="s">
        <v>13933</v>
      </c>
      <c r="B14053" t="s">
        <v>36979</v>
      </c>
      <c r="I14053" t="s">
        <v>5</v>
      </c>
      <c r="J14053">
        <v>559.9</v>
      </c>
    </row>
    <row r="14054" spans="1:10" x14ac:dyDescent="0.2">
      <c r="A14054" t="s">
        <v>13934</v>
      </c>
      <c r="B14054" t="s">
        <v>36979</v>
      </c>
      <c r="I14054" t="s">
        <v>5</v>
      </c>
      <c r="J14054">
        <v>526.08000000000004</v>
      </c>
    </row>
    <row r="14055" spans="1:10" x14ac:dyDescent="0.2">
      <c r="A14055" t="s">
        <v>13935</v>
      </c>
      <c r="B14055" t="s">
        <v>36980</v>
      </c>
      <c r="I14055" t="s">
        <v>5</v>
      </c>
      <c r="J14055">
        <v>563.48</v>
      </c>
    </row>
    <row r="14056" spans="1:10" x14ac:dyDescent="0.2">
      <c r="A14056" t="s">
        <v>13936</v>
      </c>
      <c r="B14056" t="s">
        <v>36980</v>
      </c>
      <c r="I14056" t="s">
        <v>5</v>
      </c>
      <c r="J14056">
        <v>529.66</v>
      </c>
    </row>
    <row r="14057" spans="1:10" x14ac:dyDescent="0.2">
      <c r="A14057" t="s">
        <v>13937</v>
      </c>
      <c r="B14057" t="s">
        <v>36981</v>
      </c>
      <c r="I14057" t="s">
        <v>5</v>
      </c>
      <c r="J14057">
        <v>627.88</v>
      </c>
    </row>
    <row r="14058" spans="1:10" x14ac:dyDescent="0.2">
      <c r="A14058" t="s">
        <v>13938</v>
      </c>
      <c r="B14058" t="s">
        <v>36981</v>
      </c>
      <c r="I14058" t="s">
        <v>5</v>
      </c>
      <c r="J14058">
        <v>564.74</v>
      </c>
    </row>
    <row r="14059" spans="1:10" x14ac:dyDescent="0.2">
      <c r="A14059" t="s">
        <v>13939</v>
      </c>
      <c r="B14059" t="s">
        <v>36982</v>
      </c>
      <c r="I14059" t="s">
        <v>5</v>
      </c>
      <c r="J14059">
        <v>471.98</v>
      </c>
    </row>
    <row r="14060" spans="1:10" x14ac:dyDescent="0.2">
      <c r="A14060" t="s">
        <v>13940</v>
      </c>
      <c r="B14060" t="s">
        <v>36982</v>
      </c>
      <c r="I14060" t="s">
        <v>5</v>
      </c>
      <c r="J14060">
        <v>431.83</v>
      </c>
    </row>
    <row r="14061" spans="1:10" x14ac:dyDescent="0.2">
      <c r="A14061" t="s">
        <v>13941</v>
      </c>
      <c r="B14061" t="s">
        <v>36983</v>
      </c>
      <c r="I14061" t="s">
        <v>5</v>
      </c>
      <c r="J14061">
        <v>630.97</v>
      </c>
    </row>
    <row r="14062" spans="1:10" x14ac:dyDescent="0.2">
      <c r="A14062" t="s">
        <v>13942</v>
      </c>
      <c r="B14062" t="s">
        <v>36983</v>
      </c>
      <c r="I14062" t="s">
        <v>5</v>
      </c>
      <c r="J14062">
        <v>567.83000000000004</v>
      </c>
    </row>
    <row r="14063" spans="1:10" x14ac:dyDescent="0.2">
      <c r="A14063" t="s">
        <v>13943</v>
      </c>
      <c r="B14063" t="s">
        <v>36984</v>
      </c>
      <c r="I14063" t="s">
        <v>5</v>
      </c>
      <c r="J14063">
        <v>477.35</v>
      </c>
    </row>
    <row r="14064" spans="1:10" x14ac:dyDescent="0.2">
      <c r="A14064" t="s">
        <v>13944</v>
      </c>
      <c r="B14064" t="s">
        <v>36984</v>
      </c>
      <c r="I14064" t="s">
        <v>5</v>
      </c>
      <c r="J14064">
        <v>437.2</v>
      </c>
    </row>
    <row r="14065" spans="1:10" x14ac:dyDescent="0.2">
      <c r="A14065" t="s">
        <v>13945</v>
      </c>
      <c r="B14065" t="s">
        <v>36985</v>
      </c>
      <c r="I14065" t="s">
        <v>5</v>
      </c>
      <c r="J14065">
        <v>819.35</v>
      </c>
    </row>
    <row r="14066" spans="1:10" x14ac:dyDescent="0.2">
      <c r="A14066" t="s">
        <v>13946</v>
      </c>
      <c r="B14066" t="s">
        <v>36985</v>
      </c>
      <c r="I14066" t="s">
        <v>5</v>
      </c>
      <c r="J14066">
        <v>776.03</v>
      </c>
    </row>
    <row r="14067" spans="1:10" x14ac:dyDescent="0.2">
      <c r="A14067" t="s">
        <v>13947</v>
      </c>
      <c r="B14067" t="s">
        <v>36986</v>
      </c>
      <c r="I14067" t="s">
        <v>5</v>
      </c>
      <c r="J14067">
        <v>824.72</v>
      </c>
    </row>
    <row r="14068" spans="1:10" x14ac:dyDescent="0.2">
      <c r="A14068" t="s">
        <v>13948</v>
      </c>
      <c r="B14068" t="s">
        <v>36986</v>
      </c>
      <c r="I14068" t="s">
        <v>5</v>
      </c>
      <c r="J14068">
        <v>781.4</v>
      </c>
    </row>
    <row r="14069" spans="1:10" x14ac:dyDescent="0.2">
      <c r="A14069" t="s">
        <v>13949</v>
      </c>
      <c r="B14069" t="s">
        <v>36987</v>
      </c>
      <c r="I14069" t="s">
        <v>5</v>
      </c>
      <c r="J14069">
        <v>496.9</v>
      </c>
    </row>
    <row r="14070" spans="1:10" x14ac:dyDescent="0.2">
      <c r="A14070" t="s">
        <v>13950</v>
      </c>
      <c r="B14070" t="s">
        <v>36987</v>
      </c>
      <c r="I14070" t="s">
        <v>5</v>
      </c>
      <c r="J14070">
        <v>448.7</v>
      </c>
    </row>
    <row r="14071" spans="1:10" x14ac:dyDescent="0.2">
      <c r="A14071" t="s">
        <v>13951</v>
      </c>
      <c r="B14071" t="s">
        <v>36988</v>
      </c>
      <c r="I14071" t="s">
        <v>5</v>
      </c>
      <c r="J14071">
        <v>440.79</v>
      </c>
    </row>
    <row r="14072" spans="1:10" x14ac:dyDescent="0.2">
      <c r="A14072" t="s">
        <v>13952</v>
      </c>
      <c r="B14072" t="s">
        <v>36988</v>
      </c>
      <c r="I14072" t="s">
        <v>5</v>
      </c>
      <c r="J14072">
        <v>403.81</v>
      </c>
    </row>
    <row r="14073" spans="1:10" x14ac:dyDescent="0.2">
      <c r="A14073" t="s">
        <v>13953</v>
      </c>
      <c r="B14073" t="s">
        <v>36989</v>
      </c>
      <c r="I14073" t="s">
        <v>5</v>
      </c>
      <c r="J14073">
        <v>499.99</v>
      </c>
    </row>
    <row r="14074" spans="1:10" x14ac:dyDescent="0.2">
      <c r="A14074" t="s">
        <v>13954</v>
      </c>
      <c r="B14074" t="s">
        <v>36989</v>
      </c>
      <c r="I14074" t="s">
        <v>5</v>
      </c>
      <c r="J14074">
        <v>451.79</v>
      </c>
    </row>
    <row r="14075" spans="1:10" x14ac:dyDescent="0.2">
      <c r="A14075" t="s">
        <v>13955</v>
      </c>
      <c r="B14075" t="s">
        <v>36990</v>
      </c>
      <c r="I14075" t="s">
        <v>5</v>
      </c>
      <c r="J14075">
        <v>446.16</v>
      </c>
    </row>
    <row r="14076" spans="1:10" x14ac:dyDescent="0.2">
      <c r="A14076" t="s">
        <v>13956</v>
      </c>
      <c r="B14076" t="s">
        <v>36990</v>
      </c>
      <c r="I14076" t="s">
        <v>5</v>
      </c>
      <c r="J14076">
        <v>409.17</v>
      </c>
    </row>
    <row r="14077" spans="1:10" x14ac:dyDescent="0.2">
      <c r="A14077" t="s">
        <v>13957</v>
      </c>
      <c r="B14077" t="s">
        <v>36991</v>
      </c>
      <c r="I14077" t="s">
        <v>5</v>
      </c>
      <c r="J14077">
        <v>752.83</v>
      </c>
    </row>
    <row r="14078" spans="1:10" x14ac:dyDescent="0.2">
      <c r="A14078" t="s">
        <v>13958</v>
      </c>
      <c r="B14078" t="s">
        <v>36991</v>
      </c>
      <c r="I14078" t="s">
        <v>5</v>
      </c>
      <c r="J14078">
        <v>712.68</v>
      </c>
    </row>
    <row r="14079" spans="1:10" x14ac:dyDescent="0.2">
      <c r="A14079" t="s">
        <v>13959</v>
      </c>
      <c r="B14079" t="s">
        <v>36992</v>
      </c>
      <c r="I14079" t="s">
        <v>5</v>
      </c>
      <c r="J14079">
        <v>758.2</v>
      </c>
    </row>
    <row r="14080" spans="1:10" x14ac:dyDescent="0.2">
      <c r="A14080" t="s">
        <v>13960</v>
      </c>
      <c r="B14080" t="s">
        <v>36992</v>
      </c>
      <c r="I14080" t="s">
        <v>5</v>
      </c>
      <c r="J14080">
        <v>718.04</v>
      </c>
    </row>
    <row r="14081" spans="1:10" x14ac:dyDescent="0.2">
      <c r="A14081" t="s">
        <v>13961</v>
      </c>
      <c r="B14081" t="s">
        <v>36993</v>
      </c>
      <c r="I14081" t="s">
        <v>5</v>
      </c>
      <c r="J14081">
        <v>758.1</v>
      </c>
    </row>
    <row r="14082" spans="1:10" x14ac:dyDescent="0.2">
      <c r="A14082" t="s">
        <v>13962</v>
      </c>
      <c r="B14082" t="s">
        <v>36993</v>
      </c>
      <c r="I14082" t="s">
        <v>5</v>
      </c>
      <c r="J14082">
        <v>682.87</v>
      </c>
    </row>
    <row r="14083" spans="1:10" x14ac:dyDescent="0.2">
      <c r="A14083" t="s">
        <v>13963</v>
      </c>
      <c r="B14083" t="s">
        <v>36994</v>
      </c>
      <c r="I14083" t="s">
        <v>5</v>
      </c>
      <c r="J14083">
        <v>562.82000000000005</v>
      </c>
    </row>
    <row r="14084" spans="1:10" x14ac:dyDescent="0.2">
      <c r="A14084" t="s">
        <v>13964</v>
      </c>
      <c r="B14084" t="s">
        <v>36994</v>
      </c>
      <c r="I14084" t="s">
        <v>5</v>
      </c>
      <c r="J14084">
        <v>516.33000000000004</v>
      </c>
    </row>
    <row r="14085" spans="1:10" x14ac:dyDescent="0.2">
      <c r="A14085" t="s">
        <v>13965</v>
      </c>
      <c r="B14085" t="s">
        <v>36995</v>
      </c>
      <c r="I14085" t="s">
        <v>5</v>
      </c>
      <c r="J14085">
        <v>742.31</v>
      </c>
    </row>
    <row r="14086" spans="1:10" x14ac:dyDescent="0.2">
      <c r="A14086" t="s">
        <v>13966</v>
      </c>
      <c r="B14086" t="s">
        <v>36995</v>
      </c>
      <c r="I14086" t="s">
        <v>5</v>
      </c>
      <c r="J14086">
        <v>669.74</v>
      </c>
    </row>
    <row r="14087" spans="1:10" x14ac:dyDescent="0.2">
      <c r="A14087" t="s">
        <v>13967</v>
      </c>
      <c r="B14087" t="s">
        <v>36996</v>
      </c>
      <c r="I14087" t="s">
        <v>5</v>
      </c>
      <c r="J14087">
        <v>569.98</v>
      </c>
    </row>
    <row r="14088" spans="1:10" x14ac:dyDescent="0.2">
      <c r="A14088" t="s">
        <v>13968</v>
      </c>
      <c r="B14088" t="s">
        <v>36996</v>
      </c>
      <c r="I14088" t="s">
        <v>5</v>
      </c>
      <c r="J14088">
        <v>523.49</v>
      </c>
    </row>
    <row r="14089" spans="1:10" x14ac:dyDescent="0.2">
      <c r="A14089" t="s">
        <v>13969</v>
      </c>
      <c r="B14089" t="s">
        <v>36997</v>
      </c>
      <c r="I14089" t="s">
        <v>5</v>
      </c>
      <c r="J14089">
        <v>1011.03</v>
      </c>
    </row>
    <row r="14090" spans="1:10" x14ac:dyDescent="0.2">
      <c r="A14090" t="s">
        <v>13970</v>
      </c>
      <c r="B14090" t="s">
        <v>36997</v>
      </c>
      <c r="I14090" t="s">
        <v>5</v>
      </c>
      <c r="J14090">
        <v>961.37</v>
      </c>
    </row>
    <row r="14091" spans="1:10" x14ac:dyDescent="0.2">
      <c r="A14091" t="s">
        <v>13971</v>
      </c>
      <c r="B14091" t="s">
        <v>36998</v>
      </c>
      <c r="I14091" t="s">
        <v>5</v>
      </c>
      <c r="J14091">
        <v>1018.19</v>
      </c>
    </row>
    <row r="14092" spans="1:10" x14ac:dyDescent="0.2">
      <c r="A14092" t="s">
        <v>13972</v>
      </c>
      <c r="B14092" t="s">
        <v>36998</v>
      </c>
      <c r="I14092" t="s">
        <v>5</v>
      </c>
      <c r="J14092">
        <v>968.53</v>
      </c>
    </row>
    <row r="14093" spans="1:10" x14ac:dyDescent="0.2">
      <c r="A14093" t="s">
        <v>13973</v>
      </c>
      <c r="B14093" t="s">
        <v>36999</v>
      </c>
      <c r="I14093" t="s">
        <v>5</v>
      </c>
      <c r="J14093">
        <v>600.16999999999996</v>
      </c>
    </row>
    <row r="14094" spans="1:10" x14ac:dyDescent="0.2">
      <c r="A14094" t="s">
        <v>13974</v>
      </c>
      <c r="B14094" t="s">
        <v>36999</v>
      </c>
      <c r="I14094" t="s">
        <v>5</v>
      </c>
      <c r="J14094">
        <v>542.83000000000004</v>
      </c>
    </row>
    <row r="14095" spans="1:10" x14ac:dyDescent="0.2">
      <c r="A14095" t="s">
        <v>13975</v>
      </c>
      <c r="B14095" t="s">
        <v>37000</v>
      </c>
      <c r="I14095" t="s">
        <v>5</v>
      </c>
      <c r="J14095">
        <v>529.63</v>
      </c>
    </row>
    <row r="14096" spans="1:10" x14ac:dyDescent="0.2">
      <c r="A14096" t="s">
        <v>13976</v>
      </c>
      <c r="B14096" t="s">
        <v>37000</v>
      </c>
      <c r="I14096" t="s">
        <v>5</v>
      </c>
      <c r="J14096">
        <v>486.31</v>
      </c>
    </row>
    <row r="14097" spans="1:10" x14ac:dyDescent="0.2">
      <c r="A14097" t="s">
        <v>13977</v>
      </c>
      <c r="B14097" t="s">
        <v>37001</v>
      </c>
      <c r="I14097" t="s">
        <v>5</v>
      </c>
      <c r="J14097">
        <v>604.29</v>
      </c>
    </row>
    <row r="14098" spans="1:10" x14ac:dyDescent="0.2">
      <c r="A14098" t="s">
        <v>13978</v>
      </c>
      <c r="B14098" t="s">
        <v>37001</v>
      </c>
      <c r="I14098" t="s">
        <v>5</v>
      </c>
      <c r="J14098">
        <v>546.95000000000005</v>
      </c>
    </row>
    <row r="14099" spans="1:10" x14ac:dyDescent="0.2">
      <c r="A14099" t="s">
        <v>13979</v>
      </c>
      <c r="B14099" t="s">
        <v>37002</v>
      </c>
      <c r="I14099" t="s">
        <v>5</v>
      </c>
      <c r="J14099">
        <v>536.79</v>
      </c>
    </row>
    <row r="14100" spans="1:10" x14ac:dyDescent="0.2">
      <c r="A14100" t="s">
        <v>13980</v>
      </c>
      <c r="B14100" t="s">
        <v>37002</v>
      </c>
      <c r="I14100" t="s">
        <v>5</v>
      </c>
      <c r="J14100">
        <v>493.47</v>
      </c>
    </row>
    <row r="14101" spans="1:10" x14ac:dyDescent="0.2">
      <c r="A14101" t="s">
        <v>13981</v>
      </c>
      <c r="B14101" t="s">
        <v>37003</v>
      </c>
      <c r="I14101" t="s">
        <v>5</v>
      </c>
      <c r="J14101">
        <v>942.51</v>
      </c>
    </row>
    <row r="14102" spans="1:10" x14ac:dyDescent="0.2">
      <c r="A14102" t="s">
        <v>13982</v>
      </c>
      <c r="B14102" t="s">
        <v>37003</v>
      </c>
      <c r="I14102" t="s">
        <v>5</v>
      </c>
      <c r="J14102">
        <v>896.02</v>
      </c>
    </row>
    <row r="14103" spans="1:10" x14ac:dyDescent="0.2">
      <c r="A14103" t="s">
        <v>13983</v>
      </c>
      <c r="B14103" t="s">
        <v>37004</v>
      </c>
      <c r="I14103" t="s">
        <v>5</v>
      </c>
      <c r="J14103">
        <v>949.67</v>
      </c>
    </row>
    <row r="14104" spans="1:10" x14ac:dyDescent="0.2">
      <c r="A14104" t="s">
        <v>13984</v>
      </c>
      <c r="B14104" t="s">
        <v>37004</v>
      </c>
      <c r="I14104" t="s">
        <v>5</v>
      </c>
      <c r="J14104">
        <v>903.18</v>
      </c>
    </row>
    <row r="14105" spans="1:10" x14ac:dyDescent="0.2">
      <c r="A14105" t="s">
        <v>13985</v>
      </c>
      <c r="B14105" t="s">
        <v>37005</v>
      </c>
      <c r="I14105" t="s">
        <v>5</v>
      </c>
      <c r="J14105">
        <v>249.65</v>
      </c>
    </row>
    <row r="14106" spans="1:10" x14ac:dyDescent="0.2">
      <c r="A14106" t="s">
        <v>13986</v>
      </c>
      <c r="B14106" t="s">
        <v>37005</v>
      </c>
      <c r="I14106" t="s">
        <v>5</v>
      </c>
      <c r="J14106">
        <v>222.2</v>
      </c>
    </row>
    <row r="14107" spans="1:10" x14ac:dyDescent="0.2">
      <c r="A14107" t="s">
        <v>13987</v>
      </c>
      <c r="B14107" t="s">
        <v>37006</v>
      </c>
      <c r="I14107" t="s">
        <v>5</v>
      </c>
      <c r="J14107">
        <v>349.37</v>
      </c>
    </row>
    <row r="14108" spans="1:10" x14ac:dyDescent="0.2">
      <c r="A14108" t="s">
        <v>13988</v>
      </c>
      <c r="B14108" t="s">
        <v>37006</v>
      </c>
      <c r="I14108" t="s">
        <v>5</v>
      </c>
      <c r="J14108">
        <v>315.04000000000002</v>
      </c>
    </row>
    <row r="14109" spans="1:10" x14ac:dyDescent="0.2">
      <c r="A14109" t="s">
        <v>13989</v>
      </c>
      <c r="B14109" t="s">
        <v>37007</v>
      </c>
      <c r="I14109" t="s">
        <v>5</v>
      </c>
      <c r="J14109">
        <v>324.85000000000002</v>
      </c>
    </row>
    <row r="14110" spans="1:10" x14ac:dyDescent="0.2">
      <c r="A14110" t="s">
        <v>13990</v>
      </c>
      <c r="B14110" t="s">
        <v>37007</v>
      </c>
      <c r="I14110" t="s">
        <v>5</v>
      </c>
      <c r="J14110">
        <v>292.36</v>
      </c>
    </row>
    <row r="14111" spans="1:10" x14ac:dyDescent="0.2">
      <c r="A14111" t="s">
        <v>13991</v>
      </c>
      <c r="B14111" t="s">
        <v>37008</v>
      </c>
      <c r="I14111" t="s">
        <v>5</v>
      </c>
      <c r="J14111">
        <v>640.85</v>
      </c>
    </row>
    <row r="14112" spans="1:10" x14ac:dyDescent="0.2">
      <c r="A14112" t="s">
        <v>13992</v>
      </c>
      <c r="B14112" t="s">
        <v>37008</v>
      </c>
      <c r="I14112" t="s">
        <v>5</v>
      </c>
      <c r="J14112">
        <v>583.02</v>
      </c>
    </row>
    <row r="14113" spans="1:10" x14ac:dyDescent="0.2">
      <c r="A14113" t="s">
        <v>13993</v>
      </c>
      <c r="B14113" t="s">
        <v>37009</v>
      </c>
      <c r="I14113" t="s">
        <v>5</v>
      </c>
      <c r="J14113">
        <v>814.92</v>
      </c>
    </row>
    <row r="14114" spans="1:10" x14ac:dyDescent="0.2">
      <c r="A14114" t="s">
        <v>13994</v>
      </c>
      <c r="B14114" t="s">
        <v>37009</v>
      </c>
      <c r="I14114" t="s">
        <v>5</v>
      </c>
      <c r="J14114">
        <v>742.59</v>
      </c>
    </row>
    <row r="14115" spans="1:10" x14ac:dyDescent="0.2">
      <c r="A14115" t="s">
        <v>13995</v>
      </c>
      <c r="B14115" t="s">
        <v>37010</v>
      </c>
      <c r="I14115" t="s">
        <v>5</v>
      </c>
      <c r="J14115">
        <v>877.58</v>
      </c>
    </row>
    <row r="14116" spans="1:10" x14ac:dyDescent="0.2">
      <c r="A14116" t="s">
        <v>13996</v>
      </c>
      <c r="B14116" t="s">
        <v>37010</v>
      </c>
      <c r="I14116" t="s">
        <v>5</v>
      </c>
      <c r="J14116">
        <v>800.38</v>
      </c>
    </row>
    <row r="14117" spans="1:10" x14ac:dyDescent="0.2">
      <c r="A14117" t="s">
        <v>13997</v>
      </c>
      <c r="B14117" t="s">
        <v>37011</v>
      </c>
      <c r="I14117" t="s">
        <v>5</v>
      </c>
      <c r="J14117">
        <v>1029.57</v>
      </c>
    </row>
    <row r="14118" spans="1:10" x14ac:dyDescent="0.2">
      <c r="A14118" t="s">
        <v>13998</v>
      </c>
      <c r="B14118" t="s">
        <v>37011</v>
      </c>
      <c r="I14118" t="s">
        <v>5</v>
      </c>
      <c r="J14118">
        <v>937.9</v>
      </c>
    </row>
    <row r="14119" spans="1:10" x14ac:dyDescent="0.2">
      <c r="A14119" t="s">
        <v>13999</v>
      </c>
      <c r="B14119" t="s">
        <v>37012</v>
      </c>
      <c r="I14119" t="s">
        <v>5</v>
      </c>
      <c r="J14119">
        <v>1164.8699999999999</v>
      </c>
    </row>
    <row r="14120" spans="1:10" x14ac:dyDescent="0.2">
      <c r="A14120" t="s">
        <v>14000</v>
      </c>
      <c r="B14120" t="s">
        <v>37012</v>
      </c>
      <c r="I14120" t="s">
        <v>5</v>
      </c>
      <c r="J14120">
        <v>1060.8599999999999</v>
      </c>
    </row>
    <row r="14121" spans="1:10" x14ac:dyDescent="0.2">
      <c r="A14121" t="s">
        <v>14001</v>
      </c>
      <c r="B14121" t="s">
        <v>37013</v>
      </c>
      <c r="I14121" t="s">
        <v>5</v>
      </c>
      <c r="J14121">
        <v>1343.81</v>
      </c>
    </row>
    <row r="14122" spans="1:10" x14ac:dyDescent="0.2">
      <c r="A14122" t="s">
        <v>14002</v>
      </c>
      <c r="B14122" t="s">
        <v>37013</v>
      </c>
      <c r="I14122" t="s">
        <v>5</v>
      </c>
      <c r="J14122">
        <v>1224.47</v>
      </c>
    </row>
    <row r="14123" spans="1:10" x14ac:dyDescent="0.2">
      <c r="A14123" t="s">
        <v>14003</v>
      </c>
      <c r="B14123" t="s">
        <v>37014</v>
      </c>
      <c r="I14123" t="s">
        <v>5</v>
      </c>
      <c r="J14123">
        <v>473.33</v>
      </c>
    </row>
    <row r="14124" spans="1:10" x14ac:dyDescent="0.2">
      <c r="A14124" t="s">
        <v>14004</v>
      </c>
      <c r="B14124" t="s">
        <v>37014</v>
      </c>
      <c r="I14124" t="s">
        <v>5</v>
      </c>
      <c r="J14124">
        <v>426.33</v>
      </c>
    </row>
    <row r="14125" spans="1:10" x14ac:dyDescent="0.2">
      <c r="A14125" t="s">
        <v>14005</v>
      </c>
      <c r="B14125" t="s">
        <v>37015</v>
      </c>
      <c r="I14125" t="s">
        <v>5</v>
      </c>
      <c r="J14125">
        <v>593.79999999999995</v>
      </c>
    </row>
    <row r="14126" spans="1:10" x14ac:dyDescent="0.2">
      <c r="A14126" t="s">
        <v>14006</v>
      </c>
      <c r="B14126" t="s">
        <v>37015</v>
      </c>
      <c r="I14126" t="s">
        <v>5</v>
      </c>
      <c r="J14126">
        <v>540.47</v>
      </c>
    </row>
    <row r="14127" spans="1:10" x14ac:dyDescent="0.2">
      <c r="A14127" t="s">
        <v>14007</v>
      </c>
      <c r="B14127" t="s">
        <v>37016</v>
      </c>
      <c r="I14127" t="s">
        <v>5</v>
      </c>
      <c r="J14127">
        <v>689.25</v>
      </c>
    </row>
    <row r="14128" spans="1:10" x14ac:dyDescent="0.2">
      <c r="A14128" t="s">
        <v>14008</v>
      </c>
      <c r="B14128" t="s">
        <v>37016</v>
      </c>
      <c r="I14128" t="s">
        <v>5</v>
      </c>
      <c r="J14128">
        <v>629.38</v>
      </c>
    </row>
    <row r="14129" spans="1:10" x14ac:dyDescent="0.2">
      <c r="A14129" t="s">
        <v>14009</v>
      </c>
      <c r="B14129" t="s">
        <v>37017</v>
      </c>
      <c r="I14129" t="s">
        <v>5</v>
      </c>
      <c r="J14129">
        <v>805.51</v>
      </c>
    </row>
    <row r="14130" spans="1:10" x14ac:dyDescent="0.2">
      <c r="A14130" t="s">
        <v>14010</v>
      </c>
      <c r="B14130" t="s">
        <v>37017</v>
      </c>
      <c r="I14130" t="s">
        <v>5</v>
      </c>
      <c r="J14130">
        <v>735.23</v>
      </c>
    </row>
    <row r="14131" spans="1:10" x14ac:dyDescent="0.2">
      <c r="A14131" t="s">
        <v>14011</v>
      </c>
      <c r="B14131" t="s">
        <v>37018</v>
      </c>
      <c r="I14131" t="s">
        <v>5</v>
      </c>
      <c r="J14131">
        <v>1431.08</v>
      </c>
    </row>
    <row r="14132" spans="1:10" x14ac:dyDescent="0.2">
      <c r="A14132" t="s">
        <v>14012</v>
      </c>
      <c r="B14132" t="s">
        <v>37018</v>
      </c>
      <c r="I14132" t="s">
        <v>5</v>
      </c>
      <c r="J14132">
        <v>1349.77</v>
      </c>
    </row>
    <row r="14133" spans="1:10" x14ac:dyDescent="0.2">
      <c r="A14133" t="s">
        <v>14013</v>
      </c>
      <c r="B14133" t="s">
        <v>37019</v>
      </c>
      <c r="I14133" t="s">
        <v>5</v>
      </c>
      <c r="J14133">
        <v>1628.06</v>
      </c>
    </row>
    <row r="14134" spans="1:10" x14ac:dyDescent="0.2">
      <c r="A14134" t="s">
        <v>14014</v>
      </c>
      <c r="B14134" t="s">
        <v>37019</v>
      </c>
      <c r="I14134" t="s">
        <v>5</v>
      </c>
      <c r="J14134">
        <v>1534.48</v>
      </c>
    </row>
    <row r="14135" spans="1:10" x14ac:dyDescent="0.2">
      <c r="A14135" t="s">
        <v>14015</v>
      </c>
      <c r="B14135" t="s">
        <v>37020</v>
      </c>
      <c r="I14135" t="s">
        <v>5</v>
      </c>
      <c r="J14135">
        <v>576.80999999999995</v>
      </c>
    </row>
    <row r="14136" spans="1:10" x14ac:dyDescent="0.2">
      <c r="A14136" t="s">
        <v>14016</v>
      </c>
      <c r="B14136" t="s">
        <v>37020</v>
      </c>
      <c r="I14136" t="s">
        <v>5</v>
      </c>
      <c r="J14136">
        <v>513.47</v>
      </c>
    </row>
    <row r="14137" spans="1:10" x14ac:dyDescent="0.2">
      <c r="A14137" t="s">
        <v>14017</v>
      </c>
      <c r="B14137" t="s">
        <v>37021</v>
      </c>
      <c r="I14137" t="s">
        <v>5</v>
      </c>
      <c r="J14137">
        <v>649.98</v>
      </c>
    </row>
    <row r="14138" spans="1:10" x14ac:dyDescent="0.2">
      <c r="A14138" t="s">
        <v>14018</v>
      </c>
      <c r="B14138" t="s">
        <v>37021</v>
      </c>
      <c r="I14138" t="s">
        <v>5</v>
      </c>
      <c r="J14138">
        <v>580.29999999999995</v>
      </c>
    </row>
    <row r="14139" spans="1:10" x14ac:dyDescent="0.2">
      <c r="A14139" t="s">
        <v>14019</v>
      </c>
      <c r="B14139" t="s">
        <v>37022</v>
      </c>
      <c r="I14139" t="s">
        <v>5</v>
      </c>
      <c r="J14139">
        <v>744.87</v>
      </c>
    </row>
    <row r="14140" spans="1:10" x14ac:dyDescent="0.2">
      <c r="A14140" t="s">
        <v>14020</v>
      </c>
      <c r="B14140" t="s">
        <v>37022</v>
      </c>
      <c r="I14140" t="s">
        <v>5</v>
      </c>
      <c r="J14140">
        <v>662.52</v>
      </c>
    </row>
    <row r="14141" spans="1:10" x14ac:dyDescent="0.2">
      <c r="A14141" t="s">
        <v>14021</v>
      </c>
      <c r="B14141" t="s">
        <v>37023</v>
      </c>
      <c r="I14141" t="s">
        <v>5</v>
      </c>
      <c r="J14141">
        <v>930.96</v>
      </c>
    </row>
    <row r="14142" spans="1:10" x14ac:dyDescent="0.2">
      <c r="A14142" t="s">
        <v>14022</v>
      </c>
      <c r="B14142" t="s">
        <v>37023</v>
      </c>
      <c r="I14142" t="s">
        <v>5</v>
      </c>
      <c r="J14142">
        <v>829.61</v>
      </c>
    </row>
    <row r="14143" spans="1:10" x14ac:dyDescent="0.2">
      <c r="A14143" t="s">
        <v>14023</v>
      </c>
      <c r="B14143" t="s">
        <v>37024</v>
      </c>
      <c r="I14143" t="s">
        <v>5</v>
      </c>
      <c r="J14143">
        <v>1125.77</v>
      </c>
    </row>
    <row r="14144" spans="1:10" x14ac:dyDescent="0.2">
      <c r="A14144" t="s">
        <v>14024</v>
      </c>
      <c r="B14144" t="s">
        <v>37024</v>
      </c>
      <c r="I14144" t="s">
        <v>5</v>
      </c>
      <c r="J14144">
        <v>1011.75</v>
      </c>
    </row>
    <row r="14145" spans="1:10" x14ac:dyDescent="0.2">
      <c r="A14145" t="s">
        <v>14025</v>
      </c>
      <c r="B14145" t="s">
        <v>37025</v>
      </c>
      <c r="I14145" t="s">
        <v>5</v>
      </c>
      <c r="J14145">
        <v>341.11</v>
      </c>
    </row>
    <row r="14146" spans="1:10" x14ac:dyDescent="0.2">
      <c r="A14146" t="s">
        <v>14026</v>
      </c>
      <c r="B14146" t="s">
        <v>37025</v>
      </c>
      <c r="I14146" t="s">
        <v>5</v>
      </c>
      <c r="J14146">
        <v>309.95</v>
      </c>
    </row>
    <row r="14147" spans="1:10" x14ac:dyDescent="0.2">
      <c r="A14147" t="s">
        <v>14027</v>
      </c>
      <c r="B14147" t="s">
        <v>37026</v>
      </c>
      <c r="I14147" t="s">
        <v>5</v>
      </c>
      <c r="J14147">
        <v>445.07</v>
      </c>
    </row>
    <row r="14148" spans="1:10" x14ac:dyDescent="0.2">
      <c r="A14148" t="s">
        <v>14028</v>
      </c>
      <c r="B14148" t="s">
        <v>37026</v>
      </c>
      <c r="I14148" t="s">
        <v>5</v>
      </c>
      <c r="J14148">
        <v>407.58</v>
      </c>
    </row>
    <row r="14149" spans="1:10" x14ac:dyDescent="0.2">
      <c r="A14149" t="s">
        <v>14029</v>
      </c>
      <c r="B14149" t="s">
        <v>37027</v>
      </c>
      <c r="I14149" t="s">
        <v>5</v>
      </c>
      <c r="J14149">
        <v>550.66</v>
      </c>
    </row>
    <row r="14150" spans="1:10" x14ac:dyDescent="0.2">
      <c r="A14150" t="s">
        <v>14030</v>
      </c>
      <c r="B14150" t="s">
        <v>37027</v>
      </c>
      <c r="I14150" t="s">
        <v>5</v>
      </c>
      <c r="J14150">
        <v>506.83</v>
      </c>
    </row>
    <row r="14151" spans="1:10" x14ac:dyDescent="0.2">
      <c r="A14151" t="s">
        <v>14031</v>
      </c>
      <c r="B14151" t="s">
        <v>37028</v>
      </c>
      <c r="I14151" t="s">
        <v>5</v>
      </c>
      <c r="J14151">
        <v>653</v>
      </c>
    </row>
    <row r="14152" spans="1:10" x14ac:dyDescent="0.2">
      <c r="A14152" t="s">
        <v>14032</v>
      </c>
      <c r="B14152" t="s">
        <v>37028</v>
      </c>
      <c r="I14152" t="s">
        <v>5</v>
      </c>
      <c r="J14152">
        <v>602.84</v>
      </c>
    </row>
    <row r="14153" spans="1:10" x14ac:dyDescent="0.2">
      <c r="A14153" t="s">
        <v>14033</v>
      </c>
      <c r="B14153" t="s">
        <v>37029</v>
      </c>
      <c r="I14153" t="s">
        <v>5</v>
      </c>
      <c r="J14153">
        <v>16.04</v>
      </c>
    </row>
    <row r="14154" spans="1:10" x14ac:dyDescent="0.2">
      <c r="A14154" t="s">
        <v>14034</v>
      </c>
      <c r="B14154" t="s">
        <v>37029</v>
      </c>
      <c r="I14154" t="s">
        <v>5</v>
      </c>
      <c r="J14154">
        <v>14.45</v>
      </c>
    </row>
    <row r="14155" spans="1:10" x14ac:dyDescent="0.2">
      <c r="A14155" t="s">
        <v>14035</v>
      </c>
      <c r="B14155" t="s">
        <v>37030</v>
      </c>
      <c r="I14155" t="s">
        <v>5</v>
      </c>
      <c r="J14155">
        <v>17.13</v>
      </c>
    </row>
    <row r="14156" spans="1:10" x14ac:dyDescent="0.2">
      <c r="A14156" t="s">
        <v>14036</v>
      </c>
      <c r="B14156" t="s">
        <v>37030</v>
      </c>
      <c r="I14156" t="s">
        <v>5</v>
      </c>
      <c r="J14156">
        <v>15.36</v>
      </c>
    </row>
    <row r="14157" spans="1:10" x14ac:dyDescent="0.2">
      <c r="A14157" t="s">
        <v>14037</v>
      </c>
      <c r="B14157" t="s">
        <v>37031</v>
      </c>
      <c r="I14157" t="s">
        <v>5</v>
      </c>
      <c r="J14157">
        <v>20.28</v>
      </c>
    </row>
    <row r="14158" spans="1:10" x14ac:dyDescent="0.2">
      <c r="A14158" t="s">
        <v>14038</v>
      </c>
      <c r="B14158" t="s">
        <v>37031</v>
      </c>
      <c r="I14158" t="s">
        <v>5</v>
      </c>
      <c r="J14158">
        <v>18.32</v>
      </c>
    </row>
    <row r="14159" spans="1:10" x14ac:dyDescent="0.2">
      <c r="A14159" t="s">
        <v>14039</v>
      </c>
      <c r="B14159" t="s">
        <v>37032</v>
      </c>
      <c r="I14159" t="s">
        <v>5</v>
      </c>
      <c r="J14159">
        <v>24.6</v>
      </c>
    </row>
    <row r="14160" spans="1:10" x14ac:dyDescent="0.2">
      <c r="A14160" t="s">
        <v>14040</v>
      </c>
      <c r="B14160" t="s">
        <v>37032</v>
      </c>
      <c r="I14160" t="s">
        <v>5</v>
      </c>
      <c r="J14160">
        <v>22.44</v>
      </c>
    </row>
    <row r="14161" spans="1:10" x14ac:dyDescent="0.2">
      <c r="A14161" t="s">
        <v>14041</v>
      </c>
      <c r="B14161" t="s">
        <v>37033</v>
      </c>
      <c r="I14161" t="s">
        <v>5</v>
      </c>
      <c r="J14161">
        <v>32.83</v>
      </c>
    </row>
    <row r="14162" spans="1:10" x14ac:dyDescent="0.2">
      <c r="A14162" t="s">
        <v>14042</v>
      </c>
      <c r="B14162" t="s">
        <v>37033</v>
      </c>
      <c r="I14162" t="s">
        <v>5</v>
      </c>
      <c r="J14162">
        <v>30.48</v>
      </c>
    </row>
    <row r="14163" spans="1:10" x14ac:dyDescent="0.2">
      <c r="A14163" t="s">
        <v>14043</v>
      </c>
      <c r="B14163" t="s">
        <v>37034</v>
      </c>
      <c r="I14163" t="s">
        <v>5</v>
      </c>
      <c r="J14163">
        <v>38.369999999999997</v>
      </c>
    </row>
    <row r="14164" spans="1:10" x14ac:dyDescent="0.2">
      <c r="A14164" t="s">
        <v>14044</v>
      </c>
      <c r="B14164" t="s">
        <v>37034</v>
      </c>
      <c r="I14164" t="s">
        <v>5</v>
      </c>
      <c r="J14164">
        <v>35.840000000000003</v>
      </c>
    </row>
    <row r="14165" spans="1:10" x14ac:dyDescent="0.2">
      <c r="A14165" t="s">
        <v>14045</v>
      </c>
      <c r="B14165" t="s">
        <v>37035</v>
      </c>
      <c r="I14165" t="s">
        <v>5</v>
      </c>
      <c r="J14165">
        <v>50.15</v>
      </c>
    </row>
    <row r="14166" spans="1:10" x14ac:dyDescent="0.2">
      <c r="A14166" t="s">
        <v>14046</v>
      </c>
      <c r="B14166" t="s">
        <v>37035</v>
      </c>
      <c r="I14166" t="s">
        <v>5</v>
      </c>
      <c r="J14166">
        <v>47.43</v>
      </c>
    </row>
    <row r="14167" spans="1:10" x14ac:dyDescent="0.2">
      <c r="A14167" t="s">
        <v>14047</v>
      </c>
      <c r="B14167" t="s">
        <v>37036</v>
      </c>
      <c r="I14167" t="s">
        <v>5</v>
      </c>
      <c r="J14167">
        <v>58.16</v>
      </c>
    </row>
    <row r="14168" spans="1:10" x14ac:dyDescent="0.2">
      <c r="A14168" t="s">
        <v>14048</v>
      </c>
      <c r="B14168" t="s">
        <v>37036</v>
      </c>
      <c r="I14168" t="s">
        <v>5</v>
      </c>
      <c r="J14168">
        <v>55.19</v>
      </c>
    </row>
    <row r="14169" spans="1:10" x14ac:dyDescent="0.2">
      <c r="A14169" t="s">
        <v>14049</v>
      </c>
      <c r="B14169" t="s">
        <v>37037</v>
      </c>
      <c r="I14169" t="s">
        <v>5</v>
      </c>
      <c r="J14169">
        <v>102.25</v>
      </c>
    </row>
    <row r="14170" spans="1:10" x14ac:dyDescent="0.2">
      <c r="A14170" t="s">
        <v>14050</v>
      </c>
      <c r="B14170" t="s">
        <v>37037</v>
      </c>
      <c r="I14170" t="s">
        <v>5</v>
      </c>
      <c r="J14170">
        <v>98.32</v>
      </c>
    </row>
    <row r="14171" spans="1:10" x14ac:dyDescent="0.2">
      <c r="A14171" t="s">
        <v>14051</v>
      </c>
      <c r="B14171" t="s">
        <v>37038</v>
      </c>
      <c r="I14171" t="s">
        <v>5</v>
      </c>
      <c r="J14171">
        <v>151.21</v>
      </c>
    </row>
    <row r="14172" spans="1:10" x14ac:dyDescent="0.2">
      <c r="A14172" t="s">
        <v>14052</v>
      </c>
      <c r="B14172" t="s">
        <v>37038</v>
      </c>
      <c r="I14172" t="s">
        <v>5</v>
      </c>
      <c r="J14172">
        <v>146.9</v>
      </c>
    </row>
    <row r="14173" spans="1:10" x14ac:dyDescent="0.2">
      <c r="A14173" t="s">
        <v>14053</v>
      </c>
      <c r="B14173" t="s">
        <v>37039</v>
      </c>
      <c r="I14173" t="s">
        <v>5</v>
      </c>
      <c r="J14173">
        <v>166.86</v>
      </c>
    </row>
    <row r="14174" spans="1:10" x14ac:dyDescent="0.2">
      <c r="A14174" t="s">
        <v>14054</v>
      </c>
      <c r="B14174" t="s">
        <v>37039</v>
      </c>
      <c r="I14174" t="s">
        <v>5</v>
      </c>
      <c r="J14174">
        <v>162.16999999999999</v>
      </c>
    </row>
    <row r="14175" spans="1:10" x14ac:dyDescent="0.2">
      <c r="A14175" t="s">
        <v>14055</v>
      </c>
      <c r="B14175" t="s">
        <v>37040</v>
      </c>
      <c r="I14175" t="s">
        <v>5</v>
      </c>
      <c r="J14175">
        <v>236.32</v>
      </c>
    </row>
    <row r="14176" spans="1:10" x14ac:dyDescent="0.2">
      <c r="A14176" t="s">
        <v>14056</v>
      </c>
      <c r="B14176" t="s">
        <v>37040</v>
      </c>
      <c r="I14176" t="s">
        <v>5</v>
      </c>
      <c r="J14176">
        <v>231.25</v>
      </c>
    </row>
    <row r="14177" spans="1:10" x14ac:dyDescent="0.2">
      <c r="A14177" t="s">
        <v>14057</v>
      </c>
      <c r="B14177" t="s">
        <v>37041</v>
      </c>
      <c r="I14177" t="s">
        <v>5</v>
      </c>
      <c r="J14177">
        <v>256.22000000000003</v>
      </c>
    </row>
    <row r="14178" spans="1:10" x14ac:dyDescent="0.2">
      <c r="A14178" t="s">
        <v>14058</v>
      </c>
      <c r="B14178" t="s">
        <v>37041</v>
      </c>
      <c r="I14178" t="s">
        <v>5</v>
      </c>
      <c r="J14178">
        <v>250.78</v>
      </c>
    </row>
    <row r="14179" spans="1:10" x14ac:dyDescent="0.2">
      <c r="A14179" t="s">
        <v>14059</v>
      </c>
      <c r="B14179" t="s">
        <v>37042</v>
      </c>
      <c r="I14179" t="s">
        <v>5</v>
      </c>
      <c r="J14179">
        <v>317.17</v>
      </c>
    </row>
    <row r="14180" spans="1:10" x14ac:dyDescent="0.2">
      <c r="A14180" t="s">
        <v>14060</v>
      </c>
      <c r="B14180" t="s">
        <v>37042</v>
      </c>
      <c r="I14180" t="s">
        <v>5</v>
      </c>
      <c r="J14180">
        <v>311.22000000000003</v>
      </c>
    </row>
    <row r="14181" spans="1:10" x14ac:dyDescent="0.2">
      <c r="A14181" t="s">
        <v>14061</v>
      </c>
      <c r="B14181" t="s">
        <v>37043</v>
      </c>
      <c r="I14181" t="s">
        <v>5</v>
      </c>
      <c r="J14181">
        <v>62.33</v>
      </c>
    </row>
    <row r="14182" spans="1:10" x14ac:dyDescent="0.2">
      <c r="A14182" t="s">
        <v>14062</v>
      </c>
      <c r="B14182" t="s">
        <v>37043</v>
      </c>
      <c r="I14182" t="s">
        <v>5</v>
      </c>
      <c r="J14182">
        <v>60.74</v>
      </c>
    </row>
    <row r="14183" spans="1:10" x14ac:dyDescent="0.2">
      <c r="A14183" t="s">
        <v>14063</v>
      </c>
      <c r="B14183" t="s">
        <v>37044</v>
      </c>
      <c r="I14183" t="s">
        <v>5</v>
      </c>
      <c r="J14183">
        <v>85.07</v>
      </c>
    </row>
    <row r="14184" spans="1:10" x14ac:dyDescent="0.2">
      <c r="A14184" t="s">
        <v>14064</v>
      </c>
      <c r="B14184" t="s">
        <v>37044</v>
      </c>
      <c r="I14184" t="s">
        <v>5</v>
      </c>
      <c r="J14184">
        <v>83.3</v>
      </c>
    </row>
    <row r="14185" spans="1:10" x14ac:dyDescent="0.2">
      <c r="A14185" t="s">
        <v>14065</v>
      </c>
      <c r="B14185" t="s">
        <v>37045</v>
      </c>
      <c r="I14185" t="s">
        <v>5</v>
      </c>
      <c r="J14185">
        <v>227.69</v>
      </c>
    </row>
    <row r="14186" spans="1:10" x14ac:dyDescent="0.2">
      <c r="A14186" t="s">
        <v>14066</v>
      </c>
      <c r="B14186" t="s">
        <v>37045</v>
      </c>
      <c r="I14186" t="s">
        <v>5</v>
      </c>
      <c r="J14186">
        <v>225.53</v>
      </c>
    </row>
    <row r="14187" spans="1:10" x14ac:dyDescent="0.2">
      <c r="A14187" t="s">
        <v>14067</v>
      </c>
      <c r="B14187" t="s">
        <v>37046</v>
      </c>
      <c r="I14187" t="s">
        <v>5</v>
      </c>
      <c r="J14187">
        <v>12.66</v>
      </c>
    </row>
    <row r="14188" spans="1:10" x14ac:dyDescent="0.2">
      <c r="A14188" t="s">
        <v>14068</v>
      </c>
      <c r="B14188" t="s">
        <v>37046</v>
      </c>
      <c r="I14188" t="s">
        <v>5</v>
      </c>
      <c r="J14188">
        <v>11.07</v>
      </c>
    </row>
    <row r="14189" spans="1:10" x14ac:dyDescent="0.2">
      <c r="A14189" t="s">
        <v>14069</v>
      </c>
      <c r="B14189" t="s">
        <v>37047</v>
      </c>
      <c r="I14189" t="s">
        <v>5</v>
      </c>
      <c r="J14189">
        <v>12.6</v>
      </c>
    </row>
    <row r="14190" spans="1:10" x14ac:dyDescent="0.2">
      <c r="A14190" t="s">
        <v>14070</v>
      </c>
      <c r="B14190" t="s">
        <v>37047</v>
      </c>
      <c r="I14190" t="s">
        <v>5</v>
      </c>
      <c r="J14190">
        <v>11.01</v>
      </c>
    </row>
    <row r="14191" spans="1:10" x14ac:dyDescent="0.2">
      <c r="A14191" t="s">
        <v>14071</v>
      </c>
      <c r="B14191" t="s">
        <v>37048</v>
      </c>
      <c r="I14191" t="s">
        <v>5</v>
      </c>
      <c r="J14191">
        <v>13.01</v>
      </c>
    </row>
    <row r="14192" spans="1:10" x14ac:dyDescent="0.2">
      <c r="A14192" t="s">
        <v>14072</v>
      </c>
      <c r="B14192" t="s">
        <v>37048</v>
      </c>
      <c r="I14192" t="s">
        <v>5</v>
      </c>
      <c r="J14192">
        <v>11.42</v>
      </c>
    </row>
    <row r="14193" spans="1:10" x14ac:dyDescent="0.2">
      <c r="A14193" t="s">
        <v>14073</v>
      </c>
      <c r="B14193" t="s">
        <v>37049</v>
      </c>
      <c r="I14193" t="s">
        <v>5</v>
      </c>
      <c r="J14193">
        <v>12.8</v>
      </c>
    </row>
    <row r="14194" spans="1:10" x14ac:dyDescent="0.2">
      <c r="A14194" t="s">
        <v>14074</v>
      </c>
      <c r="B14194" t="s">
        <v>37049</v>
      </c>
      <c r="I14194" t="s">
        <v>5</v>
      </c>
      <c r="J14194">
        <v>11.21</v>
      </c>
    </row>
    <row r="14195" spans="1:10" x14ac:dyDescent="0.2">
      <c r="A14195" t="s">
        <v>14075</v>
      </c>
      <c r="B14195" t="s">
        <v>37050</v>
      </c>
      <c r="I14195" t="s">
        <v>5</v>
      </c>
      <c r="J14195">
        <v>12.85</v>
      </c>
    </row>
    <row r="14196" spans="1:10" x14ac:dyDescent="0.2">
      <c r="A14196" t="s">
        <v>14076</v>
      </c>
      <c r="B14196" t="s">
        <v>37050</v>
      </c>
      <c r="I14196" t="s">
        <v>5</v>
      </c>
      <c r="J14196">
        <v>11.26</v>
      </c>
    </row>
    <row r="14197" spans="1:10" x14ac:dyDescent="0.2">
      <c r="A14197" t="s">
        <v>14077</v>
      </c>
      <c r="B14197" t="s">
        <v>37051</v>
      </c>
      <c r="I14197" t="s">
        <v>5</v>
      </c>
      <c r="J14197">
        <v>14.77</v>
      </c>
    </row>
    <row r="14198" spans="1:10" x14ac:dyDescent="0.2">
      <c r="A14198" t="s">
        <v>14078</v>
      </c>
      <c r="B14198" t="s">
        <v>37051</v>
      </c>
      <c r="I14198" t="s">
        <v>5</v>
      </c>
      <c r="J14198">
        <v>13</v>
      </c>
    </row>
    <row r="14199" spans="1:10" x14ac:dyDescent="0.2">
      <c r="A14199" t="s">
        <v>14079</v>
      </c>
      <c r="B14199" t="s">
        <v>37052</v>
      </c>
      <c r="I14199" t="s">
        <v>5</v>
      </c>
      <c r="J14199">
        <v>15.14</v>
      </c>
    </row>
    <row r="14200" spans="1:10" x14ac:dyDescent="0.2">
      <c r="A14200" t="s">
        <v>14080</v>
      </c>
      <c r="B14200" t="s">
        <v>37052</v>
      </c>
      <c r="I14200" t="s">
        <v>5</v>
      </c>
      <c r="J14200">
        <v>13.37</v>
      </c>
    </row>
    <row r="14201" spans="1:10" x14ac:dyDescent="0.2">
      <c r="A14201" t="s">
        <v>14081</v>
      </c>
      <c r="B14201" t="s">
        <v>37053</v>
      </c>
      <c r="I14201" t="s">
        <v>5</v>
      </c>
      <c r="J14201">
        <v>16.850000000000001</v>
      </c>
    </row>
    <row r="14202" spans="1:10" x14ac:dyDescent="0.2">
      <c r="A14202" t="s">
        <v>14082</v>
      </c>
      <c r="B14202" t="s">
        <v>37053</v>
      </c>
      <c r="I14202" t="s">
        <v>5</v>
      </c>
      <c r="J14202">
        <v>14.89</v>
      </c>
    </row>
    <row r="14203" spans="1:10" x14ac:dyDescent="0.2">
      <c r="A14203" t="s">
        <v>14083</v>
      </c>
      <c r="B14203" t="s">
        <v>37054</v>
      </c>
      <c r="I14203" t="s">
        <v>5</v>
      </c>
      <c r="J14203">
        <v>20.89</v>
      </c>
    </row>
    <row r="14204" spans="1:10" x14ac:dyDescent="0.2">
      <c r="A14204" t="s">
        <v>14084</v>
      </c>
      <c r="B14204" t="s">
        <v>37054</v>
      </c>
      <c r="I14204" t="s">
        <v>5</v>
      </c>
      <c r="J14204">
        <v>18.73</v>
      </c>
    </row>
    <row r="14205" spans="1:10" x14ac:dyDescent="0.2">
      <c r="A14205" t="s">
        <v>14085</v>
      </c>
      <c r="B14205" t="s">
        <v>37055</v>
      </c>
      <c r="I14205" t="s">
        <v>5</v>
      </c>
      <c r="J14205">
        <v>21.73</v>
      </c>
    </row>
    <row r="14206" spans="1:10" x14ac:dyDescent="0.2">
      <c r="A14206" t="s">
        <v>14086</v>
      </c>
      <c r="B14206" t="s">
        <v>37055</v>
      </c>
      <c r="I14206" t="s">
        <v>5</v>
      </c>
      <c r="J14206">
        <v>19.57</v>
      </c>
    </row>
    <row r="14207" spans="1:10" x14ac:dyDescent="0.2">
      <c r="A14207" t="s">
        <v>14087</v>
      </c>
      <c r="B14207" t="s">
        <v>37056</v>
      </c>
      <c r="I14207" t="s">
        <v>5</v>
      </c>
      <c r="J14207">
        <v>24.76</v>
      </c>
    </row>
    <row r="14208" spans="1:10" x14ac:dyDescent="0.2">
      <c r="A14208" t="s">
        <v>14088</v>
      </c>
      <c r="B14208" t="s">
        <v>37056</v>
      </c>
      <c r="I14208" t="s">
        <v>5</v>
      </c>
      <c r="J14208">
        <v>22.41</v>
      </c>
    </row>
    <row r="14209" spans="1:10" x14ac:dyDescent="0.2">
      <c r="A14209" t="s">
        <v>14089</v>
      </c>
      <c r="B14209" t="s">
        <v>37057</v>
      </c>
      <c r="I14209" t="s">
        <v>5</v>
      </c>
      <c r="J14209">
        <v>29.68</v>
      </c>
    </row>
    <row r="14210" spans="1:10" x14ac:dyDescent="0.2">
      <c r="A14210" t="s">
        <v>14090</v>
      </c>
      <c r="B14210" t="s">
        <v>37057</v>
      </c>
      <c r="I14210" t="s">
        <v>5</v>
      </c>
      <c r="J14210">
        <v>27.15</v>
      </c>
    </row>
    <row r="14211" spans="1:10" x14ac:dyDescent="0.2">
      <c r="A14211" t="s">
        <v>14091</v>
      </c>
      <c r="B14211" t="s">
        <v>37058</v>
      </c>
      <c r="I14211" t="s">
        <v>5</v>
      </c>
      <c r="J14211">
        <v>33.79</v>
      </c>
    </row>
    <row r="14212" spans="1:10" x14ac:dyDescent="0.2">
      <c r="A14212" t="s">
        <v>14092</v>
      </c>
      <c r="B14212" t="s">
        <v>37058</v>
      </c>
      <c r="I14212" t="s">
        <v>5</v>
      </c>
      <c r="J14212">
        <v>31.26</v>
      </c>
    </row>
    <row r="14213" spans="1:10" x14ac:dyDescent="0.2">
      <c r="A14213" t="s">
        <v>14093</v>
      </c>
      <c r="B14213" t="s">
        <v>37059</v>
      </c>
      <c r="I14213" t="s">
        <v>5</v>
      </c>
      <c r="J14213">
        <v>36.200000000000003</v>
      </c>
    </row>
    <row r="14214" spans="1:10" x14ac:dyDescent="0.2">
      <c r="A14214" t="s">
        <v>14094</v>
      </c>
      <c r="B14214" t="s">
        <v>37059</v>
      </c>
      <c r="I14214" t="s">
        <v>5</v>
      </c>
      <c r="J14214">
        <v>33.67</v>
      </c>
    </row>
    <row r="14215" spans="1:10" x14ac:dyDescent="0.2">
      <c r="A14215" t="s">
        <v>14095</v>
      </c>
      <c r="B14215" t="s">
        <v>37060</v>
      </c>
      <c r="I14215" t="s">
        <v>5</v>
      </c>
      <c r="J14215">
        <v>50.05</v>
      </c>
    </row>
    <row r="14216" spans="1:10" x14ac:dyDescent="0.2">
      <c r="A14216" t="s">
        <v>14096</v>
      </c>
      <c r="B14216" t="s">
        <v>37060</v>
      </c>
      <c r="I14216" t="s">
        <v>5</v>
      </c>
      <c r="J14216">
        <v>47.33</v>
      </c>
    </row>
    <row r="14217" spans="1:10" x14ac:dyDescent="0.2">
      <c r="A14217" t="s">
        <v>14097</v>
      </c>
      <c r="B14217" t="s">
        <v>37061</v>
      </c>
      <c r="I14217" t="s">
        <v>5</v>
      </c>
      <c r="J14217">
        <v>68.97</v>
      </c>
    </row>
    <row r="14218" spans="1:10" x14ac:dyDescent="0.2">
      <c r="A14218" t="s">
        <v>14098</v>
      </c>
      <c r="B14218" t="s">
        <v>37061</v>
      </c>
      <c r="I14218" t="s">
        <v>5</v>
      </c>
      <c r="J14218">
        <v>66</v>
      </c>
    </row>
    <row r="14219" spans="1:10" x14ac:dyDescent="0.2">
      <c r="A14219" t="s">
        <v>14099</v>
      </c>
      <c r="B14219" t="s">
        <v>37062</v>
      </c>
      <c r="I14219" t="s">
        <v>5</v>
      </c>
      <c r="J14219">
        <v>16.940000000000001</v>
      </c>
    </row>
    <row r="14220" spans="1:10" x14ac:dyDescent="0.2">
      <c r="A14220" t="s">
        <v>14100</v>
      </c>
      <c r="B14220" t="s">
        <v>37062</v>
      </c>
      <c r="I14220" t="s">
        <v>5</v>
      </c>
      <c r="J14220">
        <v>15.35</v>
      </c>
    </row>
    <row r="14221" spans="1:10" x14ac:dyDescent="0.2">
      <c r="A14221" t="s">
        <v>14101</v>
      </c>
      <c r="B14221" t="s">
        <v>37063</v>
      </c>
      <c r="I14221" t="s">
        <v>5</v>
      </c>
      <c r="J14221">
        <v>20.25</v>
      </c>
    </row>
    <row r="14222" spans="1:10" x14ac:dyDescent="0.2">
      <c r="A14222" t="s">
        <v>14102</v>
      </c>
      <c r="B14222" t="s">
        <v>37063</v>
      </c>
      <c r="I14222" t="s">
        <v>5</v>
      </c>
      <c r="J14222">
        <v>18.48</v>
      </c>
    </row>
    <row r="14223" spans="1:10" x14ac:dyDescent="0.2">
      <c r="A14223" t="s">
        <v>14103</v>
      </c>
      <c r="B14223" t="s">
        <v>37064</v>
      </c>
      <c r="I14223" t="s">
        <v>5</v>
      </c>
      <c r="J14223">
        <v>22.71</v>
      </c>
    </row>
    <row r="14224" spans="1:10" x14ac:dyDescent="0.2">
      <c r="A14224" t="s">
        <v>14104</v>
      </c>
      <c r="B14224" t="s">
        <v>37064</v>
      </c>
      <c r="I14224" t="s">
        <v>5</v>
      </c>
      <c r="J14224">
        <v>20.88</v>
      </c>
    </row>
    <row r="14225" spans="1:10" x14ac:dyDescent="0.2">
      <c r="A14225" t="s">
        <v>14105</v>
      </c>
      <c r="B14225" t="s">
        <v>37065</v>
      </c>
      <c r="I14225" t="s">
        <v>5</v>
      </c>
      <c r="J14225">
        <v>24.43</v>
      </c>
    </row>
    <row r="14226" spans="1:10" x14ac:dyDescent="0.2">
      <c r="A14226" t="s">
        <v>14106</v>
      </c>
      <c r="B14226" t="s">
        <v>37065</v>
      </c>
      <c r="I14226" t="s">
        <v>5</v>
      </c>
      <c r="J14226">
        <v>22.53</v>
      </c>
    </row>
    <row r="14227" spans="1:10" x14ac:dyDescent="0.2">
      <c r="A14227" t="s">
        <v>14107</v>
      </c>
      <c r="B14227" t="s">
        <v>37066</v>
      </c>
      <c r="I14227" t="s">
        <v>5</v>
      </c>
      <c r="J14227">
        <v>27.4</v>
      </c>
    </row>
    <row r="14228" spans="1:10" x14ac:dyDescent="0.2">
      <c r="A14228" t="s">
        <v>14108</v>
      </c>
      <c r="B14228" t="s">
        <v>37066</v>
      </c>
      <c r="I14228" t="s">
        <v>5</v>
      </c>
      <c r="J14228">
        <v>25.44</v>
      </c>
    </row>
    <row r="14229" spans="1:10" x14ac:dyDescent="0.2">
      <c r="A14229" t="s">
        <v>14109</v>
      </c>
      <c r="B14229" t="s">
        <v>37067</v>
      </c>
      <c r="I14229" t="s">
        <v>5</v>
      </c>
      <c r="J14229">
        <v>33.32</v>
      </c>
    </row>
    <row r="14230" spans="1:10" x14ac:dyDescent="0.2">
      <c r="A14230" t="s">
        <v>14110</v>
      </c>
      <c r="B14230" t="s">
        <v>37067</v>
      </c>
      <c r="I14230" t="s">
        <v>5</v>
      </c>
      <c r="J14230">
        <v>31.29</v>
      </c>
    </row>
    <row r="14231" spans="1:10" x14ac:dyDescent="0.2">
      <c r="A14231" t="s">
        <v>14111</v>
      </c>
      <c r="B14231" t="s">
        <v>37068</v>
      </c>
      <c r="I14231" t="s">
        <v>5</v>
      </c>
      <c r="J14231">
        <v>43.64</v>
      </c>
    </row>
    <row r="14232" spans="1:10" x14ac:dyDescent="0.2">
      <c r="A14232" t="s">
        <v>14112</v>
      </c>
      <c r="B14232" t="s">
        <v>37068</v>
      </c>
      <c r="I14232" t="s">
        <v>5</v>
      </c>
      <c r="J14232">
        <v>41.55</v>
      </c>
    </row>
    <row r="14233" spans="1:10" x14ac:dyDescent="0.2">
      <c r="A14233" t="s">
        <v>14113</v>
      </c>
      <c r="B14233" t="s">
        <v>37069</v>
      </c>
      <c r="I14233" t="s">
        <v>5</v>
      </c>
      <c r="J14233">
        <v>48.36</v>
      </c>
    </row>
    <row r="14234" spans="1:10" x14ac:dyDescent="0.2">
      <c r="A14234" t="s">
        <v>14114</v>
      </c>
      <c r="B14234" t="s">
        <v>37069</v>
      </c>
      <c r="I14234" t="s">
        <v>5</v>
      </c>
      <c r="J14234">
        <v>46.2</v>
      </c>
    </row>
    <row r="14235" spans="1:10" x14ac:dyDescent="0.2">
      <c r="A14235" t="s">
        <v>14115</v>
      </c>
      <c r="B14235" t="s">
        <v>37070</v>
      </c>
      <c r="I14235" t="s">
        <v>5</v>
      </c>
      <c r="J14235">
        <v>60.05</v>
      </c>
    </row>
    <row r="14236" spans="1:10" x14ac:dyDescent="0.2">
      <c r="A14236" t="s">
        <v>14116</v>
      </c>
      <c r="B14236" t="s">
        <v>37070</v>
      </c>
      <c r="I14236" t="s">
        <v>5</v>
      </c>
      <c r="J14236">
        <v>57.77</v>
      </c>
    </row>
    <row r="14237" spans="1:10" x14ac:dyDescent="0.2">
      <c r="A14237" t="s">
        <v>14117</v>
      </c>
      <c r="B14237" t="s">
        <v>37071</v>
      </c>
      <c r="I14237" t="s">
        <v>5</v>
      </c>
      <c r="J14237">
        <v>76.02</v>
      </c>
    </row>
    <row r="14238" spans="1:10" x14ac:dyDescent="0.2">
      <c r="A14238" t="s">
        <v>14118</v>
      </c>
      <c r="B14238" t="s">
        <v>37071</v>
      </c>
      <c r="I14238" t="s">
        <v>5</v>
      </c>
      <c r="J14238">
        <v>73.67</v>
      </c>
    </row>
    <row r="14239" spans="1:10" x14ac:dyDescent="0.2">
      <c r="A14239" t="s">
        <v>14119</v>
      </c>
      <c r="B14239" t="s">
        <v>37072</v>
      </c>
      <c r="I14239" t="s">
        <v>5</v>
      </c>
      <c r="J14239">
        <v>86.3</v>
      </c>
    </row>
    <row r="14240" spans="1:10" x14ac:dyDescent="0.2">
      <c r="A14240" t="s">
        <v>14120</v>
      </c>
      <c r="B14240" t="s">
        <v>37072</v>
      </c>
      <c r="I14240" t="s">
        <v>5</v>
      </c>
      <c r="J14240">
        <v>83.77</v>
      </c>
    </row>
    <row r="14241" spans="1:10" x14ac:dyDescent="0.2">
      <c r="A14241" t="s">
        <v>14121</v>
      </c>
      <c r="B14241" t="s">
        <v>37073</v>
      </c>
      <c r="I14241" t="s">
        <v>5</v>
      </c>
      <c r="J14241">
        <v>17.100000000000001</v>
      </c>
    </row>
    <row r="14242" spans="1:10" x14ac:dyDescent="0.2">
      <c r="A14242" t="s">
        <v>14122</v>
      </c>
      <c r="B14242" t="s">
        <v>37073</v>
      </c>
      <c r="I14242" t="s">
        <v>5</v>
      </c>
      <c r="J14242">
        <v>16.37</v>
      </c>
    </row>
    <row r="14243" spans="1:10" x14ac:dyDescent="0.2">
      <c r="A14243" t="s">
        <v>14123</v>
      </c>
      <c r="B14243" t="s">
        <v>37074</v>
      </c>
      <c r="I14243" t="s">
        <v>5</v>
      </c>
      <c r="J14243">
        <v>19.149999999999999</v>
      </c>
    </row>
    <row r="14244" spans="1:10" x14ac:dyDescent="0.2">
      <c r="A14244" t="s">
        <v>14124</v>
      </c>
      <c r="B14244" t="s">
        <v>37074</v>
      </c>
      <c r="I14244" t="s">
        <v>5</v>
      </c>
      <c r="J14244">
        <v>18.23</v>
      </c>
    </row>
    <row r="14245" spans="1:10" x14ac:dyDescent="0.2">
      <c r="A14245" t="s">
        <v>14125</v>
      </c>
      <c r="B14245" t="s">
        <v>37075</v>
      </c>
      <c r="I14245" t="s">
        <v>5</v>
      </c>
      <c r="J14245">
        <v>23.21</v>
      </c>
    </row>
    <row r="14246" spans="1:10" x14ac:dyDescent="0.2">
      <c r="A14246" t="s">
        <v>14126</v>
      </c>
      <c r="B14246" t="s">
        <v>37075</v>
      </c>
      <c r="I14246" t="s">
        <v>5</v>
      </c>
      <c r="J14246">
        <v>22.11</v>
      </c>
    </row>
    <row r="14247" spans="1:10" x14ac:dyDescent="0.2">
      <c r="A14247" t="s">
        <v>14127</v>
      </c>
      <c r="B14247" t="s">
        <v>37076</v>
      </c>
      <c r="I14247" t="s">
        <v>5</v>
      </c>
      <c r="J14247">
        <v>16.59</v>
      </c>
    </row>
    <row r="14248" spans="1:10" x14ac:dyDescent="0.2">
      <c r="A14248" t="s">
        <v>14128</v>
      </c>
      <c r="B14248" t="s">
        <v>37076</v>
      </c>
      <c r="I14248" t="s">
        <v>5</v>
      </c>
      <c r="J14248">
        <v>15.86</v>
      </c>
    </row>
    <row r="14249" spans="1:10" x14ac:dyDescent="0.2">
      <c r="A14249" t="s">
        <v>14129</v>
      </c>
      <c r="B14249" t="s">
        <v>37077</v>
      </c>
      <c r="I14249" t="s">
        <v>5</v>
      </c>
      <c r="J14249">
        <v>19.100000000000001</v>
      </c>
    </row>
    <row r="14250" spans="1:10" x14ac:dyDescent="0.2">
      <c r="A14250" t="s">
        <v>14130</v>
      </c>
      <c r="B14250" t="s">
        <v>37077</v>
      </c>
      <c r="I14250" t="s">
        <v>5</v>
      </c>
      <c r="J14250">
        <v>18.18</v>
      </c>
    </row>
    <row r="14251" spans="1:10" x14ac:dyDescent="0.2">
      <c r="A14251" t="s">
        <v>14131</v>
      </c>
      <c r="B14251" t="s">
        <v>37078</v>
      </c>
      <c r="I14251" t="s">
        <v>5</v>
      </c>
      <c r="J14251">
        <v>24.72</v>
      </c>
    </row>
    <row r="14252" spans="1:10" x14ac:dyDescent="0.2">
      <c r="A14252" t="s">
        <v>14132</v>
      </c>
      <c r="B14252" t="s">
        <v>37078</v>
      </c>
      <c r="I14252" t="s">
        <v>5</v>
      </c>
      <c r="J14252">
        <v>23.62</v>
      </c>
    </row>
    <row r="14253" spans="1:10" x14ac:dyDescent="0.2">
      <c r="A14253" t="s">
        <v>14133</v>
      </c>
      <c r="B14253" t="s">
        <v>37079</v>
      </c>
      <c r="I14253" t="s">
        <v>5</v>
      </c>
      <c r="J14253">
        <v>17.100000000000001</v>
      </c>
    </row>
    <row r="14254" spans="1:10" x14ac:dyDescent="0.2">
      <c r="A14254" t="s">
        <v>14134</v>
      </c>
      <c r="B14254" t="s">
        <v>37079</v>
      </c>
      <c r="I14254" t="s">
        <v>5</v>
      </c>
      <c r="J14254">
        <v>16.37</v>
      </c>
    </row>
    <row r="14255" spans="1:10" x14ac:dyDescent="0.2">
      <c r="A14255" t="s">
        <v>14135</v>
      </c>
      <c r="B14255" t="s">
        <v>37080</v>
      </c>
      <c r="I14255" t="s">
        <v>5</v>
      </c>
      <c r="J14255">
        <v>18.48</v>
      </c>
    </row>
    <row r="14256" spans="1:10" x14ac:dyDescent="0.2">
      <c r="A14256" t="s">
        <v>14136</v>
      </c>
      <c r="B14256" t="s">
        <v>37080</v>
      </c>
      <c r="I14256" t="s">
        <v>5</v>
      </c>
      <c r="J14256">
        <v>17.559999999999999</v>
      </c>
    </row>
    <row r="14257" spans="1:10" x14ac:dyDescent="0.2">
      <c r="A14257" t="s">
        <v>14137</v>
      </c>
      <c r="B14257" t="s">
        <v>37081</v>
      </c>
      <c r="I14257" t="s">
        <v>5</v>
      </c>
      <c r="J14257">
        <v>22.3</v>
      </c>
    </row>
    <row r="14258" spans="1:10" x14ac:dyDescent="0.2">
      <c r="A14258" t="s">
        <v>14138</v>
      </c>
      <c r="B14258" t="s">
        <v>37081</v>
      </c>
      <c r="I14258" t="s">
        <v>5</v>
      </c>
      <c r="J14258">
        <v>21.2</v>
      </c>
    </row>
    <row r="14259" spans="1:10" x14ac:dyDescent="0.2">
      <c r="A14259" t="s">
        <v>14139</v>
      </c>
      <c r="B14259" t="s">
        <v>37082</v>
      </c>
      <c r="I14259" t="s">
        <v>5</v>
      </c>
      <c r="J14259">
        <v>17.55</v>
      </c>
    </row>
    <row r="14260" spans="1:10" x14ac:dyDescent="0.2">
      <c r="A14260" t="s">
        <v>14140</v>
      </c>
      <c r="B14260" t="s">
        <v>37082</v>
      </c>
      <c r="I14260" t="s">
        <v>5</v>
      </c>
      <c r="J14260">
        <v>16.82</v>
      </c>
    </row>
    <row r="14261" spans="1:10" x14ac:dyDescent="0.2">
      <c r="A14261" t="s">
        <v>14141</v>
      </c>
      <c r="B14261" t="s">
        <v>37083</v>
      </c>
      <c r="I14261" t="s">
        <v>5</v>
      </c>
      <c r="J14261">
        <v>18.48</v>
      </c>
    </row>
    <row r="14262" spans="1:10" x14ac:dyDescent="0.2">
      <c r="A14262" t="s">
        <v>14142</v>
      </c>
      <c r="B14262" t="s">
        <v>37083</v>
      </c>
      <c r="I14262" t="s">
        <v>5</v>
      </c>
      <c r="J14262">
        <v>17.559999999999999</v>
      </c>
    </row>
    <row r="14263" spans="1:10" x14ac:dyDescent="0.2">
      <c r="A14263" t="s">
        <v>14143</v>
      </c>
      <c r="B14263" t="s">
        <v>37084</v>
      </c>
      <c r="I14263" t="s">
        <v>5</v>
      </c>
      <c r="J14263">
        <v>23.49</v>
      </c>
    </row>
    <row r="14264" spans="1:10" x14ac:dyDescent="0.2">
      <c r="A14264" t="s">
        <v>14144</v>
      </c>
      <c r="B14264" t="s">
        <v>37084</v>
      </c>
      <c r="I14264" t="s">
        <v>5</v>
      </c>
      <c r="J14264">
        <v>22.39</v>
      </c>
    </row>
    <row r="14265" spans="1:10" x14ac:dyDescent="0.2">
      <c r="A14265" t="s">
        <v>24915</v>
      </c>
      <c r="B14265" t="s">
        <v>37085</v>
      </c>
      <c r="I14265" t="s">
        <v>5</v>
      </c>
      <c r="J14265">
        <v>55.63</v>
      </c>
    </row>
    <row r="14266" spans="1:10" x14ac:dyDescent="0.2">
      <c r="A14266" t="s">
        <v>24916</v>
      </c>
      <c r="B14266" t="s">
        <v>37085</v>
      </c>
      <c r="I14266" t="s">
        <v>5</v>
      </c>
      <c r="J14266">
        <v>54.34</v>
      </c>
    </row>
    <row r="14267" spans="1:10" x14ac:dyDescent="0.2">
      <c r="A14267" t="s">
        <v>14145</v>
      </c>
      <c r="B14267" t="s">
        <v>37086</v>
      </c>
      <c r="I14267" t="s">
        <v>5</v>
      </c>
      <c r="J14267">
        <v>17.55</v>
      </c>
    </row>
    <row r="14268" spans="1:10" x14ac:dyDescent="0.2">
      <c r="A14268" t="s">
        <v>14146</v>
      </c>
      <c r="B14268" t="s">
        <v>37086</v>
      </c>
      <c r="I14268" t="s">
        <v>5</v>
      </c>
      <c r="J14268">
        <v>16.82</v>
      </c>
    </row>
    <row r="14269" spans="1:10" x14ac:dyDescent="0.2">
      <c r="A14269" t="s">
        <v>14147</v>
      </c>
      <c r="B14269" t="s">
        <v>37087</v>
      </c>
      <c r="I14269" t="s">
        <v>5</v>
      </c>
      <c r="J14269">
        <v>17.2</v>
      </c>
    </row>
    <row r="14270" spans="1:10" x14ac:dyDescent="0.2">
      <c r="A14270" t="s">
        <v>14148</v>
      </c>
      <c r="B14270" t="s">
        <v>37087</v>
      </c>
      <c r="I14270" t="s">
        <v>5</v>
      </c>
      <c r="J14270">
        <v>16.28</v>
      </c>
    </row>
    <row r="14271" spans="1:10" x14ac:dyDescent="0.2">
      <c r="A14271" t="s">
        <v>14149</v>
      </c>
      <c r="B14271" t="s">
        <v>37088</v>
      </c>
      <c r="I14271" t="s">
        <v>5</v>
      </c>
      <c r="J14271">
        <v>24.39</v>
      </c>
    </row>
    <row r="14272" spans="1:10" x14ac:dyDescent="0.2">
      <c r="A14272" t="s">
        <v>14150</v>
      </c>
      <c r="B14272" t="s">
        <v>37088</v>
      </c>
      <c r="I14272" t="s">
        <v>5</v>
      </c>
      <c r="J14272">
        <v>23.29</v>
      </c>
    </row>
    <row r="14273" spans="1:10" x14ac:dyDescent="0.2">
      <c r="A14273" t="s">
        <v>14151</v>
      </c>
      <c r="B14273" t="s">
        <v>37089</v>
      </c>
      <c r="I14273" t="s">
        <v>5</v>
      </c>
      <c r="J14273">
        <v>17.100000000000001</v>
      </c>
    </row>
    <row r="14274" spans="1:10" x14ac:dyDescent="0.2">
      <c r="A14274" t="s">
        <v>14152</v>
      </c>
      <c r="B14274" t="s">
        <v>37089</v>
      </c>
      <c r="I14274" t="s">
        <v>5</v>
      </c>
      <c r="J14274">
        <v>16.37</v>
      </c>
    </row>
    <row r="14275" spans="1:10" x14ac:dyDescent="0.2">
      <c r="A14275" t="s">
        <v>14153</v>
      </c>
      <c r="B14275" t="s">
        <v>37090</v>
      </c>
      <c r="I14275" t="s">
        <v>5</v>
      </c>
      <c r="J14275">
        <v>20.309999999999999</v>
      </c>
    </row>
    <row r="14276" spans="1:10" x14ac:dyDescent="0.2">
      <c r="A14276" t="s">
        <v>14154</v>
      </c>
      <c r="B14276" t="s">
        <v>37090</v>
      </c>
      <c r="I14276" t="s">
        <v>5</v>
      </c>
      <c r="J14276">
        <v>19.39</v>
      </c>
    </row>
    <row r="14277" spans="1:10" x14ac:dyDescent="0.2">
      <c r="A14277" t="s">
        <v>14155</v>
      </c>
      <c r="B14277" t="s">
        <v>37091</v>
      </c>
      <c r="I14277" t="s">
        <v>5</v>
      </c>
      <c r="J14277">
        <v>27.68</v>
      </c>
    </row>
    <row r="14278" spans="1:10" x14ac:dyDescent="0.2">
      <c r="A14278" t="s">
        <v>14156</v>
      </c>
      <c r="B14278" t="s">
        <v>37091</v>
      </c>
      <c r="I14278" t="s">
        <v>5</v>
      </c>
      <c r="J14278">
        <v>26.58</v>
      </c>
    </row>
    <row r="14279" spans="1:10" x14ac:dyDescent="0.2">
      <c r="A14279" t="s">
        <v>24917</v>
      </c>
      <c r="B14279" t="s">
        <v>37092</v>
      </c>
      <c r="I14279" t="s">
        <v>5</v>
      </c>
      <c r="J14279">
        <v>28.21</v>
      </c>
    </row>
    <row r="14280" spans="1:10" x14ac:dyDescent="0.2">
      <c r="A14280" t="s">
        <v>24918</v>
      </c>
      <c r="B14280" t="s">
        <v>37092</v>
      </c>
      <c r="I14280" t="s">
        <v>5</v>
      </c>
      <c r="J14280">
        <v>27.11</v>
      </c>
    </row>
    <row r="14281" spans="1:10" x14ac:dyDescent="0.2">
      <c r="A14281" t="s">
        <v>24919</v>
      </c>
      <c r="B14281" t="s">
        <v>37093</v>
      </c>
      <c r="I14281" t="s">
        <v>5</v>
      </c>
      <c r="J14281">
        <v>66.17</v>
      </c>
    </row>
    <row r="14282" spans="1:10" x14ac:dyDescent="0.2">
      <c r="A14282" t="s">
        <v>24920</v>
      </c>
      <c r="B14282" t="s">
        <v>37093</v>
      </c>
      <c r="I14282" t="s">
        <v>5</v>
      </c>
      <c r="J14282">
        <v>64.7</v>
      </c>
    </row>
    <row r="14283" spans="1:10" x14ac:dyDescent="0.2">
      <c r="A14283" t="s">
        <v>14157</v>
      </c>
      <c r="B14283" t="s">
        <v>37094</v>
      </c>
      <c r="I14283" t="s">
        <v>5</v>
      </c>
      <c r="J14283">
        <v>18.190000000000001</v>
      </c>
    </row>
    <row r="14284" spans="1:10" x14ac:dyDescent="0.2">
      <c r="A14284" t="s">
        <v>14158</v>
      </c>
      <c r="B14284" t="s">
        <v>37094</v>
      </c>
      <c r="I14284" t="s">
        <v>5</v>
      </c>
      <c r="J14284">
        <v>17.46</v>
      </c>
    </row>
    <row r="14285" spans="1:10" x14ac:dyDescent="0.2">
      <c r="A14285" t="s">
        <v>14159</v>
      </c>
      <c r="B14285" t="s">
        <v>37095</v>
      </c>
      <c r="I14285" t="s">
        <v>5</v>
      </c>
      <c r="J14285">
        <v>18.48</v>
      </c>
    </row>
    <row r="14286" spans="1:10" x14ac:dyDescent="0.2">
      <c r="A14286" t="s">
        <v>14160</v>
      </c>
      <c r="B14286" t="s">
        <v>37095</v>
      </c>
      <c r="I14286" t="s">
        <v>5</v>
      </c>
      <c r="J14286">
        <v>17.559999999999999</v>
      </c>
    </row>
    <row r="14287" spans="1:10" x14ac:dyDescent="0.2">
      <c r="A14287" t="s">
        <v>14161</v>
      </c>
      <c r="B14287" t="s">
        <v>37096</v>
      </c>
      <c r="I14287" t="s">
        <v>5</v>
      </c>
      <c r="J14287">
        <v>27.73</v>
      </c>
    </row>
    <row r="14288" spans="1:10" x14ac:dyDescent="0.2">
      <c r="A14288" t="s">
        <v>14162</v>
      </c>
      <c r="B14288" t="s">
        <v>37096</v>
      </c>
      <c r="I14288" t="s">
        <v>5</v>
      </c>
      <c r="J14288">
        <v>26.63</v>
      </c>
    </row>
    <row r="14289" spans="1:10" x14ac:dyDescent="0.2">
      <c r="A14289" t="s">
        <v>14163</v>
      </c>
      <c r="B14289" t="s">
        <v>37097</v>
      </c>
      <c r="I14289" t="s">
        <v>5</v>
      </c>
      <c r="J14289">
        <v>10.43</v>
      </c>
    </row>
    <row r="14290" spans="1:10" x14ac:dyDescent="0.2">
      <c r="A14290" t="s">
        <v>14164</v>
      </c>
      <c r="B14290" t="s">
        <v>37097</v>
      </c>
      <c r="I14290" t="s">
        <v>5</v>
      </c>
      <c r="J14290">
        <v>9.6999999999999993</v>
      </c>
    </row>
    <row r="14291" spans="1:10" x14ac:dyDescent="0.2">
      <c r="A14291" t="s">
        <v>14165</v>
      </c>
      <c r="B14291" t="s">
        <v>37098</v>
      </c>
      <c r="I14291" t="s">
        <v>5</v>
      </c>
      <c r="J14291">
        <v>11.81</v>
      </c>
    </row>
    <row r="14292" spans="1:10" x14ac:dyDescent="0.2">
      <c r="A14292" t="s">
        <v>14166</v>
      </c>
      <c r="B14292" t="s">
        <v>37098</v>
      </c>
      <c r="I14292" t="s">
        <v>5</v>
      </c>
      <c r="J14292">
        <v>10.89</v>
      </c>
    </row>
    <row r="14293" spans="1:10" x14ac:dyDescent="0.2">
      <c r="A14293" t="s">
        <v>14167</v>
      </c>
      <c r="B14293" t="s">
        <v>37099</v>
      </c>
      <c r="I14293" t="s">
        <v>5</v>
      </c>
      <c r="J14293">
        <v>16.04</v>
      </c>
    </row>
    <row r="14294" spans="1:10" x14ac:dyDescent="0.2">
      <c r="A14294" t="s">
        <v>14168</v>
      </c>
      <c r="B14294" t="s">
        <v>37099</v>
      </c>
      <c r="I14294" t="s">
        <v>5</v>
      </c>
      <c r="J14294">
        <v>14.94</v>
      </c>
    </row>
    <row r="14295" spans="1:10" x14ac:dyDescent="0.2">
      <c r="A14295" t="s">
        <v>14169</v>
      </c>
      <c r="B14295" t="s">
        <v>37100</v>
      </c>
      <c r="I14295" t="s">
        <v>5</v>
      </c>
      <c r="J14295">
        <v>10.46</v>
      </c>
    </row>
    <row r="14296" spans="1:10" x14ac:dyDescent="0.2">
      <c r="A14296" t="s">
        <v>14170</v>
      </c>
      <c r="B14296" t="s">
        <v>37100</v>
      </c>
      <c r="I14296" t="s">
        <v>5</v>
      </c>
      <c r="J14296">
        <v>9.6999999999999993</v>
      </c>
    </row>
    <row r="14297" spans="1:10" x14ac:dyDescent="0.2">
      <c r="A14297" t="s">
        <v>14171</v>
      </c>
      <c r="B14297" t="s">
        <v>37101</v>
      </c>
      <c r="I14297" t="s">
        <v>5</v>
      </c>
      <c r="J14297">
        <v>11.75</v>
      </c>
    </row>
    <row r="14298" spans="1:10" x14ac:dyDescent="0.2">
      <c r="A14298" t="s">
        <v>14172</v>
      </c>
      <c r="B14298" t="s">
        <v>37101</v>
      </c>
      <c r="I14298" t="s">
        <v>5</v>
      </c>
      <c r="J14298">
        <v>10.99</v>
      </c>
    </row>
    <row r="14299" spans="1:10" x14ac:dyDescent="0.2">
      <c r="A14299" t="s">
        <v>14173</v>
      </c>
      <c r="B14299" t="s">
        <v>37102</v>
      </c>
      <c r="I14299" t="s">
        <v>5</v>
      </c>
      <c r="J14299">
        <v>11.18</v>
      </c>
    </row>
    <row r="14300" spans="1:10" x14ac:dyDescent="0.2">
      <c r="A14300" t="s">
        <v>14174</v>
      </c>
      <c r="B14300" t="s">
        <v>37102</v>
      </c>
      <c r="I14300" t="s">
        <v>5</v>
      </c>
      <c r="J14300">
        <v>10.42</v>
      </c>
    </row>
    <row r="14301" spans="1:10" x14ac:dyDescent="0.2">
      <c r="A14301" t="s">
        <v>14175</v>
      </c>
      <c r="B14301" t="s">
        <v>37103</v>
      </c>
      <c r="I14301" t="s">
        <v>5</v>
      </c>
      <c r="J14301">
        <v>45.43</v>
      </c>
    </row>
    <row r="14302" spans="1:10" x14ac:dyDescent="0.2">
      <c r="A14302" t="s">
        <v>14176</v>
      </c>
      <c r="B14302" t="s">
        <v>37103</v>
      </c>
      <c r="I14302" t="s">
        <v>5</v>
      </c>
      <c r="J14302">
        <v>41</v>
      </c>
    </row>
    <row r="14303" spans="1:10" x14ac:dyDescent="0.2">
      <c r="A14303" t="s">
        <v>14177</v>
      </c>
      <c r="B14303" t="s">
        <v>37104</v>
      </c>
      <c r="I14303" t="s">
        <v>5</v>
      </c>
      <c r="J14303">
        <v>20.8</v>
      </c>
    </row>
    <row r="14304" spans="1:10" x14ac:dyDescent="0.2">
      <c r="A14304" t="s">
        <v>14178</v>
      </c>
      <c r="B14304" t="s">
        <v>37104</v>
      </c>
      <c r="I14304" t="s">
        <v>5</v>
      </c>
      <c r="J14304">
        <v>18.22</v>
      </c>
    </row>
    <row r="14305" spans="1:10" x14ac:dyDescent="0.2">
      <c r="A14305" t="s">
        <v>14179</v>
      </c>
      <c r="B14305" t="s">
        <v>37105</v>
      </c>
      <c r="I14305" t="s">
        <v>5</v>
      </c>
      <c r="J14305">
        <v>81.64</v>
      </c>
    </row>
    <row r="14306" spans="1:10" x14ac:dyDescent="0.2">
      <c r="A14306" t="s">
        <v>14180</v>
      </c>
      <c r="B14306" t="s">
        <v>37105</v>
      </c>
      <c r="I14306" t="s">
        <v>5</v>
      </c>
      <c r="J14306">
        <v>79.06</v>
      </c>
    </row>
    <row r="14307" spans="1:10" x14ac:dyDescent="0.2">
      <c r="A14307" t="s">
        <v>14181</v>
      </c>
      <c r="B14307" t="s">
        <v>37106</v>
      </c>
      <c r="I14307" t="s">
        <v>5</v>
      </c>
      <c r="J14307">
        <v>158.80000000000001</v>
      </c>
    </row>
    <row r="14308" spans="1:10" x14ac:dyDescent="0.2">
      <c r="A14308" t="s">
        <v>14182</v>
      </c>
      <c r="B14308" t="s">
        <v>37106</v>
      </c>
      <c r="I14308" t="s">
        <v>5</v>
      </c>
      <c r="J14308">
        <v>156.05000000000001</v>
      </c>
    </row>
    <row r="14309" spans="1:10" x14ac:dyDescent="0.2">
      <c r="A14309" t="s">
        <v>14183</v>
      </c>
      <c r="B14309" t="s">
        <v>37107</v>
      </c>
      <c r="I14309" t="s">
        <v>5</v>
      </c>
      <c r="J14309">
        <v>250.97</v>
      </c>
    </row>
    <row r="14310" spans="1:10" x14ac:dyDescent="0.2">
      <c r="A14310" t="s">
        <v>14184</v>
      </c>
      <c r="B14310" t="s">
        <v>37107</v>
      </c>
      <c r="I14310" t="s">
        <v>5</v>
      </c>
      <c r="J14310">
        <v>248.03</v>
      </c>
    </row>
    <row r="14311" spans="1:10" x14ac:dyDescent="0.2">
      <c r="A14311" t="s">
        <v>14185</v>
      </c>
      <c r="B14311" t="s">
        <v>37108</v>
      </c>
      <c r="I14311" t="s">
        <v>5</v>
      </c>
      <c r="J14311">
        <v>459.03</v>
      </c>
    </row>
    <row r="14312" spans="1:10" x14ac:dyDescent="0.2">
      <c r="A14312" t="s">
        <v>14186</v>
      </c>
      <c r="B14312" t="s">
        <v>37108</v>
      </c>
      <c r="I14312" t="s">
        <v>5</v>
      </c>
      <c r="J14312">
        <v>455.9</v>
      </c>
    </row>
    <row r="14313" spans="1:10" x14ac:dyDescent="0.2">
      <c r="A14313" t="s">
        <v>14187</v>
      </c>
      <c r="B14313" t="s">
        <v>37109</v>
      </c>
      <c r="I14313" t="s">
        <v>5</v>
      </c>
      <c r="J14313">
        <v>874.78</v>
      </c>
    </row>
    <row r="14314" spans="1:10" x14ac:dyDescent="0.2">
      <c r="A14314" t="s">
        <v>14188</v>
      </c>
      <c r="B14314" t="s">
        <v>37109</v>
      </c>
      <c r="I14314" t="s">
        <v>5</v>
      </c>
      <c r="J14314">
        <v>871.47</v>
      </c>
    </row>
    <row r="14315" spans="1:10" x14ac:dyDescent="0.2">
      <c r="A14315" t="s">
        <v>14189</v>
      </c>
      <c r="B14315" t="s">
        <v>37110</v>
      </c>
      <c r="I14315" t="s">
        <v>5</v>
      </c>
      <c r="J14315">
        <v>1603.48</v>
      </c>
    </row>
    <row r="14316" spans="1:10" x14ac:dyDescent="0.2">
      <c r="A14316" t="s">
        <v>14190</v>
      </c>
      <c r="B14316" t="s">
        <v>37110</v>
      </c>
      <c r="I14316" t="s">
        <v>5</v>
      </c>
      <c r="J14316">
        <v>1599.8</v>
      </c>
    </row>
    <row r="14317" spans="1:10" x14ac:dyDescent="0.2">
      <c r="A14317" t="s">
        <v>14191</v>
      </c>
      <c r="B14317" t="s">
        <v>37111</v>
      </c>
      <c r="I14317" t="s">
        <v>5</v>
      </c>
      <c r="J14317">
        <v>3214.65</v>
      </c>
    </row>
    <row r="14318" spans="1:10" x14ac:dyDescent="0.2">
      <c r="A14318" t="s">
        <v>14192</v>
      </c>
      <c r="B14318" t="s">
        <v>37111</v>
      </c>
      <c r="I14318" t="s">
        <v>5</v>
      </c>
      <c r="J14318">
        <v>3210.61</v>
      </c>
    </row>
    <row r="14319" spans="1:10" x14ac:dyDescent="0.2">
      <c r="A14319" t="s">
        <v>14193</v>
      </c>
      <c r="B14319" t="s">
        <v>37112</v>
      </c>
      <c r="I14319" t="s">
        <v>4</v>
      </c>
      <c r="J14319">
        <v>76.17</v>
      </c>
    </row>
    <row r="14320" spans="1:10" x14ac:dyDescent="0.2">
      <c r="A14320" t="s">
        <v>14194</v>
      </c>
      <c r="B14320" t="s">
        <v>37112</v>
      </c>
      <c r="I14320" t="s">
        <v>4</v>
      </c>
      <c r="J14320">
        <v>69.83</v>
      </c>
    </row>
    <row r="14321" spans="1:10" x14ac:dyDescent="0.2">
      <c r="A14321" t="s">
        <v>14195</v>
      </c>
      <c r="B14321" t="s">
        <v>37113</v>
      </c>
      <c r="I14321" t="s">
        <v>5</v>
      </c>
      <c r="J14321">
        <v>41.47</v>
      </c>
    </row>
    <row r="14322" spans="1:10" x14ac:dyDescent="0.2">
      <c r="A14322" t="s">
        <v>14196</v>
      </c>
      <c r="B14322" t="s">
        <v>37113</v>
      </c>
      <c r="I14322" t="s">
        <v>5</v>
      </c>
      <c r="J14322">
        <v>38.619999999999997</v>
      </c>
    </row>
    <row r="14323" spans="1:10" x14ac:dyDescent="0.2">
      <c r="A14323" t="s">
        <v>14197</v>
      </c>
      <c r="B14323" t="s">
        <v>37114</v>
      </c>
      <c r="I14323" t="s">
        <v>5</v>
      </c>
      <c r="J14323">
        <v>29.75</v>
      </c>
    </row>
    <row r="14324" spans="1:10" x14ac:dyDescent="0.2">
      <c r="A14324" t="s">
        <v>14198</v>
      </c>
      <c r="B14324" t="s">
        <v>37114</v>
      </c>
      <c r="I14324" t="s">
        <v>5</v>
      </c>
      <c r="J14324">
        <v>26.58</v>
      </c>
    </row>
    <row r="14325" spans="1:10" x14ac:dyDescent="0.2">
      <c r="A14325" t="s">
        <v>14199</v>
      </c>
      <c r="B14325" t="s">
        <v>37115</v>
      </c>
      <c r="I14325" t="s">
        <v>5</v>
      </c>
      <c r="J14325">
        <v>32.19</v>
      </c>
    </row>
    <row r="14326" spans="1:10" x14ac:dyDescent="0.2">
      <c r="A14326" t="s">
        <v>14200</v>
      </c>
      <c r="B14326" t="s">
        <v>37115</v>
      </c>
      <c r="I14326" t="s">
        <v>5</v>
      </c>
      <c r="J14326">
        <v>29.02</v>
      </c>
    </row>
    <row r="14327" spans="1:10" x14ac:dyDescent="0.2">
      <c r="A14327" t="s">
        <v>14201</v>
      </c>
      <c r="B14327" t="s">
        <v>37116</v>
      </c>
      <c r="I14327" t="s">
        <v>5</v>
      </c>
      <c r="J14327">
        <v>46.13</v>
      </c>
    </row>
    <row r="14328" spans="1:10" x14ac:dyDescent="0.2">
      <c r="A14328" t="s">
        <v>14202</v>
      </c>
      <c r="B14328" t="s">
        <v>37116</v>
      </c>
      <c r="I14328" t="s">
        <v>5</v>
      </c>
      <c r="J14328">
        <v>42.77</v>
      </c>
    </row>
    <row r="14329" spans="1:10" x14ac:dyDescent="0.2">
      <c r="A14329" t="s">
        <v>14203</v>
      </c>
      <c r="B14329" t="s">
        <v>37117</v>
      </c>
      <c r="I14329" t="s">
        <v>5</v>
      </c>
      <c r="J14329">
        <v>72.44</v>
      </c>
    </row>
    <row r="14330" spans="1:10" x14ac:dyDescent="0.2">
      <c r="A14330" t="s">
        <v>14204</v>
      </c>
      <c r="B14330" t="s">
        <v>37117</v>
      </c>
      <c r="I14330" t="s">
        <v>5</v>
      </c>
      <c r="J14330">
        <v>69.08</v>
      </c>
    </row>
    <row r="14331" spans="1:10" x14ac:dyDescent="0.2">
      <c r="A14331" t="s">
        <v>14205</v>
      </c>
      <c r="B14331" t="s">
        <v>37118</v>
      </c>
      <c r="I14331" t="s">
        <v>5</v>
      </c>
      <c r="J14331">
        <v>85.21</v>
      </c>
    </row>
    <row r="14332" spans="1:10" x14ac:dyDescent="0.2">
      <c r="A14332" t="s">
        <v>14206</v>
      </c>
      <c r="B14332" t="s">
        <v>37118</v>
      </c>
      <c r="I14332" t="s">
        <v>5</v>
      </c>
      <c r="J14332">
        <v>81.849999999999994</v>
      </c>
    </row>
    <row r="14333" spans="1:10" x14ac:dyDescent="0.2">
      <c r="A14333" t="s">
        <v>14207</v>
      </c>
      <c r="B14333" t="s">
        <v>37119</v>
      </c>
      <c r="I14333" t="s">
        <v>5</v>
      </c>
      <c r="J14333">
        <v>126.64</v>
      </c>
    </row>
    <row r="14334" spans="1:10" x14ac:dyDescent="0.2">
      <c r="A14334" t="s">
        <v>14208</v>
      </c>
      <c r="B14334" t="s">
        <v>37119</v>
      </c>
      <c r="I14334" t="s">
        <v>5</v>
      </c>
      <c r="J14334">
        <v>123.15</v>
      </c>
    </row>
    <row r="14335" spans="1:10" x14ac:dyDescent="0.2">
      <c r="A14335" t="s">
        <v>14209</v>
      </c>
      <c r="B14335" t="s">
        <v>37120</v>
      </c>
      <c r="I14335" t="s">
        <v>5</v>
      </c>
      <c r="J14335">
        <v>138.96</v>
      </c>
    </row>
    <row r="14336" spans="1:10" x14ac:dyDescent="0.2">
      <c r="A14336" t="s">
        <v>14210</v>
      </c>
      <c r="B14336" t="s">
        <v>37120</v>
      </c>
      <c r="I14336" t="s">
        <v>5</v>
      </c>
      <c r="J14336">
        <v>135.47</v>
      </c>
    </row>
    <row r="14337" spans="1:10" x14ac:dyDescent="0.2">
      <c r="A14337" t="s">
        <v>24921</v>
      </c>
      <c r="B14337" t="s">
        <v>37121</v>
      </c>
      <c r="I14337" t="s">
        <v>5</v>
      </c>
      <c r="J14337">
        <v>47.55</v>
      </c>
    </row>
    <row r="14338" spans="1:10" x14ac:dyDescent="0.2">
      <c r="A14338" t="s">
        <v>24922</v>
      </c>
      <c r="B14338" t="s">
        <v>37121</v>
      </c>
      <c r="I14338" t="s">
        <v>5</v>
      </c>
      <c r="J14338">
        <v>42.44</v>
      </c>
    </row>
    <row r="14339" spans="1:10" x14ac:dyDescent="0.2">
      <c r="A14339" t="s">
        <v>24923</v>
      </c>
      <c r="B14339" t="s">
        <v>37122</v>
      </c>
      <c r="I14339" t="s">
        <v>5</v>
      </c>
      <c r="J14339">
        <v>52.81</v>
      </c>
    </row>
    <row r="14340" spans="1:10" x14ac:dyDescent="0.2">
      <c r="A14340" t="s">
        <v>24924</v>
      </c>
      <c r="B14340" t="s">
        <v>37122</v>
      </c>
      <c r="I14340" t="s">
        <v>5</v>
      </c>
      <c r="J14340">
        <v>47.68</v>
      </c>
    </row>
    <row r="14341" spans="1:10" x14ac:dyDescent="0.2">
      <c r="A14341" t="s">
        <v>24925</v>
      </c>
      <c r="B14341" t="s">
        <v>37123</v>
      </c>
      <c r="I14341" t="s">
        <v>5</v>
      </c>
      <c r="J14341">
        <v>72.42</v>
      </c>
    </row>
    <row r="14342" spans="1:10" x14ac:dyDescent="0.2">
      <c r="A14342" t="s">
        <v>24926</v>
      </c>
      <c r="B14342" t="s">
        <v>37123</v>
      </c>
      <c r="I14342" t="s">
        <v>5</v>
      </c>
      <c r="J14342">
        <v>66.739999999999995</v>
      </c>
    </row>
    <row r="14343" spans="1:10" x14ac:dyDescent="0.2">
      <c r="A14343" t="s">
        <v>24927</v>
      </c>
      <c r="B14343" t="s">
        <v>37124</v>
      </c>
      <c r="I14343" t="s">
        <v>5</v>
      </c>
      <c r="J14343">
        <v>78</v>
      </c>
    </row>
    <row r="14344" spans="1:10" x14ac:dyDescent="0.2">
      <c r="A14344" t="s">
        <v>24928</v>
      </c>
      <c r="B14344" t="s">
        <v>37124</v>
      </c>
      <c r="I14344" t="s">
        <v>5</v>
      </c>
      <c r="J14344">
        <v>72.28</v>
      </c>
    </row>
    <row r="14345" spans="1:10" x14ac:dyDescent="0.2">
      <c r="A14345" t="s">
        <v>24929</v>
      </c>
      <c r="B14345" t="s">
        <v>37125</v>
      </c>
      <c r="I14345" t="s">
        <v>5</v>
      </c>
      <c r="J14345">
        <v>108.54</v>
      </c>
    </row>
    <row r="14346" spans="1:10" x14ac:dyDescent="0.2">
      <c r="A14346" t="s">
        <v>24930</v>
      </c>
      <c r="B14346" t="s">
        <v>37125</v>
      </c>
      <c r="I14346" t="s">
        <v>5</v>
      </c>
      <c r="J14346">
        <v>102.78</v>
      </c>
    </row>
    <row r="14347" spans="1:10" x14ac:dyDescent="0.2">
      <c r="A14347" t="s">
        <v>24931</v>
      </c>
      <c r="B14347" t="s">
        <v>37126</v>
      </c>
      <c r="I14347" t="s">
        <v>5</v>
      </c>
      <c r="J14347">
        <v>165.24</v>
      </c>
    </row>
    <row r="14348" spans="1:10" x14ac:dyDescent="0.2">
      <c r="A14348" t="s">
        <v>24932</v>
      </c>
      <c r="B14348" t="s">
        <v>37126</v>
      </c>
      <c r="I14348" t="s">
        <v>5</v>
      </c>
      <c r="J14348">
        <v>158.82</v>
      </c>
    </row>
    <row r="14349" spans="1:10" x14ac:dyDescent="0.2">
      <c r="A14349" t="s">
        <v>24933</v>
      </c>
      <c r="B14349" t="s">
        <v>37127</v>
      </c>
      <c r="I14349" t="s">
        <v>5</v>
      </c>
      <c r="J14349">
        <v>220.89</v>
      </c>
    </row>
    <row r="14350" spans="1:10" x14ac:dyDescent="0.2">
      <c r="A14350" t="s">
        <v>24934</v>
      </c>
      <c r="B14350" t="s">
        <v>37127</v>
      </c>
      <c r="I14350" t="s">
        <v>5</v>
      </c>
      <c r="J14350">
        <v>214.35</v>
      </c>
    </row>
    <row r="14351" spans="1:10" x14ac:dyDescent="0.2">
      <c r="A14351" t="s">
        <v>14211</v>
      </c>
      <c r="B14351" t="s">
        <v>37128</v>
      </c>
      <c r="I14351" t="s">
        <v>5</v>
      </c>
      <c r="J14351">
        <v>120.38</v>
      </c>
    </row>
    <row r="14352" spans="1:10" x14ac:dyDescent="0.2">
      <c r="A14352" t="s">
        <v>14212</v>
      </c>
      <c r="B14352" t="s">
        <v>37128</v>
      </c>
      <c r="I14352" t="s">
        <v>5</v>
      </c>
      <c r="J14352">
        <v>114.05</v>
      </c>
    </row>
    <row r="14353" spans="1:10" x14ac:dyDescent="0.2">
      <c r="A14353" t="s">
        <v>14213</v>
      </c>
      <c r="B14353" t="s">
        <v>37129</v>
      </c>
      <c r="I14353" t="s">
        <v>5</v>
      </c>
      <c r="J14353">
        <v>109.25</v>
      </c>
    </row>
    <row r="14354" spans="1:10" x14ac:dyDescent="0.2">
      <c r="A14354" t="s">
        <v>14214</v>
      </c>
      <c r="B14354" t="s">
        <v>37129</v>
      </c>
      <c r="I14354" t="s">
        <v>5</v>
      </c>
      <c r="J14354">
        <v>102.92</v>
      </c>
    </row>
    <row r="14355" spans="1:10" x14ac:dyDescent="0.2">
      <c r="A14355" t="s">
        <v>14215</v>
      </c>
      <c r="B14355" t="s">
        <v>37130</v>
      </c>
      <c r="I14355" t="s">
        <v>5</v>
      </c>
      <c r="J14355">
        <v>131.22999999999999</v>
      </c>
    </row>
    <row r="14356" spans="1:10" x14ac:dyDescent="0.2">
      <c r="A14356" t="s">
        <v>14216</v>
      </c>
      <c r="B14356" t="s">
        <v>37130</v>
      </c>
      <c r="I14356" t="s">
        <v>5</v>
      </c>
      <c r="J14356">
        <v>124.9</v>
      </c>
    </row>
    <row r="14357" spans="1:10" x14ac:dyDescent="0.2">
      <c r="A14357" t="s">
        <v>14217</v>
      </c>
      <c r="B14357" t="s">
        <v>37131</v>
      </c>
      <c r="I14357" t="s">
        <v>5</v>
      </c>
      <c r="J14357">
        <v>173.18</v>
      </c>
    </row>
    <row r="14358" spans="1:10" x14ac:dyDescent="0.2">
      <c r="A14358" t="s">
        <v>14218</v>
      </c>
      <c r="B14358" t="s">
        <v>37131</v>
      </c>
      <c r="I14358" t="s">
        <v>5</v>
      </c>
      <c r="J14358">
        <v>166.85</v>
      </c>
    </row>
    <row r="14359" spans="1:10" x14ac:dyDescent="0.2">
      <c r="A14359" t="s">
        <v>14219</v>
      </c>
      <c r="B14359" t="s">
        <v>37132</v>
      </c>
      <c r="I14359" t="s">
        <v>4</v>
      </c>
      <c r="J14359">
        <v>74.819999999999993</v>
      </c>
    </row>
    <row r="14360" spans="1:10" x14ac:dyDescent="0.2">
      <c r="A14360" t="s">
        <v>14220</v>
      </c>
      <c r="B14360" t="s">
        <v>37132</v>
      </c>
      <c r="I14360" t="s">
        <v>4</v>
      </c>
      <c r="J14360">
        <v>68.48</v>
      </c>
    </row>
    <row r="14361" spans="1:10" x14ac:dyDescent="0.2">
      <c r="A14361" t="s">
        <v>14221</v>
      </c>
      <c r="B14361" t="s">
        <v>37133</v>
      </c>
      <c r="I14361" t="s">
        <v>4</v>
      </c>
      <c r="J14361">
        <v>79.37</v>
      </c>
    </row>
    <row r="14362" spans="1:10" x14ac:dyDescent="0.2">
      <c r="A14362" t="s">
        <v>14222</v>
      </c>
      <c r="B14362" t="s">
        <v>37133</v>
      </c>
      <c r="I14362" t="s">
        <v>4</v>
      </c>
      <c r="J14362">
        <v>73.03</v>
      </c>
    </row>
    <row r="14363" spans="1:10" x14ac:dyDescent="0.2">
      <c r="A14363" t="s">
        <v>14223</v>
      </c>
      <c r="B14363" t="s">
        <v>37134</v>
      </c>
      <c r="I14363" t="s">
        <v>4</v>
      </c>
      <c r="J14363">
        <v>89.77</v>
      </c>
    </row>
    <row r="14364" spans="1:10" x14ac:dyDescent="0.2">
      <c r="A14364" t="s">
        <v>14224</v>
      </c>
      <c r="B14364" t="s">
        <v>37134</v>
      </c>
      <c r="I14364" t="s">
        <v>4</v>
      </c>
      <c r="J14364">
        <v>83.44</v>
      </c>
    </row>
    <row r="14365" spans="1:10" x14ac:dyDescent="0.2">
      <c r="A14365" t="s">
        <v>14225</v>
      </c>
      <c r="B14365" t="s">
        <v>37135</v>
      </c>
      <c r="I14365" t="s">
        <v>4</v>
      </c>
      <c r="J14365">
        <v>95.64</v>
      </c>
    </row>
    <row r="14366" spans="1:10" x14ac:dyDescent="0.2">
      <c r="A14366" t="s">
        <v>14226</v>
      </c>
      <c r="B14366" t="s">
        <v>37135</v>
      </c>
      <c r="I14366" t="s">
        <v>4</v>
      </c>
      <c r="J14366">
        <v>89.31</v>
      </c>
    </row>
    <row r="14367" spans="1:10" x14ac:dyDescent="0.2">
      <c r="A14367" t="s">
        <v>14227</v>
      </c>
      <c r="B14367" t="s">
        <v>37136</v>
      </c>
      <c r="I14367" t="s">
        <v>4</v>
      </c>
      <c r="J14367">
        <v>116.98</v>
      </c>
    </row>
    <row r="14368" spans="1:10" x14ac:dyDescent="0.2">
      <c r="A14368" t="s">
        <v>14228</v>
      </c>
      <c r="B14368" t="s">
        <v>37136</v>
      </c>
      <c r="I14368" t="s">
        <v>4</v>
      </c>
      <c r="J14368">
        <v>110.65</v>
      </c>
    </row>
    <row r="14369" spans="1:10" x14ac:dyDescent="0.2">
      <c r="A14369" t="s">
        <v>14229</v>
      </c>
      <c r="B14369" t="s">
        <v>37137</v>
      </c>
      <c r="I14369" t="s">
        <v>4</v>
      </c>
      <c r="J14369">
        <v>143.47</v>
      </c>
    </row>
    <row r="14370" spans="1:10" x14ac:dyDescent="0.2">
      <c r="A14370" t="s">
        <v>14230</v>
      </c>
      <c r="B14370" t="s">
        <v>37137</v>
      </c>
      <c r="I14370" t="s">
        <v>4</v>
      </c>
      <c r="J14370">
        <v>137.13999999999999</v>
      </c>
    </row>
    <row r="14371" spans="1:10" x14ac:dyDescent="0.2">
      <c r="A14371" t="s">
        <v>14231</v>
      </c>
      <c r="B14371" t="s">
        <v>37138</v>
      </c>
      <c r="I14371" t="s">
        <v>4</v>
      </c>
      <c r="J14371">
        <v>83.91</v>
      </c>
    </row>
    <row r="14372" spans="1:10" x14ac:dyDescent="0.2">
      <c r="A14372" t="s">
        <v>14232</v>
      </c>
      <c r="B14372" t="s">
        <v>37138</v>
      </c>
      <c r="I14372" t="s">
        <v>4</v>
      </c>
      <c r="J14372">
        <v>77.58</v>
      </c>
    </row>
    <row r="14373" spans="1:10" x14ac:dyDescent="0.2">
      <c r="A14373" t="s">
        <v>14233</v>
      </c>
      <c r="B14373" t="s">
        <v>37139</v>
      </c>
      <c r="I14373" t="s">
        <v>4</v>
      </c>
      <c r="J14373">
        <v>95.57</v>
      </c>
    </row>
    <row r="14374" spans="1:10" x14ac:dyDescent="0.2">
      <c r="A14374" t="s">
        <v>14234</v>
      </c>
      <c r="B14374" t="s">
        <v>37139</v>
      </c>
      <c r="I14374" t="s">
        <v>4</v>
      </c>
      <c r="J14374">
        <v>89.23</v>
      </c>
    </row>
    <row r="14375" spans="1:10" x14ac:dyDescent="0.2">
      <c r="A14375" t="s">
        <v>14235</v>
      </c>
      <c r="B14375" t="s">
        <v>37140</v>
      </c>
      <c r="I14375" t="s">
        <v>4</v>
      </c>
      <c r="J14375">
        <v>101.37</v>
      </c>
    </row>
    <row r="14376" spans="1:10" x14ac:dyDescent="0.2">
      <c r="A14376" t="s">
        <v>14236</v>
      </c>
      <c r="B14376" t="s">
        <v>37140</v>
      </c>
      <c r="I14376" t="s">
        <v>4</v>
      </c>
      <c r="J14376">
        <v>95.04</v>
      </c>
    </row>
    <row r="14377" spans="1:10" x14ac:dyDescent="0.2">
      <c r="A14377" t="s">
        <v>14237</v>
      </c>
      <c r="B14377" t="s">
        <v>37141</v>
      </c>
      <c r="I14377" t="s">
        <v>4</v>
      </c>
      <c r="J14377">
        <v>123.75</v>
      </c>
    </row>
    <row r="14378" spans="1:10" x14ac:dyDescent="0.2">
      <c r="A14378" t="s">
        <v>14238</v>
      </c>
      <c r="B14378" t="s">
        <v>37141</v>
      </c>
      <c r="I14378" t="s">
        <v>4</v>
      </c>
      <c r="J14378">
        <v>117.42</v>
      </c>
    </row>
    <row r="14379" spans="1:10" x14ac:dyDescent="0.2">
      <c r="A14379" t="s">
        <v>14239</v>
      </c>
      <c r="B14379" t="s">
        <v>37142</v>
      </c>
      <c r="I14379" t="s">
        <v>4</v>
      </c>
      <c r="J14379">
        <v>151.57</v>
      </c>
    </row>
    <row r="14380" spans="1:10" x14ac:dyDescent="0.2">
      <c r="A14380" t="s">
        <v>14240</v>
      </c>
      <c r="B14380" t="s">
        <v>37142</v>
      </c>
      <c r="I14380" t="s">
        <v>4</v>
      </c>
      <c r="J14380">
        <v>145.24</v>
      </c>
    </row>
    <row r="14381" spans="1:10" x14ac:dyDescent="0.2">
      <c r="A14381" t="s">
        <v>14241</v>
      </c>
      <c r="B14381" t="s">
        <v>37143</v>
      </c>
      <c r="I14381" t="s">
        <v>4</v>
      </c>
      <c r="J14381">
        <v>89.77</v>
      </c>
    </row>
    <row r="14382" spans="1:10" x14ac:dyDescent="0.2">
      <c r="A14382" t="s">
        <v>14242</v>
      </c>
      <c r="B14382" t="s">
        <v>37143</v>
      </c>
      <c r="I14382" t="s">
        <v>4</v>
      </c>
      <c r="J14382">
        <v>83.43</v>
      </c>
    </row>
    <row r="14383" spans="1:10" x14ac:dyDescent="0.2">
      <c r="A14383" t="s">
        <v>14243</v>
      </c>
      <c r="B14383" t="s">
        <v>37144</v>
      </c>
      <c r="I14383" t="s">
        <v>4</v>
      </c>
      <c r="J14383">
        <v>99.91</v>
      </c>
    </row>
    <row r="14384" spans="1:10" x14ac:dyDescent="0.2">
      <c r="A14384" t="s">
        <v>14244</v>
      </c>
      <c r="B14384" t="s">
        <v>37144</v>
      </c>
      <c r="I14384" t="s">
        <v>4</v>
      </c>
      <c r="J14384">
        <v>93.57</v>
      </c>
    </row>
    <row r="14385" spans="1:10" x14ac:dyDescent="0.2">
      <c r="A14385" t="s">
        <v>14245</v>
      </c>
      <c r="B14385" t="s">
        <v>37145</v>
      </c>
      <c r="I14385" t="s">
        <v>4</v>
      </c>
      <c r="J14385">
        <v>96.64</v>
      </c>
    </row>
    <row r="14386" spans="1:10" x14ac:dyDescent="0.2">
      <c r="A14386" t="s">
        <v>14246</v>
      </c>
      <c r="B14386" t="s">
        <v>37145</v>
      </c>
      <c r="I14386" t="s">
        <v>4</v>
      </c>
      <c r="J14386">
        <v>90.3</v>
      </c>
    </row>
    <row r="14387" spans="1:10" x14ac:dyDescent="0.2">
      <c r="A14387" t="s">
        <v>14247</v>
      </c>
      <c r="B14387" t="s">
        <v>37146</v>
      </c>
      <c r="I14387" t="s">
        <v>4</v>
      </c>
      <c r="J14387">
        <v>121.41</v>
      </c>
    </row>
    <row r="14388" spans="1:10" x14ac:dyDescent="0.2">
      <c r="A14388" t="s">
        <v>14248</v>
      </c>
      <c r="B14388" t="s">
        <v>37146</v>
      </c>
      <c r="I14388" t="s">
        <v>4</v>
      </c>
      <c r="J14388">
        <v>115.07</v>
      </c>
    </row>
    <row r="14389" spans="1:10" x14ac:dyDescent="0.2">
      <c r="A14389" t="s">
        <v>14249</v>
      </c>
      <c r="B14389" t="s">
        <v>37147</v>
      </c>
      <c r="I14389" t="s">
        <v>4</v>
      </c>
      <c r="J14389">
        <v>159.59</v>
      </c>
    </row>
    <row r="14390" spans="1:10" x14ac:dyDescent="0.2">
      <c r="A14390" t="s">
        <v>14250</v>
      </c>
      <c r="B14390" t="s">
        <v>37147</v>
      </c>
      <c r="I14390" t="s">
        <v>4</v>
      </c>
      <c r="J14390">
        <v>153.25</v>
      </c>
    </row>
    <row r="14391" spans="1:10" x14ac:dyDescent="0.2">
      <c r="A14391" t="s">
        <v>14251</v>
      </c>
      <c r="B14391" t="s">
        <v>37148</v>
      </c>
      <c r="I14391" t="s">
        <v>4</v>
      </c>
      <c r="J14391">
        <v>57.91</v>
      </c>
    </row>
    <row r="14392" spans="1:10" x14ac:dyDescent="0.2">
      <c r="A14392" t="s">
        <v>14252</v>
      </c>
      <c r="B14392" t="s">
        <v>37148</v>
      </c>
      <c r="I14392" t="s">
        <v>4</v>
      </c>
      <c r="J14392">
        <v>51.57</v>
      </c>
    </row>
    <row r="14393" spans="1:10" x14ac:dyDescent="0.2">
      <c r="A14393" t="s">
        <v>14253</v>
      </c>
      <c r="B14393" t="s">
        <v>37149</v>
      </c>
      <c r="I14393" t="s">
        <v>4</v>
      </c>
      <c r="J14393">
        <v>61.4</v>
      </c>
    </row>
    <row r="14394" spans="1:10" x14ac:dyDescent="0.2">
      <c r="A14394" t="s">
        <v>14254</v>
      </c>
      <c r="B14394" t="s">
        <v>37149</v>
      </c>
      <c r="I14394" t="s">
        <v>4</v>
      </c>
      <c r="J14394">
        <v>55.06</v>
      </c>
    </row>
    <row r="14395" spans="1:10" x14ac:dyDescent="0.2">
      <c r="A14395" t="s">
        <v>14255</v>
      </c>
      <c r="B14395" t="s">
        <v>37150</v>
      </c>
      <c r="I14395" t="s">
        <v>4</v>
      </c>
      <c r="J14395">
        <v>69.78</v>
      </c>
    </row>
    <row r="14396" spans="1:10" x14ac:dyDescent="0.2">
      <c r="A14396" t="s">
        <v>14256</v>
      </c>
      <c r="B14396" t="s">
        <v>37150</v>
      </c>
      <c r="I14396" t="s">
        <v>4</v>
      </c>
      <c r="J14396">
        <v>63.44</v>
      </c>
    </row>
    <row r="14397" spans="1:10" x14ac:dyDescent="0.2">
      <c r="A14397" t="s">
        <v>14257</v>
      </c>
      <c r="B14397" t="s">
        <v>37151</v>
      </c>
      <c r="I14397" t="s">
        <v>4</v>
      </c>
      <c r="J14397">
        <v>74.260000000000005</v>
      </c>
    </row>
    <row r="14398" spans="1:10" x14ac:dyDescent="0.2">
      <c r="A14398" t="s">
        <v>14258</v>
      </c>
      <c r="B14398" t="s">
        <v>37151</v>
      </c>
      <c r="I14398" t="s">
        <v>4</v>
      </c>
      <c r="J14398">
        <v>67.92</v>
      </c>
    </row>
    <row r="14399" spans="1:10" x14ac:dyDescent="0.2">
      <c r="A14399" t="s">
        <v>14259</v>
      </c>
      <c r="B14399" t="s">
        <v>37152</v>
      </c>
      <c r="I14399" t="s">
        <v>4</v>
      </c>
      <c r="J14399">
        <v>91.44</v>
      </c>
    </row>
    <row r="14400" spans="1:10" x14ac:dyDescent="0.2">
      <c r="A14400" t="s">
        <v>14260</v>
      </c>
      <c r="B14400" t="s">
        <v>37152</v>
      </c>
      <c r="I14400" t="s">
        <v>4</v>
      </c>
      <c r="J14400">
        <v>85.11</v>
      </c>
    </row>
    <row r="14401" spans="1:10" x14ac:dyDescent="0.2">
      <c r="A14401" t="s">
        <v>14261</v>
      </c>
      <c r="B14401" t="s">
        <v>37153</v>
      </c>
      <c r="I14401" t="s">
        <v>4</v>
      </c>
      <c r="J14401">
        <v>112.93</v>
      </c>
    </row>
    <row r="14402" spans="1:10" x14ac:dyDescent="0.2">
      <c r="A14402" t="s">
        <v>14262</v>
      </c>
      <c r="B14402" t="s">
        <v>37153</v>
      </c>
      <c r="I14402" t="s">
        <v>4</v>
      </c>
      <c r="J14402">
        <v>106.59</v>
      </c>
    </row>
    <row r="14403" spans="1:10" x14ac:dyDescent="0.2">
      <c r="A14403" t="s">
        <v>14263</v>
      </c>
      <c r="B14403" t="s">
        <v>37154</v>
      </c>
      <c r="I14403" t="s">
        <v>4</v>
      </c>
      <c r="J14403">
        <v>64.900000000000006</v>
      </c>
    </row>
    <row r="14404" spans="1:10" x14ac:dyDescent="0.2">
      <c r="A14404" t="s">
        <v>14264</v>
      </c>
      <c r="B14404" t="s">
        <v>37154</v>
      </c>
      <c r="I14404" t="s">
        <v>4</v>
      </c>
      <c r="J14404">
        <v>58.56</v>
      </c>
    </row>
    <row r="14405" spans="1:10" x14ac:dyDescent="0.2">
      <c r="A14405" t="s">
        <v>14265</v>
      </c>
      <c r="B14405" t="s">
        <v>37155</v>
      </c>
      <c r="I14405" t="s">
        <v>4</v>
      </c>
      <c r="J14405">
        <v>74.260000000000005</v>
      </c>
    </row>
    <row r="14406" spans="1:10" x14ac:dyDescent="0.2">
      <c r="A14406" t="s">
        <v>14266</v>
      </c>
      <c r="B14406" t="s">
        <v>37155</v>
      </c>
      <c r="I14406" t="s">
        <v>4</v>
      </c>
      <c r="J14406">
        <v>67.92</v>
      </c>
    </row>
    <row r="14407" spans="1:10" x14ac:dyDescent="0.2">
      <c r="A14407" t="s">
        <v>14267</v>
      </c>
      <c r="B14407" t="s">
        <v>37156</v>
      </c>
      <c r="I14407" t="s">
        <v>4</v>
      </c>
      <c r="J14407">
        <v>78.709999999999994</v>
      </c>
    </row>
    <row r="14408" spans="1:10" x14ac:dyDescent="0.2">
      <c r="A14408" t="s">
        <v>14268</v>
      </c>
      <c r="B14408" t="s">
        <v>37156</v>
      </c>
      <c r="I14408" t="s">
        <v>4</v>
      </c>
      <c r="J14408">
        <v>72.38</v>
      </c>
    </row>
    <row r="14409" spans="1:10" x14ac:dyDescent="0.2">
      <c r="A14409" t="s">
        <v>14269</v>
      </c>
      <c r="B14409" t="s">
        <v>37157</v>
      </c>
      <c r="I14409" t="s">
        <v>4</v>
      </c>
      <c r="J14409">
        <v>96.94</v>
      </c>
    </row>
    <row r="14410" spans="1:10" x14ac:dyDescent="0.2">
      <c r="A14410" t="s">
        <v>14270</v>
      </c>
      <c r="B14410" t="s">
        <v>37157</v>
      </c>
      <c r="I14410" t="s">
        <v>4</v>
      </c>
      <c r="J14410">
        <v>90.6</v>
      </c>
    </row>
    <row r="14411" spans="1:10" x14ac:dyDescent="0.2">
      <c r="A14411" t="s">
        <v>14271</v>
      </c>
      <c r="B14411" t="s">
        <v>37158</v>
      </c>
      <c r="I14411" t="s">
        <v>4</v>
      </c>
      <c r="J14411">
        <v>119.48</v>
      </c>
    </row>
    <row r="14412" spans="1:10" x14ac:dyDescent="0.2">
      <c r="A14412" t="s">
        <v>14272</v>
      </c>
      <c r="B14412" t="s">
        <v>37158</v>
      </c>
      <c r="I14412" t="s">
        <v>4</v>
      </c>
      <c r="J14412">
        <v>113.14</v>
      </c>
    </row>
    <row r="14413" spans="1:10" x14ac:dyDescent="0.2">
      <c r="A14413" t="s">
        <v>14273</v>
      </c>
      <c r="B14413" t="s">
        <v>37159</v>
      </c>
      <c r="I14413" t="s">
        <v>4</v>
      </c>
      <c r="J14413">
        <v>69.56</v>
      </c>
    </row>
    <row r="14414" spans="1:10" x14ac:dyDescent="0.2">
      <c r="A14414" t="s">
        <v>14274</v>
      </c>
      <c r="B14414" t="s">
        <v>37159</v>
      </c>
      <c r="I14414" t="s">
        <v>4</v>
      </c>
      <c r="J14414">
        <v>63.23</v>
      </c>
    </row>
    <row r="14415" spans="1:10" x14ac:dyDescent="0.2">
      <c r="A14415" t="s">
        <v>14275</v>
      </c>
      <c r="B14415" t="s">
        <v>37160</v>
      </c>
      <c r="I14415" t="s">
        <v>4</v>
      </c>
      <c r="J14415">
        <v>78.010000000000005</v>
      </c>
    </row>
    <row r="14416" spans="1:10" x14ac:dyDescent="0.2">
      <c r="A14416" t="s">
        <v>14276</v>
      </c>
      <c r="B14416" t="s">
        <v>37160</v>
      </c>
      <c r="I14416" t="s">
        <v>4</v>
      </c>
      <c r="J14416">
        <v>71.680000000000007</v>
      </c>
    </row>
    <row r="14417" spans="1:10" x14ac:dyDescent="0.2">
      <c r="A14417" t="s">
        <v>14277</v>
      </c>
      <c r="B14417" t="s">
        <v>37161</v>
      </c>
      <c r="I14417" t="s">
        <v>4</v>
      </c>
      <c r="J14417">
        <v>74.47</v>
      </c>
    </row>
    <row r="14418" spans="1:10" x14ac:dyDescent="0.2">
      <c r="A14418" t="s">
        <v>14278</v>
      </c>
      <c r="B14418" t="s">
        <v>37161</v>
      </c>
      <c r="I14418" t="s">
        <v>4</v>
      </c>
      <c r="J14418">
        <v>68.13</v>
      </c>
    </row>
    <row r="14419" spans="1:10" x14ac:dyDescent="0.2">
      <c r="A14419" t="s">
        <v>14279</v>
      </c>
      <c r="B14419" t="s">
        <v>37162</v>
      </c>
      <c r="I14419" t="s">
        <v>4</v>
      </c>
      <c r="J14419">
        <v>92.79</v>
      </c>
    </row>
    <row r="14420" spans="1:10" x14ac:dyDescent="0.2">
      <c r="A14420" t="s">
        <v>14280</v>
      </c>
      <c r="B14420" t="s">
        <v>37162</v>
      </c>
      <c r="I14420" t="s">
        <v>4</v>
      </c>
      <c r="J14420">
        <v>86.46</v>
      </c>
    </row>
    <row r="14421" spans="1:10" x14ac:dyDescent="0.2">
      <c r="A14421" t="s">
        <v>14281</v>
      </c>
      <c r="B14421" t="s">
        <v>37163</v>
      </c>
      <c r="I14421" t="s">
        <v>4</v>
      </c>
      <c r="J14421">
        <v>126.02</v>
      </c>
    </row>
    <row r="14422" spans="1:10" x14ac:dyDescent="0.2">
      <c r="A14422" t="s">
        <v>14282</v>
      </c>
      <c r="B14422" t="s">
        <v>37163</v>
      </c>
      <c r="I14422" t="s">
        <v>4</v>
      </c>
      <c r="J14422">
        <v>119.69</v>
      </c>
    </row>
    <row r="14423" spans="1:10" x14ac:dyDescent="0.2">
      <c r="A14423" t="s">
        <v>14283</v>
      </c>
      <c r="B14423" t="s">
        <v>37164</v>
      </c>
      <c r="I14423" t="s">
        <v>4</v>
      </c>
      <c r="J14423">
        <v>80.81</v>
      </c>
    </row>
    <row r="14424" spans="1:10" x14ac:dyDescent="0.2">
      <c r="A14424" t="s">
        <v>14284</v>
      </c>
      <c r="B14424" t="s">
        <v>37164</v>
      </c>
      <c r="I14424" t="s">
        <v>4</v>
      </c>
      <c r="J14424">
        <v>74.47</v>
      </c>
    </row>
    <row r="14425" spans="1:10" x14ac:dyDescent="0.2">
      <c r="A14425" t="s">
        <v>14285</v>
      </c>
      <c r="B14425" t="s">
        <v>37165</v>
      </c>
      <c r="I14425" t="s">
        <v>4</v>
      </c>
      <c r="J14425">
        <v>89.36</v>
      </c>
    </row>
    <row r="14426" spans="1:10" x14ac:dyDescent="0.2">
      <c r="A14426" t="s">
        <v>14286</v>
      </c>
      <c r="B14426" t="s">
        <v>37165</v>
      </c>
      <c r="I14426" t="s">
        <v>4</v>
      </c>
      <c r="J14426">
        <v>83.02</v>
      </c>
    </row>
    <row r="14427" spans="1:10" x14ac:dyDescent="0.2">
      <c r="A14427" t="s">
        <v>14287</v>
      </c>
      <c r="B14427" t="s">
        <v>37166</v>
      </c>
      <c r="I14427" t="s">
        <v>4</v>
      </c>
      <c r="J14427">
        <v>103.74</v>
      </c>
    </row>
    <row r="14428" spans="1:10" x14ac:dyDescent="0.2">
      <c r="A14428" t="s">
        <v>14288</v>
      </c>
      <c r="B14428" t="s">
        <v>37166</v>
      </c>
      <c r="I14428" t="s">
        <v>4</v>
      </c>
      <c r="J14428">
        <v>97.4</v>
      </c>
    </row>
    <row r="14429" spans="1:10" x14ac:dyDescent="0.2">
      <c r="A14429" t="s">
        <v>14289</v>
      </c>
      <c r="B14429" t="s">
        <v>37167</v>
      </c>
      <c r="I14429" t="s">
        <v>4</v>
      </c>
      <c r="J14429">
        <v>113.6</v>
      </c>
    </row>
    <row r="14430" spans="1:10" x14ac:dyDescent="0.2">
      <c r="A14430" t="s">
        <v>14290</v>
      </c>
      <c r="B14430" t="s">
        <v>37167</v>
      </c>
      <c r="I14430" t="s">
        <v>4</v>
      </c>
      <c r="J14430">
        <v>107.26</v>
      </c>
    </row>
    <row r="14431" spans="1:10" x14ac:dyDescent="0.2">
      <c r="A14431" t="s">
        <v>14291</v>
      </c>
      <c r="B14431" t="s">
        <v>37168</v>
      </c>
      <c r="I14431" t="s">
        <v>4</v>
      </c>
      <c r="J14431">
        <v>142.91999999999999</v>
      </c>
    </row>
    <row r="14432" spans="1:10" x14ac:dyDescent="0.2">
      <c r="A14432" t="s">
        <v>14292</v>
      </c>
      <c r="B14432" t="s">
        <v>37168</v>
      </c>
      <c r="I14432" t="s">
        <v>4</v>
      </c>
      <c r="J14432">
        <v>136.59</v>
      </c>
    </row>
    <row r="14433" spans="1:10" x14ac:dyDescent="0.2">
      <c r="A14433" t="s">
        <v>14293</v>
      </c>
      <c r="B14433" t="s">
        <v>37169</v>
      </c>
      <c r="I14433" t="s">
        <v>4</v>
      </c>
      <c r="J14433">
        <v>186.88</v>
      </c>
    </row>
    <row r="14434" spans="1:10" x14ac:dyDescent="0.2">
      <c r="A14434" t="s">
        <v>14294</v>
      </c>
      <c r="B14434" t="s">
        <v>37169</v>
      </c>
      <c r="I14434" t="s">
        <v>4</v>
      </c>
      <c r="J14434">
        <v>180.54</v>
      </c>
    </row>
    <row r="14435" spans="1:10" x14ac:dyDescent="0.2">
      <c r="A14435" t="s">
        <v>14295</v>
      </c>
      <c r="B14435" t="s">
        <v>37170</v>
      </c>
      <c r="I14435" t="s">
        <v>4</v>
      </c>
      <c r="J14435">
        <v>93.9</v>
      </c>
    </row>
    <row r="14436" spans="1:10" x14ac:dyDescent="0.2">
      <c r="A14436" t="s">
        <v>14296</v>
      </c>
      <c r="B14436" t="s">
        <v>37170</v>
      </c>
      <c r="I14436" t="s">
        <v>4</v>
      </c>
      <c r="J14436">
        <v>87.57</v>
      </c>
    </row>
    <row r="14437" spans="1:10" x14ac:dyDescent="0.2">
      <c r="A14437" t="s">
        <v>14297</v>
      </c>
      <c r="B14437" t="s">
        <v>37171</v>
      </c>
      <c r="I14437" t="s">
        <v>4</v>
      </c>
      <c r="J14437">
        <v>109.61</v>
      </c>
    </row>
    <row r="14438" spans="1:10" x14ac:dyDescent="0.2">
      <c r="A14438" t="s">
        <v>14298</v>
      </c>
      <c r="B14438" t="s">
        <v>37171</v>
      </c>
      <c r="I14438" t="s">
        <v>4</v>
      </c>
      <c r="J14438">
        <v>103.28</v>
      </c>
    </row>
    <row r="14439" spans="1:10" x14ac:dyDescent="0.2">
      <c r="A14439" t="s">
        <v>14299</v>
      </c>
      <c r="B14439" t="s">
        <v>37172</v>
      </c>
      <c r="I14439" t="s">
        <v>4</v>
      </c>
      <c r="J14439">
        <v>119.33</v>
      </c>
    </row>
    <row r="14440" spans="1:10" x14ac:dyDescent="0.2">
      <c r="A14440" t="s">
        <v>14300</v>
      </c>
      <c r="B14440" t="s">
        <v>37172</v>
      </c>
      <c r="I14440" t="s">
        <v>4</v>
      </c>
      <c r="J14440">
        <v>112.99</v>
      </c>
    </row>
    <row r="14441" spans="1:10" x14ac:dyDescent="0.2">
      <c r="A14441" t="s">
        <v>14301</v>
      </c>
      <c r="B14441" t="s">
        <v>37173</v>
      </c>
      <c r="I14441" t="s">
        <v>4</v>
      </c>
      <c r="J14441">
        <v>149.69</v>
      </c>
    </row>
    <row r="14442" spans="1:10" x14ac:dyDescent="0.2">
      <c r="A14442" t="s">
        <v>14302</v>
      </c>
      <c r="B14442" t="s">
        <v>37173</v>
      </c>
      <c r="I14442" t="s">
        <v>4</v>
      </c>
      <c r="J14442">
        <v>143.36000000000001</v>
      </c>
    </row>
    <row r="14443" spans="1:10" x14ac:dyDescent="0.2">
      <c r="A14443" t="s">
        <v>14303</v>
      </c>
      <c r="B14443" t="s">
        <v>37174</v>
      </c>
      <c r="I14443" t="s">
        <v>4</v>
      </c>
      <c r="J14443">
        <v>194.98</v>
      </c>
    </row>
    <row r="14444" spans="1:10" x14ac:dyDescent="0.2">
      <c r="A14444" t="s">
        <v>14304</v>
      </c>
      <c r="B14444" t="s">
        <v>37174</v>
      </c>
      <c r="I14444" t="s">
        <v>4</v>
      </c>
      <c r="J14444">
        <v>188.64</v>
      </c>
    </row>
    <row r="14445" spans="1:10" x14ac:dyDescent="0.2">
      <c r="A14445" t="s">
        <v>14305</v>
      </c>
      <c r="B14445" t="s">
        <v>37175</v>
      </c>
      <c r="I14445" t="s">
        <v>4</v>
      </c>
      <c r="J14445">
        <v>99.75</v>
      </c>
    </row>
    <row r="14446" spans="1:10" x14ac:dyDescent="0.2">
      <c r="A14446" t="s">
        <v>14306</v>
      </c>
      <c r="B14446" t="s">
        <v>37175</v>
      </c>
      <c r="I14446" t="s">
        <v>4</v>
      </c>
      <c r="J14446">
        <v>93.42</v>
      </c>
    </row>
    <row r="14447" spans="1:10" x14ac:dyDescent="0.2">
      <c r="A14447" t="s">
        <v>14307</v>
      </c>
      <c r="B14447" t="s">
        <v>37176</v>
      </c>
      <c r="I14447" t="s">
        <v>4</v>
      </c>
      <c r="J14447">
        <v>113.87</v>
      </c>
    </row>
    <row r="14448" spans="1:10" x14ac:dyDescent="0.2">
      <c r="A14448" t="s">
        <v>14308</v>
      </c>
      <c r="B14448" t="s">
        <v>37176</v>
      </c>
      <c r="I14448" t="s">
        <v>4</v>
      </c>
      <c r="J14448">
        <v>107.54</v>
      </c>
    </row>
    <row r="14449" spans="1:10" x14ac:dyDescent="0.2">
      <c r="A14449" t="s">
        <v>14309</v>
      </c>
      <c r="B14449" t="s">
        <v>37177</v>
      </c>
      <c r="I14449" t="s">
        <v>4</v>
      </c>
      <c r="J14449">
        <v>114.59</v>
      </c>
    </row>
    <row r="14450" spans="1:10" x14ac:dyDescent="0.2">
      <c r="A14450" t="s">
        <v>14310</v>
      </c>
      <c r="B14450" t="s">
        <v>37177</v>
      </c>
      <c r="I14450" t="s">
        <v>4</v>
      </c>
      <c r="J14450">
        <v>108.26</v>
      </c>
    </row>
    <row r="14451" spans="1:10" x14ac:dyDescent="0.2">
      <c r="A14451" t="s">
        <v>14311</v>
      </c>
      <c r="B14451" t="s">
        <v>37178</v>
      </c>
      <c r="I14451" t="s">
        <v>4</v>
      </c>
      <c r="J14451">
        <v>147.35</v>
      </c>
    </row>
    <row r="14452" spans="1:10" x14ac:dyDescent="0.2">
      <c r="A14452" t="s">
        <v>14312</v>
      </c>
      <c r="B14452" t="s">
        <v>37178</v>
      </c>
      <c r="I14452" t="s">
        <v>4</v>
      </c>
      <c r="J14452">
        <v>141.01</v>
      </c>
    </row>
    <row r="14453" spans="1:10" x14ac:dyDescent="0.2">
      <c r="A14453" t="s">
        <v>14313</v>
      </c>
      <c r="B14453" t="s">
        <v>37179</v>
      </c>
      <c r="I14453" t="s">
        <v>4</v>
      </c>
      <c r="J14453">
        <v>202.99</v>
      </c>
    </row>
    <row r="14454" spans="1:10" x14ac:dyDescent="0.2">
      <c r="A14454" t="s">
        <v>14314</v>
      </c>
      <c r="B14454" t="s">
        <v>37179</v>
      </c>
      <c r="I14454" t="s">
        <v>4</v>
      </c>
      <c r="J14454">
        <v>196.65</v>
      </c>
    </row>
    <row r="14455" spans="1:10" x14ac:dyDescent="0.2">
      <c r="A14455" t="s">
        <v>14315</v>
      </c>
      <c r="B14455" t="s">
        <v>37180</v>
      </c>
      <c r="I14455" t="s">
        <v>4</v>
      </c>
      <c r="J14455">
        <v>62.9</v>
      </c>
    </row>
    <row r="14456" spans="1:10" x14ac:dyDescent="0.2">
      <c r="A14456" t="s">
        <v>14316</v>
      </c>
      <c r="B14456" t="s">
        <v>37180</v>
      </c>
      <c r="I14456" t="s">
        <v>4</v>
      </c>
      <c r="J14456">
        <v>56.57</v>
      </c>
    </row>
    <row r="14457" spans="1:10" x14ac:dyDescent="0.2">
      <c r="A14457" t="s">
        <v>14317</v>
      </c>
      <c r="B14457" t="s">
        <v>37181</v>
      </c>
      <c r="I14457" t="s">
        <v>4</v>
      </c>
      <c r="J14457">
        <v>69.72</v>
      </c>
    </row>
    <row r="14458" spans="1:10" x14ac:dyDescent="0.2">
      <c r="A14458" t="s">
        <v>14318</v>
      </c>
      <c r="B14458" t="s">
        <v>37181</v>
      </c>
      <c r="I14458" t="s">
        <v>4</v>
      </c>
      <c r="J14458">
        <v>63.38</v>
      </c>
    </row>
    <row r="14459" spans="1:10" x14ac:dyDescent="0.2">
      <c r="A14459" t="s">
        <v>14319</v>
      </c>
      <c r="B14459" t="s">
        <v>37182</v>
      </c>
      <c r="I14459" t="s">
        <v>4</v>
      </c>
      <c r="J14459">
        <v>81.42</v>
      </c>
    </row>
    <row r="14460" spans="1:10" x14ac:dyDescent="0.2">
      <c r="A14460" t="s">
        <v>14320</v>
      </c>
      <c r="B14460" t="s">
        <v>37182</v>
      </c>
      <c r="I14460" t="s">
        <v>4</v>
      </c>
      <c r="J14460">
        <v>75.08</v>
      </c>
    </row>
    <row r="14461" spans="1:10" x14ac:dyDescent="0.2">
      <c r="A14461" t="s">
        <v>14321</v>
      </c>
      <c r="B14461" t="s">
        <v>37183</v>
      </c>
      <c r="I14461" t="s">
        <v>4</v>
      </c>
      <c r="J14461">
        <v>89.22</v>
      </c>
    </row>
    <row r="14462" spans="1:10" x14ac:dyDescent="0.2">
      <c r="A14462" t="s">
        <v>14322</v>
      </c>
      <c r="B14462" t="s">
        <v>37183</v>
      </c>
      <c r="I14462" t="s">
        <v>4</v>
      </c>
      <c r="J14462">
        <v>82.89</v>
      </c>
    </row>
    <row r="14463" spans="1:10" x14ac:dyDescent="0.2">
      <c r="A14463" t="s">
        <v>14323</v>
      </c>
      <c r="B14463" t="s">
        <v>37184</v>
      </c>
      <c r="I14463" t="s">
        <v>4</v>
      </c>
      <c r="J14463">
        <v>113.06</v>
      </c>
    </row>
    <row r="14464" spans="1:10" x14ac:dyDescent="0.2">
      <c r="A14464" t="s">
        <v>14324</v>
      </c>
      <c r="B14464" t="s">
        <v>37184</v>
      </c>
      <c r="I14464" t="s">
        <v>4</v>
      </c>
      <c r="J14464">
        <v>106.72</v>
      </c>
    </row>
    <row r="14465" spans="1:10" x14ac:dyDescent="0.2">
      <c r="A14465" t="s">
        <v>14325</v>
      </c>
      <c r="B14465" t="s">
        <v>37185</v>
      </c>
      <c r="I14465" t="s">
        <v>4</v>
      </c>
      <c r="J14465">
        <v>149.09</v>
      </c>
    </row>
    <row r="14466" spans="1:10" x14ac:dyDescent="0.2">
      <c r="A14466" t="s">
        <v>14326</v>
      </c>
      <c r="B14466" t="s">
        <v>37185</v>
      </c>
      <c r="I14466" t="s">
        <v>4</v>
      </c>
      <c r="J14466">
        <v>142.76</v>
      </c>
    </row>
    <row r="14467" spans="1:10" x14ac:dyDescent="0.2">
      <c r="A14467" t="s">
        <v>14327</v>
      </c>
      <c r="B14467" t="s">
        <v>37186</v>
      </c>
      <c r="I14467" t="s">
        <v>4</v>
      </c>
      <c r="J14467">
        <v>73.22</v>
      </c>
    </row>
    <row r="14468" spans="1:10" x14ac:dyDescent="0.2">
      <c r="A14468" t="s">
        <v>14328</v>
      </c>
      <c r="B14468" t="s">
        <v>37186</v>
      </c>
      <c r="I14468" t="s">
        <v>4</v>
      </c>
      <c r="J14468">
        <v>66.89</v>
      </c>
    </row>
    <row r="14469" spans="1:10" x14ac:dyDescent="0.2">
      <c r="A14469" t="s">
        <v>14329</v>
      </c>
      <c r="B14469" t="s">
        <v>37187</v>
      </c>
      <c r="I14469" t="s">
        <v>4</v>
      </c>
      <c r="J14469">
        <v>85.9</v>
      </c>
    </row>
    <row r="14470" spans="1:10" x14ac:dyDescent="0.2">
      <c r="A14470" t="s">
        <v>14330</v>
      </c>
      <c r="B14470" t="s">
        <v>37187</v>
      </c>
      <c r="I14470" t="s">
        <v>4</v>
      </c>
      <c r="J14470">
        <v>79.56</v>
      </c>
    </row>
    <row r="14471" spans="1:10" x14ac:dyDescent="0.2">
      <c r="A14471" t="s">
        <v>14331</v>
      </c>
      <c r="B14471" t="s">
        <v>37188</v>
      </c>
      <c r="I14471" t="s">
        <v>4</v>
      </c>
      <c r="J14471">
        <v>93.68</v>
      </c>
    </row>
    <row r="14472" spans="1:10" x14ac:dyDescent="0.2">
      <c r="A14472" t="s">
        <v>14332</v>
      </c>
      <c r="B14472" t="s">
        <v>37188</v>
      </c>
      <c r="I14472" t="s">
        <v>4</v>
      </c>
      <c r="J14472">
        <v>87.34</v>
      </c>
    </row>
    <row r="14473" spans="1:10" x14ac:dyDescent="0.2">
      <c r="A14473" t="s">
        <v>14333</v>
      </c>
      <c r="B14473" t="s">
        <v>37189</v>
      </c>
      <c r="I14473" t="s">
        <v>4</v>
      </c>
      <c r="J14473">
        <v>118.55</v>
      </c>
    </row>
    <row r="14474" spans="1:10" x14ac:dyDescent="0.2">
      <c r="A14474" t="s">
        <v>14334</v>
      </c>
      <c r="B14474" t="s">
        <v>37189</v>
      </c>
      <c r="I14474" t="s">
        <v>4</v>
      </c>
      <c r="J14474">
        <v>112.22</v>
      </c>
    </row>
    <row r="14475" spans="1:10" x14ac:dyDescent="0.2">
      <c r="A14475" t="s">
        <v>14335</v>
      </c>
      <c r="B14475" t="s">
        <v>37190</v>
      </c>
      <c r="I14475" t="s">
        <v>4</v>
      </c>
      <c r="J14475">
        <v>155.63999999999999</v>
      </c>
    </row>
    <row r="14476" spans="1:10" x14ac:dyDescent="0.2">
      <c r="A14476" t="s">
        <v>14336</v>
      </c>
      <c r="B14476" t="s">
        <v>37190</v>
      </c>
      <c r="I14476" t="s">
        <v>4</v>
      </c>
      <c r="J14476">
        <v>149.31</v>
      </c>
    </row>
    <row r="14477" spans="1:10" x14ac:dyDescent="0.2">
      <c r="A14477" t="s">
        <v>14337</v>
      </c>
      <c r="B14477" t="s">
        <v>37191</v>
      </c>
      <c r="I14477" t="s">
        <v>4</v>
      </c>
      <c r="J14477">
        <v>77.88</v>
      </c>
    </row>
    <row r="14478" spans="1:10" x14ac:dyDescent="0.2">
      <c r="A14478" t="s">
        <v>14338</v>
      </c>
      <c r="B14478" t="s">
        <v>37191</v>
      </c>
      <c r="I14478" t="s">
        <v>4</v>
      </c>
      <c r="J14478">
        <v>71.55</v>
      </c>
    </row>
    <row r="14479" spans="1:10" x14ac:dyDescent="0.2">
      <c r="A14479" t="s">
        <v>14339</v>
      </c>
      <c r="B14479" t="s">
        <v>37192</v>
      </c>
      <c r="I14479" t="s">
        <v>4</v>
      </c>
      <c r="J14479">
        <v>89.65</v>
      </c>
    </row>
    <row r="14480" spans="1:10" x14ac:dyDescent="0.2">
      <c r="A14480" t="s">
        <v>14340</v>
      </c>
      <c r="B14480" t="s">
        <v>37192</v>
      </c>
      <c r="I14480" t="s">
        <v>4</v>
      </c>
      <c r="J14480">
        <v>83.32</v>
      </c>
    </row>
    <row r="14481" spans="1:10" x14ac:dyDescent="0.2">
      <c r="A14481" t="s">
        <v>14341</v>
      </c>
      <c r="B14481" t="s">
        <v>37193</v>
      </c>
      <c r="I14481" t="s">
        <v>4</v>
      </c>
      <c r="J14481">
        <v>89.43</v>
      </c>
    </row>
    <row r="14482" spans="1:10" x14ac:dyDescent="0.2">
      <c r="A14482" t="s">
        <v>14342</v>
      </c>
      <c r="B14482" t="s">
        <v>37193</v>
      </c>
      <c r="I14482" t="s">
        <v>4</v>
      </c>
      <c r="J14482">
        <v>83.09</v>
      </c>
    </row>
    <row r="14483" spans="1:10" x14ac:dyDescent="0.2">
      <c r="A14483" t="s">
        <v>14343</v>
      </c>
      <c r="B14483" t="s">
        <v>37194</v>
      </c>
      <c r="I14483" t="s">
        <v>4</v>
      </c>
      <c r="J14483">
        <v>114.41</v>
      </c>
    </row>
    <row r="14484" spans="1:10" x14ac:dyDescent="0.2">
      <c r="A14484" t="s">
        <v>14344</v>
      </c>
      <c r="B14484" t="s">
        <v>37194</v>
      </c>
      <c r="I14484" t="s">
        <v>4</v>
      </c>
      <c r="J14484">
        <v>108.07</v>
      </c>
    </row>
    <row r="14485" spans="1:10" x14ac:dyDescent="0.2">
      <c r="A14485" t="s">
        <v>14345</v>
      </c>
      <c r="B14485" t="s">
        <v>37195</v>
      </c>
      <c r="I14485" t="s">
        <v>4</v>
      </c>
      <c r="J14485">
        <v>162.19</v>
      </c>
    </row>
    <row r="14486" spans="1:10" x14ac:dyDescent="0.2">
      <c r="A14486" t="s">
        <v>14346</v>
      </c>
      <c r="B14486" t="s">
        <v>37195</v>
      </c>
      <c r="I14486" t="s">
        <v>4</v>
      </c>
      <c r="J14486">
        <v>155.85</v>
      </c>
    </row>
    <row r="14487" spans="1:10" x14ac:dyDescent="0.2">
      <c r="A14487" t="s">
        <v>14347</v>
      </c>
      <c r="B14487" t="s">
        <v>37196</v>
      </c>
      <c r="I14487" t="s">
        <v>4</v>
      </c>
      <c r="J14487">
        <v>84.54</v>
      </c>
    </row>
    <row r="14488" spans="1:10" x14ac:dyDescent="0.2">
      <c r="A14488" t="s">
        <v>14348</v>
      </c>
      <c r="B14488" t="s">
        <v>37196</v>
      </c>
      <c r="I14488" t="s">
        <v>4</v>
      </c>
      <c r="J14488">
        <v>78.2</v>
      </c>
    </row>
    <row r="14489" spans="1:10" x14ac:dyDescent="0.2">
      <c r="A14489" t="s">
        <v>14349</v>
      </c>
      <c r="B14489" t="s">
        <v>37197</v>
      </c>
      <c r="I14489" t="s">
        <v>4</v>
      </c>
      <c r="J14489">
        <v>89.36</v>
      </c>
    </row>
    <row r="14490" spans="1:10" x14ac:dyDescent="0.2">
      <c r="A14490" t="s">
        <v>14350</v>
      </c>
      <c r="B14490" t="s">
        <v>37197</v>
      </c>
      <c r="I14490" t="s">
        <v>4</v>
      </c>
      <c r="J14490">
        <v>83.02</v>
      </c>
    </row>
    <row r="14491" spans="1:10" x14ac:dyDescent="0.2">
      <c r="A14491" t="s">
        <v>14351</v>
      </c>
      <c r="B14491" t="s">
        <v>37198</v>
      </c>
      <c r="I14491" t="s">
        <v>4</v>
      </c>
      <c r="J14491">
        <v>103.74</v>
      </c>
    </row>
    <row r="14492" spans="1:10" x14ac:dyDescent="0.2">
      <c r="A14492" t="s">
        <v>14352</v>
      </c>
      <c r="B14492" t="s">
        <v>37198</v>
      </c>
      <c r="I14492" t="s">
        <v>4</v>
      </c>
      <c r="J14492">
        <v>97.4</v>
      </c>
    </row>
    <row r="14493" spans="1:10" x14ac:dyDescent="0.2">
      <c r="A14493" t="s">
        <v>14353</v>
      </c>
      <c r="B14493" t="s">
        <v>37199</v>
      </c>
      <c r="I14493" t="s">
        <v>4</v>
      </c>
      <c r="J14493">
        <v>113.6</v>
      </c>
    </row>
    <row r="14494" spans="1:10" x14ac:dyDescent="0.2">
      <c r="A14494" t="s">
        <v>14354</v>
      </c>
      <c r="B14494" t="s">
        <v>37199</v>
      </c>
      <c r="I14494" t="s">
        <v>4</v>
      </c>
      <c r="J14494">
        <v>107.26</v>
      </c>
    </row>
    <row r="14495" spans="1:10" x14ac:dyDescent="0.2">
      <c r="A14495" t="s">
        <v>14355</v>
      </c>
      <c r="B14495" t="s">
        <v>37200</v>
      </c>
      <c r="I14495" t="s">
        <v>4</v>
      </c>
      <c r="J14495">
        <v>135.24</v>
      </c>
    </row>
    <row r="14496" spans="1:10" x14ac:dyDescent="0.2">
      <c r="A14496" t="s">
        <v>14356</v>
      </c>
      <c r="B14496" t="s">
        <v>37200</v>
      </c>
      <c r="I14496" t="s">
        <v>4</v>
      </c>
      <c r="J14496">
        <v>128.9</v>
      </c>
    </row>
    <row r="14497" spans="1:10" x14ac:dyDescent="0.2">
      <c r="A14497" t="s">
        <v>14357</v>
      </c>
      <c r="B14497" t="s">
        <v>37201</v>
      </c>
      <c r="I14497" t="s">
        <v>4</v>
      </c>
      <c r="J14497">
        <v>186.84</v>
      </c>
    </row>
    <row r="14498" spans="1:10" x14ac:dyDescent="0.2">
      <c r="A14498" t="s">
        <v>14358</v>
      </c>
      <c r="B14498" t="s">
        <v>37201</v>
      </c>
      <c r="I14498" t="s">
        <v>4</v>
      </c>
      <c r="J14498">
        <v>180.51</v>
      </c>
    </row>
    <row r="14499" spans="1:10" x14ac:dyDescent="0.2">
      <c r="A14499" t="s">
        <v>14359</v>
      </c>
      <c r="B14499" t="s">
        <v>37202</v>
      </c>
      <c r="I14499" t="s">
        <v>4</v>
      </c>
      <c r="J14499">
        <v>97.86</v>
      </c>
    </row>
    <row r="14500" spans="1:10" x14ac:dyDescent="0.2">
      <c r="A14500" t="s">
        <v>14360</v>
      </c>
      <c r="B14500" t="s">
        <v>37202</v>
      </c>
      <c r="I14500" t="s">
        <v>4</v>
      </c>
      <c r="J14500">
        <v>91.53</v>
      </c>
    </row>
    <row r="14501" spans="1:10" x14ac:dyDescent="0.2">
      <c r="A14501" t="s">
        <v>14361</v>
      </c>
      <c r="B14501" t="s">
        <v>37203</v>
      </c>
      <c r="I14501" t="s">
        <v>4</v>
      </c>
      <c r="J14501">
        <v>109.61</v>
      </c>
    </row>
    <row r="14502" spans="1:10" x14ac:dyDescent="0.2">
      <c r="A14502" t="s">
        <v>14362</v>
      </c>
      <c r="B14502" t="s">
        <v>37203</v>
      </c>
      <c r="I14502" t="s">
        <v>4</v>
      </c>
      <c r="J14502">
        <v>103.28</v>
      </c>
    </row>
    <row r="14503" spans="1:10" x14ac:dyDescent="0.2">
      <c r="A14503" t="s">
        <v>14363</v>
      </c>
      <c r="B14503" t="s">
        <v>37204</v>
      </c>
      <c r="I14503" t="s">
        <v>4</v>
      </c>
      <c r="J14503">
        <v>119.32</v>
      </c>
    </row>
    <row r="14504" spans="1:10" x14ac:dyDescent="0.2">
      <c r="A14504" t="s">
        <v>14364</v>
      </c>
      <c r="B14504" t="s">
        <v>37204</v>
      </c>
      <c r="I14504" t="s">
        <v>4</v>
      </c>
      <c r="J14504">
        <v>112.99</v>
      </c>
    </row>
    <row r="14505" spans="1:10" x14ac:dyDescent="0.2">
      <c r="A14505" t="s">
        <v>14365</v>
      </c>
      <c r="B14505" t="s">
        <v>37205</v>
      </c>
      <c r="I14505" t="s">
        <v>4</v>
      </c>
      <c r="J14505">
        <v>149.69</v>
      </c>
    </row>
    <row r="14506" spans="1:10" x14ac:dyDescent="0.2">
      <c r="A14506" t="s">
        <v>14366</v>
      </c>
      <c r="B14506" t="s">
        <v>37205</v>
      </c>
      <c r="I14506" t="s">
        <v>4</v>
      </c>
      <c r="J14506">
        <v>143.36000000000001</v>
      </c>
    </row>
    <row r="14507" spans="1:10" x14ac:dyDescent="0.2">
      <c r="A14507" t="s">
        <v>14367</v>
      </c>
      <c r="B14507" t="s">
        <v>37206</v>
      </c>
      <c r="I14507" t="s">
        <v>4</v>
      </c>
      <c r="J14507">
        <v>194.94</v>
      </c>
    </row>
    <row r="14508" spans="1:10" x14ac:dyDescent="0.2">
      <c r="A14508" t="s">
        <v>14368</v>
      </c>
      <c r="B14508" t="s">
        <v>37206</v>
      </c>
      <c r="I14508" t="s">
        <v>4</v>
      </c>
      <c r="J14508">
        <v>188.61</v>
      </c>
    </row>
    <row r="14509" spans="1:10" x14ac:dyDescent="0.2">
      <c r="A14509" t="s">
        <v>14369</v>
      </c>
      <c r="B14509" t="s">
        <v>37207</v>
      </c>
      <c r="I14509" t="s">
        <v>4</v>
      </c>
      <c r="J14509">
        <v>99.27</v>
      </c>
    </row>
    <row r="14510" spans="1:10" x14ac:dyDescent="0.2">
      <c r="A14510" t="s">
        <v>14370</v>
      </c>
      <c r="B14510" t="s">
        <v>37207</v>
      </c>
      <c r="I14510" t="s">
        <v>4</v>
      </c>
      <c r="J14510">
        <v>92.93</v>
      </c>
    </row>
    <row r="14511" spans="1:10" x14ac:dyDescent="0.2">
      <c r="A14511" t="s">
        <v>14371</v>
      </c>
      <c r="B14511" t="s">
        <v>37208</v>
      </c>
      <c r="I14511" t="s">
        <v>4</v>
      </c>
      <c r="J14511">
        <v>113.82</v>
      </c>
    </row>
    <row r="14512" spans="1:10" x14ac:dyDescent="0.2">
      <c r="A14512" t="s">
        <v>14372</v>
      </c>
      <c r="B14512" t="s">
        <v>37208</v>
      </c>
      <c r="I14512" t="s">
        <v>4</v>
      </c>
      <c r="J14512">
        <v>107.49</v>
      </c>
    </row>
    <row r="14513" spans="1:10" x14ac:dyDescent="0.2">
      <c r="A14513" t="s">
        <v>14373</v>
      </c>
      <c r="B14513" t="s">
        <v>37209</v>
      </c>
      <c r="I14513" t="s">
        <v>4</v>
      </c>
      <c r="J14513">
        <v>120.82</v>
      </c>
    </row>
    <row r="14514" spans="1:10" x14ac:dyDescent="0.2">
      <c r="A14514" t="s">
        <v>14374</v>
      </c>
      <c r="B14514" t="s">
        <v>37209</v>
      </c>
      <c r="I14514" t="s">
        <v>4</v>
      </c>
      <c r="J14514">
        <v>114.49</v>
      </c>
    </row>
    <row r="14515" spans="1:10" x14ac:dyDescent="0.2">
      <c r="A14515" t="s">
        <v>14375</v>
      </c>
      <c r="B14515" t="s">
        <v>37210</v>
      </c>
      <c r="I14515" t="s">
        <v>4</v>
      </c>
      <c r="J14515">
        <v>154.08000000000001</v>
      </c>
    </row>
    <row r="14516" spans="1:10" x14ac:dyDescent="0.2">
      <c r="A14516" t="s">
        <v>14376</v>
      </c>
      <c r="B14516" t="s">
        <v>37210</v>
      </c>
      <c r="I14516" t="s">
        <v>4</v>
      </c>
      <c r="J14516">
        <v>147.75</v>
      </c>
    </row>
    <row r="14517" spans="1:10" x14ac:dyDescent="0.2">
      <c r="A14517" t="s">
        <v>14377</v>
      </c>
      <c r="B14517" t="s">
        <v>37211</v>
      </c>
      <c r="I14517" t="s">
        <v>4</v>
      </c>
      <c r="J14517">
        <v>202.98</v>
      </c>
    </row>
    <row r="14518" spans="1:10" x14ac:dyDescent="0.2">
      <c r="A14518" t="s">
        <v>14378</v>
      </c>
      <c r="B14518" t="s">
        <v>37211</v>
      </c>
      <c r="I14518" t="s">
        <v>4</v>
      </c>
      <c r="J14518">
        <v>196.65</v>
      </c>
    </row>
    <row r="14519" spans="1:10" x14ac:dyDescent="0.2">
      <c r="A14519" t="s">
        <v>14379</v>
      </c>
      <c r="B14519" t="s">
        <v>37212</v>
      </c>
      <c r="I14519" t="s">
        <v>4</v>
      </c>
      <c r="J14519">
        <v>66.010000000000005</v>
      </c>
    </row>
    <row r="14520" spans="1:10" x14ac:dyDescent="0.2">
      <c r="A14520" t="s">
        <v>14380</v>
      </c>
      <c r="B14520" t="s">
        <v>37212</v>
      </c>
      <c r="I14520" t="s">
        <v>4</v>
      </c>
      <c r="J14520">
        <v>59.67</v>
      </c>
    </row>
    <row r="14521" spans="1:10" x14ac:dyDescent="0.2">
      <c r="A14521" t="s">
        <v>14381</v>
      </c>
      <c r="B14521" t="s">
        <v>37213</v>
      </c>
      <c r="I14521" t="s">
        <v>4</v>
      </c>
      <c r="J14521">
        <v>69.72</v>
      </c>
    </row>
    <row r="14522" spans="1:10" x14ac:dyDescent="0.2">
      <c r="A14522" t="s">
        <v>14382</v>
      </c>
      <c r="B14522" t="s">
        <v>37213</v>
      </c>
      <c r="I14522" t="s">
        <v>4</v>
      </c>
      <c r="J14522">
        <v>63.38</v>
      </c>
    </row>
    <row r="14523" spans="1:10" x14ac:dyDescent="0.2">
      <c r="A14523" t="s">
        <v>14383</v>
      </c>
      <c r="B14523" t="s">
        <v>37214</v>
      </c>
      <c r="I14523" t="s">
        <v>4</v>
      </c>
      <c r="J14523">
        <v>81.42</v>
      </c>
    </row>
    <row r="14524" spans="1:10" x14ac:dyDescent="0.2">
      <c r="A14524" t="s">
        <v>14384</v>
      </c>
      <c r="B14524" t="s">
        <v>37214</v>
      </c>
      <c r="I14524" t="s">
        <v>4</v>
      </c>
      <c r="J14524">
        <v>75.08</v>
      </c>
    </row>
    <row r="14525" spans="1:10" x14ac:dyDescent="0.2">
      <c r="A14525" t="s">
        <v>14385</v>
      </c>
      <c r="B14525" t="s">
        <v>37215</v>
      </c>
      <c r="I14525" t="s">
        <v>4</v>
      </c>
      <c r="J14525">
        <v>89.22</v>
      </c>
    </row>
    <row r="14526" spans="1:10" x14ac:dyDescent="0.2">
      <c r="A14526" t="s">
        <v>14386</v>
      </c>
      <c r="B14526" t="s">
        <v>37215</v>
      </c>
      <c r="I14526" t="s">
        <v>4</v>
      </c>
      <c r="J14526">
        <v>82.89</v>
      </c>
    </row>
    <row r="14527" spans="1:10" x14ac:dyDescent="0.2">
      <c r="A14527" t="s">
        <v>14387</v>
      </c>
      <c r="B14527" t="s">
        <v>37216</v>
      </c>
      <c r="I14527" t="s">
        <v>4</v>
      </c>
      <c r="J14527">
        <v>106.66</v>
      </c>
    </row>
    <row r="14528" spans="1:10" x14ac:dyDescent="0.2">
      <c r="A14528" t="s">
        <v>14388</v>
      </c>
      <c r="B14528" t="s">
        <v>37216</v>
      </c>
      <c r="I14528" t="s">
        <v>4</v>
      </c>
      <c r="J14528">
        <v>100.32</v>
      </c>
    </row>
    <row r="14529" spans="1:10" x14ac:dyDescent="0.2">
      <c r="A14529" t="s">
        <v>14389</v>
      </c>
      <c r="B14529" t="s">
        <v>37217</v>
      </c>
      <c r="I14529" t="s">
        <v>4</v>
      </c>
      <c r="J14529">
        <v>149.07</v>
      </c>
    </row>
    <row r="14530" spans="1:10" x14ac:dyDescent="0.2">
      <c r="A14530" t="s">
        <v>14390</v>
      </c>
      <c r="B14530" t="s">
        <v>37217</v>
      </c>
      <c r="I14530" t="s">
        <v>4</v>
      </c>
      <c r="J14530">
        <v>142.72999999999999</v>
      </c>
    </row>
    <row r="14531" spans="1:10" x14ac:dyDescent="0.2">
      <c r="A14531" t="s">
        <v>14391</v>
      </c>
      <c r="B14531" t="s">
        <v>37218</v>
      </c>
      <c r="I14531" t="s">
        <v>4</v>
      </c>
      <c r="J14531">
        <v>76.52</v>
      </c>
    </row>
    <row r="14532" spans="1:10" x14ac:dyDescent="0.2">
      <c r="A14532" t="s">
        <v>14392</v>
      </c>
      <c r="B14532" t="s">
        <v>37218</v>
      </c>
      <c r="I14532" t="s">
        <v>4</v>
      </c>
      <c r="J14532">
        <v>70.19</v>
      </c>
    </row>
    <row r="14533" spans="1:10" x14ac:dyDescent="0.2">
      <c r="A14533" t="s">
        <v>14393</v>
      </c>
      <c r="B14533" t="s">
        <v>37219</v>
      </c>
      <c r="I14533" t="s">
        <v>4</v>
      </c>
      <c r="J14533">
        <v>85.9</v>
      </c>
    </row>
    <row r="14534" spans="1:10" x14ac:dyDescent="0.2">
      <c r="A14534" t="s">
        <v>14394</v>
      </c>
      <c r="B14534" t="s">
        <v>37219</v>
      </c>
      <c r="I14534" t="s">
        <v>4</v>
      </c>
      <c r="J14534">
        <v>79.56</v>
      </c>
    </row>
    <row r="14535" spans="1:10" x14ac:dyDescent="0.2">
      <c r="A14535" t="s">
        <v>14395</v>
      </c>
      <c r="B14535" t="s">
        <v>37220</v>
      </c>
      <c r="I14535" t="s">
        <v>4</v>
      </c>
      <c r="J14535">
        <v>93.67</v>
      </c>
    </row>
    <row r="14536" spans="1:10" x14ac:dyDescent="0.2">
      <c r="A14536" t="s">
        <v>14396</v>
      </c>
      <c r="B14536" t="s">
        <v>37220</v>
      </c>
      <c r="I14536" t="s">
        <v>4</v>
      </c>
      <c r="J14536">
        <v>87.34</v>
      </c>
    </row>
    <row r="14537" spans="1:10" x14ac:dyDescent="0.2">
      <c r="A14537" t="s">
        <v>14397</v>
      </c>
      <c r="B14537" t="s">
        <v>37221</v>
      </c>
      <c r="I14537" t="s">
        <v>4</v>
      </c>
      <c r="J14537">
        <v>118.55</v>
      </c>
    </row>
    <row r="14538" spans="1:10" x14ac:dyDescent="0.2">
      <c r="A14538" t="s">
        <v>14398</v>
      </c>
      <c r="B14538" t="s">
        <v>37221</v>
      </c>
      <c r="I14538" t="s">
        <v>4</v>
      </c>
      <c r="J14538">
        <v>112.22</v>
      </c>
    </row>
    <row r="14539" spans="1:10" x14ac:dyDescent="0.2">
      <c r="A14539" t="s">
        <v>14399</v>
      </c>
      <c r="B14539" t="s">
        <v>37222</v>
      </c>
      <c r="I14539" t="s">
        <v>4</v>
      </c>
      <c r="J14539">
        <v>155.62</v>
      </c>
    </row>
    <row r="14540" spans="1:10" x14ac:dyDescent="0.2">
      <c r="A14540" t="s">
        <v>14400</v>
      </c>
      <c r="B14540" t="s">
        <v>37222</v>
      </c>
      <c r="I14540" t="s">
        <v>4</v>
      </c>
      <c r="J14540">
        <v>149.28</v>
      </c>
    </row>
    <row r="14541" spans="1:10" x14ac:dyDescent="0.2">
      <c r="A14541" t="s">
        <v>14401</v>
      </c>
      <c r="B14541" t="s">
        <v>37223</v>
      </c>
      <c r="I14541" t="s">
        <v>4</v>
      </c>
      <c r="J14541">
        <v>77.48</v>
      </c>
    </row>
    <row r="14542" spans="1:10" x14ac:dyDescent="0.2">
      <c r="A14542" t="s">
        <v>14402</v>
      </c>
      <c r="B14542" t="s">
        <v>37223</v>
      </c>
      <c r="I14542" t="s">
        <v>4</v>
      </c>
      <c r="J14542">
        <v>71.150000000000006</v>
      </c>
    </row>
    <row r="14543" spans="1:10" x14ac:dyDescent="0.2">
      <c r="A14543" t="s">
        <v>14403</v>
      </c>
      <c r="B14543" t="s">
        <v>37224</v>
      </c>
      <c r="I14543" t="s">
        <v>4</v>
      </c>
      <c r="J14543">
        <v>89.65</v>
      </c>
    </row>
    <row r="14544" spans="1:10" x14ac:dyDescent="0.2">
      <c r="A14544" t="s">
        <v>14404</v>
      </c>
      <c r="B14544" t="s">
        <v>37224</v>
      </c>
      <c r="I14544" t="s">
        <v>4</v>
      </c>
      <c r="J14544">
        <v>83.32</v>
      </c>
    </row>
    <row r="14545" spans="1:10" x14ac:dyDescent="0.2">
      <c r="A14545" t="s">
        <v>14405</v>
      </c>
      <c r="B14545" t="s">
        <v>37225</v>
      </c>
      <c r="I14545" t="s">
        <v>4</v>
      </c>
      <c r="J14545">
        <v>94.62</v>
      </c>
    </row>
    <row r="14546" spans="1:10" x14ac:dyDescent="0.2">
      <c r="A14546" t="s">
        <v>14406</v>
      </c>
      <c r="B14546" t="s">
        <v>37225</v>
      </c>
      <c r="I14546" t="s">
        <v>4</v>
      </c>
      <c r="J14546">
        <v>88.29</v>
      </c>
    </row>
    <row r="14547" spans="1:10" x14ac:dyDescent="0.2">
      <c r="A14547" t="s">
        <v>14407</v>
      </c>
      <c r="B14547" t="s">
        <v>37226</v>
      </c>
      <c r="I14547" t="s">
        <v>4</v>
      </c>
      <c r="J14547">
        <v>120.02</v>
      </c>
    </row>
    <row r="14548" spans="1:10" x14ac:dyDescent="0.2">
      <c r="A14548" t="s">
        <v>14408</v>
      </c>
      <c r="B14548" t="s">
        <v>37226</v>
      </c>
      <c r="I14548" t="s">
        <v>4</v>
      </c>
      <c r="J14548">
        <v>113.69</v>
      </c>
    </row>
    <row r="14549" spans="1:10" x14ac:dyDescent="0.2">
      <c r="A14549" t="s">
        <v>14409</v>
      </c>
      <c r="B14549" t="s">
        <v>37227</v>
      </c>
      <c r="I14549" t="s">
        <v>4</v>
      </c>
      <c r="J14549">
        <v>162.18</v>
      </c>
    </row>
    <row r="14550" spans="1:10" x14ac:dyDescent="0.2">
      <c r="A14550" t="s">
        <v>14410</v>
      </c>
      <c r="B14550" t="s">
        <v>37227</v>
      </c>
      <c r="I14550" t="s">
        <v>4</v>
      </c>
      <c r="J14550">
        <v>155.85</v>
      </c>
    </row>
    <row r="14551" spans="1:10" x14ac:dyDescent="0.2">
      <c r="A14551" t="s">
        <v>14411</v>
      </c>
      <c r="B14551" t="s">
        <v>37228</v>
      </c>
      <c r="I14551" t="s">
        <v>5</v>
      </c>
      <c r="J14551">
        <v>29.27</v>
      </c>
    </row>
    <row r="14552" spans="1:10" x14ac:dyDescent="0.2">
      <c r="A14552" t="s">
        <v>14412</v>
      </c>
      <c r="B14552" t="s">
        <v>37228</v>
      </c>
      <c r="I14552" t="s">
        <v>5</v>
      </c>
      <c r="J14552">
        <v>26.1</v>
      </c>
    </row>
    <row r="14553" spans="1:10" x14ac:dyDescent="0.2">
      <c r="A14553" t="s">
        <v>14413</v>
      </c>
      <c r="B14553" t="s">
        <v>37229</v>
      </c>
      <c r="I14553" t="s">
        <v>5</v>
      </c>
      <c r="J14553">
        <v>32.799999999999997</v>
      </c>
    </row>
    <row r="14554" spans="1:10" x14ac:dyDescent="0.2">
      <c r="A14554" t="s">
        <v>14414</v>
      </c>
      <c r="B14554" t="s">
        <v>37229</v>
      </c>
      <c r="I14554" t="s">
        <v>5</v>
      </c>
      <c r="J14554">
        <v>29.63</v>
      </c>
    </row>
    <row r="14555" spans="1:10" x14ac:dyDescent="0.2">
      <c r="A14555" t="s">
        <v>14415</v>
      </c>
      <c r="B14555" t="s">
        <v>37230</v>
      </c>
      <c r="I14555" t="s">
        <v>5</v>
      </c>
      <c r="J14555">
        <v>35.6</v>
      </c>
    </row>
    <row r="14556" spans="1:10" x14ac:dyDescent="0.2">
      <c r="A14556" t="s">
        <v>14416</v>
      </c>
      <c r="B14556" t="s">
        <v>37230</v>
      </c>
      <c r="I14556" t="s">
        <v>5</v>
      </c>
      <c r="J14556">
        <v>32.43</v>
      </c>
    </row>
    <row r="14557" spans="1:10" x14ac:dyDescent="0.2">
      <c r="A14557" t="s">
        <v>14417</v>
      </c>
      <c r="B14557" t="s">
        <v>37231</v>
      </c>
      <c r="I14557" t="s">
        <v>5</v>
      </c>
      <c r="J14557">
        <v>38.78</v>
      </c>
    </row>
    <row r="14558" spans="1:10" x14ac:dyDescent="0.2">
      <c r="A14558" t="s">
        <v>14418</v>
      </c>
      <c r="B14558" t="s">
        <v>37231</v>
      </c>
      <c r="I14558" t="s">
        <v>5</v>
      </c>
      <c r="J14558">
        <v>35.61</v>
      </c>
    </row>
    <row r="14559" spans="1:10" x14ac:dyDescent="0.2">
      <c r="A14559" t="s">
        <v>14419</v>
      </c>
      <c r="B14559" t="s">
        <v>37232</v>
      </c>
      <c r="I14559" t="s">
        <v>5</v>
      </c>
      <c r="J14559">
        <v>46.41</v>
      </c>
    </row>
    <row r="14560" spans="1:10" x14ac:dyDescent="0.2">
      <c r="A14560" t="s">
        <v>14420</v>
      </c>
      <c r="B14560" t="s">
        <v>37232</v>
      </c>
      <c r="I14560" t="s">
        <v>5</v>
      </c>
      <c r="J14560">
        <v>43.24</v>
      </c>
    </row>
    <row r="14561" spans="1:10" x14ac:dyDescent="0.2">
      <c r="A14561" t="s">
        <v>14421</v>
      </c>
      <c r="B14561" t="s">
        <v>37233</v>
      </c>
      <c r="I14561" t="s">
        <v>5</v>
      </c>
      <c r="J14561">
        <v>59.77</v>
      </c>
    </row>
    <row r="14562" spans="1:10" x14ac:dyDescent="0.2">
      <c r="A14562" t="s">
        <v>14422</v>
      </c>
      <c r="B14562" t="s">
        <v>37233</v>
      </c>
      <c r="I14562" t="s">
        <v>5</v>
      </c>
      <c r="J14562">
        <v>56.6</v>
      </c>
    </row>
    <row r="14563" spans="1:10" x14ac:dyDescent="0.2">
      <c r="A14563" t="s">
        <v>14423</v>
      </c>
      <c r="B14563" t="s">
        <v>37234</v>
      </c>
      <c r="I14563" t="s">
        <v>5</v>
      </c>
      <c r="J14563">
        <v>35.35</v>
      </c>
    </row>
    <row r="14564" spans="1:10" x14ac:dyDescent="0.2">
      <c r="A14564" t="s">
        <v>14424</v>
      </c>
      <c r="B14564" t="s">
        <v>37234</v>
      </c>
      <c r="I14564" t="s">
        <v>5</v>
      </c>
      <c r="J14564">
        <v>32.18</v>
      </c>
    </row>
    <row r="14565" spans="1:10" x14ac:dyDescent="0.2">
      <c r="A14565" t="s">
        <v>14425</v>
      </c>
      <c r="B14565" t="s">
        <v>37235</v>
      </c>
      <c r="I14565" t="s">
        <v>5</v>
      </c>
      <c r="J14565">
        <v>38.35</v>
      </c>
    </row>
    <row r="14566" spans="1:10" x14ac:dyDescent="0.2">
      <c r="A14566" t="s">
        <v>14426</v>
      </c>
      <c r="B14566" t="s">
        <v>37235</v>
      </c>
      <c r="I14566" t="s">
        <v>5</v>
      </c>
      <c r="J14566">
        <v>35.18</v>
      </c>
    </row>
    <row r="14567" spans="1:10" x14ac:dyDescent="0.2">
      <c r="A14567" t="s">
        <v>14427</v>
      </c>
      <c r="B14567" t="s">
        <v>37236</v>
      </c>
      <c r="I14567" t="s">
        <v>5</v>
      </c>
      <c r="J14567">
        <v>41.73</v>
      </c>
    </row>
    <row r="14568" spans="1:10" x14ac:dyDescent="0.2">
      <c r="A14568" t="s">
        <v>14428</v>
      </c>
      <c r="B14568" t="s">
        <v>37236</v>
      </c>
      <c r="I14568" t="s">
        <v>5</v>
      </c>
      <c r="J14568">
        <v>38.56</v>
      </c>
    </row>
    <row r="14569" spans="1:10" x14ac:dyDescent="0.2">
      <c r="A14569" t="s">
        <v>14429</v>
      </c>
      <c r="B14569" t="s">
        <v>37237</v>
      </c>
      <c r="I14569" t="s">
        <v>5</v>
      </c>
      <c r="J14569">
        <v>55.42</v>
      </c>
    </row>
    <row r="14570" spans="1:10" x14ac:dyDescent="0.2">
      <c r="A14570" t="s">
        <v>14430</v>
      </c>
      <c r="B14570" t="s">
        <v>37237</v>
      </c>
      <c r="I14570" t="s">
        <v>5</v>
      </c>
      <c r="J14570">
        <v>52.25</v>
      </c>
    </row>
    <row r="14571" spans="1:10" x14ac:dyDescent="0.2">
      <c r="A14571" t="s">
        <v>14431</v>
      </c>
      <c r="B14571" t="s">
        <v>37238</v>
      </c>
      <c r="I14571" t="s">
        <v>5</v>
      </c>
      <c r="J14571">
        <v>66.09</v>
      </c>
    </row>
    <row r="14572" spans="1:10" x14ac:dyDescent="0.2">
      <c r="A14572" t="s">
        <v>14432</v>
      </c>
      <c r="B14572" t="s">
        <v>37238</v>
      </c>
      <c r="I14572" t="s">
        <v>5</v>
      </c>
      <c r="J14572">
        <v>62.92</v>
      </c>
    </row>
    <row r="14573" spans="1:10" x14ac:dyDescent="0.2">
      <c r="A14573" t="s">
        <v>14433</v>
      </c>
      <c r="B14573" t="s">
        <v>37239</v>
      </c>
      <c r="I14573" t="s">
        <v>5</v>
      </c>
      <c r="J14573">
        <v>35.630000000000003</v>
      </c>
    </row>
    <row r="14574" spans="1:10" x14ac:dyDescent="0.2">
      <c r="A14574" t="s">
        <v>14434</v>
      </c>
      <c r="B14574" t="s">
        <v>37239</v>
      </c>
      <c r="I14574" t="s">
        <v>5</v>
      </c>
      <c r="J14574">
        <v>32.46</v>
      </c>
    </row>
    <row r="14575" spans="1:10" x14ac:dyDescent="0.2">
      <c r="A14575" t="s">
        <v>14435</v>
      </c>
      <c r="B14575" t="s">
        <v>37240</v>
      </c>
      <c r="I14575" t="s">
        <v>5</v>
      </c>
      <c r="J14575">
        <v>41.08</v>
      </c>
    </row>
    <row r="14576" spans="1:10" x14ac:dyDescent="0.2">
      <c r="A14576" t="s">
        <v>14436</v>
      </c>
      <c r="B14576" t="s">
        <v>37240</v>
      </c>
      <c r="I14576" t="s">
        <v>5</v>
      </c>
      <c r="J14576">
        <v>37.909999999999997</v>
      </c>
    </row>
    <row r="14577" spans="1:10" x14ac:dyDescent="0.2">
      <c r="A14577" t="s">
        <v>14437</v>
      </c>
      <c r="B14577" t="s">
        <v>37241</v>
      </c>
      <c r="I14577" t="s">
        <v>5</v>
      </c>
      <c r="J14577">
        <v>52.05</v>
      </c>
    </row>
    <row r="14578" spans="1:10" x14ac:dyDescent="0.2">
      <c r="A14578" t="s">
        <v>14438</v>
      </c>
      <c r="B14578" t="s">
        <v>37241</v>
      </c>
      <c r="I14578" t="s">
        <v>5</v>
      </c>
      <c r="J14578">
        <v>48.88</v>
      </c>
    </row>
    <row r="14579" spans="1:10" x14ac:dyDescent="0.2">
      <c r="A14579" t="s">
        <v>14439</v>
      </c>
      <c r="B14579" t="s">
        <v>37242</v>
      </c>
      <c r="I14579" t="s">
        <v>5</v>
      </c>
      <c r="J14579">
        <v>58.88</v>
      </c>
    </row>
    <row r="14580" spans="1:10" x14ac:dyDescent="0.2">
      <c r="A14580" t="s">
        <v>14440</v>
      </c>
      <c r="B14580" t="s">
        <v>37242</v>
      </c>
      <c r="I14580" t="s">
        <v>5</v>
      </c>
      <c r="J14580">
        <v>55.71</v>
      </c>
    </row>
    <row r="14581" spans="1:10" x14ac:dyDescent="0.2">
      <c r="A14581" t="s">
        <v>14441</v>
      </c>
      <c r="B14581" t="s">
        <v>37243</v>
      </c>
      <c r="I14581" t="s">
        <v>5</v>
      </c>
      <c r="J14581">
        <v>63.89</v>
      </c>
    </row>
    <row r="14582" spans="1:10" x14ac:dyDescent="0.2">
      <c r="A14582" t="s">
        <v>14442</v>
      </c>
      <c r="B14582" t="s">
        <v>37243</v>
      </c>
      <c r="I14582" t="s">
        <v>5</v>
      </c>
      <c r="J14582">
        <v>60.72</v>
      </c>
    </row>
    <row r="14583" spans="1:10" x14ac:dyDescent="0.2">
      <c r="A14583" t="s">
        <v>14443</v>
      </c>
      <c r="B14583" t="s">
        <v>37244</v>
      </c>
      <c r="I14583" t="s">
        <v>5</v>
      </c>
      <c r="J14583">
        <v>29.22</v>
      </c>
    </row>
    <row r="14584" spans="1:10" x14ac:dyDescent="0.2">
      <c r="A14584" t="s">
        <v>14444</v>
      </c>
      <c r="B14584" t="s">
        <v>37244</v>
      </c>
      <c r="I14584" t="s">
        <v>5</v>
      </c>
      <c r="J14584">
        <v>26.05</v>
      </c>
    </row>
    <row r="14585" spans="1:10" x14ac:dyDescent="0.2">
      <c r="A14585" t="s">
        <v>14445</v>
      </c>
      <c r="B14585" t="s">
        <v>37245</v>
      </c>
      <c r="I14585" t="s">
        <v>5</v>
      </c>
      <c r="J14585">
        <v>35.159999999999997</v>
      </c>
    </row>
    <row r="14586" spans="1:10" x14ac:dyDescent="0.2">
      <c r="A14586" t="s">
        <v>14446</v>
      </c>
      <c r="B14586" t="s">
        <v>37245</v>
      </c>
      <c r="I14586" t="s">
        <v>5</v>
      </c>
      <c r="J14586">
        <v>31.99</v>
      </c>
    </row>
    <row r="14587" spans="1:10" x14ac:dyDescent="0.2">
      <c r="A14587" t="s">
        <v>14447</v>
      </c>
      <c r="B14587" t="s">
        <v>37246</v>
      </c>
      <c r="I14587" t="s">
        <v>5</v>
      </c>
      <c r="J14587">
        <v>41.44</v>
      </c>
    </row>
    <row r="14588" spans="1:10" x14ac:dyDescent="0.2">
      <c r="A14588" t="s">
        <v>14448</v>
      </c>
      <c r="B14588" t="s">
        <v>37246</v>
      </c>
      <c r="I14588" t="s">
        <v>5</v>
      </c>
      <c r="J14588">
        <v>38.270000000000003</v>
      </c>
    </row>
    <row r="14589" spans="1:10" x14ac:dyDescent="0.2">
      <c r="A14589" t="s">
        <v>14449</v>
      </c>
      <c r="B14589" t="s">
        <v>37247</v>
      </c>
      <c r="I14589" t="s">
        <v>5</v>
      </c>
      <c r="J14589">
        <v>46.86</v>
      </c>
    </row>
    <row r="14590" spans="1:10" x14ac:dyDescent="0.2">
      <c r="A14590" t="s">
        <v>14450</v>
      </c>
      <c r="B14590" t="s">
        <v>37247</v>
      </c>
      <c r="I14590" t="s">
        <v>5</v>
      </c>
      <c r="J14590">
        <v>43.69</v>
      </c>
    </row>
    <row r="14591" spans="1:10" x14ac:dyDescent="0.2">
      <c r="A14591" t="s">
        <v>14451</v>
      </c>
      <c r="B14591" t="s">
        <v>37248</v>
      </c>
      <c r="I14591" t="s">
        <v>5</v>
      </c>
      <c r="J14591">
        <v>60.51</v>
      </c>
    </row>
    <row r="14592" spans="1:10" x14ac:dyDescent="0.2">
      <c r="A14592" t="s">
        <v>14452</v>
      </c>
      <c r="B14592" t="s">
        <v>37248</v>
      </c>
      <c r="I14592" t="s">
        <v>5</v>
      </c>
      <c r="J14592">
        <v>57.34</v>
      </c>
    </row>
    <row r="14593" spans="1:10" x14ac:dyDescent="0.2">
      <c r="A14593" t="s">
        <v>14453</v>
      </c>
      <c r="B14593" t="s">
        <v>37249</v>
      </c>
      <c r="I14593" t="s">
        <v>5</v>
      </c>
      <c r="J14593">
        <v>92.22</v>
      </c>
    </row>
    <row r="14594" spans="1:10" x14ac:dyDescent="0.2">
      <c r="A14594" t="s">
        <v>14454</v>
      </c>
      <c r="B14594" t="s">
        <v>37249</v>
      </c>
      <c r="I14594" t="s">
        <v>5</v>
      </c>
      <c r="J14594">
        <v>89.05</v>
      </c>
    </row>
    <row r="14595" spans="1:10" x14ac:dyDescent="0.2">
      <c r="A14595" t="s">
        <v>14455</v>
      </c>
      <c r="B14595" t="s">
        <v>37250</v>
      </c>
      <c r="I14595" t="s">
        <v>5</v>
      </c>
      <c r="J14595">
        <v>35.99</v>
      </c>
    </row>
    <row r="14596" spans="1:10" x14ac:dyDescent="0.2">
      <c r="A14596" t="s">
        <v>14456</v>
      </c>
      <c r="B14596" t="s">
        <v>37250</v>
      </c>
      <c r="I14596" t="s">
        <v>5</v>
      </c>
      <c r="J14596">
        <v>32.82</v>
      </c>
    </row>
    <row r="14597" spans="1:10" x14ac:dyDescent="0.2">
      <c r="A14597" t="s">
        <v>14457</v>
      </c>
      <c r="B14597" t="s">
        <v>37251</v>
      </c>
      <c r="I14597" t="s">
        <v>5</v>
      </c>
      <c r="J14597">
        <v>44.86</v>
      </c>
    </row>
    <row r="14598" spans="1:10" x14ac:dyDescent="0.2">
      <c r="A14598" t="s">
        <v>14458</v>
      </c>
      <c r="B14598" t="s">
        <v>37251</v>
      </c>
      <c r="I14598" t="s">
        <v>5</v>
      </c>
      <c r="J14598">
        <v>41.69</v>
      </c>
    </row>
    <row r="14599" spans="1:10" x14ac:dyDescent="0.2">
      <c r="A14599" t="s">
        <v>14459</v>
      </c>
      <c r="B14599" t="s">
        <v>37252</v>
      </c>
      <c r="I14599" t="s">
        <v>5</v>
      </c>
      <c r="J14599">
        <v>50.69</v>
      </c>
    </row>
    <row r="14600" spans="1:10" x14ac:dyDescent="0.2">
      <c r="A14600" t="s">
        <v>14460</v>
      </c>
      <c r="B14600" t="s">
        <v>37252</v>
      </c>
      <c r="I14600" t="s">
        <v>5</v>
      </c>
      <c r="J14600">
        <v>47.52</v>
      </c>
    </row>
    <row r="14601" spans="1:10" x14ac:dyDescent="0.2">
      <c r="A14601" t="s">
        <v>14461</v>
      </c>
      <c r="B14601" t="s">
        <v>37253</v>
      </c>
      <c r="I14601" t="s">
        <v>5</v>
      </c>
      <c r="J14601">
        <v>59.67</v>
      </c>
    </row>
    <row r="14602" spans="1:10" x14ac:dyDescent="0.2">
      <c r="A14602" t="s">
        <v>14462</v>
      </c>
      <c r="B14602" t="s">
        <v>37253</v>
      </c>
      <c r="I14602" t="s">
        <v>5</v>
      </c>
      <c r="J14602">
        <v>56.5</v>
      </c>
    </row>
    <row r="14603" spans="1:10" x14ac:dyDescent="0.2">
      <c r="A14603" t="s">
        <v>14463</v>
      </c>
      <c r="B14603" t="s">
        <v>37254</v>
      </c>
      <c r="I14603" t="s">
        <v>5</v>
      </c>
      <c r="J14603">
        <v>112.92</v>
      </c>
    </row>
    <row r="14604" spans="1:10" x14ac:dyDescent="0.2">
      <c r="A14604" t="s">
        <v>14464</v>
      </c>
      <c r="B14604" t="s">
        <v>37254</v>
      </c>
      <c r="I14604" t="s">
        <v>5</v>
      </c>
      <c r="J14604">
        <v>109.75</v>
      </c>
    </row>
    <row r="14605" spans="1:10" x14ac:dyDescent="0.2">
      <c r="A14605" t="s">
        <v>14465</v>
      </c>
      <c r="B14605" t="s">
        <v>37255</v>
      </c>
      <c r="I14605" t="s">
        <v>5</v>
      </c>
      <c r="J14605">
        <v>36.799999999999997</v>
      </c>
    </row>
    <row r="14606" spans="1:10" x14ac:dyDescent="0.2">
      <c r="A14606" t="s">
        <v>14466</v>
      </c>
      <c r="B14606" t="s">
        <v>37255</v>
      </c>
      <c r="I14606" t="s">
        <v>5</v>
      </c>
      <c r="J14606">
        <v>33.630000000000003</v>
      </c>
    </row>
    <row r="14607" spans="1:10" x14ac:dyDescent="0.2">
      <c r="A14607" t="s">
        <v>14467</v>
      </c>
      <c r="B14607" t="s">
        <v>37256</v>
      </c>
      <c r="I14607" t="s">
        <v>5</v>
      </c>
      <c r="J14607">
        <v>48.46</v>
      </c>
    </row>
    <row r="14608" spans="1:10" x14ac:dyDescent="0.2">
      <c r="A14608" t="s">
        <v>14468</v>
      </c>
      <c r="B14608" t="s">
        <v>37256</v>
      </c>
      <c r="I14608" t="s">
        <v>5</v>
      </c>
      <c r="J14608">
        <v>45.29</v>
      </c>
    </row>
    <row r="14609" spans="1:10" x14ac:dyDescent="0.2">
      <c r="A14609" t="s">
        <v>14469</v>
      </c>
      <c r="B14609" t="s">
        <v>37257</v>
      </c>
      <c r="I14609" t="s">
        <v>5</v>
      </c>
      <c r="J14609">
        <v>54.49</v>
      </c>
    </row>
    <row r="14610" spans="1:10" x14ac:dyDescent="0.2">
      <c r="A14610" t="s">
        <v>14470</v>
      </c>
      <c r="B14610" t="s">
        <v>37257</v>
      </c>
      <c r="I14610" t="s">
        <v>5</v>
      </c>
      <c r="J14610">
        <v>51.32</v>
      </c>
    </row>
    <row r="14611" spans="1:10" x14ac:dyDescent="0.2">
      <c r="A14611" t="s">
        <v>14471</v>
      </c>
      <c r="B14611" t="s">
        <v>37258</v>
      </c>
      <c r="I14611" t="s">
        <v>5</v>
      </c>
      <c r="J14611">
        <v>65.25</v>
      </c>
    </row>
    <row r="14612" spans="1:10" x14ac:dyDescent="0.2">
      <c r="A14612" t="s">
        <v>14472</v>
      </c>
      <c r="B14612" t="s">
        <v>37258</v>
      </c>
      <c r="I14612" t="s">
        <v>5</v>
      </c>
      <c r="J14612">
        <v>62.08</v>
      </c>
    </row>
    <row r="14613" spans="1:10" x14ac:dyDescent="0.2">
      <c r="A14613" t="s">
        <v>14473</v>
      </c>
      <c r="B14613" t="s">
        <v>37259</v>
      </c>
      <c r="I14613" t="s">
        <v>5</v>
      </c>
      <c r="J14613">
        <v>99.43</v>
      </c>
    </row>
    <row r="14614" spans="1:10" x14ac:dyDescent="0.2">
      <c r="A14614" t="s">
        <v>14474</v>
      </c>
      <c r="B14614" t="s">
        <v>37259</v>
      </c>
      <c r="I14614" t="s">
        <v>5</v>
      </c>
      <c r="J14614">
        <v>96.26</v>
      </c>
    </row>
    <row r="14615" spans="1:10" x14ac:dyDescent="0.2">
      <c r="A14615" t="s">
        <v>14475</v>
      </c>
      <c r="B14615" t="s">
        <v>37260</v>
      </c>
      <c r="I14615" t="s">
        <v>5</v>
      </c>
      <c r="J14615">
        <v>30.06</v>
      </c>
    </row>
    <row r="14616" spans="1:10" x14ac:dyDescent="0.2">
      <c r="A14616" t="s">
        <v>14476</v>
      </c>
      <c r="B14616" t="s">
        <v>37260</v>
      </c>
      <c r="I14616" t="s">
        <v>5</v>
      </c>
      <c r="J14616">
        <v>26.89</v>
      </c>
    </row>
    <row r="14617" spans="1:10" x14ac:dyDescent="0.2">
      <c r="A14617" t="s">
        <v>14477</v>
      </c>
      <c r="B14617" t="s">
        <v>37261</v>
      </c>
      <c r="I14617" t="s">
        <v>5</v>
      </c>
      <c r="J14617">
        <v>32.28</v>
      </c>
    </row>
    <row r="14618" spans="1:10" x14ac:dyDescent="0.2">
      <c r="A14618" t="s">
        <v>14478</v>
      </c>
      <c r="B14618" t="s">
        <v>37261</v>
      </c>
      <c r="I14618" t="s">
        <v>5</v>
      </c>
      <c r="J14618">
        <v>29.11</v>
      </c>
    </row>
    <row r="14619" spans="1:10" x14ac:dyDescent="0.2">
      <c r="A14619" t="s">
        <v>14479</v>
      </c>
      <c r="B14619" t="s">
        <v>37262</v>
      </c>
      <c r="I14619" t="s">
        <v>5</v>
      </c>
      <c r="J14619">
        <v>34.299999999999997</v>
      </c>
    </row>
    <row r="14620" spans="1:10" x14ac:dyDescent="0.2">
      <c r="A14620" t="s">
        <v>14480</v>
      </c>
      <c r="B14620" t="s">
        <v>37262</v>
      </c>
      <c r="I14620" t="s">
        <v>5</v>
      </c>
      <c r="J14620">
        <v>31.13</v>
      </c>
    </row>
    <row r="14621" spans="1:10" x14ac:dyDescent="0.2">
      <c r="A14621" t="s">
        <v>14481</v>
      </c>
      <c r="B14621" t="s">
        <v>37263</v>
      </c>
      <c r="I14621" t="s">
        <v>5</v>
      </c>
      <c r="J14621">
        <v>36.39</v>
      </c>
    </row>
    <row r="14622" spans="1:10" x14ac:dyDescent="0.2">
      <c r="A14622" t="s">
        <v>14482</v>
      </c>
      <c r="B14622" t="s">
        <v>37263</v>
      </c>
      <c r="I14622" t="s">
        <v>5</v>
      </c>
      <c r="J14622">
        <v>33.22</v>
      </c>
    </row>
    <row r="14623" spans="1:10" x14ac:dyDescent="0.2">
      <c r="A14623" t="s">
        <v>14483</v>
      </c>
      <c r="B14623" t="s">
        <v>37264</v>
      </c>
      <c r="I14623" t="s">
        <v>5</v>
      </c>
      <c r="J14623">
        <v>40.4</v>
      </c>
    </row>
    <row r="14624" spans="1:10" x14ac:dyDescent="0.2">
      <c r="A14624" t="s">
        <v>14484</v>
      </c>
      <c r="B14624" t="s">
        <v>37264</v>
      </c>
      <c r="I14624" t="s">
        <v>5</v>
      </c>
      <c r="J14624">
        <v>37.229999999999997</v>
      </c>
    </row>
    <row r="14625" spans="1:10" x14ac:dyDescent="0.2">
      <c r="A14625" t="s">
        <v>14485</v>
      </c>
      <c r="B14625" t="s">
        <v>37265</v>
      </c>
      <c r="I14625" t="s">
        <v>5</v>
      </c>
      <c r="J14625">
        <v>44.69</v>
      </c>
    </row>
    <row r="14626" spans="1:10" x14ac:dyDescent="0.2">
      <c r="A14626" t="s">
        <v>14486</v>
      </c>
      <c r="B14626" t="s">
        <v>37265</v>
      </c>
      <c r="I14626" t="s">
        <v>5</v>
      </c>
      <c r="J14626">
        <v>41.52</v>
      </c>
    </row>
    <row r="14627" spans="1:10" x14ac:dyDescent="0.2">
      <c r="A14627" t="s">
        <v>14487</v>
      </c>
      <c r="B14627" t="s">
        <v>37266</v>
      </c>
      <c r="I14627" t="s">
        <v>5</v>
      </c>
      <c r="J14627">
        <v>31.72</v>
      </c>
    </row>
    <row r="14628" spans="1:10" x14ac:dyDescent="0.2">
      <c r="A14628" t="s">
        <v>14488</v>
      </c>
      <c r="B14628" t="s">
        <v>37266</v>
      </c>
      <c r="I14628" t="s">
        <v>5</v>
      </c>
      <c r="J14628">
        <v>28.55</v>
      </c>
    </row>
    <row r="14629" spans="1:10" x14ac:dyDescent="0.2">
      <c r="A14629" t="s">
        <v>14489</v>
      </c>
      <c r="B14629" t="s">
        <v>37267</v>
      </c>
      <c r="I14629" t="s">
        <v>5</v>
      </c>
      <c r="J14629">
        <v>36.93</v>
      </c>
    </row>
    <row r="14630" spans="1:10" x14ac:dyDescent="0.2">
      <c r="A14630" t="s">
        <v>14490</v>
      </c>
      <c r="B14630" t="s">
        <v>37267</v>
      </c>
      <c r="I14630" t="s">
        <v>5</v>
      </c>
      <c r="J14630">
        <v>33.76</v>
      </c>
    </row>
    <row r="14631" spans="1:10" x14ac:dyDescent="0.2">
      <c r="A14631" t="s">
        <v>14491</v>
      </c>
      <c r="B14631" t="s">
        <v>37268</v>
      </c>
      <c r="I14631" t="s">
        <v>5</v>
      </c>
      <c r="J14631">
        <v>39.31</v>
      </c>
    </row>
    <row r="14632" spans="1:10" x14ac:dyDescent="0.2">
      <c r="A14632" t="s">
        <v>14492</v>
      </c>
      <c r="B14632" t="s">
        <v>37268</v>
      </c>
      <c r="I14632" t="s">
        <v>5</v>
      </c>
      <c r="J14632">
        <v>36.14</v>
      </c>
    </row>
    <row r="14633" spans="1:10" x14ac:dyDescent="0.2">
      <c r="A14633" t="s">
        <v>14493</v>
      </c>
      <c r="B14633" t="s">
        <v>37269</v>
      </c>
      <c r="I14633" t="s">
        <v>5</v>
      </c>
      <c r="J14633">
        <v>43.03</v>
      </c>
    </row>
    <row r="14634" spans="1:10" x14ac:dyDescent="0.2">
      <c r="A14634" t="s">
        <v>14494</v>
      </c>
      <c r="B14634" t="s">
        <v>37269</v>
      </c>
      <c r="I14634" t="s">
        <v>5</v>
      </c>
      <c r="J14634">
        <v>39.86</v>
      </c>
    </row>
    <row r="14635" spans="1:10" x14ac:dyDescent="0.2">
      <c r="A14635" t="s">
        <v>14495</v>
      </c>
      <c r="B14635" t="s">
        <v>37270</v>
      </c>
      <c r="I14635" t="s">
        <v>5</v>
      </c>
      <c r="J14635">
        <v>47.33</v>
      </c>
    </row>
    <row r="14636" spans="1:10" x14ac:dyDescent="0.2">
      <c r="A14636" t="s">
        <v>14496</v>
      </c>
      <c r="B14636" t="s">
        <v>37270</v>
      </c>
      <c r="I14636" t="s">
        <v>5</v>
      </c>
      <c r="J14636">
        <v>44.16</v>
      </c>
    </row>
    <row r="14637" spans="1:10" x14ac:dyDescent="0.2">
      <c r="A14637" t="s">
        <v>14497</v>
      </c>
      <c r="B14637" t="s">
        <v>37271</v>
      </c>
      <c r="I14637" t="s">
        <v>5</v>
      </c>
      <c r="J14637">
        <v>37.89</v>
      </c>
    </row>
    <row r="14638" spans="1:10" x14ac:dyDescent="0.2">
      <c r="A14638" t="s">
        <v>14498</v>
      </c>
      <c r="B14638" t="s">
        <v>37271</v>
      </c>
      <c r="I14638" t="s">
        <v>5</v>
      </c>
      <c r="J14638">
        <v>34.72</v>
      </c>
    </row>
    <row r="14639" spans="1:10" x14ac:dyDescent="0.2">
      <c r="A14639" t="s">
        <v>14499</v>
      </c>
      <c r="B14639" t="s">
        <v>37272</v>
      </c>
      <c r="I14639" t="s">
        <v>5</v>
      </c>
      <c r="J14639">
        <v>40.11</v>
      </c>
    </row>
    <row r="14640" spans="1:10" x14ac:dyDescent="0.2">
      <c r="A14640" t="s">
        <v>14500</v>
      </c>
      <c r="B14640" t="s">
        <v>37272</v>
      </c>
      <c r="I14640" t="s">
        <v>5</v>
      </c>
      <c r="J14640">
        <v>36.94</v>
      </c>
    </row>
    <row r="14641" spans="1:10" x14ac:dyDescent="0.2">
      <c r="A14641" t="s">
        <v>14501</v>
      </c>
      <c r="B14641" t="s">
        <v>37273</v>
      </c>
      <c r="I14641" t="s">
        <v>5</v>
      </c>
      <c r="J14641">
        <v>42.49</v>
      </c>
    </row>
    <row r="14642" spans="1:10" x14ac:dyDescent="0.2">
      <c r="A14642" t="s">
        <v>14502</v>
      </c>
      <c r="B14642" t="s">
        <v>37273</v>
      </c>
      <c r="I14642" t="s">
        <v>5</v>
      </c>
      <c r="J14642">
        <v>39.32</v>
      </c>
    </row>
    <row r="14643" spans="1:10" x14ac:dyDescent="0.2">
      <c r="A14643" t="s">
        <v>14503</v>
      </c>
      <c r="B14643" t="s">
        <v>37274</v>
      </c>
      <c r="I14643" t="s">
        <v>5</v>
      </c>
      <c r="J14643">
        <v>42.4</v>
      </c>
    </row>
    <row r="14644" spans="1:10" x14ac:dyDescent="0.2">
      <c r="A14644" t="s">
        <v>14504</v>
      </c>
      <c r="B14644" t="s">
        <v>37274</v>
      </c>
      <c r="I14644" t="s">
        <v>5</v>
      </c>
      <c r="J14644">
        <v>39.229999999999997</v>
      </c>
    </row>
    <row r="14645" spans="1:10" x14ac:dyDescent="0.2">
      <c r="A14645" t="s">
        <v>14505</v>
      </c>
      <c r="B14645" t="s">
        <v>37275</v>
      </c>
      <c r="I14645" t="s">
        <v>5</v>
      </c>
      <c r="J14645">
        <v>50.24</v>
      </c>
    </row>
    <row r="14646" spans="1:10" x14ac:dyDescent="0.2">
      <c r="A14646" t="s">
        <v>14506</v>
      </c>
      <c r="B14646" t="s">
        <v>37275</v>
      </c>
      <c r="I14646" t="s">
        <v>5</v>
      </c>
      <c r="J14646">
        <v>47.07</v>
      </c>
    </row>
    <row r="14647" spans="1:10" x14ac:dyDescent="0.2">
      <c r="A14647" t="s">
        <v>14507</v>
      </c>
      <c r="B14647" t="s">
        <v>37276</v>
      </c>
      <c r="I14647" t="s">
        <v>5</v>
      </c>
      <c r="J14647">
        <v>30.06</v>
      </c>
    </row>
    <row r="14648" spans="1:10" x14ac:dyDescent="0.2">
      <c r="A14648" t="s">
        <v>14508</v>
      </c>
      <c r="B14648" t="s">
        <v>37276</v>
      </c>
      <c r="I14648" t="s">
        <v>5</v>
      </c>
      <c r="J14648">
        <v>26.89</v>
      </c>
    </row>
    <row r="14649" spans="1:10" x14ac:dyDescent="0.2">
      <c r="A14649" t="s">
        <v>14509</v>
      </c>
      <c r="B14649" t="s">
        <v>37277</v>
      </c>
      <c r="I14649" t="s">
        <v>5</v>
      </c>
      <c r="J14649">
        <v>32.28</v>
      </c>
    </row>
    <row r="14650" spans="1:10" x14ac:dyDescent="0.2">
      <c r="A14650" t="s">
        <v>14510</v>
      </c>
      <c r="B14650" t="s">
        <v>37277</v>
      </c>
      <c r="I14650" t="s">
        <v>5</v>
      </c>
      <c r="J14650">
        <v>29.11</v>
      </c>
    </row>
    <row r="14651" spans="1:10" x14ac:dyDescent="0.2">
      <c r="A14651" t="s">
        <v>14511</v>
      </c>
      <c r="B14651" t="s">
        <v>37278</v>
      </c>
      <c r="I14651" t="s">
        <v>5</v>
      </c>
      <c r="J14651">
        <v>34.299999999999997</v>
      </c>
    </row>
    <row r="14652" spans="1:10" x14ac:dyDescent="0.2">
      <c r="A14652" t="s">
        <v>14512</v>
      </c>
      <c r="B14652" t="s">
        <v>37278</v>
      </c>
      <c r="I14652" t="s">
        <v>5</v>
      </c>
      <c r="J14652">
        <v>31.13</v>
      </c>
    </row>
    <row r="14653" spans="1:10" x14ac:dyDescent="0.2">
      <c r="A14653" t="s">
        <v>14513</v>
      </c>
      <c r="B14653" t="s">
        <v>37279</v>
      </c>
      <c r="I14653" t="s">
        <v>5</v>
      </c>
      <c r="J14653">
        <v>36.39</v>
      </c>
    </row>
    <row r="14654" spans="1:10" x14ac:dyDescent="0.2">
      <c r="A14654" t="s">
        <v>14514</v>
      </c>
      <c r="B14654" t="s">
        <v>37279</v>
      </c>
      <c r="I14654" t="s">
        <v>5</v>
      </c>
      <c r="J14654">
        <v>33.22</v>
      </c>
    </row>
    <row r="14655" spans="1:10" x14ac:dyDescent="0.2">
      <c r="A14655" t="s">
        <v>14515</v>
      </c>
      <c r="B14655" t="s">
        <v>37280</v>
      </c>
      <c r="I14655" t="s">
        <v>5</v>
      </c>
      <c r="J14655">
        <v>40.4</v>
      </c>
    </row>
    <row r="14656" spans="1:10" x14ac:dyDescent="0.2">
      <c r="A14656" t="s">
        <v>14516</v>
      </c>
      <c r="B14656" t="s">
        <v>37280</v>
      </c>
      <c r="I14656" t="s">
        <v>5</v>
      </c>
      <c r="J14656">
        <v>37.229999999999997</v>
      </c>
    </row>
    <row r="14657" spans="1:10" x14ac:dyDescent="0.2">
      <c r="A14657" t="s">
        <v>14517</v>
      </c>
      <c r="B14657" t="s">
        <v>37281</v>
      </c>
      <c r="I14657" t="s">
        <v>5</v>
      </c>
      <c r="J14657">
        <v>44.69</v>
      </c>
    </row>
    <row r="14658" spans="1:10" x14ac:dyDescent="0.2">
      <c r="A14658" t="s">
        <v>14518</v>
      </c>
      <c r="B14658" t="s">
        <v>37281</v>
      </c>
      <c r="I14658" t="s">
        <v>5</v>
      </c>
      <c r="J14658">
        <v>41.52</v>
      </c>
    </row>
    <row r="14659" spans="1:10" x14ac:dyDescent="0.2">
      <c r="A14659" t="s">
        <v>14519</v>
      </c>
      <c r="B14659" t="s">
        <v>37282</v>
      </c>
      <c r="I14659" t="s">
        <v>5</v>
      </c>
      <c r="J14659">
        <v>31.72</v>
      </c>
    </row>
    <row r="14660" spans="1:10" x14ac:dyDescent="0.2">
      <c r="A14660" t="s">
        <v>14520</v>
      </c>
      <c r="B14660" t="s">
        <v>37282</v>
      </c>
      <c r="I14660" t="s">
        <v>5</v>
      </c>
      <c r="J14660">
        <v>28.55</v>
      </c>
    </row>
    <row r="14661" spans="1:10" x14ac:dyDescent="0.2">
      <c r="A14661" t="s">
        <v>14521</v>
      </c>
      <c r="B14661" t="s">
        <v>37283</v>
      </c>
      <c r="I14661" t="s">
        <v>5</v>
      </c>
      <c r="J14661">
        <v>36.93</v>
      </c>
    </row>
    <row r="14662" spans="1:10" x14ac:dyDescent="0.2">
      <c r="A14662" t="s">
        <v>14522</v>
      </c>
      <c r="B14662" t="s">
        <v>37283</v>
      </c>
      <c r="I14662" t="s">
        <v>5</v>
      </c>
      <c r="J14662">
        <v>33.76</v>
      </c>
    </row>
    <row r="14663" spans="1:10" x14ac:dyDescent="0.2">
      <c r="A14663" t="s">
        <v>14523</v>
      </c>
      <c r="B14663" t="s">
        <v>37284</v>
      </c>
      <c r="I14663" t="s">
        <v>5</v>
      </c>
      <c r="J14663">
        <v>39.31</v>
      </c>
    </row>
    <row r="14664" spans="1:10" x14ac:dyDescent="0.2">
      <c r="A14664" t="s">
        <v>14524</v>
      </c>
      <c r="B14664" t="s">
        <v>37284</v>
      </c>
      <c r="I14664" t="s">
        <v>5</v>
      </c>
      <c r="J14664">
        <v>36.14</v>
      </c>
    </row>
    <row r="14665" spans="1:10" x14ac:dyDescent="0.2">
      <c r="A14665" t="s">
        <v>14525</v>
      </c>
      <c r="B14665" t="s">
        <v>37285</v>
      </c>
      <c r="I14665" t="s">
        <v>5</v>
      </c>
      <c r="J14665">
        <v>43.03</v>
      </c>
    </row>
    <row r="14666" spans="1:10" x14ac:dyDescent="0.2">
      <c r="A14666" t="s">
        <v>14526</v>
      </c>
      <c r="B14666" t="s">
        <v>37285</v>
      </c>
      <c r="I14666" t="s">
        <v>5</v>
      </c>
      <c r="J14666">
        <v>39.86</v>
      </c>
    </row>
    <row r="14667" spans="1:10" x14ac:dyDescent="0.2">
      <c r="A14667" t="s">
        <v>14527</v>
      </c>
      <c r="B14667" t="s">
        <v>37286</v>
      </c>
      <c r="I14667" t="s">
        <v>5</v>
      </c>
      <c r="J14667">
        <v>47.33</v>
      </c>
    </row>
    <row r="14668" spans="1:10" x14ac:dyDescent="0.2">
      <c r="A14668" t="s">
        <v>14528</v>
      </c>
      <c r="B14668" t="s">
        <v>37286</v>
      </c>
      <c r="I14668" t="s">
        <v>5</v>
      </c>
      <c r="J14668">
        <v>44.16</v>
      </c>
    </row>
    <row r="14669" spans="1:10" x14ac:dyDescent="0.2">
      <c r="A14669" t="s">
        <v>14529</v>
      </c>
      <c r="B14669" t="s">
        <v>37287</v>
      </c>
      <c r="I14669" t="s">
        <v>5</v>
      </c>
      <c r="J14669">
        <v>37.89</v>
      </c>
    </row>
    <row r="14670" spans="1:10" x14ac:dyDescent="0.2">
      <c r="A14670" t="s">
        <v>14530</v>
      </c>
      <c r="B14670" t="s">
        <v>37287</v>
      </c>
      <c r="I14670" t="s">
        <v>5</v>
      </c>
      <c r="J14670">
        <v>34.72</v>
      </c>
    </row>
    <row r="14671" spans="1:10" x14ac:dyDescent="0.2">
      <c r="A14671" t="s">
        <v>14531</v>
      </c>
      <c r="B14671" t="s">
        <v>37288</v>
      </c>
      <c r="I14671" t="s">
        <v>5</v>
      </c>
      <c r="J14671">
        <v>40.11</v>
      </c>
    </row>
    <row r="14672" spans="1:10" x14ac:dyDescent="0.2">
      <c r="A14672" t="s">
        <v>14532</v>
      </c>
      <c r="B14672" t="s">
        <v>37288</v>
      </c>
      <c r="I14672" t="s">
        <v>5</v>
      </c>
      <c r="J14672">
        <v>36.94</v>
      </c>
    </row>
    <row r="14673" spans="1:10" x14ac:dyDescent="0.2">
      <c r="A14673" t="s">
        <v>14533</v>
      </c>
      <c r="B14673" t="s">
        <v>37289</v>
      </c>
      <c r="I14673" t="s">
        <v>5</v>
      </c>
      <c r="J14673">
        <v>42.49</v>
      </c>
    </row>
    <row r="14674" spans="1:10" x14ac:dyDescent="0.2">
      <c r="A14674" t="s">
        <v>14534</v>
      </c>
      <c r="B14674" t="s">
        <v>37289</v>
      </c>
      <c r="I14674" t="s">
        <v>5</v>
      </c>
      <c r="J14674">
        <v>39.32</v>
      </c>
    </row>
    <row r="14675" spans="1:10" x14ac:dyDescent="0.2">
      <c r="A14675" t="s">
        <v>14535</v>
      </c>
      <c r="B14675" t="s">
        <v>37290</v>
      </c>
      <c r="I14675" t="s">
        <v>5</v>
      </c>
      <c r="J14675">
        <v>42.4</v>
      </c>
    </row>
    <row r="14676" spans="1:10" x14ac:dyDescent="0.2">
      <c r="A14676" t="s">
        <v>14536</v>
      </c>
      <c r="B14676" t="s">
        <v>37290</v>
      </c>
      <c r="I14676" t="s">
        <v>5</v>
      </c>
      <c r="J14676">
        <v>39.229999999999997</v>
      </c>
    </row>
    <row r="14677" spans="1:10" x14ac:dyDescent="0.2">
      <c r="A14677" t="s">
        <v>14537</v>
      </c>
      <c r="B14677" t="s">
        <v>37291</v>
      </c>
      <c r="I14677" t="s">
        <v>5</v>
      </c>
      <c r="J14677">
        <v>50.24</v>
      </c>
    </row>
    <row r="14678" spans="1:10" x14ac:dyDescent="0.2">
      <c r="A14678" t="s">
        <v>14538</v>
      </c>
      <c r="B14678" t="s">
        <v>37291</v>
      </c>
      <c r="I14678" t="s">
        <v>5</v>
      </c>
      <c r="J14678">
        <v>47.07</v>
      </c>
    </row>
    <row r="14679" spans="1:10" x14ac:dyDescent="0.2">
      <c r="A14679" t="s">
        <v>14539</v>
      </c>
      <c r="B14679" t="s">
        <v>37292</v>
      </c>
      <c r="I14679" t="s">
        <v>5</v>
      </c>
      <c r="J14679">
        <v>36.270000000000003</v>
      </c>
    </row>
    <row r="14680" spans="1:10" x14ac:dyDescent="0.2">
      <c r="A14680" t="s">
        <v>14540</v>
      </c>
      <c r="B14680" t="s">
        <v>37292</v>
      </c>
      <c r="I14680" t="s">
        <v>5</v>
      </c>
      <c r="J14680">
        <v>33.1</v>
      </c>
    </row>
    <row r="14681" spans="1:10" x14ac:dyDescent="0.2">
      <c r="A14681" t="s">
        <v>14541</v>
      </c>
      <c r="B14681" t="s">
        <v>37293</v>
      </c>
      <c r="I14681" t="s">
        <v>5</v>
      </c>
      <c r="J14681">
        <v>39.32</v>
      </c>
    </row>
    <row r="14682" spans="1:10" x14ac:dyDescent="0.2">
      <c r="A14682" t="s">
        <v>14542</v>
      </c>
      <c r="B14682" t="s">
        <v>37293</v>
      </c>
      <c r="I14682" t="s">
        <v>5</v>
      </c>
      <c r="J14682">
        <v>36.15</v>
      </c>
    </row>
    <row r="14683" spans="1:10" x14ac:dyDescent="0.2">
      <c r="A14683" t="s">
        <v>14543</v>
      </c>
      <c r="B14683" t="s">
        <v>37294</v>
      </c>
      <c r="I14683" t="s">
        <v>5</v>
      </c>
      <c r="J14683">
        <v>42.22</v>
      </c>
    </row>
    <row r="14684" spans="1:10" x14ac:dyDescent="0.2">
      <c r="A14684" t="s">
        <v>14544</v>
      </c>
      <c r="B14684" t="s">
        <v>37294</v>
      </c>
      <c r="I14684" t="s">
        <v>5</v>
      </c>
      <c r="J14684">
        <v>39.049999999999997</v>
      </c>
    </row>
    <row r="14685" spans="1:10" x14ac:dyDescent="0.2">
      <c r="A14685" t="s">
        <v>14545</v>
      </c>
      <c r="B14685" t="s">
        <v>37295</v>
      </c>
      <c r="I14685" t="s">
        <v>5</v>
      </c>
      <c r="J14685">
        <v>45.39</v>
      </c>
    </row>
    <row r="14686" spans="1:10" x14ac:dyDescent="0.2">
      <c r="A14686" t="s">
        <v>14546</v>
      </c>
      <c r="B14686" t="s">
        <v>37295</v>
      </c>
      <c r="I14686" t="s">
        <v>5</v>
      </c>
      <c r="J14686">
        <v>42.22</v>
      </c>
    </row>
    <row r="14687" spans="1:10" x14ac:dyDescent="0.2">
      <c r="A14687" t="s">
        <v>14547</v>
      </c>
      <c r="B14687" t="s">
        <v>37296</v>
      </c>
      <c r="I14687" t="s">
        <v>5</v>
      </c>
      <c r="J14687">
        <v>55.38</v>
      </c>
    </row>
    <row r="14688" spans="1:10" x14ac:dyDescent="0.2">
      <c r="A14688" t="s">
        <v>14548</v>
      </c>
      <c r="B14688" t="s">
        <v>37296</v>
      </c>
      <c r="I14688" t="s">
        <v>5</v>
      </c>
      <c r="J14688">
        <v>52.21</v>
      </c>
    </row>
    <row r="14689" spans="1:10" x14ac:dyDescent="0.2">
      <c r="A14689" t="s">
        <v>14549</v>
      </c>
      <c r="B14689" t="s">
        <v>37297</v>
      </c>
      <c r="I14689" t="s">
        <v>5</v>
      </c>
      <c r="J14689">
        <v>68.430000000000007</v>
      </c>
    </row>
    <row r="14690" spans="1:10" x14ac:dyDescent="0.2">
      <c r="A14690" t="s">
        <v>14550</v>
      </c>
      <c r="B14690" t="s">
        <v>37297</v>
      </c>
      <c r="I14690" t="s">
        <v>5</v>
      </c>
      <c r="J14690">
        <v>65.260000000000005</v>
      </c>
    </row>
    <row r="14691" spans="1:10" x14ac:dyDescent="0.2">
      <c r="A14691" t="s">
        <v>14551</v>
      </c>
      <c r="B14691" t="s">
        <v>37298</v>
      </c>
      <c r="I14691" t="s">
        <v>5</v>
      </c>
      <c r="J14691">
        <v>44.35</v>
      </c>
    </row>
    <row r="14692" spans="1:10" x14ac:dyDescent="0.2">
      <c r="A14692" t="s">
        <v>14552</v>
      </c>
      <c r="B14692" t="s">
        <v>37298</v>
      </c>
      <c r="I14692" t="s">
        <v>5</v>
      </c>
      <c r="J14692">
        <v>41.18</v>
      </c>
    </row>
    <row r="14693" spans="1:10" x14ac:dyDescent="0.2">
      <c r="A14693" t="s">
        <v>14553</v>
      </c>
      <c r="B14693" t="s">
        <v>37299</v>
      </c>
      <c r="I14693" t="s">
        <v>5</v>
      </c>
      <c r="J14693">
        <v>47.77</v>
      </c>
    </row>
    <row r="14694" spans="1:10" x14ac:dyDescent="0.2">
      <c r="A14694" t="s">
        <v>14554</v>
      </c>
      <c r="B14694" t="s">
        <v>37299</v>
      </c>
      <c r="I14694" t="s">
        <v>5</v>
      </c>
      <c r="J14694">
        <v>44.6</v>
      </c>
    </row>
    <row r="14695" spans="1:10" x14ac:dyDescent="0.2">
      <c r="A14695" t="s">
        <v>14555</v>
      </c>
      <c r="B14695" t="s">
        <v>37300</v>
      </c>
      <c r="I14695" t="s">
        <v>5</v>
      </c>
      <c r="J14695">
        <v>50.94</v>
      </c>
    </row>
    <row r="14696" spans="1:10" x14ac:dyDescent="0.2">
      <c r="A14696" t="s">
        <v>14556</v>
      </c>
      <c r="B14696" t="s">
        <v>37300</v>
      </c>
      <c r="I14696" t="s">
        <v>5</v>
      </c>
      <c r="J14696">
        <v>47.77</v>
      </c>
    </row>
    <row r="14697" spans="1:10" x14ac:dyDescent="0.2">
      <c r="A14697" t="s">
        <v>14557</v>
      </c>
      <c r="B14697" t="s">
        <v>37301</v>
      </c>
      <c r="I14697" t="s">
        <v>5</v>
      </c>
      <c r="J14697">
        <v>56.35</v>
      </c>
    </row>
    <row r="14698" spans="1:10" x14ac:dyDescent="0.2">
      <c r="A14698" t="s">
        <v>14558</v>
      </c>
      <c r="B14698" t="s">
        <v>37301</v>
      </c>
      <c r="I14698" t="s">
        <v>5</v>
      </c>
      <c r="J14698">
        <v>53.18</v>
      </c>
    </row>
    <row r="14699" spans="1:10" x14ac:dyDescent="0.2">
      <c r="A14699" t="s">
        <v>14559</v>
      </c>
      <c r="B14699" t="s">
        <v>37302</v>
      </c>
      <c r="I14699" t="s">
        <v>5</v>
      </c>
      <c r="J14699">
        <v>74.13</v>
      </c>
    </row>
    <row r="14700" spans="1:10" x14ac:dyDescent="0.2">
      <c r="A14700" t="s">
        <v>14560</v>
      </c>
      <c r="B14700" t="s">
        <v>37302</v>
      </c>
      <c r="I14700" t="s">
        <v>5</v>
      </c>
      <c r="J14700">
        <v>70.959999999999994</v>
      </c>
    </row>
    <row r="14701" spans="1:10" x14ac:dyDescent="0.2">
      <c r="A14701" t="s">
        <v>14561</v>
      </c>
      <c r="B14701" t="s">
        <v>37303</v>
      </c>
      <c r="I14701" t="s">
        <v>5</v>
      </c>
      <c r="J14701">
        <v>44.3</v>
      </c>
    </row>
    <row r="14702" spans="1:10" x14ac:dyDescent="0.2">
      <c r="A14702" t="s">
        <v>14562</v>
      </c>
      <c r="B14702" t="s">
        <v>37303</v>
      </c>
      <c r="I14702" t="s">
        <v>5</v>
      </c>
      <c r="J14702">
        <v>41.13</v>
      </c>
    </row>
    <row r="14703" spans="1:10" x14ac:dyDescent="0.2">
      <c r="A14703" t="s">
        <v>14563</v>
      </c>
      <c r="B14703" t="s">
        <v>37304</v>
      </c>
      <c r="I14703" t="s">
        <v>5</v>
      </c>
      <c r="J14703">
        <v>54.12</v>
      </c>
    </row>
    <row r="14704" spans="1:10" x14ac:dyDescent="0.2">
      <c r="A14704" t="s">
        <v>14564</v>
      </c>
      <c r="B14704" t="s">
        <v>37304</v>
      </c>
      <c r="I14704" t="s">
        <v>5</v>
      </c>
      <c r="J14704">
        <v>50.95</v>
      </c>
    </row>
    <row r="14705" spans="1:10" x14ac:dyDescent="0.2">
      <c r="A14705" t="s">
        <v>14565</v>
      </c>
      <c r="B14705" t="s">
        <v>37305</v>
      </c>
      <c r="I14705" t="s">
        <v>5</v>
      </c>
      <c r="J14705">
        <v>61.47</v>
      </c>
    </row>
    <row r="14706" spans="1:10" x14ac:dyDescent="0.2">
      <c r="A14706" t="s">
        <v>14566</v>
      </c>
      <c r="B14706" t="s">
        <v>37305</v>
      </c>
      <c r="I14706" t="s">
        <v>5</v>
      </c>
      <c r="J14706">
        <v>58.3</v>
      </c>
    </row>
    <row r="14707" spans="1:10" x14ac:dyDescent="0.2">
      <c r="A14707" t="s">
        <v>14567</v>
      </c>
      <c r="B14707" t="s">
        <v>37306</v>
      </c>
      <c r="I14707" t="s">
        <v>5</v>
      </c>
      <c r="J14707">
        <v>70.53</v>
      </c>
    </row>
    <row r="14708" spans="1:10" x14ac:dyDescent="0.2">
      <c r="A14708" t="s">
        <v>14568</v>
      </c>
      <c r="B14708" t="s">
        <v>37306</v>
      </c>
      <c r="I14708" t="s">
        <v>5</v>
      </c>
      <c r="J14708">
        <v>67.36</v>
      </c>
    </row>
    <row r="14709" spans="1:10" x14ac:dyDescent="0.2">
      <c r="A14709" t="s">
        <v>14569</v>
      </c>
      <c r="B14709" t="s">
        <v>37307</v>
      </c>
      <c r="I14709" t="s">
        <v>5</v>
      </c>
      <c r="J14709">
        <v>80.349999999999994</v>
      </c>
    </row>
    <row r="14710" spans="1:10" x14ac:dyDescent="0.2">
      <c r="A14710" t="s">
        <v>14570</v>
      </c>
      <c r="B14710" t="s">
        <v>37307</v>
      </c>
      <c r="I14710" t="s">
        <v>5</v>
      </c>
      <c r="J14710">
        <v>77.180000000000007</v>
      </c>
    </row>
    <row r="14711" spans="1:10" x14ac:dyDescent="0.2">
      <c r="A14711" t="s">
        <v>14571</v>
      </c>
      <c r="B14711" t="s">
        <v>37308</v>
      </c>
      <c r="I14711" t="s">
        <v>5</v>
      </c>
      <c r="J14711">
        <v>35</v>
      </c>
    </row>
    <row r="14712" spans="1:10" x14ac:dyDescent="0.2">
      <c r="A14712" t="s">
        <v>14572</v>
      </c>
      <c r="B14712" t="s">
        <v>37308</v>
      </c>
      <c r="I14712" t="s">
        <v>5</v>
      </c>
      <c r="J14712">
        <v>31.83</v>
      </c>
    </row>
    <row r="14713" spans="1:10" x14ac:dyDescent="0.2">
      <c r="A14713" t="s">
        <v>14573</v>
      </c>
      <c r="B14713" t="s">
        <v>37309</v>
      </c>
      <c r="I14713" t="s">
        <v>5</v>
      </c>
      <c r="J14713">
        <v>35.92</v>
      </c>
    </row>
    <row r="14714" spans="1:10" x14ac:dyDescent="0.2">
      <c r="A14714" t="s">
        <v>14574</v>
      </c>
      <c r="B14714" t="s">
        <v>37309</v>
      </c>
      <c r="I14714" t="s">
        <v>5</v>
      </c>
      <c r="J14714">
        <v>32.75</v>
      </c>
    </row>
    <row r="14715" spans="1:10" x14ac:dyDescent="0.2">
      <c r="A14715" t="s">
        <v>14575</v>
      </c>
      <c r="B14715" t="s">
        <v>37310</v>
      </c>
      <c r="I14715" t="s">
        <v>5</v>
      </c>
      <c r="J14715">
        <v>42.78</v>
      </c>
    </row>
    <row r="14716" spans="1:10" x14ac:dyDescent="0.2">
      <c r="A14716" t="s">
        <v>14576</v>
      </c>
      <c r="B14716" t="s">
        <v>37310</v>
      </c>
      <c r="I14716" t="s">
        <v>5</v>
      </c>
      <c r="J14716">
        <v>39.61</v>
      </c>
    </row>
    <row r="14717" spans="1:10" x14ac:dyDescent="0.2">
      <c r="A14717" t="s">
        <v>14577</v>
      </c>
      <c r="B14717" t="s">
        <v>37311</v>
      </c>
      <c r="I14717" t="s">
        <v>5</v>
      </c>
      <c r="J14717">
        <v>45.35</v>
      </c>
    </row>
    <row r="14718" spans="1:10" x14ac:dyDescent="0.2">
      <c r="A14718" t="s">
        <v>14578</v>
      </c>
      <c r="B14718" t="s">
        <v>37311</v>
      </c>
      <c r="I14718" t="s">
        <v>5</v>
      </c>
      <c r="J14718">
        <v>42.18</v>
      </c>
    </row>
    <row r="14719" spans="1:10" x14ac:dyDescent="0.2">
      <c r="A14719" t="s">
        <v>14579</v>
      </c>
      <c r="B14719" t="s">
        <v>37312</v>
      </c>
      <c r="I14719" t="s">
        <v>5</v>
      </c>
      <c r="J14719">
        <v>40.4</v>
      </c>
    </row>
    <row r="14720" spans="1:10" x14ac:dyDescent="0.2">
      <c r="A14720" t="s">
        <v>14580</v>
      </c>
      <c r="B14720" t="s">
        <v>37312</v>
      </c>
      <c r="I14720" t="s">
        <v>5</v>
      </c>
      <c r="J14720">
        <v>37.229999999999997</v>
      </c>
    </row>
    <row r="14721" spans="1:10" x14ac:dyDescent="0.2">
      <c r="A14721" t="s">
        <v>14581</v>
      </c>
      <c r="B14721" t="s">
        <v>37313</v>
      </c>
      <c r="I14721" t="s">
        <v>5</v>
      </c>
      <c r="J14721">
        <v>59.77</v>
      </c>
    </row>
    <row r="14722" spans="1:10" x14ac:dyDescent="0.2">
      <c r="A14722" t="s">
        <v>14582</v>
      </c>
      <c r="B14722" t="s">
        <v>37313</v>
      </c>
      <c r="I14722" t="s">
        <v>5</v>
      </c>
      <c r="J14722">
        <v>56.6</v>
      </c>
    </row>
    <row r="14723" spans="1:10" x14ac:dyDescent="0.2">
      <c r="A14723" t="s">
        <v>14583</v>
      </c>
      <c r="B14723" t="s">
        <v>37314</v>
      </c>
      <c r="I14723" t="s">
        <v>5</v>
      </c>
      <c r="J14723">
        <v>45.66</v>
      </c>
    </row>
    <row r="14724" spans="1:10" x14ac:dyDescent="0.2">
      <c r="A14724" t="s">
        <v>14584</v>
      </c>
      <c r="B14724" t="s">
        <v>37314</v>
      </c>
      <c r="I14724" t="s">
        <v>5</v>
      </c>
      <c r="J14724">
        <v>42.49</v>
      </c>
    </row>
    <row r="14725" spans="1:10" x14ac:dyDescent="0.2">
      <c r="A14725" t="s">
        <v>14585</v>
      </c>
      <c r="B14725" t="s">
        <v>37315</v>
      </c>
      <c r="I14725" t="s">
        <v>5</v>
      </c>
      <c r="J14725">
        <v>41.54</v>
      </c>
    </row>
    <row r="14726" spans="1:10" x14ac:dyDescent="0.2">
      <c r="A14726" t="s">
        <v>14586</v>
      </c>
      <c r="B14726" t="s">
        <v>37315</v>
      </c>
      <c r="I14726" t="s">
        <v>5</v>
      </c>
      <c r="J14726">
        <v>38.369999999999997</v>
      </c>
    </row>
    <row r="14727" spans="1:10" x14ac:dyDescent="0.2">
      <c r="A14727" t="s">
        <v>14587</v>
      </c>
      <c r="B14727" t="s">
        <v>37316</v>
      </c>
      <c r="I14727" t="s">
        <v>5</v>
      </c>
      <c r="J14727">
        <v>57.56</v>
      </c>
    </row>
    <row r="14728" spans="1:10" x14ac:dyDescent="0.2">
      <c r="A14728" t="s">
        <v>14588</v>
      </c>
      <c r="B14728" t="s">
        <v>37316</v>
      </c>
      <c r="I14728" t="s">
        <v>5</v>
      </c>
      <c r="J14728">
        <v>54.39</v>
      </c>
    </row>
    <row r="14729" spans="1:10" x14ac:dyDescent="0.2">
      <c r="A14729" t="s">
        <v>14589</v>
      </c>
      <c r="B14729" t="s">
        <v>37317</v>
      </c>
      <c r="I14729" t="s">
        <v>5</v>
      </c>
      <c r="J14729">
        <v>52.42</v>
      </c>
    </row>
    <row r="14730" spans="1:10" x14ac:dyDescent="0.2">
      <c r="A14730" t="s">
        <v>14590</v>
      </c>
      <c r="B14730" t="s">
        <v>37317</v>
      </c>
      <c r="I14730" t="s">
        <v>5</v>
      </c>
      <c r="J14730">
        <v>49.25</v>
      </c>
    </row>
    <row r="14731" spans="1:10" x14ac:dyDescent="0.2">
      <c r="A14731" t="s">
        <v>14591</v>
      </c>
      <c r="B14731" t="s">
        <v>37318</v>
      </c>
      <c r="I14731" t="s">
        <v>5</v>
      </c>
      <c r="J14731">
        <v>59.15</v>
      </c>
    </row>
    <row r="14732" spans="1:10" x14ac:dyDescent="0.2">
      <c r="A14732" t="s">
        <v>14592</v>
      </c>
      <c r="B14732" t="s">
        <v>37318</v>
      </c>
      <c r="I14732" t="s">
        <v>5</v>
      </c>
      <c r="J14732">
        <v>55.98</v>
      </c>
    </row>
    <row r="14733" spans="1:10" x14ac:dyDescent="0.2">
      <c r="A14733" t="s">
        <v>14593</v>
      </c>
      <c r="B14733" t="s">
        <v>37319</v>
      </c>
      <c r="I14733" t="s">
        <v>5</v>
      </c>
      <c r="J14733">
        <v>42.26</v>
      </c>
    </row>
    <row r="14734" spans="1:10" x14ac:dyDescent="0.2">
      <c r="A14734" t="s">
        <v>14594</v>
      </c>
      <c r="B14734" t="s">
        <v>37319</v>
      </c>
      <c r="I14734" t="s">
        <v>5</v>
      </c>
      <c r="J14734">
        <v>39.090000000000003</v>
      </c>
    </row>
    <row r="14735" spans="1:10" x14ac:dyDescent="0.2">
      <c r="A14735" t="s">
        <v>14595</v>
      </c>
      <c r="B14735" t="s">
        <v>37320</v>
      </c>
      <c r="I14735" t="s">
        <v>5</v>
      </c>
      <c r="J14735">
        <v>46.9</v>
      </c>
    </row>
    <row r="14736" spans="1:10" x14ac:dyDescent="0.2">
      <c r="A14736" t="s">
        <v>14596</v>
      </c>
      <c r="B14736" t="s">
        <v>37320</v>
      </c>
      <c r="I14736" t="s">
        <v>5</v>
      </c>
      <c r="J14736">
        <v>43.73</v>
      </c>
    </row>
    <row r="14737" spans="1:10" x14ac:dyDescent="0.2">
      <c r="A14737" t="s">
        <v>14597</v>
      </c>
      <c r="B14737" t="s">
        <v>37321</v>
      </c>
      <c r="I14737" t="s">
        <v>5</v>
      </c>
      <c r="J14737">
        <v>52.05</v>
      </c>
    </row>
    <row r="14738" spans="1:10" x14ac:dyDescent="0.2">
      <c r="A14738" t="s">
        <v>14598</v>
      </c>
      <c r="B14738" t="s">
        <v>37321</v>
      </c>
      <c r="I14738" t="s">
        <v>5</v>
      </c>
      <c r="J14738">
        <v>48.88</v>
      </c>
    </row>
    <row r="14739" spans="1:10" x14ac:dyDescent="0.2">
      <c r="A14739" t="s">
        <v>14599</v>
      </c>
      <c r="B14739" t="s">
        <v>37322</v>
      </c>
      <c r="I14739" t="s">
        <v>5</v>
      </c>
      <c r="J14739">
        <v>52.26</v>
      </c>
    </row>
    <row r="14740" spans="1:10" x14ac:dyDescent="0.2">
      <c r="A14740" t="s">
        <v>14600</v>
      </c>
      <c r="B14740" t="s">
        <v>37322</v>
      </c>
      <c r="I14740" t="s">
        <v>5</v>
      </c>
      <c r="J14740">
        <v>49.09</v>
      </c>
    </row>
    <row r="14741" spans="1:10" x14ac:dyDescent="0.2">
      <c r="A14741" t="s">
        <v>14601</v>
      </c>
      <c r="B14741" t="s">
        <v>37323</v>
      </c>
      <c r="I14741" t="s">
        <v>5</v>
      </c>
      <c r="J14741">
        <v>63.89</v>
      </c>
    </row>
    <row r="14742" spans="1:10" x14ac:dyDescent="0.2">
      <c r="A14742" t="s">
        <v>14602</v>
      </c>
      <c r="B14742" t="s">
        <v>37323</v>
      </c>
      <c r="I14742" t="s">
        <v>5</v>
      </c>
      <c r="J14742">
        <v>60.72</v>
      </c>
    </row>
    <row r="14743" spans="1:10" x14ac:dyDescent="0.2">
      <c r="A14743" t="s">
        <v>14603</v>
      </c>
      <c r="B14743" t="s">
        <v>37324</v>
      </c>
      <c r="I14743" t="s">
        <v>5</v>
      </c>
      <c r="J14743">
        <v>33.549999999999997</v>
      </c>
    </row>
    <row r="14744" spans="1:10" x14ac:dyDescent="0.2">
      <c r="A14744" t="s">
        <v>14604</v>
      </c>
      <c r="B14744" t="s">
        <v>37324</v>
      </c>
      <c r="I14744" t="s">
        <v>5</v>
      </c>
      <c r="J14744">
        <v>30.38</v>
      </c>
    </row>
    <row r="14745" spans="1:10" x14ac:dyDescent="0.2">
      <c r="A14745" t="s">
        <v>14605</v>
      </c>
      <c r="B14745" t="s">
        <v>37325</v>
      </c>
      <c r="I14745" t="s">
        <v>5</v>
      </c>
      <c r="J14745">
        <v>36.130000000000003</v>
      </c>
    </row>
    <row r="14746" spans="1:10" x14ac:dyDescent="0.2">
      <c r="A14746" t="s">
        <v>14606</v>
      </c>
      <c r="B14746" t="s">
        <v>37325</v>
      </c>
      <c r="I14746" t="s">
        <v>5</v>
      </c>
      <c r="J14746">
        <v>32.96</v>
      </c>
    </row>
    <row r="14747" spans="1:10" x14ac:dyDescent="0.2">
      <c r="A14747" t="s">
        <v>14607</v>
      </c>
      <c r="B14747" t="s">
        <v>37326</v>
      </c>
      <c r="I14747" t="s">
        <v>5</v>
      </c>
      <c r="J14747">
        <v>51.74</v>
      </c>
    </row>
    <row r="14748" spans="1:10" x14ac:dyDescent="0.2">
      <c r="A14748" t="s">
        <v>14608</v>
      </c>
      <c r="B14748" t="s">
        <v>37326</v>
      </c>
      <c r="I14748" t="s">
        <v>5</v>
      </c>
      <c r="J14748">
        <v>48.57</v>
      </c>
    </row>
    <row r="14749" spans="1:10" x14ac:dyDescent="0.2">
      <c r="A14749" t="s">
        <v>14609</v>
      </c>
      <c r="B14749" t="s">
        <v>37327</v>
      </c>
      <c r="I14749" t="s">
        <v>5</v>
      </c>
      <c r="J14749">
        <v>57.56</v>
      </c>
    </row>
    <row r="14750" spans="1:10" x14ac:dyDescent="0.2">
      <c r="A14750" t="s">
        <v>14610</v>
      </c>
      <c r="B14750" t="s">
        <v>37327</v>
      </c>
      <c r="I14750" t="s">
        <v>5</v>
      </c>
      <c r="J14750">
        <v>54.39</v>
      </c>
    </row>
    <row r="14751" spans="1:10" x14ac:dyDescent="0.2">
      <c r="A14751" t="s">
        <v>14611</v>
      </c>
      <c r="B14751" t="s">
        <v>37328</v>
      </c>
      <c r="I14751" t="s">
        <v>5</v>
      </c>
      <c r="J14751">
        <v>59.93</v>
      </c>
    </row>
    <row r="14752" spans="1:10" x14ac:dyDescent="0.2">
      <c r="A14752" t="s">
        <v>14612</v>
      </c>
      <c r="B14752" t="s">
        <v>37328</v>
      </c>
      <c r="I14752" t="s">
        <v>5</v>
      </c>
      <c r="J14752">
        <v>56.76</v>
      </c>
    </row>
    <row r="14753" spans="1:10" x14ac:dyDescent="0.2">
      <c r="A14753" t="s">
        <v>14613</v>
      </c>
      <c r="B14753" t="s">
        <v>37329</v>
      </c>
      <c r="I14753" t="s">
        <v>5</v>
      </c>
      <c r="J14753">
        <v>76.06</v>
      </c>
    </row>
    <row r="14754" spans="1:10" x14ac:dyDescent="0.2">
      <c r="A14754" t="s">
        <v>14614</v>
      </c>
      <c r="B14754" t="s">
        <v>37329</v>
      </c>
      <c r="I14754" t="s">
        <v>5</v>
      </c>
      <c r="J14754">
        <v>72.89</v>
      </c>
    </row>
    <row r="14755" spans="1:10" x14ac:dyDescent="0.2">
      <c r="A14755" t="s">
        <v>14615</v>
      </c>
      <c r="B14755" t="s">
        <v>37330</v>
      </c>
      <c r="I14755" t="s">
        <v>5</v>
      </c>
      <c r="J14755">
        <v>54.12</v>
      </c>
    </row>
    <row r="14756" spans="1:10" x14ac:dyDescent="0.2">
      <c r="A14756" t="s">
        <v>14616</v>
      </c>
      <c r="B14756" t="s">
        <v>37330</v>
      </c>
      <c r="I14756" t="s">
        <v>5</v>
      </c>
      <c r="J14756">
        <v>50.95</v>
      </c>
    </row>
    <row r="14757" spans="1:10" x14ac:dyDescent="0.2">
      <c r="A14757" t="s">
        <v>14617</v>
      </c>
      <c r="B14757" t="s">
        <v>37331</v>
      </c>
      <c r="I14757" t="s">
        <v>5</v>
      </c>
      <c r="J14757">
        <v>51.74</v>
      </c>
    </row>
    <row r="14758" spans="1:10" x14ac:dyDescent="0.2">
      <c r="A14758" t="s">
        <v>14618</v>
      </c>
      <c r="B14758" t="s">
        <v>37331</v>
      </c>
      <c r="I14758" t="s">
        <v>5</v>
      </c>
      <c r="J14758">
        <v>48.57</v>
      </c>
    </row>
    <row r="14759" spans="1:10" x14ac:dyDescent="0.2">
      <c r="A14759" t="s">
        <v>14619</v>
      </c>
      <c r="B14759" t="s">
        <v>37332</v>
      </c>
      <c r="I14759" t="s">
        <v>5</v>
      </c>
      <c r="J14759">
        <v>66.010000000000005</v>
      </c>
    </row>
    <row r="14760" spans="1:10" x14ac:dyDescent="0.2">
      <c r="A14760" t="s">
        <v>14620</v>
      </c>
      <c r="B14760" t="s">
        <v>37332</v>
      </c>
      <c r="I14760" t="s">
        <v>5</v>
      </c>
      <c r="J14760">
        <v>62.84</v>
      </c>
    </row>
    <row r="14761" spans="1:10" x14ac:dyDescent="0.2">
      <c r="A14761" t="s">
        <v>14621</v>
      </c>
      <c r="B14761" t="s">
        <v>37333</v>
      </c>
      <c r="I14761" t="s">
        <v>5</v>
      </c>
      <c r="J14761">
        <v>66.819999999999993</v>
      </c>
    </row>
    <row r="14762" spans="1:10" x14ac:dyDescent="0.2">
      <c r="A14762" t="s">
        <v>14622</v>
      </c>
      <c r="B14762" t="s">
        <v>37333</v>
      </c>
      <c r="I14762" t="s">
        <v>5</v>
      </c>
      <c r="J14762">
        <v>63.65</v>
      </c>
    </row>
    <row r="14763" spans="1:10" x14ac:dyDescent="0.2">
      <c r="A14763" t="s">
        <v>14623</v>
      </c>
      <c r="B14763" t="s">
        <v>37334</v>
      </c>
      <c r="I14763" t="s">
        <v>5</v>
      </c>
      <c r="J14763">
        <v>85.31</v>
      </c>
    </row>
    <row r="14764" spans="1:10" x14ac:dyDescent="0.2">
      <c r="A14764" t="s">
        <v>14624</v>
      </c>
      <c r="B14764" t="s">
        <v>37334</v>
      </c>
      <c r="I14764" t="s">
        <v>5</v>
      </c>
      <c r="J14764">
        <v>82.14</v>
      </c>
    </row>
    <row r="14765" spans="1:10" x14ac:dyDescent="0.2">
      <c r="A14765" t="s">
        <v>14625</v>
      </c>
      <c r="B14765" t="s">
        <v>37335</v>
      </c>
      <c r="I14765" t="s">
        <v>5</v>
      </c>
      <c r="J14765">
        <v>48.4</v>
      </c>
    </row>
    <row r="14766" spans="1:10" x14ac:dyDescent="0.2">
      <c r="A14766" t="s">
        <v>14626</v>
      </c>
      <c r="B14766" t="s">
        <v>37335</v>
      </c>
      <c r="I14766" t="s">
        <v>5</v>
      </c>
      <c r="J14766">
        <v>45.23</v>
      </c>
    </row>
    <row r="14767" spans="1:10" x14ac:dyDescent="0.2">
      <c r="A14767" t="s">
        <v>14627</v>
      </c>
      <c r="B14767" t="s">
        <v>37336</v>
      </c>
      <c r="I14767" t="s">
        <v>5</v>
      </c>
      <c r="J14767">
        <v>59.14</v>
      </c>
    </row>
    <row r="14768" spans="1:10" x14ac:dyDescent="0.2">
      <c r="A14768" t="s">
        <v>14628</v>
      </c>
      <c r="B14768" t="s">
        <v>37336</v>
      </c>
      <c r="I14768" t="s">
        <v>5</v>
      </c>
      <c r="J14768">
        <v>55.97</v>
      </c>
    </row>
    <row r="14769" spans="1:10" x14ac:dyDescent="0.2">
      <c r="A14769" t="s">
        <v>14629</v>
      </c>
      <c r="B14769" t="s">
        <v>37337</v>
      </c>
      <c r="I14769" t="s">
        <v>5</v>
      </c>
      <c r="J14769">
        <v>72.23</v>
      </c>
    </row>
    <row r="14770" spans="1:10" x14ac:dyDescent="0.2">
      <c r="A14770" t="s">
        <v>14630</v>
      </c>
      <c r="B14770" t="s">
        <v>37337</v>
      </c>
      <c r="I14770" t="s">
        <v>5</v>
      </c>
      <c r="J14770">
        <v>69.06</v>
      </c>
    </row>
    <row r="14771" spans="1:10" x14ac:dyDescent="0.2">
      <c r="A14771" t="s">
        <v>14631</v>
      </c>
      <c r="B14771" t="s">
        <v>37338</v>
      </c>
      <c r="I14771" t="s">
        <v>5</v>
      </c>
      <c r="J14771">
        <v>82.97</v>
      </c>
    </row>
    <row r="14772" spans="1:10" x14ac:dyDescent="0.2">
      <c r="A14772" t="s">
        <v>14632</v>
      </c>
      <c r="B14772" t="s">
        <v>37338</v>
      </c>
      <c r="I14772" t="s">
        <v>5</v>
      </c>
      <c r="J14772">
        <v>79.8</v>
      </c>
    </row>
    <row r="14773" spans="1:10" x14ac:dyDescent="0.2">
      <c r="A14773" t="s">
        <v>14633</v>
      </c>
      <c r="B14773" t="s">
        <v>37339</v>
      </c>
      <c r="I14773" t="s">
        <v>5</v>
      </c>
      <c r="J14773">
        <v>95.31</v>
      </c>
    </row>
    <row r="14774" spans="1:10" x14ac:dyDescent="0.2">
      <c r="A14774" t="s">
        <v>14634</v>
      </c>
      <c r="B14774" t="s">
        <v>37339</v>
      </c>
      <c r="I14774" t="s">
        <v>5</v>
      </c>
      <c r="J14774">
        <v>92.14</v>
      </c>
    </row>
    <row r="14775" spans="1:10" x14ac:dyDescent="0.2">
      <c r="A14775" t="s">
        <v>14635</v>
      </c>
      <c r="B14775" t="s">
        <v>37340</v>
      </c>
      <c r="I14775" t="s">
        <v>5</v>
      </c>
      <c r="J14775">
        <v>42.21</v>
      </c>
    </row>
    <row r="14776" spans="1:10" x14ac:dyDescent="0.2">
      <c r="A14776" t="s">
        <v>14636</v>
      </c>
      <c r="B14776" t="s">
        <v>37340</v>
      </c>
      <c r="I14776" t="s">
        <v>5</v>
      </c>
      <c r="J14776">
        <v>39.04</v>
      </c>
    </row>
    <row r="14777" spans="1:10" x14ac:dyDescent="0.2">
      <c r="A14777" t="s">
        <v>14637</v>
      </c>
      <c r="B14777" t="s">
        <v>37341</v>
      </c>
      <c r="I14777" t="s">
        <v>5</v>
      </c>
      <c r="J14777">
        <v>47.12</v>
      </c>
    </row>
    <row r="14778" spans="1:10" x14ac:dyDescent="0.2">
      <c r="A14778" t="s">
        <v>14638</v>
      </c>
      <c r="B14778" t="s">
        <v>37341</v>
      </c>
      <c r="I14778" t="s">
        <v>5</v>
      </c>
      <c r="J14778">
        <v>43.95</v>
      </c>
    </row>
    <row r="14779" spans="1:10" x14ac:dyDescent="0.2">
      <c r="A14779" t="s">
        <v>14639</v>
      </c>
      <c r="B14779" t="s">
        <v>37342</v>
      </c>
      <c r="I14779" t="s">
        <v>5</v>
      </c>
      <c r="J14779">
        <v>51.32</v>
      </c>
    </row>
    <row r="14780" spans="1:10" x14ac:dyDescent="0.2">
      <c r="A14780" t="s">
        <v>14640</v>
      </c>
      <c r="B14780" t="s">
        <v>37342</v>
      </c>
      <c r="I14780" t="s">
        <v>5</v>
      </c>
      <c r="J14780">
        <v>48.15</v>
      </c>
    </row>
    <row r="14781" spans="1:10" x14ac:dyDescent="0.2">
      <c r="A14781" t="s">
        <v>14641</v>
      </c>
      <c r="B14781" t="s">
        <v>37343</v>
      </c>
      <c r="I14781" t="s">
        <v>5</v>
      </c>
      <c r="J14781">
        <v>59.4</v>
      </c>
    </row>
    <row r="14782" spans="1:10" x14ac:dyDescent="0.2">
      <c r="A14782" t="s">
        <v>14642</v>
      </c>
      <c r="B14782" t="s">
        <v>37343</v>
      </c>
      <c r="I14782" t="s">
        <v>5</v>
      </c>
      <c r="J14782">
        <v>56.23</v>
      </c>
    </row>
    <row r="14783" spans="1:10" x14ac:dyDescent="0.2">
      <c r="A14783" t="s">
        <v>14643</v>
      </c>
      <c r="B14783" t="s">
        <v>37344</v>
      </c>
      <c r="I14783" t="s">
        <v>5</v>
      </c>
      <c r="J14783">
        <v>74.86</v>
      </c>
    </row>
    <row r="14784" spans="1:10" x14ac:dyDescent="0.2">
      <c r="A14784" t="s">
        <v>14644</v>
      </c>
      <c r="B14784" t="s">
        <v>37344</v>
      </c>
      <c r="I14784" t="s">
        <v>5</v>
      </c>
      <c r="J14784">
        <v>71.69</v>
      </c>
    </row>
    <row r="14785" spans="1:10" x14ac:dyDescent="0.2">
      <c r="A14785" t="s">
        <v>14645</v>
      </c>
      <c r="B14785" t="s">
        <v>37345</v>
      </c>
      <c r="I14785" t="s">
        <v>5</v>
      </c>
      <c r="J14785">
        <v>92.22</v>
      </c>
    </row>
    <row r="14786" spans="1:10" x14ac:dyDescent="0.2">
      <c r="A14786" t="s">
        <v>14646</v>
      </c>
      <c r="B14786" t="s">
        <v>37345</v>
      </c>
      <c r="I14786" t="s">
        <v>5</v>
      </c>
      <c r="J14786">
        <v>89.05</v>
      </c>
    </row>
    <row r="14787" spans="1:10" x14ac:dyDescent="0.2">
      <c r="A14787" t="s">
        <v>14647</v>
      </c>
      <c r="B14787" t="s">
        <v>37346</v>
      </c>
      <c r="I14787" t="s">
        <v>5</v>
      </c>
      <c r="J14787">
        <v>48.85</v>
      </c>
    </row>
    <row r="14788" spans="1:10" x14ac:dyDescent="0.2">
      <c r="A14788" t="s">
        <v>14648</v>
      </c>
      <c r="B14788" t="s">
        <v>37346</v>
      </c>
      <c r="I14788" t="s">
        <v>5</v>
      </c>
      <c r="J14788">
        <v>45.68</v>
      </c>
    </row>
    <row r="14789" spans="1:10" x14ac:dyDescent="0.2">
      <c r="A14789" t="s">
        <v>14649</v>
      </c>
      <c r="B14789" t="s">
        <v>37347</v>
      </c>
      <c r="I14789" t="s">
        <v>5</v>
      </c>
      <c r="J14789">
        <v>55.97</v>
      </c>
    </row>
    <row r="14790" spans="1:10" x14ac:dyDescent="0.2">
      <c r="A14790" t="s">
        <v>14650</v>
      </c>
      <c r="B14790" t="s">
        <v>37347</v>
      </c>
      <c r="I14790" t="s">
        <v>5</v>
      </c>
      <c r="J14790">
        <v>52.8</v>
      </c>
    </row>
    <row r="14791" spans="1:10" x14ac:dyDescent="0.2">
      <c r="A14791" t="s">
        <v>14651</v>
      </c>
      <c r="B14791" t="s">
        <v>37348</v>
      </c>
      <c r="I14791" t="s">
        <v>5</v>
      </c>
      <c r="J14791">
        <v>64.05</v>
      </c>
    </row>
    <row r="14792" spans="1:10" x14ac:dyDescent="0.2">
      <c r="A14792" t="s">
        <v>14652</v>
      </c>
      <c r="B14792" t="s">
        <v>37348</v>
      </c>
      <c r="I14792" t="s">
        <v>5</v>
      </c>
      <c r="J14792">
        <v>60.88</v>
      </c>
    </row>
    <row r="14793" spans="1:10" x14ac:dyDescent="0.2">
      <c r="A14793" t="s">
        <v>14653</v>
      </c>
      <c r="B14793" t="s">
        <v>37349</v>
      </c>
      <c r="I14793" t="s">
        <v>5</v>
      </c>
      <c r="J14793">
        <v>82.93</v>
      </c>
    </row>
    <row r="14794" spans="1:10" x14ac:dyDescent="0.2">
      <c r="A14794" t="s">
        <v>14654</v>
      </c>
      <c r="B14794" t="s">
        <v>37349</v>
      </c>
      <c r="I14794" t="s">
        <v>5</v>
      </c>
      <c r="J14794">
        <v>79.760000000000005</v>
      </c>
    </row>
    <row r="14795" spans="1:10" x14ac:dyDescent="0.2">
      <c r="A14795" t="s">
        <v>14655</v>
      </c>
      <c r="B14795" t="s">
        <v>37350</v>
      </c>
      <c r="I14795" t="s">
        <v>5</v>
      </c>
      <c r="J14795">
        <v>105.27</v>
      </c>
    </row>
    <row r="14796" spans="1:10" x14ac:dyDescent="0.2">
      <c r="A14796" t="s">
        <v>14656</v>
      </c>
      <c r="B14796" t="s">
        <v>37350</v>
      </c>
      <c r="I14796" t="s">
        <v>5</v>
      </c>
      <c r="J14796">
        <v>102.1</v>
      </c>
    </row>
    <row r="14797" spans="1:10" x14ac:dyDescent="0.2">
      <c r="A14797" t="s">
        <v>14657</v>
      </c>
      <c r="B14797" t="s">
        <v>37351</v>
      </c>
      <c r="I14797" t="s">
        <v>5</v>
      </c>
      <c r="J14797">
        <v>58.4</v>
      </c>
    </row>
    <row r="14798" spans="1:10" x14ac:dyDescent="0.2">
      <c r="A14798" t="s">
        <v>14658</v>
      </c>
      <c r="B14798" t="s">
        <v>37351</v>
      </c>
      <c r="I14798" t="s">
        <v>5</v>
      </c>
      <c r="J14798">
        <v>55.23</v>
      </c>
    </row>
    <row r="14799" spans="1:10" x14ac:dyDescent="0.2">
      <c r="A14799" t="s">
        <v>14659</v>
      </c>
      <c r="B14799" t="s">
        <v>37352</v>
      </c>
      <c r="I14799" t="s">
        <v>5</v>
      </c>
      <c r="J14799">
        <v>62.76</v>
      </c>
    </row>
    <row r="14800" spans="1:10" x14ac:dyDescent="0.2">
      <c r="A14800" t="s">
        <v>14660</v>
      </c>
      <c r="B14800" t="s">
        <v>37352</v>
      </c>
      <c r="I14800" t="s">
        <v>5</v>
      </c>
      <c r="J14800">
        <v>59.59</v>
      </c>
    </row>
    <row r="14801" spans="1:10" x14ac:dyDescent="0.2">
      <c r="A14801" t="s">
        <v>14661</v>
      </c>
      <c r="B14801" t="s">
        <v>37353</v>
      </c>
      <c r="I14801" t="s">
        <v>5</v>
      </c>
      <c r="J14801">
        <v>74.52</v>
      </c>
    </row>
    <row r="14802" spans="1:10" x14ac:dyDescent="0.2">
      <c r="A14802" t="s">
        <v>14662</v>
      </c>
      <c r="B14802" t="s">
        <v>37353</v>
      </c>
      <c r="I14802" t="s">
        <v>5</v>
      </c>
      <c r="J14802">
        <v>71.349999999999994</v>
      </c>
    </row>
    <row r="14803" spans="1:10" x14ac:dyDescent="0.2">
      <c r="A14803" t="s">
        <v>14663</v>
      </c>
      <c r="B14803" t="s">
        <v>37354</v>
      </c>
      <c r="I14803" t="s">
        <v>5</v>
      </c>
      <c r="J14803">
        <v>88.22</v>
      </c>
    </row>
    <row r="14804" spans="1:10" x14ac:dyDescent="0.2">
      <c r="A14804" t="s">
        <v>14664</v>
      </c>
      <c r="B14804" t="s">
        <v>37354</v>
      </c>
      <c r="I14804" t="s">
        <v>5</v>
      </c>
      <c r="J14804">
        <v>85.05</v>
      </c>
    </row>
    <row r="14805" spans="1:10" x14ac:dyDescent="0.2">
      <c r="A14805" t="s">
        <v>14665</v>
      </c>
      <c r="B14805" t="s">
        <v>37355</v>
      </c>
      <c r="I14805" t="s">
        <v>5</v>
      </c>
      <c r="J14805">
        <v>99.43</v>
      </c>
    </row>
    <row r="14806" spans="1:10" x14ac:dyDescent="0.2">
      <c r="A14806" t="s">
        <v>14666</v>
      </c>
      <c r="B14806" t="s">
        <v>37355</v>
      </c>
      <c r="I14806" t="s">
        <v>5</v>
      </c>
      <c r="J14806">
        <v>96.26</v>
      </c>
    </row>
    <row r="14807" spans="1:10" x14ac:dyDescent="0.2">
      <c r="A14807" t="s">
        <v>14667</v>
      </c>
      <c r="B14807" t="s">
        <v>37356</v>
      </c>
      <c r="I14807" t="s">
        <v>5</v>
      </c>
      <c r="J14807">
        <v>41.14</v>
      </c>
    </row>
    <row r="14808" spans="1:10" x14ac:dyDescent="0.2">
      <c r="A14808" t="s">
        <v>14668</v>
      </c>
      <c r="B14808" t="s">
        <v>37356</v>
      </c>
      <c r="I14808" t="s">
        <v>5</v>
      </c>
      <c r="J14808">
        <v>37.97</v>
      </c>
    </row>
    <row r="14809" spans="1:10" x14ac:dyDescent="0.2">
      <c r="A14809" t="s">
        <v>14669</v>
      </c>
      <c r="B14809" t="s">
        <v>37357</v>
      </c>
      <c r="I14809" t="s">
        <v>5</v>
      </c>
      <c r="J14809">
        <v>48.52</v>
      </c>
    </row>
    <row r="14810" spans="1:10" x14ac:dyDescent="0.2">
      <c r="A14810" t="s">
        <v>14670</v>
      </c>
      <c r="B14810" t="s">
        <v>37357</v>
      </c>
      <c r="I14810" t="s">
        <v>5</v>
      </c>
      <c r="J14810">
        <v>45.35</v>
      </c>
    </row>
    <row r="14811" spans="1:10" x14ac:dyDescent="0.2">
      <c r="A14811" t="s">
        <v>14671</v>
      </c>
      <c r="B14811" t="s">
        <v>37358</v>
      </c>
      <c r="I14811" t="s">
        <v>5</v>
      </c>
      <c r="J14811">
        <v>62.15</v>
      </c>
    </row>
    <row r="14812" spans="1:10" x14ac:dyDescent="0.2">
      <c r="A14812" t="s">
        <v>14672</v>
      </c>
      <c r="B14812" t="s">
        <v>37358</v>
      </c>
      <c r="I14812" t="s">
        <v>5</v>
      </c>
      <c r="J14812">
        <v>58.98</v>
      </c>
    </row>
    <row r="14813" spans="1:10" x14ac:dyDescent="0.2">
      <c r="A14813" t="s">
        <v>14673</v>
      </c>
      <c r="B14813" t="s">
        <v>37359</v>
      </c>
      <c r="I14813" t="s">
        <v>5</v>
      </c>
      <c r="J14813">
        <v>72.95</v>
      </c>
    </row>
    <row r="14814" spans="1:10" x14ac:dyDescent="0.2">
      <c r="A14814" t="s">
        <v>14674</v>
      </c>
      <c r="B14814" t="s">
        <v>37359</v>
      </c>
      <c r="I14814" t="s">
        <v>5</v>
      </c>
      <c r="J14814">
        <v>69.78</v>
      </c>
    </row>
    <row r="14815" spans="1:10" x14ac:dyDescent="0.2">
      <c r="A14815" t="s">
        <v>14675</v>
      </c>
      <c r="B14815" t="s">
        <v>37360</v>
      </c>
      <c r="I14815" t="s">
        <v>5</v>
      </c>
      <c r="J14815">
        <v>91.7</v>
      </c>
    </row>
    <row r="14816" spans="1:10" x14ac:dyDescent="0.2">
      <c r="A14816" t="s">
        <v>14676</v>
      </c>
      <c r="B14816" t="s">
        <v>37360</v>
      </c>
      <c r="I14816" t="s">
        <v>5</v>
      </c>
      <c r="J14816">
        <v>88.53</v>
      </c>
    </row>
    <row r="14817" spans="1:10" x14ac:dyDescent="0.2">
      <c r="A14817" t="s">
        <v>14677</v>
      </c>
      <c r="B14817" t="s">
        <v>37361</v>
      </c>
      <c r="I14817" t="s">
        <v>5</v>
      </c>
      <c r="J14817">
        <v>100.97</v>
      </c>
    </row>
    <row r="14818" spans="1:10" x14ac:dyDescent="0.2">
      <c r="A14818" t="s">
        <v>14678</v>
      </c>
      <c r="B14818" t="s">
        <v>37361</v>
      </c>
      <c r="I14818" t="s">
        <v>5</v>
      </c>
      <c r="J14818">
        <v>97.8</v>
      </c>
    </row>
    <row r="14819" spans="1:10" x14ac:dyDescent="0.2">
      <c r="A14819" t="s">
        <v>14679</v>
      </c>
      <c r="B14819" t="s">
        <v>37362</v>
      </c>
      <c r="I14819" t="s">
        <v>5</v>
      </c>
      <c r="J14819">
        <v>57.94</v>
      </c>
    </row>
    <row r="14820" spans="1:10" x14ac:dyDescent="0.2">
      <c r="A14820" t="s">
        <v>14680</v>
      </c>
      <c r="B14820" t="s">
        <v>37362</v>
      </c>
      <c r="I14820" t="s">
        <v>5</v>
      </c>
      <c r="J14820">
        <v>54.77</v>
      </c>
    </row>
    <row r="14821" spans="1:10" x14ac:dyDescent="0.2">
      <c r="A14821" t="s">
        <v>14681</v>
      </c>
      <c r="B14821" t="s">
        <v>37363</v>
      </c>
      <c r="I14821" t="s">
        <v>5</v>
      </c>
      <c r="J14821">
        <v>76.349999999999994</v>
      </c>
    </row>
    <row r="14822" spans="1:10" x14ac:dyDescent="0.2">
      <c r="A14822" t="s">
        <v>14682</v>
      </c>
      <c r="B14822" t="s">
        <v>37363</v>
      </c>
      <c r="I14822" t="s">
        <v>5</v>
      </c>
      <c r="J14822">
        <v>73.180000000000007</v>
      </c>
    </row>
    <row r="14823" spans="1:10" x14ac:dyDescent="0.2">
      <c r="A14823" t="s">
        <v>14683</v>
      </c>
      <c r="B14823" t="s">
        <v>37364</v>
      </c>
      <c r="I14823" t="s">
        <v>5</v>
      </c>
      <c r="J14823">
        <v>83.3</v>
      </c>
    </row>
    <row r="14824" spans="1:10" x14ac:dyDescent="0.2">
      <c r="A14824" t="s">
        <v>14684</v>
      </c>
      <c r="B14824" t="s">
        <v>37364</v>
      </c>
      <c r="I14824" t="s">
        <v>5</v>
      </c>
      <c r="J14824">
        <v>80.13</v>
      </c>
    </row>
    <row r="14825" spans="1:10" x14ac:dyDescent="0.2">
      <c r="A14825" t="s">
        <v>14685</v>
      </c>
      <c r="B14825" t="s">
        <v>37365</v>
      </c>
      <c r="I14825" t="s">
        <v>5</v>
      </c>
      <c r="J14825">
        <v>96.65</v>
      </c>
    </row>
    <row r="14826" spans="1:10" x14ac:dyDescent="0.2">
      <c r="A14826" t="s">
        <v>14686</v>
      </c>
      <c r="B14826" t="s">
        <v>37365</v>
      </c>
      <c r="I14826" t="s">
        <v>5</v>
      </c>
      <c r="J14826">
        <v>93.48</v>
      </c>
    </row>
    <row r="14827" spans="1:10" x14ac:dyDescent="0.2">
      <c r="A14827" t="s">
        <v>14687</v>
      </c>
      <c r="B14827" t="s">
        <v>37366</v>
      </c>
      <c r="I14827" t="s">
        <v>5</v>
      </c>
      <c r="J14827">
        <v>145.52000000000001</v>
      </c>
    </row>
    <row r="14828" spans="1:10" x14ac:dyDescent="0.2">
      <c r="A14828" t="s">
        <v>14688</v>
      </c>
      <c r="B14828" t="s">
        <v>37366</v>
      </c>
      <c r="I14828" t="s">
        <v>5</v>
      </c>
      <c r="J14828">
        <v>142.35</v>
      </c>
    </row>
    <row r="14829" spans="1:10" x14ac:dyDescent="0.2">
      <c r="A14829" t="s">
        <v>14689</v>
      </c>
      <c r="B14829" t="s">
        <v>37367</v>
      </c>
      <c r="I14829" t="s">
        <v>5</v>
      </c>
      <c r="J14829">
        <v>64.41</v>
      </c>
    </row>
    <row r="14830" spans="1:10" x14ac:dyDescent="0.2">
      <c r="A14830" t="s">
        <v>14690</v>
      </c>
      <c r="B14830" t="s">
        <v>37367</v>
      </c>
      <c r="I14830" t="s">
        <v>5</v>
      </c>
      <c r="J14830">
        <v>61.24</v>
      </c>
    </row>
    <row r="14831" spans="1:10" x14ac:dyDescent="0.2">
      <c r="A14831" t="s">
        <v>14691</v>
      </c>
      <c r="B14831" t="s">
        <v>37368</v>
      </c>
      <c r="I14831" t="s">
        <v>5</v>
      </c>
      <c r="J14831">
        <v>71.489999999999995</v>
      </c>
    </row>
    <row r="14832" spans="1:10" x14ac:dyDescent="0.2">
      <c r="A14832" t="s">
        <v>14692</v>
      </c>
      <c r="B14832" t="s">
        <v>37368</v>
      </c>
      <c r="I14832" t="s">
        <v>5</v>
      </c>
      <c r="J14832">
        <v>68.319999999999993</v>
      </c>
    </row>
    <row r="14833" spans="1:10" x14ac:dyDescent="0.2">
      <c r="A14833" t="s">
        <v>14693</v>
      </c>
      <c r="B14833" t="s">
        <v>37369</v>
      </c>
      <c r="I14833" t="s">
        <v>5</v>
      </c>
      <c r="J14833">
        <v>80.77</v>
      </c>
    </row>
    <row r="14834" spans="1:10" x14ac:dyDescent="0.2">
      <c r="A14834" t="s">
        <v>14694</v>
      </c>
      <c r="B14834" t="s">
        <v>37369</v>
      </c>
      <c r="I14834" t="s">
        <v>5</v>
      </c>
      <c r="J14834">
        <v>77.599999999999994</v>
      </c>
    </row>
    <row r="14835" spans="1:10" x14ac:dyDescent="0.2">
      <c r="A14835" t="s">
        <v>14695</v>
      </c>
      <c r="B14835" t="s">
        <v>37370</v>
      </c>
      <c r="I14835" t="s">
        <v>5</v>
      </c>
      <c r="J14835">
        <v>95.77</v>
      </c>
    </row>
    <row r="14836" spans="1:10" x14ac:dyDescent="0.2">
      <c r="A14836" t="s">
        <v>14696</v>
      </c>
      <c r="B14836" t="s">
        <v>37370</v>
      </c>
      <c r="I14836" t="s">
        <v>5</v>
      </c>
      <c r="J14836">
        <v>92.6</v>
      </c>
    </row>
    <row r="14837" spans="1:10" x14ac:dyDescent="0.2">
      <c r="A14837" t="s">
        <v>14697</v>
      </c>
      <c r="B14837" t="s">
        <v>37371</v>
      </c>
      <c r="I14837" t="s">
        <v>5</v>
      </c>
      <c r="J14837">
        <v>126.67</v>
      </c>
    </row>
    <row r="14838" spans="1:10" x14ac:dyDescent="0.2">
      <c r="A14838" t="s">
        <v>14698</v>
      </c>
      <c r="B14838" t="s">
        <v>37371</v>
      </c>
      <c r="I14838" t="s">
        <v>5</v>
      </c>
      <c r="J14838">
        <v>123.5</v>
      </c>
    </row>
    <row r="14839" spans="1:10" x14ac:dyDescent="0.2">
      <c r="A14839" t="s">
        <v>14699</v>
      </c>
      <c r="B14839" t="s">
        <v>37372</v>
      </c>
      <c r="I14839" t="s">
        <v>5</v>
      </c>
      <c r="J14839">
        <v>46.44</v>
      </c>
    </row>
    <row r="14840" spans="1:10" x14ac:dyDescent="0.2">
      <c r="A14840" t="s">
        <v>14700</v>
      </c>
      <c r="B14840" t="s">
        <v>37372</v>
      </c>
      <c r="I14840" t="s">
        <v>5</v>
      </c>
      <c r="J14840">
        <v>43.27</v>
      </c>
    </row>
    <row r="14841" spans="1:10" x14ac:dyDescent="0.2">
      <c r="A14841" t="s">
        <v>14701</v>
      </c>
      <c r="B14841" t="s">
        <v>37373</v>
      </c>
      <c r="I14841" t="s">
        <v>5</v>
      </c>
      <c r="J14841">
        <v>53.6</v>
      </c>
    </row>
    <row r="14842" spans="1:10" x14ac:dyDescent="0.2">
      <c r="A14842" t="s">
        <v>14702</v>
      </c>
      <c r="B14842" t="s">
        <v>37373</v>
      </c>
      <c r="I14842" t="s">
        <v>5</v>
      </c>
      <c r="J14842">
        <v>50.43</v>
      </c>
    </row>
    <row r="14843" spans="1:10" x14ac:dyDescent="0.2">
      <c r="A14843" t="s">
        <v>14703</v>
      </c>
      <c r="B14843" t="s">
        <v>37374</v>
      </c>
      <c r="I14843" t="s">
        <v>5</v>
      </c>
      <c r="J14843">
        <v>74.22</v>
      </c>
    </row>
    <row r="14844" spans="1:10" x14ac:dyDescent="0.2">
      <c r="A14844" t="s">
        <v>14704</v>
      </c>
      <c r="B14844" t="s">
        <v>37374</v>
      </c>
      <c r="I14844" t="s">
        <v>5</v>
      </c>
      <c r="J14844">
        <v>71.05</v>
      </c>
    </row>
    <row r="14845" spans="1:10" x14ac:dyDescent="0.2">
      <c r="A14845" t="s">
        <v>14705</v>
      </c>
      <c r="B14845" t="s">
        <v>37375</v>
      </c>
      <c r="I14845" t="s">
        <v>5</v>
      </c>
      <c r="J14845">
        <v>85.7</v>
      </c>
    </row>
    <row r="14846" spans="1:10" x14ac:dyDescent="0.2">
      <c r="A14846" t="s">
        <v>14706</v>
      </c>
      <c r="B14846" t="s">
        <v>37375</v>
      </c>
      <c r="I14846" t="s">
        <v>5</v>
      </c>
      <c r="J14846">
        <v>82.53</v>
      </c>
    </row>
    <row r="14847" spans="1:10" x14ac:dyDescent="0.2">
      <c r="A14847" t="s">
        <v>14707</v>
      </c>
      <c r="B14847" t="s">
        <v>37376</v>
      </c>
      <c r="I14847" t="s">
        <v>5</v>
      </c>
      <c r="J14847">
        <v>100.21</v>
      </c>
    </row>
    <row r="14848" spans="1:10" x14ac:dyDescent="0.2">
      <c r="A14848" t="s">
        <v>14708</v>
      </c>
      <c r="B14848" t="s">
        <v>37376</v>
      </c>
      <c r="I14848" t="s">
        <v>5</v>
      </c>
      <c r="J14848">
        <v>97.04</v>
      </c>
    </row>
    <row r="14849" spans="1:10" x14ac:dyDescent="0.2">
      <c r="A14849" t="s">
        <v>14709</v>
      </c>
      <c r="B14849" t="s">
        <v>37377</v>
      </c>
      <c r="I14849" t="s">
        <v>5</v>
      </c>
      <c r="J14849">
        <v>161.21</v>
      </c>
    </row>
    <row r="14850" spans="1:10" x14ac:dyDescent="0.2">
      <c r="A14850" t="s">
        <v>14710</v>
      </c>
      <c r="B14850" t="s">
        <v>37377</v>
      </c>
      <c r="I14850" t="s">
        <v>5</v>
      </c>
      <c r="J14850">
        <v>158.04</v>
      </c>
    </row>
    <row r="14851" spans="1:10" x14ac:dyDescent="0.2">
      <c r="A14851" t="s">
        <v>14711</v>
      </c>
      <c r="B14851" t="s">
        <v>37378</v>
      </c>
      <c r="I14851" t="s">
        <v>5</v>
      </c>
      <c r="J14851">
        <v>69.94</v>
      </c>
    </row>
    <row r="14852" spans="1:10" x14ac:dyDescent="0.2">
      <c r="A14852" t="s">
        <v>14712</v>
      </c>
      <c r="B14852" t="s">
        <v>37378</v>
      </c>
      <c r="I14852" t="s">
        <v>5</v>
      </c>
      <c r="J14852">
        <v>66.77</v>
      </c>
    </row>
    <row r="14853" spans="1:10" x14ac:dyDescent="0.2">
      <c r="A14853" t="s">
        <v>14713</v>
      </c>
      <c r="B14853" t="s">
        <v>37379</v>
      </c>
      <c r="I14853" t="s">
        <v>5</v>
      </c>
      <c r="J14853">
        <v>80.900000000000006</v>
      </c>
    </row>
    <row r="14854" spans="1:10" x14ac:dyDescent="0.2">
      <c r="A14854" t="s">
        <v>14714</v>
      </c>
      <c r="B14854" t="s">
        <v>37379</v>
      </c>
      <c r="I14854" t="s">
        <v>5</v>
      </c>
      <c r="J14854">
        <v>77.73</v>
      </c>
    </row>
    <row r="14855" spans="1:10" x14ac:dyDescent="0.2">
      <c r="A14855" t="s">
        <v>14715</v>
      </c>
      <c r="B14855" t="s">
        <v>37380</v>
      </c>
      <c r="I14855" t="s">
        <v>5</v>
      </c>
      <c r="J14855">
        <v>92.91</v>
      </c>
    </row>
    <row r="14856" spans="1:10" x14ac:dyDescent="0.2">
      <c r="A14856" t="s">
        <v>14716</v>
      </c>
      <c r="B14856" t="s">
        <v>37380</v>
      </c>
      <c r="I14856" t="s">
        <v>5</v>
      </c>
      <c r="J14856">
        <v>89.74</v>
      </c>
    </row>
    <row r="14857" spans="1:10" x14ac:dyDescent="0.2">
      <c r="A14857" t="s">
        <v>14717</v>
      </c>
      <c r="B14857" t="s">
        <v>37381</v>
      </c>
      <c r="I14857" t="s">
        <v>5</v>
      </c>
      <c r="J14857">
        <v>108.41</v>
      </c>
    </row>
    <row r="14858" spans="1:10" x14ac:dyDescent="0.2">
      <c r="A14858" t="s">
        <v>14718</v>
      </c>
      <c r="B14858" t="s">
        <v>37381</v>
      </c>
      <c r="I14858" t="s">
        <v>5</v>
      </c>
      <c r="J14858">
        <v>105.24</v>
      </c>
    </row>
    <row r="14859" spans="1:10" x14ac:dyDescent="0.2">
      <c r="A14859" t="s">
        <v>14719</v>
      </c>
      <c r="B14859" t="s">
        <v>37382</v>
      </c>
      <c r="I14859" t="s">
        <v>5</v>
      </c>
      <c r="J14859">
        <v>172.14</v>
      </c>
    </row>
    <row r="14860" spans="1:10" x14ac:dyDescent="0.2">
      <c r="A14860" t="s">
        <v>14720</v>
      </c>
      <c r="B14860" t="s">
        <v>37382</v>
      </c>
      <c r="I14860" t="s">
        <v>5</v>
      </c>
      <c r="J14860">
        <v>168.97</v>
      </c>
    </row>
    <row r="14861" spans="1:10" x14ac:dyDescent="0.2">
      <c r="A14861" t="s">
        <v>14721</v>
      </c>
      <c r="B14861" t="s">
        <v>37383</v>
      </c>
      <c r="I14861" t="s">
        <v>5</v>
      </c>
      <c r="J14861">
        <v>63.23</v>
      </c>
    </row>
    <row r="14862" spans="1:10" x14ac:dyDescent="0.2">
      <c r="A14862" t="s">
        <v>14722</v>
      </c>
      <c r="B14862" t="s">
        <v>37383</v>
      </c>
      <c r="I14862" t="s">
        <v>5</v>
      </c>
      <c r="J14862">
        <v>60.06</v>
      </c>
    </row>
    <row r="14863" spans="1:10" x14ac:dyDescent="0.2">
      <c r="A14863" t="s">
        <v>14723</v>
      </c>
      <c r="B14863" t="s">
        <v>37384</v>
      </c>
      <c r="I14863" t="s">
        <v>5</v>
      </c>
      <c r="J14863">
        <v>87.84</v>
      </c>
    </row>
    <row r="14864" spans="1:10" x14ac:dyDescent="0.2">
      <c r="A14864" t="s">
        <v>14724</v>
      </c>
      <c r="B14864" t="s">
        <v>37384</v>
      </c>
      <c r="I14864" t="s">
        <v>5</v>
      </c>
      <c r="J14864">
        <v>84.67</v>
      </c>
    </row>
    <row r="14865" spans="1:10" x14ac:dyDescent="0.2">
      <c r="A14865" t="s">
        <v>14725</v>
      </c>
      <c r="B14865" t="s">
        <v>37385</v>
      </c>
      <c r="I14865" t="s">
        <v>5</v>
      </c>
      <c r="J14865">
        <v>77.61</v>
      </c>
    </row>
    <row r="14866" spans="1:10" x14ac:dyDescent="0.2">
      <c r="A14866" t="s">
        <v>14726</v>
      </c>
      <c r="B14866" t="s">
        <v>37385</v>
      </c>
      <c r="I14866" t="s">
        <v>5</v>
      </c>
      <c r="J14866">
        <v>74.44</v>
      </c>
    </row>
    <row r="14867" spans="1:10" x14ac:dyDescent="0.2">
      <c r="A14867" t="s">
        <v>14727</v>
      </c>
      <c r="B14867" t="s">
        <v>37386</v>
      </c>
      <c r="I14867" t="s">
        <v>5</v>
      </c>
      <c r="J14867">
        <v>117.36</v>
      </c>
    </row>
    <row r="14868" spans="1:10" x14ac:dyDescent="0.2">
      <c r="A14868" t="s">
        <v>14728</v>
      </c>
      <c r="B14868" t="s">
        <v>37386</v>
      </c>
      <c r="I14868" t="s">
        <v>5</v>
      </c>
      <c r="J14868">
        <v>114.19</v>
      </c>
    </row>
    <row r="14869" spans="1:10" x14ac:dyDescent="0.2">
      <c r="A14869" t="s">
        <v>14729</v>
      </c>
      <c r="B14869" t="s">
        <v>37387</v>
      </c>
      <c r="I14869" t="s">
        <v>5</v>
      </c>
      <c r="J14869">
        <v>183.09</v>
      </c>
    </row>
    <row r="14870" spans="1:10" x14ac:dyDescent="0.2">
      <c r="A14870" t="s">
        <v>14730</v>
      </c>
      <c r="B14870" t="s">
        <v>37387</v>
      </c>
      <c r="I14870" t="s">
        <v>5</v>
      </c>
      <c r="J14870">
        <v>179.92</v>
      </c>
    </row>
    <row r="14871" spans="1:10" x14ac:dyDescent="0.2">
      <c r="A14871" t="s">
        <v>14731</v>
      </c>
      <c r="B14871" t="s">
        <v>37388</v>
      </c>
      <c r="I14871" t="s">
        <v>5</v>
      </c>
      <c r="J14871">
        <v>68.12</v>
      </c>
    </row>
    <row r="14872" spans="1:10" x14ac:dyDescent="0.2">
      <c r="A14872" t="s">
        <v>14732</v>
      </c>
      <c r="B14872" t="s">
        <v>37388</v>
      </c>
      <c r="I14872" t="s">
        <v>5</v>
      </c>
      <c r="J14872">
        <v>64.95</v>
      </c>
    </row>
    <row r="14873" spans="1:10" x14ac:dyDescent="0.2">
      <c r="A14873" t="s">
        <v>14733</v>
      </c>
      <c r="B14873" t="s">
        <v>37389</v>
      </c>
      <c r="I14873" t="s">
        <v>5</v>
      </c>
      <c r="J14873">
        <v>64.930000000000007</v>
      </c>
    </row>
    <row r="14874" spans="1:10" x14ac:dyDescent="0.2">
      <c r="A14874" t="s">
        <v>14734</v>
      </c>
      <c r="B14874" t="s">
        <v>37389</v>
      </c>
      <c r="I14874" t="s">
        <v>5</v>
      </c>
      <c r="J14874">
        <v>61.76</v>
      </c>
    </row>
    <row r="14875" spans="1:10" x14ac:dyDescent="0.2">
      <c r="A14875" t="s">
        <v>14735</v>
      </c>
      <c r="B14875" t="s">
        <v>37390</v>
      </c>
      <c r="I14875" t="s">
        <v>5</v>
      </c>
      <c r="J14875">
        <v>85.84</v>
      </c>
    </row>
    <row r="14876" spans="1:10" x14ac:dyDescent="0.2">
      <c r="A14876" t="s">
        <v>14736</v>
      </c>
      <c r="B14876" t="s">
        <v>37390</v>
      </c>
      <c r="I14876" t="s">
        <v>5</v>
      </c>
      <c r="J14876">
        <v>82.67</v>
      </c>
    </row>
    <row r="14877" spans="1:10" x14ac:dyDescent="0.2">
      <c r="A14877" t="s">
        <v>14737</v>
      </c>
      <c r="B14877" t="s">
        <v>37391</v>
      </c>
      <c r="I14877" t="s">
        <v>5</v>
      </c>
      <c r="J14877">
        <v>96.15</v>
      </c>
    </row>
    <row r="14878" spans="1:10" x14ac:dyDescent="0.2">
      <c r="A14878" t="s">
        <v>14738</v>
      </c>
      <c r="B14878" t="s">
        <v>37391</v>
      </c>
      <c r="I14878" t="s">
        <v>5</v>
      </c>
      <c r="J14878">
        <v>92.98</v>
      </c>
    </row>
    <row r="14879" spans="1:10" x14ac:dyDescent="0.2">
      <c r="A14879" t="s">
        <v>14739</v>
      </c>
      <c r="B14879" t="s">
        <v>37392</v>
      </c>
      <c r="I14879" t="s">
        <v>5</v>
      </c>
      <c r="J14879">
        <v>123.1</v>
      </c>
    </row>
    <row r="14880" spans="1:10" x14ac:dyDescent="0.2">
      <c r="A14880" t="s">
        <v>14740</v>
      </c>
      <c r="B14880" t="s">
        <v>37392</v>
      </c>
      <c r="I14880" t="s">
        <v>5</v>
      </c>
      <c r="J14880">
        <v>119.93</v>
      </c>
    </row>
    <row r="14881" spans="1:10" x14ac:dyDescent="0.2">
      <c r="A14881" t="s">
        <v>14741</v>
      </c>
      <c r="B14881" t="s">
        <v>37393</v>
      </c>
      <c r="I14881" t="s">
        <v>5</v>
      </c>
      <c r="J14881">
        <v>171.66</v>
      </c>
    </row>
    <row r="14882" spans="1:10" x14ac:dyDescent="0.2">
      <c r="A14882" t="s">
        <v>14742</v>
      </c>
      <c r="B14882" t="s">
        <v>37393</v>
      </c>
      <c r="I14882" t="s">
        <v>5</v>
      </c>
      <c r="J14882">
        <v>168.49</v>
      </c>
    </row>
    <row r="14883" spans="1:10" x14ac:dyDescent="0.2">
      <c r="A14883" t="s">
        <v>14743</v>
      </c>
      <c r="B14883" t="s">
        <v>37394</v>
      </c>
      <c r="I14883" t="s">
        <v>5</v>
      </c>
      <c r="J14883">
        <v>74.13</v>
      </c>
    </row>
    <row r="14884" spans="1:10" x14ac:dyDescent="0.2">
      <c r="A14884" t="s">
        <v>14744</v>
      </c>
      <c r="B14884" t="s">
        <v>37394</v>
      </c>
      <c r="I14884" t="s">
        <v>5</v>
      </c>
      <c r="J14884">
        <v>70.959999999999994</v>
      </c>
    </row>
    <row r="14885" spans="1:10" x14ac:dyDescent="0.2">
      <c r="A14885" t="s">
        <v>14745</v>
      </c>
      <c r="B14885" t="s">
        <v>37395</v>
      </c>
      <c r="I14885" t="s">
        <v>5</v>
      </c>
      <c r="J14885">
        <v>92.71</v>
      </c>
    </row>
    <row r="14886" spans="1:10" x14ac:dyDescent="0.2">
      <c r="A14886" t="s">
        <v>14746</v>
      </c>
      <c r="B14886" t="s">
        <v>37395</v>
      </c>
      <c r="I14886" t="s">
        <v>5</v>
      </c>
      <c r="J14886">
        <v>89.54</v>
      </c>
    </row>
    <row r="14887" spans="1:10" x14ac:dyDescent="0.2">
      <c r="A14887" t="s">
        <v>14747</v>
      </c>
      <c r="B14887" t="s">
        <v>37396</v>
      </c>
      <c r="I14887" t="s">
        <v>5</v>
      </c>
      <c r="J14887">
        <v>74.540000000000006</v>
      </c>
    </row>
    <row r="14888" spans="1:10" x14ac:dyDescent="0.2">
      <c r="A14888" t="s">
        <v>14748</v>
      </c>
      <c r="B14888" t="s">
        <v>37396</v>
      </c>
      <c r="I14888" t="s">
        <v>5</v>
      </c>
      <c r="J14888">
        <v>71.37</v>
      </c>
    </row>
    <row r="14889" spans="1:10" x14ac:dyDescent="0.2">
      <c r="A14889" t="s">
        <v>14749</v>
      </c>
      <c r="B14889" t="s">
        <v>37397</v>
      </c>
      <c r="I14889" t="s">
        <v>5</v>
      </c>
      <c r="J14889">
        <v>116.88</v>
      </c>
    </row>
    <row r="14890" spans="1:10" x14ac:dyDescent="0.2">
      <c r="A14890" t="s">
        <v>14750</v>
      </c>
      <c r="B14890" t="s">
        <v>37397</v>
      </c>
      <c r="I14890" t="s">
        <v>5</v>
      </c>
      <c r="J14890">
        <v>113.71</v>
      </c>
    </row>
    <row r="14891" spans="1:10" x14ac:dyDescent="0.2">
      <c r="A14891" t="s">
        <v>14751</v>
      </c>
      <c r="B14891" t="s">
        <v>37398</v>
      </c>
      <c r="I14891" t="s">
        <v>5</v>
      </c>
      <c r="J14891">
        <v>179.75</v>
      </c>
    </row>
    <row r="14892" spans="1:10" x14ac:dyDescent="0.2">
      <c r="A14892" t="s">
        <v>14752</v>
      </c>
      <c r="B14892" t="s">
        <v>37398</v>
      </c>
      <c r="I14892" t="s">
        <v>5</v>
      </c>
      <c r="J14892">
        <v>176.58</v>
      </c>
    </row>
    <row r="14893" spans="1:10" x14ac:dyDescent="0.2">
      <c r="A14893" t="s">
        <v>14753</v>
      </c>
      <c r="B14893" t="s">
        <v>37399</v>
      </c>
      <c r="I14893" t="s">
        <v>5</v>
      </c>
      <c r="J14893">
        <v>87.26</v>
      </c>
    </row>
    <row r="14894" spans="1:10" x14ac:dyDescent="0.2">
      <c r="A14894" t="s">
        <v>14754</v>
      </c>
      <c r="B14894" t="s">
        <v>37399</v>
      </c>
      <c r="I14894" t="s">
        <v>5</v>
      </c>
      <c r="J14894">
        <v>84.1</v>
      </c>
    </row>
    <row r="14895" spans="1:10" x14ac:dyDescent="0.2">
      <c r="A14895" t="s">
        <v>14755</v>
      </c>
      <c r="B14895" t="s">
        <v>37400</v>
      </c>
      <c r="I14895" t="s">
        <v>5</v>
      </c>
      <c r="J14895">
        <v>99.32</v>
      </c>
    </row>
    <row r="14896" spans="1:10" x14ac:dyDescent="0.2">
      <c r="A14896" t="s">
        <v>14756</v>
      </c>
      <c r="B14896" t="s">
        <v>37400</v>
      </c>
      <c r="I14896" t="s">
        <v>5</v>
      </c>
      <c r="J14896">
        <v>96.15</v>
      </c>
    </row>
    <row r="14897" spans="1:10" x14ac:dyDescent="0.2">
      <c r="A14897" t="s">
        <v>14757</v>
      </c>
      <c r="B14897" t="s">
        <v>37401</v>
      </c>
      <c r="I14897" t="s">
        <v>5</v>
      </c>
      <c r="J14897">
        <v>109.63</v>
      </c>
    </row>
    <row r="14898" spans="1:10" x14ac:dyDescent="0.2">
      <c r="A14898" t="s">
        <v>14758</v>
      </c>
      <c r="B14898" t="s">
        <v>37401</v>
      </c>
      <c r="I14898" t="s">
        <v>5</v>
      </c>
      <c r="J14898">
        <v>106.46</v>
      </c>
    </row>
    <row r="14899" spans="1:10" x14ac:dyDescent="0.2">
      <c r="A14899" t="s">
        <v>14759</v>
      </c>
      <c r="B14899" t="s">
        <v>37402</v>
      </c>
      <c r="I14899" t="s">
        <v>5</v>
      </c>
      <c r="J14899">
        <v>123.01</v>
      </c>
    </row>
    <row r="14900" spans="1:10" x14ac:dyDescent="0.2">
      <c r="A14900" t="s">
        <v>14760</v>
      </c>
      <c r="B14900" t="s">
        <v>37402</v>
      </c>
      <c r="I14900" t="s">
        <v>5</v>
      </c>
      <c r="J14900">
        <v>119.84</v>
      </c>
    </row>
    <row r="14901" spans="1:10" x14ac:dyDescent="0.2">
      <c r="A14901" t="s">
        <v>14761</v>
      </c>
      <c r="B14901" t="s">
        <v>37403</v>
      </c>
      <c r="I14901" t="s">
        <v>5</v>
      </c>
      <c r="J14901">
        <v>187.87</v>
      </c>
    </row>
    <row r="14902" spans="1:10" x14ac:dyDescent="0.2">
      <c r="A14902" t="s">
        <v>14762</v>
      </c>
      <c r="B14902" t="s">
        <v>37403</v>
      </c>
      <c r="I14902" t="s">
        <v>5</v>
      </c>
      <c r="J14902">
        <v>184.7</v>
      </c>
    </row>
    <row r="14903" spans="1:10" x14ac:dyDescent="0.2">
      <c r="A14903" t="s">
        <v>14763</v>
      </c>
      <c r="B14903" t="s">
        <v>37404</v>
      </c>
      <c r="I14903" t="s">
        <v>5</v>
      </c>
      <c r="J14903">
        <v>42.21</v>
      </c>
    </row>
    <row r="14904" spans="1:10" x14ac:dyDescent="0.2">
      <c r="A14904" t="s">
        <v>14764</v>
      </c>
      <c r="B14904" t="s">
        <v>37404</v>
      </c>
      <c r="I14904" t="s">
        <v>5</v>
      </c>
      <c r="J14904">
        <v>39.04</v>
      </c>
    </row>
    <row r="14905" spans="1:10" x14ac:dyDescent="0.2">
      <c r="A14905" t="s">
        <v>14765</v>
      </c>
      <c r="B14905" t="s">
        <v>37405</v>
      </c>
      <c r="I14905" t="s">
        <v>5</v>
      </c>
      <c r="J14905">
        <v>33.04</v>
      </c>
    </row>
    <row r="14906" spans="1:10" x14ac:dyDescent="0.2">
      <c r="A14906" t="s">
        <v>14766</v>
      </c>
      <c r="B14906" t="s">
        <v>37405</v>
      </c>
      <c r="I14906" t="s">
        <v>5</v>
      </c>
      <c r="J14906">
        <v>29.87</v>
      </c>
    </row>
    <row r="14907" spans="1:10" x14ac:dyDescent="0.2">
      <c r="A14907" t="s">
        <v>14767</v>
      </c>
      <c r="B14907" t="s">
        <v>37406</v>
      </c>
      <c r="I14907" t="s">
        <v>5</v>
      </c>
      <c r="J14907">
        <v>39.53</v>
      </c>
    </row>
    <row r="14908" spans="1:10" x14ac:dyDescent="0.2">
      <c r="A14908" t="s">
        <v>14768</v>
      </c>
      <c r="B14908" t="s">
        <v>37406</v>
      </c>
      <c r="I14908" t="s">
        <v>5</v>
      </c>
      <c r="J14908">
        <v>36.36</v>
      </c>
    </row>
    <row r="14909" spans="1:10" x14ac:dyDescent="0.2">
      <c r="A14909" t="s">
        <v>14769</v>
      </c>
      <c r="B14909" t="s">
        <v>37407</v>
      </c>
      <c r="I14909" t="s">
        <v>5</v>
      </c>
      <c r="J14909">
        <v>45.35</v>
      </c>
    </row>
    <row r="14910" spans="1:10" x14ac:dyDescent="0.2">
      <c r="A14910" t="s">
        <v>14770</v>
      </c>
      <c r="B14910" t="s">
        <v>37407</v>
      </c>
      <c r="I14910" t="s">
        <v>5</v>
      </c>
      <c r="J14910">
        <v>42.18</v>
      </c>
    </row>
    <row r="14911" spans="1:10" x14ac:dyDescent="0.2">
      <c r="A14911" t="s">
        <v>14771</v>
      </c>
      <c r="B14911" t="s">
        <v>37408</v>
      </c>
      <c r="I14911" t="s">
        <v>5</v>
      </c>
      <c r="J14911">
        <v>59.93</v>
      </c>
    </row>
    <row r="14912" spans="1:10" x14ac:dyDescent="0.2">
      <c r="A14912" t="s">
        <v>14772</v>
      </c>
      <c r="B14912" t="s">
        <v>37408</v>
      </c>
      <c r="I14912" t="s">
        <v>5</v>
      </c>
      <c r="J14912">
        <v>56.76</v>
      </c>
    </row>
    <row r="14913" spans="1:10" x14ac:dyDescent="0.2">
      <c r="A14913" t="s">
        <v>14773</v>
      </c>
      <c r="B14913" t="s">
        <v>37409</v>
      </c>
      <c r="I14913" t="s">
        <v>5</v>
      </c>
      <c r="J14913">
        <v>92.22</v>
      </c>
    </row>
    <row r="14914" spans="1:10" x14ac:dyDescent="0.2">
      <c r="A14914" t="s">
        <v>14774</v>
      </c>
      <c r="B14914" t="s">
        <v>37409</v>
      </c>
      <c r="I14914" t="s">
        <v>5</v>
      </c>
      <c r="J14914">
        <v>89.05</v>
      </c>
    </row>
    <row r="14915" spans="1:10" x14ac:dyDescent="0.2">
      <c r="A14915" t="s">
        <v>14775</v>
      </c>
      <c r="B14915" t="s">
        <v>37410</v>
      </c>
      <c r="I14915" t="s">
        <v>5</v>
      </c>
      <c r="J14915">
        <v>35.89</v>
      </c>
    </row>
    <row r="14916" spans="1:10" x14ac:dyDescent="0.2">
      <c r="A14916" t="s">
        <v>14776</v>
      </c>
      <c r="B14916" t="s">
        <v>37410</v>
      </c>
      <c r="I14916" t="s">
        <v>5</v>
      </c>
      <c r="J14916">
        <v>32.72</v>
      </c>
    </row>
    <row r="14917" spans="1:10" x14ac:dyDescent="0.2">
      <c r="A14917" t="s">
        <v>14777</v>
      </c>
      <c r="B14917" t="s">
        <v>37411</v>
      </c>
      <c r="I14917" t="s">
        <v>5</v>
      </c>
      <c r="J14917">
        <v>42.98</v>
      </c>
    </row>
    <row r="14918" spans="1:10" x14ac:dyDescent="0.2">
      <c r="A14918" t="s">
        <v>14778</v>
      </c>
      <c r="B14918" t="s">
        <v>37411</v>
      </c>
      <c r="I14918" t="s">
        <v>5</v>
      </c>
      <c r="J14918">
        <v>39.81</v>
      </c>
    </row>
    <row r="14919" spans="1:10" x14ac:dyDescent="0.2">
      <c r="A14919" t="s">
        <v>14779</v>
      </c>
      <c r="B14919" t="s">
        <v>37412</v>
      </c>
      <c r="I14919" t="s">
        <v>5</v>
      </c>
      <c r="J14919">
        <v>49.27</v>
      </c>
    </row>
    <row r="14920" spans="1:10" x14ac:dyDescent="0.2">
      <c r="A14920" t="s">
        <v>14780</v>
      </c>
      <c r="B14920" t="s">
        <v>37412</v>
      </c>
      <c r="I14920" t="s">
        <v>5</v>
      </c>
      <c r="J14920">
        <v>46.1</v>
      </c>
    </row>
    <row r="14921" spans="1:10" x14ac:dyDescent="0.2">
      <c r="A14921" t="s">
        <v>14781</v>
      </c>
      <c r="B14921" t="s">
        <v>37413</v>
      </c>
      <c r="I14921" t="s">
        <v>5</v>
      </c>
      <c r="J14921">
        <v>66.05</v>
      </c>
    </row>
    <row r="14922" spans="1:10" x14ac:dyDescent="0.2">
      <c r="A14922" t="s">
        <v>14782</v>
      </c>
      <c r="B14922" t="s">
        <v>37413</v>
      </c>
      <c r="I14922" t="s">
        <v>5</v>
      </c>
      <c r="J14922">
        <v>62.88</v>
      </c>
    </row>
    <row r="14923" spans="1:10" x14ac:dyDescent="0.2">
      <c r="A14923" t="s">
        <v>14783</v>
      </c>
      <c r="B14923" t="s">
        <v>37414</v>
      </c>
      <c r="I14923" t="s">
        <v>5</v>
      </c>
      <c r="J14923">
        <v>95.66</v>
      </c>
    </row>
    <row r="14924" spans="1:10" x14ac:dyDescent="0.2">
      <c r="A14924" t="s">
        <v>14784</v>
      </c>
      <c r="B14924" t="s">
        <v>37414</v>
      </c>
      <c r="I14924" t="s">
        <v>5</v>
      </c>
      <c r="J14924">
        <v>92.49</v>
      </c>
    </row>
    <row r="14925" spans="1:10" x14ac:dyDescent="0.2">
      <c r="A14925" t="s">
        <v>14785</v>
      </c>
      <c r="B14925" t="s">
        <v>37415</v>
      </c>
      <c r="I14925" t="s">
        <v>5</v>
      </c>
      <c r="J14925">
        <v>39.409999999999997</v>
      </c>
    </row>
    <row r="14926" spans="1:10" x14ac:dyDescent="0.2">
      <c r="A14926" t="s">
        <v>14786</v>
      </c>
      <c r="B14926" t="s">
        <v>37415</v>
      </c>
      <c r="I14926" t="s">
        <v>5</v>
      </c>
      <c r="J14926">
        <v>36.24</v>
      </c>
    </row>
    <row r="14927" spans="1:10" x14ac:dyDescent="0.2">
      <c r="A14927" t="s">
        <v>14787</v>
      </c>
      <c r="B14927" t="s">
        <v>37416</v>
      </c>
      <c r="I14927" t="s">
        <v>5</v>
      </c>
      <c r="J14927">
        <v>46.41</v>
      </c>
    </row>
    <row r="14928" spans="1:10" x14ac:dyDescent="0.2">
      <c r="A14928" t="s">
        <v>14788</v>
      </c>
      <c r="B14928" t="s">
        <v>37416</v>
      </c>
      <c r="I14928" t="s">
        <v>5</v>
      </c>
      <c r="J14928">
        <v>43.24</v>
      </c>
    </row>
    <row r="14929" spans="1:10" x14ac:dyDescent="0.2">
      <c r="A14929" t="s">
        <v>14789</v>
      </c>
      <c r="B14929" t="s">
        <v>37417</v>
      </c>
      <c r="I14929" t="s">
        <v>5</v>
      </c>
      <c r="J14929">
        <v>53.21</v>
      </c>
    </row>
    <row r="14930" spans="1:10" x14ac:dyDescent="0.2">
      <c r="A14930" t="s">
        <v>14790</v>
      </c>
      <c r="B14930" t="s">
        <v>37417</v>
      </c>
      <c r="I14930" t="s">
        <v>5</v>
      </c>
      <c r="J14930">
        <v>50.04</v>
      </c>
    </row>
    <row r="14931" spans="1:10" x14ac:dyDescent="0.2">
      <c r="A14931" t="s">
        <v>14791</v>
      </c>
      <c r="B14931" t="s">
        <v>37418</v>
      </c>
      <c r="I14931" t="s">
        <v>5</v>
      </c>
      <c r="J14931">
        <v>70.59</v>
      </c>
    </row>
    <row r="14932" spans="1:10" x14ac:dyDescent="0.2">
      <c r="A14932" t="s">
        <v>14792</v>
      </c>
      <c r="B14932" t="s">
        <v>37418</v>
      </c>
      <c r="I14932" t="s">
        <v>5</v>
      </c>
      <c r="J14932">
        <v>67.42</v>
      </c>
    </row>
    <row r="14933" spans="1:10" x14ac:dyDescent="0.2">
      <c r="A14933" t="s">
        <v>14793</v>
      </c>
      <c r="B14933" t="s">
        <v>37419</v>
      </c>
      <c r="I14933" t="s">
        <v>5</v>
      </c>
      <c r="J14933">
        <v>99.43</v>
      </c>
    </row>
    <row r="14934" spans="1:10" x14ac:dyDescent="0.2">
      <c r="A14934" t="s">
        <v>14794</v>
      </c>
      <c r="B14934" t="s">
        <v>37419</v>
      </c>
      <c r="I14934" t="s">
        <v>5</v>
      </c>
      <c r="J14934">
        <v>96.26</v>
      </c>
    </row>
    <row r="14935" spans="1:10" x14ac:dyDescent="0.2">
      <c r="A14935" t="s">
        <v>14795</v>
      </c>
      <c r="B14935" t="s">
        <v>37420</v>
      </c>
      <c r="I14935" t="s">
        <v>5</v>
      </c>
      <c r="J14935">
        <v>37.880000000000003</v>
      </c>
    </row>
    <row r="14936" spans="1:10" x14ac:dyDescent="0.2">
      <c r="A14936" t="s">
        <v>14796</v>
      </c>
      <c r="B14936" t="s">
        <v>37420</v>
      </c>
      <c r="I14936" t="s">
        <v>5</v>
      </c>
      <c r="J14936">
        <v>34.71</v>
      </c>
    </row>
    <row r="14937" spans="1:10" x14ac:dyDescent="0.2">
      <c r="A14937" t="s">
        <v>14797</v>
      </c>
      <c r="B14937" t="s">
        <v>37421</v>
      </c>
      <c r="I14937" t="s">
        <v>5</v>
      </c>
      <c r="J14937">
        <v>38.54</v>
      </c>
    </row>
    <row r="14938" spans="1:10" x14ac:dyDescent="0.2">
      <c r="A14938" t="s">
        <v>14798</v>
      </c>
      <c r="B14938" t="s">
        <v>37421</v>
      </c>
      <c r="I14938" t="s">
        <v>5</v>
      </c>
      <c r="J14938">
        <v>35.369999999999997</v>
      </c>
    </row>
    <row r="14939" spans="1:10" x14ac:dyDescent="0.2">
      <c r="A14939" t="s">
        <v>14799</v>
      </c>
      <c r="B14939" t="s">
        <v>37422</v>
      </c>
      <c r="I14939" t="s">
        <v>5</v>
      </c>
      <c r="J14939">
        <v>48.83</v>
      </c>
    </row>
    <row r="14940" spans="1:10" x14ac:dyDescent="0.2">
      <c r="A14940" t="s">
        <v>14800</v>
      </c>
      <c r="B14940" t="s">
        <v>37422</v>
      </c>
      <c r="I14940" t="s">
        <v>5</v>
      </c>
      <c r="J14940">
        <v>45.66</v>
      </c>
    </row>
    <row r="14941" spans="1:10" x14ac:dyDescent="0.2">
      <c r="A14941" t="s">
        <v>14801</v>
      </c>
      <c r="B14941" t="s">
        <v>37423</v>
      </c>
      <c r="I14941" t="s">
        <v>5</v>
      </c>
      <c r="J14941">
        <v>55.78</v>
      </c>
    </row>
    <row r="14942" spans="1:10" x14ac:dyDescent="0.2">
      <c r="A14942" t="s">
        <v>14802</v>
      </c>
      <c r="B14942" t="s">
        <v>37423</v>
      </c>
      <c r="I14942" t="s">
        <v>5</v>
      </c>
      <c r="J14942">
        <v>52.61</v>
      </c>
    </row>
    <row r="14943" spans="1:10" x14ac:dyDescent="0.2">
      <c r="A14943" t="s">
        <v>14803</v>
      </c>
      <c r="B14943" t="s">
        <v>37424</v>
      </c>
      <c r="I14943" t="s">
        <v>5</v>
      </c>
      <c r="J14943">
        <v>71.81</v>
      </c>
    </row>
    <row r="14944" spans="1:10" x14ac:dyDescent="0.2">
      <c r="A14944" t="s">
        <v>14804</v>
      </c>
      <c r="B14944" t="s">
        <v>37424</v>
      </c>
      <c r="I14944" t="s">
        <v>5</v>
      </c>
      <c r="J14944">
        <v>68.64</v>
      </c>
    </row>
    <row r="14945" spans="1:10" x14ac:dyDescent="0.2">
      <c r="A14945" t="s">
        <v>14805</v>
      </c>
      <c r="B14945" t="s">
        <v>37425</v>
      </c>
      <c r="I14945" t="s">
        <v>5</v>
      </c>
      <c r="J14945">
        <v>100.97</v>
      </c>
    </row>
    <row r="14946" spans="1:10" x14ac:dyDescent="0.2">
      <c r="A14946" t="s">
        <v>14806</v>
      </c>
      <c r="B14946" t="s">
        <v>37425</v>
      </c>
      <c r="I14946" t="s">
        <v>5</v>
      </c>
      <c r="J14946">
        <v>97.8</v>
      </c>
    </row>
    <row r="14947" spans="1:10" x14ac:dyDescent="0.2">
      <c r="A14947" t="s">
        <v>14807</v>
      </c>
      <c r="B14947" t="s">
        <v>37426</v>
      </c>
      <c r="I14947" t="s">
        <v>5</v>
      </c>
      <c r="J14947">
        <v>41.35</v>
      </c>
    </row>
    <row r="14948" spans="1:10" x14ac:dyDescent="0.2">
      <c r="A14948" t="s">
        <v>14808</v>
      </c>
      <c r="B14948" t="s">
        <v>37426</v>
      </c>
      <c r="I14948" t="s">
        <v>5</v>
      </c>
      <c r="J14948">
        <v>38.18</v>
      </c>
    </row>
    <row r="14949" spans="1:10" x14ac:dyDescent="0.2">
      <c r="A14949" t="s">
        <v>14809</v>
      </c>
      <c r="B14949" t="s">
        <v>37427</v>
      </c>
      <c r="I14949" t="s">
        <v>5</v>
      </c>
      <c r="J14949">
        <v>52.57</v>
      </c>
    </row>
    <row r="14950" spans="1:10" x14ac:dyDescent="0.2">
      <c r="A14950" t="s">
        <v>14810</v>
      </c>
      <c r="B14950" t="s">
        <v>37427</v>
      </c>
      <c r="I14950" t="s">
        <v>5</v>
      </c>
      <c r="J14950">
        <v>49.4</v>
      </c>
    </row>
    <row r="14951" spans="1:10" x14ac:dyDescent="0.2">
      <c r="A14951" t="s">
        <v>14811</v>
      </c>
      <c r="B14951" t="s">
        <v>37428</v>
      </c>
      <c r="I14951" t="s">
        <v>5</v>
      </c>
      <c r="J14951">
        <v>60.05</v>
      </c>
    </row>
    <row r="14952" spans="1:10" x14ac:dyDescent="0.2">
      <c r="A14952" t="s">
        <v>14812</v>
      </c>
      <c r="B14952" t="s">
        <v>37428</v>
      </c>
      <c r="I14952" t="s">
        <v>5</v>
      </c>
      <c r="J14952">
        <v>56.88</v>
      </c>
    </row>
    <row r="14953" spans="1:10" x14ac:dyDescent="0.2">
      <c r="A14953" t="s">
        <v>14813</v>
      </c>
      <c r="B14953" t="s">
        <v>37429</v>
      </c>
      <c r="I14953" t="s">
        <v>5</v>
      </c>
      <c r="J14953">
        <v>71.81</v>
      </c>
    </row>
    <row r="14954" spans="1:10" x14ac:dyDescent="0.2">
      <c r="A14954" t="s">
        <v>14814</v>
      </c>
      <c r="B14954" t="s">
        <v>37429</v>
      </c>
      <c r="I14954" t="s">
        <v>5</v>
      </c>
      <c r="J14954">
        <v>68.64</v>
      </c>
    </row>
    <row r="14955" spans="1:10" x14ac:dyDescent="0.2">
      <c r="A14955" t="s">
        <v>14815</v>
      </c>
      <c r="B14955" t="s">
        <v>37430</v>
      </c>
      <c r="I14955" t="s">
        <v>5</v>
      </c>
      <c r="J14955">
        <v>106.03</v>
      </c>
    </row>
    <row r="14956" spans="1:10" x14ac:dyDescent="0.2">
      <c r="A14956" t="s">
        <v>14816</v>
      </c>
      <c r="B14956" t="s">
        <v>37430</v>
      </c>
      <c r="I14956" t="s">
        <v>5</v>
      </c>
      <c r="J14956">
        <v>102.86</v>
      </c>
    </row>
    <row r="14957" spans="1:10" x14ac:dyDescent="0.2">
      <c r="A14957" t="s">
        <v>14817</v>
      </c>
      <c r="B14957" t="s">
        <v>37431</v>
      </c>
      <c r="I14957" t="s">
        <v>5</v>
      </c>
      <c r="J14957">
        <v>44.04</v>
      </c>
    </row>
    <row r="14958" spans="1:10" x14ac:dyDescent="0.2">
      <c r="A14958" t="s">
        <v>14818</v>
      </c>
      <c r="B14958" t="s">
        <v>37431</v>
      </c>
      <c r="I14958" t="s">
        <v>5</v>
      </c>
      <c r="J14958">
        <v>40.869999999999997</v>
      </c>
    </row>
    <row r="14959" spans="1:10" x14ac:dyDescent="0.2">
      <c r="A14959" t="s">
        <v>14819</v>
      </c>
      <c r="B14959" t="s">
        <v>37432</v>
      </c>
      <c r="I14959" t="s">
        <v>5</v>
      </c>
      <c r="J14959">
        <v>56.31</v>
      </c>
    </row>
    <row r="14960" spans="1:10" x14ac:dyDescent="0.2">
      <c r="A14960" t="s">
        <v>14820</v>
      </c>
      <c r="B14960" t="s">
        <v>37432</v>
      </c>
      <c r="I14960" t="s">
        <v>5</v>
      </c>
      <c r="J14960">
        <v>53.14</v>
      </c>
    </row>
    <row r="14961" spans="1:10" x14ac:dyDescent="0.2">
      <c r="A14961" t="s">
        <v>14821</v>
      </c>
      <c r="B14961" t="s">
        <v>37433</v>
      </c>
      <c r="I14961" t="s">
        <v>5</v>
      </c>
      <c r="J14961">
        <v>64.069999999999993</v>
      </c>
    </row>
    <row r="14962" spans="1:10" x14ac:dyDescent="0.2">
      <c r="A14962" t="s">
        <v>14822</v>
      </c>
      <c r="B14962" t="s">
        <v>37433</v>
      </c>
      <c r="I14962" t="s">
        <v>5</v>
      </c>
      <c r="J14962">
        <v>60.9</v>
      </c>
    </row>
    <row r="14963" spans="1:10" x14ac:dyDescent="0.2">
      <c r="A14963" t="s">
        <v>14823</v>
      </c>
      <c r="B14963" t="s">
        <v>37434</v>
      </c>
      <c r="I14963" t="s">
        <v>5</v>
      </c>
      <c r="J14963">
        <v>75.55</v>
      </c>
    </row>
    <row r="14964" spans="1:10" x14ac:dyDescent="0.2">
      <c r="A14964" t="s">
        <v>14824</v>
      </c>
      <c r="B14964" t="s">
        <v>37434</v>
      </c>
      <c r="I14964" t="s">
        <v>5</v>
      </c>
      <c r="J14964">
        <v>72.38</v>
      </c>
    </row>
    <row r="14965" spans="1:10" x14ac:dyDescent="0.2">
      <c r="A14965" t="s">
        <v>14825</v>
      </c>
      <c r="B14965" t="s">
        <v>37435</v>
      </c>
      <c r="I14965" t="s">
        <v>5</v>
      </c>
      <c r="J14965">
        <v>118.87</v>
      </c>
    </row>
    <row r="14966" spans="1:10" x14ac:dyDescent="0.2">
      <c r="A14966" t="s">
        <v>14826</v>
      </c>
      <c r="B14966" t="s">
        <v>37435</v>
      </c>
      <c r="I14966" t="s">
        <v>5</v>
      </c>
      <c r="J14966">
        <v>115.7</v>
      </c>
    </row>
    <row r="14967" spans="1:10" x14ac:dyDescent="0.2">
      <c r="A14967" t="s">
        <v>14827</v>
      </c>
      <c r="B14967" t="s">
        <v>37436</v>
      </c>
      <c r="I14967" t="s">
        <v>5</v>
      </c>
      <c r="J14967">
        <v>41.07</v>
      </c>
    </row>
    <row r="14968" spans="1:10" x14ac:dyDescent="0.2">
      <c r="A14968" t="s">
        <v>14828</v>
      </c>
      <c r="B14968" t="s">
        <v>37436</v>
      </c>
      <c r="I14968" t="s">
        <v>5</v>
      </c>
      <c r="J14968">
        <v>37.9</v>
      </c>
    </row>
    <row r="14969" spans="1:10" x14ac:dyDescent="0.2">
      <c r="A14969" t="s">
        <v>14829</v>
      </c>
      <c r="B14969" t="s">
        <v>37437</v>
      </c>
      <c r="I14969" t="s">
        <v>5</v>
      </c>
      <c r="J14969">
        <v>49.62</v>
      </c>
    </row>
    <row r="14970" spans="1:10" x14ac:dyDescent="0.2">
      <c r="A14970" t="s">
        <v>14830</v>
      </c>
      <c r="B14970" t="s">
        <v>37437</v>
      </c>
      <c r="I14970" t="s">
        <v>5</v>
      </c>
      <c r="J14970">
        <v>46.45</v>
      </c>
    </row>
    <row r="14971" spans="1:10" x14ac:dyDescent="0.2">
      <c r="A14971" t="s">
        <v>14831</v>
      </c>
      <c r="B14971" t="s">
        <v>37438</v>
      </c>
      <c r="I14971" t="s">
        <v>5</v>
      </c>
      <c r="J14971">
        <v>55.97</v>
      </c>
    </row>
    <row r="14972" spans="1:10" x14ac:dyDescent="0.2">
      <c r="A14972" t="s">
        <v>14832</v>
      </c>
      <c r="B14972" t="s">
        <v>37438</v>
      </c>
      <c r="I14972" t="s">
        <v>5</v>
      </c>
      <c r="J14972">
        <v>52.8</v>
      </c>
    </row>
    <row r="14973" spans="1:10" x14ac:dyDescent="0.2">
      <c r="A14973" t="s">
        <v>14833</v>
      </c>
      <c r="B14973" t="s">
        <v>37439</v>
      </c>
      <c r="I14973" t="s">
        <v>5</v>
      </c>
      <c r="J14973">
        <v>63.63</v>
      </c>
    </row>
    <row r="14974" spans="1:10" x14ac:dyDescent="0.2">
      <c r="A14974" t="s">
        <v>14834</v>
      </c>
      <c r="B14974" t="s">
        <v>37439</v>
      </c>
      <c r="I14974" t="s">
        <v>5</v>
      </c>
      <c r="J14974">
        <v>60.46</v>
      </c>
    </row>
    <row r="14975" spans="1:10" x14ac:dyDescent="0.2">
      <c r="A14975" t="s">
        <v>14835</v>
      </c>
      <c r="B14975" t="s">
        <v>37440</v>
      </c>
      <c r="I14975" t="s">
        <v>5</v>
      </c>
      <c r="J14975">
        <v>75.97</v>
      </c>
    </row>
    <row r="14976" spans="1:10" x14ac:dyDescent="0.2">
      <c r="A14976" t="s">
        <v>14836</v>
      </c>
      <c r="B14976" t="s">
        <v>37440</v>
      </c>
      <c r="I14976" t="s">
        <v>5</v>
      </c>
      <c r="J14976">
        <v>72.8</v>
      </c>
    </row>
    <row r="14977" spans="1:10" x14ac:dyDescent="0.2">
      <c r="A14977" t="s">
        <v>14837</v>
      </c>
      <c r="B14977" t="s">
        <v>37441</v>
      </c>
      <c r="I14977" t="s">
        <v>5</v>
      </c>
      <c r="J14977">
        <v>171.69</v>
      </c>
    </row>
    <row r="14978" spans="1:10" x14ac:dyDescent="0.2">
      <c r="A14978" t="s">
        <v>14838</v>
      </c>
      <c r="B14978" t="s">
        <v>37441</v>
      </c>
      <c r="I14978" t="s">
        <v>5</v>
      </c>
      <c r="J14978">
        <v>168.52</v>
      </c>
    </row>
    <row r="14979" spans="1:10" x14ac:dyDescent="0.2">
      <c r="A14979" t="s">
        <v>14839</v>
      </c>
      <c r="B14979" t="s">
        <v>37442</v>
      </c>
      <c r="I14979" t="s">
        <v>5</v>
      </c>
      <c r="J14979">
        <v>53.36</v>
      </c>
    </row>
    <row r="14980" spans="1:10" x14ac:dyDescent="0.2">
      <c r="A14980" t="s">
        <v>14840</v>
      </c>
      <c r="B14980" t="s">
        <v>37442</v>
      </c>
      <c r="I14980" t="s">
        <v>5</v>
      </c>
      <c r="J14980">
        <v>50.19</v>
      </c>
    </row>
    <row r="14981" spans="1:10" x14ac:dyDescent="0.2">
      <c r="A14981" t="s">
        <v>14841</v>
      </c>
      <c r="B14981" t="s">
        <v>37443</v>
      </c>
      <c r="I14981" t="s">
        <v>5</v>
      </c>
      <c r="J14981">
        <v>92.71</v>
      </c>
    </row>
    <row r="14982" spans="1:10" x14ac:dyDescent="0.2">
      <c r="A14982" t="s">
        <v>14842</v>
      </c>
      <c r="B14982" t="s">
        <v>37443</v>
      </c>
      <c r="I14982" t="s">
        <v>5</v>
      </c>
      <c r="J14982">
        <v>89.54</v>
      </c>
    </row>
    <row r="14983" spans="1:10" x14ac:dyDescent="0.2">
      <c r="A14983" t="s">
        <v>14843</v>
      </c>
      <c r="B14983" t="s">
        <v>37444</v>
      </c>
      <c r="I14983" t="s">
        <v>5</v>
      </c>
      <c r="J14983">
        <v>67.599999999999994</v>
      </c>
    </row>
    <row r="14984" spans="1:10" x14ac:dyDescent="0.2">
      <c r="A14984" t="s">
        <v>14844</v>
      </c>
      <c r="B14984" t="s">
        <v>37444</v>
      </c>
      <c r="I14984" t="s">
        <v>5</v>
      </c>
      <c r="J14984">
        <v>64.430000000000007</v>
      </c>
    </row>
    <row r="14985" spans="1:10" x14ac:dyDescent="0.2">
      <c r="A14985" t="s">
        <v>14845</v>
      </c>
      <c r="B14985" t="s">
        <v>37445</v>
      </c>
      <c r="I14985" t="s">
        <v>5</v>
      </c>
      <c r="J14985">
        <v>79.58</v>
      </c>
    </row>
    <row r="14986" spans="1:10" x14ac:dyDescent="0.2">
      <c r="A14986" t="s">
        <v>14846</v>
      </c>
      <c r="B14986" t="s">
        <v>37445</v>
      </c>
      <c r="I14986" t="s">
        <v>5</v>
      </c>
      <c r="J14986">
        <v>76.41</v>
      </c>
    </row>
    <row r="14987" spans="1:10" x14ac:dyDescent="0.2">
      <c r="A14987" t="s">
        <v>14847</v>
      </c>
      <c r="B14987" t="s">
        <v>37446</v>
      </c>
      <c r="I14987" t="s">
        <v>5</v>
      </c>
      <c r="J14987">
        <v>179.75</v>
      </c>
    </row>
    <row r="14988" spans="1:10" x14ac:dyDescent="0.2">
      <c r="A14988" t="s">
        <v>14848</v>
      </c>
      <c r="B14988" t="s">
        <v>37446</v>
      </c>
      <c r="I14988" t="s">
        <v>5</v>
      </c>
      <c r="J14988">
        <v>176.58</v>
      </c>
    </row>
    <row r="14989" spans="1:10" x14ac:dyDescent="0.2">
      <c r="A14989" t="s">
        <v>14849</v>
      </c>
      <c r="B14989" t="s">
        <v>37447</v>
      </c>
      <c r="I14989" t="s">
        <v>5</v>
      </c>
      <c r="J14989">
        <v>57.56</v>
      </c>
    </row>
    <row r="14990" spans="1:10" x14ac:dyDescent="0.2">
      <c r="A14990" t="s">
        <v>14850</v>
      </c>
      <c r="B14990" t="s">
        <v>37447</v>
      </c>
      <c r="I14990" t="s">
        <v>5</v>
      </c>
      <c r="J14990">
        <v>54.39</v>
      </c>
    </row>
    <row r="14991" spans="1:10" x14ac:dyDescent="0.2">
      <c r="A14991" t="s">
        <v>14851</v>
      </c>
      <c r="B14991" t="s">
        <v>37448</v>
      </c>
      <c r="I14991" t="s">
        <v>5</v>
      </c>
      <c r="J14991">
        <v>63.9</v>
      </c>
    </row>
    <row r="14992" spans="1:10" x14ac:dyDescent="0.2">
      <c r="A14992" t="s">
        <v>14852</v>
      </c>
      <c r="B14992" t="s">
        <v>37448</v>
      </c>
      <c r="I14992" t="s">
        <v>5</v>
      </c>
      <c r="J14992">
        <v>60.73</v>
      </c>
    </row>
    <row r="14993" spans="1:10" x14ac:dyDescent="0.2">
      <c r="A14993" t="s">
        <v>14853</v>
      </c>
      <c r="B14993" t="s">
        <v>37449</v>
      </c>
      <c r="I14993" t="s">
        <v>5</v>
      </c>
      <c r="J14993">
        <v>71.55</v>
      </c>
    </row>
    <row r="14994" spans="1:10" x14ac:dyDescent="0.2">
      <c r="A14994" t="s">
        <v>14854</v>
      </c>
      <c r="B14994" t="s">
        <v>37449</v>
      </c>
      <c r="I14994" t="s">
        <v>5</v>
      </c>
      <c r="J14994">
        <v>68.38</v>
      </c>
    </row>
    <row r="14995" spans="1:10" x14ac:dyDescent="0.2">
      <c r="A14995" t="s">
        <v>14855</v>
      </c>
      <c r="B14995" t="s">
        <v>37450</v>
      </c>
      <c r="I14995" t="s">
        <v>5</v>
      </c>
      <c r="J14995">
        <v>89.15</v>
      </c>
    </row>
    <row r="14996" spans="1:10" x14ac:dyDescent="0.2">
      <c r="A14996" t="s">
        <v>14856</v>
      </c>
      <c r="B14996" t="s">
        <v>37450</v>
      </c>
      <c r="I14996" t="s">
        <v>5</v>
      </c>
      <c r="J14996">
        <v>85.98</v>
      </c>
    </row>
    <row r="14997" spans="1:10" x14ac:dyDescent="0.2">
      <c r="A14997" t="s">
        <v>14857</v>
      </c>
      <c r="B14997" t="s">
        <v>37451</v>
      </c>
      <c r="I14997" t="s">
        <v>5</v>
      </c>
      <c r="J14997">
        <v>128.38</v>
      </c>
    </row>
    <row r="14998" spans="1:10" x14ac:dyDescent="0.2">
      <c r="A14998" t="s">
        <v>14858</v>
      </c>
      <c r="B14998" t="s">
        <v>37451</v>
      </c>
      <c r="I14998" t="s">
        <v>5</v>
      </c>
      <c r="J14998">
        <v>125.21</v>
      </c>
    </row>
    <row r="14999" spans="1:10" x14ac:dyDescent="0.2">
      <c r="A14999" t="s">
        <v>14859</v>
      </c>
      <c r="B14999" t="s">
        <v>37452</v>
      </c>
      <c r="I14999" t="s">
        <v>5</v>
      </c>
      <c r="J14999">
        <v>37.200000000000003</v>
      </c>
    </row>
    <row r="15000" spans="1:10" x14ac:dyDescent="0.2">
      <c r="A15000" t="s">
        <v>14860</v>
      </c>
      <c r="B15000" t="s">
        <v>37452</v>
      </c>
      <c r="I15000" t="s">
        <v>5</v>
      </c>
      <c r="J15000">
        <v>34.03</v>
      </c>
    </row>
    <row r="15001" spans="1:10" x14ac:dyDescent="0.2">
      <c r="A15001" t="s">
        <v>14861</v>
      </c>
      <c r="B15001" t="s">
        <v>37453</v>
      </c>
      <c r="I15001" t="s">
        <v>5</v>
      </c>
      <c r="J15001">
        <v>48.56</v>
      </c>
    </row>
    <row r="15002" spans="1:10" x14ac:dyDescent="0.2">
      <c r="A15002" t="s">
        <v>14862</v>
      </c>
      <c r="B15002" t="s">
        <v>37453</v>
      </c>
      <c r="I15002" t="s">
        <v>5</v>
      </c>
      <c r="J15002">
        <v>45.39</v>
      </c>
    </row>
    <row r="15003" spans="1:10" x14ac:dyDescent="0.2">
      <c r="A15003" t="s">
        <v>14863</v>
      </c>
      <c r="B15003" t="s">
        <v>37454</v>
      </c>
      <c r="I15003" t="s">
        <v>5</v>
      </c>
      <c r="J15003">
        <v>41.35</v>
      </c>
    </row>
    <row r="15004" spans="1:10" x14ac:dyDescent="0.2">
      <c r="A15004" t="s">
        <v>14864</v>
      </c>
      <c r="B15004" t="s">
        <v>37454</v>
      </c>
      <c r="I15004" t="s">
        <v>5</v>
      </c>
      <c r="J15004">
        <v>38.18</v>
      </c>
    </row>
    <row r="15005" spans="1:10" x14ac:dyDescent="0.2">
      <c r="A15005" t="s">
        <v>14865</v>
      </c>
      <c r="B15005" t="s">
        <v>37455</v>
      </c>
      <c r="I15005" t="s">
        <v>5</v>
      </c>
      <c r="J15005">
        <v>43.48</v>
      </c>
    </row>
    <row r="15006" spans="1:10" x14ac:dyDescent="0.2">
      <c r="A15006" t="s">
        <v>14866</v>
      </c>
      <c r="B15006" t="s">
        <v>37455</v>
      </c>
      <c r="I15006" t="s">
        <v>5</v>
      </c>
      <c r="J15006">
        <v>40.31</v>
      </c>
    </row>
    <row r="15007" spans="1:10" x14ac:dyDescent="0.2">
      <c r="A15007" t="s">
        <v>14867</v>
      </c>
      <c r="B15007" t="s">
        <v>37456</v>
      </c>
      <c r="I15007" t="s">
        <v>5</v>
      </c>
      <c r="J15007">
        <v>43.48</v>
      </c>
    </row>
    <row r="15008" spans="1:10" x14ac:dyDescent="0.2">
      <c r="A15008" t="s">
        <v>14868</v>
      </c>
      <c r="B15008" t="s">
        <v>37456</v>
      </c>
      <c r="I15008" t="s">
        <v>5</v>
      </c>
      <c r="J15008">
        <v>40.31</v>
      </c>
    </row>
    <row r="15009" spans="1:10" x14ac:dyDescent="0.2">
      <c r="A15009" t="s">
        <v>14869</v>
      </c>
      <c r="B15009" t="s">
        <v>37457</v>
      </c>
      <c r="I15009" t="s">
        <v>5</v>
      </c>
      <c r="J15009">
        <v>45.09</v>
      </c>
    </row>
    <row r="15010" spans="1:10" x14ac:dyDescent="0.2">
      <c r="A15010" t="s">
        <v>14870</v>
      </c>
      <c r="B15010" t="s">
        <v>37457</v>
      </c>
      <c r="I15010" t="s">
        <v>5</v>
      </c>
      <c r="J15010">
        <v>41.92</v>
      </c>
    </row>
    <row r="15011" spans="1:10" x14ac:dyDescent="0.2">
      <c r="A15011" t="s">
        <v>14871</v>
      </c>
      <c r="B15011" t="s">
        <v>37458</v>
      </c>
      <c r="I15011" t="s">
        <v>5</v>
      </c>
      <c r="J15011">
        <v>58.99</v>
      </c>
    </row>
    <row r="15012" spans="1:10" x14ac:dyDescent="0.2">
      <c r="A15012" t="s">
        <v>14872</v>
      </c>
      <c r="B15012" t="s">
        <v>37458</v>
      </c>
      <c r="I15012" t="s">
        <v>5</v>
      </c>
      <c r="J15012">
        <v>55.82</v>
      </c>
    </row>
    <row r="15013" spans="1:10" x14ac:dyDescent="0.2">
      <c r="A15013" t="s">
        <v>14873</v>
      </c>
      <c r="B15013" t="s">
        <v>37459</v>
      </c>
      <c r="I15013" t="s">
        <v>5</v>
      </c>
      <c r="J15013">
        <v>67.48</v>
      </c>
    </row>
    <row r="15014" spans="1:10" x14ac:dyDescent="0.2">
      <c r="A15014" t="s">
        <v>14874</v>
      </c>
      <c r="B15014" t="s">
        <v>37459</v>
      </c>
      <c r="I15014" t="s">
        <v>5</v>
      </c>
      <c r="J15014">
        <v>64.31</v>
      </c>
    </row>
    <row r="15015" spans="1:10" x14ac:dyDescent="0.2">
      <c r="A15015" t="s">
        <v>14875</v>
      </c>
      <c r="B15015" t="s">
        <v>37460</v>
      </c>
      <c r="I15015" t="s">
        <v>5</v>
      </c>
      <c r="J15015">
        <v>67.48</v>
      </c>
    </row>
    <row r="15016" spans="1:10" x14ac:dyDescent="0.2">
      <c r="A15016" t="s">
        <v>14876</v>
      </c>
      <c r="B15016" t="s">
        <v>37460</v>
      </c>
      <c r="I15016" t="s">
        <v>5</v>
      </c>
      <c r="J15016">
        <v>64.31</v>
      </c>
    </row>
    <row r="15017" spans="1:10" x14ac:dyDescent="0.2">
      <c r="A15017" t="s">
        <v>14877</v>
      </c>
      <c r="B15017" t="s">
        <v>37461</v>
      </c>
      <c r="I15017" t="s">
        <v>5</v>
      </c>
      <c r="J15017">
        <v>52.09</v>
      </c>
    </row>
    <row r="15018" spans="1:10" x14ac:dyDescent="0.2">
      <c r="A15018" t="s">
        <v>14878</v>
      </c>
      <c r="B15018" t="s">
        <v>37461</v>
      </c>
      <c r="I15018" t="s">
        <v>5</v>
      </c>
      <c r="J15018">
        <v>48.92</v>
      </c>
    </row>
    <row r="15019" spans="1:10" x14ac:dyDescent="0.2">
      <c r="A15019" t="s">
        <v>14879</v>
      </c>
      <c r="B15019" t="s">
        <v>37462</v>
      </c>
      <c r="I15019" t="s">
        <v>5</v>
      </c>
      <c r="J15019">
        <v>94.38</v>
      </c>
    </row>
    <row r="15020" spans="1:10" x14ac:dyDescent="0.2">
      <c r="A15020" t="s">
        <v>14880</v>
      </c>
      <c r="B15020" t="s">
        <v>37462</v>
      </c>
      <c r="I15020" t="s">
        <v>5</v>
      </c>
      <c r="J15020">
        <v>91.21</v>
      </c>
    </row>
    <row r="15021" spans="1:10" x14ac:dyDescent="0.2">
      <c r="A15021" t="s">
        <v>14881</v>
      </c>
      <c r="B15021" t="s">
        <v>37463</v>
      </c>
      <c r="I15021" t="s">
        <v>5</v>
      </c>
      <c r="J15021">
        <v>94.38</v>
      </c>
    </row>
    <row r="15022" spans="1:10" x14ac:dyDescent="0.2">
      <c r="A15022" t="s">
        <v>14882</v>
      </c>
      <c r="B15022" t="s">
        <v>37463</v>
      </c>
      <c r="I15022" t="s">
        <v>5</v>
      </c>
      <c r="J15022">
        <v>91.21</v>
      </c>
    </row>
    <row r="15023" spans="1:10" x14ac:dyDescent="0.2">
      <c r="A15023" t="s">
        <v>14883</v>
      </c>
      <c r="B15023" t="s">
        <v>37464</v>
      </c>
      <c r="I15023" t="s">
        <v>5</v>
      </c>
      <c r="J15023">
        <v>94.34</v>
      </c>
    </row>
    <row r="15024" spans="1:10" x14ac:dyDescent="0.2">
      <c r="A15024" t="s">
        <v>14884</v>
      </c>
      <c r="B15024" t="s">
        <v>37464</v>
      </c>
      <c r="I15024" t="s">
        <v>5</v>
      </c>
      <c r="J15024">
        <v>91.17</v>
      </c>
    </row>
    <row r="15025" spans="1:10" x14ac:dyDescent="0.2">
      <c r="A15025" t="s">
        <v>14885</v>
      </c>
      <c r="B15025" t="s">
        <v>37465</v>
      </c>
      <c r="I15025" t="s">
        <v>5</v>
      </c>
      <c r="J15025">
        <v>94.34</v>
      </c>
    </row>
    <row r="15026" spans="1:10" x14ac:dyDescent="0.2">
      <c r="A15026" t="s">
        <v>14886</v>
      </c>
      <c r="B15026" t="s">
        <v>37465</v>
      </c>
      <c r="I15026" t="s">
        <v>5</v>
      </c>
      <c r="J15026">
        <v>91.17</v>
      </c>
    </row>
    <row r="15027" spans="1:10" x14ac:dyDescent="0.2">
      <c r="A15027" t="s">
        <v>14887</v>
      </c>
      <c r="B15027" t="s">
        <v>37466</v>
      </c>
      <c r="I15027" t="s">
        <v>5</v>
      </c>
      <c r="J15027">
        <v>82.69</v>
      </c>
    </row>
    <row r="15028" spans="1:10" x14ac:dyDescent="0.2">
      <c r="A15028" t="s">
        <v>14888</v>
      </c>
      <c r="B15028" t="s">
        <v>37466</v>
      </c>
      <c r="I15028" t="s">
        <v>5</v>
      </c>
      <c r="J15028">
        <v>79.52</v>
      </c>
    </row>
    <row r="15029" spans="1:10" x14ac:dyDescent="0.2">
      <c r="A15029" t="s">
        <v>14889</v>
      </c>
      <c r="B15029" t="s">
        <v>37467</v>
      </c>
      <c r="I15029" t="s">
        <v>5</v>
      </c>
      <c r="J15029">
        <v>41.8</v>
      </c>
    </row>
    <row r="15030" spans="1:10" x14ac:dyDescent="0.2">
      <c r="A15030" t="s">
        <v>14890</v>
      </c>
      <c r="B15030" t="s">
        <v>37467</v>
      </c>
      <c r="I15030" t="s">
        <v>5</v>
      </c>
      <c r="J15030">
        <v>38.630000000000003</v>
      </c>
    </row>
    <row r="15031" spans="1:10" x14ac:dyDescent="0.2">
      <c r="A15031" t="s">
        <v>14891</v>
      </c>
      <c r="B15031" t="s">
        <v>37468</v>
      </c>
      <c r="I15031" t="s">
        <v>5</v>
      </c>
      <c r="J15031">
        <v>52.7</v>
      </c>
    </row>
    <row r="15032" spans="1:10" x14ac:dyDescent="0.2">
      <c r="A15032" t="s">
        <v>14892</v>
      </c>
      <c r="B15032" t="s">
        <v>37468</v>
      </c>
      <c r="I15032" t="s">
        <v>5</v>
      </c>
      <c r="J15032">
        <v>49.53</v>
      </c>
    </row>
    <row r="15033" spans="1:10" x14ac:dyDescent="0.2">
      <c r="A15033" t="s">
        <v>14893</v>
      </c>
      <c r="B15033" t="s">
        <v>37469</v>
      </c>
      <c r="I15033" t="s">
        <v>5</v>
      </c>
      <c r="J15033">
        <v>58.4</v>
      </c>
    </row>
    <row r="15034" spans="1:10" x14ac:dyDescent="0.2">
      <c r="A15034" t="s">
        <v>14894</v>
      </c>
      <c r="B15034" t="s">
        <v>37469</v>
      </c>
      <c r="I15034" t="s">
        <v>5</v>
      </c>
      <c r="J15034">
        <v>55.23</v>
      </c>
    </row>
    <row r="15035" spans="1:10" x14ac:dyDescent="0.2">
      <c r="A15035" t="s">
        <v>14895</v>
      </c>
      <c r="B15035" t="s">
        <v>37470</v>
      </c>
      <c r="I15035" t="s">
        <v>5</v>
      </c>
      <c r="J15035">
        <v>51.98</v>
      </c>
    </row>
    <row r="15036" spans="1:10" x14ac:dyDescent="0.2">
      <c r="A15036" t="s">
        <v>14896</v>
      </c>
      <c r="B15036" t="s">
        <v>37470</v>
      </c>
      <c r="I15036" t="s">
        <v>5</v>
      </c>
      <c r="J15036">
        <v>48.81</v>
      </c>
    </row>
    <row r="15037" spans="1:10" x14ac:dyDescent="0.2">
      <c r="A15037" t="s">
        <v>14897</v>
      </c>
      <c r="B15037" t="s">
        <v>37471</v>
      </c>
      <c r="I15037" t="s">
        <v>5</v>
      </c>
      <c r="J15037">
        <v>70.05</v>
      </c>
    </row>
    <row r="15038" spans="1:10" x14ac:dyDescent="0.2">
      <c r="A15038" t="s">
        <v>14898</v>
      </c>
      <c r="B15038" t="s">
        <v>37471</v>
      </c>
      <c r="I15038" t="s">
        <v>5</v>
      </c>
      <c r="J15038">
        <v>66.88</v>
      </c>
    </row>
    <row r="15039" spans="1:10" x14ac:dyDescent="0.2">
      <c r="A15039" t="s">
        <v>14899</v>
      </c>
      <c r="B15039" t="s">
        <v>37472</v>
      </c>
      <c r="I15039" t="s">
        <v>5</v>
      </c>
      <c r="J15039">
        <v>111.01</v>
      </c>
    </row>
    <row r="15040" spans="1:10" x14ac:dyDescent="0.2">
      <c r="A15040" t="s">
        <v>14900</v>
      </c>
      <c r="B15040" t="s">
        <v>37472</v>
      </c>
      <c r="I15040" t="s">
        <v>5</v>
      </c>
      <c r="J15040">
        <v>107.84</v>
      </c>
    </row>
    <row r="15041" spans="1:10" x14ac:dyDescent="0.2">
      <c r="A15041" t="s">
        <v>14901</v>
      </c>
      <c r="B15041" t="s">
        <v>37473</v>
      </c>
      <c r="I15041" t="s">
        <v>5</v>
      </c>
      <c r="J15041">
        <v>53.28</v>
      </c>
    </row>
    <row r="15042" spans="1:10" x14ac:dyDescent="0.2">
      <c r="A15042" t="s">
        <v>14902</v>
      </c>
      <c r="B15042" t="s">
        <v>37473</v>
      </c>
      <c r="I15042" t="s">
        <v>5</v>
      </c>
      <c r="J15042">
        <v>50.11</v>
      </c>
    </row>
    <row r="15043" spans="1:10" x14ac:dyDescent="0.2">
      <c r="A15043" t="s">
        <v>14903</v>
      </c>
      <c r="B15043" t="s">
        <v>37474</v>
      </c>
      <c r="I15043" t="s">
        <v>5</v>
      </c>
      <c r="J15043">
        <v>62.38</v>
      </c>
    </row>
    <row r="15044" spans="1:10" x14ac:dyDescent="0.2">
      <c r="A15044" t="s">
        <v>14904</v>
      </c>
      <c r="B15044" t="s">
        <v>37474</v>
      </c>
      <c r="I15044" t="s">
        <v>5</v>
      </c>
      <c r="J15044">
        <v>59.21</v>
      </c>
    </row>
    <row r="15045" spans="1:10" x14ac:dyDescent="0.2">
      <c r="A15045" t="s">
        <v>14905</v>
      </c>
      <c r="B15045" t="s">
        <v>37475</v>
      </c>
      <c r="I15045" t="s">
        <v>5</v>
      </c>
      <c r="J15045">
        <v>76.540000000000006</v>
      </c>
    </row>
    <row r="15046" spans="1:10" x14ac:dyDescent="0.2">
      <c r="A15046" t="s">
        <v>14906</v>
      </c>
      <c r="B15046" t="s">
        <v>37475</v>
      </c>
      <c r="I15046" t="s">
        <v>5</v>
      </c>
      <c r="J15046">
        <v>73.37</v>
      </c>
    </row>
    <row r="15047" spans="1:10" x14ac:dyDescent="0.2">
      <c r="A15047" t="s">
        <v>14907</v>
      </c>
      <c r="B15047" t="s">
        <v>37476</v>
      </c>
      <c r="I15047" t="s">
        <v>5</v>
      </c>
      <c r="J15047">
        <v>74.38</v>
      </c>
    </row>
    <row r="15048" spans="1:10" x14ac:dyDescent="0.2">
      <c r="A15048" t="s">
        <v>14908</v>
      </c>
      <c r="B15048" t="s">
        <v>37476</v>
      </c>
      <c r="I15048" t="s">
        <v>5</v>
      </c>
      <c r="J15048">
        <v>71.209999999999994</v>
      </c>
    </row>
    <row r="15049" spans="1:10" x14ac:dyDescent="0.2">
      <c r="A15049" t="s">
        <v>14909</v>
      </c>
      <c r="B15049" t="s">
        <v>37477</v>
      </c>
      <c r="I15049" t="s">
        <v>5</v>
      </c>
      <c r="J15049">
        <v>106.66</v>
      </c>
    </row>
    <row r="15050" spans="1:10" x14ac:dyDescent="0.2">
      <c r="A15050" t="s">
        <v>14910</v>
      </c>
      <c r="B15050" t="s">
        <v>37477</v>
      </c>
      <c r="I15050" t="s">
        <v>5</v>
      </c>
      <c r="J15050">
        <v>103.49</v>
      </c>
    </row>
    <row r="15051" spans="1:10" x14ac:dyDescent="0.2">
      <c r="A15051" t="s">
        <v>14911</v>
      </c>
      <c r="B15051" t="s">
        <v>37478</v>
      </c>
      <c r="I15051" t="s">
        <v>5</v>
      </c>
      <c r="J15051">
        <v>52.2</v>
      </c>
    </row>
    <row r="15052" spans="1:10" x14ac:dyDescent="0.2">
      <c r="A15052" t="s">
        <v>14912</v>
      </c>
      <c r="B15052" t="s">
        <v>37478</v>
      </c>
      <c r="I15052" t="s">
        <v>5</v>
      </c>
      <c r="J15052">
        <v>49.03</v>
      </c>
    </row>
    <row r="15053" spans="1:10" x14ac:dyDescent="0.2">
      <c r="A15053" t="s">
        <v>14913</v>
      </c>
      <c r="B15053" t="s">
        <v>37479</v>
      </c>
      <c r="I15053" t="s">
        <v>5</v>
      </c>
      <c r="J15053">
        <v>66.599999999999994</v>
      </c>
    </row>
    <row r="15054" spans="1:10" x14ac:dyDescent="0.2">
      <c r="A15054" t="s">
        <v>14914</v>
      </c>
      <c r="B15054" t="s">
        <v>37479</v>
      </c>
      <c r="I15054" t="s">
        <v>5</v>
      </c>
      <c r="J15054">
        <v>63.43</v>
      </c>
    </row>
    <row r="15055" spans="1:10" x14ac:dyDescent="0.2">
      <c r="A15055" t="s">
        <v>14915</v>
      </c>
      <c r="B15055" t="s">
        <v>37480</v>
      </c>
      <c r="I15055" t="s">
        <v>5</v>
      </c>
      <c r="J15055">
        <v>72.790000000000006</v>
      </c>
    </row>
    <row r="15056" spans="1:10" x14ac:dyDescent="0.2">
      <c r="A15056" t="s">
        <v>14916</v>
      </c>
      <c r="B15056" t="s">
        <v>37480</v>
      </c>
      <c r="I15056" t="s">
        <v>5</v>
      </c>
      <c r="J15056">
        <v>69.62</v>
      </c>
    </row>
    <row r="15057" spans="1:10" x14ac:dyDescent="0.2">
      <c r="A15057" t="s">
        <v>14917</v>
      </c>
      <c r="B15057" t="s">
        <v>37481</v>
      </c>
      <c r="I15057" t="s">
        <v>5</v>
      </c>
      <c r="J15057">
        <v>78.28</v>
      </c>
    </row>
    <row r="15058" spans="1:10" x14ac:dyDescent="0.2">
      <c r="A15058" t="s">
        <v>14918</v>
      </c>
      <c r="B15058" t="s">
        <v>37481</v>
      </c>
      <c r="I15058" t="s">
        <v>5</v>
      </c>
      <c r="J15058">
        <v>75.11</v>
      </c>
    </row>
    <row r="15059" spans="1:10" x14ac:dyDescent="0.2">
      <c r="A15059" t="s">
        <v>14919</v>
      </c>
      <c r="B15059" t="s">
        <v>37482</v>
      </c>
      <c r="I15059" t="s">
        <v>5</v>
      </c>
      <c r="J15059">
        <v>111.01</v>
      </c>
    </row>
    <row r="15060" spans="1:10" x14ac:dyDescent="0.2">
      <c r="A15060" t="s">
        <v>14920</v>
      </c>
      <c r="B15060" t="s">
        <v>37482</v>
      </c>
      <c r="I15060" t="s">
        <v>5</v>
      </c>
      <c r="J15060">
        <v>107.84</v>
      </c>
    </row>
    <row r="15061" spans="1:10" x14ac:dyDescent="0.2">
      <c r="A15061" t="s">
        <v>14921</v>
      </c>
      <c r="B15061" t="s">
        <v>37483</v>
      </c>
      <c r="I15061" t="s">
        <v>5</v>
      </c>
      <c r="J15061">
        <v>54.57</v>
      </c>
    </row>
    <row r="15062" spans="1:10" x14ac:dyDescent="0.2">
      <c r="A15062" t="s">
        <v>14922</v>
      </c>
      <c r="B15062" t="s">
        <v>37483</v>
      </c>
      <c r="I15062" t="s">
        <v>5</v>
      </c>
      <c r="J15062">
        <v>51.4</v>
      </c>
    </row>
    <row r="15063" spans="1:10" x14ac:dyDescent="0.2">
      <c r="A15063" t="s">
        <v>14923</v>
      </c>
      <c r="B15063" t="s">
        <v>37484</v>
      </c>
      <c r="I15063" t="s">
        <v>5</v>
      </c>
      <c r="J15063">
        <v>52.5</v>
      </c>
    </row>
    <row r="15064" spans="1:10" x14ac:dyDescent="0.2">
      <c r="A15064" t="s">
        <v>14924</v>
      </c>
      <c r="B15064" t="s">
        <v>37484</v>
      </c>
      <c r="I15064" t="s">
        <v>5</v>
      </c>
      <c r="J15064">
        <v>49.33</v>
      </c>
    </row>
    <row r="15065" spans="1:10" x14ac:dyDescent="0.2">
      <c r="A15065" t="s">
        <v>14925</v>
      </c>
      <c r="B15065" t="s">
        <v>37485</v>
      </c>
      <c r="I15065" t="s">
        <v>5</v>
      </c>
      <c r="J15065">
        <v>79.56</v>
      </c>
    </row>
    <row r="15066" spans="1:10" x14ac:dyDescent="0.2">
      <c r="A15066" t="s">
        <v>14926</v>
      </c>
      <c r="B15066" t="s">
        <v>37485</v>
      </c>
      <c r="I15066" t="s">
        <v>5</v>
      </c>
      <c r="J15066">
        <v>76.39</v>
      </c>
    </row>
    <row r="15067" spans="1:10" x14ac:dyDescent="0.2">
      <c r="A15067" t="s">
        <v>14927</v>
      </c>
      <c r="B15067" t="s">
        <v>37486</v>
      </c>
      <c r="I15067" t="s">
        <v>5</v>
      </c>
      <c r="J15067">
        <v>86.24</v>
      </c>
    </row>
    <row r="15068" spans="1:10" x14ac:dyDescent="0.2">
      <c r="A15068" t="s">
        <v>14928</v>
      </c>
      <c r="B15068" t="s">
        <v>37486</v>
      </c>
      <c r="I15068" t="s">
        <v>5</v>
      </c>
      <c r="J15068">
        <v>83.07</v>
      </c>
    </row>
    <row r="15069" spans="1:10" x14ac:dyDescent="0.2">
      <c r="A15069" t="s">
        <v>14929</v>
      </c>
      <c r="B15069" t="s">
        <v>37487</v>
      </c>
      <c r="I15069" t="s">
        <v>5</v>
      </c>
      <c r="J15069">
        <v>77.150000000000006</v>
      </c>
    </row>
    <row r="15070" spans="1:10" x14ac:dyDescent="0.2">
      <c r="A15070" t="s">
        <v>14930</v>
      </c>
      <c r="B15070" t="s">
        <v>37487</v>
      </c>
      <c r="I15070" t="s">
        <v>5</v>
      </c>
      <c r="J15070">
        <v>73.98</v>
      </c>
    </row>
    <row r="15071" spans="1:10" x14ac:dyDescent="0.2">
      <c r="A15071" t="s">
        <v>14931</v>
      </c>
      <c r="B15071" t="s">
        <v>37488</v>
      </c>
      <c r="I15071" t="s">
        <v>5</v>
      </c>
      <c r="J15071">
        <v>126.62</v>
      </c>
    </row>
    <row r="15072" spans="1:10" x14ac:dyDescent="0.2">
      <c r="A15072" t="s">
        <v>14932</v>
      </c>
      <c r="B15072" t="s">
        <v>37488</v>
      </c>
      <c r="I15072" t="s">
        <v>5</v>
      </c>
      <c r="J15072">
        <v>123.45</v>
      </c>
    </row>
    <row r="15073" spans="1:10" x14ac:dyDescent="0.2">
      <c r="A15073" t="s">
        <v>14933</v>
      </c>
      <c r="B15073" t="s">
        <v>37489</v>
      </c>
      <c r="I15073" t="s">
        <v>5</v>
      </c>
      <c r="J15073">
        <v>79.02</v>
      </c>
    </row>
    <row r="15074" spans="1:10" x14ac:dyDescent="0.2">
      <c r="A15074" t="s">
        <v>14934</v>
      </c>
      <c r="B15074" t="s">
        <v>37489</v>
      </c>
      <c r="I15074" t="s">
        <v>5</v>
      </c>
      <c r="J15074">
        <v>75.849999999999994</v>
      </c>
    </row>
    <row r="15075" spans="1:10" x14ac:dyDescent="0.2">
      <c r="A15075" t="s">
        <v>14935</v>
      </c>
      <c r="B15075" t="s">
        <v>37490</v>
      </c>
      <c r="I15075" t="s">
        <v>5</v>
      </c>
      <c r="J15075">
        <v>85.97</v>
      </c>
    </row>
    <row r="15076" spans="1:10" x14ac:dyDescent="0.2">
      <c r="A15076" t="s">
        <v>14936</v>
      </c>
      <c r="B15076" t="s">
        <v>37490</v>
      </c>
      <c r="I15076" t="s">
        <v>5</v>
      </c>
      <c r="J15076">
        <v>82.8</v>
      </c>
    </row>
    <row r="15077" spans="1:10" x14ac:dyDescent="0.2">
      <c r="A15077" t="s">
        <v>14937</v>
      </c>
      <c r="B15077" t="s">
        <v>37491</v>
      </c>
      <c r="I15077" t="s">
        <v>5</v>
      </c>
      <c r="J15077">
        <v>92.65</v>
      </c>
    </row>
    <row r="15078" spans="1:10" x14ac:dyDescent="0.2">
      <c r="A15078" t="s">
        <v>14938</v>
      </c>
      <c r="B15078" t="s">
        <v>37491</v>
      </c>
      <c r="I15078" t="s">
        <v>5</v>
      </c>
      <c r="J15078">
        <v>89.48</v>
      </c>
    </row>
    <row r="15079" spans="1:10" x14ac:dyDescent="0.2">
      <c r="A15079" t="s">
        <v>14939</v>
      </c>
      <c r="B15079" t="s">
        <v>37492</v>
      </c>
      <c r="I15079" t="s">
        <v>5</v>
      </c>
      <c r="J15079">
        <v>82.76</v>
      </c>
    </row>
    <row r="15080" spans="1:10" x14ac:dyDescent="0.2">
      <c r="A15080" t="s">
        <v>14940</v>
      </c>
      <c r="B15080" t="s">
        <v>37492</v>
      </c>
      <c r="I15080" t="s">
        <v>5</v>
      </c>
      <c r="J15080">
        <v>79.59</v>
      </c>
    </row>
    <row r="15081" spans="1:10" x14ac:dyDescent="0.2">
      <c r="A15081" t="s">
        <v>14941</v>
      </c>
      <c r="B15081" t="s">
        <v>37493</v>
      </c>
      <c r="I15081" t="s">
        <v>5</v>
      </c>
      <c r="J15081">
        <v>126.97</v>
      </c>
    </row>
    <row r="15082" spans="1:10" x14ac:dyDescent="0.2">
      <c r="A15082" t="s">
        <v>14942</v>
      </c>
      <c r="B15082" t="s">
        <v>37493</v>
      </c>
      <c r="I15082" t="s">
        <v>5</v>
      </c>
      <c r="J15082">
        <v>123.8</v>
      </c>
    </row>
    <row r="15083" spans="1:10" x14ac:dyDescent="0.2">
      <c r="A15083" t="s">
        <v>14943</v>
      </c>
      <c r="B15083" t="s">
        <v>37494</v>
      </c>
      <c r="I15083" t="s">
        <v>5</v>
      </c>
      <c r="J15083">
        <v>59.52</v>
      </c>
    </row>
    <row r="15084" spans="1:10" x14ac:dyDescent="0.2">
      <c r="A15084" t="s">
        <v>14944</v>
      </c>
      <c r="B15084" t="s">
        <v>37494</v>
      </c>
      <c r="I15084" t="s">
        <v>5</v>
      </c>
      <c r="J15084">
        <v>56.35</v>
      </c>
    </row>
    <row r="15085" spans="1:10" x14ac:dyDescent="0.2">
      <c r="A15085" t="s">
        <v>14945</v>
      </c>
      <c r="B15085" t="s">
        <v>37495</v>
      </c>
      <c r="I15085" t="s">
        <v>5</v>
      </c>
      <c r="J15085">
        <v>91.34</v>
      </c>
    </row>
    <row r="15086" spans="1:10" x14ac:dyDescent="0.2">
      <c r="A15086" t="s">
        <v>14946</v>
      </c>
      <c r="B15086" t="s">
        <v>37495</v>
      </c>
      <c r="I15086" t="s">
        <v>5</v>
      </c>
      <c r="J15086">
        <v>88.17</v>
      </c>
    </row>
    <row r="15087" spans="1:10" x14ac:dyDescent="0.2">
      <c r="A15087" t="s">
        <v>14947</v>
      </c>
      <c r="B15087" t="s">
        <v>37496</v>
      </c>
      <c r="I15087" t="s">
        <v>5</v>
      </c>
      <c r="J15087">
        <v>94.73</v>
      </c>
    </row>
    <row r="15088" spans="1:10" x14ac:dyDescent="0.2">
      <c r="A15088" t="s">
        <v>14948</v>
      </c>
      <c r="B15088" t="s">
        <v>37496</v>
      </c>
      <c r="I15088" t="s">
        <v>5</v>
      </c>
      <c r="J15088">
        <v>91.56</v>
      </c>
    </row>
    <row r="15089" spans="1:10" x14ac:dyDescent="0.2">
      <c r="A15089" t="s">
        <v>14949</v>
      </c>
      <c r="B15089" t="s">
        <v>37497</v>
      </c>
      <c r="I15089" t="s">
        <v>5</v>
      </c>
      <c r="J15089">
        <v>98.04</v>
      </c>
    </row>
    <row r="15090" spans="1:10" x14ac:dyDescent="0.2">
      <c r="A15090" t="s">
        <v>14950</v>
      </c>
      <c r="B15090" t="s">
        <v>37497</v>
      </c>
      <c r="I15090" t="s">
        <v>5</v>
      </c>
      <c r="J15090">
        <v>94.87</v>
      </c>
    </row>
    <row r="15091" spans="1:10" x14ac:dyDescent="0.2">
      <c r="A15091" t="s">
        <v>14951</v>
      </c>
      <c r="B15091" t="s">
        <v>37498</v>
      </c>
      <c r="I15091" t="s">
        <v>5</v>
      </c>
      <c r="J15091">
        <v>126.97</v>
      </c>
    </row>
    <row r="15092" spans="1:10" x14ac:dyDescent="0.2">
      <c r="A15092" t="s">
        <v>14952</v>
      </c>
      <c r="B15092" t="s">
        <v>37498</v>
      </c>
      <c r="I15092" t="s">
        <v>5</v>
      </c>
      <c r="J15092">
        <v>123.8</v>
      </c>
    </row>
    <row r="15093" spans="1:10" x14ac:dyDescent="0.2">
      <c r="A15093" t="s">
        <v>14953</v>
      </c>
      <c r="B15093" t="s">
        <v>37499</v>
      </c>
      <c r="I15093" t="s">
        <v>5</v>
      </c>
      <c r="J15093">
        <v>10.94</v>
      </c>
    </row>
    <row r="15094" spans="1:10" x14ac:dyDescent="0.2">
      <c r="A15094" t="s">
        <v>14954</v>
      </c>
      <c r="B15094" t="s">
        <v>37499</v>
      </c>
      <c r="I15094" t="s">
        <v>5</v>
      </c>
      <c r="J15094">
        <v>9.68</v>
      </c>
    </row>
    <row r="15095" spans="1:10" x14ac:dyDescent="0.2">
      <c r="A15095" t="s">
        <v>14955</v>
      </c>
      <c r="B15095" t="s">
        <v>37500</v>
      </c>
      <c r="I15095" t="s">
        <v>5</v>
      </c>
      <c r="J15095">
        <v>11.35</v>
      </c>
    </row>
    <row r="15096" spans="1:10" x14ac:dyDescent="0.2">
      <c r="A15096" t="s">
        <v>14956</v>
      </c>
      <c r="B15096" t="s">
        <v>37500</v>
      </c>
      <c r="I15096" t="s">
        <v>5</v>
      </c>
      <c r="J15096">
        <v>10.09</v>
      </c>
    </row>
    <row r="15097" spans="1:10" x14ac:dyDescent="0.2">
      <c r="A15097" t="s">
        <v>14957</v>
      </c>
      <c r="B15097" t="s">
        <v>37501</v>
      </c>
      <c r="I15097" t="s">
        <v>5</v>
      </c>
      <c r="J15097">
        <v>11.89</v>
      </c>
    </row>
    <row r="15098" spans="1:10" x14ac:dyDescent="0.2">
      <c r="A15098" t="s">
        <v>14958</v>
      </c>
      <c r="B15098" t="s">
        <v>37501</v>
      </c>
      <c r="I15098" t="s">
        <v>5</v>
      </c>
      <c r="J15098">
        <v>10.63</v>
      </c>
    </row>
    <row r="15099" spans="1:10" x14ac:dyDescent="0.2">
      <c r="A15099" t="s">
        <v>14959</v>
      </c>
      <c r="B15099" t="s">
        <v>37502</v>
      </c>
      <c r="I15099" t="s">
        <v>5</v>
      </c>
      <c r="J15099">
        <v>13.42</v>
      </c>
    </row>
    <row r="15100" spans="1:10" x14ac:dyDescent="0.2">
      <c r="A15100" t="s">
        <v>14960</v>
      </c>
      <c r="B15100" t="s">
        <v>37502</v>
      </c>
      <c r="I15100" t="s">
        <v>5</v>
      </c>
      <c r="J15100">
        <v>12.16</v>
      </c>
    </row>
    <row r="15101" spans="1:10" x14ac:dyDescent="0.2">
      <c r="A15101" t="s">
        <v>14961</v>
      </c>
      <c r="B15101" t="s">
        <v>37503</v>
      </c>
      <c r="I15101" t="s">
        <v>5</v>
      </c>
      <c r="J15101">
        <v>13.49</v>
      </c>
    </row>
    <row r="15102" spans="1:10" x14ac:dyDescent="0.2">
      <c r="A15102" t="s">
        <v>14962</v>
      </c>
      <c r="B15102" t="s">
        <v>37503</v>
      </c>
      <c r="I15102" t="s">
        <v>5</v>
      </c>
      <c r="J15102">
        <v>12.23</v>
      </c>
    </row>
    <row r="15103" spans="1:10" x14ac:dyDescent="0.2">
      <c r="A15103" t="s">
        <v>14963</v>
      </c>
      <c r="B15103" t="s">
        <v>37504</v>
      </c>
      <c r="I15103" t="s">
        <v>5</v>
      </c>
      <c r="J15103">
        <v>14.02</v>
      </c>
    </row>
    <row r="15104" spans="1:10" x14ac:dyDescent="0.2">
      <c r="A15104" t="s">
        <v>14964</v>
      </c>
      <c r="B15104" t="s">
        <v>37504</v>
      </c>
      <c r="I15104" t="s">
        <v>5</v>
      </c>
      <c r="J15104">
        <v>12.76</v>
      </c>
    </row>
    <row r="15105" spans="1:10" x14ac:dyDescent="0.2">
      <c r="A15105" t="s">
        <v>14965</v>
      </c>
      <c r="B15105" t="s">
        <v>37505</v>
      </c>
      <c r="I15105" t="s">
        <v>5</v>
      </c>
      <c r="J15105">
        <v>12.15</v>
      </c>
    </row>
    <row r="15106" spans="1:10" x14ac:dyDescent="0.2">
      <c r="A15106" t="s">
        <v>14966</v>
      </c>
      <c r="B15106" t="s">
        <v>37505</v>
      </c>
      <c r="I15106" t="s">
        <v>5</v>
      </c>
      <c r="J15106">
        <v>10.89</v>
      </c>
    </row>
    <row r="15107" spans="1:10" x14ac:dyDescent="0.2">
      <c r="A15107" t="s">
        <v>14967</v>
      </c>
      <c r="B15107" t="s">
        <v>37506</v>
      </c>
      <c r="I15107" t="s">
        <v>5</v>
      </c>
      <c r="J15107">
        <v>12.95</v>
      </c>
    </row>
    <row r="15108" spans="1:10" x14ac:dyDescent="0.2">
      <c r="A15108" t="s">
        <v>14968</v>
      </c>
      <c r="B15108" t="s">
        <v>37506</v>
      </c>
      <c r="I15108" t="s">
        <v>5</v>
      </c>
      <c r="J15108">
        <v>11.69</v>
      </c>
    </row>
    <row r="15109" spans="1:10" x14ac:dyDescent="0.2">
      <c r="A15109" t="s">
        <v>14969</v>
      </c>
      <c r="B15109" t="s">
        <v>37507</v>
      </c>
      <c r="I15109" t="s">
        <v>5</v>
      </c>
      <c r="J15109">
        <v>13.76</v>
      </c>
    </row>
    <row r="15110" spans="1:10" x14ac:dyDescent="0.2">
      <c r="A15110" t="s">
        <v>14970</v>
      </c>
      <c r="B15110" t="s">
        <v>37507</v>
      </c>
      <c r="I15110" t="s">
        <v>5</v>
      </c>
      <c r="J15110">
        <v>12.5</v>
      </c>
    </row>
    <row r="15111" spans="1:10" x14ac:dyDescent="0.2">
      <c r="A15111" t="s">
        <v>14971</v>
      </c>
      <c r="B15111" t="s">
        <v>37508</v>
      </c>
      <c r="I15111" t="s">
        <v>5</v>
      </c>
      <c r="J15111">
        <v>15.35</v>
      </c>
    </row>
    <row r="15112" spans="1:10" x14ac:dyDescent="0.2">
      <c r="A15112" t="s">
        <v>14972</v>
      </c>
      <c r="B15112" t="s">
        <v>37508</v>
      </c>
      <c r="I15112" t="s">
        <v>5</v>
      </c>
      <c r="J15112">
        <v>14.09</v>
      </c>
    </row>
    <row r="15113" spans="1:10" x14ac:dyDescent="0.2">
      <c r="A15113" t="s">
        <v>14973</v>
      </c>
      <c r="B15113" t="s">
        <v>37509</v>
      </c>
      <c r="I15113" t="s">
        <v>5</v>
      </c>
      <c r="J15113">
        <v>17.97</v>
      </c>
    </row>
    <row r="15114" spans="1:10" x14ac:dyDescent="0.2">
      <c r="A15114" t="s">
        <v>14974</v>
      </c>
      <c r="B15114" t="s">
        <v>37509</v>
      </c>
      <c r="I15114" t="s">
        <v>5</v>
      </c>
      <c r="J15114">
        <v>16.71</v>
      </c>
    </row>
    <row r="15115" spans="1:10" x14ac:dyDescent="0.2">
      <c r="A15115" t="s">
        <v>14975</v>
      </c>
      <c r="B15115" t="s">
        <v>37510</v>
      </c>
      <c r="I15115" t="s">
        <v>5</v>
      </c>
      <c r="J15115">
        <v>12.66</v>
      </c>
    </row>
    <row r="15116" spans="1:10" x14ac:dyDescent="0.2">
      <c r="A15116" t="s">
        <v>14976</v>
      </c>
      <c r="B15116" t="s">
        <v>37510</v>
      </c>
      <c r="I15116" t="s">
        <v>5</v>
      </c>
      <c r="J15116">
        <v>11.4</v>
      </c>
    </row>
    <row r="15117" spans="1:10" x14ac:dyDescent="0.2">
      <c r="A15117" t="s">
        <v>14977</v>
      </c>
      <c r="B15117" t="s">
        <v>37511</v>
      </c>
      <c r="I15117" t="s">
        <v>5</v>
      </c>
      <c r="J15117">
        <v>14.02</v>
      </c>
    </row>
    <row r="15118" spans="1:10" x14ac:dyDescent="0.2">
      <c r="A15118" t="s">
        <v>14978</v>
      </c>
      <c r="B15118" t="s">
        <v>37511</v>
      </c>
      <c r="I15118" t="s">
        <v>5</v>
      </c>
      <c r="J15118">
        <v>12.76</v>
      </c>
    </row>
    <row r="15119" spans="1:10" x14ac:dyDescent="0.2">
      <c r="A15119" t="s">
        <v>14979</v>
      </c>
      <c r="B15119" t="s">
        <v>37512</v>
      </c>
      <c r="I15119" t="s">
        <v>5</v>
      </c>
      <c r="J15119">
        <v>15.08</v>
      </c>
    </row>
    <row r="15120" spans="1:10" x14ac:dyDescent="0.2">
      <c r="A15120" t="s">
        <v>14980</v>
      </c>
      <c r="B15120" t="s">
        <v>37512</v>
      </c>
      <c r="I15120" t="s">
        <v>5</v>
      </c>
      <c r="J15120">
        <v>13.82</v>
      </c>
    </row>
    <row r="15121" spans="1:10" x14ac:dyDescent="0.2">
      <c r="A15121" t="s">
        <v>14981</v>
      </c>
      <c r="B15121" t="s">
        <v>37513</v>
      </c>
      <c r="I15121" t="s">
        <v>5</v>
      </c>
      <c r="J15121">
        <v>17.23</v>
      </c>
    </row>
    <row r="15122" spans="1:10" x14ac:dyDescent="0.2">
      <c r="A15122" t="s">
        <v>14982</v>
      </c>
      <c r="B15122" t="s">
        <v>37513</v>
      </c>
      <c r="I15122" t="s">
        <v>5</v>
      </c>
      <c r="J15122">
        <v>15.97</v>
      </c>
    </row>
    <row r="15123" spans="1:10" x14ac:dyDescent="0.2">
      <c r="A15123" t="s">
        <v>14983</v>
      </c>
      <c r="B15123" t="s">
        <v>37514</v>
      </c>
      <c r="I15123" t="s">
        <v>5</v>
      </c>
      <c r="J15123">
        <v>20.8</v>
      </c>
    </row>
    <row r="15124" spans="1:10" x14ac:dyDescent="0.2">
      <c r="A15124" t="s">
        <v>14984</v>
      </c>
      <c r="B15124" t="s">
        <v>37514</v>
      </c>
      <c r="I15124" t="s">
        <v>5</v>
      </c>
      <c r="J15124">
        <v>19.54</v>
      </c>
    </row>
    <row r="15125" spans="1:10" x14ac:dyDescent="0.2">
      <c r="A15125" t="s">
        <v>14985</v>
      </c>
      <c r="B15125" t="s">
        <v>37515</v>
      </c>
      <c r="I15125" t="s">
        <v>5</v>
      </c>
      <c r="J15125">
        <v>11.84</v>
      </c>
    </row>
    <row r="15126" spans="1:10" x14ac:dyDescent="0.2">
      <c r="A15126" t="s">
        <v>14986</v>
      </c>
      <c r="B15126" t="s">
        <v>37515</v>
      </c>
      <c r="I15126" t="s">
        <v>5</v>
      </c>
      <c r="J15126">
        <v>10.58</v>
      </c>
    </row>
    <row r="15127" spans="1:10" x14ac:dyDescent="0.2">
      <c r="A15127" t="s">
        <v>14987</v>
      </c>
      <c r="B15127" t="s">
        <v>37516</v>
      </c>
      <c r="I15127" t="s">
        <v>5</v>
      </c>
      <c r="J15127">
        <v>11.35</v>
      </c>
    </row>
    <row r="15128" spans="1:10" x14ac:dyDescent="0.2">
      <c r="A15128" t="s">
        <v>14988</v>
      </c>
      <c r="B15128" t="s">
        <v>37516</v>
      </c>
      <c r="I15128" t="s">
        <v>5</v>
      </c>
      <c r="J15128">
        <v>10.09</v>
      </c>
    </row>
    <row r="15129" spans="1:10" x14ac:dyDescent="0.2">
      <c r="A15129" t="s">
        <v>14989</v>
      </c>
      <c r="B15129" t="s">
        <v>37517</v>
      </c>
      <c r="I15129" t="s">
        <v>5</v>
      </c>
      <c r="J15129">
        <v>12.59</v>
      </c>
    </row>
    <row r="15130" spans="1:10" x14ac:dyDescent="0.2">
      <c r="A15130" t="s">
        <v>14990</v>
      </c>
      <c r="B15130" t="s">
        <v>37517</v>
      </c>
      <c r="I15130" t="s">
        <v>5</v>
      </c>
      <c r="J15130">
        <v>11.33</v>
      </c>
    </row>
    <row r="15131" spans="1:10" x14ac:dyDescent="0.2">
      <c r="A15131" t="s">
        <v>14991</v>
      </c>
      <c r="B15131" t="s">
        <v>37518</v>
      </c>
      <c r="I15131" t="s">
        <v>5</v>
      </c>
      <c r="J15131">
        <v>13.41</v>
      </c>
    </row>
    <row r="15132" spans="1:10" x14ac:dyDescent="0.2">
      <c r="A15132" t="s">
        <v>14992</v>
      </c>
      <c r="B15132" t="s">
        <v>37518</v>
      </c>
      <c r="I15132" t="s">
        <v>5</v>
      </c>
      <c r="J15132">
        <v>12.15</v>
      </c>
    </row>
    <row r="15133" spans="1:10" x14ac:dyDescent="0.2">
      <c r="A15133" t="s">
        <v>14993</v>
      </c>
      <c r="B15133" t="s">
        <v>37519</v>
      </c>
      <c r="I15133" t="s">
        <v>5</v>
      </c>
      <c r="J15133">
        <v>14.49</v>
      </c>
    </row>
    <row r="15134" spans="1:10" x14ac:dyDescent="0.2">
      <c r="A15134" t="s">
        <v>14994</v>
      </c>
      <c r="B15134" t="s">
        <v>37519</v>
      </c>
      <c r="I15134" t="s">
        <v>5</v>
      </c>
      <c r="J15134">
        <v>13.23</v>
      </c>
    </row>
    <row r="15135" spans="1:10" x14ac:dyDescent="0.2">
      <c r="A15135" t="s">
        <v>14995</v>
      </c>
      <c r="B15135" t="s">
        <v>37520</v>
      </c>
      <c r="I15135" t="s">
        <v>5</v>
      </c>
      <c r="J15135">
        <v>15.02</v>
      </c>
    </row>
    <row r="15136" spans="1:10" x14ac:dyDescent="0.2">
      <c r="A15136" t="s">
        <v>14996</v>
      </c>
      <c r="B15136" t="s">
        <v>37520</v>
      </c>
      <c r="I15136" t="s">
        <v>5</v>
      </c>
      <c r="J15136">
        <v>13.76</v>
      </c>
    </row>
    <row r="15137" spans="1:10" x14ac:dyDescent="0.2">
      <c r="A15137" t="s">
        <v>14997</v>
      </c>
      <c r="B15137" t="s">
        <v>37521</v>
      </c>
      <c r="I15137" t="s">
        <v>5</v>
      </c>
      <c r="J15137">
        <v>12.15</v>
      </c>
    </row>
    <row r="15138" spans="1:10" x14ac:dyDescent="0.2">
      <c r="A15138" t="s">
        <v>14998</v>
      </c>
      <c r="B15138" t="s">
        <v>37521</v>
      </c>
      <c r="I15138" t="s">
        <v>5</v>
      </c>
      <c r="J15138">
        <v>10.89</v>
      </c>
    </row>
    <row r="15139" spans="1:10" x14ac:dyDescent="0.2">
      <c r="A15139" t="s">
        <v>14999</v>
      </c>
      <c r="B15139" t="s">
        <v>37522</v>
      </c>
      <c r="I15139" t="s">
        <v>5</v>
      </c>
      <c r="J15139">
        <v>12.95</v>
      </c>
    </row>
    <row r="15140" spans="1:10" x14ac:dyDescent="0.2">
      <c r="A15140" t="s">
        <v>15000</v>
      </c>
      <c r="B15140" t="s">
        <v>37522</v>
      </c>
      <c r="I15140" t="s">
        <v>5</v>
      </c>
      <c r="J15140">
        <v>11.69</v>
      </c>
    </row>
    <row r="15141" spans="1:10" x14ac:dyDescent="0.2">
      <c r="A15141" t="s">
        <v>15001</v>
      </c>
      <c r="B15141" t="s">
        <v>37523</v>
      </c>
      <c r="I15141" t="s">
        <v>5</v>
      </c>
      <c r="J15141">
        <v>13.76</v>
      </c>
    </row>
    <row r="15142" spans="1:10" x14ac:dyDescent="0.2">
      <c r="A15142" t="s">
        <v>15002</v>
      </c>
      <c r="B15142" t="s">
        <v>37523</v>
      </c>
      <c r="I15142" t="s">
        <v>5</v>
      </c>
      <c r="J15142">
        <v>12.5</v>
      </c>
    </row>
    <row r="15143" spans="1:10" x14ac:dyDescent="0.2">
      <c r="A15143" t="s">
        <v>15003</v>
      </c>
      <c r="B15143" t="s">
        <v>37524</v>
      </c>
      <c r="I15143" t="s">
        <v>5</v>
      </c>
      <c r="J15143">
        <v>15.35</v>
      </c>
    </row>
    <row r="15144" spans="1:10" x14ac:dyDescent="0.2">
      <c r="A15144" t="s">
        <v>15004</v>
      </c>
      <c r="B15144" t="s">
        <v>37524</v>
      </c>
      <c r="I15144" t="s">
        <v>5</v>
      </c>
      <c r="J15144">
        <v>14.09</v>
      </c>
    </row>
    <row r="15145" spans="1:10" x14ac:dyDescent="0.2">
      <c r="A15145" t="s">
        <v>15005</v>
      </c>
      <c r="B15145" t="s">
        <v>37525</v>
      </c>
      <c r="I15145" t="s">
        <v>5</v>
      </c>
      <c r="J15145">
        <v>17.97</v>
      </c>
    </row>
    <row r="15146" spans="1:10" x14ac:dyDescent="0.2">
      <c r="A15146" t="s">
        <v>15006</v>
      </c>
      <c r="B15146" t="s">
        <v>37525</v>
      </c>
      <c r="I15146" t="s">
        <v>5</v>
      </c>
      <c r="J15146">
        <v>16.71</v>
      </c>
    </row>
    <row r="15147" spans="1:10" x14ac:dyDescent="0.2">
      <c r="A15147" t="s">
        <v>15007</v>
      </c>
      <c r="B15147" t="s">
        <v>37526</v>
      </c>
      <c r="I15147" t="s">
        <v>5</v>
      </c>
      <c r="J15147">
        <v>13.66</v>
      </c>
    </row>
    <row r="15148" spans="1:10" x14ac:dyDescent="0.2">
      <c r="A15148" t="s">
        <v>15008</v>
      </c>
      <c r="B15148" t="s">
        <v>37526</v>
      </c>
      <c r="I15148" t="s">
        <v>5</v>
      </c>
      <c r="J15148">
        <v>12.4</v>
      </c>
    </row>
    <row r="15149" spans="1:10" x14ac:dyDescent="0.2">
      <c r="A15149" t="s">
        <v>15009</v>
      </c>
      <c r="B15149" t="s">
        <v>37527</v>
      </c>
      <c r="I15149" t="s">
        <v>5</v>
      </c>
      <c r="J15149">
        <v>14.02</v>
      </c>
    </row>
    <row r="15150" spans="1:10" x14ac:dyDescent="0.2">
      <c r="A15150" t="s">
        <v>15010</v>
      </c>
      <c r="B15150" t="s">
        <v>37527</v>
      </c>
      <c r="I15150" t="s">
        <v>5</v>
      </c>
      <c r="J15150">
        <v>12.76</v>
      </c>
    </row>
    <row r="15151" spans="1:10" x14ac:dyDescent="0.2">
      <c r="A15151" t="s">
        <v>15011</v>
      </c>
      <c r="B15151" t="s">
        <v>37528</v>
      </c>
      <c r="I15151" t="s">
        <v>5</v>
      </c>
      <c r="J15151">
        <v>15.08</v>
      </c>
    </row>
    <row r="15152" spans="1:10" x14ac:dyDescent="0.2">
      <c r="A15152" t="s">
        <v>15012</v>
      </c>
      <c r="B15152" t="s">
        <v>37528</v>
      </c>
      <c r="I15152" t="s">
        <v>5</v>
      </c>
      <c r="J15152">
        <v>13.82</v>
      </c>
    </row>
    <row r="15153" spans="1:10" x14ac:dyDescent="0.2">
      <c r="A15153" t="s">
        <v>15013</v>
      </c>
      <c r="B15153" t="s">
        <v>37529</v>
      </c>
      <c r="I15153" t="s">
        <v>5</v>
      </c>
      <c r="J15153">
        <v>17.23</v>
      </c>
    </row>
    <row r="15154" spans="1:10" x14ac:dyDescent="0.2">
      <c r="A15154" t="s">
        <v>15014</v>
      </c>
      <c r="B15154" t="s">
        <v>37529</v>
      </c>
      <c r="I15154" t="s">
        <v>5</v>
      </c>
      <c r="J15154">
        <v>15.97</v>
      </c>
    </row>
    <row r="15155" spans="1:10" x14ac:dyDescent="0.2">
      <c r="A15155" t="s">
        <v>15015</v>
      </c>
      <c r="B15155" t="s">
        <v>37530</v>
      </c>
      <c r="I15155" t="s">
        <v>5</v>
      </c>
      <c r="J15155">
        <v>20.8</v>
      </c>
    </row>
    <row r="15156" spans="1:10" x14ac:dyDescent="0.2">
      <c r="A15156" t="s">
        <v>15016</v>
      </c>
      <c r="B15156" t="s">
        <v>37530</v>
      </c>
      <c r="I15156" t="s">
        <v>5</v>
      </c>
      <c r="J15156">
        <v>19.54</v>
      </c>
    </row>
    <row r="15157" spans="1:10" x14ac:dyDescent="0.2">
      <c r="A15157" t="s">
        <v>15017</v>
      </c>
      <c r="B15157" t="s">
        <v>37531</v>
      </c>
      <c r="I15157" t="s">
        <v>5</v>
      </c>
      <c r="J15157">
        <v>11.03</v>
      </c>
    </row>
    <row r="15158" spans="1:10" x14ac:dyDescent="0.2">
      <c r="A15158" t="s">
        <v>15018</v>
      </c>
      <c r="B15158" t="s">
        <v>37531</v>
      </c>
      <c r="I15158" t="s">
        <v>5</v>
      </c>
      <c r="J15158">
        <v>9.77</v>
      </c>
    </row>
    <row r="15159" spans="1:10" x14ac:dyDescent="0.2">
      <c r="A15159" t="s">
        <v>15019</v>
      </c>
      <c r="B15159" t="s">
        <v>37532</v>
      </c>
      <c r="I15159" t="s">
        <v>5</v>
      </c>
      <c r="J15159">
        <v>12.06</v>
      </c>
    </row>
    <row r="15160" spans="1:10" x14ac:dyDescent="0.2">
      <c r="A15160" t="s">
        <v>15020</v>
      </c>
      <c r="B15160" t="s">
        <v>37532</v>
      </c>
      <c r="I15160" t="s">
        <v>5</v>
      </c>
      <c r="J15160">
        <v>10.8</v>
      </c>
    </row>
    <row r="15161" spans="1:10" x14ac:dyDescent="0.2">
      <c r="A15161" t="s">
        <v>15021</v>
      </c>
      <c r="B15161" t="s">
        <v>37533</v>
      </c>
      <c r="I15161" t="s">
        <v>5</v>
      </c>
      <c r="J15161">
        <v>15.42</v>
      </c>
    </row>
    <row r="15162" spans="1:10" x14ac:dyDescent="0.2">
      <c r="A15162" t="s">
        <v>15022</v>
      </c>
      <c r="B15162" t="s">
        <v>37533</v>
      </c>
      <c r="I15162" t="s">
        <v>5</v>
      </c>
      <c r="J15162">
        <v>14.16</v>
      </c>
    </row>
    <row r="15163" spans="1:10" x14ac:dyDescent="0.2">
      <c r="A15163" t="s">
        <v>15023</v>
      </c>
      <c r="B15163" t="s">
        <v>37534</v>
      </c>
      <c r="I15163" t="s">
        <v>5</v>
      </c>
      <c r="J15163">
        <v>13.54</v>
      </c>
    </row>
    <row r="15164" spans="1:10" x14ac:dyDescent="0.2">
      <c r="A15164" t="s">
        <v>15024</v>
      </c>
      <c r="B15164" t="s">
        <v>37534</v>
      </c>
      <c r="I15164" t="s">
        <v>5</v>
      </c>
      <c r="J15164">
        <v>12.28</v>
      </c>
    </row>
    <row r="15165" spans="1:10" x14ac:dyDescent="0.2">
      <c r="A15165" t="s">
        <v>15025</v>
      </c>
      <c r="B15165" t="s">
        <v>37535</v>
      </c>
      <c r="I15165" t="s">
        <v>5</v>
      </c>
      <c r="J15165">
        <v>18.52</v>
      </c>
    </row>
    <row r="15166" spans="1:10" x14ac:dyDescent="0.2">
      <c r="A15166" t="s">
        <v>15026</v>
      </c>
      <c r="B15166" t="s">
        <v>37535</v>
      </c>
      <c r="I15166" t="s">
        <v>5</v>
      </c>
      <c r="J15166">
        <v>17.260000000000002</v>
      </c>
    </row>
    <row r="15167" spans="1:10" x14ac:dyDescent="0.2">
      <c r="A15167" t="s">
        <v>15027</v>
      </c>
      <c r="B15167" t="s">
        <v>37536</v>
      </c>
      <c r="I15167" t="s">
        <v>5</v>
      </c>
      <c r="J15167">
        <v>19.54</v>
      </c>
    </row>
    <row r="15168" spans="1:10" x14ac:dyDescent="0.2">
      <c r="A15168" t="s">
        <v>15028</v>
      </c>
      <c r="B15168" t="s">
        <v>37536</v>
      </c>
      <c r="I15168" t="s">
        <v>5</v>
      </c>
      <c r="J15168">
        <v>18.28</v>
      </c>
    </row>
    <row r="15169" spans="1:10" x14ac:dyDescent="0.2">
      <c r="A15169" t="s">
        <v>15029</v>
      </c>
      <c r="B15169" t="s">
        <v>37537</v>
      </c>
      <c r="I15169" t="s">
        <v>5</v>
      </c>
      <c r="J15169">
        <v>16.84</v>
      </c>
    </row>
    <row r="15170" spans="1:10" x14ac:dyDescent="0.2">
      <c r="A15170" t="s">
        <v>15030</v>
      </c>
      <c r="B15170" t="s">
        <v>37537</v>
      </c>
      <c r="I15170" t="s">
        <v>5</v>
      </c>
      <c r="J15170">
        <v>15.58</v>
      </c>
    </row>
    <row r="15171" spans="1:10" x14ac:dyDescent="0.2">
      <c r="A15171" t="s">
        <v>15031</v>
      </c>
      <c r="B15171" t="s">
        <v>37538</v>
      </c>
      <c r="I15171" t="s">
        <v>5</v>
      </c>
      <c r="J15171">
        <v>18.28</v>
      </c>
    </row>
    <row r="15172" spans="1:10" x14ac:dyDescent="0.2">
      <c r="A15172" t="s">
        <v>15032</v>
      </c>
      <c r="B15172" t="s">
        <v>37538</v>
      </c>
      <c r="I15172" t="s">
        <v>5</v>
      </c>
      <c r="J15172">
        <v>17.02</v>
      </c>
    </row>
    <row r="15173" spans="1:10" x14ac:dyDescent="0.2">
      <c r="A15173" t="s">
        <v>15033</v>
      </c>
      <c r="B15173" t="s">
        <v>37539</v>
      </c>
      <c r="I15173" t="s">
        <v>5</v>
      </c>
      <c r="J15173">
        <v>19.7</v>
      </c>
    </row>
    <row r="15174" spans="1:10" x14ac:dyDescent="0.2">
      <c r="A15174" t="s">
        <v>15034</v>
      </c>
      <c r="B15174" t="s">
        <v>37539</v>
      </c>
      <c r="I15174" t="s">
        <v>5</v>
      </c>
      <c r="J15174">
        <v>18.440000000000001</v>
      </c>
    </row>
    <row r="15175" spans="1:10" x14ac:dyDescent="0.2">
      <c r="A15175" t="s">
        <v>15035</v>
      </c>
      <c r="B15175" t="s">
        <v>37540</v>
      </c>
      <c r="I15175" t="s">
        <v>5</v>
      </c>
      <c r="J15175">
        <v>22.32</v>
      </c>
    </row>
    <row r="15176" spans="1:10" x14ac:dyDescent="0.2">
      <c r="A15176" t="s">
        <v>15036</v>
      </c>
      <c r="B15176" t="s">
        <v>37540</v>
      </c>
      <c r="I15176" t="s">
        <v>5</v>
      </c>
      <c r="J15176">
        <v>21.06</v>
      </c>
    </row>
    <row r="15177" spans="1:10" x14ac:dyDescent="0.2">
      <c r="A15177" t="s">
        <v>15037</v>
      </c>
      <c r="B15177" t="s">
        <v>37541</v>
      </c>
      <c r="I15177" t="s">
        <v>5</v>
      </c>
      <c r="J15177">
        <v>24.94</v>
      </c>
    </row>
    <row r="15178" spans="1:10" x14ac:dyDescent="0.2">
      <c r="A15178" t="s">
        <v>15038</v>
      </c>
      <c r="B15178" t="s">
        <v>37541</v>
      </c>
      <c r="I15178" t="s">
        <v>5</v>
      </c>
      <c r="J15178">
        <v>23.68</v>
      </c>
    </row>
    <row r="15179" spans="1:10" x14ac:dyDescent="0.2">
      <c r="A15179" t="s">
        <v>15039</v>
      </c>
      <c r="B15179" t="s">
        <v>37542</v>
      </c>
      <c r="I15179" t="s">
        <v>5</v>
      </c>
      <c r="J15179">
        <v>13.7</v>
      </c>
    </row>
    <row r="15180" spans="1:10" x14ac:dyDescent="0.2">
      <c r="A15180" t="s">
        <v>15040</v>
      </c>
      <c r="B15180" t="s">
        <v>37542</v>
      </c>
      <c r="I15180" t="s">
        <v>5</v>
      </c>
      <c r="J15180">
        <v>12.44</v>
      </c>
    </row>
    <row r="15181" spans="1:10" x14ac:dyDescent="0.2">
      <c r="A15181" t="s">
        <v>15041</v>
      </c>
      <c r="B15181" t="s">
        <v>37543</v>
      </c>
      <c r="I15181" t="s">
        <v>5</v>
      </c>
      <c r="J15181">
        <v>16.79</v>
      </c>
    </row>
    <row r="15182" spans="1:10" x14ac:dyDescent="0.2">
      <c r="A15182" t="s">
        <v>15042</v>
      </c>
      <c r="B15182" t="s">
        <v>37543</v>
      </c>
      <c r="I15182" t="s">
        <v>5</v>
      </c>
      <c r="J15182">
        <v>15.53</v>
      </c>
    </row>
    <row r="15183" spans="1:10" x14ac:dyDescent="0.2">
      <c r="A15183" t="s">
        <v>15043</v>
      </c>
      <c r="B15183" t="s">
        <v>37544</v>
      </c>
      <c r="I15183" t="s">
        <v>5</v>
      </c>
      <c r="J15183">
        <v>16.5</v>
      </c>
    </row>
    <row r="15184" spans="1:10" x14ac:dyDescent="0.2">
      <c r="A15184" t="s">
        <v>15044</v>
      </c>
      <c r="B15184" t="s">
        <v>37544</v>
      </c>
      <c r="I15184" t="s">
        <v>5</v>
      </c>
      <c r="J15184">
        <v>15.24</v>
      </c>
    </row>
    <row r="15185" spans="1:10" x14ac:dyDescent="0.2">
      <c r="A15185" t="s">
        <v>15045</v>
      </c>
      <c r="B15185" t="s">
        <v>37545</v>
      </c>
      <c r="I15185" t="s">
        <v>5</v>
      </c>
      <c r="J15185">
        <v>18.579999999999998</v>
      </c>
    </row>
    <row r="15186" spans="1:10" x14ac:dyDescent="0.2">
      <c r="A15186" t="s">
        <v>15046</v>
      </c>
      <c r="B15186" t="s">
        <v>37545</v>
      </c>
      <c r="I15186" t="s">
        <v>5</v>
      </c>
      <c r="J15186">
        <v>17.32</v>
      </c>
    </row>
    <row r="15187" spans="1:10" x14ac:dyDescent="0.2">
      <c r="A15187" t="s">
        <v>15047</v>
      </c>
      <c r="B15187" t="s">
        <v>37546</v>
      </c>
      <c r="I15187" t="s">
        <v>5</v>
      </c>
      <c r="J15187">
        <v>27.4</v>
      </c>
    </row>
    <row r="15188" spans="1:10" x14ac:dyDescent="0.2">
      <c r="A15188" t="s">
        <v>15048</v>
      </c>
      <c r="B15188" t="s">
        <v>37546</v>
      </c>
      <c r="I15188" t="s">
        <v>5</v>
      </c>
      <c r="J15188">
        <v>26.14</v>
      </c>
    </row>
    <row r="15189" spans="1:10" x14ac:dyDescent="0.2">
      <c r="A15189" t="s">
        <v>15049</v>
      </c>
      <c r="B15189" t="s">
        <v>37547</v>
      </c>
      <c r="I15189" t="s">
        <v>5</v>
      </c>
      <c r="J15189">
        <v>13.04</v>
      </c>
    </row>
    <row r="15190" spans="1:10" x14ac:dyDescent="0.2">
      <c r="A15190" t="s">
        <v>15050</v>
      </c>
      <c r="B15190" t="s">
        <v>37547</v>
      </c>
      <c r="I15190" t="s">
        <v>5</v>
      </c>
      <c r="J15190">
        <v>11.78</v>
      </c>
    </row>
    <row r="15191" spans="1:10" x14ac:dyDescent="0.2">
      <c r="A15191" t="s">
        <v>15051</v>
      </c>
      <c r="B15191" t="s">
        <v>37548</v>
      </c>
      <c r="I15191" t="s">
        <v>5</v>
      </c>
      <c r="J15191">
        <v>12.73</v>
      </c>
    </row>
    <row r="15192" spans="1:10" x14ac:dyDescent="0.2">
      <c r="A15192" t="s">
        <v>15052</v>
      </c>
      <c r="B15192" t="s">
        <v>37548</v>
      </c>
      <c r="I15192" t="s">
        <v>5</v>
      </c>
      <c r="J15192">
        <v>11.47</v>
      </c>
    </row>
    <row r="15193" spans="1:10" x14ac:dyDescent="0.2">
      <c r="A15193" t="s">
        <v>15053</v>
      </c>
      <c r="B15193" t="s">
        <v>37549</v>
      </c>
      <c r="I15193" t="s">
        <v>5</v>
      </c>
      <c r="J15193">
        <v>16.489999999999998</v>
      </c>
    </row>
    <row r="15194" spans="1:10" x14ac:dyDescent="0.2">
      <c r="A15194" t="s">
        <v>15054</v>
      </c>
      <c r="B15194" t="s">
        <v>37549</v>
      </c>
      <c r="I15194" t="s">
        <v>5</v>
      </c>
      <c r="J15194">
        <v>15.23</v>
      </c>
    </row>
    <row r="15195" spans="1:10" x14ac:dyDescent="0.2">
      <c r="A15195" t="s">
        <v>15055</v>
      </c>
      <c r="B15195" t="s">
        <v>37550</v>
      </c>
      <c r="I15195" t="s">
        <v>5</v>
      </c>
      <c r="J15195">
        <v>18.04</v>
      </c>
    </row>
    <row r="15196" spans="1:10" x14ac:dyDescent="0.2">
      <c r="A15196" t="s">
        <v>15056</v>
      </c>
      <c r="B15196" t="s">
        <v>37550</v>
      </c>
      <c r="I15196" t="s">
        <v>5</v>
      </c>
      <c r="J15196">
        <v>16.78</v>
      </c>
    </row>
    <row r="15197" spans="1:10" x14ac:dyDescent="0.2">
      <c r="A15197" t="s">
        <v>15057</v>
      </c>
      <c r="B15197" t="s">
        <v>37551</v>
      </c>
      <c r="I15197" t="s">
        <v>5</v>
      </c>
      <c r="J15197">
        <v>23.76</v>
      </c>
    </row>
    <row r="15198" spans="1:10" x14ac:dyDescent="0.2">
      <c r="A15198" t="s">
        <v>15058</v>
      </c>
      <c r="B15198" t="s">
        <v>37551</v>
      </c>
      <c r="I15198" t="s">
        <v>5</v>
      </c>
      <c r="J15198">
        <v>22.5</v>
      </c>
    </row>
    <row r="15199" spans="1:10" x14ac:dyDescent="0.2">
      <c r="A15199" t="s">
        <v>15059</v>
      </c>
      <c r="B15199" t="s">
        <v>37552</v>
      </c>
      <c r="I15199" t="s">
        <v>5</v>
      </c>
      <c r="J15199">
        <v>27.78</v>
      </c>
    </row>
    <row r="15200" spans="1:10" x14ac:dyDescent="0.2">
      <c r="A15200" t="s">
        <v>15060</v>
      </c>
      <c r="B15200" t="s">
        <v>37552</v>
      </c>
      <c r="I15200" t="s">
        <v>5</v>
      </c>
      <c r="J15200">
        <v>26.52</v>
      </c>
    </row>
    <row r="15201" spans="1:10" x14ac:dyDescent="0.2">
      <c r="A15201" t="s">
        <v>15061</v>
      </c>
      <c r="B15201" t="s">
        <v>37553</v>
      </c>
      <c r="I15201" t="s">
        <v>5</v>
      </c>
      <c r="J15201">
        <v>15.55</v>
      </c>
    </row>
    <row r="15202" spans="1:10" x14ac:dyDescent="0.2">
      <c r="A15202" t="s">
        <v>15062</v>
      </c>
      <c r="B15202" t="s">
        <v>37553</v>
      </c>
      <c r="I15202" t="s">
        <v>5</v>
      </c>
      <c r="J15202">
        <v>14.29</v>
      </c>
    </row>
    <row r="15203" spans="1:10" x14ac:dyDescent="0.2">
      <c r="A15203" t="s">
        <v>15063</v>
      </c>
      <c r="B15203" t="s">
        <v>37554</v>
      </c>
      <c r="I15203" t="s">
        <v>5</v>
      </c>
      <c r="J15203">
        <v>17.329999999999998</v>
      </c>
    </row>
    <row r="15204" spans="1:10" x14ac:dyDescent="0.2">
      <c r="A15204" t="s">
        <v>15064</v>
      </c>
      <c r="B15204" t="s">
        <v>37554</v>
      </c>
      <c r="I15204" t="s">
        <v>5</v>
      </c>
      <c r="J15204">
        <v>16.07</v>
      </c>
    </row>
    <row r="15205" spans="1:10" x14ac:dyDescent="0.2">
      <c r="A15205" t="s">
        <v>15065</v>
      </c>
      <c r="B15205" t="s">
        <v>37555</v>
      </c>
      <c r="I15205" t="s">
        <v>5</v>
      </c>
      <c r="J15205">
        <v>20.85</v>
      </c>
    </row>
    <row r="15206" spans="1:10" x14ac:dyDescent="0.2">
      <c r="A15206" t="s">
        <v>15066</v>
      </c>
      <c r="B15206" t="s">
        <v>37555</v>
      </c>
      <c r="I15206" t="s">
        <v>5</v>
      </c>
      <c r="J15206">
        <v>19.59</v>
      </c>
    </row>
    <row r="15207" spans="1:10" x14ac:dyDescent="0.2">
      <c r="A15207" t="s">
        <v>15067</v>
      </c>
      <c r="B15207" t="s">
        <v>37556</v>
      </c>
      <c r="I15207" t="s">
        <v>5</v>
      </c>
      <c r="J15207">
        <v>24.94</v>
      </c>
    </row>
    <row r="15208" spans="1:10" x14ac:dyDescent="0.2">
      <c r="A15208" t="s">
        <v>15068</v>
      </c>
      <c r="B15208" t="s">
        <v>37556</v>
      </c>
      <c r="I15208" t="s">
        <v>5</v>
      </c>
      <c r="J15208">
        <v>23.68</v>
      </c>
    </row>
    <row r="15209" spans="1:10" x14ac:dyDescent="0.2">
      <c r="A15209" t="s">
        <v>15069</v>
      </c>
      <c r="B15209" t="s">
        <v>37557</v>
      </c>
      <c r="I15209" t="s">
        <v>5</v>
      </c>
      <c r="J15209">
        <v>28.99</v>
      </c>
    </row>
    <row r="15210" spans="1:10" x14ac:dyDescent="0.2">
      <c r="A15210" t="s">
        <v>15070</v>
      </c>
      <c r="B15210" t="s">
        <v>37557</v>
      </c>
      <c r="I15210" t="s">
        <v>5</v>
      </c>
      <c r="J15210">
        <v>27.73</v>
      </c>
    </row>
    <row r="15211" spans="1:10" x14ac:dyDescent="0.2">
      <c r="A15211" t="s">
        <v>15071</v>
      </c>
      <c r="B15211" t="s">
        <v>37558</v>
      </c>
      <c r="I15211" t="s">
        <v>5</v>
      </c>
      <c r="J15211">
        <v>16.14</v>
      </c>
    </row>
    <row r="15212" spans="1:10" x14ac:dyDescent="0.2">
      <c r="A15212" t="s">
        <v>15072</v>
      </c>
      <c r="B15212" t="s">
        <v>37558</v>
      </c>
      <c r="I15212" t="s">
        <v>5</v>
      </c>
      <c r="J15212">
        <v>14.88</v>
      </c>
    </row>
    <row r="15213" spans="1:10" x14ac:dyDescent="0.2">
      <c r="A15213" t="s">
        <v>15073</v>
      </c>
      <c r="B15213" t="s">
        <v>37559</v>
      </c>
      <c r="I15213" t="s">
        <v>5</v>
      </c>
      <c r="J15213">
        <v>19.7</v>
      </c>
    </row>
    <row r="15214" spans="1:10" x14ac:dyDescent="0.2">
      <c r="A15214" t="s">
        <v>15074</v>
      </c>
      <c r="B15214" t="s">
        <v>37559</v>
      </c>
      <c r="I15214" t="s">
        <v>5</v>
      </c>
      <c r="J15214">
        <v>18.440000000000001</v>
      </c>
    </row>
    <row r="15215" spans="1:10" x14ac:dyDescent="0.2">
      <c r="A15215" t="s">
        <v>15075</v>
      </c>
      <c r="B15215" t="s">
        <v>37560</v>
      </c>
      <c r="I15215" t="s">
        <v>5</v>
      </c>
      <c r="J15215">
        <v>19.22</v>
      </c>
    </row>
    <row r="15216" spans="1:10" x14ac:dyDescent="0.2">
      <c r="A15216" t="s">
        <v>15076</v>
      </c>
      <c r="B15216" t="s">
        <v>37560</v>
      </c>
      <c r="I15216" t="s">
        <v>5</v>
      </c>
      <c r="J15216">
        <v>17.96</v>
      </c>
    </row>
    <row r="15217" spans="1:10" x14ac:dyDescent="0.2">
      <c r="A15217" t="s">
        <v>15077</v>
      </c>
      <c r="B15217" t="s">
        <v>37561</v>
      </c>
      <c r="I15217" t="s">
        <v>5</v>
      </c>
      <c r="J15217">
        <v>22.56</v>
      </c>
    </row>
    <row r="15218" spans="1:10" x14ac:dyDescent="0.2">
      <c r="A15218" t="s">
        <v>15078</v>
      </c>
      <c r="B15218" t="s">
        <v>37561</v>
      </c>
      <c r="I15218" t="s">
        <v>5</v>
      </c>
      <c r="J15218">
        <v>21.3</v>
      </c>
    </row>
    <row r="15219" spans="1:10" x14ac:dyDescent="0.2">
      <c r="A15219" t="s">
        <v>15079</v>
      </c>
      <c r="B15219" t="s">
        <v>37562</v>
      </c>
      <c r="I15219" t="s">
        <v>5</v>
      </c>
      <c r="J15219">
        <v>29.93</v>
      </c>
    </row>
    <row r="15220" spans="1:10" x14ac:dyDescent="0.2">
      <c r="A15220" t="s">
        <v>15080</v>
      </c>
      <c r="B15220" t="s">
        <v>37562</v>
      </c>
      <c r="I15220" t="s">
        <v>5</v>
      </c>
      <c r="J15220">
        <v>28.67</v>
      </c>
    </row>
    <row r="15221" spans="1:10" x14ac:dyDescent="0.2">
      <c r="A15221" t="s">
        <v>15081</v>
      </c>
      <c r="B15221" t="s">
        <v>37563</v>
      </c>
      <c r="I15221" t="s">
        <v>5</v>
      </c>
      <c r="J15221">
        <v>39.159999999999997</v>
      </c>
    </row>
    <row r="15222" spans="1:10" x14ac:dyDescent="0.2">
      <c r="A15222" t="s">
        <v>15082</v>
      </c>
      <c r="B15222" t="s">
        <v>37563</v>
      </c>
      <c r="I15222" t="s">
        <v>5</v>
      </c>
      <c r="J15222">
        <v>37.32</v>
      </c>
    </row>
    <row r="15223" spans="1:10" x14ac:dyDescent="0.2">
      <c r="A15223" t="s">
        <v>15083</v>
      </c>
      <c r="B15223" t="s">
        <v>37564</v>
      </c>
      <c r="I15223" t="s">
        <v>5</v>
      </c>
      <c r="J15223">
        <v>59.91</v>
      </c>
    </row>
    <row r="15224" spans="1:10" x14ac:dyDescent="0.2">
      <c r="A15224" t="s">
        <v>15084</v>
      </c>
      <c r="B15224" t="s">
        <v>37564</v>
      </c>
      <c r="I15224" t="s">
        <v>5</v>
      </c>
      <c r="J15224">
        <v>57.89</v>
      </c>
    </row>
    <row r="15225" spans="1:10" x14ac:dyDescent="0.2">
      <c r="A15225" t="s">
        <v>15085</v>
      </c>
      <c r="B15225" t="s">
        <v>37565</v>
      </c>
      <c r="I15225" t="s">
        <v>5</v>
      </c>
      <c r="J15225">
        <v>9.27</v>
      </c>
    </row>
    <row r="15226" spans="1:10" x14ac:dyDescent="0.2">
      <c r="A15226" t="s">
        <v>15086</v>
      </c>
      <c r="B15226" t="s">
        <v>37565</v>
      </c>
      <c r="I15226" t="s">
        <v>5</v>
      </c>
      <c r="J15226">
        <v>8.5399999999999991</v>
      </c>
    </row>
    <row r="15227" spans="1:10" x14ac:dyDescent="0.2">
      <c r="A15227" t="s">
        <v>15087</v>
      </c>
      <c r="B15227" t="s">
        <v>37566</v>
      </c>
      <c r="I15227" t="s">
        <v>5</v>
      </c>
      <c r="J15227">
        <v>16.05</v>
      </c>
    </row>
    <row r="15228" spans="1:10" x14ac:dyDescent="0.2">
      <c r="A15228" t="s">
        <v>15088</v>
      </c>
      <c r="B15228" t="s">
        <v>37566</v>
      </c>
      <c r="I15228" t="s">
        <v>5</v>
      </c>
      <c r="J15228">
        <v>15.13</v>
      </c>
    </row>
    <row r="15229" spans="1:10" x14ac:dyDescent="0.2">
      <c r="A15229" t="s">
        <v>15089</v>
      </c>
      <c r="B15229" t="s">
        <v>37567</v>
      </c>
      <c r="I15229" t="s">
        <v>5</v>
      </c>
      <c r="J15229">
        <v>18.45</v>
      </c>
    </row>
    <row r="15230" spans="1:10" x14ac:dyDescent="0.2">
      <c r="A15230" t="s">
        <v>15090</v>
      </c>
      <c r="B15230" t="s">
        <v>37567</v>
      </c>
      <c r="I15230" t="s">
        <v>5</v>
      </c>
      <c r="J15230">
        <v>17.350000000000001</v>
      </c>
    </row>
    <row r="15231" spans="1:10" x14ac:dyDescent="0.2">
      <c r="A15231" t="s">
        <v>15091</v>
      </c>
      <c r="B15231" t="s">
        <v>37568</v>
      </c>
      <c r="I15231" t="s">
        <v>5</v>
      </c>
      <c r="J15231">
        <v>14.67</v>
      </c>
    </row>
    <row r="15232" spans="1:10" x14ac:dyDescent="0.2">
      <c r="A15232" t="s">
        <v>15092</v>
      </c>
      <c r="B15232" t="s">
        <v>37568</v>
      </c>
      <c r="I15232" t="s">
        <v>5</v>
      </c>
      <c r="J15232">
        <v>13.57</v>
      </c>
    </row>
    <row r="15233" spans="1:10" x14ac:dyDescent="0.2">
      <c r="A15233" t="s">
        <v>15093</v>
      </c>
      <c r="B15233" t="s">
        <v>37569</v>
      </c>
      <c r="I15233" t="s">
        <v>5</v>
      </c>
      <c r="J15233">
        <v>19.87</v>
      </c>
    </row>
    <row r="15234" spans="1:10" x14ac:dyDescent="0.2">
      <c r="A15234" t="s">
        <v>15094</v>
      </c>
      <c r="B15234" t="s">
        <v>37569</v>
      </c>
      <c r="I15234" t="s">
        <v>5</v>
      </c>
      <c r="J15234">
        <v>18.399999999999999</v>
      </c>
    </row>
    <row r="15235" spans="1:10" x14ac:dyDescent="0.2">
      <c r="A15235" t="s">
        <v>15095</v>
      </c>
      <c r="B15235" t="s">
        <v>37570</v>
      </c>
      <c r="I15235" t="s">
        <v>5</v>
      </c>
      <c r="J15235">
        <v>22.24</v>
      </c>
    </row>
    <row r="15236" spans="1:10" x14ac:dyDescent="0.2">
      <c r="A15236" t="s">
        <v>15096</v>
      </c>
      <c r="B15236" t="s">
        <v>37570</v>
      </c>
      <c r="I15236" t="s">
        <v>5</v>
      </c>
      <c r="J15236">
        <v>20.77</v>
      </c>
    </row>
    <row r="15237" spans="1:10" x14ac:dyDescent="0.2">
      <c r="A15237" t="s">
        <v>15097</v>
      </c>
      <c r="B15237" t="s">
        <v>37571</v>
      </c>
      <c r="I15237" t="s">
        <v>5</v>
      </c>
      <c r="J15237">
        <v>11.58</v>
      </c>
    </row>
    <row r="15238" spans="1:10" x14ac:dyDescent="0.2">
      <c r="A15238" t="s">
        <v>15098</v>
      </c>
      <c r="B15238" t="s">
        <v>37571</v>
      </c>
      <c r="I15238" t="s">
        <v>5</v>
      </c>
      <c r="J15238">
        <v>10.85</v>
      </c>
    </row>
    <row r="15239" spans="1:10" x14ac:dyDescent="0.2">
      <c r="A15239" t="s">
        <v>15099</v>
      </c>
      <c r="B15239" t="s">
        <v>37572</v>
      </c>
      <c r="I15239" t="s">
        <v>5</v>
      </c>
      <c r="J15239">
        <v>12.61</v>
      </c>
    </row>
    <row r="15240" spans="1:10" x14ac:dyDescent="0.2">
      <c r="A15240" t="s">
        <v>15100</v>
      </c>
      <c r="B15240" t="s">
        <v>37572</v>
      </c>
      <c r="I15240" t="s">
        <v>5</v>
      </c>
      <c r="J15240">
        <v>11.88</v>
      </c>
    </row>
    <row r="15241" spans="1:10" x14ac:dyDescent="0.2">
      <c r="A15241" t="s">
        <v>15101</v>
      </c>
      <c r="B15241" t="s">
        <v>37573</v>
      </c>
      <c r="I15241" t="s">
        <v>5</v>
      </c>
      <c r="J15241">
        <v>9.98</v>
      </c>
    </row>
    <row r="15242" spans="1:10" x14ac:dyDescent="0.2">
      <c r="A15242" t="s">
        <v>15102</v>
      </c>
      <c r="B15242" t="s">
        <v>37573</v>
      </c>
      <c r="I15242" t="s">
        <v>5</v>
      </c>
      <c r="J15242">
        <v>9.25</v>
      </c>
    </row>
    <row r="15243" spans="1:10" x14ac:dyDescent="0.2">
      <c r="A15243" t="s">
        <v>15103</v>
      </c>
      <c r="B15243" t="s">
        <v>37574</v>
      </c>
      <c r="I15243" t="s">
        <v>5</v>
      </c>
      <c r="J15243">
        <v>11.77</v>
      </c>
    </row>
    <row r="15244" spans="1:10" x14ac:dyDescent="0.2">
      <c r="A15244" t="s">
        <v>15104</v>
      </c>
      <c r="B15244" t="s">
        <v>37574</v>
      </c>
      <c r="I15244" t="s">
        <v>5</v>
      </c>
      <c r="J15244">
        <v>11.04</v>
      </c>
    </row>
    <row r="15245" spans="1:10" x14ac:dyDescent="0.2">
      <c r="A15245" t="s">
        <v>15105</v>
      </c>
      <c r="B15245" t="s">
        <v>37575</v>
      </c>
      <c r="I15245" t="s">
        <v>5</v>
      </c>
      <c r="J15245">
        <v>35.65</v>
      </c>
    </row>
    <row r="15246" spans="1:10" x14ac:dyDescent="0.2">
      <c r="A15246" t="s">
        <v>15106</v>
      </c>
      <c r="B15246" t="s">
        <v>37575</v>
      </c>
      <c r="I15246" t="s">
        <v>5</v>
      </c>
      <c r="J15246">
        <v>31.97</v>
      </c>
    </row>
    <row r="15247" spans="1:10" x14ac:dyDescent="0.2">
      <c r="A15247" t="s">
        <v>15107</v>
      </c>
      <c r="B15247" t="s">
        <v>37576</v>
      </c>
      <c r="I15247" t="s">
        <v>5</v>
      </c>
      <c r="J15247">
        <v>91.87</v>
      </c>
    </row>
    <row r="15248" spans="1:10" x14ac:dyDescent="0.2">
      <c r="A15248" t="s">
        <v>15108</v>
      </c>
      <c r="B15248" t="s">
        <v>37576</v>
      </c>
      <c r="I15248" t="s">
        <v>5</v>
      </c>
      <c r="J15248">
        <v>85.53</v>
      </c>
    </row>
    <row r="15249" spans="1:10" x14ac:dyDescent="0.2">
      <c r="A15249" t="s">
        <v>15109</v>
      </c>
      <c r="B15249" t="s">
        <v>37577</v>
      </c>
      <c r="I15249" t="s">
        <v>5</v>
      </c>
      <c r="J15249">
        <v>14.67</v>
      </c>
    </row>
    <row r="15250" spans="1:10" x14ac:dyDescent="0.2">
      <c r="A15250" t="s">
        <v>15110</v>
      </c>
      <c r="B15250" t="s">
        <v>37577</v>
      </c>
      <c r="I15250" t="s">
        <v>5</v>
      </c>
      <c r="J15250">
        <v>13.94</v>
      </c>
    </row>
    <row r="15251" spans="1:10" x14ac:dyDescent="0.2">
      <c r="A15251" t="s">
        <v>15111</v>
      </c>
      <c r="B15251" t="s">
        <v>37578</v>
      </c>
      <c r="I15251" t="s">
        <v>5</v>
      </c>
      <c r="J15251">
        <v>13.7</v>
      </c>
    </row>
    <row r="15252" spans="1:10" x14ac:dyDescent="0.2">
      <c r="A15252" t="s">
        <v>15112</v>
      </c>
      <c r="B15252" t="s">
        <v>37578</v>
      </c>
      <c r="I15252" t="s">
        <v>5</v>
      </c>
      <c r="J15252">
        <v>12.97</v>
      </c>
    </row>
    <row r="15253" spans="1:10" x14ac:dyDescent="0.2">
      <c r="A15253" t="s">
        <v>15113</v>
      </c>
      <c r="B15253" t="s">
        <v>21572</v>
      </c>
      <c r="I15253" t="s">
        <v>5</v>
      </c>
      <c r="J15253">
        <v>2.78</v>
      </c>
    </row>
    <row r="15254" spans="1:10" x14ac:dyDescent="0.2">
      <c r="A15254" t="s">
        <v>15114</v>
      </c>
      <c r="B15254" t="s">
        <v>21572</v>
      </c>
      <c r="I15254" t="s">
        <v>5</v>
      </c>
      <c r="J15254">
        <v>2.67</v>
      </c>
    </row>
    <row r="15255" spans="1:10" x14ac:dyDescent="0.2">
      <c r="A15255" t="s">
        <v>15115</v>
      </c>
      <c r="B15255" t="s">
        <v>37579</v>
      </c>
      <c r="I15255" t="s">
        <v>5</v>
      </c>
      <c r="J15255">
        <v>11.45</v>
      </c>
    </row>
    <row r="15256" spans="1:10" x14ac:dyDescent="0.2">
      <c r="A15256" t="s">
        <v>15116</v>
      </c>
      <c r="B15256" t="s">
        <v>37579</v>
      </c>
      <c r="I15256" t="s">
        <v>5</v>
      </c>
      <c r="J15256">
        <v>10.72</v>
      </c>
    </row>
    <row r="15257" spans="1:10" x14ac:dyDescent="0.2">
      <c r="A15257" t="s">
        <v>15117</v>
      </c>
      <c r="B15257" t="s">
        <v>37580</v>
      </c>
      <c r="I15257" t="s">
        <v>5</v>
      </c>
      <c r="J15257">
        <v>12.47</v>
      </c>
    </row>
    <row r="15258" spans="1:10" x14ac:dyDescent="0.2">
      <c r="A15258" t="s">
        <v>15118</v>
      </c>
      <c r="B15258" t="s">
        <v>37580</v>
      </c>
      <c r="I15258" t="s">
        <v>5</v>
      </c>
      <c r="J15258">
        <v>11.74</v>
      </c>
    </row>
    <row r="15259" spans="1:10" x14ac:dyDescent="0.2">
      <c r="A15259" t="s">
        <v>15119</v>
      </c>
      <c r="B15259" t="s">
        <v>37581</v>
      </c>
      <c r="I15259" t="s">
        <v>5</v>
      </c>
      <c r="J15259">
        <v>27.87</v>
      </c>
    </row>
    <row r="15260" spans="1:10" x14ac:dyDescent="0.2">
      <c r="A15260" t="s">
        <v>15120</v>
      </c>
      <c r="B15260" t="s">
        <v>37581</v>
      </c>
      <c r="I15260" t="s">
        <v>5</v>
      </c>
      <c r="J15260">
        <v>27.14</v>
      </c>
    </row>
    <row r="15261" spans="1:10" x14ac:dyDescent="0.2">
      <c r="A15261" t="s">
        <v>15121</v>
      </c>
      <c r="B15261" t="s">
        <v>37582</v>
      </c>
      <c r="I15261" t="s">
        <v>5</v>
      </c>
      <c r="J15261">
        <v>24.63</v>
      </c>
    </row>
    <row r="15262" spans="1:10" x14ac:dyDescent="0.2">
      <c r="A15262" t="s">
        <v>15122</v>
      </c>
      <c r="B15262" t="s">
        <v>37582</v>
      </c>
      <c r="I15262" t="s">
        <v>5</v>
      </c>
      <c r="J15262">
        <v>23.9</v>
      </c>
    </row>
    <row r="15263" spans="1:10" x14ac:dyDescent="0.2">
      <c r="A15263" t="s">
        <v>15123</v>
      </c>
      <c r="B15263" t="s">
        <v>37583</v>
      </c>
      <c r="I15263" t="s">
        <v>5</v>
      </c>
      <c r="J15263">
        <v>12.35</v>
      </c>
    </row>
    <row r="15264" spans="1:10" x14ac:dyDescent="0.2">
      <c r="A15264" t="s">
        <v>15124</v>
      </c>
      <c r="B15264" t="s">
        <v>37583</v>
      </c>
      <c r="I15264" t="s">
        <v>5</v>
      </c>
      <c r="J15264">
        <v>11.62</v>
      </c>
    </row>
    <row r="15265" spans="1:10" x14ac:dyDescent="0.2">
      <c r="A15265" t="s">
        <v>15125</v>
      </c>
      <c r="B15265" t="s">
        <v>37584</v>
      </c>
      <c r="I15265" t="s">
        <v>5</v>
      </c>
      <c r="J15265">
        <v>13.87</v>
      </c>
    </row>
    <row r="15266" spans="1:10" x14ac:dyDescent="0.2">
      <c r="A15266" t="s">
        <v>15126</v>
      </c>
      <c r="B15266" t="s">
        <v>37584</v>
      </c>
      <c r="I15266" t="s">
        <v>5</v>
      </c>
      <c r="J15266">
        <v>13.14</v>
      </c>
    </row>
    <row r="15267" spans="1:10" x14ac:dyDescent="0.2">
      <c r="A15267" t="s">
        <v>15127</v>
      </c>
      <c r="B15267" t="s">
        <v>21573</v>
      </c>
      <c r="I15267" t="s">
        <v>5</v>
      </c>
      <c r="J15267">
        <v>6.89</v>
      </c>
    </row>
    <row r="15268" spans="1:10" x14ac:dyDescent="0.2">
      <c r="A15268" t="s">
        <v>15128</v>
      </c>
      <c r="B15268" t="s">
        <v>21573</v>
      </c>
      <c r="I15268" t="s">
        <v>5</v>
      </c>
      <c r="J15268">
        <v>6.34</v>
      </c>
    </row>
    <row r="15269" spans="1:10" x14ac:dyDescent="0.2">
      <c r="A15269" t="s">
        <v>15129</v>
      </c>
      <c r="B15269" t="s">
        <v>37585</v>
      </c>
      <c r="I15269" t="s">
        <v>5</v>
      </c>
      <c r="J15269">
        <v>11.16</v>
      </c>
    </row>
    <row r="15270" spans="1:10" x14ac:dyDescent="0.2">
      <c r="A15270" t="s">
        <v>15130</v>
      </c>
      <c r="B15270" t="s">
        <v>37585</v>
      </c>
      <c r="I15270" t="s">
        <v>5</v>
      </c>
      <c r="J15270">
        <v>10.98</v>
      </c>
    </row>
    <row r="15271" spans="1:10" x14ac:dyDescent="0.2">
      <c r="A15271" t="s">
        <v>15131</v>
      </c>
      <c r="B15271" t="s">
        <v>37586</v>
      </c>
      <c r="I15271" t="s">
        <v>5</v>
      </c>
      <c r="J15271">
        <v>8.57</v>
      </c>
    </row>
    <row r="15272" spans="1:10" x14ac:dyDescent="0.2">
      <c r="A15272" t="s">
        <v>15132</v>
      </c>
      <c r="B15272" t="s">
        <v>37586</v>
      </c>
      <c r="I15272" t="s">
        <v>5</v>
      </c>
      <c r="J15272">
        <v>8.39</v>
      </c>
    </row>
    <row r="15273" spans="1:10" x14ac:dyDescent="0.2">
      <c r="A15273" t="s">
        <v>15133</v>
      </c>
      <c r="B15273" t="s">
        <v>21574</v>
      </c>
      <c r="I15273" t="s">
        <v>5</v>
      </c>
      <c r="J15273">
        <v>15.65</v>
      </c>
    </row>
    <row r="15274" spans="1:10" x14ac:dyDescent="0.2">
      <c r="A15274" t="s">
        <v>15134</v>
      </c>
      <c r="B15274" t="s">
        <v>21574</v>
      </c>
      <c r="I15274" t="s">
        <v>5</v>
      </c>
      <c r="J15274">
        <v>15.28</v>
      </c>
    </row>
    <row r="15275" spans="1:10" x14ac:dyDescent="0.2">
      <c r="A15275" t="s">
        <v>15135</v>
      </c>
      <c r="B15275" t="s">
        <v>21575</v>
      </c>
      <c r="I15275" t="s">
        <v>5</v>
      </c>
      <c r="J15275">
        <v>14.87</v>
      </c>
    </row>
    <row r="15276" spans="1:10" x14ac:dyDescent="0.2">
      <c r="A15276" t="s">
        <v>15136</v>
      </c>
      <c r="B15276" t="s">
        <v>21575</v>
      </c>
      <c r="I15276" t="s">
        <v>5</v>
      </c>
      <c r="J15276">
        <v>14.5</v>
      </c>
    </row>
    <row r="15277" spans="1:10" x14ac:dyDescent="0.2">
      <c r="A15277" t="s">
        <v>15137</v>
      </c>
      <c r="B15277" t="s">
        <v>21576</v>
      </c>
      <c r="I15277" t="s">
        <v>5</v>
      </c>
      <c r="J15277">
        <v>14.45</v>
      </c>
    </row>
    <row r="15278" spans="1:10" x14ac:dyDescent="0.2">
      <c r="A15278" t="s">
        <v>15138</v>
      </c>
      <c r="B15278" t="s">
        <v>21576</v>
      </c>
      <c r="I15278" t="s">
        <v>5</v>
      </c>
      <c r="J15278">
        <v>14.08</v>
      </c>
    </row>
    <row r="15279" spans="1:10" x14ac:dyDescent="0.2">
      <c r="A15279" t="s">
        <v>15139</v>
      </c>
      <c r="B15279" t="s">
        <v>21577</v>
      </c>
      <c r="I15279" t="s">
        <v>5</v>
      </c>
      <c r="J15279">
        <v>15.46</v>
      </c>
    </row>
    <row r="15280" spans="1:10" x14ac:dyDescent="0.2">
      <c r="A15280" t="s">
        <v>15140</v>
      </c>
      <c r="B15280" t="s">
        <v>21577</v>
      </c>
      <c r="I15280" t="s">
        <v>5</v>
      </c>
      <c r="J15280">
        <v>15.09</v>
      </c>
    </row>
    <row r="15281" spans="1:10" x14ac:dyDescent="0.2">
      <c r="A15281" t="s">
        <v>15141</v>
      </c>
      <c r="B15281" t="s">
        <v>21578</v>
      </c>
      <c r="I15281" t="s">
        <v>5</v>
      </c>
      <c r="J15281">
        <v>18.190000000000001</v>
      </c>
    </row>
    <row r="15282" spans="1:10" x14ac:dyDescent="0.2">
      <c r="A15282" t="s">
        <v>15142</v>
      </c>
      <c r="B15282" t="s">
        <v>21578</v>
      </c>
      <c r="I15282" t="s">
        <v>5</v>
      </c>
      <c r="J15282">
        <v>17.82</v>
      </c>
    </row>
    <row r="15283" spans="1:10" x14ac:dyDescent="0.2">
      <c r="A15283" t="s">
        <v>23719</v>
      </c>
      <c r="B15283" t="s">
        <v>37587</v>
      </c>
      <c r="I15283" t="s">
        <v>5</v>
      </c>
      <c r="J15283">
        <v>20.85</v>
      </c>
    </row>
    <row r="15284" spans="1:10" x14ac:dyDescent="0.2">
      <c r="A15284" t="s">
        <v>23720</v>
      </c>
      <c r="B15284" t="s">
        <v>37587</v>
      </c>
      <c r="I15284" t="s">
        <v>5</v>
      </c>
      <c r="J15284">
        <v>20.12</v>
      </c>
    </row>
    <row r="15285" spans="1:10" x14ac:dyDescent="0.2">
      <c r="A15285" t="s">
        <v>21579</v>
      </c>
      <c r="B15285" t="s">
        <v>37588</v>
      </c>
      <c r="I15285" t="s">
        <v>5</v>
      </c>
      <c r="J15285">
        <v>17.760000000000002</v>
      </c>
    </row>
    <row r="15286" spans="1:10" x14ac:dyDescent="0.2">
      <c r="A15286" t="s">
        <v>21580</v>
      </c>
      <c r="B15286" t="s">
        <v>37588</v>
      </c>
      <c r="I15286" t="s">
        <v>5</v>
      </c>
      <c r="J15286">
        <v>17.03</v>
      </c>
    </row>
    <row r="15287" spans="1:10" x14ac:dyDescent="0.2">
      <c r="A15287" t="s">
        <v>15143</v>
      </c>
      <c r="B15287" t="s">
        <v>21581</v>
      </c>
      <c r="I15287" t="s">
        <v>5</v>
      </c>
      <c r="J15287">
        <v>39.25</v>
      </c>
    </row>
    <row r="15288" spans="1:10" x14ac:dyDescent="0.2">
      <c r="A15288" t="s">
        <v>15144</v>
      </c>
      <c r="B15288" t="s">
        <v>21581</v>
      </c>
      <c r="I15288" t="s">
        <v>5</v>
      </c>
      <c r="J15288">
        <v>38.700000000000003</v>
      </c>
    </row>
    <row r="15289" spans="1:10" x14ac:dyDescent="0.2">
      <c r="A15289" t="s">
        <v>15145</v>
      </c>
      <c r="B15289" t="s">
        <v>21582</v>
      </c>
      <c r="I15289" t="s">
        <v>5</v>
      </c>
      <c r="J15289">
        <v>34.979999999999997</v>
      </c>
    </row>
    <row r="15290" spans="1:10" x14ac:dyDescent="0.2">
      <c r="A15290" t="s">
        <v>15146</v>
      </c>
      <c r="B15290" t="s">
        <v>21582</v>
      </c>
      <c r="I15290" t="s">
        <v>5</v>
      </c>
      <c r="J15290">
        <v>34.43</v>
      </c>
    </row>
    <row r="15291" spans="1:10" x14ac:dyDescent="0.2">
      <c r="A15291" t="s">
        <v>15147</v>
      </c>
      <c r="B15291" t="s">
        <v>37589</v>
      </c>
      <c r="I15291" t="s">
        <v>5</v>
      </c>
      <c r="J15291">
        <v>32.58</v>
      </c>
    </row>
    <row r="15292" spans="1:10" x14ac:dyDescent="0.2">
      <c r="A15292" t="s">
        <v>15148</v>
      </c>
      <c r="B15292" t="s">
        <v>37589</v>
      </c>
      <c r="I15292" t="s">
        <v>5</v>
      </c>
      <c r="J15292">
        <v>31.85</v>
      </c>
    </row>
    <row r="15293" spans="1:10" x14ac:dyDescent="0.2">
      <c r="A15293" t="s">
        <v>15149</v>
      </c>
      <c r="B15293" t="s">
        <v>37590</v>
      </c>
      <c r="I15293" t="s">
        <v>5</v>
      </c>
      <c r="J15293">
        <v>80.56</v>
      </c>
    </row>
    <row r="15294" spans="1:10" x14ac:dyDescent="0.2">
      <c r="A15294" t="s">
        <v>15150</v>
      </c>
      <c r="B15294" t="s">
        <v>37590</v>
      </c>
      <c r="I15294" t="s">
        <v>5</v>
      </c>
      <c r="J15294">
        <v>79.83</v>
      </c>
    </row>
    <row r="15295" spans="1:10" x14ac:dyDescent="0.2">
      <c r="A15295" t="s">
        <v>15151</v>
      </c>
      <c r="B15295" t="s">
        <v>21583</v>
      </c>
      <c r="I15295" t="s">
        <v>5</v>
      </c>
      <c r="J15295">
        <v>23.69</v>
      </c>
    </row>
    <row r="15296" spans="1:10" x14ac:dyDescent="0.2">
      <c r="A15296" t="s">
        <v>15152</v>
      </c>
      <c r="B15296" t="s">
        <v>21583</v>
      </c>
      <c r="I15296" t="s">
        <v>5</v>
      </c>
      <c r="J15296">
        <v>23.14</v>
      </c>
    </row>
    <row r="15297" spans="1:10" x14ac:dyDescent="0.2">
      <c r="A15297" t="s">
        <v>15153</v>
      </c>
      <c r="B15297" t="s">
        <v>21584</v>
      </c>
      <c r="I15297" t="s">
        <v>5</v>
      </c>
      <c r="J15297">
        <v>38.11</v>
      </c>
    </row>
    <row r="15298" spans="1:10" x14ac:dyDescent="0.2">
      <c r="A15298" t="s">
        <v>15154</v>
      </c>
      <c r="B15298" t="s">
        <v>21584</v>
      </c>
      <c r="I15298" t="s">
        <v>5</v>
      </c>
      <c r="J15298">
        <v>37.56</v>
      </c>
    </row>
    <row r="15299" spans="1:10" x14ac:dyDescent="0.2">
      <c r="A15299" t="s">
        <v>15155</v>
      </c>
      <c r="B15299" t="s">
        <v>21585</v>
      </c>
      <c r="I15299" t="s">
        <v>5</v>
      </c>
      <c r="J15299">
        <v>103.93</v>
      </c>
    </row>
    <row r="15300" spans="1:10" x14ac:dyDescent="0.2">
      <c r="A15300" t="s">
        <v>15156</v>
      </c>
      <c r="B15300" t="s">
        <v>21585</v>
      </c>
      <c r="I15300" t="s">
        <v>5</v>
      </c>
      <c r="J15300">
        <v>103.38</v>
      </c>
    </row>
    <row r="15301" spans="1:10" x14ac:dyDescent="0.2">
      <c r="A15301" t="s">
        <v>15157</v>
      </c>
      <c r="B15301" t="s">
        <v>37591</v>
      </c>
      <c r="I15301" t="s">
        <v>5</v>
      </c>
      <c r="J15301">
        <v>34.4</v>
      </c>
    </row>
    <row r="15302" spans="1:10" x14ac:dyDescent="0.2">
      <c r="A15302" t="s">
        <v>15158</v>
      </c>
      <c r="B15302" t="s">
        <v>37591</v>
      </c>
      <c r="I15302" t="s">
        <v>5</v>
      </c>
      <c r="J15302">
        <v>33.67</v>
      </c>
    </row>
    <row r="15303" spans="1:10" x14ac:dyDescent="0.2">
      <c r="A15303" t="s">
        <v>15159</v>
      </c>
      <c r="B15303" t="s">
        <v>37592</v>
      </c>
      <c r="I15303" t="s">
        <v>5</v>
      </c>
      <c r="J15303">
        <v>28.96</v>
      </c>
    </row>
    <row r="15304" spans="1:10" x14ac:dyDescent="0.2">
      <c r="A15304" t="s">
        <v>15160</v>
      </c>
      <c r="B15304" t="s">
        <v>37592</v>
      </c>
      <c r="I15304" t="s">
        <v>5</v>
      </c>
      <c r="J15304">
        <v>28.23</v>
      </c>
    </row>
    <row r="15305" spans="1:10" x14ac:dyDescent="0.2">
      <c r="A15305" t="s">
        <v>15161</v>
      </c>
      <c r="B15305" t="s">
        <v>37593</v>
      </c>
      <c r="I15305" t="s">
        <v>5</v>
      </c>
      <c r="J15305">
        <v>40.909999999999997</v>
      </c>
    </row>
    <row r="15306" spans="1:10" x14ac:dyDescent="0.2">
      <c r="A15306" t="s">
        <v>15162</v>
      </c>
      <c r="B15306" t="s">
        <v>37593</v>
      </c>
      <c r="I15306" t="s">
        <v>5</v>
      </c>
      <c r="J15306">
        <v>40.18</v>
      </c>
    </row>
    <row r="15307" spans="1:10" x14ac:dyDescent="0.2">
      <c r="A15307" t="s">
        <v>15163</v>
      </c>
      <c r="B15307" t="s">
        <v>37594</v>
      </c>
      <c r="I15307" t="s">
        <v>5</v>
      </c>
      <c r="J15307">
        <v>47.12</v>
      </c>
    </row>
    <row r="15308" spans="1:10" x14ac:dyDescent="0.2">
      <c r="A15308" t="s">
        <v>15164</v>
      </c>
      <c r="B15308" t="s">
        <v>37594</v>
      </c>
      <c r="I15308" t="s">
        <v>5</v>
      </c>
      <c r="J15308">
        <v>46.39</v>
      </c>
    </row>
    <row r="15309" spans="1:10" x14ac:dyDescent="0.2">
      <c r="A15309" t="s">
        <v>15165</v>
      </c>
      <c r="B15309" t="s">
        <v>37595</v>
      </c>
      <c r="I15309" t="s">
        <v>5</v>
      </c>
      <c r="J15309">
        <v>39.99</v>
      </c>
    </row>
    <row r="15310" spans="1:10" x14ac:dyDescent="0.2">
      <c r="A15310" t="s">
        <v>15166</v>
      </c>
      <c r="B15310" t="s">
        <v>37595</v>
      </c>
      <c r="I15310" t="s">
        <v>5</v>
      </c>
      <c r="J15310">
        <v>39.26</v>
      </c>
    </row>
    <row r="15311" spans="1:10" x14ac:dyDescent="0.2">
      <c r="A15311" t="s">
        <v>15167</v>
      </c>
      <c r="B15311" t="s">
        <v>37596</v>
      </c>
      <c r="I15311" t="s">
        <v>5</v>
      </c>
      <c r="J15311">
        <v>72</v>
      </c>
    </row>
    <row r="15312" spans="1:10" x14ac:dyDescent="0.2">
      <c r="A15312" t="s">
        <v>15168</v>
      </c>
      <c r="B15312" t="s">
        <v>37596</v>
      </c>
      <c r="I15312" t="s">
        <v>5</v>
      </c>
      <c r="J15312">
        <v>71.27</v>
      </c>
    </row>
    <row r="15313" spans="1:10" x14ac:dyDescent="0.2">
      <c r="A15313" t="s">
        <v>15169</v>
      </c>
      <c r="B15313" t="s">
        <v>37597</v>
      </c>
      <c r="I15313" t="s">
        <v>5</v>
      </c>
      <c r="J15313">
        <v>84.78</v>
      </c>
    </row>
    <row r="15314" spans="1:10" x14ac:dyDescent="0.2">
      <c r="A15314" t="s">
        <v>15170</v>
      </c>
      <c r="B15314" t="s">
        <v>37597</v>
      </c>
      <c r="I15314" t="s">
        <v>5</v>
      </c>
      <c r="J15314">
        <v>84.05</v>
      </c>
    </row>
    <row r="15315" spans="1:10" x14ac:dyDescent="0.2">
      <c r="A15315" t="s">
        <v>27961</v>
      </c>
      <c r="B15315" t="s">
        <v>37598</v>
      </c>
      <c r="I15315" t="s">
        <v>5</v>
      </c>
      <c r="J15315">
        <v>1004.6</v>
      </c>
    </row>
    <row r="15316" spans="1:10" x14ac:dyDescent="0.2">
      <c r="A15316" t="s">
        <v>27962</v>
      </c>
      <c r="B15316" t="s">
        <v>37598</v>
      </c>
      <c r="I15316" t="s">
        <v>5</v>
      </c>
      <c r="J15316">
        <v>1003.87</v>
      </c>
    </row>
    <row r="15317" spans="1:10" x14ac:dyDescent="0.2">
      <c r="A15317" t="s">
        <v>15171</v>
      </c>
      <c r="B15317" t="s">
        <v>37599</v>
      </c>
      <c r="I15317" t="s">
        <v>5</v>
      </c>
      <c r="J15317">
        <v>12.32</v>
      </c>
    </row>
    <row r="15318" spans="1:10" x14ac:dyDescent="0.2">
      <c r="A15318" t="s">
        <v>15172</v>
      </c>
      <c r="B15318" t="s">
        <v>37599</v>
      </c>
      <c r="I15318" t="s">
        <v>5</v>
      </c>
      <c r="J15318">
        <v>12.14</v>
      </c>
    </row>
    <row r="15319" spans="1:10" x14ac:dyDescent="0.2">
      <c r="A15319" t="s">
        <v>15173</v>
      </c>
      <c r="B15319" t="s">
        <v>37600</v>
      </c>
      <c r="I15319" t="s">
        <v>5</v>
      </c>
      <c r="J15319">
        <v>7.04</v>
      </c>
    </row>
    <row r="15320" spans="1:10" x14ac:dyDescent="0.2">
      <c r="A15320" t="s">
        <v>15174</v>
      </c>
      <c r="B15320" t="s">
        <v>37600</v>
      </c>
      <c r="I15320" t="s">
        <v>5</v>
      </c>
      <c r="J15320">
        <v>6.86</v>
      </c>
    </row>
    <row r="15321" spans="1:10" x14ac:dyDescent="0.2">
      <c r="A15321" t="s">
        <v>15175</v>
      </c>
      <c r="B15321" t="s">
        <v>37601</v>
      </c>
      <c r="I15321" t="s">
        <v>5</v>
      </c>
      <c r="J15321">
        <v>8.52</v>
      </c>
    </row>
    <row r="15322" spans="1:10" x14ac:dyDescent="0.2">
      <c r="A15322" t="s">
        <v>15176</v>
      </c>
      <c r="B15322" t="s">
        <v>37601</v>
      </c>
      <c r="I15322" t="s">
        <v>5</v>
      </c>
      <c r="J15322">
        <v>8.34</v>
      </c>
    </row>
    <row r="15323" spans="1:10" x14ac:dyDescent="0.2">
      <c r="A15323" t="s">
        <v>23561</v>
      </c>
      <c r="B15323" t="s">
        <v>37602</v>
      </c>
      <c r="I15323" t="s">
        <v>5</v>
      </c>
      <c r="J15323">
        <v>5.99</v>
      </c>
    </row>
    <row r="15324" spans="1:10" x14ac:dyDescent="0.2">
      <c r="A15324" t="s">
        <v>23562</v>
      </c>
      <c r="B15324" t="s">
        <v>37602</v>
      </c>
      <c r="I15324" t="s">
        <v>5</v>
      </c>
      <c r="J15324">
        <v>5.81</v>
      </c>
    </row>
    <row r="15325" spans="1:10" x14ac:dyDescent="0.2">
      <c r="A15325" t="s">
        <v>15177</v>
      </c>
      <c r="B15325" t="s">
        <v>37603</v>
      </c>
      <c r="I15325" t="s">
        <v>5</v>
      </c>
      <c r="J15325">
        <v>27.1</v>
      </c>
    </row>
    <row r="15326" spans="1:10" x14ac:dyDescent="0.2">
      <c r="A15326" t="s">
        <v>15178</v>
      </c>
      <c r="B15326" t="s">
        <v>37603</v>
      </c>
      <c r="I15326" t="s">
        <v>5</v>
      </c>
      <c r="J15326">
        <v>26.92</v>
      </c>
    </row>
    <row r="15327" spans="1:10" x14ac:dyDescent="0.2">
      <c r="A15327" t="s">
        <v>15179</v>
      </c>
      <c r="B15327" t="s">
        <v>37604</v>
      </c>
      <c r="I15327" t="s">
        <v>5</v>
      </c>
      <c r="J15327">
        <v>15.95</v>
      </c>
    </row>
    <row r="15328" spans="1:10" x14ac:dyDescent="0.2">
      <c r="A15328" t="s">
        <v>15180</v>
      </c>
      <c r="B15328" t="s">
        <v>37604</v>
      </c>
      <c r="I15328" t="s">
        <v>5</v>
      </c>
      <c r="J15328">
        <v>15.77</v>
      </c>
    </row>
    <row r="15329" spans="1:10" x14ac:dyDescent="0.2">
      <c r="A15329" t="s">
        <v>15181</v>
      </c>
      <c r="B15329" t="s">
        <v>37605</v>
      </c>
      <c r="I15329" t="s">
        <v>5</v>
      </c>
      <c r="J15329">
        <v>32.049999999999997</v>
      </c>
    </row>
    <row r="15330" spans="1:10" x14ac:dyDescent="0.2">
      <c r="A15330" t="s">
        <v>15182</v>
      </c>
      <c r="B15330" t="s">
        <v>37605</v>
      </c>
      <c r="I15330" t="s">
        <v>5</v>
      </c>
      <c r="J15330">
        <v>31.87</v>
      </c>
    </row>
    <row r="15331" spans="1:10" x14ac:dyDescent="0.2">
      <c r="A15331" t="s">
        <v>15183</v>
      </c>
      <c r="B15331" t="s">
        <v>37606</v>
      </c>
      <c r="I15331" t="s">
        <v>5</v>
      </c>
      <c r="J15331">
        <v>40.130000000000003</v>
      </c>
    </row>
    <row r="15332" spans="1:10" x14ac:dyDescent="0.2">
      <c r="A15332" t="s">
        <v>15184</v>
      </c>
      <c r="B15332" t="s">
        <v>37606</v>
      </c>
      <c r="I15332" t="s">
        <v>5</v>
      </c>
      <c r="J15332">
        <v>39.950000000000003</v>
      </c>
    </row>
    <row r="15333" spans="1:10" x14ac:dyDescent="0.2">
      <c r="A15333" t="s">
        <v>15185</v>
      </c>
      <c r="B15333" t="s">
        <v>37607</v>
      </c>
      <c r="I15333" t="s">
        <v>5</v>
      </c>
      <c r="J15333">
        <v>54.08</v>
      </c>
    </row>
    <row r="15334" spans="1:10" x14ac:dyDescent="0.2">
      <c r="A15334" t="s">
        <v>15186</v>
      </c>
      <c r="B15334" t="s">
        <v>37607</v>
      </c>
      <c r="I15334" t="s">
        <v>5</v>
      </c>
      <c r="J15334">
        <v>53.9</v>
      </c>
    </row>
    <row r="15335" spans="1:10" x14ac:dyDescent="0.2">
      <c r="A15335" t="s">
        <v>15187</v>
      </c>
      <c r="B15335" t="s">
        <v>37608</v>
      </c>
      <c r="I15335" t="s">
        <v>5</v>
      </c>
      <c r="J15335">
        <v>13.15</v>
      </c>
    </row>
    <row r="15336" spans="1:10" x14ac:dyDescent="0.2">
      <c r="A15336" t="s">
        <v>15188</v>
      </c>
      <c r="B15336" t="s">
        <v>37608</v>
      </c>
      <c r="I15336" t="s">
        <v>5</v>
      </c>
      <c r="J15336">
        <v>12.97</v>
      </c>
    </row>
    <row r="15337" spans="1:10" x14ac:dyDescent="0.2">
      <c r="A15337" t="s">
        <v>15189</v>
      </c>
      <c r="B15337" t="s">
        <v>37609</v>
      </c>
      <c r="I15337" t="s">
        <v>5</v>
      </c>
      <c r="J15337">
        <v>14.25</v>
      </c>
    </row>
    <row r="15338" spans="1:10" x14ac:dyDescent="0.2">
      <c r="A15338" t="s">
        <v>15190</v>
      </c>
      <c r="B15338" t="s">
        <v>37609</v>
      </c>
      <c r="I15338" t="s">
        <v>5</v>
      </c>
      <c r="J15338">
        <v>14.07</v>
      </c>
    </row>
    <row r="15339" spans="1:10" x14ac:dyDescent="0.2">
      <c r="A15339" t="s">
        <v>24935</v>
      </c>
      <c r="B15339" t="s">
        <v>37610</v>
      </c>
      <c r="I15339" t="s">
        <v>5</v>
      </c>
      <c r="J15339">
        <v>84.98</v>
      </c>
    </row>
    <row r="15340" spans="1:10" x14ac:dyDescent="0.2">
      <c r="A15340" t="s">
        <v>24936</v>
      </c>
      <c r="B15340" t="s">
        <v>37610</v>
      </c>
      <c r="I15340" t="s">
        <v>5</v>
      </c>
      <c r="J15340">
        <v>84.8</v>
      </c>
    </row>
    <row r="15341" spans="1:10" x14ac:dyDescent="0.2">
      <c r="A15341" t="s">
        <v>15191</v>
      </c>
      <c r="B15341" t="s">
        <v>21586</v>
      </c>
      <c r="I15341" t="s">
        <v>5</v>
      </c>
      <c r="J15341">
        <v>16.72</v>
      </c>
    </row>
    <row r="15342" spans="1:10" x14ac:dyDescent="0.2">
      <c r="A15342" t="s">
        <v>15192</v>
      </c>
      <c r="B15342" t="s">
        <v>21586</v>
      </c>
      <c r="I15342" t="s">
        <v>5</v>
      </c>
      <c r="J15342">
        <v>16.54</v>
      </c>
    </row>
    <row r="15343" spans="1:10" x14ac:dyDescent="0.2">
      <c r="A15343" t="s">
        <v>23563</v>
      </c>
      <c r="B15343" t="s">
        <v>37611</v>
      </c>
      <c r="I15343" t="s">
        <v>5</v>
      </c>
      <c r="J15343">
        <v>9.51</v>
      </c>
    </row>
    <row r="15344" spans="1:10" x14ac:dyDescent="0.2">
      <c r="A15344" t="s">
        <v>23564</v>
      </c>
      <c r="B15344" t="s">
        <v>37611</v>
      </c>
      <c r="I15344" t="s">
        <v>5</v>
      </c>
      <c r="J15344">
        <v>9.33</v>
      </c>
    </row>
    <row r="15345" spans="1:10" x14ac:dyDescent="0.2">
      <c r="A15345" t="s">
        <v>23565</v>
      </c>
      <c r="B15345" t="s">
        <v>37612</v>
      </c>
      <c r="I15345" t="s">
        <v>5</v>
      </c>
      <c r="J15345">
        <v>10.130000000000001</v>
      </c>
    </row>
    <row r="15346" spans="1:10" x14ac:dyDescent="0.2">
      <c r="A15346" t="s">
        <v>23566</v>
      </c>
      <c r="B15346" t="s">
        <v>37612</v>
      </c>
      <c r="I15346" t="s">
        <v>5</v>
      </c>
      <c r="J15346">
        <v>9.9499999999999993</v>
      </c>
    </row>
    <row r="15347" spans="1:10" x14ac:dyDescent="0.2">
      <c r="A15347" t="s">
        <v>23567</v>
      </c>
      <c r="B15347" t="s">
        <v>37613</v>
      </c>
      <c r="I15347" t="s">
        <v>5</v>
      </c>
      <c r="J15347">
        <v>19.41</v>
      </c>
    </row>
    <row r="15348" spans="1:10" x14ac:dyDescent="0.2">
      <c r="A15348" t="s">
        <v>23568</v>
      </c>
      <c r="B15348" t="s">
        <v>37613</v>
      </c>
      <c r="I15348" t="s">
        <v>5</v>
      </c>
      <c r="J15348">
        <v>19.23</v>
      </c>
    </row>
    <row r="15349" spans="1:10" x14ac:dyDescent="0.2">
      <c r="A15349" t="s">
        <v>23569</v>
      </c>
      <c r="B15349" t="s">
        <v>37614</v>
      </c>
      <c r="I15349" t="s">
        <v>5</v>
      </c>
      <c r="J15349">
        <v>38.35</v>
      </c>
    </row>
    <row r="15350" spans="1:10" x14ac:dyDescent="0.2">
      <c r="A15350" t="s">
        <v>23570</v>
      </c>
      <c r="B15350" t="s">
        <v>37614</v>
      </c>
      <c r="I15350" t="s">
        <v>5</v>
      </c>
      <c r="J15350">
        <v>38.17</v>
      </c>
    </row>
    <row r="15351" spans="1:10" x14ac:dyDescent="0.2">
      <c r="A15351" t="s">
        <v>23571</v>
      </c>
      <c r="B15351" t="s">
        <v>37615</v>
      </c>
      <c r="I15351" t="s">
        <v>5</v>
      </c>
      <c r="J15351">
        <v>35.46</v>
      </c>
    </row>
    <row r="15352" spans="1:10" x14ac:dyDescent="0.2">
      <c r="A15352" t="s">
        <v>23572</v>
      </c>
      <c r="B15352" t="s">
        <v>37615</v>
      </c>
      <c r="I15352" t="s">
        <v>5</v>
      </c>
      <c r="J15352">
        <v>35.28</v>
      </c>
    </row>
    <row r="15353" spans="1:10" x14ac:dyDescent="0.2">
      <c r="A15353" t="s">
        <v>15193</v>
      </c>
      <c r="B15353" t="s">
        <v>37616</v>
      </c>
      <c r="I15353" t="s">
        <v>5</v>
      </c>
      <c r="J15353">
        <v>614.38</v>
      </c>
    </row>
    <row r="15354" spans="1:10" x14ac:dyDescent="0.2">
      <c r="A15354" t="s">
        <v>15194</v>
      </c>
      <c r="B15354" t="s">
        <v>37616</v>
      </c>
      <c r="I15354" t="s">
        <v>5</v>
      </c>
      <c r="J15354">
        <v>546.12</v>
      </c>
    </row>
    <row r="15355" spans="1:10" x14ac:dyDescent="0.2">
      <c r="A15355" t="s">
        <v>15195</v>
      </c>
      <c r="B15355" t="s">
        <v>37617</v>
      </c>
      <c r="I15355" t="s">
        <v>5</v>
      </c>
      <c r="J15355">
        <v>640</v>
      </c>
    </row>
    <row r="15356" spans="1:10" x14ac:dyDescent="0.2">
      <c r="A15356" t="s">
        <v>15196</v>
      </c>
      <c r="B15356" t="s">
        <v>37617</v>
      </c>
      <c r="I15356" t="s">
        <v>5</v>
      </c>
      <c r="J15356">
        <v>568.58000000000004</v>
      </c>
    </row>
    <row r="15357" spans="1:10" x14ac:dyDescent="0.2">
      <c r="A15357" t="s">
        <v>15197</v>
      </c>
      <c r="B15357" t="s">
        <v>37618</v>
      </c>
      <c r="I15357" t="s">
        <v>5</v>
      </c>
      <c r="J15357">
        <v>673.28</v>
      </c>
    </row>
    <row r="15358" spans="1:10" x14ac:dyDescent="0.2">
      <c r="A15358" t="s">
        <v>15198</v>
      </c>
      <c r="B15358" t="s">
        <v>37618</v>
      </c>
      <c r="I15358" t="s">
        <v>5</v>
      </c>
      <c r="J15358">
        <v>598.69000000000005</v>
      </c>
    </row>
    <row r="15359" spans="1:10" x14ac:dyDescent="0.2">
      <c r="A15359" t="s">
        <v>15199</v>
      </c>
      <c r="B15359" t="s">
        <v>37619</v>
      </c>
      <c r="I15359" t="s">
        <v>5</v>
      </c>
      <c r="J15359">
        <v>750.84</v>
      </c>
    </row>
    <row r="15360" spans="1:10" x14ac:dyDescent="0.2">
      <c r="A15360" t="s">
        <v>15200</v>
      </c>
      <c r="B15360" t="s">
        <v>37619</v>
      </c>
      <c r="I15360" t="s">
        <v>5</v>
      </c>
      <c r="J15360">
        <v>669.92</v>
      </c>
    </row>
    <row r="15361" spans="1:10" x14ac:dyDescent="0.2">
      <c r="A15361" t="s">
        <v>15201</v>
      </c>
      <c r="B15361" t="s">
        <v>37620</v>
      </c>
      <c r="I15361" t="s">
        <v>5</v>
      </c>
      <c r="J15361">
        <v>782.16</v>
      </c>
    </row>
    <row r="15362" spans="1:10" x14ac:dyDescent="0.2">
      <c r="A15362" t="s">
        <v>15202</v>
      </c>
      <c r="B15362" t="s">
        <v>37620</v>
      </c>
      <c r="I15362" t="s">
        <v>5</v>
      </c>
      <c r="J15362">
        <v>698.07</v>
      </c>
    </row>
    <row r="15363" spans="1:10" x14ac:dyDescent="0.2">
      <c r="A15363" t="s">
        <v>15203</v>
      </c>
      <c r="B15363" t="s">
        <v>37621</v>
      </c>
      <c r="I15363" t="s">
        <v>5</v>
      </c>
      <c r="J15363">
        <v>811.58</v>
      </c>
    </row>
    <row r="15364" spans="1:10" x14ac:dyDescent="0.2">
      <c r="A15364" t="s">
        <v>15204</v>
      </c>
      <c r="B15364" t="s">
        <v>37621</v>
      </c>
      <c r="I15364" t="s">
        <v>5</v>
      </c>
      <c r="J15364">
        <v>724.32</v>
      </c>
    </row>
    <row r="15365" spans="1:10" x14ac:dyDescent="0.2">
      <c r="A15365" t="s">
        <v>15205</v>
      </c>
      <c r="B15365" t="s">
        <v>37622</v>
      </c>
      <c r="I15365" t="s">
        <v>5</v>
      </c>
      <c r="J15365">
        <v>862.84</v>
      </c>
    </row>
    <row r="15366" spans="1:10" x14ac:dyDescent="0.2">
      <c r="A15366" t="s">
        <v>15206</v>
      </c>
      <c r="B15366" t="s">
        <v>37622</v>
      </c>
      <c r="I15366" t="s">
        <v>5</v>
      </c>
      <c r="J15366">
        <v>768.73</v>
      </c>
    </row>
    <row r="15367" spans="1:10" x14ac:dyDescent="0.2">
      <c r="A15367" t="s">
        <v>15207</v>
      </c>
      <c r="B15367" t="s">
        <v>37623</v>
      </c>
      <c r="I15367" t="s">
        <v>5</v>
      </c>
      <c r="J15367">
        <v>888.46</v>
      </c>
    </row>
    <row r="15368" spans="1:10" x14ac:dyDescent="0.2">
      <c r="A15368" t="s">
        <v>15208</v>
      </c>
      <c r="B15368" t="s">
        <v>37623</v>
      </c>
      <c r="I15368" t="s">
        <v>5</v>
      </c>
      <c r="J15368">
        <v>791.19</v>
      </c>
    </row>
    <row r="15369" spans="1:10" x14ac:dyDescent="0.2">
      <c r="A15369" t="s">
        <v>15209</v>
      </c>
      <c r="B15369" t="s">
        <v>37624</v>
      </c>
      <c r="I15369" t="s">
        <v>5</v>
      </c>
      <c r="J15369">
        <v>982.43</v>
      </c>
    </row>
    <row r="15370" spans="1:10" x14ac:dyDescent="0.2">
      <c r="A15370" t="s">
        <v>15210</v>
      </c>
      <c r="B15370" t="s">
        <v>37624</v>
      </c>
      <c r="I15370" t="s">
        <v>5</v>
      </c>
      <c r="J15370">
        <v>875.15</v>
      </c>
    </row>
    <row r="15371" spans="1:10" x14ac:dyDescent="0.2">
      <c r="A15371" t="s">
        <v>26532</v>
      </c>
      <c r="B15371" t="s">
        <v>37625</v>
      </c>
      <c r="I15371" t="s">
        <v>5</v>
      </c>
      <c r="J15371">
        <v>1076.4000000000001</v>
      </c>
    </row>
    <row r="15372" spans="1:10" x14ac:dyDescent="0.2">
      <c r="A15372" t="s">
        <v>26533</v>
      </c>
      <c r="B15372" t="s">
        <v>37625</v>
      </c>
      <c r="I15372" t="s">
        <v>5</v>
      </c>
      <c r="J15372">
        <v>959.11</v>
      </c>
    </row>
    <row r="15373" spans="1:10" x14ac:dyDescent="0.2">
      <c r="A15373" t="s">
        <v>15211</v>
      </c>
      <c r="B15373" t="s">
        <v>37626</v>
      </c>
      <c r="I15373" t="s">
        <v>5</v>
      </c>
      <c r="J15373">
        <v>60.29</v>
      </c>
    </row>
    <row r="15374" spans="1:10" x14ac:dyDescent="0.2">
      <c r="A15374" t="s">
        <v>15212</v>
      </c>
      <c r="B15374" t="s">
        <v>37626</v>
      </c>
      <c r="I15374" t="s">
        <v>5</v>
      </c>
      <c r="J15374">
        <v>56.49</v>
      </c>
    </row>
    <row r="15375" spans="1:10" x14ac:dyDescent="0.2">
      <c r="A15375" t="s">
        <v>15213</v>
      </c>
      <c r="B15375" t="s">
        <v>37627</v>
      </c>
      <c r="I15375" t="s">
        <v>5</v>
      </c>
      <c r="J15375">
        <v>63.38</v>
      </c>
    </row>
    <row r="15376" spans="1:10" x14ac:dyDescent="0.2">
      <c r="A15376" t="s">
        <v>15214</v>
      </c>
      <c r="B15376" t="s">
        <v>37627</v>
      </c>
      <c r="I15376" t="s">
        <v>5</v>
      </c>
      <c r="J15376">
        <v>59.58</v>
      </c>
    </row>
    <row r="15377" spans="1:10" x14ac:dyDescent="0.2">
      <c r="A15377" t="s">
        <v>15215</v>
      </c>
      <c r="B15377" t="s">
        <v>37628</v>
      </c>
      <c r="I15377" t="s">
        <v>5</v>
      </c>
      <c r="J15377">
        <v>79.86</v>
      </c>
    </row>
    <row r="15378" spans="1:10" x14ac:dyDescent="0.2">
      <c r="A15378" t="s">
        <v>15216</v>
      </c>
      <c r="B15378" t="s">
        <v>37628</v>
      </c>
      <c r="I15378" t="s">
        <v>5</v>
      </c>
      <c r="J15378">
        <v>76.06</v>
      </c>
    </row>
    <row r="15379" spans="1:10" x14ac:dyDescent="0.2">
      <c r="A15379" t="s">
        <v>15217</v>
      </c>
      <c r="B15379" t="s">
        <v>37629</v>
      </c>
      <c r="I15379" t="s">
        <v>5</v>
      </c>
      <c r="J15379">
        <v>102.19</v>
      </c>
    </row>
    <row r="15380" spans="1:10" x14ac:dyDescent="0.2">
      <c r="A15380" t="s">
        <v>15218</v>
      </c>
      <c r="B15380" t="s">
        <v>37629</v>
      </c>
      <c r="I15380" t="s">
        <v>5</v>
      </c>
      <c r="J15380">
        <v>98.39</v>
      </c>
    </row>
    <row r="15381" spans="1:10" x14ac:dyDescent="0.2">
      <c r="A15381" t="s">
        <v>15219</v>
      </c>
      <c r="B15381" t="s">
        <v>37630</v>
      </c>
      <c r="I15381" t="s">
        <v>5</v>
      </c>
      <c r="J15381">
        <v>111.38</v>
      </c>
    </row>
    <row r="15382" spans="1:10" x14ac:dyDescent="0.2">
      <c r="A15382" t="s">
        <v>15220</v>
      </c>
      <c r="B15382" t="s">
        <v>37630</v>
      </c>
      <c r="I15382" t="s">
        <v>5</v>
      </c>
      <c r="J15382">
        <v>106.95</v>
      </c>
    </row>
    <row r="15383" spans="1:10" x14ac:dyDescent="0.2">
      <c r="A15383" t="s">
        <v>15221</v>
      </c>
      <c r="B15383" t="s">
        <v>37631</v>
      </c>
      <c r="I15383" t="s">
        <v>5</v>
      </c>
      <c r="J15383">
        <v>180.95</v>
      </c>
    </row>
    <row r="15384" spans="1:10" x14ac:dyDescent="0.2">
      <c r="A15384" t="s">
        <v>15222</v>
      </c>
      <c r="B15384" t="s">
        <v>37631</v>
      </c>
      <c r="I15384" t="s">
        <v>5</v>
      </c>
      <c r="J15384">
        <v>176.52</v>
      </c>
    </row>
    <row r="15385" spans="1:10" x14ac:dyDescent="0.2">
      <c r="A15385" t="s">
        <v>15223</v>
      </c>
      <c r="B15385" t="s">
        <v>37632</v>
      </c>
      <c r="I15385" t="s">
        <v>5</v>
      </c>
      <c r="J15385">
        <v>353.03</v>
      </c>
    </row>
    <row r="15386" spans="1:10" x14ac:dyDescent="0.2">
      <c r="A15386" t="s">
        <v>15224</v>
      </c>
      <c r="B15386" t="s">
        <v>37632</v>
      </c>
      <c r="I15386" t="s">
        <v>5</v>
      </c>
      <c r="J15386">
        <v>347.96</v>
      </c>
    </row>
    <row r="15387" spans="1:10" x14ac:dyDescent="0.2">
      <c r="A15387" t="s">
        <v>15225</v>
      </c>
      <c r="B15387" t="s">
        <v>37633</v>
      </c>
      <c r="I15387" t="s">
        <v>5</v>
      </c>
      <c r="J15387">
        <v>625.27</v>
      </c>
    </row>
    <row r="15388" spans="1:10" x14ac:dyDescent="0.2">
      <c r="A15388" t="s">
        <v>15226</v>
      </c>
      <c r="B15388" t="s">
        <v>37633</v>
      </c>
      <c r="I15388" t="s">
        <v>5</v>
      </c>
      <c r="J15388">
        <v>620.20000000000005</v>
      </c>
    </row>
    <row r="15389" spans="1:10" x14ac:dyDescent="0.2">
      <c r="A15389" t="s">
        <v>15227</v>
      </c>
      <c r="B15389" t="s">
        <v>37634</v>
      </c>
      <c r="I15389" t="s">
        <v>5</v>
      </c>
      <c r="J15389">
        <v>807.61</v>
      </c>
    </row>
    <row r="15390" spans="1:10" x14ac:dyDescent="0.2">
      <c r="A15390" t="s">
        <v>15228</v>
      </c>
      <c r="B15390" t="s">
        <v>37634</v>
      </c>
      <c r="I15390" t="s">
        <v>5</v>
      </c>
      <c r="J15390">
        <v>801.27</v>
      </c>
    </row>
    <row r="15391" spans="1:10" x14ac:dyDescent="0.2">
      <c r="A15391" t="s">
        <v>15229</v>
      </c>
      <c r="B15391" t="s">
        <v>37635</v>
      </c>
      <c r="I15391" t="s">
        <v>5</v>
      </c>
      <c r="J15391">
        <v>39.659999999999997</v>
      </c>
    </row>
    <row r="15392" spans="1:10" x14ac:dyDescent="0.2">
      <c r="A15392" t="s">
        <v>15230</v>
      </c>
      <c r="B15392" t="s">
        <v>37635</v>
      </c>
      <c r="I15392" t="s">
        <v>5</v>
      </c>
      <c r="J15392">
        <v>35.86</v>
      </c>
    </row>
    <row r="15393" spans="1:10" x14ac:dyDescent="0.2">
      <c r="A15393" t="s">
        <v>15231</v>
      </c>
      <c r="B15393" t="s">
        <v>37636</v>
      </c>
      <c r="I15393" t="s">
        <v>5</v>
      </c>
      <c r="J15393">
        <v>44.58</v>
      </c>
    </row>
    <row r="15394" spans="1:10" x14ac:dyDescent="0.2">
      <c r="A15394" t="s">
        <v>15232</v>
      </c>
      <c r="B15394" t="s">
        <v>37636</v>
      </c>
      <c r="I15394" t="s">
        <v>5</v>
      </c>
      <c r="J15394">
        <v>40.78</v>
      </c>
    </row>
    <row r="15395" spans="1:10" x14ac:dyDescent="0.2">
      <c r="A15395" t="s">
        <v>15233</v>
      </c>
      <c r="B15395" t="s">
        <v>37637</v>
      </c>
      <c r="I15395" t="s">
        <v>5</v>
      </c>
      <c r="J15395">
        <v>54.19</v>
      </c>
    </row>
    <row r="15396" spans="1:10" x14ac:dyDescent="0.2">
      <c r="A15396" t="s">
        <v>15234</v>
      </c>
      <c r="B15396" t="s">
        <v>37637</v>
      </c>
      <c r="I15396" t="s">
        <v>5</v>
      </c>
      <c r="J15396">
        <v>50.39</v>
      </c>
    </row>
    <row r="15397" spans="1:10" x14ac:dyDescent="0.2">
      <c r="A15397" t="s">
        <v>15235</v>
      </c>
      <c r="B15397" t="s">
        <v>37638</v>
      </c>
      <c r="I15397" t="s">
        <v>5</v>
      </c>
      <c r="J15397">
        <v>70.59</v>
      </c>
    </row>
    <row r="15398" spans="1:10" x14ac:dyDescent="0.2">
      <c r="A15398" t="s">
        <v>15236</v>
      </c>
      <c r="B15398" t="s">
        <v>37638</v>
      </c>
      <c r="I15398" t="s">
        <v>5</v>
      </c>
      <c r="J15398">
        <v>66.790000000000006</v>
      </c>
    </row>
    <row r="15399" spans="1:10" x14ac:dyDescent="0.2">
      <c r="A15399" t="s">
        <v>15237</v>
      </c>
      <c r="B15399" t="s">
        <v>37639</v>
      </c>
      <c r="I15399" t="s">
        <v>5</v>
      </c>
      <c r="J15399">
        <v>81.73</v>
      </c>
    </row>
    <row r="15400" spans="1:10" x14ac:dyDescent="0.2">
      <c r="A15400" t="s">
        <v>15238</v>
      </c>
      <c r="B15400" t="s">
        <v>37639</v>
      </c>
      <c r="I15400" t="s">
        <v>5</v>
      </c>
      <c r="J15400">
        <v>77.3</v>
      </c>
    </row>
    <row r="15401" spans="1:10" x14ac:dyDescent="0.2">
      <c r="A15401" t="s">
        <v>15239</v>
      </c>
      <c r="B15401" t="s">
        <v>37640</v>
      </c>
      <c r="I15401" t="s">
        <v>5</v>
      </c>
      <c r="J15401">
        <v>177.3</v>
      </c>
    </row>
    <row r="15402" spans="1:10" x14ac:dyDescent="0.2">
      <c r="A15402" t="s">
        <v>15240</v>
      </c>
      <c r="B15402" t="s">
        <v>37640</v>
      </c>
      <c r="I15402" t="s">
        <v>5</v>
      </c>
      <c r="J15402">
        <v>172.87</v>
      </c>
    </row>
    <row r="15403" spans="1:10" x14ac:dyDescent="0.2">
      <c r="A15403" t="s">
        <v>15241</v>
      </c>
      <c r="B15403" t="s">
        <v>37641</v>
      </c>
      <c r="I15403" t="s">
        <v>5</v>
      </c>
      <c r="J15403">
        <v>60.89</v>
      </c>
    </row>
    <row r="15404" spans="1:10" x14ac:dyDescent="0.2">
      <c r="A15404" t="s">
        <v>15242</v>
      </c>
      <c r="B15404" t="s">
        <v>37641</v>
      </c>
      <c r="I15404" t="s">
        <v>5</v>
      </c>
      <c r="J15404">
        <v>57.09</v>
      </c>
    </row>
    <row r="15405" spans="1:10" x14ac:dyDescent="0.2">
      <c r="A15405" t="s">
        <v>15243</v>
      </c>
      <c r="B15405" t="s">
        <v>37642</v>
      </c>
      <c r="I15405" t="s">
        <v>5</v>
      </c>
      <c r="J15405">
        <v>70.56</v>
      </c>
    </row>
    <row r="15406" spans="1:10" x14ac:dyDescent="0.2">
      <c r="A15406" t="s">
        <v>15244</v>
      </c>
      <c r="B15406" t="s">
        <v>37642</v>
      </c>
      <c r="I15406" t="s">
        <v>5</v>
      </c>
      <c r="J15406">
        <v>66.760000000000005</v>
      </c>
    </row>
    <row r="15407" spans="1:10" x14ac:dyDescent="0.2">
      <c r="A15407" t="s">
        <v>15245</v>
      </c>
      <c r="B15407" t="s">
        <v>37643</v>
      </c>
      <c r="I15407" t="s">
        <v>5</v>
      </c>
      <c r="J15407">
        <v>91.93</v>
      </c>
    </row>
    <row r="15408" spans="1:10" x14ac:dyDescent="0.2">
      <c r="A15408" t="s">
        <v>15246</v>
      </c>
      <c r="B15408" t="s">
        <v>37643</v>
      </c>
      <c r="I15408" t="s">
        <v>5</v>
      </c>
      <c r="J15408">
        <v>88.13</v>
      </c>
    </row>
    <row r="15409" spans="1:10" x14ac:dyDescent="0.2">
      <c r="A15409" t="s">
        <v>15247</v>
      </c>
      <c r="B15409" t="s">
        <v>37644</v>
      </c>
      <c r="I15409" t="s">
        <v>5</v>
      </c>
      <c r="J15409">
        <v>112.33</v>
      </c>
    </row>
    <row r="15410" spans="1:10" x14ac:dyDescent="0.2">
      <c r="A15410" t="s">
        <v>15248</v>
      </c>
      <c r="B15410" t="s">
        <v>37644</v>
      </c>
      <c r="I15410" t="s">
        <v>5</v>
      </c>
      <c r="J15410">
        <v>107.9</v>
      </c>
    </row>
    <row r="15411" spans="1:10" x14ac:dyDescent="0.2">
      <c r="A15411" t="s">
        <v>15249</v>
      </c>
      <c r="B15411" t="s">
        <v>37645</v>
      </c>
      <c r="I15411" t="s">
        <v>5</v>
      </c>
      <c r="J15411">
        <v>159.24</v>
      </c>
    </row>
    <row r="15412" spans="1:10" x14ac:dyDescent="0.2">
      <c r="A15412" t="s">
        <v>15250</v>
      </c>
      <c r="B15412" t="s">
        <v>37645</v>
      </c>
      <c r="I15412" t="s">
        <v>5</v>
      </c>
      <c r="J15412">
        <v>154.81</v>
      </c>
    </row>
    <row r="15413" spans="1:10" x14ac:dyDescent="0.2">
      <c r="A15413" t="s">
        <v>15251</v>
      </c>
      <c r="B15413" t="s">
        <v>37646</v>
      </c>
      <c r="I15413" t="s">
        <v>5</v>
      </c>
      <c r="J15413">
        <v>276.58</v>
      </c>
    </row>
    <row r="15414" spans="1:10" x14ac:dyDescent="0.2">
      <c r="A15414" t="s">
        <v>15252</v>
      </c>
      <c r="B15414" t="s">
        <v>37646</v>
      </c>
      <c r="I15414" t="s">
        <v>5</v>
      </c>
      <c r="J15414">
        <v>271.51</v>
      </c>
    </row>
    <row r="15415" spans="1:10" x14ac:dyDescent="0.2">
      <c r="A15415" t="s">
        <v>15253</v>
      </c>
      <c r="B15415" t="s">
        <v>37647</v>
      </c>
      <c r="I15415" t="s">
        <v>5</v>
      </c>
      <c r="J15415">
        <v>368.83</v>
      </c>
    </row>
    <row r="15416" spans="1:10" x14ac:dyDescent="0.2">
      <c r="A15416" t="s">
        <v>15254</v>
      </c>
      <c r="B15416" t="s">
        <v>37647</v>
      </c>
      <c r="I15416" t="s">
        <v>5</v>
      </c>
      <c r="J15416">
        <v>363.76</v>
      </c>
    </row>
    <row r="15417" spans="1:10" x14ac:dyDescent="0.2">
      <c r="A15417" t="s">
        <v>15255</v>
      </c>
      <c r="B15417" t="s">
        <v>37648</v>
      </c>
      <c r="I15417" t="s">
        <v>5</v>
      </c>
      <c r="J15417">
        <v>448.69</v>
      </c>
    </row>
    <row r="15418" spans="1:10" x14ac:dyDescent="0.2">
      <c r="A15418" t="s">
        <v>15256</v>
      </c>
      <c r="B15418" t="s">
        <v>37648</v>
      </c>
      <c r="I15418" t="s">
        <v>5</v>
      </c>
      <c r="J15418">
        <v>442.35</v>
      </c>
    </row>
    <row r="15419" spans="1:10" x14ac:dyDescent="0.2">
      <c r="A15419" t="s">
        <v>15257</v>
      </c>
      <c r="B15419" t="s">
        <v>37649</v>
      </c>
      <c r="I15419" t="s">
        <v>5</v>
      </c>
      <c r="J15419">
        <v>79.86</v>
      </c>
    </row>
    <row r="15420" spans="1:10" x14ac:dyDescent="0.2">
      <c r="A15420" t="s">
        <v>15258</v>
      </c>
      <c r="B15420" t="s">
        <v>37649</v>
      </c>
      <c r="I15420" t="s">
        <v>5</v>
      </c>
      <c r="J15420">
        <v>76.06</v>
      </c>
    </row>
    <row r="15421" spans="1:10" x14ac:dyDescent="0.2">
      <c r="A15421" t="s">
        <v>15259</v>
      </c>
      <c r="B15421" t="s">
        <v>37650</v>
      </c>
      <c r="I15421" t="s">
        <v>5</v>
      </c>
      <c r="J15421">
        <v>93.67</v>
      </c>
    </row>
    <row r="15422" spans="1:10" x14ac:dyDescent="0.2">
      <c r="A15422" t="s">
        <v>15260</v>
      </c>
      <c r="B15422" t="s">
        <v>37650</v>
      </c>
      <c r="I15422" t="s">
        <v>5</v>
      </c>
      <c r="J15422">
        <v>89.87</v>
      </c>
    </row>
    <row r="15423" spans="1:10" x14ac:dyDescent="0.2">
      <c r="A15423" t="s">
        <v>15261</v>
      </c>
      <c r="B15423" t="s">
        <v>37651</v>
      </c>
      <c r="I15423" t="s">
        <v>5</v>
      </c>
      <c r="J15423">
        <v>129.5</v>
      </c>
    </row>
    <row r="15424" spans="1:10" x14ac:dyDescent="0.2">
      <c r="A15424" t="s">
        <v>15262</v>
      </c>
      <c r="B15424" t="s">
        <v>37651</v>
      </c>
      <c r="I15424" t="s">
        <v>5</v>
      </c>
      <c r="J15424">
        <v>125.7</v>
      </c>
    </row>
    <row r="15425" spans="1:10" x14ac:dyDescent="0.2">
      <c r="A15425" t="s">
        <v>15263</v>
      </c>
      <c r="B15425" t="s">
        <v>37652</v>
      </c>
      <c r="I15425" t="s">
        <v>5</v>
      </c>
      <c r="J15425">
        <v>165.1</v>
      </c>
    </row>
    <row r="15426" spans="1:10" x14ac:dyDescent="0.2">
      <c r="A15426" t="s">
        <v>15264</v>
      </c>
      <c r="B15426" t="s">
        <v>37652</v>
      </c>
      <c r="I15426" t="s">
        <v>5</v>
      </c>
      <c r="J15426">
        <v>160.66999999999999</v>
      </c>
    </row>
    <row r="15427" spans="1:10" x14ac:dyDescent="0.2">
      <c r="A15427" t="s">
        <v>15265</v>
      </c>
      <c r="B15427" t="s">
        <v>37653</v>
      </c>
      <c r="I15427" t="s">
        <v>5</v>
      </c>
      <c r="J15427">
        <v>218.5</v>
      </c>
    </row>
    <row r="15428" spans="1:10" x14ac:dyDescent="0.2">
      <c r="A15428" t="s">
        <v>15266</v>
      </c>
      <c r="B15428" t="s">
        <v>37653</v>
      </c>
      <c r="I15428" t="s">
        <v>5</v>
      </c>
      <c r="J15428">
        <v>214.07</v>
      </c>
    </row>
    <row r="15429" spans="1:10" x14ac:dyDescent="0.2">
      <c r="A15429" t="s">
        <v>15267</v>
      </c>
      <c r="B15429" t="s">
        <v>37654</v>
      </c>
      <c r="I15429" t="s">
        <v>5</v>
      </c>
      <c r="J15429">
        <v>357.11</v>
      </c>
    </row>
    <row r="15430" spans="1:10" x14ac:dyDescent="0.2">
      <c r="A15430" t="s">
        <v>15268</v>
      </c>
      <c r="B15430" t="s">
        <v>37654</v>
      </c>
      <c r="I15430" t="s">
        <v>5</v>
      </c>
      <c r="J15430">
        <v>352.04</v>
      </c>
    </row>
    <row r="15431" spans="1:10" x14ac:dyDescent="0.2">
      <c r="A15431" t="s">
        <v>15269</v>
      </c>
      <c r="B15431" t="s">
        <v>37655</v>
      </c>
      <c r="I15431" t="s">
        <v>5</v>
      </c>
      <c r="J15431">
        <v>456.95</v>
      </c>
    </row>
    <row r="15432" spans="1:10" x14ac:dyDescent="0.2">
      <c r="A15432" t="s">
        <v>15270</v>
      </c>
      <c r="B15432" t="s">
        <v>37655</v>
      </c>
      <c r="I15432" t="s">
        <v>5</v>
      </c>
      <c r="J15432">
        <v>451.88</v>
      </c>
    </row>
    <row r="15433" spans="1:10" x14ac:dyDescent="0.2">
      <c r="A15433" t="s">
        <v>15271</v>
      </c>
      <c r="B15433" t="s">
        <v>37656</v>
      </c>
      <c r="I15433" t="s">
        <v>5</v>
      </c>
      <c r="J15433">
        <v>543.79999999999995</v>
      </c>
    </row>
    <row r="15434" spans="1:10" x14ac:dyDescent="0.2">
      <c r="A15434" t="s">
        <v>15272</v>
      </c>
      <c r="B15434" t="s">
        <v>37656</v>
      </c>
      <c r="I15434" t="s">
        <v>5</v>
      </c>
      <c r="J15434">
        <v>537.46</v>
      </c>
    </row>
    <row r="15435" spans="1:10" x14ac:dyDescent="0.2">
      <c r="A15435" t="s">
        <v>15273</v>
      </c>
      <c r="B15435" t="s">
        <v>37657</v>
      </c>
      <c r="I15435" t="s">
        <v>5</v>
      </c>
      <c r="J15435">
        <v>98.91</v>
      </c>
    </row>
    <row r="15436" spans="1:10" x14ac:dyDescent="0.2">
      <c r="A15436" t="s">
        <v>15274</v>
      </c>
      <c r="B15436" t="s">
        <v>37657</v>
      </c>
      <c r="I15436" t="s">
        <v>5</v>
      </c>
      <c r="J15436">
        <v>95.11</v>
      </c>
    </row>
    <row r="15437" spans="1:10" x14ac:dyDescent="0.2">
      <c r="A15437" t="s">
        <v>15275</v>
      </c>
      <c r="B15437" t="s">
        <v>37658</v>
      </c>
      <c r="I15437" t="s">
        <v>5</v>
      </c>
      <c r="J15437">
        <v>129.32</v>
      </c>
    </row>
    <row r="15438" spans="1:10" x14ac:dyDescent="0.2">
      <c r="A15438" t="s">
        <v>15276</v>
      </c>
      <c r="B15438" t="s">
        <v>37658</v>
      </c>
      <c r="I15438" t="s">
        <v>5</v>
      </c>
      <c r="J15438">
        <v>125.52</v>
      </c>
    </row>
    <row r="15439" spans="1:10" x14ac:dyDescent="0.2">
      <c r="A15439" t="s">
        <v>15277</v>
      </c>
      <c r="B15439" t="s">
        <v>37659</v>
      </c>
      <c r="I15439" t="s">
        <v>5</v>
      </c>
      <c r="J15439">
        <v>152.88</v>
      </c>
    </row>
    <row r="15440" spans="1:10" x14ac:dyDescent="0.2">
      <c r="A15440" t="s">
        <v>15278</v>
      </c>
      <c r="B15440" t="s">
        <v>37659</v>
      </c>
      <c r="I15440" t="s">
        <v>5</v>
      </c>
      <c r="J15440">
        <v>149.08000000000001</v>
      </c>
    </row>
    <row r="15441" spans="1:10" x14ac:dyDescent="0.2">
      <c r="A15441" t="s">
        <v>15279</v>
      </c>
      <c r="B15441" t="s">
        <v>37660</v>
      </c>
      <c r="I15441" t="s">
        <v>5</v>
      </c>
      <c r="J15441">
        <v>163.91</v>
      </c>
    </row>
    <row r="15442" spans="1:10" x14ac:dyDescent="0.2">
      <c r="A15442" t="s">
        <v>15280</v>
      </c>
      <c r="B15442" t="s">
        <v>37660</v>
      </c>
      <c r="I15442" t="s">
        <v>5</v>
      </c>
      <c r="J15442">
        <v>159.47999999999999</v>
      </c>
    </row>
    <row r="15443" spans="1:10" x14ac:dyDescent="0.2">
      <c r="A15443" t="s">
        <v>15281</v>
      </c>
      <c r="B15443" t="s">
        <v>37661</v>
      </c>
      <c r="I15443" t="s">
        <v>5</v>
      </c>
      <c r="J15443">
        <v>317.2</v>
      </c>
    </row>
    <row r="15444" spans="1:10" x14ac:dyDescent="0.2">
      <c r="A15444" t="s">
        <v>15282</v>
      </c>
      <c r="B15444" t="s">
        <v>37661</v>
      </c>
      <c r="I15444" t="s">
        <v>5</v>
      </c>
      <c r="J15444">
        <v>312.77</v>
      </c>
    </row>
    <row r="15445" spans="1:10" x14ac:dyDescent="0.2">
      <c r="A15445" t="s">
        <v>15283</v>
      </c>
      <c r="B15445" t="s">
        <v>37662</v>
      </c>
      <c r="I15445" t="s">
        <v>5</v>
      </c>
      <c r="J15445">
        <v>392.99</v>
      </c>
    </row>
    <row r="15446" spans="1:10" x14ac:dyDescent="0.2">
      <c r="A15446" t="s">
        <v>15284</v>
      </c>
      <c r="B15446" t="s">
        <v>37662</v>
      </c>
      <c r="I15446" t="s">
        <v>5</v>
      </c>
      <c r="J15446">
        <v>387.92</v>
      </c>
    </row>
    <row r="15447" spans="1:10" x14ac:dyDescent="0.2">
      <c r="A15447" t="s">
        <v>15285</v>
      </c>
      <c r="B15447" t="s">
        <v>37663</v>
      </c>
      <c r="I15447" t="s">
        <v>5</v>
      </c>
      <c r="J15447">
        <v>588.72</v>
      </c>
    </row>
    <row r="15448" spans="1:10" x14ac:dyDescent="0.2">
      <c r="A15448" t="s">
        <v>15286</v>
      </c>
      <c r="B15448" t="s">
        <v>37663</v>
      </c>
      <c r="I15448" t="s">
        <v>5</v>
      </c>
      <c r="J15448">
        <v>583.65</v>
      </c>
    </row>
    <row r="15449" spans="1:10" x14ac:dyDescent="0.2">
      <c r="A15449" t="s">
        <v>15287</v>
      </c>
      <c r="B15449" t="s">
        <v>37664</v>
      </c>
      <c r="I15449" t="s">
        <v>5</v>
      </c>
      <c r="J15449">
        <v>956.47</v>
      </c>
    </row>
    <row r="15450" spans="1:10" x14ac:dyDescent="0.2">
      <c r="A15450" t="s">
        <v>15288</v>
      </c>
      <c r="B15450" t="s">
        <v>37664</v>
      </c>
      <c r="I15450" t="s">
        <v>5</v>
      </c>
      <c r="J15450">
        <v>950.13</v>
      </c>
    </row>
    <row r="15451" spans="1:10" x14ac:dyDescent="0.2">
      <c r="A15451" t="s">
        <v>15289</v>
      </c>
      <c r="B15451" t="s">
        <v>37665</v>
      </c>
      <c r="I15451" t="s">
        <v>5</v>
      </c>
      <c r="J15451">
        <v>40.47</v>
      </c>
    </row>
    <row r="15452" spans="1:10" x14ac:dyDescent="0.2">
      <c r="A15452" t="s">
        <v>15290</v>
      </c>
      <c r="B15452" t="s">
        <v>37665</v>
      </c>
      <c r="I15452" t="s">
        <v>5</v>
      </c>
      <c r="J15452">
        <v>36.67</v>
      </c>
    </row>
    <row r="15453" spans="1:10" x14ac:dyDescent="0.2">
      <c r="A15453" t="s">
        <v>15291</v>
      </c>
      <c r="B15453" t="s">
        <v>37666</v>
      </c>
      <c r="I15453" t="s">
        <v>5</v>
      </c>
      <c r="J15453">
        <v>44.38</v>
      </c>
    </row>
    <row r="15454" spans="1:10" x14ac:dyDescent="0.2">
      <c r="A15454" t="s">
        <v>15292</v>
      </c>
      <c r="B15454" t="s">
        <v>37666</v>
      </c>
      <c r="I15454" t="s">
        <v>5</v>
      </c>
      <c r="J15454">
        <v>40.58</v>
      </c>
    </row>
    <row r="15455" spans="1:10" x14ac:dyDescent="0.2">
      <c r="A15455" t="s">
        <v>15293</v>
      </c>
      <c r="B15455" t="s">
        <v>37667</v>
      </c>
      <c r="I15455" t="s">
        <v>5</v>
      </c>
      <c r="J15455">
        <v>52.34</v>
      </c>
    </row>
    <row r="15456" spans="1:10" x14ac:dyDescent="0.2">
      <c r="A15456" t="s">
        <v>15294</v>
      </c>
      <c r="B15456" t="s">
        <v>37667</v>
      </c>
      <c r="I15456" t="s">
        <v>5</v>
      </c>
      <c r="J15456">
        <v>48.54</v>
      </c>
    </row>
    <row r="15457" spans="1:10" x14ac:dyDescent="0.2">
      <c r="A15457" t="s">
        <v>15295</v>
      </c>
      <c r="B15457" t="s">
        <v>37668</v>
      </c>
      <c r="I15457" t="s">
        <v>5</v>
      </c>
      <c r="J15457">
        <v>66.22</v>
      </c>
    </row>
    <row r="15458" spans="1:10" x14ac:dyDescent="0.2">
      <c r="A15458" t="s">
        <v>15296</v>
      </c>
      <c r="B15458" t="s">
        <v>37668</v>
      </c>
      <c r="I15458" t="s">
        <v>5</v>
      </c>
      <c r="J15458">
        <v>61.79</v>
      </c>
    </row>
    <row r="15459" spans="1:10" x14ac:dyDescent="0.2">
      <c r="A15459" t="s">
        <v>15297</v>
      </c>
      <c r="B15459" t="s">
        <v>37669</v>
      </c>
      <c r="I15459" t="s">
        <v>5</v>
      </c>
      <c r="J15459">
        <v>75.36</v>
      </c>
    </row>
    <row r="15460" spans="1:10" x14ac:dyDescent="0.2">
      <c r="A15460" t="s">
        <v>15298</v>
      </c>
      <c r="B15460" t="s">
        <v>37669</v>
      </c>
      <c r="I15460" t="s">
        <v>5</v>
      </c>
      <c r="J15460">
        <v>70.930000000000007</v>
      </c>
    </row>
    <row r="15461" spans="1:10" x14ac:dyDescent="0.2">
      <c r="A15461" t="s">
        <v>15299</v>
      </c>
      <c r="B15461" t="s">
        <v>37670</v>
      </c>
      <c r="I15461" t="s">
        <v>5</v>
      </c>
      <c r="J15461">
        <v>98.21</v>
      </c>
    </row>
    <row r="15462" spans="1:10" x14ac:dyDescent="0.2">
      <c r="A15462" t="s">
        <v>15300</v>
      </c>
      <c r="B15462" t="s">
        <v>37670</v>
      </c>
      <c r="I15462" t="s">
        <v>5</v>
      </c>
      <c r="J15462">
        <v>93.77</v>
      </c>
    </row>
    <row r="15463" spans="1:10" x14ac:dyDescent="0.2">
      <c r="A15463" t="s">
        <v>15301</v>
      </c>
      <c r="B15463" t="s">
        <v>37671</v>
      </c>
      <c r="I15463" t="s">
        <v>5</v>
      </c>
      <c r="J15463">
        <v>53.46</v>
      </c>
    </row>
    <row r="15464" spans="1:10" x14ac:dyDescent="0.2">
      <c r="A15464" t="s">
        <v>15302</v>
      </c>
      <c r="B15464" t="s">
        <v>37671</v>
      </c>
      <c r="I15464" t="s">
        <v>5</v>
      </c>
      <c r="J15464">
        <v>49.66</v>
      </c>
    </row>
    <row r="15465" spans="1:10" x14ac:dyDescent="0.2">
      <c r="A15465" t="s">
        <v>15303</v>
      </c>
      <c r="B15465" t="s">
        <v>37672</v>
      </c>
      <c r="I15465" t="s">
        <v>5</v>
      </c>
      <c r="J15465">
        <v>68.510000000000005</v>
      </c>
    </row>
    <row r="15466" spans="1:10" x14ac:dyDescent="0.2">
      <c r="A15466" t="s">
        <v>15304</v>
      </c>
      <c r="B15466" t="s">
        <v>37672</v>
      </c>
      <c r="I15466" t="s">
        <v>5</v>
      </c>
      <c r="J15466">
        <v>64.7</v>
      </c>
    </row>
    <row r="15467" spans="1:10" x14ac:dyDescent="0.2">
      <c r="A15467" t="s">
        <v>15305</v>
      </c>
      <c r="B15467" t="s">
        <v>37673</v>
      </c>
      <c r="I15467" t="s">
        <v>5</v>
      </c>
      <c r="J15467">
        <v>76.760000000000005</v>
      </c>
    </row>
    <row r="15468" spans="1:10" x14ac:dyDescent="0.2">
      <c r="A15468" t="s">
        <v>15306</v>
      </c>
      <c r="B15468" t="s">
        <v>37673</v>
      </c>
      <c r="I15468" t="s">
        <v>5</v>
      </c>
      <c r="J15468">
        <v>72.319999999999993</v>
      </c>
    </row>
    <row r="15469" spans="1:10" x14ac:dyDescent="0.2">
      <c r="A15469" t="s">
        <v>15307</v>
      </c>
      <c r="B15469" t="s">
        <v>37674</v>
      </c>
      <c r="I15469" t="s">
        <v>5</v>
      </c>
      <c r="J15469">
        <v>96.49</v>
      </c>
    </row>
    <row r="15470" spans="1:10" x14ac:dyDescent="0.2">
      <c r="A15470" t="s">
        <v>15308</v>
      </c>
      <c r="B15470" t="s">
        <v>37674</v>
      </c>
      <c r="I15470" t="s">
        <v>5</v>
      </c>
      <c r="J15470">
        <v>92.06</v>
      </c>
    </row>
    <row r="15471" spans="1:10" x14ac:dyDescent="0.2">
      <c r="A15471" t="s">
        <v>15309</v>
      </c>
      <c r="B15471" t="s">
        <v>37675</v>
      </c>
      <c r="I15471" t="s">
        <v>5</v>
      </c>
      <c r="J15471">
        <v>143.74</v>
      </c>
    </row>
    <row r="15472" spans="1:10" x14ac:dyDescent="0.2">
      <c r="A15472" t="s">
        <v>15310</v>
      </c>
      <c r="B15472" t="s">
        <v>37675</v>
      </c>
      <c r="I15472" t="s">
        <v>5</v>
      </c>
      <c r="J15472">
        <v>139.31</v>
      </c>
    </row>
    <row r="15473" spans="1:10" x14ac:dyDescent="0.2">
      <c r="A15473" t="s">
        <v>15311</v>
      </c>
      <c r="B15473" t="s">
        <v>37676</v>
      </c>
      <c r="I15473" t="s">
        <v>5</v>
      </c>
      <c r="J15473">
        <v>57.47</v>
      </c>
    </row>
    <row r="15474" spans="1:10" x14ac:dyDescent="0.2">
      <c r="A15474" t="s">
        <v>15312</v>
      </c>
      <c r="B15474" t="s">
        <v>37676</v>
      </c>
      <c r="I15474" t="s">
        <v>5</v>
      </c>
      <c r="J15474">
        <v>53.67</v>
      </c>
    </row>
    <row r="15475" spans="1:10" x14ac:dyDescent="0.2">
      <c r="A15475" t="s">
        <v>15313</v>
      </c>
      <c r="B15475" t="s">
        <v>37677</v>
      </c>
      <c r="I15475" t="s">
        <v>5</v>
      </c>
      <c r="J15475">
        <v>73.400000000000006</v>
      </c>
    </row>
    <row r="15476" spans="1:10" x14ac:dyDescent="0.2">
      <c r="A15476" t="s">
        <v>15314</v>
      </c>
      <c r="B15476" t="s">
        <v>37677</v>
      </c>
      <c r="I15476" t="s">
        <v>5</v>
      </c>
      <c r="J15476">
        <v>69.599999999999994</v>
      </c>
    </row>
    <row r="15477" spans="1:10" x14ac:dyDescent="0.2">
      <c r="A15477" t="s">
        <v>15315</v>
      </c>
      <c r="B15477" t="s">
        <v>37678</v>
      </c>
      <c r="I15477" t="s">
        <v>5</v>
      </c>
      <c r="J15477">
        <v>110.33</v>
      </c>
    </row>
    <row r="15478" spans="1:10" x14ac:dyDescent="0.2">
      <c r="A15478" t="s">
        <v>15316</v>
      </c>
      <c r="B15478" t="s">
        <v>37678</v>
      </c>
      <c r="I15478" t="s">
        <v>5</v>
      </c>
      <c r="J15478">
        <v>105.9</v>
      </c>
    </row>
    <row r="15479" spans="1:10" x14ac:dyDescent="0.2">
      <c r="A15479" t="s">
        <v>15317</v>
      </c>
      <c r="B15479" t="s">
        <v>37679</v>
      </c>
      <c r="I15479" t="s">
        <v>5</v>
      </c>
      <c r="J15479">
        <v>119.57</v>
      </c>
    </row>
    <row r="15480" spans="1:10" x14ac:dyDescent="0.2">
      <c r="A15480" t="s">
        <v>15318</v>
      </c>
      <c r="B15480" t="s">
        <v>37679</v>
      </c>
      <c r="I15480" t="s">
        <v>5</v>
      </c>
      <c r="J15480">
        <v>115.14</v>
      </c>
    </row>
    <row r="15481" spans="1:10" x14ac:dyDescent="0.2">
      <c r="A15481" t="s">
        <v>15319</v>
      </c>
      <c r="B15481" t="s">
        <v>37680</v>
      </c>
      <c r="I15481" t="s">
        <v>5</v>
      </c>
      <c r="J15481">
        <v>177.05</v>
      </c>
    </row>
    <row r="15482" spans="1:10" x14ac:dyDescent="0.2">
      <c r="A15482" t="s">
        <v>15320</v>
      </c>
      <c r="B15482" t="s">
        <v>37680</v>
      </c>
      <c r="I15482" t="s">
        <v>5</v>
      </c>
      <c r="J15482">
        <v>172.61</v>
      </c>
    </row>
    <row r="15483" spans="1:10" x14ac:dyDescent="0.2">
      <c r="A15483" t="s">
        <v>15321</v>
      </c>
      <c r="B15483" t="s">
        <v>37681</v>
      </c>
      <c r="I15483" t="s">
        <v>5</v>
      </c>
      <c r="J15483">
        <v>57.47</v>
      </c>
    </row>
    <row r="15484" spans="1:10" x14ac:dyDescent="0.2">
      <c r="A15484" t="s">
        <v>15322</v>
      </c>
      <c r="B15484" t="s">
        <v>37681</v>
      </c>
      <c r="I15484" t="s">
        <v>5</v>
      </c>
      <c r="J15484">
        <v>53.67</v>
      </c>
    </row>
    <row r="15485" spans="1:10" x14ac:dyDescent="0.2">
      <c r="A15485" t="s">
        <v>15323</v>
      </c>
      <c r="B15485" t="s">
        <v>37682</v>
      </c>
      <c r="I15485" t="s">
        <v>5</v>
      </c>
      <c r="J15485">
        <v>73.400000000000006</v>
      </c>
    </row>
    <row r="15486" spans="1:10" x14ac:dyDescent="0.2">
      <c r="A15486" t="s">
        <v>15324</v>
      </c>
      <c r="B15486" t="s">
        <v>37682</v>
      </c>
      <c r="I15486" t="s">
        <v>5</v>
      </c>
      <c r="J15486">
        <v>69.599999999999994</v>
      </c>
    </row>
    <row r="15487" spans="1:10" x14ac:dyDescent="0.2">
      <c r="A15487" t="s">
        <v>15325</v>
      </c>
      <c r="B15487" t="s">
        <v>37683</v>
      </c>
      <c r="I15487" t="s">
        <v>5</v>
      </c>
      <c r="J15487">
        <v>113.4</v>
      </c>
    </row>
    <row r="15488" spans="1:10" x14ac:dyDescent="0.2">
      <c r="A15488" t="s">
        <v>15326</v>
      </c>
      <c r="B15488" t="s">
        <v>37683</v>
      </c>
      <c r="I15488" t="s">
        <v>5</v>
      </c>
      <c r="J15488">
        <v>108.96</v>
      </c>
    </row>
    <row r="15489" spans="1:10" x14ac:dyDescent="0.2">
      <c r="A15489" t="s">
        <v>15327</v>
      </c>
      <c r="B15489" t="s">
        <v>37684</v>
      </c>
      <c r="I15489" t="s">
        <v>5</v>
      </c>
      <c r="J15489">
        <v>124.13</v>
      </c>
    </row>
    <row r="15490" spans="1:10" x14ac:dyDescent="0.2">
      <c r="A15490" t="s">
        <v>15328</v>
      </c>
      <c r="B15490" t="s">
        <v>37684</v>
      </c>
      <c r="I15490" t="s">
        <v>5</v>
      </c>
      <c r="J15490">
        <v>119.69</v>
      </c>
    </row>
    <row r="15491" spans="1:10" x14ac:dyDescent="0.2">
      <c r="A15491" t="s">
        <v>15329</v>
      </c>
      <c r="B15491" t="s">
        <v>37685</v>
      </c>
      <c r="I15491" t="s">
        <v>5</v>
      </c>
      <c r="J15491">
        <v>178.43</v>
      </c>
    </row>
    <row r="15492" spans="1:10" x14ac:dyDescent="0.2">
      <c r="A15492" t="s">
        <v>15330</v>
      </c>
      <c r="B15492" t="s">
        <v>37685</v>
      </c>
      <c r="I15492" t="s">
        <v>5</v>
      </c>
      <c r="J15492">
        <v>174</v>
      </c>
    </row>
    <row r="15493" spans="1:10" x14ac:dyDescent="0.2">
      <c r="A15493" t="s">
        <v>15331</v>
      </c>
      <c r="B15493" t="s">
        <v>37686</v>
      </c>
      <c r="I15493" t="s">
        <v>4</v>
      </c>
      <c r="J15493">
        <v>26.02</v>
      </c>
    </row>
    <row r="15494" spans="1:10" x14ac:dyDescent="0.2">
      <c r="A15494" t="s">
        <v>15332</v>
      </c>
      <c r="B15494" t="s">
        <v>37686</v>
      </c>
      <c r="I15494" t="s">
        <v>4</v>
      </c>
      <c r="J15494">
        <v>25.29</v>
      </c>
    </row>
    <row r="15495" spans="1:10" x14ac:dyDescent="0.2">
      <c r="A15495" t="s">
        <v>15333</v>
      </c>
      <c r="B15495" t="s">
        <v>37687</v>
      </c>
      <c r="I15495" t="s">
        <v>4</v>
      </c>
      <c r="J15495">
        <v>33.42</v>
      </c>
    </row>
    <row r="15496" spans="1:10" x14ac:dyDescent="0.2">
      <c r="A15496" t="s">
        <v>15334</v>
      </c>
      <c r="B15496" t="s">
        <v>37687</v>
      </c>
      <c r="I15496" t="s">
        <v>4</v>
      </c>
      <c r="J15496">
        <v>32.54</v>
      </c>
    </row>
    <row r="15497" spans="1:10" x14ac:dyDescent="0.2">
      <c r="A15497" t="s">
        <v>15335</v>
      </c>
      <c r="B15497" t="s">
        <v>37688</v>
      </c>
      <c r="I15497" t="s">
        <v>4</v>
      </c>
      <c r="J15497">
        <v>43.55</v>
      </c>
    </row>
    <row r="15498" spans="1:10" x14ac:dyDescent="0.2">
      <c r="A15498" t="s">
        <v>15336</v>
      </c>
      <c r="B15498" t="s">
        <v>37688</v>
      </c>
      <c r="I15498" t="s">
        <v>4</v>
      </c>
      <c r="J15498">
        <v>42.53</v>
      </c>
    </row>
    <row r="15499" spans="1:10" x14ac:dyDescent="0.2">
      <c r="A15499" t="s">
        <v>15337</v>
      </c>
      <c r="B15499" t="s">
        <v>37689</v>
      </c>
      <c r="I15499" t="s">
        <v>4</v>
      </c>
      <c r="J15499">
        <v>60.95</v>
      </c>
    </row>
    <row r="15500" spans="1:10" x14ac:dyDescent="0.2">
      <c r="A15500" t="s">
        <v>15338</v>
      </c>
      <c r="B15500" t="s">
        <v>37689</v>
      </c>
      <c r="I15500" t="s">
        <v>4</v>
      </c>
      <c r="J15500">
        <v>59.81</v>
      </c>
    </row>
    <row r="15501" spans="1:10" x14ac:dyDescent="0.2">
      <c r="A15501" t="s">
        <v>15339</v>
      </c>
      <c r="B15501" t="s">
        <v>37690</v>
      </c>
      <c r="I15501" t="s">
        <v>4</v>
      </c>
      <c r="J15501">
        <v>67.88</v>
      </c>
    </row>
    <row r="15502" spans="1:10" x14ac:dyDescent="0.2">
      <c r="A15502" t="s">
        <v>15340</v>
      </c>
      <c r="B15502" t="s">
        <v>37690</v>
      </c>
      <c r="I15502" t="s">
        <v>4</v>
      </c>
      <c r="J15502">
        <v>66.55</v>
      </c>
    </row>
    <row r="15503" spans="1:10" x14ac:dyDescent="0.2">
      <c r="A15503" t="s">
        <v>15341</v>
      </c>
      <c r="B15503" t="s">
        <v>37691</v>
      </c>
      <c r="I15503" t="s">
        <v>4</v>
      </c>
      <c r="J15503">
        <v>87.43</v>
      </c>
    </row>
    <row r="15504" spans="1:10" x14ac:dyDescent="0.2">
      <c r="A15504" t="s">
        <v>15342</v>
      </c>
      <c r="B15504" t="s">
        <v>37691</v>
      </c>
      <c r="I15504" t="s">
        <v>4</v>
      </c>
      <c r="J15504">
        <v>85.85</v>
      </c>
    </row>
    <row r="15505" spans="1:10" x14ac:dyDescent="0.2">
      <c r="A15505" t="s">
        <v>15343</v>
      </c>
      <c r="B15505" t="s">
        <v>37692</v>
      </c>
      <c r="I15505" t="s">
        <v>4</v>
      </c>
      <c r="J15505">
        <v>119.03</v>
      </c>
    </row>
    <row r="15506" spans="1:10" x14ac:dyDescent="0.2">
      <c r="A15506" t="s">
        <v>15344</v>
      </c>
      <c r="B15506" t="s">
        <v>37692</v>
      </c>
      <c r="I15506" t="s">
        <v>4</v>
      </c>
      <c r="J15506">
        <v>117.26</v>
      </c>
    </row>
    <row r="15507" spans="1:10" x14ac:dyDescent="0.2">
      <c r="A15507" t="s">
        <v>15345</v>
      </c>
      <c r="B15507" t="s">
        <v>37693</v>
      </c>
      <c r="I15507" t="s">
        <v>4</v>
      </c>
      <c r="J15507">
        <v>135.72999999999999</v>
      </c>
    </row>
    <row r="15508" spans="1:10" x14ac:dyDescent="0.2">
      <c r="A15508" t="s">
        <v>15346</v>
      </c>
      <c r="B15508" t="s">
        <v>37693</v>
      </c>
      <c r="I15508" t="s">
        <v>4</v>
      </c>
      <c r="J15508">
        <v>133.83000000000001</v>
      </c>
    </row>
    <row r="15509" spans="1:10" x14ac:dyDescent="0.2">
      <c r="A15509" t="s">
        <v>15347</v>
      </c>
      <c r="B15509" t="s">
        <v>37694</v>
      </c>
      <c r="I15509" t="s">
        <v>4</v>
      </c>
      <c r="J15509">
        <v>192.7</v>
      </c>
    </row>
    <row r="15510" spans="1:10" x14ac:dyDescent="0.2">
      <c r="A15510" t="s">
        <v>15348</v>
      </c>
      <c r="B15510" t="s">
        <v>37694</v>
      </c>
      <c r="I15510" t="s">
        <v>4</v>
      </c>
      <c r="J15510">
        <v>190.48</v>
      </c>
    </row>
    <row r="15511" spans="1:10" x14ac:dyDescent="0.2">
      <c r="A15511" t="s">
        <v>15349</v>
      </c>
      <c r="B15511" t="s">
        <v>37695</v>
      </c>
      <c r="I15511" t="s">
        <v>4</v>
      </c>
      <c r="J15511">
        <v>28.08</v>
      </c>
    </row>
    <row r="15512" spans="1:10" x14ac:dyDescent="0.2">
      <c r="A15512" t="s">
        <v>15350</v>
      </c>
      <c r="B15512" t="s">
        <v>37695</v>
      </c>
      <c r="I15512" t="s">
        <v>4</v>
      </c>
      <c r="J15512">
        <v>27.35</v>
      </c>
    </row>
    <row r="15513" spans="1:10" x14ac:dyDescent="0.2">
      <c r="A15513" t="s">
        <v>15351</v>
      </c>
      <c r="B15513" t="s">
        <v>37696</v>
      </c>
      <c r="I15513" t="s">
        <v>4</v>
      </c>
      <c r="J15513">
        <v>36.1</v>
      </c>
    </row>
    <row r="15514" spans="1:10" x14ac:dyDescent="0.2">
      <c r="A15514" t="s">
        <v>15352</v>
      </c>
      <c r="B15514" t="s">
        <v>37696</v>
      </c>
      <c r="I15514" t="s">
        <v>4</v>
      </c>
      <c r="J15514">
        <v>35.21</v>
      </c>
    </row>
    <row r="15515" spans="1:10" x14ac:dyDescent="0.2">
      <c r="A15515" t="s">
        <v>15353</v>
      </c>
      <c r="B15515" t="s">
        <v>37697</v>
      </c>
      <c r="I15515" t="s">
        <v>4</v>
      </c>
      <c r="J15515">
        <v>47.14</v>
      </c>
    </row>
    <row r="15516" spans="1:10" x14ac:dyDescent="0.2">
      <c r="A15516" t="s">
        <v>15354</v>
      </c>
      <c r="B15516" t="s">
        <v>37697</v>
      </c>
      <c r="I15516" t="s">
        <v>4</v>
      </c>
      <c r="J15516">
        <v>46.13</v>
      </c>
    </row>
    <row r="15517" spans="1:10" x14ac:dyDescent="0.2">
      <c r="A15517" t="s">
        <v>15355</v>
      </c>
      <c r="B15517" t="s">
        <v>37698</v>
      </c>
      <c r="I15517" t="s">
        <v>4</v>
      </c>
      <c r="J15517">
        <v>66.19</v>
      </c>
    </row>
    <row r="15518" spans="1:10" x14ac:dyDescent="0.2">
      <c r="A15518" t="s">
        <v>15356</v>
      </c>
      <c r="B15518" t="s">
        <v>37698</v>
      </c>
      <c r="I15518" t="s">
        <v>4</v>
      </c>
      <c r="J15518">
        <v>65.05</v>
      </c>
    </row>
    <row r="15519" spans="1:10" x14ac:dyDescent="0.2">
      <c r="A15519" t="s">
        <v>15357</v>
      </c>
      <c r="B15519" t="s">
        <v>37699</v>
      </c>
      <c r="I15519" t="s">
        <v>4</v>
      </c>
      <c r="J15519">
        <v>73.67</v>
      </c>
    </row>
    <row r="15520" spans="1:10" x14ac:dyDescent="0.2">
      <c r="A15520" t="s">
        <v>15358</v>
      </c>
      <c r="B15520" t="s">
        <v>37699</v>
      </c>
      <c r="I15520" t="s">
        <v>4</v>
      </c>
      <c r="J15520">
        <v>72.34</v>
      </c>
    </row>
    <row r="15521" spans="1:10" x14ac:dyDescent="0.2">
      <c r="A15521" t="s">
        <v>15359</v>
      </c>
      <c r="B15521" t="s">
        <v>37700</v>
      </c>
      <c r="I15521" t="s">
        <v>4</v>
      </c>
      <c r="J15521">
        <v>94.99</v>
      </c>
    </row>
    <row r="15522" spans="1:10" x14ac:dyDescent="0.2">
      <c r="A15522" t="s">
        <v>15360</v>
      </c>
      <c r="B15522" t="s">
        <v>37700</v>
      </c>
      <c r="I15522" t="s">
        <v>4</v>
      </c>
      <c r="J15522">
        <v>93.41</v>
      </c>
    </row>
    <row r="15523" spans="1:10" x14ac:dyDescent="0.2">
      <c r="A15523" t="s">
        <v>15361</v>
      </c>
      <c r="B15523" t="s">
        <v>37701</v>
      </c>
      <c r="I15523" t="s">
        <v>4</v>
      </c>
      <c r="J15523">
        <v>129.61000000000001</v>
      </c>
    </row>
    <row r="15524" spans="1:10" x14ac:dyDescent="0.2">
      <c r="A15524" t="s">
        <v>15362</v>
      </c>
      <c r="B15524" t="s">
        <v>37701</v>
      </c>
      <c r="I15524" t="s">
        <v>4</v>
      </c>
      <c r="J15524">
        <v>127.84</v>
      </c>
    </row>
    <row r="15525" spans="1:10" x14ac:dyDescent="0.2">
      <c r="A15525" t="s">
        <v>15363</v>
      </c>
      <c r="B15525" t="s">
        <v>37702</v>
      </c>
      <c r="I15525" t="s">
        <v>4</v>
      </c>
      <c r="J15525">
        <v>147.88</v>
      </c>
    </row>
    <row r="15526" spans="1:10" x14ac:dyDescent="0.2">
      <c r="A15526" t="s">
        <v>15364</v>
      </c>
      <c r="B15526" t="s">
        <v>37702</v>
      </c>
      <c r="I15526" t="s">
        <v>4</v>
      </c>
      <c r="J15526">
        <v>145.97999999999999</v>
      </c>
    </row>
    <row r="15527" spans="1:10" x14ac:dyDescent="0.2">
      <c r="A15527" t="s">
        <v>15365</v>
      </c>
      <c r="B15527" t="s">
        <v>37703</v>
      </c>
      <c r="I15527" t="s">
        <v>4</v>
      </c>
      <c r="J15527">
        <v>210.3</v>
      </c>
    </row>
    <row r="15528" spans="1:10" x14ac:dyDescent="0.2">
      <c r="A15528" t="s">
        <v>15366</v>
      </c>
      <c r="B15528" t="s">
        <v>37703</v>
      </c>
      <c r="I15528" t="s">
        <v>4</v>
      </c>
      <c r="J15528">
        <v>208.09</v>
      </c>
    </row>
    <row r="15529" spans="1:10" x14ac:dyDescent="0.2">
      <c r="A15529" t="s">
        <v>24937</v>
      </c>
      <c r="B15529" t="s">
        <v>37704</v>
      </c>
      <c r="I15529" t="s">
        <v>4</v>
      </c>
      <c r="J15529">
        <v>334.71</v>
      </c>
    </row>
    <row r="15530" spans="1:10" x14ac:dyDescent="0.2">
      <c r="A15530" t="s">
        <v>24938</v>
      </c>
      <c r="B15530" t="s">
        <v>37704</v>
      </c>
      <c r="I15530" t="s">
        <v>4</v>
      </c>
      <c r="J15530">
        <v>332.31</v>
      </c>
    </row>
    <row r="15531" spans="1:10" x14ac:dyDescent="0.2">
      <c r="A15531" t="s">
        <v>24939</v>
      </c>
      <c r="B15531" t="s">
        <v>37705</v>
      </c>
      <c r="I15531" t="s">
        <v>4</v>
      </c>
      <c r="J15531">
        <v>362.42</v>
      </c>
    </row>
    <row r="15532" spans="1:10" x14ac:dyDescent="0.2">
      <c r="A15532" t="s">
        <v>24940</v>
      </c>
      <c r="B15532" t="s">
        <v>37705</v>
      </c>
      <c r="I15532" t="s">
        <v>4</v>
      </c>
      <c r="J15532">
        <v>359.89</v>
      </c>
    </row>
    <row r="15533" spans="1:10" x14ac:dyDescent="0.2">
      <c r="A15533" t="s">
        <v>24941</v>
      </c>
      <c r="B15533" t="s">
        <v>37706</v>
      </c>
      <c r="I15533" t="s">
        <v>4</v>
      </c>
      <c r="J15533">
        <v>305.92</v>
      </c>
    </row>
    <row r="15534" spans="1:10" x14ac:dyDescent="0.2">
      <c r="A15534" t="s">
        <v>24942</v>
      </c>
      <c r="B15534" t="s">
        <v>37706</v>
      </c>
      <c r="I15534" t="s">
        <v>4</v>
      </c>
      <c r="J15534">
        <v>303.52</v>
      </c>
    </row>
    <row r="15535" spans="1:10" x14ac:dyDescent="0.2">
      <c r="A15535" t="s">
        <v>24943</v>
      </c>
      <c r="B15535" t="s">
        <v>37707</v>
      </c>
      <c r="I15535" t="s">
        <v>4</v>
      </c>
      <c r="J15535">
        <v>331.2</v>
      </c>
    </row>
    <row r="15536" spans="1:10" x14ac:dyDescent="0.2">
      <c r="A15536" t="s">
        <v>24944</v>
      </c>
      <c r="B15536" t="s">
        <v>37707</v>
      </c>
      <c r="I15536" t="s">
        <v>4</v>
      </c>
      <c r="J15536">
        <v>328.67</v>
      </c>
    </row>
    <row r="15537" spans="1:10" x14ac:dyDescent="0.2">
      <c r="A15537" t="s">
        <v>15367</v>
      </c>
      <c r="B15537" t="s">
        <v>37708</v>
      </c>
      <c r="I15537" t="s">
        <v>4</v>
      </c>
      <c r="J15537">
        <v>15.3</v>
      </c>
    </row>
    <row r="15538" spans="1:10" x14ac:dyDescent="0.2">
      <c r="A15538" t="s">
        <v>15368</v>
      </c>
      <c r="B15538" t="s">
        <v>37708</v>
      </c>
      <c r="I15538" t="s">
        <v>4</v>
      </c>
      <c r="J15538">
        <v>14.41</v>
      </c>
    </row>
    <row r="15539" spans="1:10" x14ac:dyDescent="0.2">
      <c r="A15539" t="s">
        <v>15369</v>
      </c>
      <c r="B15539" t="s">
        <v>37709</v>
      </c>
      <c r="I15539" t="s">
        <v>4</v>
      </c>
      <c r="J15539">
        <v>18.39</v>
      </c>
    </row>
    <row r="15540" spans="1:10" x14ac:dyDescent="0.2">
      <c r="A15540" t="s">
        <v>15370</v>
      </c>
      <c r="B15540" t="s">
        <v>37709</v>
      </c>
      <c r="I15540" t="s">
        <v>4</v>
      </c>
      <c r="J15540">
        <v>17.38</v>
      </c>
    </row>
    <row r="15541" spans="1:10" x14ac:dyDescent="0.2">
      <c r="A15541" t="s">
        <v>15371</v>
      </c>
      <c r="B15541" t="s">
        <v>37710</v>
      </c>
      <c r="I15541" t="s">
        <v>4</v>
      </c>
      <c r="J15541">
        <v>22.88</v>
      </c>
    </row>
    <row r="15542" spans="1:10" x14ac:dyDescent="0.2">
      <c r="A15542" t="s">
        <v>15372</v>
      </c>
      <c r="B15542" t="s">
        <v>37710</v>
      </c>
      <c r="I15542" t="s">
        <v>4</v>
      </c>
      <c r="J15542">
        <v>21.74</v>
      </c>
    </row>
    <row r="15543" spans="1:10" x14ac:dyDescent="0.2">
      <c r="A15543" t="s">
        <v>15373</v>
      </c>
      <c r="B15543" t="s">
        <v>37711</v>
      </c>
      <c r="I15543" t="s">
        <v>4</v>
      </c>
      <c r="J15543">
        <v>26.97</v>
      </c>
    </row>
    <row r="15544" spans="1:10" x14ac:dyDescent="0.2">
      <c r="A15544" t="s">
        <v>15374</v>
      </c>
      <c r="B15544" t="s">
        <v>37711</v>
      </c>
      <c r="I15544" t="s">
        <v>4</v>
      </c>
      <c r="J15544">
        <v>25.64</v>
      </c>
    </row>
    <row r="15545" spans="1:10" x14ac:dyDescent="0.2">
      <c r="A15545" t="s">
        <v>15375</v>
      </c>
      <c r="B15545" t="s">
        <v>37712</v>
      </c>
      <c r="I15545" t="s">
        <v>4</v>
      </c>
      <c r="J15545">
        <v>33.729999999999997</v>
      </c>
    </row>
    <row r="15546" spans="1:10" x14ac:dyDescent="0.2">
      <c r="A15546" t="s">
        <v>15376</v>
      </c>
      <c r="B15546" t="s">
        <v>37712</v>
      </c>
      <c r="I15546" t="s">
        <v>4</v>
      </c>
      <c r="J15546">
        <v>32.15</v>
      </c>
    </row>
    <row r="15547" spans="1:10" x14ac:dyDescent="0.2">
      <c r="A15547" t="s">
        <v>15377</v>
      </c>
      <c r="B15547" t="s">
        <v>37713</v>
      </c>
      <c r="I15547" t="s">
        <v>4</v>
      </c>
      <c r="J15547">
        <v>59.44</v>
      </c>
    </row>
    <row r="15548" spans="1:10" x14ac:dyDescent="0.2">
      <c r="A15548" t="s">
        <v>15378</v>
      </c>
      <c r="B15548" t="s">
        <v>37713</v>
      </c>
      <c r="I15548" t="s">
        <v>4</v>
      </c>
      <c r="J15548">
        <v>57.67</v>
      </c>
    </row>
    <row r="15549" spans="1:10" x14ac:dyDescent="0.2">
      <c r="A15549" t="s">
        <v>15379</v>
      </c>
      <c r="B15549" t="s">
        <v>37714</v>
      </c>
      <c r="I15549" t="s">
        <v>4</v>
      </c>
      <c r="J15549">
        <v>68.040000000000006</v>
      </c>
    </row>
    <row r="15550" spans="1:10" x14ac:dyDescent="0.2">
      <c r="A15550" t="s">
        <v>15380</v>
      </c>
      <c r="B15550" t="s">
        <v>37714</v>
      </c>
      <c r="I15550" t="s">
        <v>4</v>
      </c>
      <c r="J15550">
        <v>66.14</v>
      </c>
    </row>
    <row r="15551" spans="1:10" x14ac:dyDescent="0.2">
      <c r="A15551" t="s">
        <v>15381</v>
      </c>
      <c r="B15551" t="s">
        <v>37715</v>
      </c>
      <c r="I15551" t="s">
        <v>4</v>
      </c>
      <c r="J15551">
        <v>91.24</v>
      </c>
    </row>
    <row r="15552" spans="1:10" x14ac:dyDescent="0.2">
      <c r="A15552" t="s">
        <v>15382</v>
      </c>
      <c r="B15552" t="s">
        <v>37715</v>
      </c>
      <c r="I15552" t="s">
        <v>4</v>
      </c>
      <c r="J15552">
        <v>89.02</v>
      </c>
    </row>
    <row r="15553" spans="1:10" x14ac:dyDescent="0.2">
      <c r="A15553" t="s">
        <v>15383</v>
      </c>
      <c r="B15553" t="s">
        <v>37716</v>
      </c>
      <c r="I15553" t="s">
        <v>4</v>
      </c>
      <c r="J15553">
        <v>16.16</v>
      </c>
    </row>
    <row r="15554" spans="1:10" x14ac:dyDescent="0.2">
      <c r="A15554" t="s">
        <v>15384</v>
      </c>
      <c r="B15554" t="s">
        <v>37716</v>
      </c>
      <c r="I15554" t="s">
        <v>4</v>
      </c>
      <c r="J15554">
        <v>15.27</v>
      </c>
    </row>
    <row r="15555" spans="1:10" x14ac:dyDescent="0.2">
      <c r="A15555" t="s">
        <v>15385</v>
      </c>
      <c r="B15555" t="s">
        <v>37717</v>
      </c>
      <c r="I15555" t="s">
        <v>4</v>
      </c>
      <c r="J15555">
        <v>19.47</v>
      </c>
    </row>
    <row r="15556" spans="1:10" x14ac:dyDescent="0.2">
      <c r="A15556" t="s">
        <v>15386</v>
      </c>
      <c r="B15556" t="s">
        <v>37717</v>
      </c>
      <c r="I15556" t="s">
        <v>4</v>
      </c>
      <c r="J15556">
        <v>18.46</v>
      </c>
    </row>
    <row r="15557" spans="1:10" x14ac:dyDescent="0.2">
      <c r="A15557" t="s">
        <v>15387</v>
      </c>
      <c r="B15557" t="s">
        <v>37718</v>
      </c>
      <c r="I15557" t="s">
        <v>4</v>
      </c>
      <c r="J15557">
        <v>24.32</v>
      </c>
    </row>
    <row r="15558" spans="1:10" x14ac:dyDescent="0.2">
      <c r="A15558" t="s">
        <v>15388</v>
      </c>
      <c r="B15558" t="s">
        <v>37718</v>
      </c>
      <c r="I15558" t="s">
        <v>4</v>
      </c>
      <c r="J15558">
        <v>23.18</v>
      </c>
    </row>
    <row r="15559" spans="1:10" x14ac:dyDescent="0.2">
      <c r="A15559" t="s">
        <v>15389</v>
      </c>
      <c r="B15559" t="s">
        <v>37719</v>
      </c>
      <c r="I15559" t="s">
        <v>4</v>
      </c>
      <c r="J15559">
        <v>28.67</v>
      </c>
    </row>
    <row r="15560" spans="1:10" x14ac:dyDescent="0.2">
      <c r="A15560" t="s">
        <v>15390</v>
      </c>
      <c r="B15560" t="s">
        <v>37719</v>
      </c>
      <c r="I15560" t="s">
        <v>4</v>
      </c>
      <c r="J15560">
        <v>27.34</v>
      </c>
    </row>
    <row r="15561" spans="1:10" x14ac:dyDescent="0.2">
      <c r="A15561" t="s">
        <v>15391</v>
      </c>
      <c r="B15561" t="s">
        <v>37720</v>
      </c>
      <c r="I15561" t="s">
        <v>4</v>
      </c>
      <c r="J15561">
        <v>35.92</v>
      </c>
    </row>
    <row r="15562" spans="1:10" x14ac:dyDescent="0.2">
      <c r="A15562" t="s">
        <v>15392</v>
      </c>
      <c r="B15562" t="s">
        <v>37720</v>
      </c>
      <c r="I15562" t="s">
        <v>4</v>
      </c>
      <c r="J15562">
        <v>34.33</v>
      </c>
    </row>
    <row r="15563" spans="1:10" x14ac:dyDescent="0.2">
      <c r="A15563" t="s">
        <v>15393</v>
      </c>
      <c r="B15563" t="s">
        <v>37721</v>
      </c>
      <c r="I15563" t="s">
        <v>4</v>
      </c>
      <c r="J15563">
        <v>64.06</v>
      </c>
    </row>
    <row r="15564" spans="1:10" x14ac:dyDescent="0.2">
      <c r="A15564" t="s">
        <v>15394</v>
      </c>
      <c r="B15564" t="s">
        <v>37721</v>
      </c>
      <c r="I15564" t="s">
        <v>4</v>
      </c>
      <c r="J15564">
        <v>62.28</v>
      </c>
    </row>
    <row r="15565" spans="1:10" x14ac:dyDescent="0.2">
      <c r="A15565" t="s">
        <v>15395</v>
      </c>
      <c r="B15565" t="s">
        <v>37722</v>
      </c>
      <c r="I15565" t="s">
        <v>4</v>
      </c>
      <c r="J15565">
        <v>73.430000000000007</v>
      </c>
    </row>
    <row r="15566" spans="1:10" x14ac:dyDescent="0.2">
      <c r="A15566" t="s">
        <v>15396</v>
      </c>
      <c r="B15566" t="s">
        <v>37722</v>
      </c>
      <c r="I15566" t="s">
        <v>4</v>
      </c>
      <c r="J15566">
        <v>71.52</v>
      </c>
    </row>
    <row r="15567" spans="1:10" x14ac:dyDescent="0.2">
      <c r="A15567" t="s">
        <v>15397</v>
      </c>
      <c r="B15567" t="s">
        <v>37723</v>
      </c>
      <c r="I15567" t="s">
        <v>4</v>
      </c>
      <c r="J15567">
        <v>98.7</v>
      </c>
    </row>
    <row r="15568" spans="1:10" x14ac:dyDescent="0.2">
      <c r="A15568" t="s">
        <v>15398</v>
      </c>
      <c r="B15568" t="s">
        <v>37723</v>
      </c>
      <c r="I15568" t="s">
        <v>4</v>
      </c>
      <c r="J15568">
        <v>96.49</v>
      </c>
    </row>
    <row r="15569" spans="1:10" x14ac:dyDescent="0.2">
      <c r="A15569" t="s">
        <v>15399</v>
      </c>
      <c r="B15569" t="s">
        <v>37724</v>
      </c>
      <c r="I15569" t="s">
        <v>4</v>
      </c>
      <c r="J15569">
        <v>29.62</v>
      </c>
    </row>
    <row r="15570" spans="1:10" x14ac:dyDescent="0.2">
      <c r="A15570" t="s">
        <v>15400</v>
      </c>
      <c r="B15570" t="s">
        <v>37724</v>
      </c>
      <c r="I15570" t="s">
        <v>4</v>
      </c>
      <c r="J15570">
        <v>28.89</v>
      </c>
    </row>
    <row r="15571" spans="1:10" x14ac:dyDescent="0.2">
      <c r="A15571" t="s">
        <v>15401</v>
      </c>
      <c r="B15571" t="s">
        <v>37725</v>
      </c>
      <c r="I15571" t="s">
        <v>4</v>
      </c>
      <c r="J15571">
        <v>37.24</v>
      </c>
    </row>
    <row r="15572" spans="1:10" x14ac:dyDescent="0.2">
      <c r="A15572" t="s">
        <v>15402</v>
      </c>
      <c r="B15572" t="s">
        <v>37725</v>
      </c>
      <c r="I15572" t="s">
        <v>4</v>
      </c>
      <c r="J15572">
        <v>36.36</v>
      </c>
    </row>
    <row r="15573" spans="1:10" x14ac:dyDescent="0.2">
      <c r="A15573" t="s">
        <v>15403</v>
      </c>
      <c r="B15573" t="s">
        <v>37726</v>
      </c>
      <c r="I15573" t="s">
        <v>4</v>
      </c>
      <c r="J15573">
        <v>41.8</v>
      </c>
    </row>
    <row r="15574" spans="1:10" x14ac:dyDescent="0.2">
      <c r="A15574" t="s">
        <v>15404</v>
      </c>
      <c r="B15574" t="s">
        <v>37726</v>
      </c>
      <c r="I15574" t="s">
        <v>4</v>
      </c>
      <c r="J15574">
        <v>40.79</v>
      </c>
    </row>
    <row r="15575" spans="1:10" x14ac:dyDescent="0.2">
      <c r="A15575" t="s">
        <v>15405</v>
      </c>
      <c r="B15575" t="s">
        <v>37727</v>
      </c>
      <c r="I15575" t="s">
        <v>4</v>
      </c>
      <c r="J15575">
        <v>72.709999999999994</v>
      </c>
    </row>
    <row r="15576" spans="1:10" x14ac:dyDescent="0.2">
      <c r="A15576" t="s">
        <v>15406</v>
      </c>
      <c r="B15576" t="s">
        <v>37727</v>
      </c>
      <c r="I15576" t="s">
        <v>4</v>
      </c>
      <c r="J15576">
        <v>71.569999999999993</v>
      </c>
    </row>
    <row r="15577" spans="1:10" x14ac:dyDescent="0.2">
      <c r="A15577" t="s">
        <v>15407</v>
      </c>
      <c r="B15577" t="s">
        <v>37728</v>
      </c>
      <c r="I15577" t="s">
        <v>4</v>
      </c>
      <c r="J15577">
        <v>86.02</v>
      </c>
    </row>
    <row r="15578" spans="1:10" x14ac:dyDescent="0.2">
      <c r="A15578" t="s">
        <v>15408</v>
      </c>
      <c r="B15578" t="s">
        <v>37728</v>
      </c>
      <c r="I15578" t="s">
        <v>4</v>
      </c>
      <c r="J15578">
        <v>84.69</v>
      </c>
    </row>
    <row r="15579" spans="1:10" x14ac:dyDescent="0.2">
      <c r="A15579" t="s">
        <v>15409</v>
      </c>
      <c r="B15579" t="s">
        <v>37729</v>
      </c>
      <c r="I15579" t="s">
        <v>4</v>
      </c>
      <c r="J15579">
        <v>107.82</v>
      </c>
    </row>
    <row r="15580" spans="1:10" x14ac:dyDescent="0.2">
      <c r="A15580" t="s">
        <v>15410</v>
      </c>
      <c r="B15580" t="s">
        <v>37729</v>
      </c>
      <c r="I15580" t="s">
        <v>4</v>
      </c>
      <c r="J15580">
        <v>106.24</v>
      </c>
    </row>
    <row r="15581" spans="1:10" x14ac:dyDescent="0.2">
      <c r="A15581" t="s">
        <v>15411</v>
      </c>
      <c r="B15581" t="s">
        <v>37730</v>
      </c>
      <c r="I15581" t="s">
        <v>4</v>
      </c>
      <c r="J15581">
        <v>131.41</v>
      </c>
    </row>
    <row r="15582" spans="1:10" x14ac:dyDescent="0.2">
      <c r="A15582" t="s">
        <v>15412</v>
      </c>
      <c r="B15582" t="s">
        <v>37730</v>
      </c>
      <c r="I15582" t="s">
        <v>4</v>
      </c>
      <c r="J15582">
        <v>129.69</v>
      </c>
    </row>
    <row r="15583" spans="1:10" x14ac:dyDescent="0.2">
      <c r="A15583" t="s">
        <v>15413</v>
      </c>
      <c r="B15583" t="s">
        <v>37731</v>
      </c>
      <c r="I15583" t="s">
        <v>4</v>
      </c>
      <c r="J15583">
        <v>153.24</v>
      </c>
    </row>
    <row r="15584" spans="1:10" x14ac:dyDescent="0.2">
      <c r="A15584" t="s">
        <v>15414</v>
      </c>
      <c r="B15584" t="s">
        <v>37731</v>
      </c>
      <c r="I15584" t="s">
        <v>4</v>
      </c>
      <c r="J15584">
        <v>151.34</v>
      </c>
    </row>
    <row r="15585" spans="1:10" x14ac:dyDescent="0.2">
      <c r="A15585" t="s">
        <v>15415</v>
      </c>
      <c r="B15585" t="s">
        <v>37732</v>
      </c>
      <c r="I15585" t="s">
        <v>4</v>
      </c>
      <c r="J15585">
        <v>32.04</v>
      </c>
    </row>
    <row r="15586" spans="1:10" x14ac:dyDescent="0.2">
      <c r="A15586" t="s">
        <v>15416</v>
      </c>
      <c r="B15586" t="s">
        <v>37732</v>
      </c>
      <c r="I15586" t="s">
        <v>4</v>
      </c>
      <c r="J15586">
        <v>31.31</v>
      </c>
    </row>
    <row r="15587" spans="1:10" x14ac:dyDescent="0.2">
      <c r="A15587" t="s">
        <v>15417</v>
      </c>
      <c r="B15587" t="s">
        <v>37733</v>
      </c>
      <c r="I15587" t="s">
        <v>4</v>
      </c>
      <c r="J15587">
        <v>40.299999999999997</v>
      </c>
    </row>
    <row r="15588" spans="1:10" x14ac:dyDescent="0.2">
      <c r="A15588" t="s">
        <v>15418</v>
      </c>
      <c r="B15588" t="s">
        <v>37733</v>
      </c>
      <c r="I15588" t="s">
        <v>4</v>
      </c>
      <c r="J15588">
        <v>39.42</v>
      </c>
    </row>
    <row r="15589" spans="1:10" x14ac:dyDescent="0.2">
      <c r="A15589" t="s">
        <v>15419</v>
      </c>
      <c r="B15589" t="s">
        <v>37734</v>
      </c>
      <c r="I15589" t="s">
        <v>4</v>
      </c>
      <c r="J15589">
        <v>45.22</v>
      </c>
    </row>
    <row r="15590" spans="1:10" x14ac:dyDescent="0.2">
      <c r="A15590" t="s">
        <v>15420</v>
      </c>
      <c r="B15590" t="s">
        <v>37734</v>
      </c>
      <c r="I15590" t="s">
        <v>4</v>
      </c>
      <c r="J15590">
        <v>44.21</v>
      </c>
    </row>
    <row r="15591" spans="1:10" x14ac:dyDescent="0.2">
      <c r="A15591" t="s">
        <v>15421</v>
      </c>
      <c r="B15591" t="s">
        <v>37735</v>
      </c>
      <c r="I15591" t="s">
        <v>4</v>
      </c>
      <c r="J15591">
        <v>79.13</v>
      </c>
    </row>
    <row r="15592" spans="1:10" x14ac:dyDescent="0.2">
      <c r="A15592" t="s">
        <v>15422</v>
      </c>
      <c r="B15592" t="s">
        <v>37735</v>
      </c>
      <c r="I15592" t="s">
        <v>4</v>
      </c>
      <c r="J15592">
        <v>77.989999999999995</v>
      </c>
    </row>
    <row r="15593" spans="1:10" x14ac:dyDescent="0.2">
      <c r="A15593" t="s">
        <v>15423</v>
      </c>
      <c r="B15593" t="s">
        <v>37736</v>
      </c>
      <c r="I15593" t="s">
        <v>4</v>
      </c>
      <c r="J15593">
        <v>93.63</v>
      </c>
    </row>
    <row r="15594" spans="1:10" x14ac:dyDescent="0.2">
      <c r="A15594" t="s">
        <v>15424</v>
      </c>
      <c r="B15594" t="s">
        <v>37736</v>
      </c>
      <c r="I15594" t="s">
        <v>4</v>
      </c>
      <c r="J15594">
        <v>92.3</v>
      </c>
    </row>
    <row r="15595" spans="1:10" x14ac:dyDescent="0.2">
      <c r="A15595" t="s">
        <v>15425</v>
      </c>
      <c r="B15595" t="s">
        <v>37737</v>
      </c>
      <c r="I15595" t="s">
        <v>4</v>
      </c>
      <c r="J15595">
        <v>117.42</v>
      </c>
    </row>
    <row r="15596" spans="1:10" x14ac:dyDescent="0.2">
      <c r="A15596" t="s">
        <v>15426</v>
      </c>
      <c r="B15596" t="s">
        <v>37737</v>
      </c>
      <c r="I15596" t="s">
        <v>4</v>
      </c>
      <c r="J15596">
        <v>115.83</v>
      </c>
    </row>
    <row r="15597" spans="1:10" x14ac:dyDescent="0.2">
      <c r="A15597" t="s">
        <v>15427</v>
      </c>
      <c r="B15597" t="s">
        <v>37738</v>
      </c>
      <c r="I15597" t="s">
        <v>4</v>
      </c>
      <c r="J15597">
        <v>143.27000000000001</v>
      </c>
    </row>
    <row r="15598" spans="1:10" x14ac:dyDescent="0.2">
      <c r="A15598" t="s">
        <v>15428</v>
      </c>
      <c r="B15598" t="s">
        <v>37738</v>
      </c>
      <c r="I15598" t="s">
        <v>4</v>
      </c>
      <c r="J15598">
        <v>141.55000000000001</v>
      </c>
    </row>
    <row r="15599" spans="1:10" x14ac:dyDescent="0.2">
      <c r="A15599" t="s">
        <v>15429</v>
      </c>
      <c r="B15599" t="s">
        <v>37739</v>
      </c>
      <c r="I15599" t="s">
        <v>4</v>
      </c>
      <c r="J15599">
        <v>167.14</v>
      </c>
    </row>
    <row r="15600" spans="1:10" x14ac:dyDescent="0.2">
      <c r="A15600" t="s">
        <v>15430</v>
      </c>
      <c r="B15600" t="s">
        <v>37739</v>
      </c>
      <c r="I15600" t="s">
        <v>4</v>
      </c>
      <c r="J15600">
        <v>165.24</v>
      </c>
    </row>
    <row r="15601" spans="1:10" x14ac:dyDescent="0.2">
      <c r="A15601" t="s">
        <v>15431</v>
      </c>
      <c r="B15601" t="s">
        <v>37740</v>
      </c>
      <c r="I15601" t="s">
        <v>4</v>
      </c>
      <c r="J15601">
        <v>16.25</v>
      </c>
    </row>
    <row r="15602" spans="1:10" x14ac:dyDescent="0.2">
      <c r="A15602" t="s">
        <v>15432</v>
      </c>
      <c r="B15602" t="s">
        <v>37740</v>
      </c>
      <c r="I15602" t="s">
        <v>4</v>
      </c>
      <c r="J15602">
        <v>15.37</v>
      </c>
    </row>
    <row r="15603" spans="1:10" x14ac:dyDescent="0.2">
      <c r="A15603" t="s">
        <v>15433</v>
      </c>
      <c r="B15603" t="s">
        <v>37741</v>
      </c>
      <c r="I15603" t="s">
        <v>4</v>
      </c>
      <c r="J15603">
        <v>21.55</v>
      </c>
    </row>
    <row r="15604" spans="1:10" x14ac:dyDescent="0.2">
      <c r="A15604" t="s">
        <v>15434</v>
      </c>
      <c r="B15604" t="s">
        <v>37741</v>
      </c>
      <c r="I15604" t="s">
        <v>4</v>
      </c>
      <c r="J15604">
        <v>20.6</v>
      </c>
    </row>
    <row r="15605" spans="1:10" x14ac:dyDescent="0.2">
      <c r="A15605" t="s">
        <v>15435</v>
      </c>
      <c r="B15605" t="s">
        <v>37742</v>
      </c>
      <c r="I15605" t="s">
        <v>4</v>
      </c>
      <c r="J15605">
        <v>32.119999999999997</v>
      </c>
    </row>
    <row r="15606" spans="1:10" x14ac:dyDescent="0.2">
      <c r="A15606" t="s">
        <v>15436</v>
      </c>
      <c r="B15606" t="s">
        <v>37742</v>
      </c>
      <c r="I15606" t="s">
        <v>4</v>
      </c>
      <c r="J15606">
        <v>31.11</v>
      </c>
    </row>
    <row r="15607" spans="1:10" x14ac:dyDescent="0.2">
      <c r="A15607" t="s">
        <v>15437</v>
      </c>
      <c r="B15607" t="s">
        <v>37743</v>
      </c>
      <c r="I15607" t="s">
        <v>4</v>
      </c>
      <c r="J15607">
        <v>12.95</v>
      </c>
    </row>
    <row r="15608" spans="1:10" x14ac:dyDescent="0.2">
      <c r="A15608" t="s">
        <v>15438</v>
      </c>
      <c r="B15608" t="s">
        <v>37743</v>
      </c>
      <c r="I15608" t="s">
        <v>4</v>
      </c>
      <c r="J15608">
        <v>12.31</v>
      </c>
    </row>
    <row r="15609" spans="1:10" x14ac:dyDescent="0.2">
      <c r="A15609" t="s">
        <v>15439</v>
      </c>
      <c r="B15609" t="s">
        <v>37744</v>
      </c>
      <c r="I15609" t="s">
        <v>4</v>
      </c>
      <c r="J15609">
        <v>15.85</v>
      </c>
    </row>
    <row r="15610" spans="1:10" x14ac:dyDescent="0.2">
      <c r="A15610" t="s">
        <v>15440</v>
      </c>
      <c r="B15610" t="s">
        <v>37744</v>
      </c>
      <c r="I15610" t="s">
        <v>4</v>
      </c>
      <c r="J15610">
        <v>15.09</v>
      </c>
    </row>
    <row r="15611" spans="1:10" x14ac:dyDescent="0.2">
      <c r="A15611" t="s">
        <v>15441</v>
      </c>
      <c r="B15611" t="s">
        <v>37745</v>
      </c>
      <c r="I15611" t="s">
        <v>4</v>
      </c>
      <c r="J15611">
        <v>28</v>
      </c>
    </row>
    <row r="15612" spans="1:10" x14ac:dyDescent="0.2">
      <c r="A15612" t="s">
        <v>15442</v>
      </c>
      <c r="B15612" t="s">
        <v>37745</v>
      </c>
      <c r="I15612" t="s">
        <v>4</v>
      </c>
      <c r="J15612">
        <v>27.11</v>
      </c>
    </row>
    <row r="15613" spans="1:10" x14ac:dyDescent="0.2">
      <c r="A15613" t="s">
        <v>15443</v>
      </c>
      <c r="B15613" t="s">
        <v>37746</v>
      </c>
      <c r="I15613" t="s">
        <v>4</v>
      </c>
      <c r="J15613">
        <v>45.98</v>
      </c>
    </row>
    <row r="15614" spans="1:10" x14ac:dyDescent="0.2">
      <c r="A15614" t="s">
        <v>15444</v>
      </c>
      <c r="B15614" t="s">
        <v>37746</v>
      </c>
      <c r="I15614" t="s">
        <v>4</v>
      </c>
      <c r="J15614">
        <v>44.84</v>
      </c>
    </row>
    <row r="15615" spans="1:10" x14ac:dyDescent="0.2">
      <c r="A15615" t="s">
        <v>15445</v>
      </c>
      <c r="B15615" t="s">
        <v>37747</v>
      </c>
      <c r="I15615" t="s">
        <v>4</v>
      </c>
      <c r="J15615">
        <v>59.52</v>
      </c>
    </row>
    <row r="15616" spans="1:10" x14ac:dyDescent="0.2">
      <c r="A15616" t="s">
        <v>15446</v>
      </c>
      <c r="B15616" t="s">
        <v>37747</v>
      </c>
      <c r="I15616" t="s">
        <v>4</v>
      </c>
      <c r="J15616">
        <v>58.13</v>
      </c>
    </row>
    <row r="15617" spans="1:10" x14ac:dyDescent="0.2">
      <c r="A15617" t="s">
        <v>15447</v>
      </c>
      <c r="B15617" t="s">
        <v>37748</v>
      </c>
      <c r="I15617" t="s">
        <v>4</v>
      </c>
      <c r="J15617">
        <v>77</v>
      </c>
    </row>
    <row r="15618" spans="1:10" x14ac:dyDescent="0.2">
      <c r="A15618" t="s">
        <v>15448</v>
      </c>
      <c r="B15618" t="s">
        <v>37748</v>
      </c>
      <c r="I15618" t="s">
        <v>4</v>
      </c>
      <c r="J15618">
        <v>75.349999999999994</v>
      </c>
    </row>
    <row r="15619" spans="1:10" x14ac:dyDescent="0.2">
      <c r="A15619" t="s">
        <v>15449</v>
      </c>
      <c r="B15619" t="s">
        <v>37749</v>
      </c>
      <c r="I15619" t="s">
        <v>4</v>
      </c>
      <c r="J15619">
        <v>95.93</v>
      </c>
    </row>
    <row r="15620" spans="1:10" x14ac:dyDescent="0.2">
      <c r="A15620" t="s">
        <v>15450</v>
      </c>
      <c r="B15620" t="s">
        <v>37749</v>
      </c>
      <c r="I15620" t="s">
        <v>4</v>
      </c>
      <c r="J15620">
        <v>94.03</v>
      </c>
    </row>
    <row r="15621" spans="1:10" x14ac:dyDescent="0.2">
      <c r="A15621" t="s">
        <v>15451</v>
      </c>
      <c r="B15621" t="s">
        <v>37750</v>
      </c>
      <c r="I15621" t="s">
        <v>4</v>
      </c>
      <c r="J15621">
        <v>117.24</v>
      </c>
    </row>
    <row r="15622" spans="1:10" x14ac:dyDescent="0.2">
      <c r="A15622" t="s">
        <v>15452</v>
      </c>
      <c r="B15622" t="s">
        <v>37750</v>
      </c>
      <c r="I15622" t="s">
        <v>4</v>
      </c>
      <c r="J15622">
        <v>115.02</v>
      </c>
    </row>
    <row r="15623" spans="1:10" x14ac:dyDescent="0.2">
      <c r="A15623" t="s">
        <v>15453</v>
      </c>
      <c r="B15623" t="s">
        <v>37751</v>
      </c>
      <c r="I15623" t="s">
        <v>4</v>
      </c>
      <c r="J15623">
        <v>13.77</v>
      </c>
    </row>
    <row r="15624" spans="1:10" x14ac:dyDescent="0.2">
      <c r="A15624" t="s">
        <v>15454</v>
      </c>
      <c r="B15624" t="s">
        <v>37751</v>
      </c>
      <c r="I15624" t="s">
        <v>4</v>
      </c>
      <c r="J15624">
        <v>13.13</v>
      </c>
    </row>
    <row r="15625" spans="1:10" x14ac:dyDescent="0.2">
      <c r="A15625" t="s">
        <v>15455</v>
      </c>
      <c r="B15625" t="s">
        <v>37752</v>
      </c>
      <c r="I15625" t="s">
        <v>4</v>
      </c>
      <c r="J15625">
        <v>16.86</v>
      </c>
    </row>
    <row r="15626" spans="1:10" x14ac:dyDescent="0.2">
      <c r="A15626" t="s">
        <v>15456</v>
      </c>
      <c r="B15626" t="s">
        <v>37752</v>
      </c>
      <c r="I15626" t="s">
        <v>4</v>
      </c>
      <c r="J15626">
        <v>16.100000000000001</v>
      </c>
    </row>
    <row r="15627" spans="1:10" x14ac:dyDescent="0.2">
      <c r="A15627" t="s">
        <v>15457</v>
      </c>
      <c r="B15627" t="s">
        <v>37753</v>
      </c>
      <c r="I15627" t="s">
        <v>4</v>
      </c>
      <c r="J15627">
        <v>30.14</v>
      </c>
    </row>
    <row r="15628" spans="1:10" x14ac:dyDescent="0.2">
      <c r="A15628" t="s">
        <v>15458</v>
      </c>
      <c r="B15628" t="s">
        <v>37753</v>
      </c>
      <c r="I15628" t="s">
        <v>4</v>
      </c>
      <c r="J15628">
        <v>29.25</v>
      </c>
    </row>
    <row r="15629" spans="1:10" x14ac:dyDescent="0.2">
      <c r="A15629" t="s">
        <v>15459</v>
      </c>
      <c r="B15629" t="s">
        <v>37754</v>
      </c>
      <c r="I15629" t="s">
        <v>4</v>
      </c>
      <c r="J15629">
        <v>36.07</v>
      </c>
    </row>
    <row r="15630" spans="1:10" x14ac:dyDescent="0.2">
      <c r="A15630" t="s">
        <v>15460</v>
      </c>
      <c r="B15630" t="s">
        <v>37754</v>
      </c>
      <c r="I15630" t="s">
        <v>4</v>
      </c>
      <c r="J15630">
        <v>35.06</v>
      </c>
    </row>
    <row r="15631" spans="1:10" x14ac:dyDescent="0.2">
      <c r="A15631" t="s">
        <v>15461</v>
      </c>
      <c r="B15631" t="s">
        <v>37755</v>
      </c>
      <c r="I15631" t="s">
        <v>4</v>
      </c>
      <c r="J15631">
        <v>49.73</v>
      </c>
    </row>
    <row r="15632" spans="1:10" x14ac:dyDescent="0.2">
      <c r="A15632" t="s">
        <v>15462</v>
      </c>
      <c r="B15632" t="s">
        <v>37755</v>
      </c>
      <c r="I15632" t="s">
        <v>4</v>
      </c>
      <c r="J15632">
        <v>48.59</v>
      </c>
    </row>
    <row r="15633" spans="1:10" x14ac:dyDescent="0.2">
      <c r="A15633" t="s">
        <v>15463</v>
      </c>
      <c r="B15633" t="s">
        <v>37756</v>
      </c>
      <c r="I15633" t="s">
        <v>4</v>
      </c>
      <c r="J15633">
        <v>64.430000000000007</v>
      </c>
    </row>
    <row r="15634" spans="1:10" x14ac:dyDescent="0.2">
      <c r="A15634" t="s">
        <v>15464</v>
      </c>
      <c r="B15634" t="s">
        <v>37756</v>
      </c>
      <c r="I15634" t="s">
        <v>4</v>
      </c>
      <c r="J15634">
        <v>63.03</v>
      </c>
    </row>
    <row r="15635" spans="1:10" x14ac:dyDescent="0.2">
      <c r="A15635" t="s">
        <v>15465</v>
      </c>
      <c r="B15635" t="s">
        <v>37757</v>
      </c>
      <c r="I15635" t="s">
        <v>4</v>
      </c>
      <c r="J15635">
        <v>83.47</v>
      </c>
    </row>
    <row r="15636" spans="1:10" x14ac:dyDescent="0.2">
      <c r="A15636" t="s">
        <v>15466</v>
      </c>
      <c r="B15636" t="s">
        <v>37757</v>
      </c>
      <c r="I15636" t="s">
        <v>4</v>
      </c>
      <c r="J15636">
        <v>81.819999999999993</v>
      </c>
    </row>
    <row r="15637" spans="1:10" x14ac:dyDescent="0.2">
      <c r="A15637" t="s">
        <v>15467</v>
      </c>
      <c r="B15637" t="s">
        <v>37758</v>
      </c>
      <c r="I15637" t="s">
        <v>4</v>
      </c>
      <c r="J15637">
        <v>104.1</v>
      </c>
    </row>
    <row r="15638" spans="1:10" x14ac:dyDescent="0.2">
      <c r="A15638" t="s">
        <v>15468</v>
      </c>
      <c r="B15638" t="s">
        <v>37758</v>
      </c>
      <c r="I15638" t="s">
        <v>4</v>
      </c>
      <c r="J15638">
        <v>102.2</v>
      </c>
    </row>
    <row r="15639" spans="1:10" x14ac:dyDescent="0.2">
      <c r="A15639" t="s">
        <v>15469</v>
      </c>
      <c r="B15639" t="s">
        <v>37759</v>
      </c>
      <c r="I15639" t="s">
        <v>4</v>
      </c>
      <c r="J15639">
        <v>127.3</v>
      </c>
    </row>
    <row r="15640" spans="1:10" x14ac:dyDescent="0.2">
      <c r="A15640" t="s">
        <v>15470</v>
      </c>
      <c r="B15640" t="s">
        <v>37759</v>
      </c>
      <c r="I15640" t="s">
        <v>4</v>
      </c>
      <c r="J15640">
        <v>125.08</v>
      </c>
    </row>
    <row r="15641" spans="1:10" x14ac:dyDescent="0.2">
      <c r="A15641" t="s">
        <v>15471</v>
      </c>
      <c r="B15641" t="s">
        <v>37760</v>
      </c>
      <c r="I15641" t="s">
        <v>4</v>
      </c>
      <c r="J15641">
        <v>10.31</v>
      </c>
    </row>
    <row r="15642" spans="1:10" x14ac:dyDescent="0.2">
      <c r="A15642" t="s">
        <v>15472</v>
      </c>
      <c r="B15642" t="s">
        <v>37760</v>
      </c>
      <c r="I15642" t="s">
        <v>4</v>
      </c>
      <c r="J15642">
        <v>9.43</v>
      </c>
    </row>
    <row r="15643" spans="1:10" x14ac:dyDescent="0.2">
      <c r="A15643" t="s">
        <v>15473</v>
      </c>
      <c r="B15643" t="s">
        <v>37761</v>
      </c>
      <c r="I15643" t="s">
        <v>4</v>
      </c>
      <c r="J15643">
        <v>11.14</v>
      </c>
    </row>
    <row r="15644" spans="1:10" x14ac:dyDescent="0.2">
      <c r="A15644" t="s">
        <v>15474</v>
      </c>
      <c r="B15644" t="s">
        <v>37761</v>
      </c>
      <c r="I15644" t="s">
        <v>4</v>
      </c>
      <c r="J15644">
        <v>10.19</v>
      </c>
    </row>
    <row r="15645" spans="1:10" x14ac:dyDescent="0.2">
      <c r="A15645" t="s">
        <v>15475</v>
      </c>
      <c r="B15645" t="s">
        <v>37762</v>
      </c>
      <c r="I15645" t="s">
        <v>4</v>
      </c>
      <c r="J15645">
        <v>16.02</v>
      </c>
    </row>
    <row r="15646" spans="1:10" x14ac:dyDescent="0.2">
      <c r="A15646" t="s">
        <v>15476</v>
      </c>
      <c r="B15646" t="s">
        <v>37762</v>
      </c>
      <c r="I15646" t="s">
        <v>4</v>
      </c>
      <c r="J15646">
        <v>15.01</v>
      </c>
    </row>
    <row r="15647" spans="1:10" x14ac:dyDescent="0.2">
      <c r="A15647" t="s">
        <v>15477</v>
      </c>
      <c r="B15647" t="s">
        <v>37763</v>
      </c>
      <c r="I15647" t="s">
        <v>4</v>
      </c>
      <c r="J15647">
        <v>21.32</v>
      </c>
    </row>
    <row r="15648" spans="1:10" x14ac:dyDescent="0.2">
      <c r="A15648" t="s">
        <v>15478</v>
      </c>
      <c r="B15648" t="s">
        <v>37763</v>
      </c>
      <c r="I15648" t="s">
        <v>4</v>
      </c>
      <c r="J15648">
        <v>20.18</v>
      </c>
    </row>
    <row r="15649" spans="1:10" x14ac:dyDescent="0.2">
      <c r="A15649" t="s">
        <v>15479</v>
      </c>
      <c r="B15649" t="s">
        <v>37764</v>
      </c>
      <c r="I15649" t="s">
        <v>4</v>
      </c>
      <c r="J15649">
        <v>24.01</v>
      </c>
    </row>
    <row r="15650" spans="1:10" x14ac:dyDescent="0.2">
      <c r="A15650" t="s">
        <v>15480</v>
      </c>
      <c r="B15650" t="s">
        <v>37764</v>
      </c>
      <c r="I15650" t="s">
        <v>4</v>
      </c>
      <c r="J15650">
        <v>22.61</v>
      </c>
    </row>
    <row r="15651" spans="1:10" x14ac:dyDescent="0.2">
      <c r="A15651" t="s">
        <v>15481</v>
      </c>
      <c r="B15651" t="s">
        <v>37765</v>
      </c>
      <c r="I15651" t="s">
        <v>4</v>
      </c>
      <c r="J15651">
        <v>36.54</v>
      </c>
    </row>
    <row r="15652" spans="1:10" x14ac:dyDescent="0.2">
      <c r="A15652" t="s">
        <v>15482</v>
      </c>
      <c r="B15652" t="s">
        <v>37765</v>
      </c>
      <c r="I15652" t="s">
        <v>4</v>
      </c>
      <c r="J15652">
        <v>34.9</v>
      </c>
    </row>
    <row r="15653" spans="1:10" x14ac:dyDescent="0.2">
      <c r="A15653" t="s">
        <v>15483</v>
      </c>
      <c r="B15653" t="s">
        <v>37766</v>
      </c>
      <c r="I15653" t="s">
        <v>4</v>
      </c>
      <c r="J15653">
        <v>61.33</v>
      </c>
    </row>
    <row r="15654" spans="1:10" x14ac:dyDescent="0.2">
      <c r="A15654" t="s">
        <v>15484</v>
      </c>
      <c r="B15654" t="s">
        <v>37766</v>
      </c>
      <c r="I15654" t="s">
        <v>4</v>
      </c>
      <c r="J15654">
        <v>59.43</v>
      </c>
    </row>
    <row r="15655" spans="1:10" x14ac:dyDescent="0.2">
      <c r="A15655" t="s">
        <v>15485</v>
      </c>
      <c r="B15655" t="s">
        <v>37767</v>
      </c>
      <c r="I15655" t="s">
        <v>4</v>
      </c>
      <c r="J15655">
        <v>68.69</v>
      </c>
    </row>
    <row r="15656" spans="1:10" x14ac:dyDescent="0.2">
      <c r="A15656" t="s">
        <v>15486</v>
      </c>
      <c r="B15656" t="s">
        <v>37767</v>
      </c>
      <c r="I15656" t="s">
        <v>4</v>
      </c>
      <c r="J15656">
        <v>66.47</v>
      </c>
    </row>
    <row r="15657" spans="1:10" x14ac:dyDescent="0.2">
      <c r="A15657" t="s">
        <v>15487</v>
      </c>
      <c r="B15657" t="s">
        <v>37768</v>
      </c>
      <c r="I15657" t="s">
        <v>4</v>
      </c>
      <c r="J15657">
        <v>117.53</v>
      </c>
    </row>
    <row r="15658" spans="1:10" x14ac:dyDescent="0.2">
      <c r="A15658" t="s">
        <v>15488</v>
      </c>
      <c r="B15658" t="s">
        <v>37768</v>
      </c>
      <c r="I15658" t="s">
        <v>4</v>
      </c>
      <c r="J15658">
        <v>114.99</v>
      </c>
    </row>
    <row r="15659" spans="1:10" x14ac:dyDescent="0.2">
      <c r="A15659" t="s">
        <v>15489</v>
      </c>
      <c r="B15659" t="s">
        <v>37769</v>
      </c>
      <c r="I15659" t="s">
        <v>4</v>
      </c>
      <c r="J15659">
        <v>10.68</v>
      </c>
    </row>
    <row r="15660" spans="1:10" x14ac:dyDescent="0.2">
      <c r="A15660" t="s">
        <v>15490</v>
      </c>
      <c r="B15660" t="s">
        <v>37769</v>
      </c>
      <c r="I15660" t="s">
        <v>4</v>
      </c>
      <c r="J15660">
        <v>9.7899999999999991</v>
      </c>
    </row>
    <row r="15661" spans="1:10" x14ac:dyDescent="0.2">
      <c r="A15661" t="s">
        <v>15491</v>
      </c>
      <c r="B15661" t="s">
        <v>37770</v>
      </c>
      <c r="I15661" t="s">
        <v>4</v>
      </c>
      <c r="J15661">
        <v>11.55</v>
      </c>
    </row>
    <row r="15662" spans="1:10" x14ac:dyDescent="0.2">
      <c r="A15662" t="s">
        <v>15492</v>
      </c>
      <c r="B15662" t="s">
        <v>37770</v>
      </c>
      <c r="I15662" t="s">
        <v>4</v>
      </c>
      <c r="J15662">
        <v>10.6</v>
      </c>
    </row>
    <row r="15663" spans="1:10" x14ac:dyDescent="0.2">
      <c r="A15663" t="s">
        <v>15493</v>
      </c>
      <c r="B15663" t="s">
        <v>37771</v>
      </c>
      <c r="I15663" t="s">
        <v>4</v>
      </c>
      <c r="J15663">
        <v>16.86</v>
      </c>
    </row>
    <row r="15664" spans="1:10" x14ac:dyDescent="0.2">
      <c r="A15664" t="s">
        <v>15494</v>
      </c>
      <c r="B15664" t="s">
        <v>37771</v>
      </c>
      <c r="I15664" t="s">
        <v>4</v>
      </c>
      <c r="J15664">
        <v>15.85</v>
      </c>
    </row>
    <row r="15665" spans="1:10" x14ac:dyDescent="0.2">
      <c r="A15665" t="s">
        <v>15495</v>
      </c>
      <c r="B15665" t="s">
        <v>37772</v>
      </c>
      <c r="I15665" t="s">
        <v>4</v>
      </c>
      <c r="J15665">
        <v>22.6</v>
      </c>
    </row>
    <row r="15666" spans="1:10" x14ac:dyDescent="0.2">
      <c r="A15666" t="s">
        <v>15496</v>
      </c>
      <c r="B15666" t="s">
        <v>37772</v>
      </c>
      <c r="I15666" t="s">
        <v>4</v>
      </c>
      <c r="J15666">
        <v>21.46</v>
      </c>
    </row>
    <row r="15667" spans="1:10" x14ac:dyDescent="0.2">
      <c r="A15667" t="s">
        <v>15497</v>
      </c>
      <c r="B15667" t="s">
        <v>37773</v>
      </c>
      <c r="I15667" t="s">
        <v>4</v>
      </c>
      <c r="J15667">
        <v>25.36</v>
      </c>
    </row>
    <row r="15668" spans="1:10" x14ac:dyDescent="0.2">
      <c r="A15668" t="s">
        <v>15498</v>
      </c>
      <c r="B15668" t="s">
        <v>37773</v>
      </c>
      <c r="I15668" t="s">
        <v>4</v>
      </c>
      <c r="J15668">
        <v>23.97</v>
      </c>
    </row>
    <row r="15669" spans="1:10" x14ac:dyDescent="0.2">
      <c r="A15669" t="s">
        <v>15499</v>
      </c>
      <c r="B15669" t="s">
        <v>37774</v>
      </c>
      <c r="I15669" t="s">
        <v>4</v>
      </c>
      <c r="J15669">
        <v>38.96</v>
      </c>
    </row>
    <row r="15670" spans="1:10" x14ac:dyDescent="0.2">
      <c r="A15670" t="s">
        <v>15500</v>
      </c>
      <c r="B15670" t="s">
        <v>37774</v>
      </c>
      <c r="I15670" t="s">
        <v>4</v>
      </c>
      <c r="J15670">
        <v>37.32</v>
      </c>
    </row>
    <row r="15671" spans="1:10" x14ac:dyDescent="0.2">
      <c r="A15671" t="s">
        <v>15501</v>
      </c>
      <c r="B15671" t="s">
        <v>37775</v>
      </c>
      <c r="I15671" t="s">
        <v>4</v>
      </c>
      <c r="J15671">
        <v>66.040000000000006</v>
      </c>
    </row>
    <row r="15672" spans="1:10" x14ac:dyDescent="0.2">
      <c r="A15672" t="s">
        <v>15502</v>
      </c>
      <c r="B15672" t="s">
        <v>37775</v>
      </c>
      <c r="I15672" t="s">
        <v>4</v>
      </c>
      <c r="J15672">
        <v>64.14</v>
      </c>
    </row>
    <row r="15673" spans="1:10" x14ac:dyDescent="0.2">
      <c r="A15673" t="s">
        <v>15503</v>
      </c>
      <c r="B15673" t="s">
        <v>37776</v>
      </c>
      <c r="I15673" t="s">
        <v>4</v>
      </c>
      <c r="J15673">
        <v>73.900000000000006</v>
      </c>
    </row>
    <row r="15674" spans="1:10" x14ac:dyDescent="0.2">
      <c r="A15674" t="s">
        <v>15504</v>
      </c>
      <c r="B15674" t="s">
        <v>37776</v>
      </c>
      <c r="I15674" t="s">
        <v>4</v>
      </c>
      <c r="J15674">
        <v>71.680000000000007</v>
      </c>
    </row>
    <row r="15675" spans="1:10" x14ac:dyDescent="0.2">
      <c r="A15675" t="s">
        <v>15505</v>
      </c>
      <c r="B15675" t="s">
        <v>37777</v>
      </c>
      <c r="I15675" t="s">
        <v>4</v>
      </c>
      <c r="J15675">
        <v>127.38</v>
      </c>
    </row>
    <row r="15676" spans="1:10" x14ac:dyDescent="0.2">
      <c r="A15676" t="s">
        <v>15506</v>
      </c>
      <c r="B15676" t="s">
        <v>37777</v>
      </c>
      <c r="I15676" t="s">
        <v>4</v>
      </c>
      <c r="J15676">
        <v>124.85</v>
      </c>
    </row>
    <row r="15677" spans="1:10" x14ac:dyDescent="0.2">
      <c r="A15677" t="s">
        <v>15507</v>
      </c>
      <c r="B15677" t="s">
        <v>37778</v>
      </c>
      <c r="I15677" t="s">
        <v>4</v>
      </c>
      <c r="J15677">
        <v>15.05</v>
      </c>
    </row>
    <row r="15678" spans="1:10" x14ac:dyDescent="0.2">
      <c r="A15678" t="s">
        <v>15508</v>
      </c>
      <c r="B15678" t="s">
        <v>37778</v>
      </c>
      <c r="I15678" t="s">
        <v>4</v>
      </c>
      <c r="J15678">
        <v>13.91</v>
      </c>
    </row>
    <row r="15679" spans="1:10" x14ac:dyDescent="0.2">
      <c r="A15679" t="s">
        <v>15509</v>
      </c>
      <c r="B15679" t="s">
        <v>37779</v>
      </c>
      <c r="I15679" t="s">
        <v>4</v>
      </c>
      <c r="J15679">
        <v>22.05</v>
      </c>
    </row>
    <row r="15680" spans="1:10" x14ac:dyDescent="0.2">
      <c r="A15680" t="s">
        <v>15510</v>
      </c>
      <c r="B15680" t="s">
        <v>37779</v>
      </c>
      <c r="I15680" t="s">
        <v>4</v>
      </c>
      <c r="J15680">
        <v>20.65</v>
      </c>
    </row>
    <row r="15681" spans="1:10" x14ac:dyDescent="0.2">
      <c r="A15681" t="s">
        <v>15511</v>
      </c>
      <c r="B15681" t="s">
        <v>37780</v>
      </c>
      <c r="I15681" t="s">
        <v>4</v>
      </c>
      <c r="J15681">
        <v>28.55</v>
      </c>
    </row>
    <row r="15682" spans="1:10" x14ac:dyDescent="0.2">
      <c r="A15682" t="s">
        <v>15512</v>
      </c>
      <c r="B15682" t="s">
        <v>37780</v>
      </c>
      <c r="I15682" t="s">
        <v>4</v>
      </c>
      <c r="J15682">
        <v>26.65</v>
      </c>
    </row>
    <row r="15683" spans="1:10" x14ac:dyDescent="0.2">
      <c r="A15683" t="s">
        <v>15513</v>
      </c>
      <c r="B15683" t="s">
        <v>37781</v>
      </c>
      <c r="I15683" t="s">
        <v>4</v>
      </c>
      <c r="J15683">
        <v>32.409999999999997</v>
      </c>
    </row>
    <row r="15684" spans="1:10" x14ac:dyDescent="0.2">
      <c r="A15684" t="s">
        <v>15514</v>
      </c>
      <c r="B15684" t="s">
        <v>37781</v>
      </c>
      <c r="I15684" t="s">
        <v>4</v>
      </c>
      <c r="J15684">
        <v>30.2</v>
      </c>
    </row>
    <row r="15685" spans="1:10" x14ac:dyDescent="0.2">
      <c r="A15685" t="s">
        <v>15515</v>
      </c>
      <c r="B15685" t="s">
        <v>37772</v>
      </c>
      <c r="I15685" t="s">
        <v>4</v>
      </c>
      <c r="J15685">
        <v>15.7</v>
      </c>
    </row>
    <row r="15686" spans="1:10" x14ac:dyDescent="0.2">
      <c r="A15686" t="s">
        <v>15516</v>
      </c>
      <c r="B15686" t="s">
        <v>37772</v>
      </c>
      <c r="I15686" t="s">
        <v>4</v>
      </c>
      <c r="J15686">
        <v>14.56</v>
      </c>
    </row>
    <row r="15687" spans="1:10" x14ac:dyDescent="0.2">
      <c r="A15687" t="s">
        <v>15517</v>
      </c>
      <c r="B15687" t="s">
        <v>37773</v>
      </c>
      <c r="I15687" t="s">
        <v>4</v>
      </c>
      <c r="J15687">
        <v>23.21</v>
      </c>
    </row>
    <row r="15688" spans="1:10" x14ac:dyDescent="0.2">
      <c r="A15688" t="s">
        <v>15518</v>
      </c>
      <c r="B15688" t="s">
        <v>37773</v>
      </c>
      <c r="I15688" t="s">
        <v>4</v>
      </c>
      <c r="J15688">
        <v>21.82</v>
      </c>
    </row>
    <row r="15689" spans="1:10" x14ac:dyDescent="0.2">
      <c r="A15689" t="s">
        <v>15519</v>
      </c>
      <c r="B15689" t="s">
        <v>37775</v>
      </c>
      <c r="I15689" t="s">
        <v>4</v>
      </c>
      <c r="J15689">
        <v>29.98</v>
      </c>
    </row>
    <row r="15690" spans="1:10" x14ac:dyDescent="0.2">
      <c r="A15690" t="s">
        <v>15520</v>
      </c>
      <c r="B15690" t="s">
        <v>37775</v>
      </c>
      <c r="I15690" t="s">
        <v>4</v>
      </c>
      <c r="J15690">
        <v>28.08</v>
      </c>
    </row>
    <row r="15691" spans="1:10" x14ac:dyDescent="0.2">
      <c r="A15691" t="s">
        <v>15521</v>
      </c>
      <c r="B15691" t="s">
        <v>37782</v>
      </c>
      <c r="I15691" t="s">
        <v>4</v>
      </c>
      <c r="J15691">
        <v>33.99</v>
      </c>
    </row>
    <row r="15692" spans="1:10" x14ac:dyDescent="0.2">
      <c r="A15692" t="s">
        <v>15522</v>
      </c>
      <c r="B15692" t="s">
        <v>37782</v>
      </c>
      <c r="I15692" t="s">
        <v>4</v>
      </c>
      <c r="J15692">
        <v>31.78</v>
      </c>
    </row>
    <row r="15693" spans="1:10" x14ac:dyDescent="0.2">
      <c r="A15693" t="s">
        <v>15523</v>
      </c>
      <c r="B15693" t="s">
        <v>37783</v>
      </c>
      <c r="I15693" t="s">
        <v>4</v>
      </c>
      <c r="J15693">
        <v>65.52</v>
      </c>
    </row>
    <row r="15694" spans="1:10" x14ac:dyDescent="0.2">
      <c r="A15694" t="s">
        <v>15524</v>
      </c>
      <c r="B15694" t="s">
        <v>37783</v>
      </c>
      <c r="I15694" t="s">
        <v>4</v>
      </c>
      <c r="J15694">
        <v>62.79</v>
      </c>
    </row>
    <row r="15695" spans="1:10" x14ac:dyDescent="0.2">
      <c r="A15695" t="s">
        <v>15525</v>
      </c>
      <c r="B15695" t="s">
        <v>37784</v>
      </c>
      <c r="I15695" t="s">
        <v>4</v>
      </c>
      <c r="J15695">
        <v>7.28</v>
      </c>
    </row>
    <row r="15696" spans="1:10" x14ac:dyDescent="0.2">
      <c r="A15696" t="s">
        <v>15526</v>
      </c>
      <c r="B15696" t="s">
        <v>37784</v>
      </c>
      <c r="I15696" t="s">
        <v>4</v>
      </c>
      <c r="J15696">
        <v>6.65</v>
      </c>
    </row>
    <row r="15697" spans="1:10" x14ac:dyDescent="0.2">
      <c r="A15697" t="s">
        <v>15527</v>
      </c>
      <c r="B15697" t="s">
        <v>37785</v>
      </c>
      <c r="I15697" t="s">
        <v>4</v>
      </c>
      <c r="J15697">
        <v>8.6199999999999992</v>
      </c>
    </row>
    <row r="15698" spans="1:10" x14ac:dyDescent="0.2">
      <c r="A15698" t="s">
        <v>15528</v>
      </c>
      <c r="B15698" t="s">
        <v>37785</v>
      </c>
      <c r="I15698" t="s">
        <v>4</v>
      </c>
      <c r="J15698">
        <v>7.86</v>
      </c>
    </row>
    <row r="15699" spans="1:10" x14ac:dyDescent="0.2">
      <c r="A15699" t="s">
        <v>15529</v>
      </c>
      <c r="B15699" t="s">
        <v>37786</v>
      </c>
      <c r="I15699" t="s">
        <v>4</v>
      </c>
      <c r="J15699">
        <v>10.82</v>
      </c>
    </row>
    <row r="15700" spans="1:10" x14ac:dyDescent="0.2">
      <c r="A15700" t="s">
        <v>15530</v>
      </c>
      <c r="B15700" t="s">
        <v>37786</v>
      </c>
      <c r="I15700" t="s">
        <v>4</v>
      </c>
      <c r="J15700">
        <v>9.93</v>
      </c>
    </row>
    <row r="15701" spans="1:10" x14ac:dyDescent="0.2">
      <c r="A15701" t="s">
        <v>15531</v>
      </c>
      <c r="B15701" t="s">
        <v>37787</v>
      </c>
      <c r="I15701" t="s">
        <v>4</v>
      </c>
      <c r="J15701">
        <v>13.95</v>
      </c>
    </row>
    <row r="15702" spans="1:10" x14ac:dyDescent="0.2">
      <c r="A15702" t="s">
        <v>15532</v>
      </c>
      <c r="B15702" t="s">
        <v>37787</v>
      </c>
      <c r="I15702" t="s">
        <v>4</v>
      </c>
      <c r="J15702">
        <v>12.93</v>
      </c>
    </row>
    <row r="15703" spans="1:10" x14ac:dyDescent="0.2">
      <c r="A15703" t="s">
        <v>15533</v>
      </c>
      <c r="B15703" t="s">
        <v>37788</v>
      </c>
      <c r="I15703" t="s">
        <v>4</v>
      </c>
      <c r="J15703">
        <v>15.45</v>
      </c>
    </row>
    <row r="15704" spans="1:10" x14ac:dyDescent="0.2">
      <c r="A15704" t="s">
        <v>15534</v>
      </c>
      <c r="B15704" t="s">
        <v>37788</v>
      </c>
      <c r="I15704" t="s">
        <v>4</v>
      </c>
      <c r="J15704">
        <v>14.31</v>
      </c>
    </row>
    <row r="15705" spans="1:10" x14ac:dyDescent="0.2">
      <c r="A15705" t="s">
        <v>15535</v>
      </c>
      <c r="B15705" t="s">
        <v>37789</v>
      </c>
      <c r="I15705" t="s">
        <v>4</v>
      </c>
      <c r="J15705">
        <v>20.07</v>
      </c>
    </row>
    <row r="15706" spans="1:10" x14ac:dyDescent="0.2">
      <c r="A15706" t="s">
        <v>15536</v>
      </c>
      <c r="B15706" t="s">
        <v>37789</v>
      </c>
      <c r="I15706" t="s">
        <v>4</v>
      </c>
      <c r="J15706">
        <v>18.68</v>
      </c>
    </row>
    <row r="15707" spans="1:10" x14ac:dyDescent="0.2">
      <c r="A15707" t="s">
        <v>15537</v>
      </c>
      <c r="B15707" t="s">
        <v>37790</v>
      </c>
      <c r="I15707" t="s">
        <v>4</v>
      </c>
      <c r="J15707">
        <v>29.42</v>
      </c>
    </row>
    <row r="15708" spans="1:10" x14ac:dyDescent="0.2">
      <c r="A15708" t="s">
        <v>15538</v>
      </c>
      <c r="B15708" t="s">
        <v>37790</v>
      </c>
      <c r="I15708" t="s">
        <v>4</v>
      </c>
      <c r="J15708">
        <v>27.77</v>
      </c>
    </row>
    <row r="15709" spans="1:10" x14ac:dyDescent="0.2">
      <c r="A15709" t="s">
        <v>15539</v>
      </c>
      <c r="B15709" t="s">
        <v>37791</v>
      </c>
      <c r="I15709" t="s">
        <v>4</v>
      </c>
      <c r="J15709">
        <v>34.380000000000003</v>
      </c>
    </row>
    <row r="15710" spans="1:10" x14ac:dyDescent="0.2">
      <c r="A15710" t="s">
        <v>15540</v>
      </c>
      <c r="B15710" t="s">
        <v>37791</v>
      </c>
      <c r="I15710" t="s">
        <v>4</v>
      </c>
      <c r="J15710">
        <v>32.479999999999997</v>
      </c>
    </row>
    <row r="15711" spans="1:10" x14ac:dyDescent="0.2">
      <c r="A15711" t="s">
        <v>15541</v>
      </c>
      <c r="B15711" t="s">
        <v>37792</v>
      </c>
      <c r="I15711" t="s">
        <v>4</v>
      </c>
      <c r="J15711">
        <v>44.92</v>
      </c>
    </row>
    <row r="15712" spans="1:10" x14ac:dyDescent="0.2">
      <c r="A15712" t="s">
        <v>15542</v>
      </c>
      <c r="B15712" t="s">
        <v>37792</v>
      </c>
      <c r="I15712" t="s">
        <v>4</v>
      </c>
      <c r="J15712">
        <v>42.7</v>
      </c>
    </row>
    <row r="15713" spans="1:10" x14ac:dyDescent="0.2">
      <c r="A15713" t="s">
        <v>15543</v>
      </c>
      <c r="B15713" t="s">
        <v>37793</v>
      </c>
      <c r="I15713" t="s">
        <v>4</v>
      </c>
      <c r="J15713">
        <v>7.53</v>
      </c>
    </row>
    <row r="15714" spans="1:10" x14ac:dyDescent="0.2">
      <c r="A15714" t="s">
        <v>15544</v>
      </c>
      <c r="B15714" t="s">
        <v>37793</v>
      </c>
      <c r="I15714" t="s">
        <v>4</v>
      </c>
      <c r="J15714">
        <v>6.9</v>
      </c>
    </row>
    <row r="15715" spans="1:10" x14ac:dyDescent="0.2">
      <c r="A15715" t="s">
        <v>15545</v>
      </c>
      <c r="B15715" t="s">
        <v>37794</v>
      </c>
      <c r="I15715" t="s">
        <v>4</v>
      </c>
      <c r="J15715">
        <v>8.91</v>
      </c>
    </row>
    <row r="15716" spans="1:10" x14ac:dyDescent="0.2">
      <c r="A15716" t="s">
        <v>15546</v>
      </c>
      <c r="B15716" t="s">
        <v>37794</v>
      </c>
      <c r="I15716" t="s">
        <v>4</v>
      </c>
      <c r="J15716">
        <v>8.15</v>
      </c>
    </row>
    <row r="15717" spans="1:10" x14ac:dyDescent="0.2">
      <c r="A15717" t="s">
        <v>15547</v>
      </c>
      <c r="B15717" t="s">
        <v>37795</v>
      </c>
      <c r="I15717" t="s">
        <v>4</v>
      </c>
      <c r="J15717">
        <v>11.24</v>
      </c>
    </row>
    <row r="15718" spans="1:10" x14ac:dyDescent="0.2">
      <c r="A15718" t="s">
        <v>15548</v>
      </c>
      <c r="B15718" t="s">
        <v>37795</v>
      </c>
      <c r="I15718" t="s">
        <v>4</v>
      </c>
      <c r="J15718">
        <v>10.35</v>
      </c>
    </row>
    <row r="15719" spans="1:10" x14ac:dyDescent="0.2">
      <c r="A15719" t="s">
        <v>15549</v>
      </c>
      <c r="B15719" t="s">
        <v>37796</v>
      </c>
      <c r="I15719" t="s">
        <v>4</v>
      </c>
      <c r="J15719">
        <v>14.58</v>
      </c>
    </row>
    <row r="15720" spans="1:10" x14ac:dyDescent="0.2">
      <c r="A15720" t="s">
        <v>15550</v>
      </c>
      <c r="B15720" t="s">
        <v>37796</v>
      </c>
      <c r="I15720" t="s">
        <v>4</v>
      </c>
      <c r="J15720">
        <v>13.57</v>
      </c>
    </row>
    <row r="15721" spans="1:10" x14ac:dyDescent="0.2">
      <c r="A15721" t="s">
        <v>15551</v>
      </c>
      <c r="B15721" t="s">
        <v>37797</v>
      </c>
      <c r="I15721" t="s">
        <v>4</v>
      </c>
      <c r="J15721">
        <v>16.14</v>
      </c>
    </row>
    <row r="15722" spans="1:10" x14ac:dyDescent="0.2">
      <c r="A15722" t="s">
        <v>15552</v>
      </c>
      <c r="B15722" t="s">
        <v>37797</v>
      </c>
      <c r="I15722" t="s">
        <v>4</v>
      </c>
      <c r="J15722">
        <v>15</v>
      </c>
    </row>
    <row r="15723" spans="1:10" x14ac:dyDescent="0.2">
      <c r="A15723" t="s">
        <v>15553</v>
      </c>
      <c r="B15723" t="s">
        <v>37798</v>
      </c>
      <c r="I15723" t="s">
        <v>4</v>
      </c>
      <c r="J15723">
        <v>21.04</v>
      </c>
    </row>
    <row r="15724" spans="1:10" x14ac:dyDescent="0.2">
      <c r="A15724" t="s">
        <v>15554</v>
      </c>
      <c r="B15724" t="s">
        <v>37798</v>
      </c>
      <c r="I15724" t="s">
        <v>4</v>
      </c>
      <c r="J15724">
        <v>19.64</v>
      </c>
    </row>
    <row r="15725" spans="1:10" x14ac:dyDescent="0.2">
      <c r="A15725" t="s">
        <v>15555</v>
      </c>
      <c r="B15725" t="s">
        <v>37799</v>
      </c>
      <c r="I15725" t="s">
        <v>4</v>
      </c>
      <c r="J15725">
        <v>31.13</v>
      </c>
    </row>
    <row r="15726" spans="1:10" x14ac:dyDescent="0.2">
      <c r="A15726" t="s">
        <v>15556</v>
      </c>
      <c r="B15726" t="s">
        <v>37799</v>
      </c>
      <c r="I15726" t="s">
        <v>4</v>
      </c>
      <c r="J15726">
        <v>29.48</v>
      </c>
    </row>
    <row r="15727" spans="1:10" x14ac:dyDescent="0.2">
      <c r="A15727" t="s">
        <v>15557</v>
      </c>
      <c r="B15727" t="s">
        <v>37800</v>
      </c>
      <c r="I15727" t="s">
        <v>4</v>
      </c>
      <c r="J15727">
        <v>36.39</v>
      </c>
    </row>
    <row r="15728" spans="1:10" x14ac:dyDescent="0.2">
      <c r="A15728" t="s">
        <v>15558</v>
      </c>
      <c r="B15728" t="s">
        <v>37800</v>
      </c>
      <c r="I15728" t="s">
        <v>4</v>
      </c>
      <c r="J15728">
        <v>34.49</v>
      </c>
    </row>
    <row r="15729" spans="1:10" x14ac:dyDescent="0.2">
      <c r="A15729" t="s">
        <v>15559</v>
      </c>
      <c r="B15729" t="s">
        <v>37801</v>
      </c>
      <c r="I15729" t="s">
        <v>4</v>
      </c>
      <c r="J15729">
        <v>47.75</v>
      </c>
    </row>
    <row r="15730" spans="1:10" x14ac:dyDescent="0.2">
      <c r="A15730" t="s">
        <v>15560</v>
      </c>
      <c r="B15730" t="s">
        <v>37801</v>
      </c>
      <c r="I15730" t="s">
        <v>4</v>
      </c>
      <c r="J15730">
        <v>45.54</v>
      </c>
    </row>
    <row r="15731" spans="1:10" x14ac:dyDescent="0.2">
      <c r="A15731" t="s">
        <v>15561</v>
      </c>
      <c r="B15731" t="s">
        <v>37802</v>
      </c>
      <c r="I15731" t="s">
        <v>4</v>
      </c>
      <c r="J15731">
        <v>5.59</v>
      </c>
    </row>
    <row r="15732" spans="1:10" x14ac:dyDescent="0.2">
      <c r="A15732" t="s">
        <v>15562</v>
      </c>
      <c r="B15732" t="s">
        <v>37802</v>
      </c>
      <c r="I15732" t="s">
        <v>4</v>
      </c>
      <c r="J15732">
        <v>5.09</v>
      </c>
    </row>
    <row r="15733" spans="1:10" x14ac:dyDescent="0.2">
      <c r="A15733" t="s">
        <v>15563</v>
      </c>
      <c r="B15733" t="s">
        <v>37803</v>
      </c>
      <c r="I15733" t="s">
        <v>4</v>
      </c>
      <c r="J15733">
        <v>6.29</v>
      </c>
    </row>
    <row r="15734" spans="1:10" x14ac:dyDescent="0.2">
      <c r="A15734" t="s">
        <v>15564</v>
      </c>
      <c r="B15734" t="s">
        <v>37803</v>
      </c>
      <c r="I15734" t="s">
        <v>4</v>
      </c>
      <c r="J15734">
        <v>5.65</v>
      </c>
    </row>
    <row r="15735" spans="1:10" x14ac:dyDescent="0.2">
      <c r="A15735" t="s">
        <v>15565</v>
      </c>
      <c r="B15735" t="s">
        <v>37804</v>
      </c>
      <c r="I15735" t="s">
        <v>4</v>
      </c>
      <c r="J15735">
        <v>34.130000000000003</v>
      </c>
    </row>
    <row r="15736" spans="1:10" x14ac:dyDescent="0.2">
      <c r="A15736" t="s">
        <v>15566</v>
      </c>
      <c r="B15736" t="s">
        <v>37804</v>
      </c>
      <c r="I15736" t="s">
        <v>4</v>
      </c>
      <c r="J15736">
        <v>33.18</v>
      </c>
    </row>
    <row r="15737" spans="1:10" x14ac:dyDescent="0.2">
      <c r="A15737" t="s">
        <v>15567</v>
      </c>
      <c r="B15737" t="s">
        <v>37805</v>
      </c>
      <c r="I15737" t="s">
        <v>4</v>
      </c>
      <c r="J15737">
        <v>58.55</v>
      </c>
    </row>
    <row r="15738" spans="1:10" x14ac:dyDescent="0.2">
      <c r="A15738" t="s">
        <v>15568</v>
      </c>
      <c r="B15738" t="s">
        <v>37805</v>
      </c>
      <c r="I15738" t="s">
        <v>4</v>
      </c>
      <c r="J15738">
        <v>57.41</v>
      </c>
    </row>
    <row r="15739" spans="1:10" x14ac:dyDescent="0.2">
      <c r="A15739" t="s">
        <v>15569</v>
      </c>
      <c r="B15739" t="s">
        <v>37806</v>
      </c>
      <c r="I15739" t="s">
        <v>4</v>
      </c>
      <c r="J15739">
        <v>86.08</v>
      </c>
    </row>
    <row r="15740" spans="1:10" x14ac:dyDescent="0.2">
      <c r="A15740" t="s">
        <v>15570</v>
      </c>
      <c r="B15740" t="s">
        <v>37806</v>
      </c>
      <c r="I15740" t="s">
        <v>4</v>
      </c>
      <c r="J15740">
        <v>84.94</v>
      </c>
    </row>
    <row r="15741" spans="1:10" x14ac:dyDescent="0.2">
      <c r="A15741" t="s">
        <v>15571</v>
      </c>
      <c r="B15741" t="s">
        <v>37807</v>
      </c>
      <c r="I15741" t="s">
        <v>4</v>
      </c>
      <c r="J15741">
        <v>36.83</v>
      </c>
    </row>
    <row r="15742" spans="1:10" x14ac:dyDescent="0.2">
      <c r="A15742" t="s">
        <v>15572</v>
      </c>
      <c r="B15742" t="s">
        <v>37807</v>
      </c>
      <c r="I15742" t="s">
        <v>4</v>
      </c>
      <c r="J15742">
        <v>35.880000000000003</v>
      </c>
    </row>
    <row r="15743" spans="1:10" x14ac:dyDescent="0.2">
      <c r="A15743" t="s">
        <v>15573</v>
      </c>
      <c r="B15743" t="s">
        <v>37808</v>
      </c>
      <c r="I15743" t="s">
        <v>4</v>
      </c>
      <c r="J15743">
        <v>63.55</v>
      </c>
    </row>
    <row r="15744" spans="1:10" x14ac:dyDescent="0.2">
      <c r="A15744" t="s">
        <v>15574</v>
      </c>
      <c r="B15744" t="s">
        <v>37808</v>
      </c>
      <c r="I15744" t="s">
        <v>4</v>
      </c>
      <c r="J15744">
        <v>62.41</v>
      </c>
    </row>
    <row r="15745" spans="1:10" x14ac:dyDescent="0.2">
      <c r="A15745" t="s">
        <v>15575</v>
      </c>
      <c r="B15745" t="s">
        <v>37809</v>
      </c>
      <c r="I15745" t="s">
        <v>4</v>
      </c>
      <c r="J15745">
        <v>93.84</v>
      </c>
    </row>
    <row r="15746" spans="1:10" x14ac:dyDescent="0.2">
      <c r="A15746" t="s">
        <v>15576</v>
      </c>
      <c r="B15746" t="s">
        <v>37809</v>
      </c>
      <c r="I15746" t="s">
        <v>4</v>
      </c>
      <c r="J15746">
        <v>92.7</v>
      </c>
    </row>
    <row r="15747" spans="1:10" x14ac:dyDescent="0.2">
      <c r="A15747" t="s">
        <v>15577</v>
      </c>
      <c r="B15747" t="s">
        <v>37810</v>
      </c>
      <c r="I15747" t="s">
        <v>4</v>
      </c>
      <c r="J15747">
        <v>123.47</v>
      </c>
    </row>
    <row r="15748" spans="1:10" x14ac:dyDescent="0.2">
      <c r="A15748" t="s">
        <v>15578</v>
      </c>
      <c r="B15748" t="s">
        <v>37810</v>
      </c>
      <c r="I15748" t="s">
        <v>4</v>
      </c>
      <c r="J15748">
        <v>122.33</v>
      </c>
    </row>
    <row r="15749" spans="1:10" x14ac:dyDescent="0.2">
      <c r="A15749" t="s">
        <v>15579</v>
      </c>
      <c r="B15749" t="s">
        <v>37811</v>
      </c>
      <c r="I15749" t="s">
        <v>4</v>
      </c>
      <c r="J15749">
        <v>71.650000000000006</v>
      </c>
    </row>
    <row r="15750" spans="1:10" x14ac:dyDescent="0.2">
      <c r="A15750" t="s">
        <v>15580</v>
      </c>
      <c r="B15750" t="s">
        <v>37811</v>
      </c>
      <c r="I15750" t="s">
        <v>4</v>
      </c>
      <c r="J15750">
        <v>68.98</v>
      </c>
    </row>
    <row r="15751" spans="1:10" x14ac:dyDescent="0.2">
      <c r="A15751" t="s">
        <v>15581</v>
      </c>
      <c r="B15751" t="s">
        <v>37812</v>
      </c>
      <c r="I15751" t="s">
        <v>4</v>
      </c>
      <c r="J15751">
        <v>143.58000000000001</v>
      </c>
    </row>
    <row r="15752" spans="1:10" x14ac:dyDescent="0.2">
      <c r="A15752" t="s">
        <v>15582</v>
      </c>
      <c r="B15752" t="s">
        <v>37812</v>
      </c>
      <c r="I15752" t="s">
        <v>4</v>
      </c>
      <c r="J15752">
        <v>138.21</v>
      </c>
    </row>
    <row r="15753" spans="1:10" x14ac:dyDescent="0.2">
      <c r="A15753" t="s">
        <v>15583</v>
      </c>
      <c r="B15753" t="s">
        <v>37813</v>
      </c>
      <c r="I15753" t="s">
        <v>4</v>
      </c>
      <c r="J15753">
        <v>214.97</v>
      </c>
    </row>
    <row r="15754" spans="1:10" x14ac:dyDescent="0.2">
      <c r="A15754" t="s">
        <v>15584</v>
      </c>
      <c r="B15754" t="s">
        <v>37813</v>
      </c>
      <c r="I15754" t="s">
        <v>4</v>
      </c>
      <c r="J15754">
        <v>206.96</v>
      </c>
    </row>
    <row r="15755" spans="1:10" x14ac:dyDescent="0.2">
      <c r="A15755" t="s">
        <v>15585</v>
      </c>
      <c r="B15755" t="s">
        <v>37814</v>
      </c>
      <c r="I15755" t="s">
        <v>5</v>
      </c>
      <c r="J15755">
        <v>41.69</v>
      </c>
    </row>
    <row r="15756" spans="1:10" x14ac:dyDescent="0.2">
      <c r="A15756" t="s">
        <v>15586</v>
      </c>
      <c r="B15756" t="s">
        <v>37814</v>
      </c>
      <c r="I15756" t="s">
        <v>5</v>
      </c>
      <c r="J15756">
        <v>40.68</v>
      </c>
    </row>
    <row r="15757" spans="1:10" x14ac:dyDescent="0.2">
      <c r="A15757" t="s">
        <v>15587</v>
      </c>
      <c r="B15757" t="s">
        <v>37815</v>
      </c>
      <c r="I15757" t="s">
        <v>5</v>
      </c>
      <c r="J15757">
        <v>34.96</v>
      </c>
    </row>
    <row r="15758" spans="1:10" x14ac:dyDescent="0.2">
      <c r="A15758" t="s">
        <v>15588</v>
      </c>
      <c r="B15758" t="s">
        <v>37815</v>
      </c>
      <c r="I15758" t="s">
        <v>5</v>
      </c>
      <c r="J15758">
        <v>33.950000000000003</v>
      </c>
    </row>
    <row r="15759" spans="1:10" x14ac:dyDescent="0.2">
      <c r="A15759" t="s">
        <v>15589</v>
      </c>
      <c r="B15759" t="s">
        <v>37816</v>
      </c>
      <c r="I15759" t="s">
        <v>4</v>
      </c>
      <c r="J15759">
        <v>3.06</v>
      </c>
    </row>
    <row r="15760" spans="1:10" x14ac:dyDescent="0.2">
      <c r="A15760" t="s">
        <v>15590</v>
      </c>
      <c r="B15760" t="s">
        <v>37816</v>
      </c>
      <c r="I15760" t="s">
        <v>4</v>
      </c>
      <c r="J15760">
        <v>2.87</v>
      </c>
    </row>
    <row r="15761" spans="1:10" x14ac:dyDescent="0.2">
      <c r="A15761" t="s">
        <v>15591</v>
      </c>
      <c r="B15761" t="s">
        <v>37817</v>
      </c>
      <c r="I15761" t="s">
        <v>4</v>
      </c>
      <c r="J15761">
        <v>2.83</v>
      </c>
    </row>
    <row r="15762" spans="1:10" x14ac:dyDescent="0.2">
      <c r="A15762" t="s">
        <v>15592</v>
      </c>
      <c r="B15762" t="s">
        <v>37817</v>
      </c>
      <c r="I15762" t="s">
        <v>4</v>
      </c>
      <c r="J15762">
        <v>2.64</v>
      </c>
    </row>
    <row r="15763" spans="1:10" x14ac:dyDescent="0.2">
      <c r="A15763" t="s">
        <v>15593</v>
      </c>
      <c r="B15763" t="s">
        <v>37818</v>
      </c>
      <c r="I15763" t="s">
        <v>4</v>
      </c>
      <c r="J15763">
        <v>3.62</v>
      </c>
    </row>
    <row r="15764" spans="1:10" x14ac:dyDescent="0.2">
      <c r="A15764" t="s">
        <v>15594</v>
      </c>
      <c r="B15764" t="s">
        <v>37818</v>
      </c>
      <c r="I15764" t="s">
        <v>4</v>
      </c>
      <c r="J15764">
        <v>3.43</v>
      </c>
    </row>
    <row r="15765" spans="1:10" x14ac:dyDescent="0.2">
      <c r="A15765" t="s">
        <v>15595</v>
      </c>
      <c r="B15765" t="s">
        <v>37819</v>
      </c>
      <c r="I15765" t="s">
        <v>4</v>
      </c>
      <c r="J15765">
        <v>8.34</v>
      </c>
    </row>
    <row r="15766" spans="1:10" x14ac:dyDescent="0.2">
      <c r="A15766" t="s">
        <v>15596</v>
      </c>
      <c r="B15766" t="s">
        <v>37819</v>
      </c>
      <c r="I15766" t="s">
        <v>4</v>
      </c>
      <c r="J15766">
        <v>8.02</v>
      </c>
    </row>
    <row r="15767" spans="1:10" x14ac:dyDescent="0.2">
      <c r="A15767" t="s">
        <v>15597</v>
      </c>
      <c r="B15767" t="s">
        <v>37820</v>
      </c>
      <c r="I15767" t="s">
        <v>4</v>
      </c>
      <c r="J15767">
        <v>10.39</v>
      </c>
    </row>
    <row r="15768" spans="1:10" x14ac:dyDescent="0.2">
      <c r="A15768" t="s">
        <v>15598</v>
      </c>
      <c r="B15768" t="s">
        <v>37820</v>
      </c>
      <c r="I15768" t="s">
        <v>4</v>
      </c>
      <c r="J15768">
        <v>10.01</v>
      </c>
    </row>
    <row r="15769" spans="1:10" x14ac:dyDescent="0.2">
      <c r="A15769" t="s">
        <v>15599</v>
      </c>
      <c r="B15769" t="s">
        <v>37821</v>
      </c>
      <c r="I15769" t="s">
        <v>4</v>
      </c>
      <c r="J15769">
        <v>12.64</v>
      </c>
    </row>
    <row r="15770" spans="1:10" x14ac:dyDescent="0.2">
      <c r="A15770" t="s">
        <v>15600</v>
      </c>
      <c r="B15770" t="s">
        <v>37821</v>
      </c>
      <c r="I15770" t="s">
        <v>4</v>
      </c>
      <c r="J15770">
        <v>12.2</v>
      </c>
    </row>
    <row r="15771" spans="1:10" x14ac:dyDescent="0.2">
      <c r="A15771" t="s">
        <v>15601</v>
      </c>
      <c r="B15771" t="s">
        <v>37822</v>
      </c>
      <c r="I15771" t="s">
        <v>4</v>
      </c>
      <c r="J15771">
        <v>15.27</v>
      </c>
    </row>
    <row r="15772" spans="1:10" x14ac:dyDescent="0.2">
      <c r="A15772" t="s">
        <v>15602</v>
      </c>
      <c r="B15772" t="s">
        <v>37822</v>
      </c>
      <c r="I15772" t="s">
        <v>4</v>
      </c>
      <c r="J15772">
        <v>14.76</v>
      </c>
    </row>
    <row r="15773" spans="1:10" x14ac:dyDescent="0.2">
      <c r="A15773" t="s">
        <v>15603</v>
      </c>
      <c r="B15773" t="s">
        <v>37823</v>
      </c>
      <c r="I15773" t="s">
        <v>4</v>
      </c>
      <c r="J15773">
        <v>20.12</v>
      </c>
    </row>
    <row r="15774" spans="1:10" x14ac:dyDescent="0.2">
      <c r="A15774" t="s">
        <v>15604</v>
      </c>
      <c r="B15774" t="s">
        <v>37823</v>
      </c>
      <c r="I15774" t="s">
        <v>4</v>
      </c>
      <c r="J15774">
        <v>19.55</v>
      </c>
    </row>
    <row r="15775" spans="1:10" x14ac:dyDescent="0.2">
      <c r="A15775" t="s">
        <v>15605</v>
      </c>
      <c r="B15775" t="s">
        <v>37824</v>
      </c>
      <c r="I15775" t="s">
        <v>4</v>
      </c>
      <c r="J15775">
        <v>28.21</v>
      </c>
    </row>
    <row r="15776" spans="1:10" x14ac:dyDescent="0.2">
      <c r="A15776" t="s">
        <v>15606</v>
      </c>
      <c r="B15776" t="s">
        <v>37824</v>
      </c>
      <c r="I15776" t="s">
        <v>4</v>
      </c>
      <c r="J15776">
        <v>27.51</v>
      </c>
    </row>
    <row r="15777" spans="1:10" x14ac:dyDescent="0.2">
      <c r="A15777" t="s">
        <v>15607</v>
      </c>
      <c r="B15777" t="s">
        <v>37825</v>
      </c>
      <c r="I15777" t="s">
        <v>4</v>
      </c>
      <c r="J15777">
        <v>52.45</v>
      </c>
    </row>
    <row r="15778" spans="1:10" x14ac:dyDescent="0.2">
      <c r="A15778" t="s">
        <v>15608</v>
      </c>
      <c r="B15778" t="s">
        <v>37825</v>
      </c>
      <c r="I15778" t="s">
        <v>4</v>
      </c>
      <c r="J15778">
        <v>51.62</v>
      </c>
    </row>
    <row r="15779" spans="1:10" x14ac:dyDescent="0.2">
      <c r="A15779" t="s">
        <v>15609</v>
      </c>
      <c r="B15779" t="s">
        <v>37826</v>
      </c>
      <c r="I15779" t="s">
        <v>4</v>
      </c>
      <c r="J15779">
        <v>69.290000000000006</v>
      </c>
    </row>
    <row r="15780" spans="1:10" x14ac:dyDescent="0.2">
      <c r="A15780" t="s">
        <v>15610</v>
      </c>
      <c r="B15780" t="s">
        <v>37826</v>
      </c>
      <c r="I15780" t="s">
        <v>4</v>
      </c>
      <c r="J15780">
        <v>68.34</v>
      </c>
    </row>
    <row r="15781" spans="1:10" x14ac:dyDescent="0.2">
      <c r="A15781" t="s">
        <v>15611</v>
      </c>
      <c r="B15781" t="s">
        <v>37827</v>
      </c>
      <c r="I15781" t="s">
        <v>5</v>
      </c>
      <c r="J15781">
        <v>10.27</v>
      </c>
    </row>
    <row r="15782" spans="1:10" x14ac:dyDescent="0.2">
      <c r="A15782" t="s">
        <v>15612</v>
      </c>
      <c r="B15782" t="s">
        <v>37827</v>
      </c>
      <c r="I15782" t="s">
        <v>5</v>
      </c>
      <c r="J15782">
        <v>10.27</v>
      </c>
    </row>
    <row r="15783" spans="1:10" x14ac:dyDescent="0.2">
      <c r="A15783" t="s">
        <v>15613</v>
      </c>
      <c r="B15783" t="s">
        <v>37828</v>
      </c>
      <c r="I15783" t="s">
        <v>5</v>
      </c>
      <c r="J15783">
        <v>12.81</v>
      </c>
    </row>
    <row r="15784" spans="1:10" x14ac:dyDescent="0.2">
      <c r="A15784" t="s">
        <v>15614</v>
      </c>
      <c r="B15784" t="s">
        <v>37828</v>
      </c>
      <c r="I15784" t="s">
        <v>5</v>
      </c>
      <c r="J15784">
        <v>12.81</v>
      </c>
    </row>
    <row r="15785" spans="1:10" x14ac:dyDescent="0.2">
      <c r="A15785" t="s">
        <v>15615</v>
      </c>
      <c r="B15785" t="s">
        <v>37829</v>
      </c>
      <c r="I15785" t="s">
        <v>5</v>
      </c>
      <c r="J15785">
        <v>18.97</v>
      </c>
    </row>
    <row r="15786" spans="1:10" x14ac:dyDescent="0.2">
      <c r="A15786" t="s">
        <v>15616</v>
      </c>
      <c r="B15786" t="s">
        <v>37829</v>
      </c>
      <c r="I15786" t="s">
        <v>5</v>
      </c>
      <c r="J15786">
        <v>18.97</v>
      </c>
    </row>
    <row r="15787" spans="1:10" x14ac:dyDescent="0.2">
      <c r="A15787" t="s">
        <v>15617</v>
      </c>
      <c r="B15787" t="s">
        <v>37830</v>
      </c>
      <c r="I15787" t="s">
        <v>5</v>
      </c>
      <c r="J15787">
        <v>38.380000000000003</v>
      </c>
    </row>
    <row r="15788" spans="1:10" x14ac:dyDescent="0.2">
      <c r="A15788" t="s">
        <v>15618</v>
      </c>
      <c r="B15788" t="s">
        <v>37830</v>
      </c>
      <c r="I15788" t="s">
        <v>5</v>
      </c>
      <c r="J15788">
        <v>38.380000000000003</v>
      </c>
    </row>
    <row r="15789" spans="1:10" x14ac:dyDescent="0.2">
      <c r="A15789" t="s">
        <v>15619</v>
      </c>
      <c r="B15789" t="s">
        <v>37831</v>
      </c>
      <c r="I15789" t="s">
        <v>5</v>
      </c>
      <c r="J15789">
        <v>22.92</v>
      </c>
    </row>
    <row r="15790" spans="1:10" x14ac:dyDescent="0.2">
      <c r="A15790" t="s">
        <v>15620</v>
      </c>
      <c r="B15790" t="s">
        <v>37831</v>
      </c>
      <c r="I15790" t="s">
        <v>5</v>
      </c>
      <c r="J15790">
        <v>22.92</v>
      </c>
    </row>
    <row r="15791" spans="1:10" x14ac:dyDescent="0.2">
      <c r="A15791" t="s">
        <v>15621</v>
      </c>
      <c r="B15791" t="s">
        <v>37832</v>
      </c>
      <c r="I15791" t="s">
        <v>5</v>
      </c>
      <c r="J15791">
        <v>41.1</v>
      </c>
    </row>
    <row r="15792" spans="1:10" x14ac:dyDescent="0.2">
      <c r="A15792" t="s">
        <v>15622</v>
      </c>
      <c r="B15792" t="s">
        <v>37832</v>
      </c>
      <c r="I15792" t="s">
        <v>5</v>
      </c>
      <c r="J15792">
        <v>41.1</v>
      </c>
    </row>
    <row r="15793" spans="1:10" x14ac:dyDescent="0.2">
      <c r="A15793" t="s">
        <v>15623</v>
      </c>
      <c r="B15793" t="s">
        <v>37833</v>
      </c>
      <c r="I15793" t="s">
        <v>5</v>
      </c>
      <c r="J15793">
        <v>0.6</v>
      </c>
    </row>
    <row r="15794" spans="1:10" x14ac:dyDescent="0.2">
      <c r="A15794" t="s">
        <v>15624</v>
      </c>
      <c r="B15794" t="s">
        <v>37833</v>
      </c>
      <c r="I15794" t="s">
        <v>5</v>
      </c>
      <c r="J15794">
        <v>0.6</v>
      </c>
    </row>
    <row r="15795" spans="1:10" x14ac:dyDescent="0.2">
      <c r="A15795" t="s">
        <v>15625</v>
      </c>
      <c r="B15795" t="s">
        <v>37834</v>
      </c>
      <c r="I15795" t="s">
        <v>5</v>
      </c>
      <c r="J15795">
        <v>2.59</v>
      </c>
    </row>
    <row r="15796" spans="1:10" x14ac:dyDescent="0.2">
      <c r="A15796" t="s">
        <v>15626</v>
      </c>
      <c r="B15796" t="s">
        <v>37834</v>
      </c>
      <c r="I15796" t="s">
        <v>5</v>
      </c>
      <c r="J15796">
        <v>2.59</v>
      </c>
    </row>
    <row r="15797" spans="1:10" x14ac:dyDescent="0.2">
      <c r="A15797" t="s">
        <v>15627</v>
      </c>
      <c r="B15797" t="s">
        <v>37835</v>
      </c>
      <c r="I15797" t="s">
        <v>5</v>
      </c>
      <c r="J15797">
        <v>2.61</v>
      </c>
    </row>
    <row r="15798" spans="1:10" x14ac:dyDescent="0.2">
      <c r="A15798" t="s">
        <v>15628</v>
      </c>
      <c r="B15798" t="s">
        <v>37835</v>
      </c>
      <c r="I15798" t="s">
        <v>5</v>
      </c>
      <c r="J15798">
        <v>2.61</v>
      </c>
    </row>
    <row r="15799" spans="1:10" x14ac:dyDescent="0.2">
      <c r="A15799" t="s">
        <v>15629</v>
      </c>
      <c r="B15799" t="s">
        <v>37836</v>
      </c>
      <c r="I15799" t="s">
        <v>5</v>
      </c>
      <c r="J15799">
        <v>6.03</v>
      </c>
    </row>
    <row r="15800" spans="1:10" x14ac:dyDescent="0.2">
      <c r="A15800" t="s">
        <v>15630</v>
      </c>
      <c r="B15800" t="s">
        <v>37836</v>
      </c>
      <c r="I15800" t="s">
        <v>5</v>
      </c>
      <c r="J15800">
        <v>6.03</v>
      </c>
    </row>
    <row r="15801" spans="1:10" x14ac:dyDescent="0.2">
      <c r="A15801" t="s">
        <v>15631</v>
      </c>
      <c r="B15801" t="s">
        <v>37837</v>
      </c>
      <c r="I15801" t="s">
        <v>5</v>
      </c>
      <c r="J15801">
        <v>6.05</v>
      </c>
    </row>
    <row r="15802" spans="1:10" x14ac:dyDescent="0.2">
      <c r="A15802" t="s">
        <v>15632</v>
      </c>
      <c r="B15802" t="s">
        <v>37837</v>
      </c>
      <c r="I15802" t="s">
        <v>5</v>
      </c>
      <c r="J15802">
        <v>6.05</v>
      </c>
    </row>
    <row r="15803" spans="1:10" x14ac:dyDescent="0.2">
      <c r="A15803" t="s">
        <v>15633</v>
      </c>
      <c r="B15803" t="s">
        <v>37838</v>
      </c>
      <c r="I15803" t="s">
        <v>5</v>
      </c>
      <c r="J15803">
        <v>6.17</v>
      </c>
    </row>
    <row r="15804" spans="1:10" x14ac:dyDescent="0.2">
      <c r="A15804" t="s">
        <v>15634</v>
      </c>
      <c r="B15804" t="s">
        <v>37838</v>
      </c>
      <c r="I15804" t="s">
        <v>5</v>
      </c>
      <c r="J15804">
        <v>6.17</v>
      </c>
    </row>
    <row r="15805" spans="1:10" x14ac:dyDescent="0.2">
      <c r="A15805" t="s">
        <v>15635</v>
      </c>
      <c r="B15805" t="s">
        <v>37839</v>
      </c>
      <c r="I15805" t="s">
        <v>5</v>
      </c>
      <c r="J15805">
        <v>5.59</v>
      </c>
    </row>
    <row r="15806" spans="1:10" x14ac:dyDescent="0.2">
      <c r="A15806" t="s">
        <v>15636</v>
      </c>
      <c r="B15806" t="s">
        <v>37839</v>
      </c>
      <c r="I15806" t="s">
        <v>5</v>
      </c>
      <c r="J15806">
        <v>5.59</v>
      </c>
    </row>
    <row r="15807" spans="1:10" x14ac:dyDescent="0.2">
      <c r="A15807" t="s">
        <v>15637</v>
      </c>
      <c r="B15807" t="s">
        <v>37840</v>
      </c>
      <c r="I15807" t="s">
        <v>5</v>
      </c>
      <c r="J15807">
        <v>10.57</v>
      </c>
    </row>
    <row r="15808" spans="1:10" x14ac:dyDescent="0.2">
      <c r="A15808" t="s">
        <v>15638</v>
      </c>
      <c r="B15808" t="s">
        <v>37840</v>
      </c>
      <c r="I15808" t="s">
        <v>5</v>
      </c>
      <c r="J15808">
        <v>10.57</v>
      </c>
    </row>
    <row r="15809" spans="1:10" x14ac:dyDescent="0.2">
      <c r="A15809" t="s">
        <v>15639</v>
      </c>
      <c r="B15809" t="s">
        <v>37841</v>
      </c>
      <c r="I15809" t="s">
        <v>5</v>
      </c>
      <c r="J15809">
        <v>12.82</v>
      </c>
    </row>
    <row r="15810" spans="1:10" x14ac:dyDescent="0.2">
      <c r="A15810" t="s">
        <v>15640</v>
      </c>
      <c r="B15810" t="s">
        <v>37841</v>
      </c>
      <c r="I15810" t="s">
        <v>5</v>
      </c>
      <c r="J15810">
        <v>12.82</v>
      </c>
    </row>
    <row r="15811" spans="1:10" x14ac:dyDescent="0.2">
      <c r="A15811" t="s">
        <v>15641</v>
      </c>
      <c r="B15811" t="s">
        <v>37842</v>
      </c>
      <c r="I15811" t="s">
        <v>5</v>
      </c>
      <c r="J15811">
        <v>22.57</v>
      </c>
    </row>
    <row r="15812" spans="1:10" x14ac:dyDescent="0.2">
      <c r="A15812" t="s">
        <v>15642</v>
      </c>
      <c r="B15812" t="s">
        <v>37842</v>
      </c>
      <c r="I15812" t="s">
        <v>5</v>
      </c>
      <c r="J15812">
        <v>22.57</v>
      </c>
    </row>
    <row r="15813" spans="1:10" x14ac:dyDescent="0.2">
      <c r="A15813" t="s">
        <v>15643</v>
      </c>
      <c r="B15813" t="s">
        <v>37843</v>
      </c>
      <c r="I15813" t="s">
        <v>5</v>
      </c>
      <c r="J15813">
        <v>12.35</v>
      </c>
    </row>
    <row r="15814" spans="1:10" x14ac:dyDescent="0.2">
      <c r="A15814" t="s">
        <v>15644</v>
      </c>
      <c r="B15814" t="s">
        <v>37843</v>
      </c>
      <c r="I15814" t="s">
        <v>5</v>
      </c>
      <c r="J15814">
        <v>12.35</v>
      </c>
    </row>
    <row r="15815" spans="1:10" x14ac:dyDescent="0.2">
      <c r="A15815" t="s">
        <v>15645</v>
      </c>
      <c r="B15815" t="s">
        <v>21587</v>
      </c>
      <c r="I15815" t="s">
        <v>5</v>
      </c>
      <c r="J15815">
        <v>1.48</v>
      </c>
    </row>
    <row r="15816" spans="1:10" x14ac:dyDescent="0.2">
      <c r="A15816" t="s">
        <v>15646</v>
      </c>
      <c r="B15816" t="s">
        <v>21587</v>
      </c>
      <c r="I15816" t="s">
        <v>5</v>
      </c>
      <c r="J15816">
        <v>1.48</v>
      </c>
    </row>
    <row r="15817" spans="1:10" x14ac:dyDescent="0.2">
      <c r="A15817" t="s">
        <v>15647</v>
      </c>
      <c r="B15817" t="s">
        <v>21588</v>
      </c>
      <c r="I15817" t="s">
        <v>5</v>
      </c>
      <c r="J15817">
        <v>2.04</v>
      </c>
    </row>
    <row r="15818" spans="1:10" x14ac:dyDescent="0.2">
      <c r="A15818" t="s">
        <v>15648</v>
      </c>
      <c r="B15818" t="s">
        <v>21588</v>
      </c>
      <c r="I15818" t="s">
        <v>5</v>
      </c>
      <c r="J15818">
        <v>2.04</v>
      </c>
    </row>
    <row r="15819" spans="1:10" x14ac:dyDescent="0.2">
      <c r="A15819" t="s">
        <v>15649</v>
      </c>
      <c r="B15819" t="s">
        <v>21589</v>
      </c>
      <c r="I15819" t="s">
        <v>5</v>
      </c>
      <c r="J15819">
        <v>3.9</v>
      </c>
    </row>
    <row r="15820" spans="1:10" x14ac:dyDescent="0.2">
      <c r="A15820" t="s">
        <v>15650</v>
      </c>
      <c r="B15820" t="s">
        <v>21589</v>
      </c>
      <c r="I15820" t="s">
        <v>5</v>
      </c>
      <c r="J15820">
        <v>3.9</v>
      </c>
    </row>
    <row r="15821" spans="1:10" x14ac:dyDescent="0.2">
      <c r="A15821" t="s">
        <v>15651</v>
      </c>
      <c r="B15821" t="s">
        <v>21590</v>
      </c>
      <c r="I15821" t="s">
        <v>5</v>
      </c>
      <c r="J15821">
        <v>10.63</v>
      </c>
    </row>
    <row r="15822" spans="1:10" x14ac:dyDescent="0.2">
      <c r="A15822" t="s">
        <v>15652</v>
      </c>
      <c r="B15822" t="s">
        <v>21590</v>
      </c>
      <c r="I15822" t="s">
        <v>5</v>
      </c>
      <c r="J15822">
        <v>10.63</v>
      </c>
    </row>
    <row r="15823" spans="1:10" x14ac:dyDescent="0.2">
      <c r="A15823" t="s">
        <v>15653</v>
      </c>
      <c r="B15823" t="s">
        <v>21591</v>
      </c>
      <c r="I15823" t="s">
        <v>5</v>
      </c>
      <c r="J15823">
        <v>23.23</v>
      </c>
    </row>
    <row r="15824" spans="1:10" x14ac:dyDescent="0.2">
      <c r="A15824" t="s">
        <v>15654</v>
      </c>
      <c r="B15824" t="s">
        <v>21591</v>
      </c>
      <c r="I15824" t="s">
        <v>5</v>
      </c>
      <c r="J15824">
        <v>23.23</v>
      </c>
    </row>
    <row r="15825" spans="1:10" x14ac:dyDescent="0.2">
      <c r="A15825" t="s">
        <v>15655</v>
      </c>
      <c r="B15825" t="s">
        <v>21592</v>
      </c>
      <c r="I15825" t="s">
        <v>5</v>
      </c>
      <c r="J15825">
        <v>48.42</v>
      </c>
    </row>
    <row r="15826" spans="1:10" x14ac:dyDescent="0.2">
      <c r="A15826" t="s">
        <v>15656</v>
      </c>
      <c r="B15826" t="s">
        <v>21592</v>
      </c>
      <c r="I15826" t="s">
        <v>5</v>
      </c>
      <c r="J15826">
        <v>48.42</v>
      </c>
    </row>
    <row r="15827" spans="1:10" x14ac:dyDescent="0.2">
      <c r="A15827" t="s">
        <v>15657</v>
      </c>
      <c r="B15827" t="s">
        <v>21593</v>
      </c>
      <c r="I15827" t="s">
        <v>5</v>
      </c>
      <c r="J15827">
        <v>61.23</v>
      </c>
    </row>
    <row r="15828" spans="1:10" x14ac:dyDescent="0.2">
      <c r="A15828" t="s">
        <v>15658</v>
      </c>
      <c r="B15828" t="s">
        <v>21593</v>
      </c>
      <c r="I15828" t="s">
        <v>5</v>
      </c>
      <c r="J15828">
        <v>61.23</v>
      </c>
    </row>
    <row r="15829" spans="1:10" x14ac:dyDescent="0.2">
      <c r="A15829" t="s">
        <v>15659</v>
      </c>
      <c r="B15829" t="s">
        <v>21594</v>
      </c>
      <c r="I15829" t="s">
        <v>5</v>
      </c>
      <c r="J15829">
        <v>4.1900000000000004</v>
      </c>
    </row>
    <row r="15830" spans="1:10" x14ac:dyDescent="0.2">
      <c r="A15830" t="s">
        <v>15660</v>
      </c>
      <c r="B15830" t="s">
        <v>21594</v>
      </c>
      <c r="I15830" t="s">
        <v>5</v>
      </c>
      <c r="J15830">
        <v>4.1900000000000004</v>
      </c>
    </row>
    <row r="15831" spans="1:10" x14ac:dyDescent="0.2">
      <c r="A15831" t="s">
        <v>15661</v>
      </c>
      <c r="B15831" t="s">
        <v>21595</v>
      </c>
      <c r="I15831" t="s">
        <v>5</v>
      </c>
      <c r="J15831">
        <v>4.2699999999999996</v>
      </c>
    </row>
    <row r="15832" spans="1:10" x14ac:dyDescent="0.2">
      <c r="A15832" t="s">
        <v>15662</v>
      </c>
      <c r="B15832" t="s">
        <v>21595</v>
      </c>
      <c r="I15832" t="s">
        <v>5</v>
      </c>
      <c r="J15832">
        <v>4.2699999999999996</v>
      </c>
    </row>
    <row r="15833" spans="1:10" x14ac:dyDescent="0.2">
      <c r="A15833" t="s">
        <v>15663</v>
      </c>
      <c r="B15833" t="s">
        <v>21596</v>
      </c>
      <c r="I15833" t="s">
        <v>5</v>
      </c>
      <c r="J15833">
        <v>8.01</v>
      </c>
    </row>
    <row r="15834" spans="1:10" x14ac:dyDescent="0.2">
      <c r="A15834" t="s">
        <v>15664</v>
      </c>
      <c r="B15834" t="s">
        <v>21596</v>
      </c>
      <c r="I15834" t="s">
        <v>5</v>
      </c>
      <c r="J15834">
        <v>8.01</v>
      </c>
    </row>
    <row r="15835" spans="1:10" x14ac:dyDescent="0.2">
      <c r="A15835" t="s">
        <v>15665</v>
      </c>
      <c r="B15835" t="s">
        <v>21597</v>
      </c>
      <c r="I15835" t="s">
        <v>5</v>
      </c>
      <c r="J15835">
        <v>16.13</v>
      </c>
    </row>
    <row r="15836" spans="1:10" x14ac:dyDescent="0.2">
      <c r="A15836" t="s">
        <v>15666</v>
      </c>
      <c r="B15836" t="s">
        <v>21597</v>
      </c>
      <c r="I15836" t="s">
        <v>5</v>
      </c>
      <c r="J15836">
        <v>16.13</v>
      </c>
    </row>
    <row r="15837" spans="1:10" x14ac:dyDescent="0.2">
      <c r="A15837" t="s">
        <v>15667</v>
      </c>
      <c r="B15837" t="s">
        <v>21598</v>
      </c>
      <c r="I15837" t="s">
        <v>5</v>
      </c>
      <c r="J15837">
        <v>23.02</v>
      </c>
    </row>
    <row r="15838" spans="1:10" x14ac:dyDescent="0.2">
      <c r="A15838" t="s">
        <v>15668</v>
      </c>
      <c r="B15838" t="s">
        <v>21598</v>
      </c>
      <c r="I15838" t="s">
        <v>5</v>
      </c>
      <c r="J15838">
        <v>23.02</v>
      </c>
    </row>
    <row r="15839" spans="1:10" x14ac:dyDescent="0.2">
      <c r="A15839" t="s">
        <v>15669</v>
      </c>
      <c r="B15839" t="s">
        <v>21599</v>
      </c>
      <c r="I15839" t="s">
        <v>5</v>
      </c>
      <c r="J15839">
        <v>95.59</v>
      </c>
    </row>
    <row r="15840" spans="1:10" x14ac:dyDescent="0.2">
      <c r="A15840" t="s">
        <v>15670</v>
      </c>
      <c r="B15840" t="s">
        <v>21599</v>
      </c>
      <c r="I15840" t="s">
        <v>5</v>
      </c>
      <c r="J15840">
        <v>95.59</v>
      </c>
    </row>
    <row r="15841" spans="1:10" x14ac:dyDescent="0.2">
      <c r="A15841" t="s">
        <v>15671</v>
      </c>
      <c r="B15841" t="s">
        <v>37844</v>
      </c>
      <c r="I15841" t="s">
        <v>5</v>
      </c>
      <c r="J15841">
        <v>10.18</v>
      </c>
    </row>
    <row r="15842" spans="1:10" x14ac:dyDescent="0.2">
      <c r="A15842" t="s">
        <v>15672</v>
      </c>
      <c r="B15842" t="s">
        <v>37844</v>
      </c>
      <c r="I15842" t="s">
        <v>5</v>
      </c>
      <c r="J15842">
        <v>10.18</v>
      </c>
    </row>
    <row r="15843" spans="1:10" x14ac:dyDescent="0.2">
      <c r="A15843" t="s">
        <v>15673</v>
      </c>
      <c r="B15843" t="s">
        <v>37845</v>
      </c>
      <c r="I15843" t="s">
        <v>5</v>
      </c>
      <c r="J15843">
        <v>13.04</v>
      </c>
    </row>
    <row r="15844" spans="1:10" x14ac:dyDescent="0.2">
      <c r="A15844" t="s">
        <v>15674</v>
      </c>
      <c r="B15844" t="s">
        <v>37845</v>
      </c>
      <c r="I15844" t="s">
        <v>5</v>
      </c>
      <c r="J15844">
        <v>13.04</v>
      </c>
    </row>
    <row r="15845" spans="1:10" x14ac:dyDescent="0.2">
      <c r="A15845" t="s">
        <v>15675</v>
      </c>
      <c r="B15845" t="s">
        <v>37846</v>
      </c>
      <c r="I15845" t="s">
        <v>5</v>
      </c>
      <c r="J15845">
        <v>17.489999999999998</v>
      </c>
    </row>
    <row r="15846" spans="1:10" x14ac:dyDescent="0.2">
      <c r="A15846" t="s">
        <v>15676</v>
      </c>
      <c r="B15846" t="s">
        <v>37846</v>
      </c>
      <c r="I15846" t="s">
        <v>5</v>
      </c>
      <c r="J15846">
        <v>17.489999999999998</v>
      </c>
    </row>
    <row r="15847" spans="1:10" x14ac:dyDescent="0.2">
      <c r="A15847" t="s">
        <v>15677</v>
      </c>
      <c r="B15847" t="s">
        <v>37847</v>
      </c>
      <c r="I15847" t="s">
        <v>5</v>
      </c>
      <c r="J15847">
        <v>19.420000000000002</v>
      </c>
    </row>
    <row r="15848" spans="1:10" x14ac:dyDescent="0.2">
      <c r="A15848" t="s">
        <v>15678</v>
      </c>
      <c r="B15848" t="s">
        <v>37847</v>
      </c>
      <c r="I15848" t="s">
        <v>5</v>
      </c>
      <c r="J15848">
        <v>19.420000000000002</v>
      </c>
    </row>
    <row r="15849" spans="1:10" x14ac:dyDescent="0.2">
      <c r="A15849" t="s">
        <v>15679</v>
      </c>
      <c r="B15849" t="s">
        <v>37848</v>
      </c>
      <c r="I15849" t="s">
        <v>5</v>
      </c>
      <c r="J15849">
        <v>24.98</v>
      </c>
    </row>
    <row r="15850" spans="1:10" x14ac:dyDescent="0.2">
      <c r="A15850" t="s">
        <v>15680</v>
      </c>
      <c r="B15850" t="s">
        <v>37848</v>
      </c>
      <c r="I15850" t="s">
        <v>5</v>
      </c>
      <c r="J15850">
        <v>24.98</v>
      </c>
    </row>
    <row r="15851" spans="1:10" x14ac:dyDescent="0.2">
      <c r="A15851" t="s">
        <v>15681</v>
      </c>
      <c r="B15851" t="s">
        <v>37849</v>
      </c>
      <c r="I15851" t="s">
        <v>5</v>
      </c>
      <c r="J15851">
        <v>65.12</v>
      </c>
    </row>
    <row r="15852" spans="1:10" x14ac:dyDescent="0.2">
      <c r="A15852" t="s">
        <v>15682</v>
      </c>
      <c r="B15852" t="s">
        <v>37849</v>
      </c>
      <c r="I15852" t="s">
        <v>5</v>
      </c>
      <c r="J15852">
        <v>65.12</v>
      </c>
    </row>
    <row r="15853" spans="1:10" x14ac:dyDescent="0.2">
      <c r="A15853" t="s">
        <v>15683</v>
      </c>
      <c r="B15853" t="s">
        <v>37850</v>
      </c>
      <c r="I15853" t="s">
        <v>5</v>
      </c>
      <c r="J15853">
        <v>258.05</v>
      </c>
    </row>
    <row r="15854" spans="1:10" x14ac:dyDescent="0.2">
      <c r="A15854" t="s">
        <v>15684</v>
      </c>
      <c r="B15854" t="s">
        <v>37850</v>
      </c>
      <c r="I15854" t="s">
        <v>5</v>
      </c>
      <c r="J15854">
        <v>258.05</v>
      </c>
    </row>
    <row r="15855" spans="1:10" x14ac:dyDescent="0.2">
      <c r="A15855" t="s">
        <v>15685</v>
      </c>
      <c r="B15855" t="s">
        <v>37851</v>
      </c>
      <c r="I15855" t="s">
        <v>5</v>
      </c>
      <c r="J15855">
        <v>284.13</v>
      </c>
    </row>
    <row r="15856" spans="1:10" x14ac:dyDescent="0.2">
      <c r="A15856" t="s">
        <v>15686</v>
      </c>
      <c r="B15856" t="s">
        <v>37851</v>
      </c>
      <c r="I15856" t="s">
        <v>5</v>
      </c>
      <c r="J15856">
        <v>284.13</v>
      </c>
    </row>
    <row r="15857" spans="1:10" x14ac:dyDescent="0.2">
      <c r="A15857" t="s">
        <v>15687</v>
      </c>
      <c r="B15857" t="s">
        <v>37852</v>
      </c>
      <c r="I15857" t="s">
        <v>5</v>
      </c>
      <c r="J15857">
        <v>370.31</v>
      </c>
    </row>
    <row r="15858" spans="1:10" x14ac:dyDescent="0.2">
      <c r="A15858" t="s">
        <v>15688</v>
      </c>
      <c r="B15858" t="s">
        <v>37852</v>
      </c>
      <c r="I15858" t="s">
        <v>5</v>
      </c>
      <c r="J15858">
        <v>370.31</v>
      </c>
    </row>
    <row r="15859" spans="1:10" x14ac:dyDescent="0.2">
      <c r="A15859" t="s">
        <v>15689</v>
      </c>
      <c r="B15859" t="s">
        <v>21600</v>
      </c>
      <c r="I15859" t="s">
        <v>5</v>
      </c>
      <c r="J15859">
        <v>4.83</v>
      </c>
    </row>
    <row r="15860" spans="1:10" x14ac:dyDescent="0.2">
      <c r="A15860" t="s">
        <v>15690</v>
      </c>
      <c r="B15860" t="s">
        <v>21600</v>
      </c>
      <c r="I15860" t="s">
        <v>5</v>
      </c>
      <c r="J15860">
        <v>4.83</v>
      </c>
    </row>
    <row r="15861" spans="1:10" x14ac:dyDescent="0.2">
      <c r="A15861" t="s">
        <v>15691</v>
      </c>
      <c r="B15861" t="s">
        <v>21601</v>
      </c>
      <c r="I15861" t="s">
        <v>5</v>
      </c>
      <c r="J15861">
        <v>4.93</v>
      </c>
    </row>
    <row r="15862" spans="1:10" x14ac:dyDescent="0.2">
      <c r="A15862" t="s">
        <v>15692</v>
      </c>
      <c r="B15862" t="s">
        <v>21601</v>
      </c>
      <c r="I15862" t="s">
        <v>5</v>
      </c>
      <c r="J15862">
        <v>4.93</v>
      </c>
    </row>
    <row r="15863" spans="1:10" x14ac:dyDescent="0.2">
      <c r="A15863" t="s">
        <v>15693</v>
      </c>
      <c r="B15863" t="s">
        <v>21602</v>
      </c>
      <c r="I15863" t="s">
        <v>5</v>
      </c>
      <c r="J15863">
        <v>10.6</v>
      </c>
    </row>
    <row r="15864" spans="1:10" x14ac:dyDescent="0.2">
      <c r="A15864" t="s">
        <v>15694</v>
      </c>
      <c r="B15864" t="s">
        <v>21602</v>
      </c>
      <c r="I15864" t="s">
        <v>5</v>
      </c>
      <c r="J15864">
        <v>10.6</v>
      </c>
    </row>
    <row r="15865" spans="1:10" x14ac:dyDescent="0.2">
      <c r="A15865" t="s">
        <v>15695</v>
      </c>
      <c r="B15865" t="s">
        <v>21603</v>
      </c>
      <c r="I15865" t="s">
        <v>5</v>
      </c>
      <c r="J15865">
        <v>17.3</v>
      </c>
    </row>
    <row r="15866" spans="1:10" x14ac:dyDescent="0.2">
      <c r="A15866" t="s">
        <v>15696</v>
      </c>
      <c r="B15866" t="s">
        <v>21603</v>
      </c>
      <c r="I15866" t="s">
        <v>5</v>
      </c>
      <c r="J15866">
        <v>17.3</v>
      </c>
    </row>
    <row r="15867" spans="1:10" x14ac:dyDescent="0.2">
      <c r="A15867" t="s">
        <v>15697</v>
      </c>
      <c r="B15867" t="s">
        <v>21604</v>
      </c>
      <c r="I15867" t="s">
        <v>5</v>
      </c>
      <c r="J15867">
        <v>17.91</v>
      </c>
    </row>
    <row r="15868" spans="1:10" x14ac:dyDescent="0.2">
      <c r="A15868" t="s">
        <v>15698</v>
      </c>
      <c r="B15868" t="s">
        <v>21604</v>
      </c>
      <c r="I15868" t="s">
        <v>5</v>
      </c>
      <c r="J15868">
        <v>17.91</v>
      </c>
    </row>
    <row r="15869" spans="1:10" x14ac:dyDescent="0.2">
      <c r="A15869" t="s">
        <v>15699</v>
      </c>
      <c r="B15869" t="s">
        <v>21605</v>
      </c>
      <c r="I15869" t="s">
        <v>5</v>
      </c>
      <c r="J15869">
        <v>41.13</v>
      </c>
    </row>
    <row r="15870" spans="1:10" x14ac:dyDescent="0.2">
      <c r="A15870" t="s">
        <v>15700</v>
      </c>
      <c r="B15870" t="s">
        <v>21605</v>
      </c>
      <c r="I15870" t="s">
        <v>5</v>
      </c>
      <c r="J15870">
        <v>41.13</v>
      </c>
    </row>
    <row r="15871" spans="1:10" x14ac:dyDescent="0.2">
      <c r="A15871" t="s">
        <v>15701</v>
      </c>
      <c r="B15871" t="s">
        <v>21606</v>
      </c>
      <c r="I15871" t="s">
        <v>5</v>
      </c>
      <c r="J15871">
        <v>1.84</v>
      </c>
    </row>
    <row r="15872" spans="1:10" x14ac:dyDescent="0.2">
      <c r="A15872" t="s">
        <v>15702</v>
      </c>
      <c r="B15872" t="s">
        <v>21606</v>
      </c>
      <c r="I15872" t="s">
        <v>5</v>
      </c>
      <c r="J15872">
        <v>1.84</v>
      </c>
    </row>
    <row r="15873" spans="1:10" x14ac:dyDescent="0.2">
      <c r="A15873" t="s">
        <v>15703</v>
      </c>
      <c r="B15873" t="s">
        <v>21607</v>
      </c>
      <c r="I15873" t="s">
        <v>5</v>
      </c>
      <c r="J15873">
        <v>2.5</v>
      </c>
    </row>
    <row r="15874" spans="1:10" x14ac:dyDescent="0.2">
      <c r="A15874" t="s">
        <v>15704</v>
      </c>
      <c r="B15874" t="s">
        <v>21607</v>
      </c>
      <c r="I15874" t="s">
        <v>5</v>
      </c>
      <c r="J15874">
        <v>2.5</v>
      </c>
    </row>
    <row r="15875" spans="1:10" x14ac:dyDescent="0.2">
      <c r="A15875" t="s">
        <v>15705</v>
      </c>
      <c r="B15875" t="s">
        <v>21608</v>
      </c>
      <c r="I15875" t="s">
        <v>5</v>
      </c>
      <c r="J15875">
        <v>4.53</v>
      </c>
    </row>
    <row r="15876" spans="1:10" x14ac:dyDescent="0.2">
      <c r="A15876" t="s">
        <v>15706</v>
      </c>
      <c r="B15876" t="s">
        <v>21608</v>
      </c>
      <c r="I15876" t="s">
        <v>5</v>
      </c>
      <c r="J15876">
        <v>4.53</v>
      </c>
    </row>
    <row r="15877" spans="1:10" x14ac:dyDescent="0.2">
      <c r="A15877" t="s">
        <v>15707</v>
      </c>
      <c r="B15877" t="s">
        <v>21609</v>
      </c>
      <c r="I15877" t="s">
        <v>5</v>
      </c>
      <c r="J15877">
        <v>11.23</v>
      </c>
    </row>
    <row r="15878" spans="1:10" x14ac:dyDescent="0.2">
      <c r="A15878" t="s">
        <v>15708</v>
      </c>
      <c r="B15878" t="s">
        <v>21609</v>
      </c>
      <c r="I15878" t="s">
        <v>5</v>
      </c>
      <c r="J15878">
        <v>11.23</v>
      </c>
    </row>
    <row r="15879" spans="1:10" x14ac:dyDescent="0.2">
      <c r="A15879" t="s">
        <v>15709</v>
      </c>
      <c r="B15879" t="s">
        <v>21610</v>
      </c>
      <c r="I15879" t="s">
        <v>5</v>
      </c>
      <c r="J15879">
        <v>10.59</v>
      </c>
    </row>
    <row r="15880" spans="1:10" x14ac:dyDescent="0.2">
      <c r="A15880" t="s">
        <v>15710</v>
      </c>
      <c r="B15880" t="s">
        <v>21610</v>
      </c>
      <c r="I15880" t="s">
        <v>5</v>
      </c>
      <c r="J15880">
        <v>10.59</v>
      </c>
    </row>
    <row r="15881" spans="1:10" x14ac:dyDescent="0.2">
      <c r="A15881" t="s">
        <v>15711</v>
      </c>
      <c r="B15881" t="s">
        <v>21611</v>
      </c>
      <c r="I15881" t="s">
        <v>5</v>
      </c>
      <c r="J15881">
        <v>24.11</v>
      </c>
    </row>
    <row r="15882" spans="1:10" x14ac:dyDescent="0.2">
      <c r="A15882" t="s">
        <v>15712</v>
      </c>
      <c r="B15882" t="s">
        <v>21611</v>
      </c>
      <c r="I15882" t="s">
        <v>5</v>
      </c>
      <c r="J15882">
        <v>24.11</v>
      </c>
    </row>
    <row r="15883" spans="1:10" x14ac:dyDescent="0.2">
      <c r="A15883" t="s">
        <v>15713</v>
      </c>
      <c r="B15883" t="s">
        <v>37853</v>
      </c>
      <c r="I15883" t="s">
        <v>5</v>
      </c>
      <c r="J15883">
        <v>2.4900000000000002</v>
      </c>
    </row>
    <row r="15884" spans="1:10" x14ac:dyDescent="0.2">
      <c r="A15884" t="s">
        <v>15714</v>
      </c>
      <c r="B15884" t="s">
        <v>37853</v>
      </c>
      <c r="I15884" t="s">
        <v>5</v>
      </c>
      <c r="J15884">
        <v>2.4900000000000002</v>
      </c>
    </row>
    <row r="15885" spans="1:10" x14ac:dyDescent="0.2">
      <c r="A15885" t="s">
        <v>15715</v>
      </c>
      <c r="B15885" t="s">
        <v>37854</v>
      </c>
      <c r="I15885" t="s">
        <v>5</v>
      </c>
      <c r="J15885">
        <v>5.27</v>
      </c>
    </row>
    <row r="15886" spans="1:10" x14ac:dyDescent="0.2">
      <c r="A15886" t="s">
        <v>15716</v>
      </c>
      <c r="B15886" t="s">
        <v>37854</v>
      </c>
      <c r="I15886" t="s">
        <v>5</v>
      </c>
      <c r="J15886">
        <v>5.27</v>
      </c>
    </row>
    <row r="15887" spans="1:10" x14ac:dyDescent="0.2">
      <c r="A15887" t="s">
        <v>15717</v>
      </c>
      <c r="B15887" t="s">
        <v>21612</v>
      </c>
      <c r="I15887" t="s">
        <v>5</v>
      </c>
      <c r="J15887">
        <v>1.37</v>
      </c>
    </row>
    <row r="15888" spans="1:10" x14ac:dyDescent="0.2">
      <c r="A15888" t="s">
        <v>15718</v>
      </c>
      <c r="B15888" t="s">
        <v>21612</v>
      </c>
      <c r="I15888" t="s">
        <v>5</v>
      </c>
      <c r="J15888">
        <v>1.37</v>
      </c>
    </row>
    <row r="15889" spans="1:10" x14ac:dyDescent="0.2">
      <c r="A15889" t="s">
        <v>15719</v>
      </c>
      <c r="B15889" t="s">
        <v>21613</v>
      </c>
      <c r="I15889" t="s">
        <v>5</v>
      </c>
      <c r="J15889">
        <v>2.15</v>
      </c>
    </row>
    <row r="15890" spans="1:10" x14ac:dyDescent="0.2">
      <c r="A15890" t="s">
        <v>15720</v>
      </c>
      <c r="B15890" t="s">
        <v>21613</v>
      </c>
      <c r="I15890" t="s">
        <v>5</v>
      </c>
      <c r="J15890">
        <v>2.15</v>
      </c>
    </row>
    <row r="15891" spans="1:10" x14ac:dyDescent="0.2">
      <c r="A15891" t="s">
        <v>15721</v>
      </c>
      <c r="B15891" t="s">
        <v>21614</v>
      </c>
      <c r="I15891" t="s">
        <v>5</v>
      </c>
      <c r="J15891">
        <v>3.32</v>
      </c>
    </row>
    <row r="15892" spans="1:10" x14ac:dyDescent="0.2">
      <c r="A15892" t="s">
        <v>15722</v>
      </c>
      <c r="B15892" t="s">
        <v>21614</v>
      </c>
      <c r="I15892" t="s">
        <v>5</v>
      </c>
      <c r="J15892">
        <v>3.32</v>
      </c>
    </row>
    <row r="15893" spans="1:10" x14ac:dyDescent="0.2">
      <c r="A15893" t="s">
        <v>15723</v>
      </c>
      <c r="B15893" t="s">
        <v>21615</v>
      </c>
      <c r="I15893" t="s">
        <v>5</v>
      </c>
      <c r="J15893">
        <v>6.77</v>
      </c>
    </row>
    <row r="15894" spans="1:10" x14ac:dyDescent="0.2">
      <c r="A15894" t="s">
        <v>15724</v>
      </c>
      <c r="B15894" t="s">
        <v>21615</v>
      </c>
      <c r="I15894" t="s">
        <v>5</v>
      </c>
      <c r="J15894">
        <v>6.77</v>
      </c>
    </row>
    <row r="15895" spans="1:10" x14ac:dyDescent="0.2">
      <c r="A15895" t="s">
        <v>15725</v>
      </c>
      <c r="B15895" t="s">
        <v>21616</v>
      </c>
      <c r="I15895" t="s">
        <v>5</v>
      </c>
      <c r="J15895">
        <v>8.18</v>
      </c>
    </row>
    <row r="15896" spans="1:10" x14ac:dyDescent="0.2">
      <c r="A15896" t="s">
        <v>15726</v>
      </c>
      <c r="B15896" t="s">
        <v>21616</v>
      </c>
      <c r="I15896" t="s">
        <v>5</v>
      </c>
      <c r="J15896">
        <v>8.18</v>
      </c>
    </row>
    <row r="15897" spans="1:10" x14ac:dyDescent="0.2">
      <c r="A15897" t="s">
        <v>15727</v>
      </c>
      <c r="B15897" t="s">
        <v>21617</v>
      </c>
      <c r="I15897" t="s">
        <v>5</v>
      </c>
      <c r="J15897">
        <v>14.98</v>
      </c>
    </row>
    <row r="15898" spans="1:10" x14ac:dyDescent="0.2">
      <c r="A15898" t="s">
        <v>15728</v>
      </c>
      <c r="B15898" t="s">
        <v>21617</v>
      </c>
      <c r="I15898" t="s">
        <v>5</v>
      </c>
      <c r="J15898">
        <v>14.98</v>
      </c>
    </row>
    <row r="15899" spans="1:10" x14ac:dyDescent="0.2">
      <c r="A15899" t="s">
        <v>15729</v>
      </c>
      <c r="B15899" t="s">
        <v>21618</v>
      </c>
      <c r="I15899" t="s">
        <v>5</v>
      </c>
      <c r="J15899">
        <v>35.950000000000003</v>
      </c>
    </row>
    <row r="15900" spans="1:10" x14ac:dyDescent="0.2">
      <c r="A15900" t="s">
        <v>15730</v>
      </c>
      <c r="B15900" t="s">
        <v>21618</v>
      </c>
      <c r="I15900" t="s">
        <v>5</v>
      </c>
      <c r="J15900">
        <v>35.950000000000003</v>
      </c>
    </row>
    <row r="15901" spans="1:10" x14ac:dyDescent="0.2">
      <c r="A15901" t="s">
        <v>15731</v>
      </c>
      <c r="B15901" t="s">
        <v>21619</v>
      </c>
      <c r="I15901" t="s">
        <v>5</v>
      </c>
      <c r="J15901">
        <v>51.77</v>
      </c>
    </row>
    <row r="15902" spans="1:10" x14ac:dyDescent="0.2">
      <c r="A15902" t="s">
        <v>15732</v>
      </c>
      <c r="B15902" t="s">
        <v>21619</v>
      </c>
      <c r="I15902" t="s">
        <v>5</v>
      </c>
      <c r="J15902">
        <v>51.77</v>
      </c>
    </row>
    <row r="15903" spans="1:10" x14ac:dyDescent="0.2">
      <c r="A15903" t="s">
        <v>15733</v>
      </c>
      <c r="B15903" t="s">
        <v>21620</v>
      </c>
      <c r="I15903" t="s">
        <v>5</v>
      </c>
      <c r="J15903">
        <v>72.260000000000005</v>
      </c>
    </row>
    <row r="15904" spans="1:10" x14ac:dyDescent="0.2">
      <c r="A15904" t="s">
        <v>15734</v>
      </c>
      <c r="B15904" t="s">
        <v>21620</v>
      </c>
      <c r="I15904" t="s">
        <v>5</v>
      </c>
      <c r="J15904">
        <v>72.260000000000005</v>
      </c>
    </row>
    <row r="15905" spans="1:10" x14ac:dyDescent="0.2">
      <c r="A15905" t="s">
        <v>15735</v>
      </c>
      <c r="B15905" t="s">
        <v>37855</v>
      </c>
      <c r="I15905" t="s">
        <v>5</v>
      </c>
      <c r="J15905">
        <v>1.92</v>
      </c>
    </row>
    <row r="15906" spans="1:10" x14ac:dyDescent="0.2">
      <c r="A15906" t="s">
        <v>15736</v>
      </c>
      <c r="B15906" t="s">
        <v>37855</v>
      </c>
      <c r="I15906" t="s">
        <v>5</v>
      </c>
      <c r="J15906">
        <v>1.92</v>
      </c>
    </row>
    <row r="15907" spans="1:10" x14ac:dyDescent="0.2">
      <c r="A15907" t="s">
        <v>15737</v>
      </c>
      <c r="B15907" t="s">
        <v>37856</v>
      </c>
      <c r="I15907" t="s">
        <v>5</v>
      </c>
      <c r="J15907">
        <v>2.77</v>
      </c>
    </row>
    <row r="15908" spans="1:10" x14ac:dyDescent="0.2">
      <c r="A15908" t="s">
        <v>15738</v>
      </c>
      <c r="B15908" t="s">
        <v>37856</v>
      </c>
      <c r="I15908" t="s">
        <v>5</v>
      </c>
      <c r="J15908">
        <v>2.77</v>
      </c>
    </row>
    <row r="15909" spans="1:10" x14ac:dyDescent="0.2">
      <c r="A15909" t="s">
        <v>15739</v>
      </c>
      <c r="B15909" t="s">
        <v>37857</v>
      </c>
      <c r="I15909" t="s">
        <v>5</v>
      </c>
      <c r="J15909">
        <v>6.11</v>
      </c>
    </row>
    <row r="15910" spans="1:10" x14ac:dyDescent="0.2">
      <c r="A15910" t="s">
        <v>15740</v>
      </c>
      <c r="B15910" t="s">
        <v>37857</v>
      </c>
      <c r="I15910" t="s">
        <v>5</v>
      </c>
      <c r="J15910">
        <v>6.11</v>
      </c>
    </row>
    <row r="15911" spans="1:10" x14ac:dyDescent="0.2">
      <c r="A15911" t="s">
        <v>15741</v>
      </c>
      <c r="B15911" t="s">
        <v>37858</v>
      </c>
      <c r="I15911" t="s">
        <v>5</v>
      </c>
      <c r="J15911">
        <v>8.1999999999999993</v>
      </c>
    </row>
    <row r="15912" spans="1:10" x14ac:dyDescent="0.2">
      <c r="A15912" t="s">
        <v>15742</v>
      </c>
      <c r="B15912" t="s">
        <v>37858</v>
      </c>
      <c r="I15912" t="s">
        <v>5</v>
      </c>
      <c r="J15912">
        <v>8.1999999999999993</v>
      </c>
    </row>
    <row r="15913" spans="1:10" x14ac:dyDescent="0.2">
      <c r="A15913" t="s">
        <v>15743</v>
      </c>
      <c r="B15913" t="s">
        <v>37859</v>
      </c>
      <c r="I15913" t="s">
        <v>5</v>
      </c>
      <c r="J15913">
        <v>20.63</v>
      </c>
    </row>
    <row r="15914" spans="1:10" x14ac:dyDescent="0.2">
      <c r="A15914" t="s">
        <v>15744</v>
      </c>
      <c r="B15914" t="s">
        <v>37859</v>
      </c>
      <c r="I15914" t="s">
        <v>5</v>
      </c>
      <c r="J15914">
        <v>20.63</v>
      </c>
    </row>
    <row r="15915" spans="1:10" x14ac:dyDescent="0.2">
      <c r="A15915" t="s">
        <v>15745</v>
      </c>
      <c r="B15915" t="s">
        <v>21621</v>
      </c>
      <c r="I15915" t="s">
        <v>5</v>
      </c>
      <c r="J15915">
        <v>0.91</v>
      </c>
    </row>
    <row r="15916" spans="1:10" x14ac:dyDescent="0.2">
      <c r="A15916" t="s">
        <v>15746</v>
      </c>
      <c r="B15916" t="s">
        <v>21621</v>
      </c>
      <c r="I15916" t="s">
        <v>5</v>
      </c>
      <c r="J15916">
        <v>0.91</v>
      </c>
    </row>
    <row r="15917" spans="1:10" x14ac:dyDescent="0.2">
      <c r="A15917" t="s">
        <v>15747</v>
      </c>
      <c r="B15917" t="s">
        <v>21622</v>
      </c>
      <c r="I15917" t="s">
        <v>5</v>
      </c>
      <c r="J15917">
        <v>1.39</v>
      </c>
    </row>
    <row r="15918" spans="1:10" x14ac:dyDescent="0.2">
      <c r="A15918" t="s">
        <v>15748</v>
      </c>
      <c r="B15918" t="s">
        <v>21622</v>
      </c>
      <c r="I15918" t="s">
        <v>5</v>
      </c>
      <c r="J15918">
        <v>1.39</v>
      </c>
    </row>
    <row r="15919" spans="1:10" x14ac:dyDescent="0.2">
      <c r="A15919" t="s">
        <v>15749</v>
      </c>
      <c r="B15919" t="s">
        <v>21623</v>
      </c>
      <c r="I15919" t="s">
        <v>5</v>
      </c>
      <c r="J15919">
        <v>2.31</v>
      </c>
    </row>
    <row r="15920" spans="1:10" x14ac:dyDescent="0.2">
      <c r="A15920" t="s">
        <v>15750</v>
      </c>
      <c r="B15920" t="s">
        <v>21623</v>
      </c>
      <c r="I15920" t="s">
        <v>5</v>
      </c>
      <c r="J15920">
        <v>2.31</v>
      </c>
    </row>
    <row r="15921" spans="1:10" x14ac:dyDescent="0.2">
      <c r="A15921" t="s">
        <v>15751</v>
      </c>
      <c r="B15921" t="s">
        <v>21624</v>
      </c>
      <c r="I15921" t="s">
        <v>5</v>
      </c>
      <c r="J15921">
        <v>8.8699999999999992</v>
      </c>
    </row>
    <row r="15922" spans="1:10" x14ac:dyDescent="0.2">
      <c r="A15922" t="s">
        <v>15752</v>
      </c>
      <c r="B15922" t="s">
        <v>21624</v>
      </c>
      <c r="I15922" t="s">
        <v>5</v>
      </c>
      <c r="J15922">
        <v>8.8699999999999992</v>
      </c>
    </row>
    <row r="15923" spans="1:10" x14ac:dyDescent="0.2">
      <c r="A15923" t="s">
        <v>15753</v>
      </c>
      <c r="B15923" t="s">
        <v>21625</v>
      </c>
      <c r="I15923" t="s">
        <v>5</v>
      </c>
      <c r="J15923">
        <v>9.77</v>
      </c>
    </row>
    <row r="15924" spans="1:10" x14ac:dyDescent="0.2">
      <c r="A15924" t="s">
        <v>15754</v>
      </c>
      <c r="B15924" t="s">
        <v>21625</v>
      </c>
      <c r="I15924" t="s">
        <v>5</v>
      </c>
      <c r="J15924">
        <v>9.77</v>
      </c>
    </row>
    <row r="15925" spans="1:10" x14ac:dyDescent="0.2">
      <c r="A15925" t="s">
        <v>15755</v>
      </c>
      <c r="B15925" t="s">
        <v>21626</v>
      </c>
      <c r="I15925" t="s">
        <v>5</v>
      </c>
      <c r="J15925">
        <v>20.5</v>
      </c>
    </row>
    <row r="15926" spans="1:10" x14ac:dyDescent="0.2">
      <c r="A15926" t="s">
        <v>15756</v>
      </c>
      <c r="B15926" t="s">
        <v>21626</v>
      </c>
      <c r="I15926" t="s">
        <v>5</v>
      </c>
      <c r="J15926">
        <v>20.5</v>
      </c>
    </row>
    <row r="15927" spans="1:10" x14ac:dyDescent="0.2">
      <c r="A15927" t="s">
        <v>15757</v>
      </c>
      <c r="B15927" t="s">
        <v>21627</v>
      </c>
      <c r="I15927" t="s">
        <v>5</v>
      </c>
      <c r="J15927">
        <v>0.61</v>
      </c>
    </row>
    <row r="15928" spans="1:10" x14ac:dyDescent="0.2">
      <c r="A15928" t="s">
        <v>15758</v>
      </c>
      <c r="B15928" t="s">
        <v>21627</v>
      </c>
      <c r="I15928" t="s">
        <v>5</v>
      </c>
      <c r="J15928">
        <v>0.61</v>
      </c>
    </row>
    <row r="15929" spans="1:10" x14ac:dyDescent="0.2">
      <c r="A15929" t="s">
        <v>15759</v>
      </c>
      <c r="B15929" t="s">
        <v>21628</v>
      </c>
      <c r="I15929" t="s">
        <v>5</v>
      </c>
      <c r="J15929">
        <v>0.84</v>
      </c>
    </row>
    <row r="15930" spans="1:10" x14ac:dyDescent="0.2">
      <c r="A15930" t="s">
        <v>15760</v>
      </c>
      <c r="B15930" t="s">
        <v>21628</v>
      </c>
      <c r="I15930" t="s">
        <v>5</v>
      </c>
      <c r="J15930">
        <v>0.84</v>
      </c>
    </row>
    <row r="15931" spans="1:10" x14ac:dyDescent="0.2">
      <c r="A15931" t="s">
        <v>15761</v>
      </c>
      <c r="B15931" t="s">
        <v>21629</v>
      </c>
      <c r="I15931" t="s">
        <v>5</v>
      </c>
      <c r="J15931">
        <v>3.08</v>
      </c>
    </row>
    <row r="15932" spans="1:10" x14ac:dyDescent="0.2">
      <c r="A15932" t="s">
        <v>15762</v>
      </c>
      <c r="B15932" t="s">
        <v>21629</v>
      </c>
      <c r="I15932" t="s">
        <v>5</v>
      </c>
      <c r="J15932">
        <v>3.08</v>
      </c>
    </row>
    <row r="15933" spans="1:10" x14ac:dyDescent="0.2">
      <c r="A15933" t="s">
        <v>15763</v>
      </c>
      <c r="B15933" t="s">
        <v>21630</v>
      </c>
      <c r="I15933" t="s">
        <v>5</v>
      </c>
      <c r="J15933">
        <v>3.93</v>
      </c>
    </row>
    <row r="15934" spans="1:10" x14ac:dyDescent="0.2">
      <c r="A15934" t="s">
        <v>15764</v>
      </c>
      <c r="B15934" t="s">
        <v>21630</v>
      </c>
      <c r="I15934" t="s">
        <v>5</v>
      </c>
      <c r="J15934">
        <v>3.93</v>
      </c>
    </row>
    <row r="15935" spans="1:10" x14ac:dyDescent="0.2">
      <c r="A15935" t="s">
        <v>15765</v>
      </c>
      <c r="B15935" t="s">
        <v>21631</v>
      </c>
      <c r="I15935" t="s">
        <v>5</v>
      </c>
      <c r="J15935">
        <v>8.33</v>
      </c>
    </row>
    <row r="15936" spans="1:10" x14ac:dyDescent="0.2">
      <c r="A15936" t="s">
        <v>15766</v>
      </c>
      <c r="B15936" t="s">
        <v>21631</v>
      </c>
      <c r="I15936" t="s">
        <v>5</v>
      </c>
      <c r="J15936">
        <v>8.33</v>
      </c>
    </row>
    <row r="15937" spans="1:10" x14ac:dyDescent="0.2">
      <c r="A15937" t="s">
        <v>15767</v>
      </c>
      <c r="B15937" t="s">
        <v>21632</v>
      </c>
      <c r="I15937" t="s">
        <v>5</v>
      </c>
      <c r="J15937">
        <v>12.62</v>
      </c>
    </row>
    <row r="15938" spans="1:10" x14ac:dyDescent="0.2">
      <c r="A15938" t="s">
        <v>15768</v>
      </c>
      <c r="B15938" t="s">
        <v>21632</v>
      </c>
      <c r="I15938" t="s">
        <v>5</v>
      </c>
      <c r="J15938">
        <v>12.62</v>
      </c>
    </row>
    <row r="15939" spans="1:10" x14ac:dyDescent="0.2">
      <c r="A15939" t="s">
        <v>15769</v>
      </c>
      <c r="B15939" t="s">
        <v>21633</v>
      </c>
      <c r="I15939" t="s">
        <v>5</v>
      </c>
      <c r="J15939">
        <v>2.34</v>
      </c>
    </row>
    <row r="15940" spans="1:10" x14ac:dyDescent="0.2">
      <c r="A15940" t="s">
        <v>15770</v>
      </c>
      <c r="B15940" t="s">
        <v>21633</v>
      </c>
      <c r="I15940" t="s">
        <v>5</v>
      </c>
      <c r="J15940">
        <v>2.34</v>
      </c>
    </row>
    <row r="15941" spans="1:10" x14ac:dyDescent="0.2">
      <c r="A15941" t="s">
        <v>15771</v>
      </c>
      <c r="B15941" t="s">
        <v>21634</v>
      </c>
      <c r="I15941" t="s">
        <v>5</v>
      </c>
      <c r="J15941">
        <v>3.86</v>
      </c>
    </row>
    <row r="15942" spans="1:10" x14ac:dyDescent="0.2">
      <c r="A15942" t="s">
        <v>15772</v>
      </c>
      <c r="B15942" t="s">
        <v>21634</v>
      </c>
      <c r="I15942" t="s">
        <v>5</v>
      </c>
      <c r="J15942">
        <v>3.86</v>
      </c>
    </row>
    <row r="15943" spans="1:10" x14ac:dyDescent="0.2">
      <c r="A15943" t="s">
        <v>15773</v>
      </c>
      <c r="B15943" t="s">
        <v>21635</v>
      </c>
      <c r="I15943" t="s">
        <v>5</v>
      </c>
      <c r="J15943">
        <v>9.5500000000000007</v>
      </c>
    </row>
    <row r="15944" spans="1:10" x14ac:dyDescent="0.2">
      <c r="A15944" t="s">
        <v>15774</v>
      </c>
      <c r="B15944" t="s">
        <v>21635</v>
      </c>
      <c r="I15944" t="s">
        <v>5</v>
      </c>
      <c r="J15944">
        <v>9.5500000000000007</v>
      </c>
    </row>
    <row r="15945" spans="1:10" x14ac:dyDescent="0.2">
      <c r="A15945" t="s">
        <v>15775</v>
      </c>
      <c r="B15945" t="s">
        <v>21636</v>
      </c>
      <c r="I15945" t="s">
        <v>5</v>
      </c>
      <c r="J15945">
        <v>17.23</v>
      </c>
    </row>
    <row r="15946" spans="1:10" x14ac:dyDescent="0.2">
      <c r="A15946" t="s">
        <v>15776</v>
      </c>
      <c r="B15946" t="s">
        <v>21636</v>
      </c>
      <c r="I15946" t="s">
        <v>5</v>
      </c>
      <c r="J15946">
        <v>17.23</v>
      </c>
    </row>
    <row r="15947" spans="1:10" x14ac:dyDescent="0.2">
      <c r="A15947" t="s">
        <v>15777</v>
      </c>
      <c r="B15947" t="s">
        <v>21637</v>
      </c>
      <c r="I15947" t="s">
        <v>5</v>
      </c>
      <c r="J15947">
        <v>23.58</v>
      </c>
    </row>
    <row r="15948" spans="1:10" x14ac:dyDescent="0.2">
      <c r="A15948" t="s">
        <v>15778</v>
      </c>
      <c r="B15948" t="s">
        <v>21637</v>
      </c>
      <c r="I15948" t="s">
        <v>5</v>
      </c>
      <c r="J15948">
        <v>23.58</v>
      </c>
    </row>
    <row r="15949" spans="1:10" x14ac:dyDescent="0.2">
      <c r="A15949" t="s">
        <v>15779</v>
      </c>
      <c r="B15949" t="s">
        <v>21638</v>
      </c>
      <c r="I15949" t="s">
        <v>5</v>
      </c>
      <c r="J15949">
        <v>42.64</v>
      </c>
    </row>
    <row r="15950" spans="1:10" x14ac:dyDescent="0.2">
      <c r="A15950" t="s">
        <v>15780</v>
      </c>
      <c r="B15950" t="s">
        <v>21638</v>
      </c>
      <c r="I15950" t="s">
        <v>5</v>
      </c>
      <c r="J15950">
        <v>42.64</v>
      </c>
    </row>
    <row r="15951" spans="1:10" x14ac:dyDescent="0.2">
      <c r="A15951" t="s">
        <v>15781</v>
      </c>
      <c r="B15951" t="s">
        <v>37860</v>
      </c>
      <c r="I15951" t="s">
        <v>5</v>
      </c>
      <c r="J15951">
        <v>6.89</v>
      </c>
    </row>
    <row r="15952" spans="1:10" x14ac:dyDescent="0.2">
      <c r="A15952" t="s">
        <v>15782</v>
      </c>
      <c r="B15952" t="s">
        <v>37860</v>
      </c>
      <c r="I15952" t="s">
        <v>5</v>
      </c>
      <c r="J15952">
        <v>6.89</v>
      </c>
    </row>
    <row r="15953" spans="1:10" x14ac:dyDescent="0.2">
      <c r="A15953" t="s">
        <v>15783</v>
      </c>
      <c r="B15953" t="s">
        <v>37861</v>
      </c>
      <c r="I15953" t="s">
        <v>5</v>
      </c>
      <c r="J15953">
        <v>8.61</v>
      </c>
    </row>
    <row r="15954" spans="1:10" x14ac:dyDescent="0.2">
      <c r="A15954" t="s">
        <v>15784</v>
      </c>
      <c r="B15954" t="s">
        <v>37861</v>
      </c>
      <c r="I15954" t="s">
        <v>5</v>
      </c>
      <c r="J15954">
        <v>8.61</v>
      </c>
    </row>
    <row r="15955" spans="1:10" x14ac:dyDescent="0.2">
      <c r="A15955" t="s">
        <v>15785</v>
      </c>
      <c r="B15955" t="s">
        <v>37862</v>
      </c>
      <c r="I15955" t="s">
        <v>5</v>
      </c>
      <c r="J15955">
        <v>17.36</v>
      </c>
    </row>
    <row r="15956" spans="1:10" x14ac:dyDescent="0.2">
      <c r="A15956" t="s">
        <v>15786</v>
      </c>
      <c r="B15956" t="s">
        <v>37862</v>
      </c>
      <c r="I15956" t="s">
        <v>5</v>
      </c>
      <c r="J15956">
        <v>17.36</v>
      </c>
    </row>
    <row r="15957" spans="1:10" x14ac:dyDescent="0.2">
      <c r="A15957" t="s">
        <v>15787</v>
      </c>
      <c r="B15957" t="s">
        <v>21639</v>
      </c>
      <c r="I15957" t="s">
        <v>5</v>
      </c>
      <c r="J15957">
        <v>5.07</v>
      </c>
    </row>
    <row r="15958" spans="1:10" x14ac:dyDescent="0.2">
      <c r="A15958" t="s">
        <v>15788</v>
      </c>
      <c r="B15958" t="s">
        <v>21639</v>
      </c>
      <c r="I15958" t="s">
        <v>5</v>
      </c>
      <c r="J15958">
        <v>5.07</v>
      </c>
    </row>
    <row r="15959" spans="1:10" x14ac:dyDescent="0.2">
      <c r="A15959" t="s">
        <v>15789</v>
      </c>
      <c r="B15959" t="s">
        <v>21640</v>
      </c>
      <c r="I15959" t="s">
        <v>5</v>
      </c>
      <c r="J15959">
        <v>6.64</v>
      </c>
    </row>
    <row r="15960" spans="1:10" x14ac:dyDescent="0.2">
      <c r="A15960" t="s">
        <v>15790</v>
      </c>
      <c r="B15960" t="s">
        <v>21640</v>
      </c>
      <c r="I15960" t="s">
        <v>5</v>
      </c>
      <c r="J15960">
        <v>6.64</v>
      </c>
    </row>
    <row r="15961" spans="1:10" x14ac:dyDescent="0.2">
      <c r="A15961" t="s">
        <v>15791</v>
      </c>
      <c r="B15961" t="s">
        <v>21641</v>
      </c>
      <c r="I15961" t="s">
        <v>5</v>
      </c>
      <c r="J15961">
        <v>15.09</v>
      </c>
    </row>
    <row r="15962" spans="1:10" x14ac:dyDescent="0.2">
      <c r="A15962" t="s">
        <v>15792</v>
      </c>
      <c r="B15962" t="s">
        <v>21641</v>
      </c>
      <c r="I15962" t="s">
        <v>5</v>
      </c>
      <c r="J15962">
        <v>15.09</v>
      </c>
    </row>
    <row r="15963" spans="1:10" x14ac:dyDescent="0.2">
      <c r="A15963" t="s">
        <v>15793</v>
      </c>
      <c r="B15963" t="s">
        <v>21642</v>
      </c>
      <c r="I15963" t="s">
        <v>5</v>
      </c>
      <c r="J15963">
        <v>24.78</v>
      </c>
    </row>
    <row r="15964" spans="1:10" x14ac:dyDescent="0.2">
      <c r="A15964" t="s">
        <v>15794</v>
      </c>
      <c r="B15964" t="s">
        <v>21642</v>
      </c>
      <c r="I15964" t="s">
        <v>5</v>
      </c>
      <c r="J15964">
        <v>24.78</v>
      </c>
    </row>
    <row r="15965" spans="1:10" x14ac:dyDescent="0.2">
      <c r="A15965" t="s">
        <v>15795</v>
      </c>
      <c r="B15965" t="s">
        <v>21643</v>
      </c>
      <c r="I15965" t="s">
        <v>5</v>
      </c>
      <c r="J15965">
        <v>29.3</v>
      </c>
    </row>
    <row r="15966" spans="1:10" x14ac:dyDescent="0.2">
      <c r="A15966" t="s">
        <v>15796</v>
      </c>
      <c r="B15966" t="s">
        <v>21643</v>
      </c>
      <c r="I15966" t="s">
        <v>5</v>
      </c>
      <c r="J15966">
        <v>29.3</v>
      </c>
    </row>
    <row r="15967" spans="1:10" x14ac:dyDescent="0.2">
      <c r="A15967" t="s">
        <v>15797</v>
      </c>
      <c r="B15967" t="s">
        <v>21644</v>
      </c>
      <c r="I15967" t="s">
        <v>5</v>
      </c>
      <c r="J15967">
        <v>41.77</v>
      </c>
    </row>
    <row r="15968" spans="1:10" x14ac:dyDescent="0.2">
      <c r="A15968" t="s">
        <v>15798</v>
      </c>
      <c r="B15968" t="s">
        <v>21644</v>
      </c>
      <c r="I15968" t="s">
        <v>5</v>
      </c>
      <c r="J15968">
        <v>41.77</v>
      </c>
    </row>
    <row r="15969" spans="1:10" x14ac:dyDescent="0.2">
      <c r="A15969" t="s">
        <v>15799</v>
      </c>
      <c r="B15969" t="s">
        <v>21645</v>
      </c>
      <c r="I15969" t="s">
        <v>5</v>
      </c>
      <c r="J15969">
        <v>148.47999999999999</v>
      </c>
    </row>
    <row r="15970" spans="1:10" x14ac:dyDescent="0.2">
      <c r="A15970" t="s">
        <v>15800</v>
      </c>
      <c r="B15970" t="s">
        <v>21645</v>
      </c>
      <c r="I15970" t="s">
        <v>5</v>
      </c>
      <c r="J15970">
        <v>148.47999999999999</v>
      </c>
    </row>
    <row r="15971" spans="1:10" x14ac:dyDescent="0.2">
      <c r="A15971" t="s">
        <v>15801</v>
      </c>
      <c r="B15971" t="s">
        <v>21646</v>
      </c>
      <c r="I15971" t="s">
        <v>5</v>
      </c>
      <c r="J15971">
        <v>225.45</v>
      </c>
    </row>
    <row r="15972" spans="1:10" x14ac:dyDescent="0.2">
      <c r="A15972" t="s">
        <v>15802</v>
      </c>
      <c r="B15972" t="s">
        <v>21646</v>
      </c>
      <c r="I15972" t="s">
        <v>5</v>
      </c>
      <c r="J15972">
        <v>225.45</v>
      </c>
    </row>
    <row r="15973" spans="1:10" x14ac:dyDescent="0.2">
      <c r="A15973" t="s">
        <v>15803</v>
      </c>
      <c r="B15973" t="s">
        <v>37863</v>
      </c>
      <c r="I15973" t="s">
        <v>5</v>
      </c>
      <c r="J15973">
        <v>9.51</v>
      </c>
    </row>
    <row r="15974" spans="1:10" x14ac:dyDescent="0.2">
      <c r="A15974" t="s">
        <v>15804</v>
      </c>
      <c r="B15974" t="s">
        <v>37863</v>
      </c>
      <c r="I15974" t="s">
        <v>5</v>
      </c>
      <c r="J15974">
        <v>9.51</v>
      </c>
    </row>
    <row r="15975" spans="1:10" x14ac:dyDescent="0.2">
      <c r="A15975" t="s">
        <v>15805</v>
      </c>
      <c r="B15975" t="s">
        <v>37864</v>
      </c>
      <c r="I15975" t="s">
        <v>5</v>
      </c>
      <c r="J15975">
        <v>26.4</v>
      </c>
    </row>
    <row r="15976" spans="1:10" x14ac:dyDescent="0.2">
      <c r="A15976" t="s">
        <v>15806</v>
      </c>
      <c r="B15976" t="s">
        <v>37864</v>
      </c>
      <c r="I15976" t="s">
        <v>5</v>
      </c>
      <c r="J15976">
        <v>26.4</v>
      </c>
    </row>
    <row r="15977" spans="1:10" x14ac:dyDescent="0.2">
      <c r="A15977" t="s">
        <v>15807</v>
      </c>
      <c r="B15977" t="s">
        <v>37865</v>
      </c>
      <c r="I15977" t="s">
        <v>5</v>
      </c>
      <c r="J15977">
        <v>21.53</v>
      </c>
    </row>
    <row r="15978" spans="1:10" x14ac:dyDescent="0.2">
      <c r="A15978" t="s">
        <v>15808</v>
      </c>
      <c r="B15978" t="s">
        <v>37865</v>
      </c>
      <c r="I15978" t="s">
        <v>5</v>
      </c>
      <c r="J15978">
        <v>21.53</v>
      </c>
    </row>
    <row r="15979" spans="1:10" x14ac:dyDescent="0.2">
      <c r="A15979" t="s">
        <v>15809</v>
      </c>
      <c r="B15979" t="s">
        <v>37866</v>
      </c>
      <c r="I15979" t="s">
        <v>5</v>
      </c>
      <c r="J15979">
        <v>0.74</v>
      </c>
    </row>
    <row r="15980" spans="1:10" x14ac:dyDescent="0.2">
      <c r="A15980" t="s">
        <v>15810</v>
      </c>
      <c r="B15980" t="s">
        <v>37866</v>
      </c>
      <c r="I15980" t="s">
        <v>5</v>
      </c>
      <c r="J15980">
        <v>0.74</v>
      </c>
    </row>
    <row r="15981" spans="1:10" x14ac:dyDescent="0.2">
      <c r="A15981" t="s">
        <v>15811</v>
      </c>
      <c r="B15981" t="s">
        <v>37867</v>
      </c>
      <c r="I15981" t="s">
        <v>5</v>
      </c>
      <c r="J15981">
        <v>0.81</v>
      </c>
    </row>
    <row r="15982" spans="1:10" x14ac:dyDescent="0.2">
      <c r="A15982" t="s">
        <v>15812</v>
      </c>
      <c r="B15982" t="s">
        <v>37867</v>
      </c>
      <c r="I15982" t="s">
        <v>5</v>
      </c>
      <c r="J15982">
        <v>0.81</v>
      </c>
    </row>
    <row r="15983" spans="1:10" x14ac:dyDescent="0.2">
      <c r="A15983" t="s">
        <v>15813</v>
      </c>
      <c r="B15983" t="s">
        <v>37868</v>
      </c>
      <c r="I15983" t="s">
        <v>5</v>
      </c>
      <c r="J15983">
        <v>1.91</v>
      </c>
    </row>
    <row r="15984" spans="1:10" x14ac:dyDescent="0.2">
      <c r="A15984" t="s">
        <v>15814</v>
      </c>
      <c r="B15984" t="s">
        <v>37868</v>
      </c>
      <c r="I15984" t="s">
        <v>5</v>
      </c>
      <c r="J15984">
        <v>1.91</v>
      </c>
    </row>
    <row r="15985" spans="1:10" x14ac:dyDescent="0.2">
      <c r="A15985" t="s">
        <v>15815</v>
      </c>
      <c r="B15985" t="s">
        <v>37869</v>
      </c>
      <c r="I15985" t="s">
        <v>5</v>
      </c>
      <c r="J15985">
        <v>3.79</v>
      </c>
    </row>
    <row r="15986" spans="1:10" x14ac:dyDescent="0.2">
      <c r="A15986" t="s">
        <v>15816</v>
      </c>
      <c r="B15986" t="s">
        <v>37869</v>
      </c>
      <c r="I15986" t="s">
        <v>5</v>
      </c>
      <c r="J15986">
        <v>3.79</v>
      </c>
    </row>
    <row r="15987" spans="1:10" x14ac:dyDescent="0.2">
      <c r="A15987" t="s">
        <v>15817</v>
      </c>
      <c r="B15987" t="s">
        <v>37870</v>
      </c>
      <c r="I15987" t="s">
        <v>5</v>
      </c>
      <c r="J15987">
        <v>6.65</v>
      </c>
    </row>
    <row r="15988" spans="1:10" x14ac:dyDescent="0.2">
      <c r="A15988" t="s">
        <v>15818</v>
      </c>
      <c r="B15988" t="s">
        <v>37870</v>
      </c>
      <c r="I15988" t="s">
        <v>5</v>
      </c>
      <c r="J15988">
        <v>6.65</v>
      </c>
    </row>
    <row r="15989" spans="1:10" x14ac:dyDescent="0.2">
      <c r="A15989" t="s">
        <v>15819</v>
      </c>
      <c r="B15989" t="s">
        <v>37871</v>
      </c>
      <c r="I15989" t="s">
        <v>5</v>
      </c>
      <c r="J15989">
        <v>8.44</v>
      </c>
    </row>
    <row r="15990" spans="1:10" x14ac:dyDescent="0.2">
      <c r="A15990" t="s">
        <v>15820</v>
      </c>
      <c r="B15990" t="s">
        <v>37871</v>
      </c>
      <c r="I15990" t="s">
        <v>5</v>
      </c>
      <c r="J15990">
        <v>8.44</v>
      </c>
    </row>
    <row r="15991" spans="1:10" x14ac:dyDescent="0.2">
      <c r="A15991" t="s">
        <v>15821</v>
      </c>
      <c r="B15991" t="s">
        <v>37872</v>
      </c>
      <c r="I15991" t="s">
        <v>5</v>
      </c>
      <c r="J15991">
        <v>4.0199999999999996</v>
      </c>
    </row>
    <row r="15992" spans="1:10" x14ac:dyDescent="0.2">
      <c r="A15992" t="s">
        <v>15822</v>
      </c>
      <c r="B15992" t="s">
        <v>37872</v>
      </c>
      <c r="I15992" t="s">
        <v>5</v>
      </c>
      <c r="J15992">
        <v>4.0199999999999996</v>
      </c>
    </row>
    <row r="15993" spans="1:10" x14ac:dyDescent="0.2">
      <c r="A15993" t="s">
        <v>15823</v>
      </c>
      <c r="B15993" t="s">
        <v>37873</v>
      </c>
      <c r="I15993" t="s">
        <v>5</v>
      </c>
      <c r="J15993">
        <v>10.07</v>
      </c>
    </row>
    <row r="15994" spans="1:10" x14ac:dyDescent="0.2">
      <c r="A15994" t="s">
        <v>15824</v>
      </c>
      <c r="B15994" t="s">
        <v>37873</v>
      </c>
      <c r="I15994" t="s">
        <v>5</v>
      </c>
      <c r="J15994">
        <v>10.07</v>
      </c>
    </row>
    <row r="15995" spans="1:10" x14ac:dyDescent="0.2">
      <c r="A15995" t="s">
        <v>15825</v>
      </c>
      <c r="B15995" t="s">
        <v>37874</v>
      </c>
      <c r="I15995" t="s">
        <v>5</v>
      </c>
      <c r="J15995">
        <v>19.87</v>
      </c>
    </row>
    <row r="15996" spans="1:10" x14ac:dyDescent="0.2">
      <c r="A15996" t="s">
        <v>15826</v>
      </c>
      <c r="B15996" t="s">
        <v>37874</v>
      </c>
      <c r="I15996" t="s">
        <v>5</v>
      </c>
      <c r="J15996">
        <v>19.87</v>
      </c>
    </row>
    <row r="15997" spans="1:10" x14ac:dyDescent="0.2">
      <c r="A15997" t="s">
        <v>15827</v>
      </c>
      <c r="B15997" t="s">
        <v>37875</v>
      </c>
      <c r="I15997" t="s">
        <v>5</v>
      </c>
      <c r="J15997">
        <v>28.49</v>
      </c>
    </row>
    <row r="15998" spans="1:10" x14ac:dyDescent="0.2">
      <c r="A15998" t="s">
        <v>15828</v>
      </c>
      <c r="B15998" t="s">
        <v>37875</v>
      </c>
      <c r="I15998" t="s">
        <v>5</v>
      </c>
      <c r="J15998">
        <v>28.49</v>
      </c>
    </row>
    <row r="15999" spans="1:10" x14ac:dyDescent="0.2">
      <c r="A15999" t="s">
        <v>15829</v>
      </c>
      <c r="B15999" t="s">
        <v>37876</v>
      </c>
      <c r="I15999" t="s">
        <v>5</v>
      </c>
      <c r="J15999">
        <v>46.26</v>
      </c>
    </row>
    <row r="16000" spans="1:10" x14ac:dyDescent="0.2">
      <c r="A16000" t="s">
        <v>15830</v>
      </c>
      <c r="B16000" t="s">
        <v>37876</v>
      </c>
      <c r="I16000" t="s">
        <v>5</v>
      </c>
      <c r="J16000">
        <v>46.26</v>
      </c>
    </row>
    <row r="16001" spans="1:10" x14ac:dyDescent="0.2">
      <c r="A16001" t="s">
        <v>15831</v>
      </c>
      <c r="B16001" t="s">
        <v>37877</v>
      </c>
      <c r="I16001" t="s">
        <v>5</v>
      </c>
      <c r="J16001">
        <v>10.55</v>
      </c>
    </row>
    <row r="16002" spans="1:10" x14ac:dyDescent="0.2">
      <c r="A16002" t="s">
        <v>15832</v>
      </c>
      <c r="B16002" t="s">
        <v>37877</v>
      </c>
      <c r="I16002" t="s">
        <v>5</v>
      </c>
      <c r="J16002">
        <v>10.55</v>
      </c>
    </row>
    <row r="16003" spans="1:10" x14ac:dyDescent="0.2">
      <c r="A16003" t="s">
        <v>15833</v>
      </c>
      <c r="B16003" t="s">
        <v>37878</v>
      </c>
      <c r="I16003" t="s">
        <v>5</v>
      </c>
      <c r="J16003">
        <v>15.74</v>
      </c>
    </row>
    <row r="16004" spans="1:10" x14ac:dyDescent="0.2">
      <c r="A16004" t="s">
        <v>15834</v>
      </c>
      <c r="B16004" t="s">
        <v>37878</v>
      </c>
      <c r="I16004" t="s">
        <v>5</v>
      </c>
      <c r="J16004">
        <v>15.74</v>
      </c>
    </row>
    <row r="16005" spans="1:10" x14ac:dyDescent="0.2">
      <c r="A16005" t="s">
        <v>15835</v>
      </c>
      <c r="B16005" t="s">
        <v>37879</v>
      </c>
      <c r="I16005" t="s">
        <v>5</v>
      </c>
      <c r="J16005">
        <v>29.67</v>
      </c>
    </row>
    <row r="16006" spans="1:10" x14ac:dyDescent="0.2">
      <c r="A16006" t="s">
        <v>15836</v>
      </c>
      <c r="B16006" t="s">
        <v>37879</v>
      </c>
      <c r="I16006" t="s">
        <v>5</v>
      </c>
      <c r="J16006">
        <v>29.67</v>
      </c>
    </row>
    <row r="16007" spans="1:10" x14ac:dyDescent="0.2">
      <c r="A16007" t="s">
        <v>15837</v>
      </c>
      <c r="B16007" t="s">
        <v>37880</v>
      </c>
      <c r="I16007" t="s">
        <v>5</v>
      </c>
      <c r="J16007">
        <v>31.57</v>
      </c>
    </row>
    <row r="16008" spans="1:10" x14ac:dyDescent="0.2">
      <c r="A16008" t="s">
        <v>15838</v>
      </c>
      <c r="B16008" t="s">
        <v>37880</v>
      </c>
      <c r="I16008" t="s">
        <v>5</v>
      </c>
      <c r="J16008">
        <v>31.57</v>
      </c>
    </row>
    <row r="16009" spans="1:10" x14ac:dyDescent="0.2">
      <c r="A16009" t="s">
        <v>15839</v>
      </c>
      <c r="B16009" t="s">
        <v>37881</v>
      </c>
      <c r="I16009" t="s">
        <v>5</v>
      </c>
      <c r="J16009">
        <v>49</v>
      </c>
    </row>
    <row r="16010" spans="1:10" x14ac:dyDescent="0.2">
      <c r="A16010" t="s">
        <v>15840</v>
      </c>
      <c r="B16010" t="s">
        <v>37881</v>
      </c>
      <c r="I16010" t="s">
        <v>5</v>
      </c>
      <c r="J16010">
        <v>49</v>
      </c>
    </row>
    <row r="16011" spans="1:10" x14ac:dyDescent="0.2">
      <c r="A16011" t="s">
        <v>15841</v>
      </c>
      <c r="B16011" t="s">
        <v>37882</v>
      </c>
      <c r="I16011" t="s">
        <v>5</v>
      </c>
      <c r="J16011">
        <v>228.39</v>
      </c>
    </row>
    <row r="16012" spans="1:10" x14ac:dyDescent="0.2">
      <c r="A16012" t="s">
        <v>15842</v>
      </c>
      <c r="B16012" t="s">
        <v>37882</v>
      </c>
      <c r="I16012" t="s">
        <v>5</v>
      </c>
      <c r="J16012">
        <v>228.39</v>
      </c>
    </row>
    <row r="16013" spans="1:10" x14ac:dyDescent="0.2">
      <c r="A16013" t="s">
        <v>15843</v>
      </c>
      <c r="B16013" t="s">
        <v>37883</v>
      </c>
      <c r="I16013" t="s">
        <v>5</v>
      </c>
      <c r="J16013">
        <v>303.61</v>
      </c>
    </row>
    <row r="16014" spans="1:10" x14ac:dyDescent="0.2">
      <c r="A16014" t="s">
        <v>15844</v>
      </c>
      <c r="B16014" t="s">
        <v>37883</v>
      </c>
      <c r="I16014" t="s">
        <v>5</v>
      </c>
      <c r="J16014">
        <v>303.61</v>
      </c>
    </row>
    <row r="16015" spans="1:10" x14ac:dyDescent="0.2">
      <c r="A16015" t="s">
        <v>15845</v>
      </c>
      <c r="B16015" t="s">
        <v>37884</v>
      </c>
      <c r="I16015" t="s">
        <v>5</v>
      </c>
      <c r="J16015">
        <v>281.11</v>
      </c>
    </row>
    <row r="16016" spans="1:10" x14ac:dyDescent="0.2">
      <c r="A16016" t="s">
        <v>15846</v>
      </c>
      <c r="B16016" t="s">
        <v>37884</v>
      </c>
      <c r="I16016" t="s">
        <v>5</v>
      </c>
      <c r="J16016">
        <v>281.11</v>
      </c>
    </row>
    <row r="16017" spans="1:10" x14ac:dyDescent="0.2">
      <c r="A16017" t="s">
        <v>15847</v>
      </c>
      <c r="B16017" t="s">
        <v>37885</v>
      </c>
      <c r="I16017" t="s">
        <v>5</v>
      </c>
      <c r="J16017">
        <v>217.29</v>
      </c>
    </row>
    <row r="16018" spans="1:10" x14ac:dyDescent="0.2">
      <c r="A16018" t="s">
        <v>15848</v>
      </c>
      <c r="B16018" t="s">
        <v>37885</v>
      </c>
      <c r="I16018" t="s">
        <v>5</v>
      </c>
      <c r="J16018">
        <v>217.29</v>
      </c>
    </row>
    <row r="16019" spans="1:10" x14ac:dyDescent="0.2">
      <c r="A16019" t="s">
        <v>15849</v>
      </c>
      <c r="B16019" t="s">
        <v>37886</v>
      </c>
      <c r="I16019" t="s">
        <v>5</v>
      </c>
      <c r="J16019">
        <v>307.91000000000003</v>
      </c>
    </row>
    <row r="16020" spans="1:10" x14ac:dyDescent="0.2">
      <c r="A16020" t="s">
        <v>15850</v>
      </c>
      <c r="B16020" t="s">
        <v>37886</v>
      </c>
      <c r="I16020" t="s">
        <v>5</v>
      </c>
      <c r="J16020">
        <v>307.91000000000003</v>
      </c>
    </row>
    <row r="16021" spans="1:10" x14ac:dyDescent="0.2">
      <c r="A16021" t="s">
        <v>15851</v>
      </c>
      <c r="B16021" t="s">
        <v>37887</v>
      </c>
      <c r="I16021" t="s">
        <v>5</v>
      </c>
      <c r="J16021">
        <v>412.91</v>
      </c>
    </row>
    <row r="16022" spans="1:10" x14ac:dyDescent="0.2">
      <c r="A16022" t="s">
        <v>15852</v>
      </c>
      <c r="B16022" t="s">
        <v>37887</v>
      </c>
      <c r="I16022" t="s">
        <v>5</v>
      </c>
      <c r="J16022">
        <v>412.91</v>
      </c>
    </row>
    <row r="16023" spans="1:10" x14ac:dyDescent="0.2">
      <c r="A16023" t="s">
        <v>15853</v>
      </c>
      <c r="B16023" t="s">
        <v>37888</v>
      </c>
      <c r="I16023" t="s">
        <v>5</v>
      </c>
      <c r="J16023">
        <v>9.9600000000000009</v>
      </c>
    </row>
    <row r="16024" spans="1:10" x14ac:dyDescent="0.2">
      <c r="A16024" t="s">
        <v>15854</v>
      </c>
      <c r="B16024" t="s">
        <v>37888</v>
      </c>
      <c r="I16024" t="s">
        <v>5</v>
      </c>
      <c r="J16024">
        <v>9.9600000000000009</v>
      </c>
    </row>
    <row r="16025" spans="1:10" x14ac:dyDescent="0.2">
      <c r="A16025" t="s">
        <v>15855</v>
      </c>
      <c r="B16025" t="s">
        <v>37889</v>
      </c>
      <c r="I16025" t="s">
        <v>5</v>
      </c>
      <c r="J16025">
        <v>16.16</v>
      </c>
    </row>
    <row r="16026" spans="1:10" x14ac:dyDescent="0.2">
      <c r="A16026" t="s">
        <v>15856</v>
      </c>
      <c r="B16026" t="s">
        <v>37889</v>
      </c>
      <c r="I16026" t="s">
        <v>5</v>
      </c>
      <c r="J16026">
        <v>16.16</v>
      </c>
    </row>
    <row r="16027" spans="1:10" x14ac:dyDescent="0.2">
      <c r="A16027" t="s">
        <v>15857</v>
      </c>
      <c r="B16027" t="s">
        <v>37890</v>
      </c>
      <c r="I16027" t="s">
        <v>5</v>
      </c>
      <c r="J16027">
        <v>23.77</v>
      </c>
    </row>
    <row r="16028" spans="1:10" x14ac:dyDescent="0.2">
      <c r="A16028" t="s">
        <v>15858</v>
      </c>
      <c r="B16028" t="s">
        <v>37890</v>
      </c>
      <c r="I16028" t="s">
        <v>5</v>
      </c>
      <c r="J16028">
        <v>23.77</v>
      </c>
    </row>
    <row r="16029" spans="1:10" x14ac:dyDescent="0.2">
      <c r="A16029" t="s">
        <v>15859</v>
      </c>
      <c r="B16029" t="s">
        <v>37891</v>
      </c>
      <c r="I16029" t="s">
        <v>5</v>
      </c>
      <c r="J16029">
        <v>21.48</v>
      </c>
    </row>
    <row r="16030" spans="1:10" x14ac:dyDescent="0.2">
      <c r="A16030" t="s">
        <v>15860</v>
      </c>
      <c r="B16030" t="s">
        <v>37891</v>
      </c>
      <c r="I16030" t="s">
        <v>5</v>
      </c>
      <c r="J16030">
        <v>21.48</v>
      </c>
    </row>
    <row r="16031" spans="1:10" x14ac:dyDescent="0.2">
      <c r="A16031" t="s">
        <v>15861</v>
      </c>
      <c r="B16031" t="s">
        <v>37892</v>
      </c>
      <c r="I16031" t="s">
        <v>5</v>
      </c>
      <c r="J16031">
        <v>42.76</v>
      </c>
    </row>
    <row r="16032" spans="1:10" x14ac:dyDescent="0.2">
      <c r="A16032" t="s">
        <v>15862</v>
      </c>
      <c r="B16032" t="s">
        <v>37892</v>
      </c>
      <c r="I16032" t="s">
        <v>5</v>
      </c>
      <c r="J16032">
        <v>42.76</v>
      </c>
    </row>
    <row r="16033" spans="1:10" x14ac:dyDescent="0.2">
      <c r="A16033" t="s">
        <v>15863</v>
      </c>
      <c r="B16033" t="s">
        <v>37893</v>
      </c>
      <c r="I16033" t="s">
        <v>5</v>
      </c>
      <c r="J16033">
        <v>0.49</v>
      </c>
    </row>
    <row r="16034" spans="1:10" x14ac:dyDescent="0.2">
      <c r="A16034" t="s">
        <v>15864</v>
      </c>
      <c r="B16034" t="s">
        <v>37893</v>
      </c>
      <c r="I16034" t="s">
        <v>5</v>
      </c>
      <c r="J16034">
        <v>0.49</v>
      </c>
    </row>
    <row r="16035" spans="1:10" x14ac:dyDescent="0.2">
      <c r="A16035" t="s">
        <v>15865</v>
      </c>
      <c r="B16035" t="s">
        <v>37894</v>
      </c>
      <c r="I16035" t="s">
        <v>5</v>
      </c>
      <c r="J16035">
        <v>0.92</v>
      </c>
    </row>
    <row r="16036" spans="1:10" x14ac:dyDescent="0.2">
      <c r="A16036" t="s">
        <v>15866</v>
      </c>
      <c r="B16036" t="s">
        <v>37894</v>
      </c>
      <c r="I16036" t="s">
        <v>5</v>
      </c>
      <c r="J16036">
        <v>0.92</v>
      </c>
    </row>
    <row r="16037" spans="1:10" x14ac:dyDescent="0.2">
      <c r="A16037" t="s">
        <v>15867</v>
      </c>
      <c r="B16037" t="s">
        <v>37895</v>
      </c>
      <c r="I16037" t="s">
        <v>5</v>
      </c>
      <c r="J16037">
        <v>1.82</v>
      </c>
    </row>
    <row r="16038" spans="1:10" x14ac:dyDescent="0.2">
      <c r="A16038" t="s">
        <v>15868</v>
      </c>
      <c r="B16038" t="s">
        <v>37895</v>
      </c>
      <c r="I16038" t="s">
        <v>5</v>
      </c>
      <c r="J16038">
        <v>1.82</v>
      </c>
    </row>
    <row r="16039" spans="1:10" x14ac:dyDescent="0.2">
      <c r="A16039" t="s">
        <v>15869</v>
      </c>
      <c r="B16039" t="s">
        <v>37896</v>
      </c>
      <c r="I16039" t="s">
        <v>5</v>
      </c>
      <c r="J16039">
        <v>3.13</v>
      </c>
    </row>
    <row r="16040" spans="1:10" x14ac:dyDescent="0.2">
      <c r="A16040" t="s">
        <v>15870</v>
      </c>
      <c r="B16040" t="s">
        <v>37896</v>
      </c>
      <c r="I16040" t="s">
        <v>5</v>
      </c>
      <c r="J16040">
        <v>3.13</v>
      </c>
    </row>
    <row r="16041" spans="1:10" x14ac:dyDescent="0.2">
      <c r="A16041" t="s">
        <v>15871</v>
      </c>
      <c r="B16041" t="s">
        <v>37897</v>
      </c>
      <c r="I16041" t="s">
        <v>5</v>
      </c>
      <c r="J16041">
        <v>5.55</v>
      </c>
    </row>
    <row r="16042" spans="1:10" x14ac:dyDescent="0.2">
      <c r="A16042" t="s">
        <v>15872</v>
      </c>
      <c r="B16042" t="s">
        <v>37897</v>
      </c>
      <c r="I16042" t="s">
        <v>5</v>
      </c>
      <c r="J16042">
        <v>5.55</v>
      </c>
    </row>
    <row r="16043" spans="1:10" x14ac:dyDescent="0.2">
      <c r="A16043" t="s">
        <v>15873</v>
      </c>
      <c r="B16043" t="s">
        <v>37898</v>
      </c>
      <c r="I16043" t="s">
        <v>5</v>
      </c>
      <c r="J16043">
        <v>14.32</v>
      </c>
    </row>
    <row r="16044" spans="1:10" x14ac:dyDescent="0.2">
      <c r="A16044" t="s">
        <v>15874</v>
      </c>
      <c r="B16044" t="s">
        <v>37898</v>
      </c>
      <c r="I16044" t="s">
        <v>5</v>
      </c>
      <c r="J16044">
        <v>14.32</v>
      </c>
    </row>
    <row r="16045" spans="1:10" x14ac:dyDescent="0.2">
      <c r="A16045" t="s">
        <v>15875</v>
      </c>
      <c r="B16045" t="s">
        <v>37899</v>
      </c>
      <c r="I16045" t="s">
        <v>5</v>
      </c>
      <c r="J16045">
        <v>14.13</v>
      </c>
    </row>
    <row r="16046" spans="1:10" x14ac:dyDescent="0.2">
      <c r="A16046" t="s">
        <v>15876</v>
      </c>
      <c r="B16046" t="s">
        <v>37899</v>
      </c>
      <c r="I16046" t="s">
        <v>5</v>
      </c>
      <c r="J16046">
        <v>14.13</v>
      </c>
    </row>
    <row r="16047" spans="1:10" x14ac:dyDescent="0.2">
      <c r="A16047" t="s">
        <v>15877</v>
      </c>
      <c r="B16047" t="s">
        <v>37900</v>
      </c>
      <c r="I16047" t="s">
        <v>5</v>
      </c>
      <c r="J16047">
        <v>73.12</v>
      </c>
    </row>
    <row r="16048" spans="1:10" x14ac:dyDescent="0.2">
      <c r="A16048" t="s">
        <v>15878</v>
      </c>
      <c r="B16048" t="s">
        <v>37900</v>
      </c>
      <c r="I16048" t="s">
        <v>5</v>
      </c>
      <c r="J16048">
        <v>73.12</v>
      </c>
    </row>
    <row r="16049" spans="1:10" x14ac:dyDescent="0.2">
      <c r="A16049" t="s">
        <v>15879</v>
      </c>
      <c r="B16049" t="s">
        <v>37901</v>
      </c>
      <c r="I16049" t="s">
        <v>5</v>
      </c>
      <c r="J16049">
        <v>2.4700000000000002</v>
      </c>
    </row>
    <row r="16050" spans="1:10" x14ac:dyDescent="0.2">
      <c r="A16050" t="s">
        <v>15880</v>
      </c>
      <c r="B16050" t="s">
        <v>37901</v>
      </c>
      <c r="I16050" t="s">
        <v>5</v>
      </c>
      <c r="J16050">
        <v>2.4700000000000002</v>
      </c>
    </row>
    <row r="16051" spans="1:10" x14ac:dyDescent="0.2">
      <c r="A16051" t="s">
        <v>15881</v>
      </c>
      <c r="B16051" t="s">
        <v>37902</v>
      </c>
      <c r="I16051" t="s">
        <v>5</v>
      </c>
      <c r="J16051">
        <v>3.73</v>
      </c>
    </row>
    <row r="16052" spans="1:10" x14ac:dyDescent="0.2">
      <c r="A16052" t="s">
        <v>15882</v>
      </c>
      <c r="B16052" t="s">
        <v>37902</v>
      </c>
      <c r="I16052" t="s">
        <v>5</v>
      </c>
      <c r="J16052">
        <v>3.73</v>
      </c>
    </row>
    <row r="16053" spans="1:10" x14ac:dyDescent="0.2">
      <c r="A16053" t="s">
        <v>15883</v>
      </c>
      <c r="B16053" t="s">
        <v>37903</v>
      </c>
      <c r="I16053" t="s">
        <v>5</v>
      </c>
      <c r="J16053">
        <v>3.8</v>
      </c>
    </row>
    <row r="16054" spans="1:10" x14ac:dyDescent="0.2">
      <c r="A16054" t="s">
        <v>15884</v>
      </c>
      <c r="B16054" t="s">
        <v>37903</v>
      </c>
      <c r="I16054" t="s">
        <v>5</v>
      </c>
      <c r="J16054">
        <v>3.8</v>
      </c>
    </row>
    <row r="16055" spans="1:10" x14ac:dyDescent="0.2">
      <c r="A16055" t="s">
        <v>15885</v>
      </c>
      <c r="B16055" t="s">
        <v>37904</v>
      </c>
      <c r="I16055" t="s">
        <v>5</v>
      </c>
      <c r="J16055">
        <v>3.4</v>
      </c>
    </row>
    <row r="16056" spans="1:10" x14ac:dyDescent="0.2">
      <c r="A16056" t="s">
        <v>15886</v>
      </c>
      <c r="B16056" t="s">
        <v>37904</v>
      </c>
      <c r="I16056" t="s">
        <v>5</v>
      </c>
      <c r="J16056">
        <v>3.4</v>
      </c>
    </row>
    <row r="16057" spans="1:10" x14ac:dyDescent="0.2">
      <c r="A16057" t="s">
        <v>15887</v>
      </c>
      <c r="B16057" t="s">
        <v>37905</v>
      </c>
      <c r="I16057" t="s">
        <v>5</v>
      </c>
      <c r="J16057">
        <v>3.24</v>
      </c>
    </row>
    <row r="16058" spans="1:10" x14ac:dyDescent="0.2">
      <c r="A16058" t="s">
        <v>15888</v>
      </c>
      <c r="B16058" t="s">
        <v>37905</v>
      </c>
      <c r="I16058" t="s">
        <v>5</v>
      </c>
      <c r="J16058">
        <v>3.24</v>
      </c>
    </row>
    <row r="16059" spans="1:10" x14ac:dyDescent="0.2">
      <c r="A16059" t="s">
        <v>15889</v>
      </c>
      <c r="B16059" t="s">
        <v>37906</v>
      </c>
      <c r="I16059" t="s">
        <v>5</v>
      </c>
      <c r="J16059">
        <v>4.33</v>
      </c>
    </row>
    <row r="16060" spans="1:10" x14ac:dyDescent="0.2">
      <c r="A16060" t="s">
        <v>15890</v>
      </c>
      <c r="B16060" t="s">
        <v>37906</v>
      </c>
      <c r="I16060" t="s">
        <v>5</v>
      </c>
      <c r="J16060">
        <v>4.33</v>
      </c>
    </row>
    <row r="16061" spans="1:10" x14ac:dyDescent="0.2">
      <c r="A16061" t="s">
        <v>15891</v>
      </c>
      <c r="B16061" t="s">
        <v>37907</v>
      </c>
      <c r="I16061" t="s">
        <v>5</v>
      </c>
      <c r="J16061">
        <v>9.43</v>
      </c>
    </row>
    <row r="16062" spans="1:10" x14ac:dyDescent="0.2">
      <c r="A16062" t="s">
        <v>15892</v>
      </c>
      <c r="B16062" t="s">
        <v>37907</v>
      </c>
      <c r="I16062" t="s">
        <v>5</v>
      </c>
      <c r="J16062">
        <v>9.43</v>
      </c>
    </row>
    <row r="16063" spans="1:10" x14ac:dyDescent="0.2">
      <c r="A16063" t="s">
        <v>15893</v>
      </c>
      <c r="B16063" t="s">
        <v>37908</v>
      </c>
      <c r="I16063" t="s">
        <v>5</v>
      </c>
      <c r="J16063">
        <v>10.46</v>
      </c>
    </row>
    <row r="16064" spans="1:10" x14ac:dyDescent="0.2">
      <c r="A16064" t="s">
        <v>15894</v>
      </c>
      <c r="B16064" t="s">
        <v>37908</v>
      </c>
      <c r="I16064" t="s">
        <v>5</v>
      </c>
      <c r="J16064">
        <v>10.46</v>
      </c>
    </row>
    <row r="16065" spans="1:10" x14ac:dyDescent="0.2">
      <c r="A16065" t="s">
        <v>15895</v>
      </c>
      <c r="B16065" t="s">
        <v>37909</v>
      </c>
      <c r="I16065" t="s">
        <v>5</v>
      </c>
      <c r="J16065">
        <v>11.17</v>
      </c>
    </row>
    <row r="16066" spans="1:10" x14ac:dyDescent="0.2">
      <c r="A16066" t="s">
        <v>15896</v>
      </c>
      <c r="B16066" t="s">
        <v>37909</v>
      </c>
      <c r="I16066" t="s">
        <v>5</v>
      </c>
      <c r="J16066">
        <v>11.17</v>
      </c>
    </row>
    <row r="16067" spans="1:10" x14ac:dyDescent="0.2">
      <c r="A16067" t="s">
        <v>15897</v>
      </c>
      <c r="B16067" t="s">
        <v>37910</v>
      </c>
      <c r="I16067" t="s">
        <v>5</v>
      </c>
      <c r="J16067">
        <v>14.32</v>
      </c>
    </row>
    <row r="16068" spans="1:10" x14ac:dyDescent="0.2">
      <c r="A16068" t="s">
        <v>15898</v>
      </c>
      <c r="B16068" t="s">
        <v>37910</v>
      </c>
      <c r="I16068" t="s">
        <v>5</v>
      </c>
      <c r="J16068">
        <v>14.32</v>
      </c>
    </row>
    <row r="16069" spans="1:10" x14ac:dyDescent="0.2">
      <c r="A16069" t="s">
        <v>15899</v>
      </c>
      <c r="B16069" t="s">
        <v>37911</v>
      </c>
      <c r="I16069" t="s">
        <v>5</v>
      </c>
      <c r="J16069">
        <v>19.149999999999999</v>
      </c>
    </row>
    <row r="16070" spans="1:10" x14ac:dyDescent="0.2">
      <c r="A16070" t="s">
        <v>15900</v>
      </c>
      <c r="B16070" t="s">
        <v>37911</v>
      </c>
      <c r="I16070" t="s">
        <v>5</v>
      </c>
      <c r="J16070">
        <v>19.149999999999999</v>
      </c>
    </row>
    <row r="16071" spans="1:10" x14ac:dyDescent="0.2">
      <c r="A16071" t="s">
        <v>15901</v>
      </c>
      <c r="B16071" t="s">
        <v>37912</v>
      </c>
      <c r="I16071" t="s">
        <v>5</v>
      </c>
      <c r="J16071">
        <v>19.95</v>
      </c>
    </row>
    <row r="16072" spans="1:10" x14ac:dyDescent="0.2">
      <c r="A16072" t="s">
        <v>15902</v>
      </c>
      <c r="B16072" t="s">
        <v>37912</v>
      </c>
      <c r="I16072" t="s">
        <v>5</v>
      </c>
      <c r="J16072">
        <v>19.95</v>
      </c>
    </row>
    <row r="16073" spans="1:10" x14ac:dyDescent="0.2">
      <c r="A16073" t="s">
        <v>15903</v>
      </c>
      <c r="B16073" t="s">
        <v>21647</v>
      </c>
      <c r="I16073" t="s">
        <v>5</v>
      </c>
      <c r="J16073">
        <v>1.21</v>
      </c>
    </row>
    <row r="16074" spans="1:10" x14ac:dyDescent="0.2">
      <c r="A16074" t="s">
        <v>15904</v>
      </c>
      <c r="B16074" t="s">
        <v>21647</v>
      </c>
      <c r="I16074" t="s">
        <v>5</v>
      </c>
      <c r="J16074">
        <v>1.21</v>
      </c>
    </row>
    <row r="16075" spans="1:10" x14ac:dyDescent="0.2">
      <c r="A16075" t="s">
        <v>15905</v>
      </c>
      <c r="B16075" t="s">
        <v>21648</v>
      </c>
      <c r="I16075" t="s">
        <v>5</v>
      </c>
      <c r="J16075">
        <v>1.2</v>
      </c>
    </row>
    <row r="16076" spans="1:10" x14ac:dyDescent="0.2">
      <c r="A16076" t="s">
        <v>15906</v>
      </c>
      <c r="B16076" t="s">
        <v>21648</v>
      </c>
      <c r="I16076" t="s">
        <v>5</v>
      </c>
      <c r="J16076">
        <v>1.2</v>
      </c>
    </row>
    <row r="16077" spans="1:10" x14ac:dyDescent="0.2">
      <c r="A16077" t="s">
        <v>15907</v>
      </c>
      <c r="B16077" t="s">
        <v>21649</v>
      </c>
      <c r="I16077" t="s">
        <v>5</v>
      </c>
      <c r="J16077">
        <v>2.0499999999999998</v>
      </c>
    </row>
    <row r="16078" spans="1:10" x14ac:dyDescent="0.2">
      <c r="A16078" t="s">
        <v>15908</v>
      </c>
      <c r="B16078" t="s">
        <v>21649</v>
      </c>
      <c r="I16078" t="s">
        <v>5</v>
      </c>
      <c r="J16078">
        <v>2.0499999999999998</v>
      </c>
    </row>
    <row r="16079" spans="1:10" x14ac:dyDescent="0.2">
      <c r="A16079" t="s">
        <v>15909</v>
      </c>
      <c r="B16079" t="s">
        <v>21650</v>
      </c>
      <c r="I16079" t="s">
        <v>5</v>
      </c>
      <c r="J16079">
        <v>4.01</v>
      </c>
    </row>
    <row r="16080" spans="1:10" x14ac:dyDescent="0.2">
      <c r="A16080" t="s">
        <v>15910</v>
      </c>
      <c r="B16080" t="s">
        <v>21650</v>
      </c>
      <c r="I16080" t="s">
        <v>5</v>
      </c>
      <c r="J16080">
        <v>4.01</v>
      </c>
    </row>
    <row r="16081" spans="1:10" x14ac:dyDescent="0.2">
      <c r="A16081" t="s">
        <v>15911</v>
      </c>
      <c r="B16081" t="s">
        <v>21651</v>
      </c>
      <c r="I16081" t="s">
        <v>5</v>
      </c>
      <c r="J16081">
        <v>5.9</v>
      </c>
    </row>
    <row r="16082" spans="1:10" x14ac:dyDescent="0.2">
      <c r="A16082" t="s">
        <v>15912</v>
      </c>
      <c r="B16082" t="s">
        <v>21651</v>
      </c>
      <c r="I16082" t="s">
        <v>5</v>
      </c>
      <c r="J16082">
        <v>5.9</v>
      </c>
    </row>
    <row r="16083" spans="1:10" x14ac:dyDescent="0.2">
      <c r="A16083" t="s">
        <v>15913</v>
      </c>
      <c r="B16083" t="s">
        <v>21652</v>
      </c>
      <c r="I16083" t="s">
        <v>5</v>
      </c>
      <c r="J16083">
        <v>10.36</v>
      </c>
    </row>
    <row r="16084" spans="1:10" x14ac:dyDescent="0.2">
      <c r="A16084" t="s">
        <v>15914</v>
      </c>
      <c r="B16084" t="s">
        <v>21652</v>
      </c>
      <c r="I16084" t="s">
        <v>5</v>
      </c>
      <c r="J16084">
        <v>10.36</v>
      </c>
    </row>
    <row r="16085" spans="1:10" x14ac:dyDescent="0.2">
      <c r="A16085" t="s">
        <v>15915</v>
      </c>
      <c r="B16085" t="s">
        <v>21653</v>
      </c>
      <c r="I16085" t="s">
        <v>5</v>
      </c>
      <c r="J16085">
        <v>20.75</v>
      </c>
    </row>
    <row r="16086" spans="1:10" x14ac:dyDescent="0.2">
      <c r="A16086" t="s">
        <v>15916</v>
      </c>
      <c r="B16086" t="s">
        <v>21653</v>
      </c>
      <c r="I16086" t="s">
        <v>5</v>
      </c>
      <c r="J16086">
        <v>20.75</v>
      </c>
    </row>
    <row r="16087" spans="1:10" x14ac:dyDescent="0.2">
      <c r="A16087" t="s">
        <v>15917</v>
      </c>
      <c r="B16087" t="s">
        <v>21654</v>
      </c>
      <c r="I16087" t="s">
        <v>5</v>
      </c>
      <c r="J16087">
        <v>33.25</v>
      </c>
    </row>
    <row r="16088" spans="1:10" x14ac:dyDescent="0.2">
      <c r="A16088" t="s">
        <v>15918</v>
      </c>
      <c r="B16088" t="s">
        <v>21654</v>
      </c>
      <c r="I16088" t="s">
        <v>5</v>
      </c>
      <c r="J16088">
        <v>33.25</v>
      </c>
    </row>
    <row r="16089" spans="1:10" x14ac:dyDescent="0.2">
      <c r="A16089" t="s">
        <v>15919</v>
      </c>
      <c r="B16089" t="s">
        <v>21655</v>
      </c>
      <c r="I16089" t="s">
        <v>5</v>
      </c>
      <c r="J16089">
        <v>67</v>
      </c>
    </row>
    <row r="16090" spans="1:10" x14ac:dyDescent="0.2">
      <c r="A16090" t="s">
        <v>15920</v>
      </c>
      <c r="B16090" t="s">
        <v>21655</v>
      </c>
      <c r="I16090" t="s">
        <v>5</v>
      </c>
      <c r="J16090">
        <v>67</v>
      </c>
    </row>
    <row r="16091" spans="1:10" x14ac:dyDescent="0.2">
      <c r="A16091" t="s">
        <v>15921</v>
      </c>
      <c r="B16091" t="s">
        <v>21656</v>
      </c>
      <c r="I16091" t="s">
        <v>5</v>
      </c>
      <c r="J16091">
        <v>2.17</v>
      </c>
    </row>
    <row r="16092" spans="1:10" x14ac:dyDescent="0.2">
      <c r="A16092" t="s">
        <v>15922</v>
      </c>
      <c r="B16092" t="s">
        <v>21656</v>
      </c>
      <c r="I16092" t="s">
        <v>5</v>
      </c>
      <c r="J16092">
        <v>2.17</v>
      </c>
    </row>
    <row r="16093" spans="1:10" x14ac:dyDescent="0.2">
      <c r="A16093" t="s">
        <v>15923</v>
      </c>
      <c r="B16093" t="s">
        <v>21657</v>
      </c>
      <c r="I16093" t="s">
        <v>5</v>
      </c>
      <c r="J16093">
        <v>2.62</v>
      </c>
    </row>
    <row r="16094" spans="1:10" x14ac:dyDescent="0.2">
      <c r="A16094" t="s">
        <v>15924</v>
      </c>
      <c r="B16094" t="s">
        <v>21657</v>
      </c>
      <c r="I16094" t="s">
        <v>5</v>
      </c>
      <c r="J16094">
        <v>2.62</v>
      </c>
    </row>
    <row r="16095" spans="1:10" x14ac:dyDescent="0.2">
      <c r="A16095" t="s">
        <v>15925</v>
      </c>
      <c r="B16095" t="s">
        <v>21658</v>
      </c>
      <c r="I16095" t="s">
        <v>5</v>
      </c>
      <c r="J16095">
        <v>4</v>
      </c>
    </row>
    <row r="16096" spans="1:10" x14ac:dyDescent="0.2">
      <c r="A16096" t="s">
        <v>15926</v>
      </c>
      <c r="B16096" t="s">
        <v>21658</v>
      </c>
      <c r="I16096" t="s">
        <v>5</v>
      </c>
      <c r="J16096">
        <v>4</v>
      </c>
    </row>
    <row r="16097" spans="1:10" x14ac:dyDescent="0.2">
      <c r="A16097" t="s">
        <v>15927</v>
      </c>
      <c r="B16097" t="s">
        <v>21659</v>
      </c>
      <c r="I16097" t="s">
        <v>5</v>
      </c>
      <c r="J16097">
        <v>4.4800000000000004</v>
      </c>
    </row>
    <row r="16098" spans="1:10" x14ac:dyDescent="0.2">
      <c r="A16098" t="s">
        <v>15928</v>
      </c>
      <c r="B16098" t="s">
        <v>21659</v>
      </c>
      <c r="I16098" t="s">
        <v>5</v>
      </c>
      <c r="J16098">
        <v>4.4800000000000004</v>
      </c>
    </row>
    <row r="16099" spans="1:10" x14ac:dyDescent="0.2">
      <c r="A16099" t="s">
        <v>15929</v>
      </c>
      <c r="B16099" t="s">
        <v>21660</v>
      </c>
      <c r="I16099" t="s">
        <v>5</v>
      </c>
      <c r="J16099">
        <v>8.98</v>
      </c>
    </row>
    <row r="16100" spans="1:10" x14ac:dyDescent="0.2">
      <c r="A16100" t="s">
        <v>15930</v>
      </c>
      <c r="B16100" t="s">
        <v>21660</v>
      </c>
      <c r="I16100" t="s">
        <v>5</v>
      </c>
      <c r="J16100">
        <v>8.98</v>
      </c>
    </row>
    <row r="16101" spans="1:10" x14ac:dyDescent="0.2">
      <c r="A16101" t="s">
        <v>15931</v>
      </c>
      <c r="B16101" t="s">
        <v>21661</v>
      </c>
      <c r="I16101" t="s">
        <v>5</v>
      </c>
      <c r="J16101">
        <v>13.63</v>
      </c>
    </row>
    <row r="16102" spans="1:10" x14ac:dyDescent="0.2">
      <c r="A16102" t="s">
        <v>15932</v>
      </c>
      <c r="B16102" t="s">
        <v>21661</v>
      </c>
      <c r="I16102" t="s">
        <v>5</v>
      </c>
      <c r="J16102">
        <v>13.63</v>
      </c>
    </row>
    <row r="16103" spans="1:10" x14ac:dyDescent="0.2">
      <c r="A16103" t="s">
        <v>15933</v>
      </c>
      <c r="B16103" t="s">
        <v>21662</v>
      </c>
      <c r="I16103" t="s">
        <v>5</v>
      </c>
      <c r="J16103">
        <v>32.619999999999997</v>
      </c>
    </row>
    <row r="16104" spans="1:10" x14ac:dyDescent="0.2">
      <c r="A16104" t="s">
        <v>15934</v>
      </c>
      <c r="B16104" t="s">
        <v>21662</v>
      </c>
      <c r="I16104" t="s">
        <v>5</v>
      </c>
      <c r="J16104">
        <v>32.619999999999997</v>
      </c>
    </row>
    <row r="16105" spans="1:10" x14ac:dyDescent="0.2">
      <c r="A16105" t="s">
        <v>15935</v>
      </c>
      <c r="B16105" t="s">
        <v>21663</v>
      </c>
      <c r="I16105" t="s">
        <v>5</v>
      </c>
      <c r="J16105">
        <v>36.96</v>
      </c>
    </row>
    <row r="16106" spans="1:10" x14ac:dyDescent="0.2">
      <c r="A16106" t="s">
        <v>15936</v>
      </c>
      <c r="B16106" t="s">
        <v>21663</v>
      </c>
      <c r="I16106" t="s">
        <v>5</v>
      </c>
      <c r="J16106">
        <v>36.96</v>
      </c>
    </row>
    <row r="16107" spans="1:10" x14ac:dyDescent="0.2">
      <c r="A16107" t="s">
        <v>15937</v>
      </c>
      <c r="B16107" t="s">
        <v>21664</v>
      </c>
      <c r="I16107" t="s">
        <v>5</v>
      </c>
      <c r="J16107">
        <v>96.96</v>
      </c>
    </row>
    <row r="16108" spans="1:10" x14ac:dyDescent="0.2">
      <c r="A16108" t="s">
        <v>15938</v>
      </c>
      <c r="B16108" t="s">
        <v>21664</v>
      </c>
      <c r="I16108" t="s">
        <v>5</v>
      </c>
      <c r="J16108">
        <v>96.96</v>
      </c>
    </row>
    <row r="16109" spans="1:10" x14ac:dyDescent="0.2">
      <c r="A16109" t="s">
        <v>15939</v>
      </c>
      <c r="B16109" t="s">
        <v>21665</v>
      </c>
      <c r="I16109" t="s">
        <v>5</v>
      </c>
      <c r="J16109">
        <v>2.25</v>
      </c>
    </row>
    <row r="16110" spans="1:10" x14ac:dyDescent="0.2">
      <c r="A16110" t="s">
        <v>15940</v>
      </c>
      <c r="B16110" t="s">
        <v>21665</v>
      </c>
      <c r="I16110" t="s">
        <v>5</v>
      </c>
      <c r="J16110">
        <v>2.25</v>
      </c>
    </row>
    <row r="16111" spans="1:10" x14ac:dyDescent="0.2">
      <c r="A16111" t="s">
        <v>15941</v>
      </c>
      <c r="B16111" t="s">
        <v>21666</v>
      </c>
      <c r="I16111" t="s">
        <v>5</v>
      </c>
      <c r="J16111">
        <v>2.69</v>
      </c>
    </row>
    <row r="16112" spans="1:10" x14ac:dyDescent="0.2">
      <c r="A16112" t="s">
        <v>15942</v>
      </c>
      <c r="B16112" t="s">
        <v>21666</v>
      </c>
      <c r="I16112" t="s">
        <v>5</v>
      </c>
      <c r="J16112">
        <v>2.69</v>
      </c>
    </row>
    <row r="16113" spans="1:10" x14ac:dyDescent="0.2">
      <c r="A16113" t="s">
        <v>15943</v>
      </c>
      <c r="B16113" t="s">
        <v>21667</v>
      </c>
      <c r="I16113" t="s">
        <v>5</v>
      </c>
      <c r="J16113">
        <v>5.53</v>
      </c>
    </row>
    <row r="16114" spans="1:10" x14ac:dyDescent="0.2">
      <c r="A16114" t="s">
        <v>15944</v>
      </c>
      <c r="B16114" t="s">
        <v>21667</v>
      </c>
      <c r="I16114" t="s">
        <v>5</v>
      </c>
      <c r="J16114">
        <v>5.53</v>
      </c>
    </row>
    <row r="16115" spans="1:10" x14ac:dyDescent="0.2">
      <c r="A16115" t="s">
        <v>15945</v>
      </c>
      <c r="B16115" t="s">
        <v>21668</v>
      </c>
      <c r="I16115" t="s">
        <v>5</v>
      </c>
      <c r="J16115">
        <v>11.07</v>
      </c>
    </row>
    <row r="16116" spans="1:10" x14ac:dyDescent="0.2">
      <c r="A16116" t="s">
        <v>15946</v>
      </c>
      <c r="B16116" t="s">
        <v>21668</v>
      </c>
      <c r="I16116" t="s">
        <v>5</v>
      </c>
      <c r="J16116">
        <v>11.07</v>
      </c>
    </row>
    <row r="16117" spans="1:10" x14ac:dyDescent="0.2">
      <c r="A16117" t="s">
        <v>15947</v>
      </c>
      <c r="B16117" t="s">
        <v>21669</v>
      </c>
      <c r="I16117" t="s">
        <v>5</v>
      </c>
      <c r="J16117">
        <v>11.59</v>
      </c>
    </row>
    <row r="16118" spans="1:10" x14ac:dyDescent="0.2">
      <c r="A16118" t="s">
        <v>15948</v>
      </c>
      <c r="B16118" t="s">
        <v>21669</v>
      </c>
      <c r="I16118" t="s">
        <v>5</v>
      </c>
      <c r="J16118">
        <v>11.59</v>
      </c>
    </row>
    <row r="16119" spans="1:10" x14ac:dyDescent="0.2">
      <c r="A16119" t="s">
        <v>15949</v>
      </c>
      <c r="B16119" t="s">
        <v>21670</v>
      </c>
      <c r="I16119" t="s">
        <v>5</v>
      </c>
      <c r="J16119">
        <v>30.77</v>
      </c>
    </row>
    <row r="16120" spans="1:10" x14ac:dyDescent="0.2">
      <c r="A16120" t="s">
        <v>15950</v>
      </c>
      <c r="B16120" t="s">
        <v>21670</v>
      </c>
      <c r="I16120" t="s">
        <v>5</v>
      </c>
      <c r="J16120">
        <v>30.77</v>
      </c>
    </row>
    <row r="16121" spans="1:10" x14ac:dyDescent="0.2">
      <c r="A16121" t="s">
        <v>15951</v>
      </c>
      <c r="B16121" t="s">
        <v>21671</v>
      </c>
      <c r="I16121" t="s">
        <v>5</v>
      </c>
      <c r="J16121">
        <v>37.31</v>
      </c>
    </row>
    <row r="16122" spans="1:10" x14ac:dyDescent="0.2">
      <c r="A16122" t="s">
        <v>15952</v>
      </c>
      <c r="B16122" t="s">
        <v>21671</v>
      </c>
      <c r="I16122" t="s">
        <v>5</v>
      </c>
      <c r="J16122">
        <v>37.31</v>
      </c>
    </row>
    <row r="16123" spans="1:10" x14ac:dyDescent="0.2">
      <c r="A16123" t="s">
        <v>15953</v>
      </c>
      <c r="B16123" t="s">
        <v>21672</v>
      </c>
      <c r="I16123" t="s">
        <v>5</v>
      </c>
      <c r="J16123">
        <v>58.67</v>
      </c>
    </row>
    <row r="16124" spans="1:10" x14ac:dyDescent="0.2">
      <c r="A16124" t="s">
        <v>15954</v>
      </c>
      <c r="B16124" t="s">
        <v>21672</v>
      </c>
      <c r="I16124" t="s">
        <v>5</v>
      </c>
      <c r="J16124">
        <v>58.67</v>
      </c>
    </row>
    <row r="16125" spans="1:10" x14ac:dyDescent="0.2">
      <c r="A16125" t="s">
        <v>15955</v>
      </c>
      <c r="B16125" t="s">
        <v>21673</v>
      </c>
      <c r="I16125" t="s">
        <v>5</v>
      </c>
      <c r="J16125">
        <v>127.54</v>
      </c>
    </row>
    <row r="16126" spans="1:10" x14ac:dyDescent="0.2">
      <c r="A16126" t="s">
        <v>15956</v>
      </c>
      <c r="B16126" t="s">
        <v>21673</v>
      </c>
      <c r="I16126" t="s">
        <v>5</v>
      </c>
      <c r="J16126">
        <v>127.54</v>
      </c>
    </row>
    <row r="16127" spans="1:10" x14ac:dyDescent="0.2">
      <c r="A16127" t="s">
        <v>15957</v>
      </c>
      <c r="B16127" t="s">
        <v>21674</v>
      </c>
      <c r="I16127" t="s">
        <v>5</v>
      </c>
      <c r="J16127">
        <v>1.26</v>
      </c>
    </row>
    <row r="16128" spans="1:10" x14ac:dyDescent="0.2">
      <c r="A16128" t="s">
        <v>15958</v>
      </c>
      <c r="B16128" t="s">
        <v>21674</v>
      </c>
      <c r="I16128" t="s">
        <v>5</v>
      </c>
      <c r="J16128">
        <v>1.26</v>
      </c>
    </row>
    <row r="16129" spans="1:10" x14ac:dyDescent="0.2">
      <c r="A16129" t="s">
        <v>15959</v>
      </c>
      <c r="B16129" t="s">
        <v>21675</v>
      </c>
      <c r="I16129" t="s">
        <v>5</v>
      </c>
      <c r="J16129">
        <v>1.36</v>
      </c>
    </row>
    <row r="16130" spans="1:10" x14ac:dyDescent="0.2">
      <c r="A16130" t="s">
        <v>15960</v>
      </c>
      <c r="B16130" t="s">
        <v>21675</v>
      </c>
      <c r="I16130" t="s">
        <v>5</v>
      </c>
      <c r="J16130">
        <v>1.36</v>
      </c>
    </row>
    <row r="16131" spans="1:10" x14ac:dyDescent="0.2">
      <c r="A16131" t="s">
        <v>15961</v>
      </c>
      <c r="B16131" t="s">
        <v>21676</v>
      </c>
      <c r="I16131" t="s">
        <v>5</v>
      </c>
      <c r="J16131">
        <v>3.79</v>
      </c>
    </row>
    <row r="16132" spans="1:10" x14ac:dyDescent="0.2">
      <c r="A16132" t="s">
        <v>15962</v>
      </c>
      <c r="B16132" t="s">
        <v>21676</v>
      </c>
      <c r="I16132" t="s">
        <v>5</v>
      </c>
      <c r="J16132">
        <v>3.79</v>
      </c>
    </row>
    <row r="16133" spans="1:10" x14ac:dyDescent="0.2">
      <c r="A16133" t="s">
        <v>15963</v>
      </c>
      <c r="B16133" t="s">
        <v>21677</v>
      </c>
      <c r="I16133" t="s">
        <v>5</v>
      </c>
      <c r="J16133">
        <v>5.79</v>
      </c>
    </row>
    <row r="16134" spans="1:10" x14ac:dyDescent="0.2">
      <c r="A16134" t="s">
        <v>15964</v>
      </c>
      <c r="B16134" t="s">
        <v>21677</v>
      </c>
      <c r="I16134" t="s">
        <v>5</v>
      </c>
      <c r="J16134">
        <v>5.79</v>
      </c>
    </row>
    <row r="16135" spans="1:10" x14ac:dyDescent="0.2">
      <c r="A16135" t="s">
        <v>15965</v>
      </c>
      <c r="B16135" t="s">
        <v>21678</v>
      </c>
      <c r="I16135" t="s">
        <v>5</v>
      </c>
      <c r="J16135">
        <v>6.77</v>
      </c>
    </row>
    <row r="16136" spans="1:10" x14ac:dyDescent="0.2">
      <c r="A16136" t="s">
        <v>15966</v>
      </c>
      <c r="B16136" t="s">
        <v>21678</v>
      </c>
      <c r="I16136" t="s">
        <v>5</v>
      </c>
      <c r="J16136">
        <v>6.77</v>
      </c>
    </row>
    <row r="16137" spans="1:10" x14ac:dyDescent="0.2">
      <c r="A16137" t="s">
        <v>15967</v>
      </c>
      <c r="B16137" t="s">
        <v>21679</v>
      </c>
      <c r="I16137" t="s">
        <v>5</v>
      </c>
      <c r="J16137">
        <v>24.55</v>
      </c>
    </row>
    <row r="16138" spans="1:10" x14ac:dyDescent="0.2">
      <c r="A16138" t="s">
        <v>15968</v>
      </c>
      <c r="B16138" t="s">
        <v>21679</v>
      </c>
      <c r="I16138" t="s">
        <v>5</v>
      </c>
      <c r="J16138">
        <v>24.55</v>
      </c>
    </row>
    <row r="16139" spans="1:10" x14ac:dyDescent="0.2">
      <c r="A16139" t="s">
        <v>15969</v>
      </c>
      <c r="B16139" t="s">
        <v>21680</v>
      </c>
      <c r="I16139" t="s">
        <v>5</v>
      </c>
      <c r="J16139">
        <v>54.65</v>
      </c>
    </row>
    <row r="16140" spans="1:10" x14ac:dyDescent="0.2">
      <c r="A16140" t="s">
        <v>15970</v>
      </c>
      <c r="B16140" t="s">
        <v>21680</v>
      </c>
      <c r="I16140" t="s">
        <v>5</v>
      </c>
      <c r="J16140">
        <v>54.65</v>
      </c>
    </row>
    <row r="16141" spans="1:10" x14ac:dyDescent="0.2">
      <c r="A16141" t="s">
        <v>15971</v>
      </c>
      <c r="B16141" t="s">
        <v>21681</v>
      </c>
      <c r="I16141" t="s">
        <v>5</v>
      </c>
      <c r="J16141">
        <v>62.48</v>
      </c>
    </row>
    <row r="16142" spans="1:10" x14ac:dyDescent="0.2">
      <c r="A16142" t="s">
        <v>15972</v>
      </c>
      <c r="B16142" t="s">
        <v>21681</v>
      </c>
      <c r="I16142" t="s">
        <v>5</v>
      </c>
      <c r="J16142">
        <v>62.48</v>
      </c>
    </row>
    <row r="16143" spans="1:10" x14ac:dyDescent="0.2">
      <c r="A16143" t="s">
        <v>15973</v>
      </c>
      <c r="B16143" t="s">
        <v>21682</v>
      </c>
      <c r="I16143" t="s">
        <v>5</v>
      </c>
      <c r="J16143">
        <v>200.11</v>
      </c>
    </row>
    <row r="16144" spans="1:10" x14ac:dyDescent="0.2">
      <c r="A16144" t="s">
        <v>15974</v>
      </c>
      <c r="B16144" t="s">
        <v>21682</v>
      </c>
      <c r="I16144" t="s">
        <v>5</v>
      </c>
      <c r="J16144">
        <v>200.11</v>
      </c>
    </row>
    <row r="16145" spans="1:10" x14ac:dyDescent="0.2">
      <c r="A16145" t="s">
        <v>15975</v>
      </c>
      <c r="B16145" t="s">
        <v>21683</v>
      </c>
      <c r="I16145" t="s">
        <v>5</v>
      </c>
      <c r="J16145">
        <v>0.61</v>
      </c>
    </row>
    <row r="16146" spans="1:10" x14ac:dyDescent="0.2">
      <c r="A16146" t="s">
        <v>15976</v>
      </c>
      <c r="B16146" t="s">
        <v>21683</v>
      </c>
      <c r="I16146" t="s">
        <v>5</v>
      </c>
      <c r="J16146">
        <v>0.61</v>
      </c>
    </row>
    <row r="16147" spans="1:10" x14ac:dyDescent="0.2">
      <c r="A16147" t="s">
        <v>15977</v>
      </c>
      <c r="B16147" t="s">
        <v>21684</v>
      </c>
      <c r="I16147" t="s">
        <v>5</v>
      </c>
      <c r="J16147">
        <v>0.59</v>
      </c>
    </row>
    <row r="16148" spans="1:10" x14ac:dyDescent="0.2">
      <c r="A16148" t="s">
        <v>15978</v>
      </c>
      <c r="B16148" t="s">
        <v>21684</v>
      </c>
      <c r="I16148" t="s">
        <v>5</v>
      </c>
      <c r="J16148">
        <v>0.59</v>
      </c>
    </row>
    <row r="16149" spans="1:10" x14ac:dyDescent="0.2">
      <c r="A16149" t="s">
        <v>15979</v>
      </c>
      <c r="B16149" t="s">
        <v>21685</v>
      </c>
      <c r="I16149" t="s">
        <v>5</v>
      </c>
      <c r="J16149">
        <v>2.2400000000000002</v>
      </c>
    </row>
    <row r="16150" spans="1:10" x14ac:dyDescent="0.2">
      <c r="A16150" t="s">
        <v>15980</v>
      </c>
      <c r="B16150" t="s">
        <v>21685</v>
      </c>
      <c r="I16150" t="s">
        <v>5</v>
      </c>
      <c r="J16150">
        <v>2.2400000000000002</v>
      </c>
    </row>
    <row r="16151" spans="1:10" x14ac:dyDescent="0.2">
      <c r="A16151" t="s">
        <v>15981</v>
      </c>
      <c r="B16151" t="s">
        <v>21686</v>
      </c>
      <c r="I16151" t="s">
        <v>5</v>
      </c>
      <c r="J16151">
        <v>5.32</v>
      </c>
    </row>
    <row r="16152" spans="1:10" x14ac:dyDescent="0.2">
      <c r="A16152" t="s">
        <v>15982</v>
      </c>
      <c r="B16152" t="s">
        <v>21686</v>
      </c>
      <c r="I16152" t="s">
        <v>5</v>
      </c>
      <c r="J16152">
        <v>5.32</v>
      </c>
    </row>
    <row r="16153" spans="1:10" x14ac:dyDescent="0.2">
      <c r="A16153" t="s">
        <v>15983</v>
      </c>
      <c r="B16153" t="s">
        <v>21687</v>
      </c>
      <c r="I16153" t="s">
        <v>5</v>
      </c>
      <c r="J16153">
        <v>4.33</v>
      </c>
    </row>
    <row r="16154" spans="1:10" x14ac:dyDescent="0.2">
      <c r="A16154" t="s">
        <v>15984</v>
      </c>
      <c r="B16154" t="s">
        <v>21687</v>
      </c>
      <c r="I16154" t="s">
        <v>5</v>
      </c>
      <c r="J16154">
        <v>4.33</v>
      </c>
    </row>
    <row r="16155" spans="1:10" x14ac:dyDescent="0.2">
      <c r="A16155" t="s">
        <v>15985</v>
      </c>
      <c r="B16155" t="s">
        <v>21688</v>
      </c>
      <c r="I16155" t="s">
        <v>5</v>
      </c>
      <c r="J16155">
        <v>21.12</v>
      </c>
    </row>
    <row r="16156" spans="1:10" x14ac:dyDescent="0.2">
      <c r="A16156" t="s">
        <v>15986</v>
      </c>
      <c r="B16156" t="s">
        <v>21688</v>
      </c>
      <c r="I16156" t="s">
        <v>5</v>
      </c>
      <c r="J16156">
        <v>21.12</v>
      </c>
    </row>
    <row r="16157" spans="1:10" x14ac:dyDescent="0.2">
      <c r="A16157" t="s">
        <v>15987</v>
      </c>
      <c r="B16157" t="s">
        <v>21689</v>
      </c>
      <c r="I16157" t="s">
        <v>5</v>
      </c>
      <c r="J16157">
        <v>75.010000000000005</v>
      </c>
    </row>
    <row r="16158" spans="1:10" x14ac:dyDescent="0.2">
      <c r="A16158" t="s">
        <v>15988</v>
      </c>
      <c r="B16158" t="s">
        <v>21689</v>
      </c>
      <c r="I16158" t="s">
        <v>5</v>
      </c>
      <c r="J16158">
        <v>75.010000000000005</v>
      </c>
    </row>
    <row r="16159" spans="1:10" x14ac:dyDescent="0.2">
      <c r="A16159" t="s">
        <v>15989</v>
      </c>
      <c r="B16159" t="s">
        <v>21690</v>
      </c>
      <c r="I16159" t="s">
        <v>5</v>
      </c>
      <c r="J16159">
        <v>74.150000000000006</v>
      </c>
    </row>
    <row r="16160" spans="1:10" x14ac:dyDescent="0.2">
      <c r="A16160" t="s">
        <v>15990</v>
      </c>
      <c r="B16160" t="s">
        <v>21690</v>
      </c>
      <c r="I16160" t="s">
        <v>5</v>
      </c>
      <c r="J16160">
        <v>74.150000000000006</v>
      </c>
    </row>
    <row r="16161" spans="1:10" x14ac:dyDescent="0.2">
      <c r="A16161" t="s">
        <v>15991</v>
      </c>
      <c r="B16161" t="s">
        <v>21691</v>
      </c>
      <c r="I16161" t="s">
        <v>5</v>
      </c>
      <c r="J16161">
        <v>208.52</v>
      </c>
    </row>
    <row r="16162" spans="1:10" x14ac:dyDescent="0.2">
      <c r="A16162" t="s">
        <v>15992</v>
      </c>
      <c r="B16162" t="s">
        <v>21691</v>
      </c>
      <c r="I16162" t="s">
        <v>5</v>
      </c>
      <c r="J16162">
        <v>208.52</v>
      </c>
    </row>
    <row r="16163" spans="1:10" x14ac:dyDescent="0.2">
      <c r="A16163" t="s">
        <v>15993</v>
      </c>
      <c r="B16163" t="s">
        <v>37913</v>
      </c>
      <c r="I16163" t="s">
        <v>5</v>
      </c>
      <c r="J16163">
        <v>3.11</v>
      </c>
    </row>
    <row r="16164" spans="1:10" x14ac:dyDescent="0.2">
      <c r="A16164" t="s">
        <v>15994</v>
      </c>
      <c r="B16164" t="s">
        <v>37913</v>
      </c>
      <c r="I16164" t="s">
        <v>5</v>
      </c>
      <c r="J16164">
        <v>3.11</v>
      </c>
    </row>
    <row r="16165" spans="1:10" x14ac:dyDescent="0.2">
      <c r="A16165" t="s">
        <v>15995</v>
      </c>
      <c r="B16165" t="s">
        <v>37914</v>
      </c>
      <c r="I16165" t="s">
        <v>5</v>
      </c>
      <c r="J16165">
        <v>6</v>
      </c>
    </row>
    <row r="16166" spans="1:10" x14ac:dyDescent="0.2">
      <c r="A16166" t="s">
        <v>15996</v>
      </c>
      <c r="B16166" t="s">
        <v>37914</v>
      </c>
      <c r="I16166" t="s">
        <v>5</v>
      </c>
      <c r="J16166">
        <v>6</v>
      </c>
    </row>
    <row r="16167" spans="1:10" x14ac:dyDescent="0.2">
      <c r="A16167" t="s">
        <v>15997</v>
      </c>
      <c r="B16167" t="s">
        <v>21692</v>
      </c>
      <c r="I16167" t="s">
        <v>5</v>
      </c>
      <c r="J16167">
        <v>0.71</v>
      </c>
    </row>
    <row r="16168" spans="1:10" x14ac:dyDescent="0.2">
      <c r="A16168" t="s">
        <v>15998</v>
      </c>
      <c r="B16168" t="s">
        <v>21692</v>
      </c>
      <c r="I16168" t="s">
        <v>5</v>
      </c>
      <c r="J16168">
        <v>0.71</v>
      </c>
    </row>
    <row r="16169" spans="1:10" x14ac:dyDescent="0.2">
      <c r="A16169" t="s">
        <v>15999</v>
      </c>
      <c r="B16169" t="s">
        <v>21693</v>
      </c>
      <c r="I16169" t="s">
        <v>5</v>
      </c>
      <c r="J16169">
        <v>0.62</v>
      </c>
    </row>
    <row r="16170" spans="1:10" x14ac:dyDescent="0.2">
      <c r="A16170" t="s">
        <v>16000</v>
      </c>
      <c r="B16170" t="s">
        <v>21693</v>
      </c>
      <c r="I16170" t="s">
        <v>5</v>
      </c>
      <c r="J16170">
        <v>0.62</v>
      </c>
    </row>
    <row r="16171" spans="1:10" x14ac:dyDescent="0.2">
      <c r="A16171" t="s">
        <v>16001</v>
      </c>
      <c r="B16171" t="s">
        <v>21694</v>
      </c>
      <c r="I16171" t="s">
        <v>5</v>
      </c>
      <c r="J16171">
        <v>1.78</v>
      </c>
    </row>
    <row r="16172" spans="1:10" x14ac:dyDescent="0.2">
      <c r="A16172" t="s">
        <v>16002</v>
      </c>
      <c r="B16172" t="s">
        <v>21694</v>
      </c>
      <c r="I16172" t="s">
        <v>5</v>
      </c>
      <c r="J16172">
        <v>1.78</v>
      </c>
    </row>
    <row r="16173" spans="1:10" x14ac:dyDescent="0.2">
      <c r="A16173" t="s">
        <v>16003</v>
      </c>
      <c r="B16173" t="s">
        <v>21695</v>
      </c>
      <c r="I16173" t="s">
        <v>5</v>
      </c>
      <c r="J16173">
        <v>3.87</v>
      </c>
    </row>
    <row r="16174" spans="1:10" x14ac:dyDescent="0.2">
      <c r="A16174" t="s">
        <v>16004</v>
      </c>
      <c r="B16174" t="s">
        <v>21695</v>
      </c>
      <c r="I16174" t="s">
        <v>5</v>
      </c>
      <c r="J16174">
        <v>3.87</v>
      </c>
    </row>
    <row r="16175" spans="1:10" x14ac:dyDescent="0.2">
      <c r="A16175" t="s">
        <v>16005</v>
      </c>
      <c r="B16175" t="s">
        <v>21696</v>
      </c>
      <c r="I16175" t="s">
        <v>5</v>
      </c>
      <c r="J16175">
        <v>3.41</v>
      </c>
    </row>
    <row r="16176" spans="1:10" x14ac:dyDescent="0.2">
      <c r="A16176" t="s">
        <v>16006</v>
      </c>
      <c r="B16176" t="s">
        <v>21696</v>
      </c>
      <c r="I16176" t="s">
        <v>5</v>
      </c>
      <c r="J16176">
        <v>3.41</v>
      </c>
    </row>
    <row r="16177" spans="1:10" x14ac:dyDescent="0.2">
      <c r="A16177" t="s">
        <v>16007</v>
      </c>
      <c r="B16177" t="s">
        <v>21697</v>
      </c>
      <c r="I16177" t="s">
        <v>5</v>
      </c>
      <c r="J16177">
        <v>11.24</v>
      </c>
    </row>
    <row r="16178" spans="1:10" x14ac:dyDescent="0.2">
      <c r="A16178" t="s">
        <v>16008</v>
      </c>
      <c r="B16178" t="s">
        <v>21697</v>
      </c>
      <c r="I16178" t="s">
        <v>5</v>
      </c>
      <c r="J16178">
        <v>11.24</v>
      </c>
    </row>
    <row r="16179" spans="1:10" x14ac:dyDescent="0.2">
      <c r="A16179" t="s">
        <v>16009</v>
      </c>
      <c r="B16179" t="s">
        <v>21698</v>
      </c>
      <c r="I16179" t="s">
        <v>5</v>
      </c>
      <c r="J16179">
        <v>15.84</v>
      </c>
    </row>
    <row r="16180" spans="1:10" x14ac:dyDescent="0.2">
      <c r="A16180" t="s">
        <v>16010</v>
      </c>
      <c r="B16180" t="s">
        <v>21698</v>
      </c>
      <c r="I16180" t="s">
        <v>5</v>
      </c>
      <c r="J16180">
        <v>15.84</v>
      </c>
    </row>
    <row r="16181" spans="1:10" x14ac:dyDescent="0.2">
      <c r="A16181" t="s">
        <v>16011</v>
      </c>
      <c r="B16181" t="s">
        <v>21699</v>
      </c>
      <c r="I16181" t="s">
        <v>5</v>
      </c>
      <c r="J16181">
        <v>31.09</v>
      </c>
    </row>
    <row r="16182" spans="1:10" x14ac:dyDescent="0.2">
      <c r="A16182" t="s">
        <v>16012</v>
      </c>
      <c r="B16182" t="s">
        <v>21699</v>
      </c>
      <c r="I16182" t="s">
        <v>5</v>
      </c>
      <c r="J16182">
        <v>31.09</v>
      </c>
    </row>
    <row r="16183" spans="1:10" x14ac:dyDescent="0.2">
      <c r="A16183" t="s">
        <v>16013</v>
      </c>
      <c r="B16183" t="s">
        <v>21700</v>
      </c>
      <c r="I16183" t="s">
        <v>5</v>
      </c>
      <c r="J16183">
        <v>66.010000000000005</v>
      </c>
    </row>
    <row r="16184" spans="1:10" x14ac:dyDescent="0.2">
      <c r="A16184" t="s">
        <v>16014</v>
      </c>
      <c r="B16184" t="s">
        <v>21700</v>
      </c>
      <c r="I16184" t="s">
        <v>5</v>
      </c>
      <c r="J16184">
        <v>66.010000000000005</v>
      </c>
    </row>
    <row r="16185" spans="1:10" x14ac:dyDescent="0.2">
      <c r="A16185" t="s">
        <v>16015</v>
      </c>
      <c r="B16185" t="s">
        <v>37915</v>
      </c>
      <c r="I16185" t="s">
        <v>5</v>
      </c>
      <c r="J16185">
        <v>1.4</v>
      </c>
    </row>
    <row r="16186" spans="1:10" x14ac:dyDescent="0.2">
      <c r="A16186" t="s">
        <v>16016</v>
      </c>
      <c r="B16186" t="s">
        <v>37915</v>
      </c>
      <c r="I16186" t="s">
        <v>5</v>
      </c>
      <c r="J16186">
        <v>1.4</v>
      </c>
    </row>
    <row r="16187" spans="1:10" x14ac:dyDescent="0.2">
      <c r="A16187" t="s">
        <v>16017</v>
      </c>
      <c r="B16187" t="s">
        <v>37916</v>
      </c>
      <c r="I16187" t="s">
        <v>5</v>
      </c>
      <c r="J16187">
        <v>3.29</v>
      </c>
    </row>
    <row r="16188" spans="1:10" x14ac:dyDescent="0.2">
      <c r="A16188" t="s">
        <v>16018</v>
      </c>
      <c r="B16188" t="s">
        <v>37916</v>
      </c>
      <c r="I16188" t="s">
        <v>5</v>
      </c>
      <c r="J16188">
        <v>3.29</v>
      </c>
    </row>
    <row r="16189" spans="1:10" x14ac:dyDescent="0.2">
      <c r="A16189" t="s">
        <v>16019</v>
      </c>
      <c r="B16189" t="s">
        <v>37917</v>
      </c>
      <c r="I16189" t="s">
        <v>5</v>
      </c>
      <c r="J16189">
        <v>4.95</v>
      </c>
    </row>
    <row r="16190" spans="1:10" x14ac:dyDescent="0.2">
      <c r="A16190" t="s">
        <v>16020</v>
      </c>
      <c r="B16190" t="s">
        <v>37917</v>
      </c>
      <c r="I16190" t="s">
        <v>5</v>
      </c>
      <c r="J16190">
        <v>4.95</v>
      </c>
    </row>
    <row r="16191" spans="1:10" x14ac:dyDescent="0.2">
      <c r="A16191" t="s">
        <v>16021</v>
      </c>
      <c r="B16191" t="s">
        <v>37918</v>
      </c>
      <c r="I16191" t="s">
        <v>5</v>
      </c>
      <c r="J16191">
        <v>11.09</v>
      </c>
    </row>
    <row r="16192" spans="1:10" x14ac:dyDescent="0.2">
      <c r="A16192" t="s">
        <v>16022</v>
      </c>
      <c r="B16192" t="s">
        <v>37918</v>
      </c>
      <c r="I16192" t="s">
        <v>5</v>
      </c>
      <c r="J16192">
        <v>11.09</v>
      </c>
    </row>
    <row r="16193" spans="1:10" x14ac:dyDescent="0.2">
      <c r="A16193" t="s">
        <v>16023</v>
      </c>
      <c r="B16193" t="s">
        <v>37919</v>
      </c>
      <c r="I16193" t="s">
        <v>5</v>
      </c>
      <c r="J16193">
        <v>9.56</v>
      </c>
    </row>
    <row r="16194" spans="1:10" x14ac:dyDescent="0.2">
      <c r="A16194" t="s">
        <v>16024</v>
      </c>
      <c r="B16194" t="s">
        <v>37919</v>
      </c>
      <c r="I16194" t="s">
        <v>5</v>
      </c>
      <c r="J16194">
        <v>9.56</v>
      </c>
    </row>
    <row r="16195" spans="1:10" x14ac:dyDescent="0.2">
      <c r="A16195" t="s">
        <v>16025</v>
      </c>
      <c r="B16195" t="s">
        <v>37920</v>
      </c>
      <c r="I16195" t="s">
        <v>5</v>
      </c>
      <c r="J16195">
        <v>9.4700000000000006</v>
      </c>
    </row>
    <row r="16196" spans="1:10" x14ac:dyDescent="0.2">
      <c r="A16196" t="s">
        <v>16026</v>
      </c>
      <c r="B16196" t="s">
        <v>37920</v>
      </c>
      <c r="I16196" t="s">
        <v>5</v>
      </c>
      <c r="J16196">
        <v>9.4700000000000006</v>
      </c>
    </row>
    <row r="16197" spans="1:10" x14ac:dyDescent="0.2">
      <c r="A16197" t="s">
        <v>16027</v>
      </c>
      <c r="B16197" t="s">
        <v>37921</v>
      </c>
      <c r="I16197" t="s">
        <v>5</v>
      </c>
      <c r="J16197">
        <v>23.52</v>
      </c>
    </row>
    <row r="16198" spans="1:10" x14ac:dyDescent="0.2">
      <c r="A16198" t="s">
        <v>16028</v>
      </c>
      <c r="B16198" t="s">
        <v>37921</v>
      </c>
      <c r="I16198" t="s">
        <v>5</v>
      </c>
      <c r="J16198">
        <v>23.52</v>
      </c>
    </row>
    <row r="16199" spans="1:10" x14ac:dyDescent="0.2">
      <c r="A16199" t="s">
        <v>16029</v>
      </c>
      <c r="B16199" t="s">
        <v>21701</v>
      </c>
      <c r="I16199" t="s">
        <v>5</v>
      </c>
      <c r="J16199">
        <v>0.94</v>
      </c>
    </row>
    <row r="16200" spans="1:10" x14ac:dyDescent="0.2">
      <c r="A16200" t="s">
        <v>16030</v>
      </c>
      <c r="B16200" t="s">
        <v>21701</v>
      </c>
      <c r="I16200" t="s">
        <v>5</v>
      </c>
      <c r="J16200">
        <v>0.94</v>
      </c>
    </row>
    <row r="16201" spans="1:10" x14ac:dyDescent="0.2">
      <c r="A16201" t="s">
        <v>16031</v>
      </c>
      <c r="B16201" t="s">
        <v>21702</v>
      </c>
      <c r="I16201" t="s">
        <v>5</v>
      </c>
      <c r="J16201">
        <v>1.04</v>
      </c>
    </row>
    <row r="16202" spans="1:10" x14ac:dyDescent="0.2">
      <c r="A16202" t="s">
        <v>16032</v>
      </c>
      <c r="B16202" t="s">
        <v>21702</v>
      </c>
      <c r="I16202" t="s">
        <v>5</v>
      </c>
      <c r="J16202">
        <v>1.04</v>
      </c>
    </row>
    <row r="16203" spans="1:10" x14ac:dyDescent="0.2">
      <c r="A16203" t="s">
        <v>16033</v>
      </c>
      <c r="B16203" t="s">
        <v>21703</v>
      </c>
      <c r="I16203" t="s">
        <v>5</v>
      </c>
      <c r="J16203">
        <v>3.15</v>
      </c>
    </row>
    <row r="16204" spans="1:10" x14ac:dyDescent="0.2">
      <c r="A16204" t="s">
        <v>16034</v>
      </c>
      <c r="B16204" t="s">
        <v>21703</v>
      </c>
      <c r="I16204" t="s">
        <v>5</v>
      </c>
      <c r="J16204">
        <v>3.15</v>
      </c>
    </row>
    <row r="16205" spans="1:10" x14ac:dyDescent="0.2">
      <c r="A16205" t="s">
        <v>16035</v>
      </c>
      <c r="B16205" t="s">
        <v>21704</v>
      </c>
      <c r="I16205" t="s">
        <v>5</v>
      </c>
      <c r="J16205">
        <v>8.9</v>
      </c>
    </row>
    <row r="16206" spans="1:10" x14ac:dyDescent="0.2">
      <c r="A16206" t="s">
        <v>16036</v>
      </c>
      <c r="B16206" t="s">
        <v>21704</v>
      </c>
      <c r="I16206" t="s">
        <v>5</v>
      </c>
      <c r="J16206">
        <v>8.9</v>
      </c>
    </row>
    <row r="16207" spans="1:10" x14ac:dyDescent="0.2">
      <c r="A16207" t="s">
        <v>16037</v>
      </c>
      <c r="B16207" t="s">
        <v>21705</v>
      </c>
      <c r="I16207" t="s">
        <v>5</v>
      </c>
      <c r="J16207">
        <v>8.35</v>
      </c>
    </row>
    <row r="16208" spans="1:10" x14ac:dyDescent="0.2">
      <c r="A16208" t="s">
        <v>16038</v>
      </c>
      <c r="B16208" t="s">
        <v>21705</v>
      </c>
      <c r="I16208" t="s">
        <v>5</v>
      </c>
      <c r="J16208">
        <v>8.35</v>
      </c>
    </row>
    <row r="16209" spans="1:10" x14ac:dyDescent="0.2">
      <c r="A16209" t="s">
        <v>16039</v>
      </c>
      <c r="B16209" t="s">
        <v>21706</v>
      </c>
      <c r="I16209" t="s">
        <v>5</v>
      </c>
      <c r="J16209">
        <v>25.67</v>
      </c>
    </row>
    <row r="16210" spans="1:10" x14ac:dyDescent="0.2">
      <c r="A16210" t="s">
        <v>16040</v>
      </c>
      <c r="B16210" t="s">
        <v>21706</v>
      </c>
      <c r="I16210" t="s">
        <v>5</v>
      </c>
      <c r="J16210">
        <v>25.67</v>
      </c>
    </row>
    <row r="16211" spans="1:10" x14ac:dyDescent="0.2">
      <c r="A16211" t="s">
        <v>16041</v>
      </c>
      <c r="B16211" t="s">
        <v>21707</v>
      </c>
      <c r="I16211" t="s">
        <v>5</v>
      </c>
      <c r="J16211">
        <v>48.58</v>
      </c>
    </row>
    <row r="16212" spans="1:10" x14ac:dyDescent="0.2">
      <c r="A16212" t="s">
        <v>16042</v>
      </c>
      <c r="B16212" t="s">
        <v>21707</v>
      </c>
      <c r="I16212" t="s">
        <v>5</v>
      </c>
      <c r="J16212">
        <v>48.58</v>
      </c>
    </row>
    <row r="16213" spans="1:10" x14ac:dyDescent="0.2">
      <c r="A16213" t="s">
        <v>16043</v>
      </c>
      <c r="B16213" t="s">
        <v>21708</v>
      </c>
      <c r="I16213" t="s">
        <v>5</v>
      </c>
      <c r="J16213">
        <v>78</v>
      </c>
    </row>
    <row r="16214" spans="1:10" x14ac:dyDescent="0.2">
      <c r="A16214" t="s">
        <v>16044</v>
      </c>
      <c r="B16214" t="s">
        <v>21708</v>
      </c>
      <c r="I16214" t="s">
        <v>5</v>
      </c>
      <c r="J16214">
        <v>78</v>
      </c>
    </row>
    <row r="16215" spans="1:10" x14ac:dyDescent="0.2">
      <c r="A16215" t="s">
        <v>16045</v>
      </c>
      <c r="B16215" t="s">
        <v>21709</v>
      </c>
      <c r="I16215" t="s">
        <v>5</v>
      </c>
      <c r="J16215">
        <v>162.02000000000001</v>
      </c>
    </row>
    <row r="16216" spans="1:10" x14ac:dyDescent="0.2">
      <c r="A16216" t="s">
        <v>16046</v>
      </c>
      <c r="B16216" t="s">
        <v>21709</v>
      </c>
      <c r="I16216" t="s">
        <v>5</v>
      </c>
      <c r="J16216">
        <v>162.02000000000001</v>
      </c>
    </row>
    <row r="16217" spans="1:10" x14ac:dyDescent="0.2">
      <c r="A16217" t="s">
        <v>16047</v>
      </c>
      <c r="B16217" t="s">
        <v>37922</v>
      </c>
      <c r="I16217" t="s">
        <v>5</v>
      </c>
      <c r="J16217">
        <v>3.6</v>
      </c>
    </row>
    <row r="16218" spans="1:10" x14ac:dyDescent="0.2">
      <c r="A16218" t="s">
        <v>16048</v>
      </c>
      <c r="B16218" t="s">
        <v>37922</v>
      </c>
      <c r="I16218" t="s">
        <v>5</v>
      </c>
      <c r="J16218">
        <v>3.6</v>
      </c>
    </row>
    <row r="16219" spans="1:10" x14ac:dyDescent="0.2">
      <c r="A16219" t="s">
        <v>16049</v>
      </c>
      <c r="B16219" t="s">
        <v>37923</v>
      </c>
      <c r="I16219" t="s">
        <v>5</v>
      </c>
      <c r="J16219">
        <v>6.33</v>
      </c>
    </row>
    <row r="16220" spans="1:10" x14ac:dyDescent="0.2">
      <c r="A16220" t="s">
        <v>16050</v>
      </c>
      <c r="B16220" t="s">
        <v>37923</v>
      </c>
      <c r="I16220" t="s">
        <v>5</v>
      </c>
      <c r="J16220">
        <v>6.33</v>
      </c>
    </row>
    <row r="16221" spans="1:10" x14ac:dyDescent="0.2">
      <c r="A16221" t="s">
        <v>16051</v>
      </c>
      <c r="B16221" t="s">
        <v>37924</v>
      </c>
      <c r="I16221" t="s">
        <v>5</v>
      </c>
      <c r="J16221">
        <v>9.18</v>
      </c>
    </row>
    <row r="16222" spans="1:10" x14ac:dyDescent="0.2">
      <c r="A16222" t="s">
        <v>16052</v>
      </c>
      <c r="B16222" t="s">
        <v>37924</v>
      </c>
      <c r="I16222" t="s">
        <v>5</v>
      </c>
      <c r="J16222">
        <v>9.18</v>
      </c>
    </row>
    <row r="16223" spans="1:10" x14ac:dyDescent="0.2">
      <c r="A16223" t="s">
        <v>16053</v>
      </c>
      <c r="B16223" t="s">
        <v>37925</v>
      </c>
      <c r="I16223" t="s">
        <v>5</v>
      </c>
      <c r="J16223">
        <v>11.43</v>
      </c>
    </row>
    <row r="16224" spans="1:10" x14ac:dyDescent="0.2">
      <c r="A16224" t="s">
        <v>16054</v>
      </c>
      <c r="B16224" t="s">
        <v>37925</v>
      </c>
      <c r="I16224" t="s">
        <v>5</v>
      </c>
      <c r="J16224">
        <v>11.43</v>
      </c>
    </row>
    <row r="16225" spans="1:10" x14ac:dyDescent="0.2">
      <c r="A16225" t="s">
        <v>16055</v>
      </c>
      <c r="B16225" t="s">
        <v>37926</v>
      </c>
      <c r="I16225" t="s">
        <v>5</v>
      </c>
      <c r="J16225">
        <v>9.19</v>
      </c>
    </row>
    <row r="16226" spans="1:10" x14ac:dyDescent="0.2">
      <c r="A16226" t="s">
        <v>16056</v>
      </c>
      <c r="B16226" t="s">
        <v>37926</v>
      </c>
      <c r="I16226" t="s">
        <v>5</v>
      </c>
      <c r="J16226">
        <v>9.19</v>
      </c>
    </row>
    <row r="16227" spans="1:10" x14ac:dyDescent="0.2">
      <c r="A16227" t="s">
        <v>16057</v>
      </c>
      <c r="B16227" t="s">
        <v>37927</v>
      </c>
      <c r="I16227" t="s">
        <v>5</v>
      </c>
      <c r="J16227">
        <v>11.2</v>
      </c>
    </row>
    <row r="16228" spans="1:10" x14ac:dyDescent="0.2">
      <c r="A16228" t="s">
        <v>16058</v>
      </c>
      <c r="B16228" t="s">
        <v>37927</v>
      </c>
      <c r="I16228" t="s">
        <v>5</v>
      </c>
      <c r="J16228">
        <v>11.2</v>
      </c>
    </row>
    <row r="16229" spans="1:10" x14ac:dyDescent="0.2">
      <c r="A16229" t="s">
        <v>16059</v>
      </c>
      <c r="B16229" t="s">
        <v>37928</v>
      </c>
      <c r="I16229" t="s">
        <v>5</v>
      </c>
      <c r="J16229">
        <v>16.29</v>
      </c>
    </row>
    <row r="16230" spans="1:10" x14ac:dyDescent="0.2">
      <c r="A16230" t="s">
        <v>16060</v>
      </c>
      <c r="B16230" t="s">
        <v>37928</v>
      </c>
      <c r="I16230" t="s">
        <v>5</v>
      </c>
      <c r="J16230">
        <v>16.29</v>
      </c>
    </row>
    <row r="16231" spans="1:10" x14ac:dyDescent="0.2">
      <c r="A16231" t="s">
        <v>16061</v>
      </c>
      <c r="B16231" t="s">
        <v>37929</v>
      </c>
      <c r="I16231" t="s">
        <v>5</v>
      </c>
      <c r="J16231">
        <v>47.44</v>
      </c>
    </row>
    <row r="16232" spans="1:10" x14ac:dyDescent="0.2">
      <c r="A16232" t="s">
        <v>16062</v>
      </c>
      <c r="B16232" t="s">
        <v>37929</v>
      </c>
      <c r="I16232" t="s">
        <v>5</v>
      </c>
      <c r="J16232">
        <v>47.44</v>
      </c>
    </row>
    <row r="16233" spans="1:10" x14ac:dyDescent="0.2">
      <c r="A16233" t="s">
        <v>16063</v>
      </c>
      <c r="B16233" t="s">
        <v>37930</v>
      </c>
      <c r="I16233" t="s">
        <v>5</v>
      </c>
      <c r="J16233">
        <v>88.81</v>
      </c>
    </row>
    <row r="16234" spans="1:10" x14ac:dyDescent="0.2">
      <c r="A16234" t="s">
        <v>16064</v>
      </c>
      <c r="B16234" t="s">
        <v>37930</v>
      </c>
      <c r="I16234" t="s">
        <v>5</v>
      </c>
      <c r="J16234">
        <v>88.81</v>
      </c>
    </row>
    <row r="16235" spans="1:10" x14ac:dyDescent="0.2">
      <c r="A16235" t="s">
        <v>16065</v>
      </c>
      <c r="B16235" t="s">
        <v>37931</v>
      </c>
      <c r="I16235" t="s">
        <v>5</v>
      </c>
      <c r="J16235">
        <v>135.51</v>
      </c>
    </row>
    <row r="16236" spans="1:10" x14ac:dyDescent="0.2">
      <c r="A16236" t="s">
        <v>16066</v>
      </c>
      <c r="B16236" t="s">
        <v>37931</v>
      </c>
      <c r="I16236" t="s">
        <v>5</v>
      </c>
      <c r="J16236">
        <v>135.51</v>
      </c>
    </row>
    <row r="16237" spans="1:10" x14ac:dyDescent="0.2">
      <c r="A16237" t="s">
        <v>16067</v>
      </c>
      <c r="B16237" t="s">
        <v>21710</v>
      </c>
      <c r="I16237" t="s">
        <v>5</v>
      </c>
      <c r="J16237">
        <v>13.03</v>
      </c>
    </row>
    <row r="16238" spans="1:10" x14ac:dyDescent="0.2">
      <c r="A16238" t="s">
        <v>16068</v>
      </c>
      <c r="B16238" t="s">
        <v>21710</v>
      </c>
      <c r="I16238" t="s">
        <v>5</v>
      </c>
      <c r="J16238">
        <v>13.03</v>
      </c>
    </row>
    <row r="16239" spans="1:10" x14ac:dyDescent="0.2">
      <c r="A16239" t="s">
        <v>16069</v>
      </c>
      <c r="B16239" t="s">
        <v>21711</v>
      </c>
      <c r="I16239" t="s">
        <v>5</v>
      </c>
      <c r="J16239">
        <v>31.85</v>
      </c>
    </row>
    <row r="16240" spans="1:10" x14ac:dyDescent="0.2">
      <c r="A16240" t="s">
        <v>16070</v>
      </c>
      <c r="B16240" t="s">
        <v>21711</v>
      </c>
      <c r="I16240" t="s">
        <v>5</v>
      </c>
      <c r="J16240">
        <v>31.85</v>
      </c>
    </row>
    <row r="16241" spans="1:10" x14ac:dyDescent="0.2">
      <c r="A16241" t="s">
        <v>16071</v>
      </c>
      <c r="B16241" t="s">
        <v>21712</v>
      </c>
      <c r="I16241" t="s">
        <v>5</v>
      </c>
      <c r="J16241">
        <v>5.95</v>
      </c>
    </row>
    <row r="16242" spans="1:10" x14ac:dyDescent="0.2">
      <c r="A16242" t="s">
        <v>16072</v>
      </c>
      <c r="B16242" t="s">
        <v>21712</v>
      </c>
      <c r="I16242" t="s">
        <v>5</v>
      </c>
      <c r="J16242">
        <v>5.95</v>
      </c>
    </row>
    <row r="16243" spans="1:10" x14ac:dyDescent="0.2">
      <c r="A16243" t="s">
        <v>16073</v>
      </c>
      <c r="B16243" t="s">
        <v>21713</v>
      </c>
      <c r="I16243" t="s">
        <v>5</v>
      </c>
      <c r="J16243">
        <v>8.49</v>
      </c>
    </row>
    <row r="16244" spans="1:10" x14ac:dyDescent="0.2">
      <c r="A16244" t="s">
        <v>16074</v>
      </c>
      <c r="B16244" t="s">
        <v>21713</v>
      </c>
      <c r="I16244" t="s">
        <v>5</v>
      </c>
      <c r="J16244">
        <v>8.49</v>
      </c>
    </row>
    <row r="16245" spans="1:10" x14ac:dyDescent="0.2">
      <c r="A16245" t="s">
        <v>16075</v>
      </c>
      <c r="B16245" t="s">
        <v>21714</v>
      </c>
      <c r="I16245" t="s">
        <v>5</v>
      </c>
      <c r="J16245">
        <v>13.19</v>
      </c>
    </row>
    <row r="16246" spans="1:10" x14ac:dyDescent="0.2">
      <c r="A16246" t="s">
        <v>16076</v>
      </c>
      <c r="B16246" t="s">
        <v>21714</v>
      </c>
      <c r="I16246" t="s">
        <v>5</v>
      </c>
      <c r="J16246">
        <v>13.19</v>
      </c>
    </row>
    <row r="16247" spans="1:10" x14ac:dyDescent="0.2">
      <c r="A16247" t="s">
        <v>16077</v>
      </c>
      <c r="B16247" t="s">
        <v>21715</v>
      </c>
      <c r="I16247" t="s">
        <v>5</v>
      </c>
      <c r="J16247">
        <v>23.36</v>
      </c>
    </row>
    <row r="16248" spans="1:10" x14ac:dyDescent="0.2">
      <c r="A16248" t="s">
        <v>16078</v>
      </c>
      <c r="B16248" t="s">
        <v>21715</v>
      </c>
      <c r="I16248" t="s">
        <v>5</v>
      </c>
      <c r="J16248">
        <v>23.36</v>
      </c>
    </row>
    <row r="16249" spans="1:10" x14ac:dyDescent="0.2">
      <c r="A16249" t="s">
        <v>16079</v>
      </c>
      <c r="B16249" t="s">
        <v>21716</v>
      </c>
      <c r="I16249" t="s">
        <v>5</v>
      </c>
      <c r="J16249">
        <v>24.88</v>
      </c>
    </row>
    <row r="16250" spans="1:10" x14ac:dyDescent="0.2">
      <c r="A16250" t="s">
        <v>16080</v>
      </c>
      <c r="B16250" t="s">
        <v>21716</v>
      </c>
      <c r="I16250" t="s">
        <v>5</v>
      </c>
      <c r="J16250">
        <v>24.88</v>
      </c>
    </row>
    <row r="16251" spans="1:10" x14ac:dyDescent="0.2">
      <c r="A16251" t="s">
        <v>16081</v>
      </c>
      <c r="B16251" t="s">
        <v>21717</v>
      </c>
      <c r="I16251" t="s">
        <v>5</v>
      </c>
      <c r="J16251">
        <v>64.72</v>
      </c>
    </row>
    <row r="16252" spans="1:10" x14ac:dyDescent="0.2">
      <c r="A16252" t="s">
        <v>16082</v>
      </c>
      <c r="B16252" t="s">
        <v>21717</v>
      </c>
      <c r="I16252" t="s">
        <v>5</v>
      </c>
      <c r="J16252">
        <v>64.72</v>
      </c>
    </row>
    <row r="16253" spans="1:10" x14ac:dyDescent="0.2">
      <c r="A16253" t="s">
        <v>16083</v>
      </c>
      <c r="B16253" t="s">
        <v>21718</v>
      </c>
      <c r="I16253" t="s">
        <v>5</v>
      </c>
      <c r="J16253">
        <v>155.30000000000001</v>
      </c>
    </row>
    <row r="16254" spans="1:10" x14ac:dyDescent="0.2">
      <c r="A16254" t="s">
        <v>16084</v>
      </c>
      <c r="B16254" t="s">
        <v>21718</v>
      </c>
      <c r="I16254" t="s">
        <v>5</v>
      </c>
      <c r="J16254">
        <v>155.30000000000001</v>
      </c>
    </row>
    <row r="16255" spans="1:10" x14ac:dyDescent="0.2">
      <c r="A16255" t="s">
        <v>16085</v>
      </c>
      <c r="B16255" t="s">
        <v>21719</v>
      </c>
      <c r="I16255" t="s">
        <v>5</v>
      </c>
      <c r="J16255">
        <v>169.9</v>
      </c>
    </row>
    <row r="16256" spans="1:10" x14ac:dyDescent="0.2">
      <c r="A16256" t="s">
        <v>16086</v>
      </c>
      <c r="B16256" t="s">
        <v>21719</v>
      </c>
      <c r="I16256" t="s">
        <v>5</v>
      </c>
      <c r="J16256">
        <v>169.9</v>
      </c>
    </row>
    <row r="16257" spans="1:10" x14ac:dyDescent="0.2">
      <c r="A16257" t="s">
        <v>16087</v>
      </c>
      <c r="B16257" t="s">
        <v>21720</v>
      </c>
      <c r="I16257" t="s">
        <v>5</v>
      </c>
      <c r="J16257">
        <v>385.97</v>
      </c>
    </row>
    <row r="16258" spans="1:10" x14ac:dyDescent="0.2">
      <c r="A16258" t="s">
        <v>16088</v>
      </c>
      <c r="B16258" t="s">
        <v>21720</v>
      </c>
      <c r="I16258" t="s">
        <v>5</v>
      </c>
      <c r="J16258">
        <v>385.97</v>
      </c>
    </row>
    <row r="16259" spans="1:10" x14ac:dyDescent="0.2">
      <c r="A16259" t="s">
        <v>16089</v>
      </c>
      <c r="B16259" t="s">
        <v>37932</v>
      </c>
      <c r="I16259" t="s">
        <v>5</v>
      </c>
      <c r="J16259">
        <v>1.41</v>
      </c>
    </row>
    <row r="16260" spans="1:10" x14ac:dyDescent="0.2">
      <c r="A16260" t="s">
        <v>16090</v>
      </c>
      <c r="B16260" t="s">
        <v>37932</v>
      </c>
      <c r="I16260" t="s">
        <v>5</v>
      </c>
      <c r="J16260">
        <v>1.41</v>
      </c>
    </row>
    <row r="16261" spans="1:10" x14ac:dyDescent="0.2">
      <c r="A16261" t="s">
        <v>16091</v>
      </c>
      <c r="B16261" t="s">
        <v>37933</v>
      </c>
      <c r="I16261" t="s">
        <v>5</v>
      </c>
      <c r="J16261">
        <v>2.7</v>
      </c>
    </row>
    <row r="16262" spans="1:10" x14ac:dyDescent="0.2">
      <c r="A16262" t="s">
        <v>16092</v>
      </c>
      <c r="B16262" t="s">
        <v>37933</v>
      </c>
      <c r="I16262" t="s">
        <v>5</v>
      </c>
      <c r="J16262">
        <v>2.7</v>
      </c>
    </row>
    <row r="16263" spans="1:10" x14ac:dyDescent="0.2">
      <c r="A16263" t="s">
        <v>16093</v>
      </c>
      <c r="B16263" t="s">
        <v>37934</v>
      </c>
      <c r="I16263" t="s">
        <v>5</v>
      </c>
      <c r="J16263">
        <v>2.15</v>
      </c>
    </row>
    <row r="16264" spans="1:10" x14ac:dyDescent="0.2">
      <c r="A16264" t="s">
        <v>16094</v>
      </c>
      <c r="B16264" t="s">
        <v>37934</v>
      </c>
      <c r="I16264" t="s">
        <v>5</v>
      </c>
      <c r="J16264">
        <v>2.15</v>
      </c>
    </row>
    <row r="16265" spans="1:10" x14ac:dyDescent="0.2">
      <c r="A16265" t="s">
        <v>16095</v>
      </c>
      <c r="B16265" t="s">
        <v>37935</v>
      </c>
      <c r="I16265" t="s">
        <v>5</v>
      </c>
      <c r="J16265">
        <v>12.1</v>
      </c>
    </row>
    <row r="16266" spans="1:10" x14ac:dyDescent="0.2">
      <c r="A16266" t="s">
        <v>16096</v>
      </c>
      <c r="B16266" t="s">
        <v>37935</v>
      </c>
      <c r="I16266" t="s">
        <v>5</v>
      </c>
      <c r="J16266">
        <v>12.1</v>
      </c>
    </row>
    <row r="16267" spans="1:10" x14ac:dyDescent="0.2">
      <c r="A16267" t="s">
        <v>16097</v>
      </c>
      <c r="B16267" t="s">
        <v>37936</v>
      </c>
      <c r="I16267" t="s">
        <v>5</v>
      </c>
      <c r="J16267">
        <v>1.1399999999999999</v>
      </c>
    </row>
    <row r="16268" spans="1:10" x14ac:dyDescent="0.2">
      <c r="A16268" t="s">
        <v>16098</v>
      </c>
      <c r="B16268" t="s">
        <v>37936</v>
      </c>
      <c r="I16268" t="s">
        <v>5</v>
      </c>
      <c r="J16268">
        <v>1.1399999999999999</v>
      </c>
    </row>
    <row r="16269" spans="1:10" x14ac:dyDescent="0.2">
      <c r="A16269" t="s">
        <v>16099</v>
      </c>
      <c r="B16269" t="s">
        <v>37937</v>
      </c>
      <c r="I16269" t="s">
        <v>5</v>
      </c>
      <c r="J16269">
        <v>1.56</v>
      </c>
    </row>
    <row r="16270" spans="1:10" x14ac:dyDescent="0.2">
      <c r="A16270" t="s">
        <v>16100</v>
      </c>
      <c r="B16270" t="s">
        <v>37937</v>
      </c>
      <c r="I16270" t="s">
        <v>5</v>
      </c>
      <c r="J16270">
        <v>1.56</v>
      </c>
    </row>
    <row r="16271" spans="1:10" x14ac:dyDescent="0.2">
      <c r="A16271" t="s">
        <v>16101</v>
      </c>
      <c r="B16271" t="s">
        <v>37938</v>
      </c>
      <c r="I16271" t="s">
        <v>5</v>
      </c>
      <c r="J16271">
        <v>1.62</v>
      </c>
    </row>
    <row r="16272" spans="1:10" x14ac:dyDescent="0.2">
      <c r="A16272" t="s">
        <v>16102</v>
      </c>
      <c r="B16272" t="s">
        <v>37938</v>
      </c>
      <c r="I16272" t="s">
        <v>5</v>
      </c>
      <c r="J16272">
        <v>1.62</v>
      </c>
    </row>
    <row r="16273" spans="1:10" x14ac:dyDescent="0.2">
      <c r="A16273" t="s">
        <v>16103</v>
      </c>
      <c r="B16273" t="s">
        <v>37939</v>
      </c>
      <c r="I16273" t="s">
        <v>5</v>
      </c>
      <c r="J16273">
        <v>4.1500000000000004</v>
      </c>
    </row>
    <row r="16274" spans="1:10" x14ac:dyDescent="0.2">
      <c r="A16274" t="s">
        <v>16104</v>
      </c>
      <c r="B16274" t="s">
        <v>37939</v>
      </c>
      <c r="I16274" t="s">
        <v>5</v>
      </c>
      <c r="J16274">
        <v>4.1500000000000004</v>
      </c>
    </row>
    <row r="16275" spans="1:10" x14ac:dyDescent="0.2">
      <c r="A16275" t="s">
        <v>16105</v>
      </c>
      <c r="B16275" t="s">
        <v>37940</v>
      </c>
      <c r="I16275" t="s">
        <v>5</v>
      </c>
      <c r="J16275">
        <v>9.1</v>
      </c>
    </row>
    <row r="16276" spans="1:10" x14ac:dyDescent="0.2">
      <c r="A16276" t="s">
        <v>16106</v>
      </c>
      <c r="B16276" t="s">
        <v>37940</v>
      </c>
      <c r="I16276" t="s">
        <v>5</v>
      </c>
      <c r="J16276">
        <v>9.1</v>
      </c>
    </row>
    <row r="16277" spans="1:10" x14ac:dyDescent="0.2">
      <c r="A16277" t="s">
        <v>16107</v>
      </c>
      <c r="B16277" t="s">
        <v>37941</v>
      </c>
      <c r="I16277" t="s">
        <v>5</v>
      </c>
      <c r="J16277">
        <v>16.79</v>
      </c>
    </row>
    <row r="16278" spans="1:10" x14ac:dyDescent="0.2">
      <c r="A16278" t="s">
        <v>16108</v>
      </c>
      <c r="B16278" t="s">
        <v>37941</v>
      </c>
      <c r="I16278" t="s">
        <v>5</v>
      </c>
      <c r="J16278">
        <v>16.79</v>
      </c>
    </row>
    <row r="16279" spans="1:10" x14ac:dyDescent="0.2">
      <c r="A16279" t="s">
        <v>16109</v>
      </c>
      <c r="B16279" t="s">
        <v>37942</v>
      </c>
      <c r="I16279" t="s">
        <v>5</v>
      </c>
      <c r="J16279">
        <v>2.69</v>
      </c>
    </row>
    <row r="16280" spans="1:10" x14ac:dyDescent="0.2">
      <c r="A16280" t="s">
        <v>16110</v>
      </c>
      <c r="B16280" t="s">
        <v>37942</v>
      </c>
      <c r="I16280" t="s">
        <v>5</v>
      </c>
      <c r="J16280">
        <v>2.69</v>
      </c>
    </row>
    <row r="16281" spans="1:10" x14ac:dyDescent="0.2">
      <c r="A16281" t="s">
        <v>16111</v>
      </c>
      <c r="B16281" t="s">
        <v>37943</v>
      </c>
      <c r="I16281" t="s">
        <v>5</v>
      </c>
      <c r="J16281">
        <v>4.6399999999999997</v>
      </c>
    </row>
    <row r="16282" spans="1:10" x14ac:dyDescent="0.2">
      <c r="A16282" t="s">
        <v>16112</v>
      </c>
      <c r="B16282" t="s">
        <v>37943</v>
      </c>
      <c r="I16282" t="s">
        <v>5</v>
      </c>
      <c r="J16282">
        <v>4.6399999999999997</v>
      </c>
    </row>
    <row r="16283" spans="1:10" x14ac:dyDescent="0.2">
      <c r="A16283" t="s">
        <v>16113</v>
      </c>
      <c r="B16283" t="s">
        <v>37944</v>
      </c>
      <c r="I16283" t="s">
        <v>5</v>
      </c>
      <c r="J16283">
        <v>3.85</v>
      </c>
    </row>
    <row r="16284" spans="1:10" x14ac:dyDescent="0.2">
      <c r="A16284" t="s">
        <v>16114</v>
      </c>
      <c r="B16284" t="s">
        <v>37944</v>
      </c>
      <c r="I16284" t="s">
        <v>5</v>
      </c>
      <c r="J16284">
        <v>3.85</v>
      </c>
    </row>
    <row r="16285" spans="1:10" x14ac:dyDescent="0.2">
      <c r="A16285" t="s">
        <v>16115</v>
      </c>
      <c r="B16285" t="s">
        <v>37945</v>
      </c>
      <c r="I16285" t="s">
        <v>5</v>
      </c>
      <c r="J16285">
        <v>14.29</v>
      </c>
    </row>
    <row r="16286" spans="1:10" x14ac:dyDescent="0.2">
      <c r="A16286" t="s">
        <v>16116</v>
      </c>
      <c r="B16286" t="s">
        <v>37945</v>
      </c>
      <c r="I16286" t="s">
        <v>5</v>
      </c>
      <c r="J16286">
        <v>14.29</v>
      </c>
    </row>
    <row r="16287" spans="1:10" x14ac:dyDescent="0.2">
      <c r="A16287" t="s">
        <v>16117</v>
      </c>
      <c r="B16287" t="s">
        <v>37946</v>
      </c>
      <c r="I16287" t="s">
        <v>5</v>
      </c>
      <c r="J16287">
        <v>6.04</v>
      </c>
    </row>
    <row r="16288" spans="1:10" x14ac:dyDescent="0.2">
      <c r="A16288" t="s">
        <v>16118</v>
      </c>
      <c r="B16288" t="s">
        <v>37946</v>
      </c>
      <c r="I16288" t="s">
        <v>5</v>
      </c>
      <c r="J16288">
        <v>6.04</v>
      </c>
    </row>
    <row r="16289" spans="1:10" x14ac:dyDescent="0.2">
      <c r="A16289" t="s">
        <v>16119</v>
      </c>
      <c r="B16289" t="s">
        <v>37947</v>
      </c>
      <c r="I16289" t="s">
        <v>5</v>
      </c>
      <c r="J16289">
        <v>4.41</v>
      </c>
    </row>
    <row r="16290" spans="1:10" x14ac:dyDescent="0.2">
      <c r="A16290" t="s">
        <v>16120</v>
      </c>
      <c r="B16290" t="s">
        <v>37947</v>
      </c>
      <c r="I16290" t="s">
        <v>5</v>
      </c>
      <c r="J16290">
        <v>4.41</v>
      </c>
    </row>
    <row r="16291" spans="1:10" x14ac:dyDescent="0.2">
      <c r="A16291" t="s">
        <v>16121</v>
      </c>
      <c r="B16291" t="s">
        <v>37948</v>
      </c>
      <c r="I16291" t="s">
        <v>5</v>
      </c>
      <c r="J16291">
        <v>6.94</v>
      </c>
    </row>
    <row r="16292" spans="1:10" x14ac:dyDescent="0.2">
      <c r="A16292" t="s">
        <v>16122</v>
      </c>
      <c r="B16292" t="s">
        <v>37948</v>
      </c>
      <c r="I16292" t="s">
        <v>5</v>
      </c>
      <c r="J16292">
        <v>6.94</v>
      </c>
    </row>
    <row r="16293" spans="1:10" x14ac:dyDescent="0.2">
      <c r="A16293" t="s">
        <v>16123</v>
      </c>
      <c r="B16293" t="s">
        <v>37949</v>
      </c>
      <c r="I16293" t="s">
        <v>5</v>
      </c>
      <c r="J16293">
        <v>19.03</v>
      </c>
    </row>
    <row r="16294" spans="1:10" x14ac:dyDescent="0.2">
      <c r="A16294" t="s">
        <v>16124</v>
      </c>
      <c r="B16294" t="s">
        <v>37949</v>
      </c>
      <c r="I16294" t="s">
        <v>5</v>
      </c>
      <c r="J16294">
        <v>19.03</v>
      </c>
    </row>
    <row r="16295" spans="1:10" x14ac:dyDescent="0.2">
      <c r="A16295" t="s">
        <v>16125</v>
      </c>
      <c r="B16295" t="s">
        <v>37950</v>
      </c>
      <c r="I16295" t="s">
        <v>5</v>
      </c>
      <c r="J16295">
        <v>4.74</v>
      </c>
    </row>
    <row r="16296" spans="1:10" x14ac:dyDescent="0.2">
      <c r="A16296" t="s">
        <v>16126</v>
      </c>
      <c r="B16296" t="s">
        <v>37950</v>
      </c>
      <c r="I16296" t="s">
        <v>5</v>
      </c>
      <c r="J16296">
        <v>4.74</v>
      </c>
    </row>
    <row r="16297" spans="1:10" x14ac:dyDescent="0.2">
      <c r="A16297" t="s">
        <v>16127</v>
      </c>
      <c r="B16297" t="s">
        <v>37951</v>
      </c>
      <c r="I16297" t="s">
        <v>5</v>
      </c>
      <c r="J16297">
        <v>4.47</v>
      </c>
    </row>
    <row r="16298" spans="1:10" x14ac:dyDescent="0.2">
      <c r="A16298" t="s">
        <v>16128</v>
      </c>
      <c r="B16298" t="s">
        <v>37951</v>
      </c>
      <c r="I16298" t="s">
        <v>5</v>
      </c>
      <c r="J16298">
        <v>4.47</v>
      </c>
    </row>
    <row r="16299" spans="1:10" x14ac:dyDescent="0.2">
      <c r="A16299" t="s">
        <v>16129</v>
      </c>
      <c r="B16299" t="s">
        <v>37952</v>
      </c>
      <c r="I16299" t="s">
        <v>5</v>
      </c>
      <c r="J16299">
        <v>5.69</v>
      </c>
    </row>
    <row r="16300" spans="1:10" x14ac:dyDescent="0.2">
      <c r="A16300" t="s">
        <v>16130</v>
      </c>
      <c r="B16300" t="s">
        <v>37952</v>
      </c>
      <c r="I16300" t="s">
        <v>5</v>
      </c>
      <c r="J16300">
        <v>5.69</v>
      </c>
    </row>
    <row r="16301" spans="1:10" x14ac:dyDescent="0.2">
      <c r="A16301" t="s">
        <v>16131</v>
      </c>
      <c r="B16301" t="s">
        <v>37953</v>
      </c>
      <c r="I16301" t="s">
        <v>5</v>
      </c>
      <c r="J16301">
        <v>8.26</v>
      </c>
    </row>
    <row r="16302" spans="1:10" x14ac:dyDescent="0.2">
      <c r="A16302" t="s">
        <v>16132</v>
      </c>
      <c r="B16302" t="s">
        <v>37953</v>
      </c>
      <c r="I16302" t="s">
        <v>5</v>
      </c>
      <c r="J16302">
        <v>8.26</v>
      </c>
    </row>
    <row r="16303" spans="1:10" x14ac:dyDescent="0.2">
      <c r="A16303" t="s">
        <v>16133</v>
      </c>
      <c r="B16303" t="s">
        <v>37954</v>
      </c>
      <c r="I16303" t="s">
        <v>5</v>
      </c>
      <c r="J16303">
        <v>9.02</v>
      </c>
    </row>
    <row r="16304" spans="1:10" x14ac:dyDescent="0.2">
      <c r="A16304" t="s">
        <v>16134</v>
      </c>
      <c r="B16304" t="s">
        <v>37954</v>
      </c>
      <c r="I16304" t="s">
        <v>5</v>
      </c>
      <c r="J16304">
        <v>9.02</v>
      </c>
    </row>
    <row r="16305" spans="1:10" x14ac:dyDescent="0.2">
      <c r="A16305" t="s">
        <v>16135</v>
      </c>
      <c r="B16305" t="s">
        <v>37955</v>
      </c>
      <c r="I16305" t="s">
        <v>5</v>
      </c>
      <c r="J16305">
        <v>9.57</v>
      </c>
    </row>
    <row r="16306" spans="1:10" x14ac:dyDescent="0.2">
      <c r="A16306" t="s">
        <v>16136</v>
      </c>
      <c r="B16306" t="s">
        <v>37955</v>
      </c>
      <c r="I16306" t="s">
        <v>5</v>
      </c>
      <c r="J16306">
        <v>9.57</v>
      </c>
    </row>
    <row r="16307" spans="1:10" x14ac:dyDescent="0.2">
      <c r="A16307" t="s">
        <v>16137</v>
      </c>
      <c r="B16307" t="s">
        <v>37956</v>
      </c>
      <c r="I16307" t="s">
        <v>5</v>
      </c>
      <c r="J16307">
        <v>11.56</v>
      </c>
    </row>
    <row r="16308" spans="1:10" x14ac:dyDescent="0.2">
      <c r="A16308" t="s">
        <v>16138</v>
      </c>
      <c r="B16308" t="s">
        <v>37956</v>
      </c>
      <c r="I16308" t="s">
        <v>5</v>
      </c>
      <c r="J16308">
        <v>11.56</v>
      </c>
    </row>
    <row r="16309" spans="1:10" x14ac:dyDescent="0.2">
      <c r="A16309" t="s">
        <v>16139</v>
      </c>
      <c r="B16309" t="s">
        <v>37957</v>
      </c>
      <c r="I16309" t="s">
        <v>4</v>
      </c>
      <c r="J16309">
        <v>32.590000000000003</v>
      </c>
    </row>
    <row r="16310" spans="1:10" x14ac:dyDescent="0.2">
      <c r="A16310" t="s">
        <v>16140</v>
      </c>
      <c r="B16310" t="s">
        <v>37957</v>
      </c>
      <c r="I16310" t="s">
        <v>4</v>
      </c>
      <c r="J16310">
        <v>31.71</v>
      </c>
    </row>
    <row r="16311" spans="1:10" x14ac:dyDescent="0.2">
      <c r="A16311" t="s">
        <v>16141</v>
      </c>
      <c r="B16311" t="s">
        <v>37958</v>
      </c>
      <c r="I16311" t="s">
        <v>4</v>
      </c>
      <c r="J16311">
        <v>48.38</v>
      </c>
    </row>
    <row r="16312" spans="1:10" x14ac:dyDescent="0.2">
      <c r="A16312" t="s">
        <v>16142</v>
      </c>
      <c r="B16312" t="s">
        <v>37958</v>
      </c>
      <c r="I16312" t="s">
        <v>4</v>
      </c>
      <c r="J16312">
        <v>47.4</v>
      </c>
    </row>
    <row r="16313" spans="1:10" x14ac:dyDescent="0.2">
      <c r="A16313" t="s">
        <v>16143</v>
      </c>
      <c r="B16313" t="s">
        <v>37959</v>
      </c>
      <c r="I16313" t="s">
        <v>4</v>
      </c>
      <c r="J16313">
        <v>59.96</v>
      </c>
    </row>
    <row r="16314" spans="1:10" x14ac:dyDescent="0.2">
      <c r="A16314" t="s">
        <v>16144</v>
      </c>
      <c r="B16314" t="s">
        <v>37959</v>
      </c>
      <c r="I16314" t="s">
        <v>4</v>
      </c>
      <c r="J16314">
        <v>58.91</v>
      </c>
    </row>
    <row r="16315" spans="1:10" x14ac:dyDescent="0.2">
      <c r="A16315" t="s">
        <v>16145</v>
      </c>
      <c r="B16315" t="s">
        <v>37960</v>
      </c>
      <c r="I16315" t="s">
        <v>4</v>
      </c>
      <c r="J16315">
        <v>93.03</v>
      </c>
    </row>
    <row r="16316" spans="1:10" x14ac:dyDescent="0.2">
      <c r="A16316" t="s">
        <v>16146</v>
      </c>
      <c r="B16316" t="s">
        <v>37960</v>
      </c>
      <c r="I16316" t="s">
        <v>4</v>
      </c>
      <c r="J16316">
        <v>91.91</v>
      </c>
    </row>
    <row r="16317" spans="1:10" x14ac:dyDescent="0.2">
      <c r="A16317" t="s">
        <v>16147</v>
      </c>
      <c r="B16317" t="s">
        <v>37961</v>
      </c>
      <c r="I16317" t="s">
        <v>4</v>
      </c>
      <c r="J16317">
        <v>128.97999999999999</v>
      </c>
    </row>
    <row r="16318" spans="1:10" x14ac:dyDescent="0.2">
      <c r="A16318" t="s">
        <v>16148</v>
      </c>
      <c r="B16318" t="s">
        <v>37961</v>
      </c>
      <c r="I16318" t="s">
        <v>4</v>
      </c>
      <c r="J16318">
        <v>127.73</v>
      </c>
    </row>
    <row r="16319" spans="1:10" x14ac:dyDescent="0.2">
      <c r="A16319" t="s">
        <v>16149</v>
      </c>
      <c r="B16319" t="s">
        <v>37962</v>
      </c>
      <c r="I16319" t="s">
        <v>4</v>
      </c>
      <c r="J16319">
        <v>177.6</v>
      </c>
    </row>
    <row r="16320" spans="1:10" x14ac:dyDescent="0.2">
      <c r="A16320" t="s">
        <v>16150</v>
      </c>
      <c r="B16320" t="s">
        <v>37962</v>
      </c>
      <c r="I16320" t="s">
        <v>4</v>
      </c>
      <c r="J16320">
        <v>176.06</v>
      </c>
    </row>
    <row r="16321" spans="1:10" x14ac:dyDescent="0.2">
      <c r="A16321" t="s">
        <v>16151</v>
      </c>
      <c r="B16321" t="s">
        <v>37963</v>
      </c>
      <c r="I16321" t="s">
        <v>4</v>
      </c>
      <c r="J16321">
        <v>251.35</v>
      </c>
    </row>
    <row r="16322" spans="1:10" x14ac:dyDescent="0.2">
      <c r="A16322" t="s">
        <v>16152</v>
      </c>
      <c r="B16322" t="s">
        <v>37963</v>
      </c>
      <c r="I16322" t="s">
        <v>4</v>
      </c>
      <c r="J16322">
        <v>249.53</v>
      </c>
    </row>
    <row r="16323" spans="1:10" x14ac:dyDescent="0.2">
      <c r="A16323" t="s">
        <v>16153</v>
      </c>
      <c r="B16323" t="s">
        <v>37964</v>
      </c>
      <c r="I16323" t="s">
        <v>4</v>
      </c>
      <c r="J16323">
        <v>377.47</v>
      </c>
    </row>
    <row r="16324" spans="1:10" x14ac:dyDescent="0.2">
      <c r="A16324" t="s">
        <v>16154</v>
      </c>
      <c r="B16324" t="s">
        <v>37964</v>
      </c>
      <c r="I16324" t="s">
        <v>4</v>
      </c>
      <c r="J16324">
        <v>375.38</v>
      </c>
    </row>
    <row r="16325" spans="1:10" x14ac:dyDescent="0.2">
      <c r="A16325" t="s">
        <v>16155</v>
      </c>
      <c r="B16325" t="s">
        <v>37965</v>
      </c>
      <c r="I16325" t="s">
        <v>4</v>
      </c>
      <c r="J16325">
        <v>523.67999999999995</v>
      </c>
    </row>
    <row r="16326" spans="1:10" x14ac:dyDescent="0.2">
      <c r="A16326" t="s">
        <v>16156</v>
      </c>
      <c r="B16326" t="s">
        <v>37965</v>
      </c>
      <c r="I16326" t="s">
        <v>4</v>
      </c>
      <c r="J16326">
        <v>520.9</v>
      </c>
    </row>
    <row r="16327" spans="1:10" x14ac:dyDescent="0.2">
      <c r="A16327" t="s">
        <v>16157</v>
      </c>
      <c r="B16327" t="s">
        <v>37966</v>
      </c>
      <c r="I16327" t="s">
        <v>4</v>
      </c>
      <c r="J16327">
        <v>55.88</v>
      </c>
    </row>
    <row r="16328" spans="1:10" x14ac:dyDescent="0.2">
      <c r="A16328" t="s">
        <v>16158</v>
      </c>
      <c r="B16328" t="s">
        <v>37966</v>
      </c>
      <c r="I16328" t="s">
        <v>4</v>
      </c>
      <c r="J16328">
        <v>55</v>
      </c>
    </row>
    <row r="16329" spans="1:10" x14ac:dyDescent="0.2">
      <c r="A16329" t="s">
        <v>16159</v>
      </c>
      <c r="B16329" t="s">
        <v>37967</v>
      </c>
      <c r="I16329" t="s">
        <v>4</v>
      </c>
      <c r="J16329">
        <v>88.17</v>
      </c>
    </row>
    <row r="16330" spans="1:10" x14ac:dyDescent="0.2">
      <c r="A16330" t="s">
        <v>16160</v>
      </c>
      <c r="B16330" t="s">
        <v>37967</v>
      </c>
      <c r="I16330" t="s">
        <v>4</v>
      </c>
      <c r="J16330">
        <v>87.2</v>
      </c>
    </row>
    <row r="16331" spans="1:10" x14ac:dyDescent="0.2">
      <c r="A16331" t="s">
        <v>16161</v>
      </c>
      <c r="B16331" t="s">
        <v>37968</v>
      </c>
      <c r="I16331" t="s">
        <v>4</v>
      </c>
      <c r="J16331">
        <v>123.95</v>
      </c>
    </row>
    <row r="16332" spans="1:10" x14ac:dyDescent="0.2">
      <c r="A16332" t="s">
        <v>16162</v>
      </c>
      <c r="B16332" t="s">
        <v>37968</v>
      </c>
      <c r="I16332" t="s">
        <v>4</v>
      </c>
      <c r="J16332">
        <v>122.91</v>
      </c>
    </row>
    <row r="16333" spans="1:10" x14ac:dyDescent="0.2">
      <c r="A16333" t="s">
        <v>16163</v>
      </c>
      <c r="B16333" t="s">
        <v>37969</v>
      </c>
      <c r="I16333" t="s">
        <v>4</v>
      </c>
      <c r="J16333">
        <v>214.52</v>
      </c>
    </row>
    <row r="16334" spans="1:10" x14ac:dyDescent="0.2">
      <c r="A16334" t="s">
        <v>16164</v>
      </c>
      <c r="B16334" t="s">
        <v>37969</v>
      </c>
      <c r="I16334" t="s">
        <v>4</v>
      </c>
      <c r="J16334">
        <v>213.26</v>
      </c>
    </row>
    <row r="16335" spans="1:10" x14ac:dyDescent="0.2">
      <c r="A16335" t="s">
        <v>16165</v>
      </c>
      <c r="B16335" t="s">
        <v>37970</v>
      </c>
      <c r="I16335" t="s">
        <v>5</v>
      </c>
      <c r="J16335">
        <v>9.68</v>
      </c>
    </row>
    <row r="16336" spans="1:10" x14ac:dyDescent="0.2">
      <c r="A16336" t="s">
        <v>16166</v>
      </c>
      <c r="B16336" t="s">
        <v>37970</v>
      </c>
      <c r="I16336" t="s">
        <v>5</v>
      </c>
      <c r="J16336">
        <v>8.57</v>
      </c>
    </row>
    <row r="16337" spans="1:10" x14ac:dyDescent="0.2">
      <c r="A16337" t="s">
        <v>16167</v>
      </c>
      <c r="B16337" t="s">
        <v>37971</v>
      </c>
      <c r="I16337" t="s">
        <v>5</v>
      </c>
      <c r="J16337">
        <v>12.28</v>
      </c>
    </row>
    <row r="16338" spans="1:10" x14ac:dyDescent="0.2">
      <c r="A16338" t="s">
        <v>16168</v>
      </c>
      <c r="B16338" t="s">
        <v>37971</v>
      </c>
      <c r="I16338" t="s">
        <v>5</v>
      </c>
      <c r="J16338">
        <v>10.88</v>
      </c>
    </row>
    <row r="16339" spans="1:10" x14ac:dyDescent="0.2">
      <c r="A16339" t="s">
        <v>16169</v>
      </c>
      <c r="B16339" t="s">
        <v>37972</v>
      </c>
      <c r="I16339" t="s">
        <v>5</v>
      </c>
      <c r="J16339">
        <v>14.85</v>
      </c>
    </row>
    <row r="16340" spans="1:10" x14ac:dyDescent="0.2">
      <c r="A16340" t="s">
        <v>16170</v>
      </c>
      <c r="B16340" t="s">
        <v>37972</v>
      </c>
      <c r="I16340" t="s">
        <v>5</v>
      </c>
      <c r="J16340">
        <v>13.16</v>
      </c>
    </row>
    <row r="16341" spans="1:10" x14ac:dyDescent="0.2">
      <c r="A16341" t="s">
        <v>16171</v>
      </c>
      <c r="B16341" t="s">
        <v>37973</v>
      </c>
      <c r="I16341" t="s">
        <v>5</v>
      </c>
      <c r="J16341">
        <v>19.920000000000002</v>
      </c>
    </row>
    <row r="16342" spans="1:10" x14ac:dyDescent="0.2">
      <c r="A16342" t="s">
        <v>16172</v>
      </c>
      <c r="B16342" t="s">
        <v>37973</v>
      </c>
      <c r="I16342" t="s">
        <v>5</v>
      </c>
      <c r="J16342">
        <v>17.98</v>
      </c>
    </row>
    <row r="16343" spans="1:10" x14ac:dyDescent="0.2">
      <c r="A16343" t="s">
        <v>16173</v>
      </c>
      <c r="B16343" t="s">
        <v>37974</v>
      </c>
      <c r="I16343" t="s">
        <v>5</v>
      </c>
      <c r="J16343">
        <v>22.39</v>
      </c>
    </row>
    <row r="16344" spans="1:10" x14ac:dyDescent="0.2">
      <c r="A16344" t="s">
        <v>16174</v>
      </c>
      <c r="B16344" t="s">
        <v>37974</v>
      </c>
      <c r="I16344" t="s">
        <v>5</v>
      </c>
      <c r="J16344">
        <v>20.16</v>
      </c>
    </row>
    <row r="16345" spans="1:10" x14ac:dyDescent="0.2">
      <c r="A16345" t="s">
        <v>16175</v>
      </c>
      <c r="B16345" t="s">
        <v>37975</v>
      </c>
      <c r="I16345" t="s">
        <v>5</v>
      </c>
      <c r="J16345">
        <v>34.89</v>
      </c>
    </row>
    <row r="16346" spans="1:10" x14ac:dyDescent="0.2">
      <c r="A16346" t="s">
        <v>16176</v>
      </c>
      <c r="B16346" t="s">
        <v>37975</v>
      </c>
      <c r="I16346" t="s">
        <v>5</v>
      </c>
      <c r="J16346">
        <v>31.38</v>
      </c>
    </row>
    <row r="16347" spans="1:10" x14ac:dyDescent="0.2">
      <c r="A16347" t="s">
        <v>16177</v>
      </c>
      <c r="B16347" t="s">
        <v>37976</v>
      </c>
      <c r="I16347" t="s">
        <v>5</v>
      </c>
      <c r="J16347">
        <v>44.59</v>
      </c>
    </row>
    <row r="16348" spans="1:10" x14ac:dyDescent="0.2">
      <c r="A16348" t="s">
        <v>16178</v>
      </c>
      <c r="B16348" t="s">
        <v>37976</v>
      </c>
      <c r="I16348" t="s">
        <v>5</v>
      </c>
      <c r="J16348">
        <v>40.049999999999997</v>
      </c>
    </row>
    <row r="16349" spans="1:10" x14ac:dyDescent="0.2">
      <c r="A16349" t="s">
        <v>16179</v>
      </c>
      <c r="B16349" t="s">
        <v>37977</v>
      </c>
      <c r="I16349" t="s">
        <v>5</v>
      </c>
      <c r="J16349">
        <v>73.86</v>
      </c>
    </row>
    <row r="16350" spans="1:10" x14ac:dyDescent="0.2">
      <c r="A16350" t="s">
        <v>16180</v>
      </c>
      <c r="B16350" t="s">
        <v>37977</v>
      </c>
      <c r="I16350" t="s">
        <v>5</v>
      </c>
      <c r="J16350">
        <v>66.81</v>
      </c>
    </row>
    <row r="16351" spans="1:10" x14ac:dyDescent="0.2">
      <c r="A16351" t="s">
        <v>16181</v>
      </c>
      <c r="B16351" t="s">
        <v>37978</v>
      </c>
      <c r="I16351" t="s">
        <v>5</v>
      </c>
      <c r="J16351">
        <v>99.93</v>
      </c>
    </row>
    <row r="16352" spans="1:10" x14ac:dyDescent="0.2">
      <c r="A16352" t="s">
        <v>16182</v>
      </c>
      <c r="B16352" t="s">
        <v>37978</v>
      </c>
      <c r="I16352" t="s">
        <v>5</v>
      </c>
      <c r="J16352">
        <v>89.9</v>
      </c>
    </row>
    <row r="16353" spans="1:10" x14ac:dyDescent="0.2">
      <c r="A16353" t="s">
        <v>16183</v>
      </c>
      <c r="B16353" t="s">
        <v>37979</v>
      </c>
      <c r="I16353" t="s">
        <v>5</v>
      </c>
      <c r="J16353">
        <v>14.23</v>
      </c>
    </row>
    <row r="16354" spans="1:10" x14ac:dyDescent="0.2">
      <c r="A16354" t="s">
        <v>16184</v>
      </c>
      <c r="B16354" t="s">
        <v>37979</v>
      </c>
      <c r="I16354" t="s">
        <v>5</v>
      </c>
      <c r="J16354">
        <v>12.33</v>
      </c>
    </row>
    <row r="16355" spans="1:10" x14ac:dyDescent="0.2">
      <c r="A16355" t="s">
        <v>16185</v>
      </c>
      <c r="B16355" t="s">
        <v>37980</v>
      </c>
      <c r="I16355" t="s">
        <v>5</v>
      </c>
      <c r="J16355">
        <v>16.600000000000001</v>
      </c>
    </row>
    <row r="16356" spans="1:10" x14ac:dyDescent="0.2">
      <c r="A16356" t="s">
        <v>16186</v>
      </c>
      <c r="B16356" t="s">
        <v>37980</v>
      </c>
      <c r="I16356" t="s">
        <v>5</v>
      </c>
      <c r="J16356">
        <v>14.38</v>
      </c>
    </row>
    <row r="16357" spans="1:10" x14ac:dyDescent="0.2">
      <c r="A16357" t="s">
        <v>16187</v>
      </c>
      <c r="B16357" t="s">
        <v>37981</v>
      </c>
      <c r="I16357" t="s">
        <v>5</v>
      </c>
      <c r="J16357">
        <v>20.16</v>
      </c>
    </row>
    <row r="16358" spans="1:10" x14ac:dyDescent="0.2">
      <c r="A16358" t="s">
        <v>16188</v>
      </c>
      <c r="B16358" t="s">
        <v>37981</v>
      </c>
      <c r="I16358" t="s">
        <v>5</v>
      </c>
      <c r="J16358">
        <v>17.47</v>
      </c>
    </row>
    <row r="16359" spans="1:10" x14ac:dyDescent="0.2">
      <c r="A16359" t="s">
        <v>16189</v>
      </c>
      <c r="B16359" t="s">
        <v>37982</v>
      </c>
      <c r="I16359" t="s">
        <v>5</v>
      </c>
      <c r="J16359">
        <v>22.53</v>
      </c>
    </row>
    <row r="16360" spans="1:10" x14ac:dyDescent="0.2">
      <c r="A16360" t="s">
        <v>16190</v>
      </c>
      <c r="B16360" t="s">
        <v>37982</v>
      </c>
      <c r="I16360" t="s">
        <v>5</v>
      </c>
      <c r="J16360">
        <v>19.52</v>
      </c>
    </row>
    <row r="16361" spans="1:10" x14ac:dyDescent="0.2">
      <c r="A16361" t="s">
        <v>16191</v>
      </c>
      <c r="B16361" t="s">
        <v>37983</v>
      </c>
      <c r="I16361" t="s">
        <v>5</v>
      </c>
      <c r="J16361">
        <v>30.83</v>
      </c>
    </row>
    <row r="16362" spans="1:10" x14ac:dyDescent="0.2">
      <c r="A16362" t="s">
        <v>16192</v>
      </c>
      <c r="B16362" t="s">
        <v>37983</v>
      </c>
      <c r="I16362" t="s">
        <v>5</v>
      </c>
      <c r="J16362">
        <v>26.71</v>
      </c>
    </row>
    <row r="16363" spans="1:10" x14ac:dyDescent="0.2">
      <c r="A16363" t="s">
        <v>16193</v>
      </c>
      <c r="B16363" t="s">
        <v>37984</v>
      </c>
      <c r="I16363" t="s">
        <v>5</v>
      </c>
      <c r="J16363">
        <v>37.950000000000003</v>
      </c>
    </row>
    <row r="16364" spans="1:10" x14ac:dyDescent="0.2">
      <c r="A16364" t="s">
        <v>16194</v>
      </c>
      <c r="B16364" t="s">
        <v>37984</v>
      </c>
      <c r="I16364" t="s">
        <v>5</v>
      </c>
      <c r="J16364">
        <v>32.880000000000003</v>
      </c>
    </row>
    <row r="16365" spans="1:10" x14ac:dyDescent="0.2">
      <c r="A16365" t="s">
        <v>16195</v>
      </c>
      <c r="B16365" t="s">
        <v>37985</v>
      </c>
      <c r="I16365" t="s">
        <v>5</v>
      </c>
      <c r="J16365">
        <v>56.93</v>
      </c>
    </row>
    <row r="16366" spans="1:10" x14ac:dyDescent="0.2">
      <c r="A16366" t="s">
        <v>16196</v>
      </c>
      <c r="B16366" t="s">
        <v>37985</v>
      </c>
      <c r="I16366" t="s">
        <v>5</v>
      </c>
      <c r="J16366">
        <v>49.32</v>
      </c>
    </row>
    <row r="16367" spans="1:10" x14ac:dyDescent="0.2">
      <c r="A16367" t="s">
        <v>16197</v>
      </c>
      <c r="B16367" t="s">
        <v>37986</v>
      </c>
      <c r="I16367" t="s">
        <v>5</v>
      </c>
      <c r="J16367">
        <v>71.16</v>
      </c>
    </row>
    <row r="16368" spans="1:10" x14ac:dyDescent="0.2">
      <c r="A16368" t="s">
        <v>16198</v>
      </c>
      <c r="B16368" t="s">
        <v>37986</v>
      </c>
      <c r="I16368" t="s">
        <v>5</v>
      </c>
      <c r="J16368">
        <v>61.66</v>
      </c>
    </row>
    <row r="16369" spans="1:10" x14ac:dyDescent="0.2">
      <c r="A16369" t="s">
        <v>16199</v>
      </c>
      <c r="B16369" t="s">
        <v>37987</v>
      </c>
      <c r="I16369" t="s">
        <v>5</v>
      </c>
      <c r="J16369">
        <v>90.13</v>
      </c>
    </row>
    <row r="16370" spans="1:10" x14ac:dyDescent="0.2">
      <c r="A16370" t="s">
        <v>16200</v>
      </c>
      <c r="B16370" t="s">
        <v>37987</v>
      </c>
      <c r="I16370" t="s">
        <v>5</v>
      </c>
      <c r="J16370">
        <v>78.099999999999994</v>
      </c>
    </row>
    <row r="16371" spans="1:10" x14ac:dyDescent="0.2">
      <c r="A16371" t="s">
        <v>16201</v>
      </c>
      <c r="B16371" t="s">
        <v>37988</v>
      </c>
      <c r="I16371" t="s">
        <v>5</v>
      </c>
      <c r="J16371">
        <v>16.600000000000001</v>
      </c>
    </row>
    <row r="16372" spans="1:10" x14ac:dyDescent="0.2">
      <c r="A16372" t="s">
        <v>16202</v>
      </c>
      <c r="B16372" t="s">
        <v>37988</v>
      </c>
      <c r="I16372" t="s">
        <v>5</v>
      </c>
      <c r="J16372">
        <v>14.38</v>
      </c>
    </row>
    <row r="16373" spans="1:10" x14ac:dyDescent="0.2">
      <c r="A16373" t="s">
        <v>16203</v>
      </c>
      <c r="B16373" t="s">
        <v>37989</v>
      </c>
      <c r="I16373" t="s">
        <v>5</v>
      </c>
      <c r="J16373">
        <v>18.97</v>
      </c>
    </row>
    <row r="16374" spans="1:10" x14ac:dyDescent="0.2">
      <c r="A16374" t="s">
        <v>16204</v>
      </c>
      <c r="B16374" t="s">
        <v>37989</v>
      </c>
      <c r="I16374" t="s">
        <v>5</v>
      </c>
      <c r="J16374">
        <v>16.440000000000001</v>
      </c>
    </row>
    <row r="16375" spans="1:10" x14ac:dyDescent="0.2">
      <c r="A16375" t="s">
        <v>16205</v>
      </c>
      <c r="B16375" t="s">
        <v>37990</v>
      </c>
      <c r="I16375" t="s">
        <v>5</v>
      </c>
      <c r="J16375">
        <v>26.09</v>
      </c>
    </row>
    <row r="16376" spans="1:10" x14ac:dyDescent="0.2">
      <c r="A16376" t="s">
        <v>16206</v>
      </c>
      <c r="B16376" t="s">
        <v>37990</v>
      </c>
      <c r="I16376" t="s">
        <v>5</v>
      </c>
      <c r="J16376">
        <v>22.6</v>
      </c>
    </row>
    <row r="16377" spans="1:10" x14ac:dyDescent="0.2">
      <c r="A16377" t="s">
        <v>16207</v>
      </c>
      <c r="B16377" t="s">
        <v>37991</v>
      </c>
      <c r="I16377" t="s">
        <v>5</v>
      </c>
      <c r="J16377">
        <v>26.56</v>
      </c>
    </row>
    <row r="16378" spans="1:10" x14ac:dyDescent="0.2">
      <c r="A16378" t="s">
        <v>16208</v>
      </c>
      <c r="B16378" t="s">
        <v>37991</v>
      </c>
      <c r="I16378" t="s">
        <v>5</v>
      </c>
      <c r="J16378">
        <v>23.02</v>
      </c>
    </row>
    <row r="16379" spans="1:10" x14ac:dyDescent="0.2">
      <c r="A16379" t="s">
        <v>16209</v>
      </c>
      <c r="B16379" t="s">
        <v>37992</v>
      </c>
      <c r="I16379" t="s">
        <v>5</v>
      </c>
      <c r="J16379">
        <v>33.200000000000003</v>
      </c>
    </row>
    <row r="16380" spans="1:10" x14ac:dyDescent="0.2">
      <c r="A16380" t="s">
        <v>16210</v>
      </c>
      <c r="B16380" t="s">
        <v>37992</v>
      </c>
      <c r="I16380" t="s">
        <v>5</v>
      </c>
      <c r="J16380">
        <v>28.77</v>
      </c>
    </row>
    <row r="16381" spans="1:10" x14ac:dyDescent="0.2">
      <c r="A16381" t="s">
        <v>16211</v>
      </c>
      <c r="B16381" t="s">
        <v>37993</v>
      </c>
      <c r="I16381" t="s">
        <v>5</v>
      </c>
      <c r="J16381">
        <v>52.18</v>
      </c>
    </row>
    <row r="16382" spans="1:10" x14ac:dyDescent="0.2">
      <c r="A16382" t="s">
        <v>16212</v>
      </c>
      <c r="B16382" t="s">
        <v>37993</v>
      </c>
      <c r="I16382" t="s">
        <v>5</v>
      </c>
      <c r="J16382">
        <v>45.21</v>
      </c>
    </row>
    <row r="16383" spans="1:10" x14ac:dyDescent="0.2">
      <c r="A16383" t="s">
        <v>16213</v>
      </c>
      <c r="B16383" t="s">
        <v>37994</v>
      </c>
      <c r="I16383" t="s">
        <v>5</v>
      </c>
      <c r="J16383">
        <v>94.88</v>
      </c>
    </row>
    <row r="16384" spans="1:10" x14ac:dyDescent="0.2">
      <c r="A16384" t="s">
        <v>16214</v>
      </c>
      <c r="B16384" t="s">
        <v>37994</v>
      </c>
      <c r="I16384" t="s">
        <v>5</v>
      </c>
      <c r="J16384">
        <v>82.21</v>
      </c>
    </row>
    <row r="16385" spans="1:10" x14ac:dyDescent="0.2">
      <c r="A16385" t="s">
        <v>16215</v>
      </c>
      <c r="B16385" t="s">
        <v>37995</v>
      </c>
      <c r="I16385" t="s">
        <v>5</v>
      </c>
      <c r="J16385">
        <v>109.11</v>
      </c>
    </row>
    <row r="16386" spans="1:10" x14ac:dyDescent="0.2">
      <c r="A16386" t="s">
        <v>16216</v>
      </c>
      <c r="B16386" t="s">
        <v>37995</v>
      </c>
      <c r="I16386" t="s">
        <v>5</v>
      </c>
      <c r="J16386">
        <v>94.54</v>
      </c>
    </row>
    <row r="16387" spans="1:10" x14ac:dyDescent="0.2">
      <c r="A16387" t="s">
        <v>16217</v>
      </c>
      <c r="B16387" t="s">
        <v>37996</v>
      </c>
      <c r="I16387" t="s">
        <v>5</v>
      </c>
      <c r="J16387">
        <v>137.58000000000001</v>
      </c>
    </row>
    <row r="16388" spans="1:10" x14ac:dyDescent="0.2">
      <c r="A16388" t="s">
        <v>16218</v>
      </c>
      <c r="B16388" t="s">
        <v>37996</v>
      </c>
      <c r="I16388" t="s">
        <v>5</v>
      </c>
      <c r="J16388">
        <v>119.21</v>
      </c>
    </row>
    <row r="16389" spans="1:10" x14ac:dyDescent="0.2">
      <c r="A16389" t="s">
        <v>16219</v>
      </c>
      <c r="B16389" t="s">
        <v>37997</v>
      </c>
      <c r="I16389" t="s">
        <v>5</v>
      </c>
      <c r="J16389">
        <v>5.93</v>
      </c>
    </row>
    <row r="16390" spans="1:10" x14ac:dyDescent="0.2">
      <c r="A16390" t="s">
        <v>16220</v>
      </c>
      <c r="B16390" t="s">
        <v>37997</v>
      </c>
      <c r="I16390" t="s">
        <v>5</v>
      </c>
      <c r="J16390">
        <v>5.13</v>
      </c>
    </row>
    <row r="16391" spans="1:10" x14ac:dyDescent="0.2">
      <c r="A16391" t="s">
        <v>16221</v>
      </c>
      <c r="B16391" t="s">
        <v>37998</v>
      </c>
      <c r="I16391" t="s">
        <v>5</v>
      </c>
      <c r="J16391">
        <v>7.11</v>
      </c>
    </row>
    <row r="16392" spans="1:10" x14ac:dyDescent="0.2">
      <c r="A16392" t="s">
        <v>16222</v>
      </c>
      <c r="B16392" t="s">
        <v>37998</v>
      </c>
      <c r="I16392" t="s">
        <v>5</v>
      </c>
      <c r="J16392">
        <v>6.16</v>
      </c>
    </row>
    <row r="16393" spans="1:10" x14ac:dyDescent="0.2">
      <c r="A16393" t="s">
        <v>16223</v>
      </c>
      <c r="B16393" t="s">
        <v>37999</v>
      </c>
      <c r="I16393" t="s">
        <v>5</v>
      </c>
      <c r="J16393">
        <v>8.77</v>
      </c>
    </row>
    <row r="16394" spans="1:10" x14ac:dyDescent="0.2">
      <c r="A16394" t="s">
        <v>16224</v>
      </c>
      <c r="B16394" t="s">
        <v>37999</v>
      </c>
      <c r="I16394" t="s">
        <v>5</v>
      </c>
      <c r="J16394">
        <v>7.6</v>
      </c>
    </row>
    <row r="16395" spans="1:10" x14ac:dyDescent="0.2">
      <c r="A16395" t="s">
        <v>16225</v>
      </c>
      <c r="B16395" t="s">
        <v>38000</v>
      </c>
      <c r="I16395" t="s">
        <v>5</v>
      </c>
      <c r="J16395">
        <v>10.43</v>
      </c>
    </row>
    <row r="16396" spans="1:10" x14ac:dyDescent="0.2">
      <c r="A16396" t="s">
        <v>16226</v>
      </c>
      <c r="B16396" t="s">
        <v>38000</v>
      </c>
      <c r="I16396" t="s">
        <v>5</v>
      </c>
      <c r="J16396">
        <v>9.0399999999999991</v>
      </c>
    </row>
    <row r="16397" spans="1:10" x14ac:dyDescent="0.2">
      <c r="A16397" t="s">
        <v>16227</v>
      </c>
      <c r="B16397" t="s">
        <v>38001</v>
      </c>
      <c r="I16397" t="s">
        <v>5</v>
      </c>
      <c r="J16397">
        <v>11.86</v>
      </c>
    </row>
    <row r="16398" spans="1:10" x14ac:dyDescent="0.2">
      <c r="A16398" t="s">
        <v>16228</v>
      </c>
      <c r="B16398" t="s">
        <v>38001</v>
      </c>
      <c r="I16398" t="s">
        <v>5</v>
      </c>
      <c r="J16398">
        <v>10.27</v>
      </c>
    </row>
    <row r="16399" spans="1:10" x14ac:dyDescent="0.2">
      <c r="A16399" t="s">
        <v>16229</v>
      </c>
      <c r="B16399" t="s">
        <v>38002</v>
      </c>
      <c r="I16399" t="s">
        <v>5</v>
      </c>
      <c r="J16399">
        <v>18.97</v>
      </c>
    </row>
    <row r="16400" spans="1:10" x14ac:dyDescent="0.2">
      <c r="A16400" t="s">
        <v>16230</v>
      </c>
      <c r="B16400" t="s">
        <v>38002</v>
      </c>
      <c r="I16400" t="s">
        <v>5</v>
      </c>
      <c r="J16400">
        <v>16.440000000000001</v>
      </c>
    </row>
    <row r="16401" spans="1:10" x14ac:dyDescent="0.2">
      <c r="A16401" t="s">
        <v>16231</v>
      </c>
      <c r="B16401" t="s">
        <v>38003</v>
      </c>
      <c r="I16401" t="s">
        <v>5</v>
      </c>
      <c r="J16401">
        <v>23.72</v>
      </c>
    </row>
    <row r="16402" spans="1:10" x14ac:dyDescent="0.2">
      <c r="A16402" t="s">
        <v>16232</v>
      </c>
      <c r="B16402" t="s">
        <v>38003</v>
      </c>
      <c r="I16402" t="s">
        <v>5</v>
      </c>
      <c r="J16402">
        <v>20.55</v>
      </c>
    </row>
    <row r="16403" spans="1:10" x14ac:dyDescent="0.2">
      <c r="A16403" t="s">
        <v>16233</v>
      </c>
      <c r="B16403" t="s">
        <v>38004</v>
      </c>
      <c r="I16403" t="s">
        <v>5</v>
      </c>
      <c r="J16403">
        <v>35.58</v>
      </c>
    </row>
    <row r="16404" spans="1:10" x14ac:dyDescent="0.2">
      <c r="A16404" t="s">
        <v>16234</v>
      </c>
      <c r="B16404" t="s">
        <v>38004</v>
      </c>
      <c r="I16404" t="s">
        <v>5</v>
      </c>
      <c r="J16404">
        <v>30.83</v>
      </c>
    </row>
    <row r="16405" spans="1:10" x14ac:dyDescent="0.2">
      <c r="A16405" t="s">
        <v>16235</v>
      </c>
      <c r="B16405" t="s">
        <v>38005</v>
      </c>
      <c r="I16405" t="s">
        <v>5</v>
      </c>
      <c r="J16405">
        <v>47.44</v>
      </c>
    </row>
    <row r="16406" spans="1:10" x14ac:dyDescent="0.2">
      <c r="A16406" t="s">
        <v>16236</v>
      </c>
      <c r="B16406" t="s">
        <v>38005</v>
      </c>
      <c r="I16406" t="s">
        <v>5</v>
      </c>
      <c r="J16406">
        <v>41.1</v>
      </c>
    </row>
    <row r="16407" spans="1:10" x14ac:dyDescent="0.2">
      <c r="A16407" t="s">
        <v>16237</v>
      </c>
      <c r="B16407" t="s">
        <v>38006</v>
      </c>
      <c r="I16407" t="s">
        <v>5</v>
      </c>
      <c r="J16407">
        <v>4.1500000000000004</v>
      </c>
    </row>
    <row r="16408" spans="1:10" x14ac:dyDescent="0.2">
      <c r="A16408" t="s">
        <v>16238</v>
      </c>
      <c r="B16408" t="s">
        <v>38006</v>
      </c>
      <c r="I16408" t="s">
        <v>5</v>
      </c>
      <c r="J16408">
        <v>3.59</v>
      </c>
    </row>
    <row r="16409" spans="1:10" x14ac:dyDescent="0.2">
      <c r="A16409" t="s">
        <v>16239</v>
      </c>
      <c r="B16409" t="s">
        <v>38007</v>
      </c>
      <c r="I16409" t="s">
        <v>5</v>
      </c>
      <c r="J16409">
        <v>4.9800000000000004</v>
      </c>
    </row>
    <row r="16410" spans="1:10" x14ac:dyDescent="0.2">
      <c r="A16410" t="s">
        <v>16240</v>
      </c>
      <c r="B16410" t="s">
        <v>38007</v>
      </c>
      <c r="I16410" t="s">
        <v>5</v>
      </c>
      <c r="J16410">
        <v>4.3099999999999996</v>
      </c>
    </row>
    <row r="16411" spans="1:10" x14ac:dyDescent="0.2">
      <c r="A16411" t="s">
        <v>16241</v>
      </c>
      <c r="B16411" t="s">
        <v>38008</v>
      </c>
      <c r="I16411" t="s">
        <v>5</v>
      </c>
      <c r="J16411">
        <v>6.16</v>
      </c>
    </row>
    <row r="16412" spans="1:10" x14ac:dyDescent="0.2">
      <c r="A16412" t="s">
        <v>16242</v>
      </c>
      <c r="B16412" t="s">
        <v>38008</v>
      </c>
      <c r="I16412" t="s">
        <v>5</v>
      </c>
      <c r="J16412">
        <v>5.34</v>
      </c>
    </row>
    <row r="16413" spans="1:10" x14ac:dyDescent="0.2">
      <c r="A16413" t="s">
        <v>16243</v>
      </c>
      <c r="B16413" t="s">
        <v>38009</v>
      </c>
      <c r="I16413" t="s">
        <v>5</v>
      </c>
      <c r="J16413">
        <v>7.11</v>
      </c>
    </row>
    <row r="16414" spans="1:10" x14ac:dyDescent="0.2">
      <c r="A16414" t="s">
        <v>16244</v>
      </c>
      <c r="B16414" t="s">
        <v>38009</v>
      </c>
      <c r="I16414" t="s">
        <v>5</v>
      </c>
      <c r="J16414">
        <v>6.16</v>
      </c>
    </row>
    <row r="16415" spans="1:10" x14ac:dyDescent="0.2">
      <c r="A16415" t="s">
        <v>16245</v>
      </c>
      <c r="B16415" t="s">
        <v>38010</v>
      </c>
      <c r="I16415" t="s">
        <v>5</v>
      </c>
      <c r="J16415">
        <v>8.3000000000000007</v>
      </c>
    </row>
    <row r="16416" spans="1:10" x14ac:dyDescent="0.2">
      <c r="A16416" t="s">
        <v>16246</v>
      </c>
      <c r="B16416" t="s">
        <v>38010</v>
      </c>
      <c r="I16416" t="s">
        <v>5</v>
      </c>
      <c r="J16416">
        <v>7.19</v>
      </c>
    </row>
    <row r="16417" spans="1:10" x14ac:dyDescent="0.2">
      <c r="A16417" t="s">
        <v>16247</v>
      </c>
      <c r="B16417" t="s">
        <v>38011</v>
      </c>
      <c r="I16417" t="s">
        <v>5</v>
      </c>
      <c r="J16417">
        <v>13.28</v>
      </c>
    </row>
    <row r="16418" spans="1:10" x14ac:dyDescent="0.2">
      <c r="A16418" t="s">
        <v>16248</v>
      </c>
      <c r="B16418" t="s">
        <v>38011</v>
      </c>
      <c r="I16418" t="s">
        <v>5</v>
      </c>
      <c r="J16418">
        <v>11.51</v>
      </c>
    </row>
    <row r="16419" spans="1:10" x14ac:dyDescent="0.2">
      <c r="A16419" t="s">
        <v>16249</v>
      </c>
      <c r="B16419" t="s">
        <v>38012</v>
      </c>
      <c r="I16419" t="s">
        <v>5</v>
      </c>
      <c r="J16419">
        <v>16.600000000000001</v>
      </c>
    </row>
    <row r="16420" spans="1:10" x14ac:dyDescent="0.2">
      <c r="A16420" t="s">
        <v>16250</v>
      </c>
      <c r="B16420" t="s">
        <v>38012</v>
      </c>
      <c r="I16420" t="s">
        <v>5</v>
      </c>
      <c r="J16420">
        <v>14.38</v>
      </c>
    </row>
    <row r="16421" spans="1:10" x14ac:dyDescent="0.2">
      <c r="A16421" t="s">
        <v>16251</v>
      </c>
      <c r="B16421" t="s">
        <v>38013</v>
      </c>
      <c r="I16421" t="s">
        <v>5</v>
      </c>
      <c r="J16421">
        <v>26.09</v>
      </c>
    </row>
    <row r="16422" spans="1:10" x14ac:dyDescent="0.2">
      <c r="A16422" t="s">
        <v>16252</v>
      </c>
      <c r="B16422" t="s">
        <v>38013</v>
      </c>
      <c r="I16422" t="s">
        <v>5</v>
      </c>
      <c r="J16422">
        <v>22.6</v>
      </c>
    </row>
    <row r="16423" spans="1:10" x14ac:dyDescent="0.2">
      <c r="A16423" t="s">
        <v>16253</v>
      </c>
      <c r="B16423" t="s">
        <v>38014</v>
      </c>
      <c r="I16423" t="s">
        <v>5</v>
      </c>
      <c r="J16423">
        <v>33.200000000000003</v>
      </c>
    </row>
    <row r="16424" spans="1:10" x14ac:dyDescent="0.2">
      <c r="A16424" t="s">
        <v>16254</v>
      </c>
      <c r="B16424" t="s">
        <v>38014</v>
      </c>
      <c r="I16424" t="s">
        <v>5</v>
      </c>
      <c r="J16424">
        <v>28.77</v>
      </c>
    </row>
    <row r="16425" spans="1:10" x14ac:dyDescent="0.2">
      <c r="A16425" t="s">
        <v>16255</v>
      </c>
      <c r="B16425" t="s">
        <v>38015</v>
      </c>
      <c r="I16425" t="s">
        <v>5</v>
      </c>
      <c r="J16425">
        <v>1.89</v>
      </c>
    </row>
    <row r="16426" spans="1:10" x14ac:dyDescent="0.2">
      <c r="A16426" t="s">
        <v>16256</v>
      </c>
      <c r="B16426" t="s">
        <v>38015</v>
      </c>
      <c r="I16426" t="s">
        <v>5</v>
      </c>
      <c r="J16426">
        <v>1.64</v>
      </c>
    </row>
    <row r="16427" spans="1:10" x14ac:dyDescent="0.2">
      <c r="A16427" t="s">
        <v>16257</v>
      </c>
      <c r="B16427" t="s">
        <v>38016</v>
      </c>
      <c r="I16427" t="s">
        <v>5</v>
      </c>
      <c r="J16427">
        <v>2.37</v>
      </c>
    </row>
    <row r="16428" spans="1:10" x14ac:dyDescent="0.2">
      <c r="A16428" t="s">
        <v>16258</v>
      </c>
      <c r="B16428" t="s">
        <v>38016</v>
      </c>
      <c r="I16428" t="s">
        <v>5</v>
      </c>
      <c r="J16428">
        <v>2.0499999999999998</v>
      </c>
    </row>
    <row r="16429" spans="1:10" x14ac:dyDescent="0.2">
      <c r="A16429" t="s">
        <v>16259</v>
      </c>
      <c r="B16429" t="s">
        <v>38017</v>
      </c>
      <c r="I16429" t="s">
        <v>5</v>
      </c>
      <c r="J16429">
        <v>2.84</v>
      </c>
    </row>
    <row r="16430" spans="1:10" x14ac:dyDescent="0.2">
      <c r="A16430" t="s">
        <v>16260</v>
      </c>
      <c r="B16430" t="s">
        <v>38017</v>
      </c>
      <c r="I16430" t="s">
        <v>5</v>
      </c>
      <c r="J16430">
        <v>2.46</v>
      </c>
    </row>
    <row r="16431" spans="1:10" x14ac:dyDescent="0.2">
      <c r="A16431" t="s">
        <v>16261</v>
      </c>
      <c r="B16431" t="s">
        <v>38018</v>
      </c>
      <c r="I16431" t="s">
        <v>5</v>
      </c>
      <c r="J16431">
        <v>3.32</v>
      </c>
    </row>
    <row r="16432" spans="1:10" x14ac:dyDescent="0.2">
      <c r="A16432" t="s">
        <v>16262</v>
      </c>
      <c r="B16432" t="s">
        <v>38018</v>
      </c>
      <c r="I16432" t="s">
        <v>5</v>
      </c>
      <c r="J16432">
        <v>2.87</v>
      </c>
    </row>
    <row r="16433" spans="1:10" x14ac:dyDescent="0.2">
      <c r="A16433" t="s">
        <v>16263</v>
      </c>
      <c r="B16433" t="s">
        <v>38019</v>
      </c>
      <c r="I16433" t="s">
        <v>5</v>
      </c>
      <c r="J16433">
        <v>7.59</v>
      </c>
    </row>
    <row r="16434" spans="1:10" x14ac:dyDescent="0.2">
      <c r="A16434" t="s">
        <v>16264</v>
      </c>
      <c r="B16434" t="s">
        <v>38019</v>
      </c>
      <c r="I16434" t="s">
        <v>5</v>
      </c>
      <c r="J16434">
        <v>6.57</v>
      </c>
    </row>
    <row r="16435" spans="1:10" x14ac:dyDescent="0.2">
      <c r="A16435" t="s">
        <v>16265</v>
      </c>
      <c r="B16435" t="s">
        <v>38020</v>
      </c>
      <c r="I16435" t="s">
        <v>5</v>
      </c>
      <c r="J16435">
        <v>9.48</v>
      </c>
    </row>
    <row r="16436" spans="1:10" x14ac:dyDescent="0.2">
      <c r="A16436" t="s">
        <v>16266</v>
      </c>
      <c r="B16436" t="s">
        <v>38020</v>
      </c>
      <c r="I16436" t="s">
        <v>5</v>
      </c>
      <c r="J16436">
        <v>8.2200000000000006</v>
      </c>
    </row>
    <row r="16437" spans="1:10" x14ac:dyDescent="0.2">
      <c r="A16437" t="s">
        <v>16267</v>
      </c>
      <c r="B16437" t="s">
        <v>38021</v>
      </c>
      <c r="I16437" t="s">
        <v>5</v>
      </c>
      <c r="J16437">
        <v>14.23</v>
      </c>
    </row>
    <row r="16438" spans="1:10" x14ac:dyDescent="0.2">
      <c r="A16438" t="s">
        <v>16268</v>
      </c>
      <c r="B16438" t="s">
        <v>38021</v>
      </c>
      <c r="I16438" t="s">
        <v>5</v>
      </c>
      <c r="J16438">
        <v>12.33</v>
      </c>
    </row>
    <row r="16439" spans="1:10" x14ac:dyDescent="0.2">
      <c r="A16439" t="s">
        <v>16269</v>
      </c>
      <c r="B16439" t="s">
        <v>38022</v>
      </c>
      <c r="I16439" t="s">
        <v>5</v>
      </c>
      <c r="J16439">
        <v>18.97</v>
      </c>
    </row>
    <row r="16440" spans="1:10" x14ac:dyDescent="0.2">
      <c r="A16440" t="s">
        <v>16270</v>
      </c>
      <c r="B16440" t="s">
        <v>38022</v>
      </c>
      <c r="I16440" t="s">
        <v>5</v>
      </c>
      <c r="J16440">
        <v>16.440000000000001</v>
      </c>
    </row>
    <row r="16441" spans="1:10" x14ac:dyDescent="0.2">
      <c r="A16441" t="s">
        <v>16271</v>
      </c>
      <c r="B16441" t="s">
        <v>38023</v>
      </c>
      <c r="I16441" t="s">
        <v>5</v>
      </c>
      <c r="J16441">
        <v>23.72</v>
      </c>
    </row>
    <row r="16442" spans="1:10" x14ac:dyDescent="0.2">
      <c r="A16442" t="s">
        <v>16272</v>
      </c>
      <c r="B16442" t="s">
        <v>38023</v>
      </c>
      <c r="I16442" t="s">
        <v>5</v>
      </c>
      <c r="J16442">
        <v>20.55</v>
      </c>
    </row>
    <row r="16443" spans="1:10" x14ac:dyDescent="0.2">
      <c r="A16443" t="s">
        <v>16273</v>
      </c>
      <c r="B16443" t="s">
        <v>38024</v>
      </c>
      <c r="I16443" t="s">
        <v>5</v>
      </c>
      <c r="J16443">
        <v>28.46</v>
      </c>
    </row>
    <row r="16444" spans="1:10" x14ac:dyDescent="0.2">
      <c r="A16444" t="s">
        <v>16274</v>
      </c>
      <c r="B16444" t="s">
        <v>38024</v>
      </c>
      <c r="I16444" t="s">
        <v>5</v>
      </c>
      <c r="J16444">
        <v>24.66</v>
      </c>
    </row>
    <row r="16445" spans="1:10" x14ac:dyDescent="0.2">
      <c r="A16445" t="s">
        <v>16275</v>
      </c>
      <c r="B16445" t="s">
        <v>38025</v>
      </c>
      <c r="I16445" t="s">
        <v>5</v>
      </c>
      <c r="J16445">
        <v>33.200000000000003</v>
      </c>
    </row>
    <row r="16446" spans="1:10" x14ac:dyDescent="0.2">
      <c r="A16446" t="s">
        <v>16276</v>
      </c>
      <c r="B16446" t="s">
        <v>38025</v>
      </c>
      <c r="I16446" t="s">
        <v>5</v>
      </c>
      <c r="J16446">
        <v>28.77</v>
      </c>
    </row>
    <row r="16447" spans="1:10" x14ac:dyDescent="0.2">
      <c r="A16447" t="s">
        <v>16277</v>
      </c>
      <c r="B16447" t="s">
        <v>38026</v>
      </c>
      <c r="I16447" t="s">
        <v>5</v>
      </c>
      <c r="J16447">
        <v>37.950000000000003</v>
      </c>
    </row>
    <row r="16448" spans="1:10" x14ac:dyDescent="0.2">
      <c r="A16448" t="s">
        <v>16278</v>
      </c>
      <c r="B16448" t="s">
        <v>38026</v>
      </c>
      <c r="I16448" t="s">
        <v>5</v>
      </c>
      <c r="J16448">
        <v>32.880000000000003</v>
      </c>
    </row>
    <row r="16449" spans="1:10" x14ac:dyDescent="0.2">
      <c r="A16449" t="s">
        <v>16279</v>
      </c>
      <c r="B16449" t="s">
        <v>38027</v>
      </c>
      <c r="I16449" t="s">
        <v>5</v>
      </c>
      <c r="J16449">
        <v>42.69</v>
      </c>
    </row>
    <row r="16450" spans="1:10" x14ac:dyDescent="0.2">
      <c r="A16450" t="s">
        <v>16280</v>
      </c>
      <c r="B16450" t="s">
        <v>38027</v>
      </c>
      <c r="I16450" t="s">
        <v>5</v>
      </c>
      <c r="J16450">
        <v>36.99</v>
      </c>
    </row>
    <row r="16451" spans="1:10" x14ac:dyDescent="0.2">
      <c r="A16451" t="s">
        <v>16281</v>
      </c>
      <c r="B16451" t="s">
        <v>38028</v>
      </c>
      <c r="I16451" t="s">
        <v>5</v>
      </c>
      <c r="J16451">
        <v>8.34</v>
      </c>
    </row>
    <row r="16452" spans="1:10" x14ac:dyDescent="0.2">
      <c r="A16452" t="s">
        <v>16282</v>
      </c>
      <c r="B16452" t="s">
        <v>38028</v>
      </c>
      <c r="I16452" t="s">
        <v>5</v>
      </c>
      <c r="J16452">
        <v>7.26</v>
      </c>
    </row>
    <row r="16453" spans="1:10" x14ac:dyDescent="0.2">
      <c r="A16453" t="s">
        <v>16283</v>
      </c>
      <c r="B16453" t="s">
        <v>38029</v>
      </c>
      <c r="I16453" t="s">
        <v>5</v>
      </c>
      <c r="J16453">
        <v>9.58</v>
      </c>
    </row>
    <row r="16454" spans="1:10" x14ac:dyDescent="0.2">
      <c r="A16454" t="s">
        <v>16284</v>
      </c>
      <c r="B16454" t="s">
        <v>38029</v>
      </c>
      <c r="I16454" t="s">
        <v>5</v>
      </c>
      <c r="J16454">
        <v>8.36</v>
      </c>
    </row>
    <row r="16455" spans="1:10" x14ac:dyDescent="0.2">
      <c r="A16455" t="s">
        <v>16285</v>
      </c>
      <c r="B16455" t="s">
        <v>38030</v>
      </c>
      <c r="I16455" t="s">
        <v>5</v>
      </c>
      <c r="J16455">
        <v>12.01</v>
      </c>
    </row>
    <row r="16456" spans="1:10" x14ac:dyDescent="0.2">
      <c r="A16456" t="s">
        <v>16286</v>
      </c>
      <c r="B16456" t="s">
        <v>38030</v>
      </c>
      <c r="I16456" t="s">
        <v>5</v>
      </c>
      <c r="J16456">
        <v>10.49</v>
      </c>
    </row>
    <row r="16457" spans="1:10" x14ac:dyDescent="0.2">
      <c r="A16457" t="s">
        <v>16287</v>
      </c>
      <c r="B16457" t="s">
        <v>38031</v>
      </c>
      <c r="I16457" t="s">
        <v>5</v>
      </c>
      <c r="J16457">
        <v>18.05</v>
      </c>
    </row>
    <row r="16458" spans="1:10" x14ac:dyDescent="0.2">
      <c r="A16458" t="s">
        <v>16288</v>
      </c>
      <c r="B16458" t="s">
        <v>38031</v>
      </c>
      <c r="I16458" t="s">
        <v>5</v>
      </c>
      <c r="J16458">
        <v>15.77</v>
      </c>
    </row>
    <row r="16459" spans="1:10" x14ac:dyDescent="0.2">
      <c r="A16459" t="s">
        <v>16289</v>
      </c>
      <c r="B16459" t="s">
        <v>38032</v>
      </c>
      <c r="I16459" t="s">
        <v>5</v>
      </c>
      <c r="J16459">
        <v>24.49</v>
      </c>
    </row>
    <row r="16460" spans="1:10" x14ac:dyDescent="0.2">
      <c r="A16460" t="s">
        <v>16290</v>
      </c>
      <c r="B16460" t="s">
        <v>38032</v>
      </c>
      <c r="I16460" t="s">
        <v>5</v>
      </c>
      <c r="J16460">
        <v>21.45</v>
      </c>
    </row>
    <row r="16461" spans="1:10" x14ac:dyDescent="0.2">
      <c r="A16461" t="s">
        <v>16291</v>
      </c>
      <c r="B16461" t="s">
        <v>38033</v>
      </c>
      <c r="I16461" t="s">
        <v>5</v>
      </c>
      <c r="J16461">
        <v>30.81</v>
      </c>
    </row>
    <row r="16462" spans="1:10" x14ac:dyDescent="0.2">
      <c r="A16462" t="s">
        <v>16292</v>
      </c>
      <c r="B16462" t="s">
        <v>38033</v>
      </c>
      <c r="I16462" t="s">
        <v>5</v>
      </c>
      <c r="J16462">
        <v>27.01</v>
      </c>
    </row>
    <row r="16463" spans="1:10" x14ac:dyDescent="0.2">
      <c r="A16463" t="s">
        <v>16293</v>
      </c>
      <c r="B16463" t="s">
        <v>38034</v>
      </c>
      <c r="I16463" t="s">
        <v>5</v>
      </c>
      <c r="J16463">
        <v>38.51</v>
      </c>
    </row>
    <row r="16464" spans="1:10" x14ac:dyDescent="0.2">
      <c r="A16464" t="s">
        <v>16294</v>
      </c>
      <c r="B16464" t="s">
        <v>38034</v>
      </c>
      <c r="I16464" t="s">
        <v>5</v>
      </c>
      <c r="J16464">
        <v>33.75</v>
      </c>
    </row>
    <row r="16465" spans="1:10" x14ac:dyDescent="0.2">
      <c r="A16465" t="s">
        <v>16295</v>
      </c>
      <c r="B16465" t="s">
        <v>38035</v>
      </c>
      <c r="I16465" t="s">
        <v>5</v>
      </c>
      <c r="J16465">
        <v>43.34</v>
      </c>
    </row>
    <row r="16466" spans="1:10" x14ac:dyDescent="0.2">
      <c r="A16466" t="s">
        <v>16296</v>
      </c>
      <c r="B16466" t="s">
        <v>38035</v>
      </c>
      <c r="I16466" t="s">
        <v>5</v>
      </c>
      <c r="J16466">
        <v>38.020000000000003</v>
      </c>
    </row>
    <row r="16467" spans="1:10" x14ac:dyDescent="0.2">
      <c r="A16467" t="s">
        <v>16297</v>
      </c>
      <c r="B16467" t="s">
        <v>38036</v>
      </c>
      <c r="I16467" t="s">
        <v>5</v>
      </c>
      <c r="J16467">
        <v>55.61</v>
      </c>
    </row>
    <row r="16468" spans="1:10" x14ac:dyDescent="0.2">
      <c r="A16468" t="s">
        <v>16298</v>
      </c>
      <c r="B16468" t="s">
        <v>38036</v>
      </c>
      <c r="I16468" t="s">
        <v>5</v>
      </c>
      <c r="J16468">
        <v>48.77</v>
      </c>
    </row>
    <row r="16469" spans="1:10" x14ac:dyDescent="0.2">
      <c r="A16469" t="s">
        <v>16299</v>
      </c>
      <c r="B16469" t="s">
        <v>38037</v>
      </c>
      <c r="I16469" t="s">
        <v>4</v>
      </c>
      <c r="J16469">
        <v>15.3</v>
      </c>
    </row>
    <row r="16470" spans="1:10" x14ac:dyDescent="0.2">
      <c r="A16470" t="s">
        <v>16300</v>
      </c>
      <c r="B16470" t="s">
        <v>38037</v>
      </c>
      <c r="I16470" t="s">
        <v>4</v>
      </c>
      <c r="J16470">
        <v>13.31</v>
      </c>
    </row>
    <row r="16471" spans="1:10" x14ac:dyDescent="0.2">
      <c r="A16471" t="s">
        <v>16301</v>
      </c>
      <c r="B16471" t="s">
        <v>38038</v>
      </c>
      <c r="I16471" t="s">
        <v>4</v>
      </c>
      <c r="J16471">
        <v>74.69</v>
      </c>
    </row>
    <row r="16472" spans="1:10" x14ac:dyDescent="0.2">
      <c r="A16472" t="s">
        <v>16302</v>
      </c>
      <c r="B16472" t="s">
        <v>38038</v>
      </c>
      <c r="I16472" t="s">
        <v>4</v>
      </c>
      <c r="J16472">
        <v>64.77</v>
      </c>
    </row>
    <row r="16473" spans="1:10" x14ac:dyDescent="0.2">
      <c r="A16473" t="s">
        <v>16303</v>
      </c>
      <c r="B16473" t="s">
        <v>38039</v>
      </c>
      <c r="I16473" t="s">
        <v>4</v>
      </c>
      <c r="J16473">
        <v>24.72</v>
      </c>
    </row>
    <row r="16474" spans="1:10" x14ac:dyDescent="0.2">
      <c r="A16474" t="s">
        <v>16304</v>
      </c>
      <c r="B16474" t="s">
        <v>38039</v>
      </c>
      <c r="I16474" t="s">
        <v>4</v>
      </c>
      <c r="J16474">
        <v>21.56</v>
      </c>
    </row>
    <row r="16475" spans="1:10" x14ac:dyDescent="0.2">
      <c r="A16475" t="s">
        <v>16305</v>
      </c>
      <c r="B16475" t="s">
        <v>38040</v>
      </c>
      <c r="I16475" t="s">
        <v>4</v>
      </c>
      <c r="J16475">
        <v>119.02</v>
      </c>
    </row>
    <row r="16476" spans="1:10" x14ac:dyDescent="0.2">
      <c r="A16476" t="s">
        <v>16306</v>
      </c>
      <c r="B16476" t="s">
        <v>38040</v>
      </c>
      <c r="I16476" t="s">
        <v>4</v>
      </c>
      <c r="J16476">
        <v>103.26</v>
      </c>
    </row>
    <row r="16477" spans="1:10" x14ac:dyDescent="0.2">
      <c r="A16477" t="s">
        <v>16307</v>
      </c>
      <c r="B16477" t="s">
        <v>38041</v>
      </c>
      <c r="I16477" t="s">
        <v>4</v>
      </c>
      <c r="J16477">
        <v>35.979999999999997</v>
      </c>
    </row>
    <row r="16478" spans="1:10" x14ac:dyDescent="0.2">
      <c r="A16478" t="s">
        <v>16308</v>
      </c>
      <c r="B16478" t="s">
        <v>38041</v>
      </c>
      <c r="I16478" t="s">
        <v>4</v>
      </c>
      <c r="J16478">
        <v>31.44</v>
      </c>
    </row>
    <row r="16479" spans="1:10" x14ac:dyDescent="0.2">
      <c r="A16479" t="s">
        <v>16309</v>
      </c>
      <c r="B16479" t="s">
        <v>38042</v>
      </c>
      <c r="I16479" t="s">
        <v>4</v>
      </c>
      <c r="J16479">
        <v>170.69</v>
      </c>
    </row>
    <row r="16480" spans="1:10" x14ac:dyDescent="0.2">
      <c r="A16480" t="s">
        <v>16310</v>
      </c>
      <c r="B16480" t="s">
        <v>38042</v>
      </c>
      <c r="I16480" t="s">
        <v>4</v>
      </c>
      <c r="J16480">
        <v>148.16</v>
      </c>
    </row>
    <row r="16481" spans="1:10" x14ac:dyDescent="0.2">
      <c r="A16481" t="s">
        <v>16311</v>
      </c>
      <c r="B16481" t="s">
        <v>38043</v>
      </c>
      <c r="I16481" t="s">
        <v>5</v>
      </c>
      <c r="J16481">
        <v>20.97</v>
      </c>
    </row>
    <row r="16482" spans="1:10" x14ac:dyDescent="0.2">
      <c r="A16482" t="s">
        <v>16312</v>
      </c>
      <c r="B16482" t="s">
        <v>38043</v>
      </c>
      <c r="I16482" t="s">
        <v>5</v>
      </c>
      <c r="J16482">
        <v>18.34</v>
      </c>
    </row>
    <row r="16483" spans="1:10" x14ac:dyDescent="0.2">
      <c r="A16483" t="s">
        <v>16313</v>
      </c>
      <c r="B16483" t="s">
        <v>38044</v>
      </c>
      <c r="I16483" t="s">
        <v>5</v>
      </c>
      <c r="J16483">
        <v>23.15</v>
      </c>
    </row>
    <row r="16484" spans="1:10" x14ac:dyDescent="0.2">
      <c r="A16484" t="s">
        <v>16314</v>
      </c>
      <c r="B16484" t="s">
        <v>38044</v>
      </c>
      <c r="I16484" t="s">
        <v>5</v>
      </c>
      <c r="J16484">
        <v>20.25</v>
      </c>
    </row>
    <row r="16485" spans="1:10" x14ac:dyDescent="0.2">
      <c r="A16485" t="s">
        <v>16315</v>
      </c>
      <c r="B16485" t="s">
        <v>38045</v>
      </c>
      <c r="I16485" t="s">
        <v>5</v>
      </c>
      <c r="J16485">
        <v>28.46</v>
      </c>
    </row>
    <row r="16486" spans="1:10" x14ac:dyDescent="0.2">
      <c r="A16486" t="s">
        <v>16316</v>
      </c>
      <c r="B16486" t="s">
        <v>38045</v>
      </c>
      <c r="I16486" t="s">
        <v>5</v>
      </c>
      <c r="J16486">
        <v>24.95</v>
      </c>
    </row>
    <row r="16487" spans="1:10" x14ac:dyDescent="0.2">
      <c r="A16487" t="s">
        <v>16317</v>
      </c>
      <c r="B16487" t="s">
        <v>38046</v>
      </c>
      <c r="I16487" t="s">
        <v>5</v>
      </c>
      <c r="J16487">
        <v>33.53</v>
      </c>
    </row>
    <row r="16488" spans="1:10" x14ac:dyDescent="0.2">
      <c r="A16488" t="s">
        <v>16318</v>
      </c>
      <c r="B16488" t="s">
        <v>38046</v>
      </c>
      <c r="I16488" t="s">
        <v>5</v>
      </c>
      <c r="J16488">
        <v>29.42</v>
      </c>
    </row>
    <row r="16489" spans="1:10" x14ac:dyDescent="0.2">
      <c r="A16489" t="s">
        <v>16319</v>
      </c>
      <c r="B16489" t="s">
        <v>38047</v>
      </c>
      <c r="I16489" t="s">
        <v>5</v>
      </c>
      <c r="J16489">
        <v>44.09</v>
      </c>
    </row>
    <row r="16490" spans="1:10" x14ac:dyDescent="0.2">
      <c r="A16490" t="s">
        <v>16320</v>
      </c>
      <c r="B16490" t="s">
        <v>38047</v>
      </c>
      <c r="I16490" t="s">
        <v>5</v>
      </c>
      <c r="J16490">
        <v>38.619999999999997</v>
      </c>
    </row>
    <row r="16491" spans="1:10" x14ac:dyDescent="0.2">
      <c r="A16491" t="s">
        <v>16321</v>
      </c>
      <c r="B16491" t="s">
        <v>38048</v>
      </c>
      <c r="I16491" t="s">
        <v>5</v>
      </c>
      <c r="J16491">
        <v>75.540000000000006</v>
      </c>
    </row>
    <row r="16492" spans="1:10" x14ac:dyDescent="0.2">
      <c r="A16492" t="s">
        <v>16322</v>
      </c>
      <c r="B16492" t="s">
        <v>38048</v>
      </c>
      <c r="I16492" t="s">
        <v>5</v>
      </c>
      <c r="J16492">
        <v>66.150000000000006</v>
      </c>
    </row>
    <row r="16493" spans="1:10" x14ac:dyDescent="0.2">
      <c r="A16493" t="s">
        <v>16323</v>
      </c>
      <c r="B16493" t="s">
        <v>38049</v>
      </c>
      <c r="I16493" t="s">
        <v>5</v>
      </c>
      <c r="J16493">
        <v>124.15</v>
      </c>
    </row>
    <row r="16494" spans="1:10" x14ac:dyDescent="0.2">
      <c r="A16494" t="s">
        <v>16324</v>
      </c>
      <c r="B16494" t="s">
        <v>38049</v>
      </c>
      <c r="I16494" t="s">
        <v>5</v>
      </c>
      <c r="J16494">
        <v>108.49</v>
      </c>
    </row>
    <row r="16495" spans="1:10" x14ac:dyDescent="0.2">
      <c r="A16495" t="s">
        <v>16325</v>
      </c>
      <c r="B16495" t="s">
        <v>38050</v>
      </c>
      <c r="I16495" t="s">
        <v>5</v>
      </c>
      <c r="J16495">
        <v>140.81</v>
      </c>
    </row>
    <row r="16496" spans="1:10" x14ac:dyDescent="0.2">
      <c r="A16496" t="s">
        <v>16326</v>
      </c>
      <c r="B16496" t="s">
        <v>38050</v>
      </c>
      <c r="I16496" t="s">
        <v>5</v>
      </c>
      <c r="J16496">
        <v>123.44</v>
      </c>
    </row>
    <row r="16497" spans="1:10" x14ac:dyDescent="0.2">
      <c r="A16497" t="s">
        <v>16327</v>
      </c>
      <c r="B16497" t="s">
        <v>38051</v>
      </c>
      <c r="I16497" t="s">
        <v>5</v>
      </c>
      <c r="J16497">
        <v>173.91</v>
      </c>
    </row>
    <row r="16498" spans="1:10" x14ac:dyDescent="0.2">
      <c r="A16498" t="s">
        <v>16328</v>
      </c>
      <c r="B16498" t="s">
        <v>38051</v>
      </c>
      <c r="I16498" t="s">
        <v>5</v>
      </c>
      <c r="J16498">
        <v>152.86000000000001</v>
      </c>
    </row>
    <row r="16499" spans="1:10" x14ac:dyDescent="0.2">
      <c r="A16499" t="s">
        <v>16329</v>
      </c>
      <c r="B16499" t="s">
        <v>38052</v>
      </c>
      <c r="I16499" t="s">
        <v>4</v>
      </c>
      <c r="J16499">
        <v>40.35</v>
      </c>
    </row>
    <row r="16500" spans="1:10" x14ac:dyDescent="0.2">
      <c r="A16500" t="s">
        <v>16330</v>
      </c>
      <c r="B16500" t="s">
        <v>38052</v>
      </c>
      <c r="I16500" t="s">
        <v>4</v>
      </c>
      <c r="J16500">
        <v>39.4</v>
      </c>
    </row>
    <row r="16501" spans="1:10" x14ac:dyDescent="0.2">
      <c r="A16501" t="s">
        <v>16331</v>
      </c>
      <c r="B16501" t="s">
        <v>38053</v>
      </c>
      <c r="I16501" t="s">
        <v>4</v>
      </c>
      <c r="J16501">
        <v>51.35</v>
      </c>
    </row>
    <row r="16502" spans="1:10" x14ac:dyDescent="0.2">
      <c r="A16502" t="s">
        <v>16332</v>
      </c>
      <c r="B16502" t="s">
        <v>38053</v>
      </c>
      <c r="I16502" t="s">
        <v>4</v>
      </c>
      <c r="J16502">
        <v>50.28</v>
      </c>
    </row>
    <row r="16503" spans="1:10" x14ac:dyDescent="0.2">
      <c r="A16503" t="s">
        <v>16333</v>
      </c>
      <c r="B16503" t="s">
        <v>38054</v>
      </c>
      <c r="I16503" t="s">
        <v>4</v>
      </c>
      <c r="J16503">
        <v>61.12</v>
      </c>
    </row>
    <row r="16504" spans="1:10" x14ac:dyDescent="0.2">
      <c r="A16504" t="s">
        <v>16334</v>
      </c>
      <c r="B16504" t="s">
        <v>38054</v>
      </c>
      <c r="I16504" t="s">
        <v>4</v>
      </c>
      <c r="J16504">
        <v>59.85</v>
      </c>
    </row>
    <row r="16505" spans="1:10" x14ac:dyDescent="0.2">
      <c r="A16505" t="s">
        <v>16335</v>
      </c>
      <c r="B16505" t="s">
        <v>38055</v>
      </c>
      <c r="I16505" t="s">
        <v>4</v>
      </c>
      <c r="J16505">
        <v>64.430000000000007</v>
      </c>
    </row>
    <row r="16506" spans="1:10" x14ac:dyDescent="0.2">
      <c r="A16506" t="s">
        <v>16336</v>
      </c>
      <c r="B16506" t="s">
        <v>38055</v>
      </c>
      <c r="I16506" t="s">
        <v>4</v>
      </c>
      <c r="J16506">
        <v>63.04</v>
      </c>
    </row>
    <row r="16507" spans="1:10" x14ac:dyDescent="0.2">
      <c r="A16507" t="s">
        <v>16337</v>
      </c>
      <c r="B16507" t="s">
        <v>38056</v>
      </c>
      <c r="I16507" t="s">
        <v>4</v>
      </c>
      <c r="J16507">
        <v>67.44</v>
      </c>
    </row>
    <row r="16508" spans="1:10" x14ac:dyDescent="0.2">
      <c r="A16508" t="s">
        <v>16338</v>
      </c>
      <c r="B16508" t="s">
        <v>38056</v>
      </c>
      <c r="I16508" t="s">
        <v>4</v>
      </c>
      <c r="J16508">
        <v>65.98</v>
      </c>
    </row>
    <row r="16509" spans="1:10" x14ac:dyDescent="0.2">
      <c r="A16509" t="s">
        <v>16339</v>
      </c>
      <c r="B16509" t="s">
        <v>38057</v>
      </c>
      <c r="I16509" t="s">
        <v>4</v>
      </c>
      <c r="J16509">
        <v>104.39</v>
      </c>
    </row>
    <row r="16510" spans="1:10" x14ac:dyDescent="0.2">
      <c r="A16510" t="s">
        <v>16340</v>
      </c>
      <c r="B16510" t="s">
        <v>38057</v>
      </c>
      <c r="I16510" t="s">
        <v>4</v>
      </c>
      <c r="J16510">
        <v>102.81</v>
      </c>
    </row>
    <row r="16511" spans="1:10" x14ac:dyDescent="0.2">
      <c r="A16511" t="s">
        <v>16341</v>
      </c>
      <c r="B16511" t="s">
        <v>38058</v>
      </c>
      <c r="I16511" t="s">
        <v>4</v>
      </c>
      <c r="J16511">
        <v>117.87</v>
      </c>
    </row>
    <row r="16512" spans="1:10" x14ac:dyDescent="0.2">
      <c r="A16512" t="s">
        <v>16342</v>
      </c>
      <c r="B16512" t="s">
        <v>38058</v>
      </c>
      <c r="I16512" t="s">
        <v>4</v>
      </c>
      <c r="J16512">
        <v>116.1</v>
      </c>
    </row>
    <row r="16513" spans="1:10" x14ac:dyDescent="0.2">
      <c r="A16513" t="s">
        <v>16343</v>
      </c>
      <c r="B16513" t="s">
        <v>38059</v>
      </c>
      <c r="I16513" t="s">
        <v>4</v>
      </c>
      <c r="J16513">
        <v>129.99</v>
      </c>
    </row>
    <row r="16514" spans="1:10" x14ac:dyDescent="0.2">
      <c r="A16514" t="s">
        <v>16344</v>
      </c>
      <c r="B16514" t="s">
        <v>38059</v>
      </c>
      <c r="I16514" t="s">
        <v>4</v>
      </c>
      <c r="J16514">
        <v>128.09</v>
      </c>
    </row>
    <row r="16515" spans="1:10" x14ac:dyDescent="0.2">
      <c r="A16515" t="s">
        <v>16345</v>
      </c>
      <c r="B16515" t="s">
        <v>38060</v>
      </c>
      <c r="I16515" t="s">
        <v>4</v>
      </c>
      <c r="J16515">
        <v>159.9</v>
      </c>
    </row>
    <row r="16516" spans="1:10" x14ac:dyDescent="0.2">
      <c r="A16516" t="s">
        <v>16346</v>
      </c>
      <c r="B16516" t="s">
        <v>38060</v>
      </c>
      <c r="I16516" t="s">
        <v>4</v>
      </c>
      <c r="J16516">
        <v>157.68</v>
      </c>
    </row>
    <row r="16517" spans="1:10" x14ac:dyDescent="0.2">
      <c r="A16517" t="s">
        <v>16347</v>
      </c>
      <c r="B16517" t="s">
        <v>38061</v>
      </c>
      <c r="I16517" t="s">
        <v>10262</v>
      </c>
      <c r="J16517">
        <v>32.07</v>
      </c>
    </row>
    <row r="16518" spans="1:10" x14ac:dyDescent="0.2">
      <c r="A16518" t="s">
        <v>16348</v>
      </c>
      <c r="B16518" t="s">
        <v>38061</v>
      </c>
      <c r="I16518" t="s">
        <v>10262</v>
      </c>
      <c r="J16518">
        <v>32.07</v>
      </c>
    </row>
    <row r="16519" spans="1:10" x14ac:dyDescent="0.2">
      <c r="A16519" t="s">
        <v>16349</v>
      </c>
      <c r="B16519" t="s">
        <v>38062</v>
      </c>
      <c r="I16519" t="s">
        <v>10262</v>
      </c>
      <c r="J16519">
        <v>33.68</v>
      </c>
    </row>
    <row r="16520" spans="1:10" x14ac:dyDescent="0.2">
      <c r="A16520" t="s">
        <v>16350</v>
      </c>
      <c r="B16520" t="s">
        <v>38062</v>
      </c>
      <c r="I16520" t="s">
        <v>10262</v>
      </c>
      <c r="J16520">
        <v>33.68</v>
      </c>
    </row>
    <row r="16521" spans="1:10" x14ac:dyDescent="0.2">
      <c r="A16521" t="s">
        <v>16351</v>
      </c>
      <c r="B16521" t="s">
        <v>38063</v>
      </c>
      <c r="I16521" t="s">
        <v>10262</v>
      </c>
      <c r="J16521">
        <v>39.409999999999997</v>
      </c>
    </row>
    <row r="16522" spans="1:10" x14ac:dyDescent="0.2">
      <c r="A16522" t="s">
        <v>16352</v>
      </c>
      <c r="B16522" t="s">
        <v>38063</v>
      </c>
      <c r="I16522" t="s">
        <v>10262</v>
      </c>
      <c r="J16522">
        <v>39.409999999999997</v>
      </c>
    </row>
    <row r="16523" spans="1:10" x14ac:dyDescent="0.2">
      <c r="A16523" t="s">
        <v>16353</v>
      </c>
      <c r="B16523" t="s">
        <v>38064</v>
      </c>
      <c r="I16523" t="s">
        <v>10262</v>
      </c>
      <c r="J16523">
        <v>25.43</v>
      </c>
    </row>
    <row r="16524" spans="1:10" x14ac:dyDescent="0.2">
      <c r="A16524" t="s">
        <v>16354</v>
      </c>
      <c r="B16524" t="s">
        <v>38064</v>
      </c>
      <c r="I16524" t="s">
        <v>10262</v>
      </c>
      <c r="J16524">
        <v>25.43</v>
      </c>
    </row>
    <row r="16525" spans="1:10" x14ac:dyDescent="0.2">
      <c r="A16525" t="s">
        <v>16355</v>
      </c>
      <c r="B16525" t="s">
        <v>38065</v>
      </c>
      <c r="I16525" t="s">
        <v>10262</v>
      </c>
      <c r="J16525">
        <v>29.22</v>
      </c>
    </row>
    <row r="16526" spans="1:10" x14ac:dyDescent="0.2">
      <c r="A16526" t="s">
        <v>16356</v>
      </c>
      <c r="B16526" t="s">
        <v>38065</v>
      </c>
      <c r="I16526" t="s">
        <v>10262</v>
      </c>
      <c r="J16526">
        <v>29.22</v>
      </c>
    </row>
    <row r="16527" spans="1:10" x14ac:dyDescent="0.2">
      <c r="A16527" t="s">
        <v>16357</v>
      </c>
      <c r="B16527" t="s">
        <v>38066</v>
      </c>
      <c r="I16527" t="s">
        <v>10262</v>
      </c>
      <c r="J16527">
        <v>30.84</v>
      </c>
    </row>
    <row r="16528" spans="1:10" x14ac:dyDescent="0.2">
      <c r="A16528" t="s">
        <v>16358</v>
      </c>
      <c r="B16528" t="s">
        <v>38066</v>
      </c>
      <c r="I16528" t="s">
        <v>10262</v>
      </c>
      <c r="J16528">
        <v>30.84</v>
      </c>
    </row>
    <row r="16529" spans="1:10" x14ac:dyDescent="0.2">
      <c r="A16529" t="s">
        <v>16359</v>
      </c>
      <c r="B16529" t="s">
        <v>38067</v>
      </c>
      <c r="I16529" t="s">
        <v>5</v>
      </c>
      <c r="J16529">
        <v>2645.45</v>
      </c>
    </row>
    <row r="16530" spans="1:10" x14ac:dyDescent="0.2">
      <c r="A16530" t="s">
        <v>16360</v>
      </c>
      <c r="B16530" t="s">
        <v>38067</v>
      </c>
      <c r="I16530" t="s">
        <v>5</v>
      </c>
      <c r="J16530">
        <v>2491.69</v>
      </c>
    </row>
    <row r="16531" spans="1:10" x14ac:dyDescent="0.2">
      <c r="A16531" t="s">
        <v>16361</v>
      </c>
      <c r="B16531" t="s">
        <v>38068</v>
      </c>
      <c r="I16531" t="s">
        <v>5</v>
      </c>
      <c r="J16531">
        <v>2922.11</v>
      </c>
    </row>
    <row r="16532" spans="1:10" x14ac:dyDescent="0.2">
      <c r="A16532" t="s">
        <v>16362</v>
      </c>
      <c r="B16532" t="s">
        <v>38068</v>
      </c>
      <c r="I16532" t="s">
        <v>5</v>
      </c>
      <c r="J16532">
        <v>2768.39</v>
      </c>
    </row>
    <row r="16533" spans="1:10" x14ac:dyDescent="0.2">
      <c r="A16533" t="s">
        <v>16363</v>
      </c>
      <c r="B16533" t="s">
        <v>38069</v>
      </c>
      <c r="I16533" t="s">
        <v>5</v>
      </c>
      <c r="J16533">
        <v>3607.89</v>
      </c>
    </row>
    <row r="16534" spans="1:10" x14ac:dyDescent="0.2">
      <c r="A16534" t="s">
        <v>16364</v>
      </c>
      <c r="B16534" t="s">
        <v>38069</v>
      </c>
      <c r="I16534" t="s">
        <v>5</v>
      </c>
      <c r="J16534">
        <v>3357.34</v>
      </c>
    </row>
    <row r="16535" spans="1:10" x14ac:dyDescent="0.2">
      <c r="A16535" t="s">
        <v>16365</v>
      </c>
      <c r="B16535" t="s">
        <v>38070</v>
      </c>
      <c r="I16535" t="s">
        <v>5</v>
      </c>
      <c r="J16535">
        <v>3936.4</v>
      </c>
    </row>
    <row r="16536" spans="1:10" x14ac:dyDescent="0.2">
      <c r="A16536" t="s">
        <v>16366</v>
      </c>
      <c r="B16536" t="s">
        <v>38070</v>
      </c>
      <c r="I16536" t="s">
        <v>5</v>
      </c>
      <c r="J16536">
        <v>3685.85</v>
      </c>
    </row>
    <row r="16537" spans="1:10" x14ac:dyDescent="0.2">
      <c r="A16537" t="s">
        <v>16367</v>
      </c>
      <c r="B16537" t="s">
        <v>38071</v>
      </c>
      <c r="I16537" t="s">
        <v>5</v>
      </c>
      <c r="J16537">
        <v>4855.32</v>
      </c>
    </row>
    <row r="16538" spans="1:10" x14ac:dyDescent="0.2">
      <c r="A16538" t="s">
        <v>16368</v>
      </c>
      <c r="B16538" t="s">
        <v>38071</v>
      </c>
      <c r="I16538" t="s">
        <v>5</v>
      </c>
      <c r="J16538">
        <v>4501.87</v>
      </c>
    </row>
    <row r="16539" spans="1:10" x14ac:dyDescent="0.2">
      <c r="A16539" t="s">
        <v>16369</v>
      </c>
      <c r="B16539" t="s">
        <v>38072</v>
      </c>
      <c r="I16539" t="s">
        <v>5</v>
      </c>
      <c r="J16539">
        <v>5094.04</v>
      </c>
    </row>
    <row r="16540" spans="1:10" x14ac:dyDescent="0.2">
      <c r="A16540" t="s">
        <v>16370</v>
      </c>
      <c r="B16540" t="s">
        <v>38072</v>
      </c>
      <c r="I16540" t="s">
        <v>5</v>
      </c>
      <c r="J16540">
        <v>4744.58</v>
      </c>
    </row>
    <row r="16541" spans="1:10" x14ac:dyDescent="0.2">
      <c r="A16541" t="s">
        <v>16371</v>
      </c>
      <c r="B16541" t="s">
        <v>38073</v>
      </c>
      <c r="I16541" t="s">
        <v>5</v>
      </c>
      <c r="J16541">
        <v>6037.78</v>
      </c>
    </row>
    <row r="16542" spans="1:10" x14ac:dyDescent="0.2">
      <c r="A16542" t="s">
        <v>16372</v>
      </c>
      <c r="B16542" t="s">
        <v>38073</v>
      </c>
      <c r="I16542" t="s">
        <v>5</v>
      </c>
      <c r="J16542">
        <v>5664.19</v>
      </c>
    </row>
    <row r="16543" spans="1:10" x14ac:dyDescent="0.2">
      <c r="A16543" t="s">
        <v>16373</v>
      </c>
      <c r="B16543" t="s">
        <v>38074</v>
      </c>
      <c r="I16543" t="s">
        <v>5</v>
      </c>
      <c r="J16543">
        <v>7142.37</v>
      </c>
    </row>
    <row r="16544" spans="1:10" x14ac:dyDescent="0.2">
      <c r="A16544" t="s">
        <v>16374</v>
      </c>
      <c r="B16544" t="s">
        <v>38074</v>
      </c>
      <c r="I16544" t="s">
        <v>5</v>
      </c>
      <c r="J16544">
        <v>6658.47</v>
      </c>
    </row>
    <row r="16545" spans="1:10" x14ac:dyDescent="0.2">
      <c r="A16545" t="s">
        <v>16375</v>
      </c>
      <c r="B16545" t="s">
        <v>38075</v>
      </c>
      <c r="I16545" t="s">
        <v>5</v>
      </c>
      <c r="J16545">
        <v>139.05000000000001</v>
      </c>
    </row>
    <row r="16546" spans="1:10" x14ac:dyDescent="0.2">
      <c r="A16546" t="s">
        <v>16376</v>
      </c>
      <c r="B16546" t="s">
        <v>38075</v>
      </c>
      <c r="I16546" t="s">
        <v>5</v>
      </c>
      <c r="J16546">
        <v>139.05000000000001</v>
      </c>
    </row>
    <row r="16547" spans="1:10" x14ac:dyDescent="0.2">
      <c r="A16547" t="s">
        <v>16377</v>
      </c>
      <c r="B16547" t="s">
        <v>38076</v>
      </c>
      <c r="I16547" t="s">
        <v>5</v>
      </c>
      <c r="J16547">
        <v>189.92</v>
      </c>
    </row>
    <row r="16548" spans="1:10" x14ac:dyDescent="0.2">
      <c r="A16548" t="s">
        <v>16378</v>
      </c>
      <c r="B16548" t="s">
        <v>38076</v>
      </c>
      <c r="I16548" t="s">
        <v>5</v>
      </c>
      <c r="J16548">
        <v>189.92</v>
      </c>
    </row>
    <row r="16549" spans="1:10" x14ac:dyDescent="0.2">
      <c r="A16549" t="s">
        <v>16379</v>
      </c>
      <c r="B16549" t="s">
        <v>38077</v>
      </c>
      <c r="I16549" t="s">
        <v>5</v>
      </c>
      <c r="J16549">
        <v>279.17</v>
      </c>
    </row>
    <row r="16550" spans="1:10" x14ac:dyDescent="0.2">
      <c r="A16550" t="s">
        <v>16380</v>
      </c>
      <c r="B16550" t="s">
        <v>38077</v>
      </c>
      <c r="I16550" t="s">
        <v>5</v>
      </c>
      <c r="J16550">
        <v>279.17</v>
      </c>
    </row>
    <row r="16551" spans="1:10" x14ac:dyDescent="0.2">
      <c r="A16551" t="s">
        <v>16381</v>
      </c>
      <c r="B16551" t="s">
        <v>38078</v>
      </c>
      <c r="I16551" t="s">
        <v>5</v>
      </c>
      <c r="J16551">
        <v>365.18</v>
      </c>
    </row>
    <row r="16552" spans="1:10" x14ac:dyDescent="0.2">
      <c r="A16552" t="s">
        <v>16382</v>
      </c>
      <c r="B16552" t="s">
        <v>38078</v>
      </c>
      <c r="I16552" t="s">
        <v>5</v>
      </c>
      <c r="J16552">
        <v>365.18</v>
      </c>
    </row>
    <row r="16553" spans="1:10" x14ac:dyDescent="0.2">
      <c r="A16553" t="s">
        <v>16383</v>
      </c>
      <c r="B16553" t="s">
        <v>38079</v>
      </c>
      <c r="I16553" t="s">
        <v>5</v>
      </c>
      <c r="J16553">
        <v>150.72</v>
      </c>
    </row>
    <row r="16554" spans="1:10" x14ac:dyDescent="0.2">
      <c r="A16554" t="s">
        <v>16384</v>
      </c>
      <c r="B16554" t="s">
        <v>38079</v>
      </c>
      <c r="I16554" t="s">
        <v>5</v>
      </c>
      <c r="J16554">
        <v>150.72</v>
      </c>
    </row>
    <row r="16555" spans="1:10" x14ac:dyDescent="0.2">
      <c r="A16555" t="s">
        <v>16385</v>
      </c>
      <c r="B16555" t="s">
        <v>38080</v>
      </c>
      <c r="I16555" t="s">
        <v>5</v>
      </c>
      <c r="J16555">
        <v>192.18</v>
      </c>
    </row>
    <row r="16556" spans="1:10" x14ac:dyDescent="0.2">
      <c r="A16556" t="s">
        <v>16386</v>
      </c>
      <c r="B16556" t="s">
        <v>38080</v>
      </c>
      <c r="I16556" t="s">
        <v>5</v>
      </c>
      <c r="J16556">
        <v>192.18</v>
      </c>
    </row>
    <row r="16557" spans="1:10" x14ac:dyDescent="0.2">
      <c r="A16557" t="s">
        <v>16387</v>
      </c>
      <c r="B16557" t="s">
        <v>38081</v>
      </c>
      <c r="I16557" t="s">
        <v>5</v>
      </c>
      <c r="J16557">
        <v>94.89</v>
      </c>
    </row>
    <row r="16558" spans="1:10" x14ac:dyDescent="0.2">
      <c r="A16558" t="s">
        <v>16388</v>
      </c>
      <c r="B16558" t="s">
        <v>38081</v>
      </c>
      <c r="I16558" t="s">
        <v>5</v>
      </c>
      <c r="J16558">
        <v>94.89</v>
      </c>
    </row>
    <row r="16559" spans="1:10" x14ac:dyDescent="0.2">
      <c r="A16559" t="s">
        <v>16389</v>
      </c>
      <c r="B16559" t="s">
        <v>38082</v>
      </c>
      <c r="I16559" t="s">
        <v>5</v>
      </c>
      <c r="J16559">
        <v>94.99</v>
      </c>
    </row>
    <row r="16560" spans="1:10" x14ac:dyDescent="0.2">
      <c r="A16560" t="s">
        <v>16390</v>
      </c>
      <c r="B16560" t="s">
        <v>38082</v>
      </c>
      <c r="I16560" t="s">
        <v>5</v>
      </c>
      <c r="J16560">
        <v>94.99</v>
      </c>
    </row>
    <row r="16561" spans="1:10" x14ac:dyDescent="0.2">
      <c r="A16561" t="s">
        <v>16391</v>
      </c>
      <c r="B16561" t="s">
        <v>38083</v>
      </c>
      <c r="I16561" t="s">
        <v>5</v>
      </c>
      <c r="J16561">
        <v>1061.6600000000001</v>
      </c>
    </row>
    <row r="16562" spans="1:10" x14ac:dyDescent="0.2">
      <c r="A16562" t="s">
        <v>16392</v>
      </c>
      <c r="B16562" t="s">
        <v>38083</v>
      </c>
      <c r="I16562" t="s">
        <v>5</v>
      </c>
      <c r="J16562">
        <v>1061.6600000000001</v>
      </c>
    </row>
    <row r="16563" spans="1:10" x14ac:dyDescent="0.2">
      <c r="A16563" t="s">
        <v>16393</v>
      </c>
      <c r="B16563" t="s">
        <v>38084</v>
      </c>
      <c r="I16563" t="s">
        <v>5</v>
      </c>
      <c r="J16563">
        <v>1107.02</v>
      </c>
    </row>
    <row r="16564" spans="1:10" x14ac:dyDescent="0.2">
      <c r="A16564" t="s">
        <v>16394</v>
      </c>
      <c r="B16564" t="s">
        <v>38084</v>
      </c>
      <c r="I16564" t="s">
        <v>5</v>
      </c>
      <c r="J16564">
        <v>1107.02</v>
      </c>
    </row>
    <row r="16565" spans="1:10" x14ac:dyDescent="0.2">
      <c r="A16565" t="s">
        <v>16395</v>
      </c>
      <c r="B16565" t="s">
        <v>38085</v>
      </c>
      <c r="I16565" t="s">
        <v>5</v>
      </c>
      <c r="J16565">
        <v>2632.16</v>
      </c>
    </row>
    <row r="16566" spans="1:10" x14ac:dyDescent="0.2">
      <c r="A16566" t="s">
        <v>16396</v>
      </c>
      <c r="B16566" t="s">
        <v>38085</v>
      </c>
      <c r="I16566" t="s">
        <v>5</v>
      </c>
      <c r="J16566">
        <v>2632.16</v>
      </c>
    </row>
    <row r="16567" spans="1:10" x14ac:dyDescent="0.2">
      <c r="A16567" t="s">
        <v>16397</v>
      </c>
      <c r="B16567" t="s">
        <v>38086</v>
      </c>
      <c r="I16567" t="s">
        <v>5</v>
      </c>
      <c r="J16567">
        <v>2886.73</v>
      </c>
    </row>
    <row r="16568" spans="1:10" x14ac:dyDescent="0.2">
      <c r="A16568" t="s">
        <v>16398</v>
      </c>
      <c r="B16568" t="s">
        <v>38086</v>
      </c>
      <c r="I16568" t="s">
        <v>5</v>
      </c>
      <c r="J16568">
        <v>2886.73</v>
      </c>
    </row>
    <row r="16569" spans="1:10" x14ac:dyDescent="0.2">
      <c r="A16569" t="s">
        <v>16399</v>
      </c>
      <c r="B16569" t="s">
        <v>38087</v>
      </c>
      <c r="I16569" t="s">
        <v>5</v>
      </c>
      <c r="J16569">
        <v>3961.92</v>
      </c>
    </row>
    <row r="16570" spans="1:10" x14ac:dyDescent="0.2">
      <c r="A16570" t="s">
        <v>16400</v>
      </c>
      <c r="B16570" t="s">
        <v>38087</v>
      </c>
      <c r="I16570" t="s">
        <v>5</v>
      </c>
      <c r="J16570">
        <v>3961.92</v>
      </c>
    </row>
    <row r="16571" spans="1:10" x14ac:dyDescent="0.2">
      <c r="A16571" t="s">
        <v>16401</v>
      </c>
      <c r="B16571" t="s">
        <v>38088</v>
      </c>
      <c r="I16571" t="s">
        <v>5</v>
      </c>
      <c r="J16571">
        <v>4663.1499999999996</v>
      </c>
    </row>
    <row r="16572" spans="1:10" x14ac:dyDescent="0.2">
      <c r="A16572" t="s">
        <v>16402</v>
      </c>
      <c r="B16572" t="s">
        <v>38088</v>
      </c>
      <c r="I16572" t="s">
        <v>5</v>
      </c>
      <c r="J16572">
        <v>4663.1499999999996</v>
      </c>
    </row>
    <row r="16573" spans="1:10" x14ac:dyDescent="0.2">
      <c r="A16573" t="s">
        <v>16403</v>
      </c>
      <c r="B16573" t="s">
        <v>38089</v>
      </c>
      <c r="I16573" t="s">
        <v>5</v>
      </c>
      <c r="J16573">
        <v>7125.03</v>
      </c>
    </row>
    <row r="16574" spans="1:10" x14ac:dyDescent="0.2">
      <c r="A16574" t="s">
        <v>16404</v>
      </c>
      <c r="B16574" t="s">
        <v>38089</v>
      </c>
      <c r="I16574" t="s">
        <v>5</v>
      </c>
      <c r="J16574">
        <v>7125.03</v>
      </c>
    </row>
    <row r="16575" spans="1:10" x14ac:dyDescent="0.2">
      <c r="A16575" t="s">
        <v>16405</v>
      </c>
      <c r="B16575" t="s">
        <v>38090</v>
      </c>
      <c r="I16575" t="s">
        <v>5</v>
      </c>
      <c r="J16575">
        <v>986.93</v>
      </c>
    </row>
    <row r="16576" spans="1:10" x14ac:dyDescent="0.2">
      <c r="A16576" t="s">
        <v>16406</v>
      </c>
      <c r="B16576" t="s">
        <v>38090</v>
      </c>
      <c r="I16576" t="s">
        <v>5</v>
      </c>
      <c r="J16576">
        <v>986.93</v>
      </c>
    </row>
    <row r="16577" spans="1:10" x14ac:dyDescent="0.2">
      <c r="A16577" t="s">
        <v>16407</v>
      </c>
      <c r="B16577" t="s">
        <v>38091</v>
      </c>
      <c r="I16577" t="s">
        <v>5</v>
      </c>
      <c r="J16577">
        <v>1273.7</v>
      </c>
    </row>
    <row r="16578" spans="1:10" x14ac:dyDescent="0.2">
      <c r="A16578" t="s">
        <v>16408</v>
      </c>
      <c r="B16578" t="s">
        <v>38091</v>
      </c>
      <c r="I16578" t="s">
        <v>5</v>
      </c>
      <c r="J16578">
        <v>1273.7</v>
      </c>
    </row>
    <row r="16579" spans="1:10" x14ac:dyDescent="0.2">
      <c r="A16579" t="s">
        <v>16409</v>
      </c>
      <c r="B16579" t="s">
        <v>38092</v>
      </c>
      <c r="I16579" t="s">
        <v>5</v>
      </c>
      <c r="J16579">
        <v>1319.06</v>
      </c>
    </row>
    <row r="16580" spans="1:10" x14ac:dyDescent="0.2">
      <c r="A16580" t="s">
        <v>16410</v>
      </c>
      <c r="B16580" t="s">
        <v>38092</v>
      </c>
      <c r="I16580" t="s">
        <v>5</v>
      </c>
      <c r="J16580">
        <v>1319.06</v>
      </c>
    </row>
    <row r="16581" spans="1:10" x14ac:dyDescent="0.2">
      <c r="A16581" t="s">
        <v>16411</v>
      </c>
      <c r="B16581" t="s">
        <v>38093</v>
      </c>
      <c r="I16581" t="s">
        <v>5</v>
      </c>
      <c r="J16581">
        <v>2891.65</v>
      </c>
    </row>
    <row r="16582" spans="1:10" x14ac:dyDescent="0.2">
      <c r="A16582" t="s">
        <v>16412</v>
      </c>
      <c r="B16582" t="s">
        <v>38093</v>
      </c>
      <c r="I16582" t="s">
        <v>5</v>
      </c>
      <c r="J16582">
        <v>2891.65</v>
      </c>
    </row>
    <row r="16583" spans="1:10" x14ac:dyDescent="0.2">
      <c r="A16583" t="s">
        <v>16413</v>
      </c>
      <c r="B16583" t="s">
        <v>38094</v>
      </c>
      <c r="I16583" t="s">
        <v>5</v>
      </c>
      <c r="J16583">
        <v>3129.08</v>
      </c>
    </row>
    <row r="16584" spans="1:10" x14ac:dyDescent="0.2">
      <c r="A16584" t="s">
        <v>16414</v>
      </c>
      <c r="B16584" t="s">
        <v>38094</v>
      </c>
      <c r="I16584" t="s">
        <v>5</v>
      </c>
      <c r="J16584">
        <v>3129.08</v>
      </c>
    </row>
    <row r="16585" spans="1:10" x14ac:dyDescent="0.2">
      <c r="A16585" t="s">
        <v>16415</v>
      </c>
      <c r="B16585" t="s">
        <v>38095</v>
      </c>
      <c r="I16585" t="s">
        <v>5</v>
      </c>
      <c r="J16585">
        <v>4449.97</v>
      </c>
    </row>
    <row r="16586" spans="1:10" x14ac:dyDescent="0.2">
      <c r="A16586" t="s">
        <v>16416</v>
      </c>
      <c r="B16586" t="s">
        <v>38095</v>
      </c>
      <c r="I16586" t="s">
        <v>5</v>
      </c>
      <c r="J16586">
        <v>4449.97</v>
      </c>
    </row>
    <row r="16587" spans="1:10" x14ac:dyDescent="0.2">
      <c r="A16587" t="s">
        <v>16417</v>
      </c>
      <c r="B16587" t="s">
        <v>38096</v>
      </c>
      <c r="I16587" t="s">
        <v>5</v>
      </c>
      <c r="J16587">
        <v>4904.7</v>
      </c>
    </row>
    <row r="16588" spans="1:10" x14ac:dyDescent="0.2">
      <c r="A16588" t="s">
        <v>16418</v>
      </c>
      <c r="B16588" t="s">
        <v>38096</v>
      </c>
      <c r="I16588" t="s">
        <v>5</v>
      </c>
      <c r="J16588">
        <v>4904.7</v>
      </c>
    </row>
    <row r="16589" spans="1:10" x14ac:dyDescent="0.2">
      <c r="A16589" t="s">
        <v>16419</v>
      </c>
      <c r="B16589" t="s">
        <v>38097</v>
      </c>
      <c r="I16589" t="s">
        <v>5</v>
      </c>
      <c r="J16589">
        <v>7386.54</v>
      </c>
    </row>
    <row r="16590" spans="1:10" x14ac:dyDescent="0.2">
      <c r="A16590" t="s">
        <v>16420</v>
      </c>
      <c r="B16590" t="s">
        <v>38097</v>
      </c>
      <c r="I16590" t="s">
        <v>5</v>
      </c>
      <c r="J16590">
        <v>7386.54</v>
      </c>
    </row>
    <row r="16591" spans="1:10" x14ac:dyDescent="0.2">
      <c r="A16591" t="s">
        <v>16421</v>
      </c>
      <c r="B16591" t="s">
        <v>38098</v>
      </c>
      <c r="I16591" t="s">
        <v>5</v>
      </c>
      <c r="J16591">
        <v>1210.75</v>
      </c>
    </row>
    <row r="16592" spans="1:10" x14ac:dyDescent="0.2">
      <c r="A16592" t="s">
        <v>16422</v>
      </c>
      <c r="B16592" t="s">
        <v>38098</v>
      </c>
      <c r="I16592" t="s">
        <v>5</v>
      </c>
      <c r="J16592">
        <v>1210.75</v>
      </c>
    </row>
    <row r="16593" spans="1:10" x14ac:dyDescent="0.2">
      <c r="A16593" t="s">
        <v>16423</v>
      </c>
      <c r="B16593" t="s">
        <v>38099</v>
      </c>
      <c r="I16593" t="s">
        <v>5</v>
      </c>
      <c r="J16593">
        <v>212.42</v>
      </c>
    </row>
    <row r="16594" spans="1:10" x14ac:dyDescent="0.2">
      <c r="A16594" t="s">
        <v>16424</v>
      </c>
      <c r="B16594" t="s">
        <v>38099</v>
      </c>
      <c r="I16594" t="s">
        <v>5</v>
      </c>
      <c r="J16594">
        <v>203.55</v>
      </c>
    </row>
    <row r="16595" spans="1:10" x14ac:dyDescent="0.2">
      <c r="A16595" t="s">
        <v>16425</v>
      </c>
      <c r="B16595" t="s">
        <v>38100</v>
      </c>
      <c r="I16595" t="s">
        <v>5</v>
      </c>
      <c r="J16595">
        <v>275.33</v>
      </c>
    </row>
    <row r="16596" spans="1:10" x14ac:dyDescent="0.2">
      <c r="A16596" t="s">
        <v>16426</v>
      </c>
      <c r="B16596" t="s">
        <v>38100</v>
      </c>
      <c r="I16596" t="s">
        <v>5</v>
      </c>
      <c r="J16596">
        <v>265.19</v>
      </c>
    </row>
    <row r="16597" spans="1:10" x14ac:dyDescent="0.2">
      <c r="A16597" t="s">
        <v>16427</v>
      </c>
      <c r="B16597" t="s">
        <v>38101</v>
      </c>
      <c r="I16597" t="s">
        <v>5</v>
      </c>
      <c r="J16597">
        <v>378.52</v>
      </c>
    </row>
    <row r="16598" spans="1:10" x14ac:dyDescent="0.2">
      <c r="A16598" t="s">
        <v>16428</v>
      </c>
      <c r="B16598" t="s">
        <v>38101</v>
      </c>
      <c r="I16598" t="s">
        <v>5</v>
      </c>
      <c r="J16598">
        <v>367.12</v>
      </c>
    </row>
    <row r="16599" spans="1:10" x14ac:dyDescent="0.2">
      <c r="A16599" t="s">
        <v>16429</v>
      </c>
      <c r="B16599" t="s">
        <v>38102</v>
      </c>
      <c r="I16599" t="s">
        <v>5</v>
      </c>
      <c r="J16599">
        <v>47.44</v>
      </c>
    </row>
    <row r="16600" spans="1:10" x14ac:dyDescent="0.2">
      <c r="A16600" t="s">
        <v>16430</v>
      </c>
      <c r="B16600" t="s">
        <v>38102</v>
      </c>
      <c r="I16600" t="s">
        <v>5</v>
      </c>
      <c r="J16600">
        <v>41.1</v>
      </c>
    </row>
    <row r="16601" spans="1:10" x14ac:dyDescent="0.2">
      <c r="A16601" t="s">
        <v>16431</v>
      </c>
      <c r="B16601" t="s">
        <v>38103</v>
      </c>
      <c r="I16601" t="s">
        <v>5</v>
      </c>
      <c r="J16601">
        <v>50.76</v>
      </c>
    </row>
    <row r="16602" spans="1:10" x14ac:dyDescent="0.2">
      <c r="A16602" t="s">
        <v>16432</v>
      </c>
      <c r="B16602" t="s">
        <v>38103</v>
      </c>
      <c r="I16602" t="s">
        <v>5</v>
      </c>
      <c r="J16602">
        <v>43.98</v>
      </c>
    </row>
    <row r="16603" spans="1:10" x14ac:dyDescent="0.2">
      <c r="A16603" t="s">
        <v>16433</v>
      </c>
      <c r="B16603" t="s">
        <v>38104</v>
      </c>
      <c r="I16603" t="s">
        <v>5</v>
      </c>
      <c r="J16603">
        <v>62.14</v>
      </c>
    </row>
    <row r="16604" spans="1:10" x14ac:dyDescent="0.2">
      <c r="A16604" t="s">
        <v>16434</v>
      </c>
      <c r="B16604" t="s">
        <v>38104</v>
      </c>
      <c r="I16604" t="s">
        <v>5</v>
      </c>
      <c r="J16604">
        <v>53.85</v>
      </c>
    </row>
    <row r="16605" spans="1:10" x14ac:dyDescent="0.2">
      <c r="A16605" t="s">
        <v>16435</v>
      </c>
      <c r="B16605" t="s">
        <v>38105</v>
      </c>
      <c r="I16605" t="s">
        <v>5</v>
      </c>
      <c r="J16605">
        <v>85.39</v>
      </c>
    </row>
    <row r="16606" spans="1:10" x14ac:dyDescent="0.2">
      <c r="A16606" t="s">
        <v>16436</v>
      </c>
      <c r="B16606" t="s">
        <v>38105</v>
      </c>
      <c r="I16606" t="s">
        <v>5</v>
      </c>
      <c r="J16606">
        <v>73.989999999999995</v>
      </c>
    </row>
    <row r="16607" spans="1:10" x14ac:dyDescent="0.2">
      <c r="A16607" t="s">
        <v>16437</v>
      </c>
      <c r="B16607" t="s">
        <v>38106</v>
      </c>
      <c r="I16607" t="s">
        <v>5</v>
      </c>
      <c r="J16607">
        <v>130.46</v>
      </c>
    </row>
    <row r="16608" spans="1:10" x14ac:dyDescent="0.2">
      <c r="A16608" t="s">
        <v>16438</v>
      </c>
      <c r="B16608" t="s">
        <v>38106</v>
      </c>
      <c r="I16608" t="s">
        <v>5</v>
      </c>
      <c r="J16608">
        <v>113.04</v>
      </c>
    </row>
    <row r="16609" spans="1:10" x14ac:dyDescent="0.2">
      <c r="A16609" t="s">
        <v>16439</v>
      </c>
      <c r="B16609" t="s">
        <v>38107</v>
      </c>
      <c r="I16609" t="s">
        <v>5</v>
      </c>
      <c r="J16609">
        <v>176.48</v>
      </c>
    </row>
    <row r="16610" spans="1:10" x14ac:dyDescent="0.2">
      <c r="A16610" t="s">
        <v>16440</v>
      </c>
      <c r="B16610" t="s">
        <v>38107</v>
      </c>
      <c r="I16610" t="s">
        <v>5</v>
      </c>
      <c r="J16610">
        <v>152.91</v>
      </c>
    </row>
    <row r="16611" spans="1:10" x14ac:dyDescent="0.2">
      <c r="A16611" t="s">
        <v>16441</v>
      </c>
      <c r="B16611" t="s">
        <v>38108</v>
      </c>
      <c r="I16611" t="s">
        <v>5</v>
      </c>
      <c r="J16611">
        <v>18.97</v>
      </c>
    </row>
    <row r="16612" spans="1:10" x14ac:dyDescent="0.2">
      <c r="A16612" t="s">
        <v>16442</v>
      </c>
      <c r="B16612" t="s">
        <v>38108</v>
      </c>
      <c r="I16612" t="s">
        <v>5</v>
      </c>
      <c r="J16612">
        <v>16.440000000000001</v>
      </c>
    </row>
    <row r="16613" spans="1:10" x14ac:dyDescent="0.2">
      <c r="A16613" t="s">
        <v>16443</v>
      </c>
      <c r="B16613" t="s">
        <v>38109</v>
      </c>
      <c r="I16613" t="s">
        <v>5</v>
      </c>
      <c r="J16613">
        <v>22.77</v>
      </c>
    </row>
    <row r="16614" spans="1:10" x14ac:dyDescent="0.2">
      <c r="A16614" t="s">
        <v>16444</v>
      </c>
      <c r="B16614" t="s">
        <v>38109</v>
      </c>
      <c r="I16614" t="s">
        <v>5</v>
      </c>
      <c r="J16614">
        <v>19.73</v>
      </c>
    </row>
    <row r="16615" spans="1:10" x14ac:dyDescent="0.2">
      <c r="A16615" t="s">
        <v>16445</v>
      </c>
      <c r="B16615" t="s">
        <v>38110</v>
      </c>
      <c r="I16615" t="s">
        <v>5</v>
      </c>
      <c r="J16615">
        <v>15.18</v>
      </c>
    </row>
    <row r="16616" spans="1:10" x14ac:dyDescent="0.2">
      <c r="A16616" t="s">
        <v>16446</v>
      </c>
      <c r="B16616" t="s">
        <v>38110</v>
      </c>
      <c r="I16616" t="s">
        <v>5</v>
      </c>
      <c r="J16616">
        <v>13.15</v>
      </c>
    </row>
    <row r="16617" spans="1:10" x14ac:dyDescent="0.2">
      <c r="A16617" t="s">
        <v>16447</v>
      </c>
      <c r="B16617" t="s">
        <v>38111</v>
      </c>
      <c r="I16617" t="s">
        <v>5</v>
      </c>
      <c r="J16617">
        <v>24.66</v>
      </c>
    </row>
    <row r="16618" spans="1:10" x14ac:dyDescent="0.2">
      <c r="A16618" t="s">
        <v>16448</v>
      </c>
      <c r="B16618" t="s">
        <v>38111</v>
      </c>
      <c r="I16618" t="s">
        <v>5</v>
      </c>
      <c r="J16618">
        <v>21.37</v>
      </c>
    </row>
    <row r="16619" spans="1:10" x14ac:dyDescent="0.2">
      <c r="A16619" t="s">
        <v>16449</v>
      </c>
      <c r="B16619" t="s">
        <v>38112</v>
      </c>
      <c r="I16619" t="s">
        <v>5</v>
      </c>
      <c r="J16619">
        <v>17.07</v>
      </c>
    </row>
    <row r="16620" spans="1:10" x14ac:dyDescent="0.2">
      <c r="A16620" t="s">
        <v>16450</v>
      </c>
      <c r="B16620" t="s">
        <v>38112</v>
      </c>
      <c r="I16620" t="s">
        <v>5</v>
      </c>
      <c r="J16620">
        <v>14.79</v>
      </c>
    </row>
    <row r="16621" spans="1:10" x14ac:dyDescent="0.2">
      <c r="A16621" t="s">
        <v>16451</v>
      </c>
      <c r="B16621" t="s">
        <v>38113</v>
      </c>
      <c r="I16621" t="s">
        <v>5</v>
      </c>
      <c r="J16621">
        <v>26.56</v>
      </c>
    </row>
    <row r="16622" spans="1:10" x14ac:dyDescent="0.2">
      <c r="A16622" t="s">
        <v>16452</v>
      </c>
      <c r="B16622" t="s">
        <v>38113</v>
      </c>
      <c r="I16622" t="s">
        <v>5</v>
      </c>
      <c r="J16622">
        <v>23.02</v>
      </c>
    </row>
    <row r="16623" spans="1:10" x14ac:dyDescent="0.2">
      <c r="A16623" t="s">
        <v>16453</v>
      </c>
      <c r="B16623" t="s">
        <v>38114</v>
      </c>
      <c r="I16623" t="s">
        <v>5</v>
      </c>
      <c r="J16623">
        <v>19.45</v>
      </c>
    </row>
    <row r="16624" spans="1:10" x14ac:dyDescent="0.2">
      <c r="A16624" t="s">
        <v>16454</v>
      </c>
      <c r="B16624" t="s">
        <v>38114</v>
      </c>
      <c r="I16624" t="s">
        <v>5</v>
      </c>
      <c r="J16624">
        <v>16.850000000000001</v>
      </c>
    </row>
    <row r="16625" spans="1:10" x14ac:dyDescent="0.2">
      <c r="A16625" t="s">
        <v>16455</v>
      </c>
      <c r="B16625" t="s">
        <v>38115</v>
      </c>
      <c r="I16625" t="s">
        <v>5</v>
      </c>
      <c r="J16625">
        <v>28.93</v>
      </c>
    </row>
    <row r="16626" spans="1:10" x14ac:dyDescent="0.2">
      <c r="A16626" t="s">
        <v>16456</v>
      </c>
      <c r="B16626" t="s">
        <v>38115</v>
      </c>
      <c r="I16626" t="s">
        <v>5</v>
      </c>
      <c r="J16626">
        <v>25.07</v>
      </c>
    </row>
    <row r="16627" spans="1:10" x14ac:dyDescent="0.2">
      <c r="A16627" t="s">
        <v>16457</v>
      </c>
      <c r="B16627" t="s">
        <v>38116</v>
      </c>
      <c r="I16627" t="s">
        <v>5</v>
      </c>
      <c r="J16627">
        <v>68.790000000000006</v>
      </c>
    </row>
    <row r="16628" spans="1:10" x14ac:dyDescent="0.2">
      <c r="A16628" t="s">
        <v>16458</v>
      </c>
      <c r="B16628" t="s">
        <v>38116</v>
      </c>
      <c r="I16628" t="s">
        <v>5</v>
      </c>
      <c r="J16628">
        <v>59.6</v>
      </c>
    </row>
    <row r="16629" spans="1:10" x14ac:dyDescent="0.2">
      <c r="A16629" t="s">
        <v>16459</v>
      </c>
      <c r="B16629" t="s">
        <v>38117</v>
      </c>
      <c r="I16629" t="s">
        <v>5</v>
      </c>
      <c r="J16629">
        <v>48.39</v>
      </c>
    </row>
    <row r="16630" spans="1:10" x14ac:dyDescent="0.2">
      <c r="A16630" t="s">
        <v>16460</v>
      </c>
      <c r="B16630" t="s">
        <v>38117</v>
      </c>
      <c r="I16630" t="s">
        <v>5</v>
      </c>
      <c r="J16630">
        <v>41.92</v>
      </c>
    </row>
    <row r="16631" spans="1:10" x14ac:dyDescent="0.2">
      <c r="A16631" t="s">
        <v>16461</v>
      </c>
      <c r="B16631" t="s">
        <v>38118</v>
      </c>
      <c r="I16631" t="s">
        <v>5</v>
      </c>
      <c r="J16631">
        <v>48.39</v>
      </c>
    </row>
    <row r="16632" spans="1:10" x14ac:dyDescent="0.2">
      <c r="A16632" t="s">
        <v>16462</v>
      </c>
      <c r="B16632" t="s">
        <v>38118</v>
      </c>
      <c r="I16632" t="s">
        <v>5</v>
      </c>
      <c r="J16632">
        <v>41.92</v>
      </c>
    </row>
    <row r="16633" spans="1:10" x14ac:dyDescent="0.2">
      <c r="A16633" t="s">
        <v>16463</v>
      </c>
      <c r="B16633" t="s">
        <v>38119</v>
      </c>
      <c r="I16633" t="s">
        <v>5</v>
      </c>
      <c r="J16633">
        <v>32.26</v>
      </c>
    </row>
    <row r="16634" spans="1:10" x14ac:dyDescent="0.2">
      <c r="A16634" t="s">
        <v>16464</v>
      </c>
      <c r="B16634" t="s">
        <v>38119</v>
      </c>
      <c r="I16634" t="s">
        <v>5</v>
      </c>
      <c r="J16634">
        <v>27.95</v>
      </c>
    </row>
    <row r="16635" spans="1:10" x14ac:dyDescent="0.2">
      <c r="A16635" t="s">
        <v>16465</v>
      </c>
      <c r="B16635" t="s">
        <v>38120</v>
      </c>
      <c r="I16635" t="s">
        <v>5</v>
      </c>
      <c r="J16635">
        <v>316.63</v>
      </c>
    </row>
    <row r="16636" spans="1:10" x14ac:dyDescent="0.2">
      <c r="A16636" t="s">
        <v>16466</v>
      </c>
      <c r="B16636" t="s">
        <v>38120</v>
      </c>
      <c r="I16636" t="s">
        <v>5</v>
      </c>
      <c r="J16636">
        <v>281.64</v>
      </c>
    </row>
    <row r="16637" spans="1:10" x14ac:dyDescent="0.2">
      <c r="A16637" t="s">
        <v>16467</v>
      </c>
      <c r="B16637" t="s">
        <v>38121</v>
      </c>
      <c r="I16637" t="s">
        <v>5</v>
      </c>
      <c r="J16637">
        <v>317.87</v>
      </c>
    </row>
    <row r="16638" spans="1:10" x14ac:dyDescent="0.2">
      <c r="A16638" t="s">
        <v>16468</v>
      </c>
      <c r="B16638" t="s">
        <v>38121</v>
      </c>
      <c r="I16638" t="s">
        <v>5</v>
      </c>
      <c r="J16638">
        <v>282.72000000000003</v>
      </c>
    </row>
    <row r="16639" spans="1:10" x14ac:dyDescent="0.2">
      <c r="A16639" t="s">
        <v>16469</v>
      </c>
      <c r="B16639" t="s">
        <v>38122</v>
      </c>
      <c r="I16639" t="s">
        <v>5</v>
      </c>
      <c r="J16639">
        <v>319.62</v>
      </c>
    </row>
    <row r="16640" spans="1:10" x14ac:dyDescent="0.2">
      <c r="A16640" t="s">
        <v>16470</v>
      </c>
      <c r="B16640" t="s">
        <v>38122</v>
      </c>
      <c r="I16640" t="s">
        <v>5</v>
      </c>
      <c r="J16640">
        <v>284.23</v>
      </c>
    </row>
    <row r="16641" spans="1:10" x14ac:dyDescent="0.2">
      <c r="A16641" t="s">
        <v>16471</v>
      </c>
      <c r="B16641" t="s">
        <v>38123</v>
      </c>
      <c r="I16641" t="s">
        <v>5</v>
      </c>
      <c r="J16641">
        <v>2051</v>
      </c>
    </row>
    <row r="16642" spans="1:10" x14ac:dyDescent="0.2">
      <c r="A16642" t="s">
        <v>16472</v>
      </c>
      <c r="B16642" t="s">
        <v>38123</v>
      </c>
      <c r="I16642" t="s">
        <v>5</v>
      </c>
      <c r="J16642">
        <v>1905.22</v>
      </c>
    </row>
    <row r="16643" spans="1:10" x14ac:dyDescent="0.2">
      <c r="A16643" t="s">
        <v>16473</v>
      </c>
      <c r="B16643" t="s">
        <v>38124</v>
      </c>
      <c r="I16643" t="s">
        <v>5</v>
      </c>
      <c r="J16643">
        <v>2706.15</v>
      </c>
    </row>
    <row r="16644" spans="1:10" x14ac:dyDescent="0.2">
      <c r="A16644" t="s">
        <v>16474</v>
      </c>
      <c r="B16644" t="s">
        <v>38124</v>
      </c>
      <c r="I16644" t="s">
        <v>5</v>
      </c>
      <c r="J16644">
        <v>2517.5100000000002</v>
      </c>
    </row>
    <row r="16645" spans="1:10" x14ac:dyDescent="0.2">
      <c r="A16645" t="s">
        <v>16475</v>
      </c>
      <c r="B16645" t="s">
        <v>38125</v>
      </c>
      <c r="I16645" t="s">
        <v>5</v>
      </c>
      <c r="J16645">
        <v>2890.76</v>
      </c>
    </row>
    <row r="16646" spans="1:10" x14ac:dyDescent="0.2">
      <c r="A16646" t="s">
        <v>16476</v>
      </c>
      <c r="B16646" t="s">
        <v>38125</v>
      </c>
      <c r="I16646" t="s">
        <v>5</v>
      </c>
      <c r="J16646">
        <v>2714.61</v>
      </c>
    </row>
    <row r="16647" spans="1:10" x14ac:dyDescent="0.2">
      <c r="A16647" t="s">
        <v>16477</v>
      </c>
      <c r="B16647" t="s">
        <v>38126</v>
      </c>
      <c r="I16647" t="s">
        <v>5</v>
      </c>
      <c r="J16647">
        <v>4093.97</v>
      </c>
    </row>
    <row r="16648" spans="1:10" x14ac:dyDescent="0.2">
      <c r="A16648" t="s">
        <v>16478</v>
      </c>
      <c r="B16648" t="s">
        <v>38126</v>
      </c>
      <c r="I16648" t="s">
        <v>5</v>
      </c>
      <c r="J16648">
        <v>3845.63</v>
      </c>
    </row>
    <row r="16649" spans="1:10" x14ac:dyDescent="0.2">
      <c r="A16649" t="s">
        <v>16479</v>
      </c>
      <c r="B16649" t="s">
        <v>16480</v>
      </c>
      <c r="I16649" t="s">
        <v>5</v>
      </c>
      <c r="J16649">
        <v>577.91999999999996</v>
      </c>
    </row>
    <row r="16650" spans="1:10" x14ac:dyDescent="0.2">
      <c r="A16650" t="s">
        <v>16481</v>
      </c>
      <c r="B16650" t="s">
        <v>16480</v>
      </c>
      <c r="I16650" t="s">
        <v>5</v>
      </c>
      <c r="J16650">
        <v>551.76</v>
      </c>
    </row>
    <row r="16651" spans="1:10" x14ac:dyDescent="0.2">
      <c r="A16651" t="s">
        <v>16482</v>
      </c>
      <c r="B16651" t="s">
        <v>16483</v>
      </c>
      <c r="I16651" t="s">
        <v>5</v>
      </c>
      <c r="J16651">
        <v>332.88</v>
      </c>
    </row>
    <row r="16652" spans="1:10" x14ac:dyDescent="0.2">
      <c r="A16652" t="s">
        <v>16484</v>
      </c>
      <c r="B16652" t="s">
        <v>16483</v>
      </c>
      <c r="I16652" t="s">
        <v>5</v>
      </c>
      <c r="J16652">
        <v>319.49</v>
      </c>
    </row>
    <row r="16653" spans="1:10" x14ac:dyDescent="0.2">
      <c r="A16653" t="s">
        <v>16485</v>
      </c>
      <c r="B16653" t="s">
        <v>38127</v>
      </c>
      <c r="I16653" t="s">
        <v>5</v>
      </c>
      <c r="J16653">
        <v>727.28</v>
      </c>
    </row>
    <row r="16654" spans="1:10" x14ac:dyDescent="0.2">
      <c r="A16654" t="s">
        <v>16486</v>
      </c>
      <c r="B16654" t="s">
        <v>38127</v>
      </c>
      <c r="I16654" t="s">
        <v>5</v>
      </c>
      <c r="J16654">
        <v>692.04</v>
      </c>
    </row>
    <row r="16655" spans="1:10" x14ac:dyDescent="0.2">
      <c r="A16655" t="s">
        <v>16487</v>
      </c>
      <c r="B16655" t="s">
        <v>38128</v>
      </c>
      <c r="I16655" t="s">
        <v>5</v>
      </c>
      <c r="J16655">
        <v>1602.74</v>
      </c>
    </row>
    <row r="16656" spans="1:10" x14ac:dyDescent="0.2">
      <c r="A16656" t="s">
        <v>16488</v>
      </c>
      <c r="B16656" t="s">
        <v>38128</v>
      </c>
      <c r="I16656" t="s">
        <v>5</v>
      </c>
      <c r="J16656">
        <v>1504.63</v>
      </c>
    </row>
    <row r="16657" spans="1:10" x14ac:dyDescent="0.2">
      <c r="A16657" t="s">
        <v>16489</v>
      </c>
      <c r="B16657" t="s">
        <v>38129</v>
      </c>
      <c r="I16657" t="s">
        <v>5</v>
      </c>
      <c r="J16657">
        <v>2005</v>
      </c>
    </row>
    <row r="16658" spans="1:10" x14ac:dyDescent="0.2">
      <c r="A16658" t="s">
        <v>16490</v>
      </c>
      <c r="B16658" t="s">
        <v>38129</v>
      </c>
      <c r="I16658" t="s">
        <v>5</v>
      </c>
      <c r="J16658">
        <v>1891.57</v>
      </c>
    </row>
    <row r="16659" spans="1:10" x14ac:dyDescent="0.2">
      <c r="A16659" t="s">
        <v>16491</v>
      </c>
      <c r="B16659" t="s">
        <v>38130</v>
      </c>
      <c r="I16659" t="s">
        <v>5</v>
      </c>
      <c r="J16659">
        <v>1541.34</v>
      </c>
    </row>
    <row r="16660" spans="1:10" x14ac:dyDescent="0.2">
      <c r="A16660" t="s">
        <v>16492</v>
      </c>
      <c r="B16660" t="s">
        <v>38130</v>
      </c>
      <c r="I16660" t="s">
        <v>5</v>
      </c>
      <c r="J16660">
        <v>1420.15</v>
      </c>
    </row>
    <row r="16661" spans="1:10" x14ac:dyDescent="0.2">
      <c r="A16661" t="s">
        <v>16493</v>
      </c>
      <c r="B16661" t="s">
        <v>38131</v>
      </c>
      <c r="I16661" t="s">
        <v>5</v>
      </c>
      <c r="J16661">
        <v>1768.99</v>
      </c>
    </row>
    <row r="16662" spans="1:10" x14ac:dyDescent="0.2">
      <c r="A16662" t="s">
        <v>16494</v>
      </c>
      <c r="B16662" t="s">
        <v>38131</v>
      </c>
      <c r="I16662" t="s">
        <v>5</v>
      </c>
      <c r="J16662">
        <v>1640.09</v>
      </c>
    </row>
    <row r="16663" spans="1:10" x14ac:dyDescent="0.2">
      <c r="A16663" t="s">
        <v>16495</v>
      </c>
      <c r="B16663" t="s">
        <v>38132</v>
      </c>
      <c r="I16663" t="s">
        <v>5</v>
      </c>
      <c r="J16663">
        <v>2274.83</v>
      </c>
    </row>
    <row r="16664" spans="1:10" x14ac:dyDescent="0.2">
      <c r="A16664" t="s">
        <v>16496</v>
      </c>
      <c r="B16664" t="s">
        <v>38132</v>
      </c>
      <c r="I16664" t="s">
        <v>5</v>
      </c>
      <c r="J16664">
        <v>2135.0500000000002</v>
      </c>
    </row>
    <row r="16665" spans="1:10" x14ac:dyDescent="0.2">
      <c r="A16665" t="s">
        <v>16497</v>
      </c>
      <c r="B16665" t="s">
        <v>38133</v>
      </c>
      <c r="I16665" t="s">
        <v>3</v>
      </c>
      <c r="J16665">
        <v>120.89</v>
      </c>
    </row>
    <row r="16666" spans="1:10" x14ac:dyDescent="0.2">
      <c r="A16666" t="s">
        <v>16498</v>
      </c>
      <c r="B16666" t="s">
        <v>38133</v>
      </c>
      <c r="I16666" t="s">
        <v>3</v>
      </c>
      <c r="J16666">
        <v>113.29</v>
      </c>
    </row>
    <row r="16667" spans="1:10" x14ac:dyDescent="0.2">
      <c r="A16667" t="s">
        <v>16499</v>
      </c>
      <c r="B16667" t="s">
        <v>38134</v>
      </c>
      <c r="I16667" t="s">
        <v>3</v>
      </c>
      <c r="J16667">
        <v>130.94999999999999</v>
      </c>
    </row>
    <row r="16668" spans="1:10" x14ac:dyDescent="0.2">
      <c r="A16668" t="s">
        <v>16500</v>
      </c>
      <c r="B16668" t="s">
        <v>38134</v>
      </c>
      <c r="I16668" t="s">
        <v>3</v>
      </c>
      <c r="J16668">
        <v>121.83</v>
      </c>
    </row>
    <row r="16669" spans="1:10" x14ac:dyDescent="0.2">
      <c r="A16669" t="s">
        <v>16501</v>
      </c>
      <c r="B16669" t="s">
        <v>38135</v>
      </c>
      <c r="I16669" t="s">
        <v>3</v>
      </c>
      <c r="J16669">
        <v>120.93</v>
      </c>
    </row>
    <row r="16670" spans="1:10" x14ac:dyDescent="0.2">
      <c r="A16670" t="s">
        <v>16502</v>
      </c>
      <c r="B16670" t="s">
        <v>38135</v>
      </c>
      <c r="I16670" t="s">
        <v>3</v>
      </c>
      <c r="J16670">
        <v>113.02</v>
      </c>
    </row>
    <row r="16671" spans="1:10" x14ac:dyDescent="0.2">
      <c r="A16671" t="s">
        <v>16503</v>
      </c>
      <c r="B16671" t="s">
        <v>38136</v>
      </c>
      <c r="I16671" t="s">
        <v>3</v>
      </c>
      <c r="J16671">
        <v>142.16</v>
      </c>
    </row>
    <row r="16672" spans="1:10" x14ac:dyDescent="0.2">
      <c r="A16672" t="s">
        <v>16504</v>
      </c>
      <c r="B16672" t="s">
        <v>38136</v>
      </c>
      <c r="I16672" t="s">
        <v>3</v>
      </c>
      <c r="J16672">
        <v>133.04</v>
      </c>
    </row>
    <row r="16673" spans="1:10" x14ac:dyDescent="0.2">
      <c r="A16673" t="s">
        <v>16505</v>
      </c>
      <c r="B16673" t="s">
        <v>38137</v>
      </c>
      <c r="I16673" t="s">
        <v>3</v>
      </c>
      <c r="J16673">
        <v>38.409999999999997</v>
      </c>
    </row>
    <row r="16674" spans="1:10" x14ac:dyDescent="0.2">
      <c r="A16674" t="s">
        <v>16506</v>
      </c>
      <c r="B16674" t="s">
        <v>38137</v>
      </c>
      <c r="I16674" t="s">
        <v>3</v>
      </c>
      <c r="J16674">
        <v>36.83</v>
      </c>
    </row>
    <row r="16675" spans="1:10" x14ac:dyDescent="0.2">
      <c r="A16675" t="s">
        <v>16507</v>
      </c>
      <c r="B16675" t="s">
        <v>38138</v>
      </c>
      <c r="I16675" t="s">
        <v>3</v>
      </c>
      <c r="J16675">
        <v>47.51</v>
      </c>
    </row>
    <row r="16676" spans="1:10" x14ac:dyDescent="0.2">
      <c r="A16676" t="s">
        <v>16508</v>
      </c>
      <c r="B16676" t="s">
        <v>38138</v>
      </c>
      <c r="I16676" t="s">
        <v>3</v>
      </c>
      <c r="J16676">
        <v>45.61</v>
      </c>
    </row>
    <row r="16677" spans="1:10" x14ac:dyDescent="0.2">
      <c r="A16677" t="s">
        <v>16509</v>
      </c>
      <c r="B16677" t="s">
        <v>38139</v>
      </c>
      <c r="I16677" t="s">
        <v>5</v>
      </c>
      <c r="J16677">
        <v>1374.06</v>
      </c>
    </row>
    <row r="16678" spans="1:10" x14ac:dyDescent="0.2">
      <c r="A16678" t="s">
        <v>16510</v>
      </c>
      <c r="B16678" t="s">
        <v>38139</v>
      </c>
      <c r="I16678" t="s">
        <v>5</v>
      </c>
      <c r="J16678">
        <v>1253.93</v>
      </c>
    </row>
    <row r="16679" spans="1:10" x14ac:dyDescent="0.2">
      <c r="A16679" t="s">
        <v>16511</v>
      </c>
      <c r="B16679" t="s">
        <v>38140</v>
      </c>
      <c r="I16679" t="s">
        <v>5</v>
      </c>
      <c r="J16679">
        <v>1838.57</v>
      </c>
    </row>
    <row r="16680" spans="1:10" x14ac:dyDescent="0.2">
      <c r="A16680" t="s">
        <v>16512</v>
      </c>
      <c r="B16680" t="s">
        <v>38140</v>
      </c>
      <c r="I16680" t="s">
        <v>5</v>
      </c>
      <c r="J16680">
        <v>1694.4</v>
      </c>
    </row>
    <row r="16681" spans="1:10" x14ac:dyDescent="0.2">
      <c r="A16681" t="s">
        <v>16513</v>
      </c>
      <c r="B16681" t="s">
        <v>38141</v>
      </c>
      <c r="I16681" t="s">
        <v>5</v>
      </c>
      <c r="J16681">
        <v>1645.64</v>
      </c>
    </row>
    <row r="16682" spans="1:10" x14ac:dyDescent="0.2">
      <c r="A16682" t="s">
        <v>16514</v>
      </c>
      <c r="B16682" t="s">
        <v>38141</v>
      </c>
      <c r="I16682" t="s">
        <v>5</v>
      </c>
      <c r="J16682">
        <v>1505.47</v>
      </c>
    </row>
    <row r="16683" spans="1:10" x14ac:dyDescent="0.2">
      <c r="A16683" t="s">
        <v>16515</v>
      </c>
      <c r="B16683" t="s">
        <v>38142</v>
      </c>
      <c r="I16683" t="s">
        <v>5</v>
      </c>
      <c r="J16683">
        <v>1960.08</v>
      </c>
    </row>
    <row r="16684" spans="1:10" x14ac:dyDescent="0.2">
      <c r="A16684" t="s">
        <v>16516</v>
      </c>
      <c r="B16684" t="s">
        <v>38142</v>
      </c>
      <c r="I16684" t="s">
        <v>5</v>
      </c>
      <c r="J16684">
        <v>1791.88</v>
      </c>
    </row>
    <row r="16685" spans="1:10" x14ac:dyDescent="0.2">
      <c r="A16685" t="s">
        <v>16517</v>
      </c>
      <c r="B16685" t="s">
        <v>38143</v>
      </c>
      <c r="I16685" t="s">
        <v>5</v>
      </c>
      <c r="J16685">
        <v>2022.34</v>
      </c>
    </row>
    <row r="16686" spans="1:10" x14ac:dyDescent="0.2">
      <c r="A16686" t="s">
        <v>16518</v>
      </c>
      <c r="B16686" t="s">
        <v>38143</v>
      </c>
      <c r="I16686" t="s">
        <v>5</v>
      </c>
      <c r="J16686">
        <v>1862.16</v>
      </c>
    </row>
    <row r="16687" spans="1:10" x14ac:dyDescent="0.2">
      <c r="A16687" t="s">
        <v>16519</v>
      </c>
      <c r="B16687" t="s">
        <v>38144</v>
      </c>
      <c r="I16687" t="s">
        <v>5</v>
      </c>
      <c r="J16687">
        <v>2407.4899999999998</v>
      </c>
    </row>
    <row r="16688" spans="1:10" x14ac:dyDescent="0.2">
      <c r="A16688" t="s">
        <v>16520</v>
      </c>
      <c r="B16688" t="s">
        <v>38144</v>
      </c>
      <c r="I16688" t="s">
        <v>5</v>
      </c>
      <c r="J16688">
        <v>2215.27</v>
      </c>
    </row>
    <row r="16689" spans="1:10" x14ac:dyDescent="0.2">
      <c r="A16689" t="s">
        <v>16521</v>
      </c>
      <c r="B16689" t="s">
        <v>38145</v>
      </c>
      <c r="I16689" t="s">
        <v>5</v>
      </c>
      <c r="J16689">
        <v>2338.2600000000002</v>
      </c>
    </row>
    <row r="16690" spans="1:10" x14ac:dyDescent="0.2">
      <c r="A16690" t="s">
        <v>16522</v>
      </c>
      <c r="B16690" t="s">
        <v>38145</v>
      </c>
      <c r="I16690" t="s">
        <v>5</v>
      </c>
      <c r="J16690">
        <v>2158.0500000000002</v>
      </c>
    </row>
    <row r="16691" spans="1:10" x14ac:dyDescent="0.2">
      <c r="A16691" t="s">
        <v>16523</v>
      </c>
      <c r="B16691" t="s">
        <v>38146</v>
      </c>
      <c r="I16691" t="s">
        <v>5</v>
      </c>
      <c r="J16691">
        <v>2784.91</v>
      </c>
    </row>
    <row r="16692" spans="1:10" x14ac:dyDescent="0.2">
      <c r="A16692" t="s">
        <v>16524</v>
      </c>
      <c r="B16692" t="s">
        <v>38146</v>
      </c>
      <c r="I16692" t="s">
        <v>5</v>
      </c>
      <c r="J16692">
        <v>2568.66</v>
      </c>
    </row>
    <row r="16693" spans="1:10" x14ac:dyDescent="0.2">
      <c r="A16693" t="s">
        <v>16525</v>
      </c>
      <c r="B16693" t="s">
        <v>38147</v>
      </c>
      <c r="I16693" t="s">
        <v>5</v>
      </c>
      <c r="J16693">
        <v>3234.71</v>
      </c>
    </row>
    <row r="16694" spans="1:10" x14ac:dyDescent="0.2">
      <c r="A16694" t="s">
        <v>16526</v>
      </c>
      <c r="B16694" t="s">
        <v>38147</v>
      </c>
      <c r="I16694" t="s">
        <v>5</v>
      </c>
      <c r="J16694">
        <v>3034.48</v>
      </c>
    </row>
    <row r="16695" spans="1:10" x14ac:dyDescent="0.2">
      <c r="A16695" t="s">
        <v>16527</v>
      </c>
      <c r="B16695" t="s">
        <v>38148</v>
      </c>
      <c r="I16695" t="s">
        <v>5</v>
      </c>
      <c r="J16695">
        <v>3858.98</v>
      </c>
    </row>
    <row r="16696" spans="1:10" x14ac:dyDescent="0.2">
      <c r="A16696" t="s">
        <v>16528</v>
      </c>
      <c r="B16696" t="s">
        <v>38148</v>
      </c>
      <c r="I16696" t="s">
        <v>5</v>
      </c>
      <c r="J16696">
        <v>3618.7</v>
      </c>
    </row>
    <row r="16697" spans="1:10" x14ac:dyDescent="0.2">
      <c r="A16697" t="s">
        <v>16529</v>
      </c>
      <c r="B16697" t="s">
        <v>38149</v>
      </c>
      <c r="I16697" t="s">
        <v>5</v>
      </c>
      <c r="J16697">
        <v>3639.49</v>
      </c>
    </row>
    <row r="16698" spans="1:10" x14ac:dyDescent="0.2">
      <c r="A16698" t="s">
        <v>16530</v>
      </c>
      <c r="B16698" t="s">
        <v>38149</v>
      </c>
      <c r="I16698" t="s">
        <v>5</v>
      </c>
      <c r="J16698">
        <v>3419.23</v>
      </c>
    </row>
    <row r="16699" spans="1:10" x14ac:dyDescent="0.2">
      <c r="A16699" t="s">
        <v>16531</v>
      </c>
      <c r="B16699" t="s">
        <v>38150</v>
      </c>
      <c r="I16699" t="s">
        <v>5</v>
      </c>
      <c r="J16699">
        <v>4341.5600000000004</v>
      </c>
    </row>
    <row r="16700" spans="1:10" x14ac:dyDescent="0.2">
      <c r="A16700" t="s">
        <v>16532</v>
      </c>
      <c r="B16700" t="s">
        <v>38150</v>
      </c>
      <c r="I16700" t="s">
        <v>5</v>
      </c>
      <c r="J16700">
        <v>4077.25</v>
      </c>
    </row>
    <row r="16701" spans="1:10" x14ac:dyDescent="0.2">
      <c r="A16701" t="s">
        <v>16533</v>
      </c>
      <c r="B16701" t="s">
        <v>38151</v>
      </c>
      <c r="I16701" t="s">
        <v>5</v>
      </c>
      <c r="J16701">
        <v>4021.66</v>
      </c>
    </row>
    <row r="16702" spans="1:10" x14ac:dyDescent="0.2">
      <c r="A16702" t="s">
        <v>16534</v>
      </c>
      <c r="B16702" t="s">
        <v>38151</v>
      </c>
      <c r="I16702" t="s">
        <v>5</v>
      </c>
      <c r="J16702">
        <v>3781.39</v>
      </c>
    </row>
    <row r="16703" spans="1:10" x14ac:dyDescent="0.2">
      <c r="A16703" t="s">
        <v>16535</v>
      </c>
      <c r="B16703" t="s">
        <v>38152</v>
      </c>
      <c r="I16703" t="s">
        <v>5</v>
      </c>
      <c r="J16703">
        <v>4798.49</v>
      </c>
    </row>
    <row r="16704" spans="1:10" x14ac:dyDescent="0.2">
      <c r="A16704" t="s">
        <v>16536</v>
      </c>
      <c r="B16704" t="s">
        <v>38152</v>
      </c>
      <c r="I16704" t="s">
        <v>5</v>
      </c>
      <c r="J16704">
        <v>4510.16</v>
      </c>
    </row>
    <row r="16705" spans="1:10" x14ac:dyDescent="0.2">
      <c r="A16705" t="s">
        <v>16537</v>
      </c>
      <c r="B16705" t="s">
        <v>38153</v>
      </c>
      <c r="I16705" t="s">
        <v>5</v>
      </c>
      <c r="J16705">
        <v>4680.99</v>
      </c>
    </row>
    <row r="16706" spans="1:10" x14ac:dyDescent="0.2">
      <c r="A16706" t="s">
        <v>16538</v>
      </c>
      <c r="B16706" t="s">
        <v>38153</v>
      </c>
      <c r="I16706" t="s">
        <v>5</v>
      </c>
      <c r="J16706">
        <v>4415.68</v>
      </c>
    </row>
    <row r="16707" spans="1:10" x14ac:dyDescent="0.2">
      <c r="A16707" t="s">
        <v>16539</v>
      </c>
      <c r="B16707" t="s">
        <v>38154</v>
      </c>
      <c r="I16707" t="s">
        <v>5</v>
      </c>
      <c r="J16707">
        <v>5586.52</v>
      </c>
    </row>
    <row r="16708" spans="1:10" x14ac:dyDescent="0.2">
      <c r="A16708" t="s">
        <v>16540</v>
      </c>
      <c r="B16708" t="s">
        <v>38154</v>
      </c>
      <c r="I16708" t="s">
        <v>5</v>
      </c>
      <c r="J16708">
        <v>5268.15</v>
      </c>
    </row>
    <row r="16709" spans="1:10" x14ac:dyDescent="0.2">
      <c r="A16709" t="s">
        <v>16541</v>
      </c>
      <c r="B16709" t="s">
        <v>38155</v>
      </c>
      <c r="I16709" t="s">
        <v>5</v>
      </c>
      <c r="J16709">
        <v>5159.25</v>
      </c>
    </row>
    <row r="16710" spans="1:10" x14ac:dyDescent="0.2">
      <c r="A16710" t="s">
        <v>16542</v>
      </c>
      <c r="B16710" t="s">
        <v>38155</v>
      </c>
      <c r="I16710" t="s">
        <v>5</v>
      </c>
      <c r="J16710">
        <v>4863.91</v>
      </c>
    </row>
    <row r="16711" spans="1:10" x14ac:dyDescent="0.2">
      <c r="A16711" t="s">
        <v>16543</v>
      </c>
      <c r="B16711" t="s">
        <v>38156</v>
      </c>
      <c r="I16711" t="s">
        <v>5</v>
      </c>
      <c r="J16711">
        <v>6158.76</v>
      </c>
    </row>
    <row r="16712" spans="1:10" x14ac:dyDescent="0.2">
      <c r="A16712" t="s">
        <v>16544</v>
      </c>
      <c r="B16712" t="s">
        <v>38156</v>
      </c>
      <c r="I16712" t="s">
        <v>5</v>
      </c>
      <c r="J16712">
        <v>5804.35</v>
      </c>
    </row>
    <row r="16713" spans="1:10" x14ac:dyDescent="0.2">
      <c r="A16713" t="s">
        <v>16545</v>
      </c>
      <c r="B16713" t="s">
        <v>38157</v>
      </c>
      <c r="I16713" t="s">
        <v>5</v>
      </c>
      <c r="J16713">
        <v>5962.43</v>
      </c>
    </row>
    <row r="16714" spans="1:10" x14ac:dyDescent="0.2">
      <c r="A16714" t="s">
        <v>16546</v>
      </c>
      <c r="B16714" t="s">
        <v>38157</v>
      </c>
      <c r="I16714" t="s">
        <v>5</v>
      </c>
      <c r="J16714">
        <v>5612.02</v>
      </c>
    </row>
    <row r="16715" spans="1:10" x14ac:dyDescent="0.2">
      <c r="A16715" t="s">
        <v>16547</v>
      </c>
      <c r="B16715" t="s">
        <v>38158</v>
      </c>
      <c r="I16715" t="s">
        <v>5</v>
      </c>
      <c r="J16715">
        <v>7119.42</v>
      </c>
    </row>
    <row r="16716" spans="1:10" x14ac:dyDescent="0.2">
      <c r="A16716" t="s">
        <v>16548</v>
      </c>
      <c r="B16716" t="s">
        <v>38158</v>
      </c>
      <c r="I16716" t="s">
        <v>5</v>
      </c>
      <c r="J16716">
        <v>6698.94</v>
      </c>
    </row>
    <row r="16717" spans="1:10" x14ac:dyDescent="0.2">
      <c r="A16717" t="s">
        <v>127</v>
      </c>
      <c r="B16717" t="s">
        <v>38159</v>
      </c>
      <c r="I16717" t="s">
        <v>3</v>
      </c>
      <c r="J16717">
        <v>49.05</v>
      </c>
    </row>
    <row r="16718" spans="1:10" x14ac:dyDescent="0.2">
      <c r="A16718" t="s">
        <v>16549</v>
      </c>
      <c r="B16718" t="s">
        <v>38159</v>
      </c>
      <c r="I16718" t="s">
        <v>3</v>
      </c>
      <c r="J16718">
        <v>46.52</v>
      </c>
    </row>
    <row r="16719" spans="1:10" x14ac:dyDescent="0.2">
      <c r="A16719" t="s">
        <v>16550</v>
      </c>
      <c r="B16719" t="s">
        <v>38160</v>
      </c>
      <c r="I16719" t="s">
        <v>3</v>
      </c>
      <c r="J16719">
        <v>41.46</v>
      </c>
    </row>
    <row r="16720" spans="1:10" x14ac:dyDescent="0.2">
      <c r="A16720" t="s">
        <v>16551</v>
      </c>
      <c r="B16720" t="s">
        <v>38160</v>
      </c>
      <c r="I16720" t="s">
        <v>3</v>
      </c>
      <c r="J16720">
        <v>39.56</v>
      </c>
    </row>
    <row r="16721" spans="1:10" x14ac:dyDescent="0.2">
      <c r="A16721" t="s">
        <v>16552</v>
      </c>
      <c r="B16721" t="s">
        <v>38161</v>
      </c>
      <c r="I16721" t="s">
        <v>4</v>
      </c>
      <c r="J16721">
        <v>30.46</v>
      </c>
    </row>
    <row r="16722" spans="1:10" x14ac:dyDescent="0.2">
      <c r="A16722" t="s">
        <v>16553</v>
      </c>
      <c r="B16722" t="s">
        <v>38161</v>
      </c>
      <c r="I16722" t="s">
        <v>4</v>
      </c>
      <c r="J16722">
        <v>29.19</v>
      </c>
    </row>
    <row r="16723" spans="1:10" x14ac:dyDescent="0.2">
      <c r="A16723" t="s">
        <v>16554</v>
      </c>
      <c r="B16723" t="s">
        <v>38162</v>
      </c>
      <c r="I16723" t="s">
        <v>4</v>
      </c>
      <c r="J16723">
        <v>36.53</v>
      </c>
    </row>
    <row r="16724" spans="1:10" x14ac:dyDescent="0.2">
      <c r="A16724" t="s">
        <v>16555</v>
      </c>
      <c r="B16724" t="s">
        <v>38162</v>
      </c>
      <c r="I16724" t="s">
        <v>4</v>
      </c>
      <c r="J16724">
        <v>35.01</v>
      </c>
    </row>
    <row r="16725" spans="1:10" x14ac:dyDescent="0.2">
      <c r="A16725" t="s">
        <v>16556</v>
      </c>
      <c r="B16725" t="s">
        <v>38163</v>
      </c>
      <c r="I16725" t="s">
        <v>4</v>
      </c>
      <c r="J16725">
        <v>45.92</v>
      </c>
    </row>
    <row r="16726" spans="1:10" x14ac:dyDescent="0.2">
      <c r="A16726" t="s">
        <v>16557</v>
      </c>
      <c r="B16726" t="s">
        <v>38163</v>
      </c>
      <c r="I16726" t="s">
        <v>4</v>
      </c>
      <c r="J16726">
        <v>44.34</v>
      </c>
    </row>
    <row r="16727" spans="1:10" x14ac:dyDescent="0.2">
      <c r="A16727" t="s">
        <v>16558</v>
      </c>
      <c r="B16727" t="s">
        <v>38164</v>
      </c>
      <c r="I16727" t="s">
        <v>4</v>
      </c>
      <c r="J16727">
        <v>55.09</v>
      </c>
    </row>
    <row r="16728" spans="1:10" x14ac:dyDescent="0.2">
      <c r="A16728" t="s">
        <v>16559</v>
      </c>
      <c r="B16728" t="s">
        <v>38164</v>
      </c>
      <c r="I16728" t="s">
        <v>4</v>
      </c>
      <c r="J16728">
        <v>53.19</v>
      </c>
    </row>
    <row r="16729" spans="1:10" x14ac:dyDescent="0.2">
      <c r="A16729" t="s">
        <v>16560</v>
      </c>
      <c r="B16729" t="s">
        <v>38165</v>
      </c>
      <c r="I16729" t="s">
        <v>4</v>
      </c>
      <c r="J16729">
        <v>60.75</v>
      </c>
    </row>
    <row r="16730" spans="1:10" x14ac:dyDescent="0.2">
      <c r="A16730" t="s">
        <v>16561</v>
      </c>
      <c r="B16730" t="s">
        <v>38165</v>
      </c>
      <c r="I16730" t="s">
        <v>4</v>
      </c>
      <c r="J16730">
        <v>58.85</v>
      </c>
    </row>
    <row r="16731" spans="1:10" x14ac:dyDescent="0.2">
      <c r="A16731" t="s">
        <v>16562</v>
      </c>
      <c r="B16731" t="s">
        <v>38166</v>
      </c>
      <c r="I16731" t="s">
        <v>4</v>
      </c>
      <c r="J16731">
        <v>72.89</v>
      </c>
    </row>
    <row r="16732" spans="1:10" x14ac:dyDescent="0.2">
      <c r="A16732" t="s">
        <v>16563</v>
      </c>
      <c r="B16732" t="s">
        <v>38166</v>
      </c>
      <c r="I16732" t="s">
        <v>4</v>
      </c>
      <c r="J16732">
        <v>70.61</v>
      </c>
    </row>
    <row r="16733" spans="1:10" x14ac:dyDescent="0.2">
      <c r="A16733" t="s">
        <v>16564</v>
      </c>
      <c r="B16733" t="s">
        <v>38167</v>
      </c>
      <c r="I16733" t="s">
        <v>4</v>
      </c>
      <c r="J16733">
        <v>96.59</v>
      </c>
    </row>
    <row r="16734" spans="1:10" x14ac:dyDescent="0.2">
      <c r="A16734" t="s">
        <v>16565</v>
      </c>
      <c r="B16734" t="s">
        <v>38167</v>
      </c>
      <c r="I16734" t="s">
        <v>4</v>
      </c>
      <c r="J16734">
        <v>94.37</v>
      </c>
    </row>
    <row r="16735" spans="1:10" x14ac:dyDescent="0.2">
      <c r="A16735" t="s">
        <v>16566</v>
      </c>
      <c r="B16735" t="s">
        <v>38168</v>
      </c>
      <c r="I16735" t="s">
        <v>4</v>
      </c>
      <c r="J16735">
        <v>115.89</v>
      </c>
    </row>
    <row r="16736" spans="1:10" x14ac:dyDescent="0.2">
      <c r="A16736" t="s">
        <v>16567</v>
      </c>
      <c r="B16736" t="s">
        <v>38168</v>
      </c>
      <c r="I16736" t="s">
        <v>4</v>
      </c>
      <c r="J16736">
        <v>113.23</v>
      </c>
    </row>
    <row r="16737" spans="1:10" x14ac:dyDescent="0.2">
      <c r="A16737" t="s">
        <v>16568</v>
      </c>
      <c r="B16737" t="s">
        <v>38169</v>
      </c>
      <c r="I16737" t="s">
        <v>4</v>
      </c>
      <c r="J16737">
        <v>123.28</v>
      </c>
    </row>
    <row r="16738" spans="1:10" x14ac:dyDescent="0.2">
      <c r="A16738" t="s">
        <v>16569</v>
      </c>
      <c r="B16738" t="s">
        <v>38169</v>
      </c>
      <c r="I16738" t="s">
        <v>4</v>
      </c>
      <c r="J16738">
        <v>120.75</v>
      </c>
    </row>
    <row r="16739" spans="1:10" x14ac:dyDescent="0.2">
      <c r="A16739" t="s">
        <v>16570</v>
      </c>
      <c r="B16739" t="s">
        <v>38170</v>
      </c>
      <c r="I16739" t="s">
        <v>4</v>
      </c>
      <c r="J16739">
        <v>147.91999999999999</v>
      </c>
    </row>
    <row r="16740" spans="1:10" x14ac:dyDescent="0.2">
      <c r="A16740" t="s">
        <v>16571</v>
      </c>
      <c r="B16740" t="s">
        <v>38170</v>
      </c>
      <c r="I16740" t="s">
        <v>4</v>
      </c>
      <c r="J16740">
        <v>144.88</v>
      </c>
    </row>
    <row r="16741" spans="1:10" x14ac:dyDescent="0.2">
      <c r="A16741" t="s">
        <v>16572</v>
      </c>
      <c r="B16741" t="s">
        <v>38171</v>
      </c>
      <c r="I16741" t="s">
        <v>4</v>
      </c>
      <c r="J16741">
        <v>21.15</v>
      </c>
    </row>
    <row r="16742" spans="1:10" x14ac:dyDescent="0.2">
      <c r="A16742" t="s">
        <v>16573</v>
      </c>
      <c r="B16742" t="s">
        <v>38171</v>
      </c>
      <c r="I16742" t="s">
        <v>4</v>
      </c>
      <c r="J16742">
        <v>20.010000000000002</v>
      </c>
    </row>
    <row r="16743" spans="1:10" x14ac:dyDescent="0.2">
      <c r="A16743" t="s">
        <v>16574</v>
      </c>
      <c r="B16743" t="s">
        <v>38172</v>
      </c>
      <c r="I16743" t="s">
        <v>4</v>
      </c>
      <c r="J16743">
        <v>25.06</v>
      </c>
    </row>
    <row r="16744" spans="1:10" x14ac:dyDescent="0.2">
      <c r="A16744" t="s">
        <v>16575</v>
      </c>
      <c r="B16744" t="s">
        <v>38172</v>
      </c>
      <c r="I16744" t="s">
        <v>4</v>
      </c>
      <c r="J16744">
        <v>23.73</v>
      </c>
    </row>
    <row r="16745" spans="1:10" x14ac:dyDescent="0.2">
      <c r="A16745" t="s">
        <v>16576</v>
      </c>
      <c r="B16745" t="s">
        <v>21721</v>
      </c>
      <c r="I16745" t="s">
        <v>4</v>
      </c>
      <c r="J16745">
        <v>26.21</v>
      </c>
    </row>
    <row r="16746" spans="1:10" x14ac:dyDescent="0.2">
      <c r="A16746" t="s">
        <v>16577</v>
      </c>
      <c r="B16746" t="s">
        <v>21721</v>
      </c>
      <c r="I16746" t="s">
        <v>4</v>
      </c>
      <c r="J16746">
        <v>24.94</v>
      </c>
    </row>
    <row r="16747" spans="1:10" x14ac:dyDescent="0.2">
      <c r="A16747" t="s">
        <v>16578</v>
      </c>
      <c r="B16747" t="s">
        <v>38173</v>
      </c>
      <c r="I16747" t="s">
        <v>4</v>
      </c>
      <c r="J16747">
        <v>31.42</v>
      </c>
    </row>
    <row r="16748" spans="1:10" x14ac:dyDescent="0.2">
      <c r="A16748" t="s">
        <v>16579</v>
      </c>
      <c r="B16748" t="s">
        <v>38173</v>
      </c>
      <c r="I16748" t="s">
        <v>4</v>
      </c>
      <c r="J16748">
        <v>29.9</v>
      </c>
    </row>
    <row r="16749" spans="1:10" x14ac:dyDescent="0.2">
      <c r="A16749" t="s">
        <v>16580</v>
      </c>
      <c r="B16749" t="s">
        <v>21722</v>
      </c>
      <c r="I16749" t="s">
        <v>4</v>
      </c>
      <c r="J16749">
        <v>8.85</v>
      </c>
    </row>
    <row r="16750" spans="1:10" x14ac:dyDescent="0.2">
      <c r="A16750" t="s">
        <v>16581</v>
      </c>
      <c r="B16750" t="s">
        <v>21722</v>
      </c>
      <c r="I16750" t="s">
        <v>4</v>
      </c>
      <c r="J16750">
        <v>8.2100000000000009</v>
      </c>
    </row>
    <row r="16751" spans="1:10" x14ac:dyDescent="0.2">
      <c r="A16751" t="s">
        <v>16582</v>
      </c>
      <c r="B16751" t="s">
        <v>38174</v>
      </c>
      <c r="I16751" t="s">
        <v>4</v>
      </c>
      <c r="J16751">
        <v>10.59</v>
      </c>
    </row>
    <row r="16752" spans="1:10" x14ac:dyDescent="0.2">
      <c r="A16752" t="s">
        <v>16583</v>
      </c>
      <c r="B16752" t="s">
        <v>38174</v>
      </c>
      <c r="I16752" t="s">
        <v>4</v>
      </c>
      <c r="J16752">
        <v>9.83</v>
      </c>
    </row>
    <row r="16753" spans="1:10" x14ac:dyDescent="0.2">
      <c r="A16753" t="s">
        <v>16584</v>
      </c>
      <c r="B16753" t="s">
        <v>38175</v>
      </c>
      <c r="I16753" t="s">
        <v>3</v>
      </c>
      <c r="J16753">
        <v>115.89</v>
      </c>
    </row>
    <row r="16754" spans="1:10" x14ac:dyDescent="0.2">
      <c r="A16754" t="s">
        <v>16585</v>
      </c>
      <c r="B16754" t="s">
        <v>38175</v>
      </c>
      <c r="I16754" t="s">
        <v>3</v>
      </c>
      <c r="J16754">
        <v>108.96</v>
      </c>
    </row>
    <row r="16755" spans="1:10" x14ac:dyDescent="0.2">
      <c r="A16755" t="s">
        <v>16586</v>
      </c>
      <c r="B16755" t="s">
        <v>38176</v>
      </c>
      <c r="I16755" t="s">
        <v>3</v>
      </c>
      <c r="J16755">
        <v>154.82</v>
      </c>
    </row>
    <row r="16756" spans="1:10" x14ac:dyDescent="0.2">
      <c r="A16756" t="s">
        <v>16587</v>
      </c>
      <c r="B16756" t="s">
        <v>38176</v>
      </c>
      <c r="I16756" t="s">
        <v>3</v>
      </c>
      <c r="J16756">
        <v>140.56</v>
      </c>
    </row>
    <row r="16757" spans="1:10" x14ac:dyDescent="0.2">
      <c r="A16757" t="s">
        <v>16588</v>
      </c>
      <c r="B16757" t="s">
        <v>38177</v>
      </c>
      <c r="I16757" t="s">
        <v>3</v>
      </c>
      <c r="J16757">
        <v>76.69</v>
      </c>
    </row>
    <row r="16758" spans="1:10" x14ac:dyDescent="0.2">
      <c r="A16758" t="s">
        <v>16589</v>
      </c>
      <c r="B16758" t="s">
        <v>38177</v>
      </c>
      <c r="I16758" t="s">
        <v>3</v>
      </c>
      <c r="J16758">
        <v>69.760000000000005</v>
      </c>
    </row>
    <row r="16759" spans="1:10" x14ac:dyDescent="0.2">
      <c r="A16759" t="s">
        <v>16590</v>
      </c>
      <c r="B16759" t="s">
        <v>38178</v>
      </c>
      <c r="I16759" t="s">
        <v>4</v>
      </c>
      <c r="J16759">
        <v>32.33</v>
      </c>
    </row>
    <row r="16760" spans="1:10" x14ac:dyDescent="0.2">
      <c r="A16760" t="s">
        <v>16591</v>
      </c>
      <c r="B16760" t="s">
        <v>38178</v>
      </c>
      <c r="I16760" t="s">
        <v>4</v>
      </c>
      <c r="J16760">
        <v>29.03</v>
      </c>
    </row>
    <row r="16761" spans="1:10" x14ac:dyDescent="0.2">
      <c r="A16761" t="s">
        <v>16592</v>
      </c>
      <c r="B16761" t="s">
        <v>38179</v>
      </c>
      <c r="I16761" t="s">
        <v>4</v>
      </c>
      <c r="J16761">
        <v>61.44</v>
      </c>
    </row>
    <row r="16762" spans="1:10" x14ac:dyDescent="0.2">
      <c r="A16762" t="s">
        <v>16593</v>
      </c>
      <c r="B16762" t="s">
        <v>38179</v>
      </c>
      <c r="I16762" t="s">
        <v>4</v>
      </c>
      <c r="J16762">
        <v>55.01</v>
      </c>
    </row>
    <row r="16763" spans="1:10" x14ac:dyDescent="0.2">
      <c r="A16763" t="s">
        <v>16594</v>
      </c>
      <c r="B16763" t="s">
        <v>38180</v>
      </c>
      <c r="I16763" t="s">
        <v>4</v>
      </c>
      <c r="J16763">
        <v>52.06</v>
      </c>
    </row>
    <row r="16764" spans="1:10" x14ac:dyDescent="0.2">
      <c r="A16764" t="s">
        <v>16595</v>
      </c>
      <c r="B16764" t="s">
        <v>38180</v>
      </c>
      <c r="I16764" t="s">
        <v>4</v>
      </c>
      <c r="J16764">
        <v>45.62</v>
      </c>
    </row>
    <row r="16765" spans="1:10" x14ac:dyDescent="0.2">
      <c r="A16765" t="s">
        <v>16596</v>
      </c>
      <c r="B16765" t="s">
        <v>38181</v>
      </c>
      <c r="I16765" t="s">
        <v>3</v>
      </c>
      <c r="J16765">
        <v>22.76</v>
      </c>
    </row>
    <row r="16766" spans="1:10" x14ac:dyDescent="0.2">
      <c r="A16766" t="s">
        <v>16597</v>
      </c>
      <c r="B16766" t="s">
        <v>38181</v>
      </c>
      <c r="I16766" t="s">
        <v>3</v>
      </c>
      <c r="J16766">
        <v>19.96</v>
      </c>
    </row>
    <row r="16767" spans="1:10" x14ac:dyDescent="0.2">
      <c r="A16767" t="s">
        <v>16598</v>
      </c>
      <c r="B16767" t="s">
        <v>38182</v>
      </c>
      <c r="I16767" t="s">
        <v>3</v>
      </c>
      <c r="J16767">
        <v>56.3</v>
      </c>
    </row>
    <row r="16768" spans="1:10" x14ac:dyDescent="0.2">
      <c r="A16768" t="s">
        <v>16599</v>
      </c>
      <c r="B16768" t="s">
        <v>38182</v>
      </c>
      <c r="I16768" t="s">
        <v>3</v>
      </c>
      <c r="J16768">
        <v>52.4</v>
      </c>
    </row>
    <row r="16769" spans="1:10" x14ac:dyDescent="0.2">
      <c r="A16769" t="s">
        <v>16600</v>
      </c>
      <c r="B16769" t="s">
        <v>38183</v>
      </c>
      <c r="I16769" t="s">
        <v>4</v>
      </c>
      <c r="J16769">
        <v>119.1</v>
      </c>
    </row>
    <row r="16770" spans="1:10" x14ac:dyDescent="0.2">
      <c r="A16770" t="s">
        <v>16601</v>
      </c>
      <c r="B16770" t="s">
        <v>38183</v>
      </c>
      <c r="I16770" t="s">
        <v>4</v>
      </c>
      <c r="J16770">
        <v>109.19</v>
      </c>
    </row>
    <row r="16771" spans="1:10" x14ac:dyDescent="0.2">
      <c r="A16771" t="s">
        <v>16602</v>
      </c>
      <c r="B16771" t="s">
        <v>38184</v>
      </c>
      <c r="I16771" t="s">
        <v>3</v>
      </c>
      <c r="J16771">
        <v>46.92</v>
      </c>
    </row>
    <row r="16772" spans="1:10" x14ac:dyDescent="0.2">
      <c r="A16772" t="s">
        <v>16603</v>
      </c>
      <c r="B16772" t="s">
        <v>38184</v>
      </c>
      <c r="I16772" t="s">
        <v>3</v>
      </c>
      <c r="J16772">
        <v>45.02</v>
      </c>
    </row>
    <row r="16773" spans="1:10" x14ac:dyDescent="0.2">
      <c r="A16773" t="s">
        <v>16604</v>
      </c>
      <c r="B16773" t="s">
        <v>38185</v>
      </c>
      <c r="I16773" t="s">
        <v>3</v>
      </c>
      <c r="J16773">
        <v>67.41</v>
      </c>
    </row>
    <row r="16774" spans="1:10" x14ac:dyDescent="0.2">
      <c r="A16774" t="s">
        <v>16605</v>
      </c>
      <c r="B16774" t="s">
        <v>38185</v>
      </c>
      <c r="I16774" t="s">
        <v>3</v>
      </c>
      <c r="J16774">
        <v>65.510000000000005</v>
      </c>
    </row>
    <row r="16775" spans="1:10" x14ac:dyDescent="0.2">
      <c r="A16775" t="s">
        <v>16606</v>
      </c>
      <c r="B16775" t="s">
        <v>38186</v>
      </c>
      <c r="I16775" t="s">
        <v>3</v>
      </c>
      <c r="J16775">
        <v>166.43</v>
      </c>
    </row>
    <row r="16776" spans="1:10" x14ac:dyDescent="0.2">
      <c r="A16776" t="s">
        <v>16607</v>
      </c>
      <c r="B16776" t="s">
        <v>38186</v>
      </c>
      <c r="I16776" t="s">
        <v>3</v>
      </c>
      <c r="J16776">
        <v>161.03</v>
      </c>
    </row>
    <row r="16777" spans="1:10" x14ac:dyDescent="0.2">
      <c r="A16777" t="s">
        <v>16608</v>
      </c>
      <c r="B16777" t="s">
        <v>38187</v>
      </c>
      <c r="I16777" t="s">
        <v>3</v>
      </c>
      <c r="J16777">
        <v>136.03</v>
      </c>
    </row>
    <row r="16778" spans="1:10" x14ac:dyDescent="0.2">
      <c r="A16778" t="s">
        <v>16609</v>
      </c>
      <c r="B16778" t="s">
        <v>38187</v>
      </c>
      <c r="I16778" t="s">
        <v>3</v>
      </c>
      <c r="J16778">
        <v>134.13</v>
      </c>
    </row>
    <row r="16779" spans="1:10" x14ac:dyDescent="0.2">
      <c r="A16779" t="s">
        <v>16610</v>
      </c>
      <c r="B16779" t="s">
        <v>38188</v>
      </c>
      <c r="I16779" t="s">
        <v>4</v>
      </c>
      <c r="J16779">
        <v>120.52</v>
      </c>
    </row>
    <row r="16780" spans="1:10" x14ac:dyDescent="0.2">
      <c r="A16780" t="s">
        <v>16611</v>
      </c>
      <c r="B16780" t="s">
        <v>38188</v>
      </c>
      <c r="I16780" t="s">
        <v>4</v>
      </c>
      <c r="J16780">
        <v>119.12</v>
      </c>
    </row>
    <row r="16781" spans="1:10" x14ac:dyDescent="0.2">
      <c r="A16781" t="s">
        <v>16612</v>
      </c>
      <c r="B16781" t="s">
        <v>38189</v>
      </c>
      <c r="I16781" t="s">
        <v>4</v>
      </c>
      <c r="J16781">
        <v>71.83</v>
      </c>
    </row>
    <row r="16782" spans="1:10" x14ac:dyDescent="0.2">
      <c r="A16782" t="s">
        <v>16613</v>
      </c>
      <c r="B16782" t="s">
        <v>38189</v>
      </c>
      <c r="I16782" t="s">
        <v>4</v>
      </c>
      <c r="J16782">
        <v>70.569999999999993</v>
      </c>
    </row>
    <row r="16783" spans="1:10" x14ac:dyDescent="0.2">
      <c r="A16783" t="s">
        <v>16614</v>
      </c>
      <c r="B16783" t="s">
        <v>38190</v>
      </c>
      <c r="I16783" t="s">
        <v>4</v>
      </c>
      <c r="J16783">
        <v>60.35</v>
      </c>
    </row>
    <row r="16784" spans="1:10" x14ac:dyDescent="0.2">
      <c r="A16784" t="s">
        <v>16615</v>
      </c>
      <c r="B16784" t="s">
        <v>38190</v>
      </c>
      <c r="I16784" t="s">
        <v>4</v>
      </c>
      <c r="J16784">
        <v>59.35</v>
      </c>
    </row>
    <row r="16785" spans="1:10" x14ac:dyDescent="0.2">
      <c r="A16785" t="s">
        <v>16616</v>
      </c>
      <c r="B16785" t="s">
        <v>38191</v>
      </c>
      <c r="I16785" t="s">
        <v>4</v>
      </c>
      <c r="J16785">
        <v>67.28</v>
      </c>
    </row>
    <row r="16786" spans="1:10" x14ac:dyDescent="0.2">
      <c r="A16786" t="s">
        <v>16617</v>
      </c>
      <c r="B16786" t="s">
        <v>38191</v>
      </c>
      <c r="I16786" t="s">
        <v>4</v>
      </c>
      <c r="J16786">
        <v>66.010000000000005</v>
      </c>
    </row>
    <row r="16787" spans="1:10" x14ac:dyDescent="0.2">
      <c r="A16787" t="s">
        <v>16618</v>
      </c>
      <c r="B16787" t="s">
        <v>38192</v>
      </c>
      <c r="I16787" t="s">
        <v>4</v>
      </c>
      <c r="J16787">
        <v>47.26</v>
      </c>
    </row>
    <row r="16788" spans="1:10" x14ac:dyDescent="0.2">
      <c r="A16788" t="s">
        <v>16619</v>
      </c>
      <c r="B16788" t="s">
        <v>38192</v>
      </c>
      <c r="I16788" t="s">
        <v>4</v>
      </c>
      <c r="J16788">
        <v>46.26</v>
      </c>
    </row>
    <row r="16789" spans="1:10" x14ac:dyDescent="0.2">
      <c r="A16789" t="s">
        <v>16620</v>
      </c>
      <c r="B16789" t="s">
        <v>38193</v>
      </c>
      <c r="I16789" t="s">
        <v>4</v>
      </c>
      <c r="J16789">
        <v>99.48</v>
      </c>
    </row>
    <row r="16790" spans="1:10" x14ac:dyDescent="0.2">
      <c r="A16790" t="s">
        <v>16621</v>
      </c>
      <c r="B16790" t="s">
        <v>38193</v>
      </c>
      <c r="I16790" t="s">
        <v>4</v>
      </c>
      <c r="J16790">
        <v>96.69</v>
      </c>
    </row>
    <row r="16791" spans="1:10" x14ac:dyDescent="0.2">
      <c r="A16791" t="s">
        <v>16622</v>
      </c>
      <c r="B16791" t="s">
        <v>38194</v>
      </c>
      <c r="I16791" t="s">
        <v>4</v>
      </c>
      <c r="J16791">
        <v>68.77</v>
      </c>
    </row>
    <row r="16792" spans="1:10" x14ac:dyDescent="0.2">
      <c r="A16792" t="s">
        <v>16623</v>
      </c>
      <c r="B16792" t="s">
        <v>38194</v>
      </c>
      <c r="I16792" t="s">
        <v>4</v>
      </c>
      <c r="J16792">
        <v>67.569999999999993</v>
      </c>
    </row>
    <row r="16793" spans="1:10" x14ac:dyDescent="0.2">
      <c r="A16793" t="s">
        <v>16624</v>
      </c>
      <c r="B16793" t="s">
        <v>38195</v>
      </c>
      <c r="I16793" t="s">
        <v>3</v>
      </c>
      <c r="J16793">
        <v>77.08</v>
      </c>
    </row>
    <row r="16794" spans="1:10" x14ac:dyDescent="0.2">
      <c r="A16794" t="s">
        <v>16625</v>
      </c>
      <c r="B16794" t="s">
        <v>38195</v>
      </c>
      <c r="I16794" t="s">
        <v>3</v>
      </c>
      <c r="J16794">
        <v>75.180000000000007</v>
      </c>
    </row>
    <row r="16795" spans="1:10" x14ac:dyDescent="0.2">
      <c r="A16795" t="s">
        <v>16626</v>
      </c>
      <c r="B16795" t="s">
        <v>38196</v>
      </c>
      <c r="I16795" t="s">
        <v>3</v>
      </c>
      <c r="J16795">
        <v>77.12</v>
      </c>
    </row>
    <row r="16796" spans="1:10" x14ac:dyDescent="0.2">
      <c r="A16796" t="s">
        <v>16627</v>
      </c>
      <c r="B16796" t="s">
        <v>38196</v>
      </c>
      <c r="I16796" t="s">
        <v>3</v>
      </c>
      <c r="J16796">
        <v>75.22</v>
      </c>
    </row>
    <row r="16797" spans="1:10" x14ac:dyDescent="0.2">
      <c r="A16797" t="s">
        <v>16628</v>
      </c>
      <c r="B16797" t="s">
        <v>38197</v>
      </c>
      <c r="I16797" t="s">
        <v>4</v>
      </c>
      <c r="J16797">
        <v>83.45</v>
      </c>
    </row>
    <row r="16798" spans="1:10" x14ac:dyDescent="0.2">
      <c r="A16798" t="s">
        <v>16629</v>
      </c>
      <c r="B16798" t="s">
        <v>38197</v>
      </c>
      <c r="I16798" t="s">
        <v>4</v>
      </c>
      <c r="J16798">
        <v>81.819999999999993</v>
      </c>
    </row>
    <row r="16799" spans="1:10" x14ac:dyDescent="0.2">
      <c r="A16799" t="s">
        <v>128</v>
      </c>
      <c r="B16799" t="s">
        <v>38198</v>
      </c>
      <c r="I16799" t="s">
        <v>3</v>
      </c>
      <c r="J16799">
        <v>56.58</v>
      </c>
    </row>
    <row r="16800" spans="1:10" x14ac:dyDescent="0.2">
      <c r="A16800" t="s">
        <v>16630</v>
      </c>
      <c r="B16800" t="s">
        <v>38198</v>
      </c>
      <c r="I16800" t="s">
        <v>3</v>
      </c>
      <c r="J16800">
        <v>54.68</v>
      </c>
    </row>
    <row r="16801" spans="1:10" x14ac:dyDescent="0.2">
      <c r="A16801" t="s">
        <v>16631</v>
      </c>
      <c r="B16801" t="s">
        <v>38199</v>
      </c>
      <c r="I16801" t="s">
        <v>3</v>
      </c>
      <c r="J16801">
        <v>85.35</v>
      </c>
    </row>
    <row r="16802" spans="1:10" x14ac:dyDescent="0.2">
      <c r="A16802" t="s">
        <v>16632</v>
      </c>
      <c r="B16802" t="s">
        <v>38199</v>
      </c>
      <c r="I16802" t="s">
        <v>3</v>
      </c>
      <c r="J16802">
        <v>83.45</v>
      </c>
    </row>
    <row r="16803" spans="1:10" x14ac:dyDescent="0.2">
      <c r="A16803" t="s">
        <v>16633</v>
      </c>
      <c r="B16803" t="s">
        <v>38200</v>
      </c>
      <c r="I16803" t="s">
        <v>4</v>
      </c>
      <c r="J16803">
        <v>86.85</v>
      </c>
    </row>
    <row r="16804" spans="1:10" x14ac:dyDescent="0.2">
      <c r="A16804" t="s">
        <v>16634</v>
      </c>
      <c r="B16804" t="s">
        <v>38200</v>
      </c>
      <c r="I16804" t="s">
        <v>4</v>
      </c>
      <c r="J16804">
        <v>85.21</v>
      </c>
    </row>
    <row r="16805" spans="1:10" x14ac:dyDescent="0.2">
      <c r="A16805" t="s">
        <v>16635</v>
      </c>
      <c r="B16805" t="s">
        <v>38201</v>
      </c>
      <c r="I16805" t="s">
        <v>4</v>
      </c>
      <c r="J16805">
        <v>86.14</v>
      </c>
    </row>
    <row r="16806" spans="1:10" x14ac:dyDescent="0.2">
      <c r="A16806" t="s">
        <v>16636</v>
      </c>
      <c r="B16806" t="s">
        <v>38201</v>
      </c>
      <c r="I16806" t="s">
        <v>4</v>
      </c>
      <c r="J16806">
        <v>84.63</v>
      </c>
    </row>
    <row r="16807" spans="1:10" x14ac:dyDescent="0.2">
      <c r="A16807" t="s">
        <v>16637</v>
      </c>
      <c r="B16807" t="s">
        <v>38202</v>
      </c>
      <c r="I16807" t="s">
        <v>4</v>
      </c>
      <c r="J16807">
        <v>134.62</v>
      </c>
    </row>
    <row r="16808" spans="1:10" x14ac:dyDescent="0.2">
      <c r="A16808" t="s">
        <v>16638</v>
      </c>
      <c r="B16808" t="s">
        <v>38202</v>
      </c>
      <c r="I16808" t="s">
        <v>4</v>
      </c>
      <c r="J16808">
        <v>126.28</v>
      </c>
    </row>
    <row r="16809" spans="1:10" x14ac:dyDescent="0.2">
      <c r="A16809" t="s">
        <v>16639</v>
      </c>
      <c r="B16809" t="s">
        <v>38203</v>
      </c>
      <c r="I16809" t="s">
        <v>4</v>
      </c>
      <c r="J16809">
        <v>206.81</v>
      </c>
    </row>
    <row r="16810" spans="1:10" x14ac:dyDescent="0.2">
      <c r="A16810" t="s">
        <v>16640</v>
      </c>
      <c r="B16810" t="s">
        <v>38203</v>
      </c>
      <c r="I16810" t="s">
        <v>4</v>
      </c>
      <c r="J16810">
        <v>198.47</v>
      </c>
    </row>
    <row r="16811" spans="1:10" x14ac:dyDescent="0.2">
      <c r="A16811" t="s">
        <v>16641</v>
      </c>
      <c r="B16811" t="s">
        <v>38204</v>
      </c>
      <c r="I16811" t="s">
        <v>4</v>
      </c>
      <c r="J16811">
        <v>95.35</v>
      </c>
    </row>
    <row r="16812" spans="1:10" x14ac:dyDescent="0.2">
      <c r="A16812" t="s">
        <v>16642</v>
      </c>
      <c r="B16812" t="s">
        <v>38204</v>
      </c>
      <c r="I16812" t="s">
        <v>4</v>
      </c>
      <c r="J16812">
        <v>87.01</v>
      </c>
    </row>
    <row r="16813" spans="1:10" x14ac:dyDescent="0.2">
      <c r="A16813" t="s">
        <v>16643</v>
      </c>
      <c r="B16813" t="s">
        <v>38205</v>
      </c>
      <c r="I16813" t="s">
        <v>4</v>
      </c>
      <c r="J16813">
        <v>138.99</v>
      </c>
    </row>
    <row r="16814" spans="1:10" x14ac:dyDescent="0.2">
      <c r="A16814" t="s">
        <v>16644</v>
      </c>
      <c r="B16814" t="s">
        <v>38205</v>
      </c>
      <c r="I16814" t="s">
        <v>4</v>
      </c>
      <c r="J16814">
        <v>130.53</v>
      </c>
    </row>
    <row r="16815" spans="1:10" x14ac:dyDescent="0.2">
      <c r="A16815" t="s">
        <v>16645</v>
      </c>
      <c r="B16815" t="s">
        <v>38206</v>
      </c>
      <c r="I16815" t="s">
        <v>4</v>
      </c>
      <c r="J16815">
        <v>90.81</v>
      </c>
    </row>
    <row r="16816" spans="1:10" x14ac:dyDescent="0.2">
      <c r="A16816" t="s">
        <v>16646</v>
      </c>
      <c r="B16816" t="s">
        <v>38206</v>
      </c>
      <c r="I16816" t="s">
        <v>4</v>
      </c>
      <c r="J16816">
        <v>83.29</v>
      </c>
    </row>
    <row r="16817" spans="1:10" x14ac:dyDescent="0.2">
      <c r="A16817" t="s">
        <v>16647</v>
      </c>
      <c r="B16817" t="s">
        <v>38207</v>
      </c>
      <c r="I16817" t="s">
        <v>3</v>
      </c>
      <c r="J16817">
        <v>81.12</v>
      </c>
    </row>
    <row r="16818" spans="1:10" x14ac:dyDescent="0.2">
      <c r="A16818" t="s">
        <v>16648</v>
      </c>
      <c r="B16818" t="s">
        <v>38207</v>
      </c>
      <c r="I16818" t="s">
        <v>3</v>
      </c>
      <c r="J16818">
        <v>79.22</v>
      </c>
    </row>
    <row r="16819" spans="1:10" x14ac:dyDescent="0.2">
      <c r="A16819" t="s">
        <v>16649</v>
      </c>
      <c r="B16819" t="s">
        <v>38208</v>
      </c>
      <c r="I16819" t="s">
        <v>3</v>
      </c>
      <c r="J16819">
        <v>81.12</v>
      </c>
    </row>
    <row r="16820" spans="1:10" x14ac:dyDescent="0.2">
      <c r="A16820" t="s">
        <v>16650</v>
      </c>
      <c r="B16820" t="s">
        <v>38208</v>
      </c>
      <c r="I16820" t="s">
        <v>3</v>
      </c>
      <c r="J16820">
        <v>79.22</v>
      </c>
    </row>
    <row r="16821" spans="1:10" x14ac:dyDescent="0.2">
      <c r="A16821" t="s">
        <v>16651</v>
      </c>
      <c r="B16821" t="s">
        <v>38209</v>
      </c>
      <c r="I16821" t="s">
        <v>4</v>
      </c>
      <c r="J16821">
        <v>166.56</v>
      </c>
    </row>
    <row r="16822" spans="1:10" x14ac:dyDescent="0.2">
      <c r="A16822" t="s">
        <v>16652</v>
      </c>
      <c r="B16822" t="s">
        <v>38209</v>
      </c>
      <c r="I16822" t="s">
        <v>4</v>
      </c>
      <c r="J16822">
        <v>158.1</v>
      </c>
    </row>
    <row r="16823" spans="1:10" x14ac:dyDescent="0.2">
      <c r="A16823" t="s">
        <v>16653</v>
      </c>
      <c r="B16823" t="s">
        <v>38210</v>
      </c>
      <c r="I16823" t="s">
        <v>4</v>
      </c>
      <c r="J16823">
        <v>143.63</v>
      </c>
    </row>
    <row r="16824" spans="1:10" x14ac:dyDescent="0.2">
      <c r="A16824" t="s">
        <v>16654</v>
      </c>
      <c r="B16824" t="s">
        <v>38210</v>
      </c>
      <c r="I16824" t="s">
        <v>4</v>
      </c>
      <c r="J16824">
        <v>135.16999999999999</v>
      </c>
    </row>
    <row r="16825" spans="1:10" x14ac:dyDescent="0.2">
      <c r="A16825" t="s">
        <v>16655</v>
      </c>
      <c r="B16825" t="s">
        <v>38211</v>
      </c>
      <c r="I16825" t="s">
        <v>4</v>
      </c>
      <c r="J16825">
        <v>130.76</v>
      </c>
    </row>
    <row r="16826" spans="1:10" x14ac:dyDescent="0.2">
      <c r="A16826" t="s">
        <v>16656</v>
      </c>
      <c r="B16826" t="s">
        <v>38211</v>
      </c>
      <c r="I16826" t="s">
        <v>4</v>
      </c>
      <c r="J16826">
        <v>128.86000000000001</v>
      </c>
    </row>
    <row r="16827" spans="1:10" x14ac:dyDescent="0.2">
      <c r="A16827" t="s">
        <v>16657</v>
      </c>
      <c r="B16827" t="s">
        <v>38212</v>
      </c>
      <c r="I16827" t="s">
        <v>4</v>
      </c>
      <c r="J16827">
        <v>108.75</v>
      </c>
    </row>
    <row r="16828" spans="1:10" x14ac:dyDescent="0.2">
      <c r="A16828" t="s">
        <v>16658</v>
      </c>
      <c r="B16828" t="s">
        <v>38212</v>
      </c>
      <c r="I16828" t="s">
        <v>4</v>
      </c>
      <c r="J16828">
        <v>106.85</v>
      </c>
    </row>
    <row r="16829" spans="1:10" x14ac:dyDescent="0.2">
      <c r="A16829" t="s">
        <v>16659</v>
      </c>
      <c r="B16829" t="s">
        <v>38213</v>
      </c>
      <c r="I16829" t="s">
        <v>4</v>
      </c>
      <c r="J16829">
        <v>169.8</v>
      </c>
    </row>
    <row r="16830" spans="1:10" x14ac:dyDescent="0.2">
      <c r="A16830" t="s">
        <v>16660</v>
      </c>
      <c r="B16830" t="s">
        <v>38213</v>
      </c>
      <c r="I16830" t="s">
        <v>4</v>
      </c>
      <c r="J16830">
        <v>163.47</v>
      </c>
    </row>
    <row r="16831" spans="1:10" x14ac:dyDescent="0.2">
      <c r="A16831" t="s">
        <v>16661</v>
      </c>
      <c r="B16831" t="s">
        <v>38214</v>
      </c>
      <c r="I16831" t="s">
        <v>4</v>
      </c>
      <c r="J16831">
        <v>142.61000000000001</v>
      </c>
    </row>
    <row r="16832" spans="1:10" x14ac:dyDescent="0.2">
      <c r="A16832" t="s">
        <v>16662</v>
      </c>
      <c r="B16832" t="s">
        <v>38214</v>
      </c>
      <c r="I16832" t="s">
        <v>4</v>
      </c>
      <c r="J16832">
        <v>136.27000000000001</v>
      </c>
    </row>
    <row r="16833" spans="1:10" x14ac:dyDescent="0.2">
      <c r="A16833" t="s">
        <v>16663</v>
      </c>
      <c r="B16833" t="s">
        <v>38215</v>
      </c>
      <c r="I16833" t="s">
        <v>3</v>
      </c>
      <c r="J16833">
        <v>121.71</v>
      </c>
    </row>
    <row r="16834" spans="1:10" x14ac:dyDescent="0.2">
      <c r="A16834" t="s">
        <v>16664</v>
      </c>
      <c r="B16834" t="s">
        <v>38215</v>
      </c>
      <c r="I16834" t="s">
        <v>3</v>
      </c>
      <c r="J16834">
        <v>120.93</v>
      </c>
    </row>
    <row r="16835" spans="1:10" x14ac:dyDescent="0.2">
      <c r="A16835" t="s">
        <v>16665</v>
      </c>
      <c r="B16835" t="s">
        <v>38216</v>
      </c>
      <c r="I16835" t="s">
        <v>3</v>
      </c>
      <c r="J16835">
        <v>160.03</v>
      </c>
    </row>
    <row r="16836" spans="1:10" x14ac:dyDescent="0.2">
      <c r="A16836" t="s">
        <v>16666</v>
      </c>
      <c r="B16836" t="s">
        <v>38216</v>
      </c>
      <c r="I16836" t="s">
        <v>3</v>
      </c>
      <c r="J16836">
        <v>156.88</v>
      </c>
    </row>
    <row r="16837" spans="1:10" x14ac:dyDescent="0.2">
      <c r="A16837" t="s">
        <v>16667</v>
      </c>
      <c r="B16837" t="s">
        <v>38217</v>
      </c>
      <c r="I16837" t="s">
        <v>3</v>
      </c>
      <c r="J16837">
        <v>196.35</v>
      </c>
    </row>
    <row r="16838" spans="1:10" x14ac:dyDescent="0.2">
      <c r="A16838" t="s">
        <v>16668</v>
      </c>
      <c r="B16838" t="s">
        <v>38217</v>
      </c>
      <c r="I16838" t="s">
        <v>3</v>
      </c>
      <c r="J16838">
        <v>194.77</v>
      </c>
    </row>
    <row r="16839" spans="1:10" x14ac:dyDescent="0.2">
      <c r="A16839" t="s">
        <v>16669</v>
      </c>
      <c r="B16839" t="s">
        <v>38218</v>
      </c>
      <c r="I16839" t="s">
        <v>3</v>
      </c>
      <c r="J16839">
        <v>233.17</v>
      </c>
    </row>
    <row r="16840" spans="1:10" x14ac:dyDescent="0.2">
      <c r="A16840" t="s">
        <v>16670</v>
      </c>
      <c r="B16840" t="s">
        <v>38218</v>
      </c>
      <c r="I16840" t="s">
        <v>3</v>
      </c>
      <c r="J16840">
        <v>231.18</v>
      </c>
    </row>
    <row r="16841" spans="1:10" x14ac:dyDescent="0.2">
      <c r="A16841" t="s">
        <v>16671</v>
      </c>
      <c r="B16841" t="s">
        <v>38219</v>
      </c>
      <c r="I16841" t="s">
        <v>3</v>
      </c>
      <c r="J16841">
        <v>296.64999999999998</v>
      </c>
    </row>
    <row r="16842" spans="1:10" x14ac:dyDescent="0.2">
      <c r="A16842" t="s">
        <v>16672</v>
      </c>
      <c r="B16842" t="s">
        <v>38219</v>
      </c>
      <c r="I16842" t="s">
        <v>3</v>
      </c>
      <c r="J16842">
        <v>294.66000000000003</v>
      </c>
    </row>
    <row r="16843" spans="1:10" x14ac:dyDescent="0.2">
      <c r="A16843" t="s">
        <v>16673</v>
      </c>
      <c r="B16843" t="s">
        <v>38220</v>
      </c>
      <c r="I16843" t="s">
        <v>3</v>
      </c>
      <c r="J16843">
        <v>242.58</v>
      </c>
    </row>
    <row r="16844" spans="1:10" x14ac:dyDescent="0.2">
      <c r="A16844" t="s">
        <v>16674</v>
      </c>
      <c r="B16844" t="s">
        <v>38220</v>
      </c>
      <c r="I16844" t="s">
        <v>3</v>
      </c>
      <c r="J16844">
        <v>239.6</v>
      </c>
    </row>
    <row r="16845" spans="1:10" x14ac:dyDescent="0.2">
      <c r="A16845" t="s">
        <v>16675</v>
      </c>
      <c r="B16845" t="s">
        <v>38221</v>
      </c>
      <c r="I16845" t="s">
        <v>3</v>
      </c>
      <c r="J16845">
        <v>341.08</v>
      </c>
    </row>
    <row r="16846" spans="1:10" x14ac:dyDescent="0.2">
      <c r="A16846" t="s">
        <v>16676</v>
      </c>
      <c r="B16846" t="s">
        <v>38221</v>
      </c>
      <c r="I16846" t="s">
        <v>3</v>
      </c>
      <c r="J16846">
        <v>338.1</v>
      </c>
    </row>
    <row r="16847" spans="1:10" x14ac:dyDescent="0.2">
      <c r="A16847" t="s">
        <v>16677</v>
      </c>
      <c r="B16847" t="s">
        <v>38222</v>
      </c>
      <c r="I16847" t="s">
        <v>3</v>
      </c>
      <c r="J16847">
        <v>313.52999999999997</v>
      </c>
    </row>
    <row r="16848" spans="1:10" x14ac:dyDescent="0.2">
      <c r="A16848" t="s">
        <v>16678</v>
      </c>
      <c r="B16848" t="s">
        <v>38222</v>
      </c>
      <c r="I16848" t="s">
        <v>3</v>
      </c>
      <c r="J16848">
        <v>309.56</v>
      </c>
    </row>
    <row r="16849" spans="1:10" x14ac:dyDescent="0.2">
      <c r="A16849" t="s">
        <v>16679</v>
      </c>
      <c r="B16849" t="s">
        <v>38223</v>
      </c>
      <c r="I16849" t="s">
        <v>3</v>
      </c>
      <c r="J16849">
        <v>399.21</v>
      </c>
    </row>
    <row r="16850" spans="1:10" x14ac:dyDescent="0.2">
      <c r="A16850" t="s">
        <v>16680</v>
      </c>
      <c r="B16850" t="s">
        <v>38223</v>
      </c>
      <c r="I16850" t="s">
        <v>3</v>
      </c>
      <c r="J16850">
        <v>395.24</v>
      </c>
    </row>
    <row r="16851" spans="1:10" x14ac:dyDescent="0.2">
      <c r="A16851" t="s">
        <v>16681</v>
      </c>
      <c r="B16851" t="s">
        <v>38224</v>
      </c>
      <c r="I16851" t="s">
        <v>3</v>
      </c>
      <c r="J16851">
        <v>336.69</v>
      </c>
    </row>
    <row r="16852" spans="1:10" x14ac:dyDescent="0.2">
      <c r="A16852" t="s">
        <v>16682</v>
      </c>
      <c r="B16852" t="s">
        <v>38224</v>
      </c>
      <c r="I16852" t="s">
        <v>3</v>
      </c>
      <c r="J16852">
        <v>332.06</v>
      </c>
    </row>
    <row r="16853" spans="1:10" x14ac:dyDescent="0.2">
      <c r="A16853" t="s">
        <v>16683</v>
      </c>
      <c r="B16853" t="s">
        <v>38225</v>
      </c>
      <c r="I16853" t="s">
        <v>3</v>
      </c>
      <c r="J16853">
        <v>424.51</v>
      </c>
    </row>
    <row r="16854" spans="1:10" x14ac:dyDescent="0.2">
      <c r="A16854" t="s">
        <v>16684</v>
      </c>
      <c r="B16854" t="s">
        <v>38225</v>
      </c>
      <c r="I16854" t="s">
        <v>3</v>
      </c>
      <c r="J16854">
        <v>419.88</v>
      </c>
    </row>
    <row r="16855" spans="1:10" x14ac:dyDescent="0.2">
      <c r="A16855" t="s">
        <v>16685</v>
      </c>
      <c r="B16855" t="s">
        <v>38226</v>
      </c>
      <c r="I16855" t="s">
        <v>3</v>
      </c>
      <c r="J16855">
        <v>48.48</v>
      </c>
    </row>
    <row r="16856" spans="1:10" x14ac:dyDescent="0.2">
      <c r="A16856" t="s">
        <v>16686</v>
      </c>
      <c r="B16856" t="s">
        <v>38226</v>
      </c>
      <c r="I16856" t="s">
        <v>3</v>
      </c>
      <c r="J16856">
        <v>46.58</v>
      </c>
    </row>
    <row r="16857" spans="1:10" x14ac:dyDescent="0.2">
      <c r="A16857" t="s">
        <v>16687</v>
      </c>
      <c r="B16857" t="s">
        <v>38227</v>
      </c>
      <c r="I16857" t="s">
        <v>4</v>
      </c>
      <c r="J16857">
        <v>95.41</v>
      </c>
    </row>
    <row r="16858" spans="1:10" x14ac:dyDescent="0.2">
      <c r="A16858" t="s">
        <v>16688</v>
      </c>
      <c r="B16858" t="s">
        <v>38227</v>
      </c>
      <c r="I16858" t="s">
        <v>4</v>
      </c>
      <c r="J16858">
        <v>93.51</v>
      </c>
    </row>
    <row r="16859" spans="1:10" x14ac:dyDescent="0.2">
      <c r="A16859" t="s">
        <v>16689</v>
      </c>
      <c r="B16859" t="s">
        <v>38228</v>
      </c>
      <c r="I16859" t="s">
        <v>4</v>
      </c>
      <c r="J16859">
        <v>90.12</v>
      </c>
    </row>
    <row r="16860" spans="1:10" x14ac:dyDescent="0.2">
      <c r="A16860" t="s">
        <v>16690</v>
      </c>
      <c r="B16860" t="s">
        <v>38228</v>
      </c>
      <c r="I16860" t="s">
        <v>4</v>
      </c>
      <c r="J16860">
        <v>82.51</v>
      </c>
    </row>
    <row r="16861" spans="1:10" x14ac:dyDescent="0.2">
      <c r="A16861" t="s">
        <v>16691</v>
      </c>
      <c r="B16861" t="s">
        <v>38229</v>
      </c>
      <c r="I16861" t="s">
        <v>4</v>
      </c>
      <c r="J16861">
        <v>128.36000000000001</v>
      </c>
    </row>
    <row r="16862" spans="1:10" x14ac:dyDescent="0.2">
      <c r="A16862" t="s">
        <v>16692</v>
      </c>
      <c r="B16862" t="s">
        <v>38229</v>
      </c>
      <c r="I16862" t="s">
        <v>4</v>
      </c>
      <c r="J16862">
        <v>118.49</v>
      </c>
    </row>
    <row r="16863" spans="1:10" x14ac:dyDescent="0.2">
      <c r="A16863" t="s">
        <v>16693</v>
      </c>
      <c r="B16863" t="s">
        <v>38230</v>
      </c>
      <c r="I16863" t="s">
        <v>4</v>
      </c>
      <c r="J16863">
        <v>164.61</v>
      </c>
    </row>
    <row r="16864" spans="1:10" x14ac:dyDescent="0.2">
      <c r="A16864" t="s">
        <v>16694</v>
      </c>
      <c r="B16864" t="s">
        <v>38230</v>
      </c>
      <c r="I16864" t="s">
        <v>4</v>
      </c>
      <c r="J16864">
        <v>152.74</v>
      </c>
    </row>
    <row r="16865" spans="1:10" x14ac:dyDescent="0.2">
      <c r="A16865" t="s">
        <v>16695</v>
      </c>
      <c r="B16865" t="s">
        <v>38231</v>
      </c>
      <c r="I16865" t="s">
        <v>4</v>
      </c>
      <c r="J16865">
        <v>79.819999999999993</v>
      </c>
    </row>
    <row r="16866" spans="1:10" x14ac:dyDescent="0.2">
      <c r="A16866" t="s">
        <v>16696</v>
      </c>
      <c r="B16866" t="s">
        <v>38231</v>
      </c>
      <c r="I16866" t="s">
        <v>4</v>
      </c>
      <c r="J16866">
        <v>72.22</v>
      </c>
    </row>
    <row r="16867" spans="1:10" x14ac:dyDescent="0.2">
      <c r="A16867" t="s">
        <v>16697</v>
      </c>
      <c r="B16867" t="s">
        <v>38232</v>
      </c>
      <c r="I16867" t="s">
        <v>3</v>
      </c>
      <c r="J16867">
        <v>63.66</v>
      </c>
    </row>
    <row r="16868" spans="1:10" x14ac:dyDescent="0.2">
      <c r="A16868" t="s">
        <v>16698</v>
      </c>
      <c r="B16868" t="s">
        <v>38232</v>
      </c>
      <c r="I16868" t="s">
        <v>3</v>
      </c>
      <c r="J16868">
        <v>61.76</v>
      </c>
    </row>
    <row r="16869" spans="1:10" x14ac:dyDescent="0.2">
      <c r="A16869" t="s">
        <v>16699</v>
      </c>
      <c r="B16869" t="s">
        <v>38233</v>
      </c>
      <c r="I16869" t="s">
        <v>4</v>
      </c>
      <c r="J16869">
        <v>95.48</v>
      </c>
    </row>
    <row r="16870" spans="1:10" x14ac:dyDescent="0.2">
      <c r="A16870" t="s">
        <v>16700</v>
      </c>
      <c r="B16870" t="s">
        <v>38233</v>
      </c>
      <c r="I16870" t="s">
        <v>4</v>
      </c>
      <c r="J16870">
        <v>94.48</v>
      </c>
    </row>
    <row r="16871" spans="1:10" x14ac:dyDescent="0.2">
      <c r="A16871" t="s">
        <v>16701</v>
      </c>
      <c r="B16871" t="s">
        <v>38234</v>
      </c>
      <c r="I16871" t="s">
        <v>4</v>
      </c>
      <c r="J16871">
        <v>187.71</v>
      </c>
    </row>
    <row r="16872" spans="1:10" x14ac:dyDescent="0.2">
      <c r="A16872" t="s">
        <v>16702</v>
      </c>
      <c r="B16872" t="s">
        <v>38234</v>
      </c>
      <c r="I16872" t="s">
        <v>4</v>
      </c>
      <c r="J16872">
        <v>179.37</v>
      </c>
    </row>
    <row r="16873" spans="1:10" x14ac:dyDescent="0.2">
      <c r="A16873" t="s">
        <v>16703</v>
      </c>
      <c r="B16873" t="s">
        <v>38235</v>
      </c>
      <c r="I16873" t="s">
        <v>4</v>
      </c>
      <c r="J16873">
        <v>271.26</v>
      </c>
    </row>
    <row r="16874" spans="1:10" x14ac:dyDescent="0.2">
      <c r="A16874" t="s">
        <v>16704</v>
      </c>
      <c r="B16874" t="s">
        <v>38235</v>
      </c>
      <c r="I16874" t="s">
        <v>4</v>
      </c>
      <c r="J16874">
        <v>262.93</v>
      </c>
    </row>
    <row r="16875" spans="1:10" x14ac:dyDescent="0.2">
      <c r="A16875" t="s">
        <v>16705</v>
      </c>
      <c r="B16875" t="s">
        <v>38236</v>
      </c>
      <c r="I16875" t="s">
        <v>4</v>
      </c>
      <c r="J16875">
        <v>479.59</v>
      </c>
    </row>
    <row r="16876" spans="1:10" x14ac:dyDescent="0.2">
      <c r="A16876" t="s">
        <v>16706</v>
      </c>
      <c r="B16876" t="s">
        <v>38236</v>
      </c>
      <c r="I16876" t="s">
        <v>4</v>
      </c>
      <c r="J16876">
        <v>471.26</v>
      </c>
    </row>
    <row r="16877" spans="1:10" x14ac:dyDescent="0.2">
      <c r="A16877" t="s">
        <v>27963</v>
      </c>
      <c r="B16877" t="s">
        <v>38237</v>
      </c>
      <c r="I16877" t="s">
        <v>3</v>
      </c>
      <c r="J16877">
        <v>1081.5</v>
      </c>
    </row>
    <row r="16878" spans="1:10" x14ac:dyDescent="0.2">
      <c r="A16878" t="s">
        <v>27964</v>
      </c>
      <c r="B16878" t="s">
        <v>38237</v>
      </c>
      <c r="I16878" t="s">
        <v>3</v>
      </c>
      <c r="J16878">
        <v>1081.5</v>
      </c>
    </row>
    <row r="16879" spans="1:10" x14ac:dyDescent="0.2">
      <c r="A16879" t="s">
        <v>16707</v>
      </c>
      <c r="B16879" t="s">
        <v>38238</v>
      </c>
      <c r="I16879" t="s">
        <v>3</v>
      </c>
      <c r="J16879">
        <v>462.73</v>
      </c>
    </row>
    <row r="16880" spans="1:10" x14ac:dyDescent="0.2">
      <c r="A16880" t="s">
        <v>16708</v>
      </c>
      <c r="B16880" t="s">
        <v>38238</v>
      </c>
      <c r="I16880" t="s">
        <v>3</v>
      </c>
      <c r="J16880">
        <v>447.17</v>
      </c>
    </row>
    <row r="16881" spans="1:10" x14ac:dyDescent="0.2">
      <c r="A16881" t="s">
        <v>16709</v>
      </c>
      <c r="B16881" t="s">
        <v>38239</v>
      </c>
      <c r="I16881" t="s">
        <v>5</v>
      </c>
      <c r="J16881">
        <v>18618.98</v>
      </c>
    </row>
    <row r="16882" spans="1:10" x14ac:dyDescent="0.2">
      <c r="A16882" t="s">
        <v>16710</v>
      </c>
      <c r="B16882" t="s">
        <v>38239</v>
      </c>
      <c r="I16882" t="s">
        <v>5</v>
      </c>
      <c r="J16882">
        <v>17688.79</v>
      </c>
    </row>
    <row r="16883" spans="1:10" x14ac:dyDescent="0.2">
      <c r="A16883" t="s">
        <v>16711</v>
      </c>
      <c r="B16883" t="s">
        <v>38240</v>
      </c>
      <c r="I16883" t="s">
        <v>3</v>
      </c>
      <c r="J16883">
        <v>366.08</v>
      </c>
    </row>
    <row r="16884" spans="1:10" x14ac:dyDescent="0.2">
      <c r="A16884" t="s">
        <v>16712</v>
      </c>
      <c r="B16884" t="s">
        <v>38240</v>
      </c>
      <c r="I16884" t="s">
        <v>3</v>
      </c>
      <c r="J16884">
        <v>362.28</v>
      </c>
    </row>
    <row r="16885" spans="1:10" x14ac:dyDescent="0.2">
      <c r="A16885" t="s">
        <v>16713</v>
      </c>
      <c r="B16885" t="s">
        <v>38241</v>
      </c>
      <c r="I16885" t="s">
        <v>3</v>
      </c>
      <c r="J16885">
        <v>175.29</v>
      </c>
    </row>
    <row r="16886" spans="1:10" x14ac:dyDescent="0.2">
      <c r="A16886" t="s">
        <v>16714</v>
      </c>
      <c r="B16886" t="s">
        <v>38241</v>
      </c>
      <c r="I16886" t="s">
        <v>3</v>
      </c>
      <c r="J16886">
        <v>173</v>
      </c>
    </row>
    <row r="16887" spans="1:10" x14ac:dyDescent="0.2">
      <c r="A16887" t="s">
        <v>16715</v>
      </c>
      <c r="B16887" t="s">
        <v>38242</v>
      </c>
      <c r="I16887" t="s">
        <v>3</v>
      </c>
      <c r="J16887">
        <v>182.87</v>
      </c>
    </row>
    <row r="16888" spans="1:10" x14ac:dyDescent="0.2">
      <c r="A16888" t="s">
        <v>16716</v>
      </c>
      <c r="B16888" t="s">
        <v>38242</v>
      </c>
      <c r="I16888" t="s">
        <v>3</v>
      </c>
      <c r="J16888">
        <v>180.58</v>
      </c>
    </row>
    <row r="16889" spans="1:10" x14ac:dyDescent="0.2">
      <c r="A16889" t="s">
        <v>16717</v>
      </c>
      <c r="B16889" t="s">
        <v>38243</v>
      </c>
      <c r="I16889" t="s">
        <v>3</v>
      </c>
      <c r="J16889">
        <v>437.29</v>
      </c>
    </row>
    <row r="16890" spans="1:10" x14ac:dyDescent="0.2">
      <c r="A16890" t="s">
        <v>16718</v>
      </c>
      <c r="B16890" t="s">
        <v>38243</v>
      </c>
      <c r="I16890" t="s">
        <v>3</v>
      </c>
      <c r="J16890">
        <v>412.92</v>
      </c>
    </row>
    <row r="16891" spans="1:10" x14ac:dyDescent="0.2">
      <c r="A16891" t="s">
        <v>16719</v>
      </c>
      <c r="B16891" t="s">
        <v>38244</v>
      </c>
      <c r="I16891" t="s">
        <v>3</v>
      </c>
      <c r="J16891">
        <v>65.5</v>
      </c>
    </row>
    <row r="16892" spans="1:10" x14ac:dyDescent="0.2">
      <c r="A16892" t="s">
        <v>16720</v>
      </c>
      <c r="B16892" t="s">
        <v>38244</v>
      </c>
      <c r="I16892" t="s">
        <v>3</v>
      </c>
      <c r="J16892">
        <v>56.76</v>
      </c>
    </row>
    <row r="16893" spans="1:10" x14ac:dyDescent="0.2">
      <c r="A16893" t="s">
        <v>16721</v>
      </c>
      <c r="B16893" t="s">
        <v>38245</v>
      </c>
      <c r="I16893" t="s">
        <v>3</v>
      </c>
      <c r="J16893">
        <v>136.81</v>
      </c>
    </row>
    <row r="16894" spans="1:10" x14ac:dyDescent="0.2">
      <c r="A16894" t="s">
        <v>16722</v>
      </c>
      <c r="B16894" t="s">
        <v>38245</v>
      </c>
      <c r="I16894" t="s">
        <v>3</v>
      </c>
      <c r="J16894">
        <v>118.55</v>
      </c>
    </row>
    <row r="16895" spans="1:10" x14ac:dyDescent="0.2">
      <c r="A16895" t="s">
        <v>16723</v>
      </c>
      <c r="B16895" t="s">
        <v>38246</v>
      </c>
      <c r="I16895" t="s">
        <v>3</v>
      </c>
      <c r="J16895">
        <v>27.85</v>
      </c>
    </row>
    <row r="16896" spans="1:10" x14ac:dyDescent="0.2">
      <c r="A16896" t="s">
        <v>16724</v>
      </c>
      <c r="B16896" t="s">
        <v>38246</v>
      </c>
      <c r="I16896" t="s">
        <v>3</v>
      </c>
      <c r="J16896">
        <v>24.13</v>
      </c>
    </row>
    <row r="16897" spans="1:10" x14ac:dyDescent="0.2">
      <c r="A16897" t="s">
        <v>16725</v>
      </c>
      <c r="B16897" t="s">
        <v>38247</v>
      </c>
      <c r="I16897" t="s">
        <v>3</v>
      </c>
      <c r="J16897">
        <v>23.72</v>
      </c>
    </row>
    <row r="16898" spans="1:10" x14ac:dyDescent="0.2">
      <c r="A16898" t="s">
        <v>16726</v>
      </c>
      <c r="B16898" t="s">
        <v>38247</v>
      </c>
      <c r="I16898" t="s">
        <v>3</v>
      </c>
      <c r="J16898">
        <v>20.55</v>
      </c>
    </row>
    <row r="16899" spans="1:10" x14ac:dyDescent="0.2">
      <c r="A16899" t="s">
        <v>16727</v>
      </c>
      <c r="B16899" t="s">
        <v>38248</v>
      </c>
      <c r="I16899" t="s">
        <v>3</v>
      </c>
      <c r="J16899">
        <v>24.95</v>
      </c>
    </row>
    <row r="16900" spans="1:10" x14ac:dyDescent="0.2">
      <c r="A16900" t="s">
        <v>16728</v>
      </c>
      <c r="B16900" t="s">
        <v>38248</v>
      </c>
      <c r="I16900" t="s">
        <v>3</v>
      </c>
      <c r="J16900">
        <v>21.62</v>
      </c>
    </row>
    <row r="16901" spans="1:10" x14ac:dyDescent="0.2">
      <c r="A16901" t="s">
        <v>16729</v>
      </c>
      <c r="B16901" t="s">
        <v>38249</v>
      </c>
      <c r="I16901" t="s">
        <v>3</v>
      </c>
      <c r="J16901">
        <v>21.34</v>
      </c>
    </row>
    <row r="16902" spans="1:10" x14ac:dyDescent="0.2">
      <c r="A16902" t="s">
        <v>16730</v>
      </c>
      <c r="B16902" t="s">
        <v>38249</v>
      </c>
      <c r="I16902" t="s">
        <v>3</v>
      </c>
      <c r="J16902">
        <v>18.489999999999998</v>
      </c>
    </row>
    <row r="16903" spans="1:10" x14ac:dyDescent="0.2">
      <c r="A16903" t="s">
        <v>16731</v>
      </c>
      <c r="B16903" t="s">
        <v>38250</v>
      </c>
      <c r="I16903" t="s">
        <v>3</v>
      </c>
      <c r="J16903">
        <v>18.97</v>
      </c>
    </row>
    <row r="16904" spans="1:10" x14ac:dyDescent="0.2">
      <c r="A16904" t="s">
        <v>16732</v>
      </c>
      <c r="B16904" t="s">
        <v>38250</v>
      </c>
      <c r="I16904" t="s">
        <v>3</v>
      </c>
      <c r="J16904">
        <v>16.440000000000001</v>
      </c>
    </row>
    <row r="16905" spans="1:10" x14ac:dyDescent="0.2">
      <c r="A16905" t="s">
        <v>16733</v>
      </c>
      <c r="B16905" t="s">
        <v>38251</v>
      </c>
      <c r="I16905" t="s">
        <v>3</v>
      </c>
      <c r="J16905">
        <v>25.71</v>
      </c>
    </row>
    <row r="16906" spans="1:10" x14ac:dyDescent="0.2">
      <c r="A16906" t="s">
        <v>16734</v>
      </c>
      <c r="B16906" t="s">
        <v>38251</v>
      </c>
      <c r="I16906" t="s">
        <v>3</v>
      </c>
      <c r="J16906">
        <v>22.27</v>
      </c>
    </row>
    <row r="16907" spans="1:10" x14ac:dyDescent="0.2">
      <c r="A16907" t="s">
        <v>16735</v>
      </c>
      <c r="B16907" t="s">
        <v>38252</v>
      </c>
      <c r="I16907" t="s">
        <v>3</v>
      </c>
      <c r="J16907">
        <v>85.39</v>
      </c>
    </row>
    <row r="16908" spans="1:10" x14ac:dyDescent="0.2">
      <c r="A16908" t="s">
        <v>16736</v>
      </c>
      <c r="B16908" t="s">
        <v>38252</v>
      </c>
      <c r="I16908" t="s">
        <v>3</v>
      </c>
      <c r="J16908">
        <v>73.989999999999995</v>
      </c>
    </row>
    <row r="16909" spans="1:10" x14ac:dyDescent="0.2">
      <c r="A16909" t="s">
        <v>16737</v>
      </c>
      <c r="B16909" t="s">
        <v>38253</v>
      </c>
      <c r="I16909" t="s">
        <v>3</v>
      </c>
      <c r="J16909">
        <v>25.81</v>
      </c>
    </row>
    <row r="16910" spans="1:10" x14ac:dyDescent="0.2">
      <c r="A16910" t="s">
        <v>16738</v>
      </c>
      <c r="B16910" t="s">
        <v>38253</v>
      </c>
      <c r="I16910" t="s">
        <v>3</v>
      </c>
      <c r="J16910">
        <v>24.54</v>
      </c>
    </row>
    <row r="16911" spans="1:10" x14ac:dyDescent="0.2">
      <c r="A16911" t="s">
        <v>16739</v>
      </c>
      <c r="B16911" t="s">
        <v>38254</v>
      </c>
      <c r="I16911" t="s">
        <v>3</v>
      </c>
      <c r="J16911">
        <v>46.82</v>
      </c>
    </row>
    <row r="16912" spans="1:10" x14ac:dyDescent="0.2">
      <c r="A16912" t="s">
        <v>16740</v>
      </c>
      <c r="B16912" t="s">
        <v>38254</v>
      </c>
      <c r="I16912" t="s">
        <v>3</v>
      </c>
      <c r="J16912">
        <v>45.5</v>
      </c>
    </row>
    <row r="16913" spans="1:10" x14ac:dyDescent="0.2">
      <c r="A16913" t="s">
        <v>16741</v>
      </c>
      <c r="B16913" t="s">
        <v>38255</v>
      </c>
      <c r="I16913" t="s">
        <v>3</v>
      </c>
      <c r="J16913">
        <v>25.19</v>
      </c>
    </row>
    <row r="16914" spans="1:10" x14ac:dyDescent="0.2">
      <c r="A16914" t="s">
        <v>16742</v>
      </c>
      <c r="B16914" t="s">
        <v>38255</v>
      </c>
      <c r="I16914" t="s">
        <v>3</v>
      </c>
      <c r="J16914">
        <v>23.86</v>
      </c>
    </row>
    <row r="16915" spans="1:10" x14ac:dyDescent="0.2">
      <c r="A16915" t="s">
        <v>16743</v>
      </c>
      <c r="B16915" t="s">
        <v>38256</v>
      </c>
      <c r="I16915" t="s">
        <v>3</v>
      </c>
      <c r="J16915">
        <v>91.86</v>
      </c>
    </row>
    <row r="16916" spans="1:10" x14ac:dyDescent="0.2">
      <c r="A16916" t="s">
        <v>16744</v>
      </c>
      <c r="B16916" t="s">
        <v>38256</v>
      </c>
      <c r="I16916" t="s">
        <v>3</v>
      </c>
      <c r="J16916">
        <v>86.8</v>
      </c>
    </row>
    <row r="16917" spans="1:10" x14ac:dyDescent="0.2">
      <c r="A16917" t="s">
        <v>16745</v>
      </c>
      <c r="B16917" t="s">
        <v>38257</v>
      </c>
      <c r="I16917" t="s">
        <v>3</v>
      </c>
      <c r="J16917">
        <v>104.53</v>
      </c>
    </row>
    <row r="16918" spans="1:10" x14ac:dyDescent="0.2">
      <c r="A16918" t="s">
        <v>16746</v>
      </c>
      <c r="B16918" t="s">
        <v>38257</v>
      </c>
      <c r="I16918" t="s">
        <v>3</v>
      </c>
      <c r="J16918">
        <v>99.47</v>
      </c>
    </row>
    <row r="16919" spans="1:10" x14ac:dyDescent="0.2">
      <c r="A16919" t="s">
        <v>16747</v>
      </c>
      <c r="B16919" t="s">
        <v>38258</v>
      </c>
      <c r="I16919" t="s">
        <v>3</v>
      </c>
      <c r="J16919">
        <v>193.07</v>
      </c>
    </row>
    <row r="16920" spans="1:10" x14ac:dyDescent="0.2">
      <c r="A16920" t="s">
        <v>16748</v>
      </c>
      <c r="B16920" t="s">
        <v>38258</v>
      </c>
      <c r="I16920" t="s">
        <v>3</v>
      </c>
      <c r="J16920">
        <v>188</v>
      </c>
    </row>
    <row r="16921" spans="1:10" x14ac:dyDescent="0.2">
      <c r="A16921" t="s">
        <v>16749</v>
      </c>
      <c r="B16921" t="s">
        <v>38259</v>
      </c>
      <c r="I16921" t="s">
        <v>3</v>
      </c>
      <c r="J16921">
        <v>89.9</v>
      </c>
    </row>
    <row r="16922" spans="1:10" x14ac:dyDescent="0.2">
      <c r="A16922" t="s">
        <v>16750</v>
      </c>
      <c r="B16922" t="s">
        <v>38259</v>
      </c>
      <c r="I16922" t="s">
        <v>3</v>
      </c>
      <c r="J16922">
        <v>84.83</v>
      </c>
    </row>
    <row r="16923" spans="1:10" x14ac:dyDescent="0.2">
      <c r="A16923" t="s">
        <v>16751</v>
      </c>
      <c r="B16923" t="s">
        <v>38260</v>
      </c>
      <c r="I16923" t="s">
        <v>3</v>
      </c>
      <c r="J16923">
        <v>105.71</v>
      </c>
    </row>
    <row r="16924" spans="1:10" x14ac:dyDescent="0.2">
      <c r="A16924" t="s">
        <v>16752</v>
      </c>
      <c r="B16924" t="s">
        <v>38260</v>
      </c>
      <c r="I16924" t="s">
        <v>3</v>
      </c>
      <c r="J16924">
        <v>100.64</v>
      </c>
    </row>
    <row r="16925" spans="1:10" x14ac:dyDescent="0.2">
      <c r="A16925" t="s">
        <v>16753</v>
      </c>
      <c r="B16925" t="s">
        <v>38261</v>
      </c>
      <c r="I16925" t="s">
        <v>3</v>
      </c>
      <c r="J16925">
        <v>23.03</v>
      </c>
    </row>
    <row r="16926" spans="1:10" x14ac:dyDescent="0.2">
      <c r="A16926" t="s">
        <v>16754</v>
      </c>
      <c r="B16926" t="s">
        <v>38261</v>
      </c>
      <c r="I16926" t="s">
        <v>3</v>
      </c>
      <c r="J16926">
        <v>22.5</v>
      </c>
    </row>
    <row r="16927" spans="1:10" x14ac:dyDescent="0.2">
      <c r="A16927" t="s">
        <v>16755</v>
      </c>
      <c r="B16927" t="s">
        <v>38262</v>
      </c>
      <c r="I16927" t="s">
        <v>3</v>
      </c>
      <c r="J16927">
        <v>182.49</v>
      </c>
    </row>
    <row r="16928" spans="1:10" x14ac:dyDescent="0.2">
      <c r="A16928" t="s">
        <v>16756</v>
      </c>
      <c r="B16928" t="s">
        <v>38262</v>
      </c>
      <c r="I16928" t="s">
        <v>3</v>
      </c>
      <c r="J16928">
        <v>174.89</v>
      </c>
    </row>
    <row r="16929" spans="1:10" x14ac:dyDescent="0.2">
      <c r="A16929" t="s">
        <v>16757</v>
      </c>
      <c r="B16929" t="s">
        <v>38263</v>
      </c>
      <c r="I16929" t="s">
        <v>3</v>
      </c>
      <c r="J16929">
        <v>225.53</v>
      </c>
    </row>
    <row r="16930" spans="1:10" x14ac:dyDescent="0.2">
      <c r="A16930" t="s">
        <v>16758</v>
      </c>
      <c r="B16930" t="s">
        <v>38263</v>
      </c>
      <c r="I16930" t="s">
        <v>3</v>
      </c>
      <c r="J16930">
        <v>219.83</v>
      </c>
    </row>
    <row r="16931" spans="1:10" x14ac:dyDescent="0.2">
      <c r="A16931" t="s">
        <v>16759</v>
      </c>
      <c r="B16931" t="s">
        <v>38264</v>
      </c>
      <c r="I16931" t="s">
        <v>3</v>
      </c>
      <c r="J16931">
        <v>85.14</v>
      </c>
    </row>
    <row r="16932" spans="1:10" x14ac:dyDescent="0.2">
      <c r="A16932" t="s">
        <v>16760</v>
      </c>
      <c r="B16932" t="s">
        <v>38264</v>
      </c>
      <c r="I16932" t="s">
        <v>3</v>
      </c>
      <c r="J16932">
        <v>76.900000000000006</v>
      </c>
    </row>
    <row r="16933" spans="1:10" x14ac:dyDescent="0.2">
      <c r="A16933" t="s">
        <v>16761</v>
      </c>
      <c r="B16933" t="s">
        <v>38265</v>
      </c>
      <c r="I16933" t="s">
        <v>3</v>
      </c>
      <c r="J16933">
        <v>106.04</v>
      </c>
    </row>
    <row r="16934" spans="1:10" x14ac:dyDescent="0.2">
      <c r="A16934" t="s">
        <v>16762</v>
      </c>
      <c r="B16934" t="s">
        <v>38265</v>
      </c>
      <c r="I16934" t="s">
        <v>3</v>
      </c>
      <c r="J16934">
        <v>99.07</v>
      </c>
    </row>
    <row r="16935" spans="1:10" x14ac:dyDescent="0.2">
      <c r="A16935" t="s">
        <v>16763</v>
      </c>
      <c r="B16935" t="s">
        <v>38266</v>
      </c>
      <c r="I16935" t="s">
        <v>3</v>
      </c>
      <c r="J16935">
        <v>180.9</v>
      </c>
    </row>
    <row r="16936" spans="1:10" x14ac:dyDescent="0.2">
      <c r="A16936" t="s">
        <v>16764</v>
      </c>
      <c r="B16936" t="s">
        <v>38266</v>
      </c>
      <c r="I16936" t="s">
        <v>3</v>
      </c>
      <c r="J16936">
        <v>173.93</v>
      </c>
    </row>
    <row r="16937" spans="1:10" x14ac:dyDescent="0.2">
      <c r="A16937" t="s">
        <v>16765</v>
      </c>
      <c r="B16937" t="s">
        <v>38267</v>
      </c>
      <c r="I16937" t="s">
        <v>3</v>
      </c>
      <c r="J16937">
        <v>97.28</v>
      </c>
    </row>
    <row r="16938" spans="1:10" x14ac:dyDescent="0.2">
      <c r="A16938" t="s">
        <v>16766</v>
      </c>
      <c r="B16938" t="s">
        <v>38267</v>
      </c>
      <c r="I16938" t="s">
        <v>3</v>
      </c>
      <c r="J16938">
        <v>89.68</v>
      </c>
    </row>
    <row r="16939" spans="1:10" x14ac:dyDescent="0.2">
      <c r="A16939" t="s">
        <v>16767</v>
      </c>
      <c r="B16939" t="s">
        <v>38268</v>
      </c>
      <c r="I16939" t="s">
        <v>3</v>
      </c>
      <c r="J16939">
        <v>54.99</v>
      </c>
    </row>
    <row r="16940" spans="1:10" x14ac:dyDescent="0.2">
      <c r="A16940" t="s">
        <v>16768</v>
      </c>
      <c r="B16940" t="s">
        <v>38268</v>
      </c>
      <c r="I16940" t="s">
        <v>3</v>
      </c>
      <c r="J16940">
        <v>52.77</v>
      </c>
    </row>
    <row r="16941" spans="1:10" x14ac:dyDescent="0.2">
      <c r="A16941" t="s">
        <v>27965</v>
      </c>
      <c r="B16941" t="s">
        <v>38269</v>
      </c>
      <c r="I16941" t="s">
        <v>3</v>
      </c>
      <c r="J16941">
        <v>61.17</v>
      </c>
    </row>
    <row r="16942" spans="1:10" x14ac:dyDescent="0.2">
      <c r="A16942" t="s">
        <v>27966</v>
      </c>
      <c r="B16942" t="s">
        <v>38269</v>
      </c>
      <c r="I16942" t="s">
        <v>3</v>
      </c>
      <c r="J16942">
        <v>58.48</v>
      </c>
    </row>
    <row r="16943" spans="1:10" x14ac:dyDescent="0.2">
      <c r="A16943" t="s">
        <v>16769</v>
      </c>
      <c r="B16943" t="s">
        <v>38270</v>
      </c>
      <c r="I16943" t="s">
        <v>3</v>
      </c>
      <c r="J16943">
        <v>119.83</v>
      </c>
    </row>
    <row r="16944" spans="1:10" x14ac:dyDescent="0.2">
      <c r="A16944" t="s">
        <v>16770</v>
      </c>
      <c r="B16944" t="s">
        <v>38270</v>
      </c>
      <c r="I16944" t="s">
        <v>3</v>
      </c>
      <c r="J16944">
        <v>114.13</v>
      </c>
    </row>
    <row r="16945" spans="1:10" x14ac:dyDescent="0.2">
      <c r="A16945" t="s">
        <v>16771</v>
      </c>
      <c r="B16945" t="s">
        <v>38271</v>
      </c>
      <c r="I16945" t="s">
        <v>3</v>
      </c>
      <c r="J16945">
        <v>124.17</v>
      </c>
    </row>
    <row r="16946" spans="1:10" x14ac:dyDescent="0.2">
      <c r="A16946" t="s">
        <v>16772</v>
      </c>
      <c r="B16946" t="s">
        <v>38271</v>
      </c>
      <c r="I16946" t="s">
        <v>3</v>
      </c>
      <c r="J16946">
        <v>116.56</v>
      </c>
    </row>
    <row r="16947" spans="1:10" x14ac:dyDescent="0.2">
      <c r="A16947" t="s">
        <v>16773</v>
      </c>
      <c r="B16947" t="s">
        <v>38272</v>
      </c>
      <c r="I16947" t="s">
        <v>3</v>
      </c>
      <c r="J16947">
        <v>170.65</v>
      </c>
    </row>
    <row r="16948" spans="1:10" x14ac:dyDescent="0.2">
      <c r="A16948" t="s">
        <v>16774</v>
      </c>
      <c r="B16948" t="s">
        <v>38272</v>
      </c>
      <c r="I16948" t="s">
        <v>3</v>
      </c>
      <c r="J16948">
        <v>162.72999999999999</v>
      </c>
    </row>
    <row r="16949" spans="1:10" x14ac:dyDescent="0.2">
      <c r="A16949" t="s">
        <v>16775</v>
      </c>
      <c r="B16949" t="s">
        <v>38273</v>
      </c>
      <c r="I16949" t="s">
        <v>3</v>
      </c>
      <c r="J16949">
        <v>126.76</v>
      </c>
    </row>
    <row r="16950" spans="1:10" x14ac:dyDescent="0.2">
      <c r="A16950" t="s">
        <v>16776</v>
      </c>
      <c r="B16950" t="s">
        <v>38273</v>
      </c>
      <c r="I16950" t="s">
        <v>3</v>
      </c>
      <c r="J16950">
        <v>121.06</v>
      </c>
    </row>
    <row r="16951" spans="1:10" x14ac:dyDescent="0.2">
      <c r="A16951" t="s">
        <v>16777</v>
      </c>
      <c r="B16951" t="s">
        <v>38274</v>
      </c>
      <c r="I16951" t="s">
        <v>3</v>
      </c>
      <c r="J16951">
        <v>144.83000000000001</v>
      </c>
    </row>
    <row r="16952" spans="1:10" x14ac:dyDescent="0.2">
      <c r="A16952" t="s">
        <v>16778</v>
      </c>
      <c r="B16952" t="s">
        <v>38274</v>
      </c>
      <c r="I16952" t="s">
        <v>3</v>
      </c>
      <c r="J16952">
        <v>139.13</v>
      </c>
    </row>
    <row r="16953" spans="1:10" x14ac:dyDescent="0.2">
      <c r="A16953" t="s">
        <v>16779</v>
      </c>
      <c r="B16953" t="s">
        <v>38275</v>
      </c>
      <c r="I16953" t="s">
        <v>3</v>
      </c>
      <c r="J16953">
        <v>90.57</v>
      </c>
    </row>
    <row r="16954" spans="1:10" x14ac:dyDescent="0.2">
      <c r="A16954" t="s">
        <v>16780</v>
      </c>
      <c r="B16954" t="s">
        <v>38275</v>
      </c>
      <c r="I16954" t="s">
        <v>3</v>
      </c>
      <c r="J16954">
        <v>84.87</v>
      </c>
    </row>
    <row r="16955" spans="1:10" x14ac:dyDescent="0.2">
      <c r="A16955" t="s">
        <v>16781</v>
      </c>
      <c r="B16955" t="s">
        <v>38276</v>
      </c>
      <c r="I16955" t="s">
        <v>3</v>
      </c>
      <c r="J16955">
        <v>96.01</v>
      </c>
    </row>
    <row r="16956" spans="1:10" x14ac:dyDescent="0.2">
      <c r="A16956" t="s">
        <v>16782</v>
      </c>
      <c r="B16956" t="s">
        <v>38276</v>
      </c>
      <c r="I16956" t="s">
        <v>3</v>
      </c>
      <c r="J16956">
        <v>90.31</v>
      </c>
    </row>
    <row r="16957" spans="1:10" x14ac:dyDescent="0.2">
      <c r="A16957" t="s">
        <v>16783</v>
      </c>
      <c r="B16957" t="s">
        <v>38277</v>
      </c>
      <c r="I16957" t="s">
        <v>3</v>
      </c>
      <c r="J16957">
        <v>112.03</v>
      </c>
    </row>
    <row r="16958" spans="1:10" x14ac:dyDescent="0.2">
      <c r="A16958" t="s">
        <v>16784</v>
      </c>
      <c r="B16958" t="s">
        <v>38277</v>
      </c>
      <c r="I16958" t="s">
        <v>3</v>
      </c>
      <c r="J16958">
        <v>106.32</v>
      </c>
    </row>
    <row r="16959" spans="1:10" x14ac:dyDescent="0.2">
      <c r="A16959" t="s">
        <v>16785</v>
      </c>
      <c r="B16959" t="s">
        <v>38278</v>
      </c>
      <c r="I16959" t="s">
        <v>3</v>
      </c>
      <c r="J16959">
        <v>164.09</v>
      </c>
    </row>
    <row r="16960" spans="1:10" x14ac:dyDescent="0.2">
      <c r="A16960" t="s">
        <v>16786</v>
      </c>
      <c r="B16960" t="s">
        <v>38278</v>
      </c>
      <c r="I16960" t="s">
        <v>3</v>
      </c>
      <c r="J16960">
        <v>156.01</v>
      </c>
    </row>
    <row r="16961" spans="1:10" x14ac:dyDescent="0.2">
      <c r="A16961" t="s">
        <v>16787</v>
      </c>
      <c r="B16961" t="s">
        <v>38279</v>
      </c>
      <c r="I16961" t="s">
        <v>3</v>
      </c>
      <c r="J16961">
        <v>117.16</v>
      </c>
    </row>
    <row r="16962" spans="1:10" x14ac:dyDescent="0.2">
      <c r="A16962" t="s">
        <v>16788</v>
      </c>
      <c r="B16962" t="s">
        <v>38279</v>
      </c>
      <c r="I16962" t="s">
        <v>3</v>
      </c>
      <c r="J16962">
        <v>109.08</v>
      </c>
    </row>
    <row r="16963" spans="1:10" x14ac:dyDescent="0.2">
      <c r="A16963" t="s">
        <v>16789</v>
      </c>
      <c r="B16963" t="s">
        <v>38280</v>
      </c>
      <c r="I16963" t="s">
        <v>3</v>
      </c>
      <c r="J16963">
        <v>151.28</v>
      </c>
    </row>
    <row r="16964" spans="1:10" x14ac:dyDescent="0.2">
      <c r="A16964" t="s">
        <v>16790</v>
      </c>
      <c r="B16964" t="s">
        <v>38280</v>
      </c>
      <c r="I16964" t="s">
        <v>3</v>
      </c>
      <c r="J16964">
        <v>143.84</v>
      </c>
    </row>
    <row r="16965" spans="1:10" x14ac:dyDescent="0.2">
      <c r="A16965" t="s">
        <v>16791</v>
      </c>
      <c r="B16965" t="s">
        <v>38281</v>
      </c>
      <c r="I16965" t="s">
        <v>3</v>
      </c>
      <c r="J16965">
        <v>93.45</v>
      </c>
    </row>
    <row r="16966" spans="1:10" x14ac:dyDescent="0.2">
      <c r="A16966" t="s">
        <v>16792</v>
      </c>
      <c r="B16966" t="s">
        <v>38281</v>
      </c>
      <c r="I16966" t="s">
        <v>3</v>
      </c>
      <c r="J16966">
        <v>86.01</v>
      </c>
    </row>
    <row r="16967" spans="1:10" x14ac:dyDescent="0.2">
      <c r="A16967" t="s">
        <v>21723</v>
      </c>
      <c r="B16967" t="s">
        <v>38282</v>
      </c>
      <c r="I16967" t="s">
        <v>3</v>
      </c>
      <c r="J16967">
        <v>88.4</v>
      </c>
    </row>
    <row r="16968" spans="1:10" x14ac:dyDescent="0.2">
      <c r="A16968" t="s">
        <v>21724</v>
      </c>
      <c r="B16968" t="s">
        <v>38282</v>
      </c>
      <c r="I16968" t="s">
        <v>3</v>
      </c>
      <c r="J16968">
        <v>79.14</v>
      </c>
    </row>
    <row r="16969" spans="1:10" x14ac:dyDescent="0.2">
      <c r="A16969" t="s">
        <v>16793</v>
      </c>
      <c r="B16969" t="s">
        <v>38283</v>
      </c>
      <c r="I16969" t="s">
        <v>3</v>
      </c>
      <c r="J16969">
        <v>117.93</v>
      </c>
    </row>
    <row r="16970" spans="1:10" x14ac:dyDescent="0.2">
      <c r="A16970" t="s">
        <v>16794</v>
      </c>
      <c r="B16970" t="s">
        <v>38283</v>
      </c>
      <c r="I16970" t="s">
        <v>3</v>
      </c>
      <c r="J16970">
        <v>110.48</v>
      </c>
    </row>
    <row r="16971" spans="1:10" x14ac:dyDescent="0.2">
      <c r="A16971" t="s">
        <v>16795</v>
      </c>
      <c r="B16971" t="s">
        <v>38284</v>
      </c>
      <c r="I16971" t="s">
        <v>3</v>
      </c>
      <c r="J16971">
        <v>112.33</v>
      </c>
    </row>
    <row r="16972" spans="1:10" x14ac:dyDescent="0.2">
      <c r="A16972" t="s">
        <v>16796</v>
      </c>
      <c r="B16972" t="s">
        <v>38284</v>
      </c>
      <c r="I16972" t="s">
        <v>3</v>
      </c>
      <c r="J16972">
        <v>104.88</v>
      </c>
    </row>
    <row r="16973" spans="1:10" x14ac:dyDescent="0.2">
      <c r="A16973" t="s">
        <v>16797</v>
      </c>
      <c r="B16973" t="s">
        <v>38285</v>
      </c>
      <c r="I16973" t="s">
        <v>3</v>
      </c>
      <c r="J16973">
        <v>78.36</v>
      </c>
    </row>
    <row r="16974" spans="1:10" x14ac:dyDescent="0.2">
      <c r="A16974" t="s">
        <v>16798</v>
      </c>
      <c r="B16974" t="s">
        <v>38285</v>
      </c>
      <c r="I16974" t="s">
        <v>3</v>
      </c>
      <c r="J16974">
        <v>69.97</v>
      </c>
    </row>
    <row r="16975" spans="1:10" x14ac:dyDescent="0.2">
      <c r="A16975" t="s">
        <v>16799</v>
      </c>
      <c r="B16975" t="s">
        <v>38286</v>
      </c>
      <c r="I16975" t="s">
        <v>3</v>
      </c>
      <c r="J16975">
        <v>78.36</v>
      </c>
    </row>
    <row r="16976" spans="1:10" x14ac:dyDescent="0.2">
      <c r="A16976" t="s">
        <v>16800</v>
      </c>
      <c r="B16976" t="s">
        <v>38286</v>
      </c>
      <c r="I16976" t="s">
        <v>3</v>
      </c>
      <c r="J16976">
        <v>69.97</v>
      </c>
    </row>
    <row r="16977" spans="1:10" x14ac:dyDescent="0.2">
      <c r="A16977" t="s">
        <v>16801</v>
      </c>
      <c r="B16977" t="s">
        <v>38287</v>
      </c>
      <c r="I16977" t="s">
        <v>3</v>
      </c>
      <c r="J16977">
        <v>239.21</v>
      </c>
    </row>
    <row r="16978" spans="1:10" x14ac:dyDescent="0.2">
      <c r="A16978" t="s">
        <v>16802</v>
      </c>
      <c r="B16978" t="s">
        <v>38287</v>
      </c>
      <c r="I16978" t="s">
        <v>3</v>
      </c>
      <c r="J16978">
        <v>231.76</v>
      </c>
    </row>
    <row r="16979" spans="1:10" x14ac:dyDescent="0.2">
      <c r="A16979" t="s">
        <v>16803</v>
      </c>
      <c r="B16979" t="s">
        <v>38288</v>
      </c>
      <c r="I16979" t="s">
        <v>3</v>
      </c>
      <c r="J16979">
        <v>170.51</v>
      </c>
    </row>
    <row r="16980" spans="1:10" x14ac:dyDescent="0.2">
      <c r="A16980" t="s">
        <v>16804</v>
      </c>
      <c r="B16980" t="s">
        <v>38288</v>
      </c>
      <c r="I16980" t="s">
        <v>3</v>
      </c>
      <c r="J16980">
        <v>165.7</v>
      </c>
    </row>
    <row r="16981" spans="1:10" x14ac:dyDescent="0.2">
      <c r="A16981" t="s">
        <v>16805</v>
      </c>
      <c r="B16981" t="s">
        <v>38289</v>
      </c>
      <c r="I16981" t="s">
        <v>3</v>
      </c>
      <c r="J16981">
        <v>243.19</v>
      </c>
    </row>
    <row r="16982" spans="1:10" x14ac:dyDescent="0.2">
      <c r="A16982" t="s">
        <v>16806</v>
      </c>
      <c r="B16982" t="s">
        <v>38289</v>
      </c>
      <c r="I16982" t="s">
        <v>3</v>
      </c>
      <c r="J16982">
        <v>235.21</v>
      </c>
    </row>
    <row r="16983" spans="1:10" x14ac:dyDescent="0.2">
      <c r="A16983" t="s">
        <v>16807</v>
      </c>
      <c r="B16983" t="s">
        <v>38290</v>
      </c>
      <c r="I16983" t="s">
        <v>3</v>
      </c>
      <c r="J16983">
        <v>25.76</v>
      </c>
    </row>
    <row r="16984" spans="1:10" x14ac:dyDescent="0.2">
      <c r="A16984" t="s">
        <v>16808</v>
      </c>
      <c r="B16984" t="s">
        <v>38290</v>
      </c>
      <c r="I16984" t="s">
        <v>3</v>
      </c>
      <c r="J16984">
        <v>24.76</v>
      </c>
    </row>
    <row r="16985" spans="1:10" x14ac:dyDescent="0.2">
      <c r="A16985" t="s">
        <v>16809</v>
      </c>
      <c r="B16985" t="s">
        <v>38291</v>
      </c>
      <c r="I16985" t="s">
        <v>3</v>
      </c>
      <c r="J16985">
        <v>13.9</v>
      </c>
    </row>
    <row r="16986" spans="1:10" x14ac:dyDescent="0.2">
      <c r="A16986" t="s">
        <v>16810</v>
      </c>
      <c r="B16986" t="s">
        <v>38291</v>
      </c>
      <c r="I16986" t="s">
        <v>3</v>
      </c>
      <c r="J16986">
        <v>13.26</v>
      </c>
    </row>
    <row r="16987" spans="1:10" x14ac:dyDescent="0.2">
      <c r="A16987" t="s">
        <v>16811</v>
      </c>
      <c r="B16987" t="s">
        <v>38292</v>
      </c>
      <c r="I16987" t="s">
        <v>3</v>
      </c>
      <c r="J16987">
        <v>6.04</v>
      </c>
    </row>
    <row r="16988" spans="1:10" x14ac:dyDescent="0.2">
      <c r="A16988" t="s">
        <v>16812</v>
      </c>
      <c r="B16988" t="s">
        <v>38292</v>
      </c>
      <c r="I16988" t="s">
        <v>3</v>
      </c>
      <c r="J16988">
        <v>5.64</v>
      </c>
    </row>
    <row r="16989" spans="1:10" x14ac:dyDescent="0.2">
      <c r="A16989" t="s">
        <v>16813</v>
      </c>
      <c r="B16989" t="s">
        <v>38293</v>
      </c>
      <c r="I16989" t="s">
        <v>3</v>
      </c>
      <c r="J16989">
        <v>44.99</v>
      </c>
    </row>
    <row r="16990" spans="1:10" x14ac:dyDescent="0.2">
      <c r="A16990" t="s">
        <v>16814</v>
      </c>
      <c r="B16990" t="s">
        <v>38293</v>
      </c>
      <c r="I16990" t="s">
        <v>3</v>
      </c>
      <c r="J16990">
        <v>43.75</v>
      </c>
    </row>
    <row r="16991" spans="1:10" x14ac:dyDescent="0.2">
      <c r="A16991" t="s">
        <v>16815</v>
      </c>
      <c r="B16991" t="s">
        <v>38294</v>
      </c>
      <c r="I16991" t="s">
        <v>3</v>
      </c>
      <c r="J16991">
        <v>173.11</v>
      </c>
    </row>
    <row r="16992" spans="1:10" x14ac:dyDescent="0.2">
      <c r="A16992" t="s">
        <v>16816</v>
      </c>
      <c r="B16992" t="s">
        <v>38294</v>
      </c>
      <c r="I16992" t="s">
        <v>3</v>
      </c>
      <c r="J16992">
        <v>167.78</v>
      </c>
    </row>
    <row r="16993" spans="1:10" x14ac:dyDescent="0.2">
      <c r="A16993" t="s">
        <v>16817</v>
      </c>
      <c r="B16993" t="s">
        <v>38295</v>
      </c>
      <c r="I16993" t="s">
        <v>3</v>
      </c>
      <c r="J16993">
        <v>114.42</v>
      </c>
    </row>
    <row r="16994" spans="1:10" x14ac:dyDescent="0.2">
      <c r="A16994" t="s">
        <v>16818</v>
      </c>
      <c r="B16994" t="s">
        <v>38295</v>
      </c>
      <c r="I16994" t="s">
        <v>3</v>
      </c>
      <c r="J16994">
        <v>109.81</v>
      </c>
    </row>
    <row r="16995" spans="1:10" x14ac:dyDescent="0.2">
      <c r="A16995" t="s">
        <v>16819</v>
      </c>
      <c r="B16995" t="s">
        <v>38296</v>
      </c>
      <c r="I16995" t="s">
        <v>3</v>
      </c>
      <c r="J16995">
        <v>91.28</v>
      </c>
    </row>
    <row r="16996" spans="1:10" x14ac:dyDescent="0.2">
      <c r="A16996" t="s">
        <v>16820</v>
      </c>
      <c r="B16996" t="s">
        <v>38296</v>
      </c>
      <c r="I16996" t="s">
        <v>3</v>
      </c>
      <c r="J16996">
        <v>85.68</v>
      </c>
    </row>
    <row r="16997" spans="1:10" x14ac:dyDescent="0.2">
      <c r="A16997" t="s">
        <v>16821</v>
      </c>
      <c r="B16997" t="s">
        <v>38297</v>
      </c>
      <c r="I16997" t="s">
        <v>3</v>
      </c>
      <c r="J16997">
        <v>112.81</v>
      </c>
    </row>
    <row r="16998" spans="1:10" x14ac:dyDescent="0.2">
      <c r="A16998" t="s">
        <v>16822</v>
      </c>
      <c r="B16998" t="s">
        <v>38297</v>
      </c>
      <c r="I16998" t="s">
        <v>3</v>
      </c>
      <c r="J16998">
        <v>104.57</v>
      </c>
    </row>
    <row r="16999" spans="1:10" x14ac:dyDescent="0.2">
      <c r="A16999" t="s">
        <v>16823</v>
      </c>
      <c r="B16999" t="s">
        <v>38298</v>
      </c>
      <c r="I16999" t="s">
        <v>3</v>
      </c>
      <c r="J16999">
        <v>241.2</v>
      </c>
    </row>
    <row r="17000" spans="1:10" x14ac:dyDescent="0.2">
      <c r="A17000" t="s">
        <v>16824</v>
      </c>
      <c r="B17000" t="s">
        <v>38298</v>
      </c>
      <c r="I17000" t="s">
        <v>3</v>
      </c>
      <c r="J17000">
        <v>233.49</v>
      </c>
    </row>
    <row r="17001" spans="1:10" x14ac:dyDescent="0.2">
      <c r="A17001" t="s">
        <v>16825</v>
      </c>
      <c r="B17001" t="s">
        <v>38299</v>
      </c>
      <c r="I17001" t="s">
        <v>3</v>
      </c>
      <c r="J17001">
        <v>56.63</v>
      </c>
    </row>
    <row r="17002" spans="1:10" x14ac:dyDescent="0.2">
      <c r="A17002" t="s">
        <v>16826</v>
      </c>
      <c r="B17002" t="s">
        <v>38299</v>
      </c>
      <c r="I17002" t="s">
        <v>3</v>
      </c>
      <c r="J17002">
        <v>55.43</v>
      </c>
    </row>
    <row r="17003" spans="1:10" x14ac:dyDescent="0.2">
      <c r="A17003" t="s">
        <v>16827</v>
      </c>
      <c r="B17003" t="s">
        <v>38300</v>
      </c>
      <c r="I17003" t="s">
        <v>3</v>
      </c>
      <c r="J17003">
        <v>128.84</v>
      </c>
    </row>
    <row r="17004" spans="1:10" x14ac:dyDescent="0.2">
      <c r="A17004" t="s">
        <v>16828</v>
      </c>
      <c r="B17004" t="s">
        <v>38300</v>
      </c>
      <c r="I17004" t="s">
        <v>3</v>
      </c>
      <c r="J17004">
        <v>120.61</v>
      </c>
    </row>
    <row r="17005" spans="1:10" x14ac:dyDescent="0.2">
      <c r="A17005" t="s">
        <v>16829</v>
      </c>
      <c r="B17005" t="s">
        <v>38301</v>
      </c>
      <c r="I17005" t="s">
        <v>3</v>
      </c>
      <c r="J17005">
        <v>21.67</v>
      </c>
    </row>
    <row r="17006" spans="1:10" x14ac:dyDescent="0.2">
      <c r="A17006" t="s">
        <v>16830</v>
      </c>
      <c r="B17006" t="s">
        <v>38301</v>
      </c>
      <c r="I17006" t="s">
        <v>3</v>
      </c>
      <c r="J17006">
        <v>19.77</v>
      </c>
    </row>
    <row r="17007" spans="1:10" x14ac:dyDescent="0.2">
      <c r="A17007" t="s">
        <v>16831</v>
      </c>
      <c r="B17007" t="s">
        <v>38302</v>
      </c>
      <c r="I17007" t="s">
        <v>4</v>
      </c>
      <c r="J17007">
        <v>41.82</v>
      </c>
    </row>
    <row r="17008" spans="1:10" x14ac:dyDescent="0.2">
      <c r="A17008" t="s">
        <v>16832</v>
      </c>
      <c r="B17008" t="s">
        <v>38302</v>
      </c>
      <c r="I17008" t="s">
        <v>4</v>
      </c>
      <c r="J17008">
        <v>39.92</v>
      </c>
    </row>
    <row r="17009" spans="1:10" x14ac:dyDescent="0.2">
      <c r="A17009" t="s">
        <v>16833</v>
      </c>
      <c r="B17009" t="s">
        <v>38303</v>
      </c>
      <c r="I17009" t="s">
        <v>3</v>
      </c>
      <c r="J17009">
        <v>108.77</v>
      </c>
    </row>
    <row r="17010" spans="1:10" x14ac:dyDescent="0.2">
      <c r="A17010" t="s">
        <v>16834</v>
      </c>
      <c r="B17010" t="s">
        <v>38303</v>
      </c>
      <c r="I17010" t="s">
        <v>3</v>
      </c>
      <c r="J17010">
        <v>105.71</v>
      </c>
    </row>
    <row r="17011" spans="1:10" x14ac:dyDescent="0.2">
      <c r="A17011" t="s">
        <v>16835</v>
      </c>
      <c r="B17011" t="s">
        <v>38304</v>
      </c>
      <c r="I17011" t="s">
        <v>3</v>
      </c>
      <c r="J17011">
        <v>129.69</v>
      </c>
    </row>
    <row r="17012" spans="1:10" x14ac:dyDescent="0.2">
      <c r="A17012" t="s">
        <v>16836</v>
      </c>
      <c r="B17012" t="s">
        <v>38304</v>
      </c>
      <c r="I17012" t="s">
        <v>3</v>
      </c>
      <c r="J17012">
        <v>126.12</v>
      </c>
    </row>
    <row r="17013" spans="1:10" x14ac:dyDescent="0.2">
      <c r="A17013" t="s">
        <v>16837</v>
      </c>
      <c r="B17013" t="s">
        <v>38305</v>
      </c>
      <c r="I17013" t="s">
        <v>3</v>
      </c>
      <c r="J17013">
        <v>202.09</v>
      </c>
    </row>
    <row r="17014" spans="1:10" x14ac:dyDescent="0.2">
      <c r="A17014" t="s">
        <v>16838</v>
      </c>
      <c r="B17014" t="s">
        <v>38305</v>
      </c>
      <c r="I17014" t="s">
        <v>3</v>
      </c>
      <c r="J17014">
        <v>198.02</v>
      </c>
    </row>
    <row r="17015" spans="1:10" x14ac:dyDescent="0.2">
      <c r="A17015" t="s">
        <v>16839</v>
      </c>
      <c r="B17015" t="s">
        <v>38306</v>
      </c>
      <c r="I17015" t="s">
        <v>3</v>
      </c>
      <c r="J17015">
        <v>247.37</v>
      </c>
    </row>
    <row r="17016" spans="1:10" x14ac:dyDescent="0.2">
      <c r="A17016" t="s">
        <v>16840</v>
      </c>
      <c r="B17016" t="s">
        <v>38306</v>
      </c>
      <c r="I17016" t="s">
        <v>3</v>
      </c>
      <c r="J17016">
        <v>242.99</v>
      </c>
    </row>
    <row r="17017" spans="1:10" x14ac:dyDescent="0.2">
      <c r="A17017" t="s">
        <v>16841</v>
      </c>
      <c r="B17017" t="s">
        <v>38307</v>
      </c>
      <c r="I17017" t="s">
        <v>3</v>
      </c>
      <c r="J17017">
        <v>46.8</v>
      </c>
    </row>
    <row r="17018" spans="1:10" x14ac:dyDescent="0.2">
      <c r="A17018" t="s">
        <v>16842</v>
      </c>
      <c r="B17018" t="s">
        <v>38307</v>
      </c>
      <c r="I17018" t="s">
        <v>3</v>
      </c>
      <c r="J17018">
        <v>45.13</v>
      </c>
    </row>
    <row r="17019" spans="1:10" x14ac:dyDescent="0.2">
      <c r="A17019" t="s">
        <v>16843</v>
      </c>
      <c r="B17019" t="s">
        <v>38308</v>
      </c>
      <c r="I17019" t="s">
        <v>3</v>
      </c>
      <c r="J17019">
        <v>112.16</v>
      </c>
    </row>
    <row r="17020" spans="1:10" x14ac:dyDescent="0.2">
      <c r="A17020" t="s">
        <v>16844</v>
      </c>
      <c r="B17020" t="s">
        <v>38308</v>
      </c>
      <c r="I17020" t="s">
        <v>3</v>
      </c>
      <c r="J17020">
        <v>109.1</v>
      </c>
    </row>
    <row r="17021" spans="1:10" x14ac:dyDescent="0.2">
      <c r="A17021" t="s">
        <v>16845</v>
      </c>
      <c r="B17021" t="s">
        <v>38309</v>
      </c>
      <c r="I17021" t="s">
        <v>3</v>
      </c>
      <c r="J17021">
        <v>133.6</v>
      </c>
    </row>
    <row r="17022" spans="1:10" x14ac:dyDescent="0.2">
      <c r="A17022" t="s">
        <v>16846</v>
      </c>
      <c r="B17022" t="s">
        <v>38309</v>
      </c>
      <c r="I17022" t="s">
        <v>3</v>
      </c>
      <c r="J17022">
        <v>130.03</v>
      </c>
    </row>
    <row r="17023" spans="1:10" x14ac:dyDescent="0.2">
      <c r="A17023" t="s">
        <v>16847</v>
      </c>
      <c r="B17023" t="s">
        <v>38310</v>
      </c>
      <c r="I17023" t="s">
        <v>3</v>
      </c>
      <c r="J17023">
        <v>207.82</v>
      </c>
    </row>
    <row r="17024" spans="1:10" x14ac:dyDescent="0.2">
      <c r="A17024" t="s">
        <v>16848</v>
      </c>
      <c r="B17024" t="s">
        <v>38310</v>
      </c>
      <c r="I17024" t="s">
        <v>3</v>
      </c>
      <c r="J17024">
        <v>203.76</v>
      </c>
    </row>
    <row r="17025" spans="1:10" x14ac:dyDescent="0.2">
      <c r="A17025" t="s">
        <v>16849</v>
      </c>
      <c r="B17025" t="s">
        <v>38311</v>
      </c>
      <c r="I17025" t="s">
        <v>3</v>
      </c>
      <c r="J17025">
        <v>255.19</v>
      </c>
    </row>
    <row r="17026" spans="1:10" x14ac:dyDescent="0.2">
      <c r="A17026" t="s">
        <v>16850</v>
      </c>
      <c r="B17026" t="s">
        <v>38311</v>
      </c>
      <c r="I17026" t="s">
        <v>3</v>
      </c>
      <c r="J17026">
        <v>250.81</v>
      </c>
    </row>
    <row r="17027" spans="1:10" x14ac:dyDescent="0.2">
      <c r="A17027" t="s">
        <v>16851</v>
      </c>
      <c r="B17027" t="s">
        <v>38312</v>
      </c>
      <c r="I17027" t="s">
        <v>3</v>
      </c>
      <c r="J17027">
        <v>139.26</v>
      </c>
    </row>
    <row r="17028" spans="1:10" x14ac:dyDescent="0.2">
      <c r="A17028" t="s">
        <v>16852</v>
      </c>
      <c r="B17028" t="s">
        <v>38312</v>
      </c>
      <c r="I17028" t="s">
        <v>3</v>
      </c>
      <c r="J17028">
        <v>135.57</v>
      </c>
    </row>
    <row r="17029" spans="1:10" x14ac:dyDescent="0.2">
      <c r="A17029" t="s">
        <v>16853</v>
      </c>
      <c r="B17029" t="s">
        <v>38313</v>
      </c>
      <c r="I17029" t="s">
        <v>3</v>
      </c>
      <c r="J17029">
        <v>165.33</v>
      </c>
    </row>
    <row r="17030" spans="1:10" x14ac:dyDescent="0.2">
      <c r="A17030" t="s">
        <v>16854</v>
      </c>
      <c r="B17030" t="s">
        <v>38313</v>
      </c>
      <c r="I17030" t="s">
        <v>3</v>
      </c>
      <c r="J17030">
        <v>161.13</v>
      </c>
    </row>
    <row r="17031" spans="1:10" x14ac:dyDescent="0.2">
      <c r="A17031" t="s">
        <v>16855</v>
      </c>
      <c r="B17031" t="s">
        <v>38314</v>
      </c>
      <c r="I17031" t="s">
        <v>3</v>
      </c>
      <c r="J17031">
        <v>258.33</v>
      </c>
    </row>
    <row r="17032" spans="1:10" x14ac:dyDescent="0.2">
      <c r="A17032" t="s">
        <v>16856</v>
      </c>
      <c r="B17032" t="s">
        <v>38314</v>
      </c>
      <c r="I17032" t="s">
        <v>3</v>
      </c>
      <c r="J17032">
        <v>253.63</v>
      </c>
    </row>
    <row r="17033" spans="1:10" x14ac:dyDescent="0.2">
      <c r="A17033" t="s">
        <v>16857</v>
      </c>
      <c r="B17033" t="s">
        <v>38315</v>
      </c>
      <c r="I17033" t="s">
        <v>3</v>
      </c>
      <c r="J17033">
        <v>316.48</v>
      </c>
    </row>
    <row r="17034" spans="1:10" x14ac:dyDescent="0.2">
      <c r="A17034" t="s">
        <v>16858</v>
      </c>
      <c r="B17034" t="s">
        <v>38315</v>
      </c>
      <c r="I17034" t="s">
        <v>3</v>
      </c>
      <c r="J17034">
        <v>311.47000000000003</v>
      </c>
    </row>
    <row r="17035" spans="1:10" x14ac:dyDescent="0.2">
      <c r="A17035" t="s">
        <v>16859</v>
      </c>
      <c r="B17035" t="s">
        <v>38316</v>
      </c>
      <c r="I17035" t="s">
        <v>3</v>
      </c>
      <c r="J17035">
        <v>61.84</v>
      </c>
    </row>
    <row r="17036" spans="1:10" x14ac:dyDescent="0.2">
      <c r="A17036" t="s">
        <v>16860</v>
      </c>
      <c r="B17036" t="s">
        <v>38316</v>
      </c>
      <c r="I17036" t="s">
        <v>3</v>
      </c>
      <c r="J17036">
        <v>59.54</v>
      </c>
    </row>
    <row r="17037" spans="1:10" x14ac:dyDescent="0.2">
      <c r="A17037" t="s">
        <v>16861</v>
      </c>
      <c r="B17037" t="s">
        <v>38317</v>
      </c>
      <c r="I17037" t="s">
        <v>3</v>
      </c>
      <c r="J17037">
        <v>142.65</v>
      </c>
    </row>
    <row r="17038" spans="1:10" x14ac:dyDescent="0.2">
      <c r="A17038" t="s">
        <v>16862</v>
      </c>
      <c r="B17038" t="s">
        <v>38317</v>
      </c>
      <c r="I17038" t="s">
        <v>3</v>
      </c>
      <c r="J17038">
        <v>138.94999999999999</v>
      </c>
    </row>
    <row r="17039" spans="1:10" x14ac:dyDescent="0.2">
      <c r="A17039" t="s">
        <v>16863</v>
      </c>
      <c r="B17039" t="s">
        <v>38318</v>
      </c>
      <c r="I17039" t="s">
        <v>3</v>
      </c>
      <c r="J17039">
        <v>169.23</v>
      </c>
    </row>
    <row r="17040" spans="1:10" x14ac:dyDescent="0.2">
      <c r="A17040" t="s">
        <v>16864</v>
      </c>
      <c r="B17040" t="s">
        <v>38318</v>
      </c>
      <c r="I17040" t="s">
        <v>3</v>
      </c>
      <c r="J17040">
        <v>165.04</v>
      </c>
    </row>
    <row r="17041" spans="1:10" x14ac:dyDescent="0.2">
      <c r="A17041" t="s">
        <v>16865</v>
      </c>
      <c r="B17041" t="s">
        <v>38319</v>
      </c>
      <c r="I17041" t="s">
        <v>3</v>
      </c>
      <c r="J17041">
        <v>264.06</v>
      </c>
    </row>
    <row r="17042" spans="1:10" x14ac:dyDescent="0.2">
      <c r="A17042" t="s">
        <v>16866</v>
      </c>
      <c r="B17042" t="s">
        <v>38319</v>
      </c>
      <c r="I17042" t="s">
        <v>3</v>
      </c>
      <c r="J17042">
        <v>259.36</v>
      </c>
    </row>
    <row r="17043" spans="1:10" x14ac:dyDescent="0.2">
      <c r="A17043" t="s">
        <v>16867</v>
      </c>
      <c r="B17043" t="s">
        <v>38320</v>
      </c>
      <c r="I17043" t="s">
        <v>3</v>
      </c>
      <c r="J17043">
        <v>324.3</v>
      </c>
    </row>
    <row r="17044" spans="1:10" x14ac:dyDescent="0.2">
      <c r="A17044" t="s">
        <v>16868</v>
      </c>
      <c r="B17044" t="s">
        <v>38320</v>
      </c>
      <c r="I17044" t="s">
        <v>3</v>
      </c>
      <c r="J17044">
        <v>319.27999999999997</v>
      </c>
    </row>
    <row r="17045" spans="1:10" x14ac:dyDescent="0.2">
      <c r="A17045" t="s">
        <v>16869</v>
      </c>
      <c r="B17045" t="s">
        <v>38321</v>
      </c>
      <c r="I17045" t="s">
        <v>3</v>
      </c>
      <c r="J17045">
        <v>10.71</v>
      </c>
    </row>
    <row r="17046" spans="1:10" x14ac:dyDescent="0.2">
      <c r="A17046" t="s">
        <v>16870</v>
      </c>
      <c r="B17046" t="s">
        <v>38321</v>
      </c>
      <c r="I17046" t="s">
        <v>3</v>
      </c>
      <c r="J17046">
        <v>9.34</v>
      </c>
    </row>
    <row r="17047" spans="1:10" x14ac:dyDescent="0.2">
      <c r="A17047" t="s">
        <v>16871</v>
      </c>
      <c r="B17047" t="s">
        <v>38322</v>
      </c>
      <c r="I17047" t="s">
        <v>3</v>
      </c>
      <c r="J17047">
        <v>14.23</v>
      </c>
    </row>
    <row r="17048" spans="1:10" x14ac:dyDescent="0.2">
      <c r="A17048" t="s">
        <v>16872</v>
      </c>
      <c r="B17048" t="s">
        <v>38322</v>
      </c>
      <c r="I17048" t="s">
        <v>3</v>
      </c>
      <c r="J17048">
        <v>12.41</v>
      </c>
    </row>
    <row r="17049" spans="1:10" x14ac:dyDescent="0.2">
      <c r="A17049" t="s">
        <v>16873</v>
      </c>
      <c r="B17049" t="s">
        <v>38323</v>
      </c>
      <c r="I17049" t="s">
        <v>3</v>
      </c>
      <c r="J17049">
        <v>11.61</v>
      </c>
    </row>
    <row r="17050" spans="1:10" x14ac:dyDescent="0.2">
      <c r="A17050" t="s">
        <v>16874</v>
      </c>
      <c r="B17050" t="s">
        <v>38323</v>
      </c>
      <c r="I17050" t="s">
        <v>3</v>
      </c>
      <c r="J17050">
        <v>10.24</v>
      </c>
    </row>
    <row r="17051" spans="1:10" x14ac:dyDescent="0.2">
      <c r="A17051" t="s">
        <v>16875</v>
      </c>
      <c r="B17051" t="s">
        <v>38324</v>
      </c>
      <c r="I17051" t="s">
        <v>3</v>
      </c>
      <c r="J17051">
        <v>15.13</v>
      </c>
    </row>
    <row r="17052" spans="1:10" x14ac:dyDescent="0.2">
      <c r="A17052" t="s">
        <v>16876</v>
      </c>
      <c r="B17052" t="s">
        <v>38324</v>
      </c>
      <c r="I17052" t="s">
        <v>3</v>
      </c>
      <c r="J17052">
        <v>13.31</v>
      </c>
    </row>
    <row r="17053" spans="1:10" x14ac:dyDescent="0.2">
      <c r="A17053" t="s">
        <v>16877</v>
      </c>
      <c r="B17053" t="s">
        <v>38325</v>
      </c>
      <c r="I17053" t="s">
        <v>3</v>
      </c>
      <c r="J17053">
        <v>16.3</v>
      </c>
    </row>
    <row r="17054" spans="1:10" x14ac:dyDescent="0.2">
      <c r="A17054" t="s">
        <v>16878</v>
      </c>
      <c r="B17054" t="s">
        <v>38325</v>
      </c>
      <c r="I17054" t="s">
        <v>3</v>
      </c>
      <c r="J17054">
        <v>14.24</v>
      </c>
    </row>
    <row r="17055" spans="1:10" x14ac:dyDescent="0.2">
      <c r="A17055" t="s">
        <v>16879</v>
      </c>
      <c r="B17055" t="s">
        <v>38326</v>
      </c>
      <c r="I17055" t="s">
        <v>3</v>
      </c>
      <c r="J17055">
        <v>4.54</v>
      </c>
    </row>
    <row r="17056" spans="1:10" x14ac:dyDescent="0.2">
      <c r="A17056" t="s">
        <v>16880</v>
      </c>
      <c r="B17056" t="s">
        <v>38326</v>
      </c>
      <c r="I17056" t="s">
        <v>3</v>
      </c>
      <c r="J17056">
        <v>4.01</v>
      </c>
    </row>
    <row r="17057" spans="1:10" x14ac:dyDescent="0.2">
      <c r="A17057" t="s">
        <v>16881</v>
      </c>
      <c r="B17057" t="s">
        <v>38327</v>
      </c>
      <c r="I17057" t="s">
        <v>3</v>
      </c>
      <c r="J17057">
        <v>19.48</v>
      </c>
    </row>
    <row r="17058" spans="1:10" x14ac:dyDescent="0.2">
      <c r="A17058" t="s">
        <v>16882</v>
      </c>
      <c r="B17058" t="s">
        <v>38327</v>
      </c>
      <c r="I17058" t="s">
        <v>3</v>
      </c>
      <c r="J17058">
        <v>17.98</v>
      </c>
    </row>
    <row r="17059" spans="1:10" x14ac:dyDescent="0.2">
      <c r="A17059" t="s">
        <v>16883</v>
      </c>
      <c r="B17059" t="s">
        <v>38328</v>
      </c>
      <c r="I17059" t="s">
        <v>3</v>
      </c>
      <c r="J17059">
        <v>128.66999999999999</v>
      </c>
    </row>
    <row r="17060" spans="1:10" x14ac:dyDescent="0.2">
      <c r="A17060" t="s">
        <v>16884</v>
      </c>
      <c r="B17060" t="s">
        <v>38328</v>
      </c>
      <c r="I17060" t="s">
        <v>3</v>
      </c>
      <c r="J17060">
        <v>126.96</v>
      </c>
    </row>
    <row r="17061" spans="1:10" x14ac:dyDescent="0.2">
      <c r="A17061" t="s">
        <v>16885</v>
      </c>
      <c r="B17061" t="s">
        <v>38329</v>
      </c>
      <c r="I17061" t="s">
        <v>3</v>
      </c>
      <c r="J17061">
        <v>248.02</v>
      </c>
    </row>
    <row r="17062" spans="1:10" x14ac:dyDescent="0.2">
      <c r="A17062" t="s">
        <v>16886</v>
      </c>
      <c r="B17062" t="s">
        <v>38329</v>
      </c>
      <c r="I17062" t="s">
        <v>3</v>
      </c>
      <c r="J17062">
        <v>245.81</v>
      </c>
    </row>
    <row r="17063" spans="1:10" x14ac:dyDescent="0.2">
      <c r="A17063" t="s">
        <v>16887</v>
      </c>
      <c r="B17063" t="s">
        <v>38330</v>
      </c>
      <c r="I17063" t="s">
        <v>3</v>
      </c>
      <c r="J17063">
        <v>27.07</v>
      </c>
    </row>
    <row r="17064" spans="1:10" x14ac:dyDescent="0.2">
      <c r="A17064" t="s">
        <v>16888</v>
      </c>
      <c r="B17064" t="s">
        <v>38330</v>
      </c>
      <c r="I17064" t="s">
        <v>3</v>
      </c>
      <c r="J17064">
        <v>25.37</v>
      </c>
    </row>
    <row r="17065" spans="1:10" x14ac:dyDescent="0.2">
      <c r="A17065" t="s">
        <v>16889</v>
      </c>
      <c r="B17065" t="s">
        <v>38331</v>
      </c>
      <c r="I17065" t="s">
        <v>3</v>
      </c>
      <c r="J17065">
        <v>37.61</v>
      </c>
    </row>
    <row r="17066" spans="1:10" x14ac:dyDescent="0.2">
      <c r="A17066" t="s">
        <v>16890</v>
      </c>
      <c r="B17066" t="s">
        <v>38331</v>
      </c>
      <c r="I17066" t="s">
        <v>3</v>
      </c>
      <c r="J17066">
        <v>35.06</v>
      </c>
    </row>
    <row r="17067" spans="1:10" x14ac:dyDescent="0.2">
      <c r="A17067" t="s">
        <v>16891</v>
      </c>
      <c r="B17067" t="s">
        <v>38332</v>
      </c>
      <c r="I17067" t="s">
        <v>3</v>
      </c>
      <c r="J17067">
        <v>56.92</v>
      </c>
    </row>
    <row r="17068" spans="1:10" x14ac:dyDescent="0.2">
      <c r="A17068" t="s">
        <v>16892</v>
      </c>
      <c r="B17068" t="s">
        <v>38332</v>
      </c>
      <c r="I17068" t="s">
        <v>3</v>
      </c>
      <c r="J17068">
        <v>52.16</v>
      </c>
    </row>
    <row r="17069" spans="1:10" x14ac:dyDescent="0.2">
      <c r="A17069" t="s">
        <v>16893</v>
      </c>
      <c r="B17069" t="s">
        <v>16894</v>
      </c>
      <c r="I17069" t="s">
        <v>113</v>
      </c>
      <c r="J17069">
        <v>10.3</v>
      </c>
    </row>
    <row r="17070" spans="1:10" x14ac:dyDescent="0.2">
      <c r="A17070" t="s">
        <v>16895</v>
      </c>
      <c r="B17070" t="s">
        <v>16894</v>
      </c>
      <c r="I17070" t="s">
        <v>113</v>
      </c>
      <c r="J17070">
        <v>10.3</v>
      </c>
    </row>
    <row r="17071" spans="1:10" x14ac:dyDescent="0.2">
      <c r="A17071" t="s">
        <v>16896</v>
      </c>
      <c r="B17071" t="s">
        <v>21725</v>
      </c>
      <c r="I17071" t="s">
        <v>113</v>
      </c>
      <c r="J17071">
        <v>10.3</v>
      </c>
    </row>
    <row r="17072" spans="1:10" x14ac:dyDescent="0.2">
      <c r="A17072" t="s">
        <v>16897</v>
      </c>
      <c r="B17072" t="s">
        <v>21725</v>
      </c>
      <c r="I17072" t="s">
        <v>113</v>
      </c>
      <c r="J17072">
        <v>10.3</v>
      </c>
    </row>
    <row r="17073" spans="1:10" x14ac:dyDescent="0.2">
      <c r="A17073" t="s">
        <v>16898</v>
      </c>
      <c r="B17073" t="s">
        <v>38333</v>
      </c>
      <c r="I17073" t="s">
        <v>3</v>
      </c>
      <c r="J17073">
        <v>26.48</v>
      </c>
    </row>
    <row r="17074" spans="1:10" x14ac:dyDescent="0.2">
      <c r="A17074" t="s">
        <v>16899</v>
      </c>
      <c r="B17074" t="s">
        <v>38333</v>
      </c>
      <c r="I17074" t="s">
        <v>3</v>
      </c>
      <c r="J17074">
        <v>23.48</v>
      </c>
    </row>
    <row r="17075" spans="1:10" x14ac:dyDescent="0.2">
      <c r="A17075" t="s">
        <v>16900</v>
      </c>
      <c r="B17075" t="s">
        <v>38334</v>
      </c>
      <c r="I17075" t="s">
        <v>3</v>
      </c>
      <c r="J17075">
        <v>11.1</v>
      </c>
    </row>
    <row r="17076" spans="1:10" x14ac:dyDescent="0.2">
      <c r="A17076" t="s">
        <v>16901</v>
      </c>
      <c r="B17076" t="s">
        <v>38334</v>
      </c>
      <c r="I17076" t="s">
        <v>3</v>
      </c>
      <c r="J17076">
        <v>10.46</v>
      </c>
    </row>
    <row r="17077" spans="1:10" x14ac:dyDescent="0.2">
      <c r="A17077" t="s">
        <v>16902</v>
      </c>
      <c r="B17077" t="s">
        <v>38335</v>
      </c>
      <c r="I17077" t="s">
        <v>3</v>
      </c>
      <c r="J17077">
        <v>39.69</v>
      </c>
    </row>
    <row r="17078" spans="1:10" x14ac:dyDescent="0.2">
      <c r="A17078" t="s">
        <v>16903</v>
      </c>
      <c r="B17078" t="s">
        <v>38335</v>
      </c>
      <c r="I17078" t="s">
        <v>3</v>
      </c>
      <c r="J17078">
        <v>35.68</v>
      </c>
    </row>
    <row r="17079" spans="1:10" x14ac:dyDescent="0.2">
      <c r="A17079" t="s">
        <v>16904</v>
      </c>
      <c r="B17079" t="s">
        <v>38336</v>
      </c>
      <c r="I17079" t="s">
        <v>3</v>
      </c>
      <c r="J17079">
        <v>27.98</v>
      </c>
    </row>
    <row r="17080" spans="1:10" x14ac:dyDescent="0.2">
      <c r="A17080" t="s">
        <v>16905</v>
      </c>
      <c r="B17080" t="s">
        <v>38336</v>
      </c>
      <c r="I17080" t="s">
        <v>3</v>
      </c>
      <c r="J17080">
        <v>25.22</v>
      </c>
    </row>
    <row r="17081" spans="1:10" x14ac:dyDescent="0.2">
      <c r="A17081" t="s">
        <v>16906</v>
      </c>
      <c r="B17081" t="s">
        <v>38337</v>
      </c>
      <c r="I17081" t="s">
        <v>3</v>
      </c>
      <c r="J17081">
        <v>13.87</v>
      </c>
    </row>
    <row r="17082" spans="1:10" x14ac:dyDescent="0.2">
      <c r="A17082" t="s">
        <v>16907</v>
      </c>
      <c r="B17082" t="s">
        <v>38337</v>
      </c>
      <c r="I17082" t="s">
        <v>3</v>
      </c>
      <c r="J17082">
        <v>12.62</v>
      </c>
    </row>
    <row r="17083" spans="1:10" x14ac:dyDescent="0.2">
      <c r="A17083" t="s">
        <v>16908</v>
      </c>
      <c r="B17083" t="s">
        <v>38338</v>
      </c>
      <c r="I17083" t="s">
        <v>3</v>
      </c>
      <c r="J17083">
        <v>3.12</v>
      </c>
    </row>
    <row r="17084" spans="1:10" x14ac:dyDescent="0.2">
      <c r="A17084" t="s">
        <v>16909</v>
      </c>
      <c r="B17084" t="s">
        <v>38338</v>
      </c>
      <c r="I17084" t="s">
        <v>3</v>
      </c>
      <c r="J17084">
        <v>2.87</v>
      </c>
    </row>
    <row r="17085" spans="1:10" x14ac:dyDescent="0.2">
      <c r="A17085" t="s">
        <v>16910</v>
      </c>
      <c r="B17085" t="s">
        <v>38339</v>
      </c>
      <c r="I17085" t="s">
        <v>3</v>
      </c>
      <c r="J17085">
        <v>42.48</v>
      </c>
    </row>
    <row r="17086" spans="1:10" x14ac:dyDescent="0.2">
      <c r="A17086" t="s">
        <v>16911</v>
      </c>
      <c r="B17086" t="s">
        <v>38339</v>
      </c>
      <c r="I17086" t="s">
        <v>3</v>
      </c>
      <c r="J17086">
        <v>38.47</v>
      </c>
    </row>
    <row r="17087" spans="1:10" x14ac:dyDescent="0.2">
      <c r="A17087" t="s">
        <v>16912</v>
      </c>
      <c r="B17087" t="s">
        <v>38340</v>
      </c>
      <c r="I17087" t="s">
        <v>3</v>
      </c>
      <c r="J17087">
        <v>16.34</v>
      </c>
    </row>
    <row r="17088" spans="1:10" x14ac:dyDescent="0.2">
      <c r="A17088" t="s">
        <v>16913</v>
      </c>
      <c r="B17088" t="s">
        <v>38340</v>
      </c>
      <c r="I17088" t="s">
        <v>3</v>
      </c>
      <c r="J17088">
        <v>14.79</v>
      </c>
    </row>
    <row r="17089" spans="1:10" x14ac:dyDescent="0.2">
      <c r="A17089" t="s">
        <v>16914</v>
      </c>
      <c r="B17089" t="s">
        <v>38341</v>
      </c>
      <c r="I17089" t="s">
        <v>3</v>
      </c>
      <c r="J17089">
        <v>17.84</v>
      </c>
    </row>
    <row r="17090" spans="1:10" x14ac:dyDescent="0.2">
      <c r="A17090" t="s">
        <v>16915</v>
      </c>
      <c r="B17090" t="s">
        <v>38341</v>
      </c>
      <c r="I17090" t="s">
        <v>3</v>
      </c>
      <c r="J17090">
        <v>16.09</v>
      </c>
    </row>
    <row r="17091" spans="1:10" x14ac:dyDescent="0.2">
      <c r="A17091" t="s">
        <v>16916</v>
      </c>
      <c r="B17091" t="s">
        <v>38342</v>
      </c>
      <c r="I17091" t="s">
        <v>3</v>
      </c>
      <c r="J17091">
        <v>23</v>
      </c>
    </row>
    <row r="17092" spans="1:10" x14ac:dyDescent="0.2">
      <c r="A17092" t="s">
        <v>16917</v>
      </c>
      <c r="B17092" t="s">
        <v>38342</v>
      </c>
      <c r="I17092" t="s">
        <v>3</v>
      </c>
      <c r="J17092">
        <v>20.75</v>
      </c>
    </row>
    <row r="17093" spans="1:10" x14ac:dyDescent="0.2">
      <c r="A17093" t="s">
        <v>16918</v>
      </c>
      <c r="B17093" t="s">
        <v>38343</v>
      </c>
      <c r="I17093" t="s">
        <v>3</v>
      </c>
      <c r="J17093">
        <v>12.62</v>
      </c>
    </row>
    <row r="17094" spans="1:10" x14ac:dyDescent="0.2">
      <c r="A17094" t="s">
        <v>16919</v>
      </c>
      <c r="B17094" t="s">
        <v>38343</v>
      </c>
      <c r="I17094" t="s">
        <v>3</v>
      </c>
      <c r="J17094">
        <v>11.62</v>
      </c>
    </row>
    <row r="17095" spans="1:10" x14ac:dyDescent="0.2">
      <c r="A17095" t="s">
        <v>16920</v>
      </c>
      <c r="B17095" t="s">
        <v>38344</v>
      </c>
      <c r="I17095" t="s">
        <v>3</v>
      </c>
      <c r="J17095">
        <v>36.32</v>
      </c>
    </row>
    <row r="17096" spans="1:10" x14ac:dyDescent="0.2">
      <c r="A17096" t="s">
        <v>16921</v>
      </c>
      <c r="B17096" t="s">
        <v>38344</v>
      </c>
      <c r="I17096" t="s">
        <v>3</v>
      </c>
      <c r="J17096">
        <v>35.01</v>
      </c>
    </row>
    <row r="17097" spans="1:10" x14ac:dyDescent="0.2">
      <c r="A17097" t="s">
        <v>16922</v>
      </c>
      <c r="B17097" t="s">
        <v>38345</v>
      </c>
      <c r="I17097" t="s">
        <v>3</v>
      </c>
      <c r="J17097">
        <v>51.43</v>
      </c>
    </row>
    <row r="17098" spans="1:10" x14ac:dyDescent="0.2">
      <c r="A17098" t="s">
        <v>16923</v>
      </c>
      <c r="B17098" t="s">
        <v>38345</v>
      </c>
      <c r="I17098" t="s">
        <v>3</v>
      </c>
      <c r="J17098">
        <v>47.42</v>
      </c>
    </row>
    <row r="17099" spans="1:10" x14ac:dyDescent="0.2">
      <c r="A17099" t="s">
        <v>16924</v>
      </c>
      <c r="B17099" t="s">
        <v>38346</v>
      </c>
      <c r="I17099" t="s">
        <v>3</v>
      </c>
      <c r="J17099">
        <v>32.96</v>
      </c>
    </row>
    <row r="17100" spans="1:10" x14ac:dyDescent="0.2">
      <c r="A17100" t="s">
        <v>16925</v>
      </c>
      <c r="B17100" t="s">
        <v>38346</v>
      </c>
      <c r="I17100" t="s">
        <v>3</v>
      </c>
      <c r="J17100">
        <v>30.32</v>
      </c>
    </row>
    <row r="17101" spans="1:10" x14ac:dyDescent="0.2">
      <c r="A17101" t="s">
        <v>16926</v>
      </c>
      <c r="B17101" t="s">
        <v>38347</v>
      </c>
      <c r="I17101" t="s">
        <v>3</v>
      </c>
      <c r="J17101">
        <v>8.9499999999999993</v>
      </c>
    </row>
    <row r="17102" spans="1:10" x14ac:dyDescent="0.2">
      <c r="A17102" t="s">
        <v>16927</v>
      </c>
      <c r="B17102" t="s">
        <v>38347</v>
      </c>
      <c r="I17102" t="s">
        <v>3</v>
      </c>
      <c r="J17102">
        <v>8.31</v>
      </c>
    </row>
    <row r="17103" spans="1:10" x14ac:dyDescent="0.2">
      <c r="A17103" t="s">
        <v>16928</v>
      </c>
      <c r="B17103" t="s">
        <v>38348</v>
      </c>
      <c r="I17103" t="s">
        <v>3</v>
      </c>
      <c r="J17103">
        <v>19.61</v>
      </c>
    </row>
    <row r="17104" spans="1:10" x14ac:dyDescent="0.2">
      <c r="A17104" t="s">
        <v>16929</v>
      </c>
      <c r="B17104" t="s">
        <v>38348</v>
      </c>
      <c r="I17104" t="s">
        <v>3</v>
      </c>
      <c r="J17104">
        <v>17.97</v>
      </c>
    </row>
    <row r="17105" spans="1:10" x14ac:dyDescent="0.2">
      <c r="A17105" t="s">
        <v>16930</v>
      </c>
      <c r="B17105" t="s">
        <v>38349</v>
      </c>
      <c r="I17105" t="s">
        <v>3</v>
      </c>
      <c r="J17105">
        <v>11.1</v>
      </c>
    </row>
    <row r="17106" spans="1:10" x14ac:dyDescent="0.2">
      <c r="A17106" t="s">
        <v>16931</v>
      </c>
      <c r="B17106" t="s">
        <v>38349</v>
      </c>
      <c r="I17106" t="s">
        <v>3</v>
      </c>
      <c r="J17106">
        <v>10.46</v>
      </c>
    </row>
    <row r="17107" spans="1:10" x14ac:dyDescent="0.2">
      <c r="A17107" t="s">
        <v>16932</v>
      </c>
      <c r="B17107" t="s">
        <v>38350</v>
      </c>
      <c r="I17107" t="s">
        <v>3</v>
      </c>
      <c r="J17107">
        <v>17.899999999999999</v>
      </c>
    </row>
    <row r="17108" spans="1:10" x14ac:dyDescent="0.2">
      <c r="A17108" t="s">
        <v>16933</v>
      </c>
      <c r="B17108" t="s">
        <v>38350</v>
      </c>
      <c r="I17108" t="s">
        <v>3</v>
      </c>
      <c r="J17108">
        <v>16.399999999999999</v>
      </c>
    </row>
    <row r="17109" spans="1:10" x14ac:dyDescent="0.2">
      <c r="A17109" t="s">
        <v>16934</v>
      </c>
      <c r="B17109" t="s">
        <v>38351</v>
      </c>
      <c r="I17109" t="s">
        <v>3</v>
      </c>
      <c r="J17109">
        <v>23.73</v>
      </c>
    </row>
    <row r="17110" spans="1:10" x14ac:dyDescent="0.2">
      <c r="A17110" t="s">
        <v>16935</v>
      </c>
      <c r="B17110" t="s">
        <v>38351</v>
      </c>
      <c r="I17110" t="s">
        <v>3</v>
      </c>
      <c r="J17110">
        <v>21.83</v>
      </c>
    </row>
    <row r="17111" spans="1:10" x14ac:dyDescent="0.2">
      <c r="A17111" t="s">
        <v>16936</v>
      </c>
      <c r="B17111" t="s">
        <v>38352</v>
      </c>
      <c r="I17111" t="s">
        <v>3</v>
      </c>
      <c r="J17111">
        <v>18.45</v>
      </c>
    </row>
    <row r="17112" spans="1:10" x14ac:dyDescent="0.2">
      <c r="A17112" t="s">
        <v>16937</v>
      </c>
      <c r="B17112" t="s">
        <v>38352</v>
      </c>
      <c r="I17112" t="s">
        <v>3</v>
      </c>
      <c r="J17112">
        <v>16.63</v>
      </c>
    </row>
    <row r="17113" spans="1:10" x14ac:dyDescent="0.2">
      <c r="A17113" t="s">
        <v>16938</v>
      </c>
      <c r="B17113" t="s">
        <v>38353</v>
      </c>
      <c r="I17113" t="s">
        <v>3</v>
      </c>
      <c r="J17113">
        <v>14.49</v>
      </c>
    </row>
    <row r="17114" spans="1:10" x14ac:dyDescent="0.2">
      <c r="A17114" t="s">
        <v>16939</v>
      </c>
      <c r="B17114" t="s">
        <v>38353</v>
      </c>
      <c r="I17114" t="s">
        <v>3</v>
      </c>
      <c r="J17114">
        <v>12.99</v>
      </c>
    </row>
    <row r="17115" spans="1:10" x14ac:dyDescent="0.2">
      <c r="A17115" t="s">
        <v>16940</v>
      </c>
      <c r="B17115" t="s">
        <v>38354</v>
      </c>
      <c r="I17115" t="s">
        <v>3</v>
      </c>
      <c r="J17115">
        <v>53.5</v>
      </c>
    </row>
    <row r="17116" spans="1:10" x14ac:dyDescent="0.2">
      <c r="A17116" t="s">
        <v>16941</v>
      </c>
      <c r="B17116" t="s">
        <v>38354</v>
      </c>
      <c r="I17116" t="s">
        <v>3</v>
      </c>
      <c r="J17116">
        <v>49.36</v>
      </c>
    </row>
    <row r="17117" spans="1:10" x14ac:dyDescent="0.2">
      <c r="A17117" t="s">
        <v>16942</v>
      </c>
      <c r="B17117" t="s">
        <v>38355</v>
      </c>
      <c r="I17117" t="s">
        <v>3</v>
      </c>
      <c r="J17117">
        <v>21.38</v>
      </c>
    </row>
    <row r="17118" spans="1:10" x14ac:dyDescent="0.2">
      <c r="A17118" t="s">
        <v>16943</v>
      </c>
      <c r="B17118" t="s">
        <v>38355</v>
      </c>
      <c r="I17118" t="s">
        <v>3</v>
      </c>
      <c r="J17118">
        <v>19.63</v>
      </c>
    </row>
    <row r="17119" spans="1:10" x14ac:dyDescent="0.2">
      <c r="A17119" t="s">
        <v>16944</v>
      </c>
      <c r="B17119" t="s">
        <v>38356</v>
      </c>
      <c r="I17119" t="s">
        <v>3</v>
      </c>
      <c r="J17119">
        <v>23.87</v>
      </c>
    </row>
    <row r="17120" spans="1:10" x14ac:dyDescent="0.2">
      <c r="A17120" t="s">
        <v>16945</v>
      </c>
      <c r="B17120" t="s">
        <v>38356</v>
      </c>
      <c r="I17120" t="s">
        <v>3</v>
      </c>
      <c r="J17120">
        <v>21.57</v>
      </c>
    </row>
    <row r="17121" spans="1:10" x14ac:dyDescent="0.2">
      <c r="A17121" t="s">
        <v>16946</v>
      </c>
      <c r="B17121" t="s">
        <v>38357</v>
      </c>
      <c r="I17121" t="s">
        <v>4</v>
      </c>
      <c r="J17121">
        <v>20.83</v>
      </c>
    </row>
    <row r="17122" spans="1:10" x14ac:dyDescent="0.2">
      <c r="A17122" t="s">
        <v>16947</v>
      </c>
      <c r="B17122" t="s">
        <v>38357</v>
      </c>
      <c r="I17122" t="s">
        <v>4</v>
      </c>
      <c r="J17122">
        <v>18.27</v>
      </c>
    </row>
    <row r="17123" spans="1:10" x14ac:dyDescent="0.2">
      <c r="A17123" t="s">
        <v>16948</v>
      </c>
      <c r="B17123" t="s">
        <v>38358</v>
      </c>
      <c r="I17123" t="s">
        <v>4</v>
      </c>
      <c r="J17123">
        <v>6.38</v>
      </c>
    </row>
    <row r="17124" spans="1:10" x14ac:dyDescent="0.2">
      <c r="A17124" t="s">
        <v>16949</v>
      </c>
      <c r="B17124" t="s">
        <v>38358</v>
      </c>
      <c r="I17124" t="s">
        <v>4</v>
      </c>
      <c r="J17124">
        <v>5.62</v>
      </c>
    </row>
    <row r="17125" spans="1:10" x14ac:dyDescent="0.2">
      <c r="A17125" t="s">
        <v>16950</v>
      </c>
      <c r="B17125" t="s">
        <v>38359</v>
      </c>
      <c r="I17125" t="s">
        <v>4</v>
      </c>
      <c r="J17125">
        <v>13.89</v>
      </c>
    </row>
    <row r="17126" spans="1:10" x14ac:dyDescent="0.2">
      <c r="A17126" t="s">
        <v>16951</v>
      </c>
      <c r="B17126" t="s">
        <v>38359</v>
      </c>
      <c r="I17126" t="s">
        <v>4</v>
      </c>
      <c r="J17126">
        <v>12.29</v>
      </c>
    </row>
    <row r="17127" spans="1:10" x14ac:dyDescent="0.2">
      <c r="A17127" t="s">
        <v>16952</v>
      </c>
      <c r="B17127" t="s">
        <v>38360</v>
      </c>
      <c r="I17127" t="s">
        <v>4</v>
      </c>
      <c r="J17127">
        <v>13.68</v>
      </c>
    </row>
    <row r="17128" spans="1:10" x14ac:dyDescent="0.2">
      <c r="A17128" t="s">
        <v>16953</v>
      </c>
      <c r="B17128" t="s">
        <v>38360</v>
      </c>
      <c r="I17128" t="s">
        <v>4</v>
      </c>
      <c r="J17128">
        <v>12.07</v>
      </c>
    </row>
    <row r="17129" spans="1:10" x14ac:dyDescent="0.2">
      <c r="A17129" t="s">
        <v>16954</v>
      </c>
      <c r="B17129" t="s">
        <v>38361</v>
      </c>
      <c r="I17129" t="s">
        <v>4</v>
      </c>
      <c r="J17129">
        <v>10.01</v>
      </c>
    </row>
    <row r="17130" spans="1:10" x14ac:dyDescent="0.2">
      <c r="A17130" t="s">
        <v>16955</v>
      </c>
      <c r="B17130" t="s">
        <v>38361</v>
      </c>
      <c r="I17130" t="s">
        <v>4</v>
      </c>
      <c r="J17130">
        <v>8.82</v>
      </c>
    </row>
    <row r="17131" spans="1:10" x14ac:dyDescent="0.2">
      <c r="A17131" t="s">
        <v>16956</v>
      </c>
      <c r="B17131" t="s">
        <v>38362</v>
      </c>
      <c r="I17131" t="s">
        <v>3</v>
      </c>
      <c r="J17131">
        <v>41.33</v>
      </c>
    </row>
    <row r="17132" spans="1:10" x14ac:dyDescent="0.2">
      <c r="A17132" t="s">
        <v>16957</v>
      </c>
      <c r="B17132" t="s">
        <v>38362</v>
      </c>
      <c r="I17132" t="s">
        <v>3</v>
      </c>
      <c r="J17132">
        <v>36.979999999999997</v>
      </c>
    </row>
    <row r="17133" spans="1:10" x14ac:dyDescent="0.2">
      <c r="A17133" t="s">
        <v>16958</v>
      </c>
      <c r="B17133" t="s">
        <v>38363</v>
      </c>
      <c r="I17133" t="s">
        <v>3</v>
      </c>
      <c r="J17133">
        <v>22.47</v>
      </c>
    </row>
    <row r="17134" spans="1:10" x14ac:dyDescent="0.2">
      <c r="A17134" t="s">
        <v>16959</v>
      </c>
      <c r="B17134" t="s">
        <v>38363</v>
      </c>
      <c r="I17134" t="s">
        <v>3</v>
      </c>
      <c r="J17134">
        <v>20.57</v>
      </c>
    </row>
    <row r="17135" spans="1:10" x14ac:dyDescent="0.2">
      <c r="A17135" t="s">
        <v>16960</v>
      </c>
      <c r="B17135" t="s">
        <v>38364</v>
      </c>
      <c r="I17135" t="s">
        <v>3</v>
      </c>
      <c r="J17135">
        <v>18.82</v>
      </c>
    </row>
    <row r="17136" spans="1:10" x14ac:dyDescent="0.2">
      <c r="A17136" t="s">
        <v>16961</v>
      </c>
      <c r="B17136" t="s">
        <v>38364</v>
      </c>
      <c r="I17136" t="s">
        <v>3</v>
      </c>
      <c r="J17136">
        <v>17.18</v>
      </c>
    </row>
    <row r="17137" spans="1:10" x14ac:dyDescent="0.2">
      <c r="A17137" t="s">
        <v>16962</v>
      </c>
      <c r="B17137" t="s">
        <v>38365</v>
      </c>
      <c r="I17137" t="s">
        <v>3</v>
      </c>
      <c r="J17137">
        <v>23.28</v>
      </c>
    </row>
    <row r="17138" spans="1:10" x14ac:dyDescent="0.2">
      <c r="A17138" t="s">
        <v>16963</v>
      </c>
      <c r="B17138" t="s">
        <v>38365</v>
      </c>
      <c r="I17138" t="s">
        <v>3</v>
      </c>
      <c r="J17138">
        <v>21.38</v>
      </c>
    </row>
    <row r="17139" spans="1:10" x14ac:dyDescent="0.2">
      <c r="A17139" t="s">
        <v>16964</v>
      </c>
      <c r="B17139" t="s">
        <v>38366</v>
      </c>
      <c r="I17139" t="s">
        <v>3</v>
      </c>
      <c r="J17139">
        <v>18.78</v>
      </c>
    </row>
    <row r="17140" spans="1:10" x14ac:dyDescent="0.2">
      <c r="A17140" t="s">
        <v>16965</v>
      </c>
      <c r="B17140" t="s">
        <v>38366</v>
      </c>
      <c r="I17140" t="s">
        <v>3</v>
      </c>
      <c r="J17140">
        <v>17.14</v>
      </c>
    </row>
    <row r="17141" spans="1:10" x14ac:dyDescent="0.2">
      <c r="A17141" t="s">
        <v>16966</v>
      </c>
      <c r="B17141" t="s">
        <v>38367</v>
      </c>
      <c r="I17141" t="s">
        <v>3</v>
      </c>
      <c r="J17141">
        <v>27.05</v>
      </c>
    </row>
    <row r="17142" spans="1:10" x14ac:dyDescent="0.2">
      <c r="A17142" t="s">
        <v>16967</v>
      </c>
      <c r="B17142" t="s">
        <v>38367</v>
      </c>
      <c r="I17142" t="s">
        <v>3</v>
      </c>
      <c r="J17142">
        <v>25.8</v>
      </c>
    </row>
    <row r="17143" spans="1:10" x14ac:dyDescent="0.2">
      <c r="A17143" t="s">
        <v>16968</v>
      </c>
      <c r="B17143" t="s">
        <v>38368</v>
      </c>
      <c r="I17143" t="s">
        <v>3</v>
      </c>
      <c r="J17143">
        <v>22.87</v>
      </c>
    </row>
    <row r="17144" spans="1:10" x14ac:dyDescent="0.2">
      <c r="A17144" t="s">
        <v>16969</v>
      </c>
      <c r="B17144" t="s">
        <v>38368</v>
      </c>
      <c r="I17144" t="s">
        <v>3</v>
      </c>
      <c r="J17144">
        <v>20.97</v>
      </c>
    </row>
    <row r="17145" spans="1:10" x14ac:dyDescent="0.2">
      <c r="A17145" t="s">
        <v>16970</v>
      </c>
      <c r="B17145" t="s">
        <v>38369</v>
      </c>
      <c r="I17145" t="s">
        <v>3</v>
      </c>
      <c r="J17145">
        <v>17.73</v>
      </c>
    </row>
    <row r="17146" spans="1:10" x14ac:dyDescent="0.2">
      <c r="A17146" t="s">
        <v>16971</v>
      </c>
      <c r="B17146" t="s">
        <v>38369</v>
      </c>
      <c r="I17146" t="s">
        <v>3</v>
      </c>
      <c r="J17146">
        <v>16.09</v>
      </c>
    </row>
    <row r="17147" spans="1:10" x14ac:dyDescent="0.2">
      <c r="A17147" t="s">
        <v>16972</v>
      </c>
      <c r="B17147" t="s">
        <v>38370</v>
      </c>
      <c r="I17147" t="s">
        <v>3</v>
      </c>
      <c r="J17147">
        <v>5.5</v>
      </c>
    </row>
    <row r="17148" spans="1:10" x14ac:dyDescent="0.2">
      <c r="A17148" t="s">
        <v>16973</v>
      </c>
      <c r="B17148" t="s">
        <v>38370</v>
      </c>
      <c r="I17148" t="s">
        <v>3</v>
      </c>
      <c r="J17148">
        <v>4.95</v>
      </c>
    </row>
    <row r="17149" spans="1:10" x14ac:dyDescent="0.2">
      <c r="A17149" t="s">
        <v>16974</v>
      </c>
      <c r="B17149" t="s">
        <v>38371</v>
      </c>
      <c r="I17149" t="s">
        <v>3</v>
      </c>
      <c r="J17149">
        <v>16.399999999999999</v>
      </c>
    </row>
    <row r="17150" spans="1:10" x14ac:dyDescent="0.2">
      <c r="A17150" t="s">
        <v>16975</v>
      </c>
      <c r="B17150" t="s">
        <v>38371</v>
      </c>
      <c r="I17150" t="s">
        <v>3</v>
      </c>
      <c r="J17150">
        <v>15.03</v>
      </c>
    </row>
    <row r="17151" spans="1:10" x14ac:dyDescent="0.2">
      <c r="A17151" t="s">
        <v>16976</v>
      </c>
      <c r="B17151" t="s">
        <v>38372</v>
      </c>
      <c r="I17151" t="s">
        <v>3</v>
      </c>
      <c r="J17151">
        <v>49.39</v>
      </c>
    </row>
    <row r="17152" spans="1:10" x14ac:dyDescent="0.2">
      <c r="A17152" t="s">
        <v>16977</v>
      </c>
      <c r="B17152" t="s">
        <v>38372</v>
      </c>
      <c r="I17152" t="s">
        <v>3</v>
      </c>
      <c r="J17152">
        <v>44.63</v>
      </c>
    </row>
    <row r="17153" spans="1:10" x14ac:dyDescent="0.2">
      <c r="A17153" t="s">
        <v>16978</v>
      </c>
      <c r="B17153" t="s">
        <v>38373</v>
      </c>
      <c r="I17153" t="s">
        <v>3</v>
      </c>
      <c r="J17153">
        <v>23.36</v>
      </c>
    </row>
    <row r="17154" spans="1:10" x14ac:dyDescent="0.2">
      <c r="A17154" t="s">
        <v>16979</v>
      </c>
      <c r="B17154" t="s">
        <v>38373</v>
      </c>
      <c r="I17154" t="s">
        <v>3</v>
      </c>
      <c r="J17154">
        <v>20.74</v>
      </c>
    </row>
    <row r="17155" spans="1:10" x14ac:dyDescent="0.2">
      <c r="A17155" t="s">
        <v>16980</v>
      </c>
      <c r="B17155" t="s">
        <v>38374</v>
      </c>
      <c r="I17155" t="s">
        <v>3</v>
      </c>
      <c r="J17155">
        <v>10.57</v>
      </c>
    </row>
    <row r="17156" spans="1:10" x14ac:dyDescent="0.2">
      <c r="A17156" t="s">
        <v>16981</v>
      </c>
      <c r="B17156" t="s">
        <v>38374</v>
      </c>
      <c r="I17156" t="s">
        <v>3</v>
      </c>
      <c r="J17156">
        <v>9.3000000000000007</v>
      </c>
    </row>
    <row r="17157" spans="1:10" x14ac:dyDescent="0.2">
      <c r="A17157" t="s">
        <v>16982</v>
      </c>
      <c r="B17157" t="s">
        <v>38375</v>
      </c>
      <c r="I17157" t="s">
        <v>3</v>
      </c>
      <c r="J17157">
        <v>11.62</v>
      </c>
    </row>
    <row r="17158" spans="1:10" x14ac:dyDescent="0.2">
      <c r="A17158" t="s">
        <v>16983</v>
      </c>
      <c r="B17158" t="s">
        <v>38375</v>
      </c>
      <c r="I17158" t="s">
        <v>3</v>
      </c>
      <c r="J17158">
        <v>10.32</v>
      </c>
    </row>
    <row r="17159" spans="1:10" x14ac:dyDescent="0.2">
      <c r="A17159" t="s">
        <v>16984</v>
      </c>
      <c r="B17159" t="s">
        <v>38376</v>
      </c>
      <c r="I17159" t="s">
        <v>3</v>
      </c>
      <c r="J17159">
        <v>32.119999999999997</v>
      </c>
    </row>
    <row r="17160" spans="1:10" x14ac:dyDescent="0.2">
      <c r="A17160" t="s">
        <v>16985</v>
      </c>
      <c r="B17160" t="s">
        <v>38376</v>
      </c>
      <c r="I17160" t="s">
        <v>3</v>
      </c>
      <c r="J17160">
        <v>28.87</v>
      </c>
    </row>
    <row r="17161" spans="1:10" x14ac:dyDescent="0.2">
      <c r="A17161" t="s">
        <v>16986</v>
      </c>
      <c r="B17161" t="s">
        <v>38377</v>
      </c>
      <c r="I17161" t="s">
        <v>3</v>
      </c>
      <c r="J17161">
        <v>6.85</v>
      </c>
    </row>
    <row r="17162" spans="1:10" x14ac:dyDescent="0.2">
      <c r="A17162" t="s">
        <v>16987</v>
      </c>
      <c r="B17162" t="s">
        <v>38377</v>
      </c>
      <c r="I17162" t="s">
        <v>3</v>
      </c>
      <c r="J17162">
        <v>6.1</v>
      </c>
    </row>
    <row r="17163" spans="1:10" x14ac:dyDescent="0.2">
      <c r="A17163" t="s">
        <v>16988</v>
      </c>
      <c r="B17163" t="s">
        <v>38378</v>
      </c>
      <c r="I17163" t="s">
        <v>3</v>
      </c>
      <c r="J17163">
        <v>10.87</v>
      </c>
    </row>
    <row r="17164" spans="1:10" x14ac:dyDescent="0.2">
      <c r="A17164" t="s">
        <v>16989</v>
      </c>
      <c r="B17164" t="s">
        <v>38378</v>
      </c>
      <c r="I17164" t="s">
        <v>3</v>
      </c>
      <c r="J17164">
        <v>9.82</v>
      </c>
    </row>
    <row r="17165" spans="1:10" x14ac:dyDescent="0.2">
      <c r="A17165" t="s">
        <v>16990</v>
      </c>
      <c r="B17165" t="s">
        <v>38379</v>
      </c>
      <c r="I17165" t="s">
        <v>3</v>
      </c>
      <c r="J17165">
        <v>20.350000000000001</v>
      </c>
    </row>
    <row r="17166" spans="1:10" x14ac:dyDescent="0.2">
      <c r="A17166" t="s">
        <v>16991</v>
      </c>
      <c r="B17166" t="s">
        <v>38379</v>
      </c>
      <c r="I17166" t="s">
        <v>3</v>
      </c>
      <c r="J17166">
        <v>19.2</v>
      </c>
    </row>
    <row r="17167" spans="1:10" x14ac:dyDescent="0.2">
      <c r="A17167" t="s">
        <v>16992</v>
      </c>
      <c r="B17167" t="s">
        <v>38380</v>
      </c>
      <c r="I17167" t="s">
        <v>3</v>
      </c>
      <c r="J17167">
        <v>33.06</v>
      </c>
    </row>
    <row r="17168" spans="1:10" x14ac:dyDescent="0.2">
      <c r="A17168" t="s">
        <v>16993</v>
      </c>
      <c r="B17168" t="s">
        <v>38380</v>
      </c>
      <c r="I17168" t="s">
        <v>3</v>
      </c>
      <c r="J17168">
        <v>29.68</v>
      </c>
    </row>
    <row r="17169" spans="1:10" x14ac:dyDescent="0.2">
      <c r="A17169" t="s">
        <v>16994</v>
      </c>
      <c r="B17169" t="s">
        <v>38381</v>
      </c>
      <c r="I17169" t="s">
        <v>3</v>
      </c>
      <c r="J17169">
        <v>17.399999999999999</v>
      </c>
    </row>
    <row r="17170" spans="1:10" x14ac:dyDescent="0.2">
      <c r="A17170" t="s">
        <v>16995</v>
      </c>
      <c r="B17170" t="s">
        <v>38381</v>
      </c>
      <c r="I17170" t="s">
        <v>3</v>
      </c>
      <c r="J17170">
        <v>15.65</v>
      </c>
    </row>
    <row r="17171" spans="1:10" x14ac:dyDescent="0.2">
      <c r="A17171" t="s">
        <v>16996</v>
      </c>
      <c r="B17171" t="s">
        <v>38382</v>
      </c>
      <c r="I17171" t="s">
        <v>3</v>
      </c>
      <c r="J17171">
        <v>6.51</v>
      </c>
    </row>
    <row r="17172" spans="1:10" x14ac:dyDescent="0.2">
      <c r="A17172" t="s">
        <v>16997</v>
      </c>
      <c r="B17172" t="s">
        <v>38382</v>
      </c>
      <c r="I17172" t="s">
        <v>3</v>
      </c>
      <c r="J17172">
        <v>5.76</v>
      </c>
    </row>
    <row r="17173" spans="1:10" x14ac:dyDescent="0.2">
      <c r="A17173" t="s">
        <v>16998</v>
      </c>
      <c r="B17173" t="s">
        <v>38383</v>
      </c>
      <c r="I17173" t="s">
        <v>3</v>
      </c>
      <c r="J17173">
        <v>16.190000000000001</v>
      </c>
    </row>
    <row r="17174" spans="1:10" x14ac:dyDescent="0.2">
      <c r="A17174" t="s">
        <v>16999</v>
      </c>
      <c r="B17174" t="s">
        <v>38383</v>
      </c>
      <c r="I17174" t="s">
        <v>3</v>
      </c>
      <c r="J17174">
        <v>14.55</v>
      </c>
    </row>
    <row r="17175" spans="1:10" x14ac:dyDescent="0.2">
      <c r="A17175" t="s">
        <v>17000</v>
      </c>
      <c r="B17175" t="s">
        <v>38384</v>
      </c>
      <c r="I17175" t="s">
        <v>3</v>
      </c>
      <c r="J17175">
        <v>19.329999999999998</v>
      </c>
    </row>
    <row r="17176" spans="1:10" x14ac:dyDescent="0.2">
      <c r="A17176" t="s">
        <v>17001</v>
      </c>
      <c r="B17176" t="s">
        <v>38384</v>
      </c>
      <c r="I17176" t="s">
        <v>3</v>
      </c>
      <c r="J17176">
        <v>17.57</v>
      </c>
    </row>
    <row r="17177" spans="1:10" x14ac:dyDescent="0.2">
      <c r="A17177" t="s">
        <v>17002</v>
      </c>
      <c r="B17177" t="s">
        <v>38385</v>
      </c>
      <c r="I17177" t="s">
        <v>3</v>
      </c>
      <c r="J17177">
        <v>38.659999999999997</v>
      </c>
    </row>
    <row r="17178" spans="1:10" x14ac:dyDescent="0.2">
      <c r="A17178" t="s">
        <v>17003</v>
      </c>
      <c r="B17178" t="s">
        <v>38385</v>
      </c>
      <c r="I17178" t="s">
        <v>3</v>
      </c>
      <c r="J17178">
        <v>35.15</v>
      </c>
    </row>
    <row r="17179" spans="1:10" x14ac:dyDescent="0.2">
      <c r="A17179" t="s">
        <v>17004</v>
      </c>
      <c r="B17179" t="s">
        <v>38386</v>
      </c>
      <c r="I17179" t="s">
        <v>3</v>
      </c>
      <c r="J17179">
        <v>30.26</v>
      </c>
    </row>
    <row r="17180" spans="1:10" x14ac:dyDescent="0.2">
      <c r="A17180" t="s">
        <v>17005</v>
      </c>
      <c r="B17180" t="s">
        <v>38386</v>
      </c>
      <c r="I17180" t="s">
        <v>3</v>
      </c>
      <c r="J17180">
        <v>27.36</v>
      </c>
    </row>
    <row r="17181" spans="1:10" x14ac:dyDescent="0.2">
      <c r="A17181" t="s">
        <v>17006</v>
      </c>
      <c r="B17181" t="s">
        <v>38387</v>
      </c>
      <c r="I17181" t="s">
        <v>3</v>
      </c>
      <c r="J17181">
        <v>36.39</v>
      </c>
    </row>
    <row r="17182" spans="1:10" x14ac:dyDescent="0.2">
      <c r="A17182" t="s">
        <v>17007</v>
      </c>
      <c r="B17182" t="s">
        <v>38387</v>
      </c>
      <c r="I17182" t="s">
        <v>3</v>
      </c>
      <c r="J17182">
        <v>32.880000000000003</v>
      </c>
    </row>
    <row r="17183" spans="1:10" x14ac:dyDescent="0.2">
      <c r="A17183" t="s">
        <v>17008</v>
      </c>
      <c r="B17183" t="s">
        <v>38388</v>
      </c>
      <c r="I17183" t="s">
        <v>3</v>
      </c>
      <c r="J17183">
        <v>48.39</v>
      </c>
    </row>
    <row r="17184" spans="1:10" x14ac:dyDescent="0.2">
      <c r="A17184" t="s">
        <v>17009</v>
      </c>
      <c r="B17184" t="s">
        <v>38388</v>
      </c>
      <c r="I17184" t="s">
        <v>3</v>
      </c>
      <c r="J17184">
        <v>43.64</v>
      </c>
    </row>
    <row r="17185" spans="1:10" x14ac:dyDescent="0.2">
      <c r="A17185" t="s">
        <v>17010</v>
      </c>
      <c r="B17185" t="s">
        <v>38389</v>
      </c>
      <c r="I17185" t="s">
        <v>3</v>
      </c>
      <c r="J17185">
        <v>6.98</v>
      </c>
    </row>
    <row r="17186" spans="1:10" x14ac:dyDescent="0.2">
      <c r="A17186" t="s">
        <v>17011</v>
      </c>
      <c r="B17186" t="s">
        <v>38389</v>
      </c>
      <c r="I17186" t="s">
        <v>3</v>
      </c>
      <c r="J17186">
        <v>6.23</v>
      </c>
    </row>
    <row r="17187" spans="1:10" x14ac:dyDescent="0.2">
      <c r="A17187" t="s">
        <v>17012</v>
      </c>
      <c r="B17187" t="s">
        <v>38390</v>
      </c>
      <c r="I17187" t="s">
        <v>3</v>
      </c>
      <c r="J17187">
        <v>14.83</v>
      </c>
    </row>
    <row r="17188" spans="1:10" x14ac:dyDescent="0.2">
      <c r="A17188" t="s">
        <v>17013</v>
      </c>
      <c r="B17188" t="s">
        <v>38390</v>
      </c>
      <c r="I17188" t="s">
        <v>3</v>
      </c>
      <c r="J17188">
        <v>13.43</v>
      </c>
    </row>
    <row r="17189" spans="1:10" x14ac:dyDescent="0.2">
      <c r="A17189" t="s">
        <v>17014</v>
      </c>
      <c r="B17189" t="s">
        <v>38391</v>
      </c>
      <c r="I17189" t="s">
        <v>3</v>
      </c>
      <c r="J17189">
        <v>35.96</v>
      </c>
    </row>
    <row r="17190" spans="1:10" x14ac:dyDescent="0.2">
      <c r="A17190" t="s">
        <v>17015</v>
      </c>
      <c r="B17190" t="s">
        <v>38391</v>
      </c>
      <c r="I17190" t="s">
        <v>3</v>
      </c>
      <c r="J17190">
        <v>32.54</v>
      </c>
    </row>
    <row r="17191" spans="1:10" x14ac:dyDescent="0.2">
      <c r="A17191" t="s">
        <v>17016</v>
      </c>
      <c r="B17191" t="s">
        <v>38392</v>
      </c>
      <c r="I17191" t="s">
        <v>3</v>
      </c>
      <c r="J17191">
        <v>40.68</v>
      </c>
    </row>
    <row r="17192" spans="1:10" x14ac:dyDescent="0.2">
      <c r="A17192" t="s">
        <v>17017</v>
      </c>
      <c r="B17192" t="s">
        <v>38392</v>
      </c>
      <c r="I17192" t="s">
        <v>3</v>
      </c>
      <c r="J17192">
        <v>37.26</v>
      </c>
    </row>
    <row r="17193" spans="1:10" x14ac:dyDescent="0.2">
      <c r="A17193" t="s">
        <v>17018</v>
      </c>
      <c r="B17193" t="s">
        <v>38393</v>
      </c>
      <c r="I17193" t="s">
        <v>3</v>
      </c>
      <c r="J17193">
        <v>32.81</v>
      </c>
    </row>
    <row r="17194" spans="1:10" x14ac:dyDescent="0.2">
      <c r="A17194" t="s">
        <v>17019</v>
      </c>
      <c r="B17194" t="s">
        <v>38393</v>
      </c>
      <c r="I17194" t="s">
        <v>3</v>
      </c>
      <c r="J17194">
        <v>30.49</v>
      </c>
    </row>
    <row r="17195" spans="1:10" x14ac:dyDescent="0.2">
      <c r="A17195" t="s">
        <v>17020</v>
      </c>
      <c r="B17195" t="s">
        <v>38394</v>
      </c>
      <c r="I17195" t="s">
        <v>3</v>
      </c>
      <c r="J17195">
        <v>65.150000000000006</v>
      </c>
    </row>
    <row r="17196" spans="1:10" x14ac:dyDescent="0.2">
      <c r="A17196" t="s">
        <v>17021</v>
      </c>
      <c r="B17196" t="s">
        <v>38394</v>
      </c>
      <c r="I17196" t="s">
        <v>3</v>
      </c>
      <c r="J17196">
        <v>61.88</v>
      </c>
    </row>
    <row r="17197" spans="1:10" x14ac:dyDescent="0.2">
      <c r="A17197" t="s">
        <v>17022</v>
      </c>
      <c r="B17197" t="s">
        <v>38395</v>
      </c>
      <c r="I17197" t="s">
        <v>3</v>
      </c>
      <c r="J17197">
        <v>19.22</v>
      </c>
    </row>
    <row r="17198" spans="1:10" x14ac:dyDescent="0.2">
      <c r="A17198" t="s">
        <v>17023</v>
      </c>
      <c r="B17198" t="s">
        <v>38395</v>
      </c>
      <c r="I17198" t="s">
        <v>3</v>
      </c>
      <c r="J17198">
        <v>17.47</v>
      </c>
    </row>
    <row r="17199" spans="1:10" x14ac:dyDescent="0.2">
      <c r="A17199" t="s">
        <v>17024</v>
      </c>
      <c r="B17199" t="s">
        <v>38396</v>
      </c>
      <c r="I17199" t="s">
        <v>3</v>
      </c>
      <c r="J17199">
        <v>38.450000000000003</v>
      </c>
    </row>
    <row r="17200" spans="1:10" x14ac:dyDescent="0.2">
      <c r="A17200" t="s">
        <v>17025</v>
      </c>
      <c r="B17200" t="s">
        <v>38396</v>
      </c>
      <c r="I17200" t="s">
        <v>3</v>
      </c>
      <c r="J17200">
        <v>34.950000000000003</v>
      </c>
    </row>
    <row r="17201" spans="1:10" x14ac:dyDescent="0.2">
      <c r="A17201" t="s">
        <v>17026</v>
      </c>
      <c r="B17201" t="s">
        <v>38397</v>
      </c>
      <c r="I17201" t="s">
        <v>3</v>
      </c>
      <c r="J17201">
        <v>30.16</v>
      </c>
    </row>
    <row r="17202" spans="1:10" x14ac:dyDescent="0.2">
      <c r="A17202" t="s">
        <v>17027</v>
      </c>
      <c r="B17202" t="s">
        <v>38397</v>
      </c>
      <c r="I17202" t="s">
        <v>3</v>
      </c>
      <c r="J17202">
        <v>27.26</v>
      </c>
    </row>
    <row r="17203" spans="1:10" x14ac:dyDescent="0.2">
      <c r="A17203" t="s">
        <v>17028</v>
      </c>
      <c r="B17203" t="s">
        <v>38398</v>
      </c>
      <c r="I17203" t="s">
        <v>3</v>
      </c>
      <c r="J17203">
        <v>36.28</v>
      </c>
    </row>
    <row r="17204" spans="1:10" x14ac:dyDescent="0.2">
      <c r="A17204" t="s">
        <v>17029</v>
      </c>
      <c r="B17204" t="s">
        <v>38398</v>
      </c>
      <c r="I17204" t="s">
        <v>3</v>
      </c>
      <c r="J17204">
        <v>32.78</v>
      </c>
    </row>
    <row r="17205" spans="1:10" x14ac:dyDescent="0.2">
      <c r="A17205" t="s">
        <v>17030</v>
      </c>
      <c r="B17205" t="s">
        <v>38399</v>
      </c>
      <c r="I17205" t="s">
        <v>3</v>
      </c>
      <c r="J17205">
        <v>48.29</v>
      </c>
    </row>
    <row r="17206" spans="1:10" x14ac:dyDescent="0.2">
      <c r="A17206" t="s">
        <v>17031</v>
      </c>
      <c r="B17206" t="s">
        <v>38399</v>
      </c>
      <c r="I17206" t="s">
        <v>3</v>
      </c>
      <c r="J17206">
        <v>43.53</v>
      </c>
    </row>
    <row r="17207" spans="1:10" x14ac:dyDescent="0.2">
      <c r="A17207" t="s">
        <v>17032</v>
      </c>
      <c r="B17207" t="s">
        <v>38400</v>
      </c>
      <c r="I17207" t="s">
        <v>3</v>
      </c>
      <c r="J17207">
        <v>6.95</v>
      </c>
    </row>
    <row r="17208" spans="1:10" x14ac:dyDescent="0.2">
      <c r="A17208" t="s">
        <v>17033</v>
      </c>
      <c r="B17208" t="s">
        <v>38400</v>
      </c>
      <c r="I17208" t="s">
        <v>3</v>
      </c>
      <c r="J17208">
        <v>6.2</v>
      </c>
    </row>
    <row r="17209" spans="1:10" x14ac:dyDescent="0.2">
      <c r="A17209" t="s">
        <v>17034</v>
      </c>
      <c r="B17209" t="s">
        <v>38401</v>
      </c>
      <c r="I17209" t="s">
        <v>3</v>
      </c>
      <c r="J17209">
        <v>49.35</v>
      </c>
    </row>
    <row r="17210" spans="1:10" x14ac:dyDescent="0.2">
      <c r="A17210" t="s">
        <v>17035</v>
      </c>
      <c r="B17210" t="s">
        <v>38401</v>
      </c>
      <c r="I17210" t="s">
        <v>3</v>
      </c>
      <c r="J17210">
        <v>44.59</v>
      </c>
    </row>
    <row r="17211" spans="1:10" x14ac:dyDescent="0.2">
      <c r="A17211" t="s">
        <v>17036</v>
      </c>
      <c r="B17211" t="s">
        <v>38402</v>
      </c>
      <c r="I17211" t="s">
        <v>3</v>
      </c>
      <c r="J17211">
        <v>16.52</v>
      </c>
    </row>
    <row r="17212" spans="1:10" x14ac:dyDescent="0.2">
      <c r="A17212" t="s">
        <v>17037</v>
      </c>
      <c r="B17212" t="s">
        <v>38402</v>
      </c>
      <c r="I17212" t="s">
        <v>3</v>
      </c>
      <c r="J17212">
        <v>15.02</v>
      </c>
    </row>
    <row r="17213" spans="1:10" x14ac:dyDescent="0.2">
      <c r="A17213" t="s">
        <v>17038</v>
      </c>
      <c r="B17213" t="s">
        <v>38403</v>
      </c>
      <c r="I17213" t="s">
        <v>3</v>
      </c>
      <c r="J17213">
        <v>6.75</v>
      </c>
    </row>
    <row r="17214" spans="1:10" x14ac:dyDescent="0.2">
      <c r="A17214" t="s">
        <v>17039</v>
      </c>
      <c r="B17214" t="s">
        <v>38403</v>
      </c>
      <c r="I17214" t="s">
        <v>3</v>
      </c>
      <c r="J17214">
        <v>6</v>
      </c>
    </row>
    <row r="17215" spans="1:10" x14ac:dyDescent="0.2">
      <c r="A17215" t="s">
        <v>17040</v>
      </c>
      <c r="B17215" t="s">
        <v>38404</v>
      </c>
      <c r="I17215" t="s">
        <v>3</v>
      </c>
      <c r="J17215">
        <v>90.56</v>
      </c>
    </row>
    <row r="17216" spans="1:10" x14ac:dyDescent="0.2">
      <c r="A17216" t="s">
        <v>17041</v>
      </c>
      <c r="B17216" t="s">
        <v>38404</v>
      </c>
      <c r="I17216" t="s">
        <v>3</v>
      </c>
      <c r="J17216">
        <v>78.930000000000007</v>
      </c>
    </row>
    <row r="17217" spans="1:10" x14ac:dyDescent="0.2">
      <c r="A17217" t="s">
        <v>17042</v>
      </c>
      <c r="B17217" t="s">
        <v>38405</v>
      </c>
      <c r="I17217" t="s">
        <v>3</v>
      </c>
      <c r="J17217">
        <v>84.15</v>
      </c>
    </row>
    <row r="17218" spans="1:10" x14ac:dyDescent="0.2">
      <c r="A17218" t="s">
        <v>17043</v>
      </c>
      <c r="B17218" t="s">
        <v>38405</v>
      </c>
      <c r="I17218" t="s">
        <v>3</v>
      </c>
      <c r="J17218">
        <v>73.89</v>
      </c>
    </row>
    <row r="17219" spans="1:10" x14ac:dyDescent="0.2">
      <c r="A17219" t="s">
        <v>17044</v>
      </c>
      <c r="B17219" t="s">
        <v>38406</v>
      </c>
      <c r="I17219" t="s">
        <v>3</v>
      </c>
      <c r="J17219">
        <v>12.29</v>
      </c>
    </row>
    <row r="17220" spans="1:10" x14ac:dyDescent="0.2">
      <c r="A17220" t="s">
        <v>17045</v>
      </c>
      <c r="B17220" t="s">
        <v>38406</v>
      </c>
      <c r="I17220" t="s">
        <v>3</v>
      </c>
      <c r="J17220">
        <v>11.04</v>
      </c>
    </row>
    <row r="17221" spans="1:10" x14ac:dyDescent="0.2">
      <c r="A17221" t="s">
        <v>17046</v>
      </c>
      <c r="B17221" t="s">
        <v>38407</v>
      </c>
      <c r="I17221" t="s">
        <v>4</v>
      </c>
      <c r="J17221">
        <v>12.96</v>
      </c>
    </row>
    <row r="17222" spans="1:10" x14ac:dyDescent="0.2">
      <c r="A17222" t="s">
        <v>17047</v>
      </c>
      <c r="B17222" t="s">
        <v>38407</v>
      </c>
      <c r="I17222" t="s">
        <v>4</v>
      </c>
      <c r="J17222">
        <v>11.35</v>
      </c>
    </row>
    <row r="17223" spans="1:10" x14ac:dyDescent="0.2">
      <c r="A17223" t="s">
        <v>17048</v>
      </c>
      <c r="B17223" t="s">
        <v>38408</v>
      </c>
      <c r="I17223" t="s">
        <v>4</v>
      </c>
      <c r="J17223">
        <v>3.46</v>
      </c>
    </row>
    <row r="17224" spans="1:10" x14ac:dyDescent="0.2">
      <c r="A17224" t="s">
        <v>17049</v>
      </c>
      <c r="B17224" t="s">
        <v>38408</v>
      </c>
      <c r="I17224" t="s">
        <v>4</v>
      </c>
      <c r="J17224">
        <v>3.01</v>
      </c>
    </row>
    <row r="17225" spans="1:10" x14ac:dyDescent="0.2">
      <c r="A17225" t="s">
        <v>17050</v>
      </c>
      <c r="B17225" t="s">
        <v>38409</v>
      </c>
      <c r="I17225" t="s">
        <v>3</v>
      </c>
      <c r="J17225">
        <v>17.32</v>
      </c>
    </row>
    <row r="17226" spans="1:10" x14ac:dyDescent="0.2">
      <c r="A17226" t="s">
        <v>17051</v>
      </c>
      <c r="B17226" t="s">
        <v>38409</v>
      </c>
      <c r="I17226" t="s">
        <v>3</v>
      </c>
      <c r="J17226">
        <v>15.82</v>
      </c>
    </row>
    <row r="17227" spans="1:10" x14ac:dyDescent="0.2">
      <c r="A17227" t="s">
        <v>17052</v>
      </c>
      <c r="B17227" t="s">
        <v>38410</v>
      </c>
      <c r="I17227" t="s">
        <v>3</v>
      </c>
      <c r="J17227">
        <v>22.2</v>
      </c>
    </row>
    <row r="17228" spans="1:10" x14ac:dyDescent="0.2">
      <c r="A17228" t="s">
        <v>17053</v>
      </c>
      <c r="B17228" t="s">
        <v>38410</v>
      </c>
      <c r="I17228" t="s">
        <v>3</v>
      </c>
      <c r="J17228">
        <v>19.91</v>
      </c>
    </row>
    <row r="17229" spans="1:10" x14ac:dyDescent="0.2">
      <c r="A17229" t="s">
        <v>17054</v>
      </c>
      <c r="B17229" t="s">
        <v>38411</v>
      </c>
      <c r="I17229" t="s">
        <v>3</v>
      </c>
      <c r="J17229">
        <v>14.46</v>
      </c>
    </row>
    <row r="17230" spans="1:10" x14ac:dyDescent="0.2">
      <c r="A17230" t="s">
        <v>17055</v>
      </c>
      <c r="B17230" t="s">
        <v>38411</v>
      </c>
      <c r="I17230" t="s">
        <v>3</v>
      </c>
      <c r="J17230">
        <v>12.96</v>
      </c>
    </row>
    <row r="17231" spans="1:10" x14ac:dyDescent="0.2">
      <c r="A17231" t="s">
        <v>17056</v>
      </c>
      <c r="B17231" t="s">
        <v>38412</v>
      </c>
      <c r="I17231" t="s">
        <v>3</v>
      </c>
      <c r="J17231">
        <v>44.4</v>
      </c>
    </row>
    <row r="17232" spans="1:10" x14ac:dyDescent="0.2">
      <c r="A17232" t="s">
        <v>17057</v>
      </c>
      <c r="B17232" t="s">
        <v>38412</v>
      </c>
      <c r="I17232" t="s">
        <v>3</v>
      </c>
      <c r="J17232">
        <v>39.82</v>
      </c>
    </row>
    <row r="17233" spans="1:10" x14ac:dyDescent="0.2">
      <c r="A17233" t="s">
        <v>17058</v>
      </c>
      <c r="B17233" t="s">
        <v>38413</v>
      </c>
      <c r="I17233" t="s">
        <v>3</v>
      </c>
      <c r="J17233">
        <v>46.18</v>
      </c>
    </row>
    <row r="17234" spans="1:10" x14ac:dyDescent="0.2">
      <c r="A17234" t="s">
        <v>17059</v>
      </c>
      <c r="B17234" t="s">
        <v>38413</v>
      </c>
      <c r="I17234" t="s">
        <v>3</v>
      </c>
      <c r="J17234">
        <v>41.42</v>
      </c>
    </row>
    <row r="17235" spans="1:10" x14ac:dyDescent="0.2">
      <c r="A17235" t="s">
        <v>17060</v>
      </c>
      <c r="B17235" t="s">
        <v>38414</v>
      </c>
      <c r="I17235" t="s">
        <v>3</v>
      </c>
      <c r="J17235">
        <v>29.87</v>
      </c>
    </row>
    <row r="17236" spans="1:10" x14ac:dyDescent="0.2">
      <c r="A17236" t="s">
        <v>17061</v>
      </c>
      <c r="B17236" t="s">
        <v>38414</v>
      </c>
      <c r="I17236" t="s">
        <v>3</v>
      </c>
      <c r="J17236">
        <v>28.12</v>
      </c>
    </row>
    <row r="17237" spans="1:10" x14ac:dyDescent="0.2">
      <c r="A17237" t="s">
        <v>17062</v>
      </c>
      <c r="B17237" t="s">
        <v>38415</v>
      </c>
      <c r="I17237" t="s">
        <v>3</v>
      </c>
      <c r="J17237">
        <v>23.61</v>
      </c>
    </row>
    <row r="17238" spans="1:10" x14ac:dyDescent="0.2">
      <c r="A17238" t="s">
        <v>17063</v>
      </c>
      <c r="B17238" t="s">
        <v>38415</v>
      </c>
      <c r="I17238" t="s">
        <v>3</v>
      </c>
      <c r="J17238">
        <v>21.54</v>
      </c>
    </row>
    <row r="17239" spans="1:10" x14ac:dyDescent="0.2">
      <c r="A17239" t="s">
        <v>17064</v>
      </c>
      <c r="B17239" t="s">
        <v>38416</v>
      </c>
      <c r="I17239" t="s">
        <v>3</v>
      </c>
      <c r="J17239">
        <v>30.05</v>
      </c>
    </row>
    <row r="17240" spans="1:10" x14ac:dyDescent="0.2">
      <c r="A17240" t="s">
        <v>17065</v>
      </c>
      <c r="B17240" t="s">
        <v>38416</v>
      </c>
      <c r="I17240" t="s">
        <v>3</v>
      </c>
      <c r="J17240">
        <v>27.66</v>
      </c>
    </row>
    <row r="17241" spans="1:10" x14ac:dyDescent="0.2">
      <c r="A17241" t="s">
        <v>17066</v>
      </c>
      <c r="B17241" t="s">
        <v>38417</v>
      </c>
      <c r="I17241" t="s">
        <v>3</v>
      </c>
      <c r="J17241">
        <v>11.4</v>
      </c>
    </row>
    <row r="17242" spans="1:10" x14ac:dyDescent="0.2">
      <c r="A17242" t="s">
        <v>17067</v>
      </c>
      <c r="B17242" t="s">
        <v>38417</v>
      </c>
      <c r="I17242" t="s">
        <v>3</v>
      </c>
      <c r="J17242">
        <v>10.15</v>
      </c>
    </row>
    <row r="17243" spans="1:10" x14ac:dyDescent="0.2">
      <c r="A17243" t="s">
        <v>17068</v>
      </c>
      <c r="B17243" t="s">
        <v>38418</v>
      </c>
      <c r="I17243" t="s">
        <v>3</v>
      </c>
      <c r="J17243">
        <v>7.18</v>
      </c>
    </row>
    <row r="17244" spans="1:10" x14ac:dyDescent="0.2">
      <c r="A17244" t="s">
        <v>17069</v>
      </c>
      <c r="B17244" t="s">
        <v>38418</v>
      </c>
      <c r="I17244" t="s">
        <v>3</v>
      </c>
      <c r="J17244">
        <v>6.65</v>
      </c>
    </row>
    <row r="17245" spans="1:10" x14ac:dyDescent="0.2">
      <c r="A17245" t="s">
        <v>17070</v>
      </c>
      <c r="B17245" t="s">
        <v>38419</v>
      </c>
      <c r="I17245" t="s">
        <v>3</v>
      </c>
      <c r="J17245">
        <v>3.88</v>
      </c>
    </row>
    <row r="17246" spans="1:10" x14ac:dyDescent="0.2">
      <c r="A17246" t="s">
        <v>17071</v>
      </c>
      <c r="B17246" t="s">
        <v>38419</v>
      </c>
      <c r="I17246" t="s">
        <v>3</v>
      </c>
      <c r="J17246">
        <v>3.48</v>
      </c>
    </row>
    <row r="17247" spans="1:10" x14ac:dyDescent="0.2">
      <c r="A17247" t="s">
        <v>17072</v>
      </c>
      <c r="B17247" t="s">
        <v>38420</v>
      </c>
      <c r="I17247" t="s">
        <v>3</v>
      </c>
      <c r="J17247">
        <v>3.62</v>
      </c>
    </row>
    <row r="17248" spans="1:10" x14ac:dyDescent="0.2">
      <c r="A17248" t="s">
        <v>17073</v>
      </c>
      <c r="B17248" t="s">
        <v>38420</v>
      </c>
      <c r="I17248" t="s">
        <v>3</v>
      </c>
      <c r="J17248">
        <v>3.22</v>
      </c>
    </row>
    <row r="17249" spans="1:10" x14ac:dyDescent="0.2">
      <c r="A17249" t="s">
        <v>17074</v>
      </c>
      <c r="B17249" t="s">
        <v>17075</v>
      </c>
      <c r="I17249" t="s">
        <v>3</v>
      </c>
      <c r="J17249">
        <v>6.62</v>
      </c>
    </row>
    <row r="17250" spans="1:10" x14ac:dyDescent="0.2">
      <c r="A17250" t="s">
        <v>17076</v>
      </c>
      <c r="B17250" t="s">
        <v>17075</v>
      </c>
      <c r="I17250" t="s">
        <v>3</v>
      </c>
      <c r="J17250">
        <v>5.82</v>
      </c>
    </row>
    <row r="17251" spans="1:10" x14ac:dyDescent="0.2">
      <c r="A17251" t="s">
        <v>17077</v>
      </c>
      <c r="B17251" t="s">
        <v>17078</v>
      </c>
      <c r="I17251" t="s">
        <v>3</v>
      </c>
      <c r="J17251">
        <v>8.61</v>
      </c>
    </row>
    <row r="17252" spans="1:10" x14ac:dyDescent="0.2">
      <c r="A17252" t="s">
        <v>17079</v>
      </c>
      <c r="B17252" t="s">
        <v>17078</v>
      </c>
      <c r="I17252" t="s">
        <v>3</v>
      </c>
      <c r="J17252">
        <v>7.55</v>
      </c>
    </row>
    <row r="17253" spans="1:10" x14ac:dyDescent="0.2">
      <c r="A17253" t="s">
        <v>17080</v>
      </c>
      <c r="B17253" t="s">
        <v>17081</v>
      </c>
      <c r="I17253" t="s">
        <v>3</v>
      </c>
      <c r="J17253">
        <v>35.880000000000003</v>
      </c>
    </row>
    <row r="17254" spans="1:10" x14ac:dyDescent="0.2">
      <c r="A17254" t="s">
        <v>17082</v>
      </c>
      <c r="B17254" t="s">
        <v>17081</v>
      </c>
      <c r="I17254" t="s">
        <v>3</v>
      </c>
      <c r="J17254">
        <v>35.08</v>
      </c>
    </row>
    <row r="17255" spans="1:10" x14ac:dyDescent="0.2">
      <c r="A17255" t="s">
        <v>17083</v>
      </c>
      <c r="B17255" t="s">
        <v>38421</v>
      </c>
      <c r="I17255" t="s">
        <v>3</v>
      </c>
      <c r="J17255">
        <v>56.37</v>
      </c>
    </row>
    <row r="17256" spans="1:10" x14ac:dyDescent="0.2">
      <c r="A17256" t="s">
        <v>17084</v>
      </c>
      <c r="B17256" t="s">
        <v>38421</v>
      </c>
      <c r="I17256" t="s">
        <v>3</v>
      </c>
      <c r="J17256">
        <v>55.31</v>
      </c>
    </row>
    <row r="17257" spans="1:10" x14ac:dyDescent="0.2">
      <c r="A17257" t="s">
        <v>17085</v>
      </c>
      <c r="B17257" t="s">
        <v>17086</v>
      </c>
      <c r="I17257" t="s">
        <v>4</v>
      </c>
      <c r="J17257">
        <v>8.5399999999999991</v>
      </c>
    </row>
    <row r="17258" spans="1:10" x14ac:dyDescent="0.2">
      <c r="A17258" t="s">
        <v>17087</v>
      </c>
      <c r="B17258" t="s">
        <v>17086</v>
      </c>
      <c r="I17258" t="s">
        <v>4</v>
      </c>
      <c r="J17258">
        <v>8.09</v>
      </c>
    </row>
    <row r="17259" spans="1:10" x14ac:dyDescent="0.2">
      <c r="A17259" t="s">
        <v>17088</v>
      </c>
      <c r="B17259" t="s">
        <v>38422</v>
      </c>
      <c r="I17259" t="s">
        <v>3</v>
      </c>
      <c r="J17259">
        <v>80.47</v>
      </c>
    </row>
    <row r="17260" spans="1:10" x14ac:dyDescent="0.2">
      <c r="A17260" t="s">
        <v>17089</v>
      </c>
      <c r="B17260" t="s">
        <v>38422</v>
      </c>
      <c r="I17260" t="s">
        <v>3</v>
      </c>
      <c r="J17260">
        <v>71.540000000000006</v>
      </c>
    </row>
    <row r="17261" spans="1:10" x14ac:dyDescent="0.2">
      <c r="A17261" t="s">
        <v>17090</v>
      </c>
      <c r="B17261" t="s">
        <v>38423</v>
      </c>
      <c r="I17261" t="s">
        <v>3</v>
      </c>
      <c r="J17261">
        <v>73.63</v>
      </c>
    </row>
    <row r="17262" spans="1:10" x14ac:dyDescent="0.2">
      <c r="A17262" t="s">
        <v>17091</v>
      </c>
      <c r="B17262" t="s">
        <v>38423</v>
      </c>
      <c r="I17262" t="s">
        <v>3</v>
      </c>
      <c r="J17262">
        <v>64.7</v>
      </c>
    </row>
    <row r="17263" spans="1:10" x14ac:dyDescent="0.2">
      <c r="A17263" t="s">
        <v>17092</v>
      </c>
      <c r="B17263" t="s">
        <v>38424</v>
      </c>
      <c r="I17263" t="s">
        <v>3</v>
      </c>
      <c r="J17263">
        <v>40.86</v>
      </c>
    </row>
    <row r="17264" spans="1:10" x14ac:dyDescent="0.2">
      <c r="A17264" t="s">
        <v>17093</v>
      </c>
      <c r="B17264" t="s">
        <v>38424</v>
      </c>
      <c r="I17264" t="s">
        <v>3</v>
      </c>
      <c r="J17264">
        <v>35.97</v>
      </c>
    </row>
    <row r="17265" spans="1:10" x14ac:dyDescent="0.2">
      <c r="A17265" t="s">
        <v>17094</v>
      </c>
      <c r="B17265" t="s">
        <v>38425</v>
      </c>
      <c r="I17265" t="s">
        <v>3</v>
      </c>
      <c r="J17265">
        <v>16.75</v>
      </c>
    </row>
    <row r="17266" spans="1:10" x14ac:dyDescent="0.2">
      <c r="A17266" t="s">
        <v>17095</v>
      </c>
      <c r="B17266" t="s">
        <v>38425</v>
      </c>
      <c r="I17266" t="s">
        <v>3</v>
      </c>
      <c r="J17266">
        <v>15.25</v>
      </c>
    </row>
    <row r="17267" spans="1:10" x14ac:dyDescent="0.2">
      <c r="A17267" t="s">
        <v>17096</v>
      </c>
      <c r="B17267" t="s">
        <v>38426</v>
      </c>
      <c r="I17267" t="s">
        <v>5</v>
      </c>
      <c r="J17267">
        <v>42.94</v>
      </c>
    </row>
    <row r="17268" spans="1:10" x14ac:dyDescent="0.2">
      <c r="A17268" t="s">
        <v>17097</v>
      </c>
      <c r="B17268" t="s">
        <v>38426</v>
      </c>
      <c r="I17268" t="s">
        <v>5</v>
      </c>
      <c r="J17268">
        <v>38.200000000000003</v>
      </c>
    </row>
    <row r="17269" spans="1:10" x14ac:dyDescent="0.2">
      <c r="A17269" t="s">
        <v>17098</v>
      </c>
      <c r="B17269" t="s">
        <v>38427</v>
      </c>
      <c r="I17269" t="s">
        <v>5</v>
      </c>
      <c r="J17269">
        <v>142.9</v>
      </c>
    </row>
    <row r="17270" spans="1:10" x14ac:dyDescent="0.2">
      <c r="A17270" t="s">
        <v>17099</v>
      </c>
      <c r="B17270" t="s">
        <v>38427</v>
      </c>
      <c r="I17270" t="s">
        <v>5</v>
      </c>
      <c r="J17270">
        <v>142.9</v>
      </c>
    </row>
    <row r="17271" spans="1:10" x14ac:dyDescent="0.2">
      <c r="A17271" t="s">
        <v>17100</v>
      </c>
      <c r="B17271" t="s">
        <v>38428</v>
      </c>
      <c r="I17271" t="s">
        <v>5</v>
      </c>
      <c r="J17271">
        <v>284.54000000000002</v>
      </c>
    </row>
    <row r="17272" spans="1:10" x14ac:dyDescent="0.2">
      <c r="A17272" t="s">
        <v>17101</v>
      </c>
      <c r="B17272" t="s">
        <v>38428</v>
      </c>
      <c r="I17272" t="s">
        <v>5</v>
      </c>
      <c r="J17272">
        <v>284.54000000000002</v>
      </c>
    </row>
    <row r="17273" spans="1:10" x14ac:dyDescent="0.2">
      <c r="A17273" t="s">
        <v>17102</v>
      </c>
      <c r="B17273" t="s">
        <v>38429</v>
      </c>
      <c r="I17273" t="s">
        <v>5</v>
      </c>
      <c r="J17273">
        <v>623.61</v>
      </c>
    </row>
    <row r="17274" spans="1:10" x14ac:dyDescent="0.2">
      <c r="A17274" t="s">
        <v>17103</v>
      </c>
      <c r="B17274" t="s">
        <v>38429</v>
      </c>
      <c r="I17274" t="s">
        <v>5</v>
      </c>
      <c r="J17274">
        <v>623.61</v>
      </c>
    </row>
    <row r="17275" spans="1:10" x14ac:dyDescent="0.2">
      <c r="A17275" t="s">
        <v>17104</v>
      </c>
      <c r="B17275" t="s">
        <v>38430</v>
      </c>
      <c r="I17275" t="s">
        <v>5</v>
      </c>
      <c r="J17275">
        <v>703.59</v>
      </c>
    </row>
    <row r="17276" spans="1:10" x14ac:dyDescent="0.2">
      <c r="A17276" t="s">
        <v>17105</v>
      </c>
      <c r="B17276" t="s">
        <v>38430</v>
      </c>
      <c r="I17276" t="s">
        <v>5</v>
      </c>
      <c r="J17276">
        <v>703.59</v>
      </c>
    </row>
    <row r="17277" spans="1:10" x14ac:dyDescent="0.2">
      <c r="A17277" t="s">
        <v>17106</v>
      </c>
      <c r="B17277" t="s">
        <v>38431</v>
      </c>
      <c r="I17277" t="s">
        <v>5</v>
      </c>
      <c r="J17277">
        <v>180.75</v>
      </c>
    </row>
    <row r="17278" spans="1:10" x14ac:dyDescent="0.2">
      <c r="A17278" t="s">
        <v>17107</v>
      </c>
      <c r="B17278" t="s">
        <v>38431</v>
      </c>
      <c r="I17278" t="s">
        <v>5</v>
      </c>
      <c r="J17278">
        <v>180.75</v>
      </c>
    </row>
    <row r="17279" spans="1:10" x14ac:dyDescent="0.2">
      <c r="A17279" t="s">
        <v>38433</v>
      </c>
      <c r="B17279" t="s">
        <v>38432</v>
      </c>
      <c r="I17279" t="s">
        <v>5</v>
      </c>
      <c r="J17279">
        <v>254.42</v>
      </c>
    </row>
    <row r="17280" spans="1:10" x14ac:dyDescent="0.2">
      <c r="A17280" t="s">
        <v>38434</v>
      </c>
      <c r="B17280" t="s">
        <v>38432</v>
      </c>
      <c r="I17280" t="s">
        <v>5</v>
      </c>
      <c r="J17280">
        <v>254.42</v>
      </c>
    </row>
    <row r="17281" spans="1:10" x14ac:dyDescent="0.2">
      <c r="A17281" t="s">
        <v>38436</v>
      </c>
      <c r="B17281" t="s">
        <v>38435</v>
      </c>
      <c r="I17281" t="s">
        <v>5</v>
      </c>
      <c r="J17281">
        <v>388.39</v>
      </c>
    </row>
    <row r="17282" spans="1:10" x14ac:dyDescent="0.2">
      <c r="A17282" t="s">
        <v>38437</v>
      </c>
      <c r="B17282" t="s">
        <v>38435</v>
      </c>
      <c r="I17282" t="s">
        <v>5</v>
      </c>
      <c r="J17282">
        <v>388.39</v>
      </c>
    </row>
    <row r="17283" spans="1:10" x14ac:dyDescent="0.2">
      <c r="A17283" t="s">
        <v>17108</v>
      </c>
      <c r="B17283" t="s">
        <v>38438</v>
      </c>
      <c r="I17283" t="s">
        <v>5</v>
      </c>
      <c r="J17283">
        <v>388.19</v>
      </c>
    </row>
    <row r="17284" spans="1:10" x14ac:dyDescent="0.2">
      <c r="A17284" t="s">
        <v>17109</v>
      </c>
      <c r="B17284" t="s">
        <v>38438</v>
      </c>
      <c r="I17284" t="s">
        <v>5</v>
      </c>
      <c r="J17284">
        <v>388.19</v>
      </c>
    </row>
    <row r="17285" spans="1:10" x14ac:dyDescent="0.2">
      <c r="A17285" t="s">
        <v>38440</v>
      </c>
      <c r="B17285" t="s">
        <v>38439</v>
      </c>
      <c r="I17285" t="s">
        <v>5</v>
      </c>
      <c r="J17285">
        <v>161.76</v>
      </c>
    </row>
    <row r="17286" spans="1:10" x14ac:dyDescent="0.2">
      <c r="A17286" t="s">
        <v>38441</v>
      </c>
      <c r="B17286" t="s">
        <v>38439</v>
      </c>
      <c r="I17286" t="s">
        <v>5</v>
      </c>
      <c r="J17286">
        <v>161.76</v>
      </c>
    </row>
    <row r="17287" spans="1:10" x14ac:dyDescent="0.2">
      <c r="A17287" t="s">
        <v>38443</v>
      </c>
      <c r="B17287" t="s">
        <v>38442</v>
      </c>
      <c r="I17287" t="s">
        <v>5</v>
      </c>
      <c r="J17287">
        <v>129.35</v>
      </c>
    </row>
    <row r="17288" spans="1:10" x14ac:dyDescent="0.2">
      <c r="A17288" t="s">
        <v>38444</v>
      </c>
      <c r="B17288" t="s">
        <v>38442</v>
      </c>
      <c r="I17288" t="s">
        <v>5</v>
      </c>
      <c r="J17288">
        <v>129.35</v>
      </c>
    </row>
    <row r="17289" spans="1:10" x14ac:dyDescent="0.2">
      <c r="A17289" t="s">
        <v>17110</v>
      </c>
      <c r="B17289" t="s">
        <v>38445</v>
      </c>
      <c r="I17289" t="s">
        <v>5</v>
      </c>
      <c r="J17289">
        <v>245.19</v>
      </c>
    </row>
    <row r="17290" spans="1:10" x14ac:dyDescent="0.2">
      <c r="A17290" t="s">
        <v>17111</v>
      </c>
      <c r="B17290" t="s">
        <v>38445</v>
      </c>
      <c r="I17290" t="s">
        <v>5</v>
      </c>
      <c r="J17290">
        <v>245.19</v>
      </c>
    </row>
    <row r="17291" spans="1:10" x14ac:dyDescent="0.2">
      <c r="A17291" t="s">
        <v>17112</v>
      </c>
      <c r="B17291" t="s">
        <v>38446</v>
      </c>
      <c r="I17291" t="s">
        <v>5</v>
      </c>
      <c r="J17291">
        <v>509.14</v>
      </c>
    </row>
    <row r="17292" spans="1:10" x14ac:dyDescent="0.2">
      <c r="A17292" t="s">
        <v>17113</v>
      </c>
      <c r="B17292" t="s">
        <v>38446</v>
      </c>
      <c r="I17292" t="s">
        <v>5</v>
      </c>
      <c r="J17292">
        <v>509.14</v>
      </c>
    </row>
    <row r="17293" spans="1:10" x14ac:dyDescent="0.2">
      <c r="A17293" t="s">
        <v>17114</v>
      </c>
      <c r="B17293" t="s">
        <v>38447</v>
      </c>
      <c r="I17293" t="s">
        <v>5</v>
      </c>
      <c r="J17293">
        <v>673.67</v>
      </c>
    </row>
    <row r="17294" spans="1:10" x14ac:dyDescent="0.2">
      <c r="A17294" t="s">
        <v>17115</v>
      </c>
      <c r="B17294" t="s">
        <v>38447</v>
      </c>
      <c r="I17294" t="s">
        <v>5</v>
      </c>
      <c r="J17294">
        <v>673.67</v>
      </c>
    </row>
    <row r="17295" spans="1:10" x14ac:dyDescent="0.2">
      <c r="A17295" t="s">
        <v>17116</v>
      </c>
      <c r="B17295" t="s">
        <v>38448</v>
      </c>
      <c r="I17295" t="s">
        <v>5</v>
      </c>
      <c r="J17295">
        <v>418.54</v>
      </c>
    </row>
    <row r="17296" spans="1:10" x14ac:dyDescent="0.2">
      <c r="A17296" t="s">
        <v>17117</v>
      </c>
      <c r="B17296" t="s">
        <v>38448</v>
      </c>
      <c r="I17296" t="s">
        <v>5</v>
      </c>
      <c r="J17296">
        <v>418.54</v>
      </c>
    </row>
    <row r="17297" spans="1:10" x14ac:dyDescent="0.2">
      <c r="A17297" t="s">
        <v>17118</v>
      </c>
      <c r="B17297" t="s">
        <v>38449</v>
      </c>
      <c r="I17297" t="s">
        <v>5</v>
      </c>
      <c r="J17297">
        <v>394.2</v>
      </c>
    </row>
    <row r="17298" spans="1:10" x14ac:dyDescent="0.2">
      <c r="A17298" t="s">
        <v>17119</v>
      </c>
      <c r="B17298" t="s">
        <v>38449</v>
      </c>
      <c r="I17298" t="s">
        <v>5</v>
      </c>
      <c r="J17298">
        <v>394.2</v>
      </c>
    </row>
    <row r="17299" spans="1:10" x14ac:dyDescent="0.2">
      <c r="A17299" t="s">
        <v>17120</v>
      </c>
      <c r="B17299" t="s">
        <v>38450</v>
      </c>
      <c r="I17299" t="s">
        <v>5</v>
      </c>
      <c r="J17299">
        <v>336.23</v>
      </c>
    </row>
    <row r="17300" spans="1:10" x14ac:dyDescent="0.2">
      <c r="A17300" t="s">
        <v>17121</v>
      </c>
      <c r="B17300" t="s">
        <v>38450</v>
      </c>
      <c r="I17300" t="s">
        <v>5</v>
      </c>
      <c r="J17300">
        <v>336.23</v>
      </c>
    </row>
    <row r="17301" spans="1:10" x14ac:dyDescent="0.2">
      <c r="A17301" t="s">
        <v>17122</v>
      </c>
      <c r="B17301" t="s">
        <v>38451</v>
      </c>
      <c r="I17301" t="s">
        <v>5</v>
      </c>
      <c r="J17301">
        <v>752.59</v>
      </c>
    </row>
    <row r="17302" spans="1:10" x14ac:dyDescent="0.2">
      <c r="A17302" t="s">
        <v>17123</v>
      </c>
      <c r="B17302" t="s">
        <v>38451</v>
      </c>
      <c r="I17302" t="s">
        <v>5</v>
      </c>
      <c r="J17302">
        <v>752.59</v>
      </c>
    </row>
    <row r="17303" spans="1:10" x14ac:dyDescent="0.2">
      <c r="A17303" t="s">
        <v>17124</v>
      </c>
      <c r="B17303" t="s">
        <v>38452</v>
      </c>
      <c r="I17303" t="s">
        <v>5</v>
      </c>
      <c r="J17303">
        <v>224.01</v>
      </c>
    </row>
    <row r="17304" spans="1:10" x14ac:dyDescent="0.2">
      <c r="A17304" t="s">
        <v>17125</v>
      </c>
      <c r="B17304" t="s">
        <v>38452</v>
      </c>
      <c r="I17304" t="s">
        <v>5</v>
      </c>
      <c r="J17304">
        <v>224.01</v>
      </c>
    </row>
    <row r="17305" spans="1:10" x14ac:dyDescent="0.2">
      <c r="A17305" t="s">
        <v>27967</v>
      </c>
      <c r="B17305" t="s">
        <v>38453</v>
      </c>
      <c r="I17305" t="s">
        <v>5</v>
      </c>
      <c r="J17305">
        <v>207.32</v>
      </c>
    </row>
    <row r="17306" spans="1:10" x14ac:dyDescent="0.2">
      <c r="A17306" t="s">
        <v>27968</v>
      </c>
      <c r="B17306" t="s">
        <v>38453</v>
      </c>
      <c r="I17306" t="s">
        <v>5</v>
      </c>
      <c r="J17306">
        <v>207.32</v>
      </c>
    </row>
    <row r="17307" spans="1:10" x14ac:dyDescent="0.2">
      <c r="A17307" t="s">
        <v>17126</v>
      </c>
      <c r="B17307" t="s">
        <v>38454</v>
      </c>
      <c r="I17307" t="s">
        <v>5</v>
      </c>
      <c r="J17307">
        <v>720.84</v>
      </c>
    </row>
    <row r="17308" spans="1:10" x14ac:dyDescent="0.2">
      <c r="A17308" t="s">
        <v>17127</v>
      </c>
      <c r="B17308" t="s">
        <v>38454</v>
      </c>
      <c r="I17308" t="s">
        <v>5</v>
      </c>
      <c r="J17308">
        <v>720.84</v>
      </c>
    </row>
    <row r="17309" spans="1:10" x14ac:dyDescent="0.2">
      <c r="A17309" t="s">
        <v>27969</v>
      </c>
      <c r="B17309" t="s">
        <v>38455</v>
      </c>
      <c r="I17309" t="s">
        <v>5</v>
      </c>
      <c r="J17309">
        <v>459.94</v>
      </c>
    </row>
    <row r="17310" spans="1:10" x14ac:dyDescent="0.2">
      <c r="A17310" t="s">
        <v>27970</v>
      </c>
      <c r="B17310" t="s">
        <v>38455</v>
      </c>
      <c r="I17310" t="s">
        <v>5</v>
      </c>
      <c r="J17310">
        <v>459.94</v>
      </c>
    </row>
    <row r="17311" spans="1:10" x14ac:dyDescent="0.2">
      <c r="A17311" t="s">
        <v>17128</v>
      </c>
      <c r="B17311" t="s">
        <v>38456</v>
      </c>
      <c r="I17311" t="s">
        <v>5</v>
      </c>
      <c r="J17311">
        <v>588.04</v>
      </c>
    </row>
    <row r="17312" spans="1:10" x14ac:dyDescent="0.2">
      <c r="A17312" t="s">
        <v>17129</v>
      </c>
      <c r="B17312" t="s">
        <v>38456</v>
      </c>
      <c r="I17312" t="s">
        <v>5</v>
      </c>
      <c r="J17312">
        <v>588.04</v>
      </c>
    </row>
    <row r="17313" spans="1:10" x14ac:dyDescent="0.2">
      <c r="A17313" t="s">
        <v>27971</v>
      </c>
      <c r="B17313" t="s">
        <v>38457</v>
      </c>
      <c r="I17313" t="s">
        <v>5</v>
      </c>
      <c r="J17313">
        <v>976.98</v>
      </c>
    </row>
    <row r="17314" spans="1:10" x14ac:dyDescent="0.2">
      <c r="A17314" t="s">
        <v>27972</v>
      </c>
      <c r="B17314" t="s">
        <v>38457</v>
      </c>
      <c r="I17314" t="s">
        <v>5</v>
      </c>
      <c r="J17314">
        <v>976.98</v>
      </c>
    </row>
    <row r="17315" spans="1:10" x14ac:dyDescent="0.2">
      <c r="A17315" t="s">
        <v>17130</v>
      </c>
      <c r="B17315" t="s">
        <v>38458</v>
      </c>
      <c r="I17315" t="s">
        <v>5</v>
      </c>
      <c r="J17315">
        <v>260.89999999999998</v>
      </c>
    </row>
    <row r="17316" spans="1:10" x14ac:dyDescent="0.2">
      <c r="A17316" t="s">
        <v>17131</v>
      </c>
      <c r="B17316" t="s">
        <v>38458</v>
      </c>
      <c r="I17316" t="s">
        <v>5</v>
      </c>
      <c r="J17316">
        <v>260.89999999999998</v>
      </c>
    </row>
    <row r="17317" spans="1:10" x14ac:dyDescent="0.2">
      <c r="A17317" t="s">
        <v>17132</v>
      </c>
      <c r="B17317" t="s">
        <v>38459</v>
      </c>
      <c r="I17317" t="s">
        <v>5</v>
      </c>
      <c r="J17317">
        <v>251.63</v>
      </c>
    </row>
    <row r="17318" spans="1:10" x14ac:dyDescent="0.2">
      <c r="A17318" t="s">
        <v>17133</v>
      </c>
      <c r="B17318" t="s">
        <v>38459</v>
      </c>
      <c r="I17318" t="s">
        <v>5</v>
      </c>
      <c r="J17318">
        <v>251.63</v>
      </c>
    </row>
    <row r="17319" spans="1:10" x14ac:dyDescent="0.2">
      <c r="A17319" t="s">
        <v>17134</v>
      </c>
      <c r="B17319" t="s">
        <v>38460</v>
      </c>
      <c r="I17319" t="s">
        <v>5</v>
      </c>
      <c r="J17319">
        <v>1507</v>
      </c>
    </row>
    <row r="17320" spans="1:10" x14ac:dyDescent="0.2">
      <c r="A17320" t="s">
        <v>17135</v>
      </c>
      <c r="B17320" t="s">
        <v>38460</v>
      </c>
      <c r="I17320" t="s">
        <v>5</v>
      </c>
      <c r="J17320">
        <v>1507</v>
      </c>
    </row>
    <row r="17321" spans="1:10" x14ac:dyDescent="0.2">
      <c r="A17321" t="s">
        <v>38462</v>
      </c>
      <c r="B17321" t="s">
        <v>38461</v>
      </c>
      <c r="I17321" t="s">
        <v>5</v>
      </c>
      <c r="J17321">
        <v>338.67</v>
      </c>
    </row>
    <row r="17322" spans="1:10" x14ac:dyDescent="0.2">
      <c r="A17322" t="s">
        <v>38463</v>
      </c>
      <c r="B17322" t="s">
        <v>38461</v>
      </c>
      <c r="I17322" t="s">
        <v>5</v>
      </c>
      <c r="J17322">
        <v>338.67</v>
      </c>
    </row>
    <row r="17323" spans="1:10" x14ac:dyDescent="0.2">
      <c r="A17323" t="s">
        <v>38465</v>
      </c>
      <c r="B17323" t="s">
        <v>38464</v>
      </c>
      <c r="I17323" t="s">
        <v>5</v>
      </c>
      <c r="J17323">
        <v>329.4</v>
      </c>
    </row>
    <row r="17324" spans="1:10" x14ac:dyDescent="0.2">
      <c r="A17324" t="s">
        <v>38466</v>
      </c>
      <c r="B17324" t="s">
        <v>38464</v>
      </c>
      <c r="I17324" t="s">
        <v>5</v>
      </c>
      <c r="J17324">
        <v>329.4</v>
      </c>
    </row>
    <row r="17325" spans="1:10" x14ac:dyDescent="0.2">
      <c r="A17325" t="s">
        <v>38468</v>
      </c>
      <c r="B17325" t="s">
        <v>38467</v>
      </c>
      <c r="I17325" t="s">
        <v>5</v>
      </c>
      <c r="J17325">
        <v>544.66999999999996</v>
      </c>
    </row>
    <row r="17326" spans="1:10" x14ac:dyDescent="0.2">
      <c r="A17326" t="s">
        <v>38469</v>
      </c>
      <c r="B17326" t="s">
        <v>38467</v>
      </c>
      <c r="I17326" t="s">
        <v>5</v>
      </c>
      <c r="J17326">
        <v>544.66999999999996</v>
      </c>
    </row>
    <row r="17327" spans="1:10" x14ac:dyDescent="0.2">
      <c r="A17327" t="s">
        <v>38471</v>
      </c>
      <c r="B17327" t="s">
        <v>38470</v>
      </c>
      <c r="I17327" t="s">
        <v>5</v>
      </c>
      <c r="J17327">
        <v>535.4</v>
      </c>
    </row>
    <row r="17328" spans="1:10" x14ac:dyDescent="0.2">
      <c r="A17328" t="s">
        <v>38472</v>
      </c>
      <c r="B17328" t="s">
        <v>38470</v>
      </c>
      <c r="I17328" t="s">
        <v>5</v>
      </c>
      <c r="J17328">
        <v>535.4</v>
      </c>
    </row>
    <row r="17329" spans="1:10" x14ac:dyDescent="0.2">
      <c r="A17329" t="s">
        <v>17136</v>
      </c>
      <c r="B17329" t="s">
        <v>38473</v>
      </c>
      <c r="I17329" t="s">
        <v>5</v>
      </c>
      <c r="J17329">
        <v>73.599999999999994</v>
      </c>
    </row>
    <row r="17330" spans="1:10" x14ac:dyDescent="0.2">
      <c r="A17330" t="s">
        <v>17137</v>
      </c>
      <c r="B17330" t="s">
        <v>38473</v>
      </c>
      <c r="I17330" t="s">
        <v>5</v>
      </c>
      <c r="J17330">
        <v>73.599999999999994</v>
      </c>
    </row>
    <row r="17331" spans="1:10" x14ac:dyDescent="0.2">
      <c r="A17331" t="s">
        <v>17138</v>
      </c>
      <c r="B17331" t="s">
        <v>38474</v>
      </c>
      <c r="I17331" t="s">
        <v>5</v>
      </c>
      <c r="J17331">
        <v>945.55</v>
      </c>
    </row>
    <row r="17332" spans="1:10" x14ac:dyDescent="0.2">
      <c r="A17332" t="s">
        <v>17139</v>
      </c>
      <c r="B17332" t="s">
        <v>38474</v>
      </c>
      <c r="I17332" t="s">
        <v>5</v>
      </c>
      <c r="J17332">
        <v>945.55</v>
      </c>
    </row>
    <row r="17333" spans="1:10" x14ac:dyDescent="0.2">
      <c r="A17333" t="s">
        <v>17140</v>
      </c>
      <c r="B17333" t="s">
        <v>38475</v>
      </c>
      <c r="I17333" t="s">
        <v>5</v>
      </c>
      <c r="J17333">
        <v>1080.18</v>
      </c>
    </row>
    <row r="17334" spans="1:10" x14ac:dyDescent="0.2">
      <c r="A17334" t="s">
        <v>17141</v>
      </c>
      <c r="B17334" t="s">
        <v>38475</v>
      </c>
      <c r="I17334" t="s">
        <v>5</v>
      </c>
      <c r="J17334">
        <v>1080.18</v>
      </c>
    </row>
    <row r="17335" spans="1:10" x14ac:dyDescent="0.2">
      <c r="A17335" t="s">
        <v>17142</v>
      </c>
      <c r="B17335" t="s">
        <v>38476</v>
      </c>
      <c r="I17335" t="s">
        <v>5</v>
      </c>
      <c r="J17335">
        <v>1488.62</v>
      </c>
    </row>
    <row r="17336" spans="1:10" x14ac:dyDescent="0.2">
      <c r="A17336" t="s">
        <v>17143</v>
      </c>
      <c r="B17336" t="s">
        <v>38476</v>
      </c>
      <c r="I17336" t="s">
        <v>5</v>
      </c>
      <c r="J17336">
        <v>1488.62</v>
      </c>
    </row>
    <row r="17337" spans="1:10" x14ac:dyDescent="0.2">
      <c r="A17337" t="s">
        <v>17144</v>
      </c>
      <c r="B17337" t="s">
        <v>38477</v>
      </c>
      <c r="I17337" t="s">
        <v>5</v>
      </c>
      <c r="J17337">
        <v>42.53</v>
      </c>
    </row>
    <row r="17338" spans="1:10" x14ac:dyDescent="0.2">
      <c r="A17338" t="s">
        <v>17145</v>
      </c>
      <c r="B17338" t="s">
        <v>38477</v>
      </c>
      <c r="I17338" t="s">
        <v>5</v>
      </c>
      <c r="J17338">
        <v>40.549999999999997</v>
      </c>
    </row>
    <row r="17339" spans="1:10" x14ac:dyDescent="0.2">
      <c r="A17339" t="s">
        <v>17146</v>
      </c>
      <c r="B17339" t="s">
        <v>38478</v>
      </c>
      <c r="I17339" t="s">
        <v>5</v>
      </c>
      <c r="J17339">
        <v>41.66</v>
      </c>
    </row>
    <row r="17340" spans="1:10" x14ac:dyDescent="0.2">
      <c r="A17340" t="s">
        <v>17147</v>
      </c>
      <c r="B17340" t="s">
        <v>38478</v>
      </c>
      <c r="I17340" t="s">
        <v>5</v>
      </c>
      <c r="J17340">
        <v>39.68</v>
      </c>
    </row>
    <row r="17341" spans="1:10" x14ac:dyDescent="0.2">
      <c r="A17341" t="s">
        <v>17148</v>
      </c>
      <c r="B17341" t="s">
        <v>38479</v>
      </c>
      <c r="I17341" t="s">
        <v>5</v>
      </c>
      <c r="J17341">
        <v>40.479999999999997</v>
      </c>
    </row>
    <row r="17342" spans="1:10" x14ac:dyDescent="0.2">
      <c r="A17342" t="s">
        <v>17149</v>
      </c>
      <c r="B17342" t="s">
        <v>38479</v>
      </c>
      <c r="I17342" t="s">
        <v>5</v>
      </c>
      <c r="J17342">
        <v>38.5</v>
      </c>
    </row>
    <row r="17343" spans="1:10" x14ac:dyDescent="0.2">
      <c r="A17343" t="s">
        <v>17150</v>
      </c>
      <c r="B17343" t="s">
        <v>38480</v>
      </c>
      <c r="I17343" t="s">
        <v>5</v>
      </c>
      <c r="J17343">
        <v>94.66</v>
      </c>
    </row>
    <row r="17344" spans="1:10" x14ac:dyDescent="0.2">
      <c r="A17344" t="s">
        <v>17151</v>
      </c>
      <c r="B17344" t="s">
        <v>38480</v>
      </c>
      <c r="I17344" t="s">
        <v>5</v>
      </c>
      <c r="J17344">
        <v>94.58</v>
      </c>
    </row>
    <row r="17345" spans="1:10" x14ac:dyDescent="0.2">
      <c r="A17345" t="s">
        <v>17152</v>
      </c>
      <c r="B17345" t="s">
        <v>38481</v>
      </c>
      <c r="I17345" t="s">
        <v>5</v>
      </c>
      <c r="J17345">
        <v>21.18</v>
      </c>
    </row>
    <row r="17346" spans="1:10" x14ac:dyDescent="0.2">
      <c r="A17346" t="s">
        <v>17153</v>
      </c>
      <c r="B17346" t="s">
        <v>38481</v>
      </c>
      <c r="I17346" t="s">
        <v>5</v>
      </c>
      <c r="J17346">
        <v>21.1</v>
      </c>
    </row>
    <row r="17347" spans="1:10" x14ac:dyDescent="0.2">
      <c r="A17347" t="s">
        <v>17154</v>
      </c>
      <c r="B17347" t="s">
        <v>38482</v>
      </c>
      <c r="I17347" t="s">
        <v>5</v>
      </c>
      <c r="J17347">
        <v>55.42</v>
      </c>
    </row>
    <row r="17348" spans="1:10" x14ac:dyDescent="0.2">
      <c r="A17348" t="s">
        <v>17155</v>
      </c>
      <c r="B17348" t="s">
        <v>38482</v>
      </c>
      <c r="I17348" t="s">
        <v>5</v>
      </c>
      <c r="J17348">
        <v>55.34</v>
      </c>
    </row>
    <row r="17349" spans="1:10" x14ac:dyDescent="0.2">
      <c r="A17349" t="s">
        <v>17156</v>
      </c>
      <c r="B17349" t="s">
        <v>38483</v>
      </c>
      <c r="I17349" t="s">
        <v>5</v>
      </c>
      <c r="J17349">
        <v>75.27</v>
      </c>
    </row>
    <row r="17350" spans="1:10" x14ac:dyDescent="0.2">
      <c r="A17350" t="s">
        <v>17157</v>
      </c>
      <c r="B17350" t="s">
        <v>38483</v>
      </c>
      <c r="I17350" t="s">
        <v>5</v>
      </c>
      <c r="J17350">
        <v>73.37</v>
      </c>
    </row>
    <row r="17351" spans="1:10" x14ac:dyDescent="0.2">
      <c r="A17351" t="s">
        <v>17158</v>
      </c>
      <c r="B17351" t="s">
        <v>38484</v>
      </c>
      <c r="I17351" t="s">
        <v>5</v>
      </c>
      <c r="J17351">
        <v>77.31</v>
      </c>
    </row>
    <row r="17352" spans="1:10" x14ac:dyDescent="0.2">
      <c r="A17352" t="s">
        <v>17159</v>
      </c>
      <c r="B17352" t="s">
        <v>38484</v>
      </c>
      <c r="I17352" t="s">
        <v>5</v>
      </c>
      <c r="J17352">
        <v>77.31</v>
      </c>
    </row>
    <row r="17353" spans="1:10" x14ac:dyDescent="0.2">
      <c r="A17353" t="s">
        <v>17160</v>
      </c>
      <c r="B17353" t="s">
        <v>38485</v>
      </c>
      <c r="I17353" t="s">
        <v>5</v>
      </c>
      <c r="J17353">
        <v>115.44</v>
      </c>
    </row>
    <row r="17354" spans="1:10" x14ac:dyDescent="0.2">
      <c r="A17354" t="s">
        <v>17161</v>
      </c>
      <c r="B17354" t="s">
        <v>38485</v>
      </c>
      <c r="I17354" t="s">
        <v>5</v>
      </c>
      <c r="J17354">
        <v>115.44</v>
      </c>
    </row>
    <row r="17355" spans="1:10" x14ac:dyDescent="0.2">
      <c r="A17355" t="s">
        <v>38487</v>
      </c>
      <c r="B17355" t="s">
        <v>38486</v>
      </c>
      <c r="I17355" t="s">
        <v>5</v>
      </c>
      <c r="J17355">
        <v>115.16</v>
      </c>
    </row>
    <row r="17356" spans="1:10" x14ac:dyDescent="0.2">
      <c r="A17356" t="s">
        <v>38488</v>
      </c>
      <c r="B17356" t="s">
        <v>38486</v>
      </c>
      <c r="I17356" t="s">
        <v>5</v>
      </c>
      <c r="J17356">
        <v>115.16</v>
      </c>
    </row>
    <row r="17357" spans="1:10" x14ac:dyDescent="0.2">
      <c r="A17357" t="s">
        <v>17162</v>
      </c>
      <c r="B17357" t="s">
        <v>38489</v>
      </c>
      <c r="I17357" t="s">
        <v>5</v>
      </c>
      <c r="J17357">
        <v>234.63</v>
      </c>
    </row>
    <row r="17358" spans="1:10" x14ac:dyDescent="0.2">
      <c r="A17358" t="s">
        <v>17163</v>
      </c>
      <c r="B17358" t="s">
        <v>38489</v>
      </c>
      <c r="I17358" t="s">
        <v>5</v>
      </c>
      <c r="J17358">
        <v>234.63</v>
      </c>
    </row>
    <row r="17359" spans="1:10" x14ac:dyDescent="0.2">
      <c r="A17359" t="s">
        <v>38491</v>
      </c>
      <c r="B17359" t="s">
        <v>38490</v>
      </c>
      <c r="I17359" t="s">
        <v>5</v>
      </c>
      <c r="J17359">
        <v>335.58</v>
      </c>
    </row>
    <row r="17360" spans="1:10" x14ac:dyDescent="0.2">
      <c r="A17360" t="s">
        <v>38492</v>
      </c>
      <c r="B17360" t="s">
        <v>38490</v>
      </c>
      <c r="I17360" t="s">
        <v>5</v>
      </c>
      <c r="J17360">
        <v>335.58</v>
      </c>
    </row>
    <row r="17361" spans="1:10" x14ac:dyDescent="0.2">
      <c r="A17361" t="s">
        <v>38494</v>
      </c>
      <c r="B17361" t="s">
        <v>38493</v>
      </c>
      <c r="I17361" t="s">
        <v>5</v>
      </c>
      <c r="J17361">
        <v>290.36</v>
      </c>
    </row>
    <row r="17362" spans="1:10" x14ac:dyDescent="0.2">
      <c r="A17362" t="s">
        <v>38495</v>
      </c>
      <c r="B17362" t="s">
        <v>38493</v>
      </c>
      <c r="I17362" t="s">
        <v>5</v>
      </c>
      <c r="J17362">
        <v>290.36</v>
      </c>
    </row>
    <row r="17363" spans="1:10" x14ac:dyDescent="0.2">
      <c r="A17363" t="s">
        <v>38497</v>
      </c>
      <c r="B17363" t="s">
        <v>38496</v>
      </c>
      <c r="I17363" t="s">
        <v>5</v>
      </c>
      <c r="J17363">
        <v>621.04</v>
      </c>
    </row>
    <row r="17364" spans="1:10" x14ac:dyDescent="0.2">
      <c r="A17364" t="s">
        <v>38498</v>
      </c>
      <c r="B17364" t="s">
        <v>38496</v>
      </c>
      <c r="I17364" t="s">
        <v>5</v>
      </c>
      <c r="J17364">
        <v>621.04</v>
      </c>
    </row>
    <row r="17365" spans="1:10" x14ac:dyDescent="0.2">
      <c r="A17365" t="s">
        <v>38500</v>
      </c>
      <c r="B17365" t="s">
        <v>38499</v>
      </c>
      <c r="I17365" t="s">
        <v>5</v>
      </c>
      <c r="J17365">
        <v>454.5</v>
      </c>
    </row>
    <row r="17366" spans="1:10" x14ac:dyDescent="0.2">
      <c r="A17366" t="s">
        <v>38501</v>
      </c>
      <c r="B17366" t="s">
        <v>38499</v>
      </c>
      <c r="I17366" t="s">
        <v>5</v>
      </c>
      <c r="J17366">
        <v>454.5</v>
      </c>
    </row>
    <row r="17367" spans="1:10" x14ac:dyDescent="0.2">
      <c r="A17367" t="s">
        <v>38503</v>
      </c>
      <c r="B17367" t="s">
        <v>38502</v>
      </c>
      <c r="I17367" t="s">
        <v>5</v>
      </c>
      <c r="J17367">
        <v>845.43</v>
      </c>
    </row>
    <row r="17368" spans="1:10" x14ac:dyDescent="0.2">
      <c r="A17368" t="s">
        <v>38504</v>
      </c>
      <c r="B17368" t="s">
        <v>38502</v>
      </c>
      <c r="I17368" t="s">
        <v>5</v>
      </c>
      <c r="J17368">
        <v>845.43</v>
      </c>
    </row>
    <row r="17369" spans="1:10" x14ac:dyDescent="0.2">
      <c r="A17369" t="s">
        <v>17164</v>
      </c>
      <c r="B17369" t="s">
        <v>38505</v>
      </c>
      <c r="I17369" t="s">
        <v>5</v>
      </c>
      <c r="J17369">
        <v>147.26</v>
      </c>
    </row>
    <row r="17370" spans="1:10" x14ac:dyDescent="0.2">
      <c r="A17370" t="s">
        <v>17165</v>
      </c>
      <c r="B17370" t="s">
        <v>38505</v>
      </c>
      <c r="I17370" t="s">
        <v>5</v>
      </c>
      <c r="J17370">
        <v>147.26</v>
      </c>
    </row>
    <row r="17371" spans="1:10" x14ac:dyDescent="0.2">
      <c r="A17371" t="s">
        <v>27973</v>
      </c>
      <c r="B17371" t="s">
        <v>38506</v>
      </c>
      <c r="I17371" t="s">
        <v>5</v>
      </c>
      <c r="J17371">
        <v>326.39999999999998</v>
      </c>
    </row>
    <row r="17372" spans="1:10" x14ac:dyDescent="0.2">
      <c r="A17372" t="s">
        <v>27974</v>
      </c>
      <c r="B17372" t="s">
        <v>38506</v>
      </c>
      <c r="I17372" t="s">
        <v>5</v>
      </c>
      <c r="J17372">
        <v>326.39999999999998</v>
      </c>
    </row>
    <row r="17373" spans="1:10" x14ac:dyDescent="0.2">
      <c r="A17373" t="s">
        <v>17166</v>
      </c>
      <c r="B17373" t="s">
        <v>38507</v>
      </c>
      <c r="I17373" t="s">
        <v>5</v>
      </c>
      <c r="J17373">
        <v>218.15</v>
      </c>
    </row>
    <row r="17374" spans="1:10" x14ac:dyDescent="0.2">
      <c r="A17374" t="s">
        <v>17167</v>
      </c>
      <c r="B17374" t="s">
        <v>38507</v>
      </c>
      <c r="I17374" t="s">
        <v>5</v>
      </c>
      <c r="J17374">
        <v>218.15</v>
      </c>
    </row>
    <row r="17375" spans="1:10" x14ac:dyDescent="0.2">
      <c r="A17375" t="s">
        <v>38509</v>
      </c>
      <c r="B17375" t="s">
        <v>38508</v>
      </c>
      <c r="I17375" t="s">
        <v>5</v>
      </c>
      <c r="J17375">
        <v>85.81</v>
      </c>
    </row>
    <row r="17376" spans="1:10" x14ac:dyDescent="0.2">
      <c r="A17376" t="s">
        <v>38510</v>
      </c>
      <c r="B17376" t="s">
        <v>38508</v>
      </c>
      <c r="I17376" t="s">
        <v>5</v>
      </c>
      <c r="J17376">
        <v>85.81</v>
      </c>
    </row>
    <row r="17377" spans="1:10" x14ac:dyDescent="0.2">
      <c r="A17377" t="s">
        <v>17168</v>
      </c>
      <c r="B17377" t="s">
        <v>38511</v>
      </c>
      <c r="I17377" t="s">
        <v>5</v>
      </c>
      <c r="J17377">
        <v>205.8</v>
      </c>
    </row>
    <row r="17378" spans="1:10" x14ac:dyDescent="0.2">
      <c r="A17378" t="s">
        <v>17169</v>
      </c>
      <c r="B17378" t="s">
        <v>38511</v>
      </c>
      <c r="I17378" t="s">
        <v>5</v>
      </c>
      <c r="J17378">
        <v>205.8</v>
      </c>
    </row>
    <row r="17379" spans="1:10" x14ac:dyDescent="0.2">
      <c r="A17379" t="s">
        <v>17170</v>
      </c>
      <c r="B17379" t="s">
        <v>38512</v>
      </c>
      <c r="I17379" t="s">
        <v>5</v>
      </c>
      <c r="J17379">
        <v>76.09</v>
      </c>
    </row>
    <row r="17380" spans="1:10" x14ac:dyDescent="0.2">
      <c r="A17380" t="s">
        <v>17171</v>
      </c>
      <c r="B17380" t="s">
        <v>38512</v>
      </c>
      <c r="I17380" t="s">
        <v>5</v>
      </c>
      <c r="J17380">
        <v>76.09</v>
      </c>
    </row>
    <row r="17381" spans="1:10" x14ac:dyDescent="0.2">
      <c r="A17381" t="s">
        <v>38514</v>
      </c>
      <c r="B17381" t="s">
        <v>38513</v>
      </c>
      <c r="I17381" t="s">
        <v>5</v>
      </c>
      <c r="J17381">
        <v>63.76</v>
      </c>
    </row>
    <row r="17382" spans="1:10" x14ac:dyDescent="0.2">
      <c r="A17382" t="s">
        <v>38515</v>
      </c>
      <c r="B17382" t="s">
        <v>38513</v>
      </c>
      <c r="I17382" t="s">
        <v>5</v>
      </c>
      <c r="J17382">
        <v>63.76</v>
      </c>
    </row>
    <row r="17383" spans="1:10" x14ac:dyDescent="0.2">
      <c r="A17383" t="s">
        <v>38517</v>
      </c>
      <c r="B17383" t="s">
        <v>38516</v>
      </c>
      <c r="I17383" t="s">
        <v>5</v>
      </c>
      <c r="J17383">
        <v>188.83</v>
      </c>
    </row>
    <row r="17384" spans="1:10" x14ac:dyDescent="0.2">
      <c r="A17384" t="s">
        <v>38518</v>
      </c>
      <c r="B17384" t="s">
        <v>38516</v>
      </c>
      <c r="I17384" t="s">
        <v>5</v>
      </c>
      <c r="J17384">
        <v>188.83</v>
      </c>
    </row>
    <row r="17385" spans="1:10" x14ac:dyDescent="0.2">
      <c r="A17385" t="s">
        <v>38520</v>
      </c>
      <c r="B17385" t="s">
        <v>38519</v>
      </c>
      <c r="I17385" t="s">
        <v>5</v>
      </c>
      <c r="J17385">
        <v>219.29</v>
      </c>
    </row>
    <row r="17386" spans="1:10" x14ac:dyDescent="0.2">
      <c r="A17386" t="s">
        <v>38521</v>
      </c>
      <c r="B17386" t="s">
        <v>38519</v>
      </c>
      <c r="I17386" t="s">
        <v>5</v>
      </c>
      <c r="J17386">
        <v>219.29</v>
      </c>
    </row>
    <row r="17387" spans="1:10" x14ac:dyDescent="0.2">
      <c r="A17387" t="s">
        <v>38523</v>
      </c>
      <c r="B17387" t="s">
        <v>38522</v>
      </c>
      <c r="I17387" t="s">
        <v>5</v>
      </c>
      <c r="J17387">
        <v>335.88</v>
      </c>
    </row>
    <row r="17388" spans="1:10" x14ac:dyDescent="0.2">
      <c r="A17388" t="s">
        <v>38524</v>
      </c>
      <c r="B17388" t="s">
        <v>38522</v>
      </c>
      <c r="I17388" t="s">
        <v>5</v>
      </c>
      <c r="J17388">
        <v>335.88</v>
      </c>
    </row>
    <row r="17389" spans="1:10" x14ac:dyDescent="0.2">
      <c r="A17389" t="s">
        <v>17172</v>
      </c>
      <c r="B17389" t="s">
        <v>38525</v>
      </c>
      <c r="I17389" t="s">
        <v>5</v>
      </c>
      <c r="J17389">
        <v>433.85</v>
      </c>
    </row>
    <row r="17390" spans="1:10" x14ac:dyDescent="0.2">
      <c r="A17390" t="s">
        <v>17173</v>
      </c>
      <c r="B17390" t="s">
        <v>38525</v>
      </c>
      <c r="I17390" t="s">
        <v>5</v>
      </c>
      <c r="J17390">
        <v>433.85</v>
      </c>
    </row>
    <row r="17391" spans="1:10" x14ac:dyDescent="0.2">
      <c r="A17391" t="s">
        <v>17174</v>
      </c>
      <c r="B17391" t="s">
        <v>38526</v>
      </c>
      <c r="I17391" t="s">
        <v>5</v>
      </c>
      <c r="J17391">
        <v>330.43</v>
      </c>
    </row>
    <row r="17392" spans="1:10" x14ac:dyDescent="0.2">
      <c r="A17392" t="s">
        <v>17175</v>
      </c>
      <c r="B17392" t="s">
        <v>38526</v>
      </c>
      <c r="I17392" t="s">
        <v>5</v>
      </c>
      <c r="J17392">
        <v>330.43</v>
      </c>
    </row>
    <row r="17393" spans="1:10" x14ac:dyDescent="0.2">
      <c r="A17393" t="s">
        <v>17176</v>
      </c>
      <c r="B17393" t="s">
        <v>38527</v>
      </c>
      <c r="I17393" t="s">
        <v>5</v>
      </c>
      <c r="J17393">
        <v>23.79</v>
      </c>
    </row>
    <row r="17394" spans="1:10" x14ac:dyDescent="0.2">
      <c r="A17394" t="s">
        <v>17177</v>
      </c>
      <c r="B17394" t="s">
        <v>38527</v>
      </c>
      <c r="I17394" t="s">
        <v>5</v>
      </c>
      <c r="J17394">
        <v>21.81</v>
      </c>
    </row>
    <row r="17395" spans="1:10" x14ac:dyDescent="0.2">
      <c r="A17395" t="s">
        <v>17178</v>
      </c>
      <c r="B17395" t="s">
        <v>38528</v>
      </c>
      <c r="I17395" t="s">
        <v>5</v>
      </c>
      <c r="J17395">
        <v>55.16</v>
      </c>
    </row>
    <row r="17396" spans="1:10" x14ac:dyDescent="0.2">
      <c r="A17396" t="s">
        <v>17179</v>
      </c>
      <c r="B17396" t="s">
        <v>38528</v>
      </c>
      <c r="I17396" t="s">
        <v>5</v>
      </c>
      <c r="J17396">
        <v>53.18</v>
      </c>
    </row>
    <row r="17397" spans="1:10" x14ac:dyDescent="0.2">
      <c r="A17397" t="s">
        <v>17180</v>
      </c>
      <c r="B17397" t="s">
        <v>38529</v>
      </c>
      <c r="I17397" t="s">
        <v>5</v>
      </c>
      <c r="J17397">
        <v>30.68</v>
      </c>
    </row>
    <row r="17398" spans="1:10" x14ac:dyDescent="0.2">
      <c r="A17398" t="s">
        <v>17181</v>
      </c>
      <c r="B17398" t="s">
        <v>38529</v>
      </c>
      <c r="I17398" t="s">
        <v>5</v>
      </c>
      <c r="J17398">
        <v>28.7</v>
      </c>
    </row>
    <row r="17399" spans="1:10" x14ac:dyDescent="0.2">
      <c r="A17399" t="s">
        <v>17182</v>
      </c>
      <c r="B17399" t="s">
        <v>38530</v>
      </c>
      <c r="I17399" t="s">
        <v>5</v>
      </c>
      <c r="J17399">
        <v>23.37</v>
      </c>
    </row>
    <row r="17400" spans="1:10" x14ac:dyDescent="0.2">
      <c r="A17400" t="s">
        <v>17183</v>
      </c>
      <c r="B17400" t="s">
        <v>38530</v>
      </c>
      <c r="I17400" t="s">
        <v>5</v>
      </c>
      <c r="J17400">
        <v>21.39</v>
      </c>
    </row>
    <row r="17401" spans="1:10" x14ac:dyDescent="0.2">
      <c r="A17401" t="s">
        <v>17184</v>
      </c>
      <c r="B17401" t="s">
        <v>38531</v>
      </c>
      <c r="I17401" t="s">
        <v>5</v>
      </c>
      <c r="J17401">
        <v>19.61</v>
      </c>
    </row>
    <row r="17402" spans="1:10" x14ac:dyDescent="0.2">
      <c r="A17402" t="s">
        <v>17185</v>
      </c>
      <c r="B17402" t="s">
        <v>38531</v>
      </c>
      <c r="I17402" t="s">
        <v>5</v>
      </c>
      <c r="J17402">
        <v>17.63</v>
      </c>
    </row>
    <row r="17403" spans="1:10" x14ac:dyDescent="0.2">
      <c r="A17403" t="s">
        <v>17186</v>
      </c>
      <c r="B17403" t="s">
        <v>38532</v>
      </c>
      <c r="I17403" t="s">
        <v>5</v>
      </c>
      <c r="J17403">
        <v>85.86</v>
      </c>
    </row>
    <row r="17404" spans="1:10" x14ac:dyDescent="0.2">
      <c r="A17404" t="s">
        <v>17187</v>
      </c>
      <c r="B17404" t="s">
        <v>38532</v>
      </c>
      <c r="I17404" t="s">
        <v>5</v>
      </c>
      <c r="J17404">
        <v>81.900000000000006</v>
      </c>
    </row>
    <row r="17405" spans="1:10" x14ac:dyDescent="0.2">
      <c r="A17405" t="s">
        <v>17188</v>
      </c>
      <c r="B17405" t="s">
        <v>21726</v>
      </c>
      <c r="I17405" t="s">
        <v>5</v>
      </c>
      <c r="J17405">
        <v>42.81</v>
      </c>
    </row>
    <row r="17406" spans="1:10" x14ac:dyDescent="0.2">
      <c r="A17406" t="s">
        <v>17189</v>
      </c>
      <c r="B17406" t="s">
        <v>21726</v>
      </c>
      <c r="I17406" t="s">
        <v>5</v>
      </c>
      <c r="J17406">
        <v>42.81</v>
      </c>
    </row>
    <row r="17407" spans="1:10" x14ac:dyDescent="0.2">
      <c r="A17407" t="s">
        <v>17190</v>
      </c>
      <c r="B17407" t="s">
        <v>38533</v>
      </c>
      <c r="I17407" t="s">
        <v>5</v>
      </c>
      <c r="J17407">
        <v>89.41</v>
      </c>
    </row>
    <row r="17408" spans="1:10" x14ac:dyDescent="0.2">
      <c r="A17408" t="s">
        <v>17191</v>
      </c>
      <c r="B17408" t="s">
        <v>38533</v>
      </c>
      <c r="I17408" t="s">
        <v>5</v>
      </c>
      <c r="J17408">
        <v>89.41</v>
      </c>
    </row>
    <row r="17409" spans="1:10" x14ac:dyDescent="0.2">
      <c r="A17409" t="s">
        <v>17192</v>
      </c>
      <c r="B17409" t="s">
        <v>38534</v>
      </c>
      <c r="I17409" t="s">
        <v>5</v>
      </c>
      <c r="J17409">
        <v>7.01</v>
      </c>
    </row>
    <row r="17410" spans="1:10" x14ac:dyDescent="0.2">
      <c r="A17410" t="s">
        <v>17193</v>
      </c>
      <c r="B17410" t="s">
        <v>38534</v>
      </c>
      <c r="I17410" t="s">
        <v>5</v>
      </c>
      <c r="J17410">
        <v>7.01</v>
      </c>
    </row>
    <row r="17411" spans="1:10" x14ac:dyDescent="0.2">
      <c r="A17411" t="s">
        <v>17194</v>
      </c>
      <c r="B17411" t="s">
        <v>21727</v>
      </c>
      <c r="I17411" t="s">
        <v>5</v>
      </c>
      <c r="J17411">
        <v>9.27</v>
      </c>
    </row>
    <row r="17412" spans="1:10" x14ac:dyDescent="0.2">
      <c r="A17412" t="s">
        <v>17195</v>
      </c>
      <c r="B17412" t="s">
        <v>21727</v>
      </c>
      <c r="I17412" t="s">
        <v>5</v>
      </c>
      <c r="J17412">
        <v>9.27</v>
      </c>
    </row>
    <row r="17413" spans="1:10" x14ac:dyDescent="0.2">
      <c r="A17413" t="s">
        <v>17196</v>
      </c>
      <c r="B17413" t="s">
        <v>21728</v>
      </c>
      <c r="I17413" t="s">
        <v>5</v>
      </c>
      <c r="J17413">
        <v>227.53</v>
      </c>
    </row>
    <row r="17414" spans="1:10" x14ac:dyDescent="0.2">
      <c r="A17414" t="s">
        <v>17197</v>
      </c>
      <c r="B17414" t="s">
        <v>21728</v>
      </c>
      <c r="I17414" t="s">
        <v>5</v>
      </c>
      <c r="J17414">
        <v>227.53</v>
      </c>
    </row>
    <row r="17415" spans="1:10" x14ac:dyDescent="0.2">
      <c r="A17415" t="s">
        <v>17198</v>
      </c>
      <c r="B17415" t="s">
        <v>21729</v>
      </c>
      <c r="I17415" t="s">
        <v>5</v>
      </c>
      <c r="J17415">
        <v>41.1</v>
      </c>
    </row>
    <row r="17416" spans="1:10" x14ac:dyDescent="0.2">
      <c r="A17416" t="s">
        <v>17199</v>
      </c>
      <c r="B17416" t="s">
        <v>21729</v>
      </c>
      <c r="I17416" t="s">
        <v>5</v>
      </c>
      <c r="J17416">
        <v>41.1</v>
      </c>
    </row>
    <row r="17417" spans="1:10" x14ac:dyDescent="0.2">
      <c r="A17417" t="s">
        <v>17200</v>
      </c>
      <c r="B17417" t="s">
        <v>38535</v>
      </c>
      <c r="I17417" t="s">
        <v>5</v>
      </c>
      <c r="J17417">
        <v>37.86</v>
      </c>
    </row>
    <row r="17418" spans="1:10" x14ac:dyDescent="0.2">
      <c r="A17418" t="s">
        <v>17201</v>
      </c>
      <c r="B17418" t="s">
        <v>38535</v>
      </c>
      <c r="I17418" t="s">
        <v>5</v>
      </c>
      <c r="J17418">
        <v>37.86</v>
      </c>
    </row>
    <row r="17419" spans="1:10" x14ac:dyDescent="0.2">
      <c r="A17419" t="s">
        <v>17202</v>
      </c>
      <c r="B17419" t="s">
        <v>38536</v>
      </c>
      <c r="I17419" t="s">
        <v>5</v>
      </c>
      <c r="J17419">
        <v>92.26</v>
      </c>
    </row>
    <row r="17420" spans="1:10" x14ac:dyDescent="0.2">
      <c r="A17420" t="s">
        <v>17203</v>
      </c>
      <c r="B17420" t="s">
        <v>38536</v>
      </c>
      <c r="I17420" t="s">
        <v>5</v>
      </c>
      <c r="J17420">
        <v>92.26</v>
      </c>
    </row>
    <row r="17421" spans="1:10" x14ac:dyDescent="0.2">
      <c r="A17421" t="s">
        <v>17204</v>
      </c>
      <c r="B17421" t="s">
        <v>38537</v>
      </c>
      <c r="I17421" t="s">
        <v>5</v>
      </c>
      <c r="J17421">
        <v>188.31</v>
      </c>
    </row>
    <row r="17422" spans="1:10" x14ac:dyDescent="0.2">
      <c r="A17422" t="s">
        <v>17205</v>
      </c>
      <c r="B17422" t="s">
        <v>38537</v>
      </c>
      <c r="I17422" t="s">
        <v>5</v>
      </c>
      <c r="J17422">
        <v>188.31</v>
      </c>
    </row>
    <row r="17423" spans="1:10" x14ac:dyDescent="0.2">
      <c r="A17423" t="s">
        <v>17206</v>
      </c>
      <c r="B17423" t="s">
        <v>38538</v>
      </c>
      <c r="I17423" t="s">
        <v>5</v>
      </c>
      <c r="J17423">
        <v>58.72</v>
      </c>
    </row>
    <row r="17424" spans="1:10" x14ac:dyDescent="0.2">
      <c r="A17424" t="s">
        <v>17207</v>
      </c>
      <c r="B17424" t="s">
        <v>38538</v>
      </c>
      <c r="I17424" t="s">
        <v>5</v>
      </c>
      <c r="J17424">
        <v>58.72</v>
      </c>
    </row>
    <row r="17425" spans="1:10" x14ac:dyDescent="0.2">
      <c r="A17425" t="s">
        <v>17208</v>
      </c>
      <c r="B17425" t="s">
        <v>38539</v>
      </c>
      <c r="I17425" t="s">
        <v>5</v>
      </c>
      <c r="J17425">
        <v>272</v>
      </c>
    </row>
    <row r="17426" spans="1:10" x14ac:dyDescent="0.2">
      <c r="A17426" t="s">
        <v>17209</v>
      </c>
      <c r="B17426" t="s">
        <v>38539</v>
      </c>
      <c r="I17426" t="s">
        <v>5</v>
      </c>
      <c r="J17426">
        <v>272</v>
      </c>
    </row>
    <row r="17427" spans="1:10" x14ac:dyDescent="0.2">
      <c r="A17427" t="s">
        <v>17210</v>
      </c>
      <c r="B17427" t="s">
        <v>38540</v>
      </c>
      <c r="I17427" t="s">
        <v>5</v>
      </c>
      <c r="J17427">
        <v>85.57</v>
      </c>
    </row>
    <row r="17428" spans="1:10" x14ac:dyDescent="0.2">
      <c r="A17428" t="s">
        <v>17211</v>
      </c>
      <c r="B17428" t="s">
        <v>38540</v>
      </c>
      <c r="I17428" t="s">
        <v>5</v>
      </c>
      <c r="J17428">
        <v>85.57</v>
      </c>
    </row>
    <row r="17429" spans="1:10" x14ac:dyDescent="0.2">
      <c r="A17429" t="s">
        <v>17212</v>
      </c>
      <c r="B17429" t="s">
        <v>38541</v>
      </c>
      <c r="I17429" t="s">
        <v>5</v>
      </c>
      <c r="J17429">
        <v>177.06</v>
      </c>
    </row>
    <row r="17430" spans="1:10" x14ac:dyDescent="0.2">
      <c r="A17430" t="s">
        <v>17213</v>
      </c>
      <c r="B17430" t="s">
        <v>38541</v>
      </c>
      <c r="I17430" t="s">
        <v>5</v>
      </c>
      <c r="J17430">
        <v>177.06</v>
      </c>
    </row>
    <row r="17431" spans="1:10" x14ac:dyDescent="0.2">
      <c r="A17431" t="s">
        <v>17214</v>
      </c>
      <c r="B17431" t="s">
        <v>21730</v>
      </c>
      <c r="I17431" t="s">
        <v>5</v>
      </c>
      <c r="J17431">
        <v>9.36</v>
      </c>
    </row>
    <row r="17432" spans="1:10" x14ac:dyDescent="0.2">
      <c r="A17432" t="s">
        <v>17215</v>
      </c>
      <c r="B17432" t="s">
        <v>21730</v>
      </c>
      <c r="I17432" t="s">
        <v>5</v>
      </c>
      <c r="J17432">
        <v>9.36</v>
      </c>
    </row>
    <row r="17433" spans="1:10" x14ac:dyDescent="0.2">
      <c r="A17433" t="s">
        <v>17216</v>
      </c>
      <c r="B17433" t="s">
        <v>21731</v>
      </c>
      <c r="I17433" t="s">
        <v>5</v>
      </c>
      <c r="J17433">
        <v>6.75</v>
      </c>
    </row>
    <row r="17434" spans="1:10" x14ac:dyDescent="0.2">
      <c r="A17434" t="s">
        <v>17217</v>
      </c>
      <c r="B17434" t="s">
        <v>21731</v>
      </c>
      <c r="I17434" t="s">
        <v>5</v>
      </c>
      <c r="J17434">
        <v>6.75</v>
      </c>
    </row>
    <row r="17435" spans="1:10" x14ac:dyDescent="0.2">
      <c r="A17435" t="s">
        <v>17218</v>
      </c>
      <c r="B17435" t="s">
        <v>38542</v>
      </c>
      <c r="I17435" t="s">
        <v>5</v>
      </c>
      <c r="J17435">
        <v>60.76</v>
      </c>
    </row>
    <row r="17436" spans="1:10" x14ac:dyDescent="0.2">
      <c r="A17436" t="s">
        <v>17219</v>
      </c>
      <c r="B17436" t="s">
        <v>38542</v>
      </c>
      <c r="I17436" t="s">
        <v>5</v>
      </c>
      <c r="J17436">
        <v>60.76</v>
      </c>
    </row>
    <row r="17437" spans="1:10" x14ac:dyDescent="0.2">
      <c r="A17437" t="s">
        <v>17220</v>
      </c>
      <c r="B17437" t="s">
        <v>38543</v>
      </c>
      <c r="I17437" t="s">
        <v>5</v>
      </c>
      <c r="J17437">
        <v>137.71</v>
      </c>
    </row>
    <row r="17438" spans="1:10" x14ac:dyDescent="0.2">
      <c r="A17438" t="s">
        <v>17221</v>
      </c>
      <c r="B17438" t="s">
        <v>38543</v>
      </c>
      <c r="I17438" t="s">
        <v>5</v>
      </c>
      <c r="J17438">
        <v>137.71</v>
      </c>
    </row>
    <row r="17439" spans="1:10" x14ac:dyDescent="0.2">
      <c r="A17439" t="s">
        <v>17222</v>
      </c>
      <c r="B17439" t="s">
        <v>38544</v>
      </c>
      <c r="I17439" t="s">
        <v>5</v>
      </c>
      <c r="J17439">
        <v>70.53</v>
      </c>
    </row>
    <row r="17440" spans="1:10" x14ac:dyDescent="0.2">
      <c r="A17440" t="s">
        <v>17223</v>
      </c>
      <c r="B17440" t="s">
        <v>38544</v>
      </c>
      <c r="I17440" t="s">
        <v>5</v>
      </c>
      <c r="J17440">
        <v>70.53</v>
      </c>
    </row>
    <row r="17441" spans="1:10" x14ac:dyDescent="0.2">
      <c r="A17441" t="s">
        <v>17224</v>
      </c>
      <c r="B17441" t="s">
        <v>38545</v>
      </c>
      <c r="I17441" t="s">
        <v>5</v>
      </c>
      <c r="J17441">
        <v>78.709999999999994</v>
      </c>
    </row>
    <row r="17442" spans="1:10" x14ac:dyDescent="0.2">
      <c r="A17442" t="s">
        <v>17225</v>
      </c>
      <c r="B17442" t="s">
        <v>38545</v>
      </c>
      <c r="I17442" t="s">
        <v>5</v>
      </c>
      <c r="J17442">
        <v>78.709999999999994</v>
      </c>
    </row>
    <row r="17443" spans="1:10" x14ac:dyDescent="0.2">
      <c r="A17443" t="s">
        <v>17226</v>
      </c>
      <c r="B17443" t="s">
        <v>38546</v>
      </c>
      <c r="I17443" t="s">
        <v>5</v>
      </c>
      <c r="J17443">
        <v>68.84</v>
      </c>
    </row>
    <row r="17444" spans="1:10" x14ac:dyDescent="0.2">
      <c r="A17444" t="s">
        <v>17227</v>
      </c>
      <c r="B17444" t="s">
        <v>38546</v>
      </c>
      <c r="I17444" t="s">
        <v>5</v>
      </c>
      <c r="J17444">
        <v>68.84</v>
      </c>
    </row>
    <row r="17445" spans="1:10" x14ac:dyDescent="0.2">
      <c r="A17445" t="s">
        <v>17228</v>
      </c>
      <c r="B17445" t="s">
        <v>38547</v>
      </c>
      <c r="I17445" t="s">
        <v>5</v>
      </c>
      <c r="J17445">
        <v>195.72</v>
      </c>
    </row>
    <row r="17446" spans="1:10" x14ac:dyDescent="0.2">
      <c r="A17446" t="s">
        <v>17229</v>
      </c>
      <c r="B17446" t="s">
        <v>38547</v>
      </c>
      <c r="I17446" t="s">
        <v>5</v>
      </c>
      <c r="J17446">
        <v>195.72</v>
      </c>
    </row>
    <row r="17447" spans="1:10" x14ac:dyDescent="0.2">
      <c r="A17447" t="s">
        <v>17230</v>
      </c>
      <c r="B17447" t="s">
        <v>38548</v>
      </c>
      <c r="I17447" t="s">
        <v>5</v>
      </c>
      <c r="J17447">
        <v>233.36</v>
      </c>
    </row>
    <row r="17448" spans="1:10" x14ac:dyDescent="0.2">
      <c r="A17448" t="s">
        <v>17231</v>
      </c>
      <c r="B17448" t="s">
        <v>38548</v>
      </c>
      <c r="I17448" t="s">
        <v>5</v>
      </c>
      <c r="J17448">
        <v>233.36</v>
      </c>
    </row>
    <row r="17449" spans="1:10" x14ac:dyDescent="0.2">
      <c r="A17449" t="s">
        <v>17232</v>
      </c>
      <c r="B17449" t="s">
        <v>38549</v>
      </c>
      <c r="I17449" t="s">
        <v>5</v>
      </c>
      <c r="J17449">
        <v>34.24</v>
      </c>
    </row>
    <row r="17450" spans="1:10" x14ac:dyDescent="0.2">
      <c r="A17450" t="s">
        <v>17233</v>
      </c>
      <c r="B17450" t="s">
        <v>38549</v>
      </c>
      <c r="I17450" t="s">
        <v>5</v>
      </c>
      <c r="J17450">
        <v>34.24</v>
      </c>
    </row>
    <row r="17451" spans="1:10" x14ac:dyDescent="0.2">
      <c r="A17451" t="s">
        <v>17234</v>
      </c>
      <c r="B17451" t="s">
        <v>38550</v>
      </c>
      <c r="I17451" t="s">
        <v>5</v>
      </c>
      <c r="J17451">
        <v>25.84</v>
      </c>
    </row>
    <row r="17452" spans="1:10" x14ac:dyDescent="0.2">
      <c r="A17452" t="s">
        <v>17235</v>
      </c>
      <c r="B17452" t="s">
        <v>38550</v>
      </c>
      <c r="I17452" t="s">
        <v>5</v>
      </c>
      <c r="J17452">
        <v>25.84</v>
      </c>
    </row>
    <row r="17453" spans="1:10" x14ac:dyDescent="0.2">
      <c r="A17453" t="s">
        <v>17236</v>
      </c>
      <c r="B17453" t="s">
        <v>38551</v>
      </c>
      <c r="I17453" t="s">
        <v>5</v>
      </c>
      <c r="J17453">
        <v>24.71</v>
      </c>
    </row>
    <row r="17454" spans="1:10" x14ac:dyDescent="0.2">
      <c r="A17454" t="s">
        <v>17237</v>
      </c>
      <c r="B17454" t="s">
        <v>38551</v>
      </c>
      <c r="I17454" t="s">
        <v>5</v>
      </c>
      <c r="J17454">
        <v>24.71</v>
      </c>
    </row>
    <row r="17455" spans="1:10" x14ac:dyDescent="0.2">
      <c r="A17455" t="s">
        <v>17238</v>
      </c>
      <c r="B17455" t="s">
        <v>38552</v>
      </c>
      <c r="I17455" t="s">
        <v>5</v>
      </c>
      <c r="J17455">
        <v>926.33</v>
      </c>
    </row>
    <row r="17456" spans="1:10" x14ac:dyDescent="0.2">
      <c r="A17456" t="s">
        <v>17239</v>
      </c>
      <c r="B17456" t="s">
        <v>38552</v>
      </c>
      <c r="I17456" t="s">
        <v>5</v>
      </c>
      <c r="J17456">
        <v>926.33</v>
      </c>
    </row>
    <row r="17457" spans="1:10" x14ac:dyDescent="0.2">
      <c r="A17457" t="s">
        <v>23721</v>
      </c>
      <c r="B17457" t="s">
        <v>38553</v>
      </c>
      <c r="I17457" t="s">
        <v>5</v>
      </c>
      <c r="J17457">
        <v>285.49</v>
      </c>
    </row>
    <row r="17458" spans="1:10" x14ac:dyDescent="0.2">
      <c r="A17458" t="s">
        <v>23722</v>
      </c>
      <c r="B17458" t="s">
        <v>38553</v>
      </c>
      <c r="I17458" t="s">
        <v>5</v>
      </c>
      <c r="J17458">
        <v>285.49</v>
      </c>
    </row>
    <row r="17459" spans="1:10" x14ac:dyDescent="0.2">
      <c r="A17459" t="s">
        <v>17240</v>
      </c>
      <c r="B17459" t="s">
        <v>38554</v>
      </c>
      <c r="I17459" t="s">
        <v>5</v>
      </c>
      <c r="J17459">
        <v>40.99</v>
      </c>
    </row>
    <row r="17460" spans="1:10" x14ac:dyDescent="0.2">
      <c r="A17460" t="s">
        <v>17241</v>
      </c>
      <c r="B17460" t="s">
        <v>38554</v>
      </c>
      <c r="I17460" t="s">
        <v>5</v>
      </c>
      <c r="J17460">
        <v>40.99</v>
      </c>
    </row>
    <row r="17461" spans="1:10" x14ac:dyDescent="0.2">
      <c r="A17461" t="s">
        <v>17242</v>
      </c>
      <c r="B17461" t="s">
        <v>38555</v>
      </c>
      <c r="I17461" t="s">
        <v>5</v>
      </c>
      <c r="J17461">
        <v>617.9</v>
      </c>
    </row>
    <row r="17462" spans="1:10" x14ac:dyDescent="0.2">
      <c r="A17462" t="s">
        <v>17243</v>
      </c>
      <c r="B17462" t="s">
        <v>38555</v>
      </c>
      <c r="I17462" t="s">
        <v>5</v>
      </c>
      <c r="J17462">
        <v>617.9</v>
      </c>
    </row>
    <row r="17463" spans="1:10" x14ac:dyDescent="0.2">
      <c r="A17463" t="s">
        <v>17244</v>
      </c>
      <c r="B17463" t="s">
        <v>38556</v>
      </c>
      <c r="I17463" t="s">
        <v>5</v>
      </c>
      <c r="J17463">
        <v>535.84</v>
      </c>
    </row>
    <row r="17464" spans="1:10" x14ac:dyDescent="0.2">
      <c r="A17464" t="s">
        <v>17245</v>
      </c>
      <c r="B17464" t="s">
        <v>38556</v>
      </c>
      <c r="I17464" t="s">
        <v>5</v>
      </c>
      <c r="J17464">
        <v>535.84</v>
      </c>
    </row>
    <row r="17465" spans="1:10" x14ac:dyDescent="0.2">
      <c r="A17465" t="s">
        <v>17246</v>
      </c>
      <c r="B17465" t="s">
        <v>38557</v>
      </c>
      <c r="I17465" t="s">
        <v>5</v>
      </c>
      <c r="J17465">
        <v>52.74</v>
      </c>
    </row>
    <row r="17466" spans="1:10" x14ac:dyDescent="0.2">
      <c r="A17466" t="s">
        <v>17247</v>
      </c>
      <c r="B17466" t="s">
        <v>38557</v>
      </c>
      <c r="I17466" t="s">
        <v>5</v>
      </c>
      <c r="J17466">
        <v>52.74</v>
      </c>
    </row>
    <row r="17467" spans="1:10" x14ac:dyDescent="0.2">
      <c r="A17467" t="s">
        <v>17248</v>
      </c>
      <c r="B17467" t="s">
        <v>21732</v>
      </c>
      <c r="I17467" t="s">
        <v>5</v>
      </c>
      <c r="J17467">
        <v>82.3</v>
      </c>
    </row>
    <row r="17468" spans="1:10" x14ac:dyDescent="0.2">
      <c r="A17468" t="s">
        <v>17249</v>
      </c>
      <c r="B17468" t="s">
        <v>21732</v>
      </c>
      <c r="I17468" t="s">
        <v>5</v>
      </c>
      <c r="J17468">
        <v>82.3</v>
      </c>
    </row>
    <row r="17469" spans="1:10" x14ac:dyDescent="0.2">
      <c r="A17469" t="s">
        <v>17250</v>
      </c>
      <c r="B17469" t="s">
        <v>38558</v>
      </c>
      <c r="I17469" t="s">
        <v>5</v>
      </c>
      <c r="J17469">
        <v>317.61</v>
      </c>
    </row>
    <row r="17470" spans="1:10" x14ac:dyDescent="0.2">
      <c r="A17470" t="s">
        <v>17251</v>
      </c>
      <c r="B17470" t="s">
        <v>38558</v>
      </c>
      <c r="I17470" t="s">
        <v>5</v>
      </c>
      <c r="J17470">
        <v>317.61</v>
      </c>
    </row>
    <row r="17471" spans="1:10" x14ac:dyDescent="0.2">
      <c r="A17471" t="s">
        <v>17252</v>
      </c>
      <c r="B17471" t="s">
        <v>38559</v>
      </c>
      <c r="I17471" t="s">
        <v>5</v>
      </c>
      <c r="J17471">
        <v>153.16999999999999</v>
      </c>
    </row>
    <row r="17472" spans="1:10" x14ac:dyDescent="0.2">
      <c r="A17472" t="s">
        <v>17253</v>
      </c>
      <c r="B17472" t="s">
        <v>38559</v>
      </c>
      <c r="I17472" t="s">
        <v>5</v>
      </c>
      <c r="J17472">
        <v>153.16999999999999</v>
      </c>
    </row>
    <row r="17473" spans="1:10" x14ac:dyDescent="0.2">
      <c r="A17473" t="s">
        <v>17254</v>
      </c>
      <c r="B17473" t="s">
        <v>38560</v>
      </c>
      <c r="I17473" t="s">
        <v>5</v>
      </c>
      <c r="J17473">
        <v>21.56</v>
      </c>
    </row>
    <row r="17474" spans="1:10" x14ac:dyDescent="0.2">
      <c r="A17474" t="s">
        <v>17255</v>
      </c>
      <c r="B17474" t="s">
        <v>38560</v>
      </c>
      <c r="I17474" t="s">
        <v>5</v>
      </c>
      <c r="J17474">
        <v>19.66</v>
      </c>
    </row>
    <row r="17475" spans="1:10" x14ac:dyDescent="0.2">
      <c r="A17475" t="s">
        <v>17256</v>
      </c>
      <c r="B17475" t="s">
        <v>38561</v>
      </c>
      <c r="I17475" t="s">
        <v>5</v>
      </c>
      <c r="J17475">
        <v>23.53</v>
      </c>
    </row>
    <row r="17476" spans="1:10" x14ac:dyDescent="0.2">
      <c r="A17476" t="s">
        <v>17257</v>
      </c>
      <c r="B17476" t="s">
        <v>38561</v>
      </c>
      <c r="I17476" t="s">
        <v>5</v>
      </c>
      <c r="J17476">
        <v>21.63</v>
      </c>
    </row>
    <row r="17477" spans="1:10" x14ac:dyDescent="0.2">
      <c r="A17477" t="s">
        <v>17258</v>
      </c>
      <c r="B17477" t="s">
        <v>27975</v>
      </c>
      <c r="I17477" t="s">
        <v>5</v>
      </c>
      <c r="J17477">
        <v>59.83</v>
      </c>
    </row>
    <row r="17478" spans="1:10" x14ac:dyDescent="0.2">
      <c r="A17478" t="s">
        <v>17259</v>
      </c>
      <c r="B17478" t="s">
        <v>27975</v>
      </c>
      <c r="I17478" t="s">
        <v>5</v>
      </c>
      <c r="J17478">
        <v>56.66</v>
      </c>
    </row>
    <row r="17479" spans="1:10" x14ac:dyDescent="0.2">
      <c r="A17479" t="s">
        <v>17260</v>
      </c>
      <c r="B17479" t="s">
        <v>27976</v>
      </c>
      <c r="I17479" t="s">
        <v>5</v>
      </c>
      <c r="J17479">
        <v>92.72</v>
      </c>
    </row>
    <row r="17480" spans="1:10" x14ac:dyDescent="0.2">
      <c r="A17480" t="s">
        <v>17261</v>
      </c>
      <c r="B17480" t="s">
        <v>27976</v>
      </c>
      <c r="I17480" t="s">
        <v>5</v>
      </c>
      <c r="J17480">
        <v>89.55</v>
      </c>
    </row>
    <row r="17481" spans="1:10" x14ac:dyDescent="0.2">
      <c r="A17481" t="s">
        <v>17262</v>
      </c>
      <c r="B17481" t="s">
        <v>27977</v>
      </c>
      <c r="I17481" t="s">
        <v>5</v>
      </c>
      <c r="J17481">
        <v>186.72</v>
      </c>
    </row>
    <row r="17482" spans="1:10" x14ac:dyDescent="0.2">
      <c r="A17482" t="s">
        <v>17263</v>
      </c>
      <c r="B17482" t="s">
        <v>27977</v>
      </c>
      <c r="I17482" t="s">
        <v>5</v>
      </c>
      <c r="J17482">
        <v>183.55</v>
      </c>
    </row>
    <row r="17483" spans="1:10" x14ac:dyDescent="0.2">
      <c r="A17483" t="s">
        <v>17264</v>
      </c>
      <c r="B17483" t="s">
        <v>27978</v>
      </c>
      <c r="I17483" t="s">
        <v>5</v>
      </c>
      <c r="J17483">
        <v>205.46</v>
      </c>
    </row>
    <row r="17484" spans="1:10" x14ac:dyDescent="0.2">
      <c r="A17484" t="s">
        <v>17265</v>
      </c>
      <c r="B17484" t="s">
        <v>27978</v>
      </c>
      <c r="I17484" t="s">
        <v>5</v>
      </c>
      <c r="J17484">
        <v>201.66</v>
      </c>
    </row>
    <row r="17485" spans="1:10" x14ac:dyDescent="0.2">
      <c r="A17485" t="s">
        <v>17266</v>
      </c>
      <c r="B17485" t="s">
        <v>27979</v>
      </c>
      <c r="I17485" t="s">
        <v>5</v>
      </c>
      <c r="J17485">
        <v>289.45999999999998</v>
      </c>
    </row>
    <row r="17486" spans="1:10" x14ac:dyDescent="0.2">
      <c r="A17486" t="s">
        <v>17267</v>
      </c>
      <c r="B17486" t="s">
        <v>27979</v>
      </c>
      <c r="I17486" t="s">
        <v>5</v>
      </c>
      <c r="J17486">
        <v>285.66000000000003</v>
      </c>
    </row>
    <row r="17487" spans="1:10" x14ac:dyDescent="0.2">
      <c r="A17487" t="s">
        <v>17268</v>
      </c>
      <c r="B17487" t="s">
        <v>38562</v>
      </c>
      <c r="I17487" t="s">
        <v>5</v>
      </c>
      <c r="J17487">
        <v>20.54</v>
      </c>
    </row>
    <row r="17488" spans="1:10" x14ac:dyDescent="0.2">
      <c r="A17488" t="s">
        <v>17269</v>
      </c>
      <c r="B17488" t="s">
        <v>38562</v>
      </c>
      <c r="I17488" t="s">
        <v>5</v>
      </c>
      <c r="J17488">
        <v>20.54</v>
      </c>
    </row>
    <row r="17489" spans="1:10" x14ac:dyDescent="0.2">
      <c r="A17489" t="s">
        <v>17270</v>
      </c>
      <c r="B17489" t="s">
        <v>38563</v>
      </c>
      <c r="I17489" t="s">
        <v>5</v>
      </c>
      <c r="J17489">
        <v>18.45</v>
      </c>
    </row>
    <row r="17490" spans="1:10" x14ac:dyDescent="0.2">
      <c r="A17490" t="s">
        <v>17271</v>
      </c>
      <c r="B17490" t="s">
        <v>38563</v>
      </c>
      <c r="I17490" t="s">
        <v>5</v>
      </c>
      <c r="J17490">
        <v>18.45</v>
      </c>
    </row>
    <row r="17491" spans="1:10" x14ac:dyDescent="0.2">
      <c r="A17491" t="s">
        <v>17272</v>
      </c>
      <c r="B17491" t="s">
        <v>38564</v>
      </c>
      <c r="I17491" t="s">
        <v>5</v>
      </c>
      <c r="J17491">
        <v>16.93</v>
      </c>
    </row>
    <row r="17492" spans="1:10" x14ac:dyDescent="0.2">
      <c r="A17492" t="s">
        <v>17273</v>
      </c>
      <c r="B17492" t="s">
        <v>38564</v>
      </c>
      <c r="I17492" t="s">
        <v>5</v>
      </c>
      <c r="J17492">
        <v>16.93</v>
      </c>
    </row>
    <row r="17493" spans="1:10" x14ac:dyDescent="0.2">
      <c r="A17493" t="s">
        <v>17274</v>
      </c>
      <c r="B17493" t="s">
        <v>38565</v>
      </c>
      <c r="I17493" t="s">
        <v>5</v>
      </c>
      <c r="J17493">
        <v>40.450000000000003</v>
      </c>
    </row>
    <row r="17494" spans="1:10" x14ac:dyDescent="0.2">
      <c r="A17494" t="s">
        <v>17275</v>
      </c>
      <c r="B17494" t="s">
        <v>38565</v>
      </c>
      <c r="I17494" t="s">
        <v>5</v>
      </c>
      <c r="J17494">
        <v>40.450000000000003</v>
      </c>
    </row>
    <row r="17495" spans="1:10" x14ac:dyDescent="0.2">
      <c r="A17495" t="s">
        <v>17276</v>
      </c>
      <c r="B17495" t="s">
        <v>38566</v>
      </c>
      <c r="I17495" t="s">
        <v>5</v>
      </c>
      <c r="J17495">
        <v>25.16</v>
      </c>
    </row>
    <row r="17496" spans="1:10" x14ac:dyDescent="0.2">
      <c r="A17496" t="s">
        <v>17277</v>
      </c>
      <c r="B17496" t="s">
        <v>38566</v>
      </c>
      <c r="I17496" t="s">
        <v>5</v>
      </c>
      <c r="J17496">
        <v>25.16</v>
      </c>
    </row>
    <row r="17497" spans="1:10" x14ac:dyDescent="0.2">
      <c r="A17497" t="s">
        <v>17278</v>
      </c>
      <c r="B17497" t="s">
        <v>38567</v>
      </c>
      <c r="I17497" t="s">
        <v>5</v>
      </c>
      <c r="J17497">
        <v>82.3</v>
      </c>
    </row>
    <row r="17498" spans="1:10" x14ac:dyDescent="0.2">
      <c r="A17498" t="s">
        <v>17279</v>
      </c>
      <c r="B17498" t="s">
        <v>38567</v>
      </c>
      <c r="I17498" t="s">
        <v>5</v>
      </c>
      <c r="J17498">
        <v>82.3</v>
      </c>
    </row>
    <row r="17499" spans="1:10" x14ac:dyDescent="0.2">
      <c r="A17499" t="s">
        <v>17280</v>
      </c>
      <c r="B17499" t="s">
        <v>21733</v>
      </c>
      <c r="I17499" t="s">
        <v>5</v>
      </c>
      <c r="J17499">
        <v>1.51</v>
      </c>
    </row>
    <row r="17500" spans="1:10" x14ac:dyDescent="0.2">
      <c r="A17500" t="s">
        <v>17281</v>
      </c>
      <c r="B17500" t="s">
        <v>21733</v>
      </c>
      <c r="I17500" t="s">
        <v>5</v>
      </c>
      <c r="J17500">
        <v>1.51</v>
      </c>
    </row>
    <row r="17501" spans="1:10" x14ac:dyDescent="0.2">
      <c r="A17501" t="s">
        <v>17282</v>
      </c>
      <c r="B17501" t="s">
        <v>21734</v>
      </c>
      <c r="I17501" t="s">
        <v>5</v>
      </c>
      <c r="J17501">
        <v>4.0199999999999996</v>
      </c>
    </row>
    <row r="17502" spans="1:10" x14ac:dyDescent="0.2">
      <c r="A17502" t="s">
        <v>17283</v>
      </c>
      <c r="B17502" t="s">
        <v>21734</v>
      </c>
      <c r="I17502" t="s">
        <v>5</v>
      </c>
      <c r="J17502">
        <v>4.0199999999999996</v>
      </c>
    </row>
    <row r="17503" spans="1:10" x14ac:dyDescent="0.2">
      <c r="A17503" t="s">
        <v>17284</v>
      </c>
      <c r="B17503" t="s">
        <v>25097</v>
      </c>
      <c r="I17503" t="s">
        <v>5</v>
      </c>
      <c r="J17503">
        <v>96.76</v>
      </c>
    </row>
    <row r="17504" spans="1:10" x14ac:dyDescent="0.2">
      <c r="A17504" t="s">
        <v>17285</v>
      </c>
      <c r="B17504" t="s">
        <v>25097</v>
      </c>
      <c r="I17504" t="s">
        <v>5</v>
      </c>
      <c r="J17504">
        <v>96.76</v>
      </c>
    </row>
    <row r="17505" spans="1:10" x14ac:dyDescent="0.2">
      <c r="A17505" t="s">
        <v>17286</v>
      </c>
      <c r="B17505" t="s">
        <v>25098</v>
      </c>
      <c r="I17505" t="s">
        <v>5</v>
      </c>
      <c r="J17505">
        <v>87.34</v>
      </c>
    </row>
    <row r="17506" spans="1:10" x14ac:dyDescent="0.2">
      <c r="A17506" t="s">
        <v>17287</v>
      </c>
      <c r="B17506" t="s">
        <v>25098</v>
      </c>
      <c r="I17506" t="s">
        <v>5</v>
      </c>
      <c r="J17506">
        <v>87.34</v>
      </c>
    </row>
    <row r="17507" spans="1:10" x14ac:dyDescent="0.2">
      <c r="A17507" t="s">
        <v>17288</v>
      </c>
      <c r="B17507" t="s">
        <v>25099</v>
      </c>
      <c r="I17507" t="s">
        <v>5</v>
      </c>
      <c r="J17507">
        <v>79.25</v>
      </c>
    </row>
    <row r="17508" spans="1:10" x14ac:dyDescent="0.2">
      <c r="A17508" t="s">
        <v>17289</v>
      </c>
      <c r="B17508" t="s">
        <v>25099</v>
      </c>
      <c r="I17508" t="s">
        <v>5</v>
      </c>
      <c r="J17508">
        <v>79.25</v>
      </c>
    </row>
    <row r="17509" spans="1:10" x14ac:dyDescent="0.2">
      <c r="A17509" t="s">
        <v>17290</v>
      </c>
      <c r="B17509" t="s">
        <v>25100</v>
      </c>
      <c r="I17509" t="s">
        <v>5</v>
      </c>
      <c r="J17509">
        <v>102.09</v>
      </c>
    </row>
    <row r="17510" spans="1:10" x14ac:dyDescent="0.2">
      <c r="A17510" t="s">
        <v>17291</v>
      </c>
      <c r="B17510" t="s">
        <v>25100</v>
      </c>
      <c r="I17510" t="s">
        <v>5</v>
      </c>
      <c r="J17510">
        <v>102.09</v>
      </c>
    </row>
    <row r="17511" spans="1:10" x14ac:dyDescent="0.2">
      <c r="A17511" t="s">
        <v>17292</v>
      </c>
      <c r="B17511" t="s">
        <v>38568</v>
      </c>
      <c r="I17511" t="s">
        <v>5</v>
      </c>
      <c r="J17511">
        <v>8.94</v>
      </c>
    </row>
    <row r="17512" spans="1:10" x14ac:dyDescent="0.2">
      <c r="A17512" t="s">
        <v>17293</v>
      </c>
      <c r="B17512" t="s">
        <v>38568</v>
      </c>
      <c r="I17512" t="s">
        <v>5</v>
      </c>
      <c r="J17512">
        <v>8.94</v>
      </c>
    </row>
    <row r="17513" spans="1:10" x14ac:dyDescent="0.2">
      <c r="A17513" t="s">
        <v>17294</v>
      </c>
      <c r="B17513" t="s">
        <v>38569</v>
      </c>
      <c r="I17513" t="s">
        <v>5</v>
      </c>
      <c r="J17513">
        <v>13.41</v>
      </c>
    </row>
    <row r="17514" spans="1:10" x14ac:dyDescent="0.2">
      <c r="A17514" t="s">
        <v>17295</v>
      </c>
      <c r="B17514" t="s">
        <v>38569</v>
      </c>
      <c r="I17514" t="s">
        <v>5</v>
      </c>
      <c r="J17514">
        <v>13.41</v>
      </c>
    </row>
    <row r="17515" spans="1:10" x14ac:dyDescent="0.2">
      <c r="A17515" t="s">
        <v>25101</v>
      </c>
      <c r="B17515" t="s">
        <v>38570</v>
      </c>
      <c r="I17515" t="s">
        <v>5</v>
      </c>
      <c r="J17515">
        <v>17.43</v>
      </c>
    </row>
    <row r="17516" spans="1:10" x14ac:dyDescent="0.2">
      <c r="A17516" t="s">
        <v>25102</v>
      </c>
      <c r="B17516" t="s">
        <v>38570</v>
      </c>
      <c r="I17516" t="s">
        <v>5</v>
      </c>
      <c r="J17516">
        <v>17.43</v>
      </c>
    </row>
    <row r="17517" spans="1:10" x14ac:dyDescent="0.2">
      <c r="A17517" t="s">
        <v>17296</v>
      </c>
      <c r="B17517" t="s">
        <v>25103</v>
      </c>
      <c r="I17517" t="s">
        <v>5</v>
      </c>
      <c r="J17517">
        <v>4.8</v>
      </c>
    </row>
    <row r="17518" spans="1:10" x14ac:dyDescent="0.2">
      <c r="A17518" t="s">
        <v>17297</v>
      </c>
      <c r="B17518" t="s">
        <v>25103</v>
      </c>
      <c r="I17518" t="s">
        <v>5</v>
      </c>
      <c r="J17518">
        <v>4.8</v>
      </c>
    </row>
    <row r="17519" spans="1:10" x14ac:dyDescent="0.2">
      <c r="A17519" t="s">
        <v>17298</v>
      </c>
      <c r="B17519" t="s">
        <v>38571</v>
      </c>
      <c r="I17519" t="s">
        <v>5</v>
      </c>
      <c r="J17519">
        <v>16.16</v>
      </c>
    </row>
    <row r="17520" spans="1:10" x14ac:dyDescent="0.2">
      <c r="A17520" t="s">
        <v>17299</v>
      </c>
      <c r="B17520" t="s">
        <v>38571</v>
      </c>
      <c r="I17520" t="s">
        <v>5</v>
      </c>
      <c r="J17520">
        <v>16.16</v>
      </c>
    </row>
    <row r="17521" spans="1:10" x14ac:dyDescent="0.2">
      <c r="A17521" t="s">
        <v>17300</v>
      </c>
      <c r="B17521" t="s">
        <v>38572</v>
      </c>
      <c r="I17521" t="s">
        <v>5</v>
      </c>
      <c r="J17521">
        <v>14.32</v>
      </c>
    </row>
    <row r="17522" spans="1:10" x14ac:dyDescent="0.2">
      <c r="A17522" t="s">
        <v>17301</v>
      </c>
      <c r="B17522" t="s">
        <v>38572</v>
      </c>
      <c r="I17522" t="s">
        <v>5</v>
      </c>
      <c r="J17522">
        <v>14.32</v>
      </c>
    </row>
    <row r="17523" spans="1:10" x14ac:dyDescent="0.2">
      <c r="A17523" t="s">
        <v>17302</v>
      </c>
      <c r="B17523" t="s">
        <v>38573</v>
      </c>
      <c r="I17523" t="s">
        <v>5</v>
      </c>
      <c r="J17523">
        <v>4.84</v>
      </c>
    </row>
    <row r="17524" spans="1:10" x14ac:dyDescent="0.2">
      <c r="A17524" t="s">
        <v>17303</v>
      </c>
      <c r="B17524" t="s">
        <v>38573</v>
      </c>
      <c r="I17524" t="s">
        <v>5</v>
      </c>
      <c r="J17524">
        <v>4.84</v>
      </c>
    </row>
    <row r="17525" spans="1:10" x14ac:dyDescent="0.2">
      <c r="A17525" t="s">
        <v>17304</v>
      </c>
      <c r="B17525" t="s">
        <v>38574</v>
      </c>
      <c r="I17525" t="s">
        <v>5</v>
      </c>
      <c r="J17525">
        <v>3.96</v>
      </c>
    </row>
    <row r="17526" spans="1:10" x14ac:dyDescent="0.2">
      <c r="A17526" t="s">
        <v>17305</v>
      </c>
      <c r="B17526" t="s">
        <v>38574</v>
      </c>
      <c r="I17526" t="s">
        <v>5</v>
      </c>
      <c r="J17526">
        <v>3.96</v>
      </c>
    </row>
    <row r="17527" spans="1:10" x14ac:dyDescent="0.2">
      <c r="A17527" t="s">
        <v>17306</v>
      </c>
      <c r="B17527" t="s">
        <v>38575</v>
      </c>
      <c r="I17527" t="s">
        <v>5</v>
      </c>
      <c r="J17527">
        <v>31.44</v>
      </c>
    </row>
    <row r="17528" spans="1:10" x14ac:dyDescent="0.2">
      <c r="A17528" t="s">
        <v>17307</v>
      </c>
      <c r="B17528" t="s">
        <v>38575</v>
      </c>
      <c r="I17528" t="s">
        <v>5</v>
      </c>
      <c r="J17528">
        <v>31.44</v>
      </c>
    </row>
    <row r="17529" spans="1:10" x14ac:dyDescent="0.2">
      <c r="A17529" t="s">
        <v>17308</v>
      </c>
      <c r="B17529" t="s">
        <v>38576</v>
      </c>
      <c r="I17529" t="s">
        <v>5</v>
      </c>
      <c r="J17529">
        <v>12.79</v>
      </c>
    </row>
    <row r="17530" spans="1:10" x14ac:dyDescent="0.2">
      <c r="A17530" t="s">
        <v>17309</v>
      </c>
      <c r="B17530" t="s">
        <v>38576</v>
      </c>
      <c r="I17530" t="s">
        <v>5</v>
      </c>
      <c r="J17530">
        <v>12.79</v>
      </c>
    </row>
    <row r="17531" spans="1:10" x14ac:dyDescent="0.2">
      <c r="A17531" t="s">
        <v>17310</v>
      </c>
      <c r="B17531" t="s">
        <v>27980</v>
      </c>
      <c r="I17531" t="s">
        <v>5</v>
      </c>
      <c r="J17531">
        <v>1.7</v>
      </c>
    </row>
    <row r="17532" spans="1:10" x14ac:dyDescent="0.2">
      <c r="A17532" t="s">
        <v>17311</v>
      </c>
      <c r="B17532" t="s">
        <v>27980</v>
      </c>
      <c r="I17532" t="s">
        <v>5</v>
      </c>
      <c r="J17532">
        <v>1.7</v>
      </c>
    </row>
    <row r="17533" spans="1:10" x14ac:dyDescent="0.2">
      <c r="A17533" t="s">
        <v>17312</v>
      </c>
      <c r="B17533" t="s">
        <v>38577</v>
      </c>
      <c r="I17533" t="s">
        <v>5</v>
      </c>
      <c r="J17533">
        <v>268.73</v>
      </c>
    </row>
    <row r="17534" spans="1:10" x14ac:dyDescent="0.2">
      <c r="A17534" t="s">
        <v>17313</v>
      </c>
      <c r="B17534" t="s">
        <v>38577</v>
      </c>
      <c r="I17534" t="s">
        <v>5</v>
      </c>
      <c r="J17534">
        <v>268.73</v>
      </c>
    </row>
    <row r="17535" spans="1:10" x14ac:dyDescent="0.2">
      <c r="A17535" t="s">
        <v>17314</v>
      </c>
      <c r="B17535" t="s">
        <v>38578</v>
      </c>
      <c r="I17535" t="s">
        <v>5</v>
      </c>
      <c r="J17535">
        <v>414.98</v>
      </c>
    </row>
    <row r="17536" spans="1:10" x14ac:dyDescent="0.2">
      <c r="A17536" t="s">
        <v>17315</v>
      </c>
      <c r="B17536" t="s">
        <v>38578</v>
      </c>
      <c r="I17536" t="s">
        <v>5</v>
      </c>
      <c r="J17536">
        <v>414.98</v>
      </c>
    </row>
    <row r="17537" spans="1:10" x14ac:dyDescent="0.2">
      <c r="A17537" t="s">
        <v>17316</v>
      </c>
      <c r="B17537" t="s">
        <v>38579</v>
      </c>
      <c r="I17537" t="s">
        <v>5</v>
      </c>
      <c r="J17537">
        <v>49.45</v>
      </c>
    </row>
    <row r="17538" spans="1:10" x14ac:dyDescent="0.2">
      <c r="A17538" t="s">
        <v>17317</v>
      </c>
      <c r="B17538" t="s">
        <v>38579</v>
      </c>
      <c r="I17538" t="s">
        <v>5</v>
      </c>
      <c r="J17538">
        <v>49.45</v>
      </c>
    </row>
    <row r="17539" spans="1:10" x14ac:dyDescent="0.2">
      <c r="A17539" t="s">
        <v>17318</v>
      </c>
      <c r="B17539" t="s">
        <v>38580</v>
      </c>
      <c r="I17539" t="s">
        <v>5</v>
      </c>
      <c r="J17539">
        <v>37.46</v>
      </c>
    </row>
    <row r="17540" spans="1:10" x14ac:dyDescent="0.2">
      <c r="A17540" t="s">
        <v>17319</v>
      </c>
      <c r="B17540" t="s">
        <v>38580</v>
      </c>
      <c r="I17540" t="s">
        <v>5</v>
      </c>
      <c r="J17540">
        <v>37.46</v>
      </c>
    </row>
    <row r="17541" spans="1:10" x14ac:dyDescent="0.2">
      <c r="A17541" t="s">
        <v>17320</v>
      </c>
      <c r="B17541" t="s">
        <v>38581</v>
      </c>
      <c r="I17541" t="s">
        <v>5</v>
      </c>
      <c r="J17541">
        <v>577.86</v>
      </c>
    </row>
    <row r="17542" spans="1:10" x14ac:dyDescent="0.2">
      <c r="A17542" t="s">
        <v>17321</v>
      </c>
      <c r="B17542" t="s">
        <v>38581</v>
      </c>
      <c r="I17542" t="s">
        <v>5</v>
      </c>
      <c r="J17542">
        <v>574.69000000000005</v>
      </c>
    </row>
    <row r="17543" spans="1:10" x14ac:dyDescent="0.2">
      <c r="A17543" t="s">
        <v>17322</v>
      </c>
      <c r="B17543" t="s">
        <v>38582</v>
      </c>
      <c r="I17543" t="s">
        <v>5</v>
      </c>
      <c r="J17543">
        <v>10.29</v>
      </c>
    </row>
    <row r="17544" spans="1:10" x14ac:dyDescent="0.2">
      <c r="A17544" t="s">
        <v>17323</v>
      </c>
      <c r="B17544" t="s">
        <v>38582</v>
      </c>
      <c r="I17544" t="s">
        <v>5</v>
      </c>
      <c r="J17544">
        <v>10.29</v>
      </c>
    </row>
    <row r="17545" spans="1:10" x14ac:dyDescent="0.2">
      <c r="A17545" t="s">
        <v>23723</v>
      </c>
      <c r="B17545" t="s">
        <v>38583</v>
      </c>
      <c r="I17545" t="s">
        <v>5</v>
      </c>
      <c r="J17545">
        <v>18.16</v>
      </c>
    </row>
    <row r="17546" spans="1:10" x14ac:dyDescent="0.2">
      <c r="A17546" t="s">
        <v>23724</v>
      </c>
      <c r="B17546" t="s">
        <v>38583</v>
      </c>
      <c r="I17546" t="s">
        <v>5</v>
      </c>
      <c r="J17546">
        <v>18.16</v>
      </c>
    </row>
    <row r="17547" spans="1:10" x14ac:dyDescent="0.2">
      <c r="A17547" t="s">
        <v>17324</v>
      </c>
      <c r="B17547" t="s">
        <v>38584</v>
      </c>
      <c r="I17547" t="s">
        <v>5</v>
      </c>
      <c r="J17547">
        <v>457.6</v>
      </c>
    </row>
    <row r="17548" spans="1:10" x14ac:dyDescent="0.2">
      <c r="A17548" t="s">
        <v>17325</v>
      </c>
      <c r="B17548" t="s">
        <v>38584</v>
      </c>
      <c r="I17548" t="s">
        <v>5</v>
      </c>
      <c r="J17548">
        <v>457.6</v>
      </c>
    </row>
    <row r="17549" spans="1:10" x14ac:dyDescent="0.2">
      <c r="A17549" t="s">
        <v>17326</v>
      </c>
      <c r="B17549" t="s">
        <v>38585</v>
      </c>
      <c r="I17549" t="s">
        <v>5</v>
      </c>
      <c r="J17549">
        <v>4480</v>
      </c>
    </row>
    <row r="17550" spans="1:10" x14ac:dyDescent="0.2">
      <c r="A17550" t="s">
        <v>17327</v>
      </c>
      <c r="B17550" t="s">
        <v>38585</v>
      </c>
      <c r="I17550" t="s">
        <v>5</v>
      </c>
      <c r="J17550">
        <v>4480</v>
      </c>
    </row>
    <row r="17551" spans="1:10" x14ac:dyDescent="0.2">
      <c r="A17551" t="s">
        <v>17328</v>
      </c>
      <c r="B17551" t="s">
        <v>38586</v>
      </c>
      <c r="I17551" t="s">
        <v>5</v>
      </c>
      <c r="J17551">
        <v>5251</v>
      </c>
    </row>
    <row r="17552" spans="1:10" x14ac:dyDescent="0.2">
      <c r="A17552" t="s">
        <v>17329</v>
      </c>
      <c r="B17552" t="s">
        <v>38586</v>
      </c>
      <c r="I17552" t="s">
        <v>5</v>
      </c>
      <c r="J17552">
        <v>5251</v>
      </c>
    </row>
    <row r="17553" spans="1:10" x14ac:dyDescent="0.2">
      <c r="A17553" t="s">
        <v>17330</v>
      </c>
      <c r="B17553" t="s">
        <v>38587</v>
      </c>
      <c r="I17553" t="s">
        <v>5</v>
      </c>
      <c r="J17553">
        <v>5460</v>
      </c>
    </row>
    <row r="17554" spans="1:10" x14ac:dyDescent="0.2">
      <c r="A17554" t="s">
        <v>17331</v>
      </c>
      <c r="B17554" t="s">
        <v>38587</v>
      </c>
      <c r="I17554" t="s">
        <v>5</v>
      </c>
      <c r="J17554">
        <v>5460</v>
      </c>
    </row>
    <row r="17555" spans="1:10" x14ac:dyDescent="0.2">
      <c r="A17555" t="s">
        <v>17332</v>
      </c>
      <c r="B17555" t="s">
        <v>38588</v>
      </c>
      <c r="I17555" t="s">
        <v>5</v>
      </c>
      <c r="J17555">
        <v>6034</v>
      </c>
    </row>
    <row r="17556" spans="1:10" x14ac:dyDescent="0.2">
      <c r="A17556" t="s">
        <v>17333</v>
      </c>
      <c r="B17556" t="s">
        <v>38588</v>
      </c>
      <c r="I17556" t="s">
        <v>5</v>
      </c>
      <c r="J17556">
        <v>6034</v>
      </c>
    </row>
    <row r="17557" spans="1:10" x14ac:dyDescent="0.2">
      <c r="A17557" t="s">
        <v>17334</v>
      </c>
      <c r="B17557" t="s">
        <v>38589</v>
      </c>
      <c r="I17557" t="s">
        <v>5</v>
      </c>
      <c r="J17557">
        <v>6795</v>
      </c>
    </row>
    <row r="17558" spans="1:10" x14ac:dyDescent="0.2">
      <c r="A17558" t="s">
        <v>17335</v>
      </c>
      <c r="B17558" t="s">
        <v>38589</v>
      </c>
      <c r="I17558" t="s">
        <v>5</v>
      </c>
      <c r="J17558">
        <v>6795</v>
      </c>
    </row>
    <row r="17559" spans="1:10" x14ac:dyDescent="0.2">
      <c r="A17559" t="s">
        <v>17336</v>
      </c>
      <c r="B17559" t="s">
        <v>38590</v>
      </c>
      <c r="I17559" t="s">
        <v>5</v>
      </c>
      <c r="J17559">
        <v>6795</v>
      </c>
    </row>
    <row r="17560" spans="1:10" x14ac:dyDescent="0.2">
      <c r="A17560" t="s">
        <v>17337</v>
      </c>
      <c r="B17560" t="s">
        <v>38590</v>
      </c>
      <c r="I17560" t="s">
        <v>5</v>
      </c>
      <c r="J17560">
        <v>6795</v>
      </c>
    </row>
    <row r="17561" spans="1:10" x14ac:dyDescent="0.2">
      <c r="A17561" t="s">
        <v>17338</v>
      </c>
      <c r="B17561" t="s">
        <v>38591</v>
      </c>
      <c r="I17561" t="s">
        <v>5</v>
      </c>
      <c r="J17561">
        <v>7502</v>
      </c>
    </row>
    <row r="17562" spans="1:10" x14ac:dyDescent="0.2">
      <c r="A17562" t="s">
        <v>17339</v>
      </c>
      <c r="B17562" t="s">
        <v>38591</v>
      </c>
      <c r="I17562" t="s">
        <v>5</v>
      </c>
      <c r="J17562">
        <v>7502</v>
      </c>
    </row>
    <row r="17563" spans="1:10" x14ac:dyDescent="0.2">
      <c r="A17563" t="s">
        <v>17340</v>
      </c>
      <c r="B17563" t="s">
        <v>38592</v>
      </c>
      <c r="I17563" t="s">
        <v>5</v>
      </c>
      <c r="J17563">
        <v>7502</v>
      </c>
    </row>
    <row r="17564" spans="1:10" x14ac:dyDescent="0.2">
      <c r="A17564" t="s">
        <v>17341</v>
      </c>
      <c r="B17564" t="s">
        <v>38592</v>
      </c>
      <c r="I17564" t="s">
        <v>5</v>
      </c>
      <c r="J17564">
        <v>7502</v>
      </c>
    </row>
    <row r="17565" spans="1:10" x14ac:dyDescent="0.2">
      <c r="A17565" t="s">
        <v>17342</v>
      </c>
      <c r="B17565" t="s">
        <v>38593</v>
      </c>
      <c r="I17565" t="s">
        <v>5</v>
      </c>
      <c r="J17565">
        <v>10756</v>
      </c>
    </row>
    <row r="17566" spans="1:10" x14ac:dyDescent="0.2">
      <c r="A17566" t="s">
        <v>17343</v>
      </c>
      <c r="B17566" t="s">
        <v>38593</v>
      </c>
      <c r="I17566" t="s">
        <v>5</v>
      </c>
      <c r="J17566">
        <v>10756</v>
      </c>
    </row>
    <row r="17567" spans="1:10" x14ac:dyDescent="0.2">
      <c r="A17567" t="s">
        <v>17344</v>
      </c>
      <c r="B17567" t="s">
        <v>38594</v>
      </c>
      <c r="I17567" t="s">
        <v>5</v>
      </c>
      <c r="J17567">
        <v>10756</v>
      </c>
    </row>
    <row r="17568" spans="1:10" x14ac:dyDescent="0.2">
      <c r="A17568" t="s">
        <v>17345</v>
      </c>
      <c r="B17568" t="s">
        <v>38594</v>
      </c>
      <c r="I17568" t="s">
        <v>5</v>
      </c>
      <c r="J17568">
        <v>10756</v>
      </c>
    </row>
    <row r="17569" spans="1:10" x14ac:dyDescent="0.2">
      <c r="A17569" t="s">
        <v>17346</v>
      </c>
      <c r="B17569" t="s">
        <v>38595</v>
      </c>
      <c r="I17569" t="s">
        <v>5</v>
      </c>
      <c r="J17569">
        <v>16263</v>
      </c>
    </row>
    <row r="17570" spans="1:10" x14ac:dyDescent="0.2">
      <c r="A17570" t="s">
        <v>17347</v>
      </c>
      <c r="B17570" t="s">
        <v>38595</v>
      </c>
      <c r="I17570" t="s">
        <v>5</v>
      </c>
      <c r="J17570">
        <v>16263</v>
      </c>
    </row>
    <row r="17571" spans="1:10" x14ac:dyDescent="0.2">
      <c r="A17571" t="s">
        <v>17348</v>
      </c>
      <c r="B17571" t="s">
        <v>38596</v>
      </c>
      <c r="I17571" t="s">
        <v>5</v>
      </c>
      <c r="J17571">
        <v>16263</v>
      </c>
    </row>
    <row r="17572" spans="1:10" x14ac:dyDescent="0.2">
      <c r="A17572" t="s">
        <v>17349</v>
      </c>
      <c r="B17572" t="s">
        <v>38596</v>
      </c>
      <c r="I17572" t="s">
        <v>5</v>
      </c>
      <c r="J17572">
        <v>16263</v>
      </c>
    </row>
    <row r="17573" spans="1:10" x14ac:dyDescent="0.2">
      <c r="A17573" t="s">
        <v>17350</v>
      </c>
      <c r="B17573" t="s">
        <v>38597</v>
      </c>
      <c r="I17573" t="s">
        <v>5</v>
      </c>
      <c r="J17573">
        <v>18184</v>
      </c>
    </row>
    <row r="17574" spans="1:10" x14ac:dyDescent="0.2">
      <c r="A17574" t="s">
        <v>17351</v>
      </c>
      <c r="B17574" t="s">
        <v>38597</v>
      </c>
      <c r="I17574" t="s">
        <v>5</v>
      </c>
      <c r="J17574">
        <v>18184</v>
      </c>
    </row>
    <row r="17575" spans="1:10" x14ac:dyDescent="0.2">
      <c r="A17575" t="s">
        <v>17352</v>
      </c>
      <c r="B17575" t="s">
        <v>38598</v>
      </c>
      <c r="I17575" t="s">
        <v>5</v>
      </c>
      <c r="J17575">
        <v>18184</v>
      </c>
    </row>
    <row r="17576" spans="1:10" x14ac:dyDescent="0.2">
      <c r="A17576" t="s">
        <v>17353</v>
      </c>
      <c r="B17576" t="s">
        <v>38598</v>
      </c>
      <c r="I17576" t="s">
        <v>5</v>
      </c>
      <c r="J17576">
        <v>18184</v>
      </c>
    </row>
    <row r="17577" spans="1:10" x14ac:dyDescent="0.2">
      <c r="A17577" t="s">
        <v>17354</v>
      </c>
      <c r="B17577" t="s">
        <v>38599</v>
      </c>
      <c r="I17577" t="s">
        <v>5</v>
      </c>
      <c r="J17577">
        <v>731.79</v>
      </c>
    </row>
    <row r="17578" spans="1:10" x14ac:dyDescent="0.2">
      <c r="A17578" t="s">
        <v>17355</v>
      </c>
      <c r="B17578" t="s">
        <v>38599</v>
      </c>
      <c r="I17578" t="s">
        <v>5</v>
      </c>
      <c r="J17578">
        <v>731.79</v>
      </c>
    </row>
    <row r="17579" spans="1:10" x14ac:dyDescent="0.2">
      <c r="A17579" t="s">
        <v>17356</v>
      </c>
      <c r="B17579" t="s">
        <v>38600</v>
      </c>
      <c r="I17579" t="s">
        <v>5</v>
      </c>
      <c r="J17579">
        <v>1305</v>
      </c>
    </row>
    <row r="17580" spans="1:10" x14ac:dyDescent="0.2">
      <c r="A17580" t="s">
        <v>17357</v>
      </c>
      <c r="B17580" t="s">
        <v>38600</v>
      </c>
      <c r="I17580" t="s">
        <v>5</v>
      </c>
      <c r="J17580">
        <v>1305</v>
      </c>
    </row>
    <row r="17581" spans="1:10" x14ac:dyDescent="0.2">
      <c r="A17581" t="s">
        <v>17358</v>
      </c>
      <c r="B17581" t="s">
        <v>38601</v>
      </c>
      <c r="I17581" t="s">
        <v>5</v>
      </c>
      <c r="J17581">
        <v>1721</v>
      </c>
    </row>
    <row r="17582" spans="1:10" x14ac:dyDescent="0.2">
      <c r="A17582" t="s">
        <v>17359</v>
      </c>
      <c r="B17582" t="s">
        <v>38601</v>
      </c>
      <c r="I17582" t="s">
        <v>5</v>
      </c>
      <c r="J17582">
        <v>1721</v>
      </c>
    </row>
    <row r="17583" spans="1:10" x14ac:dyDescent="0.2">
      <c r="A17583" t="s">
        <v>17360</v>
      </c>
      <c r="B17583" t="s">
        <v>38602</v>
      </c>
      <c r="I17583" t="s">
        <v>5</v>
      </c>
      <c r="J17583">
        <v>2664.85</v>
      </c>
    </row>
    <row r="17584" spans="1:10" x14ac:dyDescent="0.2">
      <c r="A17584" t="s">
        <v>17361</v>
      </c>
      <c r="B17584" t="s">
        <v>38602</v>
      </c>
      <c r="I17584" t="s">
        <v>5</v>
      </c>
      <c r="J17584">
        <v>2664.85</v>
      </c>
    </row>
    <row r="17585" spans="1:10" x14ac:dyDescent="0.2">
      <c r="A17585" t="s">
        <v>17362</v>
      </c>
      <c r="B17585" t="s">
        <v>21735</v>
      </c>
      <c r="I17585" t="s">
        <v>5</v>
      </c>
      <c r="J17585">
        <v>544.87</v>
      </c>
    </row>
    <row r="17586" spans="1:10" x14ac:dyDescent="0.2">
      <c r="A17586" t="s">
        <v>17363</v>
      </c>
      <c r="B17586" t="s">
        <v>21735</v>
      </c>
      <c r="I17586" t="s">
        <v>5</v>
      </c>
      <c r="J17586">
        <v>544.87</v>
      </c>
    </row>
    <row r="17587" spans="1:10" x14ac:dyDescent="0.2">
      <c r="A17587" t="s">
        <v>17364</v>
      </c>
      <c r="B17587" t="s">
        <v>21736</v>
      </c>
      <c r="I17587" t="s">
        <v>5</v>
      </c>
      <c r="J17587">
        <v>884.76</v>
      </c>
    </row>
    <row r="17588" spans="1:10" x14ac:dyDescent="0.2">
      <c r="A17588" t="s">
        <v>17365</v>
      </c>
      <c r="B17588" t="s">
        <v>21736</v>
      </c>
      <c r="I17588" t="s">
        <v>5</v>
      </c>
      <c r="J17588">
        <v>884.76</v>
      </c>
    </row>
    <row r="17589" spans="1:10" x14ac:dyDescent="0.2">
      <c r="A17589" t="s">
        <v>17366</v>
      </c>
      <c r="B17589" t="s">
        <v>38603</v>
      </c>
      <c r="I17589" t="s">
        <v>5</v>
      </c>
      <c r="J17589">
        <v>1680.54</v>
      </c>
    </row>
    <row r="17590" spans="1:10" x14ac:dyDescent="0.2">
      <c r="A17590" t="s">
        <v>17367</v>
      </c>
      <c r="B17590" t="s">
        <v>38603</v>
      </c>
      <c r="I17590" t="s">
        <v>5</v>
      </c>
      <c r="J17590">
        <v>1680.54</v>
      </c>
    </row>
    <row r="17591" spans="1:10" x14ac:dyDescent="0.2">
      <c r="A17591" t="s">
        <v>17368</v>
      </c>
      <c r="B17591" t="s">
        <v>38604</v>
      </c>
      <c r="I17591" t="s">
        <v>5</v>
      </c>
      <c r="J17591">
        <v>1112.4000000000001</v>
      </c>
    </row>
    <row r="17592" spans="1:10" x14ac:dyDescent="0.2">
      <c r="A17592" t="s">
        <v>17369</v>
      </c>
      <c r="B17592" t="s">
        <v>38604</v>
      </c>
      <c r="I17592" t="s">
        <v>5</v>
      </c>
      <c r="J17592">
        <v>1112.4000000000001</v>
      </c>
    </row>
    <row r="17593" spans="1:10" x14ac:dyDescent="0.2">
      <c r="A17593" t="s">
        <v>17370</v>
      </c>
      <c r="B17593" t="s">
        <v>38605</v>
      </c>
      <c r="I17593" t="s">
        <v>5</v>
      </c>
      <c r="J17593">
        <v>711.63</v>
      </c>
    </row>
    <row r="17594" spans="1:10" x14ac:dyDescent="0.2">
      <c r="A17594" t="s">
        <v>17371</v>
      </c>
      <c r="B17594" t="s">
        <v>38605</v>
      </c>
      <c r="I17594" t="s">
        <v>5</v>
      </c>
      <c r="J17594">
        <v>711.63</v>
      </c>
    </row>
    <row r="17595" spans="1:10" x14ac:dyDescent="0.2">
      <c r="A17595" t="s">
        <v>17372</v>
      </c>
      <c r="B17595" t="s">
        <v>38606</v>
      </c>
      <c r="I17595" t="s">
        <v>5</v>
      </c>
      <c r="J17595">
        <v>442.9</v>
      </c>
    </row>
    <row r="17596" spans="1:10" x14ac:dyDescent="0.2">
      <c r="A17596" t="s">
        <v>17373</v>
      </c>
      <c r="B17596" t="s">
        <v>38606</v>
      </c>
      <c r="I17596" t="s">
        <v>5</v>
      </c>
      <c r="J17596">
        <v>442.9</v>
      </c>
    </row>
    <row r="17597" spans="1:10" x14ac:dyDescent="0.2">
      <c r="A17597" t="s">
        <v>17374</v>
      </c>
      <c r="B17597" t="s">
        <v>38607</v>
      </c>
      <c r="I17597" t="s">
        <v>5</v>
      </c>
      <c r="J17597">
        <v>7302.32</v>
      </c>
    </row>
    <row r="17598" spans="1:10" x14ac:dyDescent="0.2">
      <c r="A17598" t="s">
        <v>17375</v>
      </c>
      <c r="B17598" t="s">
        <v>38607</v>
      </c>
      <c r="I17598" t="s">
        <v>5</v>
      </c>
      <c r="J17598">
        <v>7283.32</v>
      </c>
    </row>
    <row r="17599" spans="1:10" x14ac:dyDescent="0.2">
      <c r="A17599" t="s">
        <v>17376</v>
      </c>
      <c r="B17599" t="s">
        <v>38608</v>
      </c>
      <c r="I17599" t="s">
        <v>5</v>
      </c>
      <c r="J17599">
        <v>6123.48</v>
      </c>
    </row>
    <row r="17600" spans="1:10" x14ac:dyDescent="0.2">
      <c r="A17600" t="s">
        <v>17377</v>
      </c>
      <c r="B17600" t="s">
        <v>38608</v>
      </c>
      <c r="I17600" t="s">
        <v>5</v>
      </c>
      <c r="J17600">
        <v>6108.6</v>
      </c>
    </row>
    <row r="17601" spans="1:10" x14ac:dyDescent="0.2">
      <c r="A17601" t="s">
        <v>17378</v>
      </c>
      <c r="B17601" t="s">
        <v>38609</v>
      </c>
      <c r="I17601" t="s">
        <v>5</v>
      </c>
      <c r="J17601">
        <v>4795.17</v>
      </c>
    </row>
    <row r="17602" spans="1:10" x14ac:dyDescent="0.2">
      <c r="A17602" t="s">
        <v>17379</v>
      </c>
      <c r="B17602" t="s">
        <v>38609</v>
      </c>
      <c r="I17602" t="s">
        <v>5</v>
      </c>
      <c r="J17602">
        <v>4784.47</v>
      </c>
    </row>
    <row r="17603" spans="1:10" x14ac:dyDescent="0.2">
      <c r="A17603" t="s">
        <v>17380</v>
      </c>
      <c r="B17603" t="s">
        <v>38610</v>
      </c>
      <c r="I17603" t="s">
        <v>5</v>
      </c>
      <c r="J17603">
        <v>701.28</v>
      </c>
    </row>
    <row r="17604" spans="1:10" x14ac:dyDescent="0.2">
      <c r="A17604" t="s">
        <v>17381</v>
      </c>
      <c r="B17604" t="s">
        <v>38610</v>
      </c>
      <c r="I17604" t="s">
        <v>5</v>
      </c>
      <c r="J17604">
        <v>697.04</v>
      </c>
    </row>
    <row r="17605" spans="1:10" x14ac:dyDescent="0.2">
      <c r="A17605" t="s">
        <v>17382</v>
      </c>
      <c r="B17605" t="s">
        <v>38611</v>
      </c>
      <c r="I17605" t="s">
        <v>5</v>
      </c>
      <c r="J17605">
        <v>588.13</v>
      </c>
    </row>
    <row r="17606" spans="1:10" x14ac:dyDescent="0.2">
      <c r="A17606" t="s">
        <v>17383</v>
      </c>
      <c r="B17606" t="s">
        <v>38611</v>
      </c>
      <c r="I17606" t="s">
        <v>5</v>
      </c>
      <c r="J17606">
        <v>583.89</v>
      </c>
    </row>
    <row r="17607" spans="1:10" x14ac:dyDescent="0.2">
      <c r="A17607" t="s">
        <v>17384</v>
      </c>
      <c r="B17607" t="s">
        <v>38612</v>
      </c>
      <c r="I17607" t="s">
        <v>5</v>
      </c>
      <c r="J17607">
        <v>1009.08</v>
      </c>
    </row>
    <row r="17608" spans="1:10" x14ac:dyDescent="0.2">
      <c r="A17608" t="s">
        <v>17385</v>
      </c>
      <c r="B17608" t="s">
        <v>38612</v>
      </c>
      <c r="I17608" t="s">
        <v>5</v>
      </c>
      <c r="J17608">
        <v>1002.74</v>
      </c>
    </row>
    <row r="17609" spans="1:10" x14ac:dyDescent="0.2">
      <c r="A17609" t="s">
        <v>17386</v>
      </c>
      <c r="B17609" t="s">
        <v>38613</v>
      </c>
      <c r="I17609" t="s">
        <v>5</v>
      </c>
      <c r="J17609">
        <v>1152.5899999999999</v>
      </c>
    </row>
    <row r="17610" spans="1:10" x14ac:dyDescent="0.2">
      <c r="A17610" t="s">
        <v>17387</v>
      </c>
      <c r="B17610" t="s">
        <v>38613</v>
      </c>
      <c r="I17610" t="s">
        <v>5</v>
      </c>
      <c r="J17610">
        <v>1144.98</v>
      </c>
    </row>
    <row r="17611" spans="1:10" x14ac:dyDescent="0.2">
      <c r="A17611" t="s">
        <v>17388</v>
      </c>
      <c r="B17611" t="s">
        <v>38614</v>
      </c>
      <c r="I17611" t="s">
        <v>5</v>
      </c>
      <c r="J17611">
        <v>1185.5899999999999</v>
      </c>
    </row>
    <row r="17612" spans="1:10" x14ac:dyDescent="0.2">
      <c r="A17612" t="s">
        <v>17389</v>
      </c>
      <c r="B17612" t="s">
        <v>38614</v>
      </c>
      <c r="I17612" t="s">
        <v>5</v>
      </c>
      <c r="J17612">
        <v>1177.3499999999999</v>
      </c>
    </row>
    <row r="17613" spans="1:10" x14ac:dyDescent="0.2">
      <c r="A17613" t="s">
        <v>17390</v>
      </c>
      <c r="B17613" t="s">
        <v>38615</v>
      </c>
      <c r="I17613" t="s">
        <v>5</v>
      </c>
      <c r="J17613">
        <v>4874.47</v>
      </c>
    </row>
    <row r="17614" spans="1:10" x14ac:dyDescent="0.2">
      <c r="A17614" t="s">
        <v>17391</v>
      </c>
      <c r="B17614" t="s">
        <v>38615</v>
      </c>
      <c r="I17614" t="s">
        <v>5</v>
      </c>
      <c r="J17614">
        <v>4861.8</v>
      </c>
    </row>
    <row r="17615" spans="1:10" x14ac:dyDescent="0.2">
      <c r="A17615" t="s">
        <v>17392</v>
      </c>
      <c r="B17615" t="s">
        <v>38616</v>
      </c>
      <c r="I17615" t="s">
        <v>5</v>
      </c>
      <c r="J17615">
        <v>11101.52</v>
      </c>
    </row>
    <row r="17616" spans="1:10" x14ac:dyDescent="0.2">
      <c r="A17616" t="s">
        <v>17393</v>
      </c>
      <c r="B17616" t="s">
        <v>38616</v>
      </c>
      <c r="I17616" t="s">
        <v>5</v>
      </c>
      <c r="J17616">
        <v>11082.52</v>
      </c>
    </row>
    <row r="17617" spans="1:10" x14ac:dyDescent="0.2">
      <c r="A17617" t="s">
        <v>17394</v>
      </c>
      <c r="B17617" t="s">
        <v>38617</v>
      </c>
      <c r="I17617" t="s">
        <v>5</v>
      </c>
      <c r="J17617">
        <v>713.82</v>
      </c>
    </row>
    <row r="17618" spans="1:10" x14ac:dyDescent="0.2">
      <c r="A17618" t="s">
        <v>17395</v>
      </c>
      <c r="B17618" t="s">
        <v>38617</v>
      </c>
      <c r="I17618" t="s">
        <v>5</v>
      </c>
      <c r="J17618">
        <v>710.65</v>
      </c>
    </row>
    <row r="17619" spans="1:10" x14ac:dyDescent="0.2">
      <c r="A17619" t="s">
        <v>17396</v>
      </c>
      <c r="B17619" t="s">
        <v>38618</v>
      </c>
      <c r="I17619" t="s">
        <v>5</v>
      </c>
      <c r="J17619">
        <v>488.27</v>
      </c>
    </row>
    <row r="17620" spans="1:10" x14ac:dyDescent="0.2">
      <c r="A17620" t="s">
        <v>17397</v>
      </c>
      <c r="B17620" t="s">
        <v>38618</v>
      </c>
      <c r="I17620" t="s">
        <v>5</v>
      </c>
      <c r="J17620">
        <v>488.27</v>
      </c>
    </row>
    <row r="17621" spans="1:10" x14ac:dyDescent="0.2">
      <c r="A17621" t="s">
        <v>17398</v>
      </c>
      <c r="B17621" t="s">
        <v>38619</v>
      </c>
      <c r="I17621" t="s">
        <v>5</v>
      </c>
      <c r="J17621">
        <v>1772.82</v>
      </c>
    </row>
    <row r="17622" spans="1:10" x14ac:dyDescent="0.2">
      <c r="A17622" t="s">
        <v>17399</v>
      </c>
      <c r="B17622" t="s">
        <v>38619</v>
      </c>
      <c r="I17622" t="s">
        <v>5</v>
      </c>
      <c r="J17622">
        <v>1766.48</v>
      </c>
    </row>
    <row r="17623" spans="1:10" x14ac:dyDescent="0.2">
      <c r="A17623" t="s">
        <v>17400</v>
      </c>
      <c r="B17623" t="s">
        <v>38620</v>
      </c>
      <c r="I17623" t="s">
        <v>5</v>
      </c>
      <c r="J17623">
        <v>2802.47</v>
      </c>
    </row>
    <row r="17624" spans="1:10" x14ac:dyDescent="0.2">
      <c r="A17624" t="s">
        <v>17401</v>
      </c>
      <c r="B17624" t="s">
        <v>38620</v>
      </c>
      <c r="I17624" t="s">
        <v>5</v>
      </c>
      <c r="J17624">
        <v>2782.23</v>
      </c>
    </row>
    <row r="17625" spans="1:10" x14ac:dyDescent="0.2">
      <c r="A17625" t="s">
        <v>17402</v>
      </c>
      <c r="B17625" t="s">
        <v>38621</v>
      </c>
      <c r="I17625" t="s">
        <v>5</v>
      </c>
      <c r="J17625">
        <v>2919.77</v>
      </c>
    </row>
    <row r="17626" spans="1:10" x14ac:dyDescent="0.2">
      <c r="A17626" t="s">
        <v>17403</v>
      </c>
      <c r="B17626" t="s">
        <v>38621</v>
      </c>
      <c r="I17626" t="s">
        <v>5</v>
      </c>
      <c r="J17626">
        <v>2899.53</v>
      </c>
    </row>
    <row r="17627" spans="1:10" x14ac:dyDescent="0.2">
      <c r="A17627" t="s">
        <v>17404</v>
      </c>
      <c r="B17627" t="s">
        <v>38622</v>
      </c>
      <c r="I17627" t="s">
        <v>5</v>
      </c>
      <c r="J17627">
        <v>581.35</v>
      </c>
    </row>
    <row r="17628" spans="1:10" x14ac:dyDescent="0.2">
      <c r="A17628" t="s">
        <v>17405</v>
      </c>
      <c r="B17628" t="s">
        <v>38622</v>
      </c>
      <c r="I17628" t="s">
        <v>5</v>
      </c>
      <c r="J17628">
        <v>576.91999999999996</v>
      </c>
    </row>
    <row r="17629" spans="1:10" x14ac:dyDescent="0.2">
      <c r="A17629" t="s">
        <v>17406</v>
      </c>
      <c r="B17629" t="s">
        <v>38623</v>
      </c>
      <c r="I17629" t="s">
        <v>5</v>
      </c>
      <c r="J17629">
        <v>930.84</v>
      </c>
    </row>
    <row r="17630" spans="1:10" x14ac:dyDescent="0.2">
      <c r="A17630" t="s">
        <v>17407</v>
      </c>
      <c r="B17630" t="s">
        <v>38623</v>
      </c>
      <c r="I17630" t="s">
        <v>5</v>
      </c>
      <c r="J17630">
        <v>924.5</v>
      </c>
    </row>
    <row r="17631" spans="1:10" x14ac:dyDescent="0.2">
      <c r="A17631" t="s">
        <v>17408</v>
      </c>
      <c r="B17631" t="s">
        <v>38624</v>
      </c>
      <c r="I17631" t="s">
        <v>4</v>
      </c>
      <c r="J17631">
        <v>1168.46</v>
      </c>
    </row>
    <row r="17632" spans="1:10" x14ac:dyDescent="0.2">
      <c r="A17632" t="s">
        <v>17409</v>
      </c>
      <c r="B17632" t="s">
        <v>38624</v>
      </c>
      <c r="I17632" t="s">
        <v>4</v>
      </c>
      <c r="J17632">
        <v>1154.83</v>
      </c>
    </row>
    <row r="17633" spans="1:10" x14ac:dyDescent="0.2">
      <c r="A17633" t="s">
        <v>17410</v>
      </c>
      <c r="B17633" t="s">
        <v>38625</v>
      </c>
      <c r="I17633" t="s">
        <v>4</v>
      </c>
      <c r="J17633">
        <v>1108.46</v>
      </c>
    </row>
    <row r="17634" spans="1:10" x14ac:dyDescent="0.2">
      <c r="A17634" t="s">
        <v>17411</v>
      </c>
      <c r="B17634" t="s">
        <v>38625</v>
      </c>
      <c r="I17634" t="s">
        <v>4</v>
      </c>
      <c r="J17634">
        <v>1108.46</v>
      </c>
    </row>
    <row r="17635" spans="1:10" x14ac:dyDescent="0.2">
      <c r="A17635" t="s">
        <v>17412</v>
      </c>
      <c r="B17635" t="s">
        <v>38626</v>
      </c>
      <c r="I17635" t="s">
        <v>4</v>
      </c>
      <c r="J17635">
        <v>975.46</v>
      </c>
    </row>
    <row r="17636" spans="1:10" x14ac:dyDescent="0.2">
      <c r="A17636" t="s">
        <v>17413</v>
      </c>
      <c r="B17636" t="s">
        <v>38626</v>
      </c>
      <c r="I17636" t="s">
        <v>4</v>
      </c>
      <c r="J17636">
        <v>975.46</v>
      </c>
    </row>
    <row r="17637" spans="1:10" x14ac:dyDescent="0.2">
      <c r="A17637" t="s">
        <v>17414</v>
      </c>
      <c r="B17637" t="s">
        <v>38627</v>
      </c>
      <c r="I17637" t="s">
        <v>5</v>
      </c>
      <c r="J17637">
        <v>1761.26</v>
      </c>
    </row>
    <row r="17638" spans="1:10" x14ac:dyDescent="0.2">
      <c r="A17638" t="s">
        <v>17415</v>
      </c>
      <c r="B17638" t="s">
        <v>38627</v>
      </c>
      <c r="I17638" t="s">
        <v>5</v>
      </c>
      <c r="J17638">
        <v>1761.26</v>
      </c>
    </row>
    <row r="17639" spans="1:10" x14ac:dyDescent="0.2">
      <c r="A17639" t="s">
        <v>17416</v>
      </c>
      <c r="B17639" t="s">
        <v>38628</v>
      </c>
      <c r="I17639" t="s">
        <v>4</v>
      </c>
      <c r="J17639">
        <v>1401.92</v>
      </c>
    </row>
    <row r="17640" spans="1:10" x14ac:dyDescent="0.2">
      <c r="A17640" t="s">
        <v>17417</v>
      </c>
      <c r="B17640" t="s">
        <v>38628</v>
      </c>
      <c r="I17640" t="s">
        <v>4</v>
      </c>
      <c r="J17640">
        <v>1392.42</v>
      </c>
    </row>
    <row r="17641" spans="1:10" x14ac:dyDescent="0.2">
      <c r="A17641" t="s">
        <v>17418</v>
      </c>
      <c r="B17641" t="s">
        <v>38629</v>
      </c>
      <c r="I17641" t="s">
        <v>5</v>
      </c>
      <c r="J17641">
        <v>2231.44</v>
      </c>
    </row>
    <row r="17642" spans="1:10" x14ac:dyDescent="0.2">
      <c r="A17642" t="s">
        <v>17419</v>
      </c>
      <c r="B17642" t="s">
        <v>38629</v>
      </c>
      <c r="I17642" t="s">
        <v>5</v>
      </c>
      <c r="J17642">
        <v>2204.84</v>
      </c>
    </row>
    <row r="17643" spans="1:10" x14ac:dyDescent="0.2">
      <c r="A17643" t="s">
        <v>17420</v>
      </c>
      <c r="B17643" t="s">
        <v>38630</v>
      </c>
      <c r="I17643" t="s">
        <v>5</v>
      </c>
      <c r="J17643">
        <v>712.1</v>
      </c>
    </row>
    <row r="17644" spans="1:10" x14ac:dyDescent="0.2">
      <c r="A17644" t="s">
        <v>17421</v>
      </c>
      <c r="B17644" t="s">
        <v>38630</v>
      </c>
      <c r="I17644" t="s">
        <v>5</v>
      </c>
      <c r="J17644">
        <v>708.93</v>
      </c>
    </row>
    <row r="17645" spans="1:10" x14ac:dyDescent="0.2">
      <c r="A17645" t="s">
        <v>17422</v>
      </c>
      <c r="B17645" t="s">
        <v>38631</v>
      </c>
      <c r="I17645" t="s">
        <v>5</v>
      </c>
      <c r="J17645">
        <v>329.25</v>
      </c>
    </row>
    <row r="17646" spans="1:10" x14ac:dyDescent="0.2">
      <c r="A17646" t="s">
        <v>17423</v>
      </c>
      <c r="B17646" t="s">
        <v>38631</v>
      </c>
      <c r="I17646" t="s">
        <v>5</v>
      </c>
      <c r="J17646">
        <v>322.91000000000003</v>
      </c>
    </row>
    <row r="17647" spans="1:10" x14ac:dyDescent="0.2">
      <c r="A17647" t="s">
        <v>17424</v>
      </c>
      <c r="B17647" t="s">
        <v>38632</v>
      </c>
      <c r="I17647" t="s">
        <v>5</v>
      </c>
      <c r="J17647">
        <v>124.27</v>
      </c>
    </row>
    <row r="17648" spans="1:10" x14ac:dyDescent="0.2">
      <c r="A17648" t="s">
        <v>17425</v>
      </c>
      <c r="B17648" t="s">
        <v>38632</v>
      </c>
      <c r="I17648" t="s">
        <v>5</v>
      </c>
      <c r="J17648">
        <v>117.93</v>
      </c>
    </row>
    <row r="17649" spans="1:10" x14ac:dyDescent="0.2">
      <c r="A17649" t="s">
        <v>17426</v>
      </c>
      <c r="B17649" t="s">
        <v>38633</v>
      </c>
      <c r="I17649" t="s">
        <v>5</v>
      </c>
      <c r="J17649">
        <v>169.1</v>
      </c>
    </row>
    <row r="17650" spans="1:10" x14ac:dyDescent="0.2">
      <c r="A17650" t="s">
        <v>17427</v>
      </c>
      <c r="B17650" t="s">
        <v>38633</v>
      </c>
      <c r="I17650" t="s">
        <v>5</v>
      </c>
      <c r="J17650">
        <v>162.76</v>
      </c>
    </row>
    <row r="17651" spans="1:10" x14ac:dyDescent="0.2">
      <c r="A17651" t="s">
        <v>17428</v>
      </c>
      <c r="B17651" t="s">
        <v>38634</v>
      </c>
      <c r="I17651" t="s">
        <v>5</v>
      </c>
      <c r="J17651">
        <v>147.54</v>
      </c>
    </row>
    <row r="17652" spans="1:10" x14ac:dyDescent="0.2">
      <c r="A17652" t="s">
        <v>17429</v>
      </c>
      <c r="B17652" t="s">
        <v>38634</v>
      </c>
      <c r="I17652" t="s">
        <v>5</v>
      </c>
      <c r="J17652">
        <v>141.19999999999999</v>
      </c>
    </row>
    <row r="17653" spans="1:10" x14ac:dyDescent="0.2">
      <c r="A17653" t="s">
        <v>17430</v>
      </c>
      <c r="B17653" t="s">
        <v>38635</v>
      </c>
      <c r="I17653" t="s">
        <v>5</v>
      </c>
      <c r="J17653">
        <v>165.59</v>
      </c>
    </row>
    <row r="17654" spans="1:10" x14ac:dyDescent="0.2">
      <c r="A17654" t="s">
        <v>17431</v>
      </c>
      <c r="B17654" t="s">
        <v>38635</v>
      </c>
      <c r="I17654" t="s">
        <v>5</v>
      </c>
      <c r="J17654">
        <v>159.25</v>
      </c>
    </row>
    <row r="17655" spans="1:10" x14ac:dyDescent="0.2">
      <c r="A17655" t="s">
        <v>17432</v>
      </c>
      <c r="B17655" t="s">
        <v>38636</v>
      </c>
      <c r="I17655" t="s">
        <v>5</v>
      </c>
      <c r="J17655">
        <v>289.08</v>
      </c>
    </row>
    <row r="17656" spans="1:10" x14ac:dyDescent="0.2">
      <c r="A17656" t="s">
        <v>17433</v>
      </c>
      <c r="B17656" t="s">
        <v>38636</v>
      </c>
      <c r="I17656" t="s">
        <v>5</v>
      </c>
      <c r="J17656">
        <v>282.74</v>
      </c>
    </row>
    <row r="17657" spans="1:10" x14ac:dyDescent="0.2">
      <c r="A17657" t="s">
        <v>17434</v>
      </c>
      <c r="B17657" t="s">
        <v>38637</v>
      </c>
      <c r="I17657" t="s">
        <v>5</v>
      </c>
      <c r="J17657">
        <v>335.84</v>
      </c>
    </row>
    <row r="17658" spans="1:10" x14ac:dyDescent="0.2">
      <c r="A17658" t="s">
        <v>17435</v>
      </c>
      <c r="B17658" t="s">
        <v>38637</v>
      </c>
      <c r="I17658" t="s">
        <v>5</v>
      </c>
      <c r="J17658">
        <v>329.5</v>
      </c>
    </row>
    <row r="17659" spans="1:10" x14ac:dyDescent="0.2">
      <c r="A17659" t="s">
        <v>17436</v>
      </c>
      <c r="B17659" t="s">
        <v>38638</v>
      </c>
      <c r="I17659" t="s">
        <v>5</v>
      </c>
      <c r="J17659">
        <v>347.49</v>
      </c>
    </row>
    <row r="17660" spans="1:10" x14ac:dyDescent="0.2">
      <c r="A17660" t="s">
        <v>17437</v>
      </c>
      <c r="B17660" t="s">
        <v>38638</v>
      </c>
      <c r="I17660" t="s">
        <v>5</v>
      </c>
      <c r="J17660">
        <v>341.15</v>
      </c>
    </row>
    <row r="17661" spans="1:10" x14ac:dyDescent="0.2">
      <c r="A17661" t="s">
        <v>17438</v>
      </c>
      <c r="B17661" t="s">
        <v>38639</v>
      </c>
      <c r="I17661" t="s">
        <v>5</v>
      </c>
      <c r="J17661">
        <v>89.56</v>
      </c>
    </row>
    <row r="17662" spans="1:10" x14ac:dyDescent="0.2">
      <c r="A17662" t="s">
        <v>17439</v>
      </c>
      <c r="B17662" t="s">
        <v>38639</v>
      </c>
      <c r="I17662" t="s">
        <v>5</v>
      </c>
      <c r="J17662">
        <v>86.26</v>
      </c>
    </row>
    <row r="17663" spans="1:10" x14ac:dyDescent="0.2">
      <c r="A17663" t="s">
        <v>17440</v>
      </c>
      <c r="B17663" t="s">
        <v>38640</v>
      </c>
      <c r="I17663" t="s">
        <v>5</v>
      </c>
      <c r="J17663">
        <v>388.73</v>
      </c>
    </row>
    <row r="17664" spans="1:10" x14ac:dyDescent="0.2">
      <c r="A17664" t="s">
        <v>17441</v>
      </c>
      <c r="B17664" t="s">
        <v>38640</v>
      </c>
      <c r="I17664" t="s">
        <v>5</v>
      </c>
      <c r="J17664">
        <v>382.39</v>
      </c>
    </row>
    <row r="17665" spans="1:10" x14ac:dyDescent="0.2">
      <c r="A17665" t="s">
        <v>17442</v>
      </c>
      <c r="B17665" t="s">
        <v>38641</v>
      </c>
      <c r="I17665" t="s">
        <v>5</v>
      </c>
      <c r="J17665">
        <v>325.54000000000002</v>
      </c>
    </row>
    <row r="17666" spans="1:10" x14ac:dyDescent="0.2">
      <c r="A17666" t="s">
        <v>17443</v>
      </c>
      <c r="B17666" t="s">
        <v>38641</v>
      </c>
      <c r="I17666" t="s">
        <v>5</v>
      </c>
      <c r="J17666">
        <v>319.2</v>
      </c>
    </row>
    <row r="17667" spans="1:10" x14ac:dyDescent="0.2">
      <c r="A17667" t="s">
        <v>17444</v>
      </c>
      <c r="B17667" t="s">
        <v>38642</v>
      </c>
      <c r="I17667" t="s">
        <v>5</v>
      </c>
      <c r="J17667">
        <v>747.84</v>
      </c>
    </row>
    <row r="17668" spans="1:10" x14ac:dyDescent="0.2">
      <c r="A17668" t="s">
        <v>17445</v>
      </c>
      <c r="B17668" t="s">
        <v>38642</v>
      </c>
      <c r="I17668" t="s">
        <v>5</v>
      </c>
      <c r="J17668">
        <v>741.5</v>
      </c>
    </row>
    <row r="17669" spans="1:10" x14ac:dyDescent="0.2">
      <c r="A17669" t="s">
        <v>27981</v>
      </c>
      <c r="B17669" t="s">
        <v>38643</v>
      </c>
      <c r="I17669" t="s">
        <v>4</v>
      </c>
      <c r="J17669">
        <v>315.98</v>
      </c>
    </row>
    <row r="17670" spans="1:10" x14ac:dyDescent="0.2">
      <c r="A17670" t="s">
        <v>27982</v>
      </c>
      <c r="B17670" t="s">
        <v>38643</v>
      </c>
      <c r="I17670" t="s">
        <v>4</v>
      </c>
      <c r="J17670">
        <v>289.52999999999997</v>
      </c>
    </row>
    <row r="17671" spans="1:10" x14ac:dyDescent="0.2">
      <c r="A17671" t="s">
        <v>27983</v>
      </c>
      <c r="B17671" t="s">
        <v>38644</v>
      </c>
      <c r="I17671" t="s">
        <v>4</v>
      </c>
      <c r="J17671">
        <v>464.21</v>
      </c>
    </row>
    <row r="17672" spans="1:10" x14ac:dyDescent="0.2">
      <c r="A17672" t="s">
        <v>27984</v>
      </c>
      <c r="B17672" t="s">
        <v>38644</v>
      </c>
      <c r="I17672" t="s">
        <v>4</v>
      </c>
      <c r="J17672">
        <v>427.18</v>
      </c>
    </row>
    <row r="17673" spans="1:10" x14ac:dyDescent="0.2">
      <c r="A17673" t="s">
        <v>27985</v>
      </c>
      <c r="B17673" t="s">
        <v>38645</v>
      </c>
      <c r="I17673" t="s">
        <v>4</v>
      </c>
      <c r="J17673">
        <v>592.51</v>
      </c>
    </row>
    <row r="17674" spans="1:10" x14ac:dyDescent="0.2">
      <c r="A17674" t="s">
        <v>27986</v>
      </c>
      <c r="B17674" t="s">
        <v>38645</v>
      </c>
      <c r="I17674" t="s">
        <v>4</v>
      </c>
      <c r="J17674">
        <v>554.16</v>
      </c>
    </row>
    <row r="17675" spans="1:10" x14ac:dyDescent="0.2">
      <c r="A17675" t="s">
        <v>27987</v>
      </c>
      <c r="B17675" t="s">
        <v>38646</v>
      </c>
      <c r="I17675" t="s">
        <v>4</v>
      </c>
      <c r="J17675">
        <v>812.61</v>
      </c>
    </row>
    <row r="17676" spans="1:10" x14ac:dyDescent="0.2">
      <c r="A17676" t="s">
        <v>27988</v>
      </c>
      <c r="B17676" t="s">
        <v>38646</v>
      </c>
      <c r="I17676" t="s">
        <v>4</v>
      </c>
      <c r="J17676">
        <v>745.96</v>
      </c>
    </row>
    <row r="17677" spans="1:10" x14ac:dyDescent="0.2">
      <c r="A17677" t="s">
        <v>27989</v>
      </c>
      <c r="B17677" t="s">
        <v>38647</v>
      </c>
      <c r="I17677" t="s">
        <v>4</v>
      </c>
      <c r="J17677">
        <v>156.09</v>
      </c>
    </row>
    <row r="17678" spans="1:10" x14ac:dyDescent="0.2">
      <c r="A17678" t="s">
        <v>27990</v>
      </c>
      <c r="B17678" t="s">
        <v>38647</v>
      </c>
      <c r="I17678" t="s">
        <v>4</v>
      </c>
      <c r="J17678">
        <v>142.86000000000001</v>
      </c>
    </row>
    <row r="17679" spans="1:10" x14ac:dyDescent="0.2">
      <c r="A17679" t="s">
        <v>27991</v>
      </c>
      <c r="B17679" t="s">
        <v>38648</v>
      </c>
      <c r="I17679" t="s">
        <v>4</v>
      </c>
      <c r="J17679">
        <v>500.64</v>
      </c>
    </row>
    <row r="17680" spans="1:10" x14ac:dyDescent="0.2">
      <c r="A17680" t="s">
        <v>27992</v>
      </c>
      <c r="B17680" t="s">
        <v>38648</v>
      </c>
      <c r="I17680" t="s">
        <v>4</v>
      </c>
      <c r="J17680">
        <v>463.61</v>
      </c>
    </row>
    <row r="17681" spans="1:10" x14ac:dyDescent="0.2">
      <c r="A17681" t="s">
        <v>17446</v>
      </c>
      <c r="B17681" t="s">
        <v>38649</v>
      </c>
      <c r="I17681" t="s">
        <v>5</v>
      </c>
      <c r="J17681">
        <v>123.6</v>
      </c>
    </row>
    <row r="17682" spans="1:10" x14ac:dyDescent="0.2">
      <c r="A17682" t="s">
        <v>17447</v>
      </c>
      <c r="B17682" t="s">
        <v>38649</v>
      </c>
      <c r="I17682" t="s">
        <v>5</v>
      </c>
      <c r="J17682">
        <v>123.6</v>
      </c>
    </row>
    <row r="17683" spans="1:10" x14ac:dyDescent="0.2">
      <c r="A17683" t="s">
        <v>17448</v>
      </c>
      <c r="B17683" t="s">
        <v>38650</v>
      </c>
      <c r="I17683" t="s">
        <v>5</v>
      </c>
      <c r="J17683">
        <v>243</v>
      </c>
    </row>
    <row r="17684" spans="1:10" x14ac:dyDescent="0.2">
      <c r="A17684" t="s">
        <v>17449</v>
      </c>
      <c r="B17684" t="s">
        <v>38650</v>
      </c>
      <c r="I17684" t="s">
        <v>5</v>
      </c>
      <c r="J17684">
        <v>243</v>
      </c>
    </row>
    <row r="17685" spans="1:10" x14ac:dyDescent="0.2">
      <c r="A17685" t="s">
        <v>17450</v>
      </c>
      <c r="B17685" t="s">
        <v>38651</v>
      </c>
      <c r="I17685" t="s">
        <v>5</v>
      </c>
      <c r="J17685">
        <v>410.97</v>
      </c>
    </row>
    <row r="17686" spans="1:10" x14ac:dyDescent="0.2">
      <c r="A17686" t="s">
        <v>17451</v>
      </c>
      <c r="B17686" t="s">
        <v>38651</v>
      </c>
      <c r="I17686" t="s">
        <v>5</v>
      </c>
      <c r="J17686">
        <v>410.97</v>
      </c>
    </row>
    <row r="17687" spans="1:10" x14ac:dyDescent="0.2">
      <c r="A17687" t="s">
        <v>24945</v>
      </c>
      <c r="B17687" t="s">
        <v>38652</v>
      </c>
      <c r="I17687" t="s">
        <v>5</v>
      </c>
      <c r="J17687">
        <v>2039.4</v>
      </c>
    </row>
    <row r="17688" spans="1:10" x14ac:dyDescent="0.2">
      <c r="A17688" t="s">
        <v>24946</v>
      </c>
      <c r="B17688" t="s">
        <v>38652</v>
      </c>
      <c r="I17688" t="s">
        <v>5</v>
      </c>
      <c r="J17688">
        <v>2039.4</v>
      </c>
    </row>
    <row r="17689" spans="1:10" x14ac:dyDescent="0.2">
      <c r="A17689" t="s">
        <v>24947</v>
      </c>
      <c r="B17689" t="s">
        <v>38653</v>
      </c>
      <c r="I17689" t="s">
        <v>5</v>
      </c>
      <c r="J17689">
        <v>19699.099999999999</v>
      </c>
    </row>
    <row r="17690" spans="1:10" x14ac:dyDescent="0.2">
      <c r="A17690" t="s">
        <v>24948</v>
      </c>
      <c r="B17690" t="s">
        <v>38653</v>
      </c>
      <c r="I17690" t="s">
        <v>5</v>
      </c>
      <c r="J17690">
        <v>19699.099999999999</v>
      </c>
    </row>
    <row r="17691" spans="1:10" x14ac:dyDescent="0.2">
      <c r="A17691" t="s">
        <v>17452</v>
      </c>
      <c r="B17691" t="s">
        <v>38654</v>
      </c>
      <c r="I17691" t="s">
        <v>4</v>
      </c>
      <c r="J17691">
        <v>186.89</v>
      </c>
    </row>
    <row r="17692" spans="1:10" x14ac:dyDescent="0.2">
      <c r="A17692" t="s">
        <v>17453</v>
      </c>
      <c r="B17692" t="s">
        <v>38654</v>
      </c>
      <c r="I17692" t="s">
        <v>4</v>
      </c>
      <c r="J17692">
        <v>186</v>
      </c>
    </row>
    <row r="17693" spans="1:10" x14ac:dyDescent="0.2">
      <c r="A17693" t="s">
        <v>17454</v>
      </c>
      <c r="B17693" t="s">
        <v>38655</v>
      </c>
      <c r="I17693" t="s">
        <v>5</v>
      </c>
      <c r="J17693">
        <v>2210.38</v>
      </c>
    </row>
    <row r="17694" spans="1:10" x14ac:dyDescent="0.2">
      <c r="A17694" t="s">
        <v>17455</v>
      </c>
      <c r="B17694" t="s">
        <v>38655</v>
      </c>
      <c r="I17694" t="s">
        <v>5</v>
      </c>
      <c r="J17694">
        <v>2210.38</v>
      </c>
    </row>
    <row r="17695" spans="1:10" x14ac:dyDescent="0.2">
      <c r="A17695" t="s">
        <v>17456</v>
      </c>
      <c r="B17695" t="s">
        <v>38656</v>
      </c>
      <c r="I17695" t="s">
        <v>5</v>
      </c>
      <c r="J17695">
        <v>2744.95</v>
      </c>
    </row>
    <row r="17696" spans="1:10" x14ac:dyDescent="0.2">
      <c r="A17696" t="s">
        <v>17457</v>
      </c>
      <c r="B17696" t="s">
        <v>38656</v>
      </c>
      <c r="I17696" t="s">
        <v>5</v>
      </c>
      <c r="J17696">
        <v>2744.95</v>
      </c>
    </row>
    <row r="17697" spans="1:10" x14ac:dyDescent="0.2">
      <c r="A17697" t="s">
        <v>17458</v>
      </c>
      <c r="B17697" t="s">
        <v>38657</v>
      </c>
      <c r="I17697" t="s">
        <v>5</v>
      </c>
      <c r="J17697">
        <v>3632.81</v>
      </c>
    </row>
    <row r="17698" spans="1:10" x14ac:dyDescent="0.2">
      <c r="A17698" t="s">
        <v>17459</v>
      </c>
      <c r="B17698" t="s">
        <v>38657</v>
      </c>
      <c r="I17698" t="s">
        <v>5</v>
      </c>
      <c r="J17698">
        <v>3632.81</v>
      </c>
    </row>
    <row r="17699" spans="1:10" x14ac:dyDescent="0.2">
      <c r="A17699" t="s">
        <v>17460</v>
      </c>
      <c r="B17699" t="s">
        <v>38658</v>
      </c>
      <c r="I17699" t="s">
        <v>5</v>
      </c>
      <c r="J17699">
        <v>5769.24</v>
      </c>
    </row>
    <row r="17700" spans="1:10" x14ac:dyDescent="0.2">
      <c r="A17700" t="s">
        <v>17461</v>
      </c>
      <c r="B17700" t="s">
        <v>38658</v>
      </c>
      <c r="I17700" t="s">
        <v>5</v>
      </c>
      <c r="J17700">
        <v>5769.24</v>
      </c>
    </row>
    <row r="17701" spans="1:10" x14ac:dyDescent="0.2">
      <c r="A17701" t="s">
        <v>17462</v>
      </c>
      <c r="B17701" t="s">
        <v>38659</v>
      </c>
      <c r="I17701" t="s">
        <v>3</v>
      </c>
      <c r="J17701">
        <v>1163.19</v>
      </c>
    </row>
    <row r="17702" spans="1:10" x14ac:dyDescent="0.2">
      <c r="A17702" t="s">
        <v>17463</v>
      </c>
      <c r="B17702" t="s">
        <v>38659</v>
      </c>
      <c r="I17702" t="s">
        <v>3</v>
      </c>
      <c r="J17702">
        <v>1160.67</v>
      </c>
    </row>
    <row r="17703" spans="1:10" x14ac:dyDescent="0.2">
      <c r="A17703" t="s">
        <v>17464</v>
      </c>
      <c r="B17703" t="s">
        <v>38660</v>
      </c>
      <c r="I17703" t="s">
        <v>3</v>
      </c>
      <c r="J17703">
        <v>1734.35</v>
      </c>
    </row>
    <row r="17704" spans="1:10" x14ac:dyDescent="0.2">
      <c r="A17704" t="s">
        <v>17465</v>
      </c>
      <c r="B17704" t="s">
        <v>38660</v>
      </c>
      <c r="I17704" t="s">
        <v>3</v>
      </c>
      <c r="J17704">
        <v>1731.83</v>
      </c>
    </row>
    <row r="17705" spans="1:10" x14ac:dyDescent="0.2">
      <c r="A17705" t="s">
        <v>17466</v>
      </c>
      <c r="B17705" t="s">
        <v>38661</v>
      </c>
      <c r="I17705" t="s">
        <v>5</v>
      </c>
      <c r="J17705">
        <v>527.54999999999995</v>
      </c>
    </row>
    <row r="17706" spans="1:10" x14ac:dyDescent="0.2">
      <c r="A17706" t="s">
        <v>17467</v>
      </c>
      <c r="B17706" t="s">
        <v>38661</v>
      </c>
      <c r="I17706" t="s">
        <v>5</v>
      </c>
      <c r="J17706">
        <v>527.54999999999995</v>
      </c>
    </row>
    <row r="17707" spans="1:10" x14ac:dyDescent="0.2">
      <c r="A17707" t="s">
        <v>17468</v>
      </c>
      <c r="B17707" t="s">
        <v>38662</v>
      </c>
      <c r="I17707" t="s">
        <v>5</v>
      </c>
      <c r="J17707">
        <v>1676.84</v>
      </c>
    </row>
    <row r="17708" spans="1:10" x14ac:dyDescent="0.2">
      <c r="A17708" t="s">
        <v>17469</v>
      </c>
      <c r="B17708" t="s">
        <v>38662</v>
      </c>
      <c r="I17708" t="s">
        <v>5</v>
      </c>
      <c r="J17708">
        <v>1676.84</v>
      </c>
    </row>
    <row r="17709" spans="1:10" x14ac:dyDescent="0.2">
      <c r="A17709" t="s">
        <v>27993</v>
      </c>
      <c r="B17709" t="s">
        <v>38663</v>
      </c>
      <c r="I17709" t="s">
        <v>5</v>
      </c>
      <c r="J17709">
        <v>1921.36</v>
      </c>
    </row>
    <row r="17710" spans="1:10" x14ac:dyDescent="0.2">
      <c r="A17710" t="s">
        <v>27994</v>
      </c>
      <c r="B17710" t="s">
        <v>38663</v>
      </c>
      <c r="I17710" t="s">
        <v>5</v>
      </c>
      <c r="J17710">
        <v>1918.06</v>
      </c>
    </row>
    <row r="17711" spans="1:10" x14ac:dyDescent="0.2">
      <c r="A17711" t="s">
        <v>27995</v>
      </c>
      <c r="B17711" t="s">
        <v>38664</v>
      </c>
      <c r="I17711" t="s">
        <v>5</v>
      </c>
      <c r="J17711">
        <v>2433.27</v>
      </c>
    </row>
    <row r="17712" spans="1:10" x14ac:dyDescent="0.2">
      <c r="A17712" t="s">
        <v>27996</v>
      </c>
      <c r="B17712" t="s">
        <v>38664</v>
      </c>
      <c r="I17712" t="s">
        <v>5</v>
      </c>
      <c r="J17712">
        <v>2433.27</v>
      </c>
    </row>
    <row r="17713" spans="1:10" x14ac:dyDescent="0.2">
      <c r="A17713" t="s">
        <v>17470</v>
      </c>
      <c r="B17713" t="s">
        <v>21737</v>
      </c>
      <c r="I17713" t="s">
        <v>5</v>
      </c>
      <c r="J17713">
        <v>803.88</v>
      </c>
    </row>
    <row r="17714" spans="1:10" x14ac:dyDescent="0.2">
      <c r="A17714" t="s">
        <v>17471</v>
      </c>
      <c r="B17714" t="s">
        <v>21737</v>
      </c>
      <c r="I17714" t="s">
        <v>5</v>
      </c>
      <c r="J17714">
        <v>803.88</v>
      </c>
    </row>
    <row r="17715" spans="1:10" x14ac:dyDescent="0.2">
      <c r="A17715" t="s">
        <v>17472</v>
      </c>
      <c r="B17715" t="s">
        <v>38665</v>
      </c>
      <c r="I17715" t="s">
        <v>5</v>
      </c>
      <c r="J17715">
        <v>2396.0300000000002</v>
      </c>
    </row>
    <row r="17716" spans="1:10" x14ac:dyDescent="0.2">
      <c r="A17716" t="s">
        <v>17473</v>
      </c>
      <c r="B17716" t="s">
        <v>38665</v>
      </c>
      <c r="I17716" t="s">
        <v>5</v>
      </c>
      <c r="J17716">
        <v>2396.0300000000002</v>
      </c>
    </row>
    <row r="17717" spans="1:10" x14ac:dyDescent="0.2">
      <c r="A17717" t="s">
        <v>24949</v>
      </c>
      <c r="B17717" t="s">
        <v>38666</v>
      </c>
      <c r="I17717" t="s">
        <v>5</v>
      </c>
      <c r="J17717">
        <v>68.8</v>
      </c>
    </row>
    <row r="17718" spans="1:10" x14ac:dyDescent="0.2">
      <c r="A17718" t="s">
        <v>24950</v>
      </c>
      <c r="B17718" t="s">
        <v>38666</v>
      </c>
      <c r="I17718" t="s">
        <v>5</v>
      </c>
      <c r="J17718">
        <v>68.8</v>
      </c>
    </row>
    <row r="17719" spans="1:10" x14ac:dyDescent="0.2">
      <c r="A17719" t="s">
        <v>17474</v>
      </c>
      <c r="B17719" t="s">
        <v>21738</v>
      </c>
      <c r="I17719" t="s">
        <v>5</v>
      </c>
      <c r="J17719">
        <v>29.68</v>
      </c>
    </row>
    <row r="17720" spans="1:10" x14ac:dyDescent="0.2">
      <c r="A17720" t="s">
        <v>17475</v>
      </c>
      <c r="B17720" t="s">
        <v>21738</v>
      </c>
      <c r="I17720" t="s">
        <v>5</v>
      </c>
      <c r="J17720">
        <v>29.68</v>
      </c>
    </row>
    <row r="17721" spans="1:10" x14ac:dyDescent="0.2">
      <c r="A17721" t="s">
        <v>17476</v>
      </c>
      <c r="B17721" t="s">
        <v>38667</v>
      </c>
      <c r="I17721" t="s">
        <v>5</v>
      </c>
      <c r="J17721">
        <v>926.8</v>
      </c>
    </row>
    <row r="17722" spans="1:10" x14ac:dyDescent="0.2">
      <c r="A17722" t="s">
        <v>17477</v>
      </c>
      <c r="B17722" t="s">
        <v>38667</v>
      </c>
      <c r="I17722" t="s">
        <v>5</v>
      </c>
      <c r="J17722">
        <v>926.8</v>
      </c>
    </row>
    <row r="17723" spans="1:10" x14ac:dyDescent="0.2">
      <c r="A17723" t="s">
        <v>17478</v>
      </c>
      <c r="B17723" t="s">
        <v>38668</v>
      </c>
      <c r="I17723" t="s">
        <v>5</v>
      </c>
      <c r="J17723">
        <v>204.67</v>
      </c>
    </row>
    <row r="17724" spans="1:10" x14ac:dyDescent="0.2">
      <c r="A17724" t="s">
        <v>17479</v>
      </c>
      <c r="B17724" t="s">
        <v>38668</v>
      </c>
      <c r="I17724" t="s">
        <v>5</v>
      </c>
      <c r="J17724">
        <v>204.67</v>
      </c>
    </row>
    <row r="17725" spans="1:10" x14ac:dyDescent="0.2">
      <c r="A17725" t="s">
        <v>17480</v>
      </c>
      <c r="B17725" t="s">
        <v>38669</v>
      </c>
      <c r="I17725" t="s">
        <v>5</v>
      </c>
      <c r="J17725">
        <v>227.1</v>
      </c>
    </row>
    <row r="17726" spans="1:10" x14ac:dyDescent="0.2">
      <c r="A17726" t="s">
        <v>17481</v>
      </c>
      <c r="B17726" t="s">
        <v>38669</v>
      </c>
      <c r="I17726" t="s">
        <v>5</v>
      </c>
      <c r="J17726">
        <v>227.1</v>
      </c>
    </row>
    <row r="17727" spans="1:10" x14ac:dyDescent="0.2">
      <c r="A17727" t="s">
        <v>17482</v>
      </c>
      <c r="B17727" t="s">
        <v>38670</v>
      </c>
      <c r="I17727" t="s">
        <v>5</v>
      </c>
      <c r="J17727">
        <v>370.7</v>
      </c>
    </row>
    <row r="17728" spans="1:10" x14ac:dyDescent="0.2">
      <c r="A17728" t="s">
        <v>17483</v>
      </c>
      <c r="B17728" t="s">
        <v>38670</v>
      </c>
      <c r="I17728" t="s">
        <v>5</v>
      </c>
      <c r="J17728">
        <v>370.7</v>
      </c>
    </row>
    <row r="17729" spans="1:10" x14ac:dyDescent="0.2">
      <c r="A17729" t="s">
        <v>17484</v>
      </c>
      <c r="B17729" t="s">
        <v>38671</v>
      </c>
      <c r="I17729" t="s">
        <v>5</v>
      </c>
      <c r="J17729">
        <v>926.9</v>
      </c>
    </row>
    <row r="17730" spans="1:10" x14ac:dyDescent="0.2">
      <c r="A17730" t="s">
        <v>17485</v>
      </c>
      <c r="B17730" t="s">
        <v>38671</v>
      </c>
      <c r="I17730" t="s">
        <v>5</v>
      </c>
      <c r="J17730">
        <v>926.9</v>
      </c>
    </row>
    <row r="17731" spans="1:10" x14ac:dyDescent="0.2">
      <c r="A17731" t="s">
        <v>17486</v>
      </c>
      <c r="B17731" t="s">
        <v>38672</v>
      </c>
      <c r="I17731" t="s">
        <v>5</v>
      </c>
      <c r="J17731">
        <v>962.02</v>
      </c>
    </row>
    <row r="17732" spans="1:10" x14ac:dyDescent="0.2">
      <c r="A17732" t="s">
        <v>17487</v>
      </c>
      <c r="B17732" t="s">
        <v>38672</v>
      </c>
      <c r="I17732" t="s">
        <v>5</v>
      </c>
      <c r="J17732">
        <v>962.02</v>
      </c>
    </row>
    <row r="17733" spans="1:10" x14ac:dyDescent="0.2">
      <c r="A17733" t="s">
        <v>17488</v>
      </c>
      <c r="B17733" t="s">
        <v>38673</v>
      </c>
      <c r="I17733" t="s">
        <v>5</v>
      </c>
      <c r="J17733">
        <v>1948.76</v>
      </c>
    </row>
    <row r="17734" spans="1:10" x14ac:dyDescent="0.2">
      <c r="A17734" t="s">
        <v>17489</v>
      </c>
      <c r="B17734" t="s">
        <v>38673</v>
      </c>
      <c r="I17734" t="s">
        <v>5</v>
      </c>
      <c r="J17734">
        <v>1948.76</v>
      </c>
    </row>
    <row r="17735" spans="1:10" x14ac:dyDescent="0.2">
      <c r="A17735" t="s">
        <v>17490</v>
      </c>
      <c r="B17735" t="s">
        <v>38674</v>
      </c>
      <c r="I17735" t="s">
        <v>5</v>
      </c>
      <c r="J17735">
        <v>2200</v>
      </c>
    </row>
    <row r="17736" spans="1:10" x14ac:dyDescent="0.2">
      <c r="A17736" t="s">
        <v>17491</v>
      </c>
      <c r="B17736" t="s">
        <v>38674</v>
      </c>
      <c r="I17736" t="s">
        <v>5</v>
      </c>
      <c r="J17736">
        <v>2200</v>
      </c>
    </row>
    <row r="17737" spans="1:10" x14ac:dyDescent="0.2">
      <c r="A17737" t="s">
        <v>23573</v>
      </c>
      <c r="B17737" t="s">
        <v>38675</v>
      </c>
      <c r="I17737" t="s">
        <v>5</v>
      </c>
      <c r="J17737">
        <v>2492.5</v>
      </c>
    </row>
    <row r="17738" spans="1:10" x14ac:dyDescent="0.2">
      <c r="A17738" t="s">
        <v>23574</v>
      </c>
      <c r="B17738" t="s">
        <v>38675</v>
      </c>
      <c r="I17738" t="s">
        <v>5</v>
      </c>
      <c r="J17738">
        <v>2492.5</v>
      </c>
    </row>
    <row r="17739" spans="1:10" x14ac:dyDescent="0.2">
      <c r="A17739" t="s">
        <v>26534</v>
      </c>
      <c r="B17739" t="s">
        <v>38676</v>
      </c>
      <c r="I17739" t="s">
        <v>5</v>
      </c>
      <c r="J17739">
        <v>4841</v>
      </c>
    </row>
    <row r="17740" spans="1:10" x14ac:dyDescent="0.2">
      <c r="A17740" t="s">
        <v>26535</v>
      </c>
      <c r="B17740" t="s">
        <v>38676</v>
      </c>
      <c r="I17740" t="s">
        <v>5</v>
      </c>
      <c r="J17740">
        <v>4841</v>
      </c>
    </row>
    <row r="17741" spans="1:10" x14ac:dyDescent="0.2">
      <c r="A17741" t="s">
        <v>23777</v>
      </c>
      <c r="B17741" t="s">
        <v>38677</v>
      </c>
      <c r="I17741" t="s">
        <v>5</v>
      </c>
      <c r="J17741">
        <v>2590</v>
      </c>
    </row>
    <row r="17742" spans="1:10" x14ac:dyDescent="0.2">
      <c r="A17742" t="s">
        <v>23778</v>
      </c>
      <c r="B17742" t="s">
        <v>38677</v>
      </c>
      <c r="I17742" t="s">
        <v>5</v>
      </c>
      <c r="J17742">
        <v>2590</v>
      </c>
    </row>
    <row r="17743" spans="1:10" x14ac:dyDescent="0.2">
      <c r="A17743" t="s">
        <v>17492</v>
      </c>
      <c r="B17743" t="s">
        <v>38678</v>
      </c>
      <c r="I17743" t="s">
        <v>5</v>
      </c>
      <c r="J17743">
        <v>6695</v>
      </c>
    </row>
    <row r="17744" spans="1:10" x14ac:dyDescent="0.2">
      <c r="A17744" t="s">
        <v>17493</v>
      </c>
      <c r="B17744" t="s">
        <v>38678</v>
      </c>
      <c r="I17744" t="s">
        <v>5</v>
      </c>
      <c r="J17744">
        <v>6695</v>
      </c>
    </row>
    <row r="17745" spans="1:10" x14ac:dyDescent="0.2">
      <c r="A17745" t="s">
        <v>17494</v>
      </c>
      <c r="B17745" t="s">
        <v>38679</v>
      </c>
      <c r="I17745" t="s">
        <v>5</v>
      </c>
      <c r="J17745">
        <v>12257</v>
      </c>
    </row>
    <row r="17746" spans="1:10" x14ac:dyDescent="0.2">
      <c r="A17746" t="s">
        <v>17495</v>
      </c>
      <c r="B17746" t="s">
        <v>38679</v>
      </c>
      <c r="I17746" t="s">
        <v>5</v>
      </c>
      <c r="J17746">
        <v>12257</v>
      </c>
    </row>
    <row r="17747" spans="1:10" x14ac:dyDescent="0.2">
      <c r="A17747" t="s">
        <v>17496</v>
      </c>
      <c r="B17747" t="s">
        <v>38680</v>
      </c>
      <c r="I17747" t="s">
        <v>5</v>
      </c>
      <c r="J17747">
        <v>26780</v>
      </c>
    </row>
    <row r="17748" spans="1:10" x14ac:dyDescent="0.2">
      <c r="A17748" t="s">
        <v>17497</v>
      </c>
      <c r="B17748" t="s">
        <v>38680</v>
      </c>
      <c r="I17748" t="s">
        <v>5</v>
      </c>
      <c r="J17748">
        <v>26780</v>
      </c>
    </row>
    <row r="17749" spans="1:10" x14ac:dyDescent="0.2">
      <c r="A17749" t="s">
        <v>17498</v>
      </c>
      <c r="B17749" t="s">
        <v>38681</v>
      </c>
      <c r="I17749" t="s">
        <v>5</v>
      </c>
      <c r="J17749">
        <v>141636.95000000001</v>
      </c>
    </row>
    <row r="17750" spans="1:10" x14ac:dyDescent="0.2">
      <c r="A17750" t="s">
        <v>17499</v>
      </c>
      <c r="B17750" t="s">
        <v>38681</v>
      </c>
      <c r="I17750" t="s">
        <v>5</v>
      </c>
      <c r="J17750">
        <v>139846.64000000001</v>
      </c>
    </row>
    <row r="17751" spans="1:10" x14ac:dyDescent="0.2">
      <c r="A17751" t="s">
        <v>17500</v>
      </c>
      <c r="B17751" t="s">
        <v>38682</v>
      </c>
      <c r="I17751" t="s">
        <v>5</v>
      </c>
      <c r="J17751">
        <v>187471.95</v>
      </c>
    </row>
    <row r="17752" spans="1:10" x14ac:dyDescent="0.2">
      <c r="A17752" t="s">
        <v>17501</v>
      </c>
      <c r="B17752" t="s">
        <v>38682</v>
      </c>
      <c r="I17752" t="s">
        <v>5</v>
      </c>
      <c r="J17752">
        <v>185681.64</v>
      </c>
    </row>
    <row r="17753" spans="1:10" x14ac:dyDescent="0.2">
      <c r="A17753" t="s">
        <v>17502</v>
      </c>
      <c r="B17753" t="s">
        <v>38683</v>
      </c>
      <c r="I17753" t="s">
        <v>4</v>
      </c>
      <c r="J17753">
        <v>520.35</v>
      </c>
    </row>
    <row r="17754" spans="1:10" x14ac:dyDescent="0.2">
      <c r="A17754" t="s">
        <v>17503</v>
      </c>
      <c r="B17754" t="s">
        <v>38683</v>
      </c>
      <c r="I17754" t="s">
        <v>4</v>
      </c>
      <c r="J17754">
        <v>486.93</v>
      </c>
    </row>
    <row r="17755" spans="1:10" x14ac:dyDescent="0.2">
      <c r="A17755" t="s">
        <v>17504</v>
      </c>
      <c r="B17755" t="s">
        <v>38684</v>
      </c>
      <c r="I17755" t="s">
        <v>4</v>
      </c>
      <c r="J17755">
        <v>593.84</v>
      </c>
    </row>
    <row r="17756" spans="1:10" x14ac:dyDescent="0.2">
      <c r="A17756" t="s">
        <v>17505</v>
      </c>
      <c r="B17756" t="s">
        <v>38684</v>
      </c>
      <c r="I17756" t="s">
        <v>4</v>
      </c>
      <c r="J17756">
        <v>558.48</v>
      </c>
    </row>
    <row r="17757" spans="1:10" x14ac:dyDescent="0.2">
      <c r="A17757" t="s">
        <v>17506</v>
      </c>
      <c r="B17757" t="s">
        <v>38685</v>
      </c>
      <c r="I17757" t="s">
        <v>17507</v>
      </c>
      <c r="J17757">
        <v>12863.27</v>
      </c>
    </row>
    <row r="17758" spans="1:10" x14ac:dyDescent="0.2">
      <c r="A17758" t="s">
        <v>17508</v>
      </c>
      <c r="B17758" t="s">
        <v>38685</v>
      </c>
      <c r="I17758" t="s">
        <v>17507</v>
      </c>
      <c r="J17758">
        <v>11847.15</v>
      </c>
    </row>
    <row r="17759" spans="1:10" x14ac:dyDescent="0.2">
      <c r="A17759" t="s">
        <v>17509</v>
      </c>
      <c r="B17759" t="s">
        <v>38686</v>
      </c>
      <c r="I17759" t="s">
        <v>4</v>
      </c>
      <c r="J17759">
        <v>301.08</v>
      </c>
    </row>
    <row r="17760" spans="1:10" x14ac:dyDescent="0.2">
      <c r="A17760" t="s">
        <v>17510</v>
      </c>
      <c r="B17760" t="s">
        <v>38686</v>
      </c>
      <c r="I17760" t="s">
        <v>4</v>
      </c>
      <c r="J17760">
        <v>281.26</v>
      </c>
    </row>
    <row r="17761" spans="1:10" x14ac:dyDescent="0.2">
      <c r="A17761" t="s">
        <v>17511</v>
      </c>
      <c r="B17761" t="s">
        <v>38687</v>
      </c>
      <c r="I17761" t="s">
        <v>4</v>
      </c>
      <c r="J17761">
        <v>450.66</v>
      </c>
    </row>
    <row r="17762" spans="1:10" x14ac:dyDescent="0.2">
      <c r="A17762" t="s">
        <v>17512</v>
      </c>
      <c r="B17762" t="s">
        <v>38687</v>
      </c>
      <c r="I17762" t="s">
        <v>4</v>
      </c>
      <c r="J17762">
        <v>422.42</v>
      </c>
    </row>
    <row r="17763" spans="1:10" x14ac:dyDescent="0.2">
      <c r="A17763" t="s">
        <v>17513</v>
      </c>
      <c r="B17763" t="s">
        <v>38688</v>
      </c>
      <c r="I17763" t="s">
        <v>5</v>
      </c>
      <c r="J17763">
        <v>988.43</v>
      </c>
    </row>
    <row r="17764" spans="1:10" x14ac:dyDescent="0.2">
      <c r="A17764" t="s">
        <v>17514</v>
      </c>
      <c r="B17764" t="s">
        <v>38688</v>
      </c>
      <c r="I17764" t="s">
        <v>5</v>
      </c>
      <c r="J17764">
        <v>913.59</v>
      </c>
    </row>
    <row r="17765" spans="1:10" x14ac:dyDescent="0.2">
      <c r="A17765" t="s">
        <v>17515</v>
      </c>
      <c r="B17765" t="s">
        <v>38689</v>
      </c>
      <c r="I17765" t="s">
        <v>4</v>
      </c>
      <c r="J17765">
        <v>281.72000000000003</v>
      </c>
    </row>
    <row r="17766" spans="1:10" x14ac:dyDescent="0.2">
      <c r="A17766" t="s">
        <v>17516</v>
      </c>
      <c r="B17766" t="s">
        <v>38689</v>
      </c>
      <c r="I17766" t="s">
        <v>4</v>
      </c>
      <c r="J17766">
        <v>267.18</v>
      </c>
    </row>
    <row r="17767" spans="1:10" x14ac:dyDescent="0.2">
      <c r="A17767" t="s">
        <v>17517</v>
      </c>
      <c r="B17767" t="s">
        <v>38690</v>
      </c>
      <c r="I17767" t="s">
        <v>3</v>
      </c>
      <c r="J17767">
        <v>324.27999999999997</v>
      </c>
    </row>
    <row r="17768" spans="1:10" x14ac:dyDescent="0.2">
      <c r="A17768" t="s">
        <v>17518</v>
      </c>
      <c r="B17768" t="s">
        <v>38690</v>
      </c>
      <c r="I17768" t="s">
        <v>3</v>
      </c>
      <c r="J17768">
        <v>303.83999999999997</v>
      </c>
    </row>
    <row r="17769" spans="1:10" x14ac:dyDescent="0.2">
      <c r="A17769" t="s">
        <v>17519</v>
      </c>
      <c r="B17769" t="s">
        <v>38691</v>
      </c>
      <c r="I17769" t="s">
        <v>3</v>
      </c>
      <c r="J17769">
        <v>918.93</v>
      </c>
    </row>
    <row r="17770" spans="1:10" x14ac:dyDescent="0.2">
      <c r="A17770" t="s">
        <v>17520</v>
      </c>
      <c r="B17770" t="s">
        <v>38691</v>
      </c>
      <c r="I17770" t="s">
        <v>3</v>
      </c>
      <c r="J17770">
        <v>885.26</v>
      </c>
    </row>
    <row r="17771" spans="1:10" x14ac:dyDescent="0.2">
      <c r="A17771" t="s">
        <v>17521</v>
      </c>
      <c r="B17771" t="s">
        <v>38692</v>
      </c>
      <c r="I17771" t="s">
        <v>3</v>
      </c>
      <c r="J17771">
        <v>1537.12</v>
      </c>
    </row>
    <row r="17772" spans="1:10" x14ac:dyDescent="0.2">
      <c r="A17772" t="s">
        <v>17522</v>
      </c>
      <c r="B17772" t="s">
        <v>38692</v>
      </c>
      <c r="I17772" t="s">
        <v>3</v>
      </c>
      <c r="J17772">
        <v>1441.2</v>
      </c>
    </row>
    <row r="17773" spans="1:10" x14ac:dyDescent="0.2">
      <c r="A17773" t="s">
        <v>17523</v>
      </c>
      <c r="B17773" t="s">
        <v>38693</v>
      </c>
      <c r="I17773" t="s">
        <v>3</v>
      </c>
      <c r="J17773">
        <v>1314.15</v>
      </c>
    </row>
    <row r="17774" spans="1:10" x14ac:dyDescent="0.2">
      <c r="A17774" t="s">
        <v>17524</v>
      </c>
      <c r="B17774" t="s">
        <v>38693</v>
      </c>
      <c r="I17774" t="s">
        <v>3</v>
      </c>
      <c r="J17774">
        <v>1229.74</v>
      </c>
    </row>
    <row r="17775" spans="1:10" x14ac:dyDescent="0.2">
      <c r="A17775" t="s">
        <v>17525</v>
      </c>
      <c r="B17775" t="s">
        <v>38694</v>
      </c>
      <c r="I17775" t="s">
        <v>5</v>
      </c>
      <c r="J17775">
        <v>732.75</v>
      </c>
    </row>
    <row r="17776" spans="1:10" x14ac:dyDescent="0.2">
      <c r="A17776" t="s">
        <v>17526</v>
      </c>
      <c r="B17776" t="s">
        <v>38694</v>
      </c>
      <c r="I17776" t="s">
        <v>5</v>
      </c>
      <c r="J17776">
        <v>673.53</v>
      </c>
    </row>
    <row r="17777" spans="1:10" x14ac:dyDescent="0.2">
      <c r="A17777" t="s">
        <v>17527</v>
      </c>
      <c r="B17777" t="s">
        <v>38695</v>
      </c>
      <c r="I17777" t="s">
        <v>5</v>
      </c>
      <c r="J17777">
        <v>6569.32</v>
      </c>
    </row>
    <row r="17778" spans="1:10" x14ac:dyDescent="0.2">
      <c r="A17778" t="s">
        <v>17528</v>
      </c>
      <c r="B17778" t="s">
        <v>38695</v>
      </c>
      <c r="I17778" t="s">
        <v>5</v>
      </c>
      <c r="J17778">
        <v>6127.15</v>
      </c>
    </row>
    <row r="17779" spans="1:10" x14ac:dyDescent="0.2">
      <c r="A17779" t="s">
        <v>17529</v>
      </c>
      <c r="B17779" t="s">
        <v>38696</v>
      </c>
      <c r="I17779" t="s">
        <v>5</v>
      </c>
      <c r="J17779">
        <v>1242.5999999999999</v>
      </c>
    </row>
    <row r="17780" spans="1:10" x14ac:dyDescent="0.2">
      <c r="A17780" t="s">
        <v>17530</v>
      </c>
      <c r="B17780" t="s">
        <v>38696</v>
      </c>
      <c r="I17780" t="s">
        <v>5</v>
      </c>
      <c r="J17780">
        <v>1242.5999999999999</v>
      </c>
    </row>
    <row r="17781" spans="1:10" x14ac:dyDescent="0.2">
      <c r="A17781" t="s">
        <v>17531</v>
      </c>
      <c r="B17781" t="s">
        <v>38697</v>
      </c>
      <c r="I17781" t="s">
        <v>5</v>
      </c>
      <c r="J17781">
        <v>998</v>
      </c>
    </row>
    <row r="17782" spans="1:10" x14ac:dyDescent="0.2">
      <c r="A17782" t="s">
        <v>17532</v>
      </c>
      <c r="B17782" t="s">
        <v>38697</v>
      </c>
      <c r="I17782" t="s">
        <v>5</v>
      </c>
      <c r="J17782">
        <v>998</v>
      </c>
    </row>
    <row r="17783" spans="1:10" x14ac:dyDescent="0.2">
      <c r="A17783" t="s">
        <v>23575</v>
      </c>
      <c r="B17783" t="s">
        <v>38698</v>
      </c>
      <c r="I17783" t="s">
        <v>5</v>
      </c>
      <c r="J17783">
        <v>3323.29</v>
      </c>
    </row>
    <row r="17784" spans="1:10" x14ac:dyDescent="0.2">
      <c r="A17784" t="s">
        <v>23576</v>
      </c>
      <c r="B17784" t="s">
        <v>38698</v>
      </c>
      <c r="I17784" t="s">
        <v>5</v>
      </c>
      <c r="J17784">
        <v>3323.29</v>
      </c>
    </row>
    <row r="17785" spans="1:10" x14ac:dyDescent="0.2">
      <c r="A17785" t="s">
        <v>17533</v>
      </c>
      <c r="B17785" t="s">
        <v>38699</v>
      </c>
      <c r="I17785" t="s">
        <v>5</v>
      </c>
      <c r="J17785">
        <v>384.05</v>
      </c>
    </row>
    <row r="17786" spans="1:10" x14ac:dyDescent="0.2">
      <c r="A17786" t="s">
        <v>17534</v>
      </c>
      <c r="B17786" t="s">
        <v>38699</v>
      </c>
      <c r="I17786" t="s">
        <v>5</v>
      </c>
      <c r="J17786">
        <v>384.05</v>
      </c>
    </row>
    <row r="17787" spans="1:10" x14ac:dyDescent="0.2">
      <c r="A17787" t="s">
        <v>17535</v>
      </c>
      <c r="B17787" t="s">
        <v>38700</v>
      </c>
      <c r="I17787" t="s">
        <v>5</v>
      </c>
      <c r="J17787">
        <v>57900</v>
      </c>
    </row>
    <row r="17788" spans="1:10" x14ac:dyDescent="0.2">
      <c r="A17788" t="s">
        <v>17536</v>
      </c>
      <c r="B17788" t="s">
        <v>38700</v>
      </c>
      <c r="I17788" t="s">
        <v>5</v>
      </c>
      <c r="J17788">
        <v>57900</v>
      </c>
    </row>
    <row r="17789" spans="1:10" x14ac:dyDescent="0.2">
      <c r="A17789" t="s">
        <v>17537</v>
      </c>
      <c r="B17789" t="s">
        <v>38701</v>
      </c>
      <c r="I17789" t="s">
        <v>5</v>
      </c>
      <c r="J17789">
        <v>104800</v>
      </c>
    </row>
    <row r="17790" spans="1:10" x14ac:dyDescent="0.2">
      <c r="A17790" t="s">
        <v>17538</v>
      </c>
      <c r="B17790" t="s">
        <v>38701</v>
      </c>
      <c r="I17790" t="s">
        <v>5</v>
      </c>
      <c r="J17790">
        <v>104800</v>
      </c>
    </row>
    <row r="17791" spans="1:10" x14ac:dyDescent="0.2">
      <c r="A17791" t="s">
        <v>17539</v>
      </c>
      <c r="B17791" t="s">
        <v>38702</v>
      </c>
      <c r="I17791" t="s">
        <v>5</v>
      </c>
      <c r="J17791">
        <v>132744</v>
      </c>
    </row>
    <row r="17792" spans="1:10" x14ac:dyDescent="0.2">
      <c r="A17792" t="s">
        <v>17540</v>
      </c>
      <c r="B17792" t="s">
        <v>38702</v>
      </c>
      <c r="I17792" t="s">
        <v>5</v>
      </c>
      <c r="J17792">
        <v>132744</v>
      </c>
    </row>
    <row r="17793" spans="1:10" x14ac:dyDescent="0.2">
      <c r="A17793" t="s">
        <v>17541</v>
      </c>
      <c r="B17793" t="s">
        <v>38703</v>
      </c>
      <c r="I17793" t="s">
        <v>5</v>
      </c>
      <c r="J17793">
        <v>165006</v>
      </c>
    </row>
    <row r="17794" spans="1:10" x14ac:dyDescent="0.2">
      <c r="A17794" t="s">
        <v>17542</v>
      </c>
      <c r="B17794" t="s">
        <v>38703</v>
      </c>
      <c r="I17794" t="s">
        <v>5</v>
      </c>
      <c r="J17794">
        <v>165006</v>
      </c>
    </row>
    <row r="17795" spans="1:10" x14ac:dyDescent="0.2">
      <c r="A17795" t="s">
        <v>17543</v>
      </c>
      <c r="B17795" t="s">
        <v>38704</v>
      </c>
      <c r="I17795" t="s">
        <v>5</v>
      </c>
      <c r="J17795">
        <v>211445</v>
      </c>
    </row>
    <row r="17796" spans="1:10" x14ac:dyDescent="0.2">
      <c r="A17796" t="s">
        <v>17544</v>
      </c>
      <c r="B17796" t="s">
        <v>38704</v>
      </c>
      <c r="I17796" t="s">
        <v>5</v>
      </c>
      <c r="J17796">
        <v>211445</v>
      </c>
    </row>
    <row r="17797" spans="1:10" x14ac:dyDescent="0.2">
      <c r="A17797" t="s">
        <v>17545</v>
      </c>
      <c r="B17797" t="s">
        <v>38705</v>
      </c>
      <c r="I17797" t="s">
        <v>5</v>
      </c>
      <c r="J17797">
        <v>9888</v>
      </c>
    </row>
    <row r="17798" spans="1:10" x14ac:dyDescent="0.2">
      <c r="A17798" t="s">
        <v>17546</v>
      </c>
      <c r="B17798" t="s">
        <v>38705</v>
      </c>
      <c r="I17798" t="s">
        <v>5</v>
      </c>
      <c r="J17798">
        <v>9888</v>
      </c>
    </row>
    <row r="17799" spans="1:10" x14ac:dyDescent="0.2">
      <c r="A17799" t="s">
        <v>27997</v>
      </c>
      <c r="B17799" t="s">
        <v>38706</v>
      </c>
      <c r="I17799" t="s">
        <v>5</v>
      </c>
      <c r="J17799">
        <v>5759</v>
      </c>
    </row>
    <row r="17800" spans="1:10" x14ac:dyDescent="0.2">
      <c r="A17800" t="s">
        <v>27998</v>
      </c>
      <c r="B17800" t="s">
        <v>38706</v>
      </c>
      <c r="I17800" t="s">
        <v>5</v>
      </c>
      <c r="J17800">
        <v>5759</v>
      </c>
    </row>
    <row r="17801" spans="1:10" x14ac:dyDescent="0.2">
      <c r="A17801" t="s">
        <v>17547</v>
      </c>
      <c r="B17801" t="s">
        <v>38707</v>
      </c>
      <c r="I17801" t="s">
        <v>5</v>
      </c>
      <c r="J17801">
        <v>3619.47</v>
      </c>
    </row>
    <row r="17802" spans="1:10" x14ac:dyDescent="0.2">
      <c r="A17802" t="s">
        <v>17548</v>
      </c>
      <c r="B17802" t="s">
        <v>38707</v>
      </c>
      <c r="I17802" t="s">
        <v>5</v>
      </c>
      <c r="J17802">
        <v>3619.47</v>
      </c>
    </row>
    <row r="17803" spans="1:10" x14ac:dyDescent="0.2">
      <c r="A17803" t="s">
        <v>17549</v>
      </c>
      <c r="B17803" t="s">
        <v>38708</v>
      </c>
      <c r="I17803" t="s">
        <v>5</v>
      </c>
      <c r="J17803">
        <v>2688.06</v>
      </c>
    </row>
    <row r="17804" spans="1:10" x14ac:dyDescent="0.2">
      <c r="A17804" t="s">
        <v>17550</v>
      </c>
      <c r="B17804" t="s">
        <v>38708</v>
      </c>
      <c r="I17804" t="s">
        <v>5</v>
      </c>
      <c r="J17804">
        <v>2688.06</v>
      </c>
    </row>
    <row r="17805" spans="1:10" x14ac:dyDescent="0.2">
      <c r="A17805" t="s">
        <v>17551</v>
      </c>
      <c r="B17805" t="s">
        <v>38709</v>
      </c>
      <c r="I17805" t="s">
        <v>5</v>
      </c>
      <c r="J17805">
        <v>2470.9699999999998</v>
      </c>
    </row>
    <row r="17806" spans="1:10" x14ac:dyDescent="0.2">
      <c r="A17806" t="s">
        <v>17552</v>
      </c>
      <c r="B17806" t="s">
        <v>38709</v>
      </c>
      <c r="I17806" t="s">
        <v>5</v>
      </c>
      <c r="J17806">
        <v>2470.9699999999998</v>
      </c>
    </row>
    <row r="17807" spans="1:10" x14ac:dyDescent="0.2">
      <c r="A17807" t="s">
        <v>17553</v>
      </c>
      <c r="B17807" t="s">
        <v>38710</v>
      </c>
      <c r="I17807" t="s">
        <v>5</v>
      </c>
      <c r="J17807">
        <v>1585.17</v>
      </c>
    </row>
    <row r="17808" spans="1:10" x14ac:dyDescent="0.2">
      <c r="A17808" t="s">
        <v>17554</v>
      </c>
      <c r="B17808" t="s">
        <v>38710</v>
      </c>
      <c r="I17808" t="s">
        <v>5</v>
      </c>
      <c r="J17808">
        <v>1585.17</v>
      </c>
    </row>
    <row r="17809" spans="1:10" x14ac:dyDescent="0.2">
      <c r="A17809" t="s">
        <v>17555</v>
      </c>
      <c r="B17809" t="s">
        <v>38711</v>
      </c>
      <c r="I17809" t="s">
        <v>5</v>
      </c>
      <c r="J17809">
        <v>71.83</v>
      </c>
    </row>
    <row r="17810" spans="1:10" x14ac:dyDescent="0.2">
      <c r="A17810" t="s">
        <v>17556</v>
      </c>
      <c r="B17810" t="s">
        <v>38711</v>
      </c>
      <c r="I17810" t="s">
        <v>5</v>
      </c>
      <c r="J17810">
        <v>68.66</v>
      </c>
    </row>
    <row r="17811" spans="1:10" x14ac:dyDescent="0.2">
      <c r="A17811" t="s">
        <v>17557</v>
      </c>
      <c r="B17811" t="s">
        <v>38712</v>
      </c>
      <c r="I17811" t="s">
        <v>5</v>
      </c>
      <c r="J17811">
        <v>37.01</v>
      </c>
    </row>
    <row r="17812" spans="1:10" x14ac:dyDescent="0.2">
      <c r="A17812" t="s">
        <v>17558</v>
      </c>
      <c r="B17812" t="s">
        <v>38712</v>
      </c>
      <c r="I17812" t="s">
        <v>5</v>
      </c>
      <c r="J17812">
        <v>33.840000000000003</v>
      </c>
    </row>
    <row r="17813" spans="1:10" x14ac:dyDescent="0.2">
      <c r="A17813" t="s">
        <v>17559</v>
      </c>
      <c r="B17813" t="s">
        <v>38713</v>
      </c>
      <c r="I17813" t="s">
        <v>5</v>
      </c>
      <c r="J17813">
        <v>95.63</v>
      </c>
    </row>
    <row r="17814" spans="1:10" x14ac:dyDescent="0.2">
      <c r="A17814" t="s">
        <v>17560</v>
      </c>
      <c r="B17814" t="s">
        <v>38713</v>
      </c>
      <c r="I17814" t="s">
        <v>5</v>
      </c>
      <c r="J17814">
        <v>92.46</v>
      </c>
    </row>
    <row r="17815" spans="1:10" x14ac:dyDescent="0.2">
      <c r="A17815" t="s">
        <v>17561</v>
      </c>
      <c r="B17815" t="s">
        <v>38714</v>
      </c>
      <c r="I17815" t="s">
        <v>5</v>
      </c>
      <c r="J17815">
        <v>452.04</v>
      </c>
    </row>
    <row r="17816" spans="1:10" x14ac:dyDescent="0.2">
      <c r="A17816" t="s">
        <v>17562</v>
      </c>
      <c r="B17816" t="s">
        <v>38714</v>
      </c>
      <c r="I17816" t="s">
        <v>5</v>
      </c>
      <c r="J17816">
        <v>448.87</v>
      </c>
    </row>
    <row r="17817" spans="1:10" x14ac:dyDescent="0.2">
      <c r="A17817" t="s">
        <v>17563</v>
      </c>
      <c r="B17817" t="s">
        <v>38715</v>
      </c>
      <c r="I17817" t="s">
        <v>5</v>
      </c>
      <c r="J17817">
        <v>538.72</v>
      </c>
    </row>
    <row r="17818" spans="1:10" x14ac:dyDescent="0.2">
      <c r="A17818" t="s">
        <v>17564</v>
      </c>
      <c r="B17818" t="s">
        <v>38715</v>
      </c>
      <c r="I17818" t="s">
        <v>5</v>
      </c>
      <c r="J17818">
        <v>535.54999999999995</v>
      </c>
    </row>
    <row r="17819" spans="1:10" x14ac:dyDescent="0.2">
      <c r="A17819" t="s">
        <v>23725</v>
      </c>
      <c r="B17819" t="s">
        <v>38716</v>
      </c>
      <c r="I17819" t="s">
        <v>5</v>
      </c>
      <c r="J17819">
        <v>93.28</v>
      </c>
    </row>
    <row r="17820" spans="1:10" x14ac:dyDescent="0.2">
      <c r="A17820" t="s">
        <v>23726</v>
      </c>
      <c r="B17820" t="s">
        <v>38716</v>
      </c>
      <c r="I17820" t="s">
        <v>5</v>
      </c>
      <c r="J17820">
        <v>90.11</v>
      </c>
    </row>
    <row r="17821" spans="1:10" x14ac:dyDescent="0.2">
      <c r="A17821" t="s">
        <v>23727</v>
      </c>
      <c r="B17821" t="s">
        <v>38717</v>
      </c>
      <c r="I17821" t="s">
        <v>5</v>
      </c>
      <c r="J17821">
        <v>73.02</v>
      </c>
    </row>
    <row r="17822" spans="1:10" x14ac:dyDescent="0.2">
      <c r="A17822" t="s">
        <v>23728</v>
      </c>
      <c r="B17822" t="s">
        <v>38717</v>
      </c>
      <c r="I17822" t="s">
        <v>5</v>
      </c>
      <c r="J17822">
        <v>69.849999999999994</v>
      </c>
    </row>
    <row r="17823" spans="1:10" x14ac:dyDescent="0.2">
      <c r="A17823" t="s">
        <v>17565</v>
      </c>
      <c r="B17823" t="s">
        <v>38718</v>
      </c>
      <c r="I17823" t="s">
        <v>5</v>
      </c>
      <c r="J17823">
        <v>63.2</v>
      </c>
    </row>
    <row r="17824" spans="1:10" x14ac:dyDescent="0.2">
      <c r="A17824" t="s">
        <v>17566</v>
      </c>
      <c r="B17824" t="s">
        <v>38718</v>
      </c>
      <c r="I17824" t="s">
        <v>5</v>
      </c>
      <c r="J17824">
        <v>60.03</v>
      </c>
    </row>
    <row r="17825" spans="1:10" x14ac:dyDescent="0.2">
      <c r="A17825" t="s">
        <v>24951</v>
      </c>
      <c r="B17825" t="s">
        <v>38719</v>
      </c>
      <c r="I17825" t="s">
        <v>5</v>
      </c>
      <c r="J17825">
        <v>53.77</v>
      </c>
    </row>
    <row r="17826" spans="1:10" x14ac:dyDescent="0.2">
      <c r="A17826" t="s">
        <v>24952</v>
      </c>
      <c r="B17826" t="s">
        <v>38719</v>
      </c>
      <c r="I17826" t="s">
        <v>5</v>
      </c>
      <c r="J17826">
        <v>50.6</v>
      </c>
    </row>
    <row r="17827" spans="1:10" x14ac:dyDescent="0.2">
      <c r="A17827" t="s">
        <v>17567</v>
      </c>
      <c r="B17827" t="s">
        <v>38720</v>
      </c>
      <c r="I17827" t="s">
        <v>5</v>
      </c>
      <c r="J17827">
        <v>147.32</v>
      </c>
    </row>
    <row r="17828" spans="1:10" x14ac:dyDescent="0.2">
      <c r="A17828" t="s">
        <v>17568</v>
      </c>
      <c r="B17828" t="s">
        <v>38720</v>
      </c>
      <c r="I17828" t="s">
        <v>5</v>
      </c>
      <c r="J17828">
        <v>144.15</v>
      </c>
    </row>
    <row r="17829" spans="1:10" x14ac:dyDescent="0.2">
      <c r="A17829" t="s">
        <v>17569</v>
      </c>
      <c r="B17829" t="s">
        <v>38721</v>
      </c>
      <c r="I17829" t="s">
        <v>5</v>
      </c>
      <c r="J17829">
        <v>217.46</v>
      </c>
    </row>
    <row r="17830" spans="1:10" x14ac:dyDescent="0.2">
      <c r="A17830" t="s">
        <v>17570</v>
      </c>
      <c r="B17830" t="s">
        <v>38721</v>
      </c>
      <c r="I17830" t="s">
        <v>5</v>
      </c>
      <c r="J17830">
        <v>214.29</v>
      </c>
    </row>
    <row r="17831" spans="1:10" x14ac:dyDescent="0.2">
      <c r="A17831" t="s">
        <v>17571</v>
      </c>
      <c r="B17831" t="s">
        <v>38722</v>
      </c>
      <c r="I17831" t="s">
        <v>5</v>
      </c>
      <c r="J17831">
        <v>888.38</v>
      </c>
    </row>
    <row r="17832" spans="1:10" x14ac:dyDescent="0.2">
      <c r="A17832" t="s">
        <v>17572</v>
      </c>
      <c r="B17832" t="s">
        <v>38722</v>
      </c>
      <c r="I17832" t="s">
        <v>5</v>
      </c>
      <c r="J17832">
        <v>885.21</v>
      </c>
    </row>
    <row r="17833" spans="1:10" x14ac:dyDescent="0.2">
      <c r="A17833" t="s">
        <v>17573</v>
      </c>
      <c r="B17833" t="s">
        <v>38723</v>
      </c>
      <c r="I17833" t="s">
        <v>5</v>
      </c>
      <c r="J17833">
        <v>1033.3900000000001</v>
      </c>
    </row>
    <row r="17834" spans="1:10" x14ac:dyDescent="0.2">
      <c r="A17834" t="s">
        <v>17574</v>
      </c>
      <c r="B17834" t="s">
        <v>38723</v>
      </c>
      <c r="I17834" t="s">
        <v>5</v>
      </c>
      <c r="J17834">
        <v>1030.22</v>
      </c>
    </row>
    <row r="17835" spans="1:10" x14ac:dyDescent="0.2">
      <c r="A17835" t="s">
        <v>27999</v>
      </c>
      <c r="B17835" t="s">
        <v>38724</v>
      </c>
      <c r="I17835" t="s">
        <v>5</v>
      </c>
      <c r="J17835">
        <v>120.09</v>
      </c>
    </row>
    <row r="17836" spans="1:10" x14ac:dyDescent="0.2">
      <c r="A17836" t="s">
        <v>28000</v>
      </c>
      <c r="B17836" t="s">
        <v>38724</v>
      </c>
      <c r="I17836" t="s">
        <v>5</v>
      </c>
      <c r="J17836">
        <v>113.75</v>
      </c>
    </row>
    <row r="17837" spans="1:10" x14ac:dyDescent="0.2">
      <c r="A17837" t="s">
        <v>17575</v>
      </c>
      <c r="B17837" t="s">
        <v>38725</v>
      </c>
      <c r="I17837" t="s">
        <v>5</v>
      </c>
      <c r="J17837">
        <v>215.72</v>
      </c>
    </row>
    <row r="17838" spans="1:10" x14ac:dyDescent="0.2">
      <c r="A17838" t="s">
        <v>17576</v>
      </c>
      <c r="B17838" t="s">
        <v>38725</v>
      </c>
      <c r="I17838" t="s">
        <v>5</v>
      </c>
      <c r="J17838">
        <v>212.55</v>
      </c>
    </row>
    <row r="17839" spans="1:10" x14ac:dyDescent="0.2">
      <c r="A17839" t="s">
        <v>24953</v>
      </c>
      <c r="B17839" t="s">
        <v>38726</v>
      </c>
      <c r="I17839" t="s">
        <v>5</v>
      </c>
      <c r="J17839">
        <v>366.37</v>
      </c>
    </row>
    <row r="17840" spans="1:10" x14ac:dyDescent="0.2">
      <c r="A17840" t="s">
        <v>24954</v>
      </c>
      <c r="B17840" t="s">
        <v>38726</v>
      </c>
      <c r="I17840" t="s">
        <v>5</v>
      </c>
      <c r="J17840">
        <v>357.02</v>
      </c>
    </row>
    <row r="17841" spans="1:10" x14ac:dyDescent="0.2">
      <c r="A17841" t="s">
        <v>24955</v>
      </c>
      <c r="B17841" t="s">
        <v>38727</v>
      </c>
      <c r="I17841" t="s">
        <v>24956</v>
      </c>
      <c r="J17841">
        <v>565.23</v>
      </c>
    </row>
    <row r="17842" spans="1:10" x14ac:dyDescent="0.2">
      <c r="A17842" t="s">
        <v>24957</v>
      </c>
      <c r="B17842" t="s">
        <v>38727</v>
      </c>
      <c r="I17842" t="s">
        <v>24956</v>
      </c>
      <c r="J17842">
        <v>555.51</v>
      </c>
    </row>
    <row r="17843" spans="1:10" x14ac:dyDescent="0.2">
      <c r="A17843" t="s">
        <v>24958</v>
      </c>
      <c r="B17843" t="s">
        <v>38728</v>
      </c>
      <c r="I17843" t="s">
        <v>5</v>
      </c>
      <c r="J17843">
        <v>764.25</v>
      </c>
    </row>
    <row r="17844" spans="1:10" x14ac:dyDescent="0.2">
      <c r="A17844" t="s">
        <v>24959</v>
      </c>
      <c r="B17844" t="s">
        <v>38728</v>
      </c>
      <c r="I17844" t="s">
        <v>5</v>
      </c>
      <c r="J17844">
        <v>754.13</v>
      </c>
    </row>
    <row r="17845" spans="1:10" x14ac:dyDescent="0.2">
      <c r="A17845" t="s">
        <v>24960</v>
      </c>
      <c r="B17845" t="s">
        <v>38729</v>
      </c>
      <c r="I17845" t="s">
        <v>5</v>
      </c>
      <c r="J17845">
        <v>963.41</v>
      </c>
    </row>
    <row r="17846" spans="1:10" x14ac:dyDescent="0.2">
      <c r="A17846" t="s">
        <v>24961</v>
      </c>
      <c r="B17846" t="s">
        <v>38729</v>
      </c>
      <c r="I17846" t="s">
        <v>5</v>
      </c>
      <c r="J17846">
        <v>952.87</v>
      </c>
    </row>
    <row r="17847" spans="1:10" x14ac:dyDescent="0.2">
      <c r="A17847" t="s">
        <v>17577</v>
      </c>
      <c r="B17847" t="s">
        <v>38730</v>
      </c>
      <c r="I17847" t="s">
        <v>5</v>
      </c>
      <c r="J17847">
        <v>129.31</v>
      </c>
    </row>
    <row r="17848" spans="1:10" x14ac:dyDescent="0.2">
      <c r="A17848" t="s">
        <v>17578</v>
      </c>
      <c r="B17848" t="s">
        <v>38730</v>
      </c>
      <c r="I17848" t="s">
        <v>5</v>
      </c>
      <c r="J17848">
        <v>122.03</v>
      </c>
    </row>
    <row r="17849" spans="1:10" x14ac:dyDescent="0.2">
      <c r="A17849" t="s">
        <v>17579</v>
      </c>
      <c r="B17849" t="s">
        <v>38731</v>
      </c>
      <c r="I17849" t="s">
        <v>5</v>
      </c>
      <c r="J17849">
        <v>104.69</v>
      </c>
    </row>
    <row r="17850" spans="1:10" x14ac:dyDescent="0.2">
      <c r="A17850" t="s">
        <v>17580</v>
      </c>
      <c r="B17850" t="s">
        <v>38731</v>
      </c>
      <c r="I17850" t="s">
        <v>5</v>
      </c>
      <c r="J17850">
        <v>97.41</v>
      </c>
    </row>
    <row r="17851" spans="1:10" x14ac:dyDescent="0.2">
      <c r="A17851" t="s">
        <v>17581</v>
      </c>
      <c r="B17851" t="s">
        <v>38732</v>
      </c>
      <c r="I17851" t="s">
        <v>5</v>
      </c>
      <c r="J17851">
        <v>94.18</v>
      </c>
    </row>
    <row r="17852" spans="1:10" x14ac:dyDescent="0.2">
      <c r="A17852" t="s">
        <v>17582</v>
      </c>
      <c r="B17852" t="s">
        <v>38732</v>
      </c>
      <c r="I17852" t="s">
        <v>5</v>
      </c>
      <c r="J17852">
        <v>86.9</v>
      </c>
    </row>
    <row r="17853" spans="1:10" x14ac:dyDescent="0.2">
      <c r="A17853" t="s">
        <v>17583</v>
      </c>
      <c r="B17853" t="s">
        <v>38733</v>
      </c>
      <c r="I17853" t="s">
        <v>5</v>
      </c>
      <c r="J17853">
        <v>117.04</v>
      </c>
    </row>
    <row r="17854" spans="1:10" x14ac:dyDescent="0.2">
      <c r="A17854" t="s">
        <v>17584</v>
      </c>
      <c r="B17854" t="s">
        <v>38733</v>
      </c>
      <c r="I17854" t="s">
        <v>5</v>
      </c>
      <c r="J17854">
        <v>109.75</v>
      </c>
    </row>
    <row r="17855" spans="1:10" x14ac:dyDescent="0.2">
      <c r="A17855" t="s">
        <v>17585</v>
      </c>
      <c r="B17855" t="s">
        <v>38734</v>
      </c>
      <c r="I17855" t="s">
        <v>5</v>
      </c>
      <c r="J17855">
        <v>118.69</v>
      </c>
    </row>
    <row r="17856" spans="1:10" x14ac:dyDescent="0.2">
      <c r="A17856" t="s">
        <v>17586</v>
      </c>
      <c r="B17856" t="s">
        <v>38734</v>
      </c>
      <c r="I17856" t="s">
        <v>5</v>
      </c>
      <c r="J17856">
        <v>111.4</v>
      </c>
    </row>
    <row r="17857" spans="1:10" x14ac:dyDescent="0.2">
      <c r="A17857" t="s">
        <v>17587</v>
      </c>
      <c r="B17857" t="s">
        <v>38735</v>
      </c>
      <c r="I17857" t="s">
        <v>5</v>
      </c>
      <c r="J17857">
        <v>114.17</v>
      </c>
    </row>
    <row r="17858" spans="1:10" x14ac:dyDescent="0.2">
      <c r="A17858" t="s">
        <v>17588</v>
      </c>
      <c r="B17858" t="s">
        <v>38735</v>
      </c>
      <c r="I17858" t="s">
        <v>5</v>
      </c>
      <c r="J17858">
        <v>106.88</v>
      </c>
    </row>
    <row r="17859" spans="1:10" x14ac:dyDescent="0.2">
      <c r="A17859" t="s">
        <v>17589</v>
      </c>
      <c r="B17859" t="s">
        <v>38736</v>
      </c>
      <c r="I17859" t="s">
        <v>5</v>
      </c>
      <c r="J17859">
        <v>188.38</v>
      </c>
    </row>
    <row r="17860" spans="1:10" x14ac:dyDescent="0.2">
      <c r="A17860" t="s">
        <v>17590</v>
      </c>
      <c r="B17860" t="s">
        <v>38736</v>
      </c>
      <c r="I17860" t="s">
        <v>5</v>
      </c>
      <c r="J17860">
        <v>180.71</v>
      </c>
    </row>
    <row r="17861" spans="1:10" x14ac:dyDescent="0.2">
      <c r="A17861" t="s">
        <v>17591</v>
      </c>
      <c r="B17861" t="s">
        <v>38737</v>
      </c>
      <c r="I17861" t="s">
        <v>5</v>
      </c>
      <c r="J17861">
        <v>166.61</v>
      </c>
    </row>
    <row r="17862" spans="1:10" x14ac:dyDescent="0.2">
      <c r="A17862" t="s">
        <v>17592</v>
      </c>
      <c r="B17862" t="s">
        <v>38737</v>
      </c>
      <c r="I17862" t="s">
        <v>5</v>
      </c>
      <c r="J17862">
        <v>158.94</v>
      </c>
    </row>
    <row r="17863" spans="1:10" x14ac:dyDescent="0.2">
      <c r="A17863" t="s">
        <v>17593</v>
      </c>
      <c r="B17863" t="s">
        <v>38738</v>
      </c>
      <c r="I17863" t="s">
        <v>5</v>
      </c>
      <c r="J17863">
        <v>131.30000000000001</v>
      </c>
    </row>
    <row r="17864" spans="1:10" x14ac:dyDescent="0.2">
      <c r="A17864" t="s">
        <v>17594</v>
      </c>
      <c r="B17864" t="s">
        <v>38738</v>
      </c>
      <c r="I17864" t="s">
        <v>5</v>
      </c>
      <c r="J17864">
        <v>123.63</v>
      </c>
    </row>
    <row r="17865" spans="1:10" x14ac:dyDescent="0.2">
      <c r="A17865" t="s">
        <v>17595</v>
      </c>
      <c r="B17865" t="s">
        <v>38739</v>
      </c>
      <c r="I17865" t="s">
        <v>5</v>
      </c>
      <c r="J17865">
        <v>161.27000000000001</v>
      </c>
    </row>
    <row r="17866" spans="1:10" x14ac:dyDescent="0.2">
      <c r="A17866" t="s">
        <v>17596</v>
      </c>
      <c r="B17866" t="s">
        <v>38739</v>
      </c>
      <c r="I17866" t="s">
        <v>5</v>
      </c>
      <c r="J17866">
        <v>153.6</v>
      </c>
    </row>
    <row r="17867" spans="1:10" x14ac:dyDescent="0.2">
      <c r="A17867" t="s">
        <v>17597</v>
      </c>
      <c r="B17867" t="s">
        <v>38740</v>
      </c>
      <c r="I17867" t="s">
        <v>5</v>
      </c>
      <c r="J17867">
        <v>157.63</v>
      </c>
    </row>
    <row r="17868" spans="1:10" x14ac:dyDescent="0.2">
      <c r="A17868" t="s">
        <v>17598</v>
      </c>
      <c r="B17868" t="s">
        <v>38740</v>
      </c>
      <c r="I17868" t="s">
        <v>5</v>
      </c>
      <c r="J17868">
        <v>149.96</v>
      </c>
    </row>
    <row r="17869" spans="1:10" x14ac:dyDescent="0.2">
      <c r="A17869" t="s">
        <v>17599</v>
      </c>
      <c r="B17869" t="s">
        <v>38741</v>
      </c>
      <c r="I17869" t="s">
        <v>5</v>
      </c>
      <c r="J17869">
        <v>146.91999999999999</v>
      </c>
    </row>
    <row r="17870" spans="1:10" x14ac:dyDescent="0.2">
      <c r="A17870" t="s">
        <v>17600</v>
      </c>
      <c r="B17870" t="s">
        <v>38741</v>
      </c>
      <c r="I17870" t="s">
        <v>5</v>
      </c>
      <c r="J17870">
        <v>139.25</v>
      </c>
    </row>
    <row r="17871" spans="1:10" x14ac:dyDescent="0.2">
      <c r="A17871" t="s">
        <v>17601</v>
      </c>
      <c r="B17871" t="s">
        <v>38742</v>
      </c>
      <c r="I17871" t="s">
        <v>21503</v>
      </c>
      <c r="J17871">
        <v>264.23</v>
      </c>
    </row>
    <row r="17872" spans="1:10" x14ac:dyDescent="0.2">
      <c r="A17872" t="s">
        <v>17602</v>
      </c>
      <c r="B17872" t="s">
        <v>38742</v>
      </c>
      <c r="I17872" t="s">
        <v>21503</v>
      </c>
      <c r="J17872">
        <v>256.25</v>
      </c>
    </row>
    <row r="17873" spans="1:10" x14ac:dyDescent="0.2">
      <c r="A17873" t="s">
        <v>17603</v>
      </c>
      <c r="B17873" t="s">
        <v>38743</v>
      </c>
      <c r="I17873" t="s">
        <v>5</v>
      </c>
      <c r="J17873">
        <v>217.84</v>
      </c>
    </row>
    <row r="17874" spans="1:10" x14ac:dyDescent="0.2">
      <c r="A17874" t="s">
        <v>17604</v>
      </c>
      <c r="B17874" t="s">
        <v>38743</v>
      </c>
      <c r="I17874" t="s">
        <v>5</v>
      </c>
      <c r="J17874">
        <v>209.86</v>
      </c>
    </row>
    <row r="17875" spans="1:10" x14ac:dyDescent="0.2">
      <c r="A17875" t="s">
        <v>17605</v>
      </c>
      <c r="B17875" t="s">
        <v>38744</v>
      </c>
      <c r="I17875" t="s">
        <v>5</v>
      </c>
      <c r="J17875">
        <v>172.02</v>
      </c>
    </row>
    <row r="17876" spans="1:10" x14ac:dyDescent="0.2">
      <c r="A17876" t="s">
        <v>17606</v>
      </c>
      <c r="B17876" t="s">
        <v>38744</v>
      </c>
      <c r="I17876" t="s">
        <v>5</v>
      </c>
      <c r="J17876">
        <v>164.04</v>
      </c>
    </row>
    <row r="17877" spans="1:10" x14ac:dyDescent="0.2">
      <c r="A17877" t="s">
        <v>17607</v>
      </c>
      <c r="B17877" t="s">
        <v>38745</v>
      </c>
      <c r="I17877" t="s">
        <v>5</v>
      </c>
      <c r="J17877">
        <v>234.07</v>
      </c>
    </row>
    <row r="17878" spans="1:10" x14ac:dyDescent="0.2">
      <c r="A17878" t="s">
        <v>17608</v>
      </c>
      <c r="B17878" t="s">
        <v>38745</v>
      </c>
      <c r="I17878" t="s">
        <v>5</v>
      </c>
      <c r="J17878">
        <v>226.09</v>
      </c>
    </row>
    <row r="17879" spans="1:10" x14ac:dyDescent="0.2">
      <c r="A17879" t="s">
        <v>17609</v>
      </c>
      <c r="B17879" t="s">
        <v>38746</v>
      </c>
      <c r="I17879" t="s">
        <v>5</v>
      </c>
      <c r="J17879">
        <v>232.08</v>
      </c>
    </row>
    <row r="17880" spans="1:10" x14ac:dyDescent="0.2">
      <c r="A17880" t="s">
        <v>17610</v>
      </c>
      <c r="B17880" t="s">
        <v>38746</v>
      </c>
      <c r="I17880" t="s">
        <v>5</v>
      </c>
      <c r="J17880">
        <v>224.1</v>
      </c>
    </row>
    <row r="17881" spans="1:10" x14ac:dyDescent="0.2">
      <c r="A17881" t="s">
        <v>17611</v>
      </c>
      <c r="B17881" t="s">
        <v>38747</v>
      </c>
      <c r="I17881" t="s">
        <v>5</v>
      </c>
      <c r="J17881">
        <v>216.85</v>
      </c>
    </row>
    <row r="17882" spans="1:10" x14ac:dyDescent="0.2">
      <c r="A17882" t="s">
        <v>17612</v>
      </c>
      <c r="B17882" t="s">
        <v>38747</v>
      </c>
      <c r="I17882" t="s">
        <v>5</v>
      </c>
      <c r="J17882">
        <v>208.87</v>
      </c>
    </row>
    <row r="17883" spans="1:10" x14ac:dyDescent="0.2">
      <c r="A17883" t="s">
        <v>17613</v>
      </c>
      <c r="B17883" t="s">
        <v>38748</v>
      </c>
      <c r="I17883" t="s">
        <v>5</v>
      </c>
      <c r="J17883">
        <v>319.33</v>
      </c>
    </row>
    <row r="17884" spans="1:10" x14ac:dyDescent="0.2">
      <c r="A17884" t="s">
        <v>17614</v>
      </c>
      <c r="B17884" t="s">
        <v>38748</v>
      </c>
      <c r="I17884" t="s">
        <v>5</v>
      </c>
      <c r="J17884">
        <v>310.97000000000003</v>
      </c>
    </row>
    <row r="17885" spans="1:10" x14ac:dyDescent="0.2">
      <c r="A17885" t="s">
        <v>17615</v>
      </c>
      <c r="B17885" t="s">
        <v>38749</v>
      </c>
      <c r="I17885" t="s">
        <v>5</v>
      </c>
      <c r="J17885">
        <v>275.79000000000002</v>
      </c>
    </row>
    <row r="17886" spans="1:10" x14ac:dyDescent="0.2">
      <c r="A17886" t="s">
        <v>17616</v>
      </c>
      <c r="B17886" t="s">
        <v>38749</v>
      </c>
      <c r="I17886" t="s">
        <v>5</v>
      </c>
      <c r="J17886">
        <v>267.43</v>
      </c>
    </row>
    <row r="17887" spans="1:10" x14ac:dyDescent="0.2">
      <c r="A17887" t="s">
        <v>17617</v>
      </c>
      <c r="B17887" t="s">
        <v>38750</v>
      </c>
      <c r="I17887" t="s">
        <v>5</v>
      </c>
      <c r="J17887">
        <v>205.17</v>
      </c>
    </row>
    <row r="17888" spans="1:10" x14ac:dyDescent="0.2">
      <c r="A17888" t="s">
        <v>17618</v>
      </c>
      <c r="B17888" t="s">
        <v>38750</v>
      </c>
      <c r="I17888" t="s">
        <v>5</v>
      </c>
      <c r="J17888">
        <v>196.81</v>
      </c>
    </row>
    <row r="17889" spans="1:10" x14ac:dyDescent="0.2">
      <c r="A17889" t="s">
        <v>17619</v>
      </c>
      <c r="B17889" t="s">
        <v>38751</v>
      </c>
      <c r="I17889" t="s">
        <v>5</v>
      </c>
      <c r="J17889">
        <v>275.02</v>
      </c>
    </row>
    <row r="17890" spans="1:10" x14ac:dyDescent="0.2">
      <c r="A17890" t="s">
        <v>17620</v>
      </c>
      <c r="B17890" t="s">
        <v>38751</v>
      </c>
      <c r="I17890" t="s">
        <v>5</v>
      </c>
      <c r="J17890">
        <v>266.66000000000003</v>
      </c>
    </row>
    <row r="17891" spans="1:10" x14ac:dyDescent="0.2">
      <c r="A17891" t="s">
        <v>17621</v>
      </c>
      <c r="B17891" t="s">
        <v>38752</v>
      </c>
      <c r="I17891" t="s">
        <v>5</v>
      </c>
      <c r="J17891">
        <v>267.74</v>
      </c>
    </row>
    <row r="17892" spans="1:10" x14ac:dyDescent="0.2">
      <c r="A17892" t="s">
        <v>17622</v>
      </c>
      <c r="B17892" t="s">
        <v>38752</v>
      </c>
      <c r="I17892" t="s">
        <v>5</v>
      </c>
      <c r="J17892">
        <v>259.38</v>
      </c>
    </row>
    <row r="17893" spans="1:10" x14ac:dyDescent="0.2">
      <c r="A17893" t="s">
        <v>17623</v>
      </c>
      <c r="B17893" t="s">
        <v>38753</v>
      </c>
      <c r="I17893" t="s">
        <v>5</v>
      </c>
      <c r="J17893">
        <v>246.32</v>
      </c>
    </row>
    <row r="17894" spans="1:10" x14ac:dyDescent="0.2">
      <c r="A17894" t="s">
        <v>17624</v>
      </c>
      <c r="B17894" t="s">
        <v>38753</v>
      </c>
      <c r="I17894" t="s">
        <v>5</v>
      </c>
      <c r="J17894">
        <v>237.96</v>
      </c>
    </row>
    <row r="17895" spans="1:10" x14ac:dyDescent="0.2">
      <c r="A17895" t="s">
        <v>17625</v>
      </c>
      <c r="B17895" t="s">
        <v>38754</v>
      </c>
      <c r="I17895" t="s">
        <v>5</v>
      </c>
      <c r="J17895">
        <v>243.42</v>
      </c>
    </row>
    <row r="17896" spans="1:10" x14ac:dyDescent="0.2">
      <c r="A17896" t="s">
        <v>17626</v>
      </c>
      <c r="B17896" t="s">
        <v>38754</v>
      </c>
      <c r="I17896" t="s">
        <v>5</v>
      </c>
      <c r="J17896">
        <v>236.14</v>
      </c>
    </row>
    <row r="17897" spans="1:10" x14ac:dyDescent="0.2">
      <c r="A17897" t="s">
        <v>17627</v>
      </c>
      <c r="B17897" t="s">
        <v>38755</v>
      </c>
      <c r="I17897" t="s">
        <v>5</v>
      </c>
      <c r="J17897">
        <v>247.73</v>
      </c>
    </row>
    <row r="17898" spans="1:10" x14ac:dyDescent="0.2">
      <c r="A17898" t="s">
        <v>17628</v>
      </c>
      <c r="B17898" t="s">
        <v>38755</v>
      </c>
      <c r="I17898" t="s">
        <v>5</v>
      </c>
      <c r="J17898">
        <v>240.45</v>
      </c>
    </row>
    <row r="17899" spans="1:10" x14ac:dyDescent="0.2">
      <c r="A17899" t="s">
        <v>17629</v>
      </c>
      <c r="B17899" t="s">
        <v>38756</v>
      </c>
      <c r="I17899" t="s">
        <v>5</v>
      </c>
      <c r="J17899">
        <v>249.03</v>
      </c>
    </row>
    <row r="17900" spans="1:10" x14ac:dyDescent="0.2">
      <c r="A17900" t="s">
        <v>17630</v>
      </c>
      <c r="B17900" t="s">
        <v>38756</v>
      </c>
      <c r="I17900" t="s">
        <v>5</v>
      </c>
      <c r="J17900">
        <v>241.75</v>
      </c>
    </row>
    <row r="17901" spans="1:10" x14ac:dyDescent="0.2">
      <c r="A17901" t="s">
        <v>17631</v>
      </c>
      <c r="B17901" t="s">
        <v>38757</v>
      </c>
      <c r="I17901" t="s">
        <v>5</v>
      </c>
      <c r="J17901">
        <v>247.88</v>
      </c>
    </row>
    <row r="17902" spans="1:10" x14ac:dyDescent="0.2">
      <c r="A17902" t="s">
        <v>17632</v>
      </c>
      <c r="B17902" t="s">
        <v>38757</v>
      </c>
      <c r="I17902" t="s">
        <v>5</v>
      </c>
      <c r="J17902">
        <v>240.6</v>
      </c>
    </row>
    <row r="17903" spans="1:10" x14ac:dyDescent="0.2">
      <c r="A17903" t="s">
        <v>17633</v>
      </c>
      <c r="B17903" t="s">
        <v>38758</v>
      </c>
      <c r="I17903" t="s">
        <v>5</v>
      </c>
      <c r="J17903">
        <v>257.66000000000003</v>
      </c>
    </row>
    <row r="17904" spans="1:10" x14ac:dyDescent="0.2">
      <c r="A17904" t="s">
        <v>17634</v>
      </c>
      <c r="B17904" t="s">
        <v>38758</v>
      </c>
      <c r="I17904" t="s">
        <v>5</v>
      </c>
      <c r="J17904">
        <v>250.38</v>
      </c>
    </row>
    <row r="17905" spans="1:10" x14ac:dyDescent="0.2">
      <c r="A17905" t="s">
        <v>17635</v>
      </c>
      <c r="B17905" t="s">
        <v>38759</v>
      </c>
      <c r="I17905" t="s">
        <v>5</v>
      </c>
      <c r="J17905">
        <v>245.26</v>
      </c>
    </row>
    <row r="17906" spans="1:10" x14ac:dyDescent="0.2">
      <c r="A17906" t="s">
        <v>17636</v>
      </c>
      <c r="B17906" t="s">
        <v>38759</v>
      </c>
      <c r="I17906" t="s">
        <v>5</v>
      </c>
      <c r="J17906">
        <v>237.98</v>
      </c>
    </row>
    <row r="17907" spans="1:10" x14ac:dyDescent="0.2">
      <c r="A17907" t="s">
        <v>17637</v>
      </c>
      <c r="B17907" t="s">
        <v>38760</v>
      </c>
      <c r="I17907" t="s">
        <v>5</v>
      </c>
      <c r="J17907">
        <v>234.94</v>
      </c>
    </row>
    <row r="17908" spans="1:10" x14ac:dyDescent="0.2">
      <c r="A17908" t="s">
        <v>17638</v>
      </c>
      <c r="B17908" t="s">
        <v>38760</v>
      </c>
      <c r="I17908" t="s">
        <v>5</v>
      </c>
      <c r="J17908">
        <v>227.97</v>
      </c>
    </row>
    <row r="17909" spans="1:10" x14ac:dyDescent="0.2">
      <c r="A17909" t="s">
        <v>17639</v>
      </c>
      <c r="B17909" t="s">
        <v>38761</v>
      </c>
      <c r="I17909" t="s">
        <v>5</v>
      </c>
      <c r="J17909">
        <v>224.38</v>
      </c>
    </row>
    <row r="17910" spans="1:10" x14ac:dyDescent="0.2">
      <c r="A17910" t="s">
        <v>17640</v>
      </c>
      <c r="B17910" t="s">
        <v>38761</v>
      </c>
      <c r="I17910" t="s">
        <v>5</v>
      </c>
      <c r="J17910">
        <v>217.41</v>
      </c>
    </row>
    <row r="17911" spans="1:10" x14ac:dyDescent="0.2">
      <c r="A17911" t="s">
        <v>17641</v>
      </c>
      <c r="B17911" t="s">
        <v>38762</v>
      </c>
      <c r="I17911" t="s">
        <v>5</v>
      </c>
      <c r="J17911">
        <v>249.73</v>
      </c>
    </row>
    <row r="17912" spans="1:10" x14ac:dyDescent="0.2">
      <c r="A17912" t="s">
        <v>17642</v>
      </c>
      <c r="B17912" t="s">
        <v>38762</v>
      </c>
      <c r="I17912" t="s">
        <v>5</v>
      </c>
      <c r="J17912">
        <v>242.76</v>
      </c>
    </row>
    <row r="17913" spans="1:10" x14ac:dyDescent="0.2">
      <c r="A17913" t="s">
        <v>17643</v>
      </c>
      <c r="B17913" t="s">
        <v>38763</v>
      </c>
      <c r="I17913" t="s">
        <v>5</v>
      </c>
      <c r="J17913">
        <v>285.94</v>
      </c>
    </row>
    <row r="17914" spans="1:10" x14ac:dyDescent="0.2">
      <c r="A17914" t="s">
        <v>17644</v>
      </c>
      <c r="B17914" t="s">
        <v>38763</v>
      </c>
      <c r="I17914" t="s">
        <v>5</v>
      </c>
      <c r="J17914">
        <v>278.97000000000003</v>
      </c>
    </row>
    <row r="17915" spans="1:10" x14ac:dyDescent="0.2">
      <c r="A17915" t="s">
        <v>17645</v>
      </c>
      <c r="B17915" t="s">
        <v>38764</v>
      </c>
      <c r="I17915" t="s">
        <v>5</v>
      </c>
      <c r="J17915">
        <v>346.49</v>
      </c>
    </row>
    <row r="17916" spans="1:10" x14ac:dyDescent="0.2">
      <c r="A17916" t="s">
        <v>17646</v>
      </c>
      <c r="B17916" t="s">
        <v>38764</v>
      </c>
      <c r="I17916" t="s">
        <v>5</v>
      </c>
      <c r="J17916">
        <v>339.52</v>
      </c>
    </row>
    <row r="17917" spans="1:10" x14ac:dyDescent="0.2">
      <c r="A17917" t="s">
        <v>17647</v>
      </c>
      <c r="B17917" t="s">
        <v>38765</v>
      </c>
      <c r="I17917" t="s">
        <v>5</v>
      </c>
      <c r="J17917">
        <v>247.87</v>
      </c>
    </row>
    <row r="17918" spans="1:10" x14ac:dyDescent="0.2">
      <c r="A17918" t="s">
        <v>17648</v>
      </c>
      <c r="B17918" t="s">
        <v>38765</v>
      </c>
      <c r="I17918" t="s">
        <v>5</v>
      </c>
      <c r="J17918">
        <v>240.9</v>
      </c>
    </row>
    <row r="17919" spans="1:10" x14ac:dyDescent="0.2">
      <c r="A17919" t="s">
        <v>17649</v>
      </c>
      <c r="B17919" t="s">
        <v>38766</v>
      </c>
      <c r="I17919" t="s">
        <v>5</v>
      </c>
      <c r="J17919">
        <v>157.99</v>
      </c>
    </row>
    <row r="17920" spans="1:10" x14ac:dyDescent="0.2">
      <c r="A17920" t="s">
        <v>17650</v>
      </c>
      <c r="B17920" t="s">
        <v>38766</v>
      </c>
      <c r="I17920" t="s">
        <v>5</v>
      </c>
      <c r="J17920">
        <v>142.78</v>
      </c>
    </row>
    <row r="17921" spans="1:10" x14ac:dyDescent="0.2">
      <c r="A17921" t="s">
        <v>17651</v>
      </c>
      <c r="B17921" t="s">
        <v>38767</v>
      </c>
      <c r="I17921" t="s">
        <v>5</v>
      </c>
      <c r="J17921">
        <v>59.78</v>
      </c>
    </row>
    <row r="17922" spans="1:10" x14ac:dyDescent="0.2">
      <c r="A17922" t="s">
        <v>17652</v>
      </c>
      <c r="B17922" t="s">
        <v>38767</v>
      </c>
      <c r="I17922" t="s">
        <v>5</v>
      </c>
      <c r="J17922">
        <v>53.44</v>
      </c>
    </row>
    <row r="17923" spans="1:10" x14ac:dyDescent="0.2">
      <c r="A17923" t="s">
        <v>17653</v>
      </c>
      <c r="B17923" t="s">
        <v>38768</v>
      </c>
      <c r="I17923" t="s">
        <v>5</v>
      </c>
      <c r="J17923">
        <v>108.02</v>
      </c>
    </row>
    <row r="17924" spans="1:10" x14ac:dyDescent="0.2">
      <c r="A17924" t="s">
        <v>17654</v>
      </c>
      <c r="B17924" t="s">
        <v>38768</v>
      </c>
      <c r="I17924" t="s">
        <v>5</v>
      </c>
      <c r="J17924">
        <v>95.35</v>
      </c>
    </row>
    <row r="17925" spans="1:10" x14ac:dyDescent="0.2">
      <c r="A17925" t="s">
        <v>17655</v>
      </c>
      <c r="B17925" t="s">
        <v>38769</v>
      </c>
      <c r="I17925" t="s">
        <v>5</v>
      </c>
      <c r="J17925">
        <v>60.81</v>
      </c>
    </row>
    <row r="17926" spans="1:10" x14ac:dyDescent="0.2">
      <c r="A17926" t="s">
        <v>17656</v>
      </c>
      <c r="B17926" t="s">
        <v>38769</v>
      </c>
      <c r="I17926" t="s">
        <v>5</v>
      </c>
      <c r="J17926">
        <v>57.64</v>
      </c>
    </row>
    <row r="17927" spans="1:10" x14ac:dyDescent="0.2">
      <c r="A17927" t="s">
        <v>17657</v>
      </c>
      <c r="B17927" t="s">
        <v>38770</v>
      </c>
      <c r="I17927" t="s">
        <v>5</v>
      </c>
      <c r="J17927">
        <v>52.8</v>
      </c>
    </row>
    <row r="17928" spans="1:10" x14ac:dyDescent="0.2">
      <c r="A17928" t="s">
        <v>17658</v>
      </c>
      <c r="B17928" t="s">
        <v>38770</v>
      </c>
      <c r="I17928" t="s">
        <v>5</v>
      </c>
      <c r="J17928">
        <v>49.63</v>
      </c>
    </row>
    <row r="17929" spans="1:10" x14ac:dyDescent="0.2">
      <c r="A17929" t="s">
        <v>17659</v>
      </c>
      <c r="B17929" t="s">
        <v>38771</v>
      </c>
      <c r="I17929" t="s">
        <v>5</v>
      </c>
      <c r="J17929">
        <v>47.09</v>
      </c>
    </row>
    <row r="17930" spans="1:10" x14ac:dyDescent="0.2">
      <c r="A17930" t="s">
        <v>17660</v>
      </c>
      <c r="B17930" t="s">
        <v>38771</v>
      </c>
      <c r="I17930" t="s">
        <v>5</v>
      </c>
      <c r="J17930">
        <v>43.92</v>
      </c>
    </row>
    <row r="17931" spans="1:10" x14ac:dyDescent="0.2">
      <c r="A17931" t="s">
        <v>17661</v>
      </c>
      <c r="B17931" t="s">
        <v>38772</v>
      </c>
      <c r="I17931" t="s">
        <v>5</v>
      </c>
      <c r="J17931">
        <v>71.739999999999995</v>
      </c>
    </row>
    <row r="17932" spans="1:10" x14ac:dyDescent="0.2">
      <c r="A17932" t="s">
        <v>17662</v>
      </c>
      <c r="B17932" t="s">
        <v>38772</v>
      </c>
      <c r="I17932" t="s">
        <v>5</v>
      </c>
      <c r="J17932">
        <v>68.569999999999993</v>
      </c>
    </row>
    <row r="17933" spans="1:10" x14ac:dyDescent="0.2">
      <c r="A17933" t="s">
        <v>17663</v>
      </c>
      <c r="B17933" t="s">
        <v>38773</v>
      </c>
      <c r="I17933" t="s">
        <v>5</v>
      </c>
      <c r="J17933">
        <v>48.99</v>
      </c>
    </row>
    <row r="17934" spans="1:10" x14ac:dyDescent="0.2">
      <c r="A17934" t="s">
        <v>17664</v>
      </c>
      <c r="B17934" t="s">
        <v>38773</v>
      </c>
      <c r="I17934" t="s">
        <v>5</v>
      </c>
      <c r="J17934">
        <v>45.82</v>
      </c>
    </row>
    <row r="17935" spans="1:10" x14ac:dyDescent="0.2">
      <c r="A17935" t="s">
        <v>23577</v>
      </c>
      <c r="B17935" t="s">
        <v>38774</v>
      </c>
      <c r="I17935" t="s">
        <v>5</v>
      </c>
      <c r="J17935">
        <v>82.41</v>
      </c>
    </row>
    <row r="17936" spans="1:10" x14ac:dyDescent="0.2">
      <c r="A17936" t="s">
        <v>23578</v>
      </c>
      <c r="B17936" t="s">
        <v>38774</v>
      </c>
      <c r="I17936" t="s">
        <v>5</v>
      </c>
      <c r="J17936">
        <v>75.13</v>
      </c>
    </row>
    <row r="17937" spans="1:10" x14ac:dyDescent="0.2">
      <c r="A17937" t="s">
        <v>23579</v>
      </c>
      <c r="B17937" t="s">
        <v>38775</v>
      </c>
      <c r="I17937" t="s">
        <v>5</v>
      </c>
      <c r="J17937">
        <v>87.49</v>
      </c>
    </row>
    <row r="17938" spans="1:10" x14ac:dyDescent="0.2">
      <c r="A17938" t="s">
        <v>23580</v>
      </c>
      <c r="B17938" t="s">
        <v>38775</v>
      </c>
      <c r="I17938" t="s">
        <v>5</v>
      </c>
      <c r="J17938">
        <v>80.2</v>
      </c>
    </row>
    <row r="17939" spans="1:10" x14ac:dyDescent="0.2">
      <c r="A17939" t="s">
        <v>23581</v>
      </c>
      <c r="B17939" t="s">
        <v>38776</v>
      </c>
      <c r="I17939" t="s">
        <v>5</v>
      </c>
      <c r="J17939">
        <v>107.68</v>
      </c>
    </row>
    <row r="17940" spans="1:10" x14ac:dyDescent="0.2">
      <c r="A17940" t="s">
        <v>23582</v>
      </c>
      <c r="B17940" t="s">
        <v>38776</v>
      </c>
      <c r="I17940" t="s">
        <v>5</v>
      </c>
      <c r="J17940">
        <v>100.01</v>
      </c>
    </row>
    <row r="17941" spans="1:10" x14ac:dyDescent="0.2">
      <c r="A17941" t="s">
        <v>23583</v>
      </c>
      <c r="B17941" t="s">
        <v>38777</v>
      </c>
      <c r="I17941" t="s">
        <v>5</v>
      </c>
      <c r="J17941">
        <v>119.58</v>
      </c>
    </row>
    <row r="17942" spans="1:10" x14ac:dyDescent="0.2">
      <c r="A17942" t="s">
        <v>23584</v>
      </c>
      <c r="B17942" t="s">
        <v>38777</v>
      </c>
      <c r="I17942" t="s">
        <v>5</v>
      </c>
      <c r="J17942">
        <v>111.91</v>
      </c>
    </row>
    <row r="17943" spans="1:10" x14ac:dyDescent="0.2">
      <c r="A17943" t="s">
        <v>23585</v>
      </c>
      <c r="B17943" t="s">
        <v>38778</v>
      </c>
      <c r="I17943" t="s">
        <v>5</v>
      </c>
      <c r="J17943">
        <v>136.63</v>
      </c>
    </row>
    <row r="17944" spans="1:10" x14ac:dyDescent="0.2">
      <c r="A17944" t="s">
        <v>23586</v>
      </c>
      <c r="B17944" t="s">
        <v>38778</v>
      </c>
      <c r="I17944" t="s">
        <v>5</v>
      </c>
      <c r="J17944">
        <v>128.65</v>
      </c>
    </row>
    <row r="17945" spans="1:10" x14ac:dyDescent="0.2">
      <c r="A17945" t="s">
        <v>23587</v>
      </c>
      <c r="B17945" t="s">
        <v>38779</v>
      </c>
      <c r="I17945" t="s">
        <v>5</v>
      </c>
      <c r="J17945">
        <v>162.83000000000001</v>
      </c>
    </row>
    <row r="17946" spans="1:10" x14ac:dyDescent="0.2">
      <c r="A17946" t="s">
        <v>23588</v>
      </c>
      <c r="B17946" t="s">
        <v>38779</v>
      </c>
      <c r="I17946" t="s">
        <v>5</v>
      </c>
      <c r="J17946">
        <v>154.85</v>
      </c>
    </row>
    <row r="17947" spans="1:10" x14ac:dyDescent="0.2">
      <c r="A17947" t="s">
        <v>23589</v>
      </c>
      <c r="B17947" t="s">
        <v>38780</v>
      </c>
      <c r="I17947" t="s">
        <v>5</v>
      </c>
      <c r="J17947">
        <v>157.93</v>
      </c>
    </row>
    <row r="17948" spans="1:10" x14ac:dyDescent="0.2">
      <c r="A17948" t="s">
        <v>23590</v>
      </c>
      <c r="B17948" t="s">
        <v>38780</v>
      </c>
      <c r="I17948" t="s">
        <v>5</v>
      </c>
      <c r="J17948">
        <v>149.57</v>
      </c>
    </row>
    <row r="17949" spans="1:10" x14ac:dyDescent="0.2">
      <c r="A17949" t="s">
        <v>23591</v>
      </c>
      <c r="B17949" t="s">
        <v>38781</v>
      </c>
      <c r="I17949" t="s">
        <v>5</v>
      </c>
      <c r="J17949">
        <v>191.64</v>
      </c>
    </row>
    <row r="17950" spans="1:10" x14ac:dyDescent="0.2">
      <c r="A17950" t="s">
        <v>23592</v>
      </c>
      <c r="B17950" t="s">
        <v>38781</v>
      </c>
      <c r="I17950" t="s">
        <v>5</v>
      </c>
      <c r="J17950">
        <v>183.28</v>
      </c>
    </row>
    <row r="17951" spans="1:10" x14ac:dyDescent="0.2">
      <c r="A17951" t="s">
        <v>23593</v>
      </c>
      <c r="B17951" t="s">
        <v>38782</v>
      </c>
      <c r="I17951" t="s">
        <v>5</v>
      </c>
      <c r="J17951">
        <v>162.72</v>
      </c>
    </row>
    <row r="17952" spans="1:10" x14ac:dyDescent="0.2">
      <c r="A17952" t="s">
        <v>23594</v>
      </c>
      <c r="B17952" t="s">
        <v>38782</v>
      </c>
      <c r="I17952" t="s">
        <v>5</v>
      </c>
      <c r="J17952">
        <v>155.44</v>
      </c>
    </row>
    <row r="17953" spans="1:10" x14ac:dyDescent="0.2">
      <c r="A17953" t="s">
        <v>23595</v>
      </c>
      <c r="B17953" t="s">
        <v>38783</v>
      </c>
      <c r="I17953" t="s">
        <v>5</v>
      </c>
      <c r="J17953">
        <v>168.33</v>
      </c>
    </row>
    <row r="17954" spans="1:10" x14ac:dyDescent="0.2">
      <c r="A17954" t="s">
        <v>23596</v>
      </c>
      <c r="B17954" t="s">
        <v>38783</v>
      </c>
      <c r="I17954" t="s">
        <v>5</v>
      </c>
      <c r="J17954">
        <v>161.05000000000001</v>
      </c>
    </row>
    <row r="17955" spans="1:10" x14ac:dyDescent="0.2">
      <c r="A17955" t="s">
        <v>23597</v>
      </c>
      <c r="B17955" t="s">
        <v>38784</v>
      </c>
      <c r="I17955" t="s">
        <v>5</v>
      </c>
      <c r="J17955">
        <v>167.18</v>
      </c>
    </row>
    <row r="17956" spans="1:10" x14ac:dyDescent="0.2">
      <c r="A17956" t="s">
        <v>23598</v>
      </c>
      <c r="B17956" t="s">
        <v>38784</v>
      </c>
      <c r="I17956" t="s">
        <v>5</v>
      </c>
      <c r="J17956">
        <v>159.9</v>
      </c>
    </row>
    <row r="17957" spans="1:10" x14ac:dyDescent="0.2">
      <c r="A17957" t="s">
        <v>23599</v>
      </c>
      <c r="B17957" t="s">
        <v>38785</v>
      </c>
      <c r="I17957" t="s">
        <v>5</v>
      </c>
      <c r="J17957">
        <v>206.04</v>
      </c>
    </row>
    <row r="17958" spans="1:10" x14ac:dyDescent="0.2">
      <c r="A17958" t="s">
        <v>23600</v>
      </c>
      <c r="B17958" t="s">
        <v>38785</v>
      </c>
      <c r="I17958" t="s">
        <v>5</v>
      </c>
      <c r="J17958">
        <v>198.76</v>
      </c>
    </row>
    <row r="17959" spans="1:10" x14ac:dyDescent="0.2">
      <c r="A17959" t="s">
        <v>23601</v>
      </c>
      <c r="B17959" t="s">
        <v>38786</v>
      </c>
      <c r="I17959" t="s">
        <v>5</v>
      </c>
      <c r="J17959">
        <v>215.97</v>
      </c>
    </row>
    <row r="17960" spans="1:10" x14ac:dyDescent="0.2">
      <c r="A17960" t="s">
        <v>23602</v>
      </c>
      <c r="B17960" t="s">
        <v>38786</v>
      </c>
      <c r="I17960" t="s">
        <v>5</v>
      </c>
      <c r="J17960">
        <v>208.69</v>
      </c>
    </row>
    <row r="17961" spans="1:10" x14ac:dyDescent="0.2">
      <c r="A17961" t="s">
        <v>23603</v>
      </c>
      <c r="B17961" t="s">
        <v>38787</v>
      </c>
      <c r="I17961" t="s">
        <v>5</v>
      </c>
      <c r="J17961">
        <v>203.57</v>
      </c>
    </row>
    <row r="17962" spans="1:10" x14ac:dyDescent="0.2">
      <c r="A17962" t="s">
        <v>23604</v>
      </c>
      <c r="B17962" t="s">
        <v>38787</v>
      </c>
      <c r="I17962" t="s">
        <v>5</v>
      </c>
      <c r="J17962">
        <v>196.29</v>
      </c>
    </row>
    <row r="17963" spans="1:10" x14ac:dyDescent="0.2">
      <c r="A17963" t="s">
        <v>23605</v>
      </c>
      <c r="B17963" t="s">
        <v>38788</v>
      </c>
      <c r="I17963" t="s">
        <v>5</v>
      </c>
      <c r="J17963">
        <v>154.24</v>
      </c>
    </row>
    <row r="17964" spans="1:10" x14ac:dyDescent="0.2">
      <c r="A17964" t="s">
        <v>23606</v>
      </c>
      <c r="B17964" t="s">
        <v>38788</v>
      </c>
      <c r="I17964" t="s">
        <v>5</v>
      </c>
      <c r="J17964">
        <v>147.27000000000001</v>
      </c>
    </row>
    <row r="17965" spans="1:10" x14ac:dyDescent="0.2">
      <c r="A17965" t="s">
        <v>23607</v>
      </c>
      <c r="B17965" t="s">
        <v>38789</v>
      </c>
      <c r="I17965" t="s">
        <v>5</v>
      </c>
      <c r="J17965">
        <v>169.03</v>
      </c>
    </row>
    <row r="17966" spans="1:10" x14ac:dyDescent="0.2">
      <c r="A17966" t="s">
        <v>23608</v>
      </c>
      <c r="B17966" t="s">
        <v>38789</v>
      </c>
      <c r="I17966" t="s">
        <v>5</v>
      </c>
      <c r="J17966">
        <v>162.06</v>
      </c>
    </row>
    <row r="17967" spans="1:10" x14ac:dyDescent="0.2">
      <c r="A17967" t="s">
        <v>23609</v>
      </c>
      <c r="B17967" t="s">
        <v>38790</v>
      </c>
      <c r="I17967" t="s">
        <v>5</v>
      </c>
      <c r="J17967">
        <v>205.24</v>
      </c>
    </row>
    <row r="17968" spans="1:10" x14ac:dyDescent="0.2">
      <c r="A17968" t="s">
        <v>23610</v>
      </c>
      <c r="B17968" t="s">
        <v>38790</v>
      </c>
      <c r="I17968" t="s">
        <v>5</v>
      </c>
      <c r="J17968">
        <v>198.27</v>
      </c>
    </row>
    <row r="17969" spans="1:10" x14ac:dyDescent="0.2">
      <c r="A17969" t="s">
        <v>23611</v>
      </c>
      <c r="B17969" t="s">
        <v>38791</v>
      </c>
      <c r="I17969" t="s">
        <v>5</v>
      </c>
      <c r="J17969">
        <v>182.69</v>
      </c>
    </row>
    <row r="17970" spans="1:10" x14ac:dyDescent="0.2">
      <c r="A17970" t="s">
        <v>23612</v>
      </c>
      <c r="B17970" t="s">
        <v>38791</v>
      </c>
      <c r="I17970" t="s">
        <v>5</v>
      </c>
      <c r="J17970">
        <v>175.72</v>
      </c>
    </row>
    <row r="17971" spans="1:10" x14ac:dyDescent="0.2">
      <c r="A17971" t="s">
        <v>23613</v>
      </c>
      <c r="B17971" t="s">
        <v>38792</v>
      </c>
      <c r="I17971" t="s">
        <v>5</v>
      </c>
      <c r="J17971">
        <v>304.8</v>
      </c>
    </row>
    <row r="17972" spans="1:10" x14ac:dyDescent="0.2">
      <c r="A17972" t="s">
        <v>23614</v>
      </c>
      <c r="B17972" t="s">
        <v>38792</v>
      </c>
      <c r="I17972" t="s">
        <v>5</v>
      </c>
      <c r="J17972">
        <v>297.83</v>
      </c>
    </row>
    <row r="17973" spans="1:10" x14ac:dyDescent="0.2">
      <c r="A17973" t="s">
        <v>23615</v>
      </c>
      <c r="B17973" t="s">
        <v>38793</v>
      </c>
      <c r="I17973" t="s">
        <v>5</v>
      </c>
      <c r="J17973">
        <v>206.18</v>
      </c>
    </row>
    <row r="17974" spans="1:10" x14ac:dyDescent="0.2">
      <c r="A17974" t="s">
        <v>23616</v>
      </c>
      <c r="B17974" t="s">
        <v>38793</v>
      </c>
      <c r="I17974" t="s">
        <v>5</v>
      </c>
      <c r="J17974">
        <v>199.21</v>
      </c>
    </row>
    <row r="17975" spans="1:10" x14ac:dyDescent="0.2">
      <c r="A17975" t="s">
        <v>17665</v>
      </c>
      <c r="B17975" t="s">
        <v>38794</v>
      </c>
      <c r="I17975" t="s">
        <v>5</v>
      </c>
      <c r="J17975">
        <v>10244.44</v>
      </c>
    </row>
    <row r="17976" spans="1:10" x14ac:dyDescent="0.2">
      <c r="A17976" t="s">
        <v>17666</v>
      </c>
      <c r="B17976" t="s">
        <v>38794</v>
      </c>
      <c r="I17976" t="s">
        <v>5</v>
      </c>
      <c r="J17976">
        <v>10238.1</v>
      </c>
    </row>
    <row r="17977" spans="1:10" x14ac:dyDescent="0.2">
      <c r="A17977" t="s">
        <v>17667</v>
      </c>
      <c r="B17977" t="s">
        <v>38795</v>
      </c>
      <c r="I17977" t="s">
        <v>5</v>
      </c>
      <c r="J17977">
        <v>11689.91</v>
      </c>
    </row>
    <row r="17978" spans="1:10" x14ac:dyDescent="0.2">
      <c r="A17978" t="s">
        <v>17668</v>
      </c>
      <c r="B17978" t="s">
        <v>38795</v>
      </c>
      <c r="I17978" t="s">
        <v>5</v>
      </c>
      <c r="J17978">
        <v>11680.41</v>
      </c>
    </row>
    <row r="17979" spans="1:10" x14ac:dyDescent="0.2">
      <c r="A17979" t="s">
        <v>17669</v>
      </c>
      <c r="B17979" t="s">
        <v>38796</v>
      </c>
      <c r="I17979" t="s">
        <v>5</v>
      </c>
      <c r="J17979">
        <v>15120.18</v>
      </c>
    </row>
    <row r="17980" spans="1:10" x14ac:dyDescent="0.2">
      <c r="A17980" t="s">
        <v>17670</v>
      </c>
      <c r="B17980" t="s">
        <v>38796</v>
      </c>
      <c r="I17980" t="s">
        <v>5</v>
      </c>
      <c r="J17980">
        <v>15107.51</v>
      </c>
    </row>
    <row r="17981" spans="1:10" x14ac:dyDescent="0.2">
      <c r="A17981" t="s">
        <v>17671</v>
      </c>
      <c r="B17981" t="s">
        <v>38797</v>
      </c>
      <c r="I17981" t="s">
        <v>5</v>
      </c>
      <c r="J17981">
        <v>18684.27</v>
      </c>
    </row>
    <row r="17982" spans="1:10" x14ac:dyDescent="0.2">
      <c r="A17982" t="s">
        <v>17672</v>
      </c>
      <c r="B17982" t="s">
        <v>38797</v>
      </c>
      <c r="I17982" t="s">
        <v>5</v>
      </c>
      <c r="J17982">
        <v>18668.43</v>
      </c>
    </row>
    <row r="17983" spans="1:10" x14ac:dyDescent="0.2">
      <c r="A17983" t="s">
        <v>17673</v>
      </c>
      <c r="B17983" t="s">
        <v>38798</v>
      </c>
      <c r="I17983" t="s">
        <v>5</v>
      </c>
      <c r="J17983">
        <v>23558.06</v>
      </c>
    </row>
    <row r="17984" spans="1:10" x14ac:dyDescent="0.2">
      <c r="A17984" t="s">
        <v>17674</v>
      </c>
      <c r="B17984" t="s">
        <v>38798</v>
      </c>
      <c r="I17984" t="s">
        <v>5</v>
      </c>
      <c r="J17984">
        <v>23539.06</v>
      </c>
    </row>
    <row r="17985" spans="1:10" x14ac:dyDescent="0.2">
      <c r="A17985" t="s">
        <v>17675</v>
      </c>
      <c r="B17985" t="s">
        <v>38799</v>
      </c>
      <c r="I17985" t="s">
        <v>5</v>
      </c>
      <c r="J17985">
        <v>29984.54</v>
      </c>
    </row>
    <row r="17986" spans="1:10" x14ac:dyDescent="0.2">
      <c r="A17986" t="s">
        <v>17676</v>
      </c>
      <c r="B17986" t="s">
        <v>38799</v>
      </c>
      <c r="I17986" t="s">
        <v>5</v>
      </c>
      <c r="J17986">
        <v>29962.37</v>
      </c>
    </row>
    <row r="17987" spans="1:10" x14ac:dyDescent="0.2">
      <c r="A17987" t="s">
        <v>17677</v>
      </c>
      <c r="B17987" t="s">
        <v>38800</v>
      </c>
      <c r="I17987" t="s">
        <v>5</v>
      </c>
      <c r="J17987">
        <v>38513.39</v>
      </c>
    </row>
    <row r="17988" spans="1:10" x14ac:dyDescent="0.2">
      <c r="A17988" t="s">
        <v>17678</v>
      </c>
      <c r="B17988" t="s">
        <v>38800</v>
      </c>
      <c r="I17988" t="s">
        <v>5</v>
      </c>
      <c r="J17988">
        <v>38488.050000000003</v>
      </c>
    </row>
    <row r="17989" spans="1:10" x14ac:dyDescent="0.2">
      <c r="A17989" t="s">
        <v>17679</v>
      </c>
      <c r="B17989" t="s">
        <v>38801</v>
      </c>
      <c r="I17989" t="s">
        <v>5</v>
      </c>
      <c r="J17989">
        <v>52213.48</v>
      </c>
    </row>
    <row r="17990" spans="1:10" x14ac:dyDescent="0.2">
      <c r="A17990" t="s">
        <v>17680</v>
      </c>
      <c r="B17990" t="s">
        <v>38801</v>
      </c>
      <c r="I17990" t="s">
        <v>5</v>
      </c>
      <c r="J17990">
        <v>52184.98</v>
      </c>
    </row>
    <row r="17991" spans="1:10" x14ac:dyDescent="0.2">
      <c r="A17991" t="s">
        <v>17681</v>
      </c>
      <c r="B17991" t="s">
        <v>38802</v>
      </c>
      <c r="I17991" t="s">
        <v>5</v>
      </c>
      <c r="J17991">
        <v>73779.199999999997</v>
      </c>
    </row>
    <row r="17992" spans="1:10" x14ac:dyDescent="0.2">
      <c r="A17992" t="s">
        <v>17682</v>
      </c>
      <c r="B17992" t="s">
        <v>38802</v>
      </c>
      <c r="I17992" t="s">
        <v>5</v>
      </c>
      <c r="J17992">
        <v>73747.53</v>
      </c>
    </row>
    <row r="17993" spans="1:10" x14ac:dyDescent="0.2">
      <c r="A17993" t="s">
        <v>17683</v>
      </c>
      <c r="B17993" t="s">
        <v>38803</v>
      </c>
      <c r="I17993" t="s">
        <v>5</v>
      </c>
      <c r="J17993">
        <v>108410.92</v>
      </c>
    </row>
    <row r="17994" spans="1:10" x14ac:dyDescent="0.2">
      <c r="A17994" t="s">
        <v>17684</v>
      </c>
      <c r="B17994" t="s">
        <v>38803</v>
      </c>
      <c r="I17994" t="s">
        <v>5</v>
      </c>
      <c r="J17994">
        <v>108376.09</v>
      </c>
    </row>
    <row r="17995" spans="1:10" x14ac:dyDescent="0.2">
      <c r="A17995" t="s">
        <v>17685</v>
      </c>
      <c r="B17995" t="s">
        <v>38804</v>
      </c>
      <c r="I17995" t="s">
        <v>5</v>
      </c>
      <c r="J17995">
        <v>61589.91</v>
      </c>
    </row>
    <row r="17996" spans="1:10" x14ac:dyDescent="0.2">
      <c r="A17996" t="s">
        <v>17686</v>
      </c>
      <c r="B17996" t="s">
        <v>38804</v>
      </c>
      <c r="I17996" t="s">
        <v>5</v>
      </c>
      <c r="J17996">
        <v>61577.24</v>
      </c>
    </row>
    <row r="17997" spans="1:10" x14ac:dyDescent="0.2">
      <c r="A17997" t="s">
        <v>17687</v>
      </c>
      <c r="B17997" t="s">
        <v>38805</v>
      </c>
      <c r="I17997" t="s">
        <v>5</v>
      </c>
      <c r="J17997">
        <v>77509.31</v>
      </c>
    </row>
    <row r="17998" spans="1:10" x14ac:dyDescent="0.2">
      <c r="A17998" t="s">
        <v>17688</v>
      </c>
      <c r="B17998" t="s">
        <v>38805</v>
      </c>
      <c r="I17998" t="s">
        <v>5</v>
      </c>
      <c r="J17998">
        <v>77493.47</v>
      </c>
    </row>
    <row r="17999" spans="1:10" x14ac:dyDescent="0.2">
      <c r="A17999" t="s">
        <v>17689</v>
      </c>
      <c r="B17999" t="s">
        <v>38806</v>
      </c>
      <c r="I17999" t="s">
        <v>5</v>
      </c>
      <c r="J17999">
        <v>83030.16</v>
      </c>
    </row>
    <row r="18000" spans="1:10" x14ac:dyDescent="0.2">
      <c r="A18000" t="s">
        <v>17690</v>
      </c>
      <c r="B18000" t="s">
        <v>38806</v>
      </c>
      <c r="I18000" t="s">
        <v>5</v>
      </c>
      <c r="J18000">
        <v>83011.16</v>
      </c>
    </row>
    <row r="18001" spans="1:10" x14ac:dyDescent="0.2">
      <c r="A18001" t="s">
        <v>17691</v>
      </c>
      <c r="B18001" t="s">
        <v>38807</v>
      </c>
      <c r="I18001" t="s">
        <v>5</v>
      </c>
      <c r="J18001">
        <v>133811.21</v>
      </c>
    </row>
    <row r="18002" spans="1:10" x14ac:dyDescent="0.2">
      <c r="A18002" t="s">
        <v>17692</v>
      </c>
      <c r="B18002" t="s">
        <v>38807</v>
      </c>
      <c r="I18002" t="s">
        <v>5</v>
      </c>
      <c r="J18002">
        <v>133785.87</v>
      </c>
    </row>
    <row r="18003" spans="1:10" x14ac:dyDescent="0.2">
      <c r="A18003" t="s">
        <v>17693</v>
      </c>
      <c r="B18003" t="s">
        <v>38808</v>
      </c>
      <c r="I18003" t="s">
        <v>5</v>
      </c>
      <c r="J18003">
        <v>150983.16</v>
      </c>
    </row>
    <row r="18004" spans="1:10" x14ac:dyDescent="0.2">
      <c r="A18004" t="s">
        <v>17694</v>
      </c>
      <c r="B18004" t="s">
        <v>38808</v>
      </c>
      <c r="I18004" t="s">
        <v>5</v>
      </c>
      <c r="J18004">
        <v>150954.66</v>
      </c>
    </row>
    <row r="18005" spans="1:10" x14ac:dyDescent="0.2">
      <c r="A18005" t="s">
        <v>17695</v>
      </c>
      <c r="B18005" t="s">
        <v>38809</v>
      </c>
      <c r="I18005" t="s">
        <v>5</v>
      </c>
      <c r="J18005">
        <v>175419.67</v>
      </c>
    </row>
    <row r="18006" spans="1:10" x14ac:dyDescent="0.2">
      <c r="A18006" t="s">
        <v>17696</v>
      </c>
      <c r="B18006" t="s">
        <v>38809</v>
      </c>
      <c r="I18006" t="s">
        <v>5</v>
      </c>
      <c r="J18006">
        <v>175388</v>
      </c>
    </row>
    <row r="18007" spans="1:10" x14ac:dyDescent="0.2">
      <c r="A18007" t="s">
        <v>17697</v>
      </c>
      <c r="B18007" t="s">
        <v>38810</v>
      </c>
      <c r="I18007" t="s">
        <v>5</v>
      </c>
      <c r="J18007">
        <v>208272.6</v>
      </c>
    </row>
    <row r="18008" spans="1:10" x14ac:dyDescent="0.2">
      <c r="A18008" t="s">
        <v>17698</v>
      </c>
      <c r="B18008" t="s">
        <v>38810</v>
      </c>
      <c r="I18008" t="s">
        <v>5</v>
      </c>
      <c r="J18008">
        <v>208237.77</v>
      </c>
    </row>
    <row r="18009" spans="1:10" x14ac:dyDescent="0.2">
      <c r="A18009" t="s">
        <v>17699</v>
      </c>
      <c r="B18009" t="s">
        <v>38811</v>
      </c>
      <c r="I18009" t="s">
        <v>5</v>
      </c>
      <c r="J18009">
        <v>29647.439999999999</v>
      </c>
    </row>
    <row r="18010" spans="1:10" x14ac:dyDescent="0.2">
      <c r="A18010" t="s">
        <v>17700</v>
      </c>
      <c r="B18010" t="s">
        <v>38811</v>
      </c>
      <c r="I18010" t="s">
        <v>5</v>
      </c>
      <c r="J18010">
        <v>29641.1</v>
      </c>
    </row>
    <row r="18011" spans="1:10" x14ac:dyDescent="0.2">
      <c r="A18011" t="s">
        <v>17701</v>
      </c>
      <c r="B18011" t="s">
        <v>38812</v>
      </c>
      <c r="I18011" t="s">
        <v>5</v>
      </c>
      <c r="J18011">
        <v>31071.16</v>
      </c>
    </row>
    <row r="18012" spans="1:10" x14ac:dyDescent="0.2">
      <c r="A18012" t="s">
        <v>17702</v>
      </c>
      <c r="B18012" t="s">
        <v>38812</v>
      </c>
      <c r="I18012" t="s">
        <v>5</v>
      </c>
      <c r="J18012">
        <v>31061.66</v>
      </c>
    </row>
    <row r="18013" spans="1:10" x14ac:dyDescent="0.2">
      <c r="A18013" t="s">
        <v>17703</v>
      </c>
      <c r="B18013" t="s">
        <v>38813</v>
      </c>
      <c r="I18013" t="s">
        <v>5</v>
      </c>
      <c r="J18013">
        <v>40094.879999999997</v>
      </c>
    </row>
    <row r="18014" spans="1:10" x14ac:dyDescent="0.2">
      <c r="A18014" t="s">
        <v>17704</v>
      </c>
      <c r="B18014" t="s">
        <v>38813</v>
      </c>
      <c r="I18014" t="s">
        <v>5</v>
      </c>
      <c r="J18014">
        <v>40082.21</v>
      </c>
    </row>
    <row r="18015" spans="1:10" x14ac:dyDescent="0.2">
      <c r="A18015" t="s">
        <v>17705</v>
      </c>
      <c r="B18015" t="s">
        <v>38814</v>
      </c>
      <c r="I18015" t="s">
        <v>5</v>
      </c>
      <c r="J18015">
        <v>42118.6</v>
      </c>
    </row>
    <row r="18016" spans="1:10" x14ac:dyDescent="0.2">
      <c r="A18016" t="s">
        <v>17706</v>
      </c>
      <c r="B18016" t="s">
        <v>38814</v>
      </c>
      <c r="I18016" t="s">
        <v>5</v>
      </c>
      <c r="J18016">
        <v>42102.76</v>
      </c>
    </row>
    <row r="18017" spans="1:10" x14ac:dyDescent="0.2">
      <c r="A18017" t="s">
        <v>17707</v>
      </c>
      <c r="B18017" t="s">
        <v>38815</v>
      </c>
      <c r="I18017" t="s">
        <v>5</v>
      </c>
      <c r="J18017">
        <v>52142.32</v>
      </c>
    </row>
    <row r="18018" spans="1:10" x14ac:dyDescent="0.2">
      <c r="A18018" t="s">
        <v>17708</v>
      </c>
      <c r="B18018" t="s">
        <v>38815</v>
      </c>
      <c r="I18018" t="s">
        <v>5</v>
      </c>
      <c r="J18018">
        <v>52123.32</v>
      </c>
    </row>
    <row r="18019" spans="1:10" x14ac:dyDescent="0.2">
      <c r="A18019" t="s">
        <v>17709</v>
      </c>
      <c r="B18019" t="s">
        <v>38816</v>
      </c>
      <c r="I18019" t="s">
        <v>5</v>
      </c>
      <c r="J18019">
        <v>57166.04</v>
      </c>
    </row>
    <row r="18020" spans="1:10" x14ac:dyDescent="0.2">
      <c r="A18020" t="s">
        <v>17710</v>
      </c>
      <c r="B18020" t="s">
        <v>38816</v>
      </c>
      <c r="I18020" t="s">
        <v>5</v>
      </c>
      <c r="J18020">
        <v>57143.87</v>
      </c>
    </row>
    <row r="18021" spans="1:10" x14ac:dyDescent="0.2">
      <c r="A18021" t="s">
        <v>17711</v>
      </c>
      <c r="B18021" t="s">
        <v>38817</v>
      </c>
      <c r="I18021" t="s">
        <v>5</v>
      </c>
      <c r="J18021">
        <v>67189.759999999995</v>
      </c>
    </row>
    <row r="18022" spans="1:10" x14ac:dyDescent="0.2">
      <c r="A18022" t="s">
        <v>17712</v>
      </c>
      <c r="B18022" t="s">
        <v>38817</v>
      </c>
      <c r="I18022" t="s">
        <v>5</v>
      </c>
      <c r="J18022">
        <v>67164.42</v>
      </c>
    </row>
    <row r="18023" spans="1:10" x14ac:dyDescent="0.2">
      <c r="A18023" t="s">
        <v>17713</v>
      </c>
      <c r="B18023" t="s">
        <v>38818</v>
      </c>
      <c r="I18023" t="s">
        <v>5</v>
      </c>
      <c r="J18023">
        <v>82213.48</v>
      </c>
    </row>
    <row r="18024" spans="1:10" x14ac:dyDescent="0.2">
      <c r="A18024" t="s">
        <v>17714</v>
      </c>
      <c r="B18024" t="s">
        <v>38818</v>
      </c>
      <c r="I18024" t="s">
        <v>5</v>
      </c>
      <c r="J18024">
        <v>82184.98</v>
      </c>
    </row>
    <row r="18025" spans="1:10" x14ac:dyDescent="0.2">
      <c r="A18025" t="s">
        <v>17715</v>
      </c>
      <c r="B18025" t="s">
        <v>38819</v>
      </c>
      <c r="I18025" t="s">
        <v>5</v>
      </c>
      <c r="J18025">
        <v>110237.2</v>
      </c>
    </row>
    <row r="18026" spans="1:10" x14ac:dyDescent="0.2">
      <c r="A18026" t="s">
        <v>17716</v>
      </c>
      <c r="B18026" t="s">
        <v>38819</v>
      </c>
      <c r="I18026" t="s">
        <v>5</v>
      </c>
      <c r="J18026">
        <v>110205.53</v>
      </c>
    </row>
    <row r="18027" spans="1:10" x14ac:dyDescent="0.2">
      <c r="A18027" t="s">
        <v>17717</v>
      </c>
      <c r="B18027" t="s">
        <v>38820</v>
      </c>
      <c r="I18027" t="s">
        <v>5</v>
      </c>
      <c r="J18027">
        <v>132260.92000000001</v>
      </c>
    </row>
    <row r="18028" spans="1:10" x14ac:dyDescent="0.2">
      <c r="A18028" t="s">
        <v>17718</v>
      </c>
      <c r="B18028" t="s">
        <v>38820</v>
      </c>
      <c r="I18028" t="s">
        <v>5</v>
      </c>
      <c r="J18028">
        <v>132226.09</v>
      </c>
    </row>
    <row r="18029" spans="1:10" x14ac:dyDescent="0.2">
      <c r="A18029" t="s">
        <v>17719</v>
      </c>
      <c r="B18029" t="s">
        <v>38821</v>
      </c>
      <c r="I18029" t="s">
        <v>5</v>
      </c>
      <c r="J18029">
        <v>97100</v>
      </c>
    </row>
    <row r="18030" spans="1:10" x14ac:dyDescent="0.2">
      <c r="A18030" t="s">
        <v>17720</v>
      </c>
      <c r="B18030" t="s">
        <v>38821</v>
      </c>
      <c r="I18030" t="s">
        <v>5</v>
      </c>
      <c r="J18030">
        <v>97100</v>
      </c>
    </row>
    <row r="18031" spans="1:10" x14ac:dyDescent="0.2">
      <c r="A18031" t="s">
        <v>17721</v>
      </c>
      <c r="B18031" t="s">
        <v>38822</v>
      </c>
      <c r="I18031" t="s">
        <v>5</v>
      </c>
      <c r="J18031">
        <v>99000</v>
      </c>
    </row>
    <row r="18032" spans="1:10" x14ac:dyDescent="0.2">
      <c r="A18032" t="s">
        <v>17722</v>
      </c>
      <c r="B18032" t="s">
        <v>38822</v>
      </c>
      <c r="I18032" t="s">
        <v>5</v>
      </c>
      <c r="J18032">
        <v>99000</v>
      </c>
    </row>
    <row r="18033" spans="1:10" x14ac:dyDescent="0.2">
      <c r="A18033" t="s">
        <v>17723</v>
      </c>
      <c r="B18033" t="s">
        <v>38823</v>
      </c>
      <c r="I18033" t="s">
        <v>5</v>
      </c>
      <c r="J18033">
        <v>97100</v>
      </c>
    </row>
    <row r="18034" spans="1:10" x14ac:dyDescent="0.2">
      <c r="A18034" t="s">
        <v>17724</v>
      </c>
      <c r="B18034" t="s">
        <v>38823</v>
      </c>
      <c r="I18034" t="s">
        <v>5</v>
      </c>
      <c r="J18034">
        <v>97100</v>
      </c>
    </row>
    <row r="18035" spans="1:10" x14ac:dyDescent="0.2">
      <c r="A18035" t="s">
        <v>17725</v>
      </c>
      <c r="B18035" t="s">
        <v>38824</v>
      </c>
      <c r="I18035" t="s">
        <v>5</v>
      </c>
      <c r="J18035">
        <v>99000</v>
      </c>
    </row>
    <row r="18036" spans="1:10" x14ac:dyDescent="0.2">
      <c r="A18036" t="s">
        <v>17726</v>
      </c>
      <c r="B18036" t="s">
        <v>38824</v>
      </c>
      <c r="I18036" t="s">
        <v>5</v>
      </c>
      <c r="J18036">
        <v>99000</v>
      </c>
    </row>
    <row r="18037" spans="1:10" x14ac:dyDescent="0.2">
      <c r="A18037" t="s">
        <v>17727</v>
      </c>
      <c r="B18037" t="s">
        <v>38825</v>
      </c>
      <c r="I18037" t="s">
        <v>5</v>
      </c>
      <c r="J18037">
        <v>113478.19</v>
      </c>
    </row>
    <row r="18038" spans="1:10" x14ac:dyDescent="0.2">
      <c r="A18038" t="s">
        <v>17728</v>
      </c>
      <c r="B18038" t="s">
        <v>38825</v>
      </c>
      <c r="I18038" t="s">
        <v>5</v>
      </c>
      <c r="J18038">
        <v>113478.19</v>
      </c>
    </row>
    <row r="18039" spans="1:10" x14ac:dyDescent="0.2">
      <c r="A18039" t="s">
        <v>17729</v>
      </c>
      <c r="B18039" t="s">
        <v>38826</v>
      </c>
      <c r="I18039" t="s">
        <v>5</v>
      </c>
      <c r="J18039">
        <v>106951.08</v>
      </c>
    </row>
    <row r="18040" spans="1:10" x14ac:dyDescent="0.2">
      <c r="A18040" t="s">
        <v>17730</v>
      </c>
      <c r="B18040" t="s">
        <v>38826</v>
      </c>
      <c r="I18040" t="s">
        <v>5</v>
      </c>
      <c r="J18040">
        <v>106951.08</v>
      </c>
    </row>
    <row r="18041" spans="1:10" x14ac:dyDescent="0.2">
      <c r="A18041" t="s">
        <v>17731</v>
      </c>
      <c r="B18041" t="s">
        <v>38827</v>
      </c>
      <c r="I18041" t="s">
        <v>5</v>
      </c>
      <c r="J18041">
        <v>113478.19</v>
      </c>
    </row>
    <row r="18042" spans="1:10" x14ac:dyDescent="0.2">
      <c r="A18042" t="s">
        <v>17732</v>
      </c>
      <c r="B18042" t="s">
        <v>38827</v>
      </c>
      <c r="I18042" t="s">
        <v>5</v>
      </c>
      <c r="J18042">
        <v>113478.19</v>
      </c>
    </row>
    <row r="18043" spans="1:10" x14ac:dyDescent="0.2">
      <c r="A18043" t="s">
        <v>17733</v>
      </c>
      <c r="B18043" t="s">
        <v>38828</v>
      </c>
      <c r="I18043" t="s">
        <v>5</v>
      </c>
      <c r="J18043">
        <v>106951.08</v>
      </c>
    </row>
    <row r="18044" spans="1:10" x14ac:dyDescent="0.2">
      <c r="A18044" t="s">
        <v>17734</v>
      </c>
      <c r="B18044" t="s">
        <v>38828</v>
      </c>
      <c r="I18044" t="s">
        <v>5</v>
      </c>
      <c r="J18044">
        <v>106951.08</v>
      </c>
    </row>
    <row r="18045" spans="1:10" x14ac:dyDescent="0.2">
      <c r="A18045" t="s">
        <v>17735</v>
      </c>
      <c r="B18045" t="s">
        <v>38829</v>
      </c>
      <c r="I18045" t="s">
        <v>5</v>
      </c>
      <c r="J18045">
        <v>121000</v>
      </c>
    </row>
    <row r="18046" spans="1:10" x14ac:dyDescent="0.2">
      <c r="A18046" t="s">
        <v>17736</v>
      </c>
      <c r="B18046" t="s">
        <v>38829</v>
      </c>
      <c r="I18046" t="s">
        <v>5</v>
      </c>
      <c r="J18046">
        <v>121000</v>
      </c>
    </row>
    <row r="18047" spans="1:10" x14ac:dyDescent="0.2">
      <c r="A18047" t="s">
        <v>17737</v>
      </c>
      <c r="B18047" t="s">
        <v>38830</v>
      </c>
      <c r="I18047" t="s">
        <v>5</v>
      </c>
      <c r="J18047">
        <v>115012.89</v>
      </c>
    </row>
    <row r="18048" spans="1:10" x14ac:dyDescent="0.2">
      <c r="A18048" t="s">
        <v>17738</v>
      </c>
      <c r="B18048" t="s">
        <v>38830</v>
      </c>
      <c r="I18048" t="s">
        <v>5</v>
      </c>
      <c r="J18048">
        <v>115012.89</v>
      </c>
    </row>
    <row r="18049" spans="1:10" x14ac:dyDescent="0.2">
      <c r="A18049" t="s">
        <v>17739</v>
      </c>
      <c r="B18049" t="s">
        <v>38831</v>
      </c>
      <c r="I18049" t="s">
        <v>5</v>
      </c>
      <c r="J18049">
        <v>121000</v>
      </c>
    </row>
    <row r="18050" spans="1:10" x14ac:dyDescent="0.2">
      <c r="A18050" t="s">
        <v>17740</v>
      </c>
      <c r="B18050" t="s">
        <v>38831</v>
      </c>
      <c r="I18050" t="s">
        <v>5</v>
      </c>
      <c r="J18050">
        <v>121000</v>
      </c>
    </row>
    <row r="18051" spans="1:10" x14ac:dyDescent="0.2">
      <c r="A18051" t="s">
        <v>17741</v>
      </c>
      <c r="B18051" t="s">
        <v>38832</v>
      </c>
      <c r="I18051" t="s">
        <v>5</v>
      </c>
      <c r="J18051">
        <v>115012.89</v>
      </c>
    </row>
    <row r="18052" spans="1:10" x14ac:dyDescent="0.2">
      <c r="A18052" t="s">
        <v>17742</v>
      </c>
      <c r="B18052" t="s">
        <v>38832</v>
      </c>
      <c r="I18052" t="s">
        <v>5</v>
      </c>
      <c r="J18052">
        <v>115012.89</v>
      </c>
    </row>
    <row r="18053" spans="1:10" x14ac:dyDescent="0.2">
      <c r="A18053" t="s">
        <v>17743</v>
      </c>
      <c r="B18053" t="s">
        <v>38833</v>
      </c>
      <c r="I18053" t="s">
        <v>5</v>
      </c>
      <c r="J18053">
        <v>225055</v>
      </c>
    </row>
    <row r="18054" spans="1:10" x14ac:dyDescent="0.2">
      <c r="A18054" t="s">
        <v>17744</v>
      </c>
      <c r="B18054" t="s">
        <v>38833</v>
      </c>
      <c r="I18054" t="s">
        <v>5</v>
      </c>
      <c r="J18054">
        <v>225055</v>
      </c>
    </row>
    <row r="18055" spans="1:10" x14ac:dyDescent="0.2">
      <c r="A18055" t="s">
        <v>17745</v>
      </c>
      <c r="B18055" t="s">
        <v>38834</v>
      </c>
      <c r="I18055" t="s">
        <v>5</v>
      </c>
      <c r="J18055">
        <v>214755</v>
      </c>
    </row>
    <row r="18056" spans="1:10" x14ac:dyDescent="0.2">
      <c r="A18056" t="s">
        <v>17746</v>
      </c>
      <c r="B18056" t="s">
        <v>38834</v>
      </c>
      <c r="I18056" t="s">
        <v>5</v>
      </c>
      <c r="J18056">
        <v>214755</v>
      </c>
    </row>
    <row r="18057" spans="1:10" x14ac:dyDescent="0.2">
      <c r="A18057" t="s">
        <v>17747</v>
      </c>
      <c r="B18057" t="s">
        <v>38835</v>
      </c>
      <c r="I18057" t="s">
        <v>5</v>
      </c>
      <c r="J18057">
        <v>225055</v>
      </c>
    </row>
    <row r="18058" spans="1:10" x14ac:dyDescent="0.2">
      <c r="A18058" t="s">
        <v>17748</v>
      </c>
      <c r="B18058" t="s">
        <v>38835</v>
      </c>
      <c r="I18058" t="s">
        <v>5</v>
      </c>
      <c r="J18058">
        <v>225055</v>
      </c>
    </row>
    <row r="18059" spans="1:10" x14ac:dyDescent="0.2">
      <c r="A18059" t="s">
        <v>17749</v>
      </c>
      <c r="B18059" t="s">
        <v>38836</v>
      </c>
      <c r="I18059" t="s">
        <v>5</v>
      </c>
      <c r="J18059">
        <v>214755</v>
      </c>
    </row>
    <row r="18060" spans="1:10" x14ac:dyDescent="0.2">
      <c r="A18060" t="s">
        <v>17750</v>
      </c>
      <c r="B18060" t="s">
        <v>38836</v>
      </c>
      <c r="I18060" t="s">
        <v>5</v>
      </c>
      <c r="J18060">
        <v>214755</v>
      </c>
    </row>
    <row r="18061" spans="1:10" x14ac:dyDescent="0.2">
      <c r="A18061" t="s">
        <v>17751</v>
      </c>
      <c r="B18061" t="s">
        <v>38837</v>
      </c>
      <c r="I18061" t="s">
        <v>5</v>
      </c>
      <c r="J18061">
        <v>360500</v>
      </c>
    </row>
    <row r="18062" spans="1:10" x14ac:dyDescent="0.2">
      <c r="A18062" t="s">
        <v>17752</v>
      </c>
      <c r="B18062" t="s">
        <v>38837</v>
      </c>
      <c r="I18062" t="s">
        <v>5</v>
      </c>
      <c r="J18062">
        <v>360500</v>
      </c>
    </row>
    <row r="18063" spans="1:10" x14ac:dyDescent="0.2">
      <c r="A18063" t="s">
        <v>17753</v>
      </c>
      <c r="B18063" t="s">
        <v>38838</v>
      </c>
      <c r="I18063" t="s">
        <v>5</v>
      </c>
      <c r="J18063">
        <v>345000</v>
      </c>
    </row>
    <row r="18064" spans="1:10" x14ac:dyDescent="0.2">
      <c r="A18064" t="s">
        <v>17754</v>
      </c>
      <c r="B18064" t="s">
        <v>38838</v>
      </c>
      <c r="I18064" t="s">
        <v>5</v>
      </c>
      <c r="J18064">
        <v>345000</v>
      </c>
    </row>
    <row r="18065" spans="1:10" x14ac:dyDescent="0.2">
      <c r="A18065" t="s">
        <v>17755</v>
      </c>
      <c r="B18065" t="s">
        <v>38839</v>
      </c>
      <c r="I18065" t="s">
        <v>5</v>
      </c>
      <c r="J18065">
        <v>360500</v>
      </c>
    </row>
    <row r="18066" spans="1:10" x14ac:dyDescent="0.2">
      <c r="A18066" t="s">
        <v>17756</v>
      </c>
      <c r="B18066" t="s">
        <v>38839</v>
      </c>
      <c r="I18066" t="s">
        <v>5</v>
      </c>
      <c r="J18066">
        <v>360500</v>
      </c>
    </row>
    <row r="18067" spans="1:10" x14ac:dyDescent="0.2">
      <c r="A18067" t="s">
        <v>17757</v>
      </c>
      <c r="B18067" t="s">
        <v>38840</v>
      </c>
      <c r="I18067" t="s">
        <v>5</v>
      </c>
      <c r="J18067">
        <v>345000</v>
      </c>
    </row>
    <row r="18068" spans="1:10" x14ac:dyDescent="0.2">
      <c r="A18068" t="s">
        <v>17758</v>
      </c>
      <c r="B18068" t="s">
        <v>38840</v>
      </c>
      <c r="I18068" t="s">
        <v>5</v>
      </c>
      <c r="J18068">
        <v>345000</v>
      </c>
    </row>
    <row r="18069" spans="1:10" x14ac:dyDescent="0.2">
      <c r="A18069" t="s">
        <v>17759</v>
      </c>
      <c r="B18069" t="s">
        <v>38841</v>
      </c>
      <c r="I18069" t="s">
        <v>5</v>
      </c>
      <c r="J18069">
        <v>341208.1</v>
      </c>
    </row>
    <row r="18070" spans="1:10" x14ac:dyDescent="0.2">
      <c r="A18070" t="s">
        <v>17760</v>
      </c>
      <c r="B18070" t="s">
        <v>38841</v>
      </c>
      <c r="I18070" t="s">
        <v>5</v>
      </c>
      <c r="J18070">
        <v>341208.1</v>
      </c>
    </row>
    <row r="18071" spans="1:10" x14ac:dyDescent="0.2">
      <c r="A18071" t="s">
        <v>17761</v>
      </c>
      <c r="B18071" t="s">
        <v>38842</v>
      </c>
      <c r="I18071" t="s">
        <v>5</v>
      </c>
      <c r="J18071">
        <v>315458.09999999998</v>
      </c>
    </row>
    <row r="18072" spans="1:10" x14ac:dyDescent="0.2">
      <c r="A18072" t="s">
        <v>17762</v>
      </c>
      <c r="B18072" t="s">
        <v>38842</v>
      </c>
      <c r="I18072" t="s">
        <v>5</v>
      </c>
      <c r="J18072">
        <v>315458.09999999998</v>
      </c>
    </row>
    <row r="18073" spans="1:10" x14ac:dyDescent="0.2">
      <c r="A18073" t="s">
        <v>17763</v>
      </c>
      <c r="B18073" t="s">
        <v>38843</v>
      </c>
      <c r="I18073" t="s">
        <v>5</v>
      </c>
      <c r="J18073">
        <v>341208.1</v>
      </c>
    </row>
    <row r="18074" spans="1:10" x14ac:dyDescent="0.2">
      <c r="A18074" t="s">
        <v>17764</v>
      </c>
      <c r="B18074" t="s">
        <v>38843</v>
      </c>
      <c r="I18074" t="s">
        <v>5</v>
      </c>
      <c r="J18074">
        <v>341208.1</v>
      </c>
    </row>
    <row r="18075" spans="1:10" x14ac:dyDescent="0.2">
      <c r="A18075" t="s">
        <v>17765</v>
      </c>
      <c r="B18075" t="s">
        <v>38844</v>
      </c>
      <c r="I18075" t="s">
        <v>5</v>
      </c>
      <c r="J18075">
        <v>315458.09999999998</v>
      </c>
    </row>
    <row r="18076" spans="1:10" x14ac:dyDescent="0.2">
      <c r="A18076" t="s">
        <v>17766</v>
      </c>
      <c r="B18076" t="s">
        <v>38844</v>
      </c>
      <c r="I18076" t="s">
        <v>5</v>
      </c>
      <c r="J18076">
        <v>315458.09999999998</v>
      </c>
    </row>
    <row r="18077" spans="1:10" x14ac:dyDescent="0.2">
      <c r="A18077" t="s">
        <v>17767</v>
      </c>
      <c r="B18077" t="s">
        <v>38845</v>
      </c>
      <c r="I18077" t="s">
        <v>5</v>
      </c>
      <c r="J18077">
        <v>424500</v>
      </c>
    </row>
    <row r="18078" spans="1:10" x14ac:dyDescent="0.2">
      <c r="A18078" t="s">
        <v>17768</v>
      </c>
      <c r="B18078" t="s">
        <v>38845</v>
      </c>
      <c r="I18078" t="s">
        <v>5</v>
      </c>
      <c r="J18078">
        <v>424500</v>
      </c>
    </row>
    <row r="18079" spans="1:10" x14ac:dyDescent="0.2">
      <c r="A18079" t="s">
        <v>17769</v>
      </c>
      <c r="B18079" t="s">
        <v>38846</v>
      </c>
      <c r="I18079" t="s">
        <v>5</v>
      </c>
      <c r="J18079">
        <v>427000</v>
      </c>
    </row>
    <row r="18080" spans="1:10" x14ac:dyDescent="0.2">
      <c r="A18080" t="s">
        <v>17770</v>
      </c>
      <c r="B18080" t="s">
        <v>38846</v>
      </c>
      <c r="I18080" t="s">
        <v>5</v>
      </c>
      <c r="J18080">
        <v>427000</v>
      </c>
    </row>
    <row r="18081" spans="1:10" x14ac:dyDescent="0.2">
      <c r="A18081" t="s">
        <v>17771</v>
      </c>
      <c r="B18081" t="s">
        <v>38847</v>
      </c>
      <c r="I18081" t="s">
        <v>5</v>
      </c>
      <c r="J18081">
        <v>424500</v>
      </c>
    </row>
    <row r="18082" spans="1:10" x14ac:dyDescent="0.2">
      <c r="A18082" t="s">
        <v>17772</v>
      </c>
      <c r="B18082" t="s">
        <v>38847</v>
      </c>
      <c r="I18082" t="s">
        <v>5</v>
      </c>
      <c r="J18082">
        <v>424500</v>
      </c>
    </row>
    <row r="18083" spans="1:10" x14ac:dyDescent="0.2">
      <c r="A18083" t="s">
        <v>17773</v>
      </c>
      <c r="B18083" t="s">
        <v>38848</v>
      </c>
      <c r="I18083" t="s">
        <v>5</v>
      </c>
      <c r="J18083">
        <v>427000</v>
      </c>
    </row>
    <row r="18084" spans="1:10" x14ac:dyDescent="0.2">
      <c r="A18084" t="s">
        <v>17774</v>
      </c>
      <c r="B18084" t="s">
        <v>38848</v>
      </c>
      <c r="I18084" t="s">
        <v>5</v>
      </c>
      <c r="J18084">
        <v>427000</v>
      </c>
    </row>
    <row r="18085" spans="1:10" x14ac:dyDescent="0.2">
      <c r="A18085" t="s">
        <v>17775</v>
      </c>
      <c r="B18085" t="s">
        <v>38849</v>
      </c>
      <c r="I18085" t="s">
        <v>5</v>
      </c>
      <c r="J18085">
        <v>578000</v>
      </c>
    </row>
    <row r="18086" spans="1:10" x14ac:dyDescent="0.2">
      <c r="A18086" t="s">
        <v>17776</v>
      </c>
      <c r="B18086" t="s">
        <v>38849</v>
      </c>
      <c r="I18086" t="s">
        <v>5</v>
      </c>
      <c r="J18086">
        <v>578000</v>
      </c>
    </row>
    <row r="18087" spans="1:10" x14ac:dyDescent="0.2">
      <c r="A18087" t="s">
        <v>17777</v>
      </c>
      <c r="B18087" t="s">
        <v>38850</v>
      </c>
      <c r="I18087" t="s">
        <v>5</v>
      </c>
      <c r="J18087">
        <v>580000</v>
      </c>
    </row>
    <row r="18088" spans="1:10" x14ac:dyDescent="0.2">
      <c r="A18088" t="s">
        <v>17778</v>
      </c>
      <c r="B18088" t="s">
        <v>38850</v>
      </c>
      <c r="I18088" t="s">
        <v>5</v>
      </c>
      <c r="J18088">
        <v>580000</v>
      </c>
    </row>
    <row r="18089" spans="1:10" x14ac:dyDescent="0.2">
      <c r="A18089" t="s">
        <v>17779</v>
      </c>
      <c r="B18089" t="s">
        <v>38851</v>
      </c>
      <c r="I18089" t="s">
        <v>5</v>
      </c>
      <c r="J18089">
        <v>578000</v>
      </c>
    </row>
    <row r="18090" spans="1:10" x14ac:dyDescent="0.2">
      <c r="A18090" t="s">
        <v>17780</v>
      </c>
      <c r="B18090" t="s">
        <v>38851</v>
      </c>
      <c r="I18090" t="s">
        <v>5</v>
      </c>
      <c r="J18090">
        <v>578000</v>
      </c>
    </row>
    <row r="18091" spans="1:10" x14ac:dyDescent="0.2">
      <c r="A18091" t="s">
        <v>17781</v>
      </c>
      <c r="B18091" t="s">
        <v>38852</v>
      </c>
      <c r="I18091" t="s">
        <v>5</v>
      </c>
      <c r="J18091">
        <v>580000</v>
      </c>
    </row>
    <row r="18092" spans="1:10" x14ac:dyDescent="0.2">
      <c r="A18092" t="s">
        <v>17782</v>
      </c>
      <c r="B18092" t="s">
        <v>38852</v>
      </c>
      <c r="I18092" t="s">
        <v>5</v>
      </c>
      <c r="J18092">
        <v>580000</v>
      </c>
    </row>
    <row r="18093" spans="1:10" x14ac:dyDescent="0.2">
      <c r="A18093" t="s">
        <v>17783</v>
      </c>
      <c r="B18093" t="s">
        <v>38853</v>
      </c>
      <c r="I18093" t="s">
        <v>5</v>
      </c>
      <c r="J18093">
        <v>776000</v>
      </c>
    </row>
    <row r="18094" spans="1:10" x14ac:dyDescent="0.2">
      <c r="A18094" t="s">
        <v>17784</v>
      </c>
      <c r="B18094" t="s">
        <v>38853</v>
      </c>
      <c r="I18094" t="s">
        <v>5</v>
      </c>
      <c r="J18094">
        <v>776000</v>
      </c>
    </row>
    <row r="18095" spans="1:10" x14ac:dyDescent="0.2">
      <c r="A18095" t="s">
        <v>17785</v>
      </c>
      <c r="B18095" t="s">
        <v>38854</v>
      </c>
      <c r="I18095" t="s">
        <v>5</v>
      </c>
      <c r="J18095">
        <v>780000</v>
      </c>
    </row>
    <row r="18096" spans="1:10" x14ac:dyDescent="0.2">
      <c r="A18096" t="s">
        <v>17786</v>
      </c>
      <c r="B18096" t="s">
        <v>38854</v>
      </c>
      <c r="I18096" t="s">
        <v>5</v>
      </c>
      <c r="J18096">
        <v>780000</v>
      </c>
    </row>
    <row r="18097" spans="1:10" x14ac:dyDescent="0.2">
      <c r="A18097" t="s">
        <v>17787</v>
      </c>
      <c r="B18097" t="s">
        <v>38855</v>
      </c>
      <c r="I18097" t="s">
        <v>5</v>
      </c>
      <c r="J18097">
        <v>776000</v>
      </c>
    </row>
    <row r="18098" spans="1:10" x14ac:dyDescent="0.2">
      <c r="A18098" t="s">
        <v>17788</v>
      </c>
      <c r="B18098" t="s">
        <v>38855</v>
      </c>
      <c r="I18098" t="s">
        <v>5</v>
      </c>
      <c r="J18098">
        <v>776000</v>
      </c>
    </row>
    <row r="18099" spans="1:10" x14ac:dyDescent="0.2">
      <c r="A18099" t="s">
        <v>17789</v>
      </c>
      <c r="B18099" t="s">
        <v>38856</v>
      </c>
      <c r="I18099" t="s">
        <v>5</v>
      </c>
      <c r="J18099">
        <v>780000</v>
      </c>
    </row>
    <row r="18100" spans="1:10" x14ac:dyDescent="0.2">
      <c r="A18100" t="s">
        <v>17790</v>
      </c>
      <c r="B18100" t="s">
        <v>38856</v>
      </c>
      <c r="I18100" t="s">
        <v>5</v>
      </c>
      <c r="J18100">
        <v>780000</v>
      </c>
    </row>
    <row r="18101" spans="1:10" x14ac:dyDescent="0.2">
      <c r="A18101" t="s">
        <v>17791</v>
      </c>
      <c r="B18101" t="s">
        <v>38857</v>
      </c>
      <c r="I18101" t="s">
        <v>5</v>
      </c>
      <c r="J18101">
        <v>1105000</v>
      </c>
    </row>
    <row r="18102" spans="1:10" x14ac:dyDescent="0.2">
      <c r="A18102" t="s">
        <v>17792</v>
      </c>
      <c r="B18102" t="s">
        <v>38857</v>
      </c>
      <c r="I18102" t="s">
        <v>5</v>
      </c>
      <c r="J18102">
        <v>1105000</v>
      </c>
    </row>
    <row r="18103" spans="1:10" x14ac:dyDescent="0.2">
      <c r="A18103" t="s">
        <v>17793</v>
      </c>
      <c r="B18103" t="s">
        <v>38858</v>
      </c>
      <c r="I18103" t="s">
        <v>5</v>
      </c>
      <c r="J18103">
        <v>1300000</v>
      </c>
    </row>
    <row r="18104" spans="1:10" x14ac:dyDescent="0.2">
      <c r="A18104" t="s">
        <v>17794</v>
      </c>
      <c r="B18104" t="s">
        <v>38858</v>
      </c>
      <c r="I18104" t="s">
        <v>5</v>
      </c>
      <c r="J18104">
        <v>1300000</v>
      </c>
    </row>
    <row r="18105" spans="1:10" x14ac:dyDescent="0.2">
      <c r="A18105" t="s">
        <v>17795</v>
      </c>
      <c r="B18105" t="s">
        <v>38859</v>
      </c>
      <c r="I18105" t="s">
        <v>5</v>
      </c>
      <c r="J18105">
        <v>1105000</v>
      </c>
    </row>
    <row r="18106" spans="1:10" x14ac:dyDescent="0.2">
      <c r="A18106" t="s">
        <v>17796</v>
      </c>
      <c r="B18106" t="s">
        <v>38859</v>
      </c>
      <c r="I18106" t="s">
        <v>5</v>
      </c>
      <c r="J18106">
        <v>1105000</v>
      </c>
    </row>
    <row r="18107" spans="1:10" x14ac:dyDescent="0.2">
      <c r="A18107" t="s">
        <v>17797</v>
      </c>
      <c r="B18107" t="s">
        <v>38860</v>
      </c>
      <c r="I18107" t="s">
        <v>5</v>
      </c>
      <c r="J18107">
        <v>1300000</v>
      </c>
    </row>
    <row r="18108" spans="1:10" x14ac:dyDescent="0.2">
      <c r="A18108" t="s">
        <v>17798</v>
      </c>
      <c r="B18108" t="s">
        <v>38860</v>
      </c>
      <c r="I18108" t="s">
        <v>5</v>
      </c>
      <c r="J18108">
        <v>1300000</v>
      </c>
    </row>
    <row r="18109" spans="1:10" x14ac:dyDescent="0.2">
      <c r="A18109" t="s">
        <v>17799</v>
      </c>
      <c r="B18109" t="s">
        <v>38861</v>
      </c>
      <c r="I18109" t="s">
        <v>5</v>
      </c>
      <c r="J18109">
        <v>912.17</v>
      </c>
    </row>
    <row r="18110" spans="1:10" x14ac:dyDescent="0.2">
      <c r="A18110" t="s">
        <v>17800</v>
      </c>
      <c r="B18110" t="s">
        <v>38861</v>
      </c>
      <c r="I18110" t="s">
        <v>5</v>
      </c>
      <c r="J18110">
        <v>865.79</v>
      </c>
    </row>
    <row r="18111" spans="1:10" x14ac:dyDescent="0.2">
      <c r="A18111" t="s">
        <v>17801</v>
      </c>
      <c r="B18111" t="s">
        <v>38862</v>
      </c>
      <c r="I18111" t="s">
        <v>5</v>
      </c>
      <c r="J18111">
        <v>984.56</v>
      </c>
    </row>
    <row r="18112" spans="1:10" x14ac:dyDescent="0.2">
      <c r="A18112" t="s">
        <v>17802</v>
      </c>
      <c r="B18112" t="s">
        <v>38862</v>
      </c>
      <c r="I18112" t="s">
        <v>5</v>
      </c>
      <c r="J18112">
        <v>938.18</v>
      </c>
    </row>
    <row r="18113" spans="1:10" x14ac:dyDescent="0.2">
      <c r="A18113" t="s">
        <v>17803</v>
      </c>
      <c r="B18113" t="s">
        <v>38863</v>
      </c>
      <c r="I18113" t="s">
        <v>5</v>
      </c>
      <c r="J18113">
        <v>1033.57</v>
      </c>
    </row>
    <row r="18114" spans="1:10" x14ac:dyDescent="0.2">
      <c r="A18114" t="s">
        <v>17804</v>
      </c>
      <c r="B18114" t="s">
        <v>38863</v>
      </c>
      <c r="I18114" t="s">
        <v>5</v>
      </c>
      <c r="J18114">
        <v>985.36</v>
      </c>
    </row>
    <row r="18115" spans="1:10" x14ac:dyDescent="0.2">
      <c r="A18115" t="s">
        <v>17805</v>
      </c>
      <c r="B18115" t="s">
        <v>38864</v>
      </c>
      <c r="I18115" t="s">
        <v>5</v>
      </c>
      <c r="J18115">
        <v>1141.5999999999999</v>
      </c>
    </row>
    <row r="18116" spans="1:10" x14ac:dyDescent="0.2">
      <c r="A18116" t="s">
        <v>17806</v>
      </c>
      <c r="B18116" t="s">
        <v>38864</v>
      </c>
      <c r="I18116" t="s">
        <v>5</v>
      </c>
      <c r="J18116">
        <v>1091.55</v>
      </c>
    </row>
    <row r="18117" spans="1:10" x14ac:dyDescent="0.2">
      <c r="A18117" t="s">
        <v>17807</v>
      </c>
      <c r="B18117" t="s">
        <v>38865</v>
      </c>
      <c r="I18117" t="s">
        <v>5</v>
      </c>
      <c r="J18117">
        <v>1880.49</v>
      </c>
    </row>
    <row r="18118" spans="1:10" x14ac:dyDescent="0.2">
      <c r="A18118" t="s">
        <v>17808</v>
      </c>
      <c r="B18118" t="s">
        <v>38865</v>
      </c>
      <c r="I18118" t="s">
        <v>5</v>
      </c>
      <c r="J18118">
        <v>1828.59</v>
      </c>
    </row>
    <row r="18119" spans="1:10" x14ac:dyDescent="0.2">
      <c r="A18119" t="s">
        <v>17809</v>
      </c>
      <c r="B18119" t="s">
        <v>38866</v>
      </c>
      <c r="I18119" t="s">
        <v>5</v>
      </c>
      <c r="J18119">
        <v>1944.12</v>
      </c>
    </row>
    <row r="18120" spans="1:10" x14ac:dyDescent="0.2">
      <c r="A18120" t="s">
        <v>17810</v>
      </c>
      <c r="B18120" t="s">
        <v>38866</v>
      </c>
      <c r="I18120" t="s">
        <v>5</v>
      </c>
      <c r="J18120">
        <v>1887.21</v>
      </c>
    </row>
    <row r="18121" spans="1:10" x14ac:dyDescent="0.2">
      <c r="A18121" t="s">
        <v>17811</v>
      </c>
      <c r="B18121" t="s">
        <v>38867</v>
      </c>
      <c r="I18121" t="s">
        <v>5</v>
      </c>
      <c r="J18121">
        <v>2278.3000000000002</v>
      </c>
    </row>
    <row r="18122" spans="1:10" x14ac:dyDescent="0.2">
      <c r="A18122" t="s">
        <v>17812</v>
      </c>
      <c r="B18122" t="s">
        <v>38867</v>
      </c>
      <c r="I18122" t="s">
        <v>5</v>
      </c>
      <c r="J18122">
        <v>2217.7199999999998</v>
      </c>
    </row>
    <row r="18123" spans="1:10" x14ac:dyDescent="0.2">
      <c r="A18123" t="s">
        <v>17813</v>
      </c>
      <c r="B18123" t="s">
        <v>38868</v>
      </c>
      <c r="I18123" t="s">
        <v>5</v>
      </c>
      <c r="J18123">
        <v>5011.1400000000003</v>
      </c>
    </row>
    <row r="18124" spans="1:10" x14ac:dyDescent="0.2">
      <c r="A18124" t="s">
        <v>17814</v>
      </c>
      <c r="B18124" t="s">
        <v>38868</v>
      </c>
      <c r="I18124" t="s">
        <v>5</v>
      </c>
      <c r="J18124">
        <v>4945.5600000000004</v>
      </c>
    </row>
    <row r="18125" spans="1:10" x14ac:dyDescent="0.2">
      <c r="A18125" t="s">
        <v>17815</v>
      </c>
      <c r="B18125" t="s">
        <v>38869</v>
      </c>
      <c r="I18125" t="s">
        <v>5</v>
      </c>
      <c r="J18125">
        <v>8220.2999999999993</v>
      </c>
    </row>
    <row r="18126" spans="1:10" x14ac:dyDescent="0.2">
      <c r="A18126" t="s">
        <v>17816</v>
      </c>
      <c r="B18126" t="s">
        <v>38869</v>
      </c>
      <c r="I18126" t="s">
        <v>5</v>
      </c>
      <c r="J18126">
        <v>8147.88</v>
      </c>
    </row>
    <row r="18127" spans="1:10" x14ac:dyDescent="0.2">
      <c r="A18127" t="s">
        <v>17817</v>
      </c>
      <c r="B18127" t="s">
        <v>38870</v>
      </c>
      <c r="I18127" t="s">
        <v>5</v>
      </c>
      <c r="J18127">
        <v>9169.2099999999991</v>
      </c>
    </row>
    <row r="18128" spans="1:10" x14ac:dyDescent="0.2">
      <c r="A18128" t="s">
        <v>17818</v>
      </c>
      <c r="B18128" t="s">
        <v>38870</v>
      </c>
      <c r="I18128" t="s">
        <v>5</v>
      </c>
      <c r="J18128">
        <v>9090.44</v>
      </c>
    </row>
    <row r="18129" spans="1:10" x14ac:dyDescent="0.2">
      <c r="A18129" t="s">
        <v>17819</v>
      </c>
      <c r="B18129" t="s">
        <v>38871</v>
      </c>
      <c r="I18129" t="s">
        <v>5</v>
      </c>
      <c r="J18129">
        <v>2878.74</v>
      </c>
    </row>
    <row r="18130" spans="1:10" x14ac:dyDescent="0.2">
      <c r="A18130" t="s">
        <v>17820</v>
      </c>
      <c r="B18130" t="s">
        <v>38871</v>
      </c>
      <c r="I18130" t="s">
        <v>5</v>
      </c>
      <c r="J18130">
        <v>2847.07</v>
      </c>
    </row>
    <row r="18131" spans="1:10" x14ac:dyDescent="0.2">
      <c r="A18131" t="s">
        <v>17821</v>
      </c>
      <c r="B18131" t="s">
        <v>38872</v>
      </c>
      <c r="I18131" t="s">
        <v>5</v>
      </c>
      <c r="J18131">
        <v>3357.83</v>
      </c>
    </row>
    <row r="18132" spans="1:10" x14ac:dyDescent="0.2">
      <c r="A18132" t="s">
        <v>17822</v>
      </c>
      <c r="B18132" t="s">
        <v>38872</v>
      </c>
      <c r="I18132" t="s">
        <v>5</v>
      </c>
      <c r="J18132">
        <v>3324.32</v>
      </c>
    </row>
    <row r="18133" spans="1:10" x14ac:dyDescent="0.2">
      <c r="A18133" t="s">
        <v>17823</v>
      </c>
      <c r="B18133" t="s">
        <v>38873</v>
      </c>
      <c r="I18133" t="s">
        <v>5</v>
      </c>
      <c r="J18133">
        <v>4198.92</v>
      </c>
    </row>
    <row r="18134" spans="1:10" x14ac:dyDescent="0.2">
      <c r="A18134" t="s">
        <v>17824</v>
      </c>
      <c r="B18134" t="s">
        <v>38873</v>
      </c>
      <c r="I18134" t="s">
        <v>5</v>
      </c>
      <c r="J18134">
        <v>4162.24</v>
      </c>
    </row>
    <row r="18135" spans="1:10" x14ac:dyDescent="0.2">
      <c r="A18135" t="s">
        <v>17825</v>
      </c>
      <c r="B18135" t="s">
        <v>38874</v>
      </c>
      <c r="I18135" t="s">
        <v>5</v>
      </c>
      <c r="J18135">
        <v>4582.5</v>
      </c>
    </row>
    <row r="18136" spans="1:10" x14ac:dyDescent="0.2">
      <c r="A18136" t="s">
        <v>17826</v>
      </c>
      <c r="B18136" t="s">
        <v>38874</v>
      </c>
      <c r="I18136" t="s">
        <v>5</v>
      </c>
      <c r="J18136">
        <v>4538.9799999999996</v>
      </c>
    </row>
    <row r="18137" spans="1:10" x14ac:dyDescent="0.2">
      <c r="A18137" t="s">
        <v>17827</v>
      </c>
      <c r="B18137" t="s">
        <v>38875</v>
      </c>
      <c r="I18137" t="s">
        <v>5</v>
      </c>
      <c r="J18137">
        <v>4907.75</v>
      </c>
    </row>
    <row r="18138" spans="1:10" x14ac:dyDescent="0.2">
      <c r="A18138" t="s">
        <v>17828</v>
      </c>
      <c r="B18138" t="s">
        <v>38875</v>
      </c>
      <c r="I18138" t="s">
        <v>5</v>
      </c>
      <c r="J18138">
        <v>4864.22</v>
      </c>
    </row>
    <row r="18139" spans="1:10" x14ac:dyDescent="0.2">
      <c r="A18139" t="s">
        <v>17829</v>
      </c>
      <c r="B18139" t="s">
        <v>38876</v>
      </c>
      <c r="I18139" t="s">
        <v>5</v>
      </c>
      <c r="J18139">
        <v>4273.29</v>
      </c>
    </row>
    <row r="18140" spans="1:10" x14ac:dyDescent="0.2">
      <c r="A18140" t="s">
        <v>17830</v>
      </c>
      <c r="B18140" t="s">
        <v>38876</v>
      </c>
      <c r="I18140" t="s">
        <v>5</v>
      </c>
      <c r="J18140">
        <v>4241.6099999999997</v>
      </c>
    </row>
    <row r="18141" spans="1:10" x14ac:dyDescent="0.2">
      <c r="A18141" t="s">
        <v>17831</v>
      </c>
      <c r="B18141" t="s">
        <v>38877</v>
      </c>
      <c r="I18141" t="s">
        <v>5</v>
      </c>
      <c r="J18141">
        <v>6652.01</v>
      </c>
    </row>
    <row r="18142" spans="1:10" x14ac:dyDescent="0.2">
      <c r="A18142" t="s">
        <v>17832</v>
      </c>
      <c r="B18142" t="s">
        <v>38877</v>
      </c>
      <c r="I18142" t="s">
        <v>5</v>
      </c>
      <c r="J18142">
        <v>6620.34</v>
      </c>
    </row>
    <row r="18143" spans="1:10" x14ac:dyDescent="0.2">
      <c r="A18143" t="s">
        <v>17833</v>
      </c>
      <c r="B18143" t="s">
        <v>38878</v>
      </c>
      <c r="I18143" t="s">
        <v>5</v>
      </c>
      <c r="J18143">
        <v>6333.05</v>
      </c>
    </row>
    <row r="18144" spans="1:10" x14ac:dyDescent="0.2">
      <c r="A18144" t="s">
        <v>17834</v>
      </c>
      <c r="B18144" t="s">
        <v>38878</v>
      </c>
      <c r="I18144" t="s">
        <v>5</v>
      </c>
      <c r="J18144">
        <v>6295.05</v>
      </c>
    </row>
    <row r="18145" spans="1:10" x14ac:dyDescent="0.2">
      <c r="A18145" t="s">
        <v>17835</v>
      </c>
      <c r="B18145" t="s">
        <v>38879</v>
      </c>
      <c r="I18145" t="s">
        <v>5</v>
      </c>
      <c r="J18145">
        <v>1374.28</v>
      </c>
    </row>
    <row r="18146" spans="1:10" x14ac:dyDescent="0.2">
      <c r="A18146" t="s">
        <v>17836</v>
      </c>
      <c r="B18146" t="s">
        <v>38879</v>
      </c>
      <c r="I18146" t="s">
        <v>5</v>
      </c>
      <c r="J18146">
        <v>1327.9</v>
      </c>
    </row>
    <row r="18147" spans="1:10" x14ac:dyDescent="0.2">
      <c r="A18147" t="s">
        <v>17837</v>
      </c>
      <c r="B18147" t="s">
        <v>38880</v>
      </c>
      <c r="I18147" t="s">
        <v>5</v>
      </c>
      <c r="J18147">
        <v>1398.22</v>
      </c>
    </row>
    <row r="18148" spans="1:10" x14ac:dyDescent="0.2">
      <c r="A18148" t="s">
        <v>17838</v>
      </c>
      <c r="B18148" t="s">
        <v>38880</v>
      </c>
      <c r="I18148" t="s">
        <v>5</v>
      </c>
      <c r="J18148">
        <v>1351.84</v>
      </c>
    </row>
    <row r="18149" spans="1:10" x14ac:dyDescent="0.2">
      <c r="A18149" t="s">
        <v>17839</v>
      </c>
      <c r="B18149" t="s">
        <v>38881</v>
      </c>
      <c r="I18149" t="s">
        <v>5</v>
      </c>
      <c r="J18149">
        <v>1655.64</v>
      </c>
    </row>
    <row r="18150" spans="1:10" x14ac:dyDescent="0.2">
      <c r="A18150" t="s">
        <v>17840</v>
      </c>
      <c r="B18150" t="s">
        <v>38881</v>
      </c>
      <c r="I18150" t="s">
        <v>5</v>
      </c>
      <c r="J18150">
        <v>1605.59</v>
      </c>
    </row>
    <row r="18151" spans="1:10" x14ac:dyDescent="0.2">
      <c r="A18151" t="s">
        <v>17841</v>
      </c>
      <c r="B18151" t="s">
        <v>38882</v>
      </c>
      <c r="I18151" t="s">
        <v>5</v>
      </c>
      <c r="J18151">
        <v>1944.85</v>
      </c>
    </row>
    <row r="18152" spans="1:10" x14ac:dyDescent="0.2">
      <c r="A18152" t="s">
        <v>17842</v>
      </c>
      <c r="B18152" t="s">
        <v>38882</v>
      </c>
      <c r="I18152" t="s">
        <v>5</v>
      </c>
      <c r="J18152">
        <v>1944.85</v>
      </c>
    </row>
    <row r="18153" spans="1:10" x14ac:dyDescent="0.2">
      <c r="A18153" t="s">
        <v>17843</v>
      </c>
      <c r="B18153" t="s">
        <v>38883</v>
      </c>
      <c r="I18153" t="s">
        <v>5</v>
      </c>
      <c r="J18153">
        <v>2161.9699999999998</v>
      </c>
    </row>
    <row r="18154" spans="1:10" x14ac:dyDescent="0.2">
      <c r="A18154" t="s">
        <v>17844</v>
      </c>
      <c r="B18154" t="s">
        <v>38883</v>
      </c>
      <c r="I18154" t="s">
        <v>5</v>
      </c>
      <c r="J18154">
        <v>2161.9699999999998</v>
      </c>
    </row>
    <row r="18155" spans="1:10" x14ac:dyDescent="0.2">
      <c r="A18155" t="s">
        <v>17845</v>
      </c>
      <c r="B18155" t="s">
        <v>38884</v>
      </c>
      <c r="I18155" t="s">
        <v>5</v>
      </c>
      <c r="J18155">
        <v>3160.01</v>
      </c>
    </row>
    <row r="18156" spans="1:10" x14ac:dyDescent="0.2">
      <c r="A18156" t="s">
        <v>17846</v>
      </c>
      <c r="B18156" t="s">
        <v>38884</v>
      </c>
      <c r="I18156" t="s">
        <v>5</v>
      </c>
      <c r="J18156">
        <v>3160.01</v>
      </c>
    </row>
    <row r="18157" spans="1:10" x14ac:dyDescent="0.2">
      <c r="A18157" t="s">
        <v>17847</v>
      </c>
      <c r="B18157" t="s">
        <v>38885</v>
      </c>
      <c r="I18157" t="s">
        <v>5</v>
      </c>
      <c r="J18157">
        <v>6944.41</v>
      </c>
    </row>
    <row r="18158" spans="1:10" x14ac:dyDescent="0.2">
      <c r="A18158" t="s">
        <v>17848</v>
      </c>
      <c r="B18158" t="s">
        <v>38885</v>
      </c>
      <c r="I18158" t="s">
        <v>5</v>
      </c>
      <c r="J18158">
        <v>6944.41</v>
      </c>
    </row>
    <row r="18159" spans="1:10" x14ac:dyDescent="0.2">
      <c r="A18159" t="s">
        <v>17849</v>
      </c>
      <c r="B18159" t="s">
        <v>38886</v>
      </c>
      <c r="I18159" t="s">
        <v>5</v>
      </c>
      <c r="J18159">
        <v>4477.08</v>
      </c>
    </row>
    <row r="18160" spans="1:10" x14ac:dyDescent="0.2">
      <c r="A18160" t="s">
        <v>17850</v>
      </c>
      <c r="B18160" t="s">
        <v>38886</v>
      </c>
      <c r="I18160" t="s">
        <v>5</v>
      </c>
      <c r="J18160">
        <v>4477.08</v>
      </c>
    </row>
    <row r="18161" spans="1:10" x14ac:dyDescent="0.2">
      <c r="A18161" t="s">
        <v>17851</v>
      </c>
      <c r="B18161" t="s">
        <v>38887</v>
      </c>
      <c r="I18161" t="s">
        <v>5</v>
      </c>
      <c r="J18161">
        <v>11011.78</v>
      </c>
    </row>
    <row r="18162" spans="1:10" x14ac:dyDescent="0.2">
      <c r="A18162" t="s">
        <v>17852</v>
      </c>
      <c r="B18162" t="s">
        <v>38887</v>
      </c>
      <c r="I18162" t="s">
        <v>5</v>
      </c>
      <c r="J18162">
        <v>11011.78</v>
      </c>
    </row>
    <row r="18163" spans="1:10" x14ac:dyDescent="0.2">
      <c r="A18163" t="s">
        <v>17853</v>
      </c>
      <c r="B18163" t="s">
        <v>38888</v>
      </c>
      <c r="I18163" t="s">
        <v>5</v>
      </c>
      <c r="J18163">
        <v>5375.67</v>
      </c>
    </row>
    <row r="18164" spans="1:10" x14ac:dyDescent="0.2">
      <c r="A18164" t="s">
        <v>17854</v>
      </c>
      <c r="B18164" t="s">
        <v>38888</v>
      </c>
      <c r="I18164" t="s">
        <v>5</v>
      </c>
      <c r="J18164">
        <v>5375.67</v>
      </c>
    </row>
    <row r="18165" spans="1:10" x14ac:dyDescent="0.2">
      <c r="A18165" t="s">
        <v>17855</v>
      </c>
      <c r="B18165" t="s">
        <v>38889</v>
      </c>
      <c r="I18165" t="s">
        <v>5</v>
      </c>
      <c r="J18165">
        <v>8322.24</v>
      </c>
    </row>
    <row r="18166" spans="1:10" x14ac:dyDescent="0.2">
      <c r="A18166" t="s">
        <v>17856</v>
      </c>
      <c r="B18166" t="s">
        <v>38889</v>
      </c>
      <c r="I18166" t="s">
        <v>5</v>
      </c>
      <c r="J18166">
        <v>8322.24</v>
      </c>
    </row>
    <row r="18167" spans="1:10" x14ac:dyDescent="0.2">
      <c r="A18167" t="s">
        <v>17857</v>
      </c>
      <c r="B18167" t="s">
        <v>38890</v>
      </c>
      <c r="I18167" t="s">
        <v>5</v>
      </c>
      <c r="J18167">
        <v>11072.71</v>
      </c>
    </row>
    <row r="18168" spans="1:10" x14ac:dyDescent="0.2">
      <c r="A18168" t="s">
        <v>17858</v>
      </c>
      <c r="B18168" t="s">
        <v>38890</v>
      </c>
      <c r="I18168" t="s">
        <v>5</v>
      </c>
      <c r="J18168">
        <v>11072.71</v>
      </c>
    </row>
    <row r="18169" spans="1:10" x14ac:dyDescent="0.2">
      <c r="A18169" t="s">
        <v>17859</v>
      </c>
      <c r="B18169" t="s">
        <v>38891</v>
      </c>
      <c r="I18169" t="s">
        <v>5</v>
      </c>
      <c r="J18169">
        <v>13105.88</v>
      </c>
    </row>
    <row r="18170" spans="1:10" x14ac:dyDescent="0.2">
      <c r="A18170" t="s">
        <v>17860</v>
      </c>
      <c r="B18170" t="s">
        <v>38891</v>
      </c>
      <c r="I18170" t="s">
        <v>5</v>
      </c>
      <c r="J18170">
        <v>13105.88</v>
      </c>
    </row>
    <row r="18171" spans="1:10" x14ac:dyDescent="0.2">
      <c r="A18171" t="s">
        <v>38893</v>
      </c>
      <c r="B18171" t="s">
        <v>38892</v>
      </c>
      <c r="I18171" t="s">
        <v>5</v>
      </c>
      <c r="J18171">
        <v>760.26</v>
      </c>
    </row>
    <row r="18172" spans="1:10" x14ac:dyDescent="0.2">
      <c r="A18172" t="s">
        <v>38894</v>
      </c>
      <c r="B18172" t="s">
        <v>38892</v>
      </c>
      <c r="I18172" t="s">
        <v>5</v>
      </c>
      <c r="J18172">
        <v>758.57</v>
      </c>
    </row>
    <row r="18173" spans="1:10" x14ac:dyDescent="0.2">
      <c r="A18173" t="s">
        <v>17861</v>
      </c>
      <c r="B18173" t="s">
        <v>38895</v>
      </c>
      <c r="I18173" t="s">
        <v>5</v>
      </c>
      <c r="J18173">
        <v>25731.46</v>
      </c>
    </row>
    <row r="18174" spans="1:10" x14ac:dyDescent="0.2">
      <c r="A18174" t="s">
        <v>17862</v>
      </c>
      <c r="B18174" t="s">
        <v>38895</v>
      </c>
      <c r="I18174" t="s">
        <v>5</v>
      </c>
      <c r="J18174">
        <v>25731.46</v>
      </c>
    </row>
    <row r="18175" spans="1:10" x14ac:dyDescent="0.2">
      <c r="A18175" t="s">
        <v>17863</v>
      </c>
      <c r="B18175" t="s">
        <v>38896</v>
      </c>
      <c r="I18175" t="s">
        <v>5</v>
      </c>
      <c r="J18175">
        <v>2347.37</v>
      </c>
    </row>
    <row r="18176" spans="1:10" x14ac:dyDescent="0.2">
      <c r="A18176" t="s">
        <v>17864</v>
      </c>
      <c r="B18176" t="s">
        <v>38896</v>
      </c>
      <c r="I18176" t="s">
        <v>5</v>
      </c>
      <c r="J18176">
        <v>2347.37</v>
      </c>
    </row>
    <row r="18177" spans="1:10" x14ac:dyDescent="0.2">
      <c r="A18177" t="s">
        <v>17865</v>
      </c>
      <c r="B18177" t="s">
        <v>38897</v>
      </c>
      <c r="I18177" t="s">
        <v>5</v>
      </c>
      <c r="J18177">
        <v>2859.18</v>
      </c>
    </row>
    <row r="18178" spans="1:10" x14ac:dyDescent="0.2">
      <c r="A18178" t="s">
        <v>17866</v>
      </c>
      <c r="B18178" t="s">
        <v>38897</v>
      </c>
      <c r="I18178" t="s">
        <v>5</v>
      </c>
      <c r="J18178">
        <v>2859.18</v>
      </c>
    </row>
    <row r="18179" spans="1:10" x14ac:dyDescent="0.2">
      <c r="A18179" t="s">
        <v>17867</v>
      </c>
      <c r="B18179" t="s">
        <v>38898</v>
      </c>
      <c r="I18179" t="s">
        <v>5</v>
      </c>
      <c r="J18179">
        <v>7536.37</v>
      </c>
    </row>
    <row r="18180" spans="1:10" x14ac:dyDescent="0.2">
      <c r="A18180" t="s">
        <v>17868</v>
      </c>
      <c r="B18180" t="s">
        <v>38898</v>
      </c>
      <c r="I18180" t="s">
        <v>5</v>
      </c>
      <c r="J18180">
        <v>7509.92</v>
      </c>
    </row>
    <row r="18181" spans="1:10" x14ac:dyDescent="0.2">
      <c r="A18181" t="s">
        <v>17869</v>
      </c>
      <c r="B18181" t="s">
        <v>38899</v>
      </c>
      <c r="I18181" t="s">
        <v>5</v>
      </c>
      <c r="J18181">
        <v>8534.6299999999992</v>
      </c>
    </row>
    <row r="18182" spans="1:10" x14ac:dyDescent="0.2">
      <c r="A18182" t="s">
        <v>17870</v>
      </c>
      <c r="B18182" t="s">
        <v>38899</v>
      </c>
      <c r="I18182" t="s">
        <v>5</v>
      </c>
      <c r="J18182">
        <v>8508.18</v>
      </c>
    </row>
    <row r="18183" spans="1:10" x14ac:dyDescent="0.2">
      <c r="A18183" t="s">
        <v>17871</v>
      </c>
      <c r="B18183" t="s">
        <v>38900</v>
      </c>
      <c r="I18183" t="s">
        <v>5</v>
      </c>
      <c r="J18183">
        <v>190.37</v>
      </c>
    </row>
    <row r="18184" spans="1:10" x14ac:dyDescent="0.2">
      <c r="A18184" t="s">
        <v>17872</v>
      </c>
      <c r="B18184" t="s">
        <v>38900</v>
      </c>
      <c r="I18184" t="s">
        <v>5</v>
      </c>
      <c r="J18184">
        <v>187.2</v>
      </c>
    </row>
    <row r="18185" spans="1:10" x14ac:dyDescent="0.2">
      <c r="A18185" t="s">
        <v>17873</v>
      </c>
      <c r="B18185" t="s">
        <v>38901</v>
      </c>
      <c r="I18185" t="s">
        <v>5</v>
      </c>
      <c r="J18185">
        <v>1676.59</v>
      </c>
    </row>
    <row r="18186" spans="1:10" x14ac:dyDescent="0.2">
      <c r="A18186" t="s">
        <v>17874</v>
      </c>
      <c r="B18186" t="s">
        <v>38901</v>
      </c>
      <c r="I18186" t="s">
        <v>5</v>
      </c>
      <c r="J18186">
        <v>1673.42</v>
      </c>
    </row>
    <row r="18187" spans="1:10" x14ac:dyDescent="0.2">
      <c r="A18187" t="s">
        <v>17875</v>
      </c>
      <c r="B18187" t="s">
        <v>38902</v>
      </c>
      <c r="I18187" t="s">
        <v>5</v>
      </c>
      <c r="J18187">
        <v>721.7</v>
      </c>
    </row>
    <row r="18188" spans="1:10" x14ac:dyDescent="0.2">
      <c r="A18188" t="s">
        <v>17876</v>
      </c>
      <c r="B18188" t="s">
        <v>38902</v>
      </c>
      <c r="I18188" t="s">
        <v>5</v>
      </c>
      <c r="J18188">
        <v>718.53</v>
      </c>
    </row>
    <row r="18189" spans="1:10" x14ac:dyDescent="0.2">
      <c r="A18189" t="s">
        <v>17877</v>
      </c>
      <c r="B18189" t="s">
        <v>38903</v>
      </c>
      <c r="I18189" t="s">
        <v>5</v>
      </c>
      <c r="J18189">
        <v>620.91</v>
      </c>
    </row>
    <row r="18190" spans="1:10" x14ac:dyDescent="0.2">
      <c r="A18190" t="s">
        <v>17878</v>
      </c>
      <c r="B18190" t="s">
        <v>38903</v>
      </c>
      <c r="I18190" t="s">
        <v>5</v>
      </c>
      <c r="J18190">
        <v>617.74</v>
      </c>
    </row>
    <row r="18191" spans="1:10" x14ac:dyDescent="0.2">
      <c r="A18191" t="s">
        <v>17879</v>
      </c>
      <c r="B18191" t="s">
        <v>38904</v>
      </c>
      <c r="I18191" t="s">
        <v>5</v>
      </c>
      <c r="J18191">
        <v>175.68</v>
      </c>
    </row>
    <row r="18192" spans="1:10" x14ac:dyDescent="0.2">
      <c r="A18192" t="s">
        <v>17880</v>
      </c>
      <c r="B18192" t="s">
        <v>38904</v>
      </c>
      <c r="I18192" t="s">
        <v>5</v>
      </c>
      <c r="J18192">
        <v>172.51</v>
      </c>
    </row>
    <row r="18193" spans="1:10" x14ac:dyDescent="0.2">
      <c r="A18193" t="s">
        <v>17881</v>
      </c>
      <c r="B18193" t="s">
        <v>38905</v>
      </c>
      <c r="I18193" t="s">
        <v>5</v>
      </c>
      <c r="J18193">
        <v>195.27</v>
      </c>
    </row>
    <row r="18194" spans="1:10" x14ac:dyDescent="0.2">
      <c r="A18194" t="s">
        <v>17882</v>
      </c>
      <c r="B18194" t="s">
        <v>38905</v>
      </c>
      <c r="I18194" t="s">
        <v>5</v>
      </c>
      <c r="J18194">
        <v>192.1</v>
      </c>
    </row>
    <row r="18195" spans="1:10" x14ac:dyDescent="0.2">
      <c r="A18195" t="s">
        <v>25104</v>
      </c>
      <c r="B18195" t="s">
        <v>38906</v>
      </c>
      <c r="I18195" t="s">
        <v>5</v>
      </c>
      <c r="J18195">
        <v>269.06</v>
      </c>
    </row>
    <row r="18196" spans="1:10" x14ac:dyDescent="0.2">
      <c r="A18196" t="s">
        <v>25105</v>
      </c>
      <c r="B18196" t="s">
        <v>38906</v>
      </c>
      <c r="I18196" t="s">
        <v>5</v>
      </c>
      <c r="J18196">
        <v>265.89</v>
      </c>
    </row>
    <row r="18197" spans="1:10" x14ac:dyDescent="0.2">
      <c r="A18197" t="s">
        <v>25106</v>
      </c>
      <c r="B18197" t="s">
        <v>38907</v>
      </c>
      <c r="I18197" t="s">
        <v>5</v>
      </c>
      <c r="J18197">
        <v>193.79</v>
      </c>
    </row>
    <row r="18198" spans="1:10" x14ac:dyDescent="0.2">
      <c r="A18198" t="s">
        <v>25107</v>
      </c>
      <c r="B18198" t="s">
        <v>38907</v>
      </c>
      <c r="I18198" t="s">
        <v>5</v>
      </c>
      <c r="J18198">
        <v>190.62</v>
      </c>
    </row>
    <row r="18199" spans="1:10" x14ac:dyDescent="0.2">
      <c r="A18199" t="s">
        <v>28001</v>
      </c>
      <c r="B18199" t="s">
        <v>38908</v>
      </c>
      <c r="I18199" t="s">
        <v>5</v>
      </c>
      <c r="J18199">
        <v>24.72</v>
      </c>
    </row>
    <row r="18200" spans="1:10" x14ac:dyDescent="0.2">
      <c r="A18200" t="s">
        <v>28002</v>
      </c>
      <c r="B18200" t="s">
        <v>38908</v>
      </c>
      <c r="I18200" t="s">
        <v>5</v>
      </c>
      <c r="J18200">
        <v>24.72</v>
      </c>
    </row>
    <row r="18201" spans="1:10" x14ac:dyDescent="0.2">
      <c r="A18201" t="s">
        <v>17883</v>
      </c>
      <c r="B18201" t="s">
        <v>38909</v>
      </c>
      <c r="I18201" t="s">
        <v>5</v>
      </c>
      <c r="J18201">
        <v>350</v>
      </c>
    </row>
    <row r="18202" spans="1:10" x14ac:dyDescent="0.2">
      <c r="A18202" t="s">
        <v>17884</v>
      </c>
      <c r="B18202" t="s">
        <v>38909</v>
      </c>
      <c r="I18202" t="s">
        <v>5</v>
      </c>
      <c r="J18202">
        <v>350</v>
      </c>
    </row>
    <row r="18203" spans="1:10" x14ac:dyDescent="0.2">
      <c r="A18203" t="s">
        <v>17885</v>
      </c>
      <c r="B18203" t="s">
        <v>38910</v>
      </c>
      <c r="I18203" t="s">
        <v>5</v>
      </c>
      <c r="J18203">
        <v>1300</v>
      </c>
    </row>
    <row r="18204" spans="1:10" x14ac:dyDescent="0.2">
      <c r="A18204" t="s">
        <v>17886</v>
      </c>
      <c r="B18204" t="s">
        <v>38910</v>
      </c>
      <c r="I18204" t="s">
        <v>5</v>
      </c>
      <c r="J18204">
        <v>1300</v>
      </c>
    </row>
    <row r="18205" spans="1:10" x14ac:dyDescent="0.2">
      <c r="A18205" t="s">
        <v>21739</v>
      </c>
      <c r="B18205" t="s">
        <v>38911</v>
      </c>
      <c r="I18205" t="s">
        <v>5</v>
      </c>
      <c r="J18205">
        <v>15244.35</v>
      </c>
    </row>
    <row r="18206" spans="1:10" x14ac:dyDescent="0.2">
      <c r="A18206" t="s">
        <v>21740</v>
      </c>
      <c r="B18206" t="s">
        <v>38911</v>
      </c>
      <c r="I18206" t="s">
        <v>5</v>
      </c>
      <c r="J18206">
        <v>15062.51</v>
      </c>
    </row>
    <row r="18207" spans="1:10" x14ac:dyDescent="0.2">
      <c r="A18207" t="s">
        <v>21741</v>
      </c>
      <c r="B18207" t="s">
        <v>38912</v>
      </c>
      <c r="I18207" t="s">
        <v>5</v>
      </c>
      <c r="J18207">
        <v>21484.79</v>
      </c>
    </row>
    <row r="18208" spans="1:10" x14ac:dyDescent="0.2">
      <c r="A18208" t="s">
        <v>21742</v>
      </c>
      <c r="B18208" t="s">
        <v>38912</v>
      </c>
      <c r="I18208" t="s">
        <v>5</v>
      </c>
      <c r="J18208">
        <v>21302.95</v>
      </c>
    </row>
    <row r="18209" spans="1:10" x14ac:dyDescent="0.2">
      <c r="A18209" t="s">
        <v>17887</v>
      </c>
      <c r="B18209" t="s">
        <v>38913</v>
      </c>
      <c r="I18209" t="s">
        <v>5</v>
      </c>
      <c r="J18209">
        <v>25406.52</v>
      </c>
    </row>
    <row r="18210" spans="1:10" x14ac:dyDescent="0.2">
      <c r="A18210" t="s">
        <v>17888</v>
      </c>
      <c r="B18210" t="s">
        <v>38913</v>
      </c>
      <c r="I18210" t="s">
        <v>5</v>
      </c>
      <c r="J18210">
        <v>25224.67</v>
      </c>
    </row>
    <row r="18211" spans="1:10" x14ac:dyDescent="0.2">
      <c r="A18211" t="s">
        <v>17889</v>
      </c>
      <c r="B18211" t="s">
        <v>38914</v>
      </c>
      <c r="I18211" t="s">
        <v>5</v>
      </c>
      <c r="J18211">
        <v>974.44</v>
      </c>
    </row>
    <row r="18212" spans="1:10" x14ac:dyDescent="0.2">
      <c r="A18212" t="s">
        <v>17890</v>
      </c>
      <c r="B18212" t="s">
        <v>38914</v>
      </c>
      <c r="I18212" t="s">
        <v>5</v>
      </c>
      <c r="J18212">
        <v>968.1</v>
      </c>
    </row>
    <row r="18213" spans="1:10" x14ac:dyDescent="0.2">
      <c r="A18213" t="s">
        <v>17891</v>
      </c>
      <c r="B18213" t="s">
        <v>38915</v>
      </c>
      <c r="I18213" t="s">
        <v>5</v>
      </c>
      <c r="J18213">
        <v>1550.56</v>
      </c>
    </row>
    <row r="18214" spans="1:10" x14ac:dyDescent="0.2">
      <c r="A18214" t="s">
        <v>17892</v>
      </c>
      <c r="B18214" t="s">
        <v>38915</v>
      </c>
      <c r="I18214" t="s">
        <v>5</v>
      </c>
      <c r="J18214">
        <v>1544.22</v>
      </c>
    </row>
    <row r="18215" spans="1:10" x14ac:dyDescent="0.2">
      <c r="A18215" t="s">
        <v>17893</v>
      </c>
      <c r="B18215" t="s">
        <v>38916</v>
      </c>
      <c r="I18215" t="s">
        <v>5</v>
      </c>
      <c r="J18215">
        <v>1942.64</v>
      </c>
    </row>
    <row r="18216" spans="1:10" x14ac:dyDescent="0.2">
      <c r="A18216" t="s">
        <v>17894</v>
      </c>
      <c r="B18216" t="s">
        <v>38916</v>
      </c>
      <c r="I18216" t="s">
        <v>5</v>
      </c>
      <c r="J18216">
        <v>1936.3</v>
      </c>
    </row>
    <row r="18217" spans="1:10" x14ac:dyDescent="0.2">
      <c r="A18217" t="s">
        <v>17895</v>
      </c>
      <c r="B18217" t="s">
        <v>38917</v>
      </c>
      <c r="I18217" t="s">
        <v>5</v>
      </c>
      <c r="J18217">
        <v>3085.94</v>
      </c>
    </row>
    <row r="18218" spans="1:10" x14ac:dyDescent="0.2">
      <c r="A18218" t="s">
        <v>17896</v>
      </c>
      <c r="B18218" t="s">
        <v>38917</v>
      </c>
      <c r="I18218" t="s">
        <v>5</v>
      </c>
      <c r="J18218">
        <v>3079.6</v>
      </c>
    </row>
    <row r="18219" spans="1:10" x14ac:dyDescent="0.2">
      <c r="A18219" t="s">
        <v>17897</v>
      </c>
      <c r="B18219" t="s">
        <v>38918</v>
      </c>
      <c r="I18219" t="s">
        <v>5</v>
      </c>
      <c r="J18219">
        <v>4963.66</v>
      </c>
    </row>
    <row r="18220" spans="1:10" x14ac:dyDescent="0.2">
      <c r="A18220" t="s">
        <v>17898</v>
      </c>
      <c r="B18220" t="s">
        <v>38918</v>
      </c>
      <c r="I18220" t="s">
        <v>5</v>
      </c>
      <c r="J18220">
        <v>4954.16</v>
      </c>
    </row>
    <row r="18221" spans="1:10" x14ac:dyDescent="0.2">
      <c r="A18221" t="s">
        <v>17899</v>
      </c>
      <c r="B18221" t="s">
        <v>38919</v>
      </c>
      <c r="I18221" t="s">
        <v>5</v>
      </c>
      <c r="J18221">
        <v>13571.16</v>
      </c>
    </row>
    <row r="18222" spans="1:10" x14ac:dyDescent="0.2">
      <c r="A18222" t="s">
        <v>17900</v>
      </c>
      <c r="B18222" t="s">
        <v>38919</v>
      </c>
      <c r="I18222" t="s">
        <v>5</v>
      </c>
      <c r="J18222">
        <v>13561.66</v>
      </c>
    </row>
    <row r="18223" spans="1:10" x14ac:dyDescent="0.2">
      <c r="A18223" t="s">
        <v>17901</v>
      </c>
      <c r="B18223" t="s">
        <v>38920</v>
      </c>
      <c r="I18223" t="s">
        <v>5</v>
      </c>
      <c r="J18223">
        <v>396.61</v>
      </c>
    </row>
    <row r="18224" spans="1:10" x14ac:dyDescent="0.2">
      <c r="A18224" t="s">
        <v>17902</v>
      </c>
      <c r="B18224" t="s">
        <v>38920</v>
      </c>
      <c r="I18224" t="s">
        <v>5</v>
      </c>
      <c r="J18224">
        <v>390.27</v>
      </c>
    </row>
    <row r="18225" spans="1:10" x14ac:dyDescent="0.2">
      <c r="A18225" t="s">
        <v>17903</v>
      </c>
      <c r="B18225" t="s">
        <v>38921</v>
      </c>
      <c r="I18225" t="s">
        <v>5</v>
      </c>
      <c r="J18225">
        <v>515.05999999999995</v>
      </c>
    </row>
    <row r="18226" spans="1:10" x14ac:dyDescent="0.2">
      <c r="A18226" t="s">
        <v>17904</v>
      </c>
      <c r="B18226" t="s">
        <v>38921</v>
      </c>
      <c r="I18226" t="s">
        <v>5</v>
      </c>
      <c r="J18226">
        <v>508.72</v>
      </c>
    </row>
    <row r="18227" spans="1:10" x14ac:dyDescent="0.2">
      <c r="A18227" t="s">
        <v>17905</v>
      </c>
      <c r="B18227" t="s">
        <v>38922</v>
      </c>
      <c r="I18227" t="s">
        <v>5</v>
      </c>
      <c r="J18227">
        <v>5453.56</v>
      </c>
    </row>
    <row r="18228" spans="1:10" x14ac:dyDescent="0.2">
      <c r="A18228" t="s">
        <v>17906</v>
      </c>
      <c r="B18228" t="s">
        <v>38922</v>
      </c>
      <c r="I18228" t="s">
        <v>5</v>
      </c>
      <c r="J18228">
        <v>5447.22</v>
      </c>
    </row>
    <row r="18229" spans="1:10" x14ac:dyDescent="0.2">
      <c r="A18229" t="s">
        <v>17907</v>
      </c>
      <c r="B18229" t="s">
        <v>38923</v>
      </c>
      <c r="I18229" t="s">
        <v>5</v>
      </c>
      <c r="J18229">
        <v>6147.44</v>
      </c>
    </row>
    <row r="18230" spans="1:10" x14ac:dyDescent="0.2">
      <c r="A18230" t="s">
        <v>17908</v>
      </c>
      <c r="B18230" t="s">
        <v>38923</v>
      </c>
      <c r="I18230" t="s">
        <v>5</v>
      </c>
      <c r="J18230">
        <v>6141.1</v>
      </c>
    </row>
    <row r="18231" spans="1:10" x14ac:dyDescent="0.2">
      <c r="A18231" t="s">
        <v>17909</v>
      </c>
      <c r="B18231" t="s">
        <v>38924</v>
      </c>
      <c r="I18231" t="s">
        <v>5</v>
      </c>
      <c r="J18231">
        <v>7971.16</v>
      </c>
    </row>
    <row r="18232" spans="1:10" x14ac:dyDescent="0.2">
      <c r="A18232" t="s">
        <v>17910</v>
      </c>
      <c r="B18232" t="s">
        <v>38924</v>
      </c>
      <c r="I18232" t="s">
        <v>5</v>
      </c>
      <c r="J18232">
        <v>7961.66</v>
      </c>
    </row>
    <row r="18233" spans="1:10" x14ac:dyDescent="0.2">
      <c r="A18233" t="s">
        <v>17911</v>
      </c>
      <c r="B18233" t="s">
        <v>38925</v>
      </c>
      <c r="I18233" t="s">
        <v>5</v>
      </c>
      <c r="J18233">
        <v>9872.09</v>
      </c>
    </row>
    <row r="18234" spans="1:10" x14ac:dyDescent="0.2">
      <c r="A18234" t="s">
        <v>17912</v>
      </c>
      <c r="B18234" t="s">
        <v>38925</v>
      </c>
      <c r="I18234" t="s">
        <v>5</v>
      </c>
      <c r="J18234">
        <v>9862.59</v>
      </c>
    </row>
    <row r="18235" spans="1:10" x14ac:dyDescent="0.2">
      <c r="A18235" t="s">
        <v>17913</v>
      </c>
      <c r="B18235" t="s">
        <v>38926</v>
      </c>
      <c r="I18235" t="s">
        <v>5</v>
      </c>
      <c r="J18235">
        <v>4373.4399999999996</v>
      </c>
    </row>
    <row r="18236" spans="1:10" x14ac:dyDescent="0.2">
      <c r="A18236" t="s">
        <v>17914</v>
      </c>
      <c r="B18236" t="s">
        <v>38926</v>
      </c>
      <c r="I18236" t="s">
        <v>5</v>
      </c>
      <c r="J18236">
        <v>4367.1000000000004</v>
      </c>
    </row>
    <row r="18237" spans="1:10" x14ac:dyDescent="0.2">
      <c r="A18237" t="s">
        <v>17915</v>
      </c>
      <c r="B18237" t="s">
        <v>38927</v>
      </c>
      <c r="I18237" t="s">
        <v>5</v>
      </c>
      <c r="J18237">
        <v>5435.37</v>
      </c>
    </row>
    <row r="18238" spans="1:10" x14ac:dyDescent="0.2">
      <c r="A18238" t="s">
        <v>17916</v>
      </c>
      <c r="B18238" t="s">
        <v>38927</v>
      </c>
      <c r="I18238" t="s">
        <v>5</v>
      </c>
      <c r="J18238">
        <v>5429.03</v>
      </c>
    </row>
    <row r="18239" spans="1:10" x14ac:dyDescent="0.2">
      <c r="A18239" t="s">
        <v>17917</v>
      </c>
      <c r="B18239" t="s">
        <v>38928</v>
      </c>
      <c r="I18239" t="s">
        <v>5</v>
      </c>
      <c r="J18239">
        <v>6949.5</v>
      </c>
    </row>
    <row r="18240" spans="1:10" x14ac:dyDescent="0.2">
      <c r="A18240" t="s">
        <v>17918</v>
      </c>
      <c r="B18240" t="s">
        <v>38928</v>
      </c>
      <c r="I18240" t="s">
        <v>5</v>
      </c>
      <c r="J18240">
        <v>6940</v>
      </c>
    </row>
    <row r="18241" spans="1:10" x14ac:dyDescent="0.2">
      <c r="A18241" t="s">
        <v>17919</v>
      </c>
      <c r="B18241" t="s">
        <v>38929</v>
      </c>
      <c r="I18241" t="s">
        <v>5</v>
      </c>
      <c r="J18241">
        <v>494.84</v>
      </c>
    </row>
    <row r="18242" spans="1:10" x14ac:dyDescent="0.2">
      <c r="A18242" t="s">
        <v>17920</v>
      </c>
      <c r="B18242" t="s">
        <v>38929</v>
      </c>
      <c r="I18242" t="s">
        <v>5</v>
      </c>
      <c r="J18242">
        <v>488.69</v>
      </c>
    </row>
    <row r="18243" spans="1:10" x14ac:dyDescent="0.2">
      <c r="A18243" t="s">
        <v>17921</v>
      </c>
      <c r="B18243" t="s">
        <v>38930</v>
      </c>
      <c r="I18243" t="s">
        <v>5</v>
      </c>
      <c r="J18243">
        <v>16950</v>
      </c>
    </row>
    <row r="18244" spans="1:10" x14ac:dyDescent="0.2">
      <c r="A18244" t="s">
        <v>17922</v>
      </c>
      <c r="B18244" t="s">
        <v>38930</v>
      </c>
      <c r="I18244" t="s">
        <v>5</v>
      </c>
      <c r="J18244">
        <v>16950</v>
      </c>
    </row>
    <row r="18245" spans="1:10" x14ac:dyDescent="0.2">
      <c r="A18245" t="s">
        <v>17923</v>
      </c>
      <c r="B18245" t="s">
        <v>38931</v>
      </c>
      <c r="I18245" t="s">
        <v>5</v>
      </c>
      <c r="J18245">
        <v>370</v>
      </c>
    </row>
    <row r="18246" spans="1:10" x14ac:dyDescent="0.2">
      <c r="A18246" t="s">
        <v>17924</v>
      </c>
      <c r="B18246" t="s">
        <v>38931</v>
      </c>
      <c r="I18246" t="s">
        <v>5</v>
      </c>
      <c r="J18246">
        <v>370</v>
      </c>
    </row>
    <row r="18247" spans="1:10" x14ac:dyDescent="0.2">
      <c r="A18247" t="s">
        <v>17925</v>
      </c>
      <c r="B18247" t="s">
        <v>38932</v>
      </c>
      <c r="I18247" t="s">
        <v>5</v>
      </c>
      <c r="J18247">
        <v>393.98</v>
      </c>
    </row>
    <row r="18248" spans="1:10" x14ac:dyDescent="0.2">
      <c r="A18248" t="s">
        <v>17926</v>
      </c>
      <c r="B18248" t="s">
        <v>38932</v>
      </c>
      <c r="I18248" t="s">
        <v>5</v>
      </c>
      <c r="J18248">
        <v>393.98</v>
      </c>
    </row>
    <row r="18249" spans="1:10" x14ac:dyDescent="0.2">
      <c r="A18249" t="s">
        <v>17927</v>
      </c>
      <c r="B18249" t="s">
        <v>38933</v>
      </c>
      <c r="I18249" t="s">
        <v>5</v>
      </c>
      <c r="J18249">
        <v>834.3</v>
      </c>
    </row>
    <row r="18250" spans="1:10" x14ac:dyDescent="0.2">
      <c r="A18250" t="s">
        <v>17928</v>
      </c>
      <c r="B18250" t="s">
        <v>38933</v>
      </c>
      <c r="I18250" t="s">
        <v>5</v>
      </c>
      <c r="J18250">
        <v>834.3</v>
      </c>
    </row>
    <row r="18251" spans="1:10" x14ac:dyDescent="0.2">
      <c r="A18251" t="s">
        <v>38935</v>
      </c>
      <c r="B18251" t="s">
        <v>38934</v>
      </c>
      <c r="I18251" t="s">
        <v>5</v>
      </c>
      <c r="J18251">
        <v>769.17</v>
      </c>
    </row>
    <row r="18252" spans="1:10" x14ac:dyDescent="0.2">
      <c r="A18252" t="s">
        <v>38936</v>
      </c>
      <c r="B18252" t="s">
        <v>38934</v>
      </c>
      <c r="I18252" t="s">
        <v>5</v>
      </c>
      <c r="J18252">
        <v>763.88</v>
      </c>
    </row>
    <row r="18253" spans="1:10" x14ac:dyDescent="0.2">
      <c r="A18253" t="s">
        <v>38938</v>
      </c>
      <c r="B18253" t="s">
        <v>38937</v>
      </c>
      <c r="I18253" t="s">
        <v>5</v>
      </c>
      <c r="J18253">
        <v>2755.66</v>
      </c>
    </row>
    <row r="18254" spans="1:10" x14ac:dyDescent="0.2">
      <c r="A18254" t="s">
        <v>38939</v>
      </c>
      <c r="B18254" t="s">
        <v>38937</v>
      </c>
      <c r="I18254" t="s">
        <v>5</v>
      </c>
      <c r="J18254">
        <v>2717.65</v>
      </c>
    </row>
    <row r="18255" spans="1:10" x14ac:dyDescent="0.2">
      <c r="A18255" t="s">
        <v>38941</v>
      </c>
      <c r="B18255" t="s">
        <v>38940</v>
      </c>
      <c r="I18255" t="s">
        <v>5</v>
      </c>
      <c r="J18255">
        <v>3302.23</v>
      </c>
    </row>
    <row r="18256" spans="1:10" x14ac:dyDescent="0.2">
      <c r="A18256" t="s">
        <v>38942</v>
      </c>
      <c r="B18256" t="s">
        <v>38940</v>
      </c>
      <c r="I18256" t="s">
        <v>5</v>
      </c>
      <c r="J18256">
        <v>3264.22</v>
      </c>
    </row>
    <row r="18257" spans="1:10" x14ac:dyDescent="0.2">
      <c r="A18257" t="s">
        <v>38944</v>
      </c>
      <c r="B18257" t="s">
        <v>38943</v>
      </c>
      <c r="I18257" t="s">
        <v>5</v>
      </c>
      <c r="J18257">
        <v>5393.31</v>
      </c>
    </row>
    <row r="18258" spans="1:10" x14ac:dyDescent="0.2">
      <c r="A18258" t="s">
        <v>38945</v>
      </c>
      <c r="B18258" t="s">
        <v>38943</v>
      </c>
      <c r="I18258" t="s">
        <v>5</v>
      </c>
      <c r="J18258">
        <v>5355.3</v>
      </c>
    </row>
    <row r="18259" spans="1:10" x14ac:dyDescent="0.2">
      <c r="A18259" t="s">
        <v>38947</v>
      </c>
      <c r="B18259" t="s">
        <v>38946</v>
      </c>
      <c r="I18259" t="s">
        <v>5</v>
      </c>
      <c r="J18259">
        <v>7426.91</v>
      </c>
    </row>
    <row r="18260" spans="1:10" x14ac:dyDescent="0.2">
      <c r="A18260" t="s">
        <v>38948</v>
      </c>
      <c r="B18260" t="s">
        <v>38946</v>
      </c>
      <c r="I18260" t="s">
        <v>5</v>
      </c>
      <c r="J18260">
        <v>7388.9</v>
      </c>
    </row>
    <row r="18261" spans="1:10" x14ac:dyDescent="0.2">
      <c r="A18261" t="s">
        <v>17929</v>
      </c>
      <c r="B18261" t="s">
        <v>38949</v>
      </c>
      <c r="I18261" t="s">
        <v>5</v>
      </c>
      <c r="J18261">
        <v>240.47</v>
      </c>
    </row>
    <row r="18262" spans="1:10" x14ac:dyDescent="0.2">
      <c r="A18262" t="s">
        <v>17930</v>
      </c>
      <c r="B18262" t="s">
        <v>38949</v>
      </c>
      <c r="I18262" t="s">
        <v>5</v>
      </c>
      <c r="J18262">
        <v>233.12</v>
      </c>
    </row>
    <row r="18263" spans="1:10" x14ac:dyDescent="0.2">
      <c r="A18263" t="s">
        <v>17931</v>
      </c>
      <c r="B18263" t="s">
        <v>38950</v>
      </c>
      <c r="I18263" t="s">
        <v>5</v>
      </c>
      <c r="J18263">
        <v>341.82</v>
      </c>
    </row>
    <row r="18264" spans="1:10" x14ac:dyDescent="0.2">
      <c r="A18264" t="s">
        <v>17932</v>
      </c>
      <c r="B18264" t="s">
        <v>38950</v>
      </c>
      <c r="I18264" t="s">
        <v>5</v>
      </c>
      <c r="J18264">
        <v>332.63</v>
      </c>
    </row>
    <row r="18265" spans="1:10" x14ac:dyDescent="0.2">
      <c r="A18265" t="s">
        <v>17933</v>
      </c>
      <c r="B18265" t="s">
        <v>38951</v>
      </c>
      <c r="I18265" t="s">
        <v>5</v>
      </c>
      <c r="J18265">
        <v>259.86</v>
      </c>
    </row>
    <row r="18266" spans="1:10" x14ac:dyDescent="0.2">
      <c r="A18266" t="s">
        <v>17934</v>
      </c>
      <c r="B18266" t="s">
        <v>38951</v>
      </c>
      <c r="I18266" t="s">
        <v>5</v>
      </c>
      <c r="J18266">
        <v>256.92</v>
      </c>
    </row>
    <row r="18267" spans="1:10" x14ac:dyDescent="0.2">
      <c r="A18267" t="s">
        <v>17935</v>
      </c>
      <c r="B18267" t="s">
        <v>38952</v>
      </c>
      <c r="I18267" t="s">
        <v>5</v>
      </c>
      <c r="J18267">
        <v>795.1</v>
      </c>
    </row>
    <row r="18268" spans="1:10" x14ac:dyDescent="0.2">
      <c r="A18268" t="s">
        <v>17936</v>
      </c>
      <c r="B18268" t="s">
        <v>38952</v>
      </c>
      <c r="I18268" t="s">
        <v>5</v>
      </c>
      <c r="J18268">
        <v>795.1</v>
      </c>
    </row>
    <row r="18269" spans="1:10" x14ac:dyDescent="0.2">
      <c r="A18269" t="s">
        <v>17937</v>
      </c>
      <c r="B18269" t="s">
        <v>38953</v>
      </c>
      <c r="I18269" t="s">
        <v>5</v>
      </c>
      <c r="J18269">
        <v>1029.99</v>
      </c>
    </row>
    <row r="18270" spans="1:10" x14ac:dyDescent="0.2">
      <c r="A18270" t="s">
        <v>17938</v>
      </c>
      <c r="B18270" t="s">
        <v>38953</v>
      </c>
      <c r="I18270" t="s">
        <v>5</v>
      </c>
      <c r="J18270">
        <v>1029.99</v>
      </c>
    </row>
    <row r="18271" spans="1:10" x14ac:dyDescent="0.2">
      <c r="A18271" t="s">
        <v>17939</v>
      </c>
      <c r="B18271" t="s">
        <v>21743</v>
      </c>
      <c r="I18271" t="s">
        <v>5</v>
      </c>
      <c r="J18271">
        <v>496.87</v>
      </c>
    </row>
    <row r="18272" spans="1:10" x14ac:dyDescent="0.2">
      <c r="A18272" t="s">
        <v>17940</v>
      </c>
      <c r="B18272" t="s">
        <v>21743</v>
      </c>
      <c r="I18272" t="s">
        <v>5</v>
      </c>
      <c r="J18272">
        <v>496.87</v>
      </c>
    </row>
    <row r="18273" spans="1:10" x14ac:dyDescent="0.2">
      <c r="A18273" t="s">
        <v>17941</v>
      </c>
      <c r="B18273" t="s">
        <v>21744</v>
      </c>
      <c r="I18273" t="s">
        <v>5</v>
      </c>
      <c r="J18273">
        <v>537.54</v>
      </c>
    </row>
    <row r="18274" spans="1:10" x14ac:dyDescent="0.2">
      <c r="A18274" t="s">
        <v>17942</v>
      </c>
      <c r="B18274" t="s">
        <v>21744</v>
      </c>
      <c r="I18274" t="s">
        <v>5</v>
      </c>
      <c r="J18274">
        <v>537.54</v>
      </c>
    </row>
    <row r="18275" spans="1:10" x14ac:dyDescent="0.2">
      <c r="A18275" t="s">
        <v>17943</v>
      </c>
      <c r="B18275" t="s">
        <v>21745</v>
      </c>
      <c r="I18275" t="s">
        <v>5</v>
      </c>
      <c r="J18275">
        <v>121.78</v>
      </c>
    </row>
    <row r="18276" spans="1:10" x14ac:dyDescent="0.2">
      <c r="A18276" t="s">
        <v>17944</v>
      </c>
      <c r="B18276" t="s">
        <v>21745</v>
      </c>
      <c r="I18276" t="s">
        <v>5</v>
      </c>
      <c r="J18276">
        <v>121.78</v>
      </c>
    </row>
    <row r="18277" spans="1:10" x14ac:dyDescent="0.2">
      <c r="A18277" t="s">
        <v>17945</v>
      </c>
      <c r="B18277" t="s">
        <v>21746</v>
      </c>
      <c r="I18277" t="s">
        <v>5</v>
      </c>
      <c r="J18277">
        <v>78.92</v>
      </c>
    </row>
    <row r="18278" spans="1:10" x14ac:dyDescent="0.2">
      <c r="A18278" t="s">
        <v>17946</v>
      </c>
      <c r="B18278" t="s">
        <v>21746</v>
      </c>
      <c r="I18278" t="s">
        <v>5</v>
      </c>
      <c r="J18278">
        <v>78.92</v>
      </c>
    </row>
    <row r="18279" spans="1:10" x14ac:dyDescent="0.2">
      <c r="A18279" t="s">
        <v>17947</v>
      </c>
      <c r="B18279" t="s">
        <v>38954</v>
      </c>
      <c r="I18279" t="s">
        <v>5</v>
      </c>
      <c r="J18279">
        <v>2757.72</v>
      </c>
    </row>
    <row r="18280" spans="1:10" x14ac:dyDescent="0.2">
      <c r="A18280" t="s">
        <v>17948</v>
      </c>
      <c r="B18280" t="s">
        <v>38954</v>
      </c>
      <c r="I18280" t="s">
        <v>5</v>
      </c>
      <c r="J18280">
        <v>2757.72</v>
      </c>
    </row>
    <row r="18281" spans="1:10" x14ac:dyDescent="0.2">
      <c r="A18281" t="s">
        <v>17949</v>
      </c>
      <c r="B18281" t="s">
        <v>38955</v>
      </c>
      <c r="I18281" t="s">
        <v>5</v>
      </c>
      <c r="J18281">
        <v>365.87</v>
      </c>
    </row>
    <row r="18282" spans="1:10" x14ac:dyDescent="0.2">
      <c r="A18282" t="s">
        <v>17950</v>
      </c>
      <c r="B18282" t="s">
        <v>38955</v>
      </c>
      <c r="I18282" t="s">
        <v>5</v>
      </c>
      <c r="J18282">
        <v>365.87</v>
      </c>
    </row>
    <row r="18283" spans="1:10" x14ac:dyDescent="0.2">
      <c r="A18283" t="s">
        <v>17951</v>
      </c>
      <c r="B18283" t="s">
        <v>38956</v>
      </c>
      <c r="I18283" t="s">
        <v>5</v>
      </c>
      <c r="J18283">
        <v>81.37</v>
      </c>
    </row>
    <row r="18284" spans="1:10" x14ac:dyDescent="0.2">
      <c r="A18284" t="s">
        <v>17952</v>
      </c>
      <c r="B18284" t="s">
        <v>38956</v>
      </c>
      <c r="I18284" t="s">
        <v>5</v>
      </c>
      <c r="J18284">
        <v>81.37</v>
      </c>
    </row>
    <row r="18285" spans="1:10" x14ac:dyDescent="0.2">
      <c r="A18285" t="s">
        <v>17953</v>
      </c>
      <c r="B18285" t="s">
        <v>38957</v>
      </c>
      <c r="I18285" t="s">
        <v>5</v>
      </c>
      <c r="J18285">
        <v>87.72</v>
      </c>
    </row>
    <row r="18286" spans="1:10" x14ac:dyDescent="0.2">
      <c r="A18286" t="s">
        <v>17954</v>
      </c>
      <c r="B18286" t="s">
        <v>38957</v>
      </c>
      <c r="I18286" t="s">
        <v>5</v>
      </c>
      <c r="J18286">
        <v>84.55</v>
      </c>
    </row>
    <row r="18287" spans="1:10" x14ac:dyDescent="0.2">
      <c r="A18287" t="s">
        <v>17955</v>
      </c>
      <c r="B18287" t="s">
        <v>38958</v>
      </c>
      <c r="I18287" t="s">
        <v>5</v>
      </c>
      <c r="J18287">
        <v>82.46</v>
      </c>
    </row>
    <row r="18288" spans="1:10" x14ac:dyDescent="0.2">
      <c r="A18288" t="s">
        <v>17956</v>
      </c>
      <c r="B18288" t="s">
        <v>38958</v>
      </c>
      <c r="I18288" t="s">
        <v>5</v>
      </c>
      <c r="J18288">
        <v>79.290000000000006</v>
      </c>
    </row>
    <row r="18289" spans="1:10" x14ac:dyDescent="0.2">
      <c r="A18289" t="s">
        <v>17957</v>
      </c>
      <c r="B18289" t="s">
        <v>38959</v>
      </c>
      <c r="I18289" t="s">
        <v>5</v>
      </c>
      <c r="J18289">
        <v>62.77</v>
      </c>
    </row>
    <row r="18290" spans="1:10" x14ac:dyDescent="0.2">
      <c r="A18290" t="s">
        <v>17958</v>
      </c>
      <c r="B18290" t="s">
        <v>38959</v>
      </c>
      <c r="I18290" t="s">
        <v>5</v>
      </c>
      <c r="J18290">
        <v>59.6</v>
      </c>
    </row>
    <row r="18291" spans="1:10" x14ac:dyDescent="0.2">
      <c r="A18291" t="s">
        <v>17959</v>
      </c>
      <c r="B18291" t="s">
        <v>38960</v>
      </c>
      <c r="I18291" t="s">
        <v>5</v>
      </c>
      <c r="J18291">
        <v>239.68</v>
      </c>
    </row>
    <row r="18292" spans="1:10" x14ac:dyDescent="0.2">
      <c r="A18292" t="s">
        <v>17960</v>
      </c>
      <c r="B18292" t="s">
        <v>38960</v>
      </c>
      <c r="I18292" t="s">
        <v>5</v>
      </c>
      <c r="J18292">
        <v>236.51</v>
      </c>
    </row>
    <row r="18293" spans="1:10" x14ac:dyDescent="0.2">
      <c r="A18293" t="s">
        <v>24962</v>
      </c>
      <c r="B18293" t="s">
        <v>38961</v>
      </c>
      <c r="I18293" t="s">
        <v>5</v>
      </c>
      <c r="J18293">
        <v>4974.45</v>
      </c>
    </row>
    <row r="18294" spans="1:10" x14ac:dyDescent="0.2">
      <c r="A18294" t="s">
        <v>24963</v>
      </c>
      <c r="B18294" t="s">
        <v>38961</v>
      </c>
      <c r="I18294" t="s">
        <v>5</v>
      </c>
      <c r="J18294">
        <v>4971.28</v>
      </c>
    </row>
    <row r="18295" spans="1:10" x14ac:dyDescent="0.2">
      <c r="A18295" t="s">
        <v>17961</v>
      </c>
      <c r="B18295" t="s">
        <v>38962</v>
      </c>
      <c r="I18295" t="s">
        <v>5</v>
      </c>
      <c r="J18295">
        <v>87.35</v>
      </c>
    </row>
    <row r="18296" spans="1:10" x14ac:dyDescent="0.2">
      <c r="A18296" t="s">
        <v>17962</v>
      </c>
      <c r="B18296" t="s">
        <v>38962</v>
      </c>
      <c r="I18296" t="s">
        <v>5</v>
      </c>
      <c r="J18296">
        <v>84.18</v>
      </c>
    </row>
    <row r="18297" spans="1:10" x14ac:dyDescent="0.2">
      <c r="A18297" t="s">
        <v>28003</v>
      </c>
      <c r="B18297" t="s">
        <v>38963</v>
      </c>
      <c r="I18297" t="s">
        <v>5</v>
      </c>
      <c r="J18297">
        <v>190.83</v>
      </c>
    </row>
    <row r="18298" spans="1:10" x14ac:dyDescent="0.2">
      <c r="A18298" t="s">
        <v>28004</v>
      </c>
      <c r="B18298" t="s">
        <v>38963</v>
      </c>
      <c r="I18298" t="s">
        <v>5</v>
      </c>
      <c r="J18298">
        <v>187.66</v>
      </c>
    </row>
    <row r="18299" spans="1:10" x14ac:dyDescent="0.2">
      <c r="A18299" t="s">
        <v>17963</v>
      </c>
      <c r="B18299" t="s">
        <v>38964</v>
      </c>
      <c r="I18299" t="s">
        <v>5</v>
      </c>
      <c r="J18299">
        <v>147268.51999999999</v>
      </c>
    </row>
    <row r="18300" spans="1:10" x14ac:dyDescent="0.2">
      <c r="A18300" t="s">
        <v>17964</v>
      </c>
      <c r="B18300" t="s">
        <v>38964</v>
      </c>
      <c r="I18300" t="s">
        <v>5</v>
      </c>
      <c r="J18300">
        <v>147268.51999999999</v>
      </c>
    </row>
    <row r="18301" spans="1:10" x14ac:dyDescent="0.2">
      <c r="A18301" t="s">
        <v>17965</v>
      </c>
      <c r="B18301" t="s">
        <v>38965</v>
      </c>
      <c r="I18301" t="s">
        <v>5</v>
      </c>
      <c r="J18301">
        <v>151800</v>
      </c>
    </row>
    <row r="18302" spans="1:10" x14ac:dyDescent="0.2">
      <c r="A18302" t="s">
        <v>17966</v>
      </c>
      <c r="B18302" t="s">
        <v>38965</v>
      </c>
      <c r="I18302" t="s">
        <v>5</v>
      </c>
      <c r="J18302">
        <v>151800</v>
      </c>
    </row>
    <row r="18303" spans="1:10" x14ac:dyDescent="0.2">
      <c r="A18303" t="s">
        <v>17967</v>
      </c>
      <c r="B18303" t="s">
        <v>38966</v>
      </c>
      <c r="I18303" t="s">
        <v>5</v>
      </c>
      <c r="J18303">
        <v>184000</v>
      </c>
    </row>
    <row r="18304" spans="1:10" x14ac:dyDescent="0.2">
      <c r="A18304" t="s">
        <v>17968</v>
      </c>
      <c r="B18304" t="s">
        <v>38966</v>
      </c>
      <c r="I18304" t="s">
        <v>5</v>
      </c>
      <c r="J18304">
        <v>184000</v>
      </c>
    </row>
    <row r="18305" spans="1:10" x14ac:dyDescent="0.2">
      <c r="A18305" t="s">
        <v>17969</v>
      </c>
      <c r="B18305" t="s">
        <v>38967</v>
      </c>
      <c r="I18305" t="s">
        <v>5</v>
      </c>
      <c r="J18305">
        <v>37000</v>
      </c>
    </row>
    <row r="18306" spans="1:10" x14ac:dyDescent="0.2">
      <c r="A18306" t="s">
        <v>17970</v>
      </c>
      <c r="B18306" t="s">
        <v>38967</v>
      </c>
      <c r="I18306" t="s">
        <v>5</v>
      </c>
      <c r="J18306">
        <v>37000</v>
      </c>
    </row>
    <row r="18307" spans="1:10" x14ac:dyDescent="0.2">
      <c r="A18307" t="s">
        <v>24964</v>
      </c>
      <c r="B18307" t="s">
        <v>38968</v>
      </c>
      <c r="I18307" t="s">
        <v>5</v>
      </c>
      <c r="J18307">
        <v>319000</v>
      </c>
    </row>
    <row r="18308" spans="1:10" x14ac:dyDescent="0.2">
      <c r="A18308" t="s">
        <v>24965</v>
      </c>
      <c r="B18308" t="s">
        <v>38968</v>
      </c>
      <c r="I18308" t="s">
        <v>5</v>
      </c>
      <c r="J18308">
        <v>319000</v>
      </c>
    </row>
    <row r="18309" spans="1:10" x14ac:dyDescent="0.2">
      <c r="A18309" t="s">
        <v>17971</v>
      </c>
      <c r="B18309" t="s">
        <v>38969</v>
      </c>
      <c r="I18309" t="s">
        <v>5</v>
      </c>
      <c r="J18309">
        <v>746.49</v>
      </c>
    </row>
    <row r="18310" spans="1:10" x14ac:dyDescent="0.2">
      <c r="A18310" t="s">
        <v>17972</v>
      </c>
      <c r="B18310" t="s">
        <v>38969</v>
      </c>
      <c r="I18310" t="s">
        <v>5</v>
      </c>
      <c r="J18310">
        <v>726.56</v>
      </c>
    </row>
    <row r="18311" spans="1:10" x14ac:dyDescent="0.2">
      <c r="A18311" t="s">
        <v>17973</v>
      </c>
      <c r="B18311" t="s">
        <v>38970</v>
      </c>
      <c r="I18311" t="s">
        <v>5</v>
      </c>
      <c r="J18311">
        <v>892.54</v>
      </c>
    </row>
    <row r="18312" spans="1:10" x14ac:dyDescent="0.2">
      <c r="A18312" t="s">
        <v>17974</v>
      </c>
      <c r="B18312" t="s">
        <v>38970</v>
      </c>
      <c r="I18312" t="s">
        <v>5</v>
      </c>
      <c r="J18312">
        <v>872.61</v>
      </c>
    </row>
    <row r="18313" spans="1:10" x14ac:dyDescent="0.2">
      <c r="A18313" t="s">
        <v>17975</v>
      </c>
      <c r="B18313" t="s">
        <v>38971</v>
      </c>
      <c r="I18313" t="s">
        <v>5</v>
      </c>
      <c r="J18313">
        <v>1112.55</v>
      </c>
    </row>
    <row r="18314" spans="1:10" x14ac:dyDescent="0.2">
      <c r="A18314" t="s">
        <v>17976</v>
      </c>
      <c r="B18314" t="s">
        <v>38971</v>
      </c>
      <c r="I18314" t="s">
        <v>5</v>
      </c>
      <c r="J18314">
        <v>1089.96</v>
      </c>
    </row>
    <row r="18315" spans="1:10" x14ac:dyDescent="0.2">
      <c r="A18315" t="s">
        <v>17977</v>
      </c>
      <c r="B18315" t="s">
        <v>38972</v>
      </c>
      <c r="I18315" t="s">
        <v>5</v>
      </c>
      <c r="J18315">
        <v>1212.5999999999999</v>
      </c>
    </row>
    <row r="18316" spans="1:10" x14ac:dyDescent="0.2">
      <c r="A18316" t="s">
        <v>17978</v>
      </c>
      <c r="B18316" t="s">
        <v>38972</v>
      </c>
      <c r="I18316" t="s">
        <v>5</v>
      </c>
      <c r="J18316">
        <v>1190.01</v>
      </c>
    </row>
    <row r="18317" spans="1:10" x14ac:dyDescent="0.2">
      <c r="A18317" t="s">
        <v>17979</v>
      </c>
      <c r="B18317" t="s">
        <v>38973</v>
      </c>
      <c r="I18317" t="s">
        <v>5</v>
      </c>
      <c r="J18317">
        <v>1047.99</v>
      </c>
    </row>
    <row r="18318" spans="1:10" x14ac:dyDescent="0.2">
      <c r="A18318" t="s">
        <v>17980</v>
      </c>
      <c r="B18318" t="s">
        <v>38973</v>
      </c>
      <c r="I18318" t="s">
        <v>5</v>
      </c>
      <c r="J18318">
        <v>1023.49</v>
      </c>
    </row>
    <row r="18319" spans="1:10" x14ac:dyDescent="0.2">
      <c r="A18319" t="s">
        <v>17981</v>
      </c>
      <c r="B18319" t="s">
        <v>38974</v>
      </c>
      <c r="I18319" t="s">
        <v>5</v>
      </c>
      <c r="J18319">
        <v>1290.6400000000001</v>
      </c>
    </row>
    <row r="18320" spans="1:10" x14ac:dyDescent="0.2">
      <c r="A18320" t="s">
        <v>17982</v>
      </c>
      <c r="B18320" t="s">
        <v>38974</v>
      </c>
      <c r="I18320" t="s">
        <v>5</v>
      </c>
      <c r="J18320">
        <v>1266.1400000000001</v>
      </c>
    </row>
    <row r="18321" spans="1:10" x14ac:dyDescent="0.2">
      <c r="A18321" t="s">
        <v>17983</v>
      </c>
      <c r="B18321" t="s">
        <v>38975</v>
      </c>
      <c r="I18321" t="s">
        <v>5</v>
      </c>
      <c r="J18321">
        <v>1458.14</v>
      </c>
    </row>
    <row r="18322" spans="1:10" x14ac:dyDescent="0.2">
      <c r="A18322" t="s">
        <v>17984</v>
      </c>
      <c r="B18322" t="s">
        <v>38975</v>
      </c>
      <c r="I18322" t="s">
        <v>5</v>
      </c>
      <c r="J18322">
        <v>1432.32</v>
      </c>
    </row>
    <row r="18323" spans="1:10" x14ac:dyDescent="0.2">
      <c r="A18323" t="s">
        <v>17985</v>
      </c>
      <c r="B18323" t="s">
        <v>38976</v>
      </c>
      <c r="I18323" t="s">
        <v>5</v>
      </c>
      <c r="J18323">
        <v>1598.14</v>
      </c>
    </row>
    <row r="18324" spans="1:10" x14ac:dyDescent="0.2">
      <c r="A18324" t="s">
        <v>17986</v>
      </c>
      <c r="B18324" t="s">
        <v>38976</v>
      </c>
      <c r="I18324" t="s">
        <v>5</v>
      </c>
      <c r="J18324">
        <v>1572.32</v>
      </c>
    </row>
    <row r="18325" spans="1:10" x14ac:dyDescent="0.2">
      <c r="A18325" t="s">
        <v>17987</v>
      </c>
      <c r="B18325" t="s">
        <v>38977</v>
      </c>
      <c r="I18325" t="s">
        <v>5</v>
      </c>
      <c r="J18325">
        <v>1624.66</v>
      </c>
    </row>
    <row r="18326" spans="1:10" x14ac:dyDescent="0.2">
      <c r="A18326" t="s">
        <v>17988</v>
      </c>
      <c r="B18326" t="s">
        <v>38977</v>
      </c>
      <c r="I18326" t="s">
        <v>5</v>
      </c>
      <c r="J18326">
        <v>1596.74</v>
      </c>
    </row>
    <row r="18327" spans="1:10" x14ac:dyDescent="0.2">
      <c r="A18327" t="s">
        <v>17989</v>
      </c>
      <c r="B18327" t="s">
        <v>38978</v>
      </c>
      <c r="I18327" t="s">
        <v>5</v>
      </c>
      <c r="J18327">
        <v>1764.96</v>
      </c>
    </row>
    <row r="18328" spans="1:10" x14ac:dyDescent="0.2">
      <c r="A18328" t="s">
        <v>17990</v>
      </c>
      <c r="B18328" t="s">
        <v>38978</v>
      </c>
      <c r="I18328" t="s">
        <v>5</v>
      </c>
      <c r="J18328">
        <v>1737.04</v>
      </c>
    </row>
    <row r="18329" spans="1:10" x14ac:dyDescent="0.2">
      <c r="A18329" t="s">
        <v>17991</v>
      </c>
      <c r="B18329" t="s">
        <v>38979</v>
      </c>
      <c r="I18329" t="s">
        <v>5</v>
      </c>
      <c r="J18329">
        <v>1731.93</v>
      </c>
    </row>
    <row r="18330" spans="1:10" x14ac:dyDescent="0.2">
      <c r="A18330" t="s">
        <v>17992</v>
      </c>
      <c r="B18330" t="s">
        <v>38979</v>
      </c>
      <c r="I18330" t="s">
        <v>5</v>
      </c>
      <c r="J18330">
        <v>1703.35</v>
      </c>
    </row>
    <row r="18331" spans="1:10" x14ac:dyDescent="0.2">
      <c r="A18331" t="s">
        <v>17993</v>
      </c>
      <c r="B18331" t="s">
        <v>38980</v>
      </c>
      <c r="I18331" t="s">
        <v>5</v>
      </c>
      <c r="J18331">
        <v>2448.4299999999998</v>
      </c>
    </row>
    <row r="18332" spans="1:10" x14ac:dyDescent="0.2">
      <c r="A18332" t="s">
        <v>17994</v>
      </c>
      <c r="B18332" t="s">
        <v>38980</v>
      </c>
      <c r="I18332" t="s">
        <v>5</v>
      </c>
      <c r="J18332">
        <v>2419.85</v>
      </c>
    </row>
    <row r="18333" spans="1:10" x14ac:dyDescent="0.2">
      <c r="A18333" t="s">
        <v>17995</v>
      </c>
      <c r="B18333" t="s">
        <v>38981</v>
      </c>
      <c r="I18333" t="s">
        <v>5</v>
      </c>
      <c r="J18333">
        <v>2666.89</v>
      </c>
    </row>
    <row r="18334" spans="1:10" x14ac:dyDescent="0.2">
      <c r="A18334" t="s">
        <v>17996</v>
      </c>
      <c r="B18334" t="s">
        <v>38981</v>
      </c>
      <c r="I18334" t="s">
        <v>5</v>
      </c>
      <c r="J18334">
        <v>2636.97</v>
      </c>
    </row>
    <row r="18335" spans="1:10" x14ac:dyDescent="0.2">
      <c r="A18335" t="s">
        <v>17997</v>
      </c>
      <c r="B18335" t="s">
        <v>38982</v>
      </c>
      <c r="I18335" t="s">
        <v>5</v>
      </c>
      <c r="J18335">
        <v>2115.7199999999998</v>
      </c>
    </row>
    <row r="18336" spans="1:10" x14ac:dyDescent="0.2">
      <c r="A18336" t="s">
        <v>17998</v>
      </c>
      <c r="B18336" t="s">
        <v>38982</v>
      </c>
      <c r="I18336" t="s">
        <v>5</v>
      </c>
      <c r="J18336">
        <v>2084.38</v>
      </c>
    </row>
    <row r="18337" spans="1:10" x14ac:dyDescent="0.2">
      <c r="A18337" t="s">
        <v>17999</v>
      </c>
      <c r="B18337" t="s">
        <v>38983</v>
      </c>
      <c r="I18337" t="s">
        <v>5</v>
      </c>
      <c r="J18337">
        <v>2280.7199999999998</v>
      </c>
    </row>
    <row r="18338" spans="1:10" x14ac:dyDescent="0.2">
      <c r="A18338" t="s">
        <v>18000</v>
      </c>
      <c r="B18338" t="s">
        <v>38983</v>
      </c>
      <c r="I18338" t="s">
        <v>5</v>
      </c>
      <c r="J18338">
        <v>2249.38</v>
      </c>
    </row>
    <row r="18339" spans="1:10" x14ac:dyDescent="0.2">
      <c r="A18339" t="s">
        <v>18001</v>
      </c>
      <c r="B18339" t="s">
        <v>38984</v>
      </c>
      <c r="I18339" t="s">
        <v>5</v>
      </c>
      <c r="J18339">
        <v>2765.72</v>
      </c>
    </row>
    <row r="18340" spans="1:10" x14ac:dyDescent="0.2">
      <c r="A18340" t="s">
        <v>18002</v>
      </c>
      <c r="B18340" t="s">
        <v>38984</v>
      </c>
      <c r="I18340" t="s">
        <v>5</v>
      </c>
      <c r="J18340">
        <v>2734.38</v>
      </c>
    </row>
    <row r="18341" spans="1:10" x14ac:dyDescent="0.2">
      <c r="A18341" t="s">
        <v>18003</v>
      </c>
      <c r="B18341" t="s">
        <v>38985</v>
      </c>
      <c r="I18341" t="s">
        <v>5</v>
      </c>
      <c r="J18341">
        <v>3425.68</v>
      </c>
    </row>
    <row r="18342" spans="1:10" x14ac:dyDescent="0.2">
      <c r="A18342" t="s">
        <v>18004</v>
      </c>
      <c r="B18342" t="s">
        <v>38985</v>
      </c>
      <c r="I18342" t="s">
        <v>5</v>
      </c>
      <c r="J18342">
        <v>3393.01</v>
      </c>
    </row>
    <row r="18343" spans="1:10" x14ac:dyDescent="0.2">
      <c r="A18343" t="s">
        <v>18005</v>
      </c>
      <c r="B18343" t="s">
        <v>38986</v>
      </c>
      <c r="I18343" t="s">
        <v>5</v>
      </c>
      <c r="J18343">
        <v>4363.79</v>
      </c>
    </row>
    <row r="18344" spans="1:10" x14ac:dyDescent="0.2">
      <c r="A18344" t="s">
        <v>18006</v>
      </c>
      <c r="B18344" t="s">
        <v>38986</v>
      </c>
      <c r="I18344" t="s">
        <v>5</v>
      </c>
      <c r="J18344">
        <v>4331.29</v>
      </c>
    </row>
    <row r="18345" spans="1:10" x14ac:dyDescent="0.2">
      <c r="A18345" t="s">
        <v>18007</v>
      </c>
      <c r="B18345" t="s">
        <v>38987</v>
      </c>
      <c r="I18345" t="s">
        <v>5</v>
      </c>
      <c r="J18345">
        <v>127095.4</v>
      </c>
    </row>
    <row r="18346" spans="1:10" x14ac:dyDescent="0.2">
      <c r="A18346" t="s">
        <v>18008</v>
      </c>
      <c r="B18346" t="s">
        <v>38987</v>
      </c>
      <c r="I18346" t="s">
        <v>5</v>
      </c>
      <c r="J18346">
        <v>126874.26</v>
      </c>
    </row>
    <row r="18347" spans="1:10" x14ac:dyDescent="0.2">
      <c r="A18347" t="s">
        <v>18009</v>
      </c>
      <c r="B18347" t="s">
        <v>38988</v>
      </c>
      <c r="I18347" t="s">
        <v>5</v>
      </c>
      <c r="J18347">
        <v>177095.4</v>
      </c>
    </row>
    <row r="18348" spans="1:10" x14ac:dyDescent="0.2">
      <c r="A18348" t="s">
        <v>18010</v>
      </c>
      <c r="B18348" t="s">
        <v>38988</v>
      </c>
      <c r="I18348" t="s">
        <v>5</v>
      </c>
      <c r="J18348">
        <v>176874.26</v>
      </c>
    </row>
    <row r="18349" spans="1:10" x14ac:dyDescent="0.2">
      <c r="A18349" t="s">
        <v>18011</v>
      </c>
      <c r="B18349" t="s">
        <v>38989</v>
      </c>
      <c r="I18349" t="s">
        <v>5</v>
      </c>
      <c r="J18349">
        <v>193572.4</v>
      </c>
    </row>
    <row r="18350" spans="1:10" x14ac:dyDescent="0.2">
      <c r="A18350" t="s">
        <v>18012</v>
      </c>
      <c r="B18350" t="s">
        <v>38989</v>
      </c>
      <c r="I18350" t="s">
        <v>5</v>
      </c>
      <c r="J18350">
        <v>193351.26</v>
      </c>
    </row>
    <row r="18351" spans="1:10" x14ac:dyDescent="0.2">
      <c r="A18351" t="s">
        <v>18013</v>
      </c>
      <c r="B18351" t="s">
        <v>38990</v>
      </c>
      <c r="I18351" t="s">
        <v>5</v>
      </c>
      <c r="J18351">
        <v>245095.4</v>
      </c>
    </row>
    <row r="18352" spans="1:10" x14ac:dyDescent="0.2">
      <c r="A18352" t="s">
        <v>18014</v>
      </c>
      <c r="B18352" t="s">
        <v>38990</v>
      </c>
      <c r="I18352" t="s">
        <v>5</v>
      </c>
      <c r="J18352">
        <v>244874.26</v>
      </c>
    </row>
    <row r="18353" spans="1:10" x14ac:dyDescent="0.2">
      <c r="A18353" t="s">
        <v>18015</v>
      </c>
      <c r="B18353" t="s">
        <v>38991</v>
      </c>
      <c r="I18353" t="s">
        <v>5</v>
      </c>
      <c r="J18353">
        <v>352095.4</v>
      </c>
    </row>
    <row r="18354" spans="1:10" x14ac:dyDescent="0.2">
      <c r="A18354" t="s">
        <v>18016</v>
      </c>
      <c r="B18354" t="s">
        <v>38991</v>
      </c>
      <c r="I18354" t="s">
        <v>5</v>
      </c>
      <c r="J18354">
        <v>351874.26</v>
      </c>
    </row>
    <row r="18355" spans="1:10" x14ac:dyDescent="0.2">
      <c r="A18355" t="s">
        <v>18017</v>
      </c>
      <c r="B18355" t="s">
        <v>38992</v>
      </c>
      <c r="I18355" t="s">
        <v>5</v>
      </c>
      <c r="J18355">
        <v>417095.4</v>
      </c>
    </row>
    <row r="18356" spans="1:10" x14ac:dyDescent="0.2">
      <c r="A18356" t="s">
        <v>18018</v>
      </c>
      <c r="B18356" t="s">
        <v>38992</v>
      </c>
      <c r="I18356" t="s">
        <v>5</v>
      </c>
      <c r="J18356">
        <v>416874.26</v>
      </c>
    </row>
    <row r="18357" spans="1:10" x14ac:dyDescent="0.2">
      <c r="A18357" t="s">
        <v>18019</v>
      </c>
      <c r="B18357" t="s">
        <v>38993</v>
      </c>
      <c r="I18357" t="s">
        <v>5</v>
      </c>
      <c r="J18357">
        <v>78095.399999999994</v>
      </c>
    </row>
    <row r="18358" spans="1:10" x14ac:dyDescent="0.2">
      <c r="A18358" t="s">
        <v>18020</v>
      </c>
      <c r="B18358" t="s">
        <v>38993</v>
      </c>
      <c r="I18358" t="s">
        <v>5</v>
      </c>
      <c r="J18358">
        <v>77874.259999999995</v>
      </c>
    </row>
    <row r="18359" spans="1:10" x14ac:dyDescent="0.2">
      <c r="A18359" t="s">
        <v>18021</v>
      </c>
      <c r="B18359" t="s">
        <v>38994</v>
      </c>
      <c r="I18359" t="s">
        <v>5</v>
      </c>
      <c r="J18359">
        <v>97095.4</v>
      </c>
    </row>
    <row r="18360" spans="1:10" x14ac:dyDescent="0.2">
      <c r="A18360" t="s">
        <v>18022</v>
      </c>
      <c r="B18360" t="s">
        <v>38994</v>
      </c>
      <c r="I18360" t="s">
        <v>5</v>
      </c>
      <c r="J18360">
        <v>96874.26</v>
      </c>
    </row>
    <row r="18361" spans="1:10" x14ac:dyDescent="0.2">
      <c r="A18361" t="s">
        <v>18023</v>
      </c>
      <c r="B18361" t="s">
        <v>38995</v>
      </c>
      <c r="I18361" t="s">
        <v>5</v>
      </c>
      <c r="J18361">
        <v>99095.4</v>
      </c>
    </row>
    <row r="18362" spans="1:10" x14ac:dyDescent="0.2">
      <c r="A18362" t="s">
        <v>18024</v>
      </c>
      <c r="B18362" t="s">
        <v>38995</v>
      </c>
      <c r="I18362" t="s">
        <v>5</v>
      </c>
      <c r="J18362">
        <v>98874.26</v>
      </c>
    </row>
    <row r="18363" spans="1:10" x14ac:dyDescent="0.2">
      <c r="A18363" t="s">
        <v>18025</v>
      </c>
      <c r="B18363" t="s">
        <v>38996</v>
      </c>
      <c r="I18363" t="s">
        <v>5</v>
      </c>
      <c r="J18363">
        <v>105095.4</v>
      </c>
    </row>
    <row r="18364" spans="1:10" x14ac:dyDescent="0.2">
      <c r="A18364" t="s">
        <v>18026</v>
      </c>
      <c r="B18364" t="s">
        <v>38996</v>
      </c>
      <c r="I18364" t="s">
        <v>5</v>
      </c>
      <c r="J18364">
        <v>104874.26</v>
      </c>
    </row>
    <row r="18365" spans="1:10" x14ac:dyDescent="0.2">
      <c r="A18365" t="s">
        <v>18027</v>
      </c>
      <c r="B18365" t="s">
        <v>38997</v>
      </c>
      <c r="I18365" t="s">
        <v>5</v>
      </c>
      <c r="J18365">
        <v>172095.4</v>
      </c>
    </row>
    <row r="18366" spans="1:10" x14ac:dyDescent="0.2">
      <c r="A18366" t="s">
        <v>18028</v>
      </c>
      <c r="B18366" t="s">
        <v>38997</v>
      </c>
      <c r="I18366" t="s">
        <v>5</v>
      </c>
      <c r="J18366">
        <v>171874.26</v>
      </c>
    </row>
    <row r="18367" spans="1:10" x14ac:dyDescent="0.2">
      <c r="A18367" t="s">
        <v>18029</v>
      </c>
      <c r="B18367" t="s">
        <v>38998</v>
      </c>
      <c r="I18367" t="s">
        <v>5</v>
      </c>
      <c r="J18367">
        <v>501.01</v>
      </c>
    </row>
    <row r="18368" spans="1:10" x14ac:dyDescent="0.2">
      <c r="A18368" t="s">
        <v>18030</v>
      </c>
      <c r="B18368" t="s">
        <v>38998</v>
      </c>
      <c r="I18368" t="s">
        <v>5</v>
      </c>
      <c r="J18368">
        <v>499.42</v>
      </c>
    </row>
    <row r="18369" spans="1:10" x14ac:dyDescent="0.2">
      <c r="A18369" t="s">
        <v>18031</v>
      </c>
      <c r="B18369" t="s">
        <v>38999</v>
      </c>
      <c r="I18369" t="s">
        <v>5</v>
      </c>
      <c r="J18369">
        <v>343.72</v>
      </c>
    </row>
    <row r="18370" spans="1:10" x14ac:dyDescent="0.2">
      <c r="A18370" t="s">
        <v>18032</v>
      </c>
      <c r="B18370" t="s">
        <v>38999</v>
      </c>
      <c r="I18370" t="s">
        <v>5</v>
      </c>
      <c r="J18370">
        <v>340.55</v>
      </c>
    </row>
    <row r="18371" spans="1:10" x14ac:dyDescent="0.2">
      <c r="A18371" t="s">
        <v>18033</v>
      </c>
      <c r="B18371" t="s">
        <v>39000</v>
      </c>
      <c r="I18371" t="s">
        <v>5</v>
      </c>
      <c r="J18371">
        <v>451.72</v>
      </c>
    </row>
    <row r="18372" spans="1:10" x14ac:dyDescent="0.2">
      <c r="A18372" t="s">
        <v>18034</v>
      </c>
      <c r="B18372" t="s">
        <v>39000</v>
      </c>
      <c r="I18372" t="s">
        <v>5</v>
      </c>
      <c r="J18372">
        <v>448.55</v>
      </c>
    </row>
    <row r="18373" spans="1:10" x14ac:dyDescent="0.2">
      <c r="A18373" t="s">
        <v>18035</v>
      </c>
      <c r="B18373" t="s">
        <v>39001</v>
      </c>
      <c r="I18373" t="s">
        <v>5</v>
      </c>
      <c r="J18373">
        <v>234.87</v>
      </c>
    </row>
    <row r="18374" spans="1:10" x14ac:dyDescent="0.2">
      <c r="A18374" t="s">
        <v>18036</v>
      </c>
      <c r="B18374" t="s">
        <v>39001</v>
      </c>
      <c r="I18374" t="s">
        <v>5</v>
      </c>
      <c r="J18374">
        <v>231.7</v>
      </c>
    </row>
    <row r="18375" spans="1:10" x14ac:dyDescent="0.2">
      <c r="A18375" t="s">
        <v>18037</v>
      </c>
      <c r="B18375" t="s">
        <v>39002</v>
      </c>
      <c r="I18375" t="s">
        <v>5</v>
      </c>
      <c r="J18375">
        <v>2876.72</v>
      </c>
    </row>
    <row r="18376" spans="1:10" x14ac:dyDescent="0.2">
      <c r="A18376" t="s">
        <v>18038</v>
      </c>
      <c r="B18376" t="s">
        <v>39002</v>
      </c>
      <c r="I18376" t="s">
        <v>5</v>
      </c>
      <c r="J18376">
        <v>2873.55</v>
      </c>
    </row>
    <row r="18377" spans="1:10" x14ac:dyDescent="0.2">
      <c r="A18377" t="s">
        <v>18039</v>
      </c>
      <c r="B18377" t="s">
        <v>39003</v>
      </c>
      <c r="I18377" t="s">
        <v>5</v>
      </c>
      <c r="J18377">
        <v>2327.89</v>
      </c>
    </row>
    <row r="18378" spans="1:10" x14ac:dyDescent="0.2">
      <c r="A18378" t="s">
        <v>18040</v>
      </c>
      <c r="B18378" t="s">
        <v>39003</v>
      </c>
      <c r="I18378" t="s">
        <v>5</v>
      </c>
      <c r="J18378">
        <v>2257.81</v>
      </c>
    </row>
    <row r="18379" spans="1:10" x14ac:dyDescent="0.2">
      <c r="A18379" t="s">
        <v>18041</v>
      </c>
      <c r="B18379" t="s">
        <v>39004</v>
      </c>
      <c r="I18379" t="s">
        <v>5</v>
      </c>
      <c r="J18379">
        <v>3614.81</v>
      </c>
    </row>
    <row r="18380" spans="1:10" x14ac:dyDescent="0.2">
      <c r="A18380" t="s">
        <v>18042</v>
      </c>
      <c r="B18380" t="s">
        <v>39004</v>
      </c>
      <c r="I18380" t="s">
        <v>5</v>
      </c>
      <c r="J18380">
        <v>3544.73</v>
      </c>
    </row>
    <row r="18381" spans="1:10" x14ac:dyDescent="0.2">
      <c r="A18381" t="s">
        <v>21747</v>
      </c>
      <c r="B18381" t="s">
        <v>39005</v>
      </c>
      <c r="I18381" t="s">
        <v>5</v>
      </c>
      <c r="J18381">
        <v>39383.72</v>
      </c>
    </row>
    <row r="18382" spans="1:10" x14ac:dyDescent="0.2">
      <c r="A18382" t="s">
        <v>21748</v>
      </c>
      <c r="B18382" t="s">
        <v>39005</v>
      </c>
      <c r="I18382" t="s">
        <v>5</v>
      </c>
      <c r="J18382">
        <v>39380.550000000003</v>
      </c>
    </row>
    <row r="18383" spans="1:10" x14ac:dyDescent="0.2">
      <c r="A18383" t="s">
        <v>21749</v>
      </c>
      <c r="B18383" t="s">
        <v>39006</v>
      </c>
      <c r="I18383" t="s">
        <v>5</v>
      </c>
      <c r="J18383">
        <v>50442.61</v>
      </c>
    </row>
    <row r="18384" spans="1:10" x14ac:dyDescent="0.2">
      <c r="A18384" t="s">
        <v>21750</v>
      </c>
      <c r="B18384" t="s">
        <v>39006</v>
      </c>
      <c r="I18384" t="s">
        <v>5</v>
      </c>
      <c r="J18384">
        <v>50439.44</v>
      </c>
    </row>
    <row r="18385" spans="1:10" x14ac:dyDescent="0.2">
      <c r="A18385" t="s">
        <v>18043</v>
      </c>
      <c r="B18385" t="s">
        <v>39007</v>
      </c>
      <c r="I18385" t="s">
        <v>5</v>
      </c>
      <c r="J18385">
        <v>47733.5</v>
      </c>
    </row>
    <row r="18386" spans="1:10" x14ac:dyDescent="0.2">
      <c r="A18386" t="s">
        <v>18044</v>
      </c>
      <c r="B18386" t="s">
        <v>39007</v>
      </c>
      <c r="I18386" t="s">
        <v>5</v>
      </c>
      <c r="J18386">
        <v>47730.33</v>
      </c>
    </row>
    <row r="18387" spans="1:10" x14ac:dyDescent="0.2">
      <c r="A18387" t="s">
        <v>18045</v>
      </c>
      <c r="B18387" t="s">
        <v>39008</v>
      </c>
      <c r="I18387" t="s">
        <v>5</v>
      </c>
      <c r="J18387">
        <v>67087.13</v>
      </c>
    </row>
    <row r="18388" spans="1:10" x14ac:dyDescent="0.2">
      <c r="A18388" t="s">
        <v>18046</v>
      </c>
      <c r="B18388" t="s">
        <v>39008</v>
      </c>
      <c r="I18388" t="s">
        <v>5</v>
      </c>
      <c r="J18388">
        <v>67083.960000000006</v>
      </c>
    </row>
    <row r="18389" spans="1:10" x14ac:dyDescent="0.2">
      <c r="A18389" t="s">
        <v>18047</v>
      </c>
      <c r="B18389" t="s">
        <v>39009</v>
      </c>
      <c r="I18389" t="s">
        <v>5</v>
      </c>
      <c r="J18389">
        <v>69823.72</v>
      </c>
    </row>
    <row r="18390" spans="1:10" x14ac:dyDescent="0.2">
      <c r="A18390" t="s">
        <v>18048</v>
      </c>
      <c r="B18390" t="s">
        <v>39009</v>
      </c>
      <c r="I18390" t="s">
        <v>5</v>
      </c>
      <c r="J18390">
        <v>69820.55</v>
      </c>
    </row>
    <row r="18391" spans="1:10" x14ac:dyDescent="0.2">
      <c r="A18391" t="s">
        <v>18049</v>
      </c>
      <c r="B18391" t="s">
        <v>39010</v>
      </c>
      <c r="I18391" t="s">
        <v>5</v>
      </c>
      <c r="J18391">
        <v>89923.72</v>
      </c>
    </row>
    <row r="18392" spans="1:10" x14ac:dyDescent="0.2">
      <c r="A18392" t="s">
        <v>18050</v>
      </c>
      <c r="B18392" t="s">
        <v>39010</v>
      </c>
      <c r="I18392" t="s">
        <v>5</v>
      </c>
      <c r="J18392">
        <v>89920.55</v>
      </c>
    </row>
    <row r="18393" spans="1:10" x14ac:dyDescent="0.2">
      <c r="A18393" t="s">
        <v>18051</v>
      </c>
      <c r="B18393" t="s">
        <v>39011</v>
      </c>
      <c r="I18393" t="s">
        <v>5</v>
      </c>
      <c r="J18393">
        <v>117923.72</v>
      </c>
    </row>
    <row r="18394" spans="1:10" x14ac:dyDescent="0.2">
      <c r="A18394" t="s">
        <v>18052</v>
      </c>
      <c r="B18394" t="s">
        <v>39011</v>
      </c>
      <c r="I18394" t="s">
        <v>5</v>
      </c>
      <c r="J18394">
        <v>117920.55</v>
      </c>
    </row>
    <row r="18395" spans="1:10" x14ac:dyDescent="0.2">
      <c r="A18395" t="s">
        <v>18053</v>
      </c>
      <c r="B18395" t="s">
        <v>39012</v>
      </c>
      <c r="I18395" t="s">
        <v>5</v>
      </c>
      <c r="J18395">
        <v>163641.63</v>
      </c>
    </row>
    <row r="18396" spans="1:10" x14ac:dyDescent="0.2">
      <c r="A18396" t="s">
        <v>18054</v>
      </c>
      <c r="B18396" t="s">
        <v>39012</v>
      </c>
      <c r="I18396" t="s">
        <v>5</v>
      </c>
      <c r="J18396">
        <v>163638.46</v>
      </c>
    </row>
    <row r="18397" spans="1:10" x14ac:dyDescent="0.2">
      <c r="A18397" t="s">
        <v>18055</v>
      </c>
      <c r="B18397" t="s">
        <v>39013</v>
      </c>
      <c r="I18397" t="s">
        <v>5</v>
      </c>
      <c r="J18397">
        <v>215223.72</v>
      </c>
    </row>
    <row r="18398" spans="1:10" x14ac:dyDescent="0.2">
      <c r="A18398" t="s">
        <v>18056</v>
      </c>
      <c r="B18398" t="s">
        <v>39013</v>
      </c>
      <c r="I18398" t="s">
        <v>5</v>
      </c>
      <c r="J18398">
        <v>215220.55</v>
      </c>
    </row>
    <row r="18399" spans="1:10" x14ac:dyDescent="0.2">
      <c r="A18399" t="s">
        <v>21751</v>
      </c>
      <c r="B18399" t="s">
        <v>39014</v>
      </c>
      <c r="I18399" t="s">
        <v>5</v>
      </c>
      <c r="J18399">
        <v>47623.72</v>
      </c>
    </row>
    <row r="18400" spans="1:10" x14ac:dyDescent="0.2">
      <c r="A18400" t="s">
        <v>21752</v>
      </c>
      <c r="B18400" t="s">
        <v>39014</v>
      </c>
      <c r="I18400" t="s">
        <v>5</v>
      </c>
      <c r="J18400">
        <v>47620.55</v>
      </c>
    </row>
    <row r="18401" spans="1:10" x14ac:dyDescent="0.2">
      <c r="A18401" t="s">
        <v>18057</v>
      </c>
      <c r="B18401" t="s">
        <v>39015</v>
      </c>
      <c r="I18401" t="s">
        <v>5</v>
      </c>
      <c r="J18401">
        <v>59423.72</v>
      </c>
    </row>
    <row r="18402" spans="1:10" x14ac:dyDescent="0.2">
      <c r="A18402" t="s">
        <v>18058</v>
      </c>
      <c r="B18402" t="s">
        <v>39015</v>
      </c>
      <c r="I18402" t="s">
        <v>5</v>
      </c>
      <c r="J18402">
        <v>59420.55</v>
      </c>
    </row>
    <row r="18403" spans="1:10" x14ac:dyDescent="0.2">
      <c r="A18403" t="s">
        <v>18059</v>
      </c>
      <c r="B18403" t="s">
        <v>39016</v>
      </c>
      <c r="I18403" t="s">
        <v>5</v>
      </c>
      <c r="J18403">
        <v>77127.72</v>
      </c>
    </row>
    <row r="18404" spans="1:10" x14ac:dyDescent="0.2">
      <c r="A18404" t="s">
        <v>18060</v>
      </c>
      <c r="B18404" t="s">
        <v>39016</v>
      </c>
      <c r="I18404" t="s">
        <v>5</v>
      </c>
      <c r="J18404">
        <v>77124.55</v>
      </c>
    </row>
    <row r="18405" spans="1:10" x14ac:dyDescent="0.2">
      <c r="A18405" t="s">
        <v>18061</v>
      </c>
      <c r="B18405" t="s">
        <v>39017</v>
      </c>
      <c r="I18405" t="s">
        <v>5</v>
      </c>
      <c r="J18405">
        <v>88023.72</v>
      </c>
    </row>
    <row r="18406" spans="1:10" x14ac:dyDescent="0.2">
      <c r="A18406" t="s">
        <v>18062</v>
      </c>
      <c r="B18406" t="s">
        <v>39017</v>
      </c>
      <c r="I18406" t="s">
        <v>5</v>
      </c>
      <c r="J18406">
        <v>88020.55</v>
      </c>
    </row>
    <row r="18407" spans="1:10" x14ac:dyDescent="0.2">
      <c r="A18407" t="s">
        <v>18063</v>
      </c>
      <c r="B18407" t="s">
        <v>39018</v>
      </c>
      <c r="I18407" t="s">
        <v>5</v>
      </c>
      <c r="J18407">
        <v>117876.72</v>
      </c>
    </row>
    <row r="18408" spans="1:10" x14ac:dyDescent="0.2">
      <c r="A18408" t="s">
        <v>18064</v>
      </c>
      <c r="B18408" t="s">
        <v>39018</v>
      </c>
      <c r="I18408" t="s">
        <v>5</v>
      </c>
      <c r="J18408">
        <v>117873.55</v>
      </c>
    </row>
    <row r="18409" spans="1:10" x14ac:dyDescent="0.2">
      <c r="A18409" t="s">
        <v>18065</v>
      </c>
      <c r="B18409" t="s">
        <v>39019</v>
      </c>
      <c r="I18409" t="s">
        <v>5</v>
      </c>
      <c r="J18409">
        <v>148573.72</v>
      </c>
    </row>
    <row r="18410" spans="1:10" x14ac:dyDescent="0.2">
      <c r="A18410" t="s">
        <v>18066</v>
      </c>
      <c r="B18410" t="s">
        <v>39019</v>
      </c>
      <c r="I18410" t="s">
        <v>5</v>
      </c>
      <c r="J18410">
        <v>148570.54999999999</v>
      </c>
    </row>
    <row r="18411" spans="1:10" x14ac:dyDescent="0.2">
      <c r="A18411" t="s">
        <v>18067</v>
      </c>
      <c r="B18411" t="s">
        <v>39020</v>
      </c>
      <c r="I18411" t="s">
        <v>5</v>
      </c>
      <c r="J18411">
        <v>207380.91</v>
      </c>
    </row>
    <row r="18412" spans="1:10" x14ac:dyDescent="0.2">
      <c r="A18412" t="s">
        <v>18068</v>
      </c>
      <c r="B18412" t="s">
        <v>39020</v>
      </c>
      <c r="I18412" t="s">
        <v>5</v>
      </c>
      <c r="J18412">
        <v>207377.74</v>
      </c>
    </row>
    <row r="18413" spans="1:10" x14ac:dyDescent="0.2">
      <c r="A18413" t="s">
        <v>18069</v>
      </c>
      <c r="B18413" t="s">
        <v>39021</v>
      </c>
      <c r="I18413" t="s">
        <v>5</v>
      </c>
      <c r="J18413">
        <v>265473.71999999997</v>
      </c>
    </row>
    <row r="18414" spans="1:10" x14ac:dyDescent="0.2">
      <c r="A18414" t="s">
        <v>18070</v>
      </c>
      <c r="B18414" t="s">
        <v>39021</v>
      </c>
      <c r="I18414" t="s">
        <v>5</v>
      </c>
      <c r="J18414">
        <v>265470.55</v>
      </c>
    </row>
    <row r="18415" spans="1:10" x14ac:dyDescent="0.2">
      <c r="A18415" t="s">
        <v>21753</v>
      </c>
      <c r="B18415" t="s">
        <v>39022</v>
      </c>
      <c r="I18415" t="s">
        <v>5</v>
      </c>
      <c r="J18415">
        <v>80991.72</v>
      </c>
    </row>
    <row r="18416" spans="1:10" x14ac:dyDescent="0.2">
      <c r="A18416" t="s">
        <v>21754</v>
      </c>
      <c r="B18416" t="s">
        <v>39022</v>
      </c>
      <c r="I18416" t="s">
        <v>5</v>
      </c>
      <c r="J18416">
        <v>80988.55</v>
      </c>
    </row>
    <row r="18417" spans="1:10" x14ac:dyDescent="0.2">
      <c r="A18417" t="s">
        <v>18071</v>
      </c>
      <c r="B18417" t="s">
        <v>39023</v>
      </c>
      <c r="I18417" t="s">
        <v>5</v>
      </c>
      <c r="J18417">
        <v>671.13</v>
      </c>
    </row>
    <row r="18418" spans="1:10" x14ac:dyDescent="0.2">
      <c r="A18418" t="s">
        <v>18072</v>
      </c>
      <c r="B18418" t="s">
        <v>39023</v>
      </c>
      <c r="I18418" t="s">
        <v>5</v>
      </c>
      <c r="J18418">
        <v>671.13</v>
      </c>
    </row>
    <row r="18419" spans="1:10" x14ac:dyDescent="0.2">
      <c r="A18419" t="s">
        <v>18073</v>
      </c>
      <c r="B18419" t="s">
        <v>39024</v>
      </c>
      <c r="I18419" t="s">
        <v>5</v>
      </c>
      <c r="J18419">
        <v>671.13</v>
      </c>
    </row>
    <row r="18420" spans="1:10" x14ac:dyDescent="0.2">
      <c r="A18420" t="s">
        <v>18074</v>
      </c>
      <c r="B18420" t="s">
        <v>39024</v>
      </c>
      <c r="I18420" t="s">
        <v>5</v>
      </c>
      <c r="J18420">
        <v>671.13</v>
      </c>
    </row>
    <row r="18421" spans="1:10" x14ac:dyDescent="0.2">
      <c r="A18421" t="s">
        <v>18075</v>
      </c>
      <c r="B18421" t="s">
        <v>39025</v>
      </c>
      <c r="I18421" t="s">
        <v>5</v>
      </c>
      <c r="J18421">
        <v>671.13</v>
      </c>
    </row>
    <row r="18422" spans="1:10" x14ac:dyDescent="0.2">
      <c r="A18422" t="s">
        <v>18076</v>
      </c>
      <c r="B18422" t="s">
        <v>39025</v>
      </c>
      <c r="I18422" t="s">
        <v>5</v>
      </c>
      <c r="J18422">
        <v>671.13</v>
      </c>
    </row>
    <row r="18423" spans="1:10" x14ac:dyDescent="0.2">
      <c r="A18423" t="s">
        <v>18077</v>
      </c>
      <c r="B18423" t="s">
        <v>39026</v>
      </c>
      <c r="I18423" t="s">
        <v>5</v>
      </c>
      <c r="J18423">
        <v>671.13</v>
      </c>
    </row>
    <row r="18424" spans="1:10" x14ac:dyDescent="0.2">
      <c r="A18424" t="s">
        <v>18078</v>
      </c>
      <c r="B18424" t="s">
        <v>39026</v>
      </c>
      <c r="I18424" t="s">
        <v>5</v>
      </c>
      <c r="J18424">
        <v>671.13</v>
      </c>
    </row>
    <row r="18425" spans="1:10" x14ac:dyDescent="0.2">
      <c r="A18425" t="s">
        <v>18079</v>
      </c>
      <c r="B18425" t="s">
        <v>39027</v>
      </c>
      <c r="I18425" t="s">
        <v>5</v>
      </c>
      <c r="J18425">
        <v>671.13</v>
      </c>
    </row>
    <row r="18426" spans="1:10" x14ac:dyDescent="0.2">
      <c r="A18426" t="s">
        <v>18080</v>
      </c>
      <c r="B18426" t="s">
        <v>39027</v>
      </c>
      <c r="I18426" t="s">
        <v>5</v>
      </c>
      <c r="J18426">
        <v>671.13</v>
      </c>
    </row>
    <row r="18427" spans="1:10" x14ac:dyDescent="0.2">
      <c r="A18427" t="s">
        <v>18081</v>
      </c>
      <c r="B18427" t="s">
        <v>39028</v>
      </c>
      <c r="I18427" t="s">
        <v>5</v>
      </c>
      <c r="J18427">
        <v>671.13</v>
      </c>
    </row>
    <row r="18428" spans="1:10" x14ac:dyDescent="0.2">
      <c r="A18428" t="s">
        <v>18082</v>
      </c>
      <c r="B18428" t="s">
        <v>39028</v>
      </c>
      <c r="I18428" t="s">
        <v>5</v>
      </c>
      <c r="J18428">
        <v>671.13</v>
      </c>
    </row>
    <row r="18429" spans="1:10" x14ac:dyDescent="0.2">
      <c r="A18429" t="s">
        <v>18083</v>
      </c>
      <c r="B18429" t="s">
        <v>39029</v>
      </c>
      <c r="I18429" t="s">
        <v>5</v>
      </c>
      <c r="J18429">
        <v>671.13</v>
      </c>
    </row>
    <row r="18430" spans="1:10" x14ac:dyDescent="0.2">
      <c r="A18430" t="s">
        <v>18084</v>
      </c>
      <c r="B18430" t="s">
        <v>39029</v>
      </c>
      <c r="I18430" t="s">
        <v>5</v>
      </c>
      <c r="J18430">
        <v>671.13</v>
      </c>
    </row>
    <row r="18431" spans="1:10" x14ac:dyDescent="0.2">
      <c r="A18431" t="s">
        <v>18085</v>
      </c>
      <c r="B18431" t="s">
        <v>39030</v>
      </c>
      <c r="I18431" t="s">
        <v>5</v>
      </c>
      <c r="J18431">
        <v>671.13</v>
      </c>
    </row>
    <row r="18432" spans="1:10" x14ac:dyDescent="0.2">
      <c r="A18432" t="s">
        <v>18086</v>
      </c>
      <c r="B18432" t="s">
        <v>39030</v>
      </c>
      <c r="I18432" t="s">
        <v>5</v>
      </c>
      <c r="J18432">
        <v>671.13</v>
      </c>
    </row>
    <row r="18433" spans="1:10" x14ac:dyDescent="0.2">
      <c r="A18433" t="s">
        <v>18087</v>
      </c>
      <c r="B18433" t="s">
        <v>39031</v>
      </c>
      <c r="I18433" t="s">
        <v>4</v>
      </c>
      <c r="J18433">
        <v>136.78</v>
      </c>
    </row>
    <row r="18434" spans="1:10" x14ac:dyDescent="0.2">
      <c r="A18434" t="s">
        <v>18088</v>
      </c>
      <c r="B18434" t="s">
        <v>39031</v>
      </c>
      <c r="I18434" t="s">
        <v>4</v>
      </c>
      <c r="J18434">
        <v>133.61000000000001</v>
      </c>
    </row>
    <row r="18435" spans="1:10" x14ac:dyDescent="0.2">
      <c r="A18435" t="s">
        <v>18089</v>
      </c>
      <c r="B18435" t="s">
        <v>39032</v>
      </c>
      <c r="I18435" t="s">
        <v>5</v>
      </c>
      <c r="J18435">
        <v>80.11</v>
      </c>
    </row>
    <row r="18436" spans="1:10" x14ac:dyDescent="0.2">
      <c r="A18436" t="s">
        <v>18090</v>
      </c>
      <c r="B18436" t="s">
        <v>39032</v>
      </c>
      <c r="I18436" t="s">
        <v>5</v>
      </c>
      <c r="J18436">
        <v>76.94</v>
      </c>
    </row>
    <row r="18437" spans="1:10" x14ac:dyDescent="0.2">
      <c r="A18437" t="s">
        <v>18091</v>
      </c>
      <c r="B18437" t="s">
        <v>39033</v>
      </c>
      <c r="I18437" t="s">
        <v>4</v>
      </c>
      <c r="J18437">
        <v>361.31</v>
      </c>
    </row>
    <row r="18438" spans="1:10" x14ac:dyDescent="0.2">
      <c r="A18438" t="s">
        <v>18092</v>
      </c>
      <c r="B18438" t="s">
        <v>39033</v>
      </c>
      <c r="I18438" t="s">
        <v>4</v>
      </c>
      <c r="J18438">
        <v>350.99</v>
      </c>
    </row>
    <row r="18439" spans="1:10" x14ac:dyDescent="0.2">
      <c r="A18439" t="s">
        <v>18093</v>
      </c>
      <c r="B18439" t="s">
        <v>39034</v>
      </c>
      <c r="I18439" t="s">
        <v>3</v>
      </c>
      <c r="J18439">
        <v>782.11</v>
      </c>
    </row>
    <row r="18440" spans="1:10" x14ac:dyDescent="0.2">
      <c r="A18440" t="s">
        <v>18094</v>
      </c>
      <c r="B18440" t="s">
        <v>39034</v>
      </c>
      <c r="I18440" t="s">
        <v>3</v>
      </c>
      <c r="J18440">
        <v>766.7</v>
      </c>
    </row>
    <row r="18441" spans="1:10" x14ac:dyDescent="0.2">
      <c r="A18441" t="s">
        <v>18095</v>
      </c>
      <c r="B18441" t="s">
        <v>39035</v>
      </c>
      <c r="I18441" t="s">
        <v>3</v>
      </c>
      <c r="J18441">
        <v>759.22</v>
      </c>
    </row>
    <row r="18442" spans="1:10" x14ac:dyDescent="0.2">
      <c r="A18442" t="s">
        <v>18096</v>
      </c>
      <c r="B18442" t="s">
        <v>39035</v>
      </c>
      <c r="I18442" t="s">
        <v>3</v>
      </c>
      <c r="J18442">
        <v>743.81</v>
      </c>
    </row>
    <row r="18443" spans="1:10" x14ac:dyDescent="0.2">
      <c r="A18443" t="s">
        <v>18097</v>
      </c>
      <c r="B18443" t="s">
        <v>39036</v>
      </c>
      <c r="I18443" t="s">
        <v>3</v>
      </c>
      <c r="J18443">
        <v>759.25</v>
      </c>
    </row>
    <row r="18444" spans="1:10" x14ac:dyDescent="0.2">
      <c r="A18444" t="s">
        <v>18098</v>
      </c>
      <c r="B18444" t="s">
        <v>39036</v>
      </c>
      <c r="I18444" t="s">
        <v>3</v>
      </c>
      <c r="J18444">
        <v>743.83</v>
      </c>
    </row>
    <row r="18445" spans="1:10" x14ac:dyDescent="0.2">
      <c r="A18445" t="s">
        <v>18099</v>
      </c>
      <c r="B18445" t="s">
        <v>39037</v>
      </c>
      <c r="I18445" t="s">
        <v>3</v>
      </c>
      <c r="J18445">
        <v>759.28</v>
      </c>
    </row>
    <row r="18446" spans="1:10" x14ac:dyDescent="0.2">
      <c r="A18446" t="s">
        <v>18100</v>
      </c>
      <c r="B18446" t="s">
        <v>39037</v>
      </c>
      <c r="I18446" t="s">
        <v>3</v>
      </c>
      <c r="J18446">
        <v>743.87</v>
      </c>
    </row>
    <row r="18447" spans="1:10" x14ac:dyDescent="0.2">
      <c r="A18447" t="s">
        <v>18101</v>
      </c>
      <c r="B18447" t="s">
        <v>39038</v>
      </c>
      <c r="I18447" t="s">
        <v>3</v>
      </c>
      <c r="J18447">
        <v>759.28</v>
      </c>
    </row>
    <row r="18448" spans="1:10" x14ac:dyDescent="0.2">
      <c r="A18448" t="s">
        <v>18102</v>
      </c>
      <c r="B18448" t="s">
        <v>39038</v>
      </c>
      <c r="I18448" t="s">
        <v>3</v>
      </c>
      <c r="J18448">
        <v>743.87</v>
      </c>
    </row>
    <row r="18449" spans="1:10" x14ac:dyDescent="0.2">
      <c r="A18449" t="s">
        <v>18103</v>
      </c>
      <c r="B18449" t="s">
        <v>39039</v>
      </c>
      <c r="I18449" t="s">
        <v>3</v>
      </c>
      <c r="J18449">
        <v>759.15</v>
      </c>
    </row>
    <row r="18450" spans="1:10" x14ac:dyDescent="0.2">
      <c r="A18450" t="s">
        <v>18104</v>
      </c>
      <c r="B18450" t="s">
        <v>39039</v>
      </c>
      <c r="I18450" t="s">
        <v>3</v>
      </c>
      <c r="J18450">
        <v>743.74</v>
      </c>
    </row>
    <row r="18451" spans="1:10" x14ac:dyDescent="0.2">
      <c r="A18451" t="s">
        <v>18105</v>
      </c>
      <c r="B18451" t="s">
        <v>39040</v>
      </c>
      <c r="I18451" t="s">
        <v>4</v>
      </c>
      <c r="J18451">
        <v>64.430000000000007</v>
      </c>
    </row>
    <row r="18452" spans="1:10" x14ac:dyDescent="0.2">
      <c r="A18452" t="s">
        <v>18106</v>
      </c>
      <c r="B18452" t="s">
        <v>39040</v>
      </c>
      <c r="I18452" t="s">
        <v>4</v>
      </c>
      <c r="J18452">
        <v>60.58</v>
      </c>
    </row>
    <row r="18453" spans="1:10" x14ac:dyDescent="0.2">
      <c r="A18453" t="s">
        <v>18107</v>
      </c>
      <c r="B18453" t="s">
        <v>39041</v>
      </c>
      <c r="I18453" t="s">
        <v>4</v>
      </c>
      <c r="J18453">
        <v>70.739999999999995</v>
      </c>
    </row>
    <row r="18454" spans="1:10" x14ac:dyDescent="0.2">
      <c r="A18454" t="s">
        <v>18108</v>
      </c>
      <c r="B18454" t="s">
        <v>39041</v>
      </c>
      <c r="I18454" t="s">
        <v>4</v>
      </c>
      <c r="J18454">
        <v>66.8</v>
      </c>
    </row>
    <row r="18455" spans="1:10" x14ac:dyDescent="0.2">
      <c r="A18455" t="s">
        <v>18109</v>
      </c>
      <c r="B18455" t="s">
        <v>39042</v>
      </c>
      <c r="I18455" t="s">
        <v>4</v>
      </c>
      <c r="J18455">
        <v>470.58</v>
      </c>
    </row>
    <row r="18456" spans="1:10" x14ac:dyDescent="0.2">
      <c r="A18456" t="s">
        <v>18110</v>
      </c>
      <c r="B18456" t="s">
        <v>39042</v>
      </c>
      <c r="I18456" t="s">
        <v>4</v>
      </c>
      <c r="J18456">
        <v>460.26</v>
      </c>
    </row>
    <row r="18457" spans="1:10" x14ac:dyDescent="0.2">
      <c r="A18457" t="s">
        <v>18111</v>
      </c>
      <c r="B18457" t="s">
        <v>39043</v>
      </c>
      <c r="I18457" t="s">
        <v>3</v>
      </c>
      <c r="J18457">
        <v>965.24</v>
      </c>
    </row>
    <row r="18458" spans="1:10" x14ac:dyDescent="0.2">
      <c r="A18458" t="s">
        <v>18112</v>
      </c>
      <c r="B18458" t="s">
        <v>39043</v>
      </c>
      <c r="I18458" t="s">
        <v>3</v>
      </c>
      <c r="J18458">
        <v>949.82</v>
      </c>
    </row>
    <row r="18459" spans="1:10" x14ac:dyDescent="0.2">
      <c r="A18459" t="s">
        <v>18113</v>
      </c>
      <c r="B18459" t="s">
        <v>39044</v>
      </c>
      <c r="I18459" t="s">
        <v>3</v>
      </c>
      <c r="J18459">
        <v>937.43</v>
      </c>
    </row>
    <row r="18460" spans="1:10" x14ac:dyDescent="0.2">
      <c r="A18460" t="s">
        <v>18114</v>
      </c>
      <c r="B18460" t="s">
        <v>39044</v>
      </c>
      <c r="I18460" t="s">
        <v>3</v>
      </c>
      <c r="J18460">
        <v>922.01</v>
      </c>
    </row>
    <row r="18461" spans="1:10" x14ac:dyDescent="0.2">
      <c r="A18461" t="s">
        <v>18115</v>
      </c>
      <c r="B18461" t="s">
        <v>39045</v>
      </c>
      <c r="I18461" t="s">
        <v>3</v>
      </c>
      <c r="J18461">
        <v>937.47</v>
      </c>
    </row>
    <row r="18462" spans="1:10" x14ac:dyDescent="0.2">
      <c r="A18462" t="s">
        <v>18116</v>
      </c>
      <c r="B18462" t="s">
        <v>39045</v>
      </c>
      <c r="I18462" t="s">
        <v>3</v>
      </c>
      <c r="J18462">
        <v>922.06</v>
      </c>
    </row>
    <row r="18463" spans="1:10" x14ac:dyDescent="0.2">
      <c r="A18463" t="s">
        <v>18117</v>
      </c>
      <c r="B18463" t="s">
        <v>39046</v>
      </c>
      <c r="I18463" t="s">
        <v>3</v>
      </c>
      <c r="J18463">
        <v>937.51</v>
      </c>
    </row>
    <row r="18464" spans="1:10" x14ac:dyDescent="0.2">
      <c r="A18464" t="s">
        <v>18118</v>
      </c>
      <c r="B18464" t="s">
        <v>39046</v>
      </c>
      <c r="I18464" t="s">
        <v>3</v>
      </c>
      <c r="J18464">
        <v>922.1</v>
      </c>
    </row>
    <row r="18465" spans="1:10" x14ac:dyDescent="0.2">
      <c r="A18465" t="s">
        <v>18119</v>
      </c>
      <c r="B18465" t="s">
        <v>39047</v>
      </c>
      <c r="I18465" t="s">
        <v>3</v>
      </c>
      <c r="J18465">
        <v>937.51</v>
      </c>
    </row>
    <row r="18466" spans="1:10" x14ac:dyDescent="0.2">
      <c r="A18466" t="s">
        <v>18120</v>
      </c>
      <c r="B18466" t="s">
        <v>39047</v>
      </c>
      <c r="I18466" t="s">
        <v>3</v>
      </c>
      <c r="J18466">
        <v>922.1</v>
      </c>
    </row>
    <row r="18467" spans="1:10" x14ac:dyDescent="0.2">
      <c r="A18467" t="s">
        <v>18121</v>
      </c>
      <c r="B18467" t="s">
        <v>39048</v>
      </c>
      <c r="I18467" t="s">
        <v>3</v>
      </c>
      <c r="J18467">
        <v>937.35</v>
      </c>
    </row>
    <row r="18468" spans="1:10" x14ac:dyDescent="0.2">
      <c r="A18468" t="s">
        <v>18122</v>
      </c>
      <c r="B18468" t="s">
        <v>39048</v>
      </c>
      <c r="I18468" t="s">
        <v>3</v>
      </c>
      <c r="J18468">
        <v>921.93</v>
      </c>
    </row>
    <row r="18469" spans="1:10" x14ac:dyDescent="0.2">
      <c r="A18469" t="s">
        <v>18123</v>
      </c>
      <c r="B18469" t="s">
        <v>39049</v>
      </c>
      <c r="I18469" t="s">
        <v>4</v>
      </c>
      <c r="J18469">
        <v>101.47</v>
      </c>
    </row>
    <row r="18470" spans="1:10" x14ac:dyDescent="0.2">
      <c r="A18470" t="s">
        <v>18124</v>
      </c>
      <c r="B18470" t="s">
        <v>39049</v>
      </c>
      <c r="I18470" t="s">
        <v>4</v>
      </c>
      <c r="J18470">
        <v>97.62</v>
      </c>
    </row>
    <row r="18471" spans="1:10" x14ac:dyDescent="0.2">
      <c r="A18471" t="s">
        <v>18125</v>
      </c>
      <c r="B18471" t="s">
        <v>39050</v>
      </c>
      <c r="I18471" t="s">
        <v>4</v>
      </c>
      <c r="J18471">
        <v>104.73</v>
      </c>
    </row>
    <row r="18472" spans="1:10" x14ac:dyDescent="0.2">
      <c r="A18472" t="s">
        <v>18126</v>
      </c>
      <c r="B18472" t="s">
        <v>39050</v>
      </c>
      <c r="I18472" t="s">
        <v>4</v>
      </c>
      <c r="J18472">
        <v>100.79</v>
      </c>
    </row>
    <row r="18473" spans="1:10" x14ac:dyDescent="0.2">
      <c r="A18473" t="s">
        <v>18127</v>
      </c>
      <c r="B18473" t="s">
        <v>39051</v>
      </c>
      <c r="I18473" t="s">
        <v>4</v>
      </c>
      <c r="J18473">
        <v>332.88</v>
      </c>
    </row>
    <row r="18474" spans="1:10" x14ac:dyDescent="0.2">
      <c r="A18474" t="s">
        <v>18128</v>
      </c>
      <c r="B18474" t="s">
        <v>39051</v>
      </c>
      <c r="I18474" t="s">
        <v>4</v>
      </c>
      <c r="J18474">
        <v>322.56</v>
      </c>
    </row>
    <row r="18475" spans="1:10" x14ac:dyDescent="0.2">
      <c r="A18475" t="s">
        <v>18129</v>
      </c>
      <c r="B18475" t="s">
        <v>39052</v>
      </c>
      <c r="I18475" t="s">
        <v>3</v>
      </c>
      <c r="J18475">
        <v>635.64</v>
      </c>
    </row>
    <row r="18476" spans="1:10" x14ac:dyDescent="0.2">
      <c r="A18476" t="s">
        <v>18130</v>
      </c>
      <c r="B18476" t="s">
        <v>39052</v>
      </c>
      <c r="I18476" t="s">
        <v>3</v>
      </c>
      <c r="J18476">
        <v>620.22</v>
      </c>
    </row>
    <row r="18477" spans="1:10" x14ac:dyDescent="0.2">
      <c r="A18477" t="s">
        <v>18131</v>
      </c>
      <c r="B18477" t="s">
        <v>39053</v>
      </c>
      <c r="I18477" t="s">
        <v>3</v>
      </c>
      <c r="J18477">
        <v>635.62</v>
      </c>
    </row>
    <row r="18478" spans="1:10" x14ac:dyDescent="0.2">
      <c r="A18478" t="s">
        <v>18132</v>
      </c>
      <c r="B18478" t="s">
        <v>39053</v>
      </c>
      <c r="I18478" t="s">
        <v>3</v>
      </c>
      <c r="J18478">
        <v>620.21</v>
      </c>
    </row>
    <row r="18479" spans="1:10" x14ac:dyDescent="0.2">
      <c r="A18479" t="s">
        <v>18133</v>
      </c>
      <c r="B18479" t="s">
        <v>39054</v>
      </c>
      <c r="I18479" t="s">
        <v>3</v>
      </c>
      <c r="J18479">
        <v>635.65</v>
      </c>
    </row>
    <row r="18480" spans="1:10" x14ac:dyDescent="0.2">
      <c r="A18480" t="s">
        <v>18134</v>
      </c>
      <c r="B18480" t="s">
        <v>39054</v>
      </c>
      <c r="I18480" t="s">
        <v>3</v>
      </c>
      <c r="J18480">
        <v>620.23</v>
      </c>
    </row>
    <row r="18481" spans="1:10" x14ac:dyDescent="0.2">
      <c r="A18481" t="s">
        <v>18135</v>
      </c>
      <c r="B18481" t="s">
        <v>39055</v>
      </c>
      <c r="I18481" t="s">
        <v>3</v>
      </c>
      <c r="J18481">
        <v>635.66999999999996</v>
      </c>
    </row>
    <row r="18482" spans="1:10" x14ac:dyDescent="0.2">
      <c r="A18482" t="s">
        <v>18136</v>
      </c>
      <c r="B18482" t="s">
        <v>39055</v>
      </c>
      <c r="I18482" t="s">
        <v>3</v>
      </c>
      <c r="J18482">
        <v>620.26</v>
      </c>
    </row>
    <row r="18483" spans="1:10" x14ac:dyDescent="0.2">
      <c r="A18483" t="s">
        <v>18137</v>
      </c>
      <c r="B18483" t="s">
        <v>39056</v>
      </c>
      <c r="I18483" t="s">
        <v>3</v>
      </c>
      <c r="J18483">
        <v>635.66999999999996</v>
      </c>
    </row>
    <row r="18484" spans="1:10" x14ac:dyDescent="0.2">
      <c r="A18484" t="s">
        <v>18138</v>
      </c>
      <c r="B18484" t="s">
        <v>39056</v>
      </c>
      <c r="I18484" t="s">
        <v>3</v>
      </c>
      <c r="J18484">
        <v>620.26</v>
      </c>
    </row>
    <row r="18485" spans="1:10" x14ac:dyDescent="0.2">
      <c r="A18485" t="s">
        <v>18139</v>
      </c>
      <c r="B18485" t="s">
        <v>39057</v>
      </c>
      <c r="I18485" t="s">
        <v>3</v>
      </c>
      <c r="J18485">
        <v>635.57000000000005</v>
      </c>
    </row>
    <row r="18486" spans="1:10" x14ac:dyDescent="0.2">
      <c r="A18486" t="s">
        <v>18140</v>
      </c>
      <c r="B18486" t="s">
        <v>39057</v>
      </c>
      <c r="I18486" t="s">
        <v>3</v>
      </c>
      <c r="J18486">
        <v>620.16</v>
      </c>
    </row>
    <row r="18487" spans="1:10" x14ac:dyDescent="0.2">
      <c r="A18487" t="s">
        <v>18141</v>
      </c>
      <c r="B18487" t="s">
        <v>39058</v>
      </c>
      <c r="I18487" t="s">
        <v>4</v>
      </c>
      <c r="J18487">
        <v>68.430000000000007</v>
      </c>
    </row>
    <row r="18488" spans="1:10" x14ac:dyDescent="0.2">
      <c r="A18488" t="s">
        <v>18142</v>
      </c>
      <c r="B18488" t="s">
        <v>39058</v>
      </c>
      <c r="I18488" t="s">
        <v>4</v>
      </c>
      <c r="J18488">
        <v>64.58</v>
      </c>
    </row>
    <row r="18489" spans="1:10" x14ac:dyDescent="0.2">
      <c r="A18489" t="s">
        <v>18143</v>
      </c>
      <c r="B18489" t="s">
        <v>39059</v>
      </c>
      <c r="I18489" t="s">
        <v>4</v>
      </c>
      <c r="J18489">
        <v>71.69</v>
      </c>
    </row>
    <row r="18490" spans="1:10" x14ac:dyDescent="0.2">
      <c r="A18490" t="s">
        <v>18144</v>
      </c>
      <c r="B18490" t="s">
        <v>39059</v>
      </c>
      <c r="I18490" t="s">
        <v>4</v>
      </c>
      <c r="J18490">
        <v>67.75</v>
      </c>
    </row>
    <row r="18491" spans="1:10" x14ac:dyDescent="0.2">
      <c r="A18491" t="s">
        <v>18145</v>
      </c>
      <c r="B18491" t="s">
        <v>39060</v>
      </c>
      <c r="I18491" t="s">
        <v>4</v>
      </c>
      <c r="J18491">
        <v>320.52</v>
      </c>
    </row>
    <row r="18492" spans="1:10" x14ac:dyDescent="0.2">
      <c r="A18492" t="s">
        <v>18146</v>
      </c>
      <c r="B18492" t="s">
        <v>39060</v>
      </c>
      <c r="I18492" t="s">
        <v>4</v>
      </c>
      <c r="J18492">
        <v>310.2</v>
      </c>
    </row>
    <row r="18493" spans="1:10" x14ac:dyDescent="0.2">
      <c r="A18493" t="s">
        <v>18147</v>
      </c>
      <c r="B18493" t="s">
        <v>39061</v>
      </c>
      <c r="I18493" t="s">
        <v>3</v>
      </c>
      <c r="J18493">
        <v>635.64</v>
      </c>
    </row>
    <row r="18494" spans="1:10" x14ac:dyDescent="0.2">
      <c r="A18494" t="s">
        <v>18148</v>
      </c>
      <c r="B18494" t="s">
        <v>39061</v>
      </c>
      <c r="I18494" t="s">
        <v>3</v>
      </c>
      <c r="J18494">
        <v>620.22</v>
      </c>
    </row>
    <row r="18495" spans="1:10" x14ac:dyDescent="0.2">
      <c r="A18495" t="s">
        <v>18149</v>
      </c>
      <c r="B18495" t="s">
        <v>39062</v>
      </c>
      <c r="I18495" t="s">
        <v>3</v>
      </c>
      <c r="J18495">
        <v>635.62</v>
      </c>
    </row>
    <row r="18496" spans="1:10" x14ac:dyDescent="0.2">
      <c r="A18496" t="s">
        <v>18150</v>
      </c>
      <c r="B18496" t="s">
        <v>39062</v>
      </c>
      <c r="I18496" t="s">
        <v>3</v>
      </c>
      <c r="J18496">
        <v>620.21</v>
      </c>
    </row>
    <row r="18497" spans="1:10" x14ac:dyDescent="0.2">
      <c r="A18497" t="s">
        <v>18151</v>
      </c>
      <c r="B18497" t="s">
        <v>39063</v>
      </c>
      <c r="I18497" t="s">
        <v>3</v>
      </c>
      <c r="J18497">
        <v>635.65</v>
      </c>
    </row>
    <row r="18498" spans="1:10" x14ac:dyDescent="0.2">
      <c r="A18498" t="s">
        <v>18152</v>
      </c>
      <c r="B18498" t="s">
        <v>39063</v>
      </c>
      <c r="I18498" t="s">
        <v>3</v>
      </c>
      <c r="J18498">
        <v>620.23</v>
      </c>
    </row>
    <row r="18499" spans="1:10" x14ac:dyDescent="0.2">
      <c r="A18499" t="s">
        <v>18153</v>
      </c>
      <c r="B18499" t="s">
        <v>39064</v>
      </c>
      <c r="I18499" t="s">
        <v>3</v>
      </c>
      <c r="J18499">
        <v>635.66999999999996</v>
      </c>
    </row>
    <row r="18500" spans="1:10" x14ac:dyDescent="0.2">
      <c r="A18500" t="s">
        <v>18154</v>
      </c>
      <c r="B18500" t="s">
        <v>39064</v>
      </c>
      <c r="I18500" t="s">
        <v>3</v>
      </c>
      <c r="J18500">
        <v>620.26</v>
      </c>
    </row>
    <row r="18501" spans="1:10" x14ac:dyDescent="0.2">
      <c r="A18501" t="s">
        <v>18155</v>
      </c>
      <c r="B18501" t="s">
        <v>39065</v>
      </c>
      <c r="I18501" t="s">
        <v>3</v>
      </c>
      <c r="J18501">
        <v>635.66999999999996</v>
      </c>
    </row>
    <row r="18502" spans="1:10" x14ac:dyDescent="0.2">
      <c r="A18502" t="s">
        <v>18156</v>
      </c>
      <c r="B18502" t="s">
        <v>39065</v>
      </c>
      <c r="I18502" t="s">
        <v>3</v>
      </c>
      <c r="J18502">
        <v>620.26</v>
      </c>
    </row>
    <row r="18503" spans="1:10" x14ac:dyDescent="0.2">
      <c r="A18503" t="s">
        <v>18157</v>
      </c>
      <c r="B18503" t="s">
        <v>39066</v>
      </c>
      <c r="I18503" t="s">
        <v>3</v>
      </c>
      <c r="J18503">
        <v>635.57000000000005</v>
      </c>
    </row>
    <row r="18504" spans="1:10" x14ac:dyDescent="0.2">
      <c r="A18504" t="s">
        <v>18158</v>
      </c>
      <c r="B18504" t="s">
        <v>39066</v>
      </c>
      <c r="I18504" t="s">
        <v>3</v>
      </c>
      <c r="J18504">
        <v>620.16</v>
      </c>
    </row>
    <row r="18505" spans="1:10" x14ac:dyDescent="0.2">
      <c r="A18505" t="s">
        <v>18159</v>
      </c>
      <c r="B18505" t="s">
        <v>39067</v>
      </c>
      <c r="I18505" t="s">
        <v>4</v>
      </c>
      <c r="J18505">
        <v>68.430000000000007</v>
      </c>
    </row>
    <row r="18506" spans="1:10" x14ac:dyDescent="0.2">
      <c r="A18506" t="s">
        <v>18160</v>
      </c>
      <c r="B18506" t="s">
        <v>39067</v>
      </c>
      <c r="I18506" t="s">
        <v>4</v>
      </c>
      <c r="J18506">
        <v>64.58</v>
      </c>
    </row>
    <row r="18507" spans="1:10" x14ac:dyDescent="0.2">
      <c r="A18507" t="s">
        <v>18161</v>
      </c>
      <c r="B18507" t="s">
        <v>39068</v>
      </c>
      <c r="I18507" t="s">
        <v>4</v>
      </c>
      <c r="J18507">
        <v>71.69</v>
      </c>
    </row>
    <row r="18508" spans="1:10" x14ac:dyDescent="0.2">
      <c r="A18508" t="s">
        <v>18162</v>
      </c>
      <c r="B18508" t="s">
        <v>39068</v>
      </c>
      <c r="I18508" t="s">
        <v>4</v>
      </c>
      <c r="J18508">
        <v>67.75</v>
      </c>
    </row>
    <row r="18509" spans="1:10" x14ac:dyDescent="0.2">
      <c r="A18509" t="s">
        <v>18163</v>
      </c>
      <c r="B18509" t="s">
        <v>39069</v>
      </c>
      <c r="I18509" t="s">
        <v>4</v>
      </c>
      <c r="J18509">
        <v>491.5</v>
      </c>
    </row>
    <row r="18510" spans="1:10" x14ac:dyDescent="0.2">
      <c r="A18510" t="s">
        <v>18164</v>
      </c>
      <c r="B18510" t="s">
        <v>39069</v>
      </c>
      <c r="I18510" t="s">
        <v>4</v>
      </c>
      <c r="J18510">
        <v>481.18</v>
      </c>
    </row>
    <row r="18511" spans="1:10" x14ac:dyDescent="0.2">
      <c r="A18511" t="s">
        <v>18165</v>
      </c>
      <c r="B18511" t="s">
        <v>39070</v>
      </c>
      <c r="I18511" t="s">
        <v>3</v>
      </c>
      <c r="J18511">
        <v>1028.0899999999999</v>
      </c>
    </row>
    <row r="18512" spans="1:10" x14ac:dyDescent="0.2">
      <c r="A18512" t="s">
        <v>18166</v>
      </c>
      <c r="B18512" t="s">
        <v>39070</v>
      </c>
      <c r="I18512" t="s">
        <v>3</v>
      </c>
      <c r="J18512">
        <v>1012.67</v>
      </c>
    </row>
    <row r="18513" spans="1:10" x14ac:dyDescent="0.2">
      <c r="A18513" t="s">
        <v>18167</v>
      </c>
      <c r="B18513" t="s">
        <v>39071</v>
      </c>
      <c r="I18513" t="s">
        <v>3</v>
      </c>
      <c r="J18513">
        <v>1028.05</v>
      </c>
    </row>
    <row r="18514" spans="1:10" x14ac:dyDescent="0.2">
      <c r="A18514" t="s">
        <v>18168</v>
      </c>
      <c r="B18514" t="s">
        <v>39071</v>
      </c>
      <c r="I18514" t="s">
        <v>3</v>
      </c>
      <c r="J18514">
        <v>1012.64</v>
      </c>
    </row>
    <row r="18515" spans="1:10" x14ac:dyDescent="0.2">
      <c r="A18515" t="s">
        <v>18169</v>
      </c>
      <c r="B18515" t="s">
        <v>39072</v>
      </c>
      <c r="I18515" t="s">
        <v>3</v>
      </c>
      <c r="J18515">
        <v>1028.0999999999999</v>
      </c>
    </row>
    <row r="18516" spans="1:10" x14ac:dyDescent="0.2">
      <c r="A18516" t="s">
        <v>18170</v>
      </c>
      <c r="B18516" t="s">
        <v>39072</v>
      </c>
      <c r="I18516" t="s">
        <v>3</v>
      </c>
      <c r="J18516">
        <v>1012.69</v>
      </c>
    </row>
    <row r="18517" spans="1:10" x14ac:dyDescent="0.2">
      <c r="A18517" t="s">
        <v>18171</v>
      </c>
      <c r="B18517" t="s">
        <v>39073</v>
      </c>
      <c r="I18517" t="s">
        <v>3</v>
      </c>
      <c r="J18517">
        <v>1028.1500000000001</v>
      </c>
    </row>
    <row r="18518" spans="1:10" x14ac:dyDescent="0.2">
      <c r="A18518" t="s">
        <v>18172</v>
      </c>
      <c r="B18518" t="s">
        <v>39073</v>
      </c>
      <c r="I18518" t="s">
        <v>3</v>
      </c>
      <c r="J18518">
        <v>1012.73</v>
      </c>
    </row>
    <row r="18519" spans="1:10" x14ac:dyDescent="0.2">
      <c r="A18519" t="s">
        <v>18173</v>
      </c>
      <c r="B18519" t="s">
        <v>39074</v>
      </c>
      <c r="I18519" t="s">
        <v>3</v>
      </c>
      <c r="J18519">
        <v>1028.1500000000001</v>
      </c>
    </row>
    <row r="18520" spans="1:10" x14ac:dyDescent="0.2">
      <c r="A18520" t="s">
        <v>18174</v>
      </c>
      <c r="B18520" t="s">
        <v>39074</v>
      </c>
      <c r="I18520" t="s">
        <v>3</v>
      </c>
      <c r="J18520">
        <v>1012.73</v>
      </c>
    </row>
    <row r="18521" spans="1:10" x14ac:dyDescent="0.2">
      <c r="A18521" t="s">
        <v>18175</v>
      </c>
      <c r="B18521" t="s">
        <v>39075</v>
      </c>
      <c r="I18521" t="s">
        <v>3</v>
      </c>
      <c r="J18521">
        <v>1027.96</v>
      </c>
    </row>
    <row r="18522" spans="1:10" x14ac:dyDescent="0.2">
      <c r="A18522" t="s">
        <v>18176</v>
      </c>
      <c r="B18522" t="s">
        <v>39075</v>
      </c>
      <c r="I18522" t="s">
        <v>3</v>
      </c>
      <c r="J18522">
        <v>1012.55</v>
      </c>
    </row>
    <row r="18523" spans="1:10" x14ac:dyDescent="0.2">
      <c r="A18523" t="s">
        <v>18177</v>
      </c>
      <c r="B18523" t="s">
        <v>39076</v>
      </c>
      <c r="I18523" t="s">
        <v>4</v>
      </c>
      <c r="J18523">
        <v>101.47</v>
      </c>
    </row>
    <row r="18524" spans="1:10" x14ac:dyDescent="0.2">
      <c r="A18524" t="s">
        <v>18178</v>
      </c>
      <c r="B18524" t="s">
        <v>39076</v>
      </c>
      <c r="I18524" t="s">
        <v>4</v>
      </c>
      <c r="J18524">
        <v>97.62</v>
      </c>
    </row>
    <row r="18525" spans="1:10" x14ac:dyDescent="0.2">
      <c r="A18525" t="s">
        <v>18179</v>
      </c>
      <c r="B18525" t="s">
        <v>39077</v>
      </c>
      <c r="I18525" t="s">
        <v>4</v>
      </c>
      <c r="J18525">
        <v>104.73</v>
      </c>
    </row>
    <row r="18526" spans="1:10" x14ac:dyDescent="0.2">
      <c r="A18526" t="s">
        <v>18180</v>
      </c>
      <c r="B18526" t="s">
        <v>39077</v>
      </c>
      <c r="I18526" t="s">
        <v>4</v>
      </c>
      <c r="J18526">
        <v>100.79</v>
      </c>
    </row>
    <row r="18527" spans="1:10" x14ac:dyDescent="0.2">
      <c r="A18527" t="s">
        <v>18181</v>
      </c>
      <c r="B18527" t="s">
        <v>39078</v>
      </c>
      <c r="I18527" t="s">
        <v>5</v>
      </c>
      <c r="J18527">
        <v>195.01</v>
      </c>
    </row>
    <row r="18528" spans="1:10" x14ac:dyDescent="0.2">
      <c r="A18528" t="s">
        <v>18182</v>
      </c>
      <c r="B18528" t="s">
        <v>39078</v>
      </c>
      <c r="I18528" t="s">
        <v>5</v>
      </c>
      <c r="J18528">
        <v>190.58</v>
      </c>
    </row>
    <row r="18529" spans="1:10" x14ac:dyDescent="0.2">
      <c r="A18529" t="s">
        <v>18183</v>
      </c>
      <c r="B18529" t="s">
        <v>39079</v>
      </c>
      <c r="I18529" t="s">
        <v>5</v>
      </c>
      <c r="J18529">
        <v>170.14</v>
      </c>
    </row>
    <row r="18530" spans="1:10" x14ac:dyDescent="0.2">
      <c r="A18530" t="s">
        <v>18184</v>
      </c>
      <c r="B18530" t="s">
        <v>39079</v>
      </c>
      <c r="I18530" t="s">
        <v>5</v>
      </c>
      <c r="J18530">
        <v>166.97</v>
      </c>
    </row>
    <row r="18531" spans="1:10" x14ac:dyDescent="0.2">
      <c r="A18531" t="s">
        <v>18185</v>
      </c>
      <c r="B18531" t="s">
        <v>39080</v>
      </c>
      <c r="I18531" t="s">
        <v>5</v>
      </c>
      <c r="J18531">
        <v>245.35</v>
      </c>
    </row>
    <row r="18532" spans="1:10" x14ac:dyDescent="0.2">
      <c r="A18532" t="s">
        <v>18186</v>
      </c>
      <c r="B18532" t="s">
        <v>39080</v>
      </c>
      <c r="I18532" t="s">
        <v>5</v>
      </c>
      <c r="J18532">
        <v>239.01</v>
      </c>
    </row>
    <row r="18533" spans="1:10" x14ac:dyDescent="0.2">
      <c r="A18533" t="s">
        <v>18187</v>
      </c>
      <c r="B18533" t="s">
        <v>39081</v>
      </c>
      <c r="I18533" t="s">
        <v>5</v>
      </c>
      <c r="J18533">
        <v>5751</v>
      </c>
    </row>
    <row r="18534" spans="1:10" x14ac:dyDescent="0.2">
      <c r="A18534" t="s">
        <v>18188</v>
      </c>
      <c r="B18534" t="s">
        <v>39081</v>
      </c>
      <c r="I18534" t="s">
        <v>5</v>
      </c>
      <c r="J18534">
        <v>5751</v>
      </c>
    </row>
    <row r="18535" spans="1:10" x14ac:dyDescent="0.2">
      <c r="A18535" t="s">
        <v>18189</v>
      </c>
      <c r="B18535" t="s">
        <v>39082</v>
      </c>
      <c r="I18535" t="s">
        <v>17507</v>
      </c>
      <c r="J18535">
        <v>2262.06</v>
      </c>
    </row>
    <row r="18536" spans="1:10" x14ac:dyDescent="0.2">
      <c r="A18536" t="s">
        <v>18190</v>
      </c>
      <c r="B18536" t="s">
        <v>39082</v>
      </c>
      <c r="I18536" t="s">
        <v>17507</v>
      </c>
      <c r="J18536">
        <v>2248.84</v>
      </c>
    </row>
    <row r="18537" spans="1:10" x14ac:dyDescent="0.2">
      <c r="A18537" t="s">
        <v>18191</v>
      </c>
      <c r="B18537" t="s">
        <v>39083</v>
      </c>
      <c r="I18537" t="s">
        <v>17507</v>
      </c>
      <c r="J18537">
        <v>1133.01</v>
      </c>
    </row>
    <row r="18538" spans="1:10" x14ac:dyDescent="0.2">
      <c r="A18538" t="s">
        <v>18192</v>
      </c>
      <c r="B18538" t="s">
        <v>39083</v>
      </c>
      <c r="I18538" t="s">
        <v>17507</v>
      </c>
      <c r="J18538">
        <v>1133.01</v>
      </c>
    </row>
    <row r="18539" spans="1:10" x14ac:dyDescent="0.2">
      <c r="A18539" t="s">
        <v>18193</v>
      </c>
      <c r="B18539" t="s">
        <v>21755</v>
      </c>
      <c r="I18539" t="s">
        <v>5</v>
      </c>
      <c r="J18539">
        <v>241.95</v>
      </c>
    </row>
    <row r="18540" spans="1:10" x14ac:dyDescent="0.2">
      <c r="A18540" t="s">
        <v>18194</v>
      </c>
      <c r="B18540" t="s">
        <v>21755</v>
      </c>
      <c r="I18540" t="s">
        <v>5</v>
      </c>
      <c r="J18540">
        <v>241.95</v>
      </c>
    </row>
    <row r="18541" spans="1:10" x14ac:dyDescent="0.2">
      <c r="A18541" t="s">
        <v>18195</v>
      </c>
      <c r="B18541" t="s">
        <v>39084</v>
      </c>
      <c r="I18541" t="s">
        <v>17507</v>
      </c>
      <c r="J18541">
        <v>2997.3</v>
      </c>
    </row>
    <row r="18542" spans="1:10" x14ac:dyDescent="0.2">
      <c r="A18542" t="s">
        <v>18196</v>
      </c>
      <c r="B18542" t="s">
        <v>39084</v>
      </c>
      <c r="I18542" t="s">
        <v>17507</v>
      </c>
      <c r="J18542">
        <v>2997.3</v>
      </c>
    </row>
    <row r="18543" spans="1:10" x14ac:dyDescent="0.2">
      <c r="A18543" t="s">
        <v>18197</v>
      </c>
      <c r="B18543" t="s">
        <v>21756</v>
      </c>
      <c r="I18543" t="s">
        <v>17507</v>
      </c>
      <c r="J18543">
        <v>123.16</v>
      </c>
    </row>
    <row r="18544" spans="1:10" x14ac:dyDescent="0.2">
      <c r="A18544" t="s">
        <v>18198</v>
      </c>
      <c r="B18544" t="s">
        <v>21756</v>
      </c>
      <c r="I18544" t="s">
        <v>17507</v>
      </c>
      <c r="J18544">
        <v>123.16</v>
      </c>
    </row>
    <row r="18545" spans="1:10" x14ac:dyDescent="0.2">
      <c r="A18545" t="s">
        <v>18199</v>
      </c>
      <c r="B18545" t="s">
        <v>39085</v>
      </c>
      <c r="I18545" t="s">
        <v>5</v>
      </c>
      <c r="J18545">
        <v>1343.14</v>
      </c>
    </row>
    <row r="18546" spans="1:10" x14ac:dyDescent="0.2">
      <c r="A18546" t="s">
        <v>18200</v>
      </c>
      <c r="B18546" t="s">
        <v>39085</v>
      </c>
      <c r="I18546" t="s">
        <v>5</v>
      </c>
      <c r="J18546">
        <v>1261.19</v>
      </c>
    </row>
    <row r="18547" spans="1:10" x14ac:dyDescent="0.2">
      <c r="A18547" t="s">
        <v>18201</v>
      </c>
      <c r="B18547" t="s">
        <v>39086</v>
      </c>
      <c r="I18547" t="s">
        <v>17507</v>
      </c>
      <c r="J18547">
        <v>4163.6099999999997</v>
      </c>
    </row>
    <row r="18548" spans="1:10" x14ac:dyDescent="0.2">
      <c r="A18548" t="s">
        <v>18202</v>
      </c>
      <c r="B18548" t="s">
        <v>39086</v>
      </c>
      <c r="I18548" t="s">
        <v>17507</v>
      </c>
      <c r="J18548">
        <v>4145.0200000000004</v>
      </c>
    </row>
    <row r="18549" spans="1:10" x14ac:dyDescent="0.2">
      <c r="A18549" t="s">
        <v>18203</v>
      </c>
      <c r="B18549" t="s">
        <v>39087</v>
      </c>
      <c r="I18549" t="s">
        <v>5</v>
      </c>
      <c r="J18549">
        <v>3097.87</v>
      </c>
    </row>
    <row r="18550" spans="1:10" x14ac:dyDescent="0.2">
      <c r="A18550" t="s">
        <v>18204</v>
      </c>
      <c r="B18550" t="s">
        <v>39087</v>
      </c>
      <c r="I18550" t="s">
        <v>5</v>
      </c>
      <c r="J18550">
        <v>3057.9</v>
      </c>
    </row>
    <row r="18551" spans="1:10" x14ac:dyDescent="0.2">
      <c r="A18551" t="s">
        <v>18205</v>
      </c>
      <c r="B18551" t="s">
        <v>39088</v>
      </c>
      <c r="I18551" t="s">
        <v>5</v>
      </c>
      <c r="J18551">
        <v>1350.54</v>
      </c>
    </row>
    <row r="18552" spans="1:10" x14ac:dyDescent="0.2">
      <c r="A18552" t="s">
        <v>18206</v>
      </c>
      <c r="B18552" t="s">
        <v>39088</v>
      </c>
      <c r="I18552" t="s">
        <v>5</v>
      </c>
      <c r="J18552">
        <v>1350.54</v>
      </c>
    </row>
    <row r="18553" spans="1:10" x14ac:dyDescent="0.2">
      <c r="A18553" t="s">
        <v>18207</v>
      </c>
      <c r="B18553" t="s">
        <v>39089</v>
      </c>
      <c r="I18553" t="s">
        <v>5</v>
      </c>
      <c r="J18553">
        <v>1668.5</v>
      </c>
    </row>
    <row r="18554" spans="1:10" x14ac:dyDescent="0.2">
      <c r="A18554" t="s">
        <v>18208</v>
      </c>
      <c r="B18554" t="s">
        <v>39089</v>
      </c>
      <c r="I18554" t="s">
        <v>5</v>
      </c>
      <c r="J18554">
        <v>1668.5</v>
      </c>
    </row>
    <row r="18555" spans="1:10" x14ac:dyDescent="0.2">
      <c r="A18555" t="s">
        <v>18209</v>
      </c>
      <c r="B18555" t="s">
        <v>39090</v>
      </c>
      <c r="I18555" t="s">
        <v>5</v>
      </c>
      <c r="J18555">
        <v>2145.85</v>
      </c>
    </row>
    <row r="18556" spans="1:10" x14ac:dyDescent="0.2">
      <c r="A18556" t="s">
        <v>18210</v>
      </c>
      <c r="B18556" t="s">
        <v>39090</v>
      </c>
      <c r="I18556" t="s">
        <v>5</v>
      </c>
      <c r="J18556">
        <v>2145.85</v>
      </c>
    </row>
    <row r="18557" spans="1:10" x14ac:dyDescent="0.2">
      <c r="A18557" t="s">
        <v>18211</v>
      </c>
      <c r="B18557" t="s">
        <v>39091</v>
      </c>
      <c r="I18557" t="s">
        <v>5</v>
      </c>
      <c r="J18557">
        <v>2224.8000000000002</v>
      </c>
    </row>
    <row r="18558" spans="1:10" x14ac:dyDescent="0.2">
      <c r="A18558" t="s">
        <v>18212</v>
      </c>
      <c r="B18558" t="s">
        <v>39091</v>
      </c>
      <c r="I18558" t="s">
        <v>5</v>
      </c>
      <c r="J18558">
        <v>2224.8000000000002</v>
      </c>
    </row>
    <row r="18559" spans="1:10" x14ac:dyDescent="0.2">
      <c r="A18559" t="s">
        <v>18213</v>
      </c>
      <c r="B18559" t="s">
        <v>39092</v>
      </c>
      <c r="I18559" t="s">
        <v>5</v>
      </c>
      <c r="J18559">
        <v>2654.86</v>
      </c>
    </row>
    <row r="18560" spans="1:10" x14ac:dyDescent="0.2">
      <c r="A18560" t="s">
        <v>18214</v>
      </c>
      <c r="B18560" t="s">
        <v>39092</v>
      </c>
      <c r="I18560" t="s">
        <v>5</v>
      </c>
      <c r="J18560">
        <v>2654.86</v>
      </c>
    </row>
    <row r="18561" spans="1:10" x14ac:dyDescent="0.2">
      <c r="A18561" t="s">
        <v>18215</v>
      </c>
      <c r="B18561" t="s">
        <v>39093</v>
      </c>
      <c r="I18561" t="s">
        <v>5</v>
      </c>
      <c r="J18561">
        <v>2780.9</v>
      </c>
    </row>
    <row r="18562" spans="1:10" x14ac:dyDescent="0.2">
      <c r="A18562" t="s">
        <v>18216</v>
      </c>
      <c r="B18562" t="s">
        <v>39093</v>
      </c>
      <c r="I18562" t="s">
        <v>5</v>
      </c>
      <c r="J18562">
        <v>2780.9</v>
      </c>
    </row>
    <row r="18563" spans="1:10" x14ac:dyDescent="0.2">
      <c r="A18563" t="s">
        <v>18217</v>
      </c>
      <c r="B18563" t="s">
        <v>39094</v>
      </c>
      <c r="I18563" t="s">
        <v>5</v>
      </c>
      <c r="J18563">
        <v>3682.92</v>
      </c>
    </row>
    <row r="18564" spans="1:10" x14ac:dyDescent="0.2">
      <c r="A18564" t="s">
        <v>18218</v>
      </c>
      <c r="B18564" t="s">
        <v>39094</v>
      </c>
      <c r="I18564" t="s">
        <v>5</v>
      </c>
      <c r="J18564">
        <v>3682.92</v>
      </c>
    </row>
    <row r="18565" spans="1:10" x14ac:dyDescent="0.2">
      <c r="A18565" t="s">
        <v>18219</v>
      </c>
      <c r="B18565" t="s">
        <v>39095</v>
      </c>
      <c r="I18565" t="s">
        <v>5</v>
      </c>
      <c r="J18565">
        <v>5338.7</v>
      </c>
    </row>
    <row r="18566" spans="1:10" x14ac:dyDescent="0.2">
      <c r="A18566" t="s">
        <v>18220</v>
      </c>
      <c r="B18566" t="s">
        <v>39095</v>
      </c>
      <c r="I18566" t="s">
        <v>5</v>
      </c>
      <c r="J18566">
        <v>5338.7</v>
      </c>
    </row>
    <row r="18567" spans="1:10" x14ac:dyDescent="0.2">
      <c r="A18567" t="s">
        <v>18221</v>
      </c>
      <c r="B18567" t="s">
        <v>39096</v>
      </c>
      <c r="I18567" t="s">
        <v>5</v>
      </c>
      <c r="J18567">
        <v>1086.78</v>
      </c>
    </row>
    <row r="18568" spans="1:10" x14ac:dyDescent="0.2">
      <c r="A18568" t="s">
        <v>18222</v>
      </c>
      <c r="B18568" t="s">
        <v>39096</v>
      </c>
      <c r="I18568" t="s">
        <v>5</v>
      </c>
      <c r="J18568">
        <v>1086.78</v>
      </c>
    </row>
    <row r="18569" spans="1:10" x14ac:dyDescent="0.2">
      <c r="A18569" t="s">
        <v>18223</v>
      </c>
      <c r="B18569" t="s">
        <v>39097</v>
      </c>
      <c r="I18569" t="s">
        <v>5</v>
      </c>
      <c r="J18569">
        <v>669.83</v>
      </c>
    </row>
    <row r="18570" spans="1:10" x14ac:dyDescent="0.2">
      <c r="A18570" t="s">
        <v>18224</v>
      </c>
      <c r="B18570" t="s">
        <v>39097</v>
      </c>
      <c r="I18570" t="s">
        <v>5</v>
      </c>
      <c r="J18570">
        <v>669.83</v>
      </c>
    </row>
    <row r="18571" spans="1:10" x14ac:dyDescent="0.2">
      <c r="A18571" t="s">
        <v>18225</v>
      </c>
      <c r="B18571" t="s">
        <v>39098</v>
      </c>
      <c r="I18571" t="s">
        <v>5</v>
      </c>
      <c r="J18571">
        <v>57</v>
      </c>
    </row>
    <row r="18572" spans="1:10" x14ac:dyDescent="0.2">
      <c r="A18572" t="s">
        <v>18226</v>
      </c>
      <c r="B18572" t="s">
        <v>39098</v>
      </c>
      <c r="I18572" t="s">
        <v>5</v>
      </c>
      <c r="J18572">
        <v>55.16</v>
      </c>
    </row>
    <row r="18573" spans="1:10" x14ac:dyDescent="0.2">
      <c r="A18573" t="s">
        <v>18227</v>
      </c>
      <c r="B18573" t="s">
        <v>39099</v>
      </c>
      <c r="I18573" t="s">
        <v>5</v>
      </c>
      <c r="J18573">
        <v>87.14</v>
      </c>
    </row>
    <row r="18574" spans="1:10" x14ac:dyDescent="0.2">
      <c r="A18574" t="s">
        <v>18228</v>
      </c>
      <c r="B18574" t="s">
        <v>39099</v>
      </c>
      <c r="I18574" t="s">
        <v>5</v>
      </c>
      <c r="J18574">
        <v>85.3</v>
      </c>
    </row>
    <row r="18575" spans="1:10" x14ac:dyDescent="0.2">
      <c r="A18575" t="s">
        <v>18229</v>
      </c>
      <c r="B18575" t="s">
        <v>39100</v>
      </c>
      <c r="I18575" t="s">
        <v>5</v>
      </c>
      <c r="J18575">
        <v>35.11</v>
      </c>
    </row>
    <row r="18576" spans="1:10" x14ac:dyDescent="0.2">
      <c r="A18576" t="s">
        <v>18230</v>
      </c>
      <c r="B18576" t="s">
        <v>39100</v>
      </c>
      <c r="I18576" t="s">
        <v>5</v>
      </c>
      <c r="J18576">
        <v>33.270000000000003</v>
      </c>
    </row>
    <row r="18577" spans="1:10" x14ac:dyDescent="0.2">
      <c r="A18577" t="s">
        <v>18231</v>
      </c>
      <c r="B18577" t="s">
        <v>39101</v>
      </c>
      <c r="I18577" t="s">
        <v>5</v>
      </c>
      <c r="J18577">
        <v>70.83</v>
      </c>
    </row>
    <row r="18578" spans="1:10" x14ac:dyDescent="0.2">
      <c r="A18578" t="s">
        <v>18232</v>
      </c>
      <c r="B18578" t="s">
        <v>39101</v>
      </c>
      <c r="I18578" t="s">
        <v>5</v>
      </c>
      <c r="J18578">
        <v>68.989999999999995</v>
      </c>
    </row>
    <row r="18579" spans="1:10" x14ac:dyDescent="0.2">
      <c r="A18579" t="s">
        <v>18233</v>
      </c>
      <c r="B18579" t="s">
        <v>39102</v>
      </c>
      <c r="I18579" t="s">
        <v>5</v>
      </c>
      <c r="J18579">
        <v>25.61</v>
      </c>
    </row>
    <row r="18580" spans="1:10" x14ac:dyDescent="0.2">
      <c r="A18580" t="s">
        <v>18234</v>
      </c>
      <c r="B18580" t="s">
        <v>39102</v>
      </c>
      <c r="I18580" t="s">
        <v>5</v>
      </c>
      <c r="J18580">
        <v>23.77</v>
      </c>
    </row>
    <row r="18581" spans="1:10" x14ac:dyDescent="0.2">
      <c r="A18581" t="s">
        <v>18235</v>
      </c>
      <c r="B18581" t="s">
        <v>39103</v>
      </c>
      <c r="I18581" t="s">
        <v>5</v>
      </c>
      <c r="J18581">
        <v>37.54</v>
      </c>
    </row>
    <row r="18582" spans="1:10" x14ac:dyDescent="0.2">
      <c r="A18582" t="s">
        <v>18236</v>
      </c>
      <c r="B18582" t="s">
        <v>39103</v>
      </c>
      <c r="I18582" t="s">
        <v>5</v>
      </c>
      <c r="J18582">
        <v>35.700000000000003</v>
      </c>
    </row>
    <row r="18583" spans="1:10" x14ac:dyDescent="0.2">
      <c r="A18583" t="s">
        <v>18237</v>
      </c>
      <c r="B18583" t="s">
        <v>39104</v>
      </c>
      <c r="I18583" t="s">
        <v>5</v>
      </c>
      <c r="J18583">
        <v>44.07</v>
      </c>
    </row>
    <row r="18584" spans="1:10" x14ac:dyDescent="0.2">
      <c r="A18584" t="s">
        <v>18238</v>
      </c>
      <c r="B18584" t="s">
        <v>39104</v>
      </c>
      <c r="I18584" t="s">
        <v>5</v>
      </c>
      <c r="J18584">
        <v>42.23</v>
      </c>
    </row>
    <row r="18585" spans="1:10" x14ac:dyDescent="0.2">
      <c r="A18585" t="s">
        <v>18239</v>
      </c>
      <c r="B18585" t="s">
        <v>39105</v>
      </c>
      <c r="I18585" t="s">
        <v>5</v>
      </c>
      <c r="J18585">
        <v>56.97</v>
      </c>
    </row>
    <row r="18586" spans="1:10" x14ac:dyDescent="0.2">
      <c r="A18586" t="s">
        <v>18240</v>
      </c>
      <c r="B18586" t="s">
        <v>39105</v>
      </c>
      <c r="I18586" t="s">
        <v>5</v>
      </c>
      <c r="J18586">
        <v>55.13</v>
      </c>
    </row>
    <row r="18587" spans="1:10" x14ac:dyDescent="0.2">
      <c r="A18587" t="s">
        <v>18241</v>
      </c>
      <c r="B18587" t="s">
        <v>39106</v>
      </c>
      <c r="I18587" t="s">
        <v>5</v>
      </c>
      <c r="J18587">
        <v>40.42</v>
      </c>
    </row>
    <row r="18588" spans="1:10" x14ac:dyDescent="0.2">
      <c r="A18588" t="s">
        <v>18242</v>
      </c>
      <c r="B18588" t="s">
        <v>39106</v>
      </c>
      <c r="I18588" t="s">
        <v>5</v>
      </c>
      <c r="J18588">
        <v>38.58</v>
      </c>
    </row>
    <row r="18589" spans="1:10" x14ac:dyDescent="0.2">
      <c r="A18589" t="s">
        <v>18243</v>
      </c>
      <c r="B18589" t="s">
        <v>39107</v>
      </c>
      <c r="I18589" t="s">
        <v>5</v>
      </c>
      <c r="J18589">
        <v>42.73</v>
      </c>
    </row>
    <row r="18590" spans="1:10" x14ac:dyDescent="0.2">
      <c r="A18590" t="s">
        <v>18244</v>
      </c>
      <c r="B18590" t="s">
        <v>39107</v>
      </c>
      <c r="I18590" t="s">
        <v>5</v>
      </c>
      <c r="J18590">
        <v>40.89</v>
      </c>
    </row>
    <row r="18591" spans="1:10" x14ac:dyDescent="0.2">
      <c r="A18591" t="s">
        <v>18245</v>
      </c>
      <c r="B18591" t="s">
        <v>39108</v>
      </c>
      <c r="I18591" t="s">
        <v>5</v>
      </c>
      <c r="J18591">
        <v>40.42</v>
      </c>
    </row>
    <row r="18592" spans="1:10" x14ac:dyDescent="0.2">
      <c r="A18592" t="s">
        <v>18246</v>
      </c>
      <c r="B18592" t="s">
        <v>39108</v>
      </c>
      <c r="I18592" t="s">
        <v>5</v>
      </c>
      <c r="J18592">
        <v>38.58</v>
      </c>
    </row>
    <row r="18593" spans="1:10" x14ac:dyDescent="0.2">
      <c r="A18593" t="s">
        <v>18247</v>
      </c>
      <c r="B18593" t="s">
        <v>39109</v>
      </c>
      <c r="I18593" t="s">
        <v>5</v>
      </c>
      <c r="J18593">
        <v>41.06</v>
      </c>
    </row>
    <row r="18594" spans="1:10" x14ac:dyDescent="0.2">
      <c r="A18594" t="s">
        <v>18248</v>
      </c>
      <c r="B18594" t="s">
        <v>39109</v>
      </c>
      <c r="I18594" t="s">
        <v>5</v>
      </c>
      <c r="J18594">
        <v>39.22</v>
      </c>
    </row>
    <row r="18595" spans="1:10" x14ac:dyDescent="0.2">
      <c r="A18595" t="s">
        <v>18249</v>
      </c>
      <c r="B18595" t="s">
        <v>39110</v>
      </c>
      <c r="I18595" t="s">
        <v>5</v>
      </c>
      <c r="J18595">
        <v>114.57</v>
      </c>
    </row>
    <row r="18596" spans="1:10" x14ac:dyDescent="0.2">
      <c r="A18596" t="s">
        <v>18250</v>
      </c>
      <c r="B18596" t="s">
        <v>39110</v>
      </c>
      <c r="I18596" t="s">
        <v>5</v>
      </c>
      <c r="J18596">
        <v>112.73</v>
      </c>
    </row>
    <row r="18597" spans="1:10" x14ac:dyDescent="0.2">
      <c r="A18597" t="s">
        <v>18251</v>
      </c>
      <c r="B18597" t="s">
        <v>39111</v>
      </c>
      <c r="I18597" t="s">
        <v>5</v>
      </c>
      <c r="J18597">
        <v>123.39</v>
      </c>
    </row>
    <row r="18598" spans="1:10" x14ac:dyDescent="0.2">
      <c r="A18598" t="s">
        <v>18252</v>
      </c>
      <c r="B18598" t="s">
        <v>39111</v>
      </c>
      <c r="I18598" t="s">
        <v>5</v>
      </c>
      <c r="J18598">
        <v>121.55</v>
      </c>
    </row>
    <row r="18599" spans="1:10" x14ac:dyDescent="0.2">
      <c r="A18599" t="s">
        <v>18253</v>
      </c>
      <c r="B18599" t="s">
        <v>39112</v>
      </c>
      <c r="I18599" t="s">
        <v>5</v>
      </c>
      <c r="J18599">
        <v>150.94999999999999</v>
      </c>
    </row>
    <row r="18600" spans="1:10" x14ac:dyDescent="0.2">
      <c r="A18600" t="s">
        <v>18254</v>
      </c>
      <c r="B18600" t="s">
        <v>39112</v>
      </c>
      <c r="I18600" t="s">
        <v>5</v>
      </c>
      <c r="J18600">
        <v>149.11000000000001</v>
      </c>
    </row>
    <row r="18601" spans="1:10" x14ac:dyDescent="0.2">
      <c r="A18601" t="s">
        <v>18255</v>
      </c>
      <c r="B18601" t="s">
        <v>39113</v>
      </c>
      <c r="I18601" t="s">
        <v>5</v>
      </c>
      <c r="J18601">
        <v>147.66</v>
      </c>
    </row>
    <row r="18602" spans="1:10" x14ac:dyDescent="0.2">
      <c r="A18602" t="s">
        <v>18256</v>
      </c>
      <c r="B18602" t="s">
        <v>39113</v>
      </c>
      <c r="I18602" t="s">
        <v>5</v>
      </c>
      <c r="J18602">
        <v>145.82</v>
      </c>
    </row>
    <row r="18603" spans="1:10" x14ac:dyDescent="0.2">
      <c r="A18603" t="s">
        <v>18257</v>
      </c>
      <c r="B18603" t="s">
        <v>39114</v>
      </c>
      <c r="I18603" t="s">
        <v>5</v>
      </c>
      <c r="J18603">
        <v>167.08</v>
      </c>
    </row>
    <row r="18604" spans="1:10" x14ac:dyDescent="0.2">
      <c r="A18604" t="s">
        <v>18258</v>
      </c>
      <c r="B18604" t="s">
        <v>39114</v>
      </c>
      <c r="I18604" t="s">
        <v>5</v>
      </c>
      <c r="J18604">
        <v>157.61000000000001</v>
      </c>
    </row>
    <row r="18605" spans="1:10" x14ac:dyDescent="0.2">
      <c r="A18605" t="s">
        <v>18259</v>
      </c>
      <c r="B18605" t="s">
        <v>39115</v>
      </c>
      <c r="I18605" t="s">
        <v>5</v>
      </c>
      <c r="J18605">
        <v>299.95</v>
      </c>
    </row>
    <row r="18606" spans="1:10" x14ac:dyDescent="0.2">
      <c r="A18606" t="s">
        <v>18260</v>
      </c>
      <c r="B18606" t="s">
        <v>39115</v>
      </c>
      <c r="I18606" t="s">
        <v>5</v>
      </c>
      <c r="J18606">
        <v>290.48</v>
      </c>
    </row>
    <row r="18607" spans="1:10" x14ac:dyDescent="0.2">
      <c r="A18607" t="s">
        <v>18261</v>
      </c>
      <c r="B18607" t="s">
        <v>39116</v>
      </c>
      <c r="I18607" t="s">
        <v>5</v>
      </c>
      <c r="J18607">
        <v>691.03</v>
      </c>
    </row>
    <row r="18608" spans="1:10" x14ac:dyDescent="0.2">
      <c r="A18608" t="s">
        <v>18262</v>
      </c>
      <c r="B18608" t="s">
        <v>39116</v>
      </c>
      <c r="I18608" t="s">
        <v>5</v>
      </c>
      <c r="J18608">
        <v>681.56</v>
      </c>
    </row>
    <row r="18609" spans="1:10" x14ac:dyDescent="0.2">
      <c r="A18609" t="s">
        <v>18263</v>
      </c>
      <c r="B18609" t="s">
        <v>39117</v>
      </c>
      <c r="I18609" t="s">
        <v>5</v>
      </c>
      <c r="J18609">
        <v>110.89</v>
      </c>
    </row>
    <row r="18610" spans="1:10" x14ac:dyDescent="0.2">
      <c r="A18610" t="s">
        <v>18264</v>
      </c>
      <c r="B18610" t="s">
        <v>39117</v>
      </c>
      <c r="I18610" t="s">
        <v>5</v>
      </c>
      <c r="J18610">
        <v>107.22</v>
      </c>
    </row>
    <row r="18611" spans="1:10" x14ac:dyDescent="0.2">
      <c r="A18611" t="s">
        <v>18265</v>
      </c>
      <c r="B18611" t="s">
        <v>21757</v>
      </c>
      <c r="I18611" t="s">
        <v>5</v>
      </c>
      <c r="J18611">
        <v>4.42</v>
      </c>
    </row>
    <row r="18612" spans="1:10" x14ac:dyDescent="0.2">
      <c r="A18612" t="s">
        <v>18266</v>
      </c>
      <c r="B18612" t="s">
        <v>21757</v>
      </c>
      <c r="I18612" t="s">
        <v>5</v>
      </c>
      <c r="J18612">
        <v>4.05</v>
      </c>
    </row>
    <row r="18613" spans="1:10" x14ac:dyDescent="0.2">
      <c r="A18613" t="s">
        <v>18267</v>
      </c>
      <c r="B18613" t="s">
        <v>39118</v>
      </c>
      <c r="I18613" t="s">
        <v>5</v>
      </c>
      <c r="J18613">
        <v>35.950000000000003</v>
      </c>
    </row>
    <row r="18614" spans="1:10" x14ac:dyDescent="0.2">
      <c r="A18614" t="s">
        <v>18268</v>
      </c>
      <c r="B18614" t="s">
        <v>39118</v>
      </c>
      <c r="I18614" t="s">
        <v>5</v>
      </c>
      <c r="J18614">
        <v>33.729999999999997</v>
      </c>
    </row>
    <row r="18615" spans="1:10" x14ac:dyDescent="0.2">
      <c r="A18615" t="s">
        <v>18269</v>
      </c>
      <c r="B18615" t="s">
        <v>39119</v>
      </c>
      <c r="I18615" t="s">
        <v>5</v>
      </c>
      <c r="J18615">
        <v>37.950000000000003</v>
      </c>
    </row>
    <row r="18616" spans="1:10" x14ac:dyDescent="0.2">
      <c r="A18616" t="s">
        <v>18270</v>
      </c>
      <c r="B18616" t="s">
        <v>39119</v>
      </c>
      <c r="I18616" t="s">
        <v>5</v>
      </c>
      <c r="J18616">
        <v>32.880000000000003</v>
      </c>
    </row>
    <row r="18617" spans="1:10" x14ac:dyDescent="0.2">
      <c r="A18617" t="s">
        <v>18271</v>
      </c>
      <c r="B18617" t="s">
        <v>39120</v>
      </c>
      <c r="I18617" t="s">
        <v>5</v>
      </c>
      <c r="J18617">
        <v>38</v>
      </c>
    </row>
    <row r="18618" spans="1:10" x14ac:dyDescent="0.2">
      <c r="A18618" t="s">
        <v>18272</v>
      </c>
      <c r="B18618" t="s">
        <v>39120</v>
      </c>
      <c r="I18618" t="s">
        <v>5</v>
      </c>
      <c r="J18618">
        <v>38</v>
      </c>
    </row>
    <row r="18619" spans="1:10" x14ac:dyDescent="0.2">
      <c r="A18619" t="s">
        <v>18273</v>
      </c>
      <c r="B18619" t="s">
        <v>18274</v>
      </c>
      <c r="I18619" t="s">
        <v>5</v>
      </c>
      <c r="J18619">
        <v>35</v>
      </c>
    </row>
    <row r="18620" spans="1:10" x14ac:dyDescent="0.2">
      <c r="A18620" t="s">
        <v>18275</v>
      </c>
      <c r="B18620" t="s">
        <v>18274</v>
      </c>
      <c r="I18620" t="s">
        <v>5</v>
      </c>
      <c r="J18620">
        <v>35</v>
      </c>
    </row>
    <row r="18621" spans="1:10" x14ac:dyDescent="0.2">
      <c r="A18621" t="s">
        <v>18276</v>
      </c>
      <c r="B18621" t="s">
        <v>18277</v>
      </c>
      <c r="I18621" t="s">
        <v>5</v>
      </c>
      <c r="J18621">
        <v>45.99</v>
      </c>
    </row>
    <row r="18622" spans="1:10" x14ac:dyDescent="0.2">
      <c r="A18622" t="s">
        <v>18278</v>
      </c>
      <c r="B18622" t="s">
        <v>18277</v>
      </c>
      <c r="I18622" t="s">
        <v>5</v>
      </c>
      <c r="J18622">
        <v>45.99</v>
      </c>
    </row>
    <row r="18623" spans="1:10" x14ac:dyDescent="0.2">
      <c r="A18623" t="s">
        <v>18279</v>
      </c>
      <c r="B18623" t="s">
        <v>18280</v>
      </c>
      <c r="I18623" t="s">
        <v>5</v>
      </c>
      <c r="J18623">
        <v>45</v>
      </c>
    </row>
    <row r="18624" spans="1:10" x14ac:dyDescent="0.2">
      <c r="A18624" t="s">
        <v>18281</v>
      </c>
      <c r="B18624" t="s">
        <v>18280</v>
      </c>
      <c r="I18624" t="s">
        <v>5</v>
      </c>
      <c r="J18624">
        <v>45</v>
      </c>
    </row>
    <row r="18625" spans="1:10" x14ac:dyDescent="0.2">
      <c r="A18625" t="s">
        <v>18282</v>
      </c>
      <c r="B18625" t="s">
        <v>18283</v>
      </c>
      <c r="I18625" t="s">
        <v>5</v>
      </c>
      <c r="J18625">
        <v>68</v>
      </c>
    </row>
    <row r="18626" spans="1:10" x14ac:dyDescent="0.2">
      <c r="A18626" t="s">
        <v>18284</v>
      </c>
      <c r="B18626" t="s">
        <v>18283</v>
      </c>
      <c r="I18626" t="s">
        <v>5</v>
      </c>
      <c r="J18626">
        <v>68</v>
      </c>
    </row>
    <row r="18627" spans="1:10" x14ac:dyDescent="0.2">
      <c r="A18627" t="s">
        <v>18285</v>
      </c>
      <c r="B18627" t="s">
        <v>39121</v>
      </c>
      <c r="I18627" t="s">
        <v>1877</v>
      </c>
      <c r="J18627">
        <v>111.02</v>
      </c>
    </row>
    <row r="18628" spans="1:10" x14ac:dyDescent="0.2">
      <c r="A18628" t="s">
        <v>18286</v>
      </c>
      <c r="B18628" t="s">
        <v>39121</v>
      </c>
      <c r="I18628" t="s">
        <v>1877</v>
      </c>
      <c r="J18628">
        <v>111.02</v>
      </c>
    </row>
    <row r="18629" spans="1:10" x14ac:dyDescent="0.2">
      <c r="A18629" t="s">
        <v>18287</v>
      </c>
      <c r="B18629" t="s">
        <v>39122</v>
      </c>
      <c r="I18629" t="s">
        <v>1877</v>
      </c>
      <c r="J18629">
        <v>134.44999999999999</v>
      </c>
    </row>
    <row r="18630" spans="1:10" x14ac:dyDescent="0.2">
      <c r="A18630" t="s">
        <v>18288</v>
      </c>
      <c r="B18630" t="s">
        <v>39122</v>
      </c>
      <c r="I18630" t="s">
        <v>1877</v>
      </c>
      <c r="J18630">
        <v>134.44999999999999</v>
      </c>
    </row>
    <row r="18631" spans="1:10" x14ac:dyDescent="0.2">
      <c r="A18631" t="s">
        <v>18289</v>
      </c>
      <c r="B18631" t="s">
        <v>39123</v>
      </c>
      <c r="I18631" t="s">
        <v>1877</v>
      </c>
      <c r="J18631">
        <v>144.35</v>
      </c>
    </row>
    <row r="18632" spans="1:10" x14ac:dyDescent="0.2">
      <c r="A18632" t="s">
        <v>18290</v>
      </c>
      <c r="B18632" t="s">
        <v>39123</v>
      </c>
      <c r="I18632" t="s">
        <v>1877</v>
      </c>
      <c r="J18632">
        <v>144.35</v>
      </c>
    </row>
    <row r="18633" spans="1:10" x14ac:dyDescent="0.2">
      <c r="A18633" t="s">
        <v>18291</v>
      </c>
      <c r="B18633" t="s">
        <v>39124</v>
      </c>
      <c r="I18633" t="s">
        <v>1877</v>
      </c>
      <c r="J18633">
        <v>53.74</v>
      </c>
    </row>
    <row r="18634" spans="1:10" x14ac:dyDescent="0.2">
      <c r="A18634" t="s">
        <v>18292</v>
      </c>
      <c r="B18634" t="s">
        <v>39124</v>
      </c>
      <c r="I18634" t="s">
        <v>1877</v>
      </c>
      <c r="J18634">
        <v>53.74</v>
      </c>
    </row>
    <row r="18635" spans="1:10" x14ac:dyDescent="0.2">
      <c r="A18635" t="s">
        <v>18293</v>
      </c>
      <c r="B18635" t="s">
        <v>39125</v>
      </c>
      <c r="I18635" t="s">
        <v>1877</v>
      </c>
      <c r="J18635">
        <v>171.68</v>
      </c>
    </row>
    <row r="18636" spans="1:10" x14ac:dyDescent="0.2">
      <c r="A18636" t="s">
        <v>18294</v>
      </c>
      <c r="B18636" t="s">
        <v>39126</v>
      </c>
      <c r="I18636" t="s">
        <v>1877</v>
      </c>
      <c r="J18636">
        <v>72.510000000000005</v>
      </c>
    </row>
    <row r="18637" spans="1:10" x14ac:dyDescent="0.2">
      <c r="A18637" t="s">
        <v>18295</v>
      </c>
      <c r="B18637" t="s">
        <v>39126</v>
      </c>
      <c r="I18637" t="s">
        <v>1877</v>
      </c>
      <c r="J18637">
        <v>59.72</v>
      </c>
    </row>
    <row r="18638" spans="1:10" x14ac:dyDescent="0.2">
      <c r="A18638" t="s">
        <v>18296</v>
      </c>
      <c r="B18638" t="s">
        <v>39125</v>
      </c>
      <c r="I18638" t="s">
        <v>1877</v>
      </c>
      <c r="J18638">
        <v>168.11</v>
      </c>
    </row>
    <row r="18639" spans="1:10" x14ac:dyDescent="0.2">
      <c r="A18639" t="s">
        <v>18297</v>
      </c>
      <c r="B18639" t="s">
        <v>39126</v>
      </c>
      <c r="I18639" t="s">
        <v>1877</v>
      </c>
      <c r="J18639">
        <v>68.94</v>
      </c>
    </row>
    <row r="18640" spans="1:10" x14ac:dyDescent="0.2">
      <c r="A18640" t="s">
        <v>18298</v>
      </c>
      <c r="B18640" t="s">
        <v>39126</v>
      </c>
      <c r="I18640" t="s">
        <v>1877</v>
      </c>
      <c r="J18640">
        <v>56.15</v>
      </c>
    </row>
    <row r="18641" spans="1:10" x14ac:dyDescent="0.2">
      <c r="A18641" t="s">
        <v>18299</v>
      </c>
      <c r="B18641" t="s">
        <v>39127</v>
      </c>
      <c r="I18641" t="s">
        <v>1877</v>
      </c>
      <c r="J18641">
        <v>202.19</v>
      </c>
    </row>
    <row r="18642" spans="1:10" x14ac:dyDescent="0.2">
      <c r="A18642" t="s">
        <v>18300</v>
      </c>
      <c r="B18642" t="s">
        <v>39127</v>
      </c>
      <c r="I18642" t="s">
        <v>1877</v>
      </c>
      <c r="J18642">
        <v>82.2</v>
      </c>
    </row>
    <row r="18643" spans="1:10" x14ac:dyDescent="0.2">
      <c r="A18643" t="s">
        <v>18301</v>
      </c>
      <c r="B18643" t="s">
        <v>39127</v>
      </c>
      <c r="I18643" t="s">
        <v>1877</v>
      </c>
      <c r="J18643">
        <v>66.599999999999994</v>
      </c>
    </row>
    <row r="18644" spans="1:10" x14ac:dyDescent="0.2">
      <c r="A18644" t="s">
        <v>18302</v>
      </c>
      <c r="B18644" t="s">
        <v>39127</v>
      </c>
      <c r="I18644" t="s">
        <v>1877</v>
      </c>
      <c r="J18644">
        <v>198.62</v>
      </c>
    </row>
    <row r="18645" spans="1:10" x14ac:dyDescent="0.2">
      <c r="A18645" t="s">
        <v>18303</v>
      </c>
      <c r="B18645" t="s">
        <v>39127</v>
      </c>
      <c r="I18645" t="s">
        <v>1877</v>
      </c>
      <c r="J18645">
        <v>78.63</v>
      </c>
    </row>
    <row r="18646" spans="1:10" x14ac:dyDescent="0.2">
      <c r="A18646" t="s">
        <v>18304</v>
      </c>
      <c r="B18646" t="s">
        <v>39127</v>
      </c>
      <c r="I18646" t="s">
        <v>1877</v>
      </c>
      <c r="J18646">
        <v>63.03</v>
      </c>
    </row>
    <row r="18647" spans="1:10" x14ac:dyDescent="0.2">
      <c r="A18647" t="s">
        <v>18305</v>
      </c>
      <c r="B18647" t="s">
        <v>39128</v>
      </c>
      <c r="I18647" t="s">
        <v>1877</v>
      </c>
      <c r="J18647">
        <v>250</v>
      </c>
    </row>
    <row r="18648" spans="1:10" x14ac:dyDescent="0.2">
      <c r="A18648" t="s">
        <v>18306</v>
      </c>
      <c r="B18648" t="s">
        <v>39128</v>
      </c>
      <c r="I18648" t="s">
        <v>1877</v>
      </c>
      <c r="J18648">
        <v>98.17</v>
      </c>
    </row>
    <row r="18649" spans="1:10" x14ac:dyDescent="0.2">
      <c r="A18649" t="s">
        <v>18307</v>
      </c>
      <c r="B18649" t="s">
        <v>39128</v>
      </c>
      <c r="I18649" t="s">
        <v>1877</v>
      </c>
      <c r="J18649">
        <v>77.47</v>
      </c>
    </row>
    <row r="18650" spans="1:10" x14ac:dyDescent="0.2">
      <c r="A18650" t="s">
        <v>18308</v>
      </c>
      <c r="B18650" t="s">
        <v>39128</v>
      </c>
      <c r="I18650" t="s">
        <v>1877</v>
      </c>
      <c r="J18650">
        <v>246.43</v>
      </c>
    </row>
    <row r="18651" spans="1:10" x14ac:dyDescent="0.2">
      <c r="A18651" t="s">
        <v>18309</v>
      </c>
      <c r="B18651" t="s">
        <v>39128</v>
      </c>
      <c r="I18651" t="s">
        <v>1877</v>
      </c>
      <c r="J18651">
        <v>94.6</v>
      </c>
    </row>
    <row r="18652" spans="1:10" x14ac:dyDescent="0.2">
      <c r="A18652" t="s">
        <v>18310</v>
      </c>
      <c r="B18652" t="s">
        <v>39128</v>
      </c>
      <c r="I18652" t="s">
        <v>1877</v>
      </c>
      <c r="J18652">
        <v>73.900000000000006</v>
      </c>
    </row>
    <row r="18653" spans="1:10" x14ac:dyDescent="0.2">
      <c r="A18653" t="s">
        <v>18311</v>
      </c>
      <c r="B18653" t="s">
        <v>39129</v>
      </c>
      <c r="I18653" t="s">
        <v>1877</v>
      </c>
      <c r="J18653">
        <v>197.16</v>
      </c>
    </row>
    <row r="18654" spans="1:10" x14ac:dyDescent="0.2">
      <c r="A18654" t="s">
        <v>18312</v>
      </c>
      <c r="B18654" t="s">
        <v>39129</v>
      </c>
      <c r="I18654" t="s">
        <v>1877</v>
      </c>
      <c r="J18654">
        <v>85.99</v>
      </c>
    </row>
    <row r="18655" spans="1:10" x14ac:dyDescent="0.2">
      <c r="A18655" t="s">
        <v>18313</v>
      </c>
      <c r="B18655" t="s">
        <v>39129</v>
      </c>
      <c r="I18655" t="s">
        <v>1877</v>
      </c>
      <c r="J18655">
        <v>70.08</v>
      </c>
    </row>
    <row r="18656" spans="1:10" x14ac:dyDescent="0.2">
      <c r="A18656" t="s">
        <v>18314</v>
      </c>
      <c r="B18656" t="s">
        <v>39129</v>
      </c>
      <c r="I18656" t="s">
        <v>1877</v>
      </c>
      <c r="J18656">
        <v>193.59</v>
      </c>
    </row>
    <row r="18657" spans="1:10" x14ac:dyDescent="0.2">
      <c r="A18657" t="s">
        <v>18315</v>
      </c>
      <c r="B18657" t="s">
        <v>39129</v>
      </c>
      <c r="I18657" t="s">
        <v>1877</v>
      </c>
      <c r="J18657">
        <v>82.42</v>
      </c>
    </row>
    <row r="18658" spans="1:10" x14ac:dyDescent="0.2">
      <c r="A18658" t="s">
        <v>18316</v>
      </c>
      <c r="B18658" t="s">
        <v>39129</v>
      </c>
      <c r="I18658" t="s">
        <v>1877</v>
      </c>
      <c r="J18658">
        <v>66.510000000000005</v>
      </c>
    </row>
    <row r="18659" spans="1:10" x14ac:dyDescent="0.2">
      <c r="A18659" t="s">
        <v>18317</v>
      </c>
      <c r="B18659" t="s">
        <v>39130</v>
      </c>
      <c r="I18659" t="s">
        <v>1877</v>
      </c>
      <c r="J18659">
        <v>217.92</v>
      </c>
    </row>
    <row r="18660" spans="1:10" x14ac:dyDescent="0.2">
      <c r="A18660" t="s">
        <v>18318</v>
      </c>
      <c r="B18660" t="s">
        <v>39130</v>
      </c>
      <c r="I18660" t="s">
        <v>1877</v>
      </c>
      <c r="J18660">
        <v>89.85</v>
      </c>
    </row>
    <row r="18661" spans="1:10" x14ac:dyDescent="0.2">
      <c r="A18661" t="s">
        <v>18319</v>
      </c>
      <c r="B18661" t="s">
        <v>39130</v>
      </c>
      <c r="I18661" t="s">
        <v>1877</v>
      </c>
      <c r="J18661">
        <v>71.88</v>
      </c>
    </row>
    <row r="18662" spans="1:10" x14ac:dyDescent="0.2">
      <c r="A18662" t="s">
        <v>18320</v>
      </c>
      <c r="B18662" t="s">
        <v>39130</v>
      </c>
      <c r="I18662" t="s">
        <v>1877</v>
      </c>
      <c r="J18662">
        <v>214.35</v>
      </c>
    </row>
    <row r="18663" spans="1:10" x14ac:dyDescent="0.2">
      <c r="A18663" t="s">
        <v>18321</v>
      </c>
      <c r="B18663" t="s">
        <v>39130</v>
      </c>
      <c r="I18663" t="s">
        <v>1877</v>
      </c>
      <c r="J18663">
        <v>86.28</v>
      </c>
    </row>
    <row r="18664" spans="1:10" x14ac:dyDescent="0.2">
      <c r="A18664" t="s">
        <v>18322</v>
      </c>
      <c r="B18664" t="s">
        <v>39130</v>
      </c>
      <c r="I18664" t="s">
        <v>1877</v>
      </c>
      <c r="J18664">
        <v>68.31</v>
      </c>
    </row>
    <row r="18665" spans="1:10" x14ac:dyDescent="0.2">
      <c r="A18665" t="s">
        <v>18323</v>
      </c>
      <c r="B18665" t="s">
        <v>39131</v>
      </c>
      <c r="I18665" t="s">
        <v>1877</v>
      </c>
      <c r="J18665">
        <v>256.5</v>
      </c>
    </row>
    <row r="18666" spans="1:10" x14ac:dyDescent="0.2">
      <c r="A18666" t="s">
        <v>18324</v>
      </c>
      <c r="B18666" t="s">
        <v>39131</v>
      </c>
      <c r="I18666" t="s">
        <v>1877</v>
      </c>
      <c r="J18666">
        <v>107.95</v>
      </c>
    </row>
    <row r="18667" spans="1:10" x14ac:dyDescent="0.2">
      <c r="A18667" t="s">
        <v>18325</v>
      </c>
      <c r="B18667" t="s">
        <v>39131</v>
      </c>
      <c r="I18667" t="s">
        <v>1877</v>
      </c>
      <c r="J18667">
        <v>86.33</v>
      </c>
    </row>
    <row r="18668" spans="1:10" x14ac:dyDescent="0.2">
      <c r="A18668" t="s">
        <v>18326</v>
      </c>
      <c r="B18668" t="s">
        <v>39131</v>
      </c>
      <c r="I18668" t="s">
        <v>1877</v>
      </c>
      <c r="J18668">
        <v>252.93</v>
      </c>
    </row>
    <row r="18669" spans="1:10" x14ac:dyDescent="0.2">
      <c r="A18669" t="s">
        <v>18327</v>
      </c>
      <c r="B18669" t="s">
        <v>39131</v>
      </c>
      <c r="I18669" t="s">
        <v>1877</v>
      </c>
      <c r="J18669">
        <v>104.38</v>
      </c>
    </row>
    <row r="18670" spans="1:10" x14ac:dyDescent="0.2">
      <c r="A18670" t="s">
        <v>18328</v>
      </c>
      <c r="B18670" t="s">
        <v>39131</v>
      </c>
      <c r="I18670" t="s">
        <v>1877</v>
      </c>
      <c r="J18670">
        <v>82.76</v>
      </c>
    </row>
    <row r="18671" spans="1:10" x14ac:dyDescent="0.2">
      <c r="A18671" t="s">
        <v>18329</v>
      </c>
      <c r="B18671" t="s">
        <v>39132</v>
      </c>
      <c r="I18671" t="s">
        <v>1877</v>
      </c>
      <c r="J18671">
        <v>280.48</v>
      </c>
    </row>
    <row r="18672" spans="1:10" x14ac:dyDescent="0.2">
      <c r="A18672" t="s">
        <v>18330</v>
      </c>
      <c r="B18672" t="s">
        <v>39132</v>
      </c>
      <c r="I18672" t="s">
        <v>1877</v>
      </c>
      <c r="J18672">
        <v>106.79</v>
      </c>
    </row>
    <row r="18673" spans="1:10" x14ac:dyDescent="0.2">
      <c r="A18673" t="s">
        <v>18331</v>
      </c>
      <c r="B18673" t="s">
        <v>39132</v>
      </c>
      <c r="I18673" t="s">
        <v>1877</v>
      </c>
      <c r="J18673">
        <v>83.7</v>
      </c>
    </row>
    <row r="18674" spans="1:10" x14ac:dyDescent="0.2">
      <c r="A18674" t="s">
        <v>18332</v>
      </c>
      <c r="B18674" t="s">
        <v>39132</v>
      </c>
      <c r="I18674" t="s">
        <v>1877</v>
      </c>
      <c r="J18674">
        <v>276.91000000000003</v>
      </c>
    </row>
    <row r="18675" spans="1:10" x14ac:dyDescent="0.2">
      <c r="A18675" t="s">
        <v>18333</v>
      </c>
      <c r="B18675" t="s">
        <v>39132</v>
      </c>
      <c r="I18675" t="s">
        <v>1877</v>
      </c>
      <c r="J18675">
        <v>103.22</v>
      </c>
    </row>
    <row r="18676" spans="1:10" x14ac:dyDescent="0.2">
      <c r="A18676" t="s">
        <v>18334</v>
      </c>
      <c r="B18676" t="s">
        <v>39132</v>
      </c>
      <c r="I18676" t="s">
        <v>1877</v>
      </c>
      <c r="J18676">
        <v>80.13</v>
      </c>
    </row>
    <row r="18677" spans="1:10" x14ac:dyDescent="0.2">
      <c r="A18677" t="s">
        <v>18335</v>
      </c>
      <c r="B18677" t="s">
        <v>39133</v>
      </c>
      <c r="I18677" t="s">
        <v>1877</v>
      </c>
      <c r="J18677">
        <v>543.59</v>
      </c>
    </row>
    <row r="18678" spans="1:10" x14ac:dyDescent="0.2">
      <c r="A18678" t="s">
        <v>18336</v>
      </c>
      <c r="B18678" t="s">
        <v>39133</v>
      </c>
      <c r="I18678" t="s">
        <v>1877</v>
      </c>
      <c r="J18678">
        <v>247.87</v>
      </c>
    </row>
    <row r="18679" spans="1:10" x14ac:dyDescent="0.2">
      <c r="A18679" t="s">
        <v>18337</v>
      </c>
      <c r="B18679" t="s">
        <v>39133</v>
      </c>
      <c r="I18679" t="s">
        <v>1877</v>
      </c>
      <c r="J18679">
        <v>200.97</v>
      </c>
    </row>
    <row r="18680" spans="1:10" x14ac:dyDescent="0.2">
      <c r="A18680" t="s">
        <v>18338</v>
      </c>
      <c r="B18680" t="s">
        <v>39133</v>
      </c>
      <c r="I18680" t="s">
        <v>1877</v>
      </c>
      <c r="J18680">
        <v>540.02</v>
      </c>
    </row>
    <row r="18681" spans="1:10" x14ac:dyDescent="0.2">
      <c r="A18681" t="s">
        <v>18339</v>
      </c>
      <c r="B18681" t="s">
        <v>39133</v>
      </c>
      <c r="I18681" t="s">
        <v>1877</v>
      </c>
      <c r="J18681">
        <v>244.3</v>
      </c>
    </row>
    <row r="18682" spans="1:10" x14ac:dyDescent="0.2">
      <c r="A18682" t="s">
        <v>18340</v>
      </c>
      <c r="B18682" t="s">
        <v>39133</v>
      </c>
      <c r="I18682" t="s">
        <v>1877</v>
      </c>
      <c r="J18682">
        <v>197.4</v>
      </c>
    </row>
    <row r="18683" spans="1:10" x14ac:dyDescent="0.2">
      <c r="A18683" t="s">
        <v>18341</v>
      </c>
      <c r="B18683" t="s">
        <v>39134</v>
      </c>
      <c r="I18683" t="s">
        <v>1877</v>
      </c>
      <c r="J18683">
        <v>271.16000000000003</v>
      </c>
    </row>
    <row r="18684" spans="1:10" x14ac:dyDescent="0.2">
      <c r="A18684" t="s">
        <v>18342</v>
      </c>
      <c r="B18684" t="s">
        <v>39134</v>
      </c>
      <c r="I18684" t="s">
        <v>1877</v>
      </c>
      <c r="J18684">
        <v>111.67</v>
      </c>
    </row>
    <row r="18685" spans="1:10" x14ac:dyDescent="0.2">
      <c r="A18685" t="s">
        <v>18343</v>
      </c>
      <c r="B18685" t="s">
        <v>39134</v>
      </c>
      <c r="I18685" t="s">
        <v>1877</v>
      </c>
      <c r="J18685">
        <v>89</v>
      </c>
    </row>
    <row r="18686" spans="1:10" x14ac:dyDescent="0.2">
      <c r="A18686" t="s">
        <v>18344</v>
      </c>
      <c r="B18686" t="s">
        <v>39134</v>
      </c>
      <c r="I18686" t="s">
        <v>1877</v>
      </c>
      <c r="J18686">
        <v>267.58999999999997</v>
      </c>
    </row>
    <row r="18687" spans="1:10" x14ac:dyDescent="0.2">
      <c r="A18687" t="s">
        <v>18345</v>
      </c>
      <c r="B18687" t="s">
        <v>39134</v>
      </c>
      <c r="I18687" t="s">
        <v>1877</v>
      </c>
      <c r="J18687">
        <v>108.1</v>
      </c>
    </row>
    <row r="18688" spans="1:10" x14ac:dyDescent="0.2">
      <c r="A18688" t="s">
        <v>18346</v>
      </c>
      <c r="B18688" t="s">
        <v>39134</v>
      </c>
      <c r="I18688" t="s">
        <v>1877</v>
      </c>
      <c r="J18688">
        <v>85.43</v>
      </c>
    </row>
    <row r="18689" spans="1:10" x14ac:dyDescent="0.2">
      <c r="A18689" t="s">
        <v>24966</v>
      </c>
      <c r="B18689" t="s">
        <v>39135</v>
      </c>
      <c r="I18689" t="s">
        <v>1877</v>
      </c>
      <c r="J18689">
        <v>429.7</v>
      </c>
    </row>
    <row r="18690" spans="1:10" x14ac:dyDescent="0.2">
      <c r="A18690" t="s">
        <v>24967</v>
      </c>
      <c r="B18690" t="s">
        <v>39135</v>
      </c>
      <c r="I18690" t="s">
        <v>1877</v>
      </c>
      <c r="J18690">
        <v>134.36000000000001</v>
      </c>
    </row>
    <row r="18691" spans="1:10" x14ac:dyDescent="0.2">
      <c r="A18691" t="s">
        <v>24968</v>
      </c>
      <c r="B18691" t="s">
        <v>39135</v>
      </c>
      <c r="I18691" t="s">
        <v>1877</v>
      </c>
      <c r="J18691">
        <v>95.92</v>
      </c>
    </row>
    <row r="18692" spans="1:10" x14ac:dyDescent="0.2">
      <c r="A18692" t="s">
        <v>24969</v>
      </c>
      <c r="B18692" t="s">
        <v>39135</v>
      </c>
      <c r="I18692" t="s">
        <v>1877</v>
      </c>
      <c r="J18692">
        <v>426.13</v>
      </c>
    </row>
    <row r="18693" spans="1:10" x14ac:dyDescent="0.2">
      <c r="A18693" t="s">
        <v>24970</v>
      </c>
      <c r="B18693" t="s">
        <v>39135</v>
      </c>
      <c r="I18693" t="s">
        <v>1877</v>
      </c>
      <c r="J18693">
        <v>130.79</v>
      </c>
    </row>
    <row r="18694" spans="1:10" x14ac:dyDescent="0.2">
      <c r="A18694" t="s">
        <v>24971</v>
      </c>
      <c r="B18694" t="s">
        <v>39135</v>
      </c>
      <c r="I18694" t="s">
        <v>1877</v>
      </c>
      <c r="J18694">
        <v>92.35</v>
      </c>
    </row>
    <row r="18695" spans="1:10" x14ac:dyDescent="0.2">
      <c r="A18695" t="s">
        <v>18347</v>
      </c>
      <c r="B18695" t="s">
        <v>21758</v>
      </c>
      <c r="I18695" t="s">
        <v>1877</v>
      </c>
      <c r="J18695">
        <v>214.15</v>
      </c>
    </row>
    <row r="18696" spans="1:10" x14ac:dyDescent="0.2">
      <c r="A18696" t="s">
        <v>18348</v>
      </c>
      <c r="B18696" t="s">
        <v>21758</v>
      </c>
      <c r="I18696" t="s">
        <v>1877</v>
      </c>
      <c r="J18696">
        <v>88.07</v>
      </c>
    </row>
    <row r="18697" spans="1:10" x14ac:dyDescent="0.2">
      <c r="A18697" t="s">
        <v>18349</v>
      </c>
      <c r="B18697" t="s">
        <v>21758</v>
      </c>
      <c r="I18697" t="s">
        <v>1877</v>
      </c>
      <c r="J18697">
        <v>70.489999999999995</v>
      </c>
    </row>
    <row r="18698" spans="1:10" x14ac:dyDescent="0.2">
      <c r="A18698" t="s">
        <v>18350</v>
      </c>
      <c r="B18698" t="s">
        <v>21758</v>
      </c>
      <c r="I18698" t="s">
        <v>1877</v>
      </c>
      <c r="J18698">
        <v>210.58</v>
      </c>
    </row>
    <row r="18699" spans="1:10" x14ac:dyDescent="0.2">
      <c r="A18699" t="s">
        <v>18351</v>
      </c>
      <c r="B18699" t="s">
        <v>21758</v>
      </c>
      <c r="I18699" t="s">
        <v>1877</v>
      </c>
      <c r="J18699">
        <v>84.5</v>
      </c>
    </row>
    <row r="18700" spans="1:10" x14ac:dyDescent="0.2">
      <c r="A18700" t="s">
        <v>18352</v>
      </c>
      <c r="B18700" t="s">
        <v>21758</v>
      </c>
      <c r="I18700" t="s">
        <v>1877</v>
      </c>
      <c r="J18700">
        <v>66.92</v>
      </c>
    </row>
    <row r="18701" spans="1:10" x14ac:dyDescent="0.2">
      <c r="A18701" t="s">
        <v>18353</v>
      </c>
      <c r="B18701" t="s">
        <v>21759</v>
      </c>
      <c r="I18701" t="s">
        <v>1877</v>
      </c>
      <c r="J18701">
        <v>229.32</v>
      </c>
    </row>
    <row r="18702" spans="1:10" x14ac:dyDescent="0.2">
      <c r="A18702" t="s">
        <v>18354</v>
      </c>
      <c r="B18702" t="s">
        <v>21759</v>
      </c>
      <c r="I18702" t="s">
        <v>1877</v>
      </c>
      <c r="J18702">
        <v>95.3</v>
      </c>
    </row>
    <row r="18703" spans="1:10" x14ac:dyDescent="0.2">
      <c r="A18703" t="s">
        <v>18355</v>
      </c>
      <c r="B18703" t="s">
        <v>21759</v>
      </c>
      <c r="I18703" t="s">
        <v>1877</v>
      </c>
      <c r="J18703">
        <v>76.66</v>
      </c>
    </row>
    <row r="18704" spans="1:10" x14ac:dyDescent="0.2">
      <c r="A18704" t="s">
        <v>18356</v>
      </c>
      <c r="B18704" t="s">
        <v>21759</v>
      </c>
      <c r="I18704" t="s">
        <v>1877</v>
      </c>
      <c r="J18704">
        <v>225.75</v>
      </c>
    </row>
    <row r="18705" spans="1:10" x14ac:dyDescent="0.2">
      <c r="A18705" t="s">
        <v>18357</v>
      </c>
      <c r="B18705" t="s">
        <v>21759</v>
      </c>
      <c r="I18705" t="s">
        <v>1877</v>
      </c>
      <c r="J18705">
        <v>91.73</v>
      </c>
    </row>
    <row r="18706" spans="1:10" x14ac:dyDescent="0.2">
      <c r="A18706" t="s">
        <v>18358</v>
      </c>
      <c r="B18706" t="s">
        <v>21759</v>
      </c>
      <c r="I18706" t="s">
        <v>1877</v>
      </c>
      <c r="J18706">
        <v>73.09</v>
      </c>
    </row>
    <row r="18707" spans="1:10" x14ac:dyDescent="0.2">
      <c r="A18707" t="s">
        <v>18359</v>
      </c>
      <c r="B18707" t="s">
        <v>21760</v>
      </c>
      <c r="I18707" t="s">
        <v>1877</v>
      </c>
      <c r="J18707">
        <v>250.11</v>
      </c>
    </row>
    <row r="18708" spans="1:10" x14ac:dyDescent="0.2">
      <c r="A18708" t="s">
        <v>18360</v>
      </c>
      <c r="B18708" t="s">
        <v>21760</v>
      </c>
      <c r="I18708" t="s">
        <v>1877</v>
      </c>
      <c r="J18708">
        <v>108.57</v>
      </c>
    </row>
    <row r="18709" spans="1:10" x14ac:dyDescent="0.2">
      <c r="A18709" t="s">
        <v>18361</v>
      </c>
      <c r="B18709" t="s">
        <v>21760</v>
      </c>
      <c r="I18709" t="s">
        <v>1877</v>
      </c>
      <c r="J18709">
        <v>87.99</v>
      </c>
    </row>
    <row r="18710" spans="1:10" x14ac:dyDescent="0.2">
      <c r="A18710" t="s">
        <v>18362</v>
      </c>
      <c r="B18710" t="s">
        <v>21760</v>
      </c>
      <c r="I18710" t="s">
        <v>1877</v>
      </c>
      <c r="J18710">
        <v>246.54</v>
      </c>
    </row>
    <row r="18711" spans="1:10" x14ac:dyDescent="0.2">
      <c r="A18711" t="s">
        <v>18363</v>
      </c>
      <c r="B18711" t="s">
        <v>21760</v>
      </c>
      <c r="I18711" t="s">
        <v>1877</v>
      </c>
      <c r="J18711">
        <v>105</v>
      </c>
    </row>
    <row r="18712" spans="1:10" x14ac:dyDescent="0.2">
      <c r="A18712" t="s">
        <v>18364</v>
      </c>
      <c r="B18712" t="s">
        <v>21760</v>
      </c>
      <c r="I18712" t="s">
        <v>1877</v>
      </c>
      <c r="J18712">
        <v>84.42</v>
      </c>
    </row>
    <row r="18713" spans="1:10" x14ac:dyDescent="0.2">
      <c r="A18713" t="s">
        <v>18365</v>
      </c>
      <c r="B18713" t="s">
        <v>21761</v>
      </c>
      <c r="I18713" t="s">
        <v>1877</v>
      </c>
      <c r="J18713">
        <v>314.36</v>
      </c>
    </row>
    <row r="18714" spans="1:10" x14ac:dyDescent="0.2">
      <c r="A18714" t="s">
        <v>18366</v>
      </c>
      <c r="B18714" t="s">
        <v>21761</v>
      </c>
      <c r="I18714" t="s">
        <v>1877</v>
      </c>
      <c r="J18714">
        <v>116.69</v>
      </c>
    </row>
    <row r="18715" spans="1:10" x14ac:dyDescent="0.2">
      <c r="A18715" t="s">
        <v>18367</v>
      </c>
      <c r="B18715" t="s">
        <v>21761</v>
      </c>
      <c r="I18715" t="s">
        <v>1877</v>
      </c>
      <c r="J18715">
        <v>89.7</v>
      </c>
    </row>
    <row r="18716" spans="1:10" x14ac:dyDescent="0.2">
      <c r="A18716" t="s">
        <v>18368</v>
      </c>
      <c r="B18716" t="s">
        <v>21761</v>
      </c>
      <c r="I18716" t="s">
        <v>1877</v>
      </c>
      <c r="J18716">
        <v>310.79000000000002</v>
      </c>
    </row>
    <row r="18717" spans="1:10" x14ac:dyDescent="0.2">
      <c r="A18717" t="s">
        <v>18369</v>
      </c>
      <c r="B18717" t="s">
        <v>21761</v>
      </c>
      <c r="I18717" t="s">
        <v>1877</v>
      </c>
      <c r="J18717">
        <v>113.12</v>
      </c>
    </row>
    <row r="18718" spans="1:10" x14ac:dyDescent="0.2">
      <c r="A18718" t="s">
        <v>18370</v>
      </c>
      <c r="B18718" t="s">
        <v>21761</v>
      </c>
      <c r="I18718" t="s">
        <v>1877</v>
      </c>
      <c r="J18718">
        <v>86.13</v>
      </c>
    </row>
    <row r="18719" spans="1:10" x14ac:dyDescent="0.2">
      <c r="A18719" t="s">
        <v>18371</v>
      </c>
      <c r="B18719" t="s">
        <v>21762</v>
      </c>
      <c r="I18719" t="s">
        <v>1877</v>
      </c>
      <c r="J18719">
        <v>421.65</v>
      </c>
    </row>
    <row r="18720" spans="1:10" x14ac:dyDescent="0.2">
      <c r="A18720" t="s">
        <v>18372</v>
      </c>
      <c r="B18720" t="s">
        <v>21762</v>
      </c>
      <c r="I18720" t="s">
        <v>1877</v>
      </c>
      <c r="J18720">
        <v>134.51</v>
      </c>
    </row>
    <row r="18721" spans="1:10" x14ac:dyDescent="0.2">
      <c r="A18721" t="s">
        <v>18373</v>
      </c>
      <c r="B18721" t="s">
        <v>21762</v>
      </c>
      <c r="I18721" t="s">
        <v>1877</v>
      </c>
      <c r="J18721">
        <v>114.36</v>
      </c>
    </row>
    <row r="18722" spans="1:10" x14ac:dyDescent="0.2">
      <c r="A18722" t="s">
        <v>18374</v>
      </c>
      <c r="B18722" t="s">
        <v>21762</v>
      </c>
      <c r="I18722" t="s">
        <v>1877</v>
      </c>
      <c r="J18722">
        <v>418.08</v>
      </c>
    </row>
    <row r="18723" spans="1:10" x14ac:dyDescent="0.2">
      <c r="A18723" t="s">
        <v>18375</v>
      </c>
      <c r="B18723" t="s">
        <v>21762</v>
      </c>
      <c r="I18723" t="s">
        <v>1877</v>
      </c>
      <c r="J18723">
        <v>130.94</v>
      </c>
    </row>
    <row r="18724" spans="1:10" x14ac:dyDescent="0.2">
      <c r="A18724" t="s">
        <v>18376</v>
      </c>
      <c r="B18724" t="s">
        <v>21762</v>
      </c>
      <c r="I18724" t="s">
        <v>1877</v>
      </c>
      <c r="J18724">
        <v>110.79</v>
      </c>
    </row>
    <row r="18725" spans="1:10" x14ac:dyDescent="0.2">
      <c r="A18725" t="s">
        <v>18377</v>
      </c>
      <c r="B18725" t="s">
        <v>18378</v>
      </c>
      <c r="I18725" t="s">
        <v>1877</v>
      </c>
      <c r="J18725">
        <v>315.94</v>
      </c>
    </row>
    <row r="18726" spans="1:10" x14ac:dyDescent="0.2">
      <c r="A18726" t="s">
        <v>18379</v>
      </c>
      <c r="B18726" t="s">
        <v>18378</v>
      </c>
      <c r="I18726" t="s">
        <v>1877</v>
      </c>
      <c r="J18726">
        <v>131.86000000000001</v>
      </c>
    </row>
    <row r="18727" spans="1:10" x14ac:dyDescent="0.2">
      <c r="A18727" t="s">
        <v>18380</v>
      </c>
      <c r="B18727" t="s">
        <v>18378</v>
      </c>
      <c r="I18727" t="s">
        <v>1877</v>
      </c>
      <c r="J18727">
        <v>106.34</v>
      </c>
    </row>
    <row r="18728" spans="1:10" x14ac:dyDescent="0.2">
      <c r="A18728" t="s">
        <v>18381</v>
      </c>
      <c r="B18728" t="s">
        <v>18378</v>
      </c>
      <c r="I18728" t="s">
        <v>1877</v>
      </c>
      <c r="J18728">
        <v>312.37</v>
      </c>
    </row>
    <row r="18729" spans="1:10" x14ac:dyDescent="0.2">
      <c r="A18729" t="s">
        <v>18382</v>
      </c>
      <c r="B18729" t="s">
        <v>18378</v>
      </c>
      <c r="I18729" t="s">
        <v>1877</v>
      </c>
      <c r="J18729">
        <v>128.29</v>
      </c>
    </row>
    <row r="18730" spans="1:10" x14ac:dyDescent="0.2">
      <c r="A18730" t="s">
        <v>18383</v>
      </c>
      <c r="B18730" t="s">
        <v>18378</v>
      </c>
      <c r="I18730" t="s">
        <v>1877</v>
      </c>
      <c r="J18730">
        <v>102.77</v>
      </c>
    </row>
    <row r="18731" spans="1:10" x14ac:dyDescent="0.2">
      <c r="A18731" t="s">
        <v>18384</v>
      </c>
      <c r="B18731" t="s">
        <v>18385</v>
      </c>
      <c r="I18731" t="s">
        <v>1877</v>
      </c>
      <c r="J18731">
        <v>339.15</v>
      </c>
    </row>
    <row r="18732" spans="1:10" x14ac:dyDescent="0.2">
      <c r="A18732" t="s">
        <v>18386</v>
      </c>
      <c r="B18732" t="s">
        <v>18385</v>
      </c>
      <c r="I18732" t="s">
        <v>1877</v>
      </c>
      <c r="J18732">
        <v>141.13999999999999</v>
      </c>
    </row>
    <row r="18733" spans="1:10" x14ac:dyDescent="0.2">
      <c r="A18733" t="s">
        <v>18387</v>
      </c>
      <c r="B18733" t="s">
        <v>18385</v>
      </c>
      <c r="I18733" t="s">
        <v>1877</v>
      </c>
      <c r="J18733">
        <v>112.85</v>
      </c>
    </row>
    <row r="18734" spans="1:10" x14ac:dyDescent="0.2">
      <c r="A18734" t="s">
        <v>18388</v>
      </c>
      <c r="B18734" t="s">
        <v>18385</v>
      </c>
      <c r="I18734" t="s">
        <v>1877</v>
      </c>
      <c r="J18734">
        <v>335.58</v>
      </c>
    </row>
    <row r="18735" spans="1:10" x14ac:dyDescent="0.2">
      <c r="A18735" t="s">
        <v>18389</v>
      </c>
      <c r="B18735" t="s">
        <v>18385</v>
      </c>
      <c r="I18735" t="s">
        <v>1877</v>
      </c>
      <c r="J18735">
        <v>137.57</v>
      </c>
    </row>
    <row r="18736" spans="1:10" x14ac:dyDescent="0.2">
      <c r="A18736" t="s">
        <v>18390</v>
      </c>
      <c r="B18736" t="s">
        <v>18385</v>
      </c>
      <c r="I18736" t="s">
        <v>1877</v>
      </c>
      <c r="J18736">
        <v>109.28</v>
      </c>
    </row>
    <row r="18737" spans="1:10" x14ac:dyDescent="0.2">
      <c r="A18737" t="s">
        <v>18391</v>
      </c>
      <c r="B18737" t="s">
        <v>39136</v>
      </c>
      <c r="I18737" t="s">
        <v>1877</v>
      </c>
      <c r="J18737">
        <v>521.98</v>
      </c>
    </row>
    <row r="18738" spans="1:10" x14ac:dyDescent="0.2">
      <c r="A18738" t="s">
        <v>18392</v>
      </c>
      <c r="B18738" t="s">
        <v>39136</v>
      </c>
      <c r="I18738" t="s">
        <v>1877</v>
      </c>
      <c r="J18738">
        <v>221.12</v>
      </c>
    </row>
    <row r="18739" spans="1:10" x14ac:dyDescent="0.2">
      <c r="A18739" t="s">
        <v>18393</v>
      </c>
      <c r="B18739" t="s">
        <v>39136</v>
      </c>
      <c r="I18739" t="s">
        <v>1877</v>
      </c>
      <c r="J18739">
        <v>174.31</v>
      </c>
    </row>
    <row r="18740" spans="1:10" x14ac:dyDescent="0.2">
      <c r="A18740" t="s">
        <v>18394</v>
      </c>
      <c r="B18740" t="s">
        <v>39136</v>
      </c>
      <c r="I18740" t="s">
        <v>1877</v>
      </c>
      <c r="J18740">
        <v>518.41</v>
      </c>
    </row>
    <row r="18741" spans="1:10" x14ac:dyDescent="0.2">
      <c r="A18741" t="s">
        <v>18395</v>
      </c>
      <c r="B18741" t="s">
        <v>39136</v>
      </c>
      <c r="I18741" t="s">
        <v>1877</v>
      </c>
      <c r="J18741">
        <v>217.55</v>
      </c>
    </row>
    <row r="18742" spans="1:10" x14ac:dyDescent="0.2">
      <c r="A18742" t="s">
        <v>18396</v>
      </c>
      <c r="B18742" t="s">
        <v>39136</v>
      </c>
      <c r="I18742" t="s">
        <v>1877</v>
      </c>
      <c r="J18742">
        <v>170.74</v>
      </c>
    </row>
    <row r="18743" spans="1:10" x14ac:dyDescent="0.2">
      <c r="A18743" t="s">
        <v>18397</v>
      </c>
      <c r="B18743" t="s">
        <v>39137</v>
      </c>
      <c r="I18743" t="s">
        <v>1877</v>
      </c>
      <c r="J18743">
        <v>378.6</v>
      </c>
    </row>
    <row r="18744" spans="1:10" x14ac:dyDescent="0.2">
      <c r="A18744" t="s">
        <v>18398</v>
      </c>
      <c r="B18744" t="s">
        <v>39137</v>
      </c>
      <c r="I18744" t="s">
        <v>1877</v>
      </c>
      <c r="J18744">
        <v>143.1</v>
      </c>
    </row>
    <row r="18745" spans="1:10" x14ac:dyDescent="0.2">
      <c r="A18745" t="s">
        <v>18399</v>
      </c>
      <c r="B18745" t="s">
        <v>39137</v>
      </c>
      <c r="I18745" t="s">
        <v>1877</v>
      </c>
      <c r="J18745">
        <v>109.78</v>
      </c>
    </row>
    <row r="18746" spans="1:10" x14ac:dyDescent="0.2">
      <c r="A18746" t="s">
        <v>18400</v>
      </c>
      <c r="B18746" t="s">
        <v>39137</v>
      </c>
      <c r="I18746" t="s">
        <v>1877</v>
      </c>
      <c r="J18746">
        <v>375.03</v>
      </c>
    </row>
    <row r="18747" spans="1:10" x14ac:dyDescent="0.2">
      <c r="A18747" t="s">
        <v>18401</v>
      </c>
      <c r="B18747" t="s">
        <v>39137</v>
      </c>
      <c r="I18747" t="s">
        <v>1877</v>
      </c>
      <c r="J18747">
        <v>139.53</v>
      </c>
    </row>
    <row r="18748" spans="1:10" x14ac:dyDescent="0.2">
      <c r="A18748" t="s">
        <v>18402</v>
      </c>
      <c r="B18748" t="s">
        <v>39137</v>
      </c>
      <c r="I18748" t="s">
        <v>1877</v>
      </c>
      <c r="J18748">
        <v>106.21</v>
      </c>
    </row>
    <row r="18749" spans="1:10" x14ac:dyDescent="0.2">
      <c r="A18749" t="s">
        <v>18403</v>
      </c>
      <c r="B18749" t="s">
        <v>39138</v>
      </c>
      <c r="I18749" t="s">
        <v>1877</v>
      </c>
      <c r="J18749">
        <v>122.4</v>
      </c>
    </row>
    <row r="18750" spans="1:10" x14ac:dyDescent="0.2">
      <c r="A18750" t="s">
        <v>18404</v>
      </c>
      <c r="B18750" t="s">
        <v>39138</v>
      </c>
      <c r="I18750" t="s">
        <v>1877</v>
      </c>
      <c r="J18750">
        <v>63.66</v>
      </c>
    </row>
    <row r="18751" spans="1:10" x14ac:dyDescent="0.2">
      <c r="A18751" t="s">
        <v>18405</v>
      </c>
      <c r="B18751" t="s">
        <v>39138</v>
      </c>
      <c r="I18751" t="s">
        <v>1877</v>
      </c>
      <c r="J18751">
        <v>55.44</v>
      </c>
    </row>
    <row r="18752" spans="1:10" x14ac:dyDescent="0.2">
      <c r="A18752" t="s">
        <v>18406</v>
      </c>
      <c r="B18752" t="s">
        <v>39138</v>
      </c>
      <c r="I18752" t="s">
        <v>1877</v>
      </c>
      <c r="J18752">
        <v>118.83</v>
      </c>
    </row>
    <row r="18753" spans="1:10" x14ac:dyDescent="0.2">
      <c r="A18753" t="s">
        <v>18407</v>
      </c>
      <c r="B18753" t="s">
        <v>39138</v>
      </c>
      <c r="I18753" t="s">
        <v>1877</v>
      </c>
      <c r="J18753">
        <v>60.09</v>
      </c>
    </row>
    <row r="18754" spans="1:10" x14ac:dyDescent="0.2">
      <c r="A18754" t="s">
        <v>18408</v>
      </c>
      <c r="B18754" t="s">
        <v>39138</v>
      </c>
      <c r="I18754" t="s">
        <v>1877</v>
      </c>
      <c r="J18754">
        <v>51.87</v>
      </c>
    </row>
    <row r="18755" spans="1:10" x14ac:dyDescent="0.2">
      <c r="A18755" t="s">
        <v>18409</v>
      </c>
      <c r="B18755" t="s">
        <v>39139</v>
      </c>
      <c r="I18755" t="s">
        <v>1877</v>
      </c>
      <c r="J18755">
        <v>58.46</v>
      </c>
    </row>
    <row r="18756" spans="1:10" x14ac:dyDescent="0.2">
      <c r="A18756" t="s">
        <v>18410</v>
      </c>
      <c r="B18756" t="s">
        <v>39140</v>
      </c>
      <c r="I18756" t="s">
        <v>1877</v>
      </c>
      <c r="J18756">
        <v>16.64</v>
      </c>
    </row>
    <row r="18757" spans="1:10" x14ac:dyDescent="0.2">
      <c r="A18757" t="s">
        <v>18411</v>
      </c>
      <c r="B18757" t="s">
        <v>39140</v>
      </c>
      <c r="I18757" t="s">
        <v>1877</v>
      </c>
      <c r="J18757">
        <v>11.42</v>
      </c>
    </row>
    <row r="18758" spans="1:10" x14ac:dyDescent="0.2">
      <c r="A18758" t="s">
        <v>18412</v>
      </c>
      <c r="B18758" t="s">
        <v>39139</v>
      </c>
      <c r="I18758" t="s">
        <v>1877</v>
      </c>
      <c r="J18758">
        <v>58.46</v>
      </c>
    </row>
    <row r="18759" spans="1:10" x14ac:dyDescent="0.2">
      <c r="A18759" t="s">
        <v>18413</v>
      </c>
      <c r="B18759" t="s">
        <v>39140</v>
      </c>
      <c r="I18759" t="s">
        <v>1877</v>
      </c>
      <c r="J18759">
        <v>16.64</v>
      </c>
    </row>
    <row r="18760" spans="1:10" x14ac:dyDescent="0.2">
      <c r="A18760" t="s">
        <v>18414</v>
      </c>
      <c r="B18760" t="s">
        <v>39140</v>
      </c>
      <c r="I18760" t="s">
        <v>1877</v>
      </c>
      <c r="J18760">
        <v>11.42</v>
      </c>
    </row>
    <row r="18761" spans="1:10" x14ac:dyDescent="0.2">
      <c r="A18761" t="s">
        <v>18415</v>
      </c>
      <c r="B18761" t="s">
        <v>39141</v>
      </c>
      <c r="I18761" t="s">
        <v>1877</v>
      </c>
      <c r="J18761">
        <v>85.19</v>
      </c>
    </row>
    <row r="18762" spans="1:10" x14ac:dyDescent="0.2">
      <c r="A18762" t="s">
        <v>18416</v>
      </c>
      <c r="B18762" t="s">
        <v>39141</v>
      </c>
      <c r="I18762" t="s">
        <v>1877</v>
      </c>
      <c r="J18762">
        <v>43.37</v>
      </c>
    </row>
    <row r="18763" spans="1:10" x14ac:dyDescent="0.2">
      <c r="A18763" t="s">
        <v>18417</v>
      </c>
      <c r="B18763" t="s">
        <v>39141</v>
      </c>
      <c r="I18763" t="s">
        <v>1877</v>
      </c>
      <c r="J18763">
        <v>38.15</v>
      </c>
    </row>
    <row r="18764" spans="1:10" x14ac:dyDescent="0.2">
      <c r="A18764" t="s">
        <v>18418</v>
      </c>
      <c r="B18764" t="s">
        <v>39141</v>
      </c>
      <c r="I18764" t="s">
        <v>1877</v>
      </c>
      <c r="J18764">
        <v>81.62</v>
      </c>
    </row>
    <row r="18765" spans="1:10" x14ac:dyDescent="0.2">
      <c r="A18765" t="s">
        <v>18419</v>
      </c>
      <c r="B18765" t="s">
        <v>39141</v>
      </c>
      <c r="I18765" t="s">
        <v>1877</v>
      </c>
      <c r="J18765">
        <v>39.799999999999997</v>
      </c>
    </row>
    <row r="18766" spans="1:10" x14ac:dyDescent="0.2">
      <c r="A18766" t="s">
        <v>18420</v>
      </c>
      <c r="B18766" t="s">
        <v>39141</v>
      </c>
      <c r="I18766" t="s">
        <v>1877</v>
      </c>
      <c r="J18766">
        <v>34.58</v>
      </c>
    </row>
    <row r="18767" spans="1:10" x14ac:dyDescent="0.2">
      <c r="A18767" t="s">
        <v>18421</v>
      </c>
      <c r="B18767" t="s">
        <v>39142</v>
      </c>
      <c r="I18767" t="s">
        <v>1877</v>
      </c>
      <c r="J18767">
        <v>75</v>
      </c>
    </row>
    <row r="18768" spans="1:10" x14ac:dyDescent="0.2">
      <c r="A18768" t="s">
        <v>18422</v>
      </c>
      <c r="B18768" t="s">
        <v>39142</v>
      </c>
      <c r="I18768" t="s">
        <v>1877</v>
      </c>
      <c r="J18768">
        <v>38.32</v>
      </c>
    </row>
    <row r="18769" spans="1:10" x14ac:dyDescent="0.2">
      <c r="A18769" t="s">
        <v>18423</v>
      </c>
      <c r="B18769" t="s">
        <v>39142</v>
      </c>
      <c r="I18769" t="s">
        <v>1877</v>
      </c>
      <c r="J18769">
        <v>34.03</v>
      </c>
    </row>
    <row r="18770" spans="1:10" x14ac:dyDescent="0.2">
      <c r="A18770" t="s">
        <v>18424</v>
      </c>
      <c r="B18770" t="s">
        <v>39142</v>
      </c>
      <c r="I18770" t="s">
        <v>1877</v>
      </c>
      <c r="J18770">
        <v>71.430000000000007</v>
      </c>
    </row>
    <row r="18771" spans="1:10" x14ac:dyDescent="0.2">
      <c r="A18771" t="s">
        <v>18425</v>
      </c>
      <c r="B18771" t="s">
        <v>39142</v>
      </c>
      <c r="I18771" t="s">
        <v>1877</v>
      </c>
      <c r="J18771">
        <v>34.75</v>
      </c>
    </row>
    <row r="18772" spans="1:10" x14ac:dyDescent="0.2">
      <c r="A18772" t="s">
        <v>18426</v>
      </c>
      <c r="B18772" t="s">
        <v>39142</v>
      </c>
      <c r="I18772" t="s">
        <v>1877</v>
      </c>
      <c r="J18772">
        <v>30.46</v>
      </c>
    </row>
    <row r="18773" spans="1:10" x14ac:dyDescent="0.2">
      <c r="A18773" t="s">
        <v>18427</v>
      </c>
      <c r="B18773" t="s">
        <v>39143</v>
      </c>
      <c r="I18773" t="s">
        <v>1877</v>
      </c>
      <c r="J18773">
        <v>48.27</v>
      </c>
    </row>
    <row r="18774" spans="1:10" x14ac:dyDescent="0.2">
      <c r="A18774" t="s">
        <v>18428</v>
      </c>
      <c r="B18774" t="s">
        <v>39143</v>
      </c>
      <c r="I18774" t="s">
        <v>1877</v>
      </c>
      <c r="J18774">
        <v>11.59</v>
      </c>
    </row>
    <row r="18775" spans="1:10" x14ac:dyDescent="0.2">
      <c r="A18775" t="s">
        <v>18429</v>
      </c>
      <c r="B18775" t="s">
        <v>39143</v>
      </c>
      <c r="I18775" t="s">
        <v>1877</v>
      </c>
      <c r="J18775">
        <v>7.3</v>
      </c>
    </row>
    <row r="18776" spans="1:10" x14ac:dyDescent="0.2">
      <c r="A18776" t="s">
        <v>18430</v>
      </c>
      <c r="B18776" t="s">
        <v>39143</v>
      </c>
      <c r="I18776" t="s">
        <v>1877</v>
      </c>
      <c r="J18776">
        <v>48.27</v>
      </c>
    </row>
    <row r="18777" spans="1:10" x14ac:dyDescent="0.2">
      <c r="A18777" t="s">
        <v>18431</v>
      </c>
      <c r="B18777" t="s">
        <v>39143</v>
      </c>
      <c r="I18777" t="s">
        <v>1877</v>
      </c>
      <c r="J18777">
        <v>11.59</v>
      </c>
    </row>
    <row r="18778" spans="1:10" x14ac:dyDescent="0.2">
      <c r="A18778" t="s">
        <v>18432</v>
      </c>
      <c r="B18778" t="s">
        <v>39143</v>
      </c>
      <c r="I18778" t="s">
        <v>1877</v>
      </c>
      <c r="J18778">
        <v>7.3</v>
      </c>
    </row>
    <row r="18779" spans="1:10" x14ac:dyDescent="0.2">
      <c r="A18779" t="s">
        <v>18433</v>
      </c>
      <c r="B18779" t="s">
        <v>39144</v>
      </c>
      <c r="I18779" t="s">
        <v>1877</v>
      </c>
      <c r="J18779">
        <v>92.02</v>
      </c>
    </row>
    <row r="18780" spans="1:10" x14ac:dyDescent="0.2">
      <c r="A18780" t="s">
        <v>18434</v>
      </c>
      <c r="B18780" t="s">
        <v>39144</v>
      </c>
      <c r="I18780" t="s">
        <v>1877</v>
      </c>
      <c r="J18780">
        <v>42.61</v>
      </c>
    </row>
    <row r="18781" spans="1:10" x14ac:dyDescent="0.2">
      <c r="A18781" t="s">
        <v>18435</v>
      </c>
      <c r="B18781" t="s">
        <v>39144</v>
      </c>
      <c r="I18781" t="s">
        <v>1877</v>
      </c>
      <c r="J18781">
        <v>36.869999999999997</v>
      </c>
    </row>
    <row r="18782" spans="1:10" x14ac:dyDescent="0.2">
      <c r="A18782" t="s">
        <v>18436</v>
      </c>
      <c r="B18782" t="s">
        <v>39144</v>
      </c>
      <c r="I18782" t="s">
        <v>1877</v>
      </c>
      <c r="J18782">
        <v>88.45</v>
      </c>
    </row>
    <row r="18783" spans="1:10" x14ac:dyDescent="0.2">
      <c r="A18783" t="s">
        <v>18437</v>
      </c>
      <c r="B18783" t="s">
        <v>39144</v>
      </c>
      <c r="I18783" t="s">
        <v>1877</v>
      </c>
      <c r="J18783">
        <v>39.04</v>
      </c>
    </row>
    <row r="18784" spans="1:10" x14ac:dyDescent="0.2">
      <c r="A18784" t="s">
        <v>18438</v>
      </c>
      <c r="B18784" t="s">
        <v>39144</v>
      </c>
      <c r="I18784" t="s">
        <v>1877</v>
      </c>
      <c r="J18784">
        <v>33.299999999999997</v>
      </c>
    </row>
    <row r="18785" spans="1:10" x14ac:dyDescent="0.2">
      <c r="A18785" t="s">
        <v>18439</v>
      </c>
      <c r="B18785" t="s">
        <v>39145</v>
      </c>
      <c r="I18785" t="s">
        <v>1877</v>
      </c>
      <c r="J18785">
        <v>94.76</v>
      </c>
    </row>
    <row r="18786" spans="1:10" x14ac:dyDescent="0.2">
      <c r="A18786" t="s">
        <v>18440</v>
      </c>
      <c r="B18786" t="s">
        <v>39145</v>
      </c>
      <c r="I18786" t="s">
        <v>1877</v>
      </c>
      <c r="J18786">
        <v>44.41</v>
      </c>
    </row>
    <row r="18787" spans="1:10" x14ac:dyDescent="0.2">
      <c r="A18787" t="s">
        <v>18441</v>
      </c>
      <c r="B18787" t="s">
        <v>39146</v>
      </c>
      <c r="I18787" t="s">
        <v>1877</v>
      </c>
      <c r="J18787">
        <v>38.43</v>
      </c>
    </row>
    <row r="18788" spans="1:10" x14ac:dyDescent="0.2">
      <c r="A18788" t="s">
        <v>18442</v>
      </c>
      <c r="B18788" t="s">
        <v>39145</v>
      </c>
      <c r="I18788" t="s">
        <v>1877</v>
      </c>
      <c r="J18788">
        <v>91.19</v>
      </c>
    </row>
    <row r="18789" spans="1:10" x14ac:dyDescent="0.2">
      <c r="A18789" t="s">
        <v>18443</v>
      </c>
      <c r="B18789" t="s">
        <v>39145</v>
      </c>
      <c r="I18789" t="s">
        <v>1877</v>
      </c>
      <c r="J18789">
        <v>40.840000000000003</v>
      </c>
    </row>
    <row r="18790" spans="1:10" x14ac:dyDescent="0.2">
      <c r="A18790" t="s">
        <v>18444</v>
      </c>
      <c r="B18790" t="s">
        <v>39146</v>
      </c>
      <c r="I18790" t="s">
        <v>1877</v>
      </c>
      <c r="J18790">
        <v>34.86</v>
      </c>
    </row>
    <row r="18791" spans="1:10" x14ac:dyDescent="0.2">
      <c r="A18791" t="s">
        <v>18445</v>
      </c>
      <c r="B18791" t="s">
        <v>39147</v>
      </c>
      <c r="I18791" t="s">
        <v>1877</v>
      </c>
      <c r="J18791">
        <v>137.44999999999999</v>
      </c>
    </row>
    <row r="18792" spans="1:10" x14ac:dyDescent="0.2">
      <c r="A18792" t="s">
        <v>18446</v>
      </c>
      <c r="B18792" t="s">
        <v>39147</v>
      </c>
      <c r="I18792" t="s">
        <v>1877</v>
      </c>
      <c r="J18792">
        <v>61.37</v>
      </c>
    </row>
    <row r="18793" spans="1:10" x14ac:dyDescent="0.2">
      <c r="A18793" t="s">
        <v>18447</v>
      </c>
      <c r="B18793" t="s">
        <v>39147</v>
      </c>
      <c r="I18793" t="s">
        <v>1877</v>
      </c>
      <c r="J18793">
        <v>51.49</v>
      </c>
    </row>
    <row r="18794" spans="1:10" x14ac:dyDescent="0.2">
      <c r="A18794" t="s">
        <v>18448</v>
      </c>
      <c r="B18794" t="s">
        <v>39147</v>
      </c>
      <c r="I18794" t="s">
        <v>1877</v>
      </c>
      <c r="J18794">
        <v>133.88</v>
      </c>
    </row>
    <row r="18795" spans="1:10" x14ac:dyDescent="0.2">
      <c r="A18795" t="s">
        <v>18449</v>
      </c>
      <c r="B18795" t="s">
        <v>39147</v>
      </c>
      <c r="I18795" t="s">
        <v>1877</v>
      </c>
      <c r="J18795">
        <v>57.8</v>
      </c>
    </row>
    <row r="18796" spans="1:10" x14ac:dyDescent="0.2">
      <c r="A18796" t="s">
        <v>18450</v>
      </c>
      <c r="B18796" t="s">
        <v>39147</v>
      </c>
      <c r="I18796" t="s">
        <v>1877</v>
      </c>
      <c r="J18796">
        <v>47.92</v>
      </c>
    </row>
    <row r="18797" spans="1:10" x14ac:dyDescent="0.2">
      <c r="A18797" t="s">
        <v>18451</v>
      </c>
      <c r="B18797" t="s">
        <v>18452</v>
      </c>
      <c r="I18797" t="s">
        <v>1877</v>
      </c>
      <c r="J18797">
        <v>6.82</v>
      </c>
    </row>
    <row r="18798" spans="1:10" x14ac:dyDescent="0.2">
      <c r="A18798" t="s">
        <v>18453</v>
      </c>
      <c r="B18798" t="s">
        <v>18452</v>
      </c>
      <c r="I18798" t="s">
        <v>1877</v>
      </c>
      <c r="J18798">
        <v>0.77</v>
      </c>
    </row>
    <row r="18799" spans="1:10" x14ac:dyDescent="0.2">
      <c r="A18799" t="s">
        <v>18454</v>
      </c>
      <c r="B18799" t="s">
        <v>18452</v>
      </c>
      <c r="I18799" t="s">
        <v>1877</v>
      </c>
      <c r="J18799">
        <v>6.82</v>
      </c>
    </row>
    <row r="18800" spans="1:10" x14ac:dyDescent="0.2">
      <c r="A18800" t="s">
        <v>18455</v>
      </c>
      <c r="B18800" t="s">
        <v>18452</v>
      </c>
      <c r="I18800" t="s">
        <v>1877</v>
      </c>
      <c r="J18800">
        <v>0.77</v>
      </c>
    </row>
    <row r="18801" spans="1:10" x14ac:dyDescent="0.2">
      <c r="A18801" t="s">
        <v>18456</v>
      </c>
      <c r="B18801" t="s">
        <v>39148</v>
      </c>
      <c r="I18801" t="s">
        <v>1877</v>
      </c>
      <c r="J18801">
        <v>339.39</v>
      </c>
    </row>
    <row r="18802" spans="1:10" x14ac:dyDescent="0.2">
      <c r="A18802" t="s">
        <v>18457</v>
      </c>
      <c r="B18802" t="s">
        <v>39148</v>
      </c>
      <c r="I18802" t="s">
        <v>1877</v>
      </c>
      <c r="J18802">
        <v>207.25</v>
      </c>
    </row>
    <row r="18803" spans="1:10" x14ac:dyDescent="0.2">
      <c r="A18803" t="s">
        <v>18458</v>
      </c>
      <c r="B18803" t="s">
        <v>39148</v>
      </c>
      <c r="I18803" t="s">
        <v>1877</v>
      </c>
      <c r="J18803">
        <v>180.89</v>
      </c>
    </row>
    <row r="18804" spans="1:10" x14ac:dyDescent="0.2">
      <c r="A18804" t="s">
        <v>18459</v>
      </c>
      <c r="B18804" t="s">
        <v>39148</v>
      </c>
      <c r="I18804" t="s">
        <v>1877</v>
      </c>
      <c r="J18804">
        <v>335.38</v>
      </c>
    </row>
    <row r="18805" spans="1:10" x14ac:dyDescent="0.2">
      <c r="A18805" t="s">
        <v>18460</v>
      </c>
      <c r="B18805" t="s">
        <v>39148</v>
      </c>
      <c r="I18805" t="s">
        <v>1877</v>
      </c>
      <c r="J18805">
        <v>203.24</v>
      </c>
    </row>
    <row r="18806" spans="1:10" x14ac:dyDescent="0.2">
      <c r="A18806" t="s">
        <v>18461</v>
      </c>
      <c r="B18806" t="s">
        <v>39148</v>
      </c>
      <c r="I18806" t="s">
        <v>1877</v>
      </c>
      <c r="J18806">
        <v>176.88</v>
      </c>
    </row>
    <row r="18807" spans="1:10" x14ac:dyDescent="0.2">
      <c r="A18807" t="s">
        <v>18462</v>
      </c>
      <c r="B18807" t="s">
        <v>39149</v>
      </c>
      <c r="I18807" t="s">
        <v>1877</v>
      </c>
      <c r="J18807">
        <v>475.99</v>
      </c>
    </row>
    <row r="18808" spans="1:10" x14ac:dyDescent="0.2">
      <c r="A18808" t="s">
        <v>18463</v>
      </c>
      <c r="B18808" t="s">
        <v>39149</v>
      </c>
      <c r="I18808" t="s">
        <v>1877</v>
      </c>
      <c r="J18808">
        <v>283.14</v>
      </c>
    </row>
    <row r="18809" spans="1:10" x14ac:dyDescent="0.2">
      <c r="A18809" t="s">
        <v>18464</v>
      </c>
      <c r="B18809" t="s">
        <v>39149</v>
      </c>
      <c r="I18809" t="s">
        <v>1877</v>
      </c>
      <c r="J18809">
        <v>245.96</v>
      </c>
    </row>
    <row r="18810" spans="1:10" x14ac:dyDescent="0.2">
      <c r="A18810" t="s">
        <v>18465</v>
      </c>
      <c r="B18810" t="s">
        <v>39149</v>
      </c>
      <c r="I18810" t="s">
        <v>1877</v>
      </c>
      <c r="J18810">
        <v>469.4</v>
      </c>
    </row>
    <row r="18811" spans="1:10" x14ac:dyDescent="0.2">
      <c r="A18811" t="s">
        <v>18466</v>
      </c>
      <c r="B18811" t="s">
        <v>39149</v>
      </c>
      <c r="I18811" t="s">
        <v>1877</v>
      </c>
      <c r="J18811">
        <v>276.55</v>
      </c>
    </row>
    <row r="18812" spans="1:10" x14ac:dyDescent="0.2">
      <c r="A18812" t="s">
        <v>18467</v>
      </c>
      <c r="B18812" t="s">
        <v>39149</v>
      </c>
      <c r="I18812" t="s">
        <v>1877</v>
      </c>
      <c r="J18812">
        <v>239.37</v>
      </c>
    </row>
    <row r="18813" spans="1:10" x14ac:dyDescent="0.2">
      <c r="A18813" t="s">
        <v>18468</v>
      </c>
      <c r="B18813" t="s">
        <v>39150</v>
      </c>
      <c r="I18813" t="s">
        <v>1877</v>
      </c>
      <c r="J18813">
        <v>321.27</v>
      </c>
    </row>
    <row r="18814" spans="1:10" x14ac:dyDescent="0.2">
      <c r="A18814" t="s">
        <v>18469</v>
      </c>
      <c r="B18814" t="s">
        <v>39150</v>
      </c>
      <c r="I18814" t="s">
        <v>1877</v>
      </c>
      <c r="J18814">
        <v>142</v>
      </c>
    </row>
    <row r="18815" spans="1:10" x14ac:dyDescent="0.2">
      <c r="A18815" t="s">
        <v>18470</v>
      </c>
      <c r="B18815" t="s">
        <v>39150</v>
      </c>
      <c r="I18815" t="s">
        <v>1877</v>
      </c>
      <c r="J18815">
        <v>118.03</v>
      </c>
    </row>
    <row r="18816" spans="1:10" x14ac:dyDescent="0.2">
      <c r="A18816" t="s">
        <v>18471</v>
      </c>
      <c r="B18816" t="s">
        <v>39150</v>
      </c>
      <c r="I18816" t="s">
        <v>1877</v>
      </c>
      <c r="J18816">
        <v>313.69</v>
      </c>
    </row>
    <row r="18817" spans="1:10" x14ac:dyDescent="0.2">
      <c r="A18817" t="s">
        <v>18472</v>
      </c>
      <c r="B18817" t="s">
        <v>39150</v>
      </c>
      <c r="I18817" t="s">
        <v>1877</v>
      </c>
      <c r="J18817">
        <v>134.41999999999999</v>
      </c>
    </row>
    <row r="18818" spans="1:10" x14ac:dyDescent="0.2">
      <c r="A18818" t="s">
        <v>18473</v>
      </c>
      <c r="B18818" t="s">
        <v>39150</v>
      </c>
      <c r="I18818" t="s">
        <v>1877</v>
      </c>
      <c r="J18818">
        <v>110.45</v>
      </c>
    </row>
    <row r="18819" spans="1:10" x14ac:dyDescent="0.2">
      <c r="A18819" t="s">
        <v>18474</v>
      </c>
      <c r="B18819" t="s">
        <v>39151</v>
      </c>
      <c r="I18819" t="s">
        <v>1877</v>
      </c>
      <c r="J18819">
        <v>159.94</v>
      </c>
    </row>
    <row r="18820" spans="1:10" x14ac:dyDescent="0.2">
      <c r="A18820" t="s">
        <v>18475</v>
      </c>
      <c r="B18820" t="s">
        <v>39151</v>
      </c>
      <c r="I18820" t="s">
        <v>1877</v>
      </c>
      <c r="J18820">
        <v>101.33</v>
      </c>
    </row>
    <row r="18821" spans="1:10" x14ac:dyDescent="0.2">
      <c r="A18821" t="s">
        <v>18476</v>
      </c>
      <c r="B18821" t="s">
        <v>39151</v>
      </c>
      <c r="I18821" t="s">
        <v>1877</v>
      </c>
      <c r="J18821">
        <v>88.19</v>
      </c>
    </row>
    <row r="18822" spans="1:10" x14ac:dyDescent="0.2">
      <c r="A18822" t="s">
        <v>18477</v>
      </c>
      <c r="B18822" t="s">
        <v>39151</v>
      </c>
      <c r="I18822" t="s">
        <v>1877</v>
      </c>
      <c r="J18822">
        <v>155.93</v>
      </c>
    </row>
    <row r="18823" spans="1:10" x14ac:dyDescent="0.2">
      <c r="A18823" t="s">
        <v>18478</v>
      </c>
      <c r="B18823" t="s">
        <v>39151</v>
      </c>
      <c r="I18823" t="s">
        <v>1877</v>
      </c>
      <c r="J18823">
        <v>97.32</v>
      </c>
    </row>
    <row r="18824" spans="1:10" x14ac:dyDescent="0.2">
      <c r="A18824" t="s">
        <v>18479</v>
      </c>
      <c r="B18824" t="s">
        <v>39151</v>
      </c>
      <c r="I18824" t="s">
        <v>1877</v>
      </c>
      <c r="J18824">
        <v>84.18</v>
      </c>
    </row>
    <row r="18825" spans="1:10" x14ac:dyDescent="0.2">
      <c r="A18825" t="s">
        <v>18480</v>
      </c>
      <c r="B18825" t="s">
        <v>39152</v>
      </c>
      <c r="I18825" t="s">
        <v>1877</v>
      </c>
      <c r="J18825">
        <v>57.02</v>
      </c>
    </row>
    <row r="18826" spans="1:10" x14ac:dyDescent="0.2">
      <c r="A18826" t="s">
        <v>18481</v>
      </c>
      <c r="B18826" t="s">
        <v>39152</v>
      </c>
      <c r="I18826" t="s">
        <v>1877</v>
      </c>
      <c r="J18826">
        <v>35.630000000000003</v>
      </c>
    </row>
    <row r="18827" spans="1:10" x14ac:dyDescent="0.2">
      <c r="A18827" t="s">
        <v>18482</v>
      </c>
      <c r="B18827" t="s">
        <v>39152</v>
      </c>
      <c r="I18827" t="s">
        <v>1877</v>
      </c>
      <c r="J18827">
        <v>57.02</v>
      </c>
    </row>
    <row r="18828" spans="1:10" x14ac:dyDescent="0.2">
      <c r="A18828" t="s">
        <v>18483</v>
      </c>
      <c r="B18828" t="s">
        <v>39152</v>
      </c>
      <c r="I18828" t="s">
        <v>1877</v>
      </c>
      <c r="J18828">
        <v>35.630000000000003</v>
      </c>
    </row>
    <row r="18829" spans="1:10" x14ac:dyDescent="0.2">
      <c r="A18829" t="s">
        <v>18484</v>
      </c>
      <c r="B18829" t="s">
        <v>39153</v>
      </c>
      <c r="I18829" t="s">
        <v>1877</v>
      </c>
      <c r="J18829">
        <v>60.02</v>
      </c>
    </row>
    <row r="18830" spans="1:10" x14ac:dyDescent="0.2">
      <c r="A18830" t="s">
        <v>18485</v>
      </c>
      <c r="B18830" t="s">
        <v>39153</v>
      </c>
      <c r="I18830" t="s">
        <v>1877</v>
      </c>
      <c r="J18830">
        <v>51.06</v>
      </c>
    </row>
    <row r="18831" spans="1:10" x14ac:dyDescent="0.2">
      <c r="A18831" t="s">
        <v>18486</v>
      </c>
      <c r="B18831" t="s">
        <v>39153</v>
      </c>
      <c r="I18831" t="s">
        <v>1877</v>
      </c>
      <c r="J18831">
        <v>54.86</v>
      </c>
    </row>
    <row r="18832" spans="1:10" x14ac:dyDescent="0.2">
      <c r="A18832" t="s">
        <v>18487</v>
      </c>
      <c r="B18832" t="s">
        <v>39153</v>
      </c>
      <c r="I18832" t="s">
        <v>1877</v>
      </c>
      <c r="J18832">
        <v>45.9</v>
      </c>
    </row>
    <row r="18833" spans="1:10" x14ac:dyDescent="0.2">
      <c r="A18833" t="s">
        <v>18488</v>
      </c>
      <c r="B18833" t="s">
        <v>39154</v>
      </c>
      <c r="I18833" t="s">
        <v>1877</v>
      </c>
      <c r="J18833">
        <v>63.33</v>
      </c>
    </row>
    <row r="18834" spans="1:10" x14ac:dyDescent="0.2">
      <c r="A18834" t="s">
        <v>18489</v>
      </c>
      <c r="B18834" t="s">
        <v>39154</v>
      </c>
      <c r="I18834" t="s">
        <v>1877</v>
      </c>
      <c r="J18834">
        <v>52.63</v>
      </c>
    </row>
    <row r="18835" spans="1:10" x14ac:dyDescent="0.2">
      <c r="A18835" t="s">
        <v>18490</v>
      </c>
      <c r="B18835" t="s">
        <v>39154</v>
      </c>
      <c r="I18835" t="s">
        <v>1877</v>
      </c>
      <c r="J18835">
        <v>58.17</v>
      </c>
    </row>
    <row r="18836" spans="1:10" x14ac:dyDescent="0.2">
      <c r="A18836" t="s">
        <v>18491</v>
      </c>
      <c r="B18836" t="s">
        <v>39154</v>
      </c>
      <c r="I18836" t="s">
        <v>1877</v>
      </c>
      <c r="J18836">
        <v>47.47</v>
      </c>
    </row>
    <row r="18837" spans="1:10" x14ac:dyDescent="0.2">
      <c r="A18837" t="s">
        <v>18492</v>
      </c>
      <c r="B18837" t="s">
        <v>39155</v>
      </c>
      <c r="I18837" t="s">
        <v>1877</v>
      </c>
      <c r="J18837">
        <v>80.430000000000007</v>
      </c>
    </row>
    <row r="18838" spans="1:10" x14ac:dyDescent="0.2">
      <c r="A18838" t="s">
        <v>18493</v>
      </c>
      <c r="B18838" t="s">
        <v>39155</v>
      </c>
      <c r="I18838" t="s">
        <v>1877</v>
      </c>
      <c r="J18838">
        <v>63.28</v>
      </c>
    </row>
    <row r="18839" spans="1:10" x14ac:dyDescent="0.2">
      <c r="A18839" t="s">
        <v>18494</v>
      </c>
      <c r="B18839" t="s">
        <v>39155</v>
      </c>
      <c r="I18839" t="s">
        <v>1877</v>
      </c>
      <c r="J18839">
        <v>75.27</v>
      </c>
    </row>
    <row r="18840" spans="1:10" x14ac:dyDescent="0.2">
      <c r="A18840" t="s">
        <v>18495</v>
      </c>
      <c r="B18840" t="s">
        <v>39155</v>
      </c>
      <c r="I18840" t="s">
        <v>1877</v>
      </c>
      <c r="J18840">
        <v>58.12</v>
      </c>
    </row>
    <row r="18841" spans="1:10" x14ac:dyDescent="0.2">
      <c r="A18841" t="s">
        <v>18496</v>
      </c>
      <c r="B18841" t="s">
        <v>39156</v>
      </c>
      <c r="I18841" t="s">
        <v>1877</v>
      </c>
      <c r="J18841">
        <v>82.97</v>
      </c>
    </row>
    <row r="18842" spans="1:10" x14ac:dyDescent="0.2">
      <c r="A18842" t="s">
        <v>18497</v>
      </c>
      <c r="B18842" t="s">
        <v>39156</v>
      </c>
      <c r="I18842" t="s">
        <v>1877</v>
      </c>
      <c r="J18842">
        <v>64.06</v>
      </c>
    </row>
    <row r="18843" spans="1:10" x14ac:dyDescent="0.2">
      <c r="A18843" t="s">
        <v>18498</v>
      </c>
      <c r="B18843" t="s">
        <v>39156</v>
      </c>
      <c r="I18843" t="s">
        <v>1877</v>
      </c>
      <c r="J18843">
        <v>77.81</v>
      </c>
    </row>
    <row r="18844" spans="1:10" x14ac:dyDescent="0.2">
      <c r="A18844" t="s">
        <v>18499</v>
      </c>
      <c r="B18844" t="s">
        <v>39156</v>
      </c>
      <c r="I18844" t="s">
        <v>1877</v>
      </c>
      <c r="J18844">
        <v>58.9</v>
      </c>
    </row>
    <row r="18845" spans="1:10" x14ac:dyDescent="0.2">
      <c r="A18845" t="s">
        <v>18500</v>
      </c>
      <c r="B18845" t="s">
        <v>39157</v>
      </c>
      <c r="I18845" t="s">
        <v>1877</v>
      </c>
      <c r="J18845">
        <v>101.38</v>
      </c>
    </row>
    <row r="18846" spans="1:10" x14ac:dyDescent="0.2">
      <c r="A18846" t="s">
        <v>18501</v>
      </c>
      <c r="B18846" t="s">
        <v>39157</v>
      </c>
      <c r="I18846" t="s">
        <v>1877</v>
      </c>
      <c r="J18846">
        <v>55.85</v>
      </c>
    </row>
    <row r="18847" spans="1:10" x14ac:dyDescent="0.2">
      <c r="A18847" t="s">
        <v>18502</v>
      </c>
      <c r="B18847" t="s">
        <v>39157</v>
      </c>
      <c r="I18847" t="s">
        <v>1877</v>
      </c>
      <c r="J18847">
        <v>49.41</v>
      </c>
    </row>
    <row r="18848" spans="1:10" x14ac:dyDescent="0.2">
      <c r="A18848" t="s">
        <v>18503</v>
      </c>
      <c r="B18848" t="s">
        <v>39157</v>
      </c>
      <c r="I18848" t="s">
        <v>1877</v>
      </c>
      <c r="J18848">
        <v>97.37</v>
      </c>
    </row>
    <row r="18849" spans="1:10" x14ac:dyDescent="0.2">
      <c r="A18849" t="s">
        <v>18504</v>
      </c>
      <c r="B18849" t="s">
        <v>39157</v>
      </c>
      <c r="I18849" t="s">
        <v>1877</v>
      </c>
      <c r="J18849">
        <v>51.84</v>
      </c>
    </row>
    <row r="18850" spans="1:10" x14ac:dyDescent="0.2">
      <c r="A18850" t="s">
        <v>18505</v>
      </c>
      <c r="B18850" t="s">
        <v>39157</v>
      </c>
      <c r="I18850" t="s">
        <v>1877</v>
      </c>
      <c r="J18850">
        <v>45.4</v>
      </c>
    </row>
    <row r="18851" spans="1:10" x14ac:dyDescent="0.2">
      <c r="A18851" t="s">
        <v>18506</v>
      </c>
      <c r="B18851" t="s">
        <v>39158</v>
      </c>
      <c r="I18851" t="s">
        <v>1877</v>
      </c>
      <c r="J18851">
        <v>102.64</v>
      </c>
    </row>
    <row r="18852" spans="1:10" x14ac:dyDescent="0.2">
      <c r="A18852" t="s">
        <v>18507</v>
      </c>
      <c r="B18852" t="s">
        <v>39158</v>
      </c>
      <c r="I18852" t="s">
        <v>1877</v>
      </c>
      <c r="J18852">
        <v>56.68</v>
      </c>
    </row>
    <row r="18853" spans="1:10" x14ac:dyDescent="0.2">
      <c r="A18853" t="s">
        <v>18508</v>
      </c>
      <c r="B18853" t="s">
        <v>39158</v>
      </c>
      <c r="I18853" t="s">
        <v>1877</v>
      </c>
      <c r="J18853">
        <v>50.13</v>
      </c>
    </row>
    <row r="18854" spans="1:10" x14ac:dyDescent="0.2">
      <c r="A18854" t="s">
        <v>18509</v>
      </c>
      <c r="B18854" t="s">
        <v>39158</v>
      </c>
      <c r="I18854" t="s">
        <v>1877</v>
      </c>
      <c r="J18854">
        <v>98.63</v>
      </c>
    </row>
    <row r="18855" spans="1:10" x14ac:dyDescent="0.2">
      <c r="A18855" t="s">
        <v>18510</v>
      </c>
      <c r="B18855" t="s">
        <v>39158</v>
      </c>
      <c r="I18855" t="s">
        <v>1877</v>
      </c>
      <c r="J18855">
        <v>52.67</v>
      </c>
    </row>
    <row r="18856" spans="1:10" x14ac:dyDescent="0.2">
      <c r="A18856" t="s">
        <v>18511</v>
      </c>
      <c r="B18856" t="s">
        <v>39158</v>
      </c>
      <c r="I18856" t="s">
        <v>1877</v>
      </c>
      <c r="J18856">
        <v>46.12</v>
      </c>
    </row>
    <row r="18857" spans="1:10" x14ac:dyDescent="0.2">
      <c r="A18857" t="s">
        <v>18512</v>
      </c>
      <c r="B18857" t="s">
        <v>39159</v>
      </c>
      <c r="I18857" t="s">
        <v>1877</v>
      </c>
      <c r="J18857">
        <v>152.33000000000001</v>
      </c>
    </row>
    <row r="18858" spans="1:10" x14ac:dyDescent="0.2">
      <c r="A18858" t="s">
        <v>18513</v>
      </c>
      <c r="B18858" t="s">
        <v>39159</v>
      </c>
      <c r="I18858" t="s">
        <v>1877</v>
      </c>
      <c r="J18858">
        <v>86.62</v>
      </c>
    </row>
    <row r="18859" spans="1:10" x14ac:dyDescent="0.2">
      <c r="A18859" t="s">
        <v>18514</v>
      </c>
      <c r="B18859" t="s">
        <v>39159</v>
      </c>
      <c r="I18859" t="s">
        <v>1877</v>
      </c>
      <c r="J18859">
        <v>75.489999999999995</v>
      </c>
    </row>
    <row r="18860" spans="1:10" x14ac:dyDescent="0.2">
      <c r="A18860" t="s">
        <v>18515</v>
      </c>
      <c r="B18860" t="s">
        <v>39159</v>
      </c>
      <c r="I18860" t="s">
        <v>1877</v>
      </c>
      <c r="J18860">
        <v>148.76</v>
      </c>
    </row>
    <row r="18861" spans="1:10" x14ac:dyDescent="0.2">
      <c r="A18861" t="s">
        <v>18516</v>
      </c>
      <c r="B18861" t="s">
        <v>39159</v>
      </c>
      <c r="I18861" t="s">
        <v>1877</v>
      </c>
      <c r="J18861">
        <v>83.05</v>
      </c>
    </row>
    <row r="18862" spans="1:10" x14ac:dyDescent="0.2">
      <c r="A18862" t="s">
        <v>18517</v>
      </c>
      <c r="B18862" t="s">
        <v>39159</v>
      </c>
      <c r="I18862" t="s">
        <v>1877</v>
      </c>
      <c r="J18862">
        <v>71.92</v>
      </c>
    </row>
    <row r="18863" spans="1:10" x14ac:dyDescent="0.2">
      <c r="A18863" t="s">
        <v>18518</v>
      </c>
      <c r="B18863" t="s">
        <v>39160</v>
      </c>
      <c r="I18863" t="s">
        <v>1877</v>
      </c>
      <c r="J18863">
        <v>185.39</v>
      </c>
    </row>
    <row r="18864" spans="1:10" x14ac:dyDescent="0.2">
      <c r="A18864" t="s">
        <v>18519</v>
      </c>
      <c r="B18864" t="s">
        <v>39160</v>
      </c>
      <c r="I18864" t="s">
        <v>1877</v>
      </c>
      <c r="J18864">
        <v>101.49</v>
      </c>
    </row>
    <row r="18865" spans="1:10" x14ac:dyDescent="0.2">
      <c r="A18865" t="s">
        <v>18520</v>
      </c>
      <c r="B18865" t="s">
        <v>39160</v>
      </c>
      <c r="I18865" t="s">
        <v>1877</v>
      </c>
      <c r="J18865">
        <v>87.35</v>
      </c>
    </row>
    <row r="18866" spans="1:10" x14ac:dyDescent="0.2">
      <c r="A18866" t="s">
        <v>18521</v>
      </c>
      <c r="B18866" t="s">
        <v>39160</v>
      </c>
      <c r="I18866" t="s">
        <v>1877</v>
      </c>
      <c r="J18866">
        <v>181.82</v>
      </c>
    </row>
    <row r="18867" spans="1:10" x14ac:dyDescent="0.2">
      <c r="A18867" t="s">
        <v>18522</v>
      </c>
      <c r="B18867" t="s">
        <v>39160</v>
      </c>
      <c r="I18867" t="s">
        <v>1877</v>
      </c>
      <c r="J18867">
        <v>97.92</v>
      </c>
    </row>
    <row r="18868" spans="1:10" x14ac:dyDescent="0.2">
      <c r="A18868" t="s">
        <v>18523</v>
      </c>
      <c r="B18868" t="s">
        <v>39160</v>
      </c>
      <c r="I18868" t="s">
        <v>1877</v>
      </c>
      <c r="J18868">
        <v>83.78</v>
      </c>
    </row>
    <row r="18869" spans="1:10" x14ac:dyDescent="0.2">
      <c r="A18869" t="s">
        <v>18524</v>
      </c>
      <c r="B18869" t="s">
        <v>39161</v>
      </c>
      <c r="I18869" t="s">
        <v>1877</v>
      </c>
      <c r="J18869">
        <v>211.15</v>
      </c>
    </row>
    <row r="18870" spans="1:10" x14ac:dyDescent="0.2">
      <c r="A18870" t="s">
        <v>18525</v>
      </c>
      <c r="B18870" t="s">
        <v>39161</v>
      </c>
      <c r="I18870" t="s">
        <v>1877</v>
      </c>
      <c r="J18870">
        <v>118.42</v>
      </c>
    </row>
    <row r="18871" spans="1:10" x14ac:dyDescent="0.2">
      <c r="A18871" t="s">
        <v>18526</v>
      </c>
      <c r="B18871" t="s">
        <v>39161</v>
      </c>
      <c r="I18871" t="s">
        <v>1877</v>
      </c>
      <c r="J18871">
        <v>102.06</v>
      </c>
    </row>
    <row r="18872" spans="1:10" x14ac:dyDescent="0.2">
      <c r="A18872" t="s">
        <v>18527</v>
      </c>
      <c r="B18872" t="s">
        <v>39161</v>
      </c>
      <c r="I18872" t="s">
        <v>1877</v>
      </c>
      <c r="J18872">
        <v>207.58</v>
      </c>
    </row>
    <row r="18873" spans="1:10" x14ac:dyDescent="0.2">
      <c r="A18873" t="s">
        <v>18528</v>
      </c>
      <c r="B18873" t="s">
        <v>39161</v>
      </c>
      <c r="I18873" t="s">
        <v>1877</v>
      </c>
      <c r="J18873">
        <v>114.85</v>
      </c>
    </row>
    <row r="18874" spans="1:10" x14ac:dyDescent="0.2">
      <c r="A18874" t="s">
        <v>18529</v>
      </c>
      <c r="B18874" t="s">
        <v>39161</v>
      </c>
      <c r="I18874" t="s">
        <v>1877</v>
      </c>
      <c r="J18874">
        <v>98.49</v>
      </c>
    </row>
    <row r="18875" spans="1:10" x14ac:dyDescent="0.2">
      <c r="A18875" t="s">
        <v>18530</v>
      </c>
      <c r="B18875" t="s">
        <v>39162</v>
      </c>
      <c r="I18875" t="s">
        <v>1877</v>
      </c>
      <c r="J18875">
        <v>35.22</v>
      </c>
    </row>
    <row r="18876" spans="1:10" x14ac:dyDescent="0.2">
      <c r="A18876" t="s">
        <v>18531</v>
      </c>
      <c r="B18876" t="s">
        <v>39162</v>
      </c>
      <c r="I18876" t="s">
        <v>1877</v>
      </c>
      <c r="J18876">
        <v>21.13</v>
      </c>
    </row>
    <row r="18877" spans="1:10" x14ac:dyDescent="0.2">
      <c r="A18877" t="s">
        <v>18532</v>
      </c>
      <c r="B18877" t="s">
        <v>39162</v>
      </c>
      <c r="I18877" t="s">
        <v>1877</v>
      </c>
      <c r="J18877">
        <v>35.22</v>
      </c>
    </row>
    <row r="18878" spans="1:10" x14ac:dyDescent="0.2">
      <c r="A18878" t="s">
        <v>18533</v>
      </c>
      <c r="B18878" t="s">
        <v>39162</v>
      </c>
      <c r="I18878" t="s">
        <v>1877</v>
      </c>
      <c r="J18878">
        <v>21.13</v>
      </c>
    </row>
    <row r="18879" spans="1:10" x14ac:dyDescent="0.2">
      <c r="A18879" t="s">
        <v>18534</v>
      </c>
      <c r="B18879" t="s">
        <v>39163</v>
      </c>
      <c r="I18879" t="s">
        <v>1877</v>
      </c>
      <c r="J18879">
        <v>65.290000000000006</v>
      </c>
    </row>
    <row r="18880" spans="1:10" x14ac:dyDescent="0.2">
      <c r="A18880" t="s">
        <v>18535</v>
      </c>
      <c r="B18880" t="s">
        <v>39163</v>
      </c>
      <c r="I18880" t="s">
        <v>1877</v>
      </c>
      <c r="J18880">
        <v>19.399999999999999</v>
      </c>
    </row>
    <row r="18881" spans="1:10" x14ac:dyDescent="0.2">
      <c r="A18881" t="s">
        <v>18536</v>
      </c>
      <c r="B18881" t="s">
        <v>39164</v>
      </c>
      <c r="I18881" t="s">
        <v>1877</v>
      </c>
      <c r="J18881">
        <v>10.14</v>
      </c>
    </row>
    <row r="18882" spans="1:10" x14ac:dyDescent="0.2">
      <c r="A18882" t="s">
        <v>18537</v>
      </c>
      <c r="B18882" t="s">
        <v>39163</v>
      </c>
      <c r="I18882" t="s">
        <v>1877</v>
      </c>
      <c r="J18882">
        <v>65.290000000000006</v>
      </c>
    </row>
    <row r="18883" spans="1:10" x14ac:dyDescent="0.2">
      <c r="A18883" t="s">
        <v>18538</v>
      </c>
      <c r="B18883" t="s">
        <v>39163</v>
      </c>
      <c r="I18883" t="s">
        <v>1877</v>
      </c>
      <c r="J18883">
        <v>19.399999999999999</v>
      </c>
    </row>
    <row r="18884" spans="1:10" x14ac:dyDescent="0.2">
      <c r="A18884" t="s">
        <v>18539</v>
      </c>
      <c r="B18884" t="s">
        <v>39164</v>
      </c>
      <c r="I18884" t="s">
        <v>1877</v>
      </c>
      <c r="J18884">
        <v>10.14</v>
      </c>
    </row>
    <row r="18885" spans="1:10" x14ac:dyDescent="0.2">
      <c r="A18885" t="s">
        <v>18540</v>
      </c>
      <c r="B18885" t="s">
        <v>39165</v>
      </c>
      <c r="I18885" t="s">
        <v>1877</v>
      </c>
      <c r="J18885">
        <v>68.03</v>
      </c>
    </row>
    <row r="18886" spans="1:10" x14ac:dyDescent="0.2">
      <c r="A18886" t="s">
        <v>18541</v>
      </c>
      <c r="B18886" t="s">
        <v>39165</v>
      </c>
      <c r="I18886" t="s">
        <v>1877</v>
      </c>
      <c r="J18886">
        <v>17.68</v>
      </c>
    </row>
    <row r="18887" spans="1:10" x14ac:dyDescent="0.2">
      <c r="A18887" t="s">
        <v>18542</v>
      </c>
      <c r="B18887" t="s">
        <v>39165</v>
      </c>
      <c r="I18887" t="s">
        <v>1877</v>
      </c>
      <c r="J18887">
        <v>11.7</v>
      </c>
    </row>
    <row r="18888" spans="1:10" x14ac:dyDescent="0.2">
      <c r="A18888" t="s">
        <v>18543</v>
      </c>
      <c r="B18888" t="s">
        <v>39165</v>
      </c>
      <c r="I18888" t="s">
        <v>1877</v>
      </c>
      <c r="J18888">
        <v>68.03</v>
      </c>
    </row>
    <row r="18889" spans="1:10" x14ac:dyDescent="0.2">
      <c r="A18889" t="s">
        <v>18544</v>
      </c>
      <c r="B18889" t="s">
        <v>39165</v>
      </c>
      <c r="I18889" t="s">
        <v>1877</v>
      </c>
      <c r="J18889">
        <v>17.68</v>
      </c>
    </row>
    <row r="18890" spans="1:10" x14ac:dyDescent="0.2">
      <c r="A18890" t="s">
        <v>18545</v>
      </c>
      <c r="B18890" t="s">
        <v>39165</v>
      </c>
      <c r="I18890" t="s">
        <v>1877</v>
      </c>
      <c r="J18890">
        <v>11.7</v>
      </c>
    </row>
    <row r="18891" spans="1:10" x14ac:dyDescent="0.2">
      <c r="A18891" t="s">
        <v>18546</v>
      </c>
      <c r="B18891" t="s">
        <v>39166</v>
      </c>
      <c r="I18891" t="s">
        <v>1879</v>
      </c>
      <c r="J18891">
        <v>6150.98</v>
      </c>
    </row>
    <row r="18892" spans="1:10" x14ac:dyDescent="0.2">
      <c r="A18892" t="s">
        <v>18547</v>
      </c>
      <c r="B18892" t="s">
        <v>39166</v>
      </c>
      <c r="I18892" t="s">
        <v>1879</v>
      </c>
      <c r="J18892">
        <v>6150.98</v>
      </c>
    </row>
    <row r="18893" spans="1:10" x14ac:dyDescent="0.2">
      <c r="A18893" t="s">
        <v>18548</v>
      </c>
      <c r="B18893" t="s">
        <v>39167</v>
      </c>
      <c r="I18893" t="s">
        <v>1879</v>
      </c>
      <c r="J18893">
        <v>3068.03</v>
      </c>
    </row>
    <row r="18894" spans="1:10" x14ac:dyDescent="0.2">
      <c r="A18894" t="s">
        <v>18549</v>
      </c>
      <c r="B18894" t="s">
        <v>39167</v>
      </c>
      <c r="I18894" t="s">
        <v>1879</v>
      </c>
      <c r="J18894">
        <v>3068.03</v>
      </c>
    </row>
    <row r="18895" spans="1:10" x14ac:dyDescent="0.2">
      <c r="A18895" t="s">
        <v>18550</v>
      </c>
      <c r="B18895" t="s">
        <v>39168</v>
      </c>
      <c r="I18895" t="s">
        <v>1879</v>
      </c>
      <c r="J18895">
        <v>10855.46</v>
      </c>
    </row>
    <row r="18896" spans="1:10" x14ac:dyDescent="0.2">
      <c r="A18896" t="s">
        <v>18551</v>
      </c>
      <c r="B18896" t="s">
        <v>39168</v>
      </c>
      <c r="I18896" t="s">
        <v>1879</v>
      </c>
      <c r="J18896">
        <v>10227.14</v>
      </c>
    </row>
    <row r="18897" spans="1:10" x14ac:dyDescent="0.2">
      <c r="A18897" t="s">
        <v>18552</v>
      </c>
      <c r="B18897" t="s">
        <v>39169</v>
      </c>
      <c r="I18897" t="s">
        <v>1879</v>
      </c>
      <c r="J18897">
        <v>4890.8999999999996</v>
      </c>
    </row>
    <row r="18898" spans="1:10" x14ac:dyDescent="0.2">
      <c r="A18898" t="s">
        <v>18553</v>
      </c>
      <c r="B18898" t="s">
        <v>39169</v>
      </c>
      <c r="I18898" t="s">
        <v>1879</v>
      </c>
      <c r="J18898">
        <v>4890.8999999999996</v>
      </c>
    </row>
    <row r="18899" spans="1:10" x14ac:dyDescent="0.2">
      <c r="A18899" t="s">
        <v>18554</v>
      </c>
      <c r="B18899" t="s">
        <v>39170</v>
      </c>
      <c r="I18899" t="s">
        <v>1879</v>
      </c>
      <c r="J18899">
        <v>2150.15</v>
      </c>
    </row>
    <row r="18900" spans="1:10" x14ac:dyDescent="0.2">
      <c r="A18900" t="s">
        <v>18555</v>
      </c>
      <c r="B18900" t="s">
        <v>39170</v>
      </c>
      <c r="I18900" t="s">
        <v>1879</v>
      </c>
      <c r="J18900">
        <v>2150.15</v>
      </c>
    </row>
    <row r="18901" spans="1:10" x14ac:dyDescent="0.2">
      <c r="A18901" t="s">
        <v>18556</v>
      </c>
      <c r="B18901" t="s">
        <v>39171</v>
      </c>
      <c r="I18901" t="s">
        <v>1879</v>
      </c>
      <c r="J18901">
        <v>9595.3799999999992</v>
      </c>
    </row>
    <row r="18902" spans="1:10" x14ac:dyDescent="0.2">
      <c r="A18902" t="s">
        <v>18557</v>
      </c>
      <c r="B18902" t="s">
        <v>39171</v>
      </c>
      <c r="I18902" t="s">
        <v>1879</v>
      </c>
      <c r="J18902">
        <v>8967.06</v>
      </c>
    </row>
    <row r="18903" spans="1:10" x14ac:dyDescent="0.2">
      <c r="A18903" t="s">
        <v>18558</v>
      </c>
      <c r="B18903" t="s">
        <v>39172</v>
      </c>
      <c r="I18903" t="s">
        <v>1879</v>
      </c>
      <c r="J18903">
        <v>10946.59</v>
      </c>
    </row>
    <row r="18904" spans="1:10" x14ac:dyDescent="0.2">
      <c r="A18904" t="s">
        <v>18559</v>
      </c>
      <c r="B18904" t="s">
        <v>39172</v>
      </c>
      <c r="I18904" t="s">
        <v>1879</v>
      </c>
      <c r="J18904">
        <v>10946.59</v>
      </c>
    </row>
    <row r="18905" spans="1:10" x14ac:dyDescent="0.2">
      <c r="A18905" t="s">
        <v>18560</v>
      </c>
      <c r="B18905" t="s">
        <v>39173</v>
      </c>
      <c r="I18905" t="s">
        <v>1879</v>
      </c>
      <c r="J18905">
        <v>7548.91</v>
      </c>
    </row>
    <row r="18906" spans="1:10" x14ac:dyDescent="0.2">
      <c r="A18906" t="s">
        <v>18561</v>
      </c>
      <c r="B18906" t="s">
        <v>39173</v>
      </c>
      <c r="I18906" t="s">
        <v>1879</v>
      </c>
      <c r="J18906">
        <v>7548.91</v>
      </c>
    </row>
    <row r="18907" spans="1:10" x14ac:dyDescent="0.2">
      <c r="A18907" t="s">
        <v>18562</v>
      </c>
      <c r="B18907" t="s">
        <v>39174</v>
      </c>
      <c r="I18907" t="s">
        <v>1879</v>
      </c>
      <c r="J18907">
        <v>15651.03</v>
      </c>
    </row>
    <row r="18908" spans="1:10" x14ac:dyDescent="0.2">
      <c r="A18908" t="s">
        <v>18563</v>
      </c>
      <c r="B18908" t="s">
        <v>39174</v>
      </c>
      <c r="I18908" t="s">
        <v>1879</v>
      </c>
      <c r="J18908">
        <v>15022.71</v>
      </c>
    </row>
    <row r="18909" spans="1:10" x14ac:dyDescent="0.2">
      <c r="A18909" t="s">
        <v>18564</v>
      </c>
      <c r="B18909" t="s">
        <v>39175</v>
      </c>
      <c r="I18909" t="s">
        <v>1879</v>
      </c>
      <c r="J18909">
        <v>6515.01</v>
      </c>
    </row>
    <row r="18910" spans="1:10" x14ac:dyDescent="0.2">
      <c r="A18910" t="s">
        <v>18565</v>
      </c>
      <c r="B18910" t="s">
        <v>39175</v>
      </c>
      <c r="I18910" t="s">
        <v>1879</v>
      </c>
      <c r="J18910">
        <v>6515.01</v>
      </c>
    </row>
    <row r="18911" spans="1:10" x14ac:dyDescent="0.2">
      <c r="A18911" t="s">
        <v>18566</v>
      </c>
      <c r="B18911" t="s">
        <v>39176</v>
      </c>
      <c r="I18911" t="s">
        <v>1879</v>
      </c>
      <c r="J18911">
        <v>3028.45</v>
      </c>
    </row>
    <row r="18912" spans="1:10" x14ac:dyDescent="0.2">
      <c r="A18912" t="s">
        <v>18567</v>
      </c>
      <c r="B18912" t="s">
        <v>39176</v>
      </c>
      <c r="I18912" t="s">
        <v>1879</v>
      </c>
      <c r="J18912">
        <v>3028.45</v>
      </c>
    </row>
    <row r="18913" spans="1:10" x14ac:dyDescent="0.2">
      <c r="A18913" t="s">
        <v>18568</v>
      </c>
      <c r="B18913" t="s">
        <v>39177</v>
      </c>
      <c r="I18913" t="s">
        <v>1879</v>
      </c>
      <c r="J18913">
        <v>11343.51</v>
      </c>
    </row>
    <row r="18914" spans="1:10" x14ac:dyDescent="0.2">
      <c r="A18914" t="s">
        <v>18569</v>
      </c>
      <c r="B18914" t="s">
        <v>39177</v>
      </c>
      <c r="I18914" t="s">
        <v>1879</v>
      </c>
      <c r="J18914">
        <v>10715.19</v>
      </c>
    </row>
    <row r="18915" spans="1:10" x14ac:dyDescent="0.2">
      <c r="A18915" t="s">
        <v>28005</v>
      </c>
      <c r="B18915" t="s">
        <v>39178</v>
      </c>
      <c r="I18915" t="s">
        <v>1879</v>
      </c>
      <c r="J18915">
        <v>11922.86</v>
      </c>
    </row>
    <row r="18916" spans="1:10" x14ac:dyDescent="0.2">
      <c r="A18916" t="s">
        <v>28006</v>
      </c>
      <c r="B18916" t="s">
        <v>39178</v>
      </c>
      <c r="I18916" t="s">
        <v>1879</v>
      </c>
      <c r="J18916">
        <v>11922.86</v>
      </c>
    </row>
    <row r="18917" spans="1:10" x14ac:dyDescent="0.2">
      <c r="A18917" t="s">
        <v>28007</v>
      </c>
      <c r="B18917" t="s">
        <v>39179</v>
      </c>
      <c r="I18917" t="s">
        <v>1879</v>
      </c>
      <c r="J18917">
        <v>7218.38</v>
      </c>
    </row>
    <row r="18918" spans="1:10" x14ac:dyDescent="0.2">
      <c r="A18918" t="s">
        <v>28008</v>
      </c>
      <c r="B18918" t="s">
        <v>39179</v>
      </c>
      <c r="I18918" t="s">
        <v>1879</v>
      </c>
      <c r="J18918">
        <v>7218.38</v>
      </c>
    </row>
    <row r="18919" spans="1:10" x14ac:dyDescent="0.2">
      <c r="A18919" t="s">
        <v>28009</v>
      </c>
      <c r="B18919" t="s">
        <v>39180</v>
      </c>
      <c r="I18919" t="s">
        <v>1879</v>
      </c>
      <c r="J18919">
        <v>16627.330000000002</v>
      </c>
    </row>
    <row r="18920" spans="1:10" x14ac:dyDescent="0.2">
      <c r="A18920" t="s">
        <v>28010</v>
      </c>
      <c r="B18920" t="s">
        <v>39180</v>
      </c>
      <c r="I18920" t="s">
        <v>1879</v>
      </c>
      <c r="J18920">
        <v>15999.01</v>
      </c>
    </row>
    <row r="18921" spans="1:10" x14ac:dyDescent="0.2">
      <c r="A18921" t="s">
        <v>18570</v>
      </c>
      <c r="B18921" t="s">
        <v>18452</v>
      </c>
      <c r="I18921" t="s">
        <v>1879</v>
      </c>
      <c r="J18921">
        <v>669.04</v>
      </c>
    </row>
    <row r="18922" spans="1:10" x14ac:dyDescent="0.2">
      <c r="A18922" t="s">
        <v>18571</v>
      </c>
      <c r="B18922" t="s">
        <v>18452</v>
      </c>
      <c r="I18922" t="s">
        <v>1879</v>
      </c>
      <c r="J18922">
        <v>669.04</v>
      </c>
    </row>
    <row r="18923" spans="1:10" x14ac:dyDescent="0.2">
      <c r="A18923" t="s">
        <v>18572</v>
      </c>
      <c r="B18923" t="s">
        <v>39181</v>
      </c>
      <c r="I18923" t="s">
        <v>1879</v>
      </c>
      <c r="J18923">
        <v>320.39</v>
      </c>
    </row>
    <row r="18924" spans="1:10" x14ac:dyDescent="0.2">
      <c r="A18924" t="s">
        <v>18573</v>
      </c>
      <c r="B18924" t="s">
        <v>39181</v>
      </c>
      <c r="I18924" t="s">
        <v>1879</v>
      </c>
      <c r="J18924">
        <v>320.39</v>
      </c>
    </row>
    <row r="18925" spans="1:10" x14ac:dyDescent="0.2">
      <c r="A18925" t="s">
        <v>18574</v>
      </c>
      <c r="B18925" t="s">
        <v>39182</v>
      </c>
      <c r="I18925" t="s">
        <v>1877</v>
      </c>
      <c r="J18925">
        <v>679.91</v>
      </c>
    </row>
    <row r="18926" spans="1:10" x14ac:dyDescent="0.2">
      <c r="A18926" t="s">
        <v>18575</v>
      </c>
      <c r="B18926" t="s">
        <v>39182</v>
      </c>
      <c r="I18926" t="s">
        <v>1877</v>
      </c>
      <c r="J18926">
        <v>325.48</v>
      </c>
    </row>
    <row r="18927" spans="1:10" x14ac:dyDescent="0.2">
      <c r="A18927" t="s">
        <v>18576</v>
      </c>
      <c r="B18927" t="s">
        <v>39182</v>
      </c>
      <c r="I18927" t="s">
        <v>1877</v>
      </c>
      <c r="J18927">
        <v>301.54000000000002</v>
      </c>
    </row>
    <row r="18928" spans="1:10" x14ac:dyDescent="0.2">
      <c r="A18928" t="s">
        <v>18577</v>
      </c>
      <c r="B18928" t="s">
        <v>39182</v>
      </c>
      <c r="I18928" t="s">
        <v>1877</v>
      </c>
      <c r="J18928">
        <v>671.27</v>
      </c>
    </row>
    <row r="18929" spans="1:10" x14ac:dyDescent="0.2">
      <c r="A18929" t="s">
        <v>18578</v>
      </c>
      <c r="B18929" t="s">
        <v>39182</v>
      </c>
      <c r="I18929" t="s">
        <v>1877</v>
      </c>
      <c r="J18929">
        <v>316.85000000000002</v>
      </c>
    </row>
    <row r="18930" spans="1:10" x14ac:dyDescent="0.2">
      <c r="A18930" t="s">
        <v>18579</v>
      </c>
      <c r="B18930" t="s">
        <v>39182</v>
      </c>
      <c r="I18930" t="s">
        <v>1877</v>
      </c>
      <c r="J18930">
        <v>292.91000000000003</v>
      </c>
    </row>
    <row r="18931" spans="1:10" x14ac:dyDescent="0.2">
      <c r="A18931" t="s">
        <v>18580</v>
      </c>
      <c r="B18931" t="s">
        <v>21763</v>
      </c>
      <c r="I18931" t="s">
        <v>1877</v>
      </c>
      <c r="J18931">
        <v>56.22</v>
      </c>
    </row>
    <row r="18932" spans="1:10" x14ac:dyDescent="0.2">
      <c r="A18932" t="s">
        <v>18581</v>
      </c>
      <c r="B18932" t="s">
        <v>21764</v>
      </c>
      <c r="I18932" t="s">
        <v>1877</v>
      </c>
      <c r="J18932">
        <v>39.89</v>
      </c>
    </row>
    <row r="18933" spans="1:10" x14ac:dyDescent="0.2">
      <c r="A18933" t="s">
        <v>18582</v>
      </c>
      <c r="B18933" t="s">
        <v>21763</v>
      </c>
      <c r="I18933" t="s">
        <v>1877</v>
      </c>
      <c r="J18933">
        <v>37.6</v>
      </c>
    </row>
    <row r="18934" spans="1:10" x14ac:dyDescent="0.2">
      <c r="A18934" t="s">
        <v>18583</v>
      </c>
      <c r="B18934" t="s">
        <v>21763</v>
      </c>
      <c r="I18934" t="s">
        <v>1877</v>
      </c>
      <c r="J18934">
        <v>52.65</v>
      </c>
    </row>
    <row r="18935" spans="1:10" x14ac:dyDescent="0.2">
      <c r="A18935" t="s">
        <v>18584</v>
      </c>
      <c r="B18935" t="s">
        <v>21764</v>
      </c>
      <c r="I18935" t="s">
        <v>1877</v>
      </c>
      <c r="J18935">
        <v>36.32</v>
      </c>
    </row>
    <row r="18936" spans="1:10" x14ac:dyDescent="0.2">
      <c r="A18936" t="s">
        <v>18585</v>
      </c>
      <c r="B18936" t="s">
        <v>21763</v>
      </c>
      <c r="I18936" t="s">
        <v>1877</v>
      </c>
      <c r="J18936">
        <v>34.03</v>
      </c>
    </row>
    <row r="18937" spans="1:10" x14ac:dyDescent="0.2">
      <c r="A18937" t="s">
        <v>18586</v>
      </c>
      <c r="B18937" t="s">
        <v>39183</v>
      </c>
      <c r="I18937" t="s">
        <v>1877</v>
      </c>
      <c r="J18937">
        <v>299.58</v>
      </c>
    </row>
    <row r="18938" spans="1:10" x14ac:dyDescent="0.2">
      <c r="A18938" t="s">
        <v>18587</v>
      </c>
      <c r="B18938" t="s">
        <v>39183</v>
      </c>
      <c r="I18938" t="s">
        <v>1877</v>
      </c>
      <c r="J18938">
        <v>133.76</v>
      </c>
    </row>
    <row r="18939" spans="1:10" x14ac:dyDescent="0.2">
      <c r="A18939" t="s">
        <v>18588</v>
      </c>
      <c r="B18939" t="s">
        <v>39183</v>
      </c>
      <c r="I18939" t="s">
        <v>1877</v>
      </c>
      <c r="J18939">
        <v>104.94</v>
      </c>
    </row>
    <row r="18940" spans="1:10" x14ac:dyDescent="0.2">
      <c r="A18940" t="s">
        <v>18589</v>
      </c>
      <c r="B18940" t="s">
        <v>39183</v>
      </c>
      <c r="I18940" t="s">
        <v>1877</v>
      </c>
      <c r="J18940">
        <v>295.57</v>
      </c>
    </row>
    <row r="18941" spans="1:10" x14ac:dyDescent="0.2">
      <c r="A18941" t="s">
        <v>18590</v>
      </c>
      <c r="B18941" t="s">
        <v>39183</v>
      </c>
      <c r="I18941" t="s">
        <v>1877</v>
      </c>
      <c r="J18941">
        <v>129.75</v>
      </c>
    </row>
    <row r="18942" spans="1:10" x14ac:dyDescent="0.2">
      <c r="A18942" t="s">
        <v>18591</v>
      </c>
      <c r="B18942" t="s">
        <v>39183</v>
      </c>
      <c r="I18942" t="s">
        <v>1877</v>
      </c>
      <c r="J18942">
        <v>100.93</v>
      </c>
    </row>
    <row r="18943" spans="1:10" x14ac:dyDescent="0.2">
      <c r="A18943" t="s">
        <v>18592</v>
      </c>
      <c r="B18943" t="s">
        <v>39184</v>
      </c>
      <c r="I18943" t="s">
        <v>1877</v>
      </c>
      <c r="J18943">
        <v>348.15</v>
      </c>
    </row>
    <row r="18944" spans="1:10" x14ac:dyDescent="0.2">
      <c r="A18944" t="s">
        <v>18593</v>
      </c>
      <c r="B18944" t="s">
        <v>39184</v>
      </c>
      <c r="I18944" t="s">
        <v>1877</v>
      </c>
      <c r="J18944">
        <v>147.93</v>
      </c>
    </row>
    <row r="18945" spans="1:10" x14ac:dyDescent="0.2">
      <c r="A18945" t="s">
        <v>18594</v>
      </c>
      <c r="B18945" t="s">
        <v>39184</v>
      </c>
      <c r="I18945" t="s">
        <v>1877</v>
      </c>
      <c r="J18945">
        <v>114.02</v>
      </c>
    </row>
    <row r="18946" spans="1:10" x14ac:dyDescent="0.2">
      <c r="A18946" t="s">
        <v>18595</v>
      </c>
      <c r="B18946" t="s">
        <v>39184</v>
      </c>
      <c r="I18946" t="s">
        <v>1877</v>
      </c>
      <c r="J18946">
        <v>344.14</v>
      </c>
    </row>
    <row r="18947" spans="1:10" x14ac:dyDescent="0.2">
      <c r="A18947" t="s">
        <v>18596</v>
      </c>
      <c r="B18947" t="s">
        <v>39184</v>
      </c>
      <c r="I18947" t="s">
        <v>1877</v>
      </c>
      <c r="J18947">
        <v>143.91999999999999</v>
      </c>
    </row>
    <row r="18948" spans="1:10" x14ac:dyDescent="0.2">
      <c r="A18948" t="s">
        <v>18597</v>
      </c>
      <c r="B18948" t="s">
        <v>39184</v>
      </c>
      <c r="I18948" t="s">
        <v>1877</v>
      </c>
      <c r="J18948">
        <v>110.01</v>
      </c>
    </row>
    <row r="18949" spans="1:10" x14ac:dyDescent="0.2">
      <c r="A18949" t="s">
        <v>24972</v>
      </c>
      <c r="B18949" t="s">
        <v>39185</v>
      </c>
      <c r="I18949" t="s">
        <v>1877</v>
      </c>
      <c r="J18949">
        <v>348.45</v>
      </c>
    </row>
    <row r="18950" spans="1:10" x14ac:dyDescent="0.2">
      <c r="A18950" t="s">
        <v>24973</v>
      </c>
      <c r="B18950" t="s">
        <v>39186</v>
      </c>
      <c r="I18950" t="s">
        <v>1877</v>
      </c>
      <c r="J18950">
        <v>143.86000000000001</v>
      </c>
    </row>
    <row r="18951" spans="1:10" x14ac:dyDescent="0.2">
      <c r="A18951" t="s">
        <v>24974</v>
      </c>
      <c r="B18951" t="s">
        <v>39186</v>
      </c>
      <c r="I18951" t="s">
        <v>1877</v>
      </c>
      <c r="J18951">
        <v>110.02</v>
      </c>
    </row>
    <row r="18952" spans="1:10" x14ac:dyDescent="0.2">
      <c r="A18952" t="s">
        <v>24975</v>
      </c>
      <c r="B18952" t="s">
        <v>39185</v>
      </c>
      <c r="I18952" t="s">
        <v>1877</v>
      </c>
      <c r="J18952">
        <v>344.44</v>
      </c>
    </row>
    <row r="18953" spans="1:10" x14ac:dyDescent="0.2">
      <c r="A18953" t="s">
        <v>24976</v>
      </c>
      <c r="B18953" t="s">
        <v>39186</v>
      </c>
      <c r="I18953" t="s">
        <v>1877</v>
      </c>
      <c r="J18953">
        <v>139.85</v>
      </c>
    </row>
    <row r="18954" spans="1:10" x14ac:dyDescent="0.2">
      <c r="A18954" t="s">
        <v>24977</v>
      </c>
      <c r="B18954" t="s">
        <v>39186</v>
      </c>
      <c r="I18954" t="s">
        <v>1877</v>
      </c>
      <c r="J18954">
        <v>106.01</v>
      </c>
    </row>
    <row r="18955" spans="1:10" x14ac:dyDescent="0.2">
      <c r="A18955" t="s">
        <v>18598</v>
      </c>
      <c r="B18955" t="s">
        <v>39187</v>
      </c>
      <c r="I18955" t="s">
        <v>1877</v>
      </c>
      <c r="J18955">
        <v>359.3</v>
      </c>
    </row>
    <row r="18956" spans="1:10" x14ac:dyDescent="0.2">
      <c r="A18956" t="s">
        <v>18599</v>
      </c>
      <c r="B18956" t="s">
        <v>39187</v>
      </c>
      <c r="I18956" t="s">
        <v>1877</v>
      </c>
      <c r="J18956">
        <v>163.46</v>
      </c>
    </row>
    <row r="18957" spans="1:10" x14ac:dyDescent="0.2">
      <c r="A18957" t="s">
        <v>18600</v>
      </c>
      <c r="B18957" t="s">
        <v>39187</v>
      </c>
      <c r="I18957" t="s">
        <v>1877</v>
      </c>
      <c r="J18957">
        <v>131.34</v>
      </c>
    </row>
    <row r="18958" spans="1:10" x14ac:dyDescent="0.2">
      <c r="A18958" t="s">
        <v>18601</v>
      </c>
      <c r="B18958" t="s">
        <v>39187</v>
      </c>
      <c r="I18958" t="s">
        <v>1877</v>
      </c>
      <c r="J18958">
        <v>355.29</v>
      </c>
    </row>
    <row r="18959" spans="1:10" x14ac:dyDescent="0.2">
      <c r="A18959" t="s">
        <v>18602</v>
      </c>
      <c r="B18959" t="s">
        <v>39187</v>
      </c>
      <c r="I18959" t="s">
        <v>1877</v>
      </c>
      <c r="J18959">
        <v>159.44999999999999</v>
      </c>
    </row>
    <row r="18960" spans="1:10" x14ac:dyDescent="0.2">
      <c r="A18960" t="s">
        <v>18603</v>
      </c>
      <c r="B18960" t="s">
        <v>39187</v>
      </c>
      <c r="I18960" t="s">
        <v>1877</v>
      </c>
      <c r="J18960">
        <v>127.33</v>
      </c>
    </row>
    <row r="18961" spans="1:10" x14ac:dyDescent="0.2">
      <c r="A18961" t="s">
        <v>18604</v>
      </c>
      <c r="B18961" t="s">
        <v>39188</v>
      </c>
      <c r="I18961" t="s">
        <v>1877</v>
      </c>
      <c r="J18961">
        <v>416.63</v>
      </c>
    </row>
    <row r="18962" spans="1:10" x14ac:dyDescent="0.2">
      <c r="A18962" t="s">
        <v>18605</v>
      </c>
      <c r="B18962" t="s">
        <v>39188</v>
      </c>
      <c r="I18962" t="s">
        <v>1877</v>
      </c>
      <c r="J18962">
        <v>135.35</v>
      </c>
    </row>
    <row r="18963" spans="1:10" x14ac:dyDescent="0.2">
      <c r="A18963" t="s">
        <v>18606</v>
      </c>
      <c r="B18963" t="s">
        <v>39188</v>
      </c>
      <c r="I18963" t="s">
        <v>1877</v>
      </c>
      <c r="J18963">
        <v>98.28</v>
      </c>
    </row>
    <row r="18964" spans="1:10" x14ac:dyDescent="0.2">
      <c r="A18964" t="s">
        <v>18607</v>
      </c>
      <c r="B18964" t="s">
        <v>39188</v>
      </c>
      <c r="I18964" t="s">
        <v>1877</v>
      </c>
      <c r="J18964">
        <v>412.62</v>
      </c>
    </row>
    <row r="18965" spans="1:10" x14ac:dyDescent="0.2">
      <c r="A18965" t="s">
        <v>18608</v>
      </c>
      <c r="B18965" t="s">
        <v>39188</v>
      </c>
      <c r="I18965" t="s">
        <v>1877</v>
      </c>
      <c r="J18965">
        <v>131.34</v>
      </c>
    </row>
    <row r="18966" spans="1:10" x14ac:dyDescent="0.2">
      <c r="A18966" t="s">
        <v>18609</v>
      </c>
      <c r="B18966" t="s">
        <v>39188</v>
      </c>
      <c r="I18966" t="s">
        <v>1877</v>
      </c>
      <c r="J18966">
        <v>94.27</v>
      </c>
    </row>
    <row r="18967" spans="1:10" x14ac:dyDescent="0.2">
      <c r="A18967" t="s">
        <v>18610</v>
      </c>
      <c r="B18967" t="s">
        <v>39189</v>
      </c>
      <c r="I18967" t="s">
        <v>1877</v>
      </c>
      <c r="J18967">
        <v>6.14</v>
      </c>
    </row>
    <row r="18968" spans="1:10" x14ac:dyDescent="0.2">
      <c r="A18968" t="s">
        <v>18611</v>
      </c>
      <c r="B18968" t="s">
        <v>39190</v>
      </c>
      <c r="I18968" t="s">
        <v>1877</v>
      </c>
      <c r="J18968">
        <v>2.52</v>
      </c>
    </row>
    <row r="18969" spans="1:10" x14ac:dyDescent="0.2">
      <c r="A18969" t="s">
        <v>18612</v>
      </c>
      <c r="B18969" t="s">
        <v>39189</v>
      </c>
      <c r="I18969" t="s">
        <v>1877</v>
      </c>
      <c r="J18969">
        <v>6.14</v>
      </c>
    </row>
    <row r="18970" spans="1:10" x14ac:dyDescent="0.2">
      <c r="A18970" t="s">
        <v>18613</v>
      </c>
      <c r="B18970" t="s">
        <v>39190</v>
      </c>
      <c r="I18970" t="s">
        <v>1877</v>
      </c>
      <c r="J18970">
        <v>2.52</v>
      </c>
    </row>
    <row r="18971" spans="1:10" x14ac:dyDescent="0.2">
      <c r="A18971" t="s">
        <v>18614</v>
      </c>
      <c r="B18971" t="s">
        <v>18615</v>
      </c>
      <c r="I18971" t="s">
        <v>1877</v>
      </c>
      <c r="J18971">
        <v>122.38</v>
      </c>
    </row>
    <row r="18972" spans="1:10" x14ac:dyDescent="0.2">
      <c r="A18972" t="s">
        <v>18616</v>
      </c>
      <c r="B18972" t="s">
        <v>18615</v>
      </c>
      <c r="I18972" t="s">
        <v>1877</v>
      </c>
      <c r="J18972">
        <v>55.98</v>
      </c>
    </row>
    <row r="18973" spans="1:10" x14ac:dyDescent="0.2">
      <c r="A18973" t="s">
        <v>18617</v>
      </c>
      <c r="B18973" t="s">
        <v>18615</v>
      </c>
      <c r="I18973" t="s">
        <v>1877</v>
      </c>
      <c r="J18973">
        <v>47.72</v>
      </c>
    </row>
    <row r="18974" spans="1:10" x14ac:dyDescent="0.2">
      <c r="A18974" t="s">
        <v>18618</v>
      </c>
      <c r="B18974" t="s">
        <v>18615</v>
      </c>
      <c r="I18974" t="s">
        <v>1877</v>
      </c>
      <c r="J18974">
        <v>118.37</v>
      </c>
    </row>
    <row r="18975" spans="1:10" x14ac:dyDescent="0.2">
      <c r="A18975" t="s">
        <v>18619</v>
      </c>
      <c r="B18975" t="s">
        <v>18615</v>
      </c>
      <c r="I18975" t="s">
        <v>1877</v>
      </c>
      <c r="J18975">
        <v>51.97</v>
      </c>
    </row>
    <row r="18976" spans="1:10" x14ac:dyDescent="0.2">
      <c r="A18976" t="s">
        <v>18620</v>
      </c>
      <c r="B18976" t="s">
        <v>18615</v>
      </c>
      <c r="I18976" t="s">
        <v>1877</v>
      </c>
      <c r="J18976">
        <v>43.71</v>
      </c>
    </row>
    <row r="18977" spans="1:10" x14ac:dyDescent="0.2">
      <c r="A18977" t="s">
        <v>18621</v>
      </c>
      <c r="B18977" t="s">
        <v>39191</v>
      </c>
      <c r="I18977" t="s">
        <v>1877</v>
      </c>
      <c r="J18977">
        <v>341.17</v>
      </c>
    </row>
    <row r="18978" spans="1:10" x14ac:dyDescent="0.2">
      <c r="A18978" t="s">
        <v>18622</v>
      </c>
      <c r="B18978" t="s">
        <v>39191</v>
      </c>
      <c r="I18978" t="s">
        <v>1877</v>
      </c>
      <c r="J18978">
        <v>171.84</v>
      </c>
    </row>
    <row r="18979" spans="1:10" x14ac:dyDescent="0.2">
      <c r="A18979" t="s">
        <v>18623</v>
      </c>
      <c r="B18979" t="s">
        <v>39191</v>
      </c>
      <c r="I18979" t="s">
        <v>1877</v>
      </c>
      <c r="J18979">
        <v>138.02000000000001</v>
      </c>
    </row>
    <row r="18980" spans="1:10" x14ac:dyDescent="0.2">
      <c r="A18980" t="s">
        <v>18624</v>
      </c>
      <c r="B18980" t="s">
        <v>39191</v>
      </c>
      <c r="I18980" t="s">
        <v>1877</v>
      </c>
      <c r="J18980">
        <v>337.16</v>
      </c>
    </row>
    <row r="18981" spans="1:10" x14ac:dyDescent="0.2">
      <c r="A18981" t="s">
        <v>18625</v>
      </c>
      <c r="B18981" t="s">
        <v>39191</v>
      </c>
      <c r="I18981" t="s">
        <v>1877</v>
      </c>
      <c r="J18981">
        <v>167.83</v>
      </c>
    </row>
    <row r="18982" spans="1:10" x14ac:dyDescent="0.2">
      <c r="A18982" t="s">
        <v>18626</v>
      </c>
      <c r="B18982" t="s">
        <v>39191</v>
      </c>
      <c r="I18982" t="s">
        <v>1877</v>
      </c>
      <c r="J18982">
        <v>134.01</v>
      </c>
    </row>
    <row r="18983" spans="1:10" x14ac:dyDescent="0.2">
      <c r="A18983" t="s">
        <v>18627</v>
      </c>
      <c r="B18983" t="s">
        <v>39192</v>
      </c>
      <c r="I18983" t="s">
        <v>1877</v>
      </c>
      <c r="J18983">
        <v>469.71</v>
      </c>
    </row>
    <row r="18984" spans="1:10" x14ac:dyDescent="0.2">
      <c r="A18984" t="s">
        <v>18628</v>
      </c>
      <c r="B18984" t="s">
        <v>39192</v>
      </c>
      <c r="I18984" t="s">
        <v>1877</v>
      </c>
      <c r="J18984">
        <v>217.48</v>
      </c>
    </row>
    <row r="18985" spans="1:10" x14ac:dyDescent="0.2">
      <c r="A18985" t="s">
        <v>18629</v>
      </c>
      <c r="B18985" t="s">
        <v>39192</v>
      </c>
      <c r="I18985" t="s">
        <v>1877</v>
      </c>
      <c r="J18985">
        <v>170.02</v>
      </c>
    </row>
    <row r="18986" spans="1:10" x14ac:dyDescent="0.2">
      <c r="A18986" t="s">
        <v>18630</v>
      </c>
      <c r="B18986" t="s">
        <v>39192</v>
      </c>
      <c r="I18986" t="s">
        <v>1877</v>
      </c>
      <c r="J18986">
        <v>465.7</v>
      </c>
    </row>
    <row r="18987" spans="1:10" x14ac:dyDescent="0.2">
      <c r="A18987" t="s">
        <v>18631</v>
      </c>
      <c r="B18987" t="s">
        <v>39192</v>
      </c>
      <c r="I18987" t="s">
        <v>1877</v>
      </c>
      <c r="J18987">
        <v>213.47</v>
      </c>
    </row>
    <row r="18988" spans="1:10" x14ac:dyDescent="0.2">
      <c r="A18988" t="s">
        <v>18632</v>
      </c>
      <c r="B18988" t="s">
        <v>39192</v>
      </c>
      <c r="I18988" t="s">
        <v>1877</v>
      </c>
      <c r="J18988">
        <v>166.01</v>
      </c>
    </row>
    <row r="18989" spans="1:10" x14ac:dyDescent="0.2">
      <c r="A18989" t="s">
        <v>18633</v>
      </c>
      <c r="B18989" t="s">
        <v>39193</v>
      </c>
      <c r="I18989" t="s">
        <v>1877</v>
      </c>
      <c r="J18989">
        <v>570.44000000000005</v>
      </c>
    </row>
    <row r="18990" spans="1:10" x14ac:dyDescent="0.2">
      <c r="A18990" t="s">
        <v>18634</v>
      </c>
      <c r="B18990" t="s">
        <v>39193</v>
      </c>
      <c r="I18990" t="s">
        <v>1877</v>
      </c>
      <c r="J18990">
        <v>246.01</v>
      </c>
    </row>
    <row r="18991" spans="1:10" x14ac:dyDescent="0.2">
      <c r="A18991" t="s">
        <v>18635</v>
      </c>
      <c r="B18991" t="s">
        <v>39193</v>
      </c>
      <c r="I18991" t="s">
        <v>1877</v>
      </c>
      <c r="J18991">
        <v>188.02</v>
      </c>
    </row>
    <row r="18992" spans="1:10" x14ac:dyDescent="0.2">
      <c r="A18992" t="s">
        <v>18636</v>
      </c>
      <c r="B18992" t="s">
        <v>39193</v>
      </c>
      <c r="I18992" t="s">
        <v>1877</v>
      </c>
      <c r="J18992">
        <v>566.42999999999995</v>
      </c>
    </row>
    <row r="18993" spans="1:10" x14ac:dyDescent="0.2">
      <c r="A18993" t="s">
        <v>18637</v>
      </c>
      <c r="B18993" t="s">
        <v>39193</v>
      </c>
      <c r="I18993" t="s">
        <v>1877</v>
      </c>
      <c r="J18993">
        <v>242</v>
      </c>
    </row>
    <row r="18994" spans="1:10" x14ac:dyDescent="0.2">
      <c r="A18994" t="s">
        <v>18638</v>
      </c>
      <c r="B18994" t="s">
        <v>39193</v>
      </c>
      <c r="I18994" t="s">
        <v>1877</v>
      </c>
      <c r="J18994">
        <v>184.01</v>
      </c>
    </row>
    <row r="18995" spans="1:10" x14ac:dyDescent="0.2">
      <c r="A18995" t="s">
        <v>18639</v>
      </c>
      <c r="B18995" t="s">
        <v>39194</v>
      </c>
      <c r="I18995" t="s">
        <v>1877</v>
      </c>
      <c r="J18995">
        <v>1096.3699999999999</v>
      </c>
    </row>
    <row r="18996" spans="1:10" x14ac:dyDescent="0.2">
      <c r="A18996" t="s">
        <v>18640</v>
      </c>
      <c r="B18996" t="s">
        <v>39194</v>
      </c>
      <c r="I18996" t="s">
        <v>1877</v>
      </c>
      <c r="J18996">
        <v>497.78</v>
      </c>
    </row>
    <row r="18997" spans="1:10" x14ac:dyDescent="0.2">
      <c r="A18997" t="s">
        <v>18641</v>
      </c>
      <c r="B18997" t="s">
        <v>39194</v>
      </c>
      <c r="I18997" t="s">
        <v>1877</v>
      </c>
      <c r="J18997">
        <v>382.33</v>
      </c>
    </row>
    <row r="18998" spans="1:10" x14ac:dyDescent="0.2">
      <c r="A18998" t="s">
        <v>18642</v>
      </c>
      <c r="B18998" t="s">
        <v>39194</v>
      </c>
      <c r="I18998" t="s">
        <v>1877</v>
      </c>
      <c r="J18998">
        <v>1092.3599999999999</v>
      </c>
    </row>
    <row r="18999" spans="1:10" x14ac:dyDescent="0.2">
      <c r="A18999" t="s">
        <v>18643</v>
      </c>
      <c r="B18999" t="s">
        <v>39194</v>
      </c>
      <c r="I18999" t="s">
        <v>1877</v>
      </c>
      <c r="J18999">
        <v>493.77</v>
      </c>
    </row>
    <row r="19000" spans="1:10" x14ac:dyDescent="0.2">
      <c r="A19000" t="s">
        <v>18644</v>
      </c>
      <c r="B19000" t="s">
        <v>39194</v>
      </c>
      <c r="I19000" t="s">
        <v>1877</v>
      </c>
      <c r="J19000">
        <v>378.32</v>
      </c>
    </row>
    <row r="19001" spans="1:10" x14ac:dyDescent="0.2">
      <c r="A19001" t="s">
        <v>18645</v>
      </c>
      <c r="B19001" t="s">
        <v>39195</v>
      </c>
      <c r="I19001" t="s">
        <v>1877</v>
      </c>
      <c r="J19001">
        <v>1180.42</v>
      </c>
    </row>
    <row r="19002" spans="1:10" x14ac:dyDescent="0.2">
      <c r="A19002" t="s">
        <v>18646</v>
      </c>
      <c r="B19002" t="s">
        <v>39195</v>
      </c>
      <c r="I19002" t="s">
        <v>1877</v>
      </c>
      <c r="J19002">
        <v>533.38</v>
      </c>
    </row>
    <row r="19003" spans="1:10" x14ac:dyDescent="0.2">
      <c r="A19003" t="s">
        <v>18647</v>
      </c>
      <c r="B19003" t="s">
        <v>39195</v>
      </c>
      <c r="I19003" t="s">
        <v>1877</v>
      </c>
      <c r="J19003">
        <v>408.87</v>
      </c>
    </row>
    <row r="19004" spans="1:10" x14ac:dyDescent="0.2">
      <c r="A19004" t="s">
        <v>18648</v>
      </c>
      <c r="B19004" t="s">
        <v>39195</v>
      </c>
      <c r="I19004" t="s">
        <v>1877</v>
      </c>
      <c r="J19004">
        <v>1176.4100000000001</v>
      </c>
    </row>
    <row r="19005" spans="1:10" x14ac:dyDescent="0.2">
      <c r="A19005" t="s">
        <v>18649</v>
      </c>
      <c r="B19005" t="s">
        <v>39195</v>
      </c>
      <c r="I19005" t="s">
        <v>1877</v>
      </c>
      <c r="J19005">
        <v>529.37</v>
      </c>
    </row>
    <row r="19006" spans="1:10" x14ac:dyDescent="0.2">
      <c r="A19006" t="s">
        <v>18650</v>
      </c>
      <c r="B19006" t="s">
        <v>39195</v>
      </c>
      <c r="I19006" t="s">
        <v>1877</v>
      </c>
      <c r="J19006">
        <v>404.86</v>
      </c>
    </row>
    <row r="19007" spans="1:10" x14ac:dyDescent="0.2">
      <c r="A19007" t="s">
        <v>18651</v>
      </c>
      <c r="B19007" t="s">
        <v>39196</v>
      </c>
      <c r="I19007" t="s">
        <v>1877</v>
      </c>
      <c r="J19007">
        <v>1289.06</v>
      </c>
    </row>
    <row r="19008" spans="1:10" x14ac:dyDescent="0.2">
      <c r="A19008" t="s">
        <v>18652</v>
      </c>
      <c r="B19008" t="s">
        <v>39196</v>
      </c>
      <c r="I19008" t="s">
        <v>1877</v>
      </c>
      <c r="J19008">
        <v>591.03</v>
      </c>
    </row>
    <row r="19009" spans="1:10" x14ac:dyDescent="0.2">
      <c r="A19009" t="s">
        <v>18653</v>
      </c>
      <c r="B19009" t="s">
        <v>39196</v>
      </c>
      <c r="I19009" t="s">
        <v>1877</v>
      </c>
      <c r="J19009">
        <v>454.51</v>
      </c>
    </row>
    <row r="19010" spans="1:10" x14ac:dyDescent="0.2">
      <c r="A19010" t="s">
        <v>18654</v>
      </c>
      <c r="B19010" t="s">
        <v>39196</v>
      </c>
      <c r="I19010" t="s">
        <v>1877</v>
      </c>
      <c r="J19010">
        <v>1285.05</v>
      </c>
    </row>
    <row r="19011" spans="1:10" x14ac:dyDescent="0.2">
      <c r="A19011" t="s">
        <v>18655</v>
      </c>
      <c r="B19011" t="s">
        <v>39196</v>
      </c>
      <c r="I19011" t="s">
        <v>1877</v>
      </c>
      <c r="J19011">
        <v>587.02</v>
      </c>
    </row>
    <row r="19012" spans="1:10" x14ac:dyDescent="0.2">
      <c r="A19012" t="s">
        <v>18656</v>
      </c>
      <c r="B19012" t="s">
        <v>39196</v>
      </c>
      <c r="I19012" t="s">
        <v>1877</v>
      </c>
      <c r="J19012">
        <v>450.5</v>
      </c>
    </row>
    <row r="19013" spans="1:10" x14ac:dyDescent="0.2">
      <c r="A19013" t="s">
        <v>18657</v>
      </c>
      <c r="B19013" t="s">
        <v>39197</v>
      </c>
      <c r="I19013" t="s">
        <v>1877</v>
      </c>
      <c r="J19013">
        <v>194.82</v>
      </c>
    </row>
    <row r="19014" spans="1:10" x14ac:dyDescent="0.2">
      <c r="A19014" t="s">
        <v>18658</v>
      </c>
      <c r="B19014" t="s">
        <v>39197</v>
      </c>
      <c r="I19014" t="s">
        <v>1877</v>
      </c>
      <c r="J19014">
        <v>81.3</v>
      </c>
    </row>
    <row r="19015" spans="1:10" x14ac:dyDescent="0.2">
      <c r="A19015" t="s">
        <v>18659</v>
      </c>
      <c r="B19015" t="s">
        <v>39198</v>
      </c>
      <c r="I19015" t="s">
        <v>1877</v>
      </c>
      <c r="J19015">
        <v>64.33</v>
      </c>
    </row>
    <row r="19016" spans="1:10" x14ac:dyDescent="0.2">
      <c r="A19016" t="s">
        <v>18660</v>
      </c>
      <c r="B19016" t="s">
        <v>39197</v>
      </c>
      <c r="I19016" t="s">
        <v>1877</v>
      </c>
      <c r="J19016">
        <v>190.81</v>
      </c>
    </row>
    <row r="19017" spans="1:10" x14ac:dyDescent="0.2">
      <c r="A19017" t="s">
        <v>18661</v>
      </c>
      <c r="B19017" t="s">
        <v>39197</v>
      </c>
      <c r="I19017" t="s">
        <v>1877</v>
      </c>
      <c r="J19017">
        <v>77.290000000000006</v>
      </c>
    </row>
    <row r="19018" spans="1:10" x14ac:dyDescent="0.2">
      <c r="A19018" t="s">
        <v>18662</v>
      </c>
      <c r="B19018" t="s">
        <v>39198</v>
      </c>
      <c r="I19018" t="s">
        <v>1877</v>
      </c>
      <c r="J19018">
        <v>60.32</v>
      </c>
    </row>
    <row r="19019" spans="1:10" x14ac:dyDescent="0.2">
      <c r="A19019" t="s">
        <v>18663</v>
      </c>
      <c r="B19019" t="s">
        <v>39199</v>
      </c>
      <c r="I19019" t="s">
        <v>1877</v>
      </c>
      <c r="J19019">
        <v>254.2</v>
      </c>
    </row>
    <row r="19020" spans="1:10" x14ac:dyDescent="0.2">
      <c r="A19020" t="s">
        <v>18664</v>
      </c>
      <c r="B19020" t="s">
        <v>39199</v>
      </c>
      <c r="I19020" t="s">
        <v>1877</v>
      </c>
      <c r="J19020">
        <v>108.7</v>
      </c>
    </row>
    <row r="19021" spans="1:10" x14ac:dyDescent="0.2">
      <c r="A19021" t="s">
        <v>18665</v>
      </c>
      <c r="B19021" t="s">
        <v>39199</v>
      </c>
      <c r="I19021" t="s">
        <v>1877</v>
      </c>
      <c r="J19021">
        <v>87.88</v>
      </c>
    </row>
    <row r="19022" spans="1:10" x14ac:dyDescent="0.2">
      <c r="A19022" t="s">
        <v>18666</v>
      </c>
      <c r="B19022" t="s">
        <v>39199</v>
      </c>
      <c r="I19022" t="s">
        <v>1877</v>
      </c>
      <c r="J19022">
        <v>250.19</v>
      </c>
    </row>
    <row r="19023" spans="1:10" x14ac:dyDescent="0.2">
      <c r="A19023" t="s">
        <v>18667</v>
      </c>
      <c r="B19023" t="s">
        <v>39199</v>
      </c>
      <c r="I19023" t="s">
        <v>1877</v>
      </c>
      <c r="J19023">
        <v>104.69</v>
      </c>
    </row>
    <row r="19024" spans="1:10" x14ac:dyDescent="0.2">
      <c r="A19024" t="s">
        <v>18668</v>
      </c>
      <c r="B19024" t="s">
        <v>39199</v>
      </c>
      <c r="I19024" t="s">
        <v>1877</v>
      </c>
      <c r="J19024">
        <v>83.87</v>
      </c>
    </row>
    <row r="19025" spans="1:10" x14ac:dyDescent="0.2">
      <c r="A19025" t="s">
        <v>18669</v>
      </c>
      <c r="B19025" t="s">
        <v>39200</v>
      </c>
      <c r="I19025" t="s">
        <v>1877</v>
      </c>
      <c r="J19025">
        <v>412.43</v>
      </c>
    </row>
    <row r="19026" spans="1:10" x14ac:dyDescent="0.2">
      <c r="A19026" t="s">
        <v>18670</v>
      </c>
      <c r="B19026" t="s">
        <v>39200</v>
      </c>
      <c r="I19026" t="s">
        <v>1877</v>
      </c>
      <c r="J19026">
        <v>172.17</v>
      </c>
    </row>
    <row r="19027" spans="1:10" x14ac:dyDescent="0.2">
      <c r="A19027" t="s">
        <v>18671</v>
      </c>
      <c r="B19027" t="s">
        <v>39200</v>
      </c>
      <c r="I19027" t="s">
        <v>1877</v>
      </c>
      <c r="J19027">
        <v>135.53</v>
      </c>
    </row>
    <row r="19028" spans="1:10" x14ac:dyDescent="0.2">
      <c r="A19028" t="s">
        <v>18672</v>
      </c>
      <c r="B19028" t="s">
        <v>39200</v>
      </c>
      <c r="I19028" t="s">
        <v>1877</v>
      </c>
      <c r="J19028">
        <v>408.42</v>
      </c>
    </row>
    <row r="19029" spans="1:10" x14ac:dyDescent="0.2">
      <c r="A19029" t="s">
        <v>18673</v>
      </c>
      <c r="B19029" t="s">
        <v>39200</v>
      </c>
      <c r="I19029" t="s">
        <v>1877</v>
      </c>
      <c r="J19029">
        <v>168.16</v>
      </c>
    </row>
    <row r="19030" spans="1:10" x14ac:dyDescent="0.2">
      <c r="A19030" t="s">
        <v>18674</v>
      </c>
      <c r="B19030" t="s">
        <v>39200</v>
      </c>
      <c r="I19030" t="s">
        <v>1877</v>
      </c>
      <c r="J19030">
        <v>131.52000000000001</v>
      </c>
    </row>
    <row r="19031" spans="1:10" x14ac:dyDescent="0.2">
      <c r="A19031" t="s">
        <v>18675</v>
      </c>
      <c r="B19031" t="s">
        <v>39201</v>
      </c>
      <c r="I19031" t="s">
        <v>1877</v>
      </c>
      <c r="J19031">
        <v>125.41</v>
      </c>
    </row>
    <row r="19032" spans="1:10" x14ac:dyDescent="0.2">
      <c r="A19032" t="s">
        <v>18676</v>
      </c>
      <c r="B19032" t="s">
        <v>39201</v>
      </c>
      <c r="I19032" t="s">
        <v>1877</v>
      </c>
      <c r="J19032">
        <v>65.150000000000006</v>
      </c>
    </row>
    <row r="19033" spans="1:10" x14ac:dyDescent="0.2">
      <c r="A19033" t="s">
        <v>18677</v>
      </c>
      <c r="B19033" t="s">
        <v>39201</v>
      </c>
      <c r="I19033" t="s">
        <v>1877</v>
      </c>
      <c r="J19033">
        <v>49.88</v>
      </c>
    </row>
    <row r="19034" spans="1:10" x14ac:dyDescent="0.2">
      <c r="A19034" t="s">
        <v>18678</v>
      </c>
      <c r="B19034" t="s">
        <v>39201</v>
      </c>
      <c r="I19034" t="s">
        <v>1877</v>
      </c>
      <c r="J19034">
        <v>121.4</v>
      </c>
    </row>
    <row r="19035" spans="1:10" x14ac:dyDescent="0.2">
      <c r="A19035" t="s">
        <v>18679</v>
      </c>
      <c r="B19035" t="s">
        <v>39201</v>
      </c>
      <c r="I19035" t="s">
        <v>1877</v>
      </c>
      <c r="J19035">
        <v>61.14</v>
      </c>
    </row>
    <row r="19036" spans="1:10" x14ac:dyDescent="0.2">
      <c r="A19036" t="s">
        <v>18680</v>
      </c>
      <c r="B19036" t="s">
        <v>39201</v>
      </c>
      <c r="I19036" t="s">
        <v>1877</v>
      </c>
      <c r="J19036">
        <v>45.87</v>
      </c>
    </row>
    <row r="19037" spans="1:10" x14ac:dyDescent="0.2">
      <c r="A19037" t="s">
        <v>18681</v>
      </c>
      <c r="B19037" t="s">
        <v>39202</v>
      </c>
      <c r="I19037" t="s">
        <v>1877</v>
      </c>
      <c r="J19037">
        <v>20.100000000000001</v>
      </c>
    </row>
    <row r="19038" spans="1:10" x14ac:dyDescent="0.2">
      <c r="A19038" t="s">
        <v>18682</v>
      </c>
      <c r="B19038" t="s">
        <v>39202</v>
      </c>
      <c r="I19038" t="s">
        <v>1877</v>
      </c>
      <c r="J19038">
        <v>13.4</v>
      </c>
    </row>
    <row r="19039" spans="1:10" x14ac:dyDescent="0.2">
      <c r="A19039" t="s">
        <v>18683</v>
      </c>
      <c r="B19039" t="s">
        <v>39202</v>
      </c>
      <c r="I19039" t="s">
        <v>1877</v>
      </c>
      <c r="J19039">
        <v>20.100000000000001</v>
      </c>
    </row>
    <row r="19040" spans="1:10" x14ac:dyDescent="0.2">
      <c r="A19040" t="s">
        <v>18684</v>
      </c>
      <c r="B19040" t="s">
        <v>39202</v>
      </c>
      <c r="I19040" t="s">
        <v>1877</v>
      </c>
      <c r="J19040">
        <v>13.4</v>
      </c>
    </row>
    <row r="19041" spans="1:10" x14ac:dyDescent="0.2">
      <c r="A19041" t="s">
        <v>18685</v>
      </c>
      <c r="B19041" t="s">
        <v>39203</v>
      </c>
      <c r="I19041" t="s">
        <v>1877</v>
      </c>
      <c r="J19041">
        <v>74.7</v>
      </c>
    </row>
    <row r="19042" spans="1:10" x14ac:dyDescent="0.2">
      <c r="A19042" t="s">
        <v>18686</v>
      </c>
      <c r="B19042" t="s">
        <v>39203</v>
      </c>
      <c r="I19042" t="s">
        <v>1877</v>
      </c>
      <c r="J19042">
        <v>49.8</v>
      </c>
    </row>
    <row r="19043" spans="1:10" x14ac:dyDescent="0.2">
      <c r="A19043" t="s">
        <v>18687</v>
      </c>
      <c r="B19043" t="s">
        <v>39203</v>
      </c>
      <c r="I19043" t="s">
        <v>1877</v>
      </c>
      <c r="J19043">
        <v>74.7</v>
      </c>
    </row>
    <row r="19044" spans="1:10" x14ac:dyDescent="0.2">
      <c r="A19044" t="s">
        <v>18688</v>
      </c>
      <c r="B19044" t="s">
        <v>39203</v>
      </c>
      <c r="I19044" t="s">
        <v>1877</v>
      </c>
      <c r="J19044">
        <v>49.8</v>
      </c>
    </row>
    <row r="19045" spans="1:10" x14ac:dyDescent="0.2">
      <c r="A19045" t="s">
        <v>18689</v>
      </c>
      <c r="B19045" t="s">
        <v>39204</v>
      </c>
      <c r="I19045" t="s">
        <v>1877</v>
      </c>
      <c r="J19045">
        <v>3.71</v>
      </c>
    </row>
    <row r="19046" spans="1:10" x14ac:dyDescent="0.2">
      <c r="A19046" t="s">
        <v>18690</v>
      </c>
      <c r="B19046" t="s">
        <v>39204</v>
      </c>
      <c r="I19046" t="s">
        <v>1877</v>
      </c>
      <c r="J19046">
        <v>2.4700000000000002</v>
      </c>
    </row>
    <row r="19047" spans="1:10" x14ac:dyDescent="0.2">
      <c r="A19047" t="s">
        <v>18691</v>
      </c>
      <c r="B19047" t="s">
        <v>39204</v>
      </c>
      <c r="I19047" t="s">
        <v>1877</v>
      </c>
      <c r="J19047">
        <v>3.71</v>
      </c>
    </row>
    <row r="19048" spans="1:10" x14ac:dyDescent="0.2">
      <c r="A19048" t="s">
        <v>18692</v>
      </c>
      <c r="B19048" t="s">
        <v>39204</v>
      </c>
      <c r="I19048" t="s">
        <v>1877</v>
      </c>
      <c r="J19048">
        <v>2.4700000000000002</v>
      </c>
    </row>
    <row r="19049" spans="1:10" x14ac:dyDescent="0.2">
      <c r="A19049" t="s">
        <v>18693</v>
      </c>
      <c r="B19049" t="s">
        <v>39205</v>
      </c>
      <c r="I19049" t="s">
        <v>1877</v>
      </c>
      <c r="J19049">
        <v>6.06</v>
      </c>
    </row>
    <row r="19050" spans="1:10" x14ac:dyDescent="0.2">
      <c r="A19050" t="s">
        <v>18694</v>
      </c>
      <c r="B19050" t="s">
        <v>39205</v>
      </c>
      <c r="I19050" t="s">
        <v>1877</v>
      </c>
      <c r="J19050">
        <v>4.04</v>
      </c>
    </row>
    <row r="19051" spans="1:10" x14ac:dyDescent="0.2">
      <c r="A19051" t="s">
        <v>18695</v>
      </c>
      <c r="B19051" t="s">
        <v>39205</v>
      </c>
      <c r="I19051" t="s">
        <v>1877</v>
      </c>
      <c r="J19051">
        <v>6.06</v>
      </c>
    </row>
    <row r="19052" spans="1:10" x14ac:dyDescent="0.2">
      <c r="A19052" t="s">
        <v>18696</v>
      </c>
      <c r="B19052" t="s">
        <v>39205</v>
      </c>
      <c r="I19052" t="s">
        <v>1877</v>
      </c>
      <c r="J19052">
        <v>4.04</v>
      </c>
    </row>
    <row r="19053" spans="1:10" x14ac:dyDescent="0.2">
      <c r="A19053" t="s">
        <v>18697</v>
      </c>
      <c r="B19053" t="s">
        <v>39206</v>
      </c>
      <c r="I19053" t="s">
        <v>1877</v>
      </c>
      <c r="J19053">
        <v>2.76</v>
      </c>
    </row>
    <row r="19054" spans="1:10" x14ac:dyDescent="0.2">
      <c r="A19054" t="s">
        <v>18698</v>
      </c>
      <c r="B19054" t="s">
        <v>39206</v>
      </c>
      <c r="I19054" t="s">
        <v>1877</v>
      </c>
      <c r="J19054">
        <v>1.97</v>
      </c>
    </row>
    <row r="19055" spans="1:10" x14ac:dyDescent="0.2">
      <c r="A19055" t="s">
        <v>18699</v>
      </c>
      <c r="B19055" t="s">
        <v>39206</v>
      </c>
      <c r="I19055" t="s">
        <v>1877</v>
      </c>
      <c r="J19055">
        <v>2.76</v>
      </c>
    </row>
    <row r="19056" spans="1:10" x14ac:dyDescent="0.2">
      <c r="A19056" t="s">
        <v>18700</v>
      </c>
      <c r="B19056" t="s">
        <v>39206</v>
      </c>
      <c r="I19056" t="s">
        <v>1877</v>
      </c>
      <c r="J19056">
        <v>1.97</v>
      </c>
    </row>
    <row r="19057" spans="1:10" x14ac:dyDescent="0.2">
      <c r="A19057" t="s">
        <v>18701</v>
      </c>
      <c r="B19057" t="s">
        <v>39207</v>
      </c>
      <c r="I19057" t="s">
        <v>1877</v>
      </c>
      <c r="J19057">
        <v>3.56</v>
      </c>
    </row>
    <row r="19058" spans="1:10" x14ac:dyDescent="0.2">
      <c r="A19058" t="s">
        <v>18702</v>
      </c>
      <c r="B19058" t="s">
        <v>39207</v>
      </c>
      <c r="I19058" t="s">
        <v>1877</v>
      </c>
      <c r="J19058">
        <v>1.4</v>
      </c>
    </row>
    <row r="19059" spans="1:10" x14ac:dyDescent="0.2">
      <c r="A19059" t="s">
        <v>18703</v>
      </c>
      <c r="B19059" t="s">
        <v>39207</v>
      </c>
      <c r="I19059" t="s">
        <v>1877</v>
      </c>
      <c r="J19059">
        <v>3.56</v>
      </c>
    </row>
    <row r="19060" spans="1:10" x14ac:dyDescent="0.2">
      <c r="A19060" t="s">
        <v>18704</v>
      </c>
      <c r="B19060" t="s">
        <v>39207</v>
      </c>
      <c r="I19060" t="s">
        <v>1877</v>
      </c>
      <c r="J19060">
        <v>1.4</v>
      </c>
    </row>
    <row r="19061" spans="1:10" x14ac:dyDescent="0.2">
      <c r="A19061" t="s">
        <v>18705</v>
      </c>
      <c r="B19061" t="s">
        <v>18706</v>
      </c>
      <c r="I19061" t="s">
        <v>1877</v>
      </c>
      <c r="J19061">
        <v>980.2</v>
      </c>
    </row>
    <row r="19062" spans="1:10" x14ac:dyDescent="0.2">
      <c r="A19062" t="s">
        <v>18707</v>
      </c>
      <c r="B19062" t="s">
        <v>18706</v>
      </c>
      <c r="I19062" t="s">
        <v>1877</v>
      </c>
      <c r="J19062">
        <v>93.06</v>
      </c>
    </row>
    <row r="19063" spans="1:10" x14ac:dyDescent="0.2">
      <c r="A19063" t="s">
        <v>18708</v>
      </c>
      <c r="B19063" t="s">
        <v>18706</v>
      </c>
      <c r="I19063" t="s">
        <v>1877</v>
      </c>
      <c r="J19063">
        <v>63.94</v>
      </c>
    </row>
    <row r="19064" spans="1:10" x14ac:dyDescent="0.2">
      <c r="A19064" t="s">
        <v>18709</v>
      </c>
      <c r="B19064" t="s">
        <v>18706</v>
      </c>
      <c r="I19064" t="s">
        <v>1877</v>
      </c>
      <c r="J19064">
        <v>976.19</v>
      </c>
    </row>
    <row r="19065" spans="1:10" x14ac:dyDescent="0.2">
      <c r="A19065" t="s">
        <v>18710</v>
      </c>
      <c r="B19065" t="s">
        <v>18706</v>
      </c>
      <c r="I19065" t="s">
        <v>1877</v>
      </c>
      <c r="J19065">
        <v>89.05</v>
      </c>
    </row>
    <row r="19066" spans="1:10" x14ac:dyDescent="0.2">
      <c r="A19066" t="s">
        <v>18711</v>
      </c>
      <c r="B19066" t="s">
        <v>18706</v>
      </c>
      <c r="I19066" t="s">
        <v>1877</v>
      </c>
      <c r="J19066">
        <v>59.93</v>
      </c>
    </row>
    <row r="19067" spans="1:10" x14ac:dyDescent="0.2">
      <c r="A19067" t="s">
        <v>18712</v>
      </c>
      <c r="B19067" t="s">
        <v>39208</v>
      </c>
      <c r="I19067" t="s">
        <v>1877</v>
      </c>
      <c r="J19067">
        <v>3.69</v>
      </c>
    </row>
    <row r="19068" spans="1:10" x14ac:dyDescent="0.2">
      <c r="A19068" t="s">
        <v>18713</v>
      </c>
      <c r="B19068" t="s">
        <v>39208</v>
      </c>
      <c r="I19068" t="s">
        <v>1877</v>
      </c>
      <c r="J19068">
        <v>1.19</v>
      </c>
    </row>
    <row r="19069" spans="1:10" x14ac:dyDescent="0.2">
      <c r="A19069" t="s">
        <v>18714</v>
      </c>
      <c r="B19069" t="s">
        <v>39208</v>
      </c>
      <c r="I19069" t="s">
        <v>1877</v>
      </c>
      <c r="J19069">
        <v>3.69</v>
      </c>
    </row>
    <row r="19070" spans="1:10" x14ac:dyDescent="0.2">
      <c r="A19070" t="s">
        <v>18715</v>
      </c>
      <c r="B19070" t="s">
        <v>39208</v>
      </c>
      <c r="I19070" t="s">
        <v>1877</v>
      </c>
      <c r="J19070">
        <v>1.19</v>
      </c>
    </row>
    <row r="19071" spans="1:10" x14ac:dyDescent="0.2">
      <c r="A19071" t="s">
        <v>18716</v>
      </c>
      <c r="B19071" t="s">
        <v>39209</v>
      </c>
      <c r="I19071" t="s">
        <v>1877</v>
      </c>
      <c r="J19071">
        <v>1.52</v>
      </c>
    </row>
    <row r="19072" spans="1:10" x14ac:dyDescent="0.2">
      <c r="A19072" t="s">
        <v>18717</v>
      </c>
      <c r="B19072" t="s">
        <v>39209</v>
      </c>
      <c r="I19072" t="s">
        <v>1877</v>
      </c>
      <c r="J19072">
        <v>0.34</v>
      </c>
    </row>
    <row r="19073" spans="1:10" x14ac:dyDescent="0.2">
      <c r="A19073" t="s">
        <v>18718</v>
      </c>
      <c r="B19073" t="s">
        <v>39209</v>
      </c>
      <c r="I19073" t="s">
        <v>1877</v>
      </c>
      <c r="J19073">
        <v>1.52</v>
      </c>
    </row>
    <row r="19074" spans="1:10" x14ac:dyDescent="0.2">
      <c r="A19074" t="s">
        <v>18719</v>
      </c>
      <c r="B19074" t="s">
        <v>39209</v>
      </c>
      <c r="I19074" t="s">
        <v>1877</v>
      </c>
      <c r="J19074">
        <v>0.34</v>
      </c>
    </row>
    <row r="19075" spans="1:10" x14ac:dyDescent="0.2">
      <c r="A19075" t="s">
        <v>18720</v>
      </c>
      <c r="B19075" t="s">
        <v>39210</v>
      </c>
      <c r="I19075" t="s">
        <v>1877</v>
      </c>
      <c r="J19075">
        <v>3.04</v>
      </c>
    </row>
    <row r="19076" spans="1:10" x14ac:dyDescent="0.2">
      <c r="A19076" t="s">
        <v>18721</v>
      </c>
      <c r="B19076" t="s">
        <v>39210</v>
      </c>
      <c r="I19076" t="s">
        <v>1877</v>
      </c>
      <c r="J19076">
        <v>2.17</v>
      </c>
    </row>
    <row r="19077" spans="1:10" x14ac:dyDescent="0.2">
      <c r="A19077" t="s">
        <v>18722</v>
      </c>
      <c r="B19077" t="s">
        <v>39210</v>
      </c>
      <c r="I19077" t="s">
        <v>1877</v>
      </c>
      <c r="J19077">
        <v>3.04</v>
      </c>
    </row>
    <row r="19078" spans="1:10" x14ac:dyDescent="0.2">
      <c r="A19078" t="s">
        <v>18723</v>
      </c>
      <c r="B19078" t="s">
        <v>39210</v>
      </c>
      <c r="I19078" t="s">
        <v>1877</v>
      </c>
      <c r="J19078">
        <v>2.17</v>
      </c>
    </row>
    <row r="19079" spans="1:10" x14ac:dyDescent="0.2">
      <c r="A19079" t="s">
        <v>18724</v>
      </c>
      <c r="B19079" t="s">
        <v>39211</v>
      </c>
      <c r="I19079" t="s">
        <v>1877</v>
      </c>
      <c r="J19079">
        <v>190.1</v>
      </c>
    </row>
    <row r="19080" spans="1:10" x14ac:dyDescent="0.2">
      <c r="A19080" t="s">
        <v>18725</v>
      </c>
      <c r="B19080" t="s">
        <v>18726</v>
      </c>
      <c r="I19080" t="s">
        <v>1877</v>
      </c>
      <c r="J19080">
        <v>102.28</v>
      </c>
    </row>
    <row r="19081" spans="1:10" x14ac:dyDescent="0.2">
      <c r="A19081" t="s">
        <v>18727</v>
      </c>
      <c r="B19081" t="s">
        <v>18726</v>
      </c>
      <c r="I19081" t="s">
        <v>1877</v>
      </c>
      <c r="J19081">
        <v>86.24</v>
      </c>
    </row>
    <row r="19082" spans="1:10" x14ac:dyDescent="0.2">
      <c r="A19082" t="s">
        <v>18728</v>
      </c>
      <c r="B19082" t="s">
        <v>39211</v>
      </c>
      <c r="I19082" t="s">
        <v>1877</v>
      </c>
      <c r="J19082">
        <v>186.09</v>
      </c>
    </row>
    <row r="19083" spans="1:10" x14ac:dyDescent="0.2">
      <c r="A19083" t="s">
        <v>18729</v>
      </c>
      <c r="B19083" t="s">
        <v>18726</v>
      </c>
      <c r="I19083" t="s">
        <v>1877</v>
      </c>
      <c r="J19083">
        <v>98.27</v>
      </c>
    </row>
    <row r="19084" spans="1:10" x14ac:dyDescent="0.2">
      <c r="A19084" t="s">
        <v>18730</v>
      </c>
      <c r="B19084" t="s">
        <v>18726</v>
      </c>
      <c r="I19084" t="s">
        <v>1877</v>
      </c>
      <c r="J19084">
        <v>82.23</v>
      </c>
    </row>
    <row r="19085" spans="1:10" x14ac:dyDescent="0.2">
      <c r="A19085" t="s">
        <v>18731</v>
      </c>
      <c r="B19085" t="s">
        <v>39212</v>
      </c>
      <c r="I19085" t="s">
        <v>1877</v>
      </c>
      <c r="J19085">
        <v>171.38</v>
      </c>
    </row>
    <row r="19086" spans="1:10" x14ac:dyDescent="0.2">
      <c r="A19086" t="s">
        <v>18732</v>
      </c>
      <c r="B19086" t="s">
        <v>39212</v>
      </c>
      <c r="I19086" t="s">
        <v>1877</v>
      </c>
      <c r="J19086">
        <v>87</v>
      </c>
    </row>
    <row r="19087" spans="1:10" x14ac:dyDescent="0.2">
      <c r="A19087" t="s">
        <v>18733</v>
      </c>
      <c r="B19087" t="s">
        <v>39212</v>
      </c>
      <c r="I19087" t="s">
        <v>1877</v>
      </c>
      <c r="J19087">
        <v>72.87</v>
      </c>
    </row>
    <row r="19088" spans="1:10" x14ac:dyDescent="0.2">
      <c r="A19088" t="s">
        <v>18734</v>
      </c>
      <c r="B19088" t="s">
        <v>39212</v>
      </c>
      <c r="I19088" t="s">
        <v>1877</v>
      </c>
      <c r="J19088">
        <v>167.37</v>
      </c>
    </row>
    <row r="19089" spans="1:10" x14ac:dyDescent="0.2">
      <c r="A19089" t="s">
        <v>18735</v>
      </c>
      <c r="B19089" t="s">
        <v>39212</v>
      </c>
      <c r="I19089" t="s">
        <v>1877</v>
      </c>
      <c r="J19089">
        <v>82.99</v>
      </c>
    </row>
    <row r="19090" spans="1:10" x14ac:dyDescent="0.2">
      <c r="A19090" t="s">
        <v>18736</v>
      </c>
      <c r="B19090" t="s">
        <v>39212</v>
      </c>
      <c r="I19090" t="s">
        <v>1877</v>
      </c>
      <c r="J19090">
        <v>68.86</v>
      </c>
    </row>
    <row r="19091" spans="1:10" x14ac:dyDescent="0.2">
      <c r="A19091" t="s">
        <v>18737</v>
      </c>
      <c r="B19091" t="s">
        <v>39213</v>
      </c>
      <c r="I19091" t="s">
        <v>1877</v>
      </c>
      <c r="J19091">
        <v>184.25</v>
      </c>
    </row>
    <row r="19092" spans="1:10" x14ac:dyDescent="0.2">
      <c r="A19092" t="s">
        <v>18738</v>
      </c>
      <c r="B19092" t="s">
        <v>39213</v>
      </c>
      <c r="I19092" t="s">
        <v>1877</v>
      </c>
      <c r="J19092">
        <v>97.23</v>
      </c>
    </row>
    <row r="19093" spans="1:10" x14ac:dyDescent="0.2">
      <c r="A19093" t="s">
        <v>18739</v>
      </c>
      <c r="B19093" t="s">
        <v>39213</v>
      </c>
      <c r="I19093" t="s">
        <v>1877</v>
      </c>
      <c r="J19093">
        <v>81.81</v>
      </c>
    </row>
    <row r="19094" spans="1:10" x14ac:dyDescent="0.2">
      <c r="A19094" t="s">
        <v>18740</v>
      </c>
      <c r="B19094" t="s">
        <v>39213</v>
      </c>
      <c r="I19094" t="s">
        <v>1877</v>
      </c>
      <c r="J19094">
        <v>180.24</v>
      </c>
    </row>
    <row r="19095" spans="1:10" x14ac:dyDescent="0.2">
      <c r="A19095" t="s">
        <v>18741</v>
      </c>
      <c r="B19095" t="s">
        <v>39213</v>
      </c>
      <c r="I19095" t="s">
        <v>1877</v>
      </c>
      <c r="J19095">
        <v>93.22</v>
      </c>
    </row>
    <row r="19096" spans="1:10" x14ac:dyDescent="0.2">
      <c r="A19096" t="s">
        <v>18742</v>
      </c>
      <c r="B19096" t="s">
        <v>39213</v>
      </c>
      <c r="I19096" t="s">
        <v>1877</v>
      </c>
      <c r="J19096">
        <v>77.8</v>
      </c>
    </row>
    <row r="19097" spans="1:10" x14ac:dyDescent="0.2">
      <c r="A19097" t="s">
        <v>18743</v>
      </c>
      <c r="B19097" t="s">
        <v>39214</v>
      </c>
      <c r="I19097" t="s">
        <v>1877</v>
      </c>
      <c r="J19097">
        <v>164.87</v>
      </c>
    </row>
    <row r="19098" spans="1:10" x14ac:dyDescent="0.2">
      <c r="A19098" t="s">
        <v>18744</v>
      </c>
      <c r="B19098" t="s">
        <v>39214</v>
      </c>
      <c r="I19098" t="s">
        <v>1877</v>
      </c>
      <c r="J19098">
        <v>81.2</v>
      </c>
    </row>
    <row r="19099" spans="1:10" x14ac:dyDescent="0.2">
      <c r="A19099" t="s">
        <v>18745</v>
      </c>
      <c r="B19099" t="s">
        <v>39214</v>
      </c>
      <c r="I19099" t="s">
        <v>1877</v>
      </c>
      <c r="J19099">
        <v>67.72</v>
      </c>
    </row>
    <row r="19100" spans="1:10" x14ac:dyDescent="0.2">
      <c r="A19100" t="s">
        <v>18746</v>
      </c>
      <c r="B19100" t="s">
        <v>39214</v>
      </c>
      <c r="I19100" t="s">
        <v>1877</v>
      </c>
      <c r="J19100">
        <v>160.86000000000001</v>
      </c>
    </row>
    <row r="19101" spans="1:10" x14ac:dyDescent="0.2">
      <c r="A19101" t="s">
        <v>18747</v>
      </c>
      <c r="B19101" t="s">
        <v>39214</v>
      </c>
      <c r="I19101" t="s">
        <v>1877</v>
      </c>
      <c r="J19101">
        <v>77.19</v>
      </c>
    </row>
    <row r="19102" spans="1:10" x14ac:dyDescent="0.2">
      <c r="A19102" t="s">
        <v>18748</v>
      </c>
      <c r="B19102" t="s">
        <v>39214</v>
      </c>
      <c r="I19102" t="s">
        <v>1877</v>
      </c>
      <c r="J19102">
        <v>63.71</v>
      </c>
    </row>
    <row r="19103" spans="1:10" x14ac:dyDescent="0.2">
      <c r="A19103" t="s">
        <v>18749</v>
      </c>
      <c r="B19103" t="s">
        <v>39215</v>
      </c>
      <c r="I19103" t="s">
        <v>1877</v>
      </c>
      <c r="J19103">
        <v>206.11</v>
      </c>
    </row>
    <row r="19104" spans="1:10" x14ac:dyDescent="0.2">
      <c r="A19104" t="s">
        <v>18750</v>
      </c>
      <c r="B19104" t="s">
        <v>39215</v>
      </c>
      <c r="I19104" t="s">
        <v>1877</v>
      </c>
      <c r="J19104">
        <v>110.35</v>
      </c>
    </row>
    <row r="19105" spans="1:10" x14ac:dyDescent="0.2">
      <c r="A19105" t="s">
        <v>18751</v>
      </c>
      <c r="B19105" t="s">
        <v>39215</v>
      </c>
      <c r="I19105" t="s">
        <v>1877</v>
      </c>
      <c r="J19105">
        <v>92.74</v>
      </c>
    </row>
    <row r="19106" spans="1:10" x14ac:dyDescent="0.2">
      <c r="A19106" t="s">
        <v>18752</v>
      </c>
      <c r="B19106" t="s">
        <v>39215</v>
      </c>
      <c r="I19106" t="s">
        <v>1877</v>
      </c>
      <c r="J19106">
        <v>202.1</v>
      </c>
    </row>
    <row r="19107" spans="1:10" x14ac:dyDescent="0.2">
      <c r="A19107" t="s">
        <v>18753</v>
      </c>
      <c r="B19107" t="s">
        <v>39215</v>
      </c>
      <c r="I19107" t="s">
        <v>1877</v>
      </c>
      <c r="J19107">
        <v>106.34</v>
      </c>
    </row>
    <row r="19108" spans="1:10" x14ac:dyDescent="0.2">
      <c r="A19108" t="s">
        <v>18754</v>
      </c>
      <c r="B19108" t="s">
        <v>39215</v>
      </c>
      <c r="I19108" t="s">
        <v>1877</v>
      </c>
      <c r="J19108">
        <v>88.73</v>
      </c>
    </row>
    <row r="19109" spans="1:10" x14ac:dyDescent="0.2">
      <c r="A19109" t="s">
        <v>18755</v>
      </c>
      <c r="B19109" t="s">
        <v>39216</v>
      </c>
      <c r="I19109" t="s">
        <v>1877</v>
      </c>
      <c r="J19109">
        <v>81.52</v>
      </c>
    </row>
    <row r="19110" spans="1:10" x14ac:dyDescent="0.2">
      <c r="A19110" t="s">
        <v>18756</v>
      </c>
      <c r="B19110" t="s">
        <v>39216</v>
      </c>
      <c r="I19110" t="s">
        <v>1877</v>
      </c>
      <c r="J19110">
        <v>52.65</v>
      </c>
    </row>
    <row r="19111" spans="1:10" x14ac:dyDescent="0.2">
      <c r="A19111" t="s">
        <v>18757</v>
      </c>
      <c r="B19111" t="s">
        <v>39216</v>
      </c>
      <c r="I19111" t="s">
        <v>1877</v>
      </c>
      <c r="J19111">
        <v>47.5</v>
      </c>
    </row>
    <row r="19112" spans="1:10" x14ac:dyDescent="0.2">
      <c r="A19112" t="s">
        <v>18758</v>
      </c>
      <c r="B19112" t="s">
        <v>39216</v>
      </c>
      <c r="I19112" t="s">
        <v>1877</v>
      </c>
      <c r="J19112">
        <v>77.510000000000005</v>
      </c>
    </row>
    <row r="19113" spans="1:10" x14ac:dyDescent="0.2">
      <c r="A19113" t="s">
        <v>18759</v>
      </c>
      <c r="B19113" t="s">
        <v>39216</v>
      </c>
      <c r="I19113" t="s">
        <v>1877</v>
      </c>
      <c r="J19113">
        <v>48.64</v>
      </c>
    </row>
    <row r="19114" spans="1:10" x14ac:dyDescent="0.2">
      <c r="A19114" t="s">
        <v>18760</v>
      </c>
      <c r="B19114" t="s">
        <v>39216</v>
      </c>
      <c r="I19114" t="s">
        <v>1877</v>
      </c>
      <c r="J19114">
        <v>43.49</v>
      </c>
    </row>
    <row r="19115" spans="1:10" x14ac:dyDescent="0.2">
      <c r="A19115" t="s">
        <v>18761</v>
      </c>
      <c r="B19115" t="s">
        <v>39217</v>
      </c>
      <c r="I19115" t="s">
        <v>1877</v>
      </c>
      <c r="J19115">
        <v>230.94</v>
      </c>
    </row>
    <row r="19116" spans="1:10" x14ac:dyDescent="0.2">
      <c r="A19116" t="s">
        <v>18762</v>
      </c>
      <c r="B19116" t="s">
        <v>39217</v>
      </c>
      <c r="I19116" t="s">
        <v>1877</v>
      </c>
      <c r="J19116">
        <v>125.25</v>
      </c>
    </row>
    <row r="19117" spans="1:10" x14ac:dyDescent="0.2">
      <c r="A19117" t="s">
        <v>18763</v>
      </c>
      <c r="B19117" t="s">
        <v>39217</v>
      </c>
      <c r="I19117" t="s">
        <v>1877</v>
      </c>
      <c r="J19117">
        <v>105.16</v>
      </c>
    </row>
    <row r="19118" spans="1:10" x14ac:dyDescent="0.2">
      <c r="A19118" t="s">
        <v>18764</v>
      </c>
      <c r="B19118" t="s">
        <v>39217</v>
      </c>
      <c r="I19118" t="s">
        <v>1877</v>
      </c>
      <c r="J19118">
        <v>226.93</v>
      </c>
    </row>
    <row r="19119" spans="1:10" x14ac:dyDescent="0.2">
      <c r="A19119" t="s">
        <v>18765</v>
      </c>
      <c r="B19119" t="s">
        <v>39217</v>
      </c>
      <c r="I19119" t="s">
        <v>1877</v>
      </c>
      <c r="J19119">
        <v>121.24</v>
      </c>
    </row>
    <row r="19120" spans="1:10" x14ac:dyDescent="0.2">
      <c r="A19120" t="s">
        <v>18766</v>
      </c>
      <c r="B19120" t="s">
        <v>39217</v>
      </c>
      <c r="I19120" t="s">
        <v>1877</v>
      </c>
      <c r="J19120">
        <v>101.15</v>
      </c>
    </row>
    <row r="19121" spans="1:10" x14ac:dyDescent="0.2">
      <c r="A19121" t="s">
        <v>18767</v>
      </c>
      <c r="B19121" t="s">
        <v>39218</v>
      </c>
      <c r="I19121" t="s">
        <v>1877</v>
      </c>
      <c r="J19121">
        <v>29.63</v>
      </c>
    </row>
    <row r="19122" spans="1:10" x14ac:dyDescent="0.2">
      <c r="A19122" t="s">
        <v>18768</v>
      </c>
      <c r="B19122" t="s">
        <v>39218</v>
      </c>
      <c r="I19122" t="s">
        <v>1877</v>
      </c>
      <c r="J19122">
        <v>9.52</v>
      </c>
    </row>
    <row r="19123" spans="1:10" x14ac:dyDescent="0.2">
      <c r="A19123" t="s">
        <v>18769</v>
      </c>
      <c r="B19123" t="s">
        <v>39218</v>
      </c>
      <c r="I19123" t="s">
        <v>1877</v>
      </c>
      <c r="J19123">
        <v>29.63</v>
      </c>
    </row>
    <row r="19124" spans="1:10" x14ac:dyDescent="0.2">
      <c r="A19124" t="s">
        <v>18770</v>
      </c>
      <c r="B19124" t="s">
        <v>39218</v>
      </c>
      <c r="I19124" t="s">
        <v>1877</v>
      </c>
      <c r="J19124">
        <v>9.52</v>
      </c>
    </row>
    <row r="19125" spans="1:10" x14ac:dyDescent="0.2">
      <c r="A19125" t="s">
        <v>18771</v>
      </c>
      <c r="B19125" t="s">
        <v>39219</v>
      </c>
      <c r="I19125" t="s">
        <v>1877</v>
      </c>
      <c r="J19125">
        <v>656.04</v>
      </c>
    </row>
    <row r="19126" spans="1:10" x14ac:dyDescent="0.2">
      <c r="A19126" t="s">
        <v>18772</v>
      </c>
      <c r="B19126" t="s">
        <v>39219</v>
      </c>
      <c r="I19126" t="s">
        <v>1877</v>
      </c>
      <c r="J19126">
        <v>398.34</v>
      </c>
    </row>
    <row r="19127" spans="1:10" x14ac:dyDescent="0.2">
      <c r="A19127" t="s">
        <v>18773</v>
      </c>
      <c r="B19127" t="s">
        <v>39219</v>
      </c>
      <c r="I19127" t="s">
        <v>1877</v>
      </c>
      <c r="J19127">
        <v>377.34</v>
      </c>
    </row>
    <row r="19128" spans="1:10" x14ac:dyDescent="0.2">
      <c r="A19128" t="s">
        <v>18774</v>
      </c>
      <c r="B19128" t="s">
        <v>39219</v>
      </c>
      <c r="I19128" t="s">
        <v>1877</v>
      </c>
      <c r="J19128">
        <v>641.71</v>
      </c>
    </row>
    <row r="19129" spans="1:10" x14ac:dyDescent="0.2">
      <c r="A19129" t="s">
        <v>18775</v>
      </c>
      <c r="B19129" t="s">
        <v>39219</v>
      </c>
      <c r="I19129" t="s">
        <v>1877</v>
      </c>
      <c r="J19129">
        <v>384.01</v>
      </c>
    </row>
    <row r="19130" spans="1:10" x14ac:dyDescent="0.2">
      <c r="A19130" t="s">
        <v>18776</v>
      </c>
      <c r="B19130" t="s">
        <v>39219</v>
      </c>
      <c r="I19130" t="s">
        <v>1877</v>
      </c>
      <c r="J19130">
        <v>363.01</v>
      </c>
    </row>
    <row r="19131" spans="1:10" x14ac:dyDescent="0.2">
      <c r="A19131" t="s">
        <v>18777</v>
      </c>
      <c r="B19131" t="s">
        <v>39220</v>
      </c>
      <c r="I19131" t="s">
        <v>1877</v>
      </c>
      <c r="J19131">
        <v>3678.15</v>
      </c>
    </row>
    <row r="19132" spans="1:10" x14ac:dyDescent="0.2">
      <c r="A19132" t="s">
        <v>18778</v>
      </c>
      <c r="B19132" t="s">
        <v>39220</v>
      </c>
      <c r="I19132" t="s">
        <v>1877</v>
      </c>
      <c r="J19132">
        <v>1519.18</v>
      </c>
    </row>
    <row r="19133" spans="1:10" x14ac:dyDescent="0.2">
      <c r="A19133" t="s">
        <v>18779</v>
      </c>
      <c r="B19133" t="s">
        <v>39220</v>
      </c>
      <c r="I19133" t="s">
        <v>1877</v>
      </c>
      <c r="J19133">
        <v>1096.54</v>
      </c>
    </row>
    <row r="19134" spans="1:10" x14ac:dyDescent="0.2">
      <c r="A19134" t="s">
        <v>18780</v>
      </c>
      <c r="B19134" t="s">
        <v>39220</v>
      </c>
      <c r="I19134" t="s">
        <v>1877</v>
      </c>
      <c r="J19134">
        <v>3595.15</v>
      </c>
    </row>
    <row r="19135" spans="1:10" x14ac:dyDescent="0.2">
      <c r="A19135" t="s">
        <v>18781</v>
      </c>
      <c r="B19135" t="s">
        <v>39220</v>
      </c>
      <c r="I19135" t="s">
        <v>1877</v>
      </c>
      <c r="J19135">
        <v>1436.18</v>
      </c>
    </row>
    <row r="19136" spans="1:10" x14ac:dyDescent="0.2">
      <c r="A19136" t="s">
        <v>18782</v>
      </c>
      <c r="B19136" t="s">
        <v>39220</v>
      </c>
      <c r="I19136" t="s">
        <v>1877</v>
      </c>
      <c r="J19136">
        <v>1013.54</v>
      </c>
    </row>
    <row r="19137" spans="1:10" x14ac:dyDescent="0.2">
      <c r="A19137" t="s">
        <v>18783</v>
      </c>
      <c r="B19137" t="s">
        <v>39221</v>
      </c>
      <c r="I19137" t="s">
        <v>1877</v>
      </c>
      <c r="J19137">
        <v>649.16999999999996</v>
      </c>
    </row>
    <row r="19138" spans="1:10" x14ac:dyDescent="0.2">
      <c r="A19138" t="s">
        <v>18784</v>
      </c>
      <c r="B19138" t="s">
        <v>39221</v>
      </c>
      <c r="I19138" t="s">
        <v>1877</v>
      </c>
      <c r="J19138">
        <v>279.8</v>
      </c>
    </row>
    <row r="19139" spans="1:10" x14ac:dyDescent="0.2">
      <c r="A19139" t="s">
        <v>18785</v>
      </c>
      <c r="B19139" t="s">
        <v>39221</v>
      </c>
      <c r="I19139" t="s">
        <v>1877</v>
      </c>
      <c r="J19139">
        <v>211.07</v>
      </c>
    </row>
    <row r="19140" spans="1:10" x14ac:dyDescent="0.2">
      <c r="A19140" t="s">
        <v>18786</v>
      </c>
      <c r="B19140" t="s">
        <v>39221</v>
      </c>
      <c r="I19140" t="s">
        <v>1877</v>
      </c>
      <c r="J19140">
        <v>625.66999999999996</v>
      </c>
    </row>
    <row r="19141" spans="1:10" x14ac:dyDescent="0.2">
      <c r="A19141" t="s">
        <v>18787</v>
      </c>
      <c r="B19141" t="s">
        <v>39221</v>
      </c>
      <c r="I19141" t="s">
        <v>1877</v>
      </c>
      <c r="J19141">
        <v>256.3</v>
      </c>
    </row>
    <row r="19142" spans="1:10" x14ac:dyDescent="0.2">
      <c r="A19142" t="s">
        <v>18788</v>
      </c>
      <c r="B19142" t="s">
        <v>39221</v>
      </c>
      <c r="I19142" t="s">
        <v>1877</v>
      </c>
      <c r="J19142">
        <v>187.57</v>
      </c>
    </row>
    <row r="19143" spans="1:10" x14ac:dyDescent="0.2">
      <c r="A19143" t="s">
        <v>18789</v>
      </c>
      <c r="B19143" t="s">
        <v>39222</v>
      </c>
      <c r="I19143" t="s">
        <v>1877</v>
      </c>
      <c r="J19143">
        <v>214.24</v>
      </c>
    </row>
    <row r="19144" spans="1:10" x14ac:dyDescent="0.2">
      <c r="A19144" t="s">
        <v>18790</v>
      </c>
      <c r="B19144" t="s">
        <v>39222</v>
      </c>
      <c r="I19144" t="s">
        <v>1877</v>
      </c>
      <c r="J19144">
        <v>45.02</v>
      </c>
    </row>
    <row r="19145" spans="1:10" x14ac:dyDescent="0.2">
      <c r="A19145" t="s">
        <v>18791</v>
      </c>
      <c r="B19145" t="s">
        <v>39222</v>
      </c>
      <c r="I19145" t="s">
        <v>1877</v>
      </c>
      <c r="J19145">
        <v>210.23</v>
      </c>
    </row>
    <row r="19146" spans="1:10" x14ac:dyDescent="0.2">
      <c r="A19146" t="s">
        <v>18792</v>
      </c>
      <c r="B19146" t="s">
        <v>39222</v>
      </c>
      <c r="I19146" t="s">
        <v>1877</v>
      </c>
      <c r="J19146">
        <v>41.01</v>
      </c>
    </row>
    <row r="19147" spans="1:10" x14ac:dyDescent="0.2">
      <c r="A19147" t="s">
        <v>18793</v>
      </c>
      <c r="B19147" t="s">
        <v>39223</v>
      </c>
      <c r="I19147" t="s">
        <v>1877</v>
      </c>
      <c r="J19147">
        <v>164.49</v>
      </c>
    </row>
    <row r="19148" spans="1:10" x14ac:dyDescent="0.2">
      <c r="A19148" t="s">
        <v>18794</v>
      </c>
      <c r="B19148" t="s">
        <v>39223</v>
      </c>
      <c r="I19148" t="s">
        <v>1877</v>
      </c>
      <c r="J19148">
        <v>96.61</v>
      </c>
    </row>
    <row r="19149" spans="1:10" x14ac:dyDescent="0.2">
      <c r="A19149" t="s">
        <v>18795</v>
      </c>
      <c r="B19149" t="s">
        <v>39223</v>
      </c>
      <c r="I19149" t="s">
        <v>1877</v>
      </c>
      <c r="J19149">
        <v>88.02</v>
      </c>
    </row>
    <row r="19150" spans="1:10" x14ac:dyDescent="0.2">
      <c r="A19150" t="s">
        <v>18796</v>
      </c>
      <c r="B19150" t="s">
        <v>39223</v>
      </c>
      <c r="I19150" t="s">
        <v>1877</v>
      </c>
      <c r="J19150">
        <v>156.47</v>
      </c>
    </row>
    <row r="19151" spans="1:10" x14ac:dyDescent="0.2">
      <c r="A19151" t="s">
        <v>18797</v>
      </c>
      <c r="B19151" t="s">
        <v>39223</v>
      </c>
      <c r="I19151" t="s">
        <v>1877</v>
      </c>
      <c r="J19151">
        <v>88.59</v>
      </c>
    </row>
    <row r="19152" spans="1:10" x14ac:dyDescent="0.2">
      <c r="A19152" t="s">
        <v>18798</v>
      </c>
      <c r="B19152" t="s">
        <v>39223</v>
      </c>
      <c r="I19152" t="s">
        <v>1877</v>
      </c>
      <c r="J19152">
        <v>80</v>
      </c>
    </row>
    <row r="19153" spans="1:10" x14ac:dyDescent="0.2">
      <c r="A19153" t="s">
        <v>18799</v>
      </c>
      <c r="B19153" t="s">
        <v>39224</v>
      </c>
      <c r="I19153" t="s">
        <v>1877</v>
      </c>
      <c r="J19153">
        <v>118.78</v>
      </c>
    </row>
    <row r="19154" spans="1:10" x14ac:dyDescent="0.2">
      <c r="A19154" t="s">
        <v>18800</v>
      </c>
      <c r="B19154" t="s">
        <v>39224</v>
      </c>
      <c r="I19154" t="s">
        <v>1877</v>
      </c>
      <c r="J19154">
        <v>38.07</v>
      </c>
    </row>
    <row r="19155" spans="1:10" x14ac:dyDescent="0.2">
      <c r="A19155" t="s">
        <v>18801</v>
      </c>
      <c r="B19155" t="s">
        <v>39225</v>
      </c>
      <c r="I19155" t="s">
        <v>1877</v>
      </c>
      <c r="J19155">
        <v>26.9</v>
      </c>
    </row>
    <row r="19156" spans="1:10" x14ac:dyDescent="0.2">
      <c r="A19156" t="s">
        <v>18802</v>
      </c>
      <c r="B19156" t="s">
        <v>39224</v>
      </c>
      <c r="I19156" t="s">
        <v>1877</v>
      </c>
      <c r="J19156">
        <v>118.78</v>
      </c>
    </row>
    <row r="19157" spans="1:10" x14ac:dyDescent="0.2">
      <c r="A19157" t="s">
        <v>18803</v>
      </c>
      <c r="B19157" t="s">
        <v>39224</v>
      </c>
      <c r="I19157" t="s">
        <v>1877</v>
      </c>
      <c r="J19157">
        <v>38.07</v>
      </c>
    </row>
    <row r="19158" spans="1:10" x14ac:dyDescent="0.2">
      <c r="A19158" t="s">
        <v>18804</v>
      </c>
      <c r="B19158" t="s">
        <v>39225</v>
      </c>
      <c r="I19158" t="s">
        <v>1877</v>
      </c>
      <c r="J19158">
        <v>26.9</v>
      </c>
    </row>
    <row r="19159" spans="1:10" x14ac:dyDescent="0.2">
      <c r="A19159" t="s">
        <v>18805</v>
      </c>
      <c r="B19159" t="s">
        <v>39226</v>
      </c>
      <c r="I19159" t="s">
        <v>1877</v>
      </c>
      <c r="J19159">
        <v>416.81</v>
      </c>
    </row>
    <row r="19160" spans="1:10" x14ac:dyDescent="0.2">
      <c r="A19160" t="s">
        <v>18806</v>
      </c>
      <c r="B19160" t="s">
        <v>39226</v>
      </c>
      <c r="I19160" t="s">
        <v>1877</v>
      </c>
      <c r="J19160">
        <v>154.25</v>
      </c>
    </row>
    <row r="19161" spans="1:10" x14ac:dyDescent="0.2">
      <c r="A19161" t="s">
        <v>18807</v>
      </c>
      <c r="B19161" t="s">
        <v>39226</v>
      </c>
      <c r="I19161" t="s">
        <v>1877</v>
      </c>
      <c r="J19161">
        <v>120.29</v>
      </c>
    </row>
    <row r="19162" spans="1:10" x14ac:dyDescent="0.2">
      <c r="A19162" t="s">
        <v>18808</v>
      </c>
      <c r="B19162" t="s">
        <v>39226</v>
      </c>
      <c r="I19162" t="s">
        <v>1877</v>
      </c>
      <c r="J19162">
        <v>413.24</v>
      </c>
    </row>
    <row r="19163" spans="1:10" x14ac:dyDescent="0.2">
      <c r="A19163" t="s">
        <v>18809</v>
      </c>
      <c r="B19163" t="s">
        <v>39226</v>
      </c>
      <c r="I19163" t="s">
        <v>1877</v>
      </c>
      <c r="J19163">
        <v>150.68</v>
      </c>
    </row>
    <row r="19164" spans="1:10" x14ac:dyDescent="0.2">
      <c r="A19164" t="s">
        <v>18810</v>
      </c>
      <c r="B19164" t="s">
        <v>39226</v>
      </c>
      <c r="I19164" t="s">
        <v>1877</v>
      </c>
      <c r="J19164">
        <v>116.72</v>
      </c>
    </row>
    <row r="19165" spans="1:10" x14ac:dyDescent="0.2">
      <c r="A19165" t="s">
        <v>18811</v>
      </c>
      <c r="B19165" t="s">
        <v>39227</v>
      </c>
      <c r="I19165" t="s">
        <v>1877</v>
      </c>
      <c r="J19165">
        <v>14.58</v>
      </c>
    </row>
    <row r="19166" spans="1:10" x14ac:dyDescent="0.2">
      <c r="A19166" t="s">
        <v>18812</v>
      </c>
      <c r="B19166" t="s">
        <v>39227</v>
      </c>
      <c r="I19166" t="s">
        <v>1877</v>
      </c>
      <c r="J19166">
        <v>8.24</v>
      </c>
    </row>
    <row r="19167" spans="1:10" x14ac:dyDescent="0.2">
      <c r="A19167" t="s">
        <v>18813</v>
      </c>
      <c r="B19167" t="s">
        <v>39227</v>
      </c>
      <c r="I19167" t="s">
        <v>1877</v>
      </c>
      <c r="J19167">
        <v>14.58</v>
      </c>
    </row>
    <row r="19168" spans="1:10" x14ac:dyDescent="0.2">
      <c r="A19168" t="s">
        <v>18814</v>
      </c>
      <c r="B19168" t="s">
        <v>39227</v>
      </c>
      <c r="I19168" t="s">
        <v>1877</v>
      </c>
      <c r="J19168">
        <v>8.24</v>
      </c>
    </row>
    <row r="19169" spans="1:10" x14ac:dyDescent="0.2">
      <c r="A19169" t="s">
        <v>18815</v>
      </c>
      <c r="B19169" t="s">
        <v>39228</v>
      </c>
      <c r="I19169" t="s">
        <v>1877</v>
      </c>
      <c r="J19169">
        <v>345.86</v>
      </c>
    </row>
    <row r="19170" spans="1:10" x14ac:dyDescent="0.2">
      <c r="A19170" t="s">
        <v>18816</v>
      </c>
      <c r="B19170" t="s">
        <v>39228</v>
      </c>
      <c r="I19170" t="s">
        <v>1877</v>
      </c>
      <c r="J19170">
        <v>197.41</v>
      </c>
    </row>
    <row r="19171" spans="1:10" x14ac:dyDescent="0.2">
      <c r="A19171" t="s">
        <v>18817</v>
      </c>
      <c r="B19171" t="s">
        <v>39228</v>
      </c>
      <c r="I19171" t="s">
        <v>1877</v>
      </c>
      <c r="J19171">
        <v>167.76</v>
      </c>
    </row>
    <row r="19172" spans="1:10" x14ac:dyDescent="0.2">
      <c r="A19172" t="s">
        <v>18818</v>
      </c>
      <c r="B19172" t="s">
        <v>39228</v>
      </c>
      <c r="I19172" t="s">
        <v>1877</v>
      </c>
      <c r="J19172">
        <v>339.27</v>
      </c>
    </row>
    <row r="19173" spans="1:10" x14ac:dyDescent="0.2">
      <c r="A19173" t="s">
        <v>18819</v>
      </c>
      <c r="B19173" t="s">
        <v>39228</v>
      </c>
      <c r="I19173" t="s">
        <v>1877</v>
      </c>
      <c r="J19173">
        <v>190.82</v>
      </c>
    </row>
    <row r="19174" spans="1:10" x14ac:dyDescent="0.2">
      <c r="A19174" t="s">
        <v>18820</v>
      </c>
      <c r="B19174" t="s">
        <v>39228</v>
      </c>
      <c r="I19174" t="s">
        <v>1877</v>
      </c>
      <c r="J19174">
        <v>161.16999999999999</v>
      </c>
    </row>
    <row r="19175" spans="1:10" x14ac:dyDescent="0.2">
      <c r="A19175" t="s">
        <v>18821</v>
      </c>
      <c r="B19175" t="s">
        <v>39229</v>
      </c>
      <c r="I19175" t="s">
        <v>1877</v>
      </c>
      <c r="J19175">
        <v>324.83999999999997</v>
      </c>
    </row>
    <row r="19176" spans="1:10" x14ac:dyDescent="0.2">
      <c r="A19176" t="s">
        <v>18822</v>
      </c>
      <c r="B19176" t="s">
        <v>39229</v>
      </c>
      <c r="I19176" t="s">
        <v>1877</v>
      </c>
      <c r="J19176">
        <v>171.38</v>
      </c>
    </row>
    <row r="19177" spans="1:10" x14ac:dyDescent="0.2">
      <c r="A19177" t="s">
        <v>18823</v>
      </c>
      <c r="B19177" t="s">
        <v>39229</v>
      </c>
      <c r="I19177" t="s">
        <v>1877</v>
      </c>
      <c r="J19177">
        <v>143.83000000000001</v>
      </c>
    </row>
    <row r="19178" spans="1:10" x14ac:dyDescent="0.2">
      <c r="A19178" t="s">
        <v>18824</v>
      </c>
      <c r="B19178" t="s">
        <v>39229</v>
      </c>
      <c r="I19178" t="s">
        <v>1877</v>
      </c>
      <c r="J19178">
        <v>318.25</v>
      </c>
    </row>
    <row r="19179" spans="1:10" x14ac:dyDescent="0.2">
      <c r="A19179" t="s">
        <v>18825</v>
      </c>
      <c r="B19179" t="s">
        <v>39229</v>
      </c>
      <c r="I19179" t="s">
        <v>1877</v>
      </c>
      <c r="J19179">
        <v>164.79</v>
      </c>
    </row>
    <row r="19180" spans="1:10" x14ac:dyDescent="0.2">
      <c r="A19180" t="s">
        <v>18826</v>
      </c>
      <c r="B19180" t="s">
        <v>39229</v>
      </c>
      <c r="I19180" t="s">
        <v>1877</v>
      </c>
      <c r="J19180">
        <v>137.24</v>
      </c>
    </row>
    <row r="19181" spans="1:10" x14ac:dyDescent="0.2">
      <c r="A19181" t="s">
        <v>18827</v>
      </c>
      <c r="B19181" t="s">
        <v>39230</v>
      </c>
      <c r="I19181" t="s">
        <v>1877</v>
      </c>
      <c r="J19181">
        <v>90.95</v>
      </c>
    </row>
    <row r="19182" spans="1:10" x14ac:dyDescent="0.2">
      <c r="A19182" t="s">
        <v>18828</v>
      </c>
      <c r="B19182" t="s">
        <v>39230</v>
      </c>
      <c r="I19182" t="s">
        <v>1877</v>
      </c>
      <c r="J19182">
        <v>32.049999999999997</v>
      </c>
    </row>
    <row r="19183" spans="1:10" x14ac:dyDescent="0.2">
      <c r="A19183" t="s">
        <v>18829</v>
      </c>
      <c r="B19183" t="s">
        <v>39231</v>
      </c>
      <c r="I19183" t="s">
        <v>1877</v>
      </c>
      <c r="J19183">
        <v>30.69</v>
      </c>
    </row>
    <row r="19184" spans="1:10" x14ac:dyDescent="0.2">
      <c r="A19184" t="s">
        <v>18830</v>
      </c>
      <c r="B19184" t="s">
        <v>39230</v>
      </c>
      <c r="I19184" t="s">
        <v>1877</v>
      </c>
      <c r="J19184">
        <v>86.94</v>
      </c>
    </row>
    <row r="19185" spans="1:10" x14ac:dyDescent="0.2">
      <c r="A19185" t="s">
        <v>18831</v>
      </c>
      <c r="B19185" t="s">
        <v>39230</v>
      </c>
      <c r="I19185" t="s">
        <v>1877</v>
      </c>
      <c r="J19185">
        <v>28.04</v>
      </c>
    </row>
    <row r="19186" spans="1:10" x14ac:dyDescent="0.2">
      <c r="A19186" t="s">
        <v>18832</v>
      </c>
      <c r="B19186" t="s">
        <v>39231</v>
      </c>
      <c r="I19186" t="s">
        <v>1877</v>
      </c>
      <c r="J19186">
        <v>26.68</v>
      </c>
    </row>
    <row r="19187" spans="1:10" x14ac:dyDescent="0.2">
      <c r="A19187" t="s">
        <v>18833</v>
      </c>
      <c r="B19187" t="s">
        <v>39232</v>
      </c>
      <c r="I19187" t="s">
        <v>1877</v>
      </c>
      <c r="J19187">
        <v>21.59</v>
      </c>
    </row>
    <row r="19188" spans="1:10" x14ac:dyDescent="0.2">
      <c r="A19188" t="s">
        <v>18834</v>
      </c>
      <c r="B19188" t="s">
        <v>39233</v>
      </c>
      <c r="I19188" t="s">
        <v>1877</v>
      </c>
      <c r="J19188">
        <v>8.7799999999999994</v>
      </c>
    </row>
    <row r="19189" spans="1:10" x14ac:dyDescent="0.2">
      <c r="A19189" t="s">
        <v>18835</v>
      </c>
      <c r="B19189" t="s">
        <v>39232</v>
      </c>
      <c r="I19189" t="s">
        <v>1877</v>
      </c>
      <c r="J19189">
        <v>21.59</v>
      </c>
    </row>
    <row r="19190" spans="1:10" x14ac:dyDescent="0.2">
      <c r="A19190" t="s">
        <v>18836</v>
      </c>
      <c r="B19190" t="s">
        <v>39233</v>
      </c>
      <c r="I19190" t="s">
        <v>1877</v>
      </c>
      <c r="J19190">
        <v>8.7799999999999994</v>
      </c>
    </row>
    <row r="19191" spans="1:10" x14ac:dyDescent="0.2">
      <c r="A19191" t="s">
        <v>18837</v>
      </c>
      <c r="B19191" t="s">
        <v>39234</v>
      </c>
      <c r="I19191" t="s">
        <v>1877</v>
      </c>
      <c r="J19191">
        <v>406.55</v>
      </c>
    </row>
    <row r="19192" spans="1:10" x14ac:dyDescent="0.2">
      <c r="A19192" t="s">
        <v>18838</v>
      </c>
      <c r="B19192" t="s">
        <v>39234</v>
      </c>
      <c r="I19192" t="s">
        <v>1877</v>
      </c>
      <c r="J19192">
        <v>253.52</v>
      </c>
    </row>
    <row r="19193" spans="1:10" x14ac:dyDescent="0.2">
      <c r="A19193" t="s">
        <v>18839</v>
      </c>
      <c r="B19193" t="s">
        <v>39234</v>
      </c>
      <c r="I19193" t="s">
        <v>1877</v>
      </c>
      <c r="J19193">
        <v>219.72</v>
      </c>
    </row>
    <row r="19194" spans="1:10" x14ac:dyDescent="0.2">
      <c r="A19194" t="s">
        <v>18840</v>
      </c>
      <c r="B19194" t="s">
        <v>39234</v>
      </c>
      <c r="I19194" t="s">
        <v>1877</v>
      </c>
      <c r="J19194">
        <v>402.54</v>
      </c>
    </row>
    <row r="19195" spans="1:10" x14ac:dyDescent="0.2">
      <c r="A19195" t="s">
        <v>18841</v>
      </c>
      <c r="B19195" t="s">
        <v>39234</v>
      </c>
      <c r="I19195" t="s">
        <v>1877</v>
      </c>
      <c r="J19195">
        <v>249.51</v>
      </c>
    </row>
    <row r="19196" spans="1:10" x14ac:dyDescent="0.2">
      <c r="A19196" t="s">
        <v>18842</v>
      </c>
      <c r="B19196" t="s">
        <v>39234</v>
      </c>
      <c r="I19196" t="s">
        <v>1877</v>
      </c>
      <c r="J19196">
        <v>215.71</v>
      </c>
    </row>
    <row r="19197" spans="1:10" x14ac:dyDescent="0.2">
      <c r="A19197" t="s">
        <v>18843</v>
      </c>
      <c r="B19197" t="s">
        <v>39235</v>
      </c>
      <c r="I19197" t="s">
        <v>1877</v>
      </c>
      <c r="J19197">
        <v>326.02999999999997</v>
      </c>
    </row>
    <row r="19198" spans="1:10" x14ac:dyDescent="0.2">
      <c r="A19198" t="s">
        <v>18844</v>
      </c>
      <c r="B19198" t="s">
        <v>39235</v>
      </c>
      <c r="I19198" t="s">
        <v>1877</v>
      </c>
      <c r="J19198">
        <v>162.08000000000001</v>
      </c>
    </row>
    <row r="19199" spans="1:10" x14ac:dyDescent="0.2">
      <c r="A19199" t="s">
        <v>18845</v>
      </c>
      <c r="B19199" t="s">
        <v>39236</v>
      </c>
      <c r="I19199" t="s">
        <v>1877</v>
      </c>
      <c r="J19199">
        <v>133.44</v>
      </c>
    </row>
    <row r="19200" spans="1:10" x14ac:dyDescent="0.2">
      <c r="A19200" t="s">
        <v>18846</v>
      </c>
      <c r="B19200" t="s">
        <v>39235</v>
      </c>
      <c r="I19200" t="s">
        <v>1877</v>
      </c>
      <c r="J19200">
        <v>322.02</v>
      </c>
    </row>
    <row r="19201" spans="1:10" x14ac:dyDescent="0.2">
      <c r="A19201" t="s">
        <v>18847</v>
      </c>
      <c r="B19201" t="s">
        <v>39235</v>
      </c>
      <c r="I19201" t="s">
        <v>1877</v>
      </c>
      <c r="J19201">
        <v>158.07</v>
      </c>
    </row>
    <row r="19202" spans="1:10" x14ac:dyDescent="0.2">
      <c r="A19202" t="s">
        <v>18848</v>
      </c>
      <c r="B19202" t="s">
        <v>39236</v>
      </c>
      <c r="I19202" t="s">
        <v>1877</v>
      </c>
      <c r="J19202">
        <v>129.43</v>
      </c>
    </row>
    <row r="19203" spans="1:10" x14ac:dyDescent="0.2">
      <c r="A19203" t="s">
        <v>18849</v>
      </c>
      <c r="B19203" t="s">
        <v>18850</v>
      </c>
      <c r="I19203" t="s">
        <v>1877</v>
      </c>
      <c r="J19203">
        <v>377.11</v>
      </c>
    </row>
    <row r="19204" spans="1:10" x14ac:dyDescent="0.2">
      <c r="A19204" t="s">
        <v>18851</v>
      </c>
      <c r="B19204" t="s">
        <v>18852</v>
      </c>
      <c r="I19204" t="s">
        <v>1877</v>
      </c>
      <c r="J19204">
        <v>195.65</v>
      </c>
    </row>
    <row r="19205" spans="1:10" x14ac:dyDescent="0.2">
      <c r="A19205" t="s">
        <v>18853</v>
      </c>
      <c r="B19205" t="s">
        <v>18852</v>
      </c>
      <c r="I19205" t="s">
        <v>1877</v>
      </c>
      <c r="J19205">
        <v>164.69</v>
      </c>
    </row>
    <row r="19206" spans="1:10" x14ac:dyDescent="0.2">
      <c r="A19206" t="s">
        <v>18854</v>
      </c>
      <c r="B19206" t="s">
        <v>18850</v>
      </c>
      <c r="I19206" t="s">
        <v>1877</v>
      </c>
      <c r="J19206">
        <v>373.54</v>
      </c>
    </row>
    <row r="19207" spans="1:10" x14ac:dyDescent="0.2">
      <c r="A19207" t="s">
        <v>18855</v>
      </c>
      <c r="B19207" t="s">
        <v>18852</v>
      </c>
      <c r="I19207" t="s">
        <v>1877</v>
      </c>
      <c r="J19207">
        <v>192.08</v>
      </c>
    </row>
    <row r="19208" spans="1:10" x14ac:dyDescent="0.2">
      <c r="A19208" t="s">
        <v>18856</v>
      </c>
      <c r="B19208" t="s">
        <v>18852</v>
      </c>
      <c r="I19208" t="s">
        <v>1877</v>
      </c>
      <c r="J19208">
        <v>161.12</v>
      </c>
    </row>
    <row r="19209" spans="1:10" x14ac:dyDescent="0.2">
      <c r="A19209" t="s">
        <v>18857</v>
      </c>
      <c r="B19209" t="s">
        <v>18858</v>
      </c>
      <c r="I19209" t="s">
        <v>1877</v>
      </c>
      <c r="J19209">
        <v>2609.39</v>
      </c>
    </row>
    <row r="19210" spans="1:10" x14ac:dyDescent="0.2">
      <c r="A19210" t="s">
        <v>18859</v>
      </c>
      <c r="B19210" t="s">
        <v>18858</v>
      </c>
      <c r="I19210" t="s">
        <v>1877</v>
      </c>
      <c r="J19210">
        <v>1242.26</v>
      </c>
    </row>
    <row r="19211" spans="1:10" x14ac:dyDescent="0.2">
      <c r="A19211" t="s">
        <v>18860</v>
      </c>
      <c r="B19211" t="s">
        <v>18858</v>
      </c>
      <c r="I19211" t="s">
        <v>1877</v>
      </c>
      <c r="J19211">
        <v>954.51</v>
      </c>
    </row>
    <row r="19212" spans="1:10" x14ac:dyDescent="0.2">
      <c r="A19212" t="s">
        <v>18861</v>
      </c>
      <c r="B19212" t="s">
        <v>18858</v>
      </c>
      <c r="I19212" t="s">
        <v>1877</v>
      </c>
      <c r="J19212">
        <v>2605.38</v>
      </c>
    </row>
    <row r="19213" spans="1:10" x14ac:dyDescent="0.2">
      <c r="A19213" t="s">
        <v>18862</v>
      </c>
      <c r="B19213" t="s">
        <v>18858</v>
      </c>
      <c r="I19213" t="s">
        <v>1877</v>
      </c>
      <c r="J19213">
        <v>1238.25</v>
      </c>
    </row>
    <row r="19214" spans="1:10" x14ac:dyDescent="0.2">
      <c r="A19214" t="s">
        <v>18863</v>
      </c>
      <c r="B19214" t="s">
        <v>18858</v>
      </c>
      <c r="I19214" t="s">
        <v>1877</v>
      </c>
      <c r="J19214">
        <v>950.5</v>
      </c>
    </row>
    <row r="19215" spans="1:10" x14ac:dyDescent="0.2">
      <c r="A19215" t="s">
        <v>24978</v>
      </c>
      <c r="B19215" t="s">
        <v>39237</v>
      </c>
      <c r="I19215" t="s">
        <v>1877</v>
      </c>
      <c r="J19215">
        <v>532.73</v>
      </c>
    </row>
    <row r="19216" spans="1:10" x14ac:dyDescent="0.2">
      <c r="A19216" t="s">
        <v>24979</v>
      </c>
      <c r="B19216" t="s">
        <v>39237</v>
      </c>
      <c r="I19216" t="s">
        <v>1877</v>
      </c>
      <c r="J19216">
        <v>268.61</v>
      </c>
    </row>
    <row r="19217" spans="1:10" x14ac:dyDescent="0.2">
      <c r="A19217" t="s">
        <v>24980</v>
      </c>
      <c r="B19217" t="s">
        <v>39237</v>
      </c>
      <c r="I19217" t="s">
        <v>1877</v>
      </c>
      <c r="J19217">
        <v>219.78</v>
      </c>
    </row>
    <row r="19218" spans="1:10" x14ac:dyDescent="0.2">
      <c r="A19218" t="s">
        <v>24981</v>
      </c>
      <c r="B19218" t="s">
        <v>39237</v>
      </c>
      <c r="I19218" t="s">
        <v>1877</v>
      </c>
      <c r="J19218">
        <v>529.16</v>
      </c>
    </row>
    <row r="19219" spans="1:10" x14ac:dyDescent="0.2">
      <c r="A19219" t="s">
        <v>24982</v>
      </c>
      <c r="B19219" t="s">
        <v>39237</v>
      </c>
      <c r="I19219" t="s">
        <v>1877</v>
      </c>
      <c r="J19219">
        <v>265.04000000000002</v>
      </c>
    </row>
    <row r="19220" spans="1:10" x14ac:dyDescent="0.2">
      <c r="A19220" t="s">
        <v>24983</v>
      </c>
      <c r="B19220" t="s">
        <v>39237</v>
      </c>
      <c r="I19220" t="s">
        <v>1877</v>
      </c>
      <c r="J19220">
        <v>216.21</v>
      </c>
    </row>
    <row r="19221" spans="1:10" x14ac:dyDescent="0.2">
      <c r="A19221" t="s">
        <v>18864</v>
      </c>
      <c r="B19221" t="s">
        <v>18865</v>
      </c>
      <c r="I19221" t="s">
        <v>1877</v>
      </c>
      <c r="J19221">
        <v>8.6999999999999993</v>
      </c>
    </row>
    <row r="19222" spans="1:10" x14ac:dyDescent="0.2">
      <c r="A19222" t="s">
        <v>18866</v>
      </c>
      <c r="B19222" t="s">
        <v>18865</v>
      </c>
      <c r="I19222" t="s">
        <v>1877</v>
      </c>
      <c r="J19222">
        <v>2.17</v>
      </c>
    </row>
    <row r="19223" spans="1:10" x14ac:dyDescent="0.2">
      <c r="A19223" t="s">
        <v>18867</v>
      </c>
      <c r="B19223" t="s">
        <v>18865</v>
      </c>
      <c r="I19223" t="s">
        <v>1877</v>
      </c>
      <c r="J19223">
        <v>8.6999999999999993</v>
      </c>
    </row>
    <row r="19224" spans="1:10" x14ac:dyDescent="0.2">
      <c r="A19224" t="s">
        <v>18868</v>
      </c>
      <c r="B19224" t="s">
        <v>18865</v>
      </c>
      <c r="I19224" t="s">
        <v>1877</v>
      </c>
      <c r="J19224">
        <v>2.17</v>
      </c>
    </row>
    <row r="19225" spans="1:10" x14ac:dyDescent="0.2">
      <c r="A19225" t="s">
        <v>24984</v>
      </c>
      <c r="B19225" t="s">
        <v>39238</v>
      </c>
      <c r="I19225" t="s">
        <v>1877</v>
      </c>
      <c r="J19225">
        <v>1599.56</v>
      </c>
    </row>
    <row r="19226" spans="1:10" x14ac:dyDescent="0.2">
      <c r="A19226" t="s">
        <v>24985</v>
      </c>
      <c r="B19226" t="s">
        <v>39238</v>
      </c>
      <c r="I19226" t="s">
        <v>1877</v>
      </c>
      <c r="J19226">
        <v>703.98</v>
      </c>
    </row>
    <row r="19227" spans="1:10" x14ac:dyDescent="0.2">
      <c r="A19227" t="s">
        <v>24986</v>
      </c>
      <c r="B19227" t="s">
        <v>39238</v>
      </c>
      <c r="I19227" t="s">
        <v>1877</v>
      </c>
      <c r="J19227">
        <v>548.63</v>
      </c>
    </row>
    <row r="19228" spans="1:10" x14ac:dyDescent="0.2">
      <c r="A19228" t="s">
        <v>24987</v>
      </c>
      <c r="B19228" t="s">
        <v>39238</v>
      </c>
      <c r="I19228" t="s">
        <v>1877</v>
      </c>
      <c r="J19228">
        <v>1595.55</v>
      </c>
    </row>
    <row r="19229" spans="1:10" x14ac:dyDescent="0.2">
      <c r="A19229" t="s">
        <v>24988</v>
      </c>
      <c r="B19229" t="s">
        <v>39238</v>
      </c>
      <c r="I19229" t="s">
        <v>1877</v>
      </c>
      <c r="J19229">
        <v>699.97</v>
      </c>
    </row>
    <row r="19230" spans="1:10" x14ac:dyDescent="0.2">
      <c r="A19230" t="s">
        <v>24989</v>
      </c>
      <c r="B19230" t="s">
        <v>39238</v>
      </c>
      <c r="I19230" t="s">
        <v>1877</v>
      </c>
      <c r="J19230">
        <v>544.62</v>
      </c>
    </row>
    <row r="19231" spans="1:10" x14ac:dyDescent="0.2">
      <c r="A19231" t="s">
        <v>18869</v>
      </c>
      <c r="B19231" t="s">
        <v>39239</v>
      </c>
      <c r="I19231" t="s">
        <v>1877</v>
      </c>
      <c r="J19231">
        <v>4.22</v>
      </c>
    </row>
    <row r="19232" spans="1:10" x14ac:dyDescent="0.2">
      <c r="A19232" t="s">
        <v>18870</v>
      </c>
      <c r="B19232" t="s">
        <v>39239</v>
      </c>
      <c r="I19232" t="s">
        <v>1877</v>
      </c>
      <c r="J19232">
        <v>1.46</v>
      </c>
    </row>
    <row r="19233" spans="1:10" x14ac:dyDescent="0.2">
      <c r="A19233" t="s">
        <v>18871</v>
      </c>
      <c r="B19233" t="s">
        <v>39239</v>
      </c>
      <c r="I19233" t="s">
        <v>1877</v>
      </c>
      <c r="J19233">
        <v>4.22</v>
      </c>
    </row>
    <row r="19234" spans="1:10" x14ac:dyDescent="0.2">
      <c r="A19234" t="s">
        <v>18872</v>
      </c>
      <c r="B19234" t="s">
        <v>39239</v>
      </c>
      <c r="I19234" t="s">
        <v>1877</v>
      </c>
      <c r="J19234">
        <v>1.46</v>
      </c>
    </row>
    <row r="19235" spans="1:10" x14ac:dyDescent="0.2">
      <c r="A19235" t="s">
        <v>18873</v>
      </c>
      <c r="B19235" t="s">
        <v>39240</v>
      </c>
      <c r="I19235" t="s">
        <v>1877</v>
      </c>
      <c r="J19235">
        <v>3.61</v>
      </c>
    </row>
    <row r="19236" spans="1:10" x14ac:dyDescent="0.2">
      <c r="A19236" t="s">
        <v>18874</v>
      </c>
      <c r="B19236" t="s">
        <v>39240</v>
      </c>
      <c r="I19236" t="s">
        <v>1877</v>
      </c>
      <c r="J19236">
        <v>1.07</v>
      </c>
    </row>
    <row r="19237" spans="1:10" x14ac:dyDescent="0.2">
      <c r="A19237" t="s">
        <v>18875</v>
      </c>
      <c r="B19237" t="s">
        <v>39240</v>
      </c>
      <c r="I19237" t="s">
        <v>1877</v>
      </c>
      <c r="J19237">
        <v>3.61</v>
      </c>
    </row>
    <row r="19238" spans="1:10" x14ac:dyDescent="0.2">
      <c r="A19238" t="s">
        <v>18876</v>
      </c>
      <c r="B19238" t="s">
        <v>39240</v>
      </c>
      <c r="I19238" t="s">
        <v>1877</v>
      </c>
      <c r="J19238">
        <v>1.07</v>
      </c>
    </row>
    <row r="19239" spans="1:10" x14ac:dyDescent="0.2">
      <c r="A19239" t="s">
        <v>18877</v>
      </c>
      <c r="B19239" t="s">
        <v>39241</v>
      </c>
      <c r="I19239" t="s">
        <v>1877</v>
      </c>
      <c r="J19239">
        <v>151.54</v>
      </c>
    </row>
    <row r="19240" spans="1:10" x14ac:dyDescent="0.2">
      <c r="A19240" t="s">
        <v>18878</v>
      </c>
      <c r="B19240" t="s">
        <v>39241</v>
      </c>
      <c r="I19240" t="s">
        <v>1877</v>
      </c>
      <c r="J19240">
        <v>71.010000000000005</v>
      </c>
    </row>
    <row r="19241" spans="1:10" x14ac:dyDescent="0.2">
      <c r="A19241" t="s">
        <v>18879</v>
      </c>
      <c r="B19241" t="s">
        <v>39241</v>
      </c>
      <c r="I19241" t="s">
        <v>1877</v>
      </c>
      <c r="J19241">
        <v>151.54</v>
      </c>
    </row>
    <row r="19242" spans="1:10" x14ac:dyDescent="0.2">
      <c r="A19242" t="s">
        <v>18880</v>
      </c>
      <c r="B19242" t="s">
        <v>39241</v>
      </c>
      <c r="I19242" t="s">
        <v>1877</v>
      </c>
      <c r="J19242">
        <v>71.010000000000005</v>
      </c>
    </row>
    <row r="19243" spans="1:10" x14ac:dyDescent="0.2">
      <c r="A19243" t="s">
        <v>18881</v>
      </c>
      <c r="B19243" t="s">
        <v>39242</v>
      </c>
      <c r="I19243" t="s">
        <v>1877</v>
      </c>
      <c r="J19243">
        <v>193.45</v>
      </c>
    </row>
    <row r="19244" spans="1:10" x14ac:dyDescent="0.2">
      <c r="A19244" t="s">
        <v>18882</v>
      </c>
      <c r="B19244" t="s">
        <v>39243</v>
      </c>
      <c r="I19244" t="s">
        <v>1877</v>
      </c>
      <c r="J19244">
        <v>90.65</v>
      </c>
    </row>
    <row r="19245" spans="1:10" x14ac:dyDescent="0.2">
      <c r="A19245" t="s">
        <v>18883</v>
      </c>
      <c r="B19245" t="s">
        <v>39242</v>
      </c>
      <c r="I19245" t="s">
        <v>1877</v>
      </c>
      <c r="J19245">
        <v>193.45</v>
      </c>
    </row>
    <row r="19246" spans="1:10" x14ac:dyDescent="0.2">
      <c r="A19246" t="s">
        <v>18884</v>
      </c>
      <c r="B19246" t="s">
        <v>39243</v>
      </c>
      <c r="I19246" t="s">
        <v>1877</v>
      </c>
      <c r="J19246">
        <v>90.65</v>
      </c>
    </row>
    <row r="19247" spans="1:10" x14ac:dyDescent="0.2">
      <c r="A19247" t="s">
        <v>18885</v>
      </c>
      <c r="B19247" t="s">
        <v>18886</v>
      </c>
      <c r="I19247" t="s">
        <v>1877</v>
      </c>
      <c r="J19247">
        <v>17.8</v>
      </c>
    </row>
    <row r="19248" spans="1:10" x14ac:dyDescent="0.2">
      <c r="A19248" t="s">
        <v>18887</v>
      </c>
      <c r="B19248" t="s">
        <v>18886</v>
      </c>
      <c r="I19248" t="s">
        <v>1877</v>
      </c>
      <c r="J19248">
        <v>3.45</v>
      </c>
    </row>
    <row r="19249" spans="1:10" x14ac:dyDescent="0.2">
      <c r="A19249" t="s">
        <v>18888</v>
      </c>
      <c r="B19249" t="s">
        <v>18886</v>
      </c>
      <c r="I19249" t="s">
        <v>1877</v>
      </c>
      <c r="J19249">
        <v>1.72</v>
      </c>
    </row>
    <row r="19250" spans="1:10" x14ac:dyDescent="0.2">
      <c r="A19250" t="s">
        <v>18889</v>
      </c>
      <c r="B19250" t="s">
        <v>18886</v>
      </c>
      <c r="I19250" t="s">
        <v>1877</v>
      </c>
      <c r="J19250">
        <v>17.8</v>
      </c>
    </row>
    <row r="19251" spans="1:10" x14ac:dyDescent="0.2">
      <c r="A19251" t="s">
        <v>18890</v>
      </c>
      <c r="B19251" t="s">
        <v>18886</v>
      </c>
      <c r="I19251" t="s">
        <v>1877</v>
      </c>
      <c r="J19251">
        <v>3.45</v>
      </c>
    </row>
    <row r="19252" spans="1:10" x14ac:dyDescent="0.2">
      <c r="A19252" t="s">
        <v>18891</v>
      </c>
      <c r="B19252" t="s">
        <v>18886</v>
      </c>
      <c r="I19252" t="s">
        <v>1877</v>
      </c>
      <c r="J19252">
        <v>1.72</v>
      </c>
    </row>
    <row r="19253" spans="1:10" x14ac:dyDescent="0.2">
      <c r="A19253" t="s">
        <v>18892</v>
      </c>
      <c r="B19253" t="s">
        <v>18893</v>
      </c>
      <c r="I19253" t="s">
        <v>1877</v>
      </c>
      <c r="J19253">
        <v>5.88</v>
      </c>
    </row>
    <row r="19254" spans="1:10" x14ac:dyDescent="0.2">
      <c r="A19254" t="s">
        <v>18894</v>
      </c>
      <c r="B19254" t="s">
        <v>18893</v>
      </c>
      <c r="I19254" t="s">
        <v>1877</v>
      </c>
      <c r="J19254">
        <v>1.24</v>
      </c>
    </row>
    <row r="19255" spans="1:10" x14ac:dyDescent="0.2">
      <c r="A19255" t="s">
        <v>18895</v>
      </c>
      <c r="B19255" t="s">
        <v>18893</v>
      </c>
      <c r="I19255" t="s">
        <v>1877</v>
      </c>
      <c r="J19255">
        <v>5.88</v>
      </c>
    </row>
    <row r="19256" spans="1:10" x14ac:dyDescent="0.2">
      <c r="A19256" t="s">
        <v>18896</v>
      </c>
      <c r="B19256" t="s">
        <v>18893</v>
      </c>
      <c r="I19256" t="s">
        <v>1877</v>
      </c>
      <c r="J19256">
        <v>1.24</v>
      </c>
    </row>
    <row r="19257" spans="1:10" x14ac:dyDescent="0.2">
      <c r="A19257" t="s">
        <v>18897</v>
      </c>
      <c r="B19257" t="s">
        <v>39244</v>
      </c>
      <c r="I19257" t="s">
        <v>1877</v>
      </c>
      <c r="J19257">
        <v>4.8600000000000003</v>
      </c>
    </row>
    <row r="19258" spans="1:10" x14ac:dyDescent="0.2">
      <c r="A19258" t="s">
        <v>18898</v>
      </c>
      <c r="B19258" t="s">
        <v>39244</v>
      </c>
      <c r="I19258" t="s">
        <v>1877</v>
      </c>
      <c r="J19258">
        <v>0.67</v>
      </c>
    </row>
    <row r="19259" spans="1:10" x14ac:dyDescent="0.2">
      <c r="A19259" t="s">
        <v>18899</v>
      </c>
      <c r="B19259" t="s">
        <v>39244</v>
      </c>
      <c r="I19259" t="s">
        <v>1877</v>
      </c>
      <c r="J19259">
        <v>4.8600000000000003</v>
      </c>
    </row>
    <row r="19260" spans="1:10" x14ac:dyDescent="0.2">
      <c r="A19260" t="s">
        <v>18900</v>
      </c>
      <c r="B19260" t="s">
        <v>39244</v>
      </c>
      <c r="I19260" t="s">
        <v>1877</v>
      </c>
      <c r="J19260">
        <v>0.67</v>
      </c>
    </row>
    <row r="19261" spans="1:10" x14ac:dyDescent="0.2">
      <c r="A19261" t="s">
        <v>18901</v>
      </c>
      <c r="B19261" t="s">
        <v>39245</v>
      </c>
      <c r="I19261" t="s">
        <v>1877</v>
      </c>
      <c r="J19261">
        <v>11.13</v>
      </c>
    </row>
    <row r="19262" spans="1:10" x14ac:dyDescent="0.2">
      <c r="A19262" t="s">
        <v>18902</v>
      </c>
      <c r="B19262" t="s">
        <v>39245</v>
      </c>
      <c r="I19262" t="s">
        <v>1877</v>
      </c>
      <c r="J19262">
        <v>1.1000000000000001</v>
      </c>
    </row>
    <row r="19263" spans="1:10" x14ac:dyDescent="0.2">
      <c r="A19263" t="s">
        <v>18903</v>
      </c>
      <c r="B19263" t="s">
        <v>39245</v>
      </c>
      <c r="I19263" t="s">
        <v>1877</v>
      </c>
      <c r="J19263">
        <v>11.13</v>
      </c>
    </row>
    <row r="19264" spans="1:10" x14ac:dyDescent="0.2">
      <c r="A19264" t="s">
        <v>18904</v>
      </c>
      <c r="B19264" t="s">
        <v>39245</v>
      </c>
      <c r="I19264" t="s">
        <v>1877</v>
      </c>
      <c r="J19264">
        <v>1.1000000000000001</v>
      </c>
    </row>
    <row r="19265" spans="1:10" x14ac:dyDescent="0.2">
      <c r="A19265" t="s">
        <v>18905</v>
      </c>
      <c r="B19265" t="s">
        <v>39246</v>
      </c>
      <c r="I19265" t="s">
        <v>1877</v>
      </c>
      <c r="J19265">
        <v>13.33</v>
      </c>
    </row>
    <row r="19266" spans="1:10" x14ac:dyDescent="0.2">
      <c r="A19266" t="s">
        <v>18906</v>
      </c>
      <c r="B19266" t="s">
        <v>39246</v>
      </c>
      <c r="I19266" t="s">
        <v>1877</v>
      </c>
      <c r="J19266">
        <v>5.22</v>
      </c>
    </row>
    <row r="19267" spans="1:10" x14ac:dyDescent="0.2">
      <c r="A19267" t="s">
        <v>18907</v>
      </c>
      <c r="B19267" t="s">
        <v>39246</v>
      </c>
      <c r="I19267" t="s">
        <v>1877</v>
      </c>
      <c r="J19267">
        <v>13.33</v>
      </c>
    </row>
    <row r="19268" spans="1:10" x14ac:dyDescent="0.2">
      <c r="A19268" t="s">
        <v>18908</v>
      </c>
      <c r="B19268" t="s">
        <v>39246</v>
      </c>
      <c r="I19268" t="s">
        <v>1877</v>
      </c>
      <c r="J19268">
        <v>5.22</v>
      </c>
    </row>
    <row r="19269" spans="1:10" x14ac:dyDescent="0.2">
      <c r="A19269" t="s">
        <v>18909</v>
      </c>
      <c r="B19269" t="s">
        <v>39247</v>
      </c>
      <c r="I19269" t="s">
        <v>1877</v>
      </c>
      <c r="J19269">
        <v>27</v>
      </c>
    </row>
    <row r="19270" spans="1:10" x14ac:dyDescent="0.2">
      <c r="A19270" t="s">
        <v>18910</v>
      </c>
      <c r="B19270" t="s">
        <v>39247</v>
      </c>
      <c r="I19270" t="s">
        <v>1877</v>
      </c>
      <c r="J19270">
        <v>5.89</v>
      </c>
    </row>
    <row r="19271" spans="1:10" x14ac:dyDescent="0.2">
      <c r="A19271" t="s">
        <v>18911</v>
      </c>
      <c r="B19271" t="s">
        <v>39247</v>
      </c>
      <c r="I19271" t="s">
        <v>1877</v>
      </c>
      <c r="J19271">
        <v>27</v>
      </c>
    </row>
    <row r="19272" spans="1:10" x14ac:dyDescent="0.2">
      <c r="A19272" t="s">
        <v>18912</v>
      </c>
      <c r="B19272" t="s">
        <v>39247</v>
      </c>
      <c r="I19272" t="s">
        <v>1877</v>
      </c>
      <c r="J19272">
        <v>5.89</v>
      </c>
    </row>
    <row r="19273" spans="1:10" x14ac:dyDescent="0.2">
      <c r="A19273" t="s">
        <v>18913</v>
      </c>
      <c r="B19273" t="s">
        <v>39248</v>
      </c>
      <c r="I19273" t="s">
        <v>1877</v>
      </c>
      <c r="J19273">
        <v>19.88</v>
      </c>
    </row>
    <row r="19274" spans="1:10" x14ac:dyDescent="0.2">
      <c r="A19274" t="s">
        <v>18914</v>
      </c>
      <c r="B19274" t="s">
        <v>39248</v>
      </c>
      <c r="I19274" t="s">
        <v>1877</v>
      </c>
      <c r="J19274">
        <v>7.61</v>
      </c>
    </row>
    <row r="19275" spans="1:10" x14ac:dyDescent="0.2">
      <c r="A19275" t="s">
        <v>18915</v>
      </c>
      <c r="B19275" t="s">
        <v>39248</v>
      </c>
      <c r="I19275" t="s">
        <v>1877</v>
      </c>
      <c r="J19275">
        <v>19.88</v>
      </c>
    </row>
    <row r="19276" spans="1:10" x14ac:dyDescent="0.2">
      <c r="A19276" t="s">
        <v>18916</v>
      </c>
      <c r="B19276" t="s">
        <v>39248</v>
      </c>
      <c r="I19276" t="s">
        <v>1877</v>
      </c>
      <c r="J19276">
        <v>7.61</v>
      </c>
    </row>
    <row r="19277" spans="1:10" x14ac:dyDescent="0.2">
      <c r="A19277" t="s">
        <v>18917</v>
      </c>
      <c r="B19277" t="s">
        <v>39249</v>
      </c>
      <c r="I19277" t="s">
        <v>1877</v>
      </c>
      <c r="J19277">
        <v>449.77</v>
      </c>
    </row>
    <row r="19278" spans="1:10" x14ac:dyDescent="0.2">
      <c r="A19278" t="s">
        <v>18918</v>
      </c>
      <c r="B19278" t="s">
        <v>39249</v>
      </c>
      <c r="I19278" t="s">
        <v>1877</v>
      </c>
      <c r="J19278">
        <v>347.58</v>
      </c>
    </row>
    <row r="19279" spans="1:10" x14ac:dyDescent="0.2">
      <c r="A19279" t="s">
        <v>18919</v>
      </c>
      <c r="B19279" t="s">
        <v>39249</v>
      </c>
      <c r="I19279" t="s">
        <v>1877</v>
      </c>
      <c r="J19279">
        <v>310.05</v>
      </c>
    </row>
    <row r="19280" spans="1:10" x14ac:dyDescent="0.2">
      <c r="A19280" t="s">
        <v>18920</v>
      </c>
      <c r="B19280" t="s">
        <v>39249</v>
      </c>
      <c r="I19280" t="s">
        <v>1877</v>
      </c>
      <c r="J19280">
        <v>420.55</v>
      </c>
    </row>
    <row r="19281" spans="1:10" x14ac:dyDescent="0.2">
      <c r="A19281" t="s">
        <v>18921</v>
      </c>
      <c r="B19281" t="s">
        <v>39249</v>
      </c>
      <c r="I19281" t="s">
        <v>1877</v>
      </c>
      <c r="J19281">
        <v>318.36</v>
      </c>
    </row>
    <row r="19282" spans="1:10" x14ac:dyDescent="0.2">
      <c r="A19282" t="s">
        <v>18922</v>
      </c>
      <c r="B19282" t="s">
        <v>39249</v>
      </c>
      <c r="I19282" t="s">
        <v>1877</v>
      </c>
      <c r="J19282">
        <v>280.83</v>
      </c>
    </row>
    <row r="19283" spans="1:10" x14ac:dyDescent="0.2">
      <c r="A19283" t="s">
        <v>18923</v>
      </c>
      <c r="B19283" t="s">
        <v>39250</v>
      </c>
      <c r="I19283" t="s">
        <v>1877</v>
      </c>
      <c r="J19283">
        <v>482.46</v>
      </c>
    </row>
    <row r="19284" spans="1:10" x14ac:dyDescent="0.2">
      <c r="A19284" t="s">
        <v>18924</v>
      </c>
      <c r="B19284" t="s">
        <v>39251</v>
      </c>
      <c r="I19284" t="s">
        <v>1877</v>
      </c>
      <c r="J19284">
        <v>379.42</v>
      </c>
    </row>
    <row r="19285" spans="1:10" x14ac:dyDescent="0.2">
      <c r="A19285" t="s">
        <v>18925</v>
      </c>
      <c r="B19285" t="s">
        <v>39250</v>
      </c>
      <c r="I19285" t="s">
        <v>1877</v>
      </c>
      <c r="J19285">
        <v>341.67</v>
      </c>
    </row>
    <row r="19286" spans="1:10" x14ac:dyDescent="0.2">
      <c r="A19286" t="s">
        <v>18926</v>
      </c>
      <c r="B19286" t="s">
        <v>39250</v>
      </c>
      <c r="I19286" t="s">
        <v>1877</v>
      </c>
      <c r="J19286">
        <v>449.23</v>
      </c>
    </row>
    <row r="19287" spans="1:10" x14ac:dyDescent="0.2">
      <c r="A19287" t="s">
        <v>18927</v>
      </c>
      <c r="B19287" t="s">
        <v>39251</v>
      </c>
      <c r="I19287" t="s">
        <v>1877</v>
      </c>
      <c r="J19287">
        <v>346.19</v>
      </c>
    </row>
    <row r="19288" spans="1:10" x14ac:dyDescent="0.2">
      <c r="A19288" t="s">
        <v>18928</v>
      </c>
      <c r="B19288" t="s">
        <v>39250</v>
      </c>
      <c r="I19288" t="s">
        <v>1877</v>
      </c>
      <c r="J19288">
        <v>308.44</v>
      </c>
    </row>
    <row r="19289" spans="1:10" x14ac:dyDescent="0.2">
      <c r="A19289" t="s">
        <v>18929</v>
      </c>
      <c r="B19289" t="s">
        <v>39252</v>
      </c>
      <c r="I19289" t="s">
        <v>1877</v>
      </c>
      <c r="J19289">
        <v>575.54</v>
      </c>
    </row>
    <row r="19290" spans="1:10" x14ac:dyDescent="0.2">
      <c r="A19290" t="s">
        <v>18930</v>
      </c>
      <c r="B19290" t="s">
        <v>39253</v>
      </c>
      <c r="I19290" t="s">
        <v>1877</v>
      </c>
      <c r="J19290">
        <v>456.76</v>
      </c>
    </row>
    <row r="19291" spans="1:10" x14ac:dyDescent="0.2">
      <c r="A19291" t="s">
        <v>18931</v>
      </c>
      <c r="B19291" t="s">
        <v>39252</v>
      </c>
      <c r="I19291" t="s">
        <v>1877</v>
      </c>
      <c r="J19291">
        <v>416.05</v>
      </c>
    </row>
    <row r="19292" spans="1:10" x14ac:dyDescent="0.2">
      <c r="A19292" t="s">
        <v>18932</v>
      </c>
      <c r="B19292" t="s">
        <v>39252</v>
      </c>
      <c r="I19292" t="s">
        <v>1877</v>
      </c>
      <c r="J19292">
        <v>534.57000000000005</v>
      </c>
    </row>
    <row r="19293" spans="1:10" x14ac:dyDescent="0.2">
      <c r="A19293" t="s">
        <v>18933</v>
      </c>
      <c r="B19293" t="s">
        <v>39253</v>
      </c>
      <c r="I19293" t="s">
        <v>1877</v>
      </c>
      <c r="J19293">
        <v>415.79</v>
      </c>
    </row>
    <row r="19294" spans="1:10" x14ac:dyDescent="0.2">
      <c r="A19294" t="s">
        <v>18934</v>
      </c>
      <c r="B19294" t="s">
        <v>39252</v>
      </c>
      <c r="I19294" t="s">
        <v>1877</v>
      </c>
      <c r="J19294">
        <v>375.08</v>
      </c>
    </row>
    <row r="19295" spans="1:10" x14ac:dyDescent="0.2">
      <c r="A19295" t="s">
        <v>18935</v>
      </c>
      <c r="B19295" t="s">
        <v>39254</v>
      </c>
      <c r="I19295" t="s">
        <v>1877</v>
      </c>
      <c r="J19295">
        <v>626.02</v>
      </c>
    </row>
    <row r="19296" spans="1:10" x14ac:dyDescent="0.2">
      <c r="A19296" t="s">
        <v>18936</v>
      </c>
      <c r="B19296" t="s">
        <v>39254</v>
      </c>
      <c r="I19296" t="s">
        <v>1877</v>
      </c>
      <c r="J19296">
        <v>494.51</v>
      </c>
    </row>
    <row r="19297" spans="1:10" x14ac:dyDescent="0.2">
      <c r="A19297" t="s">
        <v>18937</v>
      </c>
      <c r="B19297" t="s">
        <v>39255</v>
      </c>
      <c r="I19297" t="s">
        <v>1877</v>
      </c>
      <c r="J19297">
        <v>450.62</v>
      </c>
    </row>
    <row r="19298" spans="1:10" x14ac:dyDescent="0.2">
      <c r="A19298" t="s">
        <v>18938</v>
      </c>
      <c r="B19298" t="s">
        <v>39254</v>
      </c>
      <c r="I19298" t="s">
        <v>1877</v>
      </c>
      <c r="J19298">
        <v>583.62</v>
      </c>
    </row>
    <row r="19299" spans="1:10" x14ac:dyDescent="0.2">
      <c r="A19299" t="s">
        <v>18939</v>
      </c>
      <c r="B19299" t="s">
        <v>39254</v>
      </c>
      <c r="I19299" t="s">
        <v>1877</v>
      </c>
      <c r="J19299">
        <v>452.11</v>
      </c>
    </row>
    <row r="19300" spans="1:10" x14ac:dyDescent="0.2">
      <c r="A19300" t="s">
        <v>18940</v>
      </c>
      <c r="B19300" t="s">
        <v>39255</v>
      </c>
      <c r="I19300" t="s">
        <v>1877</v>
      </c>
      <c r="J19300">
        <v>408.22</v>
      </c>
    </row>
    <row r="19301" spans="1:10" x14ac:dyDescent="0.2">
      <c r="A19301" t="s">
        <v>18941</v>
      </c>
      <c r="B19301" t="s">
        <v>39256</v>
      </c>
      <c r="I19301" t="s">
        <v>1877</v>
      </c>
      <c r="J19301">
        <v>1.84</v>
      </c>
    </row>
    <row r="19302" spans="1:10" x14ac:dyDescent="0.2">
      <c r="A19302" t="s">
        <v>18942</v>
      </c>
      <c r="B19302" t="s">
        <v>39256</v>
      </c>
      <c r="I19302" t="s">
        <v>1877</v>
      </c>
      <c r="J19302">
        <v>0.52</v>
      </c>
    </row>
    <row r="19303" spans="1:10" x14ac:dyDescent="0.2">
      <c r="A19303" t="s">
        <v>18943</v>
      </c>
      <c r="B19303" t="s">
        <v>39256</v>
      </c>
      <c r="I19303" t="s">
        <v>1877</v>
      </c>
      <c r="J19303">
        <v>1.84</v>
      </c>
    </row>
    <row r="19304" spans="1:10" x14ac:dyDescent="0.2">
      <c r="A19304" t="s">
        <v>18944</v>
      </c>
      <c r="B19304" t="s">
        <v>39256</v>
      </c>
      <c r="I19304" t="s">
        <v>1877</v>
      </c>
      <c r="J19304">
        <v>0.52</v>
      </c>
    </row>
    <row r="19305" spans="1:10" x14ac:dyDescent="0.2">
      <c r="A19305" t="s">
        <v>18945</v>
      </c>
      <c r="B19305" t="s">
        <v>39257</v>
      </c>
      <c r="I19305" t="s">
        <v>1877</v>
      </c>
      <c r="J19305">
        <v>4.1900000000000004</v>
      </c>
    </row>
    <row r="19306" spans="1:10" x14ac:dyDescent="0.2">
      <c r="A19306" t="s">
        <v>18946</v>
      </c>
      <c r="B19306" t="s">
        <v>39257</v>
      </c>
      <c r="I19306" t="s">
        <v>1877</v>
      </c>
      <c r="J19306">
        <v>0.5</v>
      </c>
    </row>
    <row r="19307" spans="1:10" x14ac:dyDescent="0.2">
      <c r="A19307" t="s">
        <v>18947</v>
      </c>
      <c r="B19307" t="s">
        <v>39257</v>
      </c>
      <c r="I19307" t="s">
        <v>1877</v>
      </c>
      <c r="J19307">
        <v>4.1900000000000004</v>
      </c>
    </row>
    <row r="19308" spans="1:10" x14ac:dyDescent="0.2">
      <c r="A19308" t="s">
        <v>18948</v>
      </c>
      <c r="B19308" t="s">
        <v>39257</v>
      </c>
      <c r="I19308" t="s">
        <v>1877</v>
      </c>
      <c r="J19308">
        <v>0.5</v>
      </c>
    </row>
    <row r="19309" spans="1:10" x14ac:dyDescent="0.2">
      <c r="A19309" t="s">
        <v>18949</v>
      </c>
      <c r="B19309" t="s">
        <v>39258</v>
      </c>
      <c r="I19309" t="s">
        <v>1877</v>
      </c>
      <c r="J19309">
        <v>10.02</v>
      </c>
    </row>
    <row r="19310" spans="1:10" x14ac:dyDescent="0.2">
      <c r="A19310" t="s">
        <v>18950</v>
      </c>
      <c r="B19310" t="s">
        <v>39258</v>
      </c>
      <c r="I19310" t="s">
        <v>1877</v>
      </c>
      <c r="J19310">
        <v>0.96</v>
      </c>
    </row>
    <row r="19311" spans="1:10" x14ac:dyDescent="0.2">
      <c r="A19311" t="s">
        <v>18951</v>
      </c>
      <c r="B19311" t="s">
        <v>39258</v>
      </c>
      <c r="I19311" t="s">
        <v>1877</v>
      </c>
      <c r="J19311">
        <v>10.02</v>
      </c>
    </row>
    <row r="19312" spans="1:10" x14ac:dyDescent="0.2">
      <c r="A19312" t="s">
        <v>18952</v>
      </c>
      <c r="B19312" t="s">
        <v>39258</v>
      </c>
      <c r="I19312" t="s">
        <v>1877</v>
      </c>
      <c r="J19312">
        <v>0.96</v>
      </c>
    </row>
    <row r="19313" spans="1:10" x14ac:dyDescent="0.2">
      <c r="A19313" t="s">
        <v>18953</v>
      </c>
      <c r="B19313" t="s">
        <v>18954</v>
      </c>
      <c r="I19313" t="s">
        <v>1877</v>
      </c>
      <c r="J19313">
        <v>47.14</v>
      </c>
    </row>
    <row r="19314" spans="1:10" x14ac:dyDescent="0.2">
      <c r="A19314" t="s">
        <v>18955</v>
      </c>
      <c r="B19314" t="s">
        <v>18954</v>
      </c>
      <c r="I19314" t="s">
        <v>1877</v>
      </c>
      <c r="J19314">
        <v>19.09</v>
      </c>
    </row>
    <row r="19315" spans="1:10" x14ac:dyDescent="0.2">
      <c r="A19315" t="s">
        <v>18956</v>
      </c>
      <c r="B19315" t="s">
        <v>18954</v>
      </c>
      <c r="I19315" t="s">
        <v>1877</v>
      </c>
      <c r="J19315">
        <v>11.78</v>
      </c>
    </row>
    <row r="19316" spans="1:10" x14ac:dyDescent="0.2">
      <c r="A19316" t="s">
        <v>18957</v>
      </c>
      <c r="B19316" t="s">
        <v>18954</v>
      </c>
      <c r="I19316" t="s">
        <v>1877</v>
      </c>
      <c r="J19316">
        <v>47.14</v>
      </c>
    </row>
    <row r="19317" spans="1:10" x14ac:dyDescent="0.2">
      <c r="A19317" t="s">
        <v>18958</v>
      </c>
      <c r="B19317" t="s">
        <v>18954</v>
      </c>
      <c r="I19317" t="s">
        <v>1877</v>
      </c>
      <c r="J19317">
        <v>19.09</v>
      </c>
    </row>
    <row r="19318" spans="1:10" x14ac:dyDescent="0.2">
      <c r="A19318" t="s">
        <v>18959</v>
      </c>
      <c r="B19318" t="s">
        <v>18954</v>
      </c>
      <c r="I19318" t="s">
        <v>1877</v>
      </c>
      <c r="J19318">
        <v>11.78</v>
      </c>
    </row>
    <row r="19319" spans="1:10" x14ac:dyDescent="0.2">
      <c r="A19319" t="s">
        <v>18960</v>
      </c>
      <c r="B19319" t="s">
        <v>39259</v>
      </c>
      <c r="I19319" t="s">
        <v>1877</v>
      </c>
      <c r="J19319">
        <v>65.53</v>
      </c>
    </row>
    <row r="19320" spans="1:10" x14ac:dyDescent="0.2">
      <c r="A19320" t="s">
        <v>18961</v>
      </c>
      <c r="B19320" t="s">
        <v>39259</v>
      </c>
      <c r="I19320" t="s">
        <v>1877</v>
      </c>
      <c r="J19320">
        <v>42.67</v>
      </c>
    </row>
    <row r="19321" spans="1:10" x14ac:dyDescent="0.2">
      <c r="A19321" t="s">
        <v>18962</v>
      </c>
      <c r="B19321" t="s">
        <v>39259</v>
      </c>
      <c r="I19321" t="s">
        <v>1877</v>
      </c>
      <c r="J19321">
        <v>65.53</v>
      </c>
    </row>
    <row r="19322" spans="1:10" x14ac:dyDescent="0.2">
      <c r="A19322" t="s">
        <v>18963</v>
      </c>
      <c r="B19322" t="s">
        <v>39259</v>
      </c>
      <c r="I19322" t="s">
        <v>1877</v>
      </c>
      <c r="J19322">
        <v>42.67</v>
      </c>
    </row>
    <row r="19323" spans="1:10" x14ac:dyDescent="0.2">
      <c r="A19323" t="s">
        <v>25108</v>
      </c>
      <c r="B19323" t="s">
        <v>39260</v>
      </c>
      <c r="I19323" t="s">
        <v>1877</v>
      </c>
      <c r="J19323">
        <v>315.77</v>
      </c>
    </row>
    <row r="19324" spans="1:10" x14ac:dyDescent="0.2">
      <c r="A19324" t="s">
        <v>25109</v>
      </c>
      <c r="B19324" t="s">
        <v>39260</v>
      </c>
      <c r="I19324" t="s">
        <v>1877</v>
      </c>
      <c r="J19324">
        <v>148.1</v>
      </c>
    </row>
    <row r="19325" spans="1:10" x14ac:dyDescent="0.2">
      <c r="A19325" t="s">
        <v>25110</v>
      </c>
      <c r="B19325" t="s">
        <v>39260</v>
      </c>
      <c r="I19325" t="s">
        <v>1877</v>
      </c>
      <c r="J19325">
        <v>118.81</v>
      </c>
    </row>
    <row r="19326" spans="1:10" x14ac:dyDescent="0.2">
      <c r="A19326" t="s">
        <v>25111</v>
      </c>
      <c r="B19326" t="s">
        <v>39260</v>
      </c>
      <c r="I19326" t="s">
        <v>1877</v>
      </c>
      <c r="J19326">
        <v>311.76</v>
      </c>
    </row>
    <row r="19327" spans="1:10" x14ac:dyDescent="0.2">
      <c r="A19327" t="s">
        <v>25112</v>
      </c>
      <c r="B19327" t="s">
        <v>39260</v>
      </c>
      <c r="I19327" t="s">
        <v>1877</v>
      </c>
      <c r="J19327">
        <v>144.09</v>
      </c>
    </row>
    <row r="19328" spans="1:10" x14ac:dyDescent="0.2">
      <c r="A19328" t="s">
        <v>25113</v>
      </c>
      <c r="B19328" t="s">
        <v>39260</v>
      </c>
      <c r="I19328" t="s">
        <v>1877</v>
      </c>
      <c r="J19328">
        <v>114.8</v>
      </c>
    </row>
    <row r="19329" spans="1:10" x14ac:dyDescent="0.2">
      <c r="A19329" t="s">
        <v>25114</v>
      </c>
      <c r="B19329" t="s">
        <v>39261</v>
      </c>
      <c r="I19329" t="s">
        <v>1877</v>
      </c>
      <c r="J19329">
        <v>491.65</v>
      </c>
    </row>
    <row r="19330" spans="1:10" x14ac:dyDescent="0.2">
      <c r="A19330" t="s">
        <v>25115</v>
      </c>
      <c r="B19330" t="s">
        <v>39261</v>
      </c>
      <c r="I19330" t="s">
        <v>1877</v>
      </c>
      <c r="J19330">
        <v>275.02999999999997</v>
      </c>
    </row>
    <row r="19331" spans="1:10" x14ac:dyDescent="0.2">
      <c r="A19331" t="s">
        <v>25116</v>
      </c>
      <c r="B19331" t="s">
        <v>39261</v>
      </c>
      <c r="I19331" t="s">
        <v>1877</v>
      </c>
      <c r="J19331">
        <v>237.02</v>
      </c>
    </row>
    <row r="19332" spans="1:10" x14ac:dyDescent="0.2">
      <c r="A19332" t="s">
        <v>25117</v>
      </c>
      <c r="B19332" t="s">
        <v>39261</v>
      </c>
      <c r="I19332" t="s">
        <v>1877</v>
      </c>
      <c r="J19332">
        <v>487.64</v>
      </c>
    </row>
    <row r="19333" spans="1:10" x14ac:dyDescent="0.2">
      <c r="A19333" t="s">
        <v>25118</v>
      </c>
      <c r="B19333" t="s">
        <v>39261</v>
      </c>
      <c r="I19333" t="s">
        <v>1877</v>
      </c>
      <c r="J19333">
        <v>271.02</v>
      </c>
    </row>
    <row r="19334" spans="1:10" x14ac:dyDescent="0.2">
      <c r="A19334" t="s">
        <v>25119</v>
      </c>
      <c r="B19334" t="s">
        <v>39261</v>
      </c>
      <c r="I19334" t="s">
        <v>1877</v>
      </c>
      <c r="J19334">
        <v>233.01</v>
      </c>
    </row>
    <row r="19335" spans="1:10" x14ac:dyDescent="0.2">
      <c r="A19335" t="s">
        <v>18964</v>
      </c>
      <c r="B19335" t="s">
        <v>39262</v>
      </c>
      <c r="I19335" t="s">
        <v>1877</v>
      </c>
      <c r="J19335">
        <v>11.97</v>
      </c>
    </row>
    <row r="19336" spans="1:10" x14ac:dyDescent="0.2">
      <c r="A19336" t="s">
        <v>18965</v>
      </c>
      <c r="B19336" t="s">
        <v>39262</v>
      </c>
      <c r="I19336" t="s">
        <v>1877</v>
      </c>
      <c r="J19336">
        <v>0.16</v>
      </c>
    </row>
    <row r="19337" spans="1:10" x14ac:dyDescent="0.2">
      <c r="A19337" t="s">
        <v>18966</v>
      </c>
      <c r="B19337" t="s">
        <v>39262</v>
      </c>
      <c r="I19337" t="s">
        <v>1877</v>
      </c>
      <c r="J19337">
        <v>11.97</v>
      </c>
    </row>
    <row r="19338" spans="1:10" x14ac:dyDescent="0.2">
      <c r="A19338" t="s">
        <v>18967</v>
      </c>
      <c r="B19338" t="s">
        <v>39262</v>
      </c>
      <c r="I19338" t="s">
        <v>1877</v>
      </c>
      <c r="J19338">
        <v>0.16</v>
      </c>
    </row>
    <row r="19339" spans="1:10" x14ac:dyDescent="0.2">
      <c r="A19339" t="s">
        <v>18968</v>
      </c>
      <c r="B19339" t="s">
        <v>39263</v>
      </c>
      <c r="I19339" t="s">
        <v>1877</v>
      </c>
      <c r="J19339">
        <v>4.6399999999999997</v>
      </c>
    </row>
    <row r="19340" spans="1:10" x14ac:dyDescent="0.2">
      <c r="A19340" t="s">
        <v>18969</v>
      </c>
      <c r="B19340" t="s">
        <v>39263</v>
      </c>
      <c r="I19340" t="s">
        <v>1877</v>
      </c>
      <c r="J19340">
        <v>0.5</v>
      </c>
    </row>
    <row r="19341" spans="1:10" x14ac:dyDescent="0.2">
      <c r="A19341" t="s">
        <v>18970</v>
      </c>
      <c r="B19341" t="s">
        <v>39263</v>
      </c>
      <c r="I19341" t="s">
        <v>1877</v>
      </c>
      <c r="J19341">
        <v>4.6399999999999997</v>
      </c>
    </row>
    <row r="19342" spans="1:10" x14ac:dyDescent="0.2">
      <c r="A19342" t="s">
        <v>18971</v>
      </c>
      <c r="B19342" t="s">
        <v>39263</v>
      </c>
      <c r="I19342" t="s">
        <v>1877</v>
      </c>
      <c r="J19342">
        <v>0.5</v>
      </c>
    </row>
    <row r="19343" spans="1:10" x14ac:dyDescent="0.2">
      <c r="A19343" t="s">
        <v>18972</v>
      </c>
      <c r="B19343" t="s">
        <v>39264</v>
      </c>
      <c r="I19343" t="s">
        <v>1877</v>
      </c>
      <c r="J19343">
        <v>6.91</v>
      </c>
    </row>
    <row r="19344" spans="1:10" x14ac:dyDescent="0.2">
      <c r="A19344" t="s">
        <v>18973</v>
      </c>
      <c r="B19344" t="s">
        <v>39264</v>
      </c>
      <c r="I19344" t="s">
        <v>1877</v>
      </c>
      <c r="J19344">
        <v>1.23</v>
      </c>
    </row>
    <row r="19345" spans="1:10" x14ac:dyDescent="0.2">
      <c r="A19345" t="s">
        <v>18974</v>
      </c>
      <c r="B19345" t="s">
        <v>39264</v>
      </c>
      <c r="I19345" t="s">
        <v>1877</v>
      </c>
      <c r="J19345">
        <v>6.91</v>
      </c>
    </row>
    <row r="19346" spans="1:10" x14ac:dyDescent="0.2">
      <c r="A19346" t="s">
        <v>18975</v>
      </c>
      <c r="B19346" t="s">
        <v>39264</v>
      </c>
      <c r="I19346" t="s">
        <v>1877</v>
      </c>
      <c r="J19346">
        <v>1.23</v>
      </c>
    </row>
    <row r="19347" spans="1:10" x14ac:dyDescent="0.2">
      <c r="A19347" t="s">
        <v>18976</v>
      </c>
      <c r="B19347" t="s">
        <v>39265</v>
      </c>
      <c r="I19347" t="s">
        <v>1877</v>
      </c>
      <c r="J19347">
        <v>263.85000000000002</v>
      </c>
    </row>
    <row r="19348" spans="1:10" x14ac:dyDescent="0.2">
      <c r="A19348" t="s">
        <v>18977</v>
      </c>
      <c r="B19348" t="s">
        <v>39265</v>
      </c>
      <c r="I19348" t="s">
        <v>1877</v>
      </c>
      <c r="J19348">
        <v>148.27000000000001</v>
      </c>
    </row>
    <row r="19349" spans="1:10" x14ac:dyDescent="0.2">
      <c r="A19349" t="s">
        <v>18978</v>
      </c>
      <c r="B19349" t="s">
        <v>39265</v>
      </c>
      <c r="I19349" t="s">
        <v>1877</v>
      </c>
      <c r="J19349">
        <v>127.8</v>
      </c>
    </row>
    <row r="19350" spans="1:10" x14ac:dyDescent="0.2">
      <c r="A19350" t="s">
        <v>18979</v>
      </c>
      <c r="B19350" t="s">
        <v>39265</v>
      </c>
      <c r="I19350" t="s">
        <v>1877</v>
      </c>
      <c r="J19350">
        <v>257.26</v>
      </c>
    </row>
    <row r="19351" spans="1:10" x14ac:dyDescent="0.2">
      <c r="A19351" t="s">
        <v>18980</v>
      </c>
      <c r="B19351" t="s">
        <v>39265</v>
      </c>
      <c r="I19351" t="s">
        <v>1877</v>
      </c>
      <c r="J19351">
        <v>141.68</v>
      </c>
    </row>
    <row r="19352" spans="1:10" x14ac:dyDescent="0.2">
      <c r="A19352" t="s">
        <v>18981</v>
      </c>
      <c r="B19352" t="s">
        <v>39265</v>
      </c>
      <c r="I19352" t="s">
        <v>1877</v>
      </c>
      <c r="J19352">
        <v>121.21</v>
      </c>
    </row>
    <row r="19353" spans="1:10" x14ac:dyDescent="0.2">
      <c r="A19353" t="s">
        <v>18982</v>
      </c>
      <c r="B19353" t="s">
        <v>39266</v>
      </c>
      <c r="I19353" t="s">
        <v>1877</v>
      </c>
      <c r="J19353">
        <v>285.36</v>
      </c>
    </row>
    <row r="19354" spans="1:10" x14ac:dyDescent="0.2">
      <c r="A19354" t="s">
        <v>18983</v>
      </c>
      <c r="B19354" t="s">
        <v>39266</v>
      </c>
      <c r="I19354" t="s">
        <v>1877</v>
      </c>
      <c r="J19354">
        <v>150.41999999999999</v>
      </c>
    </row>
    <row r="19355" spans="1:10" x14ac:dyDescent="0.2">
      <c r="A19355" t="s">
        <v>18984</v>
      </c>
      <c r="B19355" t="s">
        <v>39266</v>
      </c>
      <c r="I19355" t="s">
        <v>1877</v>
      </c>
      <c r="J19355">
        <v>127.8</v>
      </c>
    </row>
    <row r="19356" spans="1:10" x14ac:dyDescent="0.2">
      <c r="A19356" t="s">
        <v>18985</v>
      </c>
      <c r="B19356" t="s">
        <v>39266</v>
      </c>
      <c r="I19356" t="s">
        <v>1877</v>
      </c>
      <c r="J19356">
        <v>278.77</v>
      </c>
    </row>
    <row r="19357" spans="1:10" x14ac:dyDescent="0.2">
      <c r="A19357" t="s">
        <v>18986</v>
      </c>
      <c r="B19357" t="s">
        <v>39266</v>
      </c>
      <c r="I19357" t="s">
        <v>1877</v>
      </c>
      <c r="J19357">
        <v>143.83000000000001</v>
      </c>
    </row>
    <row r="19358" spans="1:10" x14ac:dyDescent="0.2">
      <c r="A19358" t="s">
        <v>18987</v>
      </c>
      <c r="B19358" t="s">
        <v>39266</v>
      </c>
      <c r="I19358" t="s">
        <v>1877</v>
      </c>
      <c r="J19358">
        <v>121.21</v>
      </c>
    </row>
    <row r="19359" spans="1:10" x14ac:dyDescent="0.2">
      <c r="A19359" t="s">
        <v>18988</v>
      </c>
      <c r="B19359" t="s">
        <v>39267</v>
      </c>
      <c r="I19359" t="s">
        <v>1877</v>
      </c>
      <c r="J19359">
        <v>376.68</v>
      </c>
    </row>
    <row r="19360" spans="1:10" x14ac:dyDescent="0.2">
      <c r="A19360" t="s">
        <v>18989</v>
      </c>
      <c r="B19360" t="s">
        <v>39267</v>
      </c>
      <c r="I19360" t="s">
        <v>1877</v>
      </c>
      <c r="J19360">
        <v>180.22</v>
      </c>
    </row>
    <row r="19361" spans="1:10" x14ac:dyDescent="0.2">
      <c r="A19361" t="s">
        <v>18990</v>
      </c>
      <c r="B19361" t="s">
        <v>39267</v>
      </c>
      <c r="I19361" t="s">
        <v>1877</v>
      </c>
      <c r="J19361">
        <v>148.72999999999999</v>
      </c>
    </row>
    <row r="19362" spans="1:10" x14ac:dyDescent="0.2">
      <c r="A19362" t="s">
        <v>18991</v>
      </c>
      <c r="B19362" t="s">
        <v>39267</v>
      </c>
      <c r="I19362" t="s">
        <v>1877</v>
      </c>
      <c r="J19362">
        <v>370.09</v>
      </c>
    </row>
    <row r="19363" spans="1:10" x14ac:dyDescent="0.2">
      <c r="A19363" t="s">
        <v>18992</v>
      </c>
      <c r="B19363" t="s">
        <v>39267</v>
      </c>
      <c r="I19363" t="s">
        <v>1877</v>
      </c>
      <c r="J19363">
        <v>173.63</v>
      </c>
    </row>
    <row r="19364" spans="1:10" x14ac:dyDescent="0.2">
      <c r="A19364" t="s">
        <v>18993</v>
      </c>
      <c r="B19364" t="s">
        <v>39267</v>
      </c>
      <c r="I19364" t="s">
        <v>1877</v>
      </c>
      <c r="J19364">
        <v>142.13999999999999</v>
      </c>
    </row>
    <row r="19365" spans="1:10" x14ac:dyDescent="0.2">
      <c r="A19365" t="s">
        <v>18994</v>
      </c>
      <c r="B19365" t="s">
        <v>39268</v>
      </c>
      <c r="I19365" t="s">
        <v>1877</v>
      </c>
      <c r="J19365">
        <v>365.19</v>
      </c>
    </row>
    <row r="19366" spans="1:10" x14ac:dyDescent="0.2">
      <c r="A19366" t="s">
        <v>18995</v>
      </c>
      <c r="B19366" t="s">
        <v>39268</v>
      </c>
      <c r="I19366" t="s">
        <v>1877</v>
      </c>
      <c r="J19366">
        <v>157.87</v>
      </c>
    </row>
    <row r="19367" spans="1:10" x14ac:dyDescent="0.2">
      <c r="A19367" t="s">
        <v>18996</v>
      </c>
      <c r="B19367" t="s">
        <v>39269</v>
      </c>
      <c r="I19367" t="s">
        <v>1877</v>
      </c>
      <c r="J19367">
        <v>127.26</v>
      </c>
    </row>
    <row r="19368" spans="1:10" x14ac:dyDescent="0.2">
      <c r="A19368" t="s">
        <v>18997</v>
      </c>
      <c r="B19368" t="s">
        <v>39268</v>
      </c>
      <c r="I19368" t="s">
        <v>1877</v>
      </c>
      <c r="J19368">
        <v>358.6</v>
      </c>
    </row>
    <row r="19369" spans="1:10" x14ac:dyDescent="0.2">
      <c r="A19369" t="s">
        <v>18998</v>
      </c>
      <c r="B19369" t="s">
        <v>39268</v>
      </c>
      <c r="I19369" t="s">
        <v>1877</v>
      </c>
      <c r="J19369">
        <v>151.28</v>
      </c>
    </row>
    <row r="19370" spans="1:10" x14ac:dyDescent="0.2">
      <c r="A19370" t="s">
        <v>18999</v>
      </c>
      <c r="B19370" t="s">
        <v>39269</v>
      </c>
      <c r="I19370" t="s">
        <v>1877</v>
      </c>
      <c r="J19370">
        <v>120.67</v>
      </c>
    </row>
    <row r="19371" spans="1:10" x14ac:dyDescent="0.2">
      <c r="A19371" t="s">
        <v>19000</v>
      </c>
      <c r="B19371" t="s">
        <v>39270</v>
      </c>
      <c r="I19371" t="s">
        <v>1877</v>
      </c>
      <c r="J19371">
        <v>334.46</v>
      </c>
    </row>
    <row r="19372" spans="1:10" x14ac:dyDescent="0.2">
      <c r="A19372" t="s">
        <v>19001</v>
      </c>
      <c r="B19372" t="s">
        <v>39270</v>
      </c>
      <c r="I19372" t="s">
        <v>1877</v>
      </c>
      <c r="J19372">
        <v>322.98</v>
      </c>
    </row>
    <row r="19373" spans="1:10" x14ac:dyDescent="0.2">
      <c r="A19373" t="s">
        <v>19002</v>
      </c>
      <c r="B19373" t="s">
        <v>39271</v>
      </c>
      <c r="I19373" t="s">
        <v>1877</v>
      </c>
      <c r="J19373">
        <v>296.67</v>
      </c>
    </row>
    <row r="19374" spans="1:10" x14ac:dyDescent="0.2">
      <c r="A19374" t="s">
        <v>19003</v>
      </c>
      <c r="B19374" t="s">
        <v>39271</v>
      </c>
      <c r="I19374" t="s">
        <v>1877</v>
      </c>
      <c r="J19374">
        <v>285.19</v>
      </c>
    </row>
    <row r="19375" spans="1:10" x14ac:dyDescent="0.2">
      <c r="A19375" t="s">
        <v>19004</v>
      </c>
      <c r="B19375" t="s">
        <v>39272</v>
      </c>
      <c r="I19375" t="s">
        <v>1877</v>
      </c>
      <c r="J19375">
        <v>353.3</v>
      </c>
    </row>
    <row r="19376" spans="1:10" x14ac:dyDescent="0.2">
      <c r="A19376" t="s">
        <v>19005</v>
      </c>
      <c r="B19376" t="s">
        <v>39272</v>
      </c>
      <c r="I19376" t="s">
        <v>1877</v>
      </c>
      <c r="J19376">
        <v>341.82</v>
      </c>
    </row>
    <row r="19377" spans="1:10" x14ac:dyDescent="0.2">
      <c r="A19377" t="s">
        <v>24990</v>
      </c>
      <c r="B19377" t="s">
        <v>39273</v>
      </c>
      <c r="I19377" t="s">
        <v>1877</v>
      </c>
      <c r="J19377">
        <v>632.57000000000005</v>
      </c>
    </row>
    <row r="19378" spans="1:10" x14ac:dyDescent="0.2">
      <c r="A19378" t="s">
        <v>24991</v>
      </c>
      <c r="B19378" t="s">
        <v>39274</v>
      </c>
      <c r="I19378" t="s">
        <v>1877</v>
      </c>
      <c r="J19378">
        <v>305.64</v>
      </c>
    </row>
    <row r="19379" spans="1:10" x14ac:dyDescent="0.2">
      <c r="A19379" t="s">
        <v>24992</v>
      </c>
      <c r="B19379" t="s">
        <v>39275</v>
      </c>
      <c r="I19379" t="s">
        <v>1877</v>
      </c>
      <c r="J19379">
        <v>240.14</v>
      </c>
    </row>
    <row r="19380" spans="1:10" x14ac:dyDescent="0.2">
      <c r="A19380" t="s">
        <v>24993</v>
      </c>
      <c r="B19380" t="s">
        <v>39273</v>
      </c>
      <c r="I19380" t="s">
        <v>1877</v>
      </c>
      <c r="J19380">
        <v>628.55999999999995</v>
      </c>
    </row>
    <row r="19381" spans="1:10" x14ac:dyDescent="0.2">
      <c r="A19381" t="s">
        <v>24994</v>
      </c>
      <c r="B19381" t="s">
        <v>39274</v>
      </c>
      <c r="I19381" t="s">
        <v>1877</v>
      </c>
      <c r="J19381">
        <v>301.63</v>
      </c>
    </row>
    <row r="19382" spans="1:10" x14ac:dyDescent="0.2">
      <c r="A19382" t="s">
        <v>24995</v>
      </c>
      <c r="B19382" t="s">
        <v>39275</v>
      </c>
      <c r="I19382" t="s">
        <v>1877</v>
      </c>
      <c r="J19382">
        <v>236.13</v>
      </c>
    </row>
    <row r="19383" spans="1:10" x14ac:dyDescent="0.2">
      <c r="A19383" t="s">
        <v>19006</v>
      </c>
      <c r="B19383" t="s">
        <v>39276</v>
      </c>
      <c r="I19383" t="s">
        <v>1877</v>
      </c>
      <c r="J19383">
        <v>113.37</v>
      </c>
    </row>
    <row r="19384" spans="1:10" x14ac:dyDescent="0.2">
      <c r="A19384" t="s">
        <v>19007</v>
      </c>
      <c r="B19384" t="s">
        <v>39276</v>
      </c>
      <c r="I19384" t="s">
        <v>1877</v>
      </c>
      <c r="J19384">
        <v>24.35</v>
      </c>
    </row>
    <row r="19385" spans="1:10" x14ac:dyDescent="0.2">
      <c r="A19385" t="s">
        <v>19008</v>
      </c>
      <c r="B19385" t="s">
        <v>39276</v>
      </c>
      <c r="I19385" t="s">
        <v>1877</v>
      </c>
      <c r="J19385">
        <v>13.35</v>
      </c>
    </row>
    <row r="19386" spans="1:10" x14ac:dyDescent="0.2">
      <c r="A19386" t="s">
        <v>19009</v>
      </c>
      <c r="B19386" t="s">
        <v>39276</v>
      </c>
      <c r="I19386" t="s">
        <v>1877</v>
      </c>
      <c r="J19386">
        <v>113.37</v>
      </c>
    </row>
    <row r="19387" spans="1:10" x14ac:dyDescent="0.2">
      <c r="A19387" t="s">
        <v>19010</v>
      </c>
      <c r="B19387" t="s">
        <v>39276</v>
      </c>
      <c r="I19387" t="s">
        <v>1877</v>
      </c>
      <c r="J19387">
        <v>24.35</v>
      </c>
    </row>
    <row r="19388" spans="1:10" x14ac:dyDescent="0.2">
      <c r="A19388" t="s">
        <v>19011</v>
      </c>
      <c r="B19388" t="s">
        <v>39276</v>
      </c>
      <c r="I19388" t="s">
        <v>1877</v>
      </c>
      <c r="J19388">
        <v>13.35</v>
      </c>
    </row>
    <row r="19389" spans="1:10" x14ac:dyDescent="0.2">
      <c r="A19389" t="s">
        <v>19012</v>
      </c>
      <c r="B19389" t="s">
        <v>39277</v>
      </c>
      <c r="I19389" t="s">
        <v>1877</v>
      </c>
      <c r="J19389">
        <v>168.73</v>
      </c>
    </row>
    <row r="19390" spans="1:10" x14ac:dyDescent="0.2">
      <c r="A19390" t="s">
        <v>19013</v>
      </c>
      <c r="B19390" t="s">
        <v>39277</v>
      </c>
      <c r="I19390" t="s">
        <v>1877</v>
      </c>
      <c r="J19390">
        <v>37.200000000000003</v>
      </c>
    </row>
    <row r="19391" spans="1:10" x14ac:dyDescent="0.2">
      <c r="A19391" t="s">
        <v>19014</v>
      </c>
      <c r="B19391" t="s">
        <v>39277</v>
      </c>
      <c r="I19391" t="s">
        <v>1877</v>
      </c>
      <c r="J19391">
        <v>20.84</v>
      </c>
    </row>
    <row r="19392" spans="1:10" x14ac:dyDescent="0.2">
      <c r="A19392" t="s">
        <v>19015</v>
      </c>
      <c r="B19392" t="s">
        <v>39277</v>
      </c>
      <c r="I19392" t="s">
        <v>1877</v>
      </c>
      <c r="J19392">
        <v>168.73</v>
      </c>
    </row>
    <row r="19393" spans="1:10" x14ac:dyDescent="0.2">
      <c r="A19393" t="s">
        <v>19016</v>
      </c>
      <c r="B19393" t="s">
        <v>39277</v>
      </c>
      <c r="I19393" t="s">
        <v>1877</v>
      </c>
      <c r="J19393">
        <v>37.200000000000003</v>
      </c>
    </row>
    <row r="19394" spans="1:10" x14ac:dyDescent="0.2">
      <c r="A19394" t="s">
        <v>19017</v>
      </c>
      <c r="B19394" t="s">
        <v>39277</v>
      </c>
      <c r="I19394" t="s">
        <v>1877</v>
      </c>
      <c r="J19394">
        <v>20.84</v>
      </c>
    </row>
    <row r="19395" spans="1:10" x14ac:dyDescent="0.2">
      <c r="A19395" t="s">
        <v>19018</v>
      </c>
      <c r="B19395" t="s">
        <v>39278</v>
      </c>
      <c r="I19395" t="s">
        <v>1877</v>
      </c>
      <c r="J19395">
        <v>187.95</v>
      </c>
    </row>
    <row r="19396" spans="1:10" x14ac:dyDescent="0.2">
      <c r="A19396" t="s">
        <v>19019</v>
      </c>
      <c r="B19396" t="s">
        <v>39279</v>
      </c>
      <c r="I19396" t="s">
        <v>1877</v>
      </c>
      <c r="J19396">
        <v>42.9</v>
      </c>
    </row>
    <row r="19397" spans="1:10" x14ac:dyDescent="0.2">
      <c r="A19397" t="s">
        <v>19020</v>
      </c>
      <c r="B19397" t="s">
        <v>39278</v>
      </c>
      <c r="I19397" t="s">
        <v>1877</v>
      </c>
      <c r="J19397">
        <v>24.72</v>
      </c>
    </row>
    <row r="19398" spans="1:10" x14ac:dyDescent="0.2">
      <c r="A19398" t="s">
        <v>19021</v>
      </c>
      <c r="B19398" t="s">
        <v>39278</v>
      </c>
      <c r="I19398" t="s">
        <v>1877</v>
      </c>
      <c r="J19398">
        <v>187.95</v>
      </c>
    </row>
    <row r="19399" spans="1:10" x14ac:dyDescent="0.2">
      <c r="A19399" t="s">
        <v>19022</v>
      </c>
      <c r="B19399" t="s">
        <v>39279</v>
      </c>
      <c r="I19399" t="s">
        <v>1877</v>
      </c>
      <c r="J19399">
        <v>42.9</v>
      </c>
    </row>
    <row r="19400" spans="1:10" x14ac:dyDescent="0.2">
      <c r="A19400" t="s">
        <v>19023</v>
      </c>
      <c r="B19400" t="s">
        <v>39278</v>
      </c>
      <c r="I19400" t="s">
        <v>1877</v>
      </c>
      <c r="J19400">
        <v>24.72</v>
      </c>
    </row>
    <row r="19401" spans="1:10" x14ac:dyDescent="0.2">
      <c r="A19401" t="s">
        <v>19024</v>
      </c>
      <c r="B19401" t="s">
        <v>39280</v>
      </c>
      <c r="I19401" t="s">
        <v>1877</v>
      </c>
      <c r="J19401">
        <v>306.55</v>
      </c>
    </row>
    <row r="19402" spans="1:10" x14ac:dyDescent="0.2">
      <c r="A19402" t="s">
        <v>19025</v>
      </c>
      <c r="B19402" t="s">
        <v>39280</v>
      </c>
      <c r="I19402" t="s">
        <v>1877</v>
      </c>
      <c r="J19402">
        <v>82.34</v>
      </c>
    </row>
    <row r="19403" spans="1:10" x14ac:dyDescent="0.2">
      <c r="A19403" t="s">
        <v>19026</v>
      </c>
      <c r="B19403" t="s">
        <v>39280</v>
      </c>
      <c r="I19403" t="s">
        <v>1877</v>
      </c>
      <c r="J19403">
        <v>53.27</v>
      </c>
    </row>
    <row r="19404" spans="1:10" x14ac:dyDescent="0.2">
      <c r="A19404" t="s">
        <v>19027</v>
      </c>
      <c r="B19404" t="s">
        <v>39280</v>
      </c>
      <c r="I19404" t="s">
        <v>1877</v>
      </c>
      <c r="J19404">
        <v>306.55</v>
      </c>
    </row>
    <row r="19405" spans="1:10" x14ac:dyDescent="0.2">
      <c r="A19405" t="s">
        <v>19028</v>
      </c>
      <c r="B19405" t="s">
        <v>39280</v>
      </c>
      <c r="I19405" t="s">
        <v>1877</v>
      </c>
      <c r="J19405">
        <v>82.34</v>
      </c>
    </row>
    <row r="19406" spans="1:10" x14ac:dyDescent="0.2">
      <c r="A19406" t="s">
        <v>19029</v>
      </c>
      <c r="B19406" t="s">
        <v>39280</v>
      </c>
      <c r="I19406" t="s">
        <v>1877</v>
      </c>
      <c r="J19406">
        <v>53.27</v>
      </c>
    </row>
    <row r="19407" spans="1:10" x14ac:dyDescent="0.2">
      <c r="A19407" t="s">
        <v>19030</v>
      </c>
      <c r="B19407" t="s">
        <v>39281</v>
      </c>
      <c r="I19407" t="s">
        <v>1877</v>
      </c>
      <c r="J19407">
        <v>7.36</v>
      </c>
    </row>
    <row r="19408" spans="1:10" x14ac:dyDescent="0.2">
      <c r="A19408" t="s">
        <v>19031</v>
      </c>
      <c r="B19408" t="s">
        <v>39281</v>
      </c>
      <c r="I19408" t="s">
        <v>1877</v>
      </c>
      <c r="J19408">
        <v>0.88</v>
      </c>
    </row>
    <row r="19409" spans="1:10" x14ac:dyDescent="0.2">
      <c r="A19409" t="s">
        <v>19032</v>
      </c>
      <c r="B19409" t="s">
        <v>39281</v>
      </c>
      <c r="I19409" t="s">
        <v>1877</v>
      </c>
      <c r="J19409">
        <v>0.15</v>
      </c>
    </row>
    <row r="19410" spans="1:10" x14ac:dyDescent="0.2">
      <c r="A19410" t="s">
        <v>19033</v>
      </c>
      <c r="B19410" t="s">
        <v>39281</v>
      </c>
      <c r="I19410" t="s">
        <v>1877</v>
      </c>
      <c r="J19410">
        <v>7.36</v>
      </c>
    </row>
    <row r="19411" spans="1:10" x14ac:dyDescent="0.2">
      <c r="A19411" t="s">
        <v>19034</v>
      </c>
      <c r="B19411" t="s">
        <v>39281</v>
      </c>
      <c r="I19411" t="s">
        <v>1877</v>
      </c>
      <c r="J19411">
        <v>0.88</v>
      </c>
    </row>
    <row r="19412" spans="1:10" x14ac:dyDescent="0.2">
      <c r="A19412" t="s">
        <v>19035</v>
      </c>
      <c r="B19412" t="s">
        <v>39281</v>
      </c>
      <c r="I19412" t="s">
        <v>1877</v>
      </c>
      <c r="J19412">
        <v>0.15</v>
      </c>
    </row>
    <row r="19413" spans="1:10" x14ac:dyDescent="0.2">
      <c r="A19413" t="s">
        <v>19036</v>
      </c>
      <c r="B19413" t="s">
        <v>39282</v>
      </c>
      <c r="I19413" t="s">
        <v>1877</v>
      </c>
      <c r="J19413">
        <v>94</v>
      </c>
    </row>
    <row r="19414" spans="1:10" x14ac:dyDescent="0.2">
      <c r="A19414" t="s">
        <v>19037</v>
      </c>
      <c r="B19414" t="s">
        <v>39283</v>
      </c>
      <c r="I19414" t="s">
        <v>1877</v>
      </c>
      <c r="J19414">
        <v>15.31</v>
      </c>
    </row>
    <row r="19415" spans="1:10" x14ac:dyDescent="0.2">
      <c r="A19415" t="s">
        <v>19038</v>
      </c>
      <c r="B19415" t="s">
        <v>39282</v>
      </c>
      <c r="I19415" t="s">
        <v>1877</v>
      </c>
      <c r="J19415">
        <v>6.21</v>
      </c>
    </row>
    <row r="19416" spans="1:10" x14ac:dyDescent="0.2">
      <c r="A19416" t="s">
        <v>19039</v>
      </c>
      <c r="B19416" t="s">
        <v>39282</v>
      </c>
      <c r="I19416" t="s">
        <v>1877</v>
      </c>
      <c r="J19416">
        <v>94</v>
      </c>
    </row>
    <row r="19417" spans="1:10" x14ac:dyDescent="0.2">
      <c r="A19417" t="s">
        <v>19040</v>
      </c>
      <c r="B19417" t="s">
        <v>39283</v>
      </c>
      <c r="I19417" t="s">
        <v>1877</v>
      </c>
      <c r="J19417">
        <v>15.31</v>
      </c>
    </row>
    <row r="19418" spans="1:10" x14ac:dyDescent="0.2">
      <c r="A19418" t="s">
        <v>19041</v>
      </c>
      <c r="B19418" t="s">
        <v>39282</v>
      </c>
      <c r="I19418" t="s">
        <v>1877</v>
      </c>
      <c r="J19418">
        <v>6.21</v>
      </c>
    </row>
    <row r="19419" spans="1:10" x14ac:dyDescent="0.2">
      <c r="A19419" t="s">
        <v>19042</v>
      </c>
      <c r="B19419" t="s">
        <v>39284</v>
      </c>
      <c r="I19419" t="s">
        <v>1877</v>
      </c>
      <c r="J19419">
        <v>208.48</v>
      </c>
    </row>
    <row r="19420" spans="1:10" x14ac:dyDescent="0.2">
      <c r="A19420" t="s">
        <v>19043</v>
      </c>
      <c r="B19420" t="s">
        <v>39284</v>
      </c>
      <c r="I19420" t="s">
        <v>1877</v>
      </c>
      <c r="J19420">
        <v>26.73</v>
      </c>
    </row>
    <row r="19421" spans="1:10" x14ac:dyDescent="0.2">
      <c r="A19421" t="s">
        <v>19044</v>
      </c>
      <c r="B19421" t="s">
        <v>39284</v>
      </c>
      <c r="I19421" t="s">
        <v>1877</v>
      </c>
      <c r="J19421">
        <v>6.18</v>
      </c>
    </row>
    <row r="19422" spans="1:10" x14ac:dyDescent="0.2">
      <c r="A19422" t="s">
        <v>19045</v>
      </c>
      <c r="B19422" t="s">
        <v>39284</v>
      </c>
      <c r="I19422" t="s">
        <v>1877</v>
      </c>
      <c r="J19422">
        <v>208.48</v>
      </c>
    </row>
    <row r="19423" spans="1:10" x14ac:dyDescent="0.2">
      <c r="A19423" t="s">
        <v>19046</v>
      </c>
      <c r="B19423" t="s">
        <v>39284</v>
      </c>
      <c r="I19423" t="s">
        <v>1877</v>
      </c>
      <c r="J19423">
        <v>26.73</v>
      </c>
    </row>
    <row r="19424" spans="1:10" x14ac:dyDescent="0.2">
      <c r="A19424" t="s">
        <v>19047</v>
      </c>
      <c r="B19424" t="s">
        <v>39284</v>
      </c>
      <c r="I19424" t="s">
        <v>1877</v>
      </c>
      <c r="J19424">
        <v>6.18</v>
      </c>
    </row>
    <row r="19425" spans="1:10" x14ac:dyDescent="0.2">
      <c r="A19425" t="s">
        <v>19048</v>
      </c>
      <c r="B19425" t="s">
        <v>39285</v>
      </c>
      <c r="I19425" t="s">
        <v>1877</v>
      </c>
      <c r="J19425">
        <v>15.1</v>
      </c>
    </row>
    <row r="19426" spans="1:10" x14ac:dyDescent="0.2">
      <c r="A19426" t="s">
        <v>19049</v>
      </c>
      <c r="B19426" t="s">
        <v>39285</v>
      </c>
      <c r="I19426" t="s">
        <v>1877</v>
      </c>
      <c r="J19426">
        <v>1.84</v>
      </c>
    </row>
    <row r="19427" spans="1:10" x14ac:dyDescent="0.2">
      <c r="A19427" t="s">
        <v>19050</v>
      </c>
      <c r="B19427" t="s">
        <v>39285</v>
      </c>
      <c r="I19427" t="s">
        <v>1877</v>
      </c>
      <c r="J19427">
        <v>0.36</v>
      </c>
    </row>
    <row r="19428" spans="1:10" x14ac:dyDescent="0.2">
      <c r="A19428" t="s">
        <v>19051</v>
      </c>
      <c r="B19428" t="s">
        <v>39285</v>
      </c>
      <c r="I19428" t="s">
        <v>1877</v>
      </c>
      <c r="J19428">
        <v>15.1</v>
      </c>
    </row>
    <row r="19429" spans="1:10" x14ac:dyDescent="0.2">
      <c r="A19429" t="s">
        <v>19052</v>
      </c>
      <c r="B19429" t="s">
        <v>39285</v>
      </c>
      <c r="I19429" t="s">
        <v>1877</v>
      </c>
      <c r="J19429">
        <v>1.84</v>
      </c>
    </row>
    <row r="19430" spans="1:10" x14ac:dyDescent="0.2">
      <c r="A19430" t="s">
        <v>19053</v>
      </c>
      <c r="B19430" t="s">
        <v>39285</v>
      </c>
      <c r="I19430" t="s">
        <v>1877</v>
      </c>
      <c r="J19430">
        <v>0.36</v>
      </c>
    </row>
    <row r="19431" spans="1:10" x14ac:dyDescent="0.2">
      <c r="A19431" t="s">
        <v>19054</v>
      </c>
      <c r="B19431" t="s">
        <v>39286</v>
      </c>
      <c r="I19431" t="s">
        <v>1877</v>
      </c>
      <c r="J19431">
        <v>76.16</v>
      </c>
    </row>
    <row r="19432" spans="1:10" x14ac:dyDescent="0.2">
      <c r="A19432" t="s">
        <v>19055</v>
      </c>
      <c r="B19432" t="s">
        <v>39286</v>
      </c>
      <c r="I19432" t="s">
        <v>1877</v>
      </c>
      <c r="J19432">
        <v>15.94</v>
      </c>
    </row>
    <row r="19433" spans="1:10" x14ac:dyDescent="0.2">
      <c r="A19433" t="s">
        <v>19056</v>
      </c>
      <c r="B19433" t="s">
        <v>39286</v>
      </c>
      <c r="I19433" t="s">
        <v>1877</v>
      </c>
      <c r="J19433">
        <v>8.76</v>
      </c>
    </row>
    <row r="19434" spans="1:10" x14ac:dyDescent="0.2">
      <c r="A19434" t="s">
        <v>19057</v>
      </c>
      <c r="B19434" t="s">
        <v>39286</v>
      </c>
      <c r="I19434" t="s">
        <v>1877</v>
      </c>
      <c r="J19434">
        <v>76.16</v>
      </c>
    </row>
    <row r="19435" spans="1:10" x14ac:dyDescent="0.2">
      <c r="A19435" t="s">
        <v>19058</v>
      </c>
      <c r="B19435" t="s">
        <v>39286</v>
      </c>
      <c r="I19435" t="s">
        <v>1877</v>
      </c>
      <c r="J19435">
        <v>15.94</v>
      </c>
    </row>
    <row r="19436" spans="1:10" x14ac:dyDescent="0.2">
      <c r="A19436" t="s">
        <v>19059</v>
      </c>
      <c r="B19436" t="s">
        <v>39286</v>
      </c>
      <c r="I19436" t="s">
        <v>1877</v>
      </c>
      <c r="J19436">
        <v>8.76</v>
      </c>
    </row>
    <row r="19437" spans="1:10" x14ac:dyDescent="0.2">
      <c r="A19437" t="s">
        <v>19060</v>
      </c>
      <c r="B19437" t="s">
        <v>39287</v>
      </c>
      <c r="I19437" t="s">
        <v>1877</v>
      </c>
      <c r="J19437">
        <v>1631.39</v>
      </c>
    </row>
    <row r="19438" spans="1:10" x14ac:dyDescent="0.2">
      <c r="A19438" t="s">
        <v>19061</v>
      </c>
      <c r="B19438" t="s">
        <v>39287</v>
      </c>
      <c r="I19438" t="s">
        <v>1877</v>
      </c>
      <c r="J19438">
        <v>892.48</v>
      </c>
    </row>
    <row r="19439" spans="1:10" x14ac:dyDescent="0.2">
      <c r="A19439" t="s">
        <v>19062</v>
      </c>
      <c r="B19439" t="s">
        <v>39287</v>
      </c>
      <c r="I19439" t="s">
        <v>1877</v>
      </c>
      <c r="J19439">
        <v>732.64</v>
      </c>
    </row>
    <row r="19440" spans="1:10" x14ac:dyDescent="0.2">
      <c r="A19440" t="s">
        <v>19063</v>
      </c>
      <c r="B19440" t="s">
        <v>39287</v>
      </c>
      <c r="I19440" t="s">
        <v>1877</v>
      </c>
      <c r="J19440">
        <v>1627.38</v>
      </c>
    </row>
    <row r="19441" spans="1:10" x14ac:dyDescent="0.2">
      <c r="A19441" t="s">
        <v>19064</v>
      </c>
      <c r="B19441" t="s">
        <v>39287</v>
      </c>
      <c r="I19441" t="s">
        <v>1877</v>
      </c>
      <c r="J19441">
        <v>888.47</v>
      </c>
    </row>
    <row r="19442" spans="1:10" x14ac:dyDescent="0.2">
      <c r="A19442" t="s">
        <v>19065</v>
      </c>
      <c r="B19442" t="s">
        <v>39287</v>
      </c>
      <c r="I19442" t="s">
        <v>1877</v>
      </c>
      <c r="J19442">
        <v>728.63</v>
      </c>
    </row>
    <row r="19443" spans="1:10" x14ac:dyDescent="0.2">
      <c r="A19443" t="s">
        <v>19066</v>
      </c>
      <c r="B19443" t="s">
        <v>39288</v>
      </c>
      <c r="I19443" t="s">
        <v>1877</v>
      </c>
      <c r="J19443">
        <v>36.479999999999997</v>
      </c>
    </row>
    <row r="19444" spans="1:10" x14ac:dyDescent="0.2">
      <c r="A19444" t="s">
        <v>19067</v>
      </c>
      <c r="B19444" t="s">
        <v>39288</v>
      </c>
      <c r="I19444" t="s">
        <v>1877</v>
      </c>
      <c r="J19444">
        <v>30.4</v>
      </c>
    </row>
    <row r="19445" spans="1:10" x14ac:dyDescent="0.2">
      <c r="A19445" t="s">
        <v>19068</v>
      </c>
      <c r="B19445" t="s">
        <v>39288</v>
      </c>
      <c r="I19445" t="s">
        <v>1877</v>
      </c>
      <c r="J19445">
        <v>36.479999999999997</v>
      </c>
    </row>
    <row r="19446" spans="1:10" x14ac:dyDescent="0.2">
      <c r="A19446" t="s">
        <v>19069</v>
      </c>
      <c r="B19446" t="s">
        <v>39288</v>
      </c>
      <c r="I19446" t="s">
        <v>1877</v>
      </c>
      <c r="J19446">
        <v>30.4</v>
      </c>
    </row>
    <row r="19447" spans="1:10" x14ac:dyDescent="0.2">
      <c r="A19447" t="s">
        <v>19070</v>
      </c>
      <c r="B19447" t="s">
        <v>39289</v>
      </c>
      <c r="I19447" t="s">
        <v>1877</v>
      </c>
      <c r="J19447">
        <v>69.64</v>
      </c>
    </row>
    <row r="19448" spans="1:10" x14ac:dyDescent="0.2">
      <c r="A19448" t="s">
        <v>19071</v>
      </c>
      <c r="B19448" t="s">
        <v>39289</v>
      </c>
      <c r="I19448" t="s">
        <v>1877</v>
      </c>
      <c r="J19448">
        <v>58.04</v>
      </c>
    </row>
    <row r="19449" spans="1:10" x14ac:dyDescent="0.2">
      <c r="A19449" t="s">
        <v>19072</v>
      </c>
      <c r="B19449" t="s">
        <v>39289</v>
      </c>
      <c r="I19449" t="s">
        <v>1877</v>
      </c>
      <c r="J19449">
        <v>69.64</v>
      </c>
    </row>
    <row r="19450" spans="1:10" x14ac:dyDescent="0.2">
      <c r="A19450" t="s">
        <v>19073</v>
      </c>
      <c r="B19450" t="s">
        <v>39289</v>
      </c>
      <c r="I19450" t="s">
        <v>1877</v>
      </c>
      <c r="J19450">
        <v>58.04</v>
      </c>
    </row>
    <row r="19451" spans="1:10" x14ac:dyDescent="0.2">
      <c r="A19451" t="s">
        <v>19074</v>
      </c>
      <c r="B19451" t="s">
        <v>39290</v>
      </c>
      <c r="I19451" t="s">
        <v>1877</v>
      </c>
      <c r="J19451">
        <v>0.08</v>
      </c>
    </row>
    <row r="19452" spans="1:10" x14ac:dyDescent="0.2">
      <c r="A19452" t="s">
        <v>19075</v>
      </c>
      <c r="B19452" t="s">
        <v>39290</v>
      </c>
      <c r="I19452" t="s">
        <v>1877</v>
      </c>
      <c r="J19452">
        <v>0.08</v>
      </c>
    </row>
    <row r="19453" spans="1:10" x14ac:dyDescent="0.2">
      <c r="A19453" t="s">
        <v>19076</v>
      </c>
      <c r="B19453" t="s">
        <v>39290</v>
      </c>
      <c r="I19453" t="s">
        <v>1877</v>
      </c>
      <c r="J19453">
        <v>0.08</v>
      </c>
    </row>
    <row r="19454" spans="1:10" x14ac:dyDescent="0.2">
      <c r="A19454" t="s">
        <v>19077</v>
      </c>
      <c r="B19454" t="s">
        <v>39290</v>
      </c>
      <c r="I19454" t="s">
        <v>1877</v>
      </c>
      <c r="J19454">
        <v>0.08</v>
      </c>
    </row>
    <row r="19455" spans="1:10" x14ac:dyDescent="0.2">
      <c r="A19455" t="s">
        <v>19078</v>
      </c>
      <c r="B19455" t="s">
        <v>39291</v>
      </c>
      <c r="I19455" t="s">
        <v>1877</v>
      </c>
      <c r="J19455">
        <v>0.22</v>
      </c>
    </row>
    <row r="19456" spans="1:10" x14ac:dyDescent="0.2">
      <c r="A19456" t="s">
        <v>19079</v>
      </c>
      <c r="B19456" t="s">
        <v>39291</v>
      </c>
      <c r="I19456" t="s">
        <v>1877</v>
      </c>
      <c r="J19456">
        <v>0.22</v>
      </c>
    </row>
    <row r="19457" spans="1:10" x14ac:dyDescent="0.2">
      <c r="A19457" t="s">
        <v>19080</v>
      </c>
      <c r="B19457" t="s">
        <v>39291</v>
      </c>
      <c r="I19457" t="s">
        <v>1877</v>
      </c>
      <c r="J19457">
        <v>0.22</v>
      </c>
    </row>
    <row r="19458" spans="1:10" x14ac:dyDescent="0.2">
      <c r="A19458" t="s">
        <v>19081</v>
      </c>
      <c r="B19458" t="s">
        <v>39291</v>
      </c>
      <c r="I19458" t="s">
        <v>1877</v>
      </c>
      <c r="J19458">
        <v>0.22</v>
      </c>
    </row>
    <row r="19459" spans="1:10" x14ac:dyDescent="0.2">
      <c r="A19459" t="s">
        <v>19082</v>
      </c>
      <c r="B19459" t="s">
        <v>19083</v>
      </c>
      <c r="I19459" t="s">
        <v>1877</v>
      </c>
      <c r="J19459">
        <v>4.33</v>
      </c>
    </row>
    <row r="19460" spans="1:10" x14ac:dyDescent="0.2">
      <c r="A19460" t="s">
        <v>19084</v>
      </c>
      <c r="B19460" t="s">
        <v>19083</v>
      </c>
      <c r="I19460" t="s">
        <v>1877</v>
      </c>
      <c r="J19460">
        <v>0.63</v>
      </c>
    </row>
    <row r="19461" spans="1:10" x14ac:dyDescent="0.2">
      <c r="A19461" t="s">
        <v>19085</v>
      </c>
      <c r="B19461" t="s">
        <v>19083</v>
      </c>
      <c r="I19461" t="s">
        <v>1877</v>
      </c>
      <c r="J19461">
        <v>0.19</v>
      </c>
    </row>
    <row r="19462" spans="1:10" x14ac:dyDescent="0.2">
      <c r="A19462" t="s">
        <v>19086</v>
      </c>
      <c r="B19462" t="s">
        <v>19083</v>
      </c>
      <c r="I19462" t="s">
        <v>1877</v>
      </c>
      <c r="J19462">
        <v>4.33</v>
      </c>
    </row>
    <row r="19463" spans="1:10" x14ac:dyDescent="0.2">
      <c r="A19463" t="s">
        <v>19087</v>
      </c>
      <c r="B19463" t="s">
        <v>19083</v>
      </c>
      <c r="I19463" t="s">
        <v>1877</v>
      </c>
      <c r="J19463">
        <v>0.63</v>
      </c>
    </row>
    <row r="19464" spans="1:10" x14ac:dyDescent="0.2">
      <c r="A19464" t="s">
        <v>19088</v>
      </c>
      <c r="B19464" t="s">
        <v>19083</v>
      </c>
      <c r="I19464" t="s">
        <v>1877</v>
      </c>
      <c r="J19464">
        <v>0.19</v>
      </c>
    </row>
    <row r="19465" spans="1:10" x14ac:dyDescent="0.2">
      <c r="A19465" t="s">
        <v>19089</v>
      </c>
      <c r="B19465" t="s">
        <v>39292</v>
      </c>
      <c r="I19465" t="s">
        <v>1877</v>
      </c>
      <c r="J19465">
        <v>1.42</v>
      </c>
    </row>
    <row r="19466" spans="1:10" x14ac:dyDescent="0.2">
      <c r="A19466" t="s">
        <v>19090</v>
      </c>
      <c r="B19466" t="s">
        <v>39293</v>
      </c>
      <c r="I19466" t="s">
        <v>1877</v>
      </c>
      <c r="J19466">
        <v>0.96</v>
      </c>
    </row>
    <row r="19467" spans="1:10" x14ac:dyDescent="0.2">
      <c r="A19467" t="s">
        <v>19091</v>
      </c>
      <c r="B19467" t="s">
        <v>39292</v>
      </c>
      <c r="I19467" t="s">
        <v>1877</v>
      </c>
      <c r="J19467">
        <v>1.42</v>
      </c>
    </row>
    <row r="19468" spans="1:10" x14ac:dyDescent="0.2">
      <c r="A19468" t="s">
        <v>19092</v>
      </c>
      <c r="B19468" t="s">
        <v>39293</v>
      </c>
      <c r="I19468" t="s">
        <v>1877</v>
      </c>
      <c r="J19468">
        <v>0.96</v>
      </c>
    </row>
    <row r="19469" spans="1:10" x14ac:dyDescent="0.2">
      <c r="A19469" t="s">
        <v>24996</v>
      </c>
      <c r="B19469" t="s">
        <v>39294</v>
      </c>
      <c r="I19469" t="s">
        <v>1877</v>
      </c>
      <c r="J19469">
        <v>32.590000000000003</v>
      </c>
    </row>
    <row r="19470" spans="1:10" x14ac:dyDescent="0.2">
      <c r="A19470" t="s">
        <v>24997</v>
      </c>
      <c r="B19470" t="s">
        <v>39294</v>
      </c>
      <c r="I19470" t="s">
        <v>1877</v>
      </c>
      <c r="J19470">
        <v>21.73</v>
      </c>
    </row>
    <row r="19471" spans="1:10" x14ac:dyDescent="0.2">
      <c r="A19471" t="s">
        <v>24998</v>
      </c>
      <c r="B19471" t="s">
        <v>39294</v>
      </c>
      <c r="I19471" t="s">
        <v>1877</v>
      </c>
      <c r="J19471">
        <v>32.590000000000003</v>
      </c>
    </row>
    <row r="19472" spans="1:10" x14ac:dyDescent="0.2">
      <c r="A19472" t="s">
        <v>24999</v>
      </c>
      <c r="B19472" t="s">
        <v>39294</v>
      </c>
      <c r="I19472" t="s">
        <v>1877</v>
      </c>
      <c r="J19472">
        <v>21.73</v>
      </c>
    </row>
    <row r="19473" spans="1:10" x14ac:dyDescent="0.2">
      <c r="A19473" t="s">
        <v>19093</v>
      </c>
      <c r="B19473" t="s">
        <v>39295</v>
      </c>
      <c r="I19473" t="s">
        <v>1877</v>
      </c>
      <c r="J19473">
        <v>5.07</v>
      </c>
    </row>
    <row r="19474" spans="1:10" x14ac:dyDescent="0.2">
      <c r="A19474" t="s">
        <v>19094</v>
      </c>
      <c r="B19474" t="s">
        <v>39295</v>
      </c>
      <c r="I19474" t="s">
        <v>1877</v>
      </c>
      <c r="J19474">
        <v>0.1</v>
      </c>
    </row>
    <row r="19475" spans="1:10" x14ac:dyDescent="0.2">
      <c r="A19475" t="s">
        <v>19095</v>
      </c>
      <c r="B19475" t="s">
        <v>39295</v>
      </c>
      <c r="I19475" t="s">
        <v>1877</v>
      </c>
      <c r="J19475">
        <v>5.07</v>
      </c>
    </row>
    <row r="19476" spans="1:10" x14ac:dyDescent="0.2">
      <c r="A19476" t="s">
        <v>19096</v>
      </c>
      <c r="B19476" t="s">
        <v>39295</v>
      </c>
      <c r="I19476" t="s">
        <v>1877</v>
      </c>
      <c r="J19476">
        <v>0.1</v>
      </c>
    </row>
    <row r="19477" spans="1:10" x14ac:dyDescent="0.2">
      <c r="A19477" t="s">
        <v>19097</v>
      </c>
      <c r="B19477" t="s">
        <v>39296</v>
      </c>
      <c r="I19477" t="s">
        <v>1877</v>
      </c>
      <c r="J19477">
        <v>5.09</v>
      </c>
    </row>
    <row r="19478" spans="1:10" x14ac:dyDescent="0.2">
      <c r="A19478" t="s">
        <v>19098</v>
      </c>
      <c r="B19478" t="s">
        <v>39296</v>
      </c>
      <c r="I19478" t="s">
        <v>1877</v>
      </c>
      <c r="J19478">
        <v>0.11</v>
      </c>
    </row>
    <row r="19479" spans="1:10" x14ac:dyDescent="0.2">
      <c r="A19479" t="s">
        <v>19099</v>
      </c>
      <c r="B19479" t="s">
        <v>39296</v>
      </c>
      <c r="I19479" t="s">
        <v>1877</v>
      </c>
      <c r="J19479">
        <v>5.09</v>
      </c>
    </row>
    <row r="19480" spans="1:10" x14ac:dyDescent="0.2">
      <c r="A19480" t="s">
        <v>19100</v>
      </c>
      <c r="B19480" t="s">
        <v>39296</v>
      </c>
      <c r="I19480" t="s">
        <v>1877</v>
      </c>
      <c r="J19480">
        <v>0.11</v>
      </c>
    </row>
    <row r="19481" spans="1:10" x14ac:dyDescent="0.2">
      <c r="A19481" t="s">
        <v>19101</v>
      </c>
      <c r="B19481" t="s">
        <v>39297</v>
      </c>
      <c r="I19481" t="s">
        <v>1877</v>
      </c>
      <c r="J19481">
        <v>623.6</v>
      </c>
    </row>
    <row r="19482" spans="1:10" x14ac:dyDescent="0.2">
      <c r="A19482" t="s">
        <v>19102</v>
      </c>
      <c r="B19482" t="s">
        <v>39297</v>
      </c>
      <c r="I19482" t="s">
        <v>1877</v>
      </c>
      <c r="J19482">
        <v>369.93</v>
      </c>
    </row>
    <row r="19483" spans="1:10" x14ac:dyDescent="0.2">
      <c r="A19483" t="s">
        <v>19103</v>
      </c>
      <c r="B19483" t="s">
        <v>39297</v>
      </c>
      <c r="I19483" t="s">
        <v>1877</v>
      </c>
      <c r="J19483">
        <v>336.24</v>
      </c>
    </row>
    <row r="19484" spans="1:10" x14ac:dyDescent="0.2">
      <c r="A19484" t="s">
        <v>19104</v>
      </c>
      <c r="B19484" t="s">
        <v>39297</v>
      </c>
      <c r="I19484" t="s">
        <v>1877</v>
      </c>
      <c r="J19484">
        <v>608.38</v>
      </c>
    </row>
    <row r="19485" spans="1:10" x14ac:dyDescent="0.2">
      <c r="A19485" t="s">
        <v>19105</v>
      </c>
      <c r="B19485" t="s">
        <v>39297</v>
      </c>
      <c r="I19485" t="s">
        <v>1877</v>
      </c>
      <c r="J19485">
        <v>354.71</v>
      </c>
    </row>
    <row r="19486" spans="1:10" x14ac:dyDescent="0.2">
      <c r="A19486" t="s">
        <v>19106</v>
      </c>
      <c r="B19486" t="s">
        <v>39297</v>
      </c>
      <c r="I19486" t="s">
        <v>1877</v>
      </c>
      <c r="J19486">
        <v>321.02</v>
      </c>
    </row>
    <row r="19487" spans="1:10" x14ac:dyDescent="0.2">
      <c r="A19487" t="s">
        <v>19107</v>
      </c>
      <c r="B19487" t="s">
        <v>19108</v>
      </c>
      <c r="I19487" t="s">
        <v>1877</v>
      </c>
      <c r="J19487">
        <v>23.1</v>
      </c>
    </row>
    <row r="19488" spans="1:10" x14ac:dyDescent="0.2">
      <c r="A19488" t="s">
        <v>19109</v>
      </c>
      <c r="B19488" t="s">
        <v>19108</v>
      </c>
      <c r="I19488" t="s">
        <v>1877</v>
      </c>
      <c r="J19488">
        <v>0.26</v>
      </c>
    </row>
    <row r="19489" spans="1:10" x14ac:dyDescent="0.2">
      <c r="A19489" t="s">
        <v>19110</v>
      </c>
      <c r="B19489" t="s">
        <v>19108</v>
      </c>
      <c r="I19489" t="s">
        <v>1877</v>
      </c>
      <c r="J19489">
        <v>23.1</v>
      </c>
    </row>
    <row r="19490" spans="1:10" x14ac:dyDescent="0.2">
      <c r="A19490" t="s">
        <v>19111</v>
      </c>
      <c r="B19490" t="s">
        <v>19108</v>
      </c>
      <c r="I19490" t="s">
        <v>1877</v>
      </c>
      <c r="J19490">
        <v>0.26</v>
      </c>
    </row>
    <row r="19491" spans="1:10" x14ac:dyDescent="0.2">
      <c r="A19491" t="s">
        <v>19112</v>
      </c>
      <c r="B19491" t="s">
        <v>39298</v>
      </c>
      <c r="I19491" t="s">
        <v>1877</v>
      </c>
      <c r="J19491">
        <v>127.65</v>
      </c>
    </row>
    <row r="19492" spans="1:10" x14ac:dyDescent="0.2">
      <c r="A19492" t="s">
        <v>19113</v>
      </c>
      <c r="B19492" t="s">
        <v>39299</v>
      </c>
      <c r="I19492" t="s">
        <v>1877</v>
      </c>
      <c r="J19492">
        <v>58.24</v>
      </c>
    </row>
    <row r="19493" spans="1:10" x14ac:dyDescent="0.2">
      <c r="A19493" t="s">
        <v>19114</v>
      </c>
      <c r="B19493" t="s">
        <v>39298</v>
      </c>
      <c r="I19493" t="s">
        <v>1877</v>
      </c>
      <c r="J19493">
        <v>124.08</v>
      </c>
    </row>
    <row r="19494" spans="1:10" x14ac:dyDescent="0.2">
      <c r="A19494" t="s">
        <v>19115</v>
      </c>
      <c r="B19494" t="s">
        <v>39299</v>
      </c>
      <c r="I19494" t="s">
        <v>1877</v>
      </c>
      <c r="J19494">
        <v>54.67</v>
      </c>
    </row>
    <row r="19495" spans="1:10" x14ac:dyDescent="0.2">
      <c r="A19495" t="s">
        <v>25000</v>
      </c>
      <c r="B19495" t="s">
        <v>39300</v>
      </c>
      <c r="I19495" t="s">
        <v>1877</v>
      </c>
      <c r="J19495">
        <v>12.23</v>
      </c>
    </row>
    <row r="19496" spans="1:10" x14ac:dyDescent="0.2">
      <c r="A19496" t="s">
        <v>25001</v>
      </c>
      <c r="B19496" t="s">
        <v>39300</v>
      </c>
      <c r="I19496" t="s">
        <v>1877</v>
      </c>
      <c r="J19496">
        <v>8.49</v>
      </c>
    </row>
    <row r="19497" spans="1:10" x14ac:dyDescent="0.2">
      <c r="A19497" t="s">
        <v>25002</v>
      </c>
      <c r="B19497" t="s">
        <v>39300</v>
      </c>
      <c r="I19497" t="s">
        <v>1877</v>
      </c>
      <c r="J19497">
        <v>7.65</v>
      </c>
    </row>
    <row r="19498" spans="1:10" x14ac:dyDescent="0.2">
      <c r="A19498" t="s">
        <v>25003</v>
      </c>
      <c r="B19498" t="s">
        <v>39300</v>
      </c>
      <c r="I19498" t="s">
        <v>1877</v>
      </c>
      <c r="J19498">
        <v>12.23</v>
      </c>
    </row>
    <row r="19499" spans="1:10" x14ac:dyDescent="0.2">
      <c r="A19499" t="s">
        <v>25004</v>
      </c>
      <c r="B19499" t="s">
        <v>39300</v>
      </c>
      <c r="I19499" t="s">
        <v>1877</v>
      </c>
      <c r="J19499">
        <v>8.49</v>
      </c>
    </row>
    <row r="19500" spans="1:10" x14ac:dyDescent="0.2">
      <c r="A19500" t="s">
        <v>25005</v>
      </c>
      <c r="B19500" t="s">
        <v>39300</v>
      </c>
      <c r="I19500" t="s">
        <v>1877</v>
      </c>
      <c r="J19500">
        <v>7.65</v>
      </c>
    </row>
    <row r="19501" spans="1:10" x14ac:dyDescent="0.2">
      <c r="A19501" t="s">
        <v>25006</v>
      </c>
      <c r="B19501" t="s">
        <v>39301</v>
      </c>
      <c r="I19501" t="s">
        <v>1877</v>
      </c>
      <c r="J19501">
        <v>87.05</v>
      </c>
    </row>
    <row r="19502" spans="1:10" x14ac:dyDescent="0.2">
      <c r="A19502" t="s">
        <v>25007</v>
      </c>
      <c r="B19502" t="s">
        <v>39302</v>
      </c>
      <c r="I19502" t="s">
        <v>1877</v>
      </c>
      <c r="J19502">
        <v>62.76</v>
      </c>
    </row>
    <row r="19503" spans="1:10" x14ac:dyDescent="0.2">
      <c r="A19503" t="s">
        <v>25008</v>
      </c>
      <c r="B19503" t="s">
        <v>39302</v>
      </c>
      <c r="I19503" t="s">
        <v>1877</v>
      </c>
      <c r="J19503">
        <v>56.9</v>
      </c>
    </row>
    <row r="19504" spans="1:10" x14ac:dyDescent="0.2">
      <c r="A19504" t="s">
        <v>25009</v>
      </c>
      <c r="B19504" t="s">
        <v>39301</v>
      </c>
      <c r="I19504" t="s">
        <v>1877</v>
      </c>
      <c r="J19504">
        <v>87.05</v>
      </c>
    </row>
    <row r="19505" spans="1:10" x14ac:dyDescent="0.2">
      <c r="A19505" t="s">
        <v>25010</v>
      </c>
      <c r="B19505" t="s">
        <v>39302</v>
      </c>
      <c r="I19505" t="s">
        <v>1877</v>
      </c>
      <c r="J19505">
        <v>62.76</v>
      </c>
    </row>
    <row r="19506" spans="1:10" x14ac:dyDescent="0.2">
      <c r="A19506" t="s">
        <v>25011</v>
      </c>
      <c r="B19506" t="s">
        <v>39302</v>
      </c>
      <c r="I19506" t="s">
        <v>1877</v>
      </c>
      <c r="J19506">
        <v>56.9</v>
      </c>
    </row>
    <row r="19507" spans="1:10" x14ac:dyDescent="0.2">
      <c r="A19507" t="s">
        <v>19116</v>
      </c>
      <c r="B19507" t="s">
        <v>39303</v>
      </c>
      <c r="I19507" t="s">
        <v>20</v>
      </c>
      <c r="J19507">
        <v>1.02</v>
      </c>
    </row>
    <row r="19508" spans="1:10" x14ac:dyDescent="0.2">
      <c r="A19508" t="s">
        <v>19117</v>
      </c>
      <c r="B19508" t="s">
        <v>39303</v>
      </c>
      <c r="I19508" t="s">
        <v>20</v>
      </c>
      <c r="J19508">
        <v>1.01</v>
      </c>
    </row>
    <row r="19509" spans="1:10" x14ac:dyDescent="0.2">
      <c r="A19509" t="s">
        <v>19118</v>
      </c>
      <c r="B19509" t="s">
        <v>39304</v>
      </c>
      <c r="I19509" t="s">
        <v>20</v>
      </c>
      <c r="J19509">
        <v>0.84</v>
      </c>
    </row>
    <row r="19510" spans="1:10" x14ac:dyDescent="0.2">
      <c r="A19510" t="s">
        <v>19119</v>
      </c>
      <c r="B19510" t="s">
        <v>39304</v>
      </c>
      <c r="I19510" t="s">
        <v>20</v>
      </c>
      <c r="J19510">
        <v>0.83</v>
      </c>
    </row>
    <row r="19511" spans="1:10" x14ac:dyDescent="0.2">
      <c r="A19511" t="s">
        <v>19120</v>
      </c>
      <c r="B19511" t="s">
        <v>39305</v>
      </c>
      <c r="I19511" t="s">
        <v>3</v>
      </c>
      <c r="J19511">
        <v>1.48</v>
      </c>
    </row>
    <row r="19512" spans="1:10" x14ac:dyDescent="0.2">
      <c r="A19512" t="s">
        <v>19121</v>
      </c>
      <c r="B19512" t="s">
        <v>39305</v>
      </c>
      <c r="I19512" t="s">
        <v>3</v>
      </c>
      <c r="J19512">
        <v>1.44</v>
      </c>
    </row>
    <row r="19513" spans="1:10" x14ac:dyDescent="0.2">
      <c r="A19513" t="s">
        <v>19122</v>
      </c>
      <c r="B19513" t="s">
        <v>39306</v>
      </c>
      <c r="I19513" t="s">
        <v>20</v>
      </c>
      <c r="J19513">
        <v>7.33</v>
      </c>
    </row>
    <row r="19514" spans="1:10" x14ac:dyDescent="0.2">
      <c r="A19514" t="s">
        <v>19123</v>
      </c>
      <c r="B19514" t="s">
        <v>39306</v>
      </c>
      <c r="I19514" t="s">
        <v>20</v>
      </c>
      <c r="J19514">
        <v>7.08</v>
      </c>
    </row>
    <row r="19515" spans="1:10" x14ac:dyDescent="0.2">
      <c r="A19515" t="s">
        <v>19124</v>
      </c>
      <c r="B19515" t="s">
        <v>39307</v>
      </c>
      <c r="I19515" t="s">
        <v>4</v>
      </c>
      <c r="J19515">
        <v>14.61</v>
      </c>
    </row>
    <row r="19516" spans="1:10" x14ac:dyDescent="0.2">
      <c r="A19516" t="s">
        <v>19125</v>
      </c>
      <c r="B19516" t="s">
        <v>39307</v>
      </c>
      <c r="I19516" t="s">
        <v>4</v>
      </c>
      <c r="J19516">
        <v>14.28</v>
      </c>
    </row>
    <row r="19517" spans="1:10" x14ac:dyDescent="0.2">
      <c r="A19517" t="s">
        <v>19126</v>
      </c>
      <c r="B19517" t="s">
        <v>39308</v>
      </c>
      <c r="I19517" t="s">
        <v>20</v>
      </c>
      <c r="J19517">
        <v>8.4</v>
      </c>
    </row>
    <row r="19518" spans="1:10" x14ac:dyDescent="0.2">
      <c r="A19518" t="s">
        <v>19127</v>
      </c>
      <c r="B19518" t="s">
        <v>39308</v>
      </c>
      <c r="I19518" t="s">
        <v>20</v>
      </c>
      <c r="J19518">
        <v>8.2200000000000006</v>
      </c>
    </row>
    <row r="19519" spans="1:10" x14ac:dyDescent="0.2">
      <c r="A19519" t="s">
        <v>19128</v>
      </c>
      <c r="B19519" t="s">
        <v>39309</v>
      </c>
      <c r="I19519" t="s">
        <v>20</v>
      </c>
      <c r="J19519">
        <v>34.31</v>
      </c>
    </row>
    <row r="19520" spans="1:10" x14ac:dyDescent="0.2">
      <c r="A19520" t="s">
        <v>19129</v>
      </c>
      <c r="B19520" t="s">
        <v>39309</v>
      </c>
      <c r="I19520" t="s">
        <v>20</v>
      </c>
      <c r="J19520">
        <v>30.53</v>
      </c>
    </row>
    <row r="19521" spans="1:10" x14ac:dyDescent="0.2">
      <c r="A19521" t="s">
        <v>19130</v>
      </c>
      <c r="B19521" t="s">
        <v>39310</v>
      </c>
      <c r="I19521" t="s">
        <v>20</v>
      </c>
      <c r="J19521">
        <v>17.190000000000001</v>
      </c>
    </row>
    <row r="19522" spans="1:10" x14ac:dyDescent="0.2">
      <c r="A19522" t="s">
        <v>19131</v>
      </c>
      <c r="B19522" t="s">
        <v>39310</v>
      </c>
      <c r="I19522" t="s">
        <v>20</v>
      </c>
      <c r="J19522">
        <v>16.22</v>
      </c>
    </row>
    <row r="19523" spans="1:10" x14ac:dyDescent="0.2">
      <c r="A19523" t="s">
        <v>19132</v>
      </c>
      <c r="B19523" t="s">
        <v>39311</v>
      </c>
      <c r="I19523" t="s">
        <v>20</v>
      </c>
      <c r="J19523">
        <v>3.23</v>
      </c>
    </row>
    <row r="19524" spans="1:10" x14ac:dyDescent="0.2">
      <c r="A19524" t="s">
        <v>19133</v>
      </c>
      <c r="B19524" t="s">
        <v>39311</v>
      </c>
      <c r="I19524" t="s">
        <v>20</v>
      </c>
      <c r="J19524">
        <v>3.14</v>
      </c>
    </row>
    <row r="19525" spans="1:10" x14ac:dyDescent="0.2">
      <c r="A19525" t="s">
        <v>19134</v>
      </c>
      <c r="B19525" t="s">
        <v>39312</v>
      </c>
      <c r="I19525" t="s">
        <v>20</v>
      </c>
      <c r="J19525">
        <v>65.209999999999994</v>
      </c>
    </row>
    <row r="19526" spans="1:10" x14ac:dyDescent="0.2">
      <c r="A19526" t="s">
        <v>19135</v>
      </c>
      <c r="B19526" t="s">
        <v>39312</v>
      </c>
      <c r="I19526" t="s">
        <v>20</v>
      </c>
      <c r="J19526">
        <v>58.55</v>
      </c>
    </row>
    <row r="19527" spans="1:10" x14ac:dyDescent="0.2">
      <c r="A19527" t="s">
        <v>19136</v>
      </c>
      <c r="B19527" t="s">
        <v>39313</v>
      </c>
      <c r="I19527" t="s">
        <v>3</v>
      </c>
      <c r="J19527">
        <v>7.52</v>
      </c>
    </row>
    <row r="19528" spans="1:10" x14ac:dyDescent="0.2">
      <c r="A19528" t="s">
        <v>19137</v>
      </c>
      <c r="B19528" t="s">
        <v>39313</v>
      </c>
      <c r="I19528" t="s">
        <v>3</v>
      </c>
      <c r="J19528">
        <v>6.94</v>
      </c>
    </row>
    <row r="19529" spans="1:10" x14ac:dyDescent="0.2">
      <c r="A19529" t="s">
        <v>19138</v>
      </c>
      <c r="B19529" t="s">
        <v>39314</v>
      </c>
      <c r="I19529" t="s">
        <v>20</v>
      </c>
      <c r="J19529">
        <v>372.44</v>
      </c>
    </row>
    <row r="19530" spans="1:10" x14ac:dyDescent="0.2">
      <c r="A19530" t="s">
        <v>19139</v>
      </c>
      <c r="B19530" t="s">
        <v>39314</v>
      </c>
      <c r="I19530" t="s">
        <v>20</v>
      </c>
      <c r="J19530">
        <v>349.72</v>
      </c>
    </row>
    <row r="19531" spans="1:10" x14ac:dyDescent="0.2">
      <c r="A19531" t="s">
        <v>19140</v>
      </c>
      <c r="B19531" t="s">
        <v>39315</v>
      </c>
      <c r="I19531" t="s">
        <v>20</v>
      </c>
      <c r="J19531">
        <v>419.11</v>
      </c>
    </row>
    <row r="19532" spans="1:10" x14ac:dyDescent="0.2">
      <c r="A19532" t="s">
        <v>19141</v>
      </c>
      <c r="B19532" t="s">
        <v>39315</v>
      </c>
      <c r="I19532" t="s">
        <v>20</v>
      </c>
      <c r="J19532">
        <v>366.77</v>
      </c>
    </row>
    <row r="19533" spans="1:10" x14ac:dyDescent="0.2">
      <c r="A19533" t="s">
        <v>19142</v>
      </c>
      <c r="B19533" t="s">
        <v>39316</v>
      </c>
      <c r="I19533" t="s">
        <v>20</v>
      </c>
      <c r="J19533">
        <v>13.13</v>
      </c>
    </row>
    <row r="19534" spans="1:10" x14ac:dyDescent="0.2">
      <c r="A19534" t="s">
        <v>19143</v>
      </c>
      <c r="B19534" t="s">
        <v>39316</v>
      </c>
      <c r="I19534" t="s">
        <v>20</v>
      </c>
      <c r="J19534">
        <v>12.69</v>
      </c>
    </row>
    <row r="19535" spans="1:10" x14ac:dyDescent="0.2">
      <c r="A19535" t="s">
        <v>19144</v>
      </c>
      <c r="B19535" t="s">
        <v>39317</v>
      </c>
      <c r="I19535" t="s">
        <v>20</v>
      </c>
      <c r="J19535">
        <v>3.22</v>
      </c>
    </row>
    <row r="19536" spans="1:10" x14ac:dyDescent="0.2">
      <c r="A19536" t="s">
        <v>19145</v>
      </c>
      <c r="B19536" t="s">
        <v>39317</v>
      </c>
      <c r="I19536" t="s">
        <v>20</v>
      </c>
      <c r="J19536">
        <v>3.15</v>
      </c>
    </row>
    <row r="19537" spans="1:10" x14ac:dyDescent="0.2">
      <c r="A19537" t="s">
        <v>19146</v>
      </c>
      <c r="B19537" t="s">
        <v>39318</v>
      </c>
      <c r="I19537" t="s">
        <v>20</v>
      </c>
      <c r="J19537">
        <v>789.42</v>
      </c>
    </row>
    <row r="19538" spans="1:10" x14ac:dyDescent="0.2">
      <c r="A19538" t="s">
        <v>19147</v>
      </c>
      <c r="B19538" t="s">
        <v>39318</v>
      </c>
      <c r="I19538" t="s">
        <v>20</v>
      </c>
      <c r="J19538">
        <v>787.12</v>
      </c>
    </row>
    <row r="19539" spans="1:10" x14ac:dyDescent="0.2">
      <c r="A19539" t="s">
        <v>19148</v>
      </c>
      <c r="B19539" t="s">
        <v>39319</v>
      </c>
      <c r="I19539" t="s">
        <v>20</v>
      </c>
      <c r="J19539">
        <v>828.85</v>
      </c>
    </row>
    <row r="19540" spans="1:10" x14ac:dyDescent="0.2">
      <c r="A19540" t="s">
        <v>19149</v>
      </c>
      <c r="B19540" t="s">
        <v>39319</v>
      </c>
      <c r="I19540" t="s">
        <v>20</v>
      </c>
      <c r="J19540">
        <v>826.54</v>
      </c>
    </row>
    <row r="19541" spans="1:10" x14ac:dyDescent="0.2">
      <c r="A19541" t="s">
        <v>19150</v>
      </c>
      <c r="B19541" t="s">
        <v>39320</v>
      </c>
      <c r="I19541" t="s">
        <v>20</v>
      </c>
      <c r="J19541">
        <v>500.14</v>
      </c>
    </row>
    <row r="19542" spans="1:10" x14ac:dyDescent="0.2">
      <c r="A19542" t="s">
        <v>19151</v>
      </c>
      <c r="B19542" t="s">
        <v>39320</v>
      </c>
      <c r="I19542" t="s">
        <v>20</v>
      </c>
      <c r="J19542">
        <v>498.72</v>
      </c>
    </row>
    <row r="19543" spans="1:10" x14ac:dyDescent="0.2">
      <c r="A19543" t="s">
        <v>19152</v>
      </c>
      <c r="B19543" t="s">
        <v>39321</v>
      </c>
      <c r="I19543" t="s">
        <v>20</v>
      </c>
      <c r="J19543">
        <v>85.14</v>
      </c>
    </row>
    <row r="19544" spans="1:10" x14ac:dyDescent="0.2">
      <c r="A19544" t="s">
        <v>19153</v>
      </c>
      <c r="B19544" t="s">
        <v>39321</v>
      </c>
      <c r="I19544" t="s">
        <v>20</v>
      </c>
      <c r="J19544">
        <v>84.17</v>
      </c>
    </row>
    <row r="19545" spans="1:10" x14ac:dyDescent="0.2">
      <c r="A19545" t="s">
        <v>19154</v>
      </c>
      <c r="B19545" t="s">
        <v>39322</v>
      </c>
      <c r="I19545" t="s">
        <v>20</v>
      </c>
      <c r="J19545">
        <v>173.9</v>
      </c>
    </row>
    <row r="19546" spans="1:10" x14ac:dyDescent="0.2">
      <c r="A19546" t="s">
        <v>19155</v>
      </c>
      <c r="B19546" t="s">
        <v>39322</v>
      </c>
      <c r="I19546" t="s">
        <v>20</v>
      </c>
      <c r="J19546">
        <v>165.35</v>
      </c>
    </row>
    <row r="19547" spans="1:10" x14ac:dyDescent="0.2">
      <c r="A19547" t="s">
        <v>19156</v>
      </c>
      <c r="B19547" t="s">
        <v>39323</v>
      </c>
      <c r="I19547" t="s">
        <v>3</v>
      </c>
      <c r="J19547">
        <v>157.84</v>
      </c>
    </row>
    <row r="19548" spans="1:10" x14ac:dyDescent="0.2">
      <c r="A19548" t="s">
        <v>19157</v>
      </c>
      <c r="B19548" t="s">
        <v>39323</v>
      </c>
      <c r="I19548" t="s">
        <v>3</v>
      </c>
      <c r="J19548">
        <v>147.34</v>
      </c>
    </row>
    <row r="19549" spans="1:10" x14ac:dyDescent="0.2">
      <c r="A19549" t="s">
        <v>19158</v>
      </c>
      <c r="B19549" t="s">
        <v>19159</v>
      </c>
      <c r="I19549" t="s">
        <v>3</v>
      </c>
      <c r="J19549">
        <v>0.88</v>
      </c>
    </row>
    <row r="19550" spans="1:10" x14ac:dyDescent="0.2">
      <c r="A19550" t="s">
        <v>19160</v>
      </c>
      <c r="B19550" t="s">
        <v>19159</v>
      </c>
      <c r="I19550" t="s">
        <v>3</v>
      </c>
      <c r="J19550">
        <v>0.86</v>
      </c>
    </row>
    <row r="19551" spans="1:10" x14ac:dyDescent="0.2">
      <c r="A19551" t="s">
        <v>19161</v>
      </c>
      <c r="B19551" t="s">
        <v>39324</v>
      </c>
      <c r="I19551" t="s">
        <v>20</v>
      </c>
      <c r="J19551">
        <v>2.92</v>
      </c>
    </row>
    <row r="19552" spans="1:10" x14ac:dyDescent="0.2">
      <c r="A19552" t="s">
        <v>19162</v>
      </c>
      <c r="B19552" t="s">
        <v>39324</v>
      </c>
      <c r="I19552" t="s">
        <v>20</v>
      </c>
      <c r="J19552">
        <v>2.86</v>
      </c>
    </row>
    <row r="19553" spans="1:10" x14ac:dyDescent="0.2">
      <c r="A19553" t="s">
        <v>19163</v>
      </c>
      <c r="B19553" t="s">
        <v>39325</v>
      </c>
      <c r="I19553" t="s">
        <v>20</v>
      </c>
      <c r="J19553">
        <v>1.9</v>
      </c>
    </row>
    <row r="19554" spans="1:10" x14ac:dyDescent="0.2">
      <c r="A19554" t="s">
        <v>19164</v>
      </c>
      <c r="B19554" t="s">
        <v>39325</v>
      </c>
      <c r="I19554" t="s">
        <v>20</v>
      </c>
      <c r="J19554">
        <v>1.85</v>
      </c>
    </row>
    <row r="19555" spans="1:10" x14ac:dyDescent="0.2">
      <c r="A19555" t="s">
        <v>19165</v>
      </c>
      <c r="B19555" t="s">
        <v>19166</v>
      </c>
      <c r="I19555" t="s">
        <v>3</v>
      </c>
      <c r="J19555">
        <v>0.31</v>
      </c>
    </row>
    <row r="19556" spans="1:10" x14ac:dyDescent="0.2">
      <c r="A19556" t="s">
        <v>19167</v>
      </c>
      <c r="B19556" t="s">
        <v>19166</v>
      </c>
      <c r="I19556" t="s">
        <v>3</v>
      </c>
      <c r="J19556">
        <v>0.31</v>
      </c>
    </row>
    <row r="19557" spans="1:10" x14ac:dyDescent="0.2">
      <c r="A19557" t="s">
        <v>19168</v>
      </c>
      <c r="B19557" t="s">
        <v>19169</v>
      </c>
      <c r="I19557" t="s">
        <v>3</v>
      </c>
      <c r="J19557">
        <v>0.32</v>
      </c>
    </row>
    <row r="19558" spans="1:10" x14ac:dyDescent="0.2">
      <c r="A19558" t="s">
        <v>19170</v>
      </c>
      <c r="B19558" t="s">
        <v>19169</v>
      </c>
      <c r="I19558" t="s">
        <v>3</v>
      </c>
      <c r="J19558">
        <v>0.32</v>
      </c>
    </row>
    <row r="19559" spans="1:10" x14ac:dyDescent="0.2">
      <c r="A19559" t="s">
        <v>19171</v>
      </c>
      <c r="B19559" t="s">
        <v>19172</v>
      </c>
      <c r="I19559" t="s">
        <v>3</v>
      </c>
      <c r="J19559">
        <v>0.39</v>
      </c>
    </row>
    <row r="19560" spans="1:10" x14ac:dyDescent="0.2">
      <c r="A19560" t="s">
        <v>19173</v>
      </c>
      <c r="B19560" t="s">
        <v>19172</v>
      </c>
      <c r="I19560" t="s">
        <v>3</v>
      </c>
      <c r="J19560">
        <v>0.38</v>
      </c>
    </row>
    <row r="19561" spans="1:10" x14ac:dyDescent="0.2">
      <c r="A19561" t="s">
        <v>19174</v>
      </c>
      <c r="B19561" t="s">
        <v>39326</v>
      </c>
      <c r="I19561" t="s">
        <v>653</v>
      </c>
      <c r="J19561">
        <v>6.34</v>
      </c>
    </row>
    <row r="19562" spans="1:10" x14ac:dyDescent="0.2">
      <c r="A19562" t="s">
        <v>19175</v>
      </c>
      <c r="B19562" t="s">
        <v>39326</v>
      </c>
      <c r="I19562" t="s">
        <v>653</v>
      </c>
      <c r="J19562">
        <v>6.09</v>
      </c>
    </row>
    <row r="19563" spans="1:10" x14ac:dyDescent="0.2">
      <c r="A19563" t="s">
        <v>19176</v>
      </c>
      <c r="B19563" t="s">
        <v>39327</v>
      </c>
      <c r="I19563" t="s">
        <v>20</v>
      </c>
      <c r="J19563">
        <v>50.54</v>
      </c>
    </row>
    <row r="19564" spans="1:10" x14ac:dyDescent="0.2">
      <c r="A19564" t="s">
        <v>19177</v>
      </c>
      <c r="B19564" t="s">
        <v>39327</v>
      </c>
      <c r="I19564" t="s">
        <v>20</v>
      </c>
      <c r="J19564">
        <v>49.66</v>
      </c>
    </row>
    <row r="19565" spans="1:10" x14ac:dyDescent="0.2">
      <c r="A19565" t="s">
        <v>19178</v>
      </c>
      <c r="B19565" t="s">
        <v>19179</v>
      </c>
      <c r="I19565" t="s">
        <v>20</v>
      </c>
      <c r="J19565">
        <v>4.3</v>
      </c>
    </row>
    <row r="19566" spans="1:10" x14ac:dyDescent="0.2">
      <c r="A19566" t="s">
        <v>19180</v>
      </c>
      <c r="B19566" t="s">
        <v>19179</v>
      </c>
      <c r="I19566" t="s">
        <v>20</v>
      </c>
      <c r="J19566">
        <v>4.2300000000000004</v>
      </c>
    </row>
    <row r="19567" spans="1:10" x14ac:dyDescent="0.2">
      <c r="A19567" t="s">
        <v>19181</v>
      </c>
      <c r="B19567" t="s">
        <v>19182</v>
      </c>
      <c r="I19567" t="s">
        <v>20</v>
      </c>
      <c r="J19567">
        <v>7.15</v>
      </c>
    </row>
    <row r="19568" spans="1:10" x14ac:dyDescent="0.2">
      <c r="A19568" t="s">
        <v>19183</v>
      </c>
      <c r="B19568" t="s">
        <v>19182</v>
      </c>
      <c r="I19568" t="s">
        <v>20</v>
      </c>
      <c r="J19568">
        <v>7.02</v>
      </c>
    </row>
    <row r="19569" spans="1:10" x14ac:dyDescent="0.2">
      <c r="A19569" t="s">
        <v>19184</v>
      </c>
      <c r="B19569" t="s">
        <v>39328</v>
      </c>
      <c r="I19569" t="s">
        <v>1009</v>
      </c>
      <c r="J19569">
        <v>21.06</v>
      </c>
    </row>
    <row r="19570" spans="1:10" x14ac:dyDescent="0.2">
      <c r="A19570" t="s">
        <v>19185</v>
      </c>
      <c r="B19570" t="s">
        <v>39328</v>
      </c>
      <c r="I19570" t="s">
        <v>1009</v>
      </c>
      <c r="J19570">
        <v>20.43</v>
      </c>
    </row>
    <row r="19571" spans="1:10" x14ac:dyDescent="0.2">
      <c r="A19571" t="s">
        <v>19186</v>
      </c>
      <c r="B19571" t="s">
        <v>39329</v>
      </c>
      <c r="I19571" t="s">
        <v>3</v>
      </c>
      <c r="J19571">
        <v>0.28999999999999998</v>
      </c>
    </row>
    <row r="19572" spans="1:10" x14ac:dyDescent="0.2">
      <c r="A19572" t="s">
        <v>19187</v>
      </c>
      <c r="B19572" t="s">
        <v>39329</v>
      </c>
      <c r="I19572" t="s">
        <v>3</v>
      </c>
      <c r="J19572">
        <v>0.25</v>
      </c>
    </row>
    <row r="19573" spans="1:10" x14ac:dyDescent="0.2">
      <c r="A19573" t="s">
        <v>19188</v>
      </c>
      <c r="B19573" t="s">
        <v>19189</v>
      </c>
      <c r="I19573" t="s">
        <v>114</v>
      </c>
      <c r="J19573">
        <v>180.52</v>
      </c>
    </row>
    <row r="19574" spans="1:10" x14ac:dyDescent="0.2">
      <c r="A19574" t="s">
        <v>19190</v>
      </c>
      <c r="B19574" t="s">
        <v>19189</v>
      </c>
      <c r="I19574" t="s">
        <v>114</v>
      </c>
      <c r="J19574">
        <v>174.79</v>
      </c>
    </row>
    <row r="19575" spans="1:10" x14ac:dyDescent="0.2">
      <c r="A19575" t="s">
        <v>19191</v>
      </c>
      <c r="B19575" t="s">
        <v>19192</v>
      </c>
      <c r="I19575" t="s">
        <v>3</v>
      </c>
      <c r="J19575">
        <v>2.2999999999999998</v>
      </c>
    </row>
    <row r="19576" spans="1:10" x14ac:dyDescent="0.2">
      <c r="A19576" t="s">
        <v>19193</v>
      </c>
      <c r="B19576" t="s">
        <v>19192</v>
      </c>
      <c r="I19576" t="s">
        <v>3</v>
      </c>
      <c r="J19576">
        <v>2.19</v>
      </c>
    </row>
    <row r="19577" spans="1:10" x14ac:dyDescent="0.2">
      <c r="A19577" t="s">
        <v>19194</v>
      </c>
      <c r="B19577" t="s">
        <v>19195</v>
      </c>
      <c r="I19577" t="s">
        <v>3</v>
      </c>
      <c r="J19577">
        <v>1.06</v>
      </c>
    </row>
    <row r="19578" spans="1:10" x14ac:dyDescent="0.2">
      <c r="A19578" t="s">
        <v>19196</v>
      </c>
      <c r="B19578" t="s">
        <v>19195</v>
      </c>
      <c r="I19578" t="s">
        <v>3</v>
      </c>
      <c r="J19578">
        <v>1.03</v>
      </c>
    </row>
    <row r="19579" spans="1:10" x14ac:dyDescent="0.2">
      <c r="A19579" t="s">
        <v>19197</v>
      </c>
      <c r="B19579" t="s">
        <v>19198</v>
      </c>
      <c r="I19579" t="s">
        <v>3</v>
      </c>
      <c r="J19579">
        <v>3.24</v>
      </c>
    </row>
    <row r="19580" spans="1:10" x14ac:dyDescent="0.2">
      <c r="A19580" t="s">
        <v>19199</v>
      </c>
      <c r="B19580" t="s">
        <v>19198</v>
      </c>
      <c r="I19580" t="s">
        <v>3</v>
      </c>
      <c r="J19580">
        <v>2.99</v>
      </c>
    </row>
    <row r="19581" spans="1:10" x14ac:dyDescent="0.2">
      <c r="A19581" t="s">
        <v>19200</v>
      </c>
      <c r="B19581" t="s">
        <v>39330</v>
      </c>
      <c r="I19581" t="s">
        <v>3</v>
      </c>
      <c r="J19581">
        <v>0.52</v>
      </c>
    </row>
    <row r="19582" spans="1:10" x14ac:dyDescent="0.2">
      <c r="A19582" t="s">
        <v>19201</v>
      </c>
      <c r="B19582" t="s">
        <v>39330</v>
      </c>
      <c r="I19582" t="s">
        <v>3</v>
      </c>
      <c r="J19582">
        <v>0.5</v>
      </c>
    </row>
    <row r="19583" spans="1:10" x14ac:dyDescent="0.2">
      <c r="A19583" t="s">
        <v>19202</v>
      </c>
      <c r="B19583" t="s">
        <v>39331</v>
      </c>
      <c r="I19583" t="s">
        <v>3</v>
      </c>
      <c r="J19583">
        <v>0.63</v>
      </c>
    </row>
    <row r="19584" spans="1:10" x14ac:dyDescent="0.2">
      <c r="A19584" t="s">
        <v>19203</v>
      </c>
      <c r="B19584" t="s">
        <v>39331</v>
      </c>
      <c r="I19584" t="s">
        <v>3</v>
      </c>
      <c r="J19584">
        <v>0.61</v>
      </c>
    </row>
    <row r="19585" spans="1:10" x14ac:dyDescent="0.2">
      <c r="A19585" t="s">
        <v>19204</v>
      </c>
      <c r="B19585" t="s">
        <v>39332</v>
      </c>
      <c r="I19585" t="s">
        <v>20</v>
      </c>
      <c r="J19585">
        <v>14.98</v>
      </c>
    </row>
    <row r="19586" spans="1:10" x14ac:dyDescent="0.2">
      <c r="A19586" t="s">
        <v>19205</v>
      </c>
      <c r="B19586" t="s">
        <v>39332</v>
      </c>
      <c r="I19586" t="s">
        <v>20</v>
      </c>
      <c r="J19586">
        <v>14.29</v>
      </c>
    </row>
    <row r="19587" spans="1:10" x14ac:dyDescent="0.2">
      <c r="A19587" t="s">
        <v>19206</v>
      </c>
      <c r="B19587" t="s">
        <v>39333</v>
      </c>
      <c r="I19587" t="s">
        <v>20</v>
      </c>
      <c r="J19587">
        <v>16.649999999999999</v>
      </c>
    </row>
    <row r="19588" spans="1:10" x14ac:dyDescent="0.2">
      <c r="A19588" t="s">
        <v>19207</v>
      </c>
      <c r="B19588" t="s">
        <v>39333</v>
      </c>
      <c r="I19588" t="s">
        <v>20</v>
      </c>
      <c r="J19588">
        <v>15.88</v>
      </c>
    </row>
    <row r="19589" spans="1:10" x14ac:dyDescent="0.2">
      <c r="A19589" t="s">
        <v>19208</v>
      </c>
      <c r="B19589" t="s">
        <v>39334</v>
      </c>
      <c r="I19589" t="s">
        <v>20</v>
      </c>
      <c r="J19589">
        <v>18.28</v>
      </c>
    </row>
    <row r="19590" spans="1:10" x14ac:dyDescent="0.2">
      <c r="A19590" t="s">
        <v>19209</v>
      </c>
      <c r="B19590" t="s">
        <v>39334</v>
      </c>
      <c r="I19590" t="s">
        <v>20</v>
      </c>
      <c r="J19590">
        <v>17.43</v>
      </c>
    </row>
    <row r="19591" spans="1:10" x14ac:dyDescent="0.2">
      <c r="A19591" t="s">
        <v>19210</v>
      </c>
      <c r="B19591" t="s">
        <v>39335</v>
      </c>
      <c r="I19591" t="s">
        <v>20</v>
      </c>
      <c r="J19591">
        <v>18.149999999999999</v>
      </c>
    </row>
    <row r="19592" spans="1:10" x14ac:dyDescent="0.2">
      <c r="A19592" t="s">
        <v>19211</v>
      </c>
      <c r="B19592" t="s">
        <v>39335</v>
      </c>
      <c r="I19592" t="s">
        <v>20</v>
      </c>
      <c r="J19592">
        <v>17.309999999999999</v>
      </c>
    </row>
    <row r="19593" spans="1:10" x14ac:dyDescent="0.2">
      <c r="A19593" t="s">
        <v>19212</v>
      </c>
      <c r="B19593" t="s">
        <v>39336</v>
      </c>
      <c r="I19593" t="s">
        <v>20</v>
      </c>
      <c r="J19593">
        <v>20.149999999999999</v>
      </c>
    </row>
    <row r="19594" spans="1:10" x14ac:dyDescent="0.2">
      <c r="A19594" t="s">
        <v>19213</v>
      </c>
      <c r="B19594" t="s">
        <v>39336</v>
      </c>
      <c r="I19594" t="s">
        <v>20</v>
      </c>
      <c r="J19594">
        <v>19.21</v>
      </c>
    </row>
    <row r="19595" spans="1:10" x14ac:dyDescent="0.2">
      <c r="A19595" t="s">
        <v>19214</v>
      </c>
      <c r="B19595" t="s">
        <v>39337</v>
      </c>
      <c r="I19595" t="s">
        <v>20</v>
      </c>
      <c r="J19595">
        <v>22.12</v>
      </c>
    </row>
    <row r="19596" spans="1:10" x14ac:dyDescent="0.2">
      <c r="A19596" t="s">
        <v>19215</v>
      </c>
      <c r="B19596" t="s">
        <v>39337</v>
      </c>
      <c r="I19596" t="s">
        <v>20</v>
      </c>
      <c r="J19596">
        <v>21.09</v>
      </c>
    </row>
    <row r="19597" spans="1:10" x14ac:dyDescent="0.2">
      <c r="A19597" t="s">
        <v>19216</v>
      </c>
      <c r="B19597" t="s">
        <v>39338</v>
      </c>
      <c r="I19597" t="s">
        <v>20</v>
      </c>
      <c r="J19597">
        <v>17.579999999999998</v>
      </c>
    </row>
    <row r="19598" spans="1:10" x14ac:dyDescent="0.2">
      <c r="A19598" t="s">
        <v>19217</v>
      </c>
      <c r="B19598" t="s">
        <v>39338</v>
      </c>
      <c r="I19598" t="s">
        <v>20</v>
      </c>
      <c r="J19598">
        <v>17.079999999999998</v>
      </c>
    </row>
    <row r="19599" spans="1:10" x14ac:dyDescent="0.2">
      <c r="A19599" t="s">
        <v>19218</v>
      </c>
      <c r="B19599" t="s">
        <v>39339</v>
      </c>
      <c r="I19599" t="s">
        <v>20</v>
      </c>
      <c r="J19599">
        <v>20.72</v>
      </c>
    </row>
    <row r="19600" spans="1:10" x14ac:dyDescent="0.2">
      <c r="A19600" t="s">
        <v>19219</v>
      </c>
      <c r="B19600" t="s">
        <v>39339</v>
      </c>
      <c r="I19600" t="s">
        <v>20</v>
      </c>
      <c r="J19600">
        <v>20.100000000000001</v>
      </c>
    </row>
    <row r="19601" spans="1:10" x14ac:dyDescent="0.2">
      <c r="A19601" t="s">
        <v>19220</v>
      </c>
      <c r="B19601" t="s">
        <v>39340</v>
      </c>
      <c r="I19601" t="s">
        <v>20</v>
      </c>
      <c r="J19601">
        <v>39.35</v>
      </c>
    </row>
    <row r="19602" spans="1:10" x14ac:dyDescent="0.2">
      <c r="A19602" t="s">
        <v>19221</v>
      </c>
      <c r="B19602" t="s">
        <v>39340</v>
      </c>
      <c r="I19602" t="s">
        <v>20</v>
      </c>
      <c r="J19602">
        <v>38.08</v>
      </c>
    </row>
    <row r="19603" spans="1:10" x14ac:dyDescent="0.2">
      <c r="A19603" t="s">
        <v>19222</v>
      </c>
      <c r="B19603" t="s">
        <v>39341</v>
      </c>
      <c r="I19603" t="s">
        <v>20</v>
      </c>
      <c r="J19603">
        <v>30.93</v>
      </c>
    </row>
    <row r="19604" spans="1:10" x14ac:dyDescent="0.2">
      <c r="A19604" t="s">
        <v>19223</v>
      </c>
      <c r="B19604" t="s">
        <v>39341</v>
      </c>
      <c r="I19604" t="s">
        <v>20</v>
      </c>
      <c r="J19604">
        <v>29.87</v>
      </c>
    </row>
    <row r="19605" spans="1:10" x14ac:dyDescent="0.2">
      <c r="A19605" t="s">
        <v>19224</v>
      </c>
      <c r="B19605" t="s">
        <v>39342</v>
      </c>
      <c r="I19605" t="s">
        <v>20</v>
      </c>
      <c r="J19605">
        <v>11.64</v>
      </c>
    </row>
    <row r="19606" spans="1:10" x14ac:dyDescent="0.2">
      <c r="A19606" t="s">
        <v>19225</v>
      </c>
      <c r="B19606" t="s">
        <v>39342</v>
      </c>
      <c r="I19606" t="s">
        <v>20</v>
      </c>
      <c r="J19606">
        <v>11.12</v>
      </c>
    </row>
    <row r="19607" spans="1:10" x14ac:dyDescent="0.2">
      <c r="A19607" t="s">
        <v>19226</v>
      </c>
      <c r="B19607" t="s">
        <v>39343</v>
      </c>
      <c r="I19607" t="s">
        <v>20</v>
      </c>
      <c r="J19607">
        <v>21.42</v>
      </c>
    </row>
    <row r="19608" spans="1:10" x14ac:dyDescent="0.2">
      <c r="A19608" t="s">
        <v>19227</v>
      </c>
      <c r="B19608" t="s">
        <v>39343</v>
      </c>
      <c r="I19608" t="s">
        <v>20</v>
      </c>
      <c r="J19608">
        <v>20.78</v>
      </c>
    </row>
    <row r="19609" spans="1:10" x14ac:dyDescent="0.2">
      <c r="A19609" t="s">
        <v>19228</v>
      </c>
      <c r="B19609" t="s">
        <v>39344</v>
      </c>
      <c r="I19609" t="s">
        <v>20</v>
      </c>
      <c r="J19609">
        <v>12.57</v>
      </c>
    </row>
    <row r="19610" spans="1:10" x14ac:dyDescent="0.2">
      <c r="A19610" t="s">
        <v>19229</v>
      </c>
      <c r="B19610" t="s">
        <v>39344</v>
      </c>
      <c r="I19610" t="s">
        <v>20</v>
      </c>
      <c r="J19610">
        <v>12.05</v>
      </c>
    </row>
    <row r="19611" spans="1:10" x14ac:dyDescent="0.2">
      <c r="A19611" t="s">
        <v>19230</v>
      </c>
      <c r="B19611" t="s">
        <v>39345</v>
      </c>
      <c r="I19611" t="s">
        <v>20</v>
      </c>
      <c r="J19611">
        <v>247.94</v>
      </c>
    </row>
    <row r="19612" spans="1:10" x14ac:dyDescent="0.2">
      <c r="A19612" t="s">
        <v>19231</v>
      </c>
      <c r="B19612" t="s">
        <v>39345</v>
      </c>
      <c r="I19612" t="s">
        <v>20</v>
      </c>
      <c r="J19612">
        <v>238.94</v>
      </c>
    </row>
    <row r="19613" spans="1:10" x14ac:dyDescent="0.2">
      <c r="A19613" t="s">
        <v>19232</v>
      </c>
      <c r="B19613" t="s">
        <v>39346</v>
      </c>
      <c r="I19613" t="s">
        <v>20</v>
      </c>
      <c r="J19613">
        <v>26.03</v>
      </c>
    </row>
    <row r="19614" spans="1:10" x14ac:dyDescent="0.2">
      <c r="A19614" t="s">
        <v>19233</v>
      </c>
      <c r="B19614" t="s">
        <v>39346</v>
      </c>
      <c r="I19614" t="s">
        <v>20</v>
      </c>
      <c r="J19614">
        <v>25.24</v>
      </c>
    </row>
    <row r="19615" spans="1:10" x14ac:dyDescent="0.2">
      <c r="A19615" t="s">
        <v>19234</v>
      </c>
      <c r="B19615" t="s">
        <v>39347</v>
      </c>
      <c r="I19615" t="s">
        <v>20</v>
      </c>
      <c r="J19615">
        <v>16.05</v>
      </c>
    </row>
    <row r="19616" spans="1:10" x14ac:dyDescent="0.2">
      <c r="A19616" t="s">
        <v>19235</v>
      </c>
      <c r="B19616" t="s">
        <v>39347</v>
      </c>
      <c r="I19616" t="s">
        <v>20</v>
      </c>
      <c r="J19616">
        <v>15.39</v>
      </c>
    </row>
    <row r="19617" spans="1:10" x14ac:dyDescent="0.2">
      <c r="A19617" t="s">
        <v>19236</v>
      </c>
      <c r="B19617" t="s">
        <v>39348</v>
      </c>
      <c r="I19617" t="s">
        <v>20</v>
      </c>
      <c r="J19617">
        <v>17.21</v>
      </c>
    </row>
    <row r="19618" spans="1:10" x14ac:dyDescent="0.2">
      <c r="A19618" t="s">
        <v>19237</v>
      </c>
      <c r="B19618" t="s">
        <v>39348</v>
      </c>
      <c r="I19618" t="s">
        <v>20</v>
      </c>
      <c r="J19618">
        <v>16.54</v>
      </c>
    </row>
    <row r="19619" spans="1:10" x14ac:dyDescent="0.2">
      <c r="A19619" t="s">
        <v>19238</v>
      </c>
      <c r="B19619" t="s">
        <v>39349</v>
      </c>
      <c r="I19619" t="s">
        <v>20</v>
      </c>
      <c r="J19619">
        <v>15.3</v>
      </c>
    </row>
    <row r="19620" spans="1:10" x14ac:dyDescent="0.2">
      <c r="A19620" t="s">
        <v>19239</v>
      </c>
      <c r="B19620" t="s">
        <v>39349</v>
      </c>
      <c r="I19620" t="s">
        <v>20</v>
      </c>
      <c r="J19620">
        <v>14.63</v>
      </c>
    </row>
    <row r="19621" spans="1:10" x14ac:dyDescent="0.2">
      <c r="A19621" t="s">
        <v>19240</v>
      </c>
      <c r="B19621" t="s">
        <v>39350</v>
      </c>
      <c r="I19621" t="s">
        <v>20</v>
      </c>
      <c r="J19621">
        <v>11</v>
      </c>
    </row>
    <row r="19622" spans="1:10" x14ac:dyDescent="0.2">
      <c r="A19622" t="s">
        <v>19241</v>
      </c>
      <c r="B19622" t="s">
        <v>39350</v>
      </c>
      <c r="I19622" t="s">
        <v>20</v>
      </c>
      <c r="J19622">
        <v>10.55</v>
      </c>
    </row>
    <row r="19623" spans="1:10" x14ac:dyDescent="0.2">
      <c r="A19623" t="s">
        <v>19242</v>
      </c>
      <c r="B19623" t="s">
        <v>39351</v>
      </c>
      <c r="I19623" t="s">
        <v>20</v>
      </c>
      <c r="J19623">
        <v>11.02</v>
      </c>
    </row>
    <row r="19624" spans="1:10" x14ac:dyDescent="0.2">
      <c r="A19624" t="s">
        <v>19243</v>
      </c>
      <c r="B19624" t="s">
        <v>39351</v>
      </c>
      <c r="I19624" t="s">
        <v>20</v>
      </c>
      <c r="J19624">
        <v>10.6</v>
      </c>
    </row>
    <row r="19625" spans="1:10" x14ac:dyDescent="0.2">
      <c r="A19625" t="s">
        <v>19244</v>
      </c>
      <c r="B19625" t="s">
        <v>39352</v>
      </c>
      <c r="I19625" t="s">
        <v>20</v>
      </c>
      <c r="J19625">
        <v>17.21</v>
      </c>
    </row>
    <row r="19626" spans="1:10" x14ac:dyDescent="0.2">
      <c r="A19626" t="s">
        <v>19245</v>
      </c>
      <c r="B19626" t="s">
        <v>39352</v>
      </c>
      <c r="I19626" t="s">
        <v>20</v>
      </c>
      <c r="J19626">
        <v>16.54</v>
      </c>
    </row>
    <row r="19627" spans="1:10" x14ac:dyDescent="0.2">
      <c r="A19627" t="s">
        <v>19246</v>
      </c>
      <c r="B19627" t="s">
        <v>39353</v>
      </c>
      <c r="I19627" t="s">
        <v>20</v>
      </c>
      <c r="J19627">
        <v>15.3</v>
      </c>
    </row>
    <row r="19628" spans="1:10" x14ac:dyDescent="0.2">
      <c r="A19628" t="s">
        <v>19247</v>
      </c>
      <c r="B19628" t="s">
        <v>39353</v>
      </c>
      <c r="I19628" t="s">
        <v>20</v>
      </c>
      <c r="J19628">
        <v>14.63</v>
      </c>
    </row>
    <row r="19629" spans="1:10" x14ac:dyDescent="0.2">
      <c r="A19629" t="s">
        <v>28011</v>
      </c>
      <c r="B19629" t="s">
        <v>39354</v>
      </c>
      <c r="I19629" t="s">
        <v>20</v>
      </c>
      <c r="J19629">
        <v>26.45</v>
      </c>
    </row>
    <row r="19630" spans="1:10" x14ac:dyDescent="0.2">
      <c r="A19630" t="s">
        <v>28012</v>
      </c>
      <c r="B19630" t="s">
        <v>39354</v>
      </c>
      <c r="I19630" t="s">
        <v>20</v>
      </c>
      <c r="J19630">
        <v>25.62</v>
      </c>
    </row>
    <row r="19631" spans="1:10" x14ac:dyDescent="0.2">
      <c r="A19631" t="s">
        <v>19248</v>
      </c>
      <c r="B19631" t="s">
        <v>39355</v>
      </c>
      <c r="I19631" t="s">
        <v>3</v>
      </c>
      <c r="J19631">
        <v>0.59</v>
      </c>
    </row>
    <row r="19632" spans="1:10" x14ac:dyDescent="0.2">
      <c r="A19632" t="s">
        <v>19249</v>
      </c>
      <c r="B19632" t="s">
        <v>39355</v>
      </c>
      <c r="I19632" t="s">
        <v>3</v>
      </c>
      <c r="J19632">
        <v>0.56999999999999995</v>
      </c>
    </row>
    <row r="19633" spans="1:10" x14ac:dyDescent="0.2">
      <c r="A19633" t="s">
        <v>19250</v>
      </c>
      <c r="B19633" t="s">
        <v>39356</v>
      </c>
      <c r="I19633" t="s">
        <v>3</v>
      </c>
      <c r="J19633">
        <v>0.39</v>
      </c>
    </row>
    <row r="19634" spans="1:10" x14ac:dyDescent="0.2">
      <c r="A19634" t="s">
        <v>19251</v>
      </c>
      <c r="B19634" t="s">
        <v>39356</v>
      </c>
      <c r="I19634" t="s">
        <v>3</v>
      </c>
      <c r="J19634">
        <v>0.37</v>
      </c>
    </row>
    <row r="19635" spans="1:10" x14ac:dyDescent="0.2">
      <c r="A19635" t="s">
        <v>19252</v>
      </c>
      <c r="B19635" t="s">
        <v>39357</v>
      </c>
      <c r="I19635" t="s">
        <v>20</v>
      </c>
      <c r="J19635">
        <v>59.77</v>
      </c>
    </row>
    <row r="19636" spans="1:10" x14ac:dyDescent="0.2">
      <c r="A19636" t="s">
        <v>19253</v>
      </c>
      <c r="B19636" t="s">
        <v>39357</v>
      </c>
      <c r="I19636" t="s">
        <v>20</v>
      </c>
      <c r="J19636">
        <v>57.34</v>
      </c>
    </row>
    <row r="19637" spans="1:10" x14ac:dyDescent="0.2">
      <c r="A19637" t="s">
        <v>19254</v>
      </c>
      <c r="B19637" t="s">
        <v>39358</v>
      </c>
      <c r="I19637" t="s">
        <v>20</v>
      </c>
      <c r="J19637">
        <v>103.71</v>
      </c>
    </row>
    <row r="19638" spans="1:10" x14ac:dyDescent="0.2">
      <c r="A19638" t="s">
        <v>19255</v>
      </c>
      <c r="B19638" t="s">
        <v>39358</v>
      </c>
      <c r="I19638" t="s">
        <v>20</v>
      </c>
      <c r="J19638">
        <v>98.85</v>
      </c>
    </row>
    <row r="19639" spans="1:10" x14ac:dyDescent="0.2">
      <c r="A19639" t="s">
        <v>19256</v>
      </c>
      <c r="B19639" t="s">
        <v>39359</v>
      </c>
      <c r="I19639" t="s">
        <v>20</v>
      </c>
      <c r="J19639">
        <v>49</v>
      </c>
    </row>
    <row r="19640" spans="1:10" x14ac:dyDescent="0.2">
      <c r="A19640" t="s">
        <v>19257</v>
      </c>
      <c r="B19640" t="s">
        <v>39359</v>
      </c>
      <c r="I19640" t="s">
        <v>20</v>
      </c>
      <c r="J19640">
        <v>45.98</v>
      </c>
    </row>
    <row r="19641" spans="1:10" x14ac:dyDescent="0.2">
      <c r="A19641" t="s">
        <v>19258</v>
      </c>
      <c r="B19641" t="s">
        <v>39360</v>
      </c>
      <c r="I19641" t="s">
        <v>20</v>
      </c>
      <c r="J19641">
        <v>54.7</v>
      </c>
    </row>
    <row r="19642" spans="1:10" x14ac:dyDescent="0.2">
      <c r="A19642" t="s">
        <v>19259</v>
      </c>
      <c r="B19642" t="s">
        <v>39360</v>
      </c>
      <c r="I19642" t="s">
        <v>20</v>
      </c>
      <c r="J19642">
        <v>52.86</v>
      </c>
    </row>
    <row r="19643" spans="1:10" x14ac:dyDescent="0.2">
      <c r="A19643" t="s">
        <v>19260</v>
      </c>
      <c r="B19643" t="s">
        <v>39361</v>
      </c>
      <c r="I19643" t="s">
        <v>20</v>
      </c>
      <c r="J19643">
        <v>306.38</v>
      </c>
    </row>
    <row r="19644" spans="1:10" x14ac:dyDescent="0.2">
      <c r="A19644" t="s">
        <v>19261</v>
      </c>
      <c r="B19644" t="s">
        <v>39361</v>
      </c>
      <c r="I19644" t="s">
        <v>20</v>
      </c>
      <c r="J19644">
        <v>298.52</v>
      </c>
    </row>
    <row r="19645" spans="1:10" x14ac:dyDescent="0.2">
      <c r="A19645" t="s">
        <v>19262</v>
      </c>
      <c r="B19645" t="s">
        <v>39362</v>
      </c>
      <c r="I19645" t="s">
        <v>20</v>
      </c>
      <c r="J19645">
        <v>121.72</v>
      </c>
    </row>
    <row r="19646" spans="1:10" x14ac:dyDescent="0.2">
      <c r="A19646" t="s">
        <v>19263</v>
      </c>
      <c r="B19646" t="s">
        <v>39362</v>
      </c>
      <c r="I19646" t="s">
        <v>20</v>
      </c>
      <c r="J19646">
        <v>116.44</v>
      </c>
    </row>
    <row r="19647" spans="1:10" x14ac:dyDescent="0.2">
      <c r="A19647" t="s">
        <v>19264</v>
      </c>
      <c r="B19647" t="s">
        <v>39363</v>
      </c>
      <c r="I19647" t="s">
        <v>20</v>
      </c>
      <c r="J19647">
        <v>424.09</v>
      </c>
    </row>
    <row r="19648" spans="1:10" x14ac:dyDescent="0.2">
      <c r="A19648" t="s">
        <v>19265</v>
      </c>
      <c r="B19648" t="s">
        <v>39363</v>
      </c>
      <c r="I19648" t="s">
        <v>20</v>
      </c>
      <c r="J19648">
        <v>412.87</v>
      </c>
    </row>
    <row r="19649" spans="1:10" x14ac:dyDescent="0.2">
      <c r="A19649" t="s">
        <v>19266</v>
      </c>
      <c r="B19649" t="s">
        <v>39364</v>
      </c>
      <c r="I19649" t="s">
        <v>3</v>
      </c>
      <c r="J19649">
        <v>1.02</v>
      </c>
    </row>
    <row r="19650" spans="1:10" x14ac:dyDescent="0.2">
      <c r="A19650" t="s">
        <v>19267</v>
      </c>
      <c r="B19650" t="s">
        <v>39364</v>
      </c>
      <c r="I19650" t="s">
        <v>3</v>
      </c>
      <c r="J19650">
        <v>0.99</v>
      </c>
    </row>
    <row r="19651" spans="1:10" x14ac:dyDescent="0.2">
      <c r="A19651" t="s">
        <v>19268</v>
      </c>
      <c r="B19651" t="s">
        <v>39365</v>
      </c>
      <c r="I19651" t="s">
        <v>3</v>
      </c>
      <c r="J19651">
        <v>3.7</v>
      </c>
    </row>
    <row r="19652" spans="1:10" x14ac:dyDescent="0.2">
      <c r="A19652" t="s">
        <v>19269</v>
      </c>
      <c r="B19652" t="s">
        <v>39365</v>
      </c>
      <c r="I19652" t="s">
        <v>3</v>
      </c>
      <c r="J19652">
        <v>3.58</v>
      </c>
    </row>
    <row r="19653" spans="1:10" x14ac:dyDescent="0.2">
      <c r="A19653" t="s">
        <v>19270</v>
      </c>
      <c r="B19653" t="s">
        <v>39366</v>
      </c>
      <c r="I19653" t="s">
        <v>3</v>
      </c>
      <c r="J19653">
        <v>6</v>
      </c>
    </row>
    <row r="19654" spans="1:10" x14ac:dyDescent="0.2">
      <c r="A19654" t="s">
        <v>19271</v>
      </c>
      <c r="B19654" t="s">
        <v>39366</v>
      </c>
      <c r="I19654" t="s">
        <v>3</v>
      </c>
      <c r="J19654">
        <v>5.78</v>
      </c>
    </row>
    <row r="19655" spans="1:10" x14ac:dyDescent="0.2">
      <c r="A19655" t="s">
        <v>25120</v>
      </c>
      <c r="B19655" t="s">
        <v>39367</v>
      </c>
      <c r="I19655" t="s">
        <v>20</v>
      </c>
      <c r="J19655">
        <v>226.17</v>
      </c>
    </row>
    <row r="19656" spans="1:10" x14ac:dyDescent="0.2">
      <c r="A19656" t="s">
        <v>25121</v>
      </c>
      <c r="B19656" t="s">
        <v>39367</v>
      </c>
      <c r="I19656" t="s">
        <v>20</v>
      </c>
      <c r="J19656">
        <v>219.77</v>
      </c>
    </row>
    <row r="19657" spans="1:10" x14ac:dyDescent="0.2">
      <c r="A19657" t="s">
        <v>25122</v>
      </c>
      <c r="B19657" t="s">
        <v>39368</v>
      </c>
      <c r="I19657" t="s">
        <v>20</v>
      </c>
      <c r="J19657">
        <v>183.9</v>
      </c>
    </row>
    <row r="19658" spans="1:10" x14ac:dyDescent="0.2">
      <c r="A19658" t="s">
        <v>25123</v>
      </c>
      <c r="B19658" t="s">
        <v>39368</v>
      </c>
      <c r="I19658" t="s">
        <v>20</v>
      </c>
      <c r="J19658">
        <v>179.75</v>
      </c>
    </row>
    <row r="19659" spans="1:10" x14ac:dyDescent="0.2">
      <c r="A19659" t="s">
        <v>25124</v>
      </c>
      <c r="B19659" t="s">
        <v>39369</v>
      </c>
      <c r="I19659" t="s">
        <v>20</v>
      </c>
      <c r="J19659">
        <v>42.26</v>
      </c>
    </row>
    <row r="19660" spans="1:10" x14ac:dyDescent="0.2">
      <c r="A19660" t="s">
        <v>25125</v>
      </c>
      <c r="B19660" t="s">
        <v>39369</v>
      </c>
      <c r="I19660" t="s">
        <v>20</v>
      </c>
      <c r="J19660">
        <v>40.020000000000003</v>
      </c>
    </row>
    <row r="19661" spans="1:10" x14ac:dyDescent="0.2">
      <c r="A19661" t="s">
        <v>19272</v>
      </c>
      <c r="B19661" t="s">
        <v>39370</v>
      </c>
      <c r="I19661" t="s">
        <v>20</v>
      </c>
      <c r="J19661">
        <v>148.19999999999999</v>
      </c>
    </row>
    <row r="19662" spans="1:10" x14ac:dyDescent="0.2">
      <c r="A19662" t="s">
        <v>19273</v>
      </c>
      <c r="B19662" t="s">
        <v>39370</v>
      </c>
      <c r="I19662" t="s">
        <v>20</v>
      </c>
      <c r="J19662">
        <v>130.21</v>
      </c>
    </row>
    <row r="19663" spans="1:10" x14ac:dyDescent="0.2">
      <c r="A19663" t="s">
        <v>19274</v>
      </c>
      <c r="B19663" t="s">
        <v>39371</v>
      </c>
      <c r="I19663" t="s">
        <v>20</v>
      </c>
      <c r="J19663">
        <v>318.54000000000002</v>
      </c>
    </row>
    <row r="19664" spans="1:10" x14ac:dyDescent="0.2">
      <c r="A19664" t="s">
        <v>19275</v>
      </c>
      <c r="B19664" t="s">
        <v>39371</v>
      </c>
      <c r="I19664" t="s">
        <v>20</v>
      </c>
      <c r="J19664">
        <v>308.93</v>
      </c>
    </row>
    <row r="19665" spans="1:10" x14ac:dyDescent="0.2">
      <c r="A19665" t="s">
        <v>19276</v>
      </c>
      <c r="B19665" t="s">
        <v>39372</v>
      </c>
      <c r="I19665" t="s">
        <v>3</v>
      </c>
      <c r="J19665">
        <v>1.77</v>
      </c>
    </row>
    <row r="19666" spans="1:10" x14ac:dyDescent="0.2">
      <c r="A19666" t="s">
        <v>19277</v>
      </c>
      <c r="B19666" t="s">
        <v>39372</v>
      </c>
      <c r="I19666" t="s">
        <v>3</v>
      </c>
      <c r="J19666">
        <v>1.7</v>
      </c>
    </row>
    <row r="19667" spans="1:10" x14ac:dyDescent="0.2">
      <c r="A19667" t="s">
        <v>19278</v>
      </c>
      <c r="B19667" t="s">
        <v>39373</v>
      </c>
      <c r="I19667" t="s">
        <v>3</v>
      </c>
      <c r="J19667">
        <v>3.34</v>
      </c>
    </row>
    <row r="19668" spans="1:10" x14ac:dyDescent="0.2">
      <c r="A19668" t="s">
        <v>19279</v>
      </c>
      <c r="B19668" t="s">
        <v>39373</v>
      </c>
      <c r="I19668" t="s">
        <v>3</v>
      </c>
      <c r="J19668">
        <v>3.22</v>
      </c>
    </row>
    <row r="19669" spans="1:10" x14ac:dyDescent="0.2">
      <c r="A19669" t="s">
        <v>19280</v>
      </c>
      <c r="B19669" t="s">
        <v>39374</v>
      </c>
      <c r="I19669" t="s">
        <v>3</v>
      </c>
      <c r="J19669">
        <v>4.2699999999999996</v>
      </c>
    </row>
    <row r="19670" spans="1:10" x14ac:dyDescent="0.2">
      <c r="A19670" t="s">
        <v>19281</v>
      </c>
      <c r="B19670" t="s">
        <v>39374</v>
      </c>
      <c r="I19670" t="s">
        <v>3</v>
      </c>
      <c r="J19670">
        <v>4.12</v>
      </c>
    </row>
    <row r="19671" spans="1:10" x14ac:dyDescent="0.2">
      <c r="A19671" t="s">
        <v>19282</v>
      </c>
      <c r="B19671" t="s">
        <v>39375</v>
      </c>
      <c r="I19671" t="s">
        <v>3</v>
      </c>
      <c r="J19671">
        <v>5.41</v>
      </c>
    </row>
    <row r="19672" spans="1:10" x14ac:dyDescent="0.2">
      <c r="A19672" t="s">
        <v>19283</v>
      </c>
      <c r="B19672" t="s">
        <v>39375</v>
      </c>
      <c r="I19672" t="s">
        <v>3</v>
      </c>
      <c r="J19672">
        <v>5.2</v>
      </c>
    </row>
    <row r="19673" spans="1:10" x14ac:dyDescent="0.2">
      <c r="A19673" t="s">
        <v>19284</v>
      </c>
      <c r="B19673" t="s">
        <v>39376</v>
      </c>
      <c r="I19673" t="s">
        <v>20</v>
      </c>
      <c r="J19673">
        <v>60.24</v>
      </c>
    </row>
    <row r="19674" spans="1:10" x14ac:dyDescent="0.2">
      <c r="A19674" t="s">
        <v>19285</v>
      </c>
      <c r="B19674" t="s">
        <v>39376</v>
      </c>
      <c r="I19674" t="s">
        <v>20</v>
      </c>
      <c r="J19674">
        <v>55.61</v>
      </c>
    </row>
    <row r="19675" spans="1:10" x14ac:dyDescent="0.2">
      <c r="A19675" t="s">
        <v>19286</v>
      </c>
      <c r="B19675" t="s">
        <v>39377</v>
      </c>
      <c r="I19675" t="s">
        <v>20</v>
      </c>
      <c r="J19675">
        <v>49.29</v>
      </c>
    </row>
    <row r="19676" spans="1:10" x14ac:dyDescent="0.2">
      <c r="A19676" t="s">
        <v>19287</v>
      </c>
      <c r="B19676" t="s">
        <v>39377</v>
      </c>
      <c r="I19676" t="s">
        <v>20</v>
      </c>
      <c r="J19676">
        <v>45.63</v>
      </c>
    </row>
    <row r="19677" spans="1:10" x14ac:dyDescent="0.2">
      <c r="A19677" t="s">
        <v>19288</v>
      </c>
      <c r="B19677" t="s">
        <v>39378</v>
      </c>
      <c r="I19677" t="s">
        <v>20</v>
      </c>
      <c r="J19677">
        <v>708.6</v>
      </c>
    </row>
    <row r="19678" spans="1:10" x14ac:dyDescent="0.2">
      <c r="A19678" t="s">
        <v>19289</v>
      </c>
      <c r="B19678" t="s">
        <v>39378</v>
      </c>
      <c r="I19678" t="s">
        <v>20</v>
      </c>
      <c r="J19678">
        <v>637.29999999999995</v>
      </c>
    </row>
    <row r="19679" spans="1:10" x14ac:dyDescent="0.2">
      <c r="A19679" t="s">
        <v>19290</v>
      </c>
      <c r="B19679" t="s">
        <v>39379</v>
      </c>
      <c r="I19679" t="s">
        <v>4</v>
      </c>
      <c r="J19679">
        <v>2.6</v>
      </c>
    </row>
    <row r="19680" spans="1:10" x14ac:dyDescent="0.2">
      <c r="A19680" t="s">
        <v>19291</v>
      </c>
      <c r="B19680" t="s">
        <v>39379</v>
      </c>
      <c r="I19680" t="s">
        <v>4</v>
      </c>
      <c r="J19680">
        <v>2.39</v>
      </c>
    </row>
    <row r="19681" spans="1:10" x14ac:dyDescent="0.2">
      <c r="A19681" t="s">
        <v>19292</v>
      </c>
      <c r="B19681" t="s">
        <v>39380</v>
      </c>
      <c r="I19681" t="s">
        <v>20</v>
      </c>
      <c r="J19681">
        <v>4.34</v>
      </c>
    </row>
    <row r="19682" spans="1:10" x14ac:dyDescent="0.2">
      <c r="A19682" t="s">
        <v>19293</v>
      </c>
      <c r="B19682" t="s">
        <v>39380</v>
      </c>
      <c r="I19682" t="s">
        <v>20</v>
      </c>
      <c r="J19682">
        <v>4.12</v>
      </c>
    </row>
    <row r="19683" spans="1:10" x14ac:dyDescent="0.2">
      <c r="A19683" t="s">
        <v>19294</v>
      </c>
      <c r="B19683" t="s">
        <v>39381</v>
      </c>
      <c r="I19683" t="s">
        <v>20</v>
      </c>
      <c r="J19683">
        <v>17.420000000000002</v>
      </c>
    </row>
    <row r="19684" spans="1:10" x14ac:dyDescent="0.2">
      <c r="A19684" t="s">
        <v>19295</v>
      </c>
      <c r="B19684" t="s">
        <v>39381</v>
      </c>
      <c r="I19684" t="s">
        <v>20</v>
      </c>
      <c r="J19684">
        <v>15.09</v>
      </c>
    </row>
    <row r="19685" spans="1:10" x14ac:dyDescent="0.2">
      <c r="A19685" t="s">
        <v>19296</v>
      </c>
      <c r="B19685" t="s">
        <v>19297</v>
      </c>
      <c r="I19685" t="s">
        <v>4</v>
      </c>
      <c r="J19685">
        <v>1.49</v>
      </c>
    </row>
    <row r="19686" spans="1:10" x14ac:dyDescent="0.2">
      <c r="A19686" t="s">
        <v>19298</v>
      </c>
      <c r="B19686" t="s">
        <v>19297</v>
      </c>
      <c r="I19686" t="s">
        <v>4</v>
      </c>
      <c r="J19686">
        <v>1.29</v>
      </c>
    </row>
    <row r="19687" spans="1:10" x14ac:dyDescent="0.2">
      <c r="A19687" t="s">
        <v>19299</v>
      </c>
      <c r="B19687" t="s">
        <v>19300</v>
      </c>
      <c r="I19687" t="s">
        <v>3</v>
      </c>
      <c r="J19687">
        <v>1.59</v>
      </c>
    </row>
    <row r="19688" spans="1:10" x14ac:dyDescent="0.2">
      <c r="A19688" t="s">
        <v>19301</v>
      </c>
      <c r="B19688" t="s">
        <v>19300</v>
      </c>
      <c r="I19688" t="s">
        <v>3</v>
      </c>
      <c r="J19688">
        <v>1.38</v>
      </c>
    </row>
    <row r="19689" spans="1:10" x14ac:dyDescent="0.2">
      <c r="A19689" t="s">
        <v>19302</v>
      </c>
      <c r="B19689" t="s">
        <v>19303</v>
      </c>
      <c r="I19689" t="s">
        <v>1009</v>
      </c>
      <c r="J19689">
        <v>398.19</v>
      </c>
    </row>
    <row r="19690" spans="1:10" x14ac:dyDescent="0.2">
      <c r="A19690" t="s">
        <v>19304</v>
      </c>
      <c r="B19690" t="s">
        <v>19303</v>
      </c>
      <c r="I19690" t="s">
        <v>1009</v>
      </c>
      <c r="J19690">
        <v>345.05</v>
      </c>
    </row>
    <row r="19691" spans="1:10" x14ac:dyDescent="0.2">
      <c r="A19691" t="s">
        <v>19305</v>
      </c>
      <c r="B19691" t="s">
        <v>39382</v>
      </c>
      <c r="I19691" t="s">
        <v>5</v>
      </c>
      <c r="J19691">
        <v>25.08</v>
      </c>
    </row>
    <row r="19692" spans="1:10" x14ac:dyDescent="0.2">
      <c r="A19692" t="s">
        <v>19306</v>
      </c>
      <c r="B19692" t="s">
        <v>39382</v>
      </c>
      <c r="I19692" t="s">
        <v>5</v>
      </c>
      <c r="J19692">
        <v>21.73</v>
      </c>
    </row>
    <row r="19693" spans="1:10" x14ac:dyDescent="0.2">
      <c r="A19693" t="s">
        <v>19307</v>
      </c>
      <c r="B19693" t="s">
        <v>19308</v>
      </c>
      <c r="I19693" t="s">
        <v>5</v>
      </c>
      <c r="J19693">
        <v>20.3</v>
      </c>
    </row>
    <row r="19694" spans="1:10" x14ac:dyDescent="0.2">
      <c r="A19694" t="s">
        <v>19309</v>
      </c>
      <c r="B19694" t="s">
        <v>19308</v>
      </c>
      <c r="I19694" t="s">
        <v>5</v>
      </c>
      <c r="J19694">
        <v>17.59</v>
      </c>
    </row>
    <row r="19695" spans="1:10" x14ac:dyDescent="0.2">
      <c r="A19695" t="s">
        <v>19310</v>
      </c>
      <c r="B19695" t="s">
        <v>39383</v>
      </c>
      <c r="I19695" t="s">
        <v>4</v>
      </c>
      <c r="J19695">
        <v>1.19</v>
      </c>
    </row>
    <row r="19696" spans="1:10" x14ac:dyDescent="0.2">
      <c r="A19696" t="s">
        <v>19311</v>
      </c>
      <c r="B19696" t="s">
        <v>39383</v>
      </c>
      <c r="I19696" t="s">
        <v>4</v>
      </c>
      <c r="J19696">
        <v>1.03</v>
      </c>
    </row>
    <row r="19697" spans="1:10" x14ac:dyDescent="0.2">
      <c r="A19697" t="s">
        <v>19312</v>
      </c>
      <c r="B19697" t="s">
        <v>39384</v>
      </c>
      <c r="I19697" t="s">
        <v>20</v>
      </c>
      <c r="J19697">
        <v>21.7</v>
      </c>
    </row>
    <row r="19698" spans="1:10" x14ac:dyDescent="0.2">
      <c r="A19698" t="s">
        <v>19313</v>
      </c>
      <c r="B19698" t="s">
        <v>39384</v>
      </c>
      <c r="I19698" t="s">
        <v>20</v>
      </c>
      <c r="J19698">
        <v>18.8</v>
      </c>
    </row>
    <row r="19699" spans="1:10" x14ac:dyDescent="0.2">
      <c r="A19699" t="s">
        <v>19314</v>
      </c>
      <c r="B19699" t="s">
        <v>39385</v>
      </c>
      <c r="I19699" t="s">
        <v>20</v>
      </c>
      <c r="J19699">
        <v>33.42</v>
      </c>
    </row>
    <row r="19700" spans="1:10" x14ac:dyDescent="0.2">
      <c r="A19700" t="s">
        <v>19315</v>
      </c>
      <c r="B19700" t="s">
        <v>39385</v>
      </c>
      <c r="I19700" t="s">
        <v>20</v>
      </c>
      <c r="J19700">
        <v>30.21</v>
      </c>
    </row>
    <row r="19701" spans="1:10" x14ac:dyDescent="0.2">
      <c r="A19701" t="s">
        <v>19316</v>
      </c>
      <c r="B19701" t="s">
        <v>39386</v>
      </c>
      <c r="I19701" t="s">
        <v>20</v>
      </c>
      <c r="J19701">
        <v>98.26</v>
      </c>
    </row>
    <row r="19702" spans="1:10" x14ac:dyDescent="0.2">
      <c r="A19702" t="s">
        <v>19317</v>
      </c>
      <c r="B19702" t="s">
        <v>39386</v>
      </c>
      <c r="I19702" t="s">
        <v>20</v>
      </c>
      <c r="J19702">
        <v>85.51</v>
      </c>
    </row>
    <row r="19703" spans="1:10" x14ac:dyDescent="0.2">
      <c r="A19703" t="s">
        <v>19318</v>
      </c>
      <c r="B19703" t="s">
        <v>19319</v>
      </c>
      <c r="I19703" t="s">
        <v>5</v>
      </c>
      <c r="J19703">
        <v>10.75</v>
      </c>
    </row>
    <row r="19704" spans="1:10" x14ac:dyDescent="0.2">
      <c r="A19704" t="s">
        <v>19320</v>
      </c>
      <c r="B19704" t="s">
        <v>19319</v>
      </c>
      <c r="I19704" t="s">
        <v>5</v>
      </c>
      <c r="J19704">
        <v>9.31</v>
      </c>
    </row>
    <row r="19705" spans="1:10" x14ac:dyDescent="0.2">
      <c r="A19705" t="s">
        <v>19321</v>
      </c>
      <c r="B19705" t="s">
        <v>19322</v>
      </c>
      <c r="I19705" t="s">
        <v>4</v>
      </c>
      <c r="J19705">
        <v>14.93</v>
      </c>
    </row>
    <row r="19706" spans="1:10" x14ac:dyDescent="0.2">
      <c r="A19706" t="s">
        <v>19323</v>
      </c>
      <c r="B19706" t="s">
        <v>19322</v>
      </c>
      <c r="I19706" t="s">
        <v>4</v>
      </c>
      <c r="J19706">
        <v>12.93</v>
      </c>
    </row>
    <row r="19707" spans="1:10" x14ac:dyDescent="0.2">
      <c r="A19707" t="s">
        <v>19324</v>
      </c>
      <c r="B19707" t="s">
        <v>19325</v>
      </c>
      <c r="I19707" t="s">
        <v>4</v>
      </c>
      <c r="J19707">
        <v>4.42</v>
      </c>
    </row>
    <row r="19708" spans="1:10" x14ac:dyDescent="0.2">
      <c r="A19708" t="s">
        <v>19326</v>
      </c>
      <c r="B19708" t="s">
        <v>19325</v>
      </c>
      <c r="I19708" t="s">
        <v>4</v>
      </c>
      <c r="J19708">
        <v>3.94</v>
      </c>
    </row>
    <row r="19709" spans="1:10" x14ac:dyDescent="0.2">
      <c r="A19709" t="s">
        <v>19327</v>
      </c>
      <c r="B19709" t="s">
        <v>19328</v>
      </c>
      <c r="I19709" t="s">
        <v>5</v>
      </c>
      <c r="J19709">
        <v>11.94</v>
      </c>
    </row>
    <row r="19710" spans="1:10" x14ac:dyDescent="0.2">
      <c r="A19710" t="s">
        <v>19329</v>
      </c>
      <c r="B19710" t="s">
        <v>19328</v>
      </c>
      <c r="I19710" t="s">
        <v>5</v>
      </c>
      <c r="J19710">
        <v>10.35</v>
      </c>
    </row>
    <row r="19711" spans="1:10" x14ac:dyDescent="0.2">
      <c r="A19711" t="s">
        <v>19330</v>
      </c>
      <c r="B19711" t="s">
        <v>19331</v>
      </c>
      <c r="I19711" t="s">
        <v>4</v>
      </c>
      <c r="J19711">
        <v>14.93</v>
      </c>
    </row>
    <row r="19712" spans="1:10" x14ac:dyDescent="0.2">
      <c r="A19712" t="s">
        <v>19332</v>
      </c>
      <c r="B19712" t="s">
        <v>19331</v>
      </c>
      <c r="I19712" t="s">
        <v>4</v>
      </c>
      <c r="J19712">
        <v>12.93</v>
      </c>
    </row>
    <row r="19713" spans="1:10" x14ac:dyDescent="0.2">
      <c r="A19713" t="s">
        <v>19333</v>
      </c>
      <c r="B19713" t="s">
        <v>19334</v>
      </c>
      <c r="I19713" t="s">
        <v>4</v>
      </c>
      <c r="J19713">
        <v>23.89</v>
      </c>
    </row>
    <row r="19714" spans="1:10" x14ac:dyDescent="0.2">
      <c r="A19714" t="s">
        <v>19335</v>
      </c>
      <c r="B19714" t="s">
        <v>19334</v>
      </c>
      <c r="I19714" t="s">
        <v>4</v>
      </c>
      <c r="J19714">
        <v>20.7</v>
      </c>
    </row>
    <row r="19715" spans="1:10" x14ac:dyDescent="0.2">
      <c r="A19715" t="s">
        <v>19336</v>
      </c>
      <c r="B19715" t="s">
        <v>19337</v>
      </c>
      <c r="I19715" t="s">
        <v>4</v>
      </c>
      <c r="J19715">
        <v>17.91</v>
      </c>
    </row>
    <row r="19716" spans="1:10" x14ac:dyDescent="0.2">
      <c r="A19716" t="s">
        <v>19338</v>
      </c>
      <c r="B19716" t="s">
        <v>19337</v>
      </c>
      <c r="I19716" t="s">
        <v>4</v>
      </c>
      <c r="J19716">
        <v>15.52</v>
      </c>
    </row>
    <row r="19717" spans="1:10" x14ac:dyDescent="0.2">
      <c r="A19717" t="s">
        <v>19339</v>
      </c>
      <c r="B19717" t="s">
        <v>19340</v>
      </c>
      <c r="I19717" t="s">
        <v>5</v>
      </c>
      <c r="J19717">
        <v>5.97</v>
      </c>
    </row>
    <row r="19718" spans="1:10" x14ac:dyDescent="0.2">
      <c r="A19718" t="s">
        <v>19341</v>
      </c>
      <c r="B19718" t="s">
        <v>19340</v>
      </c>
      <c r="I19718" t="s">
        <v>5</v>
      </c>
      <c r="J19718">
        <v>5.17</v>
      </c>
    </row>
    <row r="19719" spans="1:10" x14ac:dyDescent="0.2">
      <c r="A19719" t="s">
        <v>19342</v>
      </c>
      <c r="B19719" t="s">
        <v>39387</v>
      </c>
      <c r="I19719" t="s">
        <v>20</v>
      </c>
      <c r="J19719">
        <v>6.87</v>
      </c>
    </row>
    <row r="19720" spans="1:10" x14ac:dyDescent="0.2">
      <c r="A19720" t="s">
        <v>19343</v>
      </c>
      <c r="B19720" t="s">
        <v>39387</v>
      </c>
      <c r="I19720" t="s">
        <v>20</v>
      </c>
      <c r="J19720">
        <v>6.59</v>
      </c>
    </row>
    <row r="19721" spans="1:10" x14ac:dyDescent="0.2">
      <c r="A19721" t="s">
        <v>19344</v>
      </c>
      <c r="B19721" t="s">
        <v>39388</v>
      </c>
      <c r="I19721" t="s">
        <v>20</v>
      </c>
      <c r="J19721">
        <v>41.7</v>
      </c>
    </row>
    <row r="19722" spans="1:10" x14ac:dyDescent="0.2">
      <c r="A19722" t="s">
        <v>19345</v>
      </c>
      <c r="B19722" t="s">
        <v>39388</v>
      </c>
      <c r="I19722" t="s">
        <v>20</v>
      </c>
      <c r="J19722">
        <v>40.090000000000003</v>
      </c>
    </row>
    <row r="19723" spans="1:10" x14ac:dyDescent="0.2">
      <c r="A19723" t="s">
        <v>19346</v>
      </c>
      <c r="B19723" t="s">
        <v>39389</v>
      </c>
      <c r="I19723" t="s">
        <v>4</v>
      </c>
      <c r="J19723">
        <v>8.7100000000000009</v>
      </c>
    </row>
    <row r="19724" spans="1:10" x14ac:dyDescent="0.2">
      <c r="A19724" t="s">
        <v>19347</v>
      </c>
      <c r="B19724" t="s">
        <v>39389</v>
      </c>
      <c r="I19724" t="s">
        <v>4</v>
      </c>
      <c r="J19724">
        <v>8.27</v>
      </c>
    </row>
    <row r="19725" spans="1:10" x14ac:dyDescent="0.2">
      <c r="A19725" t="s">
        <v>19348</v>
      </c>
      <c r="B19725" t="s">
        <v>39390</v>
      </c>
      <c r="I19725" t="s">
        <v>4</v>
      </c>
      <c r="J19725">
        <v>19.39</v>
      </c>
    </row>
    <row r="19726" spans="1:10" x14ac:dyDescent="0.2">
      <c r="A19726" t="s">
        <v>19349</v>
      </c>
      <c r="B19726" t="s">
        <v>39390</v>
      </c>
      <c r="I19726" t="s">
        <v>4</v>
      </c>
      <c r="J19726">
        <v>17.760000000000002</v>
      </c>
    </row>
    <row r="19727" spans="1:10" x14ac:dyDescent="0.2">
      <c r="A19727" t="s">
        <v>19350</v>
      </c>
      <c r="B19727" t="s">
        <v>39391</v>
      </c>
      <c r="I19727" t="s">
        <v>4</v>
      </c>
      <c r="J19727">
        <v>9.9499999999999993</v>
      </c>
    </row>
    <row r="19728" spans="1:10" x14ac:dyDescent="0.2">
      <c r="A19728" t="s">
        <v>19351</v>
      </c>
      <c r="B19728" t="s">
        <v>39391</v>
      </c>
      <c r="I19728" t="s">
        <v>4</v>
      </c>
      <c r="J19728">
        <v>8.6199999999999992</v>
      </c>
    </row>
    <row r="19729" spans="1:10" x14ac:dyDescent="0.2">
      <c r="A19729" t="s">
        <v>19352</v>
      </c>
      <c r="B19729" t="s">
        <v>39392</v>
      </c>
      <c r="I19729" t="s">
        <v>4</v>
      </c>
      <c r="J19729">
        <v>50.05</v>
      </c>
    </row>
    <row r="19730" spans="1:10" x14ac:dyDescent="0.2">
      <c r="A19730" t="s">
        <v>19353</v>
      </c>
      <c r="B19730" t="s">
        <v>39392</v>
      </c>
      <c r="I19730" t="s">
        <v>4</v>
      </c>
      <c r="J19730">
        <v>46.96</v>
      </c>
    </row>
    <row r="19731" spans="1:10" x14ac:dyDescent="0.2">
      <c r="A19731" t="s">
        <v>19354</v>
      </c>
      <c r="B19731" t="s">
        <v>39393</v>
      </c>
      <c r="I19731" t="s">
        <v>4</v>
      </c>
      <c r="J19731">
        <v>53.12</v>
      </c>
    </row>
    <row r="19732" spans="1:10" x14ac:dyDescent="0.2">
      <c r="A19732" t="s">
        <v>19355</v>
      </c>
      <c r="B19732" t="s">
        <v>39393</v>
      </c>
      <c r="I19732" t="s">
        <v>4</v>
      </c>
      <c r="J19732">
        <v>50.24</v>
      </c>
    </row>
    <row r="19733" spans="1:10" x14ac:dyDescent="0.2">
      <c r="A19733" t="s">
        <v>19356</v>
      </c>
      <c r="B19733" t="s">
        <v>39394</v>
      </c>
      <c r="I19733" t="s">
        <v>4</v>
      </c>
      <c r="J19733">
        <v>64.349999999999994</v>
      </c>
    </row>
    <row r="19734" spans="1:10" x14ac:dyDescent="0.2">
      <c r="A19734" t="s">
        <v>19357</v>
      </c>
      <c r="B19734" t="s">
        <v>39394</v>
      </c>
      <c r="I19734" t="s">
        <v>4</v>
      </c>
      <c r="J19734">
        <v>60.86</v>
      </c>
    </row>
    <row r="19735" spans="1:10" x14ac:dyDescent="0.2">
      <c r="A19735" t="s">
        <v>19358</v>
      </c>
      <c r="B19735" t="s">
        <v>39395</v>
      </c>
      <c r="I19735" t="s">
        <v>4</v>
      </c>
      <c r="J19735">
        <v>65.849999999999994</v>
      </c>
    </row>
    <row r="19736" spans="1:10" x14ac:dyDescent="0.2">
      <c r="A19736" t="s">
        <v>19359</v>
      </c>
      <c r="B19736" t="s">
        <v>39395</v>
      </c>
      <c r="I19736" t="s">
        <v>4</v>
      </c>
      <c r="J19736">
        <v>60.91</v>
      </c>
    </row>
    <row r="19737" spans="1:10" x14ac:dyDescent="0.2">
      <c r="A19737" t="s">
        <v>19360</v>
      </c>
      <c r="B19737" t="s">
        <v>39396</v>
      </c>
      <c r="I19737" t="s">
        <v>4</v>
      </c>
      <c r="J19737">
        <v>91.41</v>
      </c>
    </row>
    <row r="19738" spans="1:10" x14ac:dyDescent="0.2">
      <c r="A19738" t="s">
        <v>19361</v>
      </c>
      <c r="B19738" t="s">
        <v>39396</v>
      </c>
      <c r="I19738" t="s">
        <v>4</v>
      </c>
      <c r="J19738">
        <v>84.15</v>
      </c>
    </row>
    <row r="19739" spans="1:10" x14ac:dyDescent="0.2">
      <c r="A19739" t="s">
        <v>19362</v>
      </c>
      <c r="B19739" t="s">
        <v>39397</v>
      </c>
      <c r="I19739" t="s">
        <v>4</v>
      </c>
      <c r="J19739">
        <v>28.86</v>
      </c>
    </row>
    <row r="19740" spans="1:10" x14ac:dyDescent="0.2">
      <c r="A19740" t="s">
        <v>19363</v>
      </c>
      <c r="B19740" t="s">
        <v>39397</v>
      </c>
      <c r="I19740" t="s">
        <v>4</v>
      </c>
      <c r="J19740">
        <v>25.01</v>
      </c>
    </row>
    <row r="19741" spans="1:10" x14ac:dyDescent="0.2">
      <c r="A19741" t="s">
        <v>19364</v>
      </c>
      <c r="B19741" t="s">
        <v>39398</v>
      </c>
      <c r="I19741" t="s">
        <v>4</v>
      </c>
      <c r="J19741">
        <v>99.98</v>
      </c>
    </row>
    <row r="19742" spans="1:10" x14ac:dyDescent="0.2">
      <c r="A19742" t="s">
        <v>19365</v>
      </c>
      <c r="B19742" t="s">
        <v>39398</v>
      </c>
      <c r="I19742" t="s">
        <v>4</v>
      </c>
      <c r="J19742">
        <v>89.3</v>
      </c>
    </row>
    <row r="19743" spans="1:10" x14ac:dyDescent="0.2">
      <c r="A19743" t="s">
        <v>19366</v>
      </c>
      <c r="B19743" t="s">
        <v>39399</v>
      </c>
      <c r="I19743" t="s">
        <v>4</v>
      </c>
      <c r="J19743">
        <v>94.93</v>
      </c>
    </row>
    <row r="19744" spans="1:10" x14ac:dyDescent="0.2">
      <c r="A19744" t="s">
        <v>19367</v>
      </c>
      <c r="B19744" t="s">
        <v>39399</v>
      </c>
      <c r="I19744" t="s">
        <v>4</v>
      </c>
      <c r="J19744">
        <v>89.61</v>
      </c>
    </row>
    <row r="19745" spans="1:10" x14ac:dyDescent="0.2">
      <c r="A19745" t="s">
        <v>19368</v>
      </c>
      <c r="B19745" t="s">
        <v>39400</v>
      </c>
      <c r="I19745" t="s">
        <v>4</v>
      </c>
      <c r="J19745">
        <v>113.38</v>
      </c>
    </row>
    <row r="19746" spans="1:10" x14ac:dyDescent="0.2">
      <c r="A19746" t="s">
        <v>19369</v>
      </c>
      <c r="B19746" t="s">
        <v>39400</v>
      </c>
      <c r="I19746" t="s">
        <v>4</v>
      </c>
      <c r="J19746">
        <v>106.9</v>
      </c>
    </row>
    <row r="19747" spans="1:10" x14ac:dyDescent="0.2">
      <c r="A19747" t="s">
        <v>19370</v>
      </c>
      <c r="B19747" t="s">
        <v>39401</v>
      </c>
      <c r="I19747" t="s">
        <v>4</v>
      </c>
      <c r="J19747">
        <v>140.19</v>
      </c>
    </row>
    <row r="19748" spans="1:10" x14ac:dyDescent="0.2">
      <c r="A19748" t="s">
        <v>19371</v>
      </c>
      <c r="B19748" t="s">
        <v>39401</v>
      </c>
      <c r="I19748" t="s">
        <v>4</v>
      </c>
      <c r="J19748">
        <v>132</v>
      </c>
    </row>
    <row r="19749" spans="1:10" x14ac:dyDescent="0.2">
      <c r="A19749" t="s">
        <v>19372</v>
      </c>
      <c r="B19749" t="s">
        <v>39402</v>
      </c>
      <c r="I19749" t="s">
        <v>4</v>
      </c>
      <c r="J19749">
        <v>309.3</v>
      </c>
    </row>
    <row r="19750" spans="1:10" x14ac:dyDescent="0.2">
      <c r="A19750" t="s">
        <v>19373</v>
      </c>
      <c r="B19750" t="s">
        <v>39402</v>
      </c>
      <c r="I19750" t="s">
        <v>4</v>
      </c>
      <c r="J19750">
        <v>287.02</v>
      </c>
    </row>
    <row r="19751" spans="1:10" x14ac:dyDescent="0.2">
      <c r="A19751" t="s">
        <v>19374</v>
      </c>
      <c r="B19751" t="s">
        <v>39403</v>
      </c>
      <c r="I19751" t="s">
        <v>4</v>
      </c>
      <c r="J19751">
        <v>321.98</v>
      </c>
    </row>
    <row r="19752" spans="1:10" x14ac:dyDescent="0.2">
      <c r="A19752" t="s">
        <v>19375</v>
      </c>
      <c r="B19752" t="s">
        <v>39403</v>
      </c>
      <c r="I19752" t="s">
        <v>4</v>
      </c>
      <c r="J19752">
        <v>299.19</v>
      </c>
    </row>
    <row r="19753" spans="1:10" x14ac:dyDescent="0.2">
      <c r="A19753" t="s">
        <v>19376</v>
      </c>
      <c r="B19753" t="s">
        <v>39404</v>
      </c>
      <c r="I19753" t="s">
        <v>4</v>
      </c>
      <c r="J19753">
        <v>77.27</v>
      </c>
    </row>
    <row r="19754" spans="1:10" x14ac:dyDescent="0.2">
      <c r="A19754" t="s">
        <v>19377</v>
      </c>
      <c r="B19754" t="s">
        <v>39404</v>
      </c>
      <c r="I19754" t="s">
        <v>4</v>
      </c>
      <c r="J19754">
        <v>71.64</v>
      </c>
    </row>
    <row r="19755" spans="1:10" x14ac:dyDescent="0.2">
      <c r="A19755" t="s">
        <v>19378</v>
      </c>
      <c r="B19755" t="s">
        <v>39405</v>
      </c>
      <c r="I19755" t="s">
        <v>4</v>
      </c>
      <c r="J19755">
        <v>192.44</v>
      </c>
    </row>
    <row r="19756" spans="1:10" x14ac:dyDescent="0.2">
      <c r="A19756" t="s">
        <v>19379</v>
      </c>
      <c r="B19756" t="s">
        <v>39405</v>
      </c>
      <c r="I19756" t="s">
        <v>4</v>
      </c>
      <c r="J19756">
        <v>178.62</v>
      </c>
    </row>
    <row r="19757" spans="1:10" x14ac:dyDescent="0.2">
      <c r="A19757" t="s">
        <v>19380</v>
      </c>
      <c r="B19757" t="s">
        <v>39406</v>
      </c>
      <c r="I19757" t="s">
        <v>4</v>
      </c>
      <c r="J19757">
        <v>67.02</v>
      </c>
    </row>
    <row r="19758" spans="1:10" x14ac:dyDescent="0.2">
      <c r="A19758" t="s">
        <v>19381</v>
      </c>
      <c r="B19758" t="s">
        <v>39406</v>
      </c>
      <c r="I19758" t="s">
        <v>4</v>
      </c>
      <c r="J19758">
        <v>63.09</v>
      </c>
    </row>
    <row r="19759" spans="1:10" x14ac:dyDescent="0.2">
      <c r="A19759" t="s">
        <v>19382</v>
      </c>
      <c r="B19759" t="s">
        <v>39407</v>
      </c>
      <c r="I19759" t="s">
        <v>4</v>
      </c>
      <c r="J19759">
        <v>526.03</v>
      </c>
    </row>
    <row r="19760" spans="1:10" x14ac:dyDescent="0.2">
      <c r="A19760" t="s">
        <v>19383</v>
      </c>
      <c r="B19760" t="s">
        <v>39407</v>
      </c>
      <c r="I19760" t="s">
        <v>4</v>
      </c>
      <c r="J19760">
        <v>488.19</v>
      </c>
    </row>
    <row r="19761" spans="1:10" x14ac:dyDescent="0.2">
      <c r="A19761" t="s">
        <v>19384</v>
      </c>
      <c r="B19761" t="s">
        <v>39408</v>
      </c>
      <c r="I19761" t="s">
        <v>4</v>
      </c>
      <c r="J19761">
        <v>382.94</v>
      </c>
    </row>
    <row r="19762" spans="1:10" x14ac:dyDescent="0.2">
      <c r="A19762" t="s">
        <v>19385</v>
      </c>
      <c r="B19762" t="s">
        <v>39408</v>
      </c>
      <c r="I19762" t="s">
        <v>4</v>
      </c>
      <c r="J19762">
        <v>355.76</v>
      </c>
    </row>
    <row r="19763" spans="1:10" x14ac:dyDescent="0.2">
      <c r="A19763" t="s">
        <v>19386</v>
      </c>
      <c r="B19763" t="s">
        <v>39409</v>
      </c>
      <c r="I19763" t="s">
        <v>4</v>
      </c>
      <c r="J19763">
        <v>396.08</v>
      </c>
    </row>
    <row r="19764" spans="1:10" x14ac:dyDescent="0.2">
      <c r="A19764" t="s">
        <v>19387</v>
      </c>
      <c r="B19764" t="s">
        <v>39409</v>
      </c>
      <c r="I19764" t="s">
        <v>4</v>
      </c>
      <c r="J19764">
        <v>368.26</v>
      </c>
    </row>
    <row r="19765" spans="1:10" x14ac:dyDescent="0.2">
      <c r="A19765" t="s">
        <v>19388</v>
      </c>
      <c r="B19765" t="s">
        <v>39410</v>
      </c>
      <c r="I19765" t="s">
        <v>4</v>
      </c>
      <c r="J19765">
        <v>409.22</v>
      </c>
    </row>
    <row r="19766" spans="1:10" x14ac:dyDescent="0.2">
      <c r="A19766" t="s">
        <v>19389</v>
      </c>
      <c r="B19766" t="s">
        <v>39410</v>
      </c>
      <c r="I19766" t="s">
        <v>4</v>
      </c>
      <c r="J19766">
        <v>380.77</v>
      </c>
    </row>
    <row r="19767" spans="1:10" x14ac:dyDescent="0.2">
      <c r="A19767" t="s">
        <v>19390</v>
      </c>
      <c r="B19767" t="s">
        <v>39411</v>
      </c>
      <c r="I19767" t="s">
        <v>4</v>
      </c>
      <c r="J19767">
        <v>506.09</v>
      </c>
    </row>
    <row r="19768" spans="1:10" x14ac:dyDescent="0.2">
      <c r="A19768" t="s">
        <v>19391</v>
      </c>
      <c r="B19768" t="s">
        <v>39411</v>
      </c>
      <c r="I19768" t="s">
        <v>4</v>
      </c>
      <c r="J19768">
        <v>470.71</v>
      </c>
    </row>
    <row r="19769" spans="1:10" x14ac:dyDescent="0.2">
      <c r="A19769" t="s">
        <v>19392</v>
      </c>
      <c r="B19769" t="s">
        <v>39412</v>
      </c>
      <c r="I19769" t="s">
        <v>4</v>
      </c>
      <c r="J19769">
        <v>780.15</v>
      </c>
    </row>
    <row r="19770" spans="1:10" x14ac:dyDescent="0.2">
      <c r="A19770" t="s">
        <v>19393</v>
      </c>
      <c r="B19770" t="s">
        <v>39412</v>
      </c>
      <c r="I19770" t="s">
        <v>4</v>
      </c>
      <c r="J19770">
        <v>725.26</v>
      </c>
    </row>
    <row r="19771" spans="1:10" x14ac:dyDescent="0.2">
      <c r="A19771" t="s">
        <v>19394</v>
      </c>
      <c r="B19771" t="s">
        <v>39413</v>
      </c>
      <c r="I19771" t="s">
        <v>4</v>
      </c>
      <c r="J19771">
        <v>321.77</v>
      </c>
    </row>
    <row r="19772" spans="1:10" x14ac:dyDescent="0.2">
      <c r="A19772" t="s">
        <v>19395</v>
      </c>
      <c r="B19772" t="s">
        <v>39413</v>
      </c>
      <c r="I19772" t="s">
        <v>4</v>
      </c>
      <c r="J19772">
        <v>298.73</v>
      </c>
    </row>
    <row r="19773" spans="1:10" x14ac:dyDescent="0.2">
      <c r="A19773" t="s">
        <v>19396</v>
      </c>
      <c r="B19773" t="s">
        <v>39414</v>
      </c>
      <c r="I19773" t="s">
        <v>4</v>
      </c>
      <c r="J19773">
        <v>422.81</v>
      </c>
    </row>
    <row r="19774" spans="1:10" x14ac:dyDescent="0.2">
      <c r="A19774" t="s">
        <v>19397</v>
      </c>
      <c r="B19774" t="s">
        <v>39414</v>
      </c>
      <c r="I19774" t="s">
        <v>4</v>
      </c>
      <c r="J19774">
        <v>392.1</v>
      </c>
    </row>
    <row r="19775" spans="1:10" x14ac:dyDescent="0.2">
      <c r="A19775" t="s">
        <v>19398</v>
      </c>
      <c r="B19775" t="s">
        <v>39415</v>
      </c>
      <c r="I19775" t="s">
        <v>4</v>
      </c>
      <c r="J19775">
        <v>524.77</v>
      </c>
    </row>
    <row r="19776" spans="1:10" x14ac:dyDescent="0.2">
      <c r="A19776" t="s">
        <v>19399</v>
      </c>
      <c r="B19776" t="s">
        <v>39415</v>
      </c>
      <c r="I19776" t="s">
        <v>4</v>
      </c>
      <c r="J19776">
        <v>485.87</v>
      </c>
    </row>
    <row r="19777" spans="1:10" x14ac:dyDescent="0.2">
      <c r="A19777" t="s">
        <v>19400</v>
      </c>
      <c r="B19777" t="s">
        <v>39416</v>
      </c>
      <c r="I19777" t="s">
        <v>4</v>
      </c>
      <c r="J19777">
        <v>469.34</v>
      </c>
    </row>
    <row r="19778" spans="1:10" x14ac:dyDescent="0.2">
      <c r="A19778" t="s">
        <v>19401</v>
      </c>
      <c r="B19778" t="s">
        <v>39416</v>
      </c>
      <c r="I19778" t="s">
        <v>4</v>
      </c>
      <c r="J19778">
        <v>436.77</v>
      </c>
    </row>
    <row r="19779" spans="1:10" x14ac:dyDescent="0.2">
      <c r="A19779" t="s">
        <v>19402</v>
      </c>
      <c r="B19779" t="s">
        <v>39417</v>
      </c>
      <c r="I19779" t="s">
        <v>4</v>
      </c>
      <c r="J19779">
        <v>622.71</v>
      </c>
    </row>
    <row r="19780" spans="1:10" x14ac:dyDescent="0.2">
      <c r="A19780" t="s">
        <v>19403</v>
      </c>
      <c r="B19780" t="s">
        <v>39417</v>
      </c>
      <c r="I19780" t="s">
        <v>4</v>
      </c>
      <c r="J19780">
        <v>580</v>
      </c>
    </row>
    <row r="19781" spans="1:10" x14ac:dyDescent="0.2">
      <c r="A19781" t="s">
        <v>19404</v>
      </c>
      <c r="B19781" t="s">
        <v>39418</v>
      </c>
      <c r="I19781" t="s">
        <v>4</v>
      </c>
      <c r="J19781">
        <v>766.07</v>
      </c>
    </row>
    <row r="19782" spans="1:10" x14ac:dyDescent="0.2">
      <c r="A19782" t="s">
        <v>19405</v>
      </c>
      <c r="B19782" t="s">
        <v>39418</v>
      </c>
      <c r="I19782" t="s">
        <v>4</v>
      </c>
      <c r="J19782">
        <v>713.52</v>
      </c>
    </row>
    <row r="19783" spans="1:10" x14ac:dyDescent="0.2">
      <c r="A19783" t="s">
        <v>19406</v>
      </c>
      <c r="B19783" t="s">
        <v>39419</v>
      </c>
      <c r="I19783" t="s">
        <v>4</v>
      </c>
      <c r="J19783">
        <v>657.54</v>
      </c>
    </row>
    <row r="19784" spans="1:10" x14ac:dyDescent="0.2">
      <c r="A19784" t="s">
        <v>19407</v>
      </c>
      <c r="B19784" t="s">
        <v>39419</v>
      </c>
      <c r="I19784" t="s">
        <v>4</v>
      </c>
      <c r="J19784">
        <v>611.59</v>
      </c>
    </row>
    <row r="19785" spans="1:10" x14ac:dyDescent="0.2">
      <c r="A19785" t="s">
        <v>19408</v>
      </c>
      <c r="B19785" t="s">
        <v>39420</v>
      </c>
      <c r="I19785" t="s">
        <v>4</v>
      </c>
      <c r="J19785">
        <v>808.77</v>
      </c>
    </row>
    <row r="19786" spans="1:10" x14ac:dyDescent="0.2">
      <c r="A19786" t="s">
        <v>19409</v>
      </c>
      <c r="B19786" t="s">
        <v>39420</v>
      </c>
      <c r="I19786" t="s">
        <v>4</v>
      </c>
      <c r="J19786">
        <v>751.48</v>
      </c>
    </row>
    <row r="19787" spans="1:10" x14ac:dyDescent="0.2">
      <c r="A19787" t="s">
        <v>19410</v>
      </c>
      <c r="B19787" t="s">
        <v>39421</v>
      </c>
      <c r="I19787" t="s">
        <v>4</v>
      </c>
      <c r="J19787">
        <v>1035.43</v>
      </c>
    </row>
    <row r="19788" spans="1:10" x14ac:dyDescent="0.2">
      <c r="A19788" t="s">
        <v>19411</v>
      </c>
      <c r="B19788" t="s">
        <v>39421</v>
      </c>
      <c r="I19788" t="s">
        <v>4</v>
      </c>
      <c r="J19788">
        <v>962.52</v>
      </c>
    </row>
    <row r="19789" spans="1:10" x14ac:dyDescent="0.2">
      <c r="A19789" t="s">
        <v>19412</v>
      </c>
      <c r="B19789" t="s">
        <v>39422</v>
      </c>
      <c r="I19789" t="s">
        <v>5</v>
      </c>
      <c r="J19789">
        <v>598.04999999999995</v>
      </c>
    </row>
    <row r="19790" spans="1:10" x14ac:dyDescent="0.2">
      <c r="A19790" t="s">
        <v>19413</v>
      </c>
      <c r="B19790" t="s">
        <v>39422</v>
      </c>
      <c r="I19790" t="s">
        <v>5</v>
      </c>
      <c r="J19790">
        <v>552.83000000000004</v>
      </c>
    </row>
    <row r="19791" spans="1:10" x14ac:dyDescent="0.2">
      <c r="A19791" t="s">
        <v>19414</v>
      </c>
      <c r="B19791" t="s">
        <v>39423</v>
      </c>
      <c r="I19791" t="s">
        <v>5</v>
      </c>
      <c r="J19791">
        <v>883.55</v>
      </c>
    </row>
    <row r="19792" spans="1:10" x14ac:dyDescent="0.2">
      <c r="A19792" t="s">
        <v>19415</v>
      </c>
      <c r="B19792" t="s">
        <v>39423</v>
      </c>
      <c r="I19792" t="s">
        <v>5</v>
      </c>
      <c r="J19792">
        <v>816.83</v>
      </c>
    </row>
    <row r="19793" spans="1:10" x14ac:dyDescent="0.2">
      <c r="A19793" t="s">
        <v>19416</v>
      </c>
      <c r="B19793" t="s">
        <v>39424</v>
      </c>
      <c r="I19793" t="s">
        <v>5</v>
      </c>
      <c r="J19793">
        <v>1012.75</v>
      </c>
    </row>
    <row r="19794" spans="1:10" x14ac:dyDescent="0.2">
      <c r="A19794" t="s">
        <v>19417</v>
      </c>
      <c r="B19794" t="s">
        <v>39424</v>
      </c>
      <c r="I19794" t="s">
        <v>5</v>
      </c>
      <c r="J19794">
        <v>933.14</v>
      </c>
    </row>
    <row r="19795" spans="1:10" x14ac:dyDescent="0.2">
      <c r="A19795" t="s">
        <v>19418</v>
      </c>
      <c r="B19795" t="s">
        <v>39425</v>
      </c>
      <c r="I19795" t="s">
        <v>5</v>
      </c>
      <c r="J19795">
        <v>849.84</v>
      </c>
    </row>
    <row r="19796" spans="1:10" x14ac:dyDescent="0.2">
      <c r="A19796" t="s">
        <v>19419</v>
      </c>
      <c r="B19796" t="s">
        <v>39425</v>
      </c>
      <c r="I19796" t="s">
        <v>5</v>
      </c>
      <c r="J19796">
        <v>788.3</v>
      </c>
    </row>
    <row r="19797" spans="1:10" x14ac:dyDescent="0.2">
      <c r="A19797" t="s">
        <v>19420</v>
      </c>
      <c r="B19797" t="s">
        <v>39426</v>
      </c>
      <c r="I19797" t="s">
        <v>5</v>
      </c>
      <c r="J19797">
        <v>1060.76</v>
      </c>
    </row>
    <row r="19798" spans="1:10" x14ac:dyDescent="0.2">
      <c r="A19798" t="s">
        <v>19421</v>
      </c>
      <c r="B19798" t="s">
        <v>39426</v>
      </c>
      <c r="I19798" t="s">
        <v>5</v>
      </c>
      <c r="J19798">
        <v>982.06</v>
      </c>
    </row>
    <row r="19799" spans="1:10" x14ac:dyDescent="0.2">
      <c r="A19799" t="s">
        <v>19422</v>
      </c>
      <c r="B19799" t="s">
        <v>39427</v>
      </c>
      <c r="I19799" t="s">
        <v>5</v>
      </c>
      <c r="J19799">
        <v>1235.9000000000001</v>
      </c>
    </row>
    <row r="19800" spans="1:10" x14ac:dyDescent="0.2">
      <c r="A19800" t="s">
        <v>19423</v>
      </c>
      <c r="B19800" t="s">
        <v>39427</v>
      </c>
      <c r="I19800" t="s">
        <v>5</v>
      </c>
      <c r="J19800">
        <v>1143.02</v>
      </c>
    </row>
    <row r="19801" spans="1:10" x14ac:dyDescent="0.2">
      <c r="A19801" t="s">
        <v>19424</v>
      </c>
      <c r="B19801" t="s">
        <v>39428</v>
      </c>
      <c r="I19801" t="s">
        <v>5</v>
      </c>
      <c r="J19801">
        <v>5970.68</v>
      </c>
    </row>
    <row r="19802" spans="1:10" x14ac:dyDescent="0.2">
      <c r="A19802" t="s">
        <v>19425</v>
      </c>
      <c r="B19802" t="s">
        <v>39428</v>
      </c>
      <c r="I19802" t="s">
        <v>5</v>
      </c>
      <c r="J19802">
        <v>5446.89</v>
      </c>
    </row>
    <row r="19803" spans="1:10" x14ac:dyDescent="0.2">
      <c r="A19803" t="s">
        <v>19426</v>
      </c>
      <c r="B19803" t="s">
        <v>39429</v>
      </c>
      <c r="I19803" t="s">
        <v>5</v>
      </c>
      <c r="J19803">
        <v>6523.14</v>
      </c>
    </row>
    <row r="19804" spans="1:10" x14ac:dyDescent="0.2">
      <c r="A19804" t="s">
        <v>19427</v>
      </c>
      <c r="B19804" t="s">
        <v>39429</v>
      </c>
      <c r="I19804" t="s">
        <v>5</v>
      </c>
      <c r="J19804">
        <v>5945.41</v>
      </c>
    </row>
    <row r="19805" spans="1:10" x14ac:dyDescent="0.2">
      <c r="A19805" t="s">
        <v>19428</v>
      </c>
      <c r="B19805" t="s">
        <v>39430</v>
      </c>
      <c r="I19805" t="s">
        <v>5</v>
      </c>
      <c r="J19805">
        <v>7295.77</v>
      </c>
    </row>
    <row r="19806" spans="1:10" x14ac:dyDescent="0.2">
      <c r="A19806" t="s">
        <v>19429</v>
      </c>
      <c r="B19806" t="s">
        <v>39430</v>
      </c>
      <c r="I19806" t="s">
        <v>5</v>
      </c>
      <c r="J19806">
        <v>6634.72</v>
      </c>
    </row>
    <row r="19807" spans="1:10" x14ac:dyDescent="0.2">
      <c r="A19807" t="s">
        <v>19430</v>
      </c>
      <c r="B19807" t="s">
        <v>39431</v>
      </c>
      <c r="I19807" t="s">
        <v>5</v>
      </c>
      <c r="J19807">
        <v>8134.89</v>
      </c>
    </row>
    <row r="19808" spans="1:10" x14ac:dyDescent="0.2">
      <c r="A19808" t="s">
        <v>19431</v>
      </c>
      <c r="B19808" t="s">
        <v>39431</v>
      </c>
      <c r="I19808" t="s">
        <v>5</v>
      </c>
      <c r="J19808">
        <v>7381.64</v>
      </c>
    </row>
    <row r="19809" spans="1:10" x14ac:dyDescent="0.2">
      <c r="A19809" t="s">
        <v>19432</v>
      </c>
      <c r="B19809" t="s">
        <v>39432</v>
      </c>
      <c r="I19809" t="s">
        <v>5</v>
      </c>
      <c r="J19809">
        <v>9034.66</v>
      </c>
    </row>
    <row r="19810" spans="1:10" x14ac:dyDescent="0.2">
      <c r="A19810" t="s">
        <v>19433</v>
      </c>
      <c r="B19810" t="s">
        <v>39432</v>
      </c>
      <c r="I19810" t="s">
        <v>5</v>
      </c>
      <c r="J19810">
        <v>8181.11</v>
      </c>
    </row>
    <row r="19811" spans="1:10" x14ac:dyDescent="0.2">
      <c r="A19811" t="s">
        <v>19434</v>
      </c>
      <c r="B19811" t="s">
        <v>39433</v>
      </c>
      <c r="I19811" t="s">
        <v>5</v>
      </c>
      <c r="J19811">
        <v>9926.23</v>
      </c>
    </row>
    <row r="19812" spans="1:10" x14ac:dyDescent="0.2">
      <c r="A19812" t="s">
        <v>19435</v>
      </c>
      <c r="B19812" t="s">
        <v>39433</v>
      </c>
      <c r="I19812" t="s">
        <v>5</v>
      </c>
      <c r="J19812">
        <v>8973.57</v>
      </c>
    </row>
    <row r="19813" spans="1:10" x14ac:dyDescent="0.2">
      <c r="A19813" t="s">
        <v>19436</v>
      </c>
      <c r="B19813" t="s">
        <v>39434</v>
      </c>
      <c r="I19813" t="s">
        <v>5</v>
      </c>
      <c r="J19813">
        <v>1551.6</v>
      </c>
    </row>
    <row r="19814" spans="1:10" x14ac:dyDescent="0.2">
      <c r="A19814" t="s">
        <v>19437</v>
      </c>
      <c r="B19814" t="s">
        <v>39434</v>
      </c>
      <c r="I19814" t="s">
        <v>5</v>
      </c>
      <c r="J19814">
        <v>1403.47</v>
      </c>
    </row>
    <row r="19815" spans="1:10" x14ac:dyDescent="0.2">
      <c r="A19815" t="s">
        <v>19438</v>
      </c>
      <c r="B19815" t="s">
        <v>39435</v>
      </c>
      <c r="I19815" t="s">
        <v>5</v>
      </c>
      <c r="J19815">
        <v>1121.67</v>
      </c>
    </row>
    <row r="19816" spans="1:10" x14ac:dyDescent="0.2">
      <c r="A19816" t="s">
        <v>19439</v>
      </c>
      <c r="B19816" t="s">
        <v>39435</v>
      </c>
      <c r="I19816" t="s">
        <v>5</v>
      </c>
      <c r="J19816">
        <v>1030.01</v>
      </c>
    </row>
    <row r="19817" spans="1:10" x14ac:dyDescent="0.2">
      <c r="A19817" t="s">
        <v>19440</v>
      </c>
      <c r="B19817" t="s">
        <v>39436</v>
      </c>
      <c r="I19817" t="s">
        <v>5</v>
      </c>
      <c r="J19817">
        <v>1952.73</v>
      </c>
    </row>
    <row r="19818" spans="1:10" x14ac:dyDescent="0.2">
      <c r="A19818" t="s">
        <v>19441</v>
      </c>
      <c r="B19818" t="s">
        <v>39436</v>
      </c>
      <c r="I19818" t="s">
        <v>5</v>
      </c>
      <c r="J19818">
        <v>1818.14</v>
      </c>
    </row>
    <row r="19819" spans="1:10" x14ac:dyDescent="0.2">
      <c r="A19819" t="s">
        <v>19442</v>
      </c>
      <c r="B19819" t="s">
        <v>39437</v>
      </c>
      <c r="I19819" t="s">
        <v>5</v>
      </c>
      <c r="J19819">
        <v>2086.64</v>
      </c>
    </row>
    <row r="19820" spans="1:10" x14ac:dyDescent="0.2">
      <c r="A19820" t="s">
        <v>19443</v>
      </c>
      <c r="B19820" t="s">
        <v>39437</v>
      </c>
      <c r="I19820" t="s">
        <v>5</v>
      </c>
      <c r="J19820">
        <v>1943.99</v>
      </c>
    </row>
    <row r="19821" spans="1:10" x14ac:dyDescent="0.2">
      <c r="A19821" t="s">
        <v>19444</v>
      </c>
      <c r="B19821" t="s">
        <v>39438</v>
      </c>
      <c r="I19821" t="s">
        <v>5</v>
      </c>
      <c r="J19821">
        <v>2247.69</v>
      </c>
    </row>
    <row r="19822" spans="1:10" x14ac:dyDescent="0.2">
      <c r="A19822" t="s">
        <v>19445</v>
      </c>
      <c r="B19822" t="s">
        <v>39438</v>
      </c>
      <c r="I19822" t="s">
        <v>5</v>
      </c>
      <c r="J19822">
        <v>2093.9</v>
      </c>
    </row>
    <row r="19823" spans="1:10" x14ac:dyDescent="0.2">
      <c r="A19823" t="s">
        <v>19446</v>
      </c>
      <c r="B19823" t="s">
        <v>39439</v>
      </c>
      <c r="I19823" t="s">
        <v>3</v>
      </c>
      <c r="J19823">
        <v>199.6</v>
      </c>
    </row>
    <row r="19824" spans="1:10" x14ac:dyDescent="0.2">
      <c r="A19824" t="s">
        <v>19447</v>
      </c>
      <c r="B19824" t="s">
        <v>39439</v>
      </c>
      <c r="I19824" t="s">
        <v>3</v>
      </c>
      <c r="J19824">
        <v>184.28</v>
      </c>
    </row>
    <row r="19825" spans="1:10" x14ac:dyDescent="0.2">
      <c r="A19825" t="s">
        <v>19448</v>
      </c>
      <c r="B19825" t="s">
        <v>39440</v>
      </c>
      <c r="I19825" t="s">
        <v>20</v>
      </c>
      <c r="J19825">
        <v>710.59</v>
      </c>
    </row>
    <row r="19826" spans="1:10" x14ac:dyDescent="0.2">
      <c r="A19826" t="s">
        <v>19449</v>
      </c>
      <c r="B19826" t="s">
        <v>39440</v>
      </c>
      <c r="I19826" t="s">
        <v>20</v>
      </c>
      <c r="J19826">
        <v>645.64</v>
      </c>
    </row>
    <row r="19827" spans="1:10" x14ac:dyDescent="0.2">
      <c r="A19827" t="s">
        <v>19450</v>
      </c>
      <c r="B19827" t="s">
        <v>39441</v>
      </c>
      <c r="I19827" t="s">
        <v>4</v>
      </c>
      <c r="J19827">
        <v>286.13</v>
      </c>
    </row>
    <row r="19828" spans="1:10" x14ac:dyDescent="0.2">
      <c r="A19828" t="s">
        <v>19451</v>
      </c>
      <c r="B19828" t="s">
        <v>39441</v>
      </c>
      <c r="I19828" t="s">
        <v>4</v>
      </c>
      <c r="J19828">
        <v>273.10000000000002</v>
      </c>
    </row>
    <row r="19829" spans="1:10" x14ac:dyDescent="0.2">
      <c r="A19829" t="s">
        <v>19452</v>
      </c>
      <c r="B19829" t="s">
        <v>39442</v>
      </c>
      <c r="I19829" t="s">
        <v>4</v>
      </c>
      <c r="J19829">
        <v>318.77</v>
      </c>
    </row>
    <row r="19830" spans="1:10" x14ac:dyDescent="0.2">
      <c r="A19830" t="s">
        <v>19453</v>
      </c>
      <c r="B19830" t="s">
        <v>39442</v>
      </c>
      <c r="I19830" t="s">
        <v>4</v>
      </c>
      <c r="J19830">
        <v>304.5</v>
      </c>
    </row>
    <row r="19831" spans="1:10" x14ac:dyDescent="0.2">
      <c r="A19831" t="s">
        <v>19454</v>
      </c>
      <c r="B19831" t="s">
        <v>39443</v>
      </c>
      <c r="I19831" t="s">
        <v>4</v>
      </c>
      <c r="J19831">
        <v>359.25</v>
      </c>
    </row>
    <row r="19832" spans="1:10" x14ac:dyDescent="0.2">
      <c r="A19832" t="s">
        <v>19455</v>
      </c>
      <c r="B19832" t="s">
        <v>39443</v>
      </c>
      <c r="I19832" t="s">
        <v>4</v>
      </c>
      <c r="J19832">
        <v>343.74</v>
      </c>
    </row>
    <row r="19833" spans="1:10" x14ac:dyDescent="0.2">
      <c r="A19833" t="s">
        <v>19456</v>
      </c>
      <c r="B19833" t="s">
        <v>39444</v>
      </c>
      <c r="I19833" t="s">
        <v>4</v>
      </c>
      <c r="J19833">
        <v>209.43</v>
      </c>
    </row>
    <row r="19834" spans="1:10" x14ac:dyDescent="0.2">
      <c r="A19834" t="s">
        <v>19457</v>
      </c>
      <c r="B19834" t="s">
        <v>39444</v>
      </c>
      <c r="I19834" t="s">
        <v>4</v>
      </c>
      <c r="J19834">
        <v>196.39</v>
      </c>
    </row>
    <row r="19835" spans="1:10" x14ac:dyDescent="0.2">
      <c r="A19835" t="s">
        <v>19458</v>
      </c>
      <c r="B19835" t="s">
        <v>39445</v>
      </c>
      <c r="I19835" t="s">
        <v>4</v>
      </c>
      <c r="J19835">
        <v>223.16</v>
      </c>
    </row>
    <row r="19836" spans="1:10" x14ac:dyDescent="0.2">
      <c r="A19836" t="s">
        <v>19459</v>
      </c>
      <c r="B19836" t="s">
        <v>39445</v>
      </c>
      <c r="I19836" t="s">
        <v>4</v>
      </c>
      <c r="J19836">
        <v>208.89</v>
      </c>
    </row>
    <row r="19837" spans="1:10" x14ac:dyDescent="0.2">
      <c r="A19837" t="s">
        <v>19460</v>
      </c>
      <c r="B19837" t="s">
        <v>39446</v>
      </c>
      <c r="I19837" t="s">
        <v>4</v>
      </c>
      <c r="J19837">
        <v>235.03</v>
      </c>
    </row>
    <row r="19838" spans="1:10" x14ac:dyDescent="0.2">
      <c r="A19838" t="s">
        <v>19461</v>
      </c>
      <c r="B19838" t="s">
        <v>39446</v>
      </c>
      <c r="I19838" t="s">
        <v>4</v>
      </c>
      <c r="J19838">
        <v>219.52</v>
      </c>
    </row>
    <row r="19839" spans="1:10" x14ac:dyDescent="0.2">
      <c r="A19839" t="s">
        <v>19462</v>
      </c>
      <c r="B19839" t="s">
        <v>39447</v>
      </c>
      <c r="I19839" t="s">
        <v>4</v>
      </c>
      <c r="J19839">
        <v>267.52</v>
      </c>
    </row>
    <row r="19840" spans="1:10" x14ac:dyDescent="0.2">
      <c r="A19840" t="s">
        <v>19463</v>
      </c>
      <c r="B19840" t="s">
        <v>39447</v>
      </c>
      <c r="I19840" t="s">
        <v>4</v>
      </c>
      <c r="J19840">
        <v>254.76</v>
      </c>
    </row>
    <row r="19841" spans="1:10" x14ac:dyDescent="0.2">
      <c r="A19841" t="s">
        <v>19464</v>
      </c>
      <c r="B19841" t="s">
        <v>39448</v>
      </c>
      <c r="I19841" t="s">
        <v>4</v>
      </c>
      <c r="J19841">
        <v>335.95</v>
      </c>
    </row>
    <row r="19842" spans="1:10" x14ac:dyDescent="0.2">
      <c r="A19842" t="s">
        <v>19465</v>
      </c>
      <c r="B19842" t="s">
        <v>39448</v>
      </c>
      <c r="I19842" t="s">
        <v>4</v>
      </c>
      <c r="J19842">
        <v>319.58999999999997</v>
      </c>
    </row>
    <row r="19843" spans="1:10" x14ac:dyDescent="0.2">
      <c r="A19843" t="s">
        <v>19466</v>
      </c>
      <c r="B19843" t="s">
        <v>39449</v>
      </c>
      <c r="I19843" t="s">
        <v>4</v>
      </c>
      <c r="J19843">
        <v>409.11</v>
      </c>
    </row>
    <row r="19844" spans="1:10" x14ac:dyDescent="0.2">
      <c r="A19844" t="s">
        <v>19467</v>
      </c>
      <c r="B19844" t="s">
        <v>39449</v>
      </c>
      <c r="I19844" t="s">
        <v>4</v>
      </c>
      <c r="J19844">
        <v>389.55</v>
      </c>
    </row>
    <row r="19845" spans="1:10" x14ac:dyDescent="0.2">
      <c r="A19845" t="s">
        <v>19468</v>
      </c>
      <c r="B19845" t="s">
        <v>39450</v>
      </c>
      <c r="I19845" t="s">
        <v>4</v>
      </c>
      <c r="J19845">
        <v>190.81</v>
      </c>
    </row>
    <row r="19846" spans="1:10" x14ac:dyDescent="0.2">
      <c r="A19846" t="s">
        <v>19469</v>
      </c>
      <c r="B19846" t="s">
        <v>39450</v>
      </c>
      <c r="I19846" t="s">
        <v>4</v>
      </c>
      <c r="J19846">
        <v>178.05</v>
      </c>
    </row>
    <row r="19847" spans="1:10" x14ac:dyDescent="0.2">
      <c r="A19847" t="s">
        <v>19470</v>
      </c>
      <c r="B19847" t="s">
        <v>39451</v>
      </c>
      <c r="I19847" t="s">
        <v>4</v>
      </c>
      <c r="J19847">
        <v>240.34</v>
      </c>
    </row>
    <row r="19848" spans="1:10" x14ac:dyDescent="0.2">
      <c r="A19848" t="s">
        <v>19471</v>
      </c>
      <c r="B19848" t="s">
        <v>39451</v>
      </c>
      <c r="I19848" t="s">
        <v>4</v>
      </c>
      <c r="J19848">
        <v>223.98</v>
      </c>
    </row>
    <row r="19849" spans="1:10" x14ac:dyDescent="0.2">
      <c r="A19849" t="s">
        <v>19472</v>
      </c>
      <c r="B19849" t="s">
        <v>39452</v>
      </c>
      <c r="I19849" t="s">
        <v>4</v>
      </c>
      <c r="J19849">
        <v>284.89</v>
      </c>
    </row>
    <row r="19850" spans="1:10" x14ac:dyDescent="0.2">
      <c r="A19850" t="s">
        <v>19473</v>
      </c>
      <c r="B19850" t="s">
        <v>39452</v>
      </c>
      <c r="I19850" t="s">
        <v>4</v>
      </c>
      <c r="J19850">
        <v>265.33</v>
      </c>
    </row>
    <row r="19851" spans="1:10" x14ac:dyDescent="0.2">
      <c r="A19851" t="s">
        <v>19474</v>
      </c>
      <c r="B19851" t="s">
        <v>39453</v>
      </c>
      <c r="I19851" t="s">
        <v>4</v>
      </c>
      <c r="J19851">
        <v>329.65</v>
      </c>
    </row>
    <row r="19852" spans="1:10" x14ac:dyDescent="0.2">
      <c r="A19852" t="s">
        <v>19475</v>
      </c>
      <c r="B19852" t="s">
        <v>39453</v>
      </c>
      <c r="I19852" t="s">
        <v>4</v>
      </c>
      <c r="J19852">
        <v>316.25</v>
      </c>
    </row>
    <row r="19853" spans="1:10" x14ac:dyDescent="0.2">
      <c r="A19853" t="s">
        <v>19476</v>
      </c>
      <c r="B19853" t="s">
        <v>39454</v>
      </c>
      <c r="I19853" t="s">
        <v>4</v>
      </c>
      <c r="J19853">
        <v>365.33</v>
      </c>
    </row>
    <row r="19854" spans="1:10" x14ac:dyDescent="0.2">
      <c r="A19854" t="s">
        <v>19477</v>
      </c>
      <c r="B19854" t="s">
        <v>39454</v>
      </c>
      <c r="I19854" t="s">
        <v>4</v>
      </c>
      <c r="J19854">
        <v>350.44</v>
      </c>
    </row>
    <row r="19855" spans="1:10" x14ac:dyDescent="0.2">
      <c r="A19855" t="s">
        <v>19478</v>
      </c>
      <c r="B19855" t="s">
        <v>39455</v>
      </c>
      <c r="I19855" t="s">
        <v>4</v>
      </c>
      <c r="J19855">
        <v>409.97</v>
      </c>
    </row>
    <row r="19856" spans="1:10" x14ac:dyDescent="0.2">
      <c r="A19856" t="s">
        <v>19479</v>
      </c>
      <c r="B19856" t="s">
        <v>39455</v>
      </c>
      <c r="I19856" t="s">
        <v>4</v>
      </c>
      <c r="J19856">
        <v>393.7</v>
      </c>
    </row>
    <row r="19857" spans="1:10" x14ac:dyDescent="0.2">
      <c r="A19857" t="s">
        <v>19480</v>
      </c>
      <c r="B19857" t="s">
        <v>39456</v>
      </c>
      <c r="I19857" t="s">
        <v>4</v>
      </c>
      <c r="J19857">
        <v>252.94</v>
      </c>
    </row>
    <row r="19858" spans="1:10" x14ac:dyDescent="0.2">
      <c r="A19858" t="s">
        <v>19481</v>
      </c>
      <c r="B19858" t="s">
        <v>39456</v>
      </c>
      <c r="I19858" t="s">
        <v>4</v>
      </c>
      <c r="J19858">
        <v>239.54</v>
      </c>
    </row>
    <row r="19859" spans="1:10" x14ac:dyDescent="0.2">
      <c r="A19859" t="s">
        <v>19482</v>
      </c>
      <c r="B19859" t="s">
        <v>39457</v>
      </c>
      <c r="I19859" t="s">
        <v>4</v>
      </c>
      <c r="J19859">
        <v>269.72000000000003</v>
      </c>
    </row>
    <row r="19860" spans="1:10" x14ac:dyDescent="0.2">
      <c r="A19860" t="s">
        <v>19483</v>
      </c>
      <c r="B19860" t="s">
        <v>39457</v>
      </c>
      <c r="I19860" t="s">
        <v>4</v>
      </c>
      <c r="J19860">
        <v>254.84</v>
      </c>
    </row>
    <row r="19861" spans="1:10" x14ac:dyDescent="0.2">
      <c r="A19861" t="s">
        <v>19484</v>
      </c>
      <c r="B19861" t="s">
        <v>39458</v>
      </c>
      <c r="I19861" t="s">
        <v>4</v>
      </c>
      <c r="J19861">
        <v>285.75</v>
      </c>
    </row>
    <row r="19862" spans="1:10" x14ac:dyDescent="0.2">
      <c r="A19862" t="s">
        <v>19485</v>
      </c>
      <c r="B19862" t="s">
        <v>39458</v>
      </c>
      <c r="I19862" t="s">
        <v>4</v>
      </c>
      <c r="J19862">
        <v>269.48</v>
      </c>
    </row>
    <row r="19863" spans="1:10" x14ac:dyDescent="0.2">
      <c r="A19863" t="s">
        <v>19486</v>
      </c>
      <c r="B19863" t="s">
        <v>39459</v>
      </c>
      <c r="I19863" t="s">
        <v>4</v>
      </c>
      <c r="J19863">
        <v>289.85000000000002</v>
      </c>
    </row>
    <row r="19864" spans="1:10" x14ac:dyDescent="0.2">
      <c r="A19864" t="s">
        <v>19487</v>
      </c>
      <c r="B19864" t="s">
        <v>39459</v>
      </c>
      <c r="I19864" t="s">
        <v>4</v>
      </c>
      <c r="J19864">
        <v>276.93</v>
      </c>
    </row>
    <row r="19865" spans="1:10" x14ac:dyDescent="0.2">
      <c r="A19865" t="s">
        <v>19488</v>
      </c>
      <c r="B19865" t="s">
        <v>39460</v>
      </c>
      <c r="I19865" t="s">
        <v>4</v>
      </c>
      <c r="J19865">
        <v>361.19</v>
      </c>
    </row>
    <row r="19866" spans="1:10" x14ac:dyDescent="0.2">
      <c r="A19866" t="s">
        <v>19489</v>
      </c>
      <c r="B19866" t="s">
        <v>39460</v>
      </c>
      <c r="I19866" t="s">
        <v>4</v>
      </c>
      <c r="J19866">
        <v>344.57</v>
      </c>
    </row>
    <row r="19867" spans="1:10" x14ac:dyDescent="0.2">
      <c r="A19867" t="s">
        <v>19490</v>
      </c>
      <c r="B19867" t="s">
        <v>39461</v>
      </c>
      <c r="I19867" t="s">
        <v>4</v>
      </c>
      <c r="J19867">
        <v>437.17</v>
      </c>
    </row>
    <row r="19868" spans="1:10" x14ac:dyDescent="0.2">
      <c r="A19868" t="s">
        <v>19491</v>
      </c>
      <c r="B19868" t="s">
        <v>39461</v>
      </c>
      <c r="I19868" t="s">
        <v>4</v>
      </c>
      <c r="J19868">
        <v>417.21</v>
      </c>
    </row>
    <row r="19869" spans="1:10" x14ac:dyDescent="0.2">
      <c r="A19869" t="s">
        <v>19492</v>
      </c>
      <c r="B19869" t="s">
        <v>39462</v>
      </c>
      <c r="I19869" t="s">
        <v>4</v>
      </c>
      <c r="J19869">
        <v>213.62</v>
      </c>
    </row>
    <row r="19870" spans="1:10" x14ac:dyDescent="0.2">
      <c r="A19870" t="s">
        <v>19493</v>
      </c>
      <c r="B19870" t="s">
        <v>39462</v>
      </c>
      <c r="I19870" t="s">
        <v>4</v>
      </c>
      <c r="J19870">
        <v>200.71</v>
      </c>
    </row>
    <row r="19871" spans="1:10" x14ac:dyDescent="0.2">
      <c r="A19871" t="s">
        <v>19494</v>
      </c>
      <c r="B19871" t="s">
        <v>39463</v>
      </c>
      <c r="I19871" t="s">
        <v>4</v>
      </c>
      <c r="J19871">
        <v>265.04000000000002</v>
      </c>
    </row>
    <row r="19872" spans="1:10" x14ac:dyDescent="0.2">
      <c r="A19872" t="s">
        <v>19495</v>
      </c>
      <c r="B19872" t="s">
        <v>39463</v>
      </c>
      <c r="I19872" t="s">
        <v>4</v>
      </c>
      <c r="J19872">
        <v>248.48</v>
      </c>
    </row>
    <row r="19873" spans="1:10" x14ac:dyDescent="0.2">
      <c r="A19873" t="s">
        <v>19496</v>
      </c>
      <c r="B19873" t="s">
        <v>39464</v>
      </c>
      <c r="I19873" t="s">
        <v>4</v>
      </c>
      <c r="J19873">
        <v>312.94</v>
      </c>
    </row>
    <row r="19874" spans="1:10" x14ac:dyDescent="0.2">
      <c r="A19874" t="s">
        <v>19497</v>
      </c>
      <c r="B19874" t="s">
        <v>39464</v>
      </c>
      <c r="I19874" t="s">
        <v>4</v>
      </c>
      <c r="J19874">
        <v>292.98</v>
      </c>
    </row>
    <row r="19875" spans="1:10" x14ac:dyDescent="0.2">
      <c r="A19875" t="s">
        <v>19498</v>
      </c>
      <c r="B19875" t="s">
        <v>39465</v>
      </c>
      <c r="I19875" t="s">
        <v>4</v>
      </c>
      <c r="J19875">
        <v>102.56</v>
      </c>
    </row>
    <row r="19876" spans="1:10" x14ac:dyDescent="0.2">
      <c r="A19876" t="s">
        <v>19499</v>
      </c>
      <c r="B19876" t="s">
        <v>39465</v>
      </c>
      <c r="I19876" t="s">
        <v>4</v>
      </c>
      <c r="J19876">
        <v>99</v>
      </c>
    </row>
    <row r="19877" spans="1:10" x14ac:dyDescent="0.2">
      <c r="A19877" t="s">
        <v>19500</v>
      </c>
      <c r="B19877" t="s">
        <v>39466</v>
      </c>
      <c r="I19877" t="s">
        <v>4</v>
      </c>
      <c r="J19877">
        <v>72.8</v>
      </c>
    </row>
    <row r="19878" spans="1:10" x14ac:dyDescent="0.2">
      <c r="A19878" t="s">
        <v>19501</v>
      </c>
      <c r="B19878" t="s">
        <v>39466</v>
      </c>
      <c r="I19878" t="s">
        <v>4</v>
      </c>
      <c r="J19878">
        <v>69.739999999999995</v>
      </c>
    </row>
    <row r="19879" spans="1:10" x14ac:dyDescent="0.2">
      <c r="A19879" t="s">
        <v>19502</v>
      </c>
      <c r="B19879" t="s">
        <v>39467</v>
      </c>
      <c r="I19879" t="s">
        <v>4</v>
      </c>
      <c r="J19879">
        <v>33.68</v>
      </c>
    </row>
    <row r="19880" spans="1:10" x14ac:dyDescent="0.2">
      <c r="A19880" t="s">
        <v>19503</v>
      </c>
      <c r="B19880" t="s">
        <v>39467</v>
      </c>
      <c r="I19880" t="s">
        <v>4</v>
      </c>
      <c r="J19880">
        <v>32.799999999999997</v>
      </c>
    </row>
    <row r="19881" spans="1:10" x14ac:dyDescent="0.2">
      <c r="A19881" t="s">
        <v>19504</v>
      </c>
      <c r="B19881" t="s">
        <v>39468</v>
      </c>
      <c r="I19881" t="s">
        <v>4</v>
      </c>
      <c r="J19881">
        <v>49.58</v>
      </c>
    </row>
    <row r="19882" spans="1:10" x14ac:dyDescent="0.2">
      <c r="A19882" t="s">
        <v>19505</v>
      </c>
      <c r="B19882" t="s">
        <v>39468</v>
      </c>
      <c r="I19882" t="s">
        <v>4</v>
      </c>
      <c r="J19882">
        <v>48.32</v>
      </c>
    </row>
    <row r="19883" spans="1:10" x14ac:dyDescent="0.2">
      <c r="A19883" t="s">
        <v>19506</v>
      </c>
      <c r="B19883" t="s">
        <v>39469</v>
      </c>
      <c r="I19883" t="s">
        <v>4</v>
      </c>
      <c r="J19883">
        <v>40.4</v>
      </c>
    </row>
    <row r="19884" spans="1:10" x14ac:dyDescent="0.2">
      <c r="A19884" t="s">
        <v>19507</v>
      </c>
      <c r="B19884" t="s">
        <v>39469</v>
      </c>
      <c r="I19884" t="s">
        <v>4</v>
      </c>
      <c r="J19884">
        <v>39.35</v>
      </c>
    </row>
    <row r="19885" spans="1:10" x14ac:dyDescent="0.2">
      <c r="A19885" t="s">
        <v>19508</v>
      </c>
      <c r="B19885" t="s">
        <v>39470</v>
      </c>
      <c r="I19885" t="s">
        <v>4</v>
      </c>
      <c r="J19885">
        <v>67.34</v>
      </c>
    </row>
    <row r="19886" spans="1:10" x14ac:dyDescent="0.2">
      <c r="A19886" t="s">
        <v>19509</v>
      </c>
      <c r="B19886" t="s">
        <v>39470</v>
      </c>
      <c r="I19886" t="s">
        <v>4</v>
      </c>
      <c r="J19886">
        <v>65.58</v>
      </c>
    </row>
    <row r="19887" spans="1:10" x14ac:dyDescent="0.2">
      <c r="A19887" t="s">
        <v>19510</v>
      </c>
      <c r="B19887" t="s">
        <v>39471</v>
      </c>
      <c r="I19887" t="s">
        <v>4</v>
      </c>
      <c r="J19887">
        <v>573</v>
      </c>
    </row>
    <row r="19888" spans="1:10" x14ac:dyDescent="0.2">
      <c r="A19888" t="s">
        <v>19511</v>
      </c>
      <c r="B19888" t="s">
        <v>39471</v>
      </c>
      <c r="I19888" t="s">
        <v>4</v>
      </c>
      <c r="J19888">
        <v>573</v>
      </c>
    </row>
    <row r="19889" spans="1:10" x14ac:dyDescent="0.2">
      <c r="A19889" t="s">
        <v>19512</v>
      </c>
      <c r="B19889" t="s">
        <v>39472</v>
      </c>
      <c r="I19889" t="s">
        <v>4</v>
      </c>
      <c r="J19889">
        <v>983</v>
      </c>
    </row>
    <row r="19890" spans="1:10" x14ac:dyDescent="0.2">
      <c r="A19890" t="s">
        <v>19513</v>
      </c>
      <c r="B19890" t="s">
        <v>39472</v>
      </c>
      <c r="I19890" t="s">
        <v>4</v>
      </c>
      <c r="J19890">
        <v>983</v>
      </c>
    </row>
    <row r="19891" spans="1:10" x14ac:dyDescent="0.2">
      <c r="A19891" t="s">
        <v>19514</v>
      </c>
      <c r="B19891" t="s">
        <v>39473</v>
      </c>
      <c r="I19891" t="s">
        <v>4</v>
      </c>
      <c r="J19891">
        <v>916</v>
      </c>
    </row>
    <row r="19892" spans="1:10" x14ac:dyDescent="0.2">
      <c r="A19892" t="s">
        <v>19515</v>
      </c>
      <c r="B19892" t="s">
        <v>39473</v>
      </c>
      <c r="I19892" t="s">
        <v>4</v>
      </c>
      <c r="J19892">
        <v>916</v>
      </c>
    </row>
    <row r="19893" spans="1:10" x14ac:dyDescent="0.2">
      <c r="A19893" t="s">
        <v>19516</v>
      </c>
      <c r="B19893" t="s">
        <v>39474</v>
      </c>
      <c r="I19893" t="s">
        <v>4</v>
      </c>
      <c r="J19893">
        <v>1140</v>
      </c>
    </row>
    <row r="19894" spans="1:10" x14ac:dyDescent="0.2">
      <c r="A19894" t="s">
        <v>19517</v>
      </c>
      <c r="B19894" t="s">
        <v>39474</v>
      </c>
      <c r="I19894" t="s">
        <v>4</v>
      </c>
      <c r="J19894">
        <v>1140</v>
      </c>
    </row>
    <row r="19895" spans="1:10" x14ac:dyDescent="0.2">
      <c r="A19895" t="s">
        <v>19518</v>
      </c>
      <c r="B19895" t="s">
        <v>39475</v>
      </c>
      <c r="I19895" t="s">
        <v>5</v>
      </c>
      <c r="J19895">
        <v>7124.68</v>
      </c>
    </row>
    <row r="19896" spans="1:10" x14ac:dyDescent="0.2">
      <c r="A19896" t="s">
        <v>19519</v>
      </c>
      <c r="B19896" t="s">
        <v>39475</v>
      </c>
      <c r="I19896" t="s">
        <v>5</v>
      </c>
      <c r="J19896">
        <v>6624.01</v>
      </c>
    </row>
    <row r="19897" spans="1:10" x14ac:dyDescent="0.2">
      <c r="A19897" t="s">
        <v>19520</v>
      </c>
      <c r="B19897" t="s">
        <v>39476</v>
      </c>
      <c r="I19897" t="s">
        <v>5</v>
      </c>
      <c r="J19897">
        <v>13326.21</v>
      </c>
    </row>
    <row r="19898" spans="1:10" x14ac:dyDescent="0.2">
      <c r="A19898" t="s">
        <v>19521</v>
      </c>
      <c r="B19898" t="s">
        <v>39476</v>
      </c>
      <c r="I19898" t="s">
        <v>5</v>
      </c>
      <c r="J19898">
        <v>12431.9</v>
      </c>
    </row>
    <row r="19899" spans="1:10" x14ac:dyDescent="0.2">
      <c r="A19899" t="s">
        <v>19522</v>
      </c>
      <c r="B19899" t="s">
        <v>39477</v>
      </c>
      <c r="I19899" t="s">
        <v>5</v>
      </c>
      <c r="J19899">
        <v>20540.7</v>
      </c>
    </row>
    <row r="19900" spans="1:10" x14ac:dyDescent="0.2">
      <c r="A19900" t="s">
        <v>19523</v>
      </c>
      <c r="B19900" t="s">
        <v>39477</v>
      </c>
      <c r="I19900" t="s">
        <v>5</v>
      </c>
      <c r="J19900">
        <v>19167.66</v>
      </c>
    </row>
    <row r="19901" spans="1:10" x14ac:dyDescent="0.2">
      <c r="A19901" t="s">
        <v>19524</v>
      </c>
      <c r="B19901" t="s">
        <v>39478</v>
      </c>
      <c r="I19901" t="s">
        <v>5</v>
      </c>
      <c r="J19901">
        <v>9270.5499999999993</v>
      </c>
    </row>
    <row r="19902" spans="1:10" x14ac:dyDescent="0.2">
      <c r="A19902" t="s">
        <v>19525</v>
      </c>
      <c r="B19902" t="s">
        <v>39478</v>
      </c>
      <c r="I19902" t="s">
        <v>5</v>
      </c>
      <c r="J19902">
        <v>8621.77</v>
      </c>
    </row>
    <row r="19903" spans="1:10" x14ac:dyDescent="0.2">
      <c r="A19903" t="s">
        <v>19526</v>
      </c>
      <c r="B19903" t="s">
        <v>39479</v>
      </c>
      <c r="I19903" t="s">
        <v>5</v>
      </c>
      <c r="J19903">
        <v>17562</v>
      </c>
    </row>
    <row r="19904" spans="1:10" x14ac:dyDescent="0.2">
      <c r="A19904" t="s">
        <v>19527</v>
      </c>
      <c r="B19904" t="s">
        <v>39479</v>
      </c>
      <c r="I19904" t="s">
        <v>5</v>
      </c>
      <c r="J19904">
        <v>16379.69</v>
      </c>
    </row>
    <row r="19905" spans="1:10" x14ac:dyDescent="0.2">
      <c r="A19905" t="s">
        <v>19528</v>
      </c>
      <c r="B19905" t="s">
        <v>39480</v>
      </c>
      <c r="I19905" t="s">
        <v>5</v>
      </c>
      <c r="J19905">
        <v>26508.34</v>
      </c>
    </row>
    <row r="19906" spans="1:10" x14ac:dyDescent="0.2">
      <c r="A19906" t="s">
        <v>19529</v>
      </c>
      <c r="B19906" t="s">
        <v>39480</v>
      </c>
      <c r="I19906" t="s">
        <v>5</v>
      </c>
      <c r="J19906">
        <v>24742.62</v>
      </c>
    </row>
    <row r="19907" spans="1:10" x14ac:dyDescent="0.2">
      <c r="A19907" t="s">
        <v>19530</v>
      </c>
      <c r="B19907" t="s">
        <v>39481</v>
      </c>
      <c r="I19907" t="s">
        <v>5</v>
      </c>
      <c r="J19907">
        <v>12966.69</v>
      </c>
    </row>
    <row r="19908" spans="1:10" x14ac:dyDescent="0.2">
      <c r="A19908" t="s">
        <v>19531</v>
      </c>
      <c r="B19908" t="s">
        <v>39481</v>
      </c>
      <c r="I19908" t="s">
        <v>5</v>
      </c>
      <c r="J19908">
        <v>12092.08</v>
      </c>
    </row>
    <row r="19909" spans="1:10" x14ac:dyDescent="0.2">
      <c r="A19909" t="s">
        <v>19532</v>
      </c>
      <c r="B19909" t="s">
        <v>39482</v>
      </c>
      <c r="I19909" t="s">
        <v>5</v>
      </c>
      <c r="J19909">
        <v>20341.400000000001</v>
      </c>
    </row>
    <row r="19910" spans="1:10" x14ac:dyDescent="0.2">
      <c r="A19910" t="s">
        <v>19533</v>
      </c>
      <c r="B19910" t="s">
        <v>39482</v>
      </c>
      <c r="I19910" t="s">
        <v>5</v>
      </c>
      <c r="J19910">
        <v>18943.57</v>
      </c>
    </row>
    <row r="19911" spans="1:10" x14ac:dyDescent="0.2">
      <c r="A19911" t="s">
        <v>19534</v>
      </c>
      <c r="B19911" t="s">
        <v>39483</v>
      </c>
      <c r="I19911" t="s">
        <v>5</v>
      </c>
      <c r="J19911">
        <v>36951.29</v>
      </c>
    </row>
    <row r="19912" spans="1:10" x14ac:dyDescent="0.2">
      <c r="A19912" t="s">
        <v>19535</v>
      </c>
      <c r="B19912" t="s">
        <v>39483</v>
      </c>
      <c r="I19912" t="s">
        <v>5</v>
      </c>
      <c r="J19912">
        <v>34555.33</v>
      </c>
    </row>
    <row r="19913" spans="1:10" x14ac:dyDescent="0.2">
      <c r="A19913" t="s">
        <v>19536</v>
      </c>
      <c r="B19913" t="s">
        <v>39484</v>
      </c>
      <c r="I19913" t="s">
        <v>5</v>
      </c>
      <c r="J19913">
        <v>16618.48</v>
      </c>
    </row>
    <row r="19914" spans="1:10" x14ac:dyDescent="0.2">
      <c r="A19914" t="s">
        <v>19537</v>
      </c>
      <c r="B19914" t="s">
        <v>39484</v>
      </c>
      <c r="I19914" t="s">
        <v>5</v>
      </c>
      <c r="J19914">
        <v>15500.3</v>
      </c>
    </row>
    <row r="19915" spans="1:10" x14ac:dyDescent="0.2">
      <c r="A19915" t="s">
        <v>19538</v>
      </c>
      <c r="B19915" t="s">
        <v>39485</v>
      </c>
      <c r="I19915" t="s">
        <v>5</v>
      </c>
      <c r="J19915">
        <v>23051.919999999998</v>
      </c>
    </row>
    <row r="19916" spans="1:10" x14ac:dyDescent="0.2">
      <c r="A19916" t="s">
        <v>19539</v>
      </c>
      <c r="B19916" t="s">
        <v>39485</v>
      </c>
      <c r="I19916" t="s">
        <v>5</v>
      </c>
      <c r="J19916">
        <v>21441.03</v>
      </c>
    </row>
    <row r="19917" spans="1:10" x14ac:dyDescent="0.2">
      <c r="A19917" t="s">
        <v>19540</v>
      </c>
      <c r="B19917" t="s">
        <v>39486</v>
      </c>
      <c r="I19917" t="s">
        <v>5</v>
      </c>
      <c r="J19917">
        <v>44528.28</v>
      </c>
    </row>
    <row r="19918" spans="1:10" x14ac:dyDescent="0.2">
      <c r="A19918" t="s">
        <v>19541</v>
      </c>
      <c r="B19918" t="s">
        <v>39486</v>
      </c>
      <c r="I19918" t="s">
        <v>5</v>
      </c>
      <c r="J19918">
        <v>41660.03</v>
      </c>
    </row>
    <row r="19919" spans="1:10" x14ac:dyDescent="0.2">
      <c r="A19919" t="s">
        <v>19542</v>
      </c>
      <c r="B19919" t="s">
        <v>39487</v>
      </c>
      <c r="I19919" t="s">
        <v>5</v>
      </c>
      <c r="J19919">
        <v>4979.76</v>
      </c>
    </row>
    <row r="19920" spans="1:10" x14ac:dyDescent="0.2">
      <c r="A19920" t="s">
        <v>19543</v>
      </c>
      <c r="B19920" t="s">
        <v>39487</v>
      </c>
      <c r="I19920" t="s">
        <v>5</v>
      </c>
      <c r="J19920">
        <v>4628.33</v>
      </c>
    </row>
    <row r="19921" spans="1:10" x14ac:dyDescent="0.2">
      <c r="A19921" t="s">
        <v>19544</v>
      </c>
      <c r="B19921" t="s">
        <v>39488</v>
      </c>
      <c r="I19921" t="s">
        <v>5</v>
      </c>
      <c r="J19921">
        <v>11811.22</v>
      </c>
    </row>
    <row r="19922" spans="1:10" x14ac:dyDescent="0.2">
      <c r="A19922" t="s">
        <v>19545</v>
      </c>
      <c r="B19922" t="s">
        <v>39488</v>
      </c>
      <c r="I19922" t="s">
        <v>5</v>
      </c>
      <c r="J19922">
        <v>11013.66</v>
      </c>
    </row>
    <row r="19923" spans="1:10" x14ac:dyDescent="0.2">
      <c r="A19923" t="s">
        <v>19546</v>
      </c>
      <c r="B19923" t="s">
        <v>39489</v>
      </c>
      <c r="I19923" t="s">
        <v>5</v>
      </c>
      <c r="J19923">
        <v>18845.8</v>
      </c>
    </row>
    <row r="19924" spans="1:10" x14ac:dyDescent="0.2">
      <c r="A19924" t="s">
        <v>19547</v>
      </c>
      <c r="B19924" t="s">
        <v>39489</v>
      </c>
      <c r="I19924" t="s">
        <v>5</v>
      </c>
      <c r="J19924">
        <v>17615.310000000001</v>
      </c>
    </row>
    <row r="19925" spans="1:10" x14ac:dyDescent="0.2">
      <c r="A19925" t="s">
        <v>19548</v>
      </c>
      <c r="B19925" t="s">
        <v>39490</v>
      </c>
      <c r="I19925" t="s">
        <v>5</v>
      </c>
      <c r="J19925">
        <v>7291.93</v>
      </c>
    </row>
    <row r="19926" spans="1:10" x14ac:dyDescent="0.2">
      <c r="A19926" t="s">
        <v>19549</v>
      </c>
      <c r="B19926" t="s">
        <v>39490</v>
      </c>
      <c r="I19926" t="s">
        <v>5</v>
      </c>
      <c r="J19926">
        <v>6788.04</v>
      </c>
    </row>
    <row r="19927" spans="1:10" x14ac:dyDescent="0.2">
      <c r="A19927" t="s">
        <v>19550</v>
      </c>
      <c r="B19927" t="s">
        <v>39491</v>
      </c>
      <c r="I19927" t="s">
        <v>5</v>
      </c>
      <c r="J19927">
        <v>14999.95</v>
      </c>
    </row>
    <row r="19928" spans="1:10" x14ac:dyDescent="0.2">
      <c r="A19928" t="s">
        <v>19551</v>
      </c>
      <c r="B19928" t="s">
        <v>39491</v>
      </c>
      <c r="I19928" t="s">
        <v>5</v>
      </c>
      <c r="J19928">
        <v>13982.45</v>
      </c>
    </row>
    <row r="19929" spans="1:10" x14ac:dyDescent="0.2">
      <c r="A19929" t="s">
        <v>19552</v>
      </c>
      <c r="B19929" t="s">
        <v>39492</v>
      </c>
      <c r="I19929" t="s">
        <v>5</v>
      </c>
      <c r="J19929">
        <v>22554.33</v>
      </c>
    </row>
    <row r="19930" spans="1:10" x14ac:dyDescent="0.2">
      <c r="A19930" t="s">
        <v>19553</v>
      </c>
      <c r="B19930" t="s">
        <v>39492</v>
      </c>
      <c r="I19930" t="s">
        <v>5</v>
      </c>
      <c r="J19930">
        <v>21113.24</v>
      </c>
    </row>
    <row r="19931" spans="1:10" x14ac:dyDescent="0.2">
      <c r="A19931" t="s">
        <v>19554</v>
      </c>
      <c r="B19931" t="s">
        <v>39493</v>
      </c>
      <c r="I19931" t="s">
        <v>5</v>
      </c>
      <c r="J19931">
        <v>9255.56</v>
      </c>
    </row>
    <row r="19932" spans="1:10" x14ac:dyDescent="0.2">
      <c r="A19932" t="s">
        <v>19555</v>
      </c>
      <c r="B19932" t="s">
        <v>39493</v>
      </c>
      <c r="I19932" t="s">
        <v>5</v>
      </c>
      <c r="J19932">
        <v>8626.61</v>
      </c>
    </row>
    <row r="19933" spans="1:10" x14ac:dyDescent="0.2">
      <c r="A19933" t="s">
        <v>19556</v>
      </c>
      <c r="B19933" t="s">
        <v>39494</v>
      </c>
      <c r="I19933" t="s">
        <v>5</v>
      </c>
      <c r="J19933">
        <v>18327.48</v>
      </c>
    </row>
    <row r="19934" spans="1:10" x14ac:dyDescent="0.2">
      <c r="A19934" t="s">
        <v>19557</v>
      </c>
      <c r="B19934" t="s">
        <v>39494</v>
      </c>
      <c r="I19934" t="s">
        <v>5</v>
      </c>
      <c r="J19934">
        <v>17084.509999999998</v>
      </c>
    </row>
    <row r="19935" spans="1:10" x14ac:dyDescent="0.2">
      <c r="A19935" t="s">
        <v>19558</v>
      </c>
      <c r="B19935" t="s">
        <v>39495</v>
      </c>
      <c r="I19935" t="s">
        <v>5</v>
      </c>
      <c r="J19935">
        <v>28798.65</v>
      </c>
    </row>
    <row r="19936" spans="1:10" x14ac:dyDescent="0.2">
      <c r="A19936" t="s">
        <v>19559</v>
      </c>
      <c r="B19936" t="s">
        <v>39495</v>
      </c>
      <c r="I19936" t="s">
        <v>5</v>
      </c>
      <c r="J19936">
        <v>26931.19</v>
      </c>
    </row>
    <row r="19937" spans="1:10" x14ac:dyDescent="0.2">
      <c r="A19937" t="s">
        <v>19560</v>
      </c>
      <c r="B19937" t="s">
        <v>39496</v>
      </c>
      <c r="I19937" t="s">
        <v>5</v>
      </c>
      <c r="J19937">
        <v>593.80999999999995</v>
      </c>
    </row>
    <row r="19938" spans="1:10" x14ac:dyDescent="0.2">
      <c r="A19938" t="s">
        <v>19561</v>
      </c>
      <c r="B19938" t="s">
        <v>39496</v>
      </c>
      <c r="I19938" t="s">
        <v>5</v>
      </c>
      <c r="J19938">
        <v>546.70000000000005</v>
      </c>
    </row>
    <row r="19939" spans="1:10" x14ac:dyDescent="0.2">
      <c r="A19939" t="s">
        <v>19562</v>
      </c>
      <c r="B19939" t="s">
        <v>39497</v>
      </c>
      <c r="I19939" t="s">
        <v>5</v>
      </c>
      <c r="J19939">
        <v>990.49</v>
      </c>
    </row>
    <row r="19940" spans="1:10" x14ac:dyDescent="0.2">
      <c r="A19940" t="s">
        <v>19563</v>
      </c>
      <c r="B19940" t="s">
        <v>39497</v>
      </c>
      <c r="I19940" t="s">
        <v>5</v>
      </c>
      <c r="J19940">
        <v>913.75</v>
      </c>
    </row>
    <row r="19941" spans="1:10" x14ac:dyDescent="0.2">
      <c r="A19941" t="s">
        <v>19564</v>
      </c>
      <c r="B19941" t="s">
        <v>39498</v>
      </c>
      <c r="I19941" t="s">
        <v>5</v>
      </c>
      <c r="J19941">
        <v>1505</v>
      </c>
    </row>
    <row r="19942" spans="1:10" x14ac:dyDescent="0.2">
      <c r="A19942" t="s">
        <v>19565</v>
      </c>
      <c r="B19942" t="s">
        <v>39498</v>
      </c>
      <c r="I19942" t="s">
        <v>5</v>
      </c>
      <c r="J19942">
        <v>1390.61</v>
      </c>
    </row>
    <row r="19943" spans="1:10" x14ac:dyDescent="0.2">
      <c r="A19943" t="s">
        <v>19566</v>
      </c>
      <c r="B19943" t="s">
        <v>39499</v>
      </c>
      <c r="I19943" t="s">
        <v>5</v>
      </c>
      <c r="J19943">
        <v>2146.9699999999998</v>
      </c>
    </row>
    <row r="19944" spans="1:10" x14ac:dyDescent="0.2">
      <c r="A19944" t="s">
        <v>19567</v>
      </c>
      <c r="B19944" t="s">
        <v>39499</v>
      </c>
      <c r="I19944" t="s">
        <v>5</v>
      </c>
      <c r="J19944">
        <v>1986.45</v>
      </c>
    </row>
    <row r="19945" spans="1:10" x14ac:dyDescent="0.2">
      <c r="A19945" t="s">
        <v>19568</v>
      </c>
      <c r="B19945" t="s">
        <v>39500</v>
      </c>
      <c r="I19945" t="s">
        <v>5</v>
      </c>
      <c r="J19945">
        <v>2923.88</v>
      </c>
    </row>
    <row r="19946" spans="1:10" x14ac:dyDescent="0.2">
      <c r="A19946" t="s">
        <v>19569</v>
      </c>
      <c r="B19946" t="s">
        <v>39500</v>
      </c>
      <c r="I19946" t="s">
        <v>5</v>
      </c>
      <c r="J19946">
        <v>2708.38</v>
      </c>
    </row>
    <row r="19947" spans="1:10" x14ac:dyDescent="0.2">
      <c r="A19947" t="s">
        <v>19570</v>
      </c>
      <c r="B19947" t="s">
        <v>39501</v>
      </c>
      <c r="I19947" t="s">
        <v>5</v>
      </c>
      <c r="J19947">
        <v>4795.6899999999996</v>
      </c>
    </row>
    <row r="19948" spans="1:10" x14ac:dyDescent="0.2">
      <c r="A19948" t="s">
        <v>19571</v>
      </c>
      <c r="B19948" t="s">
        <v>39501</v>
      </c>
      <c r="I19948" t="s">
        <v>5</v>
      </c>
      <c r="J19948">
        <v>4461.75</v>
      </c>
    </row>
    <row r="19949" spans="1:10" x14ac:dyDescent="0.2">
      <c r="A19949" t="s">
        <v>19572</v>
      </c>
      <c r="B19949" t="s">
        <v>39502</v>
      </c>
      <c r="I19949" t="s">
        <v>5</v>
      </c>
      <c r="J19949">
        <v>5884.03</v>
      </c>
    </row>
    <row r="19950" spans="1:10" x14ac:dyDescent="0.2">
      <c r="A19950" t="s">
        <v>19573</v>
      </c>
      <c r="B19950" t="s">
        <v>39502</v>
      </c>
      <c r="I19950" t="s">
        <v>5</v>
      </c>
      <c r="J19950">
        <v>5450.5</v>
      </c>
    </row>
    <row r="19951" spans="1:10" x14ac:dyDescent="0.2">
      <c r="A19951" t="s">
        <v>19574</v>
      </c>
      <c r="B19951" t="s">
        <v>39503</v>
      </c>
      <c r="I19951" t="s">
        <v>5</v>
      </c>
      <c r="J19951">
        <v>848.19</v>
      </c>
    </row>
    <row r="19952" spans="1:10" x14ac:dyDescent="0.2">
      <c r="A19952" t="s">
        <v>19575</v>
      </c>
      <c r="B19952" t="s">
        <v>39503</v>
      </c>
      <c r="I19952" t="s">
        <v>5</v>
      </c>
      <c r="J19952">
        <v>781.87</v>
      </c>
    </row>
    <row r="19953" spans="1:10" x14ac:dyDescent="0.2">
      <c r="A19953" t="s">
        <v>19576</v>
      </c>
      <c r="B19953" t="s">
        <v>39504</v>
      </c>
      <c r="I19953" t="s">
        <v>5</v>
      </c>
      <c r="J19953">
        <v>1420.95</v>
      </c>
    </row>
    <row r="19954" spans="1:10" x14ac:dyDescent="0.2">
      <c r="A19954" t="s">
        <v>19577</v>
      </c>
      <c r="B19954" t="s">
        <v>39504</v>
      </c>
      <c r="I19954" t="s">
        <v>5</v>
      </c>
      <c r="J19954">
        <v>1312.19</v>
      </c>
    </row>
    <row r="19955" spans="1:10" x14ac:dyDescent="0.2">
      <c r="A19955" t="s">
        <v>19578</v>
      </c>
      <c r="B19955" t="s">
        <v>39505</v>
      </c>
      <c r="I19955" t="s">
        <v>5</v>
      </c>
      <c r="J19955">
        <v>2159.85</v>
      </c>
    </row>
    <row r="19956" spans="1:10" x14ac:dyDescent="0.2">
      <c r="A19956" t="s">
        <v>19579</v>
      </c>
      <c r="B19956" t="s">
        <v>39505</v>
      </c>
      <c r="I19956" t="s">
        <v>5</v>
      </c>
      <c r="J19956">
        <v>1997.32</v>
      </c>
    </row>
    <row r="19957" spans="1:10" x14ac:dyDescent="0.2">
      <c r="A19957" t="s">
        <v>19580</v>
      </c>
      <c r="B19957" t="s">
        <v>39506</v>
      </c>
      <c r="I19957" t="s">
        <v>5</v>
      </c>
      <c r="J19957">
        <v>3075.07</v>
      </c>
    </row>
    <row r="19958" spans="1:10" x14ac:dyDescent="0.2">
      <c r="A19958" t="s">
        <v>19581</v>
      </c>
      <c r="B19958" t="s">
        <v>39506</v>
      </c>
      <c r="I19958" t="s">
        <v>5</v>
      </c>
      <c r="J19958">
        <v>2846.91</v>
      </c>
    </row>
    <row r="19959" spans="1:10" x14ac:dyDescent="0.2">
      <c r="A19959" t="s">
        <v>19582</v>
      </c>
      <c r="B19959" t="s">
        <v>39507</v>
      </c>
      <c r="I19959" t="s">
        <v>5</v>
      </c>
      <c r="J19959">
        <v>4177.3</v>
      </c>
    </row>
    <row r="19960" spans="1:10" x14ac:dyDescent="0.2">
      <c r="A19960" t="s">
        <v>19583</v>
      </c>
      <c r="B19960" t="s">
        <v>39507</v>
      </c>
      <c r="I19960" t="s">
        <v>5</v>
      </c>
      <c r="J19960">
        <v>3871.16</v>
      </c>
    </row>
    <row r="19961" spans="1:10" x14ac:dyDescent="0.2">
      <c r="A19961" t="s">
        <v>19584</v>
      </c>
      <c r="B19961" t="s">
        <v>39508</v>
      </c>
      <c r="I19961" t="s">
        <v>5</v>
      </c>
      <c r="J19961">
        <v>5451.56</v>
      </c>
    </row>
    <row r="19962" spans="1:10" x14ac:dyDescent="0.2">
      <c r="A19962" t="s">
        <v>19585</v>
      </c>
      <c r="B19962" t="s">
        <v>39508</v>
      </c>
      <c r="I19962" t="s">
        <v>5</v>
      </c>
      <c r="J19962">
        <v>5054.6499999999996</v>
      </c>
    </row>
    <row r="19963" spans="1:10" x14ac:dyDescent="0.2">
      <c r="A19963" t="s">
        <v>19586</v>
      </c>
      <c r="B19963" t="s">
        <v>39509</v>
      </c>
      <c r="I19963" t="s">
        <v>5</v>
      </c>
      <c r="J19963">
        <v>7153.13</v>
      </c>
    </row>
    <row r="19964" spans="1:10" x14ac:dyDescent="0.2">
      <c r="A19964" t="s">
        <v>19587</v>
      </c>
      <c r="B19964" t="s">
        <v>39509</v>
      </c>
      <c r="I19964" t="s">
        <v>5</v>
      </c>
      <c r="J19964">
        <v>6636.96</v>
      </c>
    </row>
    <row r="19965" spans="1:10" x14ac:dyDescent="0.2">
      <c r="A19965" t="s">
        <v>19588</v>
      </c>
      <c r="B19965" t="s">
        <v>39510</v>
      </c>
      <c r="I19965" t="s">
        <v>5</v>
      </c>
      <c r="J19965">
        <v>1102.03</v>
      </c>
    </row>
    <row r="19966" spans="1:10" x14ac:dyDescent="0.2">
      <c r="A19966" t="s">
        <v>19589</v>
      </c>
      <c r="B19966" t="s">
        <v>39510</v>
      </c>
      <c r="I19966" t="s">
        <v>5</v>
      </c>
      <c r="J19966">
        <v>1016.52</v>
      </c>
    </row>
    <row r="19967" spans="1:10" x14ac:dyDescent="0.2">
      <c r="A19967" t="s">
        <v>19590</v>
      </c>
      <c r="B19967" t="s">
        <v>39511</v>
      </c>
      <c r="I19967" t="s">
        <v>5</v>
      </c>
      <c r="J19967">
        <v>1850.87</v>
      </c>
    </row>
    <row r="19968" spans="1:10" x14ac:dyDescent="0.2">
      <c r="A19968" t="s">
        <v>19591</v>
      </c>
      <c r="B19968" t="s">
        <v>39511</v>
      </c>
      <c r="I19968" t="s">
        <v>5</v>
      </c>
      <c r="J19968">
        <v>1710.13</v>
      </c>
    </row>
    <row r="19969" spans="1:10" x14ac:dyDescent="0.2">
      <c r="A19969" t="s">
        <v>19592</v>
      </c>
      <c r="B19969" t="s">
        <v>39512</v>
      </c>
      <c r="I19969" t="s">
        <v>5</v>
      </c>
      <c r="J19969">
        <v>2814.17</v>
      </c>
    </row>
    <row r="19970" spans="1:10" x14ac:dyDescent="0.2">
      <c r="A19970" t="s">
        <v>19593</v>
      </c>
      <c r="B19970" t="s">
        <v>39512</v>
      </c>
      <c r="I19970" t="s">
        <v>5</v>
      </c>
      <c r="J19970">
        <v>2603.5100000000002</v>
      </c>
    </row>
    <row r="19971" spans="1:10" x14ac:dyDescent="0.2">
      <c r="A19971" t="s">
        <v>19594</v>
      </c>
      <c r="B19971" t="s">
        <v>39513</v>
      </c>
      <c r="I19971" t="s">
        <v>5</v>
      </c>
      <c r="J19971">
        <v>4003.71</v>
      </c>
    </row>
    <row r="19972" spans="1:10" x14ac:dyDescent="0.2">
      <c r="A19972" t="s">
        <v>19595</v>
      </c>
      <c r="B19972" t="s">
        <v>39513</v>
      </c>
      <c r="I19972" t="s">
        <v>5</v>
      </c>
      <c r="J19972">
        <v>3707.89</v>
      </c>
    </row>
    <row r="19973" spans="1:10" x14ac:dyDescent="0.2">
      <c r="A19973" t="s">
        <v>19596</v>
      </c>
      <c r="B19973" t="s">
        <v>39514</v>
      </c>
      <c r="I19973" t="s">
        <v>5</v>
      </c>
      <c r="J19973">
        <v>5430.71</v>
      </c>
    </row>
    <row r="19974" spans="1:10" x14ac:dyDescent="0.2">
      <c r="A19974" t="s">
        <v>19597</v>
      </c>
      <c r="B19974" t="s">
        <v>39514</v>
      </c>
      <c r="I19974" t="s">
        <v>5</v>
      </c>
      <c r="J19974">
        <v>5033.93</v>
      </c>
    </row>
    <row r="19975" spans="1:10" x14ac:dyDescent="0.2">
      <c r="A19975" t="s">
        <v>19598</v>
      </c>
      <c r="B19975" t="s">
        <v>39515</v>
      </c>
      <c r="I19975" t="s">
        <v>5</v>
      </c>
      <c r="J19975">
        <v>7372.06</v>
      </c>
    </row>
    <row r="19976" spans="1:10" x14ac:dyDescent="0.2">
      <c r="A19976" t="s">
        <v>19599</v>
      </c>
      <c r="B19976" t="s">
        <v>39515</v>
      </c>
      <c r="I19976" t="s">
        <v>5</v>
      </c>
      <c r="J19976">
        <v>6836.45</v>
      </c>
    </row>
    <row r="19977" spans="1:10" x14ac:dyDescent="0.2">
      <c r="A19977" t="s">
        <v>19600</v>
      </c>
      <c r="B19977" t="s">
        <v>39516</v>
      </c>
      <c r="I19977" t="s">
        <v>5</v>
      </c>
      <c r="J19977">
        <v>9696.94</v>
      </c>
    </row>
    <row r="19978" spans="1:10" x14ac:dyDescent="0.2">
      <c r="A19978" t="s">
        <v>19601</v>
      </c>
      <c r="B19978" t="s">
        <v>39516</v>
      </c>
      <c r="I19978" t="s">
        <v>5</v>
      </c>
      <c r="J19978">
        <v>8994.58</v>
      </c>
    </row>
    <row r="19979" spans="1:10" x14ac:dyDescent="0.2">
      <c r="A19979" t="s">
        <v>19602</v>
      </c>
      <c r="B19979" t="s">
        <v>39517</v>
      </c>
      <c r="I19979" t="s">
        <v>4</v>
      </c>
      <c r="J19979">
        <v>374.12</v>
      </c>
    </row>
    <row r="19980" spans="1:10" x14ac:dyDescent="0.2">
      <c r="A19980" t="s">
        <v>19603</v>
      </c>
      <c r="B19980" t="s">
        <v>39517</v>
      </c>
      <c r="I19980" t="s">
        <v>4</v>
      </c>
      <c r="J19980">
        <v>357.2</v>
      </c>
    </row>
    <row r="19981" spans="1:10" x14ac:dyDescent="0.2">
      <c r="A19981" t="s">
        <v>19604</v>
      </c>
      <c r="B19981" t="s">
        <v>39518</v>
      </c>
      <c r="I19981" t="s">
        <v>4</v>
      </c>
      <c r="J19981">
        <v>467.91</v>
      </c>
    </row>
    <row r="19982" spans="1:10" x14ac:dyDescent="0.2">
      <c r="A19982" t="s">
        <v>19605</v>
      </c>
      <c r="B19982" t="s">
        <v>39518</v>
      </c>
      <c r="I19982" t="s">
        <v>4</v>
      </c>
      <c r="J19982">
        <v>447.82</v>
      </c>
    </row>
    <row r="19983" spans="1:10" x14ac:dyDescent="0.2">
      <c r="A19983" t="s">
        <v>19606</v>
      </c>
      <c r="B19983" t="s">
        <v>39519</v>
      </c>
      <c r="I19983" t="s">
        <v>4</v>
      </c>
      <c r="J19983">
        <v>809.19</v>
      </c>
    </row>
    <row r="19984" spans="1:10" x14ac:dyDescent="0.2">
      <c r="A19984" t="s">
        <v>19607</v>
      </c>
      <c r="B19984" t="s">
        <v>39519</v>
      </c>
      <c r="I19984" t="s">
        <v>4</v>
      </c>
      <c r="J19984">
        <v>778.29</v>
      </c>
    </row>
    <row r="19985" spans="1:10" x14ac:dyDescent="0.2">
      <c r="A19985" t="s">
        <v>19608</v>
      </c>
      <c r="B19985" t="s">
        <v>39520</v>
      </c>
      <c r="I19985" t="s">
        <v>4</v>
      </c>
      <c r="J19985">
        <v>1105.01</v>
      </c>
    </row>
    <row r="19986" spans="1:10" x14ac:dyDescent="0.2">
      <c r="A19986" t="s">
        <v>19609</v>
      </c>
      <c r="B19986" t="s">
        <v>39520</v>
      </c>
      <c r="I19986" t="s">
        <v>4</v>
      </c>
      <c r="J19986">
        <v>1065.23</v>
      </c>
    </row>
    <row r="19987" spans="1:10" x14ac:dyDescent="0.2">
      <c r="A19987" t="s">
        <v>19610</v>
      </c>
      <c r="B19987" t="s">
        <v>39521</v>
      </c>
      <c r="I19987" t="s">
        <v>4</v>
      </c>
      <c r="J19987">
        <v>654.29999999999995</v>
      </c>
    </row>
    <row r="19988" spans="1:10" x14ac:dyDescent="0.2">
      <c r="A19988" t="s">
        <v>19611</v>
      </c>
      <c r="B19988" t="s">
        <v>39521</v>
      </c>
      <c r="I19988" t="s">
        <v>4</v>
      </c>
      <c r="J19988">
        <v>625.11</v>
      </c>
    </row>
    <row r="19989" spans="1:10" x14ac:dyDescent="0.2">
      <c r="A19989" t="s">
        <v>19612</v>
      </c>
      <c r="B19989" t="s">
        <v>39522</v>
      </c>
      <c r="I19989" t="s">
        <v>4</v>
      </c>
      <c r="J19989">
        <v>775.26</v>
      </c>
    </row>
    <row r="19990" spans="1:10" x14ac:dyDescent="0.2">
      <c r="A19990" t="s">
        <v>19613</v>
      </c>
      <c r="B19990" t="s">
        <v>39522</v>
      </c>
      <c r="I19990" t="s">
        <v>4</v>
      </c>
      <c r="J19990">
        <v>742.12</v>
      </c>
    </row>
    <row r="19991" spans="1:10" x14ac:dyDescent="0.2">
      <c r="A19991" t="s">
        <v>19614</v>
      </c>
      <c r="B19991" t="s">
        <v>39523</v>
      </c>
      <c r="I19991" t="s">
        <v>4</v>
      </c>
      <c r="J19991">
        <v>1143.67</v>
      </c>
    </row>
    <row r="19992" spans="1:10" x14ac:dyDescent="0.2">
      <c r="A19992" t="s">
        <v>19615</v>
      </c>
      <c r="B19992" t="s">
        <v>39523</v>
      </c>
      <c r="I19992" t="s">
        <v>4</v>
      </c>
      <c r="J19992">
        <v>1098.8399999999999</v>
      </c>
    </row>
    <row r="19993" spans="1:10" x14ac:dyDescent="0.2">
      <c r="A19993" t="s">
        <v>19616</v>
      </c>
      <c r="B19993" t="s">
        <v>39524</v>
      </c>
      <c r="I19993" t="s">
        <v>4</v>
      </c>
      <c r="J19993">
        <v>1461.72</v>
      </c>
    </row>
    <row r="19994" spans="1:10" x14ac:dyDescent="0.2">
      <c r="A19994" t="s">
        <v>19617</v>
      </c>
      <c r="B19994" t="s">
        <v>39524</v>
      </c>
      <c r="I19994" t="s">
        <v>4</v>
      </c>
      <c r="J19994">
        <v>1407.46</v>
      </c>
    </row>
    <row r="19995" spans="1:10" x14ac:dyDescent="0.2">
      <c r="A19995" t="s">
        <v>19618</v>
      </c>
      <c r="B19995" t="s">
        <v>39525</v>
      </c>
      <c r="I19995" t="s">
        <v>4</v>
      </c>
      <c r="J19995">
        <v>950.12</v>
      </c>
    </row>
    <row r="19996" spans="1:10" x14ac:dyDescent="0.2">
      <c r="A19996" t="s">
        <v>19619</v>
      </c>
      <c r="B19996" t="s">
        <v>39525</v>
      </c>
      <c r="I19996" t="s">
        <v>4</v>
      </c>
      <c r="J19996">
        <v>907.98</v>
      </c>
    </row>
    <row r="19997" spans="1:10" x14ac:dyDescent="0.2">
      <c r="A19997" t="s">
        <v>19620</v>
      </c>
      <c r="B19997" t="s">
        <v>39526</v>
      </c>
      <c r="I19997" t="s">
        <v>4</v>
      </c>
      <c r="J19997">
        <v>1091.93</v>
      </c>
    </row>
    <row r="19998" spans="1:10" x14ac:dyDescent="0.2">
      <c r="A19998" t="s">
        <v>19621</v>
      </c>
      <c r="B19998" t="s">
        <v>39526</v>
      </c>
      <c r="I19998" t="s">
        <v>4</v>
      </c>
      <c r="J19998">
        <v>1045.1500000000001</v>
      </c>
    </row>
    <row r="19999" spans="1:10" x14ac:dyDescent="0.2">
      <c r="A19999" t="s">
        <v>19622</v>
      </c>
      <c r="B19999" t="s">
        <v>39527</v>
      </c>
      <c r="I19999" t="s">
        <v>4</v>
      </c>
      <c r="J19999">
        <v>1501.72</v>
      </c>
    </row>
    <row r="20000" spans="1:10" x14ac:dyDescent="0.2">
      <c r="A20000" t="s">
        <v>19623</v>
      </c>
      <c r="B20000" t="s">
        <v>39527</v>
      </c>
      <c r="I20000" t="s">
        <v>4</v>
      </c>
      <c r="J20000">
        <v>1442.03</v>
      </c>
    </row>
    <row r="20001" spans="1:10" x14ac:dyDescent="0.2">
      <c r="A20001" t="s">
        <v>19624</v>
      </c>
      <c r="B20001" t="s">
        <v>39528</v>
      </c>
      <c r="I20001" t="s">
        <v>4</v>
      </c>
      <c r="J20001">
        <v>1845.23</v>
      </c>
    </row>
    <row r="20002" spans="1:10" x14ac:dyDescent="0.2">
      <c r="A20002" t="s">
        <v>19625</v>
      </c>
      <c r="B20002" t="s">
        <v>39528</v>
      </c>
      <c r="I20002" t="s">
        <v>4</v>
      </c>
      <c r="J20002">
        <v>1775.49</v>
      </c>
    </row>
    <row r="20003" spans="1:10" x14ac:dyDescent="0.2">
      <c r="A20003" t="s">
        <v>19626</v>
      </c>
      <c r="B20003" t="s">
        <v>39529</v>
      </c>
      <c r="I20003" t="s">
        <v>4</v>
      </c>
      <c r="J20003">
        <v>619.44000000000005</v>
      </c>
    </row>
    <row r="20004" spans="1:10" x14ac:dyDescent="0.2">
      <c r="A20004" t="s">
        <v>19627</v>
      </c>
      <c r="B20004" t="s">
        <v>39529</v>
      </c>
      <c r="I20004" t="s">
        <v>4</v>
      </c>
      <c r="J20004">
        <v>593.16999999999996</v>
      </c>
    </row>
    <row r="20005" spans="1:10" x14ac:dyDescent="0.2">
      <c r="A20005" t="s">
        <v>19628</v>
      </c>
      <c r="B20005" t="s">
        <v>39530</v>
      </c>
      <c r="I20005" t="s">
        <v>4</v>
      </c>
      <c r="J20005">
        <v>744.19</v>
      </c>
    </row>
    <row r="20006" spans="1:10" x14ac:dyDescent="0.2">
      <c r="A20006" t="s">
        <v>19629</v>
      </c>
      <c r="B20006" t="s">
        <v>39530</v>
      </c>
      <c r="I20006" t="s">
        <v>4</v>
      </c>
      <c r="J20006">
        <v>713.84</v>
      </c>
    </row>
    <row r="20007" spans="1:10" x14ac:dyDescent="0.2">
      <c r="A20007" t="s">
        <v>19630</v>
      </c>
      <c r="B20007" t="s">
        <v>39531</v>
      </c>
      <c r="I20007" t="s">
        <v>4</v>
      </c>
      <c r="J20007">
        <v>1116.69</v>
      </c>
    </row>
    <row r="20008" spans="1:10" x14ac:dyDescent="0.2">
      <c r="A20008" t="s">
        <v>19631</v>
      </c>
      <c r="B20008" t="s">
        <v>39531</v>
      </c>
      <c r="I20008" t="s">
        <v>4</v>
      </c>
      <c r="J20008">
        <v>1074.6400000000001</v>
      </c>
    </row>
    <row r="20009" spans="1:10" x14ac:dyDescent="0.2">
      <c r="A20009" t="s">
        <v>19632</v>
      </c>
      <c r="B20009" t="s">
        <v>39532</v>
      </c>
      <c r="I20009" t="s">
        <v>4</v>
      </c>
      <c r="J20009">
        <v>1441.81</v>
      </c>
    </row>
    <row r="20010" spans="1:10" x14ac:dyDescent="0.2">
      <c r="A20010" t="s">
        <v>19633</v>
      </c>
      <c r="B20010" t="s">
        <v>39532</v>
      </c>
      <c r="I20010" t="s">
        <v>4</v>
      </c>
      <c r="J20010">
        <v>1390.16</v>
      </c>
    </row>
    <row r="20011" spans="1:10" x14ac:dyDescent="0.2">
      <c r="A20011" t="s">
        <v>19634</v>
      </c>
      <c r="B20011" t="s">
        <v>39533</v>
      </c>
      <c r="I20011" t="s">
        <v>4</v>
      </c>
      <c r="J20011">
        <v>1115.1500000000001</v>
      </c>
    </row>
    <row r="20012" spans="1:10" x14ac:dyDescent="0.2">
      <c r="A20012" t="s">
        <v>19635</v>
      </c>
      <c r="B20012" t="s">
        <v>39533</v>
      </c>
      <c r="I20012" t="s">
        <v>4</v>
      </c>
      <c r="J20012">
        <v>1068.9100000000001</v>
      </c>
    </row>
    <row r="20013" spans="1:10" x14ac:dyDescent="0.2">
      <c r="A20013" t="s">
        <v>19636</v>
      </c>
      <c r="B20013" t="s">
        <v>39534</v>
      </c>
      <c r="I20013" t="s">
        <v>4</v>
      </c>
      <c r="J20013">
        <v>1266.81</v>
      </c>
    </row>
    <row r="20014" spans="1:10" x14ac:dyDescent="0.2">
      <c r="A20014" t="s">
        <v>19637</v>
      </c>
      <c r="B20014" t="s">
        <v>39534</v>
      </c>
      <c r="I20014" t="s">
        <v>4</v>
      </c>
      <c r="J20014">
        <v>1215.5999999999999</v>
      </c>
    </row>
    <row r="20015" spans="1:10" x14ac:dyDescent="0.2">
      <c r="A20015" t="s">
        <v>19638</v>
      </c>
      <c r="B20015" t="s">
        <v>39535</v>
      </c>
      <c r="I20015" t="s">
        <v>4</v>
      </c>
      <c r="J20015">
        <v>1689.96</v>
      </c>
    </row>
    <row r="20016" spans="1:10" x14ac:dyDescent="0.2">
      <c r="A20016" t="s">
        <v>19639</v>
      </c>
      <c r="B20016" t="s">
        <v>39535</v>
      </c>
      <c r="I20016" t="s">
        <v>4</v>
      </c>
      <c r="J20016">
        <v>1625.65</v>
      </c>
    </row>
    <row r="20017" spans="1:10" x14ac:dyDescent="0.2">
      <c r="A20017" t="s">
        <v>19640</v>
      </c>
      <c r="B20017" t="s">
        <v>39536</v>
      </c>
      <c r="I20017" t="s">
        <v>4</v>
      </c>
      <c r="J20017">
        <v>2049.29</v>
      </c>
    </row>
    <row r="20018" spans="1:10" x14ac:dyDescent="0.2">
      <c r="A20018" t="s">
        <v>19641</v>
      </c>
      <c r="B20018" t="s">
        <v>39536</v>
      </c>
      <c r="I20018" t="s">
        <v>4</v>
      </c>
      <c r="J20018">
        <v>1974.55</v>
      </c>
    </row>
    <row r="20019" spans="1:10" x14ac:dyDescent="0.2">
      <c r="A20019" t="s">
        <v>19642</v>
      </c>
      <c r="B20019" t="s">
        <v>39537</v>
      </c>
      <c r="I20019" t="s">
        <v>4</v>
      </c>
      <c r="J20019">
        <v>1643.39</v>
      </c>
    </row>
    <row r="20020" spans="1:10" x14ac:dyDescent="0.2">
      <c r="A20020" t="s">
        <v>19643</v>
      </c>
      <c r="B20020" t="s">
        <v>39537</v>
      </c>
      <c r="I20020" t="s">
        <v>4</v>
      </c>
      <c r="J20020">
        <v>1575.73</v>
      </c>
    </row>
    <row r="20021" spans="1:10" x14ac:dyDescent="0.2">
      <c r="A20021" t="s">
        <v>19644</v>
      </c>
      <c r="B20021" t="s">
        <v>39538</v>
      </c>
      <c r="I20021" t="s">
        <v>4</v>
      </c>
      <c r="J20021">
        <v>1825.77</v>
      </c>
    </row>
    <row r="20022" spans="1:10" x14ac:dyDescent="0.2">
      <c r="A20022" t="s">
        <v>19645</v>
      </c>
      <c r="B20022" t="s">
        <v>39538</v>
      </c>
      <c r="I20022" t="s">
        <v>4</v>
      </c>
      <c r="J20022">
        <v>1752.14</v>
      </c>
    </row>
    <row r="20023" spans="1:10" x14ac:dyDescent="0.2">
      <c r="A20023" t="s">
        <v>19646</v>
      </c>
      <c r="B20023" t="s">
        <v>39539</v>
      </c>
      <c r="I20023" t="s">
        <v>4</v>
      </c>
      <c r="J20023">
        <v>2306.9699999999998</v>
      </c>
    </row>
    <row r="20024" spans="1:10" x14ac:dyDescent="0.2">
      <c r="A20024" t="s">
        <v>19647</v>
      </c>
      <c r="B20024" t="s">
        <v>39539</v>
      </c>
      <c r="I20024" t="s">
        <v>4</v>
      </c>
      <c r="J20024">
        <v>2218.61</v>
      </c>
    </row>
    <row r="20025" spans="1:10" x14ac:dyDescent="0.2">
      <c r="A20025" t="s">
        <v>19648</v>
      </c>
      <c r="B20025" t="s">
        <v>39540</v>
      </c>
      <c r="I20025" t="s">
        <v>4</v>
      </c>
      <c r="J20025">
        <v>2705.93</v>
      </c>
    </row>
    <row r="20026" spans="1:10" x14ac:dyDescent="0.2">
      <c r="A20026" t="s">
        <v>19649</v>
      </c>
      <c r="B20026" t="s">
        <v>39540</v>
      </c>
      <c r="I20026" t="s">
        <v>4</v>
      </c>
      <c r="J20026">
        <v>2606.17</v>
      </c>
    </row>
    <row r="20027" spans="1:10" x14ac:dyDescent="0.2">
      <c r="A20027" t="s">
        <v>19650</v>
      </c>
      <c r="B20027" t="s">
        <v>39541</v>
      </c>
      <c r="I20027" t="s">
        <v>4</v>
      </c>
      <c r="J20027">
        <v>12061.5</v>
      </c>
    </row>
    <row r="20028" spans="1:10" x14ac:dyDescent="0.2">
      <c r="A20028" t="s">
        <v>19651</v>
      </c>
      <c r="B20028" t="s">
        <v>39541</v>
      </c>
      <c r="I20028" t="s">
        <v>4</v>
      </c>
      <c r="J20028">
        <v>12061.5</v>
      </c>
    </row>
    <row r="20029" spans="1:10" x14ac:dyDescent="0.2">
      <c r="A20029" t="s">
        <v>19652</v>
      </c>
      <c r="B20029" t="s">
        <v>39542</v>
      </c>
      <c r="I20029" t="s">
        <v>4</v>
      </c>
      <c r="J20029">
        <v>12495</v>
      </c>
    </row>
    <row r="20030" spans="1:10" x14ac:dyDescent="0.2">
      <c r="A20030" t="s">
        <v>19653</v>
      </c>
      <c r="B20030" t="s">
        <v>39542</v>
      </c>
      <c r="I20030" t="s">
        <v>4</v>
      </c>
      <c r="J20030">
        <v>12495</v>
      </c>
    </row>
    <row r="20031" spans="1:10" x14ac:dyDescent="0.2">
      <c r="A20031" t="s">
        <v>19654</v>
      </c>
      <c r="B20031" t="s">
        <v>39543</v>
      </c>
      <c r="I20031" t="s">
        <v>4</v>
      </c>
      <c r="J20031">
        <v>15325.2</v>
      </c>
    </row>
    <row r="20032" spans="1:10" x14ac:dyDescent="0.2">
      <c r="A20032" t="s">
        <v>19655</v>
      </c>
      <c r="B20032" t="s">
        <v>39543</v>
      </c>
      <c r="I20032" t="s">
        <v>4</v>
      </c>
      <c r="J20032">
        <v>15325.2</v>
      </c>
    </row>
    <row r="20033" spans="1:10" x14ac:dyDescent="0.2">
      <c r="A20033" t="s">
        <v>19656</v>
      </c>
      <c r="B20033" t="s">
        <v>39544</v>
      </c>
      <c r="I20033" t="s">
        <v>4</v>
      </c>
      <c r="J20033">
        <v>15876</v>
      </c>
    </row>
    <row r="20034" spans="1:10" x14ac:dyDescent="0.2">
      <c r="A20034" t="s">
        <v>19657</v>
      </c>
      <c r="B20034" t="s">
        <v>39544</v>
      </c>
      <c r="I20034" t="s">
        <v>4</v>
      </c>
      <c r="J20034">
        <v>15876</v>
      </c>
    </row>
    <row r="20035" spans="1:10" x14ac:dyDescent="0.2">
      <c r="A20035" t="s">
        <v>19658</v>
      </c>
      <c r="B20035" t="s">
        <v>39545</v>
      </c>
      <c r="I20035" t="s">
        <v>4</v>
      </c>
      <c r="J20035">
        <v>17879.400000000001</v>
      </c>
    </row>
    <row r="20036" spans="1:10" x14ac:dyDescent="0.2">
      <c r="A20036" t="s">
        <v>19659</v>
      </c>
      <c r="B20036" t="s">
        <v>39545</v>
      </c>
      <c r="I20036" t="s">
        <v>4</v>
      </c>
      <c r="J20036">
        <v>17879.400000000001</v>
      </c>
    </row>
    <row r="20037" spans="1:10" x14ac:dyDescent="0.2">
      <c r="A20037" t="s">
        <v>19660</v>
      </c>
      <c r="B20037" t="s">
        <v>39546</v>
      </c>
      <c r="I20037" t="s">
        <v>4</v>
      </c>
      <c r="J20037">
        <v>18522</v>
      </c>
    </row>
    <row r="20038" spans="1:10" x14ac:dyDescent="0.2">
      <c r="A20038" t="s">
        <v>19661</v>
      </c>
      <c r="B20038" t="s">
        <v>39546</v>
      </c>
      <c r="I20038" t="s">
        <v>4</v>
      </c>
      <c r="J20038">
        <v>18522</v>
      </c>
    </row>
    <row r="20039" spans="1:10" x14ac:dyDescent="0.2">
      <c r="A20039" t="s">
        <v>19662</v>
      </c>
      <c r="B20039" t="s">
        <v>39547</v>
      </c>
      <c r="I20039" t="s">
        <v>4</v>
      </c>
      <c r="J20039">
        <v>20386.3</v>
      </c>
    </row>
    <row r="20040" spans="1:10" x14ac:dyDescent="0.2">
      <c r="A20040" t="s">
        <v>19663</v>
      </c>
      <c r="B20040" t="s">
        <v>39547</v>
      </c>
      <c r="I20040" t="s">
        <v>4</v>
      </c>
      <c r="J20040">
        <v>20386.3</v>
      </c>
    </row>
    <row r="20041" spans="1:10" x14ac:dyDescent="0.2">
      <c r="A20041" t="s">
        <v>19664</v>
      </c>
      <c r="B20041" t="s">
        <v>39548</v>
      </c>
      <c r="I20041" t="s">
        <v>4</v>
      </c>
      <c r="J20041">
        <v>21119</v>
      </c>
    </row>
    <row r="20042" spans="1:10" x14ac:dyDescent="0.2">
      <c r="A20042" t="s">
        <v>19665</v>
      </c>
      <c r="B20042" t="s">
        <v>39548</v>
      </c>
      <c r="I20042" t="s">
        <v>4</v>
      </c>
      <c r="J20042">
        <v>21119</v>
      </c>
    </row>
    <row r="20043" spans="1:10" x14ac:dyDescent="0.2">
      <c r="A20043" t="s">
        <v>19666</v>
      </c>
      <c r="B20043" t="s">
        <v>39549</v>
      </c>
      <c r="I20043" t="s">
        <v>4</v>
      </c>
      <c r="J20043">
        <v>23933.8</v>
      </c>
    </row>
    <row r="20044" spans="1:10" x14ac:dyDescent="0.2">
      <c r="A20044" t="s">
        <v>19667</v>
      </c>
      <c r="B20044" t="s">
        <v>39549</v>
      </c>
      <c r="I20044" t="s">
        <v>4</v>
      </c>
      <c r="J20044">
        <v>23933.8</v>
      </c>
    </row>
    <row r="20045" spans="1:10" x14ac:dyDescent="0.2">
      <c r="A20045" t="s">
        <v>19668</v>
      </c>
      <c r="B20045" t="s">
        <v>39550</v>
      </c>
      <c r="I20045" t="s">
        <v>4</v>
      </c>
      <c r="J20045">
        <v>24794</v>
      </c>
    </row>
    <row r="20046" spans="1:10" x14ac:dyDescent="0.2">
      <c r="A20046" t="s">
        <v>19669</v>
      </c>
      <c r="B20046" t="s">
        <v>39550</v>
      </c>
      <c r="I20046" t="s">
        <v>4</v>
      </c>
      <c r="J20046">
        <v>24794</v>
      </c>
    </row>
    <row r="20047" spans="1:10" x14ac:dyDescent="0.2">
      <c r="A20047" t="s">
        <v>19670</v>
      </c>
      <c r="B20047" t="s">
        <v>39551</v>
      </c>
      <c r="I20047" t="s">
        <v>4</v>
      </c>
      <c r="J20047">
        <v>29567.9</v>
      </c>
    </row>
    <row r="20048" spans="1:10" x14ac:dyDescent="0.2">
      <c r="A20048" t="s">
        <v>19671</v>
      </c>
      <c r="B20048" t="s">
        <v>39551</v>
      </c>
      <c r="I20048" t="s">
        <v>4</v>
      </c>
      <c r="J20048">
        <v>29567.9</v>
      </c>
    </row>
    <row r="20049" spans="1:10" x14ac:dyDescent="0.2">
      <c r="A20049" t="s">
        <v>19672</v>
      </c>
      <c r="B20049" t="s">
        <v>39552</v>
      </c>
      <c r="I20049" t="s">
        <v>4</v>
      </c>
      <c r="J20049">
        <v>30797.200000000001</v>
      </c>
    </row>
    <row r="20050" spans="1:10" x14ac:dyDescent="0.2">
      <c r="A20050" t="s">
        <v>19673</v>
      </c>
      <c r="B20050" t="s">
        <v>39552</v>
      </c>
      <c r="I20050" t="s">
        <v>4</v>
      </c>
      <c r="J20050">
        <v>30797.200000000001</v>
      </c>
    </row>
    <row r="20051" spans="1:10" x14ac:dyDescent="0.2">
      <c r="A20051" t="s">
        <v>19674</v>
      </c>
      <c r="B20051" t="s">
        <v>39553</v>
      </c>
      <c r="I20051" t="s">
        <v>4</v>
      </c>
      <c r="J20051">
        <v>43043</v>
      </c>
    </row>
    <row r="20052" spans="1:10" x14ac:dyDescent="0.2">
      <c r="A20052" t="s">
        <v>19675</v>
      </c>
      <c r="B20052" t="s">
        <v>39553</v>
      </c>
      <c r="I20052" t="s">
        <v>4</v>
      </c>
      <c r="J20052">
        <v>43043</v>
      </c>
    </row>
    <row r="20053" spans="1:10" x14ac:dyDescent="0.2">
      <c r="A20053" t="s">
        <v>19676</v>
      </c>
      <c r="B20053" t="s">
        <v>39554</v>
      </c>
      <c r="I20053" t="s">
        <v>4</v>
      </c>
      <c r="J20053">
        <v>45945.9</v>
      </c>
    </row>
    <row r="20054" spans="1:10" x14ac:dyDescent="0.2">
      <c r="A20054" t="s">
        <v>19677</v>
      </c>
      <c r="B20054" t="s">
        <v>39554</v>
      </c>
      <c r="I20054" t="s">
        <v>4</v>
      </c>
      <c r="J20054">
        <v>45945.9</v>
      </c>
    </row>
    <row r="20055" spans="1:10" x14ac:dyDescent="0.2">
      <c r="A20055" t="s">
        <v>19678</v>
      </c>
      <c r="B20055" t="s">
        <v>39555</v>
      </c>
      <c r="I20055" t="s">
        <v>4</v>
      </c>
      <c r="J20055">
        <v>1764</v>
      </c>
    </row>
    <row r="20056" spans="1:10" x14ac:dyDescent="0.2">
      <c r="A20056" t="s">
        <v>19679</v>
      </c>
      <c r="B20056" t="s">
        <v>39555</v>
      </c>
      <c r="I20056" t="s">
        <v>4</v>
      </c>
      <c r="J20056">
        <v>1764</v>
      </c>
    </row>
    <row r="20057" spans="1:10" x14ac:dyDescent="0.2">
      <c r="A20057" t="s">
        <v>19680</v>
      </c>
      <c r="B20057" t="s">
        <v>39556</v>
      </c>
      <c r="I20057" t="s">
        <v>4</v>
      </c>
      <c r="J20057">
        <v>1877.4</v>
      </c>
    </row>
    <row r="20058" spans="1:10" x14ac:dyDescent="0.2">
      <c r="A20058" t="s">
        <v>19681</v>
      </c>
      <c r="B20058" t="s">
        <v>39556</v>
      </c>
      <c r="I20058" t="s">
        <v>4</v>
      </c>
      <c r="J20058">
        <v>1877.4</v>
      </c>
    </row>
    <row r="20059" spans="1:10" x14ac:dyDescent="0.2">
      <c r="A20059" t="s">
        <v>19682</v>
      </c>
      <c r="B20059" t="s">
        <v>39557</v>
      </c>
      <c r="I20059" t="s">
        <v>4</v>
      </c>
      <c r="J20059">
        <v>2268</v>
      </c>
    </row>
    <row r="20060" spans="1:10" x14ac:dyDescent="0.2">
      <c r="A20060" t="s">
        <v>19683</v>
      </c>
      <c r="B20060" t="s">
        <v>39557</v>
      </c>
      <c r="I20060" t="s">
        <v>4</v>
      </c>
      <c r="J20060">
        <v>2268</v>
      </c>
    </row>
    <row r="20061" spans="1:10" x14ac:dyDescent="0.2">
      <c r="A20061" t="s">
        <v>19684</v>
      </c>
      <c r="B20061" t="s">
        <v>39558</v>
      </c>
      <c r="I20061" t="s">
        <v>4</v>
      </c>
      <c r="J20061">
        <v>2413.8000000000002</v>
      </c>
    </row>
    <row r="20062" spans="1:10" x14ac:dyDescent="0.2">
      <c r="A20062" t="s">
        <v>19685</v>
      </c>
      <c r="B20062" t="s">
        <v>39558</v>
      </c>
      <c r="I20062" t="s">
        <v>4</v>
      </c>
      <c r="J20062">
        <v>2413.8000000000002</v>
      </c>
    </row>
    <row r="20063" spans="1:10" x14ac:dyDescent="0.2">
      <c r="A20063" t="s">
        <v>19686</v>
      </c>
      <c r="B20063" t="s">
        <v>39559</v>
      </c>
      <c r="I20063" t="s">
        <v>4</v>
      </c>
      <c r="J20063">
        <v>2814</v>
      </c>
    </row>
    <row r="20064" spans="1:10" x14ac:dyDescent="0.2">
      <c r="A20064" t="s">
        <v>19687</v>
      </c>
      <c r="B20064" t="s">
        <v>39559</v>
      </c>
      <c r="I20064" t="s">
        <v>4</v>
      </c>
      <c r="J20064">
        <v>2814</v>
      </c>
    </row>
    <row r="20065" spans="1:10" x14ac:dyDescent="0.2">
      <c r="A20065" t="s">
        <v>19688</v>
      </c>
      <c r="B20065" t="s">
        <v>39560</v>
      </c>
      <c r="I20065" t="s">
        <v>4</v>
      </c>
      <c r="J20065">
        <v>2994.9</v>
      </c>
    </row>
    <row r="20066" spans="1:10" x14ac:dyDescent="0.2">
      <c r="A20066" t="s">
        <v>19689</v>
      </c>
      <c r="B20066" t="s">
        <v>39560</v>
      </c>
      <c r="I20066" t="s">
        <v>4</v>
      </c>
      <c r="J20066">
        <v>2994.9</v>
      </c>
    </row>
    <row r="20067" spans="1:10" x14ac:dyDescent="0.2">
      <c r="A20067" t="s">
        <v>19690</v>
      </c>
      <c r="B20067" t="s">
        <v>39561</v>
      </c>
      <c r="I20067" t="s">
        <v>4</v>
      </c>
      <c r="J20067">
        <v>3276</v>
      </c>
    </row>
    <row r="20068" spans="1:10" x14ac:dyDescent="0.2">
      <c r="A20068" t="s">
        <v>19691</v>
      </c>
      <c r="B20068" t="s">
        <v>39561</v>
      </c>
      <c r="I20068" t="s">
        <v>4</v>
      </c>
      <c r="J20068">
        <v>3276</v>
      </c>
    </row>
    <row r="20069" spans="1:10" x14ac:dyDescent="0.2">
      <c r="A20069" t="s">
        <v>19692</v>
      </c>
      <c r="B20069" t="s">
        <v>39562</v>
      </c>
      <c r="I20069" t="s">
        <v>4</v>
      </c>
      <c r="J20069">
        <v>3486.6</v>
      </c>
    </row>
    <row r="20070" spans="1:10" x14ac:dyDescent="0.2">
      <c r="A20070" t="s">
        <v>19693</v>
      </c>
      <c r="B20070" t="s">
        <v>39562</v>
      </c>
      <c r="I20070" t="s">
        <v>4</v>
      </c>
      <c r="J20070">
        <v>3486.6</v>
      </c>
    </row>
    <row r="20071" spans="1:10" x14ac:dyDescent="0.2">
      <c r="A20071" t="s">
        <v>19694</v>
      </c>
      <c r="B20071" t="s">
        <v>39563</v>
      </c>
      <c r="I20071" t="s">
        <v>4</v>
      </c>
      <c r="J20071">
        <v>4032</v>
      </c>
    </row>
    <row r="20072" spans="1:10" x14ac:dyDescent="0.2">
      <c r="A20072" t="s">
        <v>19695</v>
      </c>
      <c r="B20072" t="s">
        <v>39563</v>
      </c>
      <c r="I20072" t="s">
        <v>4</v>
      </c>
      <c r="J20072">
        <v>4032</v>
      </c>
    </row>
    <row r="20073" spans="1:10" x14ac:dyDescent="0.2">
      <c r="A20073" t="s">
        <v>19696</v>
      </c>
      <c r="B20073" t="s">
        <v>39564</v>
      </c>
      <c r="I20073" t="s">
        <v>4</v>
      </c>
      <c r="J20073">
        <v>4291.2</v>
      </c>
    </row>
    <row r="20074" spans="1:10" x14ac:dyDescent="0.2">
      <c r="A20074" t="s">
        <v>19697</v>
      </c>
      <c r="B20074" t="s">
        <v>39564</v>
      </c>
      <c r="I20074" t="s">
        <v>4</v>
      </c>
      <c r="J20074">
        <v>4291.2</v>
      </c>
    </row>
    <row r="20075" spans="1:10" x14ac:dyDescent="0.2">
      <c r="A20075" t="s">
        <v>19698</v>
      </c>
      <c r="B20075" t="s">
        <v>39565</v>
      </c>
      <c r="I20075" t="s">
        <v>4</v>
      </c>
      <c r="J20075">
        <v>4914</v>
      </c>
    </row>
    <row r="20076" spans="1:10" x14ac:dyDescent="0.2">
      <c r="A20076" t="s">
        <v>19699</v>
      </c>
      <c r="B20076" t="s">
        <v>39565</v>
      </c>
      <c r="I20076" t="s">
        <v>4</v>
      </c>
      <c r="J20076">
        <v>4914</v>
      </c>
    </row>
    <row r="20077" spans="1:10" x14ac:dyDescent="0.2">
      <c r="A20077" t="s">
        <v>19700</v>
      </c>
      <c r="B20077" t="s">
        <v>39566</v>
      </c>
      <c r="I20077" t="s">
        <v>4</v>
      </c>
      <c r="J20077">
        <v>5229.8999999999996</v>
      </c>
    </row>
    <row r="20078" spans="1:10" x14ac:dyDescent="0.2">
      <c r="A20078" t="s">
        <v>19701</v>
      </c>
      <c r="B20078" t="s">
        <v>39566</v>
      </c>
      <c r="I20078" t="s">
        <v>4</v>
      </c>
      <c r="J20078">
        <v>5229.8999999999996</v>
      </c>
    </row>
    <row r="20079" spans="1:10" x14ac:dyDescent="0.2">
      <c r="A20079" t="s">
        <v>19702</v>
      </c>
      <c r="B20079" t="s">
        <v>39567</v>
      </c>
      <c r="I20079" t="s">
        <v>4</v>
      </c>
      <c r="J20079">
        <v>5418</v>
      </c>
    </row>
    <row r="20080" spans="1:10" x14ac:dyDescent="0.2">
      <c r="A20080" t="s">
        <v>19703</v>
      </c>
      <c r="B20080" t="s">
        <v>39567</v>
      </c>
      <c r="I20080" t="s">
        <v>4</v>
      </c>
      <c r="J20080">
        <v>5418</v>
      </c>
    </row>
    <row r="20081" spans="1:10" x14ac:dyDescent="0.2">
      <c r="A20081" t="s">
        <v>19704</v>
      </c>
      <c r="B20081" t="s">
        <v>39568</v>
      </c>
      <c r="I20081" t="s">
        <v>4</v>
      </c>
      <c r="J20081">
        <v>5766.3</v>
      </c>
    </row>
    <row r="20082" spans="1:10" x14ac:dyDescent="0.2">
      <c r="A20082" t="s">
        <v>19705</v>
      </c>
      <c r="B20082" t="s">
        <v>39568</v>
      </c>
      <c r="I20082" t="s">
        <v>4</v>
      </c>
      <c r="J20082">
        <v>5766.3</v>
      </c>
    </row>
    <row r="20083" spans="1:10" x14ac:dyDescent="0.2">
      <c r="A20083" t="s">
        <v>19706</v>
      </c>
      <c r="B20083" t="s">
        <v>39569</v>
      </c>
      <c r="I20083" t="s">
        <v>4</v>
      </c>
      <c r="J20083">
        <v>7228.5</v>
      </c>
    </row>
    <row r="20084" spans="1:10" x14ac:dyDescent="0.2">
      <c r="A20084" t="s">
        <v>19707</v>
      </c>
      <c r="B20084" t="s">
        <v>39569</v>
      </c>
      <c r="I20084" t="s">
        <v>4</v>
      </c>
      <c r="J20084">
        <v>7228.5</v>
      </c>
    </row>
    <row r="20085" spans="1:10" x14ac:dyDescent="0.2">
      <c r="A20085" t="s">
        <v>19708</v>
      </c>
      <c r="B20085" t="s">
        <v>39570</v>
      </c>
      <c r="I20085" t="s">
        <v>4</v>
      </c>
      <c r="J20085">
        <v>7869</v>
      </c>
    </row>
    <row r="20086" spans="1:10" x14ac:dyDescent="0.2">
      <c r="A20086" t="s">
        <v>19709</v>
      </c>
      <c r="B20086" t="s">
        <v>39570</v>
      </c>
      <c r="I20086" t="s">
        <v>4</v>
      </c>
      <c r="J20086">
        <v>7869</v>
      </c>
    </row>
    <row r="20087" spans="1:10" x14ac:dyDescent="0.2">
      <c r="A20087" t="s">
        <v>19710</v>
      </c>
      <c r="B20087" t="s">
        <v>39571</v>
      </c>
      <c r="I20087" t="s">
        <v>4</v>
      </c>
      <c r="J20087">
        <v>7860.5</v>
      </c>
    </row>
    <row r="20088" spans="1:10" x14ac:dyDescent="0.2">
      <c r="A20088" t="s">
        <v>19711</v>
      </c>
      <c r="B20088" t="s">
        <v>39571</v>
      </c>
      <c r="I20088" t="s">
        <v>4</v>
      </c>
      <c r="J20088">
        <v>7860.5</v>
      </c>
    </row>
    <row r="20089" spans="1:10" x14ac:dyDescent="0.2">
      <c r="A20089" t="s">
        <v>19712</v>
      </c>
      <c r="B20089" t="s">
        <v>39572</v>
      </c>
      <c r="I20089" t="s">
        <v>4</v>
      </c>
      <c r="J20089">
        <v>8557</v>
      </c>
    </row>
    <row r="20090" spans="1:10" x14ac:dyDescent="0.2">
      <c r="A20090" t="s">
        <v>19713</v>
      </c>
      <c r="B20090" t="s">
        <v>39572</v>
      </c>
      <c r="I20090" t="s">
        <v>4</v>
      </c>
      <c r="J20090">
        <v>8557</v>
      </c>
    </row>
    <row r="20091" spans="1:10" x14ac:dyDescent="0.2">
      <c r="A20091" t="s">
        <v>19714</v>
      </c>
      <c r="B20091" t="s">
        <v>39573</v>
      </c>
      <c r="I20091" t="s">
        <v>4</v>
      </c>
      <c r="J20091">
        <v>10264.4</v>
      </c>
    </row>
    <row r="20092" spans="1:10" x14ac:dyDescent="0.2">
      <c r="A20092" t="s">
        <v>19715</v>
      </c>
      <c r="B20092" t="s">
        <v>39573</v>
      </c>
      <c r="I20092" t="s">
        <v>4</v>
      </c>
      <c r="J20092">
        <v>10264.4</v>
      </c>
    </row>
    <row r="20093" spans="1:10" x14ac:dyDescent="0.2">
      <c r="A20093" t="s">
        <v>19716</v>
      </c>
      <c r="B20093" t="s">
        <v>39574</v>
      </c>
      <c r="I20093" t="s">
        <v>4</v>
      </c>
      <c r="J20093">
        <v>11175.6</v>
      </c>
    </row>
    <row r="20094" spans="1:10" x14ac:dyDescent="0.2">
      <c r="A20094" t="s">
        <v>19717</v>
      </c>
      <c r="B20094" t="s">
        <v>39574</v>
      </c>
      <c r="I20094" t="s">
        <v>4</v>
      </c>
      <c r="J20094">
        <v>11175.6</v>
      </c>
    </row>
    <row r="20095" spans="1:10" x14ac:dyDescent="0.2">
      <c r="A20095" t="s">
        <v>19718</v>
      </c>
      <c r="B20095" t="s">
        <v>39575</v>
      </c>
      <c r="I20095" t="s">
        <v>4</v>
      </c>
      <c r="J20095">
        <v>11183.6</v>
      </c>
    </row>
    <row r="20096" spans="1:10" x14ac:dyDescent="0.2">
      <c r="A20096" t="s">
        <v>19719</v>
      </c>
      <c r="B20096" t="s">
        <v>39575</v>
      </c>
      <c r="I20096" t="s">
        <v>4</v>
      </c>
      <c r="J20096">
        <v>11183.6</v>
      </c>
    </row>
    <row r="20097" spans="1:10" x14ac:dyDescent="0.2">
      <c r="A20097" t="s">
        <v>19720</v>
      </c>
      <c r="B20097" t="s">
        <v>39576</v>
      </c>
      <c r="I20097" t="s">
        <v>4</v>
      </c>
      <c r="J20097">
        <v>12176.4</v>
      </c>
    </row>
    <row r="20098" spans="1:10" x14ac:dyDescent="0.2">
      <c r="A20098" t="s">
        <v>19721</v>
      </c>
      <c r="B20098" t="s">
        <v>39576</v>
      </c>
      <c r="I20098" t="s">
        <v>4</v>
      </c>
      <c r="J20098">
        <v>12176.4</v>
      </c>
    </row>
    <row r="20099" spans="1:10" x14ac:dyDescent="0.2">
      <c r="A20099" t="s">
        <v>19722</v>
      </c>
      <c r="B20099" t="s">
        <v>39577</v>
      </c>
      <c r="I20099" t="s">
        <v>4</v>
      </c>
      <c r="J20099">
        <v>14825.7</v>
      </c>
    </row>
    <row r="20100" spans="1:10" x14ac:dyDescent="0.2">
      <c r="A20100" t="s">
        <v>19723</v>
      </c>
      <c r="B20100" t="s">
        <v>39577</v>
      </c>
      <c r="I20100" t="s">
        <v>4</v>
      </c>
      <c r="J20100">
        <v>14825.7</v>
      </c>
    </row>
    <row r="20101" spans="1:10" x14ac:dyDescent="0.2">
      <c r="A20101" t="s">
        <v>19724</v>
      </c>
      <c r="B20101" t="s">
        <v>39578</v>
      </c>
      <c r="I20101" t="s">
        <v>4</v>
      </c>
      <c r="J20101">
        <v>15181</v>
      </c>
    </row>
    <row r="20102" spans="1:10" x14ac:dyDescent="0.2">
      <c r="A20102" t="s">
        <v>19725</v>
      </c>
      <c r="B20102" t="s">
        <v>39578</v>
      </c>
      <c r="I20102" t="s">
        <v>4</v>
      </c>
      <c r="J20102">
        <v>15181</v>
      </c>
    </row>
    <row r="20103" spans="1:10" x14ac:dyDescent="0.2">
      <c r="A20103" t="s">
        <v>19726</v>
      </c>
      <c r="B20103" t="s">
        <v>39579</v>
      </c>
      <c r="I20103" t="s">
        <v>4</v>
      </c>
      <c r="J20103">
        <v>16661.7</v>
      </c>
    </row>
    <row r="20104" spans="1:10" x14ac:dyDescent="0.2">
      <c r="A20104" t="s">
        <v>19727</v>
      </c>
      <c r="B20104" t="s">
        <v>39579</v>
      </c>
      <c r="I20104" t="s">
        <v>4</v>
      </c>
      <c r="J20104">
        <v>16661.7</v>
      </c>
    </row>
    <row r="20105" spans="1:10" x14ac:dyDescent="0.2">
      <c r="A20105" t="s">
        <v>19728</v>
      </c>
      <c r="B20105" t="s">
        <v>39580</v>
      </c>
      <c r="I20105" t="s">
        <v>4</v>
      </c>
      <c r="J20105">
        <v>17061</v>
      </c>
    </row>
    <row r="20106" spans="1:10" x14ac:dyDescent="0.2">
      <c r="A20106" t="s">
        <v>19729</v>
      </c>
      <c r="B20106" t="s">
        <v>39580</v>
      </c>
      <c r="I20106" t="s">
        <v>4</v>
      </c>
      <c r="J20106">
        <v>17061</v>
      </c>
    </row>
    <row r="20107" spans="1:10" x14ac:dyDescent="0.2">
      <c r="A20107" t="s">
        <v>19730</v>
      </c>
      <c r="B20107" t="s">
        <v>39581</v>
      </c>
      <c r="I20107" t="s">
        <v>4</v>
      </c>
      <c r="J20107">
        <v>18543.599999999999</v>
      </c>
    </row>
    <row r="20108" spans="1:10" x14ac:dyDescent="0.2">
      <c r="A20108" t="s">
        <v>19731</v>
      </c>
      <c r="B20108" t="s">
        <v>39581</v>
      </c>
      <c r="I20108" t="s">
        <v>4</v>
      </c>
      <c r="J20108">
        <v>18543.599999999999</v>
      </c>
    </row>
    <row r="20109" spans="1:10" x14ac:dyDescent="0.2">
      <c r="A20109" t="s">
        <v>19732</v>
      </c>
      <c r="B20109" t="s">
        <v>39582</v>
      </c>
      <c r="I20109" t="s">
        <v>4</v>
      </c>
      <c r="J20109">
        <v>18988</v>
      </c>
    </row>
    <row r="20110" spans="1:10" x14ac:dyDescent="0.2">
      <c r="A20110" t="s">
        <v>19733</v>
      </c>
      <c r="B20110" t="s">
        <v>39582</v>
      </c>
      <c r="I20110" t="s">
        <v>4</v>
      </c>
      <c r="J20110">
        <v>18988</v>
      </c>
    </row>
    <row r="20111" spans="1:10" x14ac:dyDescent="0.2">
      <c r="A20111" t="s">
        <v>19734</v>
      </c>
      <c r="B20111" t="s">
        <v>39583</v>
      </c>
      <c r="I20111" t="s">
        <v>4</v>
      </c>
      <c r="J20111">
        <v>20379.599999999999</v>
      </c>
    </row>
    <row r="20112" spans="1:10" x14ac:dyDescent="0.2">
      <c r="A20112" t="s">
        <v>19735</v>
      </c>
      <c r="B20112" t="s">
        <v>39583</v>
      </c>
      <c r="I20112" t="s">
        <v>4</v>
      </c>
      <c r="J20112">
        <v>20379.599999999999</v>
      </c>
    </row>
    <row r="20113" spans="1:10" x14ac:dyDescent="0.2">
      <c r="A20113" t="s">
        <v>19736</v>
      </c>
      <c r="B20113" t="s">
        <v>39584</v>
      </c>
      <c r="I20113" t="s">
        <v>4</v>
      </c>
      <c r="J20113">
        <v>20868</v>
      </c>
    </row>
    <row r="20114" spans="1:10" x14ac:dyDescent="0.2">
      <c r="A20114" t="s">
        <v>19737</v>
      </c>
      <c r="B20114" t="s">
        <v>39584</v>
      </c>
      <c r="I20114" t="s">
        <v>4</v>
      </c>
      <c r="J20114">
        <v>20868</v>
      </c>
    </row>
    <row r="20115" spans="1:10" x14ac:dyDescent="0.2">
      <c r="A20115" t="s">
        <v>19738</v>
      </c>
      <c r="B20115" t="s">
        <v>39585</v>
      </c>
      <c r="I20115" t="s">
        <v>4</v>
      </c>
      <c r="J20115">
        <v>22261.5</v>
      </c>
    </row>
    <row r="20116" spans="1:10" x14ac:dyDescent="0.2">
      <c r="A20116" t="s">
        <v>19739</v>
      </c>
      <c r="B20116" t="s">
        <v>39585</v>
      </c>
      <c r="I20116" t="s">
        <v>4</v>
      </c>
      <c r="J20116">
        <v>22261.5</v>
      </c>
    </row>
    <row r="20117" spans="1:10" x14ac:dyDescent="0.2">
      <c r="A20117" t="s">
        <v>19740</v>
      </c>
      <c r="B20117" t="s">
        <v>39586</v>
      </c>
      <c r="I20117" t="s">
        <v>4</v>
      </c>
      <c r="J20117">
        <v>22795</v>
      </c>
    </row>
    <row r="20118" spans="1:10" x14ac:dyDescent="0.2">
      <c r="A20118" t="s">
        <v>19741</v>
      </c>
      <c r="B20118" t="s">
        <v>39586</v>
      </c>
      <c r="I20118" t="s">
        <v>4</v>
      </c>
      <c r="J20118">
        <v>22795</v>
      </c>
    </row>
    <row r="20119" spans="1:10" x14ac:dyDescent="0.2">
      <c r="A20119" t="s">
        <v>19742</v>
      </c>
      <c r="B20119" t="s">
        <v>39587</v>
      </c>
      <c r="I20119" t="s">
        <v>4</v>
      </c>
      <c r="J20119">
        <v>2778.3</v>
      </c>
    </row>
    <row r="20120" spans="1:10" x14ac:dyDescent="0.2">
      <c r="A20120" t="s">
        <v>19743</v>
      </c>
      <c r="B20120" t="s">
        <v>39587</v>
      </c>
      <c r="I20120" t="s">
        <v>4</v>
      </c>
      <c r="J20120">
        <v>2778.3</v>
      </c>
    </row>
    <row r="20121" spans="1:10" x14ac:dyDescent="0.2">
      <c r="A20121" t="s">
        <v>19744</v>
      </c>
      <c r="B20121" t="s">
        <v>39588</v>
      </c>
      <c r="I20121" t="s">
        <v>4</v>
      </c>
      <c r="J20121">
        <v>2954.7</v>
      </c>
    </row>
    <row r="20122" spans="1:10" x14ac:dyDescent="0.2">
      <c r="A20122" t="s">
        <v>19745</v>
      </c>
      <c r="B20122" t="s">
        <v>39588</v>
      </c>
      <c r="I20122" t="s">
        <v>4</v>
      </c>
      <c r="J20122">
        <v>2954.7</v>
      </c>
    </row>
    <row r="20123" spans="1:10" x14ac:dyDescent="0.2">
      <c r="A20123" t="s">
        <v>19746</v>
      </c>
      <c r="B20123" t="s">
        <v>39589</v>
      </c>
      <c r="I20123" t="s">
        <v>4</v>
      </c>
      <c r="J20123">
        <v>3483.9</v>
      </c>
    </row>
    <row r="20124" spans="1:10" x14ac:dyDescent="0.2">
      <c r="A20124" t="s">
        <v>19747</v>
      </c>
      <c r="B20124" t="s">
        <v>39589</v>
      </c>
      <c r="I20124" t="s">
        <v>4</v>
      </c>
      <c r="J20124">
        <v>3483.9</v>
      </c>
    </row>
    <row r="20125" spans="1:10" x14ac:dyDescent="0.2">
      <c r="A20125" t="s">
        <v>19748</v>
      </c>
      <c r="B20125" t="s">
        <v>39590</v>
      </c>
      <c r="I20125" t="s">
        <v>4</v>
      </c>
      <c r="J20125">
        <v>3705.1</v>
      </c>
    </row>
    <row r="20126" spans="1:10" x14ac:dyDescent="0.2">
      <c r="A20126" t="s">
        <v>19749</v>
      </c>
      <c r="B20126" t="s">
        <v>39590</v>
      </c>
      <c r="I20126" t="s">
        <v>4</v>
      </c>
      <c r="J20126">
        <v>3705.1</v>
      </c>
    </row>
    <row r="20127" spans="1:10" x14ac:dyDescent="0.2">
      <c r="A20127" t="s">
        <v>19750</v>
      </c>
      <c r="B20127" t="s">
        <v>39591</v>
      </c>
      <c r="I20127" t="s">
        <v>4</v>
      </c>
      <c r="J20127">
        <v>4145.3999999999996</v>
      </c>
    </row>
    <row r="20128" spans="1:10" x14ac:dyDescent="0.2">
      <c r="A20128" t="s">
        <v>19751</v>
      </c>
      <c r="B20128" t="s">
        <v>39591</v>
      </c>
      <c r="I20128" t="s">
        <v>4</v>
      </c>
      <c r="J20128">
        <v>4145.3999999999996</v>
      </c>
    </row>
    <row r="20129" spans="1:10" x14ac:dyDescent="0.2">
      <c r="A20129" t="s">
        <v>19752</v>
      </c>
      <c r="B20129" t="s">
        <v>39592</v>
      </c>
      <c r="I20129" t="s">
        <v>4</v>
      </c>
      <c r="J20129">
        <v>4408.6000000000004</v>
      </c>
    </row>
    <row r="20130" spans="1:10" x14ac:dyDescent="0.2">
      <c r="A20130" t="s">
        <v>19753</v>
      </c>
      <c r="B20130" t="s">
        <v>39592</v>
      </c>
      <c r="I20130" t="s">
        <v>4</v>
      </c>
      <c r="J20130">
        <v>4408.6000000000004</v>
      </c>
    </row>
    <row r="20131" spans="1:10" x14ac:dyDescent="0.2">
      <c r="A20131" t="s">
        <v>19754</v>
      </c>
      <c r="B20131" t="s">
        <v>39593</v>
      </c>
      <c r="I20131" t="s">
        <v>4</v>
      </c>
      <c r="J20131">
        <v>4983.3</v>
      </c>
    </row>
    <row r="20132" spans="1:10" x14ac:dyDescent="0.2">
      <c r="A20132" t="s">
        <v>19755</v>
      </c>
      <c r="B20132" t="s">
        <v>39593</v>
      </c>
      <c r="I20132" t="s">
        <v>4</v>
      </c>
      <c r="J20132">
        <v>4983.3</v>
      </c>
    </row>
    <row r="20133" spans="1:10" x14ac:dyDescent="0.2">
      <c r="A20133" t="s">
        <v>19756</v>
      </c>
      <c r="B20133" t="s">
        <v>39594</v>
      </c>
      <c r="I20133" t="s">
        <v>4</v>
      </c>
      <c r="J20133">
        <v>5299.7</v>
      </c>
    </row>
    <row r="20134" spans="1:10" x14ac:dyDescent="0.2">
      <c r="A20134" t="s">
        <v>19757</v>
      </c>
      <c r="B20134" t="s">
        <v>39594</v>
      </c>
      <c r="I20134" t="s">
        <v>4</v>
      </c>
      <c r="J20134">
        <v>5299.7</v>
      </c>
    </row>
    <row r="20135" spans="1:10" x14ac:dyDescent="0.2">
      <c r="A20135" t="s">
        <v>19758</v>
      </c>
      <c r="B20135" t="s">
        <v>39595</v>
      </c>
      <c r="I20135" t="s">
        <v>4</v>
      </c>
      <c r="J20135">
        <v>5556.6</v>
      </c>
    </row>
    <row r="20136" spans="1:10" x14ac:dyDescent="0.2">
      <c r="A20136" t="s">
        <v>19759</v>
      </c>
      <c r="B20136" t="s">
        <v>39595</v>
      </c>
      <c r="I20136" t="s">
        <v>4</v>
      </c>
      <c r="J20136">
        <v>5556.6</v>
      </c>
    </row>
    <row r="20137" spans="1:10" x14ac:dyDescent="0.2">
      <c r="A20137" t="s">
        <v>19760</v>
      </c>
      <c r="B20137" t="s">
        <v>39596</v>
      </c>
      <c r="I20137" t="s">
        <v>4</v>
      </c>
      <c r="J20137">
        <v>5909.4</v>
      </c>
    </row>
    <row r="20138" spans="1:10" x14ac:dyDescent="0.2">
      <c r="A20138" t="s">
        <v>19761</v>
      </c>
      <c r="B20138" t="s">
        <v>39596</v>
      </c>
      <c r="I20138" t="s">
        <v>4</v>
      </c>
      <c r="J20138">
        <v>5909.4</v>
      </c>
    </row>
    <row r="20139" spans="1:10" x14ac:dyDescent="0.2">
      <c r="A20139" t="s">
        <v>19762</v>
      </c>
      <c r="B20139" t="s">
        <v>39597</v>
      </c>
      <c r="I20139" t="s">
        <v>4</v>
      </c>
      <c r="J20139">
        <v>5821.2</v>
      </c>
    </row>
    <row r="20140" spans="1:10" x14ac:dyDescent="0.2">
      <c r="A20140" t="s">
        <v>19763</v>
      </c>
      <c r="B20140" t="s">
        <v>39597</v>
      </c>
      <c r="I20140" t="s">
        <v>4</v>
      </c>
      <c r="J20140">
        <v>5821.2</v>
      </c>
    </row>
    <row r="20141" spans="1:10" x14ac:dyDescent="0.2">
      <c r="A20141" t="s">
        <v>19764</v>
      </c>
      <c r="B20141" t="s">
        <v>39598</v>
      </c>
      <c r="I20141" t="s">
        <v>4</v>
      </c>
      <c r="J20141">
        <v>6190.8</v>
      </c>
    </row>
    <row r="20142" spans="1:10" x14ac:dyDescent="0.2">
      <c r="A20142" t="s">
        <v>19765</v>
      </c>
      <c r="B20142" t="s">
        <v>39598</v>
      </c>
      <c r="I20142" t="s">
        <v>4</v>
      </c>
      <c r="J20142">
        <v>6190.8</v>
      </c>
    </row>
    <row r="20143" spans="1:10" x14ac:dyDescent="0.2">
      <c r="A20143" t="s">
        <v>19766</v>
      </c>
      <c r="B20143" t="s">
        <v>39599</v>
      </c>
      <c r="I20143" t="s">
        <v>4</v>
      </c>
      <c r="J20143">
        <v>6967.8</v>
      </c>
    </row>
    <row r="20144" spans="1:10" x14ac:dyDescent="0.2">
      <c r="A20144" t="s">
        <v>19767</v>
      </c>
      <c r="B20144" t="s">
        <v>39599</v>
      </c>
      <c r="I20144" t="s">
        <v>4</v>
      </c>
      <c r="J20144">
        <v>6967.8</v>
      </c>
    </row>
    <row r="20145" spans="1:10" x14ac:dyDescent="0.2">
      <c r="A20145" t="s">
        <v>19768</v>
      </c>
      <c r="B20145" t="s">
        <v>39600</v>
      </c>
      <c r="I20145" t="s">
        <v>4</v>
      </c>
      <c r="J20145">
        <v>7410.2</v>
      </c>
    </row>
    <row r="20146" spans="1:10" x14ac:dyDescent="0.2">
      <c r="A20146" t="s">
        <v>19769</v>
      </c>
      <c r="B20146" t="s">
        <v>39600</v>
      </c>
      <c r="I20146" t="s">
        <v>4</v>
      </c>
      <c r="J20146">
        <v>7410.2</v>
      </c>
    </row>
    <row r="20147" spans="1:10" x14ac:dyDescent="0.2">
      <c r="A20147" t="s">
        <v>19770</v>
      </c>
      <c r="B20147" t="s">
        <v>39601</v>
      </c>
      <c r="I20147" t="s">
        <v>4</v>
      </c>
      <c r="J20147">
        <v>9213</v>
      </c>
    </row>
    <row r="20148" spans="1:10" x14ac:dyDescent="0.2">
      <c r="A20148" t="s">
        <v>19771</v>
      </c>
      <c r="B20148" t="s">
        <v>39601</v>
      </c>
      <c r="I20148" t="s">
        <v>4</v>
      </c>
      <c r="J20148">
        <v>9213</v>
      </c>
    </row>
    <row r="20149" spans="1:10" x14ac:dyDescent="0.2">
      <c r="A20149" t="s">
        <v>19772</v>
      </c>
      <c r="B20149" t="s">
        <v>39602</v>
      </c>
      <c r="I20149" t="s">
        <v>4</v>
      </c>
      <c r="J20149">
        <v>10034.4</v>
      </c>
    </row>
    <row r="20150" spans="1:10" x14ac:dyDescent="0.2">
      <c r="A20150" t="s">
        <v>19773</v>
      </c>
      <c r="B20150" t="s">
        <v>39602</v>
      </c>
      <c r="I20150" t="s">
        <v>4</v>
      </c>
      <c r="J20150">
        <v>10034.4</v>
      </c>
    </row>
    <row r="20151" spans="1:10" x14ac:dyDescent="0.2">
      <c r="A20151" t="s">
        <v>19774</v>
      </c>
      <c r="B20151" t="s">
        <v>39603</v>
      </c>
      <c r="I20151" t="s">
        <v>4</v>
      </c>
      <c r="J20151">
        <v>17548.3</v>
      </c>
    </row>
    <row r="20152" spans="1:10" x14ac:dyDescent="0.2">
      <c r="A20152" t="s">
        <v>19775</v>
      </c>
      <c r="B20152" t="s">
        <v>39603</v>
      </c>
      <c r="I20152" t="s">
        <v>4</v>
      </c>
      <c r="J20152">
        <v>17548.3</v>
      </c>
    </row>
    <row r="20153" spans="1:10" x14ac:dyDescent="0.2">
      <c r="A20153" t="s">
        <v>19776</v>
      </c>
      <c r="B20153" t="s">
        <v>39604</v>
      </c>
      <c r="I20153" t="s">
        <v>4</v>
      </c>
      <c r="J20153">
        <v>18179</v>
      </c>
    </row>
    <row r="20154" spans="1:10" x14ac:dyDescent="0.2">
      <c r="A20154" t="s">
        <v>19777</v>
      </c>
      <c r="B20154" t="s">
        <v>39604</v>
      </c>
      <c r="I20154" t="s">
        <v>4</v>
      </c>
      <c r="J20154">
        <v>18179</v>
      </c>
    </row>
    <row r="20155" spans="1:10" x14ac:dyDescent="0.2">
      <c r="A20155" t="s">
        <v>19778</v>
      </c>
      <c r="B20155" t="s">
        <v>39605</v>
      </c>
      <c r="I20155" t="s">
        <v>4</v>
      </c>
      <c r="J20155">
        <v>23535.5</v>
      </c>
    </row>
    <row r="20156" spans="1:10" x14ac:dyDescent="0.2">
      <c r="A20156" t="s">
        <v>19779</v>
      </c>
      <c r="B20156" t="s">
        <v>39605</v>
      </c>
      <c r="I20156" t="s">
        <v>4</v>
      </c>
      <c r="J20156">
        <v>23535.5</v>
      </c>
    </row>
    <row r="20157" spans="1:10" x14ac:dyDescent="0.2">
      <c r="A20157" t="s">
        <v>19780</v>
      </c>
      <c r="B20157" t="s">
        <v>39606</v>
      </c>
      <c r="I20157" t="s">
        <v>4</v>
      </c>
      <c r="J20157">
        <v>24514</v>
      </c>
    </row>
    <row r="20158" spans="1:10" x14ac:dyDescent="0.2">
      <c r="A20158" t="s">
        <v>19781</v>
      </c>
      <c r="B20158" t="s">
        <v>39606</v>
      </c>
      <c r="I20158" t="s">
        <v>4</v>
      </c>
      <c r="J20158">
        <v>24514</v>
      </c>
    </row>
    <row r="20159" spans="1:10" x14ac:dyDescent="0.2">
      <c r="A20159" t="s">
        <v>19782</v>
      </c>
      <c r="B20159" t="s">
        <v>39607</v>
      </c>
      <c r="I20159" t="s">
        <v>4</v>
      </c>
      <c r="J20159">
        <v>26506</v>
      </c>
    </row>
    <row r="20160" spans="1:10" x14ac:dyDescent="0.2">
      <c r="A20160" t="s">
        <v>19783</v>
      </c>
      <c r="B20160" t="s">
        <v>39607</v>
      </c>
      <c r="I20160" t="s">
        <v>4</v>
      </c>
      <c r="J20160">
        <v>26506</v>
      </c>
    </row>
    <row r="20161" spans="1:10" x14ac:dyDescent="0.2">
      <c r="A20161" t="s">
        <v>19784</v>
      </c>
      <c r="B20161" t="s">
        <v>39608</v>
      </c>
      <c r="I20161" t="s">
        <v>4</v>
      </c>
      <c r="J20161">
        <v>27608</v>
      </c>
    </row>
    <row r="20162" spans="1:10" x14ac:dyDescent="0.2">
      <c r="A20162" t="s">
        <v>19785</v>
      </c>
      <c r="B20162" t="s">
        <v>39608</v>
      </c>
      <c r="I20162" t="s">
        <v>4</v>
      </c>
      <c r="J20162">
        <v>27608</v>
      </c>
    </row>
    <row r="20163" spans="1:10" x14ac:dyDescent="0.2">
      <c r="A20163" t="s">
        <v>19786</v>
      </c>
      <c r="B20163" t="s">
        <v>39609</v>
      </c>
      <c r="I20163" t="s">
        <v>4</v>
      </c>
      <c r="J20163">
        <v>31441.599999999999</v>
      </c>
    </row>
    <row r="20164" spans="1:10" x14ac:dyDescent="0.2">
      <c r="A20164" t="s">
        <v>19787</v>
      </c>
      <c r="B20164" t="s">
        <v>39609</v>
      </c>
      <c r="I20164" t="s">
        <v>4</v>
      </c>
      <c r="J20164">
        <v>31441.599999999999</v>
      </c>
    </row>
    <row r="20165" spans="1:10" x14ac:dyDescent="0.2">
      <c r="A20165" t="s">
        <v>19788</v>
      </c>
      <c r="B20165" t="s">
        <v>39610</v>
      </c>
      <c r="I20165" t="s">
        <v>4</v>
      </c>
      <c r="J20165">
        <v>32748.799999999999</v>
      </c>
    </row>
    <row r="20166" spans="1:10" x14ac:dyDescent="0.2">
      <c r="A20166" t="s">
        <v>19789</v>
      </c>
      <c r="B20166" t="s">
        <v>39610</v>
      </c>
      <c r="I20166" t="s">
        <v>4</v>
      </c>
      <c r="J20166">
        <v>32748.799999999999</v>
      </c>
    </row>
    <row r="20167" spans="1:10" x14ac:dyDescent="0.2">
      <c r="A20167" t="s">
        <v>19790</v>
      </c>
      <c r="B20167" t="s">
        <v>39611</v>
      </c>
      <c r="I20167" t="s">
        <v>4</v>
      </c>
      <c r="J20167">
        <v>19009.2</v>
      </c>
    </row>
    <row r="20168" spans="1:10" x14ac:dyDescent="0.2">
      <c r="A20168" t="s">
        <v>19791</v>
      </c>
      <c r="B20168" t="s">
        <v>39611</v>
      </c>
      <c r="I20168" t="s">
        <v>4</v>
      </c>
      <c r="J20168">
        <v>19009.2</v>
      </c>
    </row>
    <row r="20169" spans="1:10" x14ac:dyDescent="0.2">
      <c r="A20169" t="s">
        <v>19792</v>
      </c>
      <c r="B20169" t="s">
        <v>39612</v>
      </c>
      <c r="I20169" t="s">
        <v>4</v>
      </c>
      <c r="J20169">
        <v>19790.400000000001</v>
      </c>
    </row>
    <row r="20170" spans="1:10" x14ac:dyDescent="0.2">
      <c r="A20170" t="s">
        <v>19793</v>
      </c>
      <c r="B20170" t="s">
        <v>39612</v>
      </c>
      <c r="I20170" t="s">
        <v>4</v>
      </c>
      <c r="J20170">
        <v>19790.400000000001</v>
      </c>
    </row>
    <row r="20171" spans="1:10" x14ac:dyDescent="0.2">
      <c r="A20171" t="s">
        <v>19794</v>
      </c>
      <c r="B20171" t="s">
        <v>39613</v>
      </c>
      <c r="I20171" t="s">
        <v>4</v>
      </c>
      <c r="J20171">
        <v>22330.7</v>
      </c>
    </row>
    <row r="20172" spans="1:10" x14ac:dyDescent="0.2">
      <c r="A20172" t="s">
        <v>19795</v>
      </c>
      <c r="B20172" t="s">
        <v>39613</v>
      </c>
      <c r="I20172" t="s">
        <v>4</v>
      </c>
      <c r="J20172">
        <v>22330.7</v>
      </c>
    </row>
    <row r="20173" spans="1:10" x14ac:dyDescent="0.2">
      <c r="A20173" t="s">
        <v>19796</v>
      </c>
      <c r="B20173" t="s">
        <v>39614</v>
      </c>
      <c r="I20173" t="s">
        <v>4</v>
      </c>
      <c r="J20173">
        <v>23248.400000000001</v>
      </c>
    </row>
    <row r="20174" spans="1:10" x14ac:dyDescent="0.2">
      <c r="A20174" t="s">
        <v>19797</v>
      </c>
      <c r="B20174" t="s">
        <v>39614</v>
      </c>
      <c r="I20174" t="s">
        <v>4</v>
      </c>
      <c r="J20174">
        <v>23248.400000000001</v>
      </c>
    </row>
    <row r="20175" spans="1:10" x14ac:dyDescent="0.2">
      <c r="A20175" t="s">
        <v>19798</v>
      </c>
      <c r="B20175" t="s">
        <v>39615</v>
      </c>
      <c r="I20175" t="s">
        <v>4</v>
      </c>
      <c r="J20175">
        <v>21462</v>
      </c>
    </row>
    <row r="20176" spans="1:10" x14ac:dyDescent="0.2">
      <c r="A20176" t="s">
        <v>19799</v>
      </c>
      <c r="B20176" t="s">
        <v>39615</v>
      </c>
      <c r="I20176" t="s">
        <v>4</v>
      </c>
      <c r="J20176">
        <v>21462</v>
      </c>
    </row>
    <row r="20177" spans="1:10" x14ac:dyDescent="0.2">
      <c r="A20177" t="s">
        <v>19800</v>
      </c>
      <c r="B20177" t="s">
        <v>39616</v>
      </c>
      <c r="I20177" t="s">
        <v>4</v>
      </c>
      <c r="J20177">
        <v>22344</v>
      </c>
    </row>
    <row r="20178" spans="1:10" x14ac:dyDescent="0.2">
      <c r="A20178" t="s">
        <v>19801</v>
      </c>
      <c r="B20178" t="s">
        <v>39616</v>
      </c>
      <c r="I20178" t="s">
        <v>4</v>
      </c>
      <c r="J20178">
        <v>22344</v>
      </c>
    </row>
    <row r="20179" spans="1:10" x14ac:dyDescent="0.2">
      <c r="A20179" t="s">
        <v>19802</v>
      </c>
      <c r="B20179" t="s">
        <v>39617</v>
      </c>
      <c r="I20179" t="s">
        <v>4</v>
      </c>
      <c r="J20179">
        <v>30149</v>
      </c>
    </row>
    <row r="20180" spans="1:10" x14ac:dyDescent="0.2">
      <c r="A20180" t="s">
        <v>19803</v>
      </c>
      <c r="B20180" t="s">
        <v>39617</v>
      </c>
      <c r="I20180" t="s">
        <v>4</v>
      </c>
      <c r="J20180">
        <v>30149</v>
      </c>
    </row>
    <row r="20181" spans="1:10" x14ac:dyDescent="0.2">
      <c r="A20181" t="s">
        <v>19804</v>
      </c>
      <c r="B20181" t="s">
        <v>39618</v>
      </c>
      <c r="I20181" t="s">
        <v>4</v>
      </c>
      <c r="J20181">
        <v>31388</v>
      </c>
    </row>
    <row r="20182" spans="1:10" x14ac:dyDescent="0.2">
      <c r="A20182" t="s">
        <v>19805</v>
      </c>
      <c r="B20182" t="s">
        <v>39618</v>
      </c>
      <c r="I20182" t="s">
        <v>4</v>
      </c>
      <c r="J20182">
        <v>31388</v>
      </c>
    </row>
    <row r="20183" spans="1:10" x14ac:dyDescent="0.2">
      <c r="A20183" t="s">
        <v>19806</v>
      </c>
      <c r="B20183" t="s">
        <v>39619</v>
      </c>
      <c r="I20183" t="s">
        <v>4</v>
      </c>
      <c r="J20183">
        <v>23506</v>
      </c>
    </row>
    <row r="20184" spans="1:10" x14ac:dyDescent="0.2">
      <c r="A20184" t="s">
        <v>19807</v>
      </c>
      <c r="B20184" t="s">
        <v>39619</v>
      </c>
      <c r="I20184" t="s">
        <v>4</v>
      </c>
      <c r="J20184">
        <v>23506</v>
      </c>
    </row>
    <row r="20185" spans="1:10" x14ac:dyDescent="0.2">
      <c r="A20185" t="s">
        <v>19808</v>
      </c>
      <c r="B20185" t="s">
        <v>39620</v>
      </c>
      <c r="I20185" t="s">
        <v>4</v>
      </c>
      <c r="J20185">
        <v>24472</v>
      </c>
    </row>
    <row r="20186" spans="1:10" x14ac:dyDescent="0.2">
      <c r="A20186" t="s">
        <v>19809</v>
      </c>
      <c r="B20186" t="s">
        <v>39620</v>
      </c>
      <c r="I20186" t="s">
        <v>4</v>
      </c>
      <c r="J20186">
        <v>24472</v>
      </c>
    </row>
    <row r="20187" spans="1:10" x14ac:dyDescent="0.2">
      <c r="A20187" t="s">
        <v>19810</v>
      </c>
      <c r="B20187" t="s">
        <v>39621</v>
      </c>
      <c r="I20187" t="s">
        <v>4</v>
      </c>
      <c r="J20187">
        <v>32090.799999999999</v>
      </c>
    </row>
    <row r="20188" spans="1:10" x14ac:dyDescent="0.2">
      <c r="A20188" t="s">
        <v>19811</v>
      </c>
      <c r="B20188" t="s">
        <v>39621</v>
      </c>
      <c r="I20188" t="s">
        <v>4</v>
      </c>
      <c r="J20188">
        <v>32090.799999999999</v>
      </c>
    </row>
    <row r="20189" spans="1:10" x14ac:dyDescent="0.2">
      <c r="A20189" t="s">
        <v>19812</v>
      </c>
      <c r="B20189" t="s">
        <v>39622</v>
      </c>
      <c r="I20189" t="s">
        <v>4</v>
      </c>
      <c r="J20189">
        <v>33409.599999999999</v>
      </c>
    </row>
    <row r="20190" spans="1:10" x14ac:dyDescent="0.2">
      <c r="A20190" t="s">
        <v>19813</v>
      </c>
      <c r="B20190" t="s">
        <v>39622</v>
      </c>
      <c r="I20190" t="s">
        <v>4</v>
      </c>
      <c r="J20190">
        <v>33409.599999999999</v>
      </c>
    </row>
    <row r="20191" spans="1:10" x14ac:dyDescent="0.2">
      <c r="A20191" t="s">
        <v>19814</v>
      </c>
      <c r="B20191" t="s">
        <v>39623</v>
      </c>
      <c r="I20191" t="s">
        <v>4</v>
      </c>
      <c r="J20191">
        <v>26418.7</v>
      </c>
    </row>
    <row r="20192" spans="1:10" x14ac:dyDescent="0.2">
      <c r="A20192" t="s">
        <v>19815</v>
      </c>
      <c r="B20192" t="s">
        <v>39623</v>
      </c>
      <c r="I20192" t="s">
        <v>4</v>
      </c>
      <c r="J20192">
        <v>26418.7</v>
      </c>
    </row>
    <row r="20193" spans="1:10" x14ac:dyDescent="0.2">
      <c r="A20193" t="s">
        <v>19816</v>
      </c>
      <c r="B20193" t="s">
        <v>39624</v>
      </c>
      <c r="I20193" t="s">
        <v>4</v>
      </c>
      <c r="J20193">
        <v>27504.400000000001</v>
      </c>
    </row>
    <row r="20194" spans="1:10" x14ac:dyDescent="0.2">
      <c r="A20194" t="s">
        <v>19817</v>
      </c>
      <c r="B20194" t="s">
        <v>39624</v>
      </c>
      <c r="I20194" t="s">
        <v>4</v>
      </c>
      <c r="J20194">
        <v>27504.400000000001</v>
      </c>
    </row>
    <row r="20195" spans="1:10" x14ac:dyDescent="0.2">
      <c r="A20195" t="s">
        <v>19818</v>
      </c>
      <c r="B20195" t="s">
        <v>39625</v>
      </c>
      <c r="I20195" t="s">
        <v>4</v>
      </c>
      <c r="J20195">
        <v>35616.699999999997</v>
      </c>
    </row>
    <row r="20196" spans="1:10" x14ac:dyDescent="0.2">
      <c r="A20196" t="s">
        <v>19819</v>
      </c>
      <c r="B20196" t="s">
        <v>39625</v>
      </c>
      <c r="I20196" t="s">
        <v>4</v>
      </c>
      <c r="J20196">
        <v>35616.699999999997</v>
      </c>
    </row>
    <row r="20197" spans="1:10" x14ac:dyDescent="0.2">
      <c r="A20197" t="s">
        <v>19820</v>
      </c>
      <c r="B20197" t="s">
        <v>39626</v>
      </c>
      <c r="I20197" t="s">
        <v>4</v>
      </c>
      <c r="J20197">
        <v>37080.400000000001</v>
      </c>
    </row>
    <row r="20198" spans="1:10" x14ac:dyDescent="0.2">
      <c r="A20198" t="s">
        <v>19821</v>
      </c>
      <c r="B20198" t="s">
        <v>39626</v>
      </c>
      <c r="I20198" t="s">
        <v>4</v>
      </c>
      <c r="J20198">
        <v>37080.400000000001</v>
      </c>
    </row>
    <row r="20199" spans="1:10" x14ac:dyDescent="0.2">
      <c r="A20199" t="s">
        <v>19822</v>
      </c>
      <c r="B20199" t="s">
        <v>39627</v>
      </c>
      <c r="I20199" t="s">
        <v>4</v>
      </c>
      <c r="J20199">
        <v>35472</v>
      </c>
    </row>
    <row r="20200" spans="1:10" x14ac:dyDescent="0.2">
      <c r="A20200" t="s">
        <v>19823</v>
      </c>
      <c r="B20200" t="s">
        <v>39627</v>
      </c>
      <c r="I20200" t="s">
        <v>4</v>
      </c>
      <c r="J20200">
        <v>35472</v>
      </c>
    </row>
    <row r="20201" spans="1:10" x14ac:dyDescent="0.2">
      <c r="A20201" t="s">
        <v>19824</v>
      </c>
      <c r="B20201" t="s">
        <v>39628</v>
      </c>
      <c r="I20201" t="s">
        <v>4</v>
      </c>
      <c r="J20201">
        <v>37836.800000000003</v>
      </c>
    </row>
    <row r="20202" spans="1:10" x14ac:dyDescent="0.2">
      <c r="A20202" t="s">
        <v>19825</v>
      </c>
      <c r="B20202" t="s">
        <v>39628</v>
      </c>
      <c r="I20202" t="s">
        <v>4</v>
      </c>
      <c r="J20202">
        <v>37836.800000000003</v>
      </c>
    </row>
    <row r="20203" spans="1:10" x14ac:dyDescent="0.2">
      <c r="A20203" t="s">
        <v>19826</v>
      </c>
      <c r="B20203" t="s">
        <v>39629</v>
      </c>
      <c r="I20203" t="s">
        <v>4</v>
      </c>
      <c r="J20203">
        <v>53040</v>
      </c>
    </row>
    <row r="20204" spans="1:10" x14ac:dyDescent="0.2">
      <c r="A20204" t="s">
        <v>19827</v>
      </c>
      <c r="B20204" t="s">
        <v>39629</v>
      </c>
      <c r="I20204" t="s">
        <v>4</v>
      </c>
      <c r="J20204">
        <v>53040</v>
      </c>
    </row>
    <row r="20205" spans="1:10" x14ac:dyDescent="0.2">
      <c r="A20205" t="s">
        <v>19828</v>
      </c>
      <c r="B20205" t="s">
        <v>39630</v>
      </c>
      <c r="I20205" t="s">
        <v>4</v>
      </c>
      <c r="J20205">
        <v>56576</v>
      </c>
    </row>
    <row r="20206" spans="1:10" x14ac:dyDescent="0.2">
      <c r="A20206" t="s">
        <v>19829</v>
      </c>
      <c r="B20206" t="s">
        <v>39630</v>
      </c>
      <c r="I20206" t="s">
        <v>4</v>
      </c>
      <c r="J20206">
        <v>56576</v>
      </c>
    </row>
    <row r="20207" spans="1:10" x14ac:dyDescent="0.2">
      <c r="A20207" t="s">
        <v>19830</v>
      </c>
      <c r="B20207" t="s">
        <v>39631</v>
      </c>
      <c r="I20207" t="s">
        <v>4</v>
      </c>
      <c r="J20207">
        <v>51260</v>
      </c>
    </row>
    <row r="20208" spans="1:10" x14ac:dyDescent="0.2">
      <c r="A20208" t="s">
        <v>19831</v>
      </c>
      <c r="B20208" t="s">
        <v>39631</v>
      </c>
      <c r="I20208" t="s">
        <v>4</v>
      </c>
      <c r="J20208">
        <v>51260</v>
      </c>
    </row>
    <row r="20209" spans="1:10" x14ac:dyDescent="0.2">
      <c r="A20209" t="s">
        <v>19832</v>
      </c>
      <c r="B20209" t="s">
        <v>39632</v>
      </c>
      <c r="I20209" t="s">
        <v>4</v>
      </c>
      <c r="J20209">
        <v>54890</v>
      </c>
    </row>
    <row r="20210" spans="1:10" x14ac:dyDescent="0.2">
      <c r="A20210" t="s">
        <v>19833</v>
      </c>
      <c r="B20210" t="s">
        <v>39632</v>
      </c>
      <c r="I20210" t="s">
        <v>4</v>
      </c>
      <c r="J20210">
        <v>54890</v>
      </c>
    </row>
    <row r="20211" spans="1:10" x14ac:dyDescent="0.2">
      <c r="A20211" t="s">
        <v>19834</v>
      </c>
      <c r="B20211" t="s">
        <v>39633</v>
      </c>
      <c r="I20211" t="s">
        <v>4</v>
      </c>
      <c r="J20211">
        <v>72789.2</v>
      </c>
    </row>
    <row r="20212" spans="1:10" x14ac:dyDescent="0.2">
      <c r="A20212" t="s">
        <v>19835</v>
      </c>
      <c r="B20212" t="s">
        <v>39633</v>
      </c>
      <c r="I20212" t="s">
        <v>4</v>
      </c>
      <c r="J20212">
        <v>72789.2</v>
      </c>
    </row>
    <row r="20213" spans="1:10" x14ac:dyDescent="0.2">
      <c r="A20213" t="s">
        <v>19836</v>
      </c>
      <c r="B20213" t="s">
        <v>39634</v>
      </c>
      <c r="I20213" t="s">
        <v>4</v>
      </c>
      <c r="J20213">
        <v>77943.8</v>
      </c>
    </row>
    <row r="20214" spans="1:10" x14ac:dyDescent="0.2">
      <c r="A20214" t="s">
        <v>19837</v>
      </c>
      <c r="B20214" t="s">
        <v>39634</v>
      </c>
      <c r="I20214" t="s">
        <v>4</v>
      </c>
      <c r="J20214">
        <v>77943.8</v>
      </c>
    </row>
    <row r="20215" spans="1:10" x14ac:dyDescent="0.2">
      <c r="A20215" t="s">
        <v>19838</v>
      </c>
      <c r="B20215" t="s">
        <v>39635</v>
      </c>
      <c r="I20215" t="s">
        <v>4</v>
      </c>
      <c r="J20215">
        <v>77309.399999999994</v>
      </c>
    </row>
    <row r="20216" spans="1:10" x14ac:dyDescent="0.2">
      <c r="A20216" t="s">
        <v>19839</v>
      </c>
      <c r="B20216" t="s">
        <v>39635</v>
      </c>
      <c r="I20216" t="s">
        <v>4</v>
      </c>
      <c r="J20216">
        <v>77309.399999999994</v>
      </c>
    </row>
    <row r="20217" spans="1:10" x14ac:dyDescent="0.2">
      <c r="A20217" t="s">
        <v>19840</v>
      </c>
      <c r="B20217" t="s">
        <v>39636</v>
      </c>
      <c r="I20217" t="s">
        <v>4</v>
      </c>
      <c r="J20217">
        <v>82784.100000000006</v>
      </c>
    </row>
    <row r="20218" spans="1:10" x14ac:dyDescent="0.2">
      <c r="A20218" t="s">
        <v>19841</v>
      </c>
      <c r="B20218" t="s">
        <v>39636</v>
      </c>
      <c r="I20218" t="s">
        <v>4</v>
      </c>
      <c r="J20218">
        <v>82784.100000000006</v>
      </c>
    </row>
    <row r="20219" spans="1:10" x14ac:dyDescent="0.2">
      <c r="A20219" t="s">
        <v>19842</v>
      </c>
      <c r="B20219" t="s">
        <v>39637</v>
      </c>
      <c r="I20219" t="s">
        <v>4</v>
      </c>
      <c r="J20219">
        <v>60300.4</v>
      </c>
    </row>
    <row r="20220" spans="1:10" x14ac:dyDescent="0.2">
      <c r="A20220" t="s">
        <v>19843</v>
      </c>
      <c r="B20220" t="s">
        <v>39637</v>
      </c>
      <c r="I20220" t="s">
        <v>4</v>
      </c>
      <c r="J20220">
        <v>60300.4</v>
      </c>
    </row>
    <row r="20221" spans="1:10" x14ac:dyDescent="0.2">
      <c r="A20221" t="s">
        <v>19844</v>
      </c>
      <c r="B20221" t="s">
        <v>39638</v>
      </c>
      <c r="I20221" t="s">
        <v>4</v>
      </c>
      <c r="J20221">
        <v>64570.6</v>
      </c>
    </row>
    <row r="20222" spans="1:10" x14ac:dyDescent="0.2">
      <c r="A20222" t="s">
        <v>19845</v>
      </c>
      <c r="B20222" t="s">
        <v>39638</v>
      </c>
      <c r="I20222" t="s">
        <v>4</v>
      </c>
      <c r="J20222">
        <v>64570.6</v>
      </c>
    </row>
    <row r="20223" spans="1:10" x14ac:dyDescent="0.2">
      <c r="A20223" t="s">
        <v>19846</v>
      </c>
      <c r="B20223" t="s">
        <v>39639</v>
      </c>
      <c r="I20223" t="s">
        <v>4</v>
      </c>
      <c r="J20223">
        <v>5221.6000000000004</v>
      </c>
    </row>
    <row r="20224" spans="1:10" x14ac:dyDescent="0.2">
      <c r="A20224" t="s">
        <v>19847</v>
      </c>
      <c r="B20224" t="s">
        <v>39639</v>
      </c>
      <c r="I20224" t="s">
        <v>4</v>
      </c>
      <c r="J20224">
        <v>5221.6000000000004</v>
      </c>
    </row>
    <row r="20225" spans="1:10" x14ac:dyDescent="0.2">
      <c r="A20225" t="s">
        <v>19848</v>
      </c>
      <c r="B20225" t="s">
        <v>39640</v>
      </c>
      <c r="I20225" t="s">
        <v>4</v>
      </c>
      <c r="J20225">
        <v>5477.8</v>
      </c>
    </row>
    <row r="20226" spans="1:10" x14ac:dyDescent="0.2">
      <c r="A20226" t="s">
        <v>19849</v>
      </c>
      <c r="B20226" t="s">
        <v>39640</v>
      </c>
      <c r="I20226" t="s">
        <v>4</v>
      </c>
      <c r="J20226">
        <v>5477.8</v>
      </c>
    </row>
    <row r="20227" spans="1:10" x14ac:dyDescent="0.2">
      <c r="A20227" t="s">
        <v>19850</v>
      </c>
      <c r="B20227" t="s">
        <v>39641</v>
      </c>
      <c r="I20227" t="s">
        <v>4</v>
      </c>
      <c r="J20227">
        <v>6933.6</v>
      </c>
    </row>
    <row r="20228" spans="1:10" x14ac:dyDescent="0.2">
      <c r="A20228" t="s">
        <v>19851</v>
      </c>
      <c r="B20228" t="s">
        <v>39641</v>
      </c>
      <c r="I20228" t="s">
        <v>4</v>
      </c>
      <c r="J20228">
        <v>6933.6</v>
      </c>
    </row>
    <row r="20229" spans="1:10" x14ac:dyDescent="0.2">
      <c r="A20229" t="s">
        <v>19852</v>
      </c>
      <c r="B20229" t="s">
        <v>39642</v>
      </c>
      <c r="I20229" t="s">
        <v>4</v>
      </c>
      <c r="J20229">
        <v>7273.8</v>
      </c>
    </row>
    <row r="20230" spans="1:10" x14ac:dyDescent="0.2">
      <c r="A20230" t="s">
        <v>19853</v>
      </c>
      <c r="B20230" t="s">
        <v>39642</v>
      </c>
      <c r="I20230" t="s">
        <v>4</v>
      </c>
      <c r="J20230">
        <v>7273.8</v>
      </c>
    </row>
    <row r="20231" spans="1:10" x14ac:dyDescent="0.2">
      <c r="A20231" t="s">
        <v>19854</v>
      </c>
      <c r="B20231" t="s">
        <v>39643</v>
      </c>
      <c r="I20231" t="s">
        <v>4</v>
      </c>
      <c r="J20231">
        <v>8688.4</v>
      </c>
    </row>
    <row r="20232" spans="1:10" x14ac:dyDescent="0.2">
      <c r="A20232" t="s">
        <v>19855</v>
      </c>
      <c r="B20232" t="s">
        <v>39643</v>
      </c>
      <c r="I20232" t="s">
        <v>4</v>
      </c>
      <c r="J20232">
        <v>8688.4</v>
      </c>
    </row>
    <row r="20233" spans="1:10" x14ac:dyDescent="0.2">
      <c r="A20233" t="s">
        <v>19856</v>
      </c>
      <c r="B20233" t="s">
        <v>39644</v>
      </c>
      <c r="I20233" t="s">
        <v>4</v>
      </c>
      <c r="J20233">
        <v>9114.7000000000007</v>
      </c>
    </row>
    <row r="20234" spans="1:10" x14ac:dyDescent="0.2">
      <c r="A20234" t="s">
        <v>19857</v>
      </c>
      <c r="B20234" t="s">
        <v>39644</v>
      </c>
      <c r="I20234" t="s">
        <v>4</v>
      </c>
      <c r="J20234">
        <v>9114.7000000000007</v>
      </c>
    </row>
    <row r="20235" spans="1:10" x14ac:dyDescent="0.2">
      <c r="A20235" t="s">
        <v>19858</v>
      </c>
      <c r="B20235" t="s">
        <v>39645</v>
      </c>
      <c r="I20235" t="s">
        <v>4</v>
      </c>
      <c r="J20235">
        <v>10443.200000000001</v>
      </c>
    </row>
    <row r="20236" spans="1:10" x14ac:dyDescent="0.2">
      <c r="A20236" t="s">
        <v>19859</v>
      </c>
      <c r="B20236" t="s">
        <v>39645</v>
      </c>
      <c r="I20236" t="s">
        <v>4</v>
      </c>
      <c r="J20236">
        <v>10443.200000000001</v>
      </c>
    </row>
    <row r="20237" spans="1:10" x14ac:dyDescent="0.2">
      <c r="A20237" t="s">
        <v>19860</v>
      </c>
      <c r="B20237" t="s">
        <v>39646</v>
      </c>
      <c r="I20237" t="s">
        <v>4</v>
      </c>
      <c r="J20237">
        <v>10955.6</v>
      </c>
    </row>
    <row r="20238" spans="1:10" x14ac:dyDescent="0.2">
      <c r="A20238" t="s">
        <v>19861</v>
      </c>
      <c r="B20238" t="s">
        <v>39646</v>
      </c>
      <c r="I20238" t="s">
        <v>4</v>
      </c>
      <c r="J20238">
        <v>10955.6</v>
      </c>
    </row>
    <row r="20239" spans="1:10" x14ac:dyDescent="0.2">
      <c r="A20239" t="s">
        <v>19862</v>
      </c>
      <c r="B20239" t="s">
        <v>39647</v>
      </c>
      <c r="I20239" t="s">
        <v>4</v>
      </c>
      <c r="J20239">
        <v>12155.2</v>
      </c>
    </row>
    <row r="20240" spans="1:10" x14ac:dyDescent="0.2">
      <c r="A20240" t="s">
        <v>19863</v>
      </c>
      <c r="B20240" t="s">
        <v>39647</v>
      </c>
      <c r="I20240" t="s">
        <v>4</v>
      </c>
      <c r="J20240">
        <v>12155.2</v>
      </c>
    </row>
    <row r="20241" spans="1:10" x14ac:dyDescent="0.2">
      <c r="A20241" t="s">
        <v>19864</v>
      </c>
      <c r="B20241" t="s">
        <v>39648</v>
      </c>
      <c r="I20241" t="s">
        <v>4</v>
      </c>
      <c r="J20241">
        <v>12751.6</v>
      </c>
    </row>
    <row r="20242" spans="1:10" x14ac:dyDescent="0.2">
      <c r="A20242" t="s">
        <v>19865</v>
      </c>
      <c r="B20242" t="s">
        <v>39648</v>
      </c>
      <c r="I20242" t="s">
        <v>4</v>
      </c>
      <c r="J20242">
        <v>12751.6</v>
      </c>
    </row>
    <row r="20243" spans="1:10" x14ac:dyDescent="0.2">
      <c r="A20243" t="s">
        <v>19866</v>
      </c>
      <c r="B20243" t="s">
        <v>39649</v>
      </c>
      <c r="I20243" t="s">
        <v>4</v>
      </c>
      <c r="J20243">
        <v>13910</v>
      </c>
    </row>
    <row r="20244" spans="1:10" x14ac:dyDescent="0.2">
      <c r="A20244" t="s">
        <v>19867</v>
      </c>
      <c r="B20244" t="s">
        <v>39649</v>
      </c>
      <c r="I20244" t="s">
        <v>4</v>
      </c>
      <c r="J20244">
        <v>13910</v>
      </c>
    </row>
    <row r="20245" spans="1:10" x14ac:dyDescent="0.2">
      <c r="A20245" t="s">
        <v>19868</v>
      </c>
      <c r="B20245" t="s">
        <v>39650</v>
      </c>
      <c r="I20245" t="s">
        <v>4</v>
      </c>
      <c r="J20245">
        <v>14592.5</v>
      </c>
    </row>
    <row r="20246" spans="1:10" x14ac:dyDescent="0.2">
      <c r="A20246" t="s">
        <v>19869</v>
      </c>
      <c r="B20246" t="s">
        <v>39650</v>
      </c>
      <c r="I20246" t="s">
        <v>4</v>
      </c>
      <c r="J20246">
        <v>14592.5</v>
      </c>
    </row>
    <row r="20247" spans="1:10" x14ac:dyDescent="0.2">
      <c r="A20247" t="s">
        <v>19870</v>
      </c>
      <c r="B20247" t="s">
        <v>39651</v>
      </c>
      <c r="I20247" t="s">
        <v>4</v>
      </c>
      <c r="J20247">
        <v>15622</v>
      </c>
    </row>
    <row r="20248" spans="1:10" x14ac:dyDescent="0.2">
      <c r="A20248" t="s">
        <v>19871</v>
      </c>
      <c r="B20248" t="s">
        <v>39651</v>
      </c>
      <c r="I20248" t="s">
        <v>4</v>
      </c>
      <c r="J20248">
        <v>15622</v>
      </c>
    </row>
    <row r="20249" spans="1:10" x14ac:dyDescent="0.2">
      <c r="A20249" t="s">
        <v>19872</v>
      </c>
      <c r="B20249" t="s">
        <v>39652</v>
      </c>
      <c r="I20249" t="s">
        <v>4</v>
      </c>
      <c r="J20249">
        <v>16388.5</v>
      </c>
    </row>
    <row r="20250" spans="1:10" x14ac:dyDescent="0.2">
      <c r="A20250" t="s">
        <v>19873</v>
      </c>
      <c r="B20250" t="s">
        <v>39652</v>
      </c>
      <c r="I20250" t="s">
        <v>4</v>
      </c>
      <c r="J20250">
        <v>16388.5</v>
      </c>
    </row>
    <row r="20251" spans="1:10" x14ac:dyDescent="0.2">
      <c r="A20251" t="s">
        <v>19874</v>
      </c>
      <c r="B20251" t="s">
        <v>39653</v>
      </c>
      <c r="I20251" t="s">
        <v>4</v>
      </c>
      <c r="J20251">
        <v>20350</v>
      </c>
    </row>
    <row r="20252" spans="1:10" x14ac:dyDescent="0.2">
      <c r="A20252" t="s">
        <v>19875</v>
      </c>
      <c r="B20252" t="s">
        <v>39653</v>
      </c>
      <c r="I20252" t="s">
        <v>4</v>
      </c>
      <c r="J20252">
        <v>20350</v>
      </c>
    </row>
    <row r="20253" spans="1:10" x14ac:dyDescent="0.2">
      <c r="A20253" t="s">
        <v>19876</v>
      </c>
      <c r="B20253" t="s">
        <v>39654</v>
      </c>
      <c r="I20253" t="s">
        <v>4</v>
      </c>
      <c r="J20253">
        <v>22000</v>
      </c>
    </row>
    <row r="20254" spans="1:10" x14ac:dyDescent="0.2">
      <c r="A20254" t="s">
        <v>19877</v>
      </c>
      <c r="B20254" t="s">
        <v>39654</v>
      </c>
      <c r="I20254" t="s">
        <v>4</v>
      </c>
      <c r="J20254">
        <v>22000</v>
      </c>
    </row>
    <row r="20255" spans="1:10" x14ac:dyDescent="0.2">
      <c r="A20255" t="s">
        <v>19878</v>
      </c>
      <c r="B20255" t="s">
        <v>39655</v>
      </c>
      <c r="I20255" t="s">
        <v>4</v>
      </c>
      <c r="J20255">
        <v>29218.5</v>
      </c>
    </row>
    <row r="20256" spans="1:10" x14ac:dyDescent="0.2">
      <c r="A20256" t="s">
        <v>19879</v>
      </c>
      <c r="B20256" t="s">
        <v>39655</v>
      </c>
      <c r="I20256" t="s">
        <v>4</v>
      </c>
      <c r="J20256">
        <v>29218.5</v>
      </c>
    </row>
    <row r="20257" spans="1:10" x14ac:dyDescent="0.2">
      <c r="A20257" t="s">
        <v>19880</v>
      </c>
      <c r="B20257" t="s">
        <v>39656</v>
      </c>
      <c r="I20257" t="s">
        <v>4</v>
      </c>
      <c r="J20257">
        <v>31785.5</v>
      </c>
    </row>
    <row r="20258" spans="1:10" x14ac:dyDescent="0.2">
      <c r="A20258" t="s">
        <v>19881</v>
      </c>
      <c r="B20258" t="s">
        <v>39656</v>
      </c>
      <c r="I20258" t="s">
        <v>4</v>
      </c>
      <c r="J20258">
        <v>31785.5</v>
      </c>
    </row>
    <row r="20259" spans="1:10" x14ac:dyDescent="0.2">
      <c r="A20259" t="s">
        <v>19882</v>
      </c>
      <c r="B20259" t="s">
        <v>39657</v>
      </c>
      <c r="I20259" t="s">
        <v>4</v>
      </c>
      <c r="J20259">
        <v>39771.199999999997</v>
      </c>
    </row>
    <row r="20260" spans="1:10" x14ac:dyDescent="0.2">
      <c r="A20260" t="s">
        <v>19883</v>
      </c>
      <c r="B20260" t="s">
        <v>39657</v>
      </c>
      <c r="I20260" t="s">
        <v>4</v>
      </c>
      <c r="J20260">
        <v>39771.199999999997</v>
      </c>
    </row>
    <row r="20261" spans="1:10" x14ac:dyDescent="0.2">
      <c r="A20261" t="s">
        <v>19884</v>
      </c>
      <c r="B20261" t="s">
        <v>39658</v>
      </c>
      <c r="I20261" t="s">
        <v>4</v>
      </c>
      <c r="J20261">
        <v>43416</v>
      </c>
    </row>
    <row r="20262" spans="1:10" x14ac:dyDescent="0.2">
      <c r="A20262" t="s">
        <v>19885</v>
      </c>
      <c r="B20262" t="s">
        <v>39658</v>
      </c>
      <c r="I20262" t="s">
        <v>4</v>
      </c>
      <c r="J20262">
        <v>43416</v>
      </c>
    </row>
    <row r="20263" spans="1:10" x14ac:dyDescent="0.2">
      <c r="A20263" t="s">
        <v>19886</v>
      </c>
      <c r="B20263" t="s">
        <v>39659</v>
      </c>
      <c r="I20263" t="s">
        <v>4</v>
      </c>
      <c r="J20263">
        <v>122.79</v>
      </c>
    </row>
    <row r="20264" spans="1:10" x14ac:dyDescent="0.2">
      <c r="A20264" t="s">
        <v>19887</v>
      </c>
      <c r="B20264" t="s">
        <v>39659</v>
      </c>
      <c r="I20264" t="s">
        <v>4</v>
      </c>
      <c r="J20264">
        <v>111.27</v>
      </c>
    </row>
    <row r="20265" spans="1:10" x14ac:dyDescent="0.2">
      <c r="A20265" t="s">
        <v>19888</v>
      </c>
      <c r="B20265" t="s">
        <v>39660</v>
      </c>
      <c r="I20265" t="s">
        <v>4</v>
      </c>
      <c r="J20265">
        <v>349.85</v>
      </c>
    </row>
    <row r="20266" spans="1:10" x14ac:dyDescent="0.2">
      <c r="A20266" t="s">
        <v>19889</v>
      </c>
      <c r="B20266" t="s">
        <v>39660</v>
      </c>
      <c r="I20266" t="s">
        <v>4</v>
      </c>
      <c r="J20266">
        <v>314.89999999999998</v>
      </c>
    </row>
    <row r="20267" spans="1:10" x14ac:dyDescent="0.2">
      <c r="A20267" t="s">
        <v>19890</v>
      </c>
      <c r="B20267" t="s">
        <v>39661</v>
      </c>
      <c r="I20267" t="s">
        <v>4</v>
      </c>
      <c r="J20267">
        <v>197.1</v>
      </c>
    </row>
    <row r="20268" spans="1:10" x14ac:dyDescent="0.2">
      <c r="A20268" t="s">
        <v>19891</v>
      </c>
      <c r="B20268" t="s">
        <v>39661</v>
      </c>
      <c r="I20268" t="s">
        <v>4</v>
      </c>
      <c r="J20268">
        <v>184.56</v>
      </c>
    </row>
    <row r="20269" spans="1:10" x14ac:dyDescent="0.2">
      <c r="A20269" t="s">
        <v>19892</v>
      </c>
      <c r="B20269" t="s">
        <v>39662</v>
      </c>
      <c r="I20269" t="s">
        <v>4</v>
      </c>
      <c r="J20269">
        <v>821.24</v>
      </c>
    </row>
    <row r="20270" spans="1:10" x14ac:dyDescent="0.2">
      <c r="A20270" t="s">
        <v>19893</v>
      </c>
      <c r="B20270" t="s">
        <v>39662</v>
      </c>
      <c r="I20270" t="s">
        <v>4</v>
      </c>
      <c r="J20270">
        <v>764.8</v>
      </c>
    </row>
    <row r="20271" spans="1:10" x14ac:dyDescent="0.2">
      <c r="A20271" t="s">
        <v>19894</v>
      </c>
      <c r="B20271" t="s">
        <v>39663</v>
      </c>
      <c r="I20271" t="s">
        <v>4</v>
      </c>
      <c r="J20271">
        <v>938.56</v>
      </c>
    </row>
    <row r="20272" spans="1:10" x14ac:dyDescent="0.2">
      <c r="A20272" t="s">
        <v>19895</v>
      </c>
      <c r="B20272" t="s">
        <v>39663</v>
      </c>
      <c r="I20272" t="s">
        <v>4</v>
      </c>
      <c r="J20272">
        <v>874.06</v>
      </c>
    </row>
    <row r="20273" spans="1:10" x14ac:dyDescent="0.2">
      <c r="A20273" t="s">
        <v>19896</v>
      </c>
      <c r="B20273" t="s">
        <v>39664</v>
      </c>
      <c r="I20273" t="s">
        <v>4</v>
      </c>
      <c r="J20273">
        <v>1094.98</v>
      </c>
    </row>
    <row r="20274" spans="1:10" x14ac:dyDescent="0.2">
      <c r="A20274" t="s">
        <v>19897</v>
      </c>
      <c r="B20274" t="s">
        <v>39664</v>
      </c>
      <c r="I20274" t="s">
        <v>4</v>
      </c>
      <c r="J20274">
        <v>1019.74</v>
      </c>
    </row>
    <row r="20275" spans="1:10" x14ac:dyDescent="0.2">
      <c r="A20275" t="s">
        <v>19898</v>
      </c>
      <c r="B20275" t="s">
        <v>39665</v>
      </c>
      <c r="I20275" t="s">
        <v>4</v>
      </c>
      <c r="J20275">
        <v>1313.98</v>
      </c>
    </row>
    <row r="20276" spans="1:10" x14ac:dyDescent="0.2">
      <c r="A20276" t="s">
        <v>19899</v>
      </c>
      <c r="B20276" t="s">
        <v>39665</v>
      </c>
      <c r="I20276" t="s">
        <v>4</v>
      </c>
      <c r="J20276">
        <v>1223.69</v>
      </c>
    </row>
    <row r="20277" spans="1:10" x14ac:dyDescent="0.2">
      <c r="A20277" t="s">
        <v>19900</v>
      </c>
      <c r="B20277" t="s">
        <v>39666</v>
      </c>
      <c r="I20277" t="s">
        <v>4</v>
      </c>
      <c r="J20277">
        <v>35.61</v>
      </c>
    </row>
    <row r="20278" spans="1:10" x14ac:dyDescent="0.2">
      <c r="A20278" t="s">
        <v>19901</v>
      </c>
      <c r="B20278" t="s">
        <v>39666</v>
      </c>
      <c r="I20278" t="s">
        <v>4</v>
      </c>
      <c r="J20278">
        <v>32.26</v>
      </c>
    </row>
    <row r="20279" spans="1:10" x14ac:dyDescent="0.2">
      <c r="A20279" t="s">
        <v>19902</v>
      </c>
      <c r="B20279" t="s">
        <v>39667</v>
      </c>
      <c r="I20279" t="s">
        <v>4</v>
      </c>
      <c r="J20279">
        <v>47.48</v>
      </c>
    </row>
    <row r="20280" spans="1:10" x14ac:dyDescent="0.2">
      <c r="A20280" t="s">
        <v>19903</v>
      </c>
      <c r="B20280" t="s">
        <v>39667</v>
      </c>
      <c r="I20280" t="s">
        <v>4</v>
      </c>
      <c r="J20280">
        <v>43.02</v>
      </c>
    </row>
    <row r="20281" spans="1:10" x14ac:dyDescent="0.2">
      <c r="A20281" t="s">
        <v>19904</v>
      </c>
      <c r="B20281" t="s">
        <v>39668</v>
      </c>
      <c r="I20281" t="s">
        <v>4</v>
      </c>
      <c r="J20281">
        <v>59.35</v>
      </c>
    </row>
    <row r="20282" spans="1:10" x14ac:dyDescent="0.2">
      <c r="A20282" t="s">
        <v>19905</v>
      </c>
      <c r="B20282" t="s">
        <v>39668</v>
      </c>
      <c r="I20282" t="s">
        <v>4</v>
      </c>
      <c r="J20282">
        <v>53.78</v>
      </c>
    </row>
    <row r="20283" spans="1:10" x14ac:dyDescent="0.2">
      <c r="A20283" t="s">
        <v>19906</v>
      </c>
      <c r="B20283" t="s">
        <v>39669</v>
      </c>
      <c r="I20283" t="s">
        <v>4</v>
      </c>
      <c r="J20283">
        <v>71.22</v>
      </c>
    </row>
    <row r="20284" spans="1:10" x14ac:dyDescent="0.2">
      <c r="A20284" t="s">
        <v>19907</v>
      </c>
      <c r="B20284" t="s">
        <v>39669</v>
      </c>
      <c r="I20284" t="s">
        <v>4</v>
      </c>
      <c r="J20284">
        <v>64.53</v>
      </c>
    </row>
    <row r="20285" spans="1:10" x14ac:dyDescent="0.2">
      <c r="A20285" t="s">
        <v>19908</v>
      </c>
      <c r="B20285" t="s">
        <v>39670</v>
      </c>
      <c r="I20285" t="s">
        <v>4</v>
      </c>
      <c r="J20285">
        <v>89.02</v>
      </c>
    </row>
    <row r="20286" spans="1:10" x14ac:dyDescent="0.2">
      <c r="A20286" t="s">
        <v>19909</v>
      </c>
      <c r="B20286" t="s">
        <v>39670</v>
      </c>
      <c r="I20286" t="s">
        <v>4</v>
      </c>
      <c r="J20286">
        <v>80.67</v>
      </c>
    </row>
    <row r="20287" spans="1:10" x14ac:dyDescent="0.2">
      <c r="A20287" t="s">
        <v>19910</v>
      </c>
      <c r="B20287" t="s">
        <v>39671</v>
      </c>
      <c r="I20287" t="s">
        <v>4</v>
      </c>
      <c r="J20287">
        <v>104.74</v>
      </c>
    </row>
    <row r="20288" spans="1:10" x14ac:dyDescent="0.2">
      <c r="A20288" t="s">
        <v>19911</v>
      </c>
      <c r="B20288" t="s">
        <v>39671</v>
      </c>
      <c r="I20288" t="s">
        <v>4</v>
      </c>
      <c r="J20288">
        <v>94.9</v>
      </c>
    </row>
    <row r="20289" spans="1:10" x14ac:dyDescent="0.2">
      <c r="A20289" t="s">
        <v>19912</v>
      </c>
      <c r="B20289" t="s">
        <v>39672</v>
      </c>
      <c r="I20289" t="s">
        <v>4</v>
      </c>
      <c r="J20289">
        <v>111.28</v>
      </c>
    </row>
    <row r="20290" spans="1:10" x14ac:dyDescent="0.2">
      <c r="A20290" t="s">
        <v>19913</v>
      </c>
      <c r="B20290" t="s">
        <v>39672</v>
      </c>
      <c r="I20290" t="s">
        <v>4</v>
      </c>
      <c r="J20290">
        <v>100.83</v>
      </c>
    </row>
    <row r="20291" spans="1:10" x14ac:dyDescent="0.2">
      <c r="A20291" t="s">
        <v>19914</v>
      </c>
      <c r="B20291" t="s">
        <v>39673</v>
      </c>
      <c r="I20291" t="s">
        <v>4</v>
      </c>
      <c r="J20291">
        <v>122.79</v>
      </c>
    </row>
    <row r="20292" spans="1:10" x14ac:dyDescent="0.2">
      <c r="A20292" t="s">
        <v>19915</v>
      </c>
      <c r="B20292" t="s">
        <v>39673</v>
      </c>
      <c r="I20292" t="s">
        <v>4</v>
      </c>
      <c r="J20292">
        <v>111.26</v>
      </c>
    </row>
    <row r="20293" spans="1:10" x14ac:dyDescent="0.2">
      <c r="A20293" t="s">
        <v>19916</v>
      </c>
      <c r="B20293" t="s">
        <v>39674</v>
      </c>
      <c r="I20293" t="s">
        <v>4</v>
      </c>
      <c r="J20293">
        <v>155.49</v>
      </c>
    </row>
    <row r="20294" spans="1:10" x14ac:dyDescent="0.2">
      <c r="A20294" t="s">
        <v>19917</v>
      </c>
      <c r="B20294" t="s">
        <v>39674</v>
      </c>
      <c r="I20294" t="s">
        <v>4</v>
      </c>
      <c r="J20294">
        <v>139.94999999999999</v>
      </c>
    </row>
    <row r="20295" spans="1:10" x14ac:dyDescent="0.2">
      <c r="A20295" t="s">
        <v>19918</v>
      </c>
      <c r="B20295" t="s">
        <v>39675</v>
      </c>
      <c r="I20295" t="s">
        <v>4</v>
      </c>
      <c r="J20295">
        <v>167.93</v>
      </c>
    </row>
    <row r="20296" spans="1:10" x14ac:dyDescent="0.2">
      <c r="A20296" t="s">
        <v>19919</v>
      </c>
      <c r="B20296" t="s">
        <v>39675</v>
      </c>
      <c r="I20296" t="s">
        <v>4</v>
      </c>
      <c r="J20296">
        <v>151.15</v>
      </c>
    </row>
    <row r="20297" spans="1:10" x14ac:dyDescent="0.2">
      <c r="A20297" t="s">
        <v>19920</v>
      </c>
      <c r="B20297" t="s">
        <v>39676</v>
      </c>
      <c r="I20297" t="s">
        <v>4</v>
      </c>
      <c r="J20297">
        <v>182.38</v>
      </c>
    </row>
    <row r="20298" spans="1:10" x14ac:dyDescent="0.2">
      <c r="A20298" t="s">
        <v>19921</v>
      </c>
      <c r="B20298" t="s">
        <v>39676</v>
      </c>
      <c r="I20298" t="s">
        <v>4</v>
      </c>
      <c r="J20298">
        <v>164.17</v>
      </c>
    </row>
    <row r="20299" spans="1:10" x14ac:dyDescent="0.2">
      <c r="A20299" t="s">
        <v>19922</v>
      </c>
      <c r="B20299" t="s">
        <v>39677</v>
      </c>
      <c r="I20299" t="s">
        <v>4</v>
      </c>
      <c r="J20299">
        <v>381.66</v>
      </c>
    </row>
    <row r="20300" spans="1:10" x14ac:dyDescent="0.2">
      <c r="A20300" t="s">
        <v>19923</v>
      </c>
      <c r="B20300" t="s">
        <v>39677</v>
      </c>
      <c r="I20300" t="s">
        <v>4</v>
      </c>
      <c r="J20300">
        <v>343.53</v>
      </c>
    </row>
    <row r="20301" spans="1:10" x14ac:dyDescent="0.2">
      <c r="A20301" t="s">
        <v>19924</v>
      </c>
      <c r="B20301" t="s">
        <v>39678</v>
      </c>
      <c r="I20301" t="s">
        <v>4</v>
      </c>
      <c r="J20301">
        <v>466.47</v>
      </c>
    </row>
    <row r="20302" spans="1:10" x14ac:dyDescent="0.2">
      <c r="A20302" t="s">
        <v>19925</v>
      </c>
      <c r="B20302" t="s">
        <v>39678</v>
      </c>
      <c r="I20302" t="s">
        <v>4</v>
      </c>
      <c r="J20302">
        <v>419.87</v>
      </c>
    </row>
    <row r="20303" spans="1:10" x14ac:dyDescent="0.2">
      <c r="A20303" t="s">
        <v>19926</v>
      </c>
      <c r="B20303" t="s">
        <v>39679</v>
      </c>
      <c r="I20303" t="s">
        <v>4</v>
      </c>
      <c r="J20303">
        <v>466.47</v>
      </c>
    </row>
    <row r="20304" spans="1:10" x14ac:dyDescent="0.2">
      <c r="A20304" t="s">
        <v>19927</v>
      </c>
      <c r="B20304" t="s">
        <v>39679</v>
      </c>
      <c r="I20304" t="s">
        <v>4</v>
      </c>
      <c r="J20304">
        <v>419.87</v>
      </c>
    </row>
    <row r="20305" spans="1:10" x14ac:dyDescent="0.2">
      <c r="A20305" t="s">
        <v>19928</v>
      </c>
      <c r="B20305" t="s">
        <v>39680</v>
      </c>
      <c r="I20305" t="s">
        <v>4</v>
      </c>
      <c r="J20305">
        <v>821.24</v>
      </c>
    </row>
    <row r="20306" spans="1:10" x14ac:dyDescent="0.2">
      <c r="A20306" t="s">
        <v>19929</v>
      </c>
      <c r="B20306" t="s">
        <v>39680</v>
      </c>
      <c r="I20306" t="s">
        <v>4</v>
      </c>
      <c r="J20306">
        <v>764.8</v>
      </c>
    </row>
    <row r="20307" spans="1:10" x14ac:dyDescent="0.2">
      <c r="A20307" t="s">
        <v>19930</v>
      </c>
      <c r="B20307" t="s">
        <v>39681</v>
      </c>
      <c r="I20307" t="s">
        <v>4</v>
      </c>
      <c r="J20307">
        <v>938.56</v>
      </c>
    </row>
    <row r="20308" spans="1:10" x14ac:dyDescent="0.2">
      <c r="A20308" t="s">
        <v>19931</v>
      </c>
      <c r="B20308" t="s">
        <v>39681</v>
      </c>
      <c r="I20308" t="s">
        <v>4</v>
      </c>
      <c r="J20308">
        <v>874.06</v>
      </c>
    </row>
    <row r="20309" spans="1:10" x14ac:dyDescent="0.2">
      <c r="A20309" t="s">
        <v>19932</v>
      </c>
      <c r="B20309" t="s">
        <v>39682</v>
      </c>
      <c r="I20309" t="s">
        <v>4</v>
      </c>
      <c r="J20309">
        <v>59.35</v>
      </c>
    </row>
    <row r="20310" spans="1:10" x14ac:dyDescent="0.2">
      <c r="A20310" t="s">
        <v>19933</v>
      </c>
      <c r="B20310" t="s">
        <v>39682</v>
      </c>
      <c r="I20310" t="s">
        <v>4</v>
      </c>
      <c r="J20310">
        <v>53.78</v>
      </c>
    </row>
    <row r="20311" spans="1:10" x14ac:dyDescent="0.2">
      <c r="A20311" t="s">
        <v>19934</v>
      </c>
      <c r="B20311" t="s">
        <v>39683</v>
      </c>
      <c r="I20311" t="s">
        <v>4</v>
      </c>
      <c r="J20311">
        <v>71.22</v>
      </c>
    </row>
    <row r="20312" spans="1:10" x14ac:dyDescent="0.2">
      <c r="A20312" t="s">
        <v>19935</v>
      </c>
      <c r="B20312" t="s">
        <v>39683</v>
      </c>
      <c r="I20312" t="s">
        <v>4</v>
      </c>
      <c r="J20312">
        <v>64.53</v>
      </c>
    </row>
    <row r="20313" spans="1:10" x14ac:dyDescent="0.2">
      <c r="A20313" t="s">
        <v>19936</v>
      </c>
      <c r="B20313" t="s">
        <v>39684</v>
      </c>
      <c r="I20313" t="s">
        <v>4</v>
      </c>
      <c r="J20313">
        <v>82.81</v>
      </c>
    </row>
    <row r="20314" spans="1:10" x14ac:dyDescent="0.2">
      <c r="A20314" t="s">
        <v>19937</v>
      </c>
      <c r="B20314" t="s">
        <v>39684</v>
      </c>
      <c r="I20314" t="s">
        <v>4</v>
      </c>
      <c r="J20314">
        <v>75.040000000000006</v>
      </c>
    </row>
    <row r="20315" spans="1:10" x14ac:dyDescent="0.2">
      <c r="A20315" t="s">
        <v>19938</v>
      </c>
      <c r="B20315" t="s">
        <v>39685</v>
      </c>
      <c r="I20315" t="s">
        <v>4</v>
      </c>
      <c r="J20315">
        <v>104.74</v>
      </c>
    </row>
    <row r="20316" spans="1:10" x14ac:dyDescent="0.2">
      <c r="A20316" t="s">
        <v>19939</v>
      </c>
      <c r="B20316" t="s">
        <v>39685</v>
      </c>
      <c r="I20316" t="s">
        <v>4</v>
      </c>
      <c r="J20316">
        <v>94.9</v>
      </c>
    </row>
    <row r="20317" spans="1:10" x14ac:dyDescent="0.2">
      <c r="A20317" t="s">
        <v>19940</v>
      </c>
      <c r="B20317" t="s">
        <v>39686</v>
      </c>
      <c r="I20317" t="s">
        <v>4</v>
      </c>
      <c r="J20317">
        <v>118.7</v>
      </c>
    </row>
    <row r="20318" spans="1:10" x14ac:dyDescent="0.2">
      <c r="A20318" t="s">
        <v>19941</v>
      </c>
      <c r="B20318" t="s">
        <v>39686</v>
      </c>
      <c r="I20318" t="s">
        <v>4</v>
      </c>
      <c r="J20318">
        <v>107.56</v>
      </c>
    </row>
    <row r="20319" spans="1:10" x14ac:dyDescent="0.2">
      <c r="A20319" t="s">
        <v>19942</v>
      </c>
      <c r="B20319" t="s">
        <v>39687</v>
      </c>
      <c r="I20319" t="s">
        <v>4</v>
      </c>
      <c r="J20319">
        <v>127.18</v>
      </c>
    </row>
    <row r="20320" spans="1:10" x14ac:dyDescent="0.2">
      <c r="A20320" t="s">
        <v>19943</v>
      </c>
      <c r="B20320" t="s">
        <v>39687</v>
      </c>
      <c r="I20320" t="s">
        <v>4</v>
      </c>
      <c r="J20320">
        <v>115.24</v>
      </c>
    </row>
    <row r="20321" spans="1:10" x14ac:dyDescent="0.2">
      <c r="A20321" t="s">
        <v>19944</v>
      </c>
      <c r="B20321" t="s">
        <v>39688</v>
      </c>
      <c r="I20321" t="s">
        <v>4</v>
      </c>
      <c r="J20321">
        <v>136.96</v>
      </c>
    </row>
    <row r="20322" spans="1:10" x14ac:dyDescent="0.2">
      <c r="A20322" t="s">
        <v>19945</v>
      </c>
      <c r="B20322" t="s">
        <v>39688</v>
      </c>
      <c r="I20322" t="s">
        <v>4</v>
      </c>
      <c r="J20322">
        <v>124.1</v>
      </c>
    </row>
    <row r="20323" spans="1:10" x14ac:dyDescent="0.2">
      <c r="A20323" t="s">
        <v>19946</v>
      </c>
      <c r="B20323" t="s">
        <v>39689</v>
      </c>
      <c r="I20323" t="s">
        <v>4</v>
      </c>
      <c r="J20323">
        <v>419.82</v>
      </c>
    </row>
    <row r="20324" spans="1:10" x14ac:dyDescent="0.2">
      <c r="A20324" t="s">
        <v>19947</v>
      </c>
      <c r="B20324" t="s">
        <v>39689</v>
      </c>
      <c r="I20324" t="s">
        <v>4</v>
      </c>
      <c r="J20324">
        <v>377.89</v>
      </c>
    </row>
    <row r="20325" spans="1:10" x14ac:dyDescent="0.2">
      <c r="A20325" t="s">
        <v>19948</v>
      </c>
      <c r="B20325" t="s">
        <v>39690</v>
      </c>
      <c r="I20325" t="s">
        <v>4</v>
      </c>
      <c r="J20325">
        <v>599.75</v>
      </c>
    </row>
    <row r="20326" spans="1:10" x14ac:dyDescent="0.2">
      <c r="A20326" t="s">
        <v>19949</v>
      </c>
      <c r="B20326" t="s">
        <v>39690</v>
      </c>
      <c r="I20326" t="s">
        <v>4</v>
      </c>
      <c r="J20326">
        <v>539.84</v>
      </c>
    </row>
    <row r="20327" spans="1:10" x14ac:dyDescent="0.2">
      <c r="A20327" t="s">
        <v>19950</v>
      </c>
      <c r="B20327" t="s">
        <v>39691</v>
      </c>
      <c r="I20327" t="s">
        <v>4</v>
      </c>
      <c r="J20327">
        <v>938.56</v>
      </c>
    </row>
    <row r="20328" spans="1:10" x14ac:dyDescent="0.2">
      <c r="A20328" t="s">
        <v>19951</v>
      </c>
      <c r="B20328" t="s">
        <v>39691</v>
      </c>
      <c r="I20328" t="s">
        <v>4</v>
      </c>
      <c r="J20328">
        <v>874.06</v>
      </c>
    </row>
    <row r="20329" spans="1:10" x14ac:dyDescent="0.2">
      <c r="A20329" t="s">
        <v>19952</v>
      </c>
      <c r="B20329" t="s">
        <v>39692</v>
      </c>
      <c r="I20329" t="s">
        <v>4</v>
      </c>
      <c r="J20329">
        <v>1094.98</v>
      </c>
    </row>
    <row r="20330" spans="1:10" x14ac:dyDescent="0.2">
      <c r="A20330" t="s">
        <v>19953</v>
      </c>
      <c r="B20330" t="s">
        <v>39692</v>
      </c>
      <c r="I20330" t="s">
        <v>4</v>
      </c>
      <c r="J20330">
        <v>1019.74</v>
      </c>
    </row>
    <row r="20331" spans="1:10" x14ac:dyDescent="0.2">
      <c r="A20331" t="s">
        <v>19954</v>
      </c>
      <c r="B20331" t="s">
        <v>39693</v>
      </c>
      <c r="I20331" t="s">
        <v>4</v>
      </c>
      <c r="J20331">
        <v>1313.98</v>
      </c>
    </row>
    <row r="20332" spans="1:10" x14ac:dyDescent="0.2">
      <c r="A20332" t="s">
        <v>19955</v>
      </c>
      <c r="B20332" t="s">
        <v>39693</v>
      </c>
      <c r="I20332" t="s">
        <v>4</v>
      </c>
      <c r="J20332">
        <v>1223.69</v>
      </c>
    </row>
    <row r="20333" spans="1:10" x14ac:dyDescent="0.2">
      <c r="A20333" t="s">
        <v>19956</v>
      </c>
      <c r="B20333" t="s">
        <v>39694</v>
      </c>
      <c r="I20333" t="s">
        <v>4</v>
      </c>
      <c r="J20333">
        <v>1493.16</v>
      </c>
    </row>
    <row r="20334" spans="1:10" x14ac:dyDescent="0.2">
      <c r="A20334" t="s">
        <v>19957</v>
      </c>
      <c r="B20334" t="s">
        <v>39694</v>
      </c>
      <c r="I20334" t="s">
        <v>4</v>
      </c>
      <c r="J20334">
        <v>1390.56</v>
      </c>
    </row>
    <row r="20335" spans="1:10" x14ac:dyDescent="0.2">
      <c r="A20335" t="s">
        <v>19958</v>
      </c>
      <c r="B20335" t="s">
        <v>39695</v>
      </c>
      <c r="I20335" t="s">
        <v>4</v>
      </c>
      <c r="J20335">
        <v>1932.33</v>
      </c>
    </row>
    <row r="20336" spans="1:10" x14ac:dyDescent="0.2">
      <c r="A20336" t="s">
        <v>19959</v>
      </c>
      <c r="B20336" t="s">
        <v>39695</v>
      </c>
      <c r="I20336" t="s">
        <v>4</v>
      </c>
      <c r="J20336">
        <v>1799.54</v>
      </c>
    </row>
    <row r="20337" spans="1:10" x14ac:dyDescent="0.2">
      <c r="A20337" t="s">
        <v>19960</v>
      </c>
      <c r="B20337" t="s">
        <v>39696</v>
      </c>
      <c r="I20337" t="s">
        <v>4</v>
      </c>
      <c r="J20337">
        <v>1493.16</v>
      </c>
    </row>
    <row r="20338" spans="1:10" x14ac:dyDescent="0.2">
      <c r="A20338" t="s">
        <v>19961</v>
      </c>
      <c r="B20338" t="s">
        <v>39696</v>
      </c>
      <c r="I20338" t="s">
        <v>4</v>
      </c>
      <c r="J20338">
        <v>1390.56</v>
      </c>
    </row>
    <row r="20339" spans="1:10" x14ac:dyDescent="0.2">
      <c r="A20339" t="s">
        <v>19962</v>
      </c>
      <c r="B20339" t="s">
        <v>39697</v>
      </c>
      <c r="I20339" t="s">
        <v>4</v>
      </c>
      <c r="J20339">
        <v>1932.33</v>
      </c>
    </row>
    <row r="20340" spans="1:10" x14ac:dyDescent="0.2">
      <c r="A20340" t="s">
        <v>19963</v>
      </c>
      <c r="B20340" t="s">
        <v>39697</v>
      </c>
      <c r="I20340" t="s">
        <v>4</v>
      </c>
      <c r="J20340">
        <v>1799.54</v>
      </c>
    </row>
    <row r="20341" spans="1:10" x14ac:dyDescent="0.2">
      <c r="A20341" t="s">
        <v>19964</v>
      </c>
      <c r="B20341" t="s">
        <v>39698</v>
      </c>
      <c r="I20341" t="s">
        <v>4</v>
      </c>
      <c r="J20341">
        <v>1728.92</v>
      </c>
    </row>
    <row r="20342" spans="1:10" x14ac:dyDescent="0.2">
      <c r="A20342" t="s">
        <v>19965</v>
      </c>
      <c r="B20342" t="s">
        <v>39698</v>
      </c>
      <c r="I20342" t="s">
        <v>4</v>
      </c>
      <c r="J20342">
        <v>1610.12</v>
      </c>
    </row>
    <row r="20343" spans="1:10" x14ac:dyDescent="0.2">
      <c r="A20343" t="s">
        <v>19966</v>
      </c>
      <c r="B20343" t="s">
        <v>39699</v>
      </c>
      <c r="I20343" t="s">
        <v>4</v>
      </c>
      <c r="J20343">
        <v>2119.33</v>
      </c>
    </row>
    <row r="20344" spans="1:10" x14ac:dyDescent="0.2">
      <c r="A20344" t="s">
        <v>19967</v>
      </c>
      <c r="B20344" t="s">
        <v>39699</v>
      </c>
      <c r="I20344" t="s">
        <v>4</v>
      </c>
      <c r="J20344">
        <v>1973.69</v>
      </c>
    </row>
    <row r="20345" spans="1:10" x14ac:dyDescent="0.2">
      <c r="A20345" t="s">
        <v>19968</v>
      </c>
      <c r="B20345" t="s">
        <v>39700</v>
      </c>
      <c r="I20345" t="s">
        <v>4</v>
      </c>
      <c r="J20345">
        <v>1728.92</v>
      </c>
    </row>
    <row r="20346" spans="1:10" x14ac:dyDescent="0.2">
      <c r="A20346" t="s">
        <v>19969</v>
      </c>
      <c r="B20346" t="s">
        <v>39700</v>
      </c>
      <c r="I20346" t="s">
        <v>4</v>
      </c>
      <c r="J20346">
        <v>1610.12</v>
      </c>
    </row>
    <row r="20347" spans="1:10" x14ac:dyDescent="0.2">
      <c r="A20347" t="s">
        <v>19970</v>
      </c>
      <c r="B20347" t="s">
        <v>39701</v>
      </c>
      <c r="I20347" t="s">
        <v>4</v>
      </c>
      <c r="J20347">
        <v>2346.4</v>
      </c>
    </row>
    <row r="20348" spans="1:10" x14ac:dyDescent="0.2">
      <c r="A20348" t="s">
        <v>19971</v>
      </c>
      <c r="B20348" t="s">
        <v>39701</v>
      </c>
      <c r="I20348" t="s">
        <v>4</v>
      </c>
      <c r="J20348">
        <v>2185.16</v>
      </c>
    </row>
    <row r="20349" spans="1:10" x14ac:dyDescent="0.2">
      <c r="A20349" t="s">
        <v>19972</v>
      </c>
      <c r="B20349" t="s">
        <v>39702</v>
      </c>
      <c r="I20349" t="s">
        <v>4</v>
      </c>
      <c r="J20349">
        <v>1932.33</v>
      </c>
    </row>
    <row r="20350" spans="1:10" x14ac:dyDescent="0.2">
      <c r="A20350" t="s">
        <v>19973</v>
      </c>
      <c r="B20350" t="s">
        <v>39702</v>
      </c>
      <c r="I20350" t="s">
        <v>4</v>
      </c>
      <c r="J20350">
        <v>1799.54</v>
      </c>
    </row>
    <row r="20351" spans="1:10" x14ac:dyDescent="0.2">
      <c r="A20351" t="s">
        <v>19974</v>
      </c>
      <c r="B20351" t="s">
        <v>39703</v>
      </c>
      <c r="I20351" t="s">
        <v>4</v>
      </c>
      <c r="J20351">
        <v>2986.33</v>
      </c>
    </row>
    <row r="20352" spans="1:10" x14ac:dyDescent="0.2">
      <c r="A20352" t="s">
        <v>19975</v>
      </c>
      <c r="B20352" t="s">
        <v>39703</v>
      </c>
      <c r="I20352" t="s">
        <v>4</v>
      </c>
      <c r="J20352">
        <v>2781.12</v>
      </c>
    </row>
    <row r="20353" spans="1:10" x14ac:dyDescent="0.2">
      <c r="A20353" t="s">
        <v>19976</v>
      </c>
      <c r="B20353" t="s">
        <v>39704</v>
      </c>
      <c r="I20353" t="s">
        <v>4</v>
      </c>
      <c r="J20353">
        <v>2346.4</v>
      </c>
    </row>
    <row r="20354" spans="1:10" x14ac:dyDescent="0.2">
      <c r="A20354" t="s">
        <v>19977</v>
      </c>
      <c r="B20354" t="s">
        <v>39704</v>
      </c>
      <c r="I20354" t="s">
        <v>4</v>
      </c>
      <c r="J20354">
        <v>2185.16</v>
      </c>
    </row>
    <row r="20355" spans="1:10" x14ac:dyDescent="0.2">
      <c r="A20355" t="s">
        <v>19978</v>
      </c>
      <c r="B20355" t="s">
        <v>39705</v>
      </c>
      <c r="I20355" t="s">
        <v>4</v>
      </c>
      <c r="J20355">
        <v>3649.96</v>
      </c>
    </row>
    <row r="20356" spans="1:10" x14ac:dyDescent="0.2">
      <c r="A20356" t="s">
        <v>19979</v>
      </c>
      <c r="B20356" t="s">
        <v>39705</v>
      </c>
      <c r="I20356" t="s">
        <v>4</v>
      </c>
      <c r="J20356">
        <v>3399.14</v>
      </c>
    </row>
    <row r="20357" spans="1:10" x14ac:dyDescent="0.2">
      <c r="A20357" t="s">
        <v>19980</v>
      </c>
      <c r="B20357" t="s">
        <v>39706</v>
      </c>
      <c r="I20357" t="s">
        <v>4</v>
      </c>
      <c r="J20357">
        <v>2737.47</v>
      </c>
    </row>
    <row r="20358" spans="1:10" x14ac:dyDescent="0.2">
      <c r="A20358" t="s">
        <v>19981</v>
      </c>
      <c r="B20358" t="s">
        <v>39706</v>
      </c>
      <c r="I20358" t="s">
        <v>4</v>
      </c>
      <c r="J20358">
        <v>2549.36</v>
      </c>
    </row>
    <row r="20359" spans="1:10" x14ac:dyDescent="0.2">
      <c r="A20359" t="s">
        <v>19982</v>
      </c>
      <c r="B20359" t="s">
        <v>39707</v>
      </c>
      <c r="I20359" t="s">
        <v>4</v>
      </c>
      <c r="J20359">
        <v>4106.2</v>
      </c>
    </row>
    <row r="20360" spans="1:10" x14ac:dyDescent="0.2">
      <c r="A20360" t="s">
        <v>19983</v>
      </c>
      <c r="B20360" t="s">
        <v>39707</v>
      </c>
      <c r="I20360" t="s">
        <v>4</v>
      </c>
      <c r="J20360">
        <v>3824.04</v>
      </c>
    </row>
    <row r="20361" spans="1:10" x14ac:dyDescent="0.2">
      <c r="A20361" t="s">
        <v>19984</v>
      </c>
      <c r="B20361" t="s">
        <v>39708</v>
      </c>
      <c r="I20361" t="s">
        <v>4</v>
      </c>
      <c r="J20361">
        <v>3108.46</v>
      </c>
    </row>
    <row r="20362" spans="1:10" x14ac:dyDescent="0.2">
      <c r="A20362" t="s">
        <v>19985</v>
      </c>
      <c r="B20362" t="s">
        <v>39708</v>
      </c>
      <c r="I20362" t="s">
        <v>4</v>
      </c>
      <c r="J20362">
        <v>2807.27</v>
      </c>
    </row>
    <row r="20363" spans="1:10" x14ac:dyDescent="0.2">
      <c r="A20363" t="s">
        <v>19986</v>
      </c>
      <c r="B20363" t="s">
        <v>39709</v>
      </c>
      <c r="I20363" t="s">
        <v>4</v>
      </c>
      <c r="J20363">
        <v>2417.69</v>
      </c>
    </row>
    <row r="20364" spans="1:10" x14ac:dyDescent="0.2">
      <c r="A20364" t="s">
        <v>19987</v>
      </c>
      <c r="B20364" t="s">
        <v>39709</v>
      </c>
      <c r="I20364" t="s">
        <v>4</v>
      </c>
      <c r="J20364">
        <v>2183.4299999999998</v>
      </c>
    </row>
    <row r="20365" spans="1:10" x14ac:dyDescent="0.2">
      <c r="A20365" t="s">
        <v>19988</v>
      </c>
      <c r="B20365" t="s">
        <v>39710</v>
      </c>
      <c r="I20365" t="s">
        <v>4</v>
      </c>
      <c r="J20365">
        <v>1892.11</v>
      </c>
    </row>
    <row r="20366" spans="1:10" x14ac:dyDescent="0.2">
      <c r="A20366" t="s">
        <v>19989</v>
      </c>
      <c r="B20366" t="s">
        <v>39710</v>
      </c>
      <c r="I20366" t="s">
        <v>4</v>
      </c>
      <c r="J20366">
        <v>1708.77</v>
      </c>
    </row>
    <row r="20367" spans="1:10" x14ac:dyDescent="0.2">
      <c r="A20367" t="s">
        <v>19990</v>
      </c>
      <c r="B20367" t="s">
        <v>39711</v>
      </c>
      <c r="I20367" t="s">
        <v>4</v>
      </c>
      <c r="J20367">
        <v>2417.69</v>
      </c>
    </row>
    <row r="20368" spans="1:10" x14ac:dyDescent="0.2">
      <c r="A20368" t="s">
        <v>19991</v>
      </c>
      <c r="B20368" t="s">
        <v>39711</v>
      </c>
      <c r="I20368" t="s">
        <v>4</v>
      </c>
      <c r="J20368">
        <v>2183.4299999999998</v>
      </c>
    </row>
    <row r="20369" spans="1:10" x14ac:dyDescent="0.2">
      <c r="A20369" t="s">
        <v>19992</v>
      </c>
      <c r="B20369" t="s">
        <v>39712</v>
      </c>
      <c r="I20369" t="s">
        <v>4</v>
      </c>
      <c r="J20369">
        <v>2417.69</v>
      </c>
    </row>
    <row r="20370" spans="1:10" x14ac:dyDescent="0.2">
      <c r="A20370" t="s">
        <v>19993</v>
      </c>
      <c r="B20370" t="s">
        <v>39712</v>
      </c>
      <c r="I20370" t="s">
        <v>4</v>
      </c>
      <c r="J20370">
        <v>2183.4299999999998</v>
      </c>
    </row>
    <row r="20371" spans="1:10" x14ac:dyDescent="0.2">
      <c r="A20371" t="s">
        <v>19994</v>
      </c>
      <c r="B20371" t="s">
        <v>39713</v>
      </c>
      <c r="I20371" t="s">
        <v>4</v>
      </c>
      <c r="J20371">
        <v>3108.46</v>
      </c>
    </row>
    <row r="20372" spans="1:10" x14ac:dyDescent="0.2">
      <c r="A20372" t="s">
        <v>19995</v>
      </c>
      <c r="B20372" t="s">
        <v>39713</v>
      </c>
      <c r="I20372" t="s">
        <v>4</v>
      </c>
      <c r="J20372">
        <v>2807.27</v>
      </c>
    </row>
    <row r="20373" spans="1:10" x14ac:dyDescent="0.2">
      <c r="A20373" t="s">
        <v>19996</v>
      </c>
      <c r="B20373" t="s">
        <v>39714</v>
      </c>
      <c r="I20373" t="s">
        <v>4</v>
      </c>
      <c r="J20373">
        <v>4835.3900000000003</v>
      </c>
    </row>
    <row r="20374" spans="1:10" x14ac:dyDescent="0.2">
      <c r="A20374" t="s">
        <v>19997</v>
      </c>
      <c r="B20374" t="s">
        <v>39714</v>
      </c>
      <c r="I20374" t="s">
        <v>4</v>
      </c>
      <c r="J20374">
        <v>4366.87</v>
      </c>
    </row>
    <row r="20375" spans="1:10" x14ac:dyDescent="0.2">
      <c r="A20375" t="s">
        <v>19998</v>
      </c>
      <c r="B20375" t="s">
        <v>39715</v>
      </c>
      <c r="I20375" t="s">
        <v>4</v>
      </c>
      <c r="J20375">
        <v>4835.3900000000003</v>
      </c>
    </row>
    <row r="20376" spans="1:10" x14ac:dyDescent="0.2">
      <c r="A20376" t="s">
        <v>19999</v>
      </c>
      <c r="B20376" t="s">
        <v>39715</v>
      </c>
      <c r="I20376" t="s">
        <v>4</v>
      </c>
      <c r="J20376">
        <v>4366.87</v>
      </c>
    </row>
    <row r="20377" spans="1:10" x14ac:dyDescent="0.2">
      <c r="A20377" t="s">
        <v>20000</v>
      </c>
      <c r="B20377" t="s">
        <v>39716</v>
      </c>
      <c r="I20377" t="s">
        <v>4</v>
      </c>
      <c r="J20377">
        <v>10481.39</v>
      </c>
    </row>
    <row r="20378" spans="1:10" x14ac:dyDescent="0.2">
      <c r="A20378" t="s">
        <v>20001</v>
      </c>
      <c r="B20378" t="s">
        <v>39716</v>
      </c>
      <c r="I20378" t="s">
        <v>4</v>
      </c>
      <c r="J20378">
        <v>9465.77</v>
      </c>
    </row>
    <row r="20379" spans="1:10" x14ac:dyDescent="0.2">
      <c r="A20379" t="s">
        <v>20002</v>
      </c>
      <c r="B20379" t="s">
        <v>39717</v>
      </c>
      <c r="I20379" t="s">
        <v>4</v>
      </c>
      <c r="J20379">
        <v>10879.63</v>
      </c>
    </row>
    <row r="20380" spans="1:10" x14ac:dyDescent="0.2">
      <c r="A20380" t="s">
        <v>20003</v>
      </c>
      <c r="B20380" t="s">
        <v>39717</v>
      </c>
      <c r="I20380" t="s">
        <v>4</v>
      </c>
      <c r="J20380">
        <v>9825.4599999999991</v>
      </c>
    </row>
    <row r="20381" spans="1:10" x14ac:dyDescent="0.2">
      <c r="A20381" t="s">
        <v>20004</v>
      </c>
      <c r="B20381" t="s">
        <v>39718</v>
      </c>
      <c r="I20381" t="s">
        <v>20</v>
      </c>
      <c r="J20381">
        <v>96.09</v>
      </c>
    </row>
    <row r="20382" spans="1:10" x14ac:dyDescent="0.2">
      <c r="A20382" t="s">
        <v>20005</v>
      </c>
      <c r="B20382" t="s">
        <v>39718</v>
      </c>
      <c r="I20382" t="s">
        <v>20</v>
      </c>
      <c r="J20382">
        <v>94.03</v>
      </c>
    </row>
    <row r="20383" spans="1:10" x14ac:dyDescent="0.2">
      <c r="A20383" t="s">
        <v>20006</v>
      </c>
      <c r="B20383" t="s">
        <v>39719</v>
      </c>
      <c r="I20383" t="s">
        <v>20</v>
      </c>
      <c r="J20383">
        <v>32.65</v>
      </c>
    </row>
    <row r="20384" spans="1:10" x14ac:dyDescent="0.2">
      <c r="A20384" t="s">
        <v>20007</v>
      </c>
      <c r="B20384" t="s">
        <v>39719</v>
      </c>
      <c r="I20384" t="s">
        <v>20</v>
      </c>
      <c r="J20384">
        <v>30.63</v>
      </c>
    </row>
    <row r="20385" spans="1:10" x14ac:dyDescent="0.2">
      <c r="A20385" t="s">
        <v>20008</v>
      </c>
      <c r="B20385" t="s">
        <v>39720</v>
      </c>
      <c r="I20385" t="s">
        <v>20</v>
      </c>
      <c r="J20385">
        <v>97.61</v>
      </c>
    </row>
    <row r="20386" spans="1:10" x14ac:dyDescent="0.2">
      <c r="A20386" t="s">
        <v>20009</v>
      </c>
      <c r="B20386" t="s">
        <v>39720</v>
      </c>
      <c r="I20386" t="s">
        <v>20</v>
      </c>
      <c r="J20386">
        <v>94.57</v>
      </c>
    </row>
    <row r="20387" spans="1:10" x14ac:dyDescent="0.2">
      <c r="A20387" t="s">
        <v>20010</v>
      </c>
      <c r="B20387" t="s">
        <v>39721</v>
      </c>
      <c r="I20387" t="s">
        <v>20</v>
      </c>
      <c r="J20387">
        <v>9.27</v>
      </c>
    </row>
    <row r="20388" spans="1:10" x14ac:dyDescent="0.2">
      <c r="A20388" t="s">
        <v>20011</v>
      </c>
      <c r="B20388" t="s">
        <v>39721</v>
      </c>
      <c r="I20388" t="s">
        <v>20</v>
      </c>
      <c r="J20388">
        <v>8.9499999999999993</v>
      </c>
    </row>
    <row r="20389" spans="1:10" x14ac:dyDescent="0.2">
      <c r="A20389" t="s">
        <v>20012</v>
      </c>
      <c r="B20389" t="s">
        <v>39722</v>
      </c>
      <c r="I20389" t="s">
        <v>20</v>
      </c>
      <c r="J20389">
        <v>118.5</v>
      </c>
    </row>
    <row r="20390" spans="1:10" x14ac:dyDescent="0.2">
      <c r="A20390" t="s">
        <v>20013</v>
      </c>
      <c r="B20390" t="s">
        <v>39722</v>
      </c>
      <c r="I20390" t="s">
        <v>20</v>
      </c>
      <c r="J20390">
        <v>118.5</v>
      </c>
    </row>
    <row r="20391" spans="1:10" x14ac:dyDescent="0.2">
      <c r="A20391" t="s">
        <v>20014</v>
      </c>
      <c r="B20391" t="s">
        <v>21765</v>
      </c>
      <c r="I20391" t="s">
        <v>113</v>
      </c>
      <c r="J20391">
        <v>0.56000000000000005</v>
      </c>
    </row>
    <row r="20392" spans="1:10" x14ac:dyDescent="0.2">
      <c r="A20392" t="s">
        <v>20015</v>
      </c>
      <c r="B20392" t="s">
        <v>21765</v>
      </c>
      <c r="I20392" t="s">
        <v>113</v>
      </c>
      <c r="J20392">
        <v>0.56000000000000005</v>
      </c>
    </row>
    <row r="20393" spans="1:10" x14ac:dyDescent="0.2">
      <c r="A20393" t="s">
        <v>20016</v>
      </c>
      <c r="B20393" t="s">
        <v>39723</v>
      </c>
      <c r="I20393" t="s">
        <v>20</v>
      </c>
      <c r="J20393">
        <v>149.1</v>
      </c>
    </row>
    <row r="20394" spans="1:10" x14ac:dyDescent="0.2">
      <c r="A20394" t="s">
        <v>20017</v>
      </c>
      <c r="B20394" t="s">
        <v>39723</v>
      </c>
      <c r="I20394" t="s">
        <v>20</v>
      </c>
      <c r="J20394">
        <v>149.1</v>
      </c>
    </row>
    <row r="20395" spans="1:10" x14ac:dyDescent="0.2">
      <c r="A20395" t="s">
        <v>20018</v>
      </c>
      <c r="B20395" t="s">
        <v>39724</v>
      </c>
      <c r="I20395" t="s">
        <v>20</v>
      </c>
      <c r="J20395">
        <v>139.19999999999999</v>
      </c>
    </row>
    <row r="20396" spans="1:10" x14ac:dyDescent="0.2">
      <c r="A20396" t="s">
        <v>20019</v>
      </c>
      <c r="B20396" t="s">
        <v>39724</v>
      </c>
      <c r="I20396" t="s">
        <v>20</v>
      </c>
      <c r="J20396">
        <v>139.19999999999999</v>
      </c>
    </row>
    <row r="20397" spans="1:10" x14ac:dyDescent="0.2">
      <c r="A20397" t="s">
        <v>20020</v>
      </c>
      <c r="B20397" t="s">
        <v>39725</v>
      </c>
      <c r="I20397" t="s">
        <v>20</v>
      </c>
      <c r="J20397">
        <v>139.19999999999999</v>
      </c>
    </row>
    <row r="20398" spans="1:10" x14ac:dyDescent="0.2">
      <c r="A20398" t="s">
        <v>20021</v>
      </c>
      <c r="B20398" t="s">
        <v>39725</v>
      </c>
      <c r="I20398" t="s">
        <v>20</v>
      </c>
      <c r="J20398">
        <v>139.19999999999999</v>
      </c>
    </row>
    <row r="20399" spans="1:10" x14ac:dyDescent="0.2">
      <c r="A20399" t="s">
        <v>20022</v>
      </c>
      <c r="B20399" t="s">
        <v>39726</v>
      </c>
      <c r="I20399" t="s">
        <v>20</v>
      </c>
      <c r="J20399">
        <v>140.65</v>
      </c>
    </row>
    <row r="20400" spans="1:10" x14ac:dyDescent="0.2">
      <c r="A20400" t="s">
        <v>20023</v>
      </c>
      <c r="B20400" t="s">
        <v>39726</v>
      </c>
      <c r="I20400" t="s">
        <v>20</v>
      </c>
      <c r="J20400">
        <v>140.65</v>
      </c>
    </row>
    <row r="20401" spans="1:10" x14ac:dyDescent="0.2">
      <c r="A20401" t="s">
        <v>20024</v>
      </c>
      <c r="B20401" t="s">
        <v>39727</v>
      </c>
      <c r="I20401" t="s">
        <v>20</v>
      </c>
      <c r="J20401">
        <v>119.68</v>
      </c>
    </row>
    <row r="20402" spans="1:10" x14ac:dyDescent="0.2">
      <c r="A20402" t="s">
        <v>20025</v>
      </c>
      <c r="B20402" t="s">
        <v>39727</v>
      </c>
      <c r="I20402" t="s">
        <v>20</v>
      </c>
      <c r="J20402">
        <v>119.68</v>
      </c>
    </row>
    <row r="20403" spans="1:10" x14ac:dyDescent="0.2">
      <c r="A20403" t="s">
        <v>20026</v>
      </c>
      <c r="B20403" t="s">
        <v>39728</v>
      </c>
      <c r="I20403" t="s">
        <v>20</v>
      </c>
      <c r="J20403">
        <v>127.92</v>
      </c>
    </row>
    <row r="20404" spans="1:10" x14ac:dyDescent="0.2">
      <c r="A20404" t="s">
        <v>20027</v>
      </c>
      <c r="B20404" t="s">
        <v>39728</v>
      </c>
      <c r="I20404" t="s">
        <v>20</v>
      </c>
      <c r="J20404">
        <v>127.92</v>
      </c>
    </row>
    <row r="20405" spans="1:10" x14ac:dyDescent="0.2">
      <c r="A20405" t="s">
        <v>20028</v>
      </c>
      <c r="B20405" t="s">
        <v>39729</v>
      </c>
      <c r="I20405" t="s">
        <v>20</v>
      </c>
      <c r="J20405">
        <v>139.19999999999999</v>
      </c>
    </row>
    <row r="20406" spans="1:10" x14ac:dyDescent="0.2">
      <c r="A20406" t="s">
        <v>20029</v>
      </c>
      <c r="B20406" t="s">
        <v>39729</v>
      </c>
      <c r="I20406" t="s">
        <v>20</v>
      </c>
      <c r="J20406">
        <v>139.19999999999999</v>
      </c>
    </row>
    <row r="20407" spans="1:10" x14ac:dyDescent="0.2">
      <c r="A20407" t="s">
        <v>20030</v>
      </c>
      <c r="B20407" t="s">
        <v>39730</v>
      </c>
      <c r="I20407" t="s">
        <v>20</v>
      </c>
      <c r="J20407">
        <v>151.36000000000001</v>
      </c>
    </row>
    <row r="20408" spans="1:10" x14ac:dyDescent="0.2">
      <c r="A20408" t="s">
        <v>20031</v>
      </c>
      <c r="B20408" t="s">
        <v>39730</v>
      </c>
      <c r="I20408" t="s">
        <v>20</v>
      </c>
      <c r="J20408">
        <v>151.36000000000001</v>
      </c>
    </row>
    <row r="20409" spans="1:10" x14ac:dyDescent="0.2">
      <c r="A20409" t="s">
        <v>28013</v>
      </c>
      <c r="B20409" t="s">
        <v>39731</v>
      </c>
      <c r="I20409" t="s">
        <v>653</v>
      </c>
      <c r="J20409">
        <v>100</v>
      </c>
    </row>
    <row r="20410" spans="1:10" x14ac:dyDescent="0.2">
      <c r="A20410" t="s">
        <v>28014</v>
      </c>
      <c r="B20410" t="s">
        <v>39731</v>
      </c>
      <c r="I20410" t="s">
        <v>653</v>
      </c>
      <c r="J20410">
        <v>100</v>
      </c>
    </row>
    <row r="20411" spans="1:10" x14ac:dyDescent="0.2">
      <c r="A20411" t="s">
        <v>28015</v>
      </c>
      <c r="B20411" t="s">
        <v>39732</v>
      </c>
      <c r="I20411" t="s">
        <v>653</v>
      </c>
      <c r="J20411">
        <v>110</v>
      </c>
    </row>
    <row r="20412" spans="1:10" x14ac:dyDescent="0.2">
      <c r="A20412" t="s">
        <v>28016</v>
      </c>
      <c r="B20412" t="s">
        <v>39732</v>
      </c>
      <c r="I20412" t="s">
        <v>653</v>
      </c>
      <c r="J20412">
        <v>110</v>
      </c>
    </row>
    <row r="20413" spans="1:10" x14ac:dyDescent="0.2">
      <c r="A20413" t="s">
        <v>20032</v>
      </c>
      <c r="B20413" t="s">
        <v>39733</v>
      </c>
      <c r="I20413" t="s">
        <v>20</v>
      </c>
      <c r="J20413">
        <v>159.6</v>
      </c>
    </row>
    <row r="20414" spans="1:10" x14ac:dyDescent="0.2">
      <c r="A20414" t="s">
        <v>20033</v>
      </c>
      <c r="B20414" t="s">
        <v>39733</v>
      </c>
      <c r="I20414" t="s">
        <v>20</v>
      </c>
      <c r="J20414">
        <v>159.6</v>
      </c>
    </row>
    <row r="20415" spans="1:10" x14ac:dyDescent="0.2">
      <c r="A20415" t="s">
        <v>20034</v>
      </c>
      <c r="B20415" t="s">
        <v>39734</v>
      </c>
      <c r="I20415" t="s">
        <v>20</v>
      </c>
      <c r="J20415">
        <v>93.6</v>
      </c>
    </row>
    <row r="20416" spans="1:10" x14ac:dyDescent="0.2">
      <c r="A20416" t="s">
        <v>20035</v>
      </c>
      <c r="B20416" t="s">
        <v>39734</v>
      </c>
      <c r="I20416" t="s">
        <v>20</v>
      </c>
      <c r="J20416">
        <v>93.6</v>
      </c>
    </row>
    <row r="20417" spans="1:10" x14ac:dyDescent="0.2">
      <c r="A20417" t="s">
        <v>20036</v>
      </c>
      <c r="B20417" t="s">
        <v>21766</v>
      </c>
      <c r="I20417" t="s">
        <v>20</v>
      </c>
      <c r="J20417">
        <v>1063.53</v>
      </c>
    </row>
    <row r="20418" spans="1:10" x14ac:dyDescent="0.2">
      <c r="A20418" t="s">
        <v>20037</v>
      </c>
      <c r="B20418" t="s">
        <v>21766</v>
      </c>
      <c r="I20418" t="s">
        <v>20</v>
      </c>
      <c r="J20418">
        <v>1055.49</v>
      </c>
    </row>
    <row r="20419" spans="1:10" x14ac:dyDescent="0.2">
      <c r="A20419" t="s">
        <v>20038</v>
      </c>
      <c r="B20419" t="s">
        <v>39735</v>
      </c>
      <c r="I20419" t="s">
        <v>20</v>
      </c>
      <c r="J20419">
        <v>522.27</v>
      </c>
    </row>
    <row r="20420" spans="1:10" x14ac:dyDescent="0.2">
      <c r="A20420" t="s">
        <v>20039</v>
      </c>
      <c r="B20420" t="s">
        <v>39735</v>
      </c>
      <c r="I20420" t="s">
        <v>20</v>
      </c>
      <c r="J20420">
        <v>514.23</v>
      </c>
    </row>
    <row r="20421" spans="1:10" x14ac:dyDescent="0.2">
      <c r="A20421" t="s">
        <v>20040</v>
      </c>
      <c r="B20421" t="s">
        <v>39736</v>
      </c>
      <c r="I20421" t="s">
        <v>20</v>
      </c>
      <c r="J20421">
        <v>774.91</v>
      </c>
    </row>
    <row r="20422" spans="1:10" x14ac:dyDescent="0.2">
      <c r="A20422" t="s">
        <v>20041</v>
      </c>
      <c r="B20422" t="s">
        <v>39736</v>
      </c>
      <c r="I20422" t="s">
        <v>20</v>
      </c>
      <c r="J20422">
        <v>774.91</v>
      </c>
    </row>
    <row r="20423" spans="1:10" x14ac:dyDescent="0.2">
      <c r="A20423" t="s">
        <v>20042</v>
      </c>
      <c r="B20423" t="s">
        <v>39737</v>
      </c>
      <c r="I20423" t="s">
        <v>20</v>
      </c>
      <c r="J20423">
        <v>1060.51</v>
      </c>
    </row>
    <row r="20424" spans="1:10" x14ac:dyDescent="0.2">
      <c r="A20424" t="s">
        <v>20043</v>
      </c>
      <c r="B20424" t="s">
        <v>39737</v>
      </c>
      <c r="I20424" t="s">
        <v>20</v>
      </c>
      <c r="J20424">
        <v>1052.47</v>
      </c>
    </row>
    <row r="20425" spans="1:10" x14ac:dyDescent="0.2">
      <c r="A20425" t="s">
        <v>20044</v>
      </c>
      <c r="B20425" t="s">
        <v>39738</v>
      </c>
      <c r="I20425" t="s">
        <v>20</v>
      </c>
      <c r="J20425">
        <v>774.12</v>
      </c>
    </row>
    <row r="20426" spans="1:10" x14ac:dyDescent="0.2">
      <c r="A20426" t="s">
        <v>20045</v>
      </c>
      <c r="B20426" t="s">
        <v>39738</v>
      </c>
      <c r="I20426" t="s">
        <v>20</v>
      </c>
      <c r="J20426">
        <v>774.12</v>
      </c>
    </row>
    <row r="20427" spans="1:10" x14ac:dyDescent="0.2">
      <c r="A20427" t="s">
        <v>20046</v>
      </c>
      <c r="B20427" t="s">
        <v>39739</v>
      </c>
      <c r="I20427" t="s">
        <v>3</v>
      </c>
      <c r="J20427">
        <v>3</v>
      </c>
    </row>
    <row r="20428" spans="1:10" x14ac:dyDescent="0.2">
      <c r="A20428" t="s">
        <v>20047</v>
      </c>
      <c r="B20428" t="s">
        <v>39739</v>
      </c>
      <c r="I20428" t="s">
        <v>3</v>
      </c>
      <c r="J20428">
        <v>3</v>
      </c>
    </row>
    <row r="20429" spans="1:10" x14ac:dyDescent="0.2">
      <c r="A20429" t="s">
        <v>20048</v>
      </c>
      <c r="B20429" t="s">
        <v>39740</v>
      </c>
      <c r="I20429" t="s">
        <v>3</v>
      </c>
      <c r="J20429">
        <v>7.35</v>
      </c>
    </row>
    <row r="20430" spans="1:10" x14ac:dyDescent="0.2">
      <c r="A20430" t="s">
        <v>20049</v>
      </c>
      <c r="B20430" t="s">
        <v>39740</v>
      </c>
      <c r="I20430" t="s">
        <v>3</v>
      </c>
      <c r="J20430">
        <v>7.35</v>
      </c>
    </row>
    <row r="20431" spans="1:10" x14ac:dyDescent="0.2">
      <c r="A20431" t="s">
        <v>20050</v>
      </c>
      <c r="B20431" t="s">
        <v>39741</v>
      </c>
      <c r="I20431" t="s">
        <v>20</v>
      </c>
      <c r="J20431">
        <v>831.45</v>
      </c>
    </row>
    <row r="20432" spans="1:10" x14ac:dyDescent="0.2">
      <c r="A20432" t="s">
        <v>20051</v>
      </c>
      <c r="B20432" t="s">
        <v>39741</v>
      </c>
      <c r="I20432" t="s">
        <v>20</v>
      </c>
      <c r="J20432">
        <v>831.45</v>
      </c>
    </row>
    <row r="20433" spans="1:10" x14ac:dyDescent="0.2">
      <c r="A20433" t="s">
        <v>20052</v>
      </c>
      <c r="B20433" t="s">
        <v>39742</v>
      </c>
      <c r="I20433" t="s">
        <v>20</v>
      </c>
      <c r="J20433">
        <v>723.88</v>
      </c>
    </row>
    <row r="20434" spans="1:10" x14ac:dyDescent="0.2">
      <c r="A20434" t="s">
        <v>20053</v>
      </c>
      <c r="B20434" t="s">
        <v>39742</v>
      </c>
      <c r="I20434" t="s">
        <v>20</v>
      </c>
      <c r="J20434">
        <v>723.88</v>
      </c>
    </row>
    <row r="20435" spans="1:10" x14ac:dyDescent="0.2">
      <c r="A20435" t="s">
        <v>20054</v>
      </c>
      <c r="B20435" t="s">
        <v>39743</v>
      </c>
      <c r="I20435" t="s">
        <v>3</v>
      </c>
      <c r="J20435">
        <v>5.62</v>
      </c>
    </row>
    <row r="20436" spans="1:10" x14ac:dyDescent="0.2">
      <c r="A20436" t="s">
        <v>20055</v>
      </c>
      <c r="B20436" t="s">
        <v>39743</v>
      </c>
      <c r="I20436" t="s">
        <v>3</v>
      </c>
      <c r="J20436">
        <v>5.62</v>
      </c>
    </row>
    <row r="20437" spans="1:10" x14ac:dyDescent="0.2">
      <c r="A20437" t="s">
        <v>20056</v>
      </c>
      <c r="B20437" t="s">
        <v>39744</v>
      </c>
      <c r="I20437" t="s">
        <v>3</v>
      </c>
      <c r="J20437">
        <v>1.77</v>
      </c>
    </row>
    <row r="20438" spans="1:10" x14ac:dyDescent="0.2">
      <c r="A20438" t="s">
        <v>20057</v>
      </c>
      <c r="B20438" t="s">
        <v>39744</v>
      </c>
      <c r="I20438" t="s">
        <v>3</v>
      </c>
      <c r="J20438">
        <v>1.77</v>
      </c>
    </row>
    <row r="20439" spans="1:10" x14ac:dyDescent="0.2">
      <c r="A20439" t="s">
        <v>20058</v>
      </c>
      <c r="B20439" t="s">
        <v>21767</v>
      </c>
      <c r="I20439" t="s">
        <v>20</v>
      </c>
      <c r="J20439">
        <v>732.62</v>
      </c>
    </row>
    <row r="20440" spans="1:10" x14ac:dyDescent="0.2">
      <c r="A20440" t="s">
        <v>20059</v>
      </c>
      <c r="B20440" t="s">
        <v>21767</v>
      </c>
      <c r="I20440" t="s">
        <v>20</v>
      </c>
      <c r="J20440">
        <v>730.27</v>
      </c>
    </row>
    <row r="20441" spans="1:10" x14ac:dyDescent="0.2">
      <c r="A20441" t="s">
        <v>20060</v>
      </c>
      <c r="B20441" t="s">
        <v>39745</v>
      </c>
      <c r="I20441" t="s">
        <v>3</v>
      </c>
      <c r="J20441">
        <v>4.88</v>
      </c>
    </row>
    <row r="20442" spans="1:10" x14ac:dyDescent="0.2">
      <c r="A20442" t="s">
        <v>20061</v>
      </c>
      <c r="B20442" t="s">
        <v>39745</v>
      </c>
      <c r="I20442" t="s">
        <v>3</v>
      </c>
      <c r="J20442">
        <v>4.88</v>
      </c>
    </row>
    <row r="20443" spans="1:10" x14ac:dyDescent="0.2">
      <c r="A20443" t="s">
        <v>20062</v>
      </c>
      <c r="B20443" t="s">
        <v>39746</v>
      </c>
      <c r="I20443" t="s">
        <v>3</v>
      </c>
      <c r="J20443">
        <v>13.49</v>
      </c>
    </row>
    <row r="20444" spans="1:10" x14ac:dyDescent="0.2">
      <c r="A20444" t="s">
        <v>20063</v>
      </c>
      <c r="B20444" t="s">
        <v>39746</v>
      </c>
      <c r="I20444" t="s">
        <v>3</v>
      </c>
      <c r="J20444">
        <v>13.49</v>
      </c>
    </row>
    <row r="20445" spans="1:10" x14ac:dyDescent="0.2">
      <c r="A20445" t="s">
        <v>20064</v>
      </c>
      <c r="B20445" t="s">
        <v>39747</v>
      </c>
      <c r="I20445" t="s">
        <v>3</v>
      </c>
      <c r="J20445">
        <v>17.71</v>
      </c>
    </row>
    <row r="20446" spans="1:10" x14ac:dyDescent="0.2">
      <c r="A20446" t="s">
        <v>20065</v>
      </c>
      <c r="B20446" t="s">
        <v>39747</v>
      </c>
      <c r="I20446" t="s">
        <v>3</v>
      </c>
      <c r="J20446">
        <v>17.71</v>
      </c>
    </row>
    <row r="20447" spans="1:10" x14ac:dyDescent="0.2">
      <c r="A20447" t="s">
        <v>20066</v>
      </c>
      <c r="B20447" t="s">
        <v>39748</v>
      </c>
      <c r="I20447" t="s">
        <v>653</v>
      </c>
      <c r="J20447">
        <v>3550.1</v>
      </c>
    </row>
    <row r="20448" spans="1:10" x14ac:dyDescent="0.2">
      <c r="A20448" t="s">
        <v>20067</v>
      </c>
      <c r="B20448" t="s">
        <v>39748</v>
      </c>
      <c r="I20448" t="s">
        <v>653</v>
      </c>
      <c r="J20448">
        <v>3550.1</v>
      </c>
    </row>
    <row r="20449" spans="1:10" x14ac:dyDescent="0.2">
      <c r="A20449" t="s">
        <v>20068</v>
      </c>
      <c r="B20449" t="s">
        <v>39749</v>
      </c>
      <c r="I20449" t="s">
        <v>653</v>
      </c>
      <c r="J20449">
        <v>3352.1</v>
      </c>
    </row>
    <row r="20450" spans="1:10" x14ac:dyDescent="0.2">
      <c r="A20450" t="s">
        <v>20069</v>
      </c>
      <c r="B20450" t="s">
        <v>39749</v>
      </c>
      <c r="I20450" t="s">
        <v>653</v>
      </c>
      <c r="J20450">
        <v>3352.1</v>
      </c>
    </row>
    <row r="20451" spans="1:10" x14ac:dyDescent="0.2">
      <c r="A20451" t="s">
        <v>20070</v>
      </c>
      <c r="B20451" t="s">
        <v>39750</v>
      </c>
      <c r="I20451" t="s">
        <v>653</v>
      </c>
      <c r="J20451">
        <v>3205.4</v>
      </c>
    </row>
    <row r="20452" spans="1:10" x14ac:dyDescent="0.2">
      <c r="A20452" t="s">
        <v>20071</v>
      </c>
      <c r="B20452" t="s">
        <v>39750</v>
      </c>
      <c r="I20452" t="s">
        <v>653</v>
      </c>
      <c r="J20452">
        <v>3205.4</v>
      </c>
    </row>
    <row r="20453" spans="1:10" x14ac:dyDescent="0.2">
      <c r="A20453" t="s">
        <v>20072</v>
      </c>
      <c r="B20453" t="s">
        <v>39751</v>
      </c>
      <c r="I20453" t="s">
        <v>653</v>
      </c>
      <c r="J20453">
        <v>3632.3</v>
      </c>
    </row>
    <row r="20454" spans="1:10" x14ac:dyDescent="0.2">
      <c r="A20454" t="s">
        <v>20073</v>
      </c>
      <c r="B20454" t="s">
        <v>39751</v>
      </c>
      <c r="I20454" t="s">
        <v>653</v>
      </c>
      <c r="J20454">
        <v>3632.3</v>
      </c>
    </row>
    <row r="20455" spans="1:10" x14ac:dyDescent="0.2">
      <c r="A20455" t="s">
        <v>20074</v>
      </c>
      <c r="B20455" t="s">
        <v>39752</v>
      </c>
      <c r="I20455" t="s">
        <v>653</v>
      </c>
      <c r="J20455">
        <v>5627.7</v>
      </c>
    </row>
    <row r="20456" spans="1:10" x14ac:dyDescent="0.2">
      <c r="A20456" t="s">
        <v>20075</v>
      </c>
      <c r="B20456" t="s">
        <v>39752</v>
      </c>
      <c r="I20456" t="s">
        <v>653</v>
      </c>
      <c r="J20456">
        <v>5627.7</v>
      </c>
    </row>
    <row r="20457" spans="1:10" x14ac:dyDescent="0.2">
      <c r="A20457" t="s">
        <v>20076</v>
      </c>
      <c r="B20457" t="s">
        <v>39753</v>
      </c>
      <c r="I20457" t="s">
        <v>653</v>
      </c>
      <c r="J20457">
        <v>4308</v>
      </c>
    </row>
    <row r="20458" spans="1:10" x14ac:dyDescent="0.2">
      <c r="A20458" t="s">
        <v>20077</v>
      </c>
      <c r="B20458" t="s">
        <v>39753</v>
      </c>
      <c r="I20458" t="s">
        <v>653</v>
      </c>
      <c r="J20458">
        <v>4308</v>
      </c>
    </row>
    <row r="20459" spans="1:10" x14ac:dyDescent="0.2">
      <c r="A20459" t="s">
        <v>20078</v>
      </c>
      <c r="B20459" t="s">
        <v>39754</v>
      </c>
      <c r="I20459" t="s">
        <v>653</v>
      </c>
      <c r="J20459">
        <v>4295.7</v>
      </c>
    </row>
    <row r="20460" spans="1:10" x14ac:dyDescent="0.2">
      <c r="A20460" t="s">
        <v>20079</v>
      </c>
      <c r="B20460" t="s">
        <v>39754</v>
      </c>
      <c r="I20460" t="s">
        <v>653</v>
      </c>
      <c r="J20460">
        <v>4295.7</v>
      </c>
    </row>
    <row r="20461" spans="1:10" x14ac:dyDescent="0.2">
      <c r="A20461" t="s">
        <v>20080</v>
      </c>
      <c r="B20461" t="s">
        <v>21768</v>
      </c>
      <c r="I20461" t="s">
        <v>20</v>
      </c>
      <c r="J20461">
        <v>98</v>
      </c>
    </row>
    <row r="20462" spans="1:10" x14ac:dyDescent="0.2">
      <c r="A20462" t="s">
        <v>140</v>
      </c>
      <c r="B20462" t="s">
        <v>21768</v>
      </c>
      <c r="I20462" t="s">
        <v>20</v>
      </c>
      <c r="J20462">
        <v>98</v>
      </c>
    </row>
    <row r="20463" spans="1:10" x14ac:dyDescent="0.2">
      <c r="A20463" t="s">
        <v>20081</v>
      </c>
      <c r="B20463" t="s">
        <v>20082</v>
      </c>
      <c r="I20463" t="s">
        <v>20</v>
      </c>
      <c r="J20463">
        <v>59.62</v>
      </c>
    </row>
    <row r="20464" spans="1:10" x14ac:dyDescent="0.2">
      <c r="A20464" t="s">
        <v>20083</v>
      </c>
      <c r="B20464" t="s">
        <v>20082</v>
      </c>
      <c r="I20464" t="s">
        <v>20</v>
      </c>
      <c r="J20464">
        <v>59.62</v>
      </c>
    </row>
    <row r="20465" spans="1:10" x14ac:dyDescent="0.2">
      <c r="A20465" t="s">
        <v>20084</v>
      </c>
      <c r="B20465" t="s">
        <v>39755</v>
      </c>
      <c r="I20465" t="s">
        <v>3</v>
      </c>
      <c r="J20465">
        <v>6.65</v>
      </c>
    </row>
    <row r="20466" spans="1:10" x14ac:dyDescent="0.2">
      <c r="A20466" t="s">
        <v>20085</v>
      </c>
      <c r="B20466" t="s">
        <v>39755</v>
      </c>
      <c r="I20466" t="s">
        <v>3</v>
      </c>
      <c r="J20466">
        <v>5.85</v>
      </c>
    </row>
    <row r="20467" spans="1:10" x14ac:dyDescent="0.2">
      <c r="A20467" t="s">
        <v>20086</v>
      </c>
      <c r="B20467" t="s">
        <v>39756</v>
      </c>
      <c r="I20467" t="s">
        <v>653</v>
      </c>
      <c r="J20467">
        <v>3914</v>
      </c>
    </row>
    <row r="20468" spans="1:10" x14ac:dyDescent="0.2">
      <c r="A20468" t="s">
        <v>20087</v>
      </c>
      <c r="B20468" t="s">
        <v>39756</v>
      </c>
      <c r="I20468" t="s">
        <v>653</v>
      </c>
      <c r="J20468">
        <v>3914</v>
      </c>
    </row>
    <row r="20469" spans="1:10" x14ac:dyDescent="0.2">
      <c r="A20469" t="s">
        <v>20088</v>
      </c>
      <c r="B20469" t="s">
        <v>20089</v>
      </c>
      <c r="I20469" t="s">
        <v>4</v>
      </c>
      <c r="J20469">
        <v>0.68</v>
      </c>
    </row>
    <row r="20470" spans="1:10" x14ac:dyDescent="0.2">
      <c r="A20470" t="s">
        <v>20090</v>
      </c>
      <c r="B20470" t="s">
        <v>20089</v>
      </c>
      <c r="I20470" t="s">
        <v>4</v>
      </c>
      <c r="J20470">
        <v>0.6</v>
      </c>
    </row>
    <row r="20471" spans="1:10" x14ac:dyDescent="0.2">
      <c r="A20471" t="s">
        <v>20091</v>
      </c>
      <c r="B20471" t="s">
        <v>39757</v>
      </c>
      <c r="I20471" t="s">
        <v>3</v>
      </c>
      <c r="J20471">
        <v>9.0500000000000007</v>
      </c>
    </row>
    <row r="20472" spans="1:10" x14ac:dyDescent="0.2">
      <c r="A20472" t="s">
        <v>20092</v>
      </c>
      <c r="B20472" t="s">
        <v>39757</v>
      </c>
      <c r="I20472" t="s">
        <v>3</v>
      </c>
      <c r="J20472">
        <v>7.99</v>
      </c>
    </row>
    <row r="20473" spans="1:10" x14ac:dyDescent="0.2">
      <c r="A20473" t="s">
        <v>20093</v>
      </c>
      <c r="B20473" t="s">
        <v>39758</v>
      </c>
      <c r="I20473" t="s">
        <v>4</v>
      </c>
      <c r="J20473">
        <v>98.87</v>
      </c>
    </row>
    <row r="20474" spans="1:10" x14ac:dyDescent="0.2">
      <c r="A20474" t="s">
        <v>20094</v>
      </c>
      <c r="B20474" t="s">
        <v>39758</v>
      </c>
      <c r="I20474" t="s">
        <v>4</v>
      </c>
      <c r="J20474">
        <v>85.79</v>
      </c>
    </row>
    <row r="20475" spans="1:10" x14ac:dyDescent="0.2">
      <c r="A20475" t="s">
        <v>20095</v>
      </c>
      <c r="B20475" t="s">
        <v>39759</v>
      </c>
      <c r="I20475" t="s">
        <v>653</v>
      </c>
      <c r="J20475">
        <v>3381.1</v>
      </c>
    </row>
    <row r="20476" spans="1:10" x14ac:dyDescent="0.2">
      <c r="A20476" t="s">
        <v>20096</v>
      </c>
      <c r="B20476" t="s">
        <v>39759</v>
      </c>
      <c r="I20476" t="s">
        <v>653</v>
      </c>
      <c r="J20476">
        <v>3381.1</v>
      </c>
    </row>
    <row r="20477" spans="1:10" x14ac:dyDescent="0.2">
      <c r="A20477" t="s">
        <v>20097</v>
      </c>
      <c r="B20477" t="s">
        <v>39760</v>
      </c>
      <c r="I20477" t="s">
        <v>653</v>
      </c>
      <c r="J20477">
        <v>3192.4</v>
      </c>
    </row>
    <row r="20478" spans="1:10" x14ac:dyDescent="0.2">
      <c r="A20478" t="s">
        <v>20098</v>
      </c>
      <c r="B20478" t="s">
        <v>39760</v>
      </c>
      <c r="I20478" t="s">
        <v>653</v>
      </c>
      <c r="J20478">
        <v>3192.4</v>
      </c>
    </row>
    <row r="20479" spans="1:10" x14ac:dyDescent="0.2">
      <c r="A20479" t="s">
        <v>20099</v>
      </c>
      <c r="B20479" t="s">
        <v>39761</v>
      </c>
      <c r="I20479" t="s">
        <v>653</v>
      </c>
      <c r="J20479">
        <v>3052.8</v>
      </c>
    </row>
    <row r="20480" spans="1:10" x14ac:dyDescent="0.2">
      <c r="A20480" t="s">
        <v>20100</v>
      </c>
      <c r="B20480" t="s">
        <v>39761</v>
      </c>
      <c r="I20480" t="s">
        <v>653</v>
      </c>
      <c r="J20480">
        <v>3052.8</v>
      </c>
    </row>
    <row r="20481" spans="1:10" x14ac:dyDescent="0.2">
      <c r="A20481" t="s">
        <v>20101</v>
      </c>
      <c r="B20481" t="s">
        <v>39762</v>
      </c>
      <c r="I20481" t="s">
        <v>653</v>
      </c>
      <c r="J20481">
        <v>3459.4</v>
      </c>
    </row>
    <row r="20482" spans="1:10" x14ac:dyDescent="0.2">
      <c r="A20482" t="s">
        <v>20102</v>
      </c>
      <c r="B20482" t="s">
        <v>39762</v>
      </c>
      <c r="I20482" t="s">
        <v>653</v>
      </c>
      <c r="J20482">
        <v>3459.4</v>
      </c>
    </row>
    <row r="20483" spans="1:10" x14ac:dyDescent="0.2">
      <c r="A20483" t="s">
        <v>20103</v>
      </c>
      <c r="B20483" t="s">
        <v>39763</v>
      </c>
      <c r="I20483" t="s">
        <v>653</v>
      </c>
      <c r="J20483">
        <v>5359.7</v>
      </c>
    </row>
    <row r="20484" spans="1:10" x14ac:dyDescent="0.2">
      <c r="A20484" t="s">
        <v>20104</v>
      </c>
      <c r="B20484" t="s">
        <v>39763</v>
      </c>
      <c r="I20484" t="s">
        <v>653</v>
      </c>
      <c r="J20484">
        <v>5359.7</v>
      </c>
    </row>
    <row r="20485" spans="1:10" x14ac:dyDescent="0.2">
      <c r="A20485" t="s">
        <v>20105</v>
      </c>
      <c r="B20485" t="s">
        <v>39764</v>
      </c>
      <c r="I20485" t="s">
        <v>653</v>
      </c>
      <c r="J20485">
        <v>4102.8999999999996</v>
      </c>
    </row>
    <row r="20486" spans="1:10" x14ac:dyDescent="0.2">
      <c r="A20486" t="s">
        <v>20106</v>
      </c>
      <c r="B20486" t="s">
        <v>39764</v>
      </c>
      <c r="I20486" t="s">
        <v>653</v>
      </c>
      <c r="J20486">
        <v>4102.8999999999996</v>
      </c>
    </row>
    <row r="20487" spans="1:10" x14ac:dyDescent="0.2">
      <c r="A20487" t="s">
        <v>20107</v>
      </c>
      <c r="B20487" t="s">
        <v>39765</v>
      </c>
      <c r="I20487" t="s">
        <v>653</v>
      </c>
      <c r="J20487">
        <v>4091.2</v>
      </c>
    </row>
    <row r="20488" spans="1:10" x14ac:dyDescent="0.2">
      <c r="A20488" t="s">
        <v>20108</v>
      </c>
      <c r="B20488" t="s">
        <v>39765</v>
      </c>
      <c r="I20488" t="s">
        <v>653</v>
      </c>
      <c r="J20488">
        <v>4091.2</v>
      </c>
    </row>
    <row r="20489" spans="1:10" x14ac:dyDescent="0.2">
      <c r="A20489" t="s">
        <v>20109</v>
      </c>
      <c r="B20489" t="s">
        <v>39766</v>
      </c>
      <c r="I20489" t="s">
        <v>20</v>
      </c>
      <c r="J20489">
        <v>109.34</v>
      </c>
    </row>
    <row r="20490" spans="1:10" x14ac:dyDescent="0.2">
      <c r="A20490" t="s">
        <v>20110</v>
      </c>
      <c r="B20490" t="s">
        <v>39766</v>
      </c>
      <c r="I20490" t="s">
        <v>20</v>
      </c>
      <c r="J20490">
        <v>109.34</v>
      </c>
    </row>
    <row r="20491" spans="1:10" x14ac:dyDescent="0.2">
      <c r="A20491" t="s">
        <v>20111</v>
      </c>
      <c r="B20491" t="s">
        <v>39767</v>
      </c>
      <c r="I20491" t="s">
        <v>20</v>
      </c>
      <c r="J20491">
        <v>101.94</v>
      </c>
    </row>
    <row r="20492" spans="1:10" x14ac:dyDescent="0.2">
      <c r="A20492" t="s">
        <v>20112</v>
      </c>
      <c r="B20492" t="s">
        <v>39767</v>
      </c>
      <c r="I20492" t="s">
        <v>20</v>
      </c>
      <c r="J20492">
        <v>101.94</v>
      </c>
    </row>
    <row r="20493" spans="1:10" x14ac:dyDescent="0.2">
      <c r="A20493" t="s">
        <v>20113</v>
      </c>
      <c r="B20493" t="s">
        <v>39768</v>
      </c>
      <c r="I20493" t="s">
        <v>20</v>
      </c>
      <c r="J20493">
        <v>91.52</v>
      </c>
    </row>
    <row r="20494" spans="1:10" x14ac:dyDescent="0.2">
      <c r="A20494" t="s">
        <v>20114</v>
      </c>
      <c r="B20494" t="s">
        <v>39768</v>
      </c>
      <c r="I20494" t="s">
        <v>20</v>
      </c>
      <c r="J20494">
        <v>91.52</v>
      </c>
    </row>
    <row r="20495" spans="1:10" x14ac:dyDescent="0.2">
      <c r="A20495" t="s">
        <v>20115</v>
      </c>
      <c r="B20495" t="s">
        <v>39769</v>
      </c>
      <c r="I20495" t="s">
        <v>20</v>
      </c>
      <c r="J20495">
        <v>65.52</v>
      </c>
    </row>
    <row r="20496" spans="1:10" x14ac:dyDescent="0.2">
      <c r="A20496" t="s">
        <v>20116</v>
      </c>
      <c r="B20496" t="s">
        <v>39769</v>
      </c>
      <c r="I20496" t="s">
        <v>20</v>
      </c>
      <c r="J20496">
        <v>65.52</v>
      </c>
    </row>
    <row r="20497" spans="1:10" x14ac:dyDescent="0.2">
      <c r="A20497" t="s">
        <v>20117</v>
      </c>
      <c r="B20497" t="s">
        <v>39770</v>
      </c>
      <c r="I20497" t="s">
        <v>20</v>
      </c>
      <c r="J20497">
        <v>117.6</v>
      </c>
    </row>
    <row r="20498" spans="1:10" x14ac:dyDescent="0.2">
      <c r="A20498" t="s">
        <v>20118</v>
      </c>
      <c r="B20498" t="s">
        <v>39770</v>
      </c>
      <c r="I20498" t="s">
        <v>20</v>
      </c>
      <c r="J20498">
        <v>117.6</v>
      </c>
    </row>
    <row r="20499" spans="1:10" x14ac:dyDescent="0.2">
      <c r="A20499" t="s">
        <v>20119</v>
      </c>
      <c r="B20499" t="s">
        <v>39771</v>
      </c>
      <c r="I20499" t="s">
        <v>20</v>
      </c>
      <c r="J20499">
        <v>19</v>
      </c>
    </row>
    <row r="20500" spans="1:10" x14ac:dyDescent="0.2">
      <c r="A20500" t="s">
        <v>20120</v>
      </c>
      <c r="B20500" t="s">
        <v>39771</v>
      </c>
      <c r="I20500" t="s">
        <v>20</v>
      </c>
      <c r="J20500">
        <v>19</v>
      </c>
    </row>
    <row r="20501" spans="1:10" x14ac:dyDescent="0.2">
      <c r="A20501" t="s">
        <v>20121</v>
      </c>
      <c r="B20501" t="s">
        <v>39772</v>
      </c>
      <c r="I20501" t="s">
        <v>20</v>
      </c>
      <c r="J20501">
        <v>119.28</v>
      </c>
    </row>
    <row r="20502" spans="1:10" x14ac:dyDescent="0.2">
      <c r="A20502" t="s">
        <v>20122</v>
      </c>
      <c r="B20502" t="s">
        <v>39772</v>
      </c>
      <c r="I20502" t="s">
        <v>20</v>
      </c>
      <c r="J20502">
        <v>119.28</v>
      </c>
    </row>
    <row r="20503" spans="1:10" x14ac:dyDescent="0.2">
      <c r="A20503" t="s">
        <v>20123</v>
      </c>
      <c r="B20503" t="s">
        <v>39773</v>
      </c>
      <c r="I20503" t="s">
        <v>20</v>
      </c>
      <c r="J20503">
        <v>108.75</v>
      </c>
    </row>
    <row r="20504" spans="1:10" x14ac:dyDescent="0.2">
      <c r="A20504" t="s">
        <v>20124</v>
      </c>
      <c r="B20504" t="s">
        <v>39773</v>
      </c>
      <c r="I20504" t="s">
        <v>20</v>
      </c>
      <c r="J20504">
        <v>108.75</v>
      </c>
    </row>
    <row r="20505" spans="1:10" x14ac:dyDescent="0.2">
      <c r="A20505" t="s">
        <v>20125</v>
      </c>
      <c r="B20505" t="s">
        <v>39774</v>
      </c>
      <c r="I20505" t="s">
        <v>20</v>
      </c>
      <c r="J20505">
        <v>92.04</v>
      </c>
    </row>
    <row r="20506" spans="1:10" x14ac:dyDescent="0.2">
      <c r="A20506" t="s">
        <v>20126</v>
      </c>
      <c r="B20506" t="s">
        <v>39774</v>
      </c>
      <c r="I20506" t="s">
        <v>20</v>
      </c>
      <c r="J20506">
        <v>92.04</v>
      </c>
    </row>
    <row r="20507" spans="1:10" x14ac:dyDescent="0.2">
      <c r="A20507" t="s">
        <v>20127</v>
      </c>
      <c r="B20507" t="s">
        <v>39775</v>
      </c>
      <c r="I20507" t="s">
        <v>20</v>
      </c>
      <c r="J20507">
        <v>126</v>
      </c>
    </row>
    <row r="20508" spans="1:10" x14ac:dyDescent="0.2">
      <c r="A20508" t="s">
        <v>20128</v>
      </c>
      <c r="B20508" t="s">
        <v>39775</v>
      </c>
      <c r="I20508" t="s">
        <v>20</v>
      </c>
      <c r="J20508">
        <v>126</v>
      </c>
    </row>
    <row r="20509" spans="1:10" x14ac:dyDescent="0.2">
      <c r="A20509" t="s">
        <v>20129</v>
      </c>
      <c r="B20509" t="s">
        <v>39776</v>
      </c>
      <c r="I20509" t="s">
        <v>20</v>
      </c>
      <c r="J20509">
        <v>115</v>
      </c>
    </row>
    <row r="20510" spans="1:10" x14ac:dyDescent="0.2">
      <c r="A20510" t="s">
        <v>20130</v>
      </c>
      <c r="B20510" t="s">
        <v>39776</v>
      </c>
      <c r="I20510" t="s">
        <v>20</v>
      </c>
      <c r="J20510">
        <v>115</v>
      </c>
    </row>
    <row r="20511" spans="1:10" x14ac:dyDescent="0.2">
      <c r="A20511" t="s">
        <v>20131</v>
      </c>
      <c r="B20511" t="s">
        <v>39777</v>
      </c>
      <c r="I20511" t="s">
        <v>20</v>
      </c>
      <c r="J20511">
        <v>106.5</v>
      </c>
    </row>
    <row r="20512" spans="1:10" x14ac:dyDescent="0.2">
      <c r="A20512" t="s">
        <v>20132</v>
      </c>
      <c r="B20512" t="s">
        <v>39777</v>
      </c>
      <c r="I20512" t="s">
        <v>20</v>
      </c>
      <c r="J20512">
        <v>106.5</v>
      </c>
    </row>
    <row r="20513" spans="1:10" x14ac:dyDescent="0.2">
      <c r="A20513" t="s">
        <v>20133</v>
      </c>
      <c r="B20513" t="s">
        <v>39778</v>
      </c>
      <c r="I20513" t="s">
        <v>20</v>
      </c>
      <c r="J20513">
        <v>93.52</v>
      </c>
    </row>
    <row r="20514" spans="1:10" x14ac:dyDescent="0.2">
      <c r="A20514" t="s">
        <v>20134</v>
      </c>
      <c r="B20514" t="s">
        <v>39778</v>
      </c>
      <c r="I20514" t="s">
        <v>20</v>
      </c>
      <c r="J20514">
        <v>93.52</v>
      </c>
    </row>
    <row r="20515" spans="1:10" x14ac:dyDescent="0.2">
      <c r="A20515" t="s">
        <v>20135</v>
      </c>
      <c r="B20515" t="s">
        <v>39779</v>
      </c>
      <c r="I20515" t="s">
        <v>20</v>
      </c>
      <c r="J20515">
        <v>109.12</v>
      </c>
    </row>
    <row r="20516" spans="1:10" x14ac:dyDescent="0.2">
      <c r="A20516" t="s">
        <v>20136</v>
      </c>
      <c r="B20516" t="s">
        <v>39779</v>
      </c>
      <c r="I20516" t="s">
        <v>20</v>
      </c>
      <c r="J20516">
        <v>109.12</v>
      </c>
    </row>
    <row r="20517" spans="1:10" x14ac:dyDescent="0.2">
      <c r="A20517" t="s">
        <v>20137</v>
      </c>
      <c r="B20517" t="s">
        <v>39780</v>
      </c>
      <c r="I20517" t="s">
        <v>20</v>
      </c>
      <c r="J20517">
        <v>93.6</v>
      </c>
    </row>
    <row r="20518" spans="1:10" x14ac:dyDescent="0.2">
      <c r="A20518" t="s">
        <v>20138</v>
      </c>
      <c r="B20518" t="s">
        <v>39780</v>
      </c>
      <c r="I20518" t="s">
        <v>20</v>
      </c>
      <c r="J20518">
        <v>93.6</v>
      </c>
    </row>
    <row r="20519" spans="1:10" x14ac:dyDescent="0.2">
      <c r="A20519" t="s">
        <v>20139</v>
      </c>
      <c r="B20519" t="s">
        <v>39781</v>
      </c>
      <c r="I20519" t="s">
        <v>20</v>
      </c>
      <c r="J20519">
        <v>109.2</v>
      </c>
    </row>
    <row r="20520" spans="1:10" x14ac:dyDescent="0.2">
      <c r="A20520" t="s">
        <v>20140</v>
      </c>
      <c r="B20520" t="s">
        <v>39781</v>
      </c>
      <c r="I20520" t="s">
        <v>20</v>
      </c>
      <c r="J20520">
        <v>109.2</v>
      </c>
    </row>
    <row r="20521" spans="1:10" x14ac:dyDescent="0.2">
      <c r="A20521" t="s">
        <v>20141</v>
      </c>
      <c r="B20521" t="s">
        <v>39782</v>
      </c>
      <c r="I20521" t="s">
        <v>20</v>
      </c>
      <c r="J20521">
        <v>40</v>
      </c>
    </row>
    <row r="20522" spans="1:10" x14ac:dyDescent="0.2">
      <c r="A20522" t="s">
        <v>20142</v>
      </c>
      <c r="B20522" t="s">
        <v>39782</v>
      </c>
      <c r="I20522" t="s">
        <v>20</v>
      </c>
      <c r="J20522">
        <v>40</v>
      </c>
    </row>
    <row r="20523" spans="1:10" x14ac:dyDescent="0.2">
      <c r="A20523" t="s">
        <v>20143</v>
      </c>
      <c r="B20523" t="s">
        <v>39783</v>
      </c>
      <c r="I20523" t="s">
        <v>20</v>
      </c>
      <c r="J20523">
        <v>157.19999999999999</v>
      </c>
    </row>
    <row r="20524" spans="1:10" x14ac:dyDescent="0.2">
      <c r="A20524" t="s">
        <v>20144</v>
      </c>
      <c r="B20524" t="s">
        <v>39783</v>
      </c>
      <c r="I20524" t="s">
        <v>20</v>
      </c>
      <c r="J20524">
        <v>157.19999999999999</v>
      </c>
    </row>
    <row r="20525" spans="1:10" x14ac:dyDescent="0.2">
      <c r="A20525" t="s">
        <v>20145</v>
      </c>
      <c r="B20525" t="s">
        <v>39784</v>
      </c>
      <c r="I20525" t="s">
        <v>20</v>
      </c>
      <c r="J20525">
        <v>156.63</v>
      </c>
    </row>
    <row r="20526" spans="1:10" x14ac:dyDescent="0.2">
      <c r="A20526" t="s">
        <v>20146</v>
      </c>
      <c r="B20526" t="s">
        <v>39784</v>
      </c>
      <c r="I20526" t="s">
        <v>20</v>
      </c>
      <c r="J20526">
        <v>156.63</v>
      </c>
    </row>
    <row r="20527" spans="1:10" x14ac:dyDescent="0.2">
      <c r="A20527" t="s">
        <v>20147</v>
      </c>
      <c r="B20527" t="s">
        <v>39785</v>
      </c>
      <c r="I20527" t="s">
        <v>20</v>
      </c>
      <c r="J20527">
        <v>144</v>
      </c>
    </row>
    <row r="20528" spans="1:10" x14ac:dyDescent="0.2">
      <c r="A20528" t="s">
        <v>20148</v>
      </c>
      <c r="B20528" t="s">
        <v>39785</v>
      </c>
      <c r="I20528" t="s">
        <v>20</v>
      </c>
      <c r="J20528">
        <v>144</v>
      </c>
    </row>
    <row r="20529" spans="1:10" x14ac:dyDescent="0.2">
      <c r="A20529" t="s">
        <v>20149</v>
      </c>
      <c r="B20529" t="s">
        <v>39786</v>
      </c>
      <c r="I20529" t="s">
        <v>20</v>
      </c>
      <c r="J20529">
        <v>145.59</v>
      </c>
    </row>
    <row r="20530" spans="1:10" x14ac:dyDescent="0.2">
      <c r="A20530" t="s">
        <v>20150</v>
      </c>
      <c r="B20530" t="s">
        <v>39786</v>
      </c>
      <c r="I20530" t="s">
        <v>20</v>
      </c>
      <c r="J20530">
        <v>145.59</v>
      </c>
    </row>
    <row r="20531" spans="1:10" x14ac:dyDescent="0.2">
      <c r="A20531" t="s">
        <v>20151</v>
      </c>
      <c r="B20531" t="s">
        <v>39787</v>
      </c>
      <c r="I20531" t="s">
        <v>20</v>
      </c>
      <c r="J20531">
        <v>162.9</v>
      </c>
    </row>
    <row r="20532" spans="1:10" x14ac:dyDescent="0.2">
      <c r="A20532" t="s">
        <v>20152</v>
      </c>
      <c r="B20532" t="s">
        <v>39787</v>
      </c>
      <c r="I20532" t="s">
        <v>20</v>
      </c>
      <c r="J20532">
        <v>162.9</v>
      </c>
    </row>
    <row r="20533" spans="1:10" x14ac:dyDescent="0.2">
      <c r="A20533" t="s">
        <v>20153</v>
      </c>
      <c r="B20533" t="s">
        <v>39788</v>
      </c>
      <c r="I20533" t="s">
        <v>20</v>
      </c>
      <c r="J20533">
        <v>105</v>
      </c>
    </row>
    <row r="20534" spans="1:10" x14ac:dyDescent="0.2">
      <c r="A20534" t="s">
        <v>20154</v>
      </c>
      <c r="B20534" t="s">
        <v>39788</v>
      </c>
      <c r="I20534" t="s">
        <v>20</v>
      </c>
      <c r="J20534">
        <v>105</v>
      </c>
    </row>
    <row r="20535" spans="1:10" x14ac:dyDescent="0.2">
      <c r="A20535" t="s">
        <v>20155</v>
      </c>
      <c r="B20535" t="s">
        <v>39789</v>
      </c>
      <c r="I20535" t="s">
        <v>20</v>
      </c>
      <c r="J20535">
        <v>103.66</v>
      </c>
    </row>
    <row r="20536" spans="1:10" x14ac:dyDescent="0.2">
      <c r="A20536" t="s">
        <v>20156</v>
      </c>
      <c r="B20536" t="s">
        <v>39789</v>
      </c>
      <c r="I20536" t="s">
        <v>20</v>
      </c>
      <c r="J20536">
        <v>103.66</v>
      </c>
    </row>
    <row r="20537" spans="1:10" x14ac:dyDescent="0.2">
      <c r="A20537" t="s">
        <v>20157</v>
      </c>
      <c r="B20537" t="s">
        <v>39790</v>
      </c>
      <c r="I20537" t="s">
        <v>20</v>
      </c>
      <c r="J20537">
        <v>92.98</v>
      </c>
    </row>
    <row r="20538" spans="1:10" x14ac:dyDescent="0.2">
      <c r="A20538" t="s">
        <v>20158</v>
      </c>
      <c r="B20538" t="s">
        <v>39790</v>
      </c>
      <c r="I20538" t="s">
        <v>20</v>
      </c>
      <c r="J20538">
        <v>92.98</v>
      </c>
    </row>
    <row r="20539" spans="1:10" x14ac:dyDescent="0.2">
      <c r="A20539" t="s">
        <v>20159</v>
      </c>
      <c r="B20539" t="s">
        <v>39791</v>
      </c>
      <c r="I20539" t="s">
        <v>20</v>
      </c>
      <c r="J20539">
        <v>61.6</v>
      </c>
    </row>
    <row r="20540" spans="1:10" x14ac:dyDescent="0.2">
      <c r="A20540" t="s">
        <v>20160</v>
      </c>
      <c r="B20540" t="s">
        <v>39791</v>
      </c>
      <c r="I20540" t="s">
        <v>20</v>
      </c>
      <c r="J20540">
        <v>61.6</v>
      </c>
    </row>
    <row r="20541" spans="1:10" x14ac:dyDescent="0.2">
      <c r="A20541" t="s">
        <v>20161</v>
      </c>
      <c r="B20541" t="s">
        <v>39792</v>
      </c>
      <c r="I20541" t="s">
        <v>20</v>
      </c>
      <c r="J20541">
        <v>78</v>
      </c>
    </row>
    <row r="20542" spans="1:10" x14ac:dyDescent="0.2">
      <c r="A20542" t="s">
        <v>20162</v>
      </c>
      <c r="B20542" t="s">
        <v>39792</v>
      </c>
      <c r="I20542" t="s">
        <v>20</v>
      </c>
      <c r="J20542">
        <v>78</v>
      </c>
    </row>
    <row r="20543" spans="1:10" x14ac:dyDescent="0.2">
      <c r="A20543" t="s">
        <v>20163</v>
      </c>
      <c r="B20543" t="s">
        <v>39793</v>
      </c>
      <c r="I20543" t="s">
        <v>20</v>
      </c>
      <c r="J20543">
        <v>109.2</v>
      </c>
    </row>
    <row r="20544" spans="1:10" x14ac:dyDescent="0.2">
      <c r="A20544" t="s">
        <v>20164</v>
      </c>
      <c r="B20544" t="s">
        <v>39793</v>
      </c>
      <c r="I20544" t="s">
        <v>20</v>
      </c>
      <c r="J20544">
        <v>109.2</v>
      </c>
    </row>
    <row r="20545" spans="1:10" x14ac:dyDescent="0.2">
      <c r="A20545" t="s">
        <v>20165</v>
      </c>
      <c r="B20545" t="s">
        <v>39794</v>
      </c>
      <c r="I20545" t="s">
        <v>20</v>
      </c>
      <c r="J20545">
        <v>70</v>
      </c>
    </row>
    <row r="20546" spans="1:10" x14ac:dyDescent="0.2">
      <c r="A20546" t="s">
        <v>20166</v>
      </c>
      <c r="B20546" t="s">
        <v>39794</v>
      </c>
      <c r="I20546" t="s">
        <v>20</v>
      </c>
      <c r="J20546">
        <v>70</v>
      </c>
    </row>
    <row r="20547" spans="1:10" x14ac:dyDescent="0.2">
      <c r="A20547" t="s">
        <v>20167</v>
      </c>
      <c r="B20547" t="s">
        <v>39795</v>
      </c>
      <c r="I20547" t="s">
        <v>20</v>
      </c>
      <c r="J20547">
        <v>107.14</v>
      </c>
    </row>
    <row r="20548" spans="1:10" x14ac:dyDescent="0.2">
      <c r="A20548" t="s">
        <v>20168</v>
      </c>
      <c r="B20548" t="s">
        <v>39795</v>
      </c>
      <c r="I20548" t="s">
        <v>20</v>
      </c>
      <c r="J20548">
        <v>107.14</v>
      </c>
    </row>
    <row r="20549" spans="1:10" x14ac:dyDescent="0.2">
      <c r="A20549" t="s">
        <v>20169</v>
      </c>
      <c r="B20549" t="s">
        <v>39796</v>
      </c>
      <c r="I20549" t="s">
        <v>20</v>
      </c>
      <c r="J20549">
        <v>108.75</v>
      </c>
    </row>
    <row r="20550" spans="1:10" x14ac:dyDescent="0.2">
      <c r="A20550" t="s">
        <v>20170</v>
      </c>
      <c r="B20550" t="s">
        <v>39796</v>
      </c>
      <c r="I20550" t="s">
        <v>20</v>
      </c>
      <c r="J20550">
        <v>108.75</v>
      </c>
    </row>
    <row r="20551" spans="1:10" x14ac:dyDescent="0.2">
      <c r="A20551" t="s">
        <v>20171</v>
      </c>
      <c r="B20551" t="s">
        <v>39797</v>
      </c>
      <c r="I20551" t="s">
        <v>20</v>
      </c>
      <c r="J20551">
        <v>108.75</v>
      </c>
    </row>
    <row r="20552" spans="1:10" x14ac:dyDescent="0.2">
      <c r="A20552" t="s">
        <v>20172</v>
      </c>
      <c r="B20552" t="s">
        <v>39797</v>
      </c>
      <c r="I20552" t="s">
        <v>20</v>
      </c>
      <c r="J20552">
        <v>108.75</v>
      </c>
    </row>
    <row r="20553" spans="1:10" x14ac:dyDescent="0.2">
      <c r="A20553" t="s">
        <v>20173</v>
      </c>
      <c r="B20553" t="s">
        <v>39798</v>
      </c>
      <c r="I20553" t="s">
        <v>20</v>
      </c>
      <c r="J20553">
        <v>113.6</v>
      </c>
    </row>
    <row r="20554" spans="1:10" x14ac:dyDescent="0.2">
      <c r="A20554" t="s">
        <v>20174</v>
      </c>
      <c r="B20554" t="s">
        <v>39798</v>
      </c>
      <c r="I20554" t="s">
        <v>20</v>
      </c>
      <c r="J20554">
        <v>113.6</v>
      </c>
    </row>
    <row r="20555" spans="1:10" x14ac:dyDescent="0.2">
      <c r="A20555" t="s">
        <v>20175</v>
      </c>
      <c r="B20555" t="s">
        <v>39799</v>
      </c>
      <c r="I20555" t="s">
        <v>20</v>
      </c>
      <c r="J20555">
        <v>86.85</v>
      </c>
    </row>
    <row r="20556" spans="1:10" x14ac:dyDescent="0.2">
      <c r="A20556" t="s">
        <v>20176</v>
      </c>
      <c r="B20556" t="s">
        <v>39799</v>
      </c>
      <c r="I20556" t="s">
        <v>20</v>
      </c>
      <c r="J20556">
        <v>86.85</v>
      </c>
    </row>
    <row r="20557" spans="1:10" x14ac:dyDescent="0.2">
      <c r="A20557" t="s">
        <v>20177</v>
      </c>
      <c r="B20557" t="s">
        <v>39800</v>
      </c>
      <c r="I20557" t="s">
        <v>20</v>
      </c>
      <c r="J20557">
        <v>120.96</v>
      </c>
    </row>
    <row r="20558" spans="1:10" x14ac:dyDescent="0.2">
      <c r="A20558" t="s">
        <v>20178</v>
      </c>
      <c r="B20558" t="s">
        <v>39800</v>
      </c>
      <c r="I20558" t="s">
        <v>20</v>
      </c>
      <c r="J20558">
        <v>120.96</v>
      </c>
    </row>
    <row r="20559" spans="1:10" x14ac:dyDescent="0.2">
      <c r="A20559" t="s">
        <v>20179</v>
      </c>
      <c r="B20559" t="s">
        <v>39801</v>
      </c>
      <c r="I20559" t="s">
        <v>20</v>
      </c>
      <c r="J20559">
        <v>65</v>
      </c>
    </row>
    <row r="20560" spans="1:10" x14ac:dyDescent="0.2">
      <c r="A20560" t="s">
        <v>20180</v>
      </c>
      <c r="B20560" t="s">
        <v>39801</v>
      </c>
      <c r="I20560" t="s">
        <v>20</v>
      </c>
      <c r="J20560">
        <v>65</v>
      </c>
    </row>
    <row r="20561" spans="1:10" x14ac:dyDescent="0.2">
      <c r="A20561" t="s">
        <v>20181</v>
      </c>
      <c r="B20561" t="s">
        <v>39802</v>
      </c>
      <c r="I20561" t="s">
        <v>20</v>
      </c>
      <c r="J20561">
        <v>93.6</v>
      </c>
    </row>
    <row r="20562" spans="1:10" x14ac:dyDescent="0.2">
      <c r="A20562" t="s">
        <v>20182</v>
      </c>
      <c r="B20562" t="s">
        <v>39802</v>
      </c>
      <c r="I20562" t="s">
        <v>20</v>
      </c>
      <c r="J20562">
        <v>93.6</v>
      </c>
    </row>
    <row r="20563" spans="1:10" x14ac:dyDescent="0.2">
      <c r="A20563" t="s">
        <v>28017</v>
      </c>
      <c r="B20563" t="s">
        <v>39803</v>
      </c>
      <c r="I20563" t="s">
        <v>653</v>
      </c>
      <c r="J20563">
        <v>75</v>
      </c>
    </row>
    <row r="20564" spans="1:10" x14ac:dyDescent="0.2">
      <c r="A20564" t="s">
        <v>28018</v>
      </c>
      <c r="B20564" t="s">
        <v>39803</v>
      </c>
      <c r="I20564" t="s">
        <v>653</v>
      </c>
      <c r="J20564">
        <v>75</v>
      </c>
    </row>
    <row r="20565" spans="1:10" x14ac:dyDescent="0.2">
      <c r="A20565" t="s">
        <v>28019</v>
      </c>
      <c r="B20565" t="s">
        <v>39804</v>
      </c>
      <c r="I20565" t="s">
        <v>653</v>
      </c>
      <c r="J20565">
        <v>85</v>
      </c>
    </row>
    <row r="20566" spans="1:10" x14ac:dyDescent="0.2">
      <c r="A20566" t="s">
        <v>28020</v>
      </c>
      <c r="B20566" t="s">
        <v>39804</v>
      </c>
      <c r="I20566" t="s">
        <v>653</v>
      </c>
      <c r="J20566">
        <v>85</v>
      </c>
    </row>
    <row r="20567" spans="1:10" x14ac:dyDescent="0.2">
      <c r="A20567" t="s">
        <v>20183</v>
      </c>
      <c r="B20567" t="s">
        <v>39805</v>
      </c>
      <c r="I20567" t="s">
        <v>4</v>
      </c>
      <c r="J20567">
        <v>216.91</v>
      </c>
    </row>
    <row r="20568" spans="1:10" x14ac:dyDescent="0.2">
      <c r="A20568" t="s">
        <v>20184</v>
      </c>
      <c r="B20568" t="s">
        <v>39805</v>
      </c>
      <c r="I20568" t="s">
        <v>4</v>
      </c>
      <c r="J20568">
        <v>197.03</v>
      </c>
    </row>
    <row r="20569" spans="1:10" x14ac:dyDescent="0.2">
      <c r="A20569" t="s">
        <v>20185</v>
      </c>
      <c r="B20569" t="s">
        <v>39806</v>
      </c>
      <c r="I20569" t="s">
        <v>5</v>
      </c>
      <c r="J20569">
        <v>8560.09</v>
      </c>
    </row>
    <row r="20570" spans="1:10" x14ac:dyDescent="0.2">
      <c r="A20570" t="s">
        <v>20186</v>
      </c>
      <c r="B20570" t="s">
        <v>39806</v>
      </c>
      <c r="I20570" t="s">
        <v>5</v>
      </c>
      <c r="J20570">
        <v>8045.52</v>
      </c>
    </row>
    <row r="20571" spans="1:10" x14ac:dyDescent="0.2">
      <c r="A20571" t="s">
        <v>20187</v>
      </c>
      <c r="B20571" t="s">
        <v>39807</v>
      </c>
      <c r="I20571" t="s">
        <v>5</v>
      </c>
      <c r="J20571">
        <v>2400.87</v>
      </c>
    </row>
    <row r="20572" spans="1:10" x14ac:dyDescent="0.2">
      <c r="A20572" t="s">
        <v>20188</v>
      </c>
      <c r="B20572" t="s">
        <v>39807</v>
      </c>
      <c r="I20572" t="s">
        <v>5</v>
      </c>
      <c r="J20572">
        <v>2280.85</v>
      </c>
    </row>
    <row r="20573" spans="1:10" x14ac:dyDescent="0.2">
      <c r="A20573" t="s">
        <v>20189</v>
      </c>
      <c r="B20573" t="s">
        <v>39808</v>
      </c>
      <c r="I20573" t="s">
        <v>5</v>
      </c>
      <c r="J20573">
        <v>5847.26</v>
      </c>
    </row>
    <row r="20574" spans="1:10" x14ac:dyDescent="0.2">
      <c r="A20574" t="s">
        <v>20190</v>
      </c>
      <c r="B20574" t="s">
        <v>39808</v>
      </c>
      <c r="I20574" t="s">
        <v>5</v>
      </c>
      <c r="J20574">
        <v>5480.11</v>
      </c>
    </row>
    <row r="20575" spans="1:10" x14ac:dyDescent="0.2">
      <c r="A20575" t="s">
        <v>20191</v>
      </c>
      <c r="B20575" t="s">
        <v>39809</v>
      </c>
      <c r="I20575" t="s">
        <v>4</v>
      </c>
      <c r="J20575">
        <v>580.30999999999995</v>
      </c>
    </row>
    <row r="20576" spans="1:10" x14ac:dyDescent="0.2">
      <c r="A20576" t="s">
        <v>20192</v>
      </c>
      <c r="B20576" t="s">
        <v>39809</v>
      </c>
      <c r="I20576" t="s">
        <v>4</v>
      </c>
      <c r="J20576">
        <v>540.07000000000005</v>
      </c>
    </row>
    <row r="20577" spans="1:10" x14ac:dyDescent="0.2">
      <c r="A20577" t="s">
        <v>20193</v>
      </c>
      <c r="B20577" t="s">
        <v>39810</v>
      </c>
      <c r="I20577" t="s">
        <v>4</v>
      </c>
      <c r="J20577">
        <v>749.7</v>
      </c>
    </row>
    <row r="20578" spans="1:10" x14ac:dyDescent="0.2">
      <c r="A20578" t="s">
        <v>20194</v>
      </c>
      <c r="B20578" t="s">
        <v>39810</v>
      </c>
      <c r="I20578" t="s">
        <v>4</v>
      </c>
      <c r="J20578">
        <v>699.49</v>
      </c>
    </row>
    <row r="20579" spans="1:10" x14ac:dyDescent="0.2">
      <c r="A20579" t="s">
        <v>20195</v>
      </c>
      <c r="B20579" t="s">
        <v>39811</v>
      </c>
      <c r="I20579" t="s">
        <v>4</v>
      </c>
      <c r="J20579">
        <v>649.6</v>
      </c>
    </row>
    <row r="20580" spans="1:10" x14ac:dyDescent="0.2">
      <c r="A20580" t="s">
        <v>20196</v>
      </c>
      <c r="B20580" t="s">
        <v>39811</v>
      </c>
      <c r="I20580" t="s">
        <v>4</v>
      </c>
      <c r="J20580">
        <v>605.20000000000005</v>
      </c>
    </row>
    <row r="20581" spans="1:10" x14ac:dyDescent="0.2">
      <c r="A20581" t="s">
        <v>20197</v>
      </c>
      <c r="B20581" t="s">
        <v>39812</v>
      </c>
      <c r="I20581" t="s">
        <v>4</v>
      </c>
      <c r="J20581">
        <v>1777.78</v>
      </c>
    </row>
    <row r="20582" spans="1:10" x14ac:dyDescent="0.2">
      <c r="A20582" t="s">
        <v>20198</v>
      </c>
      <c r="B20582" t="s">
        <v>39812</v>
      </c>
      <c r="I20582" t="s">
        <v>4</v>
      </c>
      <c r="J20582">
        <v>1669.87</v>
      </c>
    </row>
    <row r="20583" spans="1:10" x14ac:dyDescent="0.2">
      <c r="A20583" t="s">
        <v>20199</v>
      </c>
      <c r="B20583" t="s">
        <v>39813</v>
      </c>
      <c r="I20583" t="s">
        <v>4</v>
      </c>
      <c r="J20583">
        <v>1899.51</v>
      </c>
    </row>
    <row r="20584" spans="1:10" x14ac:dyDescent="0.2">
      <c r="A20584" t="s">
        <v>20200</v>
      </c>
      <c r="B20584" t="s">
        <v>39813</v>
      </c>
      <c r="I20584" t="s">
        <v>4</v>
      </c>
      <c r="J20584">
        <v>1778.64</v>
      </c>
    </row>
    <row r="20585" spans="1:10" x14ac:dyDescent="0.2">
      <c r="A20585" t="s">
        <v>20201</v>
      </c>
      <c r="B20585" t="s">
        <v>39814</v>
      </c>
      <c r="I20585" t="s">
        <v>4</v>
      </c>
      <c r="J20585">
        <v>1698.65</v>
      </c>
    </row>
    <row r="20586" spans="1:10" x14ac:dyDescent="0.2">
      <c r="A20586" t="s">
        <v>20202</v>
      </c>
      <c r="B20586" t="s">
        <v>39814</v>
      </c>
      <c r="I20586" t="s">
        <v>4</v>
      </c>
      <c r="J20586">
        <v>1594.41</v>
      </c>
    </row>
    <row r="20587" spans="1:10" x14ac:dyDescent="0.2">
      <c r="A20587" t="s">
        <v>20203</v>
      </c>
      <c r="B20587" t="s">
        <v>39815</v>
      </c>
      <c r="I20587" t="s">
        <v>4</v>
      </c>
      <c r="J20587">
        <v>202.14</v>
      </c>
    </row>
    <row r="20588" spans="1:10" x14ac:dyDescent="0.2">
      <c r="A20588" t="s">
        <v>20204</v>
      </c>
      <c r="B20588" t="s">
        <v>39815</v>
      </c>
      <c r="I20588" t="s">
        <v>4</v>
      </c>
      <c r="J20588">
        <v>187.8</v>
      </c>
    </row>
    <row r="20589" spans="1:10" x14ac:dyDescent="0.2">
      <c r="A20589" t="s">
        <v>20205</v>
      </c>
      <c r="B20589" t="s">
        <v>39816</v>
      </c>
      <c r="I20589" t="s">
        <v>4</v>
      </c>
      <c r="J20589">
        <v>731.82</v>
      </c>
    </row>
    <row r="20590" spans="1:10" x14ac:dyDescent="0.2">
      <c r="A20590" t="s">
        <v>20206</v>
      </c>
      <c r="B20590" t="s">
        <v>39816</v>
      </c>
      <c r="I20590" t="s">
        <v>4</v>
      </c>
      <c r="J20590">
        <v>673.41</v>
      </c>
    </row>
    <row r="20591" spans="1:10" x14ac:dyDescent="0.2">
      <c r="A20591" t="s">
        <v>20207</v>
      </c>
      <c r="B20591" t="s">
        <v>39817</v>
      </c>
      <c r="I20591" t="s">
        <v>4</v>
      </c>
      <c r="J20591">
        <v>207.91</v>
      </c>
    </row>
    <row r="20592" spans="1:10" x14ac:dyDescent="0.2">
      <c r="A20592" t="s">
        <v>20208</v>
      </c>
      <c r="B20592" t="s">
        <v>39817</v>
      </c>
      <c r="I20592" t="s">
        <v>4</v>
      </c>
      <c r="J20592">
        <v>192.58</v>
      </c>
    </row>
    <row r="20593" spans="1:10" x14ac:dyDescent="0.2">
      <c r="A20593" t="s">
        <v>20209</v>
      </c>
      <c r="B20593" t="s">
        <v>39818</v>
      </c>
      <c r="I20593" t="s">
        <v>4</v>
      </c>
      <c r="J20593">
        <v>604.22</v>
      </c>
    </row>
    <row r="20594" spans="1:10" x14ac:dyDescent="0.2">
      <c r="A20594" t="s">
        <v>20210</v>
      </c>
      <c r="B20594" t="s">
        <v>39818</v>
      </c>
      <c r="I20594" t="s">
        <v>4</v>
      </c>
      <c r="J20594">
        <v>558.03</v>
      </c>
    </row>
    <row r="20595" spans="1:10" x14ac:dyDescent="0.2">
      <c r="A20595" t="s">
        <v>20211</v>
      </c>
      <c r="B20595" t="s">
        <v>39819</v>
      </c>
      <c r="I20595" t="s">
        <v>4</v>
      </c>
      <c r="J20595">
        <v>314.52</v>
      </c>
    </row>
    <row r="20596" spans="1:10" x14ac:dyDescent="0.2">
      <c r="A20596" t="s">
        <v>20212</v>
      </c>
      <c r="B20596" t="s">
        <v>39819</v>
      </c>
      <c r="I20596" t="s">
        <v>4</v>
      </c>
      <c r="J20596">
        <v>299.25</v>
      </c>
    </row>
    <row r="20597" spans="1:10" x14ac:dyDescent="0.2">
      <c r="A20597" t="s">
        <v>20213</v>
      </c>
      <c r="B20597" t="s">
        <v>39820</v>
      </c>
      <c r="I20597" t="s">
        <v>4</v>
      </c>
      <c r="J20597">
        <v>107.96</v>
      </c>
    </row>
    <row r="20598" spans="1:10" x14ac:dyDescent="0.2">
      <c r="A20598" t="s">
        <v>20214</v>
      </c>
      <c r="B20598" t="s">
        <v>39820</v>
      </c>
      <c r="I20598" t="s">
        <v>4</v>
      </c>
      <c r="J20598">
        <v>103.29</v>
      </c>
    </row>
    <row r="20599" spans="1:10" x14ac:dyDescent="0.2">
      <c r="A20599" t="s">
        <v>20215</v>
      </c>
      <c r="B20599" t="s">
        <v>39821</v>
      </c>
      <c r="I20599" t="s">
        <v>5</v>
      </c>
      <c r="J20599">
        <v>9388.15</v>
      </c>
    </row>
    <row r="20600" spans="1:10" x14ac:dyDescent="0.2">
      <c r="A20600" t="s">
        <v>20216</v>
      </c>
      <c r="B20600" t="s">
        <v>39821</v>
      </c>
      <c r="I20600" t="s">
        <v>5</v>
      </c>
      <c r="J20600">
        <v>8651.4</v>
      </c>
    </row>
    <row r="20601" spans="1:10" x14ac:dyDescent="0.2">
      <c r="A20601" t="s">
        <v>20217</v>
      </c>
      <c r="B20601" t="s">
        <v>39822</v>
      </c>
      <c r="I20601" t="s">
        <v>5</v>
      </c>
      <c r="J20601">
        <v>12217.11</v>
      </c>
    </row>
    <row r="20602" spans="1:10" x14ac:dyDescent="0.2">
      <c r="A20602" t="s">
        <v>20218</v>
      </c>
      <c r="B20602" t="s">
        <v>39822</v>
      </c>
      <c r="I20602" t="s">
        <v>5</v>
      </c>
      <c r="J20602">
        <v>11284.01</v>
      </c>
    </row>
    <row r="20603" spans="1:10" x14ac:dyDescent="0.2">
      <c r="A20603" t="s">
        <v>20219</v>
      </c>
      <c r="B20603" t="s">
        <v>39823</v>
      </c>
      <c r="I20603" t="s">
        <v>3</v>
      </c>
      <c r="J20603">
        <v>33.22</v>
      </c>
    </row>
    <row r="20604" spans="1:10" x14ac:dyDescent="0.2">
      <c r="A20604" t="s">
        <v>20220</v>
      </c>
      <c r="B20604" t="s">
        <v>39823</v>
      </c>
      <c r="I20604" t="s">
        <v>3</v>
      </c>
      <c r="J20604">
        <v>31.23</v>
      </c>
    </row>
    <row r="20605" spans="1:10" x14ac:dyDescent="0.2">
      <c r="A20605" t="s">
        <v>20221</v>
      </c>
      <c r="B20605" t="s">
        <v>39824</v>
      </c>
      <c r="I20605" t="s">
        <v>3</v>
      </c>
      <c r="J20605">
        <v>2216.09</v>
      </c>
    </row>
    <row r="20606" spans="1:10" x14ac:dyDescent="0.2">
      <c r="A20606" t="s">
        <v>20222</v>
      </c>
      <c r="B20606" t="s">
        <v>39824</v>
      </c>
      <c r="I20606" t="s">
        <v>3</v>
      </c>
      <c r="J20606">
        <v>2154.0500000000002</v>
      </c>
    </row>
    <row r="20607" spans="1:10" x14ac:dyDescent="0.2">
      <c r="A20607" t="s">
        <v>20223</v>
      </c>
      <c r="B20607" t="s">
        <v>39825</v>
      </c>
      <c r="I20607" t="s">
        <v>5</v>
      </c>
      <c r="J20607">
        <v>387.6</v>
      </c>
    </row>
    <row r="20608" spans="1:10" x14ac:dyDescent="0.2">
      <c r="A20608" t="s">
        <v>20224</v>
      </c>
      <c r="B20608" t="s">
        <v>39825</v>
      </c>
      <c r="I20608" t="s">
        <v>5</v>
      </c>
      <c r="J20608">
        <v>342.08</v>
      </c>
    </row>
    <row r="20609" spans="1:10" x14ac:dyDescent="0.2">
      <c r="A20609" t="s">
        <v>20225</v>
      </c>
      <c r="B20609" t="s">
        <v>39826</v>
      </c>
      <c r="I20609" t="s">
        <v>5</v>
      </c>
      <c r="J20609">
        <v>421.72</v>
      </c>
    </row>
    <row r="20610" spans="1:10" x14ac:dyDescent="0.2">
      <c r="A20610" t="s">
        <v>20226</v>
      </c>
      <c r="B20610" t="s">
        <v>39826</v>
      </c>
      <c r="I20610" t="s">
        <v>5</v>
      </c>
      <c r="J20610">
        <v>371.64</v>
      </c>
    </row>
    <row r="20611" spans="1:10" x14ac:dyDescent="0.2">
      <c r="A20611" t="s">
        <v>20227</v>
      </c>
      <c r="B20611" t="s">
        <v>39827</v>
      </c>
      <c r="I20611" t="s">
        <v>5</v>
      </c>
      <c r="J20611">
        <v>485.98</v>
      </c>
    </row>
    <row r="20612" spans="1:10" x14ac:dyDescent="0.2">
      <c r="A20612" t="s">
        <v>20228</v>
      </c>
      <c r="B20612" t="s">
        <v>39827</v>
      </c>
      <c r="I20612" t="s">
        <v>5</v>
      </c>
      <c r="J20612">
        <v>431.35</v>
      </c>
    </row>
    <row r="20613" spans="1:10" x14ac:dyDescent="0.2">
      <c r="A20613" t="s">
        <v>20229</v>
      </c>
      <c r="B20613" t="s">
        <v>39828</v>
      </c>
      <c r="I20613" t="s">
        <v>5</v>
      </c>
      <c r="J20613">
        <v>594.51</v>
      </c>
    </row>
    <row r="20614" spans="1:10" x14ac:dyDescent="0.2">
      <c r="A20614" t="s">
        <v>20230</v>
      </c>
      <c r="B20614" t="s">
        <v>39828</v>
      </c>
      <c r="I20614" t="s">
        <v>5</v>
      </c>
      <c r="J20614">
        <v>526.22</v>
      </c>
    </row>
    <row r="20615" spans="1:10" x14ac:dyDescent="0.2">
      <c r="A20615" t="s">
        <v>20231</v>
      </c>
      <c r="B20615" t="s">
        <v>39829</v>
      </c>
      <c r="I20615" t="s">
        <v>5</v>
      </c>
      <c r="J20615">
        <v>789.29</v>
      </c>
    </row>
    <row r="20616" spans="1:10" x14ac:dyDescent="0.2">
      <c r="A20616" t="s">
        <v>20232</v>
      </c>
      <c r="B20616" t="s">
        <v>39829</v>
      </c>
      <c r="I20616" t="s">
        <v>5</v>
      </c>
      <c r="J20616">
        <v>698.24</v>
      </c>
    </row>
    <row r="20617" spans="1:10" x14ac:dyDescent="0.2">
      <c r="A20617" t="s">
        <v>20233</v>
      </c>
      <c r="B20617" t="s">
        <v>39830</v>
      </c>
      <c r="I20617" t="s">
        <v>5</v>
      </c>
      <c r="J20617">
        <v>183.97</v>
      </c>
    </row>
    <row r="20618" spans="1:10" x14ac:dyDescent="0.2">
      <c r="A20618" t="s">
        <v>20234</v>
      </c>
      <c r="B20618" t="s">
        <v>39830</v>
      </c>
      <c r="I20618" t="s">
        <v>5</v>
      </c>
      <c r="J20618">
        <v>161.21</v>
      </c>
    </row>
    <row r="20619" spans="1:10" x14ac:dyDescent="0.2">
      <c r="A20619" t="s">
        <v>20235</v>
      </c>
      <c r="B20619" t="s">
        <v>39831</v>
      </c>
      <c r="I20619" t="s">
        <v>5</v>
      </c>
      <c r="J20619">
        <v>370.76</v>
      </c>
    </row>
    <row r="20620" spans="1:10" x14ac:dyDescent="0.2">
      <c r="A20620" t="s">
        <v>20236</v>
      </c>
      <c r="B20620" t="s">
        <v>39831</v>
      </c>
      <c r="I20620" t="s">
        <v>5</v>
      </c>
      <c r="J20620">
        <v>325.23</v>
      </c>
    </row>
    <row r="20621" spans="1:10" x14ac:dyDescent="0.2">
      <c r="A20621" t="s">
        <v>20237</v>
      </c>
      <c r="B20621" t="s">
        <v>39832</v>
      </c>
      <c r="I20621" t="s">
        <v>5</v>
      </c>
      <c r="J20621">
        <v>742.82</v>
      </c>
    </row>
    <row r="20622" spans="1:10" x14ac:dyDescent="0.2">
      <c r="A20622" t="s">
        <v>20238</v>
      </c>
      <c r="B20622" t="s">
        <v>39832</v>
      </c>
      <c r="I20622" t="s">
        <v>5</v>
      </c>
      <c r="J20622">
        <v>651.77</v>
      </c>
    </row>
    <row r="20623" spans="1:10" x14ac:dyDescent="0.2">
      <c r="A20623" t="s">
        <v>20239</v>
      </c>
      <c r="B20623" t="s">
        <v>39833</v>
      </c>
      <c r="I20623" t="s">
        <v>5</v>
      </c>
      <c r="J20623">
        <v>370.76</v>
      </c>
    </row>
    <row r="20624" spans="1:10" x14ac:dyDescent="0.2">
      <c r="A20624" t="s">
        <v>20240</v>
      </c>
      <c r="B20624" t="s">
        <v>39833</v>
      </c>
      <c r="I20624" t="s">
        <v>5</v>
      </c>
      <c r="J20624">
        <v>325.23</v>
      </c>
    </row>
    <row r="20625" spans="1:10" x14ac:dyDescent="0.2">
      <c r="A20625" t="s">
        <v>20241</v>
      </c>
      <c r="B20625" t="s">
        <v>39834</v>
      </c>
      <c r="I20625" t="s">
        <v>5</v>
      </c>
      <c r="J20625">
        <v>438.99</v>
      </c>
    </row>
    <row r="20626" spans="1:10" x14ac:dyDescent="0.2">
      <c r="A20626" t="s">
        <v>20242</v>
      </c>
      <c r="B20626" t="s">
        <v>39834</v>
      </c>
      <c r="I20626" t="s">
        <v>5</v>
      </c>
      <c r="J20626">
        <v>384.36</v>
      </c>
    </row>
    <row r="20627" spans="1:10" x14ac:dyDescent="0.2">
      <c r="A20627" t="s">
        <v>20243</v>
      </c>
      <c r="B20627" t="s">
        <v>39835</v>
      </c>
      <c r="I20627" t="s">
        <v>5</v>
      </c>
      <c r="J20627">
        <v>370.76</v>
      </c>
    </row>
    <row r="20628" spans="1:10" x14ac:dyDescent="0.2">
      <c r="A20628" t="s">
        <v>20244</v>
      </c>
      <c r="B20628" t="s">
        <v>39835</v>
      </c>
      <c r="I20628" t="s">
        <v>5</v>
      </c>
      <c r="J20628">
        <v>325.23</v>
      </c>
    </row>
    <row r="20629" spans="1:10" x14ac:dyDescent="0.2">
      <c r="A20629" t="s">
        <v>20245</v>
      </c>
      <c r="B20629" t="s">
        <v>39836</v>
      </c>
      <c r="I20629" t="s">
        <v>5</v>
      </c>
      <c r="J20629">
        <v>438.99</v>
      </c>
    </row>
    <row r="20630" spans="1:10" x14ac:dyDescent="0.2">
      <c r="A20630" t="s">
        <v>20246</v>
      </c>
      <c r="B20630" t="s">
        <v>39836</v>
      </c>
      <c r="I20630" t="s">
        <v>5</v>
      </c>
      <c r="J20630">
        <v>384.36</v>
      </c>
    </row>
    <row r="20631" spans="1:10" x14ac:dyDescent="0.2">
      <c r="A20631" t="s">
        <v>20247</v>
      </c>
      <c r="B20631" t="s">
        <v>39837</v>
      </c>
      <c r="I20631" t="s">
        <v>5</v>
      </c>
      <c r="J20631">
        <v>302.32</v>
      </c>
    </row>
    <row r="20632" spans="1:10" x14ac:dyDescent="0.2">
      <c r="A20632" t="s">
        <v>20248</v>
      </c>
      <c r="B20632" t="s">
        <v>39837</v>
      </c>
      <c r="I20632" t="s">
        <v>5</v>
      </c>
      <c r="J20632">
        <v>268.18</v>
      </c>
    </row>
    <row r="20633" spans="1:10" x14ac:dyDescent="0.2">
      <c r="A20633" t="s">
        <v>20249</v>
      </c>
      <c r="B20633" t="s">
        <v>39838</v>
      </c>
      <c r="I20633" t="s">
        <v>5</v>
      </c>
      <c r="J20633">
        <v>682.27</v>
      </c>
    </row>
    <row r="20634" spans="1:10" x14ac:dyDescent="0.2">
      <c r="A20634" t="s">
        <v>20250</v>
      </c>
      <c r="B20634" t="s">
        <v>39838</v>
      </c>
      <c r="I20634" t="s">
        <v>5</v>
      </c>
      <c r="J20634">
        <v>591.22</v>
      </c>
    </row>
    <row r="20635" spans="1:10" x14ac:dyDescent="0.2">
      <c r="A20635" t="s">
        <v>20251</v>
      </c>
      <c r="B20635" t="s">
        <v>39839</v>
      </c>
      <c r="I20635" t="s">
        <v>5</v>
      </c>
      <c r="J20635">
        <v>2046.81</v>
      </c>
    </row>
    <row r="20636" spans="1:10" x14ac:dyDescent="0.2">
      <c r="A20636" t="s">
        <v>20252</v>
      </c>
      <c r="B20636" t="s">
        <v>39839</v>
      </c>
      <c r="I20636" t="s">
        <v>5</v>
      </c>
      <c r="J20636">
        <v>1773.66</v>
      </c>
    </row>
    <row r="20637" spans="1:10" x14ac:dyDescent="0.2">
      <c r="A20637" t="s">
        <v>20253</v>
      </c>
      <c r="B20637" t="s">
        <v>39840</v>
      </c>
      <c r="I20637" t="s">
        <v>5</v>
      </c>
      <c r="J20637">
        <v>170.56</v>
      </c>
    </row>
    <row r="20638" spans="1:10" x14ac:dyDescent="0.2">
      <c r="A20638" t="s">
        <v>20254</v>
      </c>
      <c r="B20638" t="s">
        <v>39840</v>
      </c>
      <c r="I20638" t="s">
        <v>5</v>
      </c>
      <c r="J20638">
        <v>147.80000000000001</v>
      </c>
    </row>
    <row r="20639" spans="1:10" x14ac:dyDescent="0.2">
      <c r="A20639" t="s">
        <v>20255</v>
      </c>
      <c r="B20639" t="s">
        <v>39841</v>
      </c>
      <c r="I20639" t="s">
        <v>5</v>
      </c>
      <c r="J20639">
        <v>255.85</v>
      </c>
    </row>
    <row r="20640" spans="1:10" x14ac:dyDescent="0.2">
      <c r="A20640" t="s">
        <v>20256</v>
      </c>
      <c r="B20640" t="s">
        <v>39841</v>
      </c>
      <c r="I20640" t="s">
        <v>5</v>
      </c>
      <c r="J20640">
        <v>221.7</v>
      </c>
    </row>
    <row r="20641" spans="1:10" x14ac:dyDescent="0.2">
      <c r="A20641" t="s">
        <v>20257</v>
      </c>
      <c r="B20641" t="s">
        <v>39842</v>
      </c>
      <c r="I20641" t="s">
        <v>5</v>
      </c>
      <c r="J20641">
        <v>341.13</v>
      </c>
    </row>
    <row r="20642" spans="1:10" x14ac:dyDescent="0.2">
      <c r="A20642" t="s">
        <v>20258</v>
      </c>
      <c r="B20642" t="s">
        <v>39842</v>
      </c>
      <c r="I20642" t="s">
        <v>5</v>
      </c>
      <c r="J20642">
        <v>295.61</v>
      </c>
    </row>
    <row r="20643" spans="1:10" x14ac:dyDescent="0.2">
      <c r="A20643" t="s">
        <v>20259</v>
      </c>
      <c r="B20643" t="s">
        <v>39843</v>
      </c>
      <c r="I20643" t="s">
        <v>5</v>
      </c>
      <c r="J20643">
        <v>170.56</v>
      </c>
    </row>
    <row r="20644" spans="1:10" x14ac:dyDescent="0.2">
      <c r="A20644" t="s">
        <v>20260</v>
      </c>
      <c r="B20644" t="s">
        <v>39843</v>
      </c>
      <c r="I20644" t="s">
        <v>5</v>
      </c>
      <c r="J20644">
        <v>147.80000000000001</v>
      </c>
    </row>
    <row r="20645" spans="1:10" x14ac:dyDescent="0.2">
      <c r="A20645" t="s">
        <v>20261</v>
      </c>
      <c r="B20645" t="s">
        <v>39844</v>
      </c>
      <c r="I20645" t="s">
        <v>5</v>
      </c>
      <c r="J20645">
        <v>272.89999999999998</v>
      </c>
    </row>
    <row r="20646" spans="1:10" x14ac:dyDescent="0.2">
      <c r="A20646" t="s">
        <v>20262</v>
      </c>
      <c r="B20646" t="s">
        <v>39844</v>
      </c>
      <c r="I20646" t="s">
        <v>5</v>
      </c>
      <c r="J20646">
        <v>236.48</v>
      </c>
    </row>
    <row r="20647" spans="1:10" x14ac:dyDescent="0.2">
      <c r="A20647" t="s">
        <v>20263</v>
      </c>
      <c r="B20647" t="s">
        <v>39845</v>
      </c>
      <c r="I20647" t="s">
        <v>5</v>
      </c>
      <c r="J20647">
        <v>204.68</v>
      </c>
    </row>
    <row r="20648" spans="1:10" x14ac:dyDescent="0.2">
      <c r="A20648" t="s">
        <v>20264</v>
      </c>
      <c r="B20648" t="s">
        <v>39845</v>
      </c>
      <c r="I20648" t="s">
        <v>5</v>
      </c>
      <c r="J20648">
        <v>177.36</v>
      </c>
    </row>
    <row r="20649" spans="1:10" x14ac:dyDescent="0.2">
      <c r="A20649" t="s">
        <v>20265</v>
      </c>
      <c r="B20649" t="s">
        <v>39846</v>
      </c>
      <c r="I20649" t="s">
        <v>5</v>
      </c>
      <c r="J20649">
        <v>341.13</v>
      </c>
    </row>
    <row r="20650" spans="1:10" x14ac:dyDescent="0.2">
      <c r="A20650" t="s">
        <v>20266</v>
      </c>
      <c r="B20650" t="s">
        <v>39846</v>
      </c>
      <c r="I20650" t="s">
        <v>5</v>
      </c>
      <c r="J20650">
        <v>295.61</v>
      </c>
    </row>
    <row r="20651" spans="1:10" x14ac:dyDescent="0.2">
      <c r="A20651" t="s">
        <v>20267</v>
      </c>
      <c r="B20651" t="s">
        <v>39847</v>
      </c>
      <c r="I20651" t="s">
        <v>5</v>
      </c>
      <c r="J20651">
        <v>1365</v>
      </c>
    </row>
    <row r="20652" spans="1:10" x14ac:dyDescent="0.2">
      <c r="A20652" t="s">
        <v>20268</v>
      </c>
      <c r="B20652" t="s">
        <v>39847</v>
      </c>
      <c r="I20652" t="s">
        <v>5</v>
      </c>
      <c r="J20652">
        <v>1365</v>
      </c>
    </row>
    <row r="20653" spans="1:10" x14ac:dyDescent="0.2">
      <c r="A20653" t="s">
        <v>20269</v>
      </c>
      <c r="B20653" t="s">
        <v>39848</v>
      </c>
      <c r="I20653" t="s">
        <v>5</v>
      </c>
      <c r="J20653">
        <v>1690</v>
      </c>
    </row>
    <row r="20654" spans="1:10" x14ac:dyDescent="0.2">
      <c r="A20654" t="s">
        <v>20270</v>
      </c>
      <c r="B20654" t="s">
        <v>39848</v>
      </c>
      <c r="I20654" t="s">
        <v>5</v>
      </c>
      <c r="J20654">
        <v>1690</v>
      </c>
    </row>
    <row r="20655" spans="1:10" x14ac:dyDescent="0.2">
      <c r="A20655" t="s">
        <v>20271</v>
      </c>
      <c r="B20655" t="s">
        <v>39849</v>
      </c>
      <c r="I20655" t="s">
        <v>5</v>
      </c>
      <c r="J20655">
        <v>2340</v>
      </c>
    </row>
    <row r="20656" spans="1:10" x14ac:dyDescent="0.2">
      <c r="A20656" t="s">
        <v>20272</v>
      </c>
      <c r="B20656" t="s">
        <v>39849</v>
      </c>
      <c r="I20656" t="s">
        <v>5</v>
      </c>
      <c r="J20656">
        <v>2340</v>
      </c>
    </row>
    <row r="20657" spans="1:10" x14ac:dyDescent="0.2">
      <c r="A20657" t="s">
        <v>20273</v>
      </c>
      <c r="B20657" t="s">
        <v>39850</v>
      </c>
      <c r="I20657" t="s">
        <v>5</v>
      </c>
      <c r="J20657">
        <v>2550</v>
      </c>
    </row>
    <row r="20658" spans="1:10" x14ac:dyDescent="0.2">
      <c r="A20658" t="s">
        <v>20274</v>
      </c>
      <c r="B20658" t="s">
        <v>39850</v>
      </c>
      <c r="I20658" t="s">
        <v>5</v>
      </c>
      <c r="J20658">
        <v>2550</v>
      </c>
    </row>
    <row r="20659" spans="1:10" x14ac:dyDescent="0.2">
      <c r="A20659" t="s">
        <v>20275</v>
      </c>
      <c r="B20659" t="s">
        <v>39851</v>
      </c>
      <c r="I20659" t="s">
        <v>5</v>
      </c>
      <c r="J20659">
        <v>3200</v>
      </c>
    </row>
    <row r="20660" spans="1:10" x14ac:dyDescent="0.2">
      <c r="A20660" t="s">
        <v>20276</v>
      </c>
      <c r="B20660" t="s">
        <v>39851</v>
      </c>
      <c r="I20660" t="s">
        <v>5</v>
      </c>
      <c r="J20660">
        <v>3200</v>
      </c>
    </row>
    <row r="20661" spans="1:10" x14ac:dyDescent="0.2">
      <c r="A20661" t="s">
        <v>20277</v>
      </c>
      <c r="B20661" t="s">
        <v>39852</v>
      </c>
      <c r="I20661" t="s">
        <v>5</v>
      </c>
      <c r="J20661">
        <v>5152.09</v>
      </c>
    </row>
    <row r="20662" spans="1:10" x14ac:dyDescent="0.2">
      <c r="A20662" t="s">
        <v>20278</v>
      </c>
      <c r="B20662" t="s">
        <v>39852</v>
      </c>
      <c r="I20662" t="s">
        <v>5</v>
      </c>
      <c r="J20662">
        <v>5152.09</v>
      </c>
    </row>
    <row r="20663" spans="1:10" x14ac:dyDescent="0.2">
      <c r="A20663" t="s">
        <v>20279</v>
      </c>
      <c r="B20663" t="s">
        <v>39853</v>
      </c>
      <c r="I20663" t="s">
        <v>5</v>
      </c>
      <c r="J20663">
        <v>6500</v>
      </c>
    </row>
    <row r="20664" spans="1:10" x14ac:dyDescent="0.2">
      <c r="A20664" t="s">
        <v>20280</v>
      </c>
      <c r="B20664" t="s">
        <v>39853</v>
      </c>
      <c r="I20664" t="s">
        <v>5</v>
      </c>
      <c r="J20664">
        <v>6500</v>
      </c>
    </row>
    <row r="20665" spans="1:10" x14ac:dyDescent="0.2">
      <c r="A20665" t="s">
        <v>20281</v>
      </c>
      <c r="B20665" t="s">
        <v>39854</v>
      </c>
      <c r="I20665" t="s">
        <v>5</v>
      </c>
      <c r="J20665">
        <v>12017.5</v>
      </c>
    </row>
    <row r="20666" spans="1:10" x14ac:dyDescent="0.2">
      <c r="A20666" t="s">
        <v>20282</v>
      </c>
      <c r="B20666" t="s">
        <v>39854</v>
      </c>
      <c r="I20666" t="s">
        <v>5</v>
      </c>
      <c r="J20666">
        <v>12017.5</v>
      </c>
    </row>
    <row r="20667" spans="1:10" x14ac:dyDescent="0.2">
      <c r="A20667" t="s">
        <v>20283</v>
      </c>
      <c r="B20667" t="s">
        <v>39855</v>
      </c>
      <c r="I20667" t="s">
        <v>5</v>
      </c>
      <c r="J20667">
        <v>1120</v>
      </c>
    </row>
    <row r="20668" spans="1:10" x14ac:dyDescent="0.2">
      <c r="A20668" t="s">
        <v>20284</v>
      </c>
      <c r="B20668" t="s">
        <v>39855</v>
      </c>
      <c r="I20668" t="s">
        <v>5</v>
      </c>
      <c r="J20668">
        <v>1120</v>
      </c>
    </row>
    <row r="20669" spans="1:10" x14ac:dyDescent="0.2">
      <c r="A20669" t="s">
        <v>20285</v>
      </c>
      <c r="B20669" t="s">
        <v>39856</v>
      </c>
      <c r="I20669" t="s">
        <v>5</v>
      </c>
      <c r="J20669">
        <v>1980</v>
      </c>
    </row>
    <row r="20670" spans="1:10" x14ac:dyDescent="0.2">
      <c r="A20670" t="s">
        <v>20286</v>
      </c>
      <c r="B20670" t="s">
        <v>39856</v>
      </c>
      <c r="I20670" t="s">
        <v>5</v>
      </c>
      <c r="J20670">
        <v>1980</v>
      </c>
    </row>
    <row r="20671" spans="1:10" x14ac:dyDescent="0.2">
      <c r="A20671" t="s">
        <v>20287</v>
      </c>
      <c r="B20671" t="s">
        <v>39857</v>
      </c>
      <c r="I20671" t="s">
        <v>5</v>
      </c>
      <c r="J20671">
        <v>1440</v>
      </c>
    </row>
    <row r="20672" spans="1:10" x14ac:dyDescent="0.2">
      <c r="A20672" t="s">
        <v>20288</v>
      </c>
      <c r="B20672" t="s">
        <v>39857</v>
      </c>
      <c r="I20672" t="s">
        <v>5</v>
      </c>
      <c r="J20672">
        <v>1440</v>
      </c>
    </row>
    <row r="20673" spans="1:10" x14ac:dyDescent="0.2">
      <c r="A20673" t="s">
        <v>20289</v>
      </c>
      <c r="B20673" t="s">
        <v>39858</v>
      </c>
      <c r="I20673" t="s">
        <v>5</v>
      </c>
      <c r="J20673">
        <v>2210</v>
      </c>
    </row>
    <row r="20674" spans="1:10" x14ac:dyDescent="0.2">
      <c r="A20674" t="s">
        <v>20290</v>
      </c>
      <c r="B20674" t="s">
        <v>39858</v>
      </c>
      <c r="I20674" t="s">
        <v>5</v>
      </c>
      <c r="J20674">
        <v>2210</v>
      </c>
    </row>
    <row r="20675" spans="1:10" x14ac:dyDescent="0.2">
      <c r="A20675" t="s">
        <v>20291</v>
      </c>
      <c r="B20675" t="s">
        <v>39859</v>
      </c>
      <c r="I20675" t="s">
        <v>5</v>
      </c>
      <c r="J20675">
        <v>3580</v>
      </c>
    </row>
    <row r="20676" spans="1:10" x14ac:dyDescent="0.2">
      <c r="A20676" t="s">
        <v>20292</v>
      </c>
      <c r="B20676" t="s">
        <v>39859</v>
      </c>
      <c r="I20676" t="s">
        <v>5</v>
      </c>
      <c r="J20676">
        <v>3580</v>
      </c>
    </row>
    <row r="20677" spans="1:10" x14ac:dyDescent="0.2">
      <c r="A20677" t="s">
        <v>20293</v>
      </c>
      <c r="B20677" t="s">
        <v>39860</v>
      </c>
      <c r="I20677" t="s">
        <v>5</v>
      </c>
      <c r="J20677">
        <v>4250</v>
      </c>
    </row>
    <row r="20678" spans="1:10" x14ac:dyDescent="0.2">
      <c r="A20678" t="s">
        <v>20294</v>
      </c>
      <c r="B20678" t="s">
        <v>39860</v>
      </c>
      <c r="I20678" t="s">
        <v>5</v>
      </c>
      <c r="J20678">
        <v>4250</v>
      </c>
    </row>
    <row r="20679" spans="1:10" x14ac:dyDescent="0.2">
      <c r="A20679" t="s">
        <v>20295</v>
      </c>
      <c r="B20679" t="s">
        <v>39861</v>
      </c>
      <c r="I20679" t="s">
        <v>5</v>
      </c>
      <c r="J20679">
        <v>16740</v>
      </c>
    </row>
    <row r="20680" spans="1:10" x14ac:dyDescent="0.2">
      <c r="A20680" t="s">
        <v>20296</v>
      </c>
      <c r="B20680" t="s">
        <v>39861</v>
      </c>
      <c r="I20680" t="s">
        <v>5</v>
      </c>
      <c r="J20680">
        <v>16740</v>
      </c>
    </row>
    <row r="20681" spans="1:10" x14ac:dyDescent="0.2">
      <c r="A20681" t="s">
        <v>20297</v>
      </c>
      <c r="B20681" t="s">
        <v>39862</v>
      </c>
      <c r="I20681" t="s">
        <v>5</v>
      </c>
      <c r="J20681">
        <v>4450</v>
      </c>
    </row>
    <row r="20682" spans="1:10" x14ac:dyDescent="0.2">
      <c r="A20682" t="s">
        <v>20298</v>
      </c>
      <c r="B20682" t="s">
        <v>39862</v>
      </c>
      <c r="I20682" t="s">
        <v>5</v>
      </c>
      <c r="J20682">
        <v>4450</v>
      </c>
    </row>
    <row r="20683" spans="1:10" x14ac:dyDescent="0.2">
      <c r="A20683" t="s">
        <v>20299</v>
      </c>
      <c r="B20683" t="s">
        <v>39863</v>
      </c>
      <c r="I20683" t="s">
        <v>5</v>
      </c>
      <c r="J20683">
        <v>4880</v>
      </c>
    </row>
    <row r="20684" spans="1:10" x14ac:dyDescent="0.2">
      <c r="A20684" t="s">
        <v>20300</v>
      </c>
      <c r="B20684" t="s">
        <v>39863</v>
      </c>
      <c r="I20684" t="s">
        <v>5</v>
      </c>
      <c r="J20684">
        <v>4880</v>
      </c>
    </row>
    <row r="20685" spans="1:10" x14ac:dyDescent="0.2">
      <c r="A20685" t="s">
        <v>20301</v>
      </c>
      <c r="B20685" t="s">
        <v>39864</v>
      </c>
      <c r="I20685" t="s">
        <v>5</v>
      </c>
      <c r="J20685">
        <v>5899</v>
      </c>
    </row>
    <row r="20686" spans="1:10" x14ac:dyDescent="0.2">
      <c r="A20686" t="s">
        <v>20302</v>
      </c>
      <c r="B20686" t="s">
        <v>39864</v>
      </c>
      <c r="I20686" t="s">
        <v>5</v>
      </c>
      <c r="J20686">
        <v>5899</v>
      </c>
    </row>
    <row r="20687" spans="1:10" x14ac:dyDescent="0.2">
      <c r="A20687" t="s">
        <v>20303</v>
      </c>
      <c r="B20687" t="s">
        <v>39865</v>
      </c>
      <c r="I20687" t="s">
        <v>5</v>
      </c>
      <c r="J20687">
        <v>3620</v>
      </c>
    </row>
    <row r="20688" spans="1:10" x14ac:dyDescent="0.2">
      <c r="A20688" t="s">
        <v>20304</v>
      </c>
      <c r="B20688" t="s">
        <v>39865</v>
      </c>
      <c r="I20688" t="s">
        <v>5</v>
      </c>
      <c r="J20688">
        <v>3620</v>
      </c>
    </row>
    <row r="20689" spans="1:10" x14ac:dyDescent="0.2">
      <c r="A20689" t="s">
        <v>20305</v>
      </c>
      <c r="B20689" t="s">
        <v>39866</v>
      </c>
      <c r="I20689" t="s">
        <v>5</v>
      </c>
      <c r="J20689">
        <v>2410</v>
      </c>
    </row>
    <row r="20690" spans="1:10" x14ac:dyDescent="0.2">
      <c r="A20690" t="s">
        <v>20306</v>
      </c>
      <c r="B20690" t="s">
        <v>39866</v>
      </c>
      <c r="I20690" t="s">
        <v>5</v>
      </c>
      <c r="J20690">
        <v>2410</v>
      </c>
    </row>
    <row r="20691" spans="1:10" x14ac:dyDescent="0.2">
      <c r="A20691" t="s">
        <v>20307</v>
      </c>
      <c r="B20691" t="s">
        <v>20308</v>
      </c>
      <c r="I20691" t="s">
        <v>5</v>
      </c>
      <c r="J20691">
        <v>136.44999999999999</v>
      </c>
    </row>
    <row r="20692" spans="1:10" x14ac:dyDescent="0.2">
      <c r="A20692" t="s">
        <v>20309</v>
      </c>
      <c r="B20692" t="s">
        <v>20308</v>
      </c>
      <c r="I20692" t="s">
        <v>5</v>
      </c>
      <c r="J20692">
        <v>118.24</v>
      </c>
    </row>
    <row r="20693" spans="1:10" x14ac:dyDescent="0.2">
      <c r="A20693" t="s">
        <v>20310</v>
      </c>
      <c r="B20693" t="s">
        <v>20311</v>
      </c>
      <c r="I20693" t="s">
        <v>5</v>
      </c>
      <c r="J20693">
        <v>170.56</v>
      </c>
    </row>
    <row r="20694" spans="1:10" x14ac:dyDescent="0.2">
      <c r="A20694" t="s">
        <v>20312</v>
      </c>
      <c r="B20694" t="s">
        <v>20311</v>
      </c>
      <c r="I20694" t="s">
        <v>5</v>
      </c>
      <c r="J20694">
        <v>147.80000000000001</v>
      </c>
    </row>
    <row r="20695" spans="1:10" x14ac:dyDescent="0.2">
      <c r="A20695" t="s">
        <v>20313</v>
      </c>
      <c r="B20695" t="s">
        <v>20314</v>
      </c>
      <c r="I20695" t="s">
        <v>5</v>
      </c>
      <c r="J20695">
        <v>341.13</v>
      </c>
    </row>
    <row r="20696" spans="1:10" x14ac:dyDescent="0.2">
      <c r="A20696" t="s">
        <v>20315</v>
      </c>
      <c r="B20696" t="s">
        <v>20314</v>
      </c>
      <c r="I20696" t="s">
        <v>5</v>
      </c>
      <c r="J20696">
        <v>295.61</v>
      </c>
    </row>
    <row r="20697" spans="1:10" x14ac:dyDescent="0.2">
      <c r="A20697" t="s">
        <v>20316</v>
      </c>
      <c r="B20697" t="s">
        <v>20317</v>
      </c>
      <c r="I20697" t="s">
        <v>5</v>
      </c>
      <c r="J20697">
        <v>426.42</v>
      </c>
    </row>
    <row r="20698" spans="1:10" x14ac:dyDescent="0.2">
      <c r="A20698" t="s">
        <v>20318</v>
      </c>
      <c r="B20698" t="s">
        <v>20317</v>
      </c>
      <c r="I20698" t="s">
        <v>5</v>
      </c>
      <c r="J20698">
        <v>369.51</v>
      </c>
    </row>
    <row r="20699" spans="1:10" x14ac:dyDescent="0.2">
      <c r="A20699" t="s">
        <v>20319</v>
      </c>
      <c r="B20699" t="s">
        <v>39867</v>
      </c>
      <c r="I20699" t="s">
        <v>5</v>
      </c>
      <c r="J20699">
        <v>34.11</v>
      </c>
    </row>
    <row r="20700" spans="1:10" x14ac:dyDescent="0.2">
      <c r="A20700" t="s">
        <v>20320</v>
      </c>
      <c r="B20700" t="s">
        <v>39867</v>
      </c>
      <c r="I20700" t="s">
        <v>5</v>
      </c>
      <c r="J20700">
        <v>29.56</v>
      </c>
    </row>
    <row r="20701" spans="1:10" x14ac:dyDescent="0.2">
      <c r="A20701" t="s">
        <v>20321</v>
      </c>
      <c r="B20701" t="s">
        <v>20322</v>
      </c>
      <c r="I20701" t="s">
        <v>5</v>
      </c>
      <c r="J20701">
        <v>34.11</v>
      </c>
    </row>
    <row r="20702" spans="1:10" x14ac:dyDescent="0.2">
      <c r="A20702" t="s">
        <v>20323</v>
      </c>
      <c r="B20702" t="s">
        <v>20322</v>
      </c>
      <c r="I20702" t="s">
        <v>5</v>
      </c>
      <c r="J20702">
        <v>29.56</v>
      </c>
    </row>
    <row r="20703" spans="1:10" x14ac:dyDescent="0.2">
      <c r="A20703" t="s">
        <v>20324</v>
      </c>
      <c r="B20703" t="s">
        <v>21769</v>
      </c>
      <c r="I20703" t="s">
        <v>5</v>
      </c>
      <c r="J20703">
        <v>8.52</v>
      </c>
    </row>
    <row r="20704" spans="1:10" x14ac:dyDescent="0.2">
      <c r="A20704" t="s">
        <v>20325</v>
      </c>
      <c r="B20704" t="s">
        <v>21769</v>
      </c>
      <c r="I20704" t="s">
        <v>5</v>
      </c>
      <c r="J20704">
        <v>7.39</v>
      </c>
    </row>
    <row r="20705" spans="1:10" x14ac:dyDescent="0.2">
      <c r="A20705" t="s">
        <v>20326</v>
      </c>
      <c r="B20705" t="s">
        <v>20327</v>
      </c>
      <c r="I20705" t="s">
        <v>5</v>
      </c>
      <c r="J20705">
        <v>136.44999999999999</v>
      </c>
    </row>
    <row r="20706" spans="1:10" x14ac:dyDescent="0.2">
      <c r="A20706" t="s">
        <v>20328</v>
      </c>
      <c r="B20706" t="s">
        <v>20327</v>
      </c>
      <c r="I20706" t="s">
        <v>5</v>
      </c>
      <c r="J20706">
        <v>118.24</v>
      </c>
    </row>
    <row r="20707" spans="1:10" x14ac:dyDescent="0.2">
      <c r="A20707" t="s">
        <v>20329</v>
      </c>
      <c r="B20707" t="s">
        <v>20330</v>
      </c>
      <c r="I20707" t="s">
        <v>5</v>
      </c>
      <c r="J20707">
        <v>8.52</v>
      </c>
    </row>
    <row r="20708" spans="1:10" x14ac:dyDescent="0.2">
      <c r="A20708" t="s">
        <v>20331</v>
      </c>
      <c r="B20708" t="s">
        <v>20330</v>
      </c>
      <c r="I20708" t="s">
        <v>5</v>
      </c>
      <c r="J20708">
        <v>7.39</v>
      </c>
    </row>
    <row r="20709" spans="1:10" x14ac:dyDescent="0.2">
      <c r="A20709" t="s">
        <v>20332</v>
      </c>
      <c r="B20709" t="s">
        <v>20333</v>
      </c>
      <c r="I20709" t="s">
        <v>5</v>
      </c>
      <c r="J20709">
        <v>68.22</v>
      </c>
    </row>
    <row r="20710" spans="1:10" x14ac:dyDescent="0.2">
      <c r="A20710" t="s">
        <v>20334</v>
      </c>
      <c r="B20710" t="s">
        <v>20333</v>
      </c>
      <c r="I20710" t="s">
        <v>5</v>
      </c>
      <c r="J20710">
        <v>59.12</v>
      </c>
    </row>
    <row r="20711" spans="1:10" x14ac:dyDescent="0.2">
      <c r="A20711" t="s">
        <v>20335</v>
      </c>
      <c r="B20711" t="s">
        <v>21770</v>
      </c>
      <c r="I20711" t="s">
        <v>5</v>
      </c>
      <c r="J20711">
        <v>25.58</v>
      </c>
    </row>
    <row r="20712" spans="1:10" x14ac:dyDescent="0.2">
      <c r="A20712" t="s">
        <v>20336</v>
      </c>
      <c r="B20712" t="s">
        <v>21770</v>
      </c>
      <c r="I20712" t="s">
        <v>5</v>
      </c>
      <c r="J20712">
        <v>22.17</v>
      </c>
    </row>
    <row r="20713" spans="1:10" x14ac:dyDescent="0.2">
      <c r="A20713" t="s">
        <v>20337</v>
      </c>
      <c r="B20713" t="s">
        <v>20338</v>
      </c>
      <c r="I20713" t="s">
        <v>5</v>
      </c>
      <c r="J20713">
        <v>8.52</v>
      </c>
    </row>
    <row r="20714" spans="1:10" x14ac:dyDescent="0.2">
      <c r="A20714" t="s">
        <v>20339</v>
      </c>
      <c r="B20714" t="s">
        <v>20338</v>
      </c>
      <c r="I20714" t="s">
        <v>5</v>
      </c>
      <c r="J20714">
        <v>7.39</v>
      </c>
    </row>
    <row r="20715" spans="1:10" x14ac:dyDescent="0.2">
      <c r="A20715" t="s">
        <v>20340</v>
      </c>
      <c r="B20715" t="s">
        <v>20341</v>
      </c>
      <c r="I20715" t="s">
        <v>5</v>
      </c>
      <c r="J20715">
        <v>25.58</v>
      </c>
    </row>
    <row r="20716" spans="1:10" x14ac:dyDescent="0.2">
      <c r="A20716" t="s">
        <v>20342</v>
      </c>
      <c r="B20716" t="s">
        <v>20341</v>
      </c>
      <c r="I20716" t="s">
        <v>5</v>
      </c>
      <c r="J20716">
        <v>22.17</v>
      </c>
    </row>
    <row r="20717" spans="1:10" x14ac:dyDescent="0.2">
      <c r="A20717" t="s">
        <v>20343</v>
      </c>
      <c r="B20717" t="s">
        <v>20344</v>
      </c>
      <c r="I20717" t="s">
        <v>5</v>
      </c>
      <c r="J20717">
        <v>34.11</v>
      </c>
    </row>
    <row r="20718" spans="1:10" x14ac:dyDescent="0.2">
      <c r="A20718" t="s">
        <v>20345</v>
      </c>
      <c r="B20718" t="s">
        <v>20344</v>
      </c>
      <c r="I20718" t="s">
        <v>5</v>
      </c>
      <c r="J20718">
        <v>29.56</v>
      </c>
    </row>
    <row r="20719" spans="1:10" x14ac:dyDescent="0.2">
      <c r="A20719" t="s">
        <v>20346</v>
      </c>
      <c r="B20719" t="s">
        <v>20347</v>
      </c>
      <c r="I20719" t="s">
        <v>5</v>
      </c>
      <c r="J20719">
        <v>51.17</v>
      </c>
    </row>
    <row r="20720" spans="1:10" x14ac:dyDescent="0.2">
      <c r="A20720" t="s">
        <v>20348</v>
      </c>
      <c r="B20720" t="s">
        <v>20347</v>
      </c>
      <c r="I20720" t="s">
        <v>5</v>
      </c>
      <c r="J20720">
        <v>44.34</v>
      </c>
    </row>
    <row r="20721" spans="1:10" x14ac:dyDescent="0.2">
      <c r="A20721" t="s">
        <v>20349</v>
      </c>
      <c r="B20721" t="s">
        <v>20350</v>
      </c>
      <c r="I20721" t="s">
        <v>5</v>
      </c>
      <c r="J20721">
        <v>102.34</v>
      </c>
    </row>
    <row r="20722" spans="1:10" x14ac:dyDescent="0.2">
      <c r="A20722" t="s">
        <v>20351</v>
      </c>
      <c r="B20722" t="s">
        <v>20350</v>
      </c>
      <c r="I20722" t="s">
        <v>5</v>
      </c>
      <c r="J20722">
        <v>88.68</v>
      </c>
    </row>
    <row r="20723" spans="1:10" x14ac:dyDescent="0.2">
      <c r="A20723" t="s">
        <v>20352</v>
      </c>
      <c r="B20723" t="s">
        <v>20353</v>
      </c>
      <c r="I20723" t="s">
        <v>5</v>
      </c>
      <c r="J20723">
        <v>34.11</v>
      </c>
    </row>
    <row r="20724" spans="1:10" x14ac:dyDescent="0.2">
      <c r="A20724" t="s">
        <v>20354</v>
      </c>
      <c r="B20724" t="s">
        <v>20353</v>
      </c>
      <c r="I20724" t="s">
        <v>5</v>
      </c>
      <c r="J20724">
        <v>29.56</v>
      </c>
    </row>
    <row r="20725" spans="1:10" x14ac:dyDescent="0.2">
      <c r="A20725" t="s">
        <v>20355</v>
      </c>
      <c r="B20725" t="s">
        <v>20356</v>
      </c>
      <c r="I20725" t="s">
        <v>5</v>
      </c>
      <c r="J20725">
        <v>17.05</v>
      </c>
    </row>
    <row r="20726" spans="1:10" x14ac:dyDescent="0.2">
      <c r="A20726" t="s">
        <v>20357</v>
      </c>
      <c r="B20726" t="s">
        <v>20356</v>
      </c>
      <c r="I20726" t="s">
        <v>5</v>
      </c>
      <c r="J20726">
        <v>14.78</v>
      </c>
    </row>
    <row r="20727" spans="1:10" x14ac:dyDescent="0.2">
      <c r="A20727" t="s">
        <v>20358</v>
      </c>
      <c r="B20727" t="s">
        <v>20359</v>
      </c>
      <c r="I20727" t="s">
        <v>5</v>
      </c>
      <c r="J20727">
        <v>17.05</v>
      </c>
    </row>
    <row r="20728" spans="1:10" x14ac:dyDescent="0.2">
      <c r="A20728" t="s">
        <v>20360</v>
      </c>
      <c r="B20728" t="s">
        <v>20359</v>
      </c>
      <c r="I20728" t="s">
        <v>5</v>
      </c>
      <c r="J20728">
        <v>14.78</v>
      </c>
    </row>
    <row r="20729" spans="1:10" x14ac:dyDescent="0.2">
      <c r="A20729" t="s">
        <v>20361</v>
      </c>
      <c r="B20729" t="s">
        <v>39868</v>
      </c>
      <c r="I20729" t="s">
        <v>5</v>
      </c>
      <c r="J20729">
        <v>8.52</v>
      </c>
    </row>
    <row r="20730" spans="1:10" x14ac:dyDescent="0.2">
      <c r="A20730" t="s">
        <v>20362</v>
      </c>
      <c r="B20730" t="s">
        <v>39868</v>
      </c>
      <c r="I20730" t="s">
        <v>5</v>
      </c>
      <c r="J20730">
        <v>7.39</v>
      </c>
    </row>
    <row r="20731" spans="1:10" x14ac:dyDescent="0.2">
      <c r="A20731" t="s">
        <v>20363</v>
      </c>
      <c r="B20731" t="s">
        <v>39869</v>
      </c>
      <c r="I20731" t="s">
        <v>5</v>
      </c>
      <c r="J20731">
        <v>17.05</v>
      </c>
    </row>
    <row r="20732" spans="1:10" x14ac:dyDescent="0.2">
      <c r="A20732" t="s">
        <v>20364</v>
      </c>
      <c r="B20732" t="s">
        <v>39869</v>
      </c>
      <c r="I20732" t="s">
        <v>5</v>
      </c>
      <c r="J20732">
        <v>14.78</v>
      </c>
    </row>
    <row r="20733" spans="1:10" x14ac:dyDescent="0.2">
      <c r="A20733" t="s">
        <v>20365</v>
      </c>
      <c r="B20733" t="s">
        <v>39870</v>
      </c>
      <c r="I20733" t="s">
        <v>5</v>
      </c>
      <c r="J20733">
        <v>8.52</v>
      </c>
    </row>
    <row r="20734" spans="1:10" x14ac:dyDescent="0.2">
      <c r="A20734" t="s">
        <v>20366</v>
      </c>
      <c r="B20734" t="s">
        <v>39870</v>
      </c>
      <c r="I20734" t="s">
        <v>5</v>
      </c>
      <c r="J20734">
        <v>7.39</v>
      </c>
    </row>
    <row r="20735" spans="1:10" x14ac:dyDescent="0.2">
      <c r="A20735" t="s">
        <v>20367</v>
      </c>
      <c r="B20735" t="s">
        <v>39871</v>
      </c>
      <c r="I20735" t="s">
        <v>5</v>
      </c>
      <c r="J20735">
        <v>8.52</v>
      </c>
    </row>
    <row r="20736" spans="1:10" x14ac:dyDescent="0.2">
      <c r="A20736" t="s">
        <v>20368</v>
      </c>
      <c r="B20736" t="s">
        <v>39871</v>
      </c>
      <c r="I20736" t="s">
        <v>5</v>
      </c>
      <c r="J20736">
        <v>7.39</v>
      </c>
    </row>
    <row r="20737" spans="1:10" x14ac:dyDescent="0.2">
      <c r="A20737" t="s">
        <v>20369</v>
      </c>
      <c r="B20737" t="s">
        <v>39872</v>
      </c>
      <c r="I20737" t="s">
        <v>5</v>
      </c>
      <c r="J20737">
        <v>8.52</v>
      </c>
    </row>
    <row r="20738" spans="1:10" x14ac:dyDescent="0.2">
      <c r="A20738" t="s">
        <v>20370</v>
      </c>
      <c r="B20738" t="s">
        <v>39872</v>
      </c>
      <c r="I20738" t="s">
        <v>5</v>
      </c>
      <c r="J20738">
        <v>7.39</v>
      </c>
    </row>
    <row r="20739" spans="1:10" x14ac:dyDescent="0.2">
      <c r="A20739" t="s">
        <v>20371</v>
      </c>
      <c r="B20739" t="s">
        <v>20372</v>
      </c>
      <c r="I20739" t="s">
        <v>5</v>
      </c>
      <c r="J20739">
        <v>25.58</v>
      </c>
    </row>
    <row r="20740" spans="1:10" x14ac:dyDescent="0.2">
      <c r="A20740" t="s">
        <v>20373</v>
      </c>
      <c r="B20740" t="s">
        <v>20372</v>
      </c>
      <c r="I20740" t="s">
        <v>5</v>
      </c>
      <c r="J20740">
        <v>22.17</v>
      </c>
    </row>
    <row r="20741" spans="1:10" x14ac:dyDescent="0.2">
      <c r="A20741" t="s">
        <v>20374</v>
      </c>
      <c r="B20741" t="s">
        <v>39873</v>
      </c>
      <c r="I20741" t="s">
        <v>4</v>
      </c>
      <c r="J20741">
        <v>3.41</v>
      </c>
    </row>
    <row r="20742" spans="1:10" x14ac:dyDescent="0.2">
      <c r="A20742" t="s">
        <v>20375</v>
      </c>
      <c r="B20742" t="s">
        <v>39873</v>
      </c>
      <c r="I20742" t="s">
        <v>4</v>
      </c>
      <c r="J20742">
        <v>2.95</v>
      </c>
    </row>
    <row r="20743" spans="1:10" x14ac:dyDescent="0.2">
      <c r="A20743" t="s">
        <v>20376</v>
      </c>
      <c r="B20743" t="s">
        <v>39874</v>
      </c>
      <c r="I20743" t="s">
        <v>5</v>
      </c>
      <c r="J20743">
        <v>51.17</v>
      </c>
    </row>
    <row r="20744" spans="1:10" x14ac:dyDescent="0.2">
      <c r="A20744" t="s">
        <v>20377</v>
      </c>
      <c r="B20744" t="s">
        <v>39874</v>
      </c>
      <c r="I20744" t="s">
        <v>5</v>
      </c>
      <c r="J20744">
        <v>44.34</v>
      </c>
    </row>
    <row r="20745" spans="1:10" x14ac:dyDescent="0.2">
      <c r="A20745" t="s">
        <v>20378</v>
      </c>
      <c r="B20745" t="s">
        <v>39875</v>
      </c>
      <c r="I20745" t="s">
        <v>5</v>
      </c>
      <c r="J20745">
        <v>68.22</v>
      </c>
    </row>
    <row r="20746" spans="1:10" x14ac:dyDescent="0.2">
      <c r="A20746" t="s">
        <v>20379</v>
      </c>
      <c r="B20746" t="s">
        <v>39875</v>
      </c>
      <c r="I20746" t="s">
        <v>5</v>
      </c>
      <c r="J20746">
        <v>59.12</v>
      </c>
    </row>
    <row r="20747" spans="1:10" x14ac:dyDescent="0.2">
      <c r="A20747" t="s">
        <v>20380</v>
      </c>
      <c r="B20747" t="s">
        <v>39876</v>
      </c>
      <c r="I20747" t="s">
        <v>5</v>
      </c>
      <c r="J20747">
        <v>102.34</v>
      </c>
    </row>
    <row r="20748" spans="1:10" x14ac:dyDescent="0.2">
      <c r="A20748" t="s">
        <v>20381</v>
      </c>
      <c r="B20748" t="s">
        <v>39876</v>
      </c>
      <c r="I20748" t="s">
        <v>5</v>
      </c>
      <c r="J20748">
        <v>88.68</v>
      </c>
    </row>
    <row r="20749" spans="1:10" x14ac:dyDescent="0.2">
      <c r="A20749" t="s">
        <v>20382</v>
      </c>
      <c r="B20749" t="s">
        <v>39877</v>
      </c>
      <c r="I20749" t="s">
        <v>5</v>
      </c>
      <c r="J20749">
        <v>8.52</v>
      </c>
    </row>
    <row r="20750" spans="1:10" x14ac:dyDescent="0.2">
      <c r="A20750" t="s">
        <v>20383</v>
      </c>
      <c r="B20750" t="s">
        <v>39877</v>
      </c>
      <c r="I20750" t="s">
        <v>5</v>
      </c>
      <c r="J20750">
        <v>7.39</v>
      </c>
    </row>
    <row r="20751" spans="1:10" x14ac:dyDescent="0.2">
      <c r="A20751" t="s">
        <v>20384</v>
      </c>
      <c r="B20751" t="s">
        <v>20385</v>
      </c>
      <c r="I20751" t="s">
        <v>5</v>
      </c>
      <c r="J20751">
        <v>149.19</v>
      </c>
    </row>
    <row r="20752" spans="1:10" x14ac:dyDescent="0.2">
      <c r="A20752" t="s">
        <v>20386</v>
      </c>
      <c r="B20752" t="s">
        <v>20385</v>
      </c>
      <c r="I20752" t="s">
        <v>5</v>
      </c>
      <c r="J20752">
        <v>130.97999999999999</v>
      </c>
    </row>
    <row r="20753" spans="1:10" x14ac:dyDescent="0.2">
      <c r="A20753" t="s">
        <v>20387</v>
      </c>
      <c r="B20753" t="s">
        <v>39878</v>
      </c>
      <c r="I20753" t="s">
        <v>5</v>
      </c>
      <c r="J20753">
        <v>3230.56</v>
      </c>
    </row>
    <row r="20754" spans="1:10" x14ac:dyDescent="0.2">
      <c r="A20754" t="s">
        <v>20388</v>
      </c>
      <c r="B20754" t="s">
        <v>39878</v>
      </c>
      <c r="I20754" t="s">
        <v>5</v>
      </c>
      <c r="J20754">
        <v>3207.8</v>
      </c>
    </row>
    <row r="20755" spans="1:10" x14ac:dyDescent="0.2">
      <c r="A20755" t="s">
        <v>20389</v>
      </c>
      <c r="B20755" t="s">
        <v>39879</v>
      </c>
      <c r="I20755" t="s">
        <v>5</v>
      </c>
      <c r="J20755">
        <v>3520.56</v>
      </c>
    </row>
    <row r="20756" spans="1:10" x14ac:dyDescent="0.2">
      <c r="A20756" t="s">
        <v>20390</v>
      </c>
      <c r="B20756" t="s">
        <v>39879</v>
      </c>
      <c r="I20756" t="s">
        <v>5</v>
      </c>
      <c r="J20756">
        <v>3497.8</v>
      </c>
    </row>
    <row r="20757" spans="1:10" x14ac:dyDescent="0.2">
      <c r="A20757" t="s">
        <v>20391</v>
      </c>
      <c r="B20757" t="s">
        <v>39880</v>
      </c>
      <c r="I20757" t="s">
        <v>5</v>
      </c>
      <c r="J20757">
        <v>3790.56</v>
      </c>
    </row>
    <row r="20758" spans="1:10" x14ac:dyDescent="0.2">
      <c r="A20758" t="s">
        <v>20392</v>
      </c>
      <c r="B20758" t="s">
        <v>39880</v>
      </c>
      <c r="I20758" t="s">
        <v>5</v>
      </c>
      <c r="J20758">
        <v>3767.8</v>
      </c>
    </row>
    <row r="20759" spans="1:10" x14ac:dyDescent="0.2">
      <c r="A20759" t="s">
        <v>20393</v>
      </c>
      <c r="B20759" t="s">
        <v>39881</v>
      </c>
      <c r="I20759" t="s">
        <v>5</v>
      </c>
      <c r="J20759">
        <v>4120.5600000000004</v>
      </c>
    </row>
    <row r="20760" spans="1:10" x14ac:dyDescent="0.2">
      <c r="A20760" t="s">
        <v>20394</v>
      </c>
      <c r="B20760" t="s">
        <v>39881</v>
      </c>
      <c r="I20760" t="s">
        <v>5</v>
      </c>
      <c r="J20760">
        <v>4097.8</v>
      </c>
    </row>
    <row r="20761" spans="1:10" x14ac:dyDescent="0.2">
      <c r="A20761" t="s">
        <v>20395</v>
      </c>
      <c r="B20761" t="s">
        <v>39882</v>
      </c>
      <c r="I20761" t="s">
        <v>5</v>
      </c>
      <c r="J20761">
        <v>3510.56</v>
      </c>
    </row>
    <row r="20762" spans="1:10" x14ac:dyDescent="0.2">
      <c r="A20762" t="s">
        <v>20396</v>
      </c>
      <c r="B20762" t="s">
        <v>39882</v>
      </c>
      <c r="I20762" t="s">
        <v>5</v>
      </c>
      <c r="J20762">
        <v>3487.8</v>
      </c>
    </row>
    <row r="20763" spans="1:10" x14ac:dyDescent="0.2">
      <c r="A20763" t="s">
        <v>20397</v>
      </c>
      <c r="B20763" t="s">
        <v>39883</v>
      </c>
      <c r="I20763" t="s">
        <v>5</v>
      </c>
      <c r="J20763">
        <v>2830.76</v>
      </c>
    </row>
    <row r="20764" spans="1:10" x14ac:dyDescent="0.2">
      <c r="A20764" t="s">
        <v>20398</v>
      </c>
      <c r="B20764" t="s">
        <v>39883</v>
      </c>
      <c r="I20764" t="s">
        <v>5</v>
      </c>
      <c r="J20764">
        <v>2785.23</v>
      </c>
    </row>
    <row r="20765" spans="1:10" x14ac:dyDescent="0.2">
      <c r="A20765" t="s">
        <v>20399</v>
      </c>
      <c r="B20765" t="s">
        <v>39884</v>
      </c>
      <c r="I20765" t="s">
        <v>5</v>
      </c>
      <c r="J20765">
        <v>274.68</v>
      </c>
    </row>
    <row r="20766" spans="1:10" x14ac:dyDescent="0.2">
      <c r="A20766" t="s">
        <v>20400</v>
      </c>
      <c r="B20766" t="s">
        <v>39884</v>
      </c>
      <c r="I20766" t="s">
        <v>5</v>
      </c>
      <c r="J20766">
        <v>270.12</v>
      </c>
    </row>
    <row r="20767" spans="1:10" x14ac:dyDescent="0.2">
      <c r="A20767" t="s">
        <v>20401</v>
      </c>
      <c r="B20767" t="s">
        <v>39885</v>
      </c>
      <c r="I20767" t="s">
        <v>5</v>
      </c>
      <c r="J20767">
        <v>343.12</v>
      </c>
    </row>
    <row r="20768" spans="1:10" x14ac:dyDescent="0.2">
      <c r="A20768" t="s">
        <v>20402</v>
      </c>
      <c r="B20768" t="s">
        <v>39885</v>
      </c>
      <c r="I20768" t="s">
        <v>5</v>
      </c>
      <c r="J20768">
        <v>336.29</v>
      </c>
    </row>
    <row r="20769" spans="1:10" x14ac:dyDescent="0.2">
      <c r="A20769" t="s">
        <v>20403</v>
      </c>
      <c r="B20769" t="s">
        <v>39886</v>
      </c>
      <c r="I20769" t="s">
        <v>5</v>
      </c>
      <c r="J20769">
        <v>50.6</v>
      </c>
    </row>
    <row r="20770" spans="1:10" x14ac:dyDescent="0.2">
      <c r="A20770" t="s">
        <v>20404</v>
      </c>
      <c r="B20770" t="s">
        <v>39886</v>
      </c>
      <c r="I20770" t="s">
        <v>5</v>
      </c>
      <c r="J20770">
        <v>47.19</v>
      </c>
    </row>
    <row r="20771" spans="1:10" x14ac:dyDescent="0.2">
      <c r="A20771" t="s">
        <v>20405</v>
      </c>
      <c r="B20771" t="s">
        <v>39887</v>
      </c>
      <c r="I20771" t="s">
        <v>5</v>
      </c>
      <c r="J20771">
        <v>101.21</v>
      </c>
    </row>
    <row r="20772" spans="1:10" x14ac:dyDescent="0.2">
      <c r="A20772" t="s">
        <v>20406</v>
      </c>
      <c r="B20772" t="s">
        <v>39887</v>
      </c>
      <c r="I20772" t="s">
        <v>5</v>
      </c>
      <c r="J20772">
        <v>94.38</v>
      </c>
    </row>
    <row r="20773" spans="1:10" x14ac:dyDescent="0.2">
      <c r="A20773" t="s">
        <v>20407</v>
      </c>
      <c r="B20773" t="s">
        <v>39888</v>
      </c>
      <c r="I20773" t="s">
        <v>5</v>
      </c>
      <c r="J20773">
        <v>185.38</v>
      </c>
    </row>
    <row r="20774" spans="1:10" x14ac:dyDescent="0.2">
      <c r="A20774" t="s">
        <v>20408</v>
      </c>
      <c r="B20774" t="s">
        <v>39888</v>
      </c>
      <c r="I20774" t="s">
        <v>5</v>
      </c>
      <c r="J20774">
        <v>173.99</v>
      </c>
    </row>
    <row r="20775" spans="1:10" x14ac:dyDescent="0.2">
      <c r="A20775" t="s">
        <v>20409</v>
      </c>
      <c r="B20775" t="s">
        <v>39889</v>
      </c>
      <c r="I20775" t="s">
        <v>5</v>
      </c>
      <c r="J20775">
        <v>286.58999999999997</v>
      </c>
    </row>
    <row r="20776" spans="1:10" x14ac:dyDescent="0.2">
      <c r="A20776" t="s">
        <v>20410</v>
      </c>
      <c r="B20776" t="s">
        <v>39889</v>
      </c>
      <c r="I20776" t="s">
        <v>5</v>
      </c>
      <c r="J20776">
        <v>268.38</v>
      </c>
    </row>
    <row r="20777" spans="1:10" x14ac:dyDescent="0.2">
      <c r="A20777" t="s">
        <v>20411</v>
      </c>
      <c r="B20777" t="s">
        <v>39890</v>
      </c>
      <c r="I20777" t="s">
        <v>5</v>
      </c>
      <c r="J20777">
        <v>168.05</v>
      </c>
    </row>
    <row r="20778" spans="1:10" x14ac:dyDescent="0.2">
      <c r="A20778" t="s">
        <v>20412</v>
      </c>
      <c r="B20778" t="s">
        <v>39890</v>
      </c>
      <c r="I20778" t="s">
        <v>5</v>
      </c>
      <c r="J20778">
        <v>156.66999999999999</v>
      </c>
    </row>
    <row r="20779" spans="1:10" x14ac:dyDescent="0.2">
      <c r="A20779" t="s">
        <v>20413</v>
      </c>
      <c r="B20779" t="s">
        <v>39891</v>
      </c>
      <c r="I20779" t="s">
        <v>5</v>
      </c>
      <c r="J20779">
        <v>231.81</v>
      </c>
    </row>
    <row r="20780" spans="1:10" x14ac:dyDescent="0.2">
      <c r="A20780" t="s">
        <v>20414</v>
      </c>
      <c r="B20780" t="s">
        <v>39891</v>
      </c>
      <c r="I20780" t="s">
        <v>5</v>
      </c>
      <c r="J20780">
        <v>215.87</v>
      </c>
    </row>
    <row r="20781" spans="1:10" x14ac:dyDescent="0.2">
      <c r="A20781" t="s">
        <v>20415</v>
      </c>
      <c r="B20781" t="s">
        <v>39892</v>
      </c>
      <c r="I20781" t="s">
        <v>5</v>
      </c>
      <c r="J20781">
        <v>218.52</v>
      </c>
    </row>
    <row r="20782" spans="1:10" x14ac:dyDescent="0.2">
      <c r="A20782" t="s">
        <v>20416</v>
      </c>
      <c r="B20782" t="s">
        <v>39892</v>
      </c>
      <c r="I20782" t="s">
        <v>5</v>
      </c>
      <c r="J20782">
        <v>202.59</v>
      </c>
    </row>
    <row r="20783" spans="1:10" x14ac:dyDescent="0.2">
      <c r="A20783" t="s">
        <v>20417</v>
      </c>
      <c r="B20783" t="s">
        <v>39893</v>
      </c>
      <c r="I20783" t="s">
        <v>5</v>
      </c>
      <c r="J20783">
        <v>285.36</v>
      </c>
    </row>
    <row r="20784" spans="1:10" x14ac:dyDescent="0.2">
      <c r="A20784" t="s">
        <v>20418</v>
      </c>
      <c r="B20784" t="s">
        <v>39893</v>
      </c>
      <c r="I20784" t="s">
        <v>5</v>
      </c>
      <c r="J20784">
        <v>264.87</v>
      </c>
    </row>
    <row r="20785" spans="1:10" x14ac:dyDescent="0.2">
      <c r="A20785" t="s">
        <v>20419</v>
      </c>
      <c r="B20785" t="s">
        <v>39894</v>
      </c>
      <c r="I20785" t="s">
        <v>5</v>
      </c>
      <c r="J20785">
        <v>127.58</v>
      </c>
    </row>
    <row r="20786" spans="1:10" x14ac:dyDescent="0.2">
      <c r="A20786" t="s">
        <v>20420</v>
      </c>
      <c r="B20786" t="s">
        <v>39894</v>
      </c>
      <c r="I20786" t="s">
        <v>5</v>
      </c>
      <c r="J20786">
        <v>118.48</v>
      </c>
    </row>
    <row r="20787" spans="1:10" x14ac:dyDescent="0.2">
      <c r="A20787" t="s">
        <v>20421</v>
      </c>
      <c r="B20787" t="s">
        <v>39895</v>
      </c>
      <c r="I20787" t="s">
        <v>5</v>
      </c>
      <c r="J20787">
        <v>107.18</v>
      </c>
    </row>
    <row r="20788" spans="1:10" x14ac:dyDescent="0.2">
      <c r="A20788" t="s">
        <v>20422</v>
      </c>
      <c r="B20788" t="s">
        <v>39895</v>
      </c>
      <c r="I20788" t="s">
        <v>5</v>
      </c>
      <c r="J20788">
        <v>99.21</v>
      </c>
    </row>
    <row r="20789" spans="1:10" x14ac:dyDescent="0.2">
      <c r="A20789" t="s">
        <v>20423</v>
      </c>
      <c r="B20789" t="s">
        <v>39896</v>
      </c>
      <c r="I20789" t="s">
        <v>5</v>
      </c>
      <c r="J20789">
        <v>21.39</v>
      </c>
    </row>
    <row r="20790" spans="1:10" x14ac:dyDescent="0.2">
      <c r="A20790" t="s">
        <v>20424</v>
      </c>
      <c r="B20790" t="s">
        <v>39896</v>
      </c>
      <c r="I20790" t="s">
        <v>5</v>
      </c>
      <c r="J20790">
        <v>19.600000000000001</v>
      </c>
    </row>
    <row r="20791" spans="1:10" x14ac:dyDescent="0.2">
      <c r="A20791" t="s">
        <v>20425</v>
      </c>
      <c r="B20791" t="s">
        <v>39897</v>
      </c>
      <c r="I20791" t="s">
        <v>5</v>
      </c>
      <c r="J20791">
        <v>41.07</v>
      </c>
    </row>
    <row r="20792" spans="1:10" x14ac:dyDescent="0.2">
      <c r="A20792" t="s">
        <v>20426</v>
      </c>
      <c r="B20792" t="s">
        <v>39897</v>
      </c>
      <c r="I20792" t="s">
        <v>5</v>
      </c>
      <c r="J20792">
        <v>37.49</v>
      </c>
    </row>
    <row r="20793" spans="1:10" x14ac:dyDescent="0.2">
      <c r="A20793" t="s">
        <v>20427</v>
      </c>
      <c r="B20793" t="s">
        <v>39898</v>
      </c>
      <c r="I20793" t="s">
        <v>5</v>
      </c>
      <c r="J20793">
        <v>100.08</v>
      </c>
    </row>
    <row r="20794" spans="1:10" x14ac:dyDescent="0.2">
      <c r="A20794" t="s">
        <v>20428</v>
      </c>
      <c r="B20794" t="s">
        <v>39898</v>
      </c>
      <c r="I20794" t="s">
        <v>5</v>
      </c>
      <c r="J20794">
        <v>91.49</v>
      </c>
    </row>
    <row r="20795" spans="1:10" x14ac:dyDescent="0.2">
      <c r="A20795" t="s">
        <v>20429</v>
      </c>
      <c r="B20795" t="s">
        <v>39899</v>
      </c>
      <c r="I20795" t="s">
        <v>5</v>
      </c>
      <c r="J20795">
        <v>173.09</v>
      </c>
    </row>
    <row r="20796" spans="1:10" x14ac:dyDescent="0.2">
      <c r="A20796" t="s">
        <v>20430</v>
      </c>
      <c r="B20796" t="s">
        <v>39899</v>
      </c>
      <c r="I20796" t="s">
        <v>5</v>
      </c>
      <c r="J20796">
        <v>158.19999999999999</v>
      </c>
    </row>
    <row r="20797" spans="1:10" x14ac:dyDescent="0.2">
      <c r="A20797" t="s">
        <v>20431</v>
      </c>
      <c r="B20797" t="s">
        <v>39900</v>
      </c>
      <c r="I20797" t="s">
        <v>5</v>
      </c>
      <c r="J20797">
        <v>47.36</v>
      </c>
    </row>
    <row r="20798" spans="1:10" x14ac:dyDescent="0.2">
      <c r="A20798" t="s">
        <v>20432</v>
      </c>
      <c r="B20798" t="s">
        <v>39900</v>
      </c>
      <c r="I20798" t="s">
        <v>5</v>
      </c>
      <c r="J20798">
        <v>43.19</v>
      </c>
    </row>
    <row r="20799" spans="1:10" x14ac:dyDescent="0.2">
      <c r="A20799" t="s">
        <v>20433</v>
      </c>
      <c r="B20799" t="s">
        <v>39901</v>
      </c>
      <c r="I20799" t="s">
        <v>5</v>
      </c>
      <c r="J20799">
        <v>56.19</v>
      </c>
    </row>
    <row r="20800" spans="1:10" x14ac:dyDescent="0.2">
      <c r="A20800" t="s">
        <v>20434</v>
      </c>
      <c r="B20800" t="s">
        <v>39901</v>
      </c>
      <c r="I20800" t="s">
        <v>5</v>
      </c>
      <c r="J20800">
        <v>51.32</v>
      </c>
    </row>
    <row r="20801" spans="1:10" x14ac:dyDescent="0.2">
      <c r="A20801" t="s">
        <v>20435</v>
      </c>
      <c r="B20801" t="s">
        <v>39902</v>
      </c>
      <c r="I20801" t="s">
        <v>5</v>
      </c>
      <c r="J20801">
        <v>22.31</v>
      </c>
    </row>
    <row r="20802" spans="1:10" x14ac:dyDescent="0.2">
      <c r="A20802" t="s">
        <v>20436</v>
      </c>
      <c r="B20802" t="s">
        <v>39902</v>
      </c>
      <c r="I20802" t="s">
        <v>5</v>
      </c>
      <c r="J20802">
        <v>19.79</v>
      </c>
    </row>
    <row r="20803" spans="1:10" x14ac:dyDescent="0.2">
      <c r="A20803" t="s">
        <v>20437</v>
      </c>
      <c r="B20803" t="s">
        <v>39903</v>
      </c>
      <c r="I20803" t="s">
        <v>5</v>
      </c>
      <c r="J20803">
        <v>12.44</v>
      </c>
    </row>
    <row r="20804" spans="1:10" x14ac:dyDescent="0.2">
      <c r="A20804" t="s">
        <v>20438</v>
      </c>
      <c r="B20804" t="s">
        <v>39903</v>
      </c>
      <c r="I20804" t="s">
        <v>5</v>
      </c>
      <c r="J20804">
        <v>11.06</v>
      </c>
    </row>
    <row r="20805" spans="1:10" x14ac:dyDescent="0.2">
      <c r="A20805" t="s">
        <v>20439</v>
      </c>
      <c r="B20805" t="s">
        <v>39904</v>
      </c>
      <c r="I20805" t="s">
        <v>5</v>
      </c>
      <c r="J20805">
        <v>12.81</v>
      </c>
    </row>
    <row r="20806" spans="1:10" x14ac:dyDescent="0.2">
      <c r="A20806" t="s">
        <v>20440</v>
      </c>
      <c r="B20806" t="s">
        <v>39904</v>
      </c>
      <c r="I20806" t="s">
        <v>5</v>
      </c>
      <c r="J20806">
        <v>11.36</v>
      </c>
    </row>
    <row r="20807" spans="1:10" x14ac:dyDescent="0.2">
      <c r="A20807" t="s">
        <v>20441</v>
      </c>
      <c r="B20807" t="s">
        <v>39905</v>
      </c>
      <c r="I20807" t="s">
        <v>5</v>
      </c>
      <c r="J20807">
        <v>13.54</v>
      </c>
    </row>
    <row r="20808" spans="1:10" x14ac:dyDescent="0.2">
      <c r="A20808" t="s">
        <v>20442</v>
      </c>
      <c r="B20808" t="s">
        <v>39905</v>
      </c>
      <c r="I20808" t="s">
        <v>5</v>
      </c>
      <c r="J20808">
        <v>12.02</v>
      </c>
    </row>
    <row r="20809" spans="1:10" x14ac:dyDescent="0.2">
      <c r="A20809" t="s">
        <v>20443</v>
      </c>
      <c r="B20809" t="s">
        <v>39906</v>
      </c>
      <c r="I20809" t="s">
        <v>5</v>
      </c>
      <c r="J20809">
        <v>13.91</v>
      </c>
    </row>
    <row r="20810" spans="1:10" x14ac:dyDescent="0.2">
      <c r="A20810" t="s">
        <v>20444</v>
      </c>
      <c r="B20810" t="s">
        <v>39906</v>
      </c>
      <c r="I20810" t="s">
        <v>5</v>
      </c>
      <c r="J20810">
        <v>12.35</v>
      </c>
    </row>
    <row r="20811" spans="1:10" x14ac:dyDescent="0.2">
      <c r="A20811" t="s">
        <v>20445</v>
      </c>
      <c r="B20811" t="s">
        <v>39907</v>
      </c>
      <c r="I20811" t="s">
        <v>5</v>
      </c>
      <c r="J20811">
        <v>14.37</v>
      </c>
    </row>
    <row r="20812" spans="1:10" x14ac:dyDescent="0.2">
      <c r="A20812" t="s">
        <v>20446</v>
      </c>
      <c r="B20812" t="s">
        <v>39907</v>
      </c>
      <c r="I20812" t="s">
        <v>5</v>
      </c>
      <c r="J20812">
        <v>12.77</v>
      </c>
    </row>
    <row r="20813" spans="1:10" x14ac:dyDescent="0.2">
      <c r="A20813" t="s">
        <v>20447</v>
      </c>
      <c r="B20813" t="s">
        <v>39908</v>
      </c>
      <c r="I20813" t="s">
        <v>5</v>
      </c>
      <c r="J20813">
        <v>67.94</v>
      </c>
    </row>
    <row r="20814" spans="1:10" x14ac:dyDescent="0.2">
      <c r="A20814" t="s">
        <v>20448</v>
      </c>
      <c r="B20814" t="s">
        <v>39908</v>
      </c>
      <c r="I20814" t="s">
        <v>5</v>
      </c>
      <c r="J20814">
        <v>61.75</v>
      </c>
    </row>
    <row r="20815" spans="1:10" x14ac:dyDescent="0.2">
      <c r="A20815" t="s">
        <v>20449</v>
      </c>
      <c r="B20815" t="s">
        <v>39909</v>
      </c>
      <c r="I20815" t="s">
        <v>5</v>
      </c>
      <c r="J20815">
        <v>22.31</v>
      </c>
    </row>
    <row r="20816" spans="1:10" x14ac:dyDescent="0.2">
      <c r="A20816" t="s">
        <v>20450</v>
      </c>
      <c r="B20816" t="s">
        <v>39909</v>
      </c>
      <c r="I20816" t="s">
        <v>5</v>
      </c>
      <c r="J20816">
        <v>19.79</v>
      </c>
    </row>
    <row r="20817" spans="1:10" x14ac:dyDescent="0.2">
      <c r="A20817" t="s">
        <v>20451</v>
      </c>
      <c r="B20817" t="s">
        <v>39910</v>
      </c>
      <c r="I20817" t="s">
        <v>5</v>
      </c>
      <c r="J20817">
        <v>15.1</v>
      </c>
    </row>
    <row r="20818" spans="1:10" x14ac:dyDescent="0.2">
      <c r="A20818" t="s">
        <v>20452</v>
      </c>
      <c r="B20818" t="s">
        <v>39910</v>
      </c>
      <c r="I20818" t="s">
        <v>5</v>
      </c>
      <c r="J20818">
        <v>13.54</v>
      </c>
    </row>
    <row r="20819" spans="1:10" x14ac:dyDescent="0.2">
      <c r="A20819" t="s">
        <v>20453</v>
      </c>
      <c r="B20819" t="s">
        <v>39911</v>
      </c>
      <c r="I20819" t="s">
        <v>5</v>
      </c>
      <c r="J20819">
        <v>53.45</v>
      </c>
    </row>
    <row r="20820" spans="1:10" x14ac:dyDescent="0.2">
      <c r="A20820" t="s">
        <v>20454</v>
      </c>
      <c r="B20820" t="s">
        <v>39911</v>
      </c>
      <c r="I20820" t="s">
        <v>5</v>
      </c>
      <c r="J20820">
        <v>49.09</v>
      </c>
    </row>
    <row r="20821" spans="1:10" x14ac:dyDescent="0.2">
      <c r="A20821" t="s">
        <v>20455</v>
      </c>
      <c r="B20821" t="s">
        <v>39912</v>
      </c>
      <c r="I20821" t="s">
        <v>5</v>
      </c>
      <c r="J20821">
        <v>91.27</v>
      </c>
    </row>
    <row r="20822" spans="1:10" x14ac:dyDescent="0.2">
      <c r="A20822" t="s">
        <v>20456</v>
      </c>
      <c r="B20822" t="s">
        <v>39912</v>
      </c>
      <c r="I20822" t="s">
        <v>5</v>
      </c>
      <c r="J20822">
        <v>83.66</v>
      </c>
    </row>
    <row r="20823" spans="1:10" x14ac:dyDescent="0.2">
      <c r="A20823" t="s">
        <v>20457</v>
      </c>
      <c r="B20823" t="s">
        <v>39913</v>
      </c>
      <c r="I20823" t="s">
        <v>5</v>
      </c>
      <c r="J20823">
        <v>231.91</v>
      </c>
    </row>
    <row r="20824" spans="1:10" x14ac:dyDescent="0.2">
      <c r="A20824" t="s">
        <v>20458</v>
      </c>
      <c r="B20824" t="s">
        <v>39913</v>
      </c>
      <c r="I20824" t="s">
        <v>5</v>
      </c>
      <c r="J20824">
        <v>212.54</v>
      </c>
    </row>
    <row r="20825" spans="1:10" x14ac:dyDescent="0.2">
      <c r="A20825" t="s">
        <v>20459</v>
      </c>
      <c r="B20825" t="s">
        <v>39914</v>
      </c>
      <c r="I20825" t="s">
        <v>5</v>
      </c>
      <c r="J20825">
        <v>392.99</v>
      </c>
    </row>
    <row r="20826" spans="1:10" x14ac:dyDescent="0.2">
      <c r="A20826" t="s">
        <v>20460</v>
      </c>
      <c r="B20826" t="s">
        <v>39914</v>
      </c>
      <c r="I20826" t="s">
        <v>5</v>
      </c>
      <c r="J20826">
        <v>359.35</v>
      </c>
    </row>
    <row r="20827" spans="1:10" x14ac:dyDescent="0.2">
      <c r="A20827" t="s">
        <v>20461</v>
      </c>
      <c r="B20827" t="s">
        <v>39915</v>
      </c>
      <c r="I20827" t="s">
        <v>5</v>
      </c>
      <c r="J20827">
        <v>104.98</v>
      </c>
    </row>
    <row r="20828" spans="1:10" x14ac:dyDescent="0.2">
      <c r="A20828" t="s">
        <v>20462</v>
      </c>
      <c r="B20828" t="s">
        <v>39915</v>
      </c>
      <c r="I20828" t="s">
        <v>5</v>
      </c>
      <c r="J20828">
        <v>96.04</v>
      </c>
    </row>
    <row r="20829" spans="1:10" x14ac:dyDescent="0.2">
      <c r="A20829" t="s">
        <v>20463</v>
      </c>
      <c r="B20829" t="s">
        <v>39916</v>
      </c>
      <c r="I20829" t="s">
        <v>5</v>
      </c>
      <c r="J20829">
        <v>128.38999999999999</v>
      </c>
    </row>
    <row r="20830" spans="1:10" x14ac:dyDescent="0.2">
      <c r="A20830" t="s">
        <v>20464</v>
      </c>
      <c r="B20830" t="s">
        <v>39916</v>
      </c>
      <c r="I20830" t="s">
        <v>5</v>
      </c>
      <c r="J20830">
        <v>117.37</v>
      </c>
    </row>
    <row r="20831" spans="1:10" x14ac:dyDescent="0.2">
      <c r="A20831" t="s">
        <v>20465</v>
      </c>
      <c r="B20831" t="s">
        <v>39917</v>
      </c>
      <c r="I20831" t="s">
        <v>5</v>
      </c>
      <c r="J20831">
        <v>156.13</v>
      </c>
    </row>
    <row r="20832" spans="1:10" x14ac:dyDescent="0.2">
      <c r="A20832" t="s">
        <v>20466</v>
      </c>
      <c r="B20832" t="s">
        <v>39917</v>
      </c>
      <c r="I20832" t="s">
        <v>5</v>
      </c>
      <c r="J20832">
        <v>142.82</v>
      </c>
    </row>
    <row r="20833" spans="1:10" x14ac:dyDescent="0.2">
      <c r="A20833" t="s">
        <v>20467</v>
      </c>
      <c r="B20833" t="s">
        <v>39918</v>
      </c>
      <c r="I20833" t="s">
        <v>5</v>
      </c>
      <c r="J20833">
        <v>174.28</v>
      </c>
    </row>
    <row r="20834" spans="1:10" x14ac:dyDescent="0.2">
      <c r="A20834" t="s">
        <v>20468</v>
      </c>
      <c r="B20834" t="s">
        <v>39918</v>
      </c>
      <c r="I20834" t="s">
        <v>5</v>
      </c>
      <c r="J20834">
        <v>159.5</v>
      </c>
    </row>
    <row r="20835" spans="1:10" x14ac:dyDescent="0.2">
      <c r="A20835" t="s">
        <v>20469</v>
      </c>
      <c r="B20835" t="s">
        <v>21771</v>
      </c>
      <c r="I20835" t="s">
        <v>5</v>
      </c>
      <c r="J20835">
        <v>70.38</v>
      </c>
    </row>
    <row r="20836" spans="1:10" x14ac:dyDescent="0.2">
      <c r="A20836" t="s">
        <v>20470</v>
      </c>
      <c r="B20836" t="s">
        <v>21771</v>
      </c>
      <c r="I20836" t="s">
        <v>5</v>
      </c>
      <c r="J20836">
        <v>64.430000000000007</v>
      </c>
    </row>
    <row r="20837" spans="1:10" x14ac:dyDescent="0.2">
      <c r="A20837" t="s">
        <v>20471</v>
      </c>
      <c r="B20837" t="s">
        <v>39919</v>
      </c>
      <c r="I20837" t="s">
        <v>5</v>
      </c>
      <c r="J20837">
        <v>210.98</v>
      </c>
    </row>
    <row r="20838" spans="1:10" x14ac:dyDescent="0.2">
      <c r="A20838" t="s">
        <v>20472</v>
      </c>
      <c r="B20838" t="s">
        <v>39919</v>
      </c>
      <c r="I20838" t="s">
        <v>5</v>
      </c>
      <c r="J20838">
        <v>188.22</v>
      </c>
    </row>
    <row r="20839" spans="1:10" x14ac:dyDescent="0.2">
      <c r="A20839" t="s">
        <v>20473</v>
      </c>
      <c r="B20839" t="s">
        <v>39920</v>
      </c>
      <c r="I20839" t="s">
        <v>5</v>
      </c>
      <c r="J20839">
        <v>251.47</v>
      </c>
    </row>
    <row r="20840" spans="1:10" x14ac:dyDescent="0.2">
      <c r="A20840" t="s">
        <v>20474</v>
      </c>
      <c r="B20840" t="s">
        <v>39920</v>
      </c>
      <c r="I20840" t="s">
        <v>5</v>
      </c>
      <c r="J20840">
        <v>228.71</v>
      </c>
    </row>
    <row r="20841" spans="1:10" x14ac:dyDescent="0.2">
      <c r="A20841" t="s">
        <v>20475</v>
      </c>
      <c r="B20841" t="s">
        <v>39921</v>
      </c>
      <c r="I20841" t="s">
        <v>5</v>
      </c>
      <c r="J20841">
        <v>628.79</v>
      </c>
    </row>
    <row r="20842" spans="1:10" x14ac:dyDescent="0.2">
      <c r="A20842" t="s">
        <v>20476</v>
      </c>
      <c r="B20842" t="s">
        <v>39921</v>
      </c>
      <c r="I20842" t="s">
        <v>5</v>
      </c>
      <c r="J20842">
        <v>583.27</v>
      </c>
    </row>
    <row r="20843" spans="1:10" x14ac:dyDescent="0.2">
      <c r="A20843" t="s">
        <v>20477</v>
      </c>
      <c r="B20843" t="s">
        <v>39922</v>
      </c>
      <c r="I20843" t="s">
        <v>5</v>
      </c>
      <c r="J20843">
        <v>1238.96</v>
      </c>
    </row>
    <row r="20844" spans="1:10" x14ac:dyDescent="0.2">
      <c r="A20844" t="s">
        <v>20478</v>
      </c>
      <c r="B20844" t="s">
        <v>39922</v>
      </c>
      <c r="I20844" t="s">
        <v>5</v>
      </c>
      <c r="J20844">
        <v>1147.9100000000001</v>
      </c>
    </row>
    <row r="20845" spans="1:10" x14ac:dyDescent="0.2">
      <c r="A20845" t="s">
        <v>20479</v>
      </c>
      <c r="B20845" t="s">
        <v>39923</v>
      </c>
      <c r="I20845" t="s">
        <v>5</v>
      </c>
      <c r="J20845">
        <v>251.47</v>
      </c>
    </row>
    <row r="20846" spans="1:10" x14ac:dyDescent="0.2">
      <c r="A20846" t="s">
        <v>20480</v>
      </c>
      <c r="B20846" t="s">
        <v>39923</v>
      </c>
      <c r="I20846" t="s">
        <v>5</v>
      </c>
      <c r="J20846">
        <v>228.71</v>
      </c>
    </row>
    <row r="20847" spans="1:10" x14ac:dyDescent="0.2">
      <c r="A20847" t="s">
        <v>20481</v>
      </c>
      <c r="B20847" t="s">
        <v>39924</v>
      </c>
      <c r="I20847" t="s">
        <v>5</v>
      </c>
      <c r="J20847">
        <v>488.65</v>
      </c>
    </row>
    <row r="20848" spans="1:10" x14ac:dyDescent="0.2">
      <c r="A20848" t="s">
        <v>20482</v>
      </c>
      <c r="B20848" t="s">
        <v>39924</v>
      </c>
      <c r="I20848" t="s">
        <v>5</v>
      </c>
      <c r="J20848">
        <v>452.23</v>
      </c>
    </row>
    <row r="20849" spans="1:10" x14ac:dyDescent="0.2">
      <c r="A20849" t="s">
        <v>20483</v>
      </c>
      <c r="B20849" t="s">
        <v>39925</v>
      </c>
      <c r="I20849" t="s">
        <v>5</v>
      </c>
      <c r="J20849">
        <v>251.47</v>
      </c>
    </row>
    <row r="20850" spans="1:10" x14ac:dyDescent="0.2">
      <c r="A20850" t="s">
        <v>20484</v>
      </c>
      <c r="B20850" t="s">
        <v>39925</v>
      </c>
      <c r="I20850" t="s">
        <v>5</v>
      </c>
      <c r="J20850">
        <v>228.71</v>
      </c>
    </row>
    <row r="20851" spans="1:10" x14ac:dyDescent="0.2">
      <c r="A20851" t="s">
        <v>20485</v>
      </c>
      <c r="B20851" t="s">
        <v>39926</v>
      </c>
      <c r="I20851" t="s">
        <v>5</v>
      </c>
      <c r="J20851">
        <v>488.65</v>
      </c>
    </row>
    <row r="20852" spans="1:10" x14ac:dyDescent="0.2">
      <c r="A20852" t="s">
        <v>20486</v>
      </c>
      <c r="B20852" t="s">
        <v>39926</v>
      </c>
      <c r="I20852" t="s">
        <v>5</v>
      </c>
      <c r="J20852">
        <v>452.23</v>
      </c>
    </row>
    <row r="20853" spans="1:10" x14ac:dyDescent="0.2">
      <c r="A20853" t="s">
        <v>20487</v>
      </c>
      <c r="B20853" t="s">
        <v>39927</v>
      </c>
      <c r="I20853" t="s">
        <v>5</v>
      </c>
      <c r="J20853">
        <v>1144.27</v>
      </c>
    </row>
    <row r="20854" spans="1:10" x14ac:dyDescent="0.2">
      <c r="A20854" t="s">
        <v>20488</v>
      </c>
      <c r="B20854" t="s">
        <v>39927</v>
      </c>
      <c r="I20854" t="s">
        <v>5</v>
      </c>
      <c r="J20854">
        <v>1075.98</v>
      </c>
    </row>
    <row r="20855" spans="1:10" x14ac:dyDescent="0.2">
      <c r="A20855" t="s">
        <v>20489</v>
      </c>
      <c r="B20855" t="s">
        <v>39928</v>
      </c>
      <c r="I20855" t="s">
        <v>5</v>
      </c>
      <c r="J20855">
        <v>2372.1999999999998</v>
      </c>
    </row>
    <row r="20856" spans="1:10" x14ac:dyDescent="0.2">
      <c r="A20856" t="s">
        <v>20490</v>
      </c>
      <c r="B20856" t="s">
        <v>39928</v>
      </c>
      <c r="I20856" t="s">
        <v>5</v>
      </c>
      <c r="J20856">
        <v>2281.14</v>
      </c>
    </row>
    <row r="20857" spans="1:10" x14ac:dyDescent="0.2">
      <c r="A20857" t="s">
        <v>20491</v>
      </c>
      <c r="B20857" t="s">
        <v>39929</v>
      </c>
      <c r="I20857" t="s">
        <v>5</v>
      </c>
      <c r="J20857">
        <v>2953.85</v>
      </c>
    </row>
    <row r="20858" spans="1:10" x14ac:dyDescent="0.2">
      <c r="A20858" t="s">
        <v>20492</v>
      </c>
      <c r="B20858" t="s">
        <v>39929</v>
      </c>
      <c r="I20858" t="s">
        <v>5</v>
      </c>
      <c r="J20858">
        <v>2817.27</v>
      </c>
    </row>
    <row r="20859" spans="1:10" x14ac:dyDescent="0.2">
      <c r="A20859" t="s">
        <v>20493</v>
      </c>
      <c r="B20859" t="s">
        <v>39930</v>
      </c>
      <c r="I20859" t="s">
        <v>5</v>
      </c>
      <c r="J20859">
        <v>3376.79</v>
      </c>
    </row>
    <row r="20860" spans="1:10" x14ac:dyDescent="0.2">
      <c r="A20860" t="s">
        <v>20494</v>
      </c>
      <c r="B20860" t="s">
        <v>39930</v>
      </c>
      <c r="I20860" t="s">
        <v>5</v>
      </c>
      <c r="J20860">
        <v>3217.45</v>
      </c>
    </row>
    <row r="20861" spans="1:10" x14ac:dyDescent="0.2">
      <c r="A20861" t="s">
        <v>20495</v>
      </c>
      <c r="B20861" t="s">
        <v>39931</v>
      </c>
      <c r="I20861" t="s">
        <v>5</v>
      </c>
      <c r="J20861">
        <v>4710.67</v>
      </c>
    </row>
    <row r="20862" spans="1:10" x14ac:dyDescent="0.2">
      <c r="A20862" t="s">
        <v>20496</v>
      </c>
      <c r="B20862" t="s">
        <v>39931</v>
      </c>
      <c r="I20862" t="s">
        <v>5</v>
      </c>
      <c r="J20862">
        <v>4437.51</v>
      </c>
    </row>
    <row r="20863" spans="1:10" x14ac:dyDescent="0.2">
      <c r="A20863" t="s">
        <v>20497</v>
      </c>
      <c r="B20863" t="s">
        <v>39932</v>
      </c>
      <c r="I20863" t="s">
        <v>5</v>
      </c>
      <c r="J20863">
        <v>3267.57</v>
      </c>
    </row>
    <row r="20864" spans="1:10" x14ac:dyDescent="0.2">
      <c r="A20864" t="s">
        <v>20498</v>
      </c>
      <c r="B20864" t="s">
        <v>39932</v>
      </c>
      <c r="I20864" t="s">
        <v>5</v>
      </c>
      <c r="J20864">
        <v>3176.52</v>
      </c>
    </row>
    <row r="20865" spans="1:10" x14ac:dyDescent="0.2">
      <c r="A20865" t="s">
        <v>20499</v>
      </c>
      <c r="B20865" t="s">
        <v>39933</v>
      </c>
      <c r="I20865" t="s">
        <v>5</v>
      </c>
      <c r="J20865">
        <v>818.27</v>
      </c>
    </row>
    <row r="20866" spans="1:10" x14ac:dyDescent="0.2">
      <c r="A20866" t="s">
        <v>20500</v>
      </c>
      <c r="B20866" t="s">
        <v>39933</v>
      </c>
      <c r="I20866" t="s">
        <v>5</v>
      </c>
      <c r="J20866">
        <v>772.74</v>
      </c>
    </row>
    <row r="20867" spans="1:10" x14ac:dyDescent="0.2">
      <c r="A20867" t="s">
        <v>20501</v>
      </c>
      <c r="B20867" t="s">
        <v>39934</v>
      </c>
      <c r="I20867" t="s">
        <v>5</v>
      </c>
      <c r="J20867">
        <v>1177.8399999999999</v>
      </c>
    </row>
    <row r="20868" spans="1:10" x14ac:dyDescent="0.2">
      <c r="A20868" t="s">
        <v>20502</v>
      </c>
      <c r="B20868" t="s">
        <v>39934</v>
      </c>
      <c r="I20868" t="s">
        <v>5</v>
      </c>
      <c r="J20868">
        <v>1109.56</v>
      </c>
    </row>
    <row r="20869" spans="1:10" x14ac:dyDescent="0.2">
      <c r="A20869" t="s">
        <v>20503</v>
      </c>
      <c r="B20869" t="s">
        <v>39935</v>
      </c>
      <c r="I20869" t="s">
        <v>5</v>
      </c>
      <c r="J20869">
        <v>2485.0500000000002</v>
      </c>
    </row>
    <row r="20870" spans="1:10" x14ac:dyDescent="0.2">
      <c r="A20870" t="s">
        <v>20504</v>
      </c>
      <c r="B20870" t="s">
        <v>39935</v>
      </c>
      <c r="I20870" t="s">
        <v>5</v>
      </c>
      <c r="J20870">
        <v>2394</v>
      </c>
    </row>
    <row r="20871" spans="1:10" x14ac:dyDescent="0.2">
      <c r="A20871" t="s">
        <v>20505</v>
      </c>
      <c r="B20871" t="s">
        <v>39936</v>
      </c>
      <c r="I20871" t="s">
        <v>5</v>
      </c>
      <c r="J20871">
        <v>1382.53</v>
      </c>
    </row>
    <row r="20872" spans="1:10" x14ac:dyDescent="0.2">
      <c r="A20872" t="s">
        <v>20506</v>
      </c>
      <c r="B20872" t="s">
        <v>39936</v>
      </c>
      <c r="I20872" t="s">
        <v>5</v>
      </c>
      <c r="J20872">
        <v>1286.92</v>
      </c>
    </row>
    <row r="20873" spans="1:10" x14ac:dyDescent="0.2">
      <c r="A20873" t="s">
        <v>20507</v>
      </c>
      <c r="B20873" t="s">
        <v>39937</v>
      </c>
      <c r="I20873" t="s">
        <v>5</v>
      </c>
      <c r="J20873">
        <v>2468</v>
      </c>
    </row>
    <row r="20874" spans="1:10" x14ac:dyDescent="0.2">
      <c r="A20874" t="s">
        <v>20508</v>
      </c>
      <c r="B20874" t="s">
        <v>39937</v>
      </c>
      <c r="I20874" t="s">
        <v>5</v>
      </c>
      <c r="J20874">
        <v>2379.2199999999998</v>
      </c>
    </row>
    <row r="20875" spans="1:10" x14ac:dyDescent="0.2">
      <c r="A20875" t="s">
        <v>20509</v>
      </c>
      <c r="B20875" t="s">
        <v>39938</v>
      </c>
      <c r="I20875" t="s">
        <v>5</v>
      </c>
      <c r="J20875">
        <v>2485.0500000000002</v>
      </c>
    </row>
    <row r="20876" spans="1:10" x14ac:dyDescent="0.2">
      <c r="A20876" t="s">
        <v>20510</v>
      </c>
      <c r="B20876" t="s">
        <v>39938</v>
      </c>
      <c r="I20876" t="s">
        <v>5</v>
      </c>
      <c r="J20876">
        <v>2394</v>
      </c>
    </row>
    <row r="20877" spans="1:10" x14ac:dyDescent="0.2">
      <c r="A20877" t="s">
        <v>20511</v>
      </c>
      <c r="B20877" t="s">
        <v>39939</v>
      </c>
      <c r="I20877" t="s">
        <v>5</v>
      </c>
      <c r="J20877">
        <v>1336.45</v>
      </c>
    </row>
    <row r="20878" spans="1:10" x14ac:dyDescent="0.2">
      <c r="A20878" t="s">
        <v>20512</v>
      </c>
      <c r="B20878" t="s">
        <v>39939</v>
      </c>
      <c r="I20878" t="s">
        <v>5</v>
      </c>
      <c r="J20878">
        <v>1318.24</v>
      </c>
    </row>
    <row r="20879" spans="1:10" x14ac:dyDescent="0.2">
      <c r="A20879" t="s">
        <v>20513</v>
      </c>
      <c r="B20879" t="s">
        <v>39940</v>
      </c>
      <c r="I20879" t="s">
        <v>5</v>
      </c>
      <c r="J20879">
        <v>17.05</v>
      </c>
    </row>
    <row r="20880" spans="1:10" x14ac:dyDescent="0.2">
      <c r="A20880" t="s">
        <v>20514</v>
      </c>
      <c r="B20880" t="s">
        <v>39940</v>
      </c>
      <c r="I20880" t="s">
        <v>5</v>
      </c>
      <c r="J20880">
        <v>14.78</v>
      </c>
    </row>
    <row r="20881" spans="1:10" x14ac:dyDescent="0.2">
      <c r="A20881" t="s">
        <v>20515</v>
      </c>
      <c r="B20881" t="s">
        <v>39941</v>
      </c>
      <c r="I20881" t="s">
        <v>5</v>
      </c>
      <c r="J20881">
        <v>95.5</v>
      </c>
    </row>
    <row r="20882" spans="1:10" x14ac:dyDescent="0.2">
      <c r="A20882" t="s">
        <v>20516</v>
      </c>
      <c r="B20882" t="s">
        <v>39941</v>
      </c>
      <c r="I20882" t="s">
        <v>5</v>
      </c>
      <c r="J20882">
        <v>93.23</v>
      </c>
    </row>
    <row r="20883" spans="1:10" x14ac:dyDescent="0.2">
      <c r="A20883" t="s">
        <v>20517</v>
      </c>
      <c r="B20883" t="s">
        <v>39942</v>
      </c>
      <c r="I20883" t="s">
        <v>5</v>
      </c>
      <c r="J20883">
        <v>72.53</v>
      </c>
    </row>
    <row r="20884" spans="1:10" x14ac:dyDescent="0.2">
      <c r="A20884" t="s">
        <v>20518</v>
      </c>
      <c r="B20884" t="s">
        <v>39942</v>
      </c>
      <c r="I20884" t="s">
        <v>5</v>
      </c>
      <c r="J20884">
        <v>70.260000000000005</v>
      </c>
    </row>
    <row r="20885" spans="1:10" x14ac:dyDescent="0.2">
      <c r="A20885" t="s">
        <v>20519</v>
      </c>
      <c r="B20885" t="s">
        <v>39943</v>
      </c>
      <c r="I20885" t="s">
        <v>5</v>
      </c>
      <c r="J20885">
        <v>136.44999999999999</v>
      </c>
    </row>
    <row r="20886" spans="1:10" x14ac:dyDescent="0.2">
      <c r="A20886" t="s">
        <v>20520</v>
      </c>
      <c r="B20886" t="s">
        <v>39943</v>
      </c>
      <c r="I20886" t="s">
        <v>5</v>
      </c>
      <c r="J20886">
        <v>118.24</v>
      </c>
    </row>
    <row r="20887" spans="1:10" x14ac:dyDescent="0.2">
      <c r="A20887" t="s">
        <v>20521</v>
      </c>
      <c r="B20887" t="s">
        <v>39944</v>
      </c>
      <c r="I20887" t="s">
        <v>5</v>
      </c>
      <c r="J20887">
        <v>68.22</v>
      </c>
    </row>
    <row r="20888" spans="1:10" x14ac:dyDescent="0.2">
      <c r="A20888" t="s">
        <v>20522</v>
      </c>
      <c r="B20888" t="s">
        <v>39944</v>
      </c>
      <c r="I20888" t="s">
        <v>5</v>
      </c>
      <c r="J20888">
        <v>59.12</v>
      </c>
    </row>
    <row r="20889" spans="1:10" x14ac:dyDescent="0.2">
      <c r="A20889" t="s">
        <v>20523</v>
      </c>
      <c r="B20889" t="s">
        <v>39945</v>
      </c>
      <c r="I20889" t="s">
        <v>5</v>
      </c>
      <c r="J20889">
        <v>1000.82</v>
      </c>
    </row>
    <row r="20890" spans="1:10" x14ac:dyDescent="0.2">
      <c r="A20890" t="s">
        <v>20524</v>
      </c>
      <c r="B20890" t="s">
        <v>39945</v>
      </c>
      <c r="I20890" t="s">
        <v>5</v>
      </c>
      <c r="J20890">
        <v>991.71</v>
      </c>
    </row>
    <row r="20891" spans="1:10" x14ac:dyDescent="0.2">
      <c r="A20891" t="s">
        <v>20525</v>
      </c>
      <c r="B20891" t="s">
        <v>39946</v>
      </c>
      <c r="I20891" t="s">
        <v>5</v>
      </c>
      <c r="J20891">
        <v>1414.46</v>
      </c>
    </row>
    <row r="20892" spans="1:10" x14ac:dyDescent="0.2">
      <c r="A20892" t="s">
        <v>20526</v>
      </c>
      <c r="B20892" t="s">
        <v>39946</v>
      </c>
      <c r="I20892" t="s">
        <v>5</v>
      </c>
      <c r="J20892">
        <v>1405.36</v>
      </c>
    </row>
    <row r="20893" spans="1:10" x14ac:dyDescent="0.2">
      <c r="A20893" t="s">
        <v>20527</v>
      </c>
      <c r="B20893" t="s">
        <v>39947</v>
      </c>
      <c r="I20893" t="s">
        <v>5</v>
      </c>
      <c r="J20893">
        <v>119.39</v>
      </c>
    </row>
    <row r="20894" spans="1:10" x14ac:dyDescent="0.2">
      <c r="A20894" t="s">
        <v>20528</v>
      </c>
      <c r="B20894" t="s">
        <v>39947</v>
      </c>
      <c r="I20894" t="s">
        <v>5</v>
      </c>
      <c r="J20894">
        <v>103.46</v>
      </c>
    </row>
    <row r="20895" spans="1:10" x14ac:dyDescent="0.2">
      <c r="A20895" t="s">
        <v>20529</v>
      </c>
      <c r="B20895" t="s">
        <v>39948</v>
      </c>
      <c r="I20895" t="s">
        <v>5</v>
      </c>
      <c r="J20895">
        <v>136.44999999999999</v>
      </c>
    </row>
    <row r="20896" spans="1:10" x14ac:dyDescent="0.2">
      <c r="A20896" t="s">
        <v>20530</v>
      </c>
      <c r="B20896" t="s">
        <v>39948</v>
      </c>
      <c r="I20896" t="s">
        <v>5</v>
      </c>
      <c r="J20896">
        <v>118.24</v>
      </c>
    </row>
    <row r="20897" spans="1:10" x14ac:dyDescent="0.2">
      <c r="A20897" t="s">
        <v>20531</v>
      </c>
      <c r="B20897" t="s">
        <v>39949</v>
      </c>
      <c r="I20897" t="s">
        <v>5</v>
      </c>
      <c r="J20897">
        <v>2525.56</v>
      </c>
    </row>
    <row r="20898" spans="1:10" x14ac:dyDescent="0.2">
      <c r="A20898" t="s">
        <v>20532</v>
      </c>
      <c r="B20898" t="s">
        <v>39949</v>
      </c>
      <c r="I20898" t="s">
        <v>5</v>
      </c>
      <c r="J20898">
        <v>2507.35</v>
      </c>
    </row>
    <row r="20899" spans="1:10" x14ac:dyDescent="0.2">
      <c r="A20899" t="s">
        <v>20533</v>
      </c>
      <c r="B20899" t="s">
        <v>39950</v>
      </c>
      <c r="I20899" t="s">
        <v>5</v>
      </c>
      <c r="J20899">
        <v>136.44999999999999</v>
      </c>
    </row>
    <row r="20900" spans="1:10" x14ac:dyDescent="0.2">
      <c r="A20900" t="s">
        <v>20534</v>
      </c>
      <c r="B20900" t="s">
        <v>39950</v>
      </c>
      <c r="I20900" t="s">
        <v>5</v>
      </c>
      <c r="J20900">
        <v>118.24</v>
      </c>
    </row>
    <row r="20901" spans="1:10" x14ac:dyDescent="0.2">
      <c r="A20901" t="s">
        <v>20535</v>
      </c>
      <c r="B20901" t="s">
        <v>39951</v>
      </c>
      <c r="I20901" t="s">
        <v>5</v>
      </c>
      <c r="J20901">
        <v>272.89999999999998</v>
      </c>
    </row>
    <row r="20902" spans="1:10" x14ac:dyDescent="0.2">
      <c r="A20902" t="s">
        <v>20536</v>
      </c>
      <c r="B20902" t="s">
        <v>39951</v>
      </c>
      <c r="I20902" t="s">
        <v>5</v>
      </c>
      <c r="J20902">
        <v>236.48</v>
      </c>
    </row>
    <row r="20903" spans="1:10" x14ac:dyDescent="0.2">
      <c r="A20903" t="s">
        <v>20537</v>
      </c>
      <c r="B20903" t="s">
        <v>21772</v>
      </c>
      <c r="I20903" t="s">
        <v>5</v>
      </c>
      <c r="J20903">
        <v>178.65</v>
      </c>
    </row>
    <row r="20904" spans="1:10" x14ac:dyDescent="0.2">
      <c r="A20904" t="s">
        <v>20538</v>
      </c>
      <c r="B20904" t="s">
        <v>21772</v>
      </c>
      <c r="I20904" t="s">
        <v>5</v>
      </c>
      <c r="J20904">
        <v>178.65</v>
      </c>
    </row>
    <row r="20905" spans="1:10" x14ac:dyDescent="0.2">
      <c r="A20905" t="s">
        <v>20539</v>
      </c>
      <c r="B20905" t="s">
        <v>20540</v>
      </c>
      <c r="I20905" t="s">
        <v>5</v>
      </c>
      <c r="J20905">
        <v>47.86</v>
      </c>
    </row>
    <row r="20906" spans="1:10" x14ac:dyDescent="0.2">
      <c r="A20906" t="s">
        <v>20541</v>
      </c>
      <c r="B20906" t="s">
        <v>20540</v>
      </c>
      <c r="I20906" t="s">
        <v>5</v>
      </c>
      <c r="J20906">
        <v>45.59</v>
      </c>
    </row>
    <row r="20907" spans="1:10" x14ac:dyDescent="0.2">
      <c r="A20907" t="s">
        <v>20542</v>
      </c>
      <c r="B20907" t="s">
        <v>39952</v>
      </c>
      <c r="I20907" t="s">
        <v>5</v>
      </c>
      <c r="J20907">
        <v>87</v>
      </c>
    </row>
    <row r="20908" spans="1:10" x14ac:dyDescent="0.2">
      <c r="A20908" t="s">
        <v>20543</v>
      </c>
      <c r="B20908" t="s">
        <v>39952</v>
      </c>
      <c r="I20908" t="s">
        <v>5</v>
      </c>
      <c r="J20908">
        <v>85.86</v>
      </c>
    </row>
    <row r="20909" spans="1:10" x14ac:dyDescent="0.2">
      <c r="A20909" t="s">
        <v>20544</v>
      </c>
      <c r="B20909" t="s">
        <v>20545</v>
      </c>
      <c r="I20909" t="s">
        <v>5</v>
      </c>
      <c r="J20909">
        <v>96.49</v>
      </c>
    </row>
    <row r="20910" spans="1:10" x14ac:dyDescent="0.2">
      <c r="A20910" t="s">
        <v>20546</v>
      </c>
      <c r="B20910" t="s">
        <v>20545</v>
      </c>
      <c r="I20910" t="s">
        <v>5</v>
      </c>
      <c r="J20910">
        <v>95.36</v>
      </c>
    </row>
    <row r="20911" spans="1:10" x14ac:dyDescent="0.2">
      <c r="A20911" t="s">
        <v>20547</v>
      </c>
      <c r="B20911" t="s">
        <v>39953</v>
      </c>
      <c r="I20911" t="s">
        <v>5</v>
      </c>
      <c r="J20911">
        <v>712.55</v>
      </c>
    </row>
    <row r="20912" spans="1:10" x14ac:dyDescent="0.2">
      <c r="A20912" t="s">
        <v>20548</v>
      </c>
      <c r="B20912" t="s">
        <v>39953</v>
      </c>
      <c r="I20912" t="s">
        <v>5</v>
      </c>
      <c r="J20912">
        <v>692.06</v>
      </c>
    </row>
    <row r="20913" spans="1:10" x14ac:dyDescent="0.2">
      <c r="A20913" t="s">
        <v>20549</v>
      </c>
      <c r="B20913" t="s">
        <v>39954</v>
      </c>
      <c r="I20913" t="s">
        <v>5</v>
      </c>
      <c r="J20913">
        <v>496.47</v>
      </c>
    </row>
    <row r="20914" spans="1:10" x14ac:dyDescent="0.2">
      <c r="A20914" t="s">
        <v>20550</v>
      </c>
      <c r="B20914" t="s">
        <v>39954</v>
      </c>
      <c r="I20914" t="s">
        <v>5</v>
      </c>
      <c r="J20914">
        <v>482.81</v>
      </c>
    </row>
    <row r="20915" spans="1:10" x14ac:dyDescent="0.2">
      <c r="A20915" t="s">
        <v>20551</v>
      </c>
      <c r="B20915" t="s">
        <v>39955</v>
      </c>
      <c r="I20915" t="s">
        <v>5</v>
      </c>
      <c r="J20915">
        <v>41.35</v>
      </c>
    </row>
    <row r="20916" spans="1:10" x14ac:dyDescent="0.2">
      <c r="A20916" t="s">
        <v>20552</v>
      </c>
      <c r="B20916" t="s">
        <v>39955</v>
      </c>
      <c r="I20916" t="s">
        <v>5</v>
      </c>
      <c r="J20916">
        <v>41.35</v>
      </c>
    </row>
    <row r="20917" spans="1:10" x14ac:dyDescent="0.2">
      <c r="A20917" t="s">
        <v>23729</v>
      </c>
      <c r="B20917" t="s">
        <v>39956</v>
      </c>
      <c r="I20917" t="s">
        <v>5</v>
      </c>
      <c r="J20917">
        <v>49.34</v>
      </c>
    </row>
    <row r="20918" spans="1:10" x14ac:dyDescent="0.2">
      <c r="A20918" t="s">
        <v>23730</v>
      </c>
      <c r="B20918" t="s">
        <v>39956</v>
      </c>
      <c r="I20918" t="s">
        <v>5</v>
      </c>
      <c r="J20918">
        <v>49.34</v>
      </c>
    </row>
    <row r="20919" spans="1:10" x14ac:dyDescent="0.2">
      <c r="A20919" t="s">
        <v>23731</v>
      </c>
      <c r="B20919" t="s">
        <v>39957</v>
      </c>
      <c r="I20919" t="s">
        <v>5</v>
      </c>
      <c r="J20919">
        <v>89.62</v>
      </c>
    </row>
    <row r="20920" spans="1:10" x14ac:dyDescent="0.2">
      <c r="A20920" t="s">
        <v>23732</v>
      </c>
      <c r="B20920" t="s">
        <v>39957</v>
      </c>
      <c r="I20920" t="s">
        <v>5</v>
      </c>
      <c r="J20920">
        <v>89.62</v>
      </c>
    </row>
    <row r="20921" spans="1:10" x14ac:dyDescent="0.2">
      <c r="A20921" t="s">
        <v>23733</v>
      </c>
      <c r="B20921" t="s">
        <v>39958</v>
      </c>
      <c r="I20921" t="s">
        <v>5</v>
      </c>
      <c r="J20921">
        <v>83.25</v>
      </c>
    </row>
    <row r="20922" spans="1:10" x14ac:dyDescent="0.2">
      <c r="A20922" t="s">
        <v>23734</v>
      </c>
      <c r="B20922" t="s">
        <v>39958</v>
      </c>
      <c r="I20922" t="s">
        <v>5</v>
      </c>
      <c r="J20922">
        <v>83.25</v>
      </c>
    </row>
    <row r="20923" spans="1:10" x14ac:dyDescent="0.2">
      <c r="A20923" t="s">
        <v>20553</v>
      </c>
      <c r="B20923" t="s">
        <v>39959</v>
      </c>
      <c r="I20923" t="s">
        <v>5</v>
      </c>
      <c r="J20923">
        <v>4.7699999999999996</v>
      </c>
    </row>
    <row r="20924" spans="1:10" x14ac:dyDescent="0.2">
      <c r="A20924" t="s">
        <v>20554</v>
      </c>
      <c r="B20924" t="s">
        <v>39959</v>
      </c>
      <c r="I20924" t="s">
        <v>5</v>
      </c>
      <c r="J20924">
        <v>4.13</v>
      </c>
    </row>
    <row r="20925" spans="1:10" x14ac:dyDescent="0.2">
      <c r="A20925" t="s">
        <v>20555</v>
      </c>
      <c r="B20925" t="s">
        <v>39960</v>
      </c>
      <c r="I20925" t="s">
        <v>5</v>
      </c>
      <c r="J20925">
        <v>119.39</v>
      </c>
    </row>
    <row r="20926" spans="1:10" x14ac:dyDescent="0.2">
      <c r="A20926" t="s">
        <v>20556</v>
      </c>
      <c r="B20926" t="s">
        <v>39960</v>
      </c>
      <c r="I20926" t="s">
        <v>5</v>
      </c>
      <c r="J20926">
        <v>103.46</v>
      </c>
    </row>
    <row r="20927" spans="1:10" x14ac:dyDescent="0.2">
      <c r="A20927" t="s">
        <v>20557</v>
      </c>
      <c r="B20927" t="s">
        <v>39961</v>
      </c>
      <c r="I20927" t="s">
        <v>5</v>
      </c>
      <c r="J20927">
        <v>170.56</v>
      </c>
    </row>
    <row r="20928" spans="1:10" x14ac:dyDescent="0.2">
      <c r="A20928" t="s">
        <v>20558</v>
      </c>
      <c r="B20928" t="s">
        <v>39961</v>
      </c>
      <c r="I20928" t="s">
        <v>5</v>
      </c>
      <c r="J20928">
        <v>147.80000000000001</v>
      </c>
    </row>
    <row r="20929" spans="1:10" x14ac:dyDescent="0.2">
      <c r="A20929" t="s">
        <v>20559</v>
      </c>
      <c r="B20929" t="s">
        <v>39962</v>
      </c>
      <c r="I20929" t="s">
        <v>5</v>
      </c>
      <c r="J20929">
        <v>136.44999999999999</v>
      </c>
    </row>
    <row r="20930" spans="1:10" x14ac:dyDescent="0.2">
      <c r="A20930" t="s">
        <v>20560</v>
      </c>
      <c r="B20930" t="s">
        <v>39962</v>
      </c>
      <c r="I20930" t="s">
        <v>5</v>
      </c>
      <c r="J20930">
        <v>118.24</v>
      </c>
    </row>
    <row r="20931" spans="1:10" x14ac:dyDescent="0.2">
      <c r="A20931" t="s">
        <v>20561</v>
      </c>
      <c r="B20931" t="s">
        <v>39963</v>
      </c>
      <c r="I20931" t="s">
        <v>5</v>
      </c>
      <c r="J20931">
        <v>204.68</v>
      </c>
    </row>
    <row r="20932" spans="1:10" x14ac:dyDescent="0.2">
      <c r="A20932" t="s">
        <v>20562</v>
      </c>
      <c r="B20932" t="s">
        <v>39963</v>
      </c>
      <c r="I20932" t="s">
        <v>5</v>
      </c>
      <c r="J20932">
        <v>177.36</v>
      </c>
    </row>
    <row r="20933" spans="1:10" x14ac:dyDescent="0.2">
      <c r="A20933" t="s">
        <v>20563</v>
      </c>
      <c r="B20933" t="s">
        <v>39964</v>
      </c>
      <c r="I20933" t="s">
        <v>5</v>
      </c>
      <c r="J20933">
        <v>34.11</v>
      </c>
    </row>
    <row r="20934" spans="1:10" x14ac:dyDescent="0.2">
      <c r="A20934" t="s">
        <v>20564</v>
      </c>
      <c r="B20934" t="s">
        <v>39964</v>
      </c>
      <c r="I20934" t="s">
        <v>5</v>
      </c>
      <c r="J20934">
        <v>29.56</v>
      </c>
    </row>
    <row r="20935" spans="1:10" x14ac:dyDescent="0.2">
      <c r="A20935" t="s">
        <v>20565</v>
      </c>
      <c r="B20935" t="s">
        <v>39965</v>
      </c>
      <c r="I20935" t="s">
        <v>5</v>
      </c>
      <c r="J20935">
        <v>68.22</v>
      </c>
    </row>
    <row r="20936" spans="1:10" x14ac:dyDescent="0.2">
      <c r="A20936" t="s">
        <v>20566</v>
      </c>
      <c r="B20936" t="s">
        <v>39965</v>
      </c>
      <c r="I20936" t="s">
        <v>5</v>
      </c>
      <c r="J20936">
        <v>59.12</v>
      </c>
    </row>
    <row r="20937" spans="1:10" x14ac:dyDescent="0.2">
      <c r="A20937" t="s">
        <v>20567</v>
      </c>
      <c r="B20937" t="s">
        <v>39966</v>
      </c>
      <c r="I20937" t="s">
        <v>5</v>
      </c>
      <c r="J20937">
        <v>102.34</v>
      </c>
    </row>
    <row r="20938" spans="1:10" x14ac:dyDescent="0.2">
      <c r="A20938" t="s">
        <v>20568</v>
      </c>
      <c r="B20938" t="s">
        <v>39966</v>
      </c>
      <c r="I20938" t="s">
        <v>5</v>
      </c>
      <c r="J20938">
        <v>88.68</v>
      </c>
    </row>
    <row r="20939" spans="1:10" x14ac:dyDescent="0.2">
      <c r="A20939" t="s">
        <v>20569</v>
      </c>
      <c r="B20939" t="s">
        <v>39967</v>
      </c>
      <c r="I20939" t="s">
        <v>5</v>
      </c>
      <c r="J20939">
        <v>136.44999999999999</v>
      </c>
    </row>
    <row r="20940" spans="1:10" x14ac:dyDescent="0.2">
      <c r="A20940" t="s">
        <v>20570</v>
      </c>
      <c r="B20940" t="s">
        <v>39967</v>
      </c>
      <c r="I20940" t="s">
        <v>5</v>
      </c>
      <c r="J20940">
        <v>118.24</v>
      </c>
    </row>
    <row r="20941" spans="1:10" x14ac:dyDescent="0.2">
      <c r="A20941" t="s">
        <v>20571</v>
      </c>
      <c r="B20941" t="s">
        <v>39968</v>
      </c>
      <c r="I20941" t="s">
        <v>5</v>
      </c>
      <c r="J20941">
        <v>110.86</v>
      </c>
    </row>
    <row r="20942" spans="1:10" x14ac:dyDescent="0.2">
      <c r="A20942" t="s">
        <v>20572</v>
      </c>
      <c r="B20942" t="s">
        <v>39968</v>
      </c>
      <c r="I20942" t="s">
        <v>5</v>
      </c>
      <c r="J20942">
        <v>96.07</v>
      </c>
    </row>
    <row r="20943" spans="1:10" x14ac:dyDescent="0.2">
      <c r="A20943" t="s">
        <v>20573</v>
      </c>
      <c r="B20943" t="s">
        <v>39969</v>
      </c>
      <c r="I20943" t="s">
        <v>5</v>
      </c>
      <c r="J20943">
        <v>170.56</v>
      </c>
    </row>
    <row r="20944" spans="1:10" x14ac:dyDescent="0.2">
      <c r="A20944" t="s">
        <v>20574</v>
      </c>
      <c r="B20944" t="s">
        <v>39969</v>
      </c>
      <c r="I20944" t="s">
        <v>5</v>
      </c>
      <c r="J20944">
        <v>147.80000000000001</v>
      </c>
    </row>
    <row r="20945" spans="1:10" x14ac:dyDescent="0.2">
      <c r="A20945" t="s">
        <v>20575</v>
      </c>
      <c r="B20945" t="s">
        <v>39970</v>
      </c>
      <c r="I20945" t="s">
        <v>5</v>
      </c>
      <c r="J20945">
        <v>51.17</v>
      </c>
    </row>
    <row r="20946" spans="1:10" x14ac:dyDescent="0.2">
      <c r="A20946" t="s">
        <v>20576</v>
      </c>
      <c r="B20946" t="s">
        <v>39970</v>
      </c>
      <c r="I20946" t="s">
        <v>5</v>
      </c>
      <c r="J20946">
        <v>44.34</v>
      </c>
    </row>
    <row r="20947" spans="1:10" x14ac:dyDescent="0.2">
      <c r="A20947" t="s">
        <v>20577</v>
      </c>
      <c r="B20947" t="s">
        <v>39971</v>
      </c>
      <c r="I20947" t="s">
        <v>5</v>
      </c>
      <c r="J20947">
        <v>85.28</v>
      </c>
    </row>
    <row r="20948" spans="1:10" x14ac:dyDescent="0.2">
      <c r="A20948" t="s">
        <v>20578</v>
      </c>
      <c r="B20948" t="s">
        <v>39971</v>
      </c>
      <c r="I20948" t="s">
        <v>5</v>
      </c>
      <c r="J20948">
        <v>73.900000000000006</v>
      </c>
    </row>
    <row r="20949" spans="1:10" x14ac:dyDescent="0.2">
      <c r="A20949" t="s">
        <v>20579</v>
      </c>
      <c r="B20949" t="s">
        <v>39972</v>
      </c>
      <c r="I20949" t="s">
        <v>5</v>
      </c>
      <c r="J20949">
        <v>9.89</v>
      </c>
    </row>
    <row r="20950" spans="1:10" x14ac:dyDescent="0.2">
      <c r="A20950" t="s">
        <v>20580</v>
      </c>
      <c r="B20950" t="s">
        <v>39972</v>
      </c>
      <c r="I20950" t="s">
        <v>5</v>
      </c>
      <c r="J20950">
        <v>8.57</v>
      </c>
    </row>
    <row r="20951" spans="1:10" x14ac:dyDescent="0.2">
      <c r="A20951" t="s">
        <v>20581</v>
      </c>
      <c r="B20951" t="s">
        <v>39973</v>
      </c>
      <c r="I20951" t="s">
        <v>5</v>
      </c>
      <c r="J20951">
        <v>5.45</v>
      </c>
    </row>
    <row r="20952" spans="1:10" x14ac:dyDescent="0.2">
      <c r="A20952" t="s">
        <v>20582</v>
      </c>
      <c r="B20952" t="s">
        <v>39973</v>
      </c>
      <c r="I20952" t="s">
        <v>5</v>
      </c>
      <c r="J20952">
        <v>5.45</v>
      </c>
    </row>
    <row r="20953" spans="1:10" x14ac:dyDescent="0.2">
      <c r="A20953" t="s">
        <v>20583</v>
      </c>
      <c r="B20953" t="s">
        <v>21773</v>
      </c>
      <c r="I20953" t="s">
        <v>5</v>
      </c>
      <c r="J20953">
        <v>27.2</v>
      </c>
    </row>
    <row r="20954" spans="1:10" x14ac:dyDescent="0.2">
      <c r="A20954" t="s">
        <v>20584</v>
      </c>
      <c r="B20954" t="s">
        <v>21773</v>
      </c>
      <c r="I20954" t="s">
        <v>5</v>
      </c>
      <c r="J20954">
        <v>27.2</v>
      </c>
    </row>
    <row r="20955" spans="1:10" x14ac:dyDescent="0.2">
      <c r="A20955" t="s">
        <v>20585</v>
      </c>
      <c r="B20955" t="s">
        <v>23735</v>
      </c>
      <c r="I20955" t="s">
        <v>5</v>
      </c>
      <c r="J20955">
        <v>220.11</v>
      </c>
    </row>
    <row r="20956" spans="1:10" x14ac:dyDescent="0.2">
      <c r="A20956" t="s">
        <v>20586</v>
      </c>
      <c r="B20956" t="s">
        <v>23735</v>
      </c>
      <c r="I20956" t="s">
        <v>5</v>
      </c>
      <c r="J20956">
        <v>220.11</v>
      </c>
    </row>
    <row r="20957" spans="1:10" x14ac:dyDescent="0.2">
      <c r="A20957" t="s">
        <v>28021</v>
      </c>
      <c r="B20957" t="s">
        <v>39974</v>
      </c>
      <c r="I20957" t="s">
        <v>5</v>
      </c>
      <c r="J20957">
        <v>542.63</v>
      </c>
    </row>
    <row r="20958" spans="1:10" x14ac:dyDescent="0.2">
      <c r="A20958" t="s">
        <v>28022</v>
      </c>
      <c r="B20958" t="s">
        <v>39974</v>
      </c>
      <c r="I20958" t="s">
        <v>5</v>
      </c>
      <c r="J20958">
        <v>542.63</v>
      </c>
    </row>
    <row r="20959" spans="1:10" x14ac:dyDescent="0.2">
      <c r="A20959" t="s">
        <v>28023</v>
      </c>
      <c r="B20959" t="s">
        <v>39975</v>
      </c>
      <c r="I20959" t="s">
        <v>5</v>
      </c>
      <c r="J20959">
        <v>630.70000000000005</v>
      </c>
    </row>
    <row r="20960" spans="1:10" x14ac:dyDescent="0.2">
      <c r="A20960" t="s">
        <v>28024</v>
      </c>
      <c r="B20960" t="s">
        <v>39975</v>
      </c>
      <c r="I20960" t="s">
        <v>5</v>
      </c>
      <c r="J20960">
        <v>630.70000000000005</v>
      </c>
    </row>
    <row r="20961" spans="1:10" x14ac:dyDescent="0.2">
      <c r="A20961" t="s">
        <v>28025</v>
      </c>
      <c r="B20961" t="s">
        <v>39976</v>
      </c>
      <c r="I20961" t="s">
        <v>5</v>
      </c>
      <c r="J20961">
        <v>896.63</v>
      </c>
    </row>
    <row r="20962" spans="1:10" x14ac:dyDescent="0.2">
      <c r="A20962" t="s">
        <v>28026</v>
      </c>
      <c r="B20962" t="s">
        <v>39976</v>
      </c>
      <c r="I20962" t="s">
        <v>5</v>
      </c>
      <c r="J20962">
        <v>896.63</v>
      </c>
    </row>
    <row r="20963" spans="1:10" x14ac:dyDescent="0.2">
      <c r="A20963" t="s">
        <v>28027</v>
      </c>
      <c r="B20963" t="s">
        <v>39977</v>
      </c>
      <c r="I20963" t="s">
        <v>5</v>
      </c>
      <c r="J20963">
        <v>883.75</v>
      </c>
    </row>
    <row r="20964" spans="1:10" x14ac:dyDescent="0.2">
      <c r="A20964" t="s">
        <v>28028</v>
      </c>
      <c r="B20964" t="s">
        <v>39977</v>
      </c>
      <c r="I20964" t="s">
        <v>5</v>
      </c>
      <c r="J20964">
        <v>883.75</v>
      </c>
    </row>
    <row r="20965" spans="1:10" x14ac:dyDescent="0.2">
      <c r="A20965" t="s">
        <v>28029</v>
      </c>
      <c r="B20965" t="s">
        <v>39978</v>
      </c>
      <c r="I20965" t="s">
        <v>5</v>
      </c>
      <c r="J20965">
        <v>1124.45</v>
      </c>
    </row>
    <row r="20966" spans="1:10" x14ac:dyDescent="0.2">
      <c r="A20966" t="s">
        <v>28030</v>
      </c>
      <c r="B20966" t="s">
        <v>39978</v>
      </c>
      <c r="I20966" t="s">
        <v>5</v>
      </c>
      <c r="J20966">
        <v>1124.45</v>
      </c>
    </row>
    <row r="20967" spans="1:10" x14ac:dyDescent="0.2">
      <c r="A20967" t="s">
        <v>28031</v>
      </c>
      <c r="B20967" t="s">
        <v>39979</v>
      </c>
      <c r="I20967" t="s">
        <v>5</v>
      </c>
      <c r="J20967">
        <v>1273.6500000000001</v>
      </c>
    </row>
    <row r="20968" spans="1:10" x14ac:dyDescent="0.2">
      <c r="A20968" t="s">
        <v>28032</v>
      </c>
      <c r="B20968" t="s">
        <v>39979</v>
      </c>
      <c r="I20968" t="s">
        <v>5</v>
      </c>
      <c r="J20968">
        <v>1273.6500000000001</v>
      </c>
    </row>
    <row r="20969" spans="1:10" x14ac:dyDescent="0.2">
      <c r="A20969" t="s">
        <v>28033</v>
      </c>
      <c r="B20969" t="s">
        <v>39980</v>
      </c>
      <c r="I20969" t="s">
        <v>5</v>
      </c>
      <c r="J20969">
        <v>1744.32</v>
      </c>
    </row>
    <row r="20970" spans="1:10" x14ac:dyDescent="0.2">
      <c r="A20970" t="s">
        <v>28034</v>
      </c>
      <c r="B20970" t="s">
        <v>39980</v>
      </c>
      <c r="I20970" t="s">
        <v>5</v>
      </c>
      <c r="J20970">
        <v>1744.32</v>
      </c>
    </row>
    <row r="20971" spans="1:10" x14ac:dyDescent="0.2">
      <c r="A20971" t="s">
        <v>20587</v>
      </c>
      <c r="B20971" t="s">
        <v>39981</v>
      </c>
      <c r="I20971" t="s">
        <v>5</v>
      </c>
      <c r="J20971">
        <v>140.07</v>
      </c>
    </row>
    <row r="20972" spans="1:10" x14ac:dyDescent="0.2">
      <c r="A20972" t="s">
        <v>20588</v>
      </c>
      <c r="B20972" t="s">
        <v>39981</v>
      </c>
      <c r="I20972" t="s">
        <v>5</v>
      </c>
      <c r="J20972">
        <v>137.79</v>
      </c>
    </row>
    <row r="20973" spans="1:10" x14ac:dyDescent="0.2">
      <c r="A20973" t="s">
        <v>20589</v>
      </c>
      <c r="B20973" t="s">
        <v>39982</v>
      </c>
      <c r="I20973" t="s">
        <v>5</v>
      </c>
      <c r="J20973">
        <v>284.97000000000003</v>
      </c>
    </row>
    <row r="20974" spans="1:10" x14ac:dyDescent="0.2">
      <c r="A20974" t="s">
        <v>20590</v>
      </c>
      <c r="B20974" t="s">
        <v>39982</v>
      </c>
      <c r="I20974" t="s">
        <v>5</v>
      </c>
      <c r="J20974">
        <v>280.41000000000003</v>
      </c>
    </row>
    <row r="20975" spans="1:10" x14ac:dyDescent="0.2">
      <c r="A20975" t="s">
        <v>20591</v>
      </c>
      <c r="B20975" t="s">
        <v>39983</v>
      </c>
      <c r="I20975" t="s">
        <v>5</v>
      </c>
      <c r="J20975">
        <v>319.08</v>
      </c>
    </row>
    <row r="20976" spans="1:10" x14ac:dyDescent="0.2">
      <c r="A20976" t="s">
        <v>20592</v>
      </c>
      <c r="B20976" t="s">
        <v>39983</v>
      </c>
      <c r="I20976" t="s">
        <v>5</v>
      </c>
      <c r="J20976">
        <v>309.98</v>
      </c>
    </row>
    <row r="20977" spans="1:10" x14ac:dyDescent="0.2">
      <c r="A20977" t="s">
        <v>20593</v>
      </c>
      <c r="B20977" t="s">
        <v>39984</v>
      </c>
      <c r="I20977" t="s">
        <v>5</v>
      </c>
      <c r="J20977">
        <v>17.05</v>
      </c>
    </row>
    <row r="20978" spans="1:10" x14ac:dyDescent="0.2">
      <c r="A20978" t="s">
        <v>20594</v>
      </c>
      <c r="B20978" t="s">
        <v>39984</v>
      </c>
      <c r="I20978" t="s">
        <v>5</v>
      </c>
      <c r="J20978">
        <v>14.78</v>
      </c>
    </row>
    <row r="20979" spans="1:10" x14ac:dyDescent="0.2">
      <c r="A20979" t="s">
        <v>20595</v>
      </c>
      <c r="B20979" t="s">
        <v>39985</v>
      </c>
      <c r="I20979" t="s">
        <v>5</v>
      </c>
      <c r="J20979">
        <v>17.05</v>
      </c>
    </row>
    <row r="20980" spans="1:10" x14ac:dyDescent="0.2">
      <c r="A20980" t="s">
        <v>20596</v>
      </c>
      <c r="B20980" t="s">
        <v>39985</v>
      </c>
      <c r="I20980" t="s">
        <v>5</v>
      </c>
      <c r="J20980">
        <v>14.78</v>
      </c>
    </row>
    <row r="20981" spans="1:10" x14ac:dyDescent="0.2">
      <c r="A20981" t="s">
        <v>20597</v>
      </c>
      <c r="B20981" t="s">
        <v>39986</v>
      </c>
      <c r="I20981" t="s">
        <v>5</v>
      </c>
      <c r="J20981">
        <v>34.11</v>
      </c>
    </row>
    <row r="20982" spans="1:10" x14ac:dyDescent="0.2">
      <c r="A20982" t="s">
        <v>20598</v>
      </c>
      <c r="B20982" t="s">
        <v>39986</v>
      </c>
      <c r="I20982" t="s">
        <v>5</v>
      </c>
      <c r="J20982">
        <v>29.56</v>
      </c>
    </row>
    <row r="20983" spans="1:10" x14ac:dyDescent="0.2">
      <c r="A20983" t="s">
        <v>20599</v>
      </c>
      <c r="B20983" t="s">
        <v>39987</v>
      </c>
      <c r="I20983" t="s">
        <v>5</v>
      </c>
      <c r="J20983">
        <v>25.58</v>
      </c>
    </row>
    <row r="20984" spans="1:10" x14ac:dyDescent="0.2">
      <c r="A20984" t="s">
        <v>20600</v>
      </c>
      <c r="B20984" t="s">
        <v>39987</v>
      </c>
      <c r="I20984" t="s">
        <v>5</v>
      </c>
      <c r="J20984">
        <v>22.17</v>
      </c>
    </row>
    <row r="20985" spans="1:10" x14ac:dyDescent="0.2">
      <c r="A20985" t="s">
        <v>20601</v>
      </c>
      <c r="B20985" t="s">
        <v>39988</v>
      </c>
      <c r="I20985" t="s">
        <v>5</v>
      </c>
      <c r="J20985">
        <v>85.28</v>
      </c>
    </row>
    <row r="20986" spans="1:10" x14ac:dyDescent="0.2">
      <c r="A20986" t="s">
        <v>20602</v>
      </c>
      <c r="B20986" t="s">
        <v>39988</v>
      </c>
      <c r="I20986" t="s">
        <v>5</v>
      </c>
      <c r="J20986">
        <v>73.900000000000006</v>
      </c>
    </row>
    <row r="20987" spans="1:10" x14ac:dyDescent="0.2">
      <c r="A20987" t="s">
        <v>20603</v>
      </c>
      <c r="B20987" t="s">
        <v>39989</v>
      </c>
      <c r="I20987" t="s">
        <v>5</v>
      </c>
      <c r="J20987">
        <v>51.17</v>
      </c>
    </row>
    <row r="20988" spans="1:10" x14ac:dyDescent="0.2">
      <c r="A20988" t="s">
        <v>20604</v>
      </c>
      <c r="B20988" t="s">
        <v>39989</v>
      </c>
      <c r="I20988" t="s">
        <v>5</v>
      </c>
      <c r="J20988">
        <v>44.34</v>
      </c>
    </row>
    <row r="20989" spans="1:10" x14ac:dyDescent="0.2">
      <c r="A20989" t="s">
        <v>20605</v>
      </c>
      <c r="B20989" t="s">
        <v>39990</v>
      </c>
      <c r="I20989" t="s">
        <v>5</v>
      </c>
      <c r="J20989">
        <v>34.11</v>
      </c>
    </row>
    <row r="20990" spans="1:10" x14ac:dyDescent="0.2">
      <c r="A20990" t="s">
        <v>20606</v>
      </c>
      <c r="B20990" t="s">
        <v>39990</v>
      </c>
      <c r="I20990" t="s">
        <v>5</v>
      </c>
      <c r="J20990">
        <v>29.56</v>
      </c>
    </row>
    <row r="20991" spans="1:10" x14ac:dyDescent="0.2">
      <c r="A20991" t="s">
        <v>20607</v>
      </c>
      <c r="B20991" t="s">
        <v>39991</v>
      </c>
      <c r="I20991" t="s">
        <v>5</v>
      </c>
      <c r="J20991">
        <v>119.39</v>
      </c>
    </row>
    <row r="20992" spans="1:10" x14ac:dyDescent="0.2">
      <c r="A20992" t="s">
        <v>20608</v>
      </c>
      <c r="B20992" t="s">
        <v>39991</v>
      </c>
      <c r="I20992" t="s">
        <v>5</v>
      </c>
      <c r="J20992">
        <v>103.46</v>
      </c>
    </row>
    <row r="20993" spans="1:10" x14ac:dyDescent="0.2">
      <c r="A20993" t="s">
        <v>20609</v>
      </c>
      <c r="B20993" t="s">
        <v>39992</v>
      </c>
      <c r="I20993" t="s">
        <v>4</v>
      </c>
      <c r="J20993">
        <v>45.78</v>
      </c>
    </row>
    <row r="20994" spans="1:10" x14ac:dyDescent="0.2">
      <c r="A20994" t="s">
        <v>20610</v>
      </c>
      <c r="B20994" t="s">
        <v>39992</v>
      </c>
      <c r="I20994" t="s">
        <v>4</v>
      </c>
      <c r="J20994">
        <v>45.55</v>
      </c>
    </row>
    <row r="20995" spans="1:10" x14ac:dyDescent="0.2">
      <c r="A20995" t="s">
        <v>20611</v>
      </c>
      <c r="B20995" t="s">
        <v>39993</v>
      </c>
      <c r="I20995" t="s">
        <v>5</v>
      </c>
      <c r="J20995">
        <v>1260</v>
      </c>
    </row>
    <row r="20996" spans="1:10" x14ac:dyDescent="0.2">
      <c r="A20996" t="s">
        <v>20612</v>
      </c>
      <c r="B20996" t="s">
        <v>39993</v>
      </c>
      <c r="I20996" t="s">
        <v>5</v>
      </c>
      <c r="J20996">
        <v>1260</v>
      </c>
    </row>
    <row r="20997" spans="1:10" x14ac:dyDescent="0.2">
      <c r="A20997" t="s">
        <v>20613</v>
      </c>
      <c r="B20997" t="s">
        <v>39994</v>
      </c>
      <c r="I20997" t="s">
        <v>5</v>
      </c>
      <c r="J20997">
        <v>2640</v>
      </c>
    </row>
    <row r="20998" spans="1:10" x14ac:dyDescent="0.2">
      <c r="A20998" t="s">
        <v>20614</v>
      </c>
      <c r="B20998" t="s">
        <v>39994</v>
      </c>
      <c r="I20998" t="s">
        <v>5</v>
      </c>
      <c r="J20998">
        <v>2640</v>
      </c>
    </row>
    <row r="20999" spans="1:10" x14ac:dyDescent="0.2">
      <c r="A20999" t="s">
        <v>20615</v>
      </c>
      <c r="B20999" t="s">
        <v>39995</v>
      </c>
      <c r="I20999" t="s">
        <v>4</v>
      </c>
      <c r="J20999">
        <v>3.41</v>
      </c>
    </row>
    <row r="21000" spans="1:10" x14ac:dyDescent="0.2">
      <c r="A21000" t="s">
        <v>20616</v>
      </c>
      <c r="B21000" t="s">
        <v>39995</v>
      </c>
      <c r="I21000" t="s">
        <v>4</v>
      </c>
      <c r="J21000">
        <v>2.95</v>
      </c>
    </row>
    <row r="21001" spans="1:10" x14ac:dyDescent="0.2">
      <c r="A21001" t="s">
        <v>20617</v>
      </c>
      <c r="B21001" t="s">
        <v>39996</v>
      </c>
      <c r="I21001" t="s">
        <v>4</v>
      </c>
      <c r="J21001">
        <v>4.26</v>
      </c>
    </row>
    <row r="21002" spans="1:10" x14ac:dyDescent="0.2">
      <c r="A21002" t="s">
        <v>20618</v>
      </c>
      <c r="B21002" t="s">
        <v>39996</v>
      </c>
      <c r="I21002" t="s">
        <v>4</v>
      </c>
      <c r="J21002">
        <v>3.69</v>
      </c>
    </row>
    <row r="21003" spans="1:10" x14ac:dyDescent="0.2">
      <c r="A21003" t="s">
        <v>20619</v>
      </c>
      <c r="B21003" t="s">
        <v>39997</v>
      </c>
      <c r="I21003" t="s">
        <v>4</v>
      </c>
      <c r="J21003">
        <v>5.1100000000000003</v>
      </c>
    </row>
    <row r="21004" spans="1:10" x14ac:dyDescent="0.2">
      <c r="A21004" t="s">
        <v>20620</v>
      </c>
      <c r="B21004" t="s">
        <v>39997</v>
      </c>
      <c r="I21004" t="s">
        <v>4</v>
      </c>
      <c r="J21004">
        <v>4.43</v>
      </c>
    </row>
    <row r="21005" spans="1:10" x14ac:dyDescent="0.2">
      <c r="A21005" t="s">
        <v>20621</v>
      </c>
      <c r="B21005" t="s">
        <v>39998</v>
      </c>
      <c r="I21005" t="s">
        <v>4</v>
      </c>
      <c r="J21005">
        <v>6.82</v>
      </c>
    </row>
    <row r="21006" spans="1:10" x14ac:dyDescent="0.2">
      <c r="A21006" t="s">
        <v>20622</v>
      </c>
      <c r="B21006" t="s">
        <v>39998</v>
      </c>
      <c r="I21006" t="s">
        <v>4</v>
      </c>
      <c r="J21006">
        <v>5.91</v>
      </c>
    </row>
    <row r="21007" spans="1:10" x14ac:dyDescent="0.2">
      <c r="A21007" t="s">
        <v>20623</v>
      </c>
      <c r="B21007" t="s">
        <v>39999</v>
      </c>
      <c r="I21007" t="s">
        <v>4</v>
      </c>
      <c r="J21007">
        <v>5.1100000000000003</v>
      </c>
    </row>
    <row r="21008" spans="1:10" x14ac:dyDescent="0.2">
      <c r="A21008" t="s">
        <v>20624</v>
      </c>
      <c r="B21008" t="s">
        <v>39999</v>
      </c>
      <c r="I21008" t="s">
        <v>4</v>
      </c>
      <c r="J21008">
        <v>4.43</v>
      </c>
    </row>
    <row r="21009" spans="1:10" x14ac:dyDescent="0.2">
      <c r="A21009" t="s">
        <v>20625</v>
      </c>
      <c r="B21009" t="s">
        <v>40000</v>
      </c>
      <c r="I21009" t="s">
        <v>4</v>
      </c>
      <c r="J21009">
        <v>5.1100000000000003</v>
      </c>
    </row>
    <row r="21010" spans="1:10" x14ac:dyDescent="0.2">
      <c r="A21010" t="s">
        <v>20626</v>
      </c>
      <c r="B21010" t="s">
        <v>40000</v>
      </c>
      <c r="I21010" t="s">
        <v>4</v>
      </c>
      <c r="J21010">
        <v>4.43</v>
      </c>
    </row>
    <row r="21011" spans="1:10" x14ac:dyDescent="0.2">
      <c r="A21011" t="s">
        <v>20627</v>
      </c>
      <c r="B21011" t="s">
        <v>40001</v>
      </c>
      <c r="I21011" t="s">
        <v>4</v>
      </c>
      <c r="J21011">
        <v>2.27</v>
      </c>
    </row>
    <row r="21012" spans="1:10" x14ac:dyDescent="0.2">
      <c r="A21012" t="s">
        <v>20628</v>
      </c>
      <c r="B21012" t="s">
        <v>40001</v>
      </c>
      <c r="I21012" t="s">
        <v>4</v>
      </c>
      <c r="J21012">
        <v>2.0499999999999998</v>
      </c>
    </row>
    <row r="21013" spans="1:10" x14ac:dyDescent="0.2">
      <c r="A21013" t="s">
        <v>20629</v>
      </c>
      <c r="B21013" t="s">
        <v>40002</v>
      </c>
      <c r="I21013" t="s">
        <v>5</v>
      </c>
      <c r="J21013">
        <v>0.12</v>
      </c>
    </row>
    <row r="21014" spans="1:10" x14ac:dyDescent="0.2">
      <c r="A21014" t="s">
        <v>20630</v>
      </c>
      <c r="B21014" t="s">
        <v>40002</v>
      </c>
      <c r="I21014" t="s">
        <v>5</v>
      </c>
      <c r="J21014">
        <v>0.12</v>
      </c>
    </row>
    <row r="21015" spans="1:10" x14ac:dyDescent="0.2">
      <c r="A21015" t="s">
        <v>20631</v>
      </c>
      <c r="B21015" t="s">
        <v>40003</v>
      </c>
      <c r="I21015" t="s">
        <v>5</v>
      </c>
      <c r="J21015">
        <v>0.17</v>
      </c>
    </row>
    <row r="21016" spans="1:10" x14ac:dyDescent="0.2">
      <c r="A21016" t="s">
        <v>20632</v>
      </c>
      <c r="B21016" t="s">
        <v>40003</v>
      </c>
      <c r="I21016" t="s">
        <v>5</v>
      </c>
      <c r="J21016">
        <v>0.17</v>
      </c>
    </row>
    <row r="21017" spans="1:10" x14ac:dyDescent="0.2">
      <c r="A21017" t="s">
        <v>20633</v>
      </c>
      <c r="B21017" t="s">
        <v>40004</v>
      </c>
      <c r="I21017" t="s">
        <v>4</v>
      </c>
      <c r="J21017">
        <v>0.92</v>
      </c>
    </row>
    <row r="21018" spans="1:10" x14ac:dyDescent="0.2">
      <c r="A21018" t="s">
        <v>20634</v>
      </c>
      <c r="B21018" t="s">
        <v>40004</v>
      </c>
      <c r="I21018" t="s">
        <v>4</v>
      </c>
      <c r="J21018">
        <v>0.92</v>
      </c>
    </row>
    <row r="21019" spans="1:10" x14ac:dyDescent="0.2">
      <c r="A21019" t="s">
        <v>20635</v>
      </c>
      <c r="B21019" t="s">
        <v>40005</v>
      </c>
      <c r="I21019" t="s">
        <v>4</v>
      </c>
      <c r="J21019">
        <v>2.5499999999999998</v>
      </c>
    </row>
    <row r="21020" spans="1:10" x14ac:dyDescent="0.2">
      <c r="A21020" t="s">
        <v>20636</v>
      </c>
      <c r="B21020" t="s">
        <v>40005</v>
      </c>
      <c r="I21020" t="s">
        <v>4</v>
      </c>
      <c r="J21020">
        <v>2.5499999999999998</v>
      </c>
    </row>
    <row r="21021" spans="1:10" x14ac:dyDescent="0.2">
      <c r="A21021" t="s">
        <v>20637</v>
      </c>
      <c r="B21021" t="s">
        <v>40006</v>
      </c>
      <c r="I21021" t="s">
        <v>4</v>
      </c>
      <c r="J21021">
        <v>3.42</v>
      </c>
    </row>
    <row r="21022" spans="1:10" x14ac:dyDescent="0.2">
      <c r="A21022" t="s">
        <v>20638</v>
      </c>
      <c r="B21022" t="s">
        <v>40006</v>
      </c>
      <c r="I21022" t="s">
        <v>4</v>
      </c>
      <c r="J21022">
        <v>3.42</v>
      </c>
    </row>
    <row r="21023" spans="1:10" x14ac:dyDescent="0.2">
      <c r="A21023" t="s">
        <v>20639</v>
      </c>
      <c r="B21023" t="s">
        <v>40007</v>
      </c>
      <c r="I21023" t="s">
        <v>4</v>
      </c>
      <c r="J21023">
        <v>5.61</v>
      </c>
    </row>
    <row r="21024" spans="1:10" x14ac:dyDescent="0.2">
      <c r="A21024" t="s">
        <v>20640</v>
      </c>
      <c r="B21024" t="s">
        <v>40007</v>
      </c>
      <c r="I21024" t="s">
        <v>4</v>
      </c>
      <c r="J21024">
        <v>5.61</v>
      </c>
    </row>
    <row r="21025" spans="1:10" x14ac:dyDescent="0.2">
      <c r="A21025" t="s">
        <v>20641</v>
      </c>
      <c r="B21025" t="s">
        <v>40008</v>
      </c>
      <c r="I21025" t="s">
        <v>4</v>
      </c>
      <c r="J21025">
        <v>6.06</v>
      </c>
    </row>
    <row r="21026" spans="1:10" x14ac:dyDescent="0.2">
      <c r="A21026" t="s">
        <v>20642</v>
      </c>
      <c r="B21026" t="s">
        <v>40008</v>
      </c>
      <c r="I21026" t="s">
        <v>4</v>
      </c>
      <c r="J21026">
        <v>6.06</v>
      </c>
    </row>
    <row r="21027" spans="1:10" x14ac:dyDescent="0.2">
      <c r="A21027" t="s">
        <v>20643</v>
      </c>
      <c r="B21027" t="s">
        <v>40009</v>
      </c>
      <c r="I21027" t="s">
        <v>4</v>
      </c>
      <c r="J21027">
        <v>10.44</v>
      </c>
    </row>
    <row r="21028" spans="1:10" x14ac:dyDescent="0.2">
      <c r="A21028" t="s">
        <v>20644</v>
      </c>
      <c r="B21028" t="s">
        <v>40009</v>
      </c>
      <c r="I21028" t="s">
        <v>4</v>
      </c>
      <c r="J21028">
        <v>10.44</v>
      </c>
    </row>
    <row r="21029" spans="1:10" x14ac:dyDescent="0.2">
      <c r="A21029" t="s">
        <v>20645</v>
      </c>
      <c r="B21029" t="s">
        <v>40010</v>
      </c>
      <c r="I21029" t="s">
        <v>4</v>
      </c>
      <c r="J21029">
        <v>8.59</v>
      </c>
    </row>
    <row r="21030" spans="1:10" x14ac:dyDescent="0.2">
      <c r="A21030" t="s">
        <v>20646</v>
      </c>
      <c r="B21030" t="s">
        <v>40010</v>
      </c>
      <c r="I21030" t="s">
        <v>4</v>
      </c>
      <c r="J21030">
        <v>8.59</v>
      </c>
    </row>
    <row r="21031" spans="1:10" x14ac:dyDescent="0.2">
      <c r="A21031" t="s">
        <v>20647</v>
      </c>
      <c r="B21031" t="s">
        <v>40011</v>
      </c>
      <c r="I21031" t="s">
        <v>4</v>
      </c>
      <c r="J21031">
        <v>12.01</v>
      </c>
    </row>
    <row r="21032" spans="1:10" x14ac:dyDescent="0.2">
      <c r="A21032" t="s">
        <v>20648</v>
      </c>
      <c r="B21032" t="s">
        <v>40011</v>
      </c>
      <c r="I21032" t="s">
        <v>4</v>
      </c>
      <c r="J21032">
        <v>12.01</v>
      </c>
    </row>
    <row r="21033" spans="1:10" x14ac:dyDescent="0.2">
      <c r="A21033" t="s">
        <v>20649</v>
      </c>
      <c r="B21033" t="s">
        <v>40012</v>
      </c>
      <c r="I21033" t="s">
        <v>4</v>
      </c>
      <c r="J21033">
        <v>13.28</v>
      </c>
    </row>
    <row r="21034" spans="1:10" x14ac:dyDescent="0.2">
      <c r="A21034" t="s">
        <v>20650</v>
      </c>
      <c r="B21034" t="s">
        <v>40012</v>
      </c>
      <c r="I21034" t="s">
        <v>4</v>
      </c>
      <c r="J21034">
        <v>13.28</v>
      </c>
    </row>
    <row r="21035" spans="1:10" x14ac:dyDescent="0.2">
      <c r="A21035" t="s">
        <v>20651</v>
      </c>
      <c r="B21035" t="s">
        <v>40013</v>
      </c>
      <c r="I21035" t="s">
        <v>4</v>
      </c>
      <c r="J21035">
        <v>22.71</v>
      </c>
    </row>
    <row r="21036" spans="1:10" x14ac:dyDescent="0.2">
      <c r="A21036" t="s">
        <v>20652</v>
      </c>
      <c r="B21036" t="s">
        <v>40013</v>
      </c>
      <c r="I21036" t="s">
        <v>4</v>
      </c>
      <c r="J21036">
        <v>22.71</v>
      </c>
    </row>
    <row r="21037" spans="1:10" x14ac:dyDescent="0.2">
      <c r="A21037" t="s">
        <v>20653</v>
      </c>
      <c r="B21037" t="s">
        <v>40014</v>
      </c>
      <c r="I21037" t="s">
        <v>4</v>
      </c>
      <c r="J21037">
        <v>43.87</v>
      </c>
    </row>
    <row r="21038" spans="1:10" x14ac:dyDescent="0.2">
      <c r="A21038" t="s">
        <v>20654</v>
      </c>
      <c r="B21038" t="s">
        <v>40014</v>
      </c>
      <c r="I21038" t="s">
        <v>4</v>
      </c>
      <c r="J21038">
        <v>43.87</v>
      </c>
    </row>
    <row r="21039" spans="1:10" x14ac:dyDescent="0.2">
      <c r="A21039" t="s">
        <v>20655</v>
      </c>
      <c r="B21039" t="s">
        <v>40015</v>
      </c>
      <c r="I21039" t="s">
        <v>4</v>
      </c>
      <c r="J21039">
        <v>9.34</v>
      </c>
    </row>
    <row r="21040" spans="1:10" x14ac:dyDescent="0.2">
      <c r="A21040" t="s">
        <v>20656</v>
      </c>
      <c r="B21040" t="s">
        <v>40015</v>
      </c>
      <c r="I21040" t="s">
        <v>4</v>
      </c>
      <c r="J21040">
        <v>9.34</v>
      </c>
    </row>
    <row r="21041" spans="1:10" x14ac:dyDescent="0.2">
      <c r="A21041" t="s">
        <v>20657</v>
      </c>
      <c r="B21041" t="s">
        <v>40016</v>
      </c>
      <c r="I21041" t="s">
        <v>4</v>
      </c>
      <c r="J21041">
        <v>5.38</v>
      </c>
    </row>
    <row r="21042" spans="1:10" x14ac:dyDescent="0.2">
      <c r="A21042" t="s">
        <v>20658</v>
      </c>
      <c r="B21042" t="s">
        <v>40016</v>
      </c>
      <c r="I21042" t="s">
        <v>4</v>
      </c>
      <c r="J21042">
        <v>5.38</v>
      </c>
    </row>
    <row r="21043" spans="1:10" x14ac:dyDescent="0.2">
      <c r="A21043" t="s">
        <v>20659</v>
      </c>
      <c r="B21043" t="s">
        <v>40017</v>
      </c>
      <c r="I21043" t="s">
        <v>4</v>
      </c>
      <c r="J21043">
        <v>10.31</v>
      </c>
    </row>
    <row r="21044" spans="1:10" x14ac:dyDescent="0.2">
      <c r="A21044" t="s">
        <v>20660</v>
      </c>
      <c r="B21044" t="s">
        <v>40017</v>
      </c>
      <c r="I21044" t="s">
        <v>4</v>
      </c>
      <c r="J21044">
        <v>10.31</v>
      </c>
    </row>
    <row r="21045" spans="1:10" x14ac:dyDescent="0.2">
      <c r="A21045" t="s">
        <v>20661</v>
      </c>
      <c r="B21045" t="s">
        <v>40018</v>
      </c>
      <c r="I21045" t="s">
        <v>4</v>
      </c>
      <c r="J21045">
        <v>16.38</v>
      </c>
    </row>
    <row r="21046" spans="1:10" x14ac:dyDescent="0.2">
      <c r="A21046" t="s">
        <v>20662</v>
      </c>
      <c r="B21046" t="s">
        <v>40018</v>
      </c>
      <c r="I21046" t="s">
        <v>4</v>
      </c>
      <c r="J21046">
        <v>16.38</v>
      </c>
    </row>
    <row r="21047" spans="1:10" x14ac:dyDescent="0.2">
      <c r="A21047" t="s">
        <v>20663</v>
      </c>
      <c r="B21047" t="s">
        <v>40019</v>
      </c>
      <c r="I21047" t="s">
        <v>4</v>
      </c>
      <c r="J21047">
        <v>22.7</v>
      </c>
    </row>
    <row r="21048" spans="1:10" x14ac:dyDescent="0.2">
      <c r="A21048" t="s">
        <v>20664</v>
      </c>
      <c r="B21048" t="s">
        <v>40019</v>
      </c>
      <c r="I21048" t="s">
        <v>4</v>
      </c>
      <c r="J21048">
        <v>22.7</v>
      </c>
    </row>
    <row r="21049" spans="1:10" x14ac:dyDescent="0.2">
      <c r="A21049" t="s">
        <v>20665</v>
      </c>
      <c r="B21049" t="s">
        <v>40020</v>
      </c>
      <c r="I21049" t="s">
        <v>4</v>
      </c>
      <c r="J21049">
        <v>31.45</v>
      </c>
    </row>
    <row r="21050" spans="1:10" x14ac:dyDescent="0.2">
      <c r="A21050" t="s">
        <v>20666</v>
      </c>
      <c r="B21050" t="s">
        <v>40020</v>
      </c>
      <c r="I21050" t="s">
        <v>4</v>
      </c>
      <c r="J21050">
        <v>31.45</v>
      </c>
    </row>
    <row r="21051" spans="1:10" x14ac:dyDescent="0.2">
      <c r="A21051" t="s">
        <v>20667</v>
      </c>
      <c r="B21051" t="s">
        <v>40021</v>
      </c>
      <c r="I21051" t="s">
        <v>4</v>
      </c>
      <c r="J21051">
        <v>7.85</v>
      </c>
    </row>
    <row r="21052" spans="1:10" x14ac:dyDescent="0.2">
      <c r="A21052" t="s">
        <v>20668</v>
      </c>
      <c r="B21052" t="s">
        <v>40021</v>
      </c>
      <c r="I21052" t="s">
        <v>4</v>
      </c>
      <c r="J21052">
        <v>7.85</v>
      </c>
    </row>
    <row r="21053" spans="1:10" x14ac:dyDescent="0.2">
      <c r="A21053" t="s">
        <v>20669</v>
      </c>
      <c r="B21053" t="s">
        <v>40022</v>
      </c>
      <c r="I21053" t="s">
        <v>4</v>
      </c>
      <c r="J21053">
        <v>17.350000000000001</v>
      </c>
    </row>
    <row r="21054" spans="1:10" x14ac:dyDescent="0.2">
      <c r="A21054" t="s">
        <v>20670</v>
      </c>
      <c r="B21054" t="s">
        <v>40022</v>
      </c>
      <c r="I21054" t="s">
        <v>4</v>
      </c>
      <c r="J21054">
        <v>17.350000000000001</v>
      </c>
    </row>
    <row r="21055" spans="1:10" x14ac:dyDescent="0.2">
      <c r="A21055" t="s">
        <v>20671</v>
      </c>
      <c r="B21055" t="s">
        <v>40023</v>
      </c>
      <c r="I21055" t="s">
        <v>4</v>
      </c>
      <c r="J21055">
        <v>31.45</v>
      </c>
    </row>
    <row r="21056" spans="1:10" x14ac:dyDescent="0.2">
      <c r="A21056" t="s">
        <v>20672</v>
      </c>
      <c r="B21056" t="s">
        <v>40023</v>
      </c>
      <c r="I21056" t="s">
        <v>4</v>
      </c>
      <c r="J21056">
        <v>31.45</v>
      </c>
    </row>
    <row r="21057" spans="1:10" x14ac:dyDescent="0.2">
      <c r="A21057" t="s">
        <v>20673</v>
      </c>
      <c r="B21057" t="s">
        <v>40024</v>
      </c>
      <c r="I21057" t="s">
        <v>4</v>
      </c>
      <c r="J21057">
        <v>44.27</v>
      </c>
    </row>
    <row r="21058" spans="1:10" x14ac:dyDescent="0.2">
      <c r="A21058" t="s">
        <v>20674</v>
      </c>
      <c r="B21058" t="s">
        <v>40024</v>
      </c>
      <c r="I21058" t="s">
        <v>4</v>
      </c>
      <c r="J21058">
        <v>44.27</v>
      </c>
    </row>
    <row r="21059" spans="1:10" x14ac:dyDescent="0.2">
      <c r="A21059" t="s">
        <v>23617</v>
      </c>
      <c r="B21059" t="s">
        <v>40025</v>
      </c>
      <c r="I21059" t="s">
        <v>4</v>
      </c>
      <c r="J21059">
        <v>45.77</v>
      </c>
    </row>
    <row r="21060" spans="1:10" x14ac:dyDescent="0.2">
      <c r="A21060" t="s">
        <v>23618</v>
      </c>
      <c r="B21060" t="s">
        <v>40025</v>
      </c>
      <c r="I21060" t="s">
        <v>4</v>
      </c>
      <c r="J21060">
        <v>45.77</v>
      </c>
    </row>
    <row r="21061" spans="1:10" x14ac:dyDescent="0.2">
      <c r="A21061" t="s">
        <v>23619</v>
      </c>
      <c r="B21061" t="s">
        <v>40026</v>
      </c>
      <c r="I21061" t="s">
        <v>4</v>
      </c>
      <c r="J21061">
        <v>101.85</v>
      </c>
    </row>
    <row r="21062" spans="1:10" x14ac:dyDescent="0.2">
      <c r="A21062" t="s">
        <v>23620</v>
      </c>
      <c r="B21062" t="s">
        <v>40026</v>
      </c>
      <c r="I21062" t="s">
        <v>4</v>
      </c>
      <c r="J21062">
        <v>101.85</v>
      </c>
    </row>
    <row r="21063" spans="1:10" x14ac:dyDescent="0.2">
      <c r="A21063" t="s">
        <v>20675</v>
      </c>
      <c r="B21063" t="s">
        <v>40027</v>
      </c>
      <c r="I21063" t="s">
        <v>4</v>
      </c>
      <c r="J21063">
        <v>3.78</v>
      </c>
    </row>
    <row r="21064" spans="1:10" x14ac:dyDescent="0.2">
      <c r="A21064" t="s">
        <v>20676</v>
      </c>
      <c r="B21064" t="s">
        <v>40027</v>
      </c>
      <c r="I21064" t="s">
        <v>4</v>
      </c>
      <c r="J21064">
        <v>3.78</v>
      </c>
    </row>
    <row r="21065" spans="1:10" x14ac:dyDescent="0.2">
      <c r="A21065" t="s">
        <v>20677</v>
      </c>
      <c r="B21065" t="s">
        <v>40028</v>
      </c>
      <c r="I21065" t="s">
        <v>4</v>
      </c>
      <c r="J21065">
        <v>9.35</v>
      </c>
    </row>
    <row r="21066" spans="1:10" x14ac:dyDescent="0.2">
      <c r="A21066" t="s">
        <v>20678</v>
      </c>
      <c r="B21066" t="s">
        <v>40028</v>
      </c>
      <c r="I21066" t="s">
        <v>4</v>
      </c>
      <c r="J21066">
        <v>9.35</v>
      </c>
    </row>
    <row r="21067" spans="1:10" x14ac:dyDescent="0.2">
      <c r="A21067" t="s">
        <v>20679</v>
      </c>
      <c r="B21067" t="s">
        <v>40029</v>
      </c>
      <c r="I21067" t="s">
        <v>4</v>
      </c>
      <c r="J21067">
        <v>7.98</v>
      </c>
    </row>
    <row r="21068" spans="1:10" x14ac:dyDescent="0.2">
      <c r="A21068" t="s">
        <v>20680</v>
      </c>
      <c r="B21068" t="s">
        <v>40029</v>
      </c>
      <c r="I21068" t="s">
        <v>4</v>
      </c>
      <c r="J21068">
        <v>7.98</v>
      </c>
    </row>
    <row r="21069" spans="1:10" x14ac:dyDescent="0.2">
      <c r="A21069" t="s">
        <v>20681</v>
      </c>
      <c r="B21069" t="s">
        <v>40030</v>
      </c>
      <c r="I21069" t="s">
        <v>4</v>
      </c>
      <c r="J21069">
        <v>3.1</v>
      </c>
    </row>
    <row r="21070" spans="1:10" x14ac:dyDescent="0.2">
      <c r="A21070" t="s">
        <v>20682</v>
      </c>
      <c r="B21070" t="s">
        <v>40030</v>
      </c>
      <c r="I21070" t="s">
        <v>4</v>
      </c>
      <c r="J21070">
        <v>3.1</v>
      </c>
    </row>
    <row r="21071" spans="1:10" x14ac:dyDescent="0.2">
      <c r="A21071" t="s">
        <v>20683</v>
      </c>
      <c r="B21071" t="s">
        <v>40031</v>
      </c>
      <c r="I21071" t="s">
        <v>4</v>
      </c>
      <c r="J21071">
        <v>4.78</v>
      </c>
    </row>
    <row r="21072" spans="1:10" x14ac:dyDescent="0.2">
      <c r="A21072" t="s">
        <v>20684</v>
      </c>
      <c r="B21072" t="s">
        <v>40031</v>
      </c>
      <c r="I21072" t="s">
        <v>4</v>
      </c>
      <c r="J21072">
        <v>4.78</v>
      </c>
    </row>
    <row r="21073" spans="1:10" x14ac:dyDescent="0.2">
      <c r="A21073" t="s">
        <v>20685</v>
      </c>
      <c r="B21073" t="s">
        <v>21774</v>
      </c>
      <c r="I21073" t="s">
        <v>5</v>
      </c>
      <c r="J21073">
        <v>7.8</v>
      </c>
    </row>
    <row r="21074" spans="1:10" x14ac:dyDescent="0.2">
      <c r="A21074" t="s">
        <v>20686</v>
      </c>
      <c r="B21074" t="s">
        <v>21774</v>
      </c>
      <c r="I21074" t="s">
        <v>5</v>
      </c>
      <c r="J21074">
        <v>7.34</v>
      </c>
    </row>
    <row r="21075" spans="1:10" x14ac:dyDescent="0.2">
      <c r="A21075" t="s">
        <v>20687</v>
      </c>
      <c r="B21075" t="s">
        <v>40032</v>
      </c>
      <c r="I21075" t="s">
        <v>5</v>
      </c>
      <c r="J21075">
        <v>23.91</v>
      </c>
    </row>
    <row r="21076" spans="1:10" x14ac:dyDescent="0.2">
      <c r="A21076" t="s">
        <v>20688</v>
      </c>
      <c r="B21076" t="s">
        <v>40032</v>
      </c>
      <c r="I21076" t="s">
        <v>5</v>
      </c>
      <c r="J21076">
        <v>23.23</v>
      </c>
    </row>
    <row r="21077" spans="1:10" x14ac:dyDescent="0.2">
      <c r="A21077" t="s">
        <v>20689</v>
      </c>
      <c r="B21077" t="s">
        <v>40033</v>
      </c>
      <c r="I21077" t="s">
        <v>5</v>
      </c>
      <c r="J21077">
        <v>4.3600000000000003</v>
      </c>
    </row>
    <row r="21078" spans="1:10" x14ac:dyDescent="0.2">
      <c r="A21078" t="s">
        <v>20690</v>
      </c>
      <c r="B21078" t="s">
        <v>40033</v>
      </c>
      <c r="I21078" t="s">
        <v>5</v>
      </c>
      <c r="J21078">
        <v>4.3600000000000003</v>
      </c>
    </row>
    <row r="21079" spans="1:10" x14ac:dyDescent="0.2">
      <c r="A21079" t="s">
        <v>20691</v>
      </c>
      <c r="B21079" t="s">
        <v>40034</v>
      </c>
      <c r="I21079" t="s">
        <v>5</v>
      </c>
      <c r="J21079">
        <v>56.57</v>
      </c>
    </row>
    <row r="21080" spans="1:10" x14ac:dyDescent="0.2">
      <c r="A21080" t="s">
        <v>20692</v>
      </c>
      <c r="B21080" t="s">
        <v>40034</v>
      </c>
      <c r="I21080" t="s">
        <v>5</v>
      </c>
      <c r="J21080">
        <v>56.57</v>
      </c>
    </row>
    <row r="21081" spans="1:10" x14ac:dyDescent="0.2">
      <c r="A21081" t="s">
        <v>20693</v>
      </c>
      <c r="B21081" t="s">
        <v>40035</v>
      </c>
      <c r="I21081" t="s">
        <v>5</v>
      </c>
      <c r="J21081">
        <v>11.92</v>
      </c>
    </row>
    <row r="21082" spans="1:10" x14ac:dyDescent="0.2">
      <c r="A21082" t="s">
        <v>20694</v>
      </c>
      <c r="B21082" t="s">
        <v>40035</v>
      </c>
      <c r="I21082" t="s">
        <v>5</v>
      </c>
      <c r="J21082">
        <v>11.24</v>
      </c>
    </row>
    <row r="21083" spans="1:10" x14ac:dyDescent="0.2">
      <c r="A21083" t="s">
        <v>20695</v>
      </c>
      <c r="B21083" t="s">
        <v>40036</v>
      </c>
      <c r="I21083" t="s">
        <v>5</v>
      </c>
      <c r="J21083">
        <v>11.96</v>
      </c>
    </row>
    <row r="21084" spans="1:10" x14ac:dyDescent="0.2">
      <c r="A21084" t="s">
        <v>20696</v>
      </c>
      <c r="B21084" t="s">
        <v>40036</v>
      </c>
      <c r="I21084" t="s">
        <v>5</v>
      </c>
      <c r="J21084">
        <v>11.28</v>
      </c>
    </row>
    <row r="21085" spans="1:10" x14ac:dyDescent="0.2">
      <c r="A21085" t="s">
        <v>20697</v>
      </c>
      <c r="B21085" t="s">
        <v>40037</v>
      </c>
      <c r="I21085" t="s">
        <v>5</v>
      </c>
      <c r="J21085">
        <v>12.27</v>
      </c>
    </row>
    <row r="21086" spans="1:10" x14ac:dyDescent="0.2">
      <c r="A21086" t="s">
        <v>20698</v>
      </c>
      <c r="B21086" t="s">
        <v>40037</v>
      </c>
      <c r="I21086" t="s">
        <v>5</v>
      </c>
      <c r="J21086">
        <v>11.59</v>
      </c>
    </row>
    <row r="21087" spans="1:10" x14ac:dyDescent="0.2">
      <c r="A21087" t="s">
        <v>20699</v>
      </c>
      <c r="B21087" t="s">
        <v>40038</v>
      </c>
      <c r="I21087" t="s">
        <v>5</v>
      </c>
      <c r="J21087">
        <v>8.19</v>
      </c>
    </row>
    <row r="21088" spans="1:10" x14ac:dyDescent="0.2">
      <c r="A21088" t="s">
        <v>20700</v>
      </c>
      <c r="B21088" t="s">
        <v>40038</v>
      </c>
      <c r="I21088" t="s">
        <v>5</v>
      </c>
      <c r="J21088">
        <v>7.51</v>
      </c>
    </row>
    <row r="21089" spans="1:10" x14ac:dyDescent="0.2">
      <c r="A21089" t="s">
        <v>20701</v>
      </c>
      <c r="B21089" t="s">
        <v>40039</v>
      </c>
      <c r="I21089" t="s">
        <v>5</v>
      </c>
      <c r="J21089">
        <v>8.58</v>
      </c>
    </row>
    <row r="21090" spans="1:10" x14ac:dyDescent="0.2">
      <c r="A21090" t="s">
        <v>20702</v>
      </c>
      <c r="B21090" t="s">
        <v>40039</v>
      </c>
      <c r="I21090" t="s">
        <v>5</v>
      </c>
      <c r="J21090">
        <v>7.9</v>
      </c>
    </row>
    <row r="21091" spans="1:10" x14ac:dyDescent="0.2">
      <c r="A21091" t="s">
        <v>20703</v>
      </c>
      <c r="B21091" t="s">
        <v>40040</v>
      </c>
      <c r="I21091" t="s">
        <v>5</v>
      </c>
      <c r="J21091">
        <v>12.12</v>
      </c>
    </row>
    <row r="21092" spans="1:10" x14ac:dyDescent="0.2">
      <c r="A21092" t="s">
        <v>20704</v>
      </c>
      <c r="B21092" t="s">
        <v>40040</v>
      </c>
      <c r="I21092" t="s">
        <v>5</v>
      </c>
      <c r="J21092">
        <v>11.44</v>
      </c>
    </row>
    <row r="21093" spans="1:10" x14ac:dyDescent="0.2">
      <c r="A21093" t="s">
        <v>20705</v>
      </c>
      <c r="B21093" t="s">
        <v>40041</v>
      </c>
      <c r="I21093" t="s">
        <v>5</v>
      </c>
      <c r="J21093">
        <v>14.27</v>
      </c>
    </row>
    <row r="21094" spans="1:10" x14ac:dyDescent="0.2">
      <c r="A21094" t="s">
        <v>20706</v>
      </c>
      <c r="B21094" t="s">
        <v>40041</v>
      </c>
      <c r="I21094" t="s">
        <v>5</v>
      </c>
      <c r="J21094">
        <v>13.59</v>
      </c>
    </row>
    <row r="21095" spans="1:10" x14ac:dyDescent="0.2">
      <c r="A21095" t="s">
        <v>20707</v>
      </c>
      <c r="B21095" t="s">
        <v>40042</v>
      </c>
      <c r="I21095" t="s">
        <v>5</v>
      </c>
      <c r="J21095">
        <v>12.62</v>
      </c>
    </row>
    <row r="21096" spans="1:10" x14ac:dyDescent="0.2">
      <c r="A21096" t="s">
        <v>20708</v>
      </c>
      <c r="B21096" t="s">
        <v>40042</v>
      </c>
      <c r="I21096" t="s">
        <v>5</v>
      </c>
      <c r="J21096">
        <v>11.94</v>
      </c>
    </row>
    <row r="21097" spans="1:10" x14ac:dyDescent="0.2">
      <c r="A21097" t="s">
        <v>20709</v>
      </c>
      <c r="B21097" t="s">
        <v>40043</v>
      </c>
      <c r="I21097" t="s">
        <v>5</v>
      </c>
      <c r="J21097">
        <v>12.26</v>
      </c>
    </row>
    <row r="21098" spans="1:10" x14ac:dyDescent="0.2">
      <c r="A21098" t="s">
        <v>20710</v>
      </c>
      <c r="B21098" t="s">
        <v>40043</v>
      </c>
      <c r="I21098" t="s">
        <v>5</v>
      </c>
      <c r="J21098">
        <v>11.58</v>
      </c>
    </row>
    <row r="21099" spans="1:10" x14ac:dyDescent="0.2">
      <c r="A21099" t="s">
        <v>20711</v>
      </c>
      <c r="B21099" t="s">
        <v>40044</v>
      </c>
      <c r="I21099" t="s">
        <v>5</v>
      </c>
      <c r="J21099">
        <v>11.81</v>
      </c>
    </row>
    <row r="21100" spans="1:10" x14ac:dyDescent="0.2">
      <c r="A21100" t="s">
        <v>20712</v>
      </c>
      <c r="B21100" t="s">
        <v>40044</v>
      </c>
      <c r="I21100" t="s">
        <v>5</v>
      </c>
      <c r="J21100">
        <v>11.13</v>
      </c>
    </row>
    <row r="21101" spans="1:10" x14ac:dyDescent="0.2">
      <c r="A21101" t="s">
        <v>20713</v>
      </c>
      <c r="B21101" t="s">
        <v>40045</v>
      </c>
      <c r="I21101" t="s">
        <v>5</v>
      </c>
      <c r="J21101">
        <v>12.62</v>
      </c>
    </row>
    <row r="21102" spans="1:10" x14ac:dyDescent="0.2">
      <c r="A21102" t="s">
        <v>20714</v>
      </c>
      <c r="B21102" t="s">
        <v>40045</v>
      </c>
      <c r="I21102" t="s">
        <v>5</v>
      </c>
      <c r="J21102">
        <v>11.94</v>
      </c>
    </row>
    <row r="21103" spans="1:10" x14ac:dyDescent="0.2">
      <c r="A21103" t="s">
        <v>20715</v>
      </c>
      <c r="B21103" t="s">
        <v>40046</v>
      </c>
      <c r="I21103" t="s">
        <v>5</v>
      </c>
      <c r="J21103">
        <v>13.98</v>
      </c>
    </row>
    <row r="21104" spans="1:10" x14ac:dyDescent="0.2">
      <c r="A21104" t="s">
        <v>20716</v>
      </c>
      <c r="B21104" t="s">
        <v>40046</v>
      </c>
      <c r="I21104" t="s">
        <v>5</v>
      </c>
      <c r="J21104">
        <v>13.3</v>
      </c>
    </row>
    <row r="21105" spans="1:10" x14ac:dyDescent="0.2">
      <c r="A21105" t="s">
        <v>20717</v>
      </c>
      <c r="B21105" t="s">
        <v>40047</v>
      </c>
      <c r="I21105" t="s">
        <v>5</v>
      </c>
      <c r="J21105">
        <v>22.57</v>
      </c>
    </row>
    <row r="21106" spans="1:10" x14ac:dyDescent="0.2">
      <c r="A21106" t="s">
        <v>20718</v>
      </c>
      <c r="B21106" t="s">
        <v>40047</v>
      </c>
      <c r="I21106" t="s">
        <v>5</v>
      </c>
      <c r="J21106">
        <v>21.89</v>
      </c>
    </row>
    <row r="21107" spans="1:10" x14ac:dyDescent="0.2">
      <c r="A21107" t="s">
        <v>20719</v>
      </c>
      <c r="B21107" t="s">
        <v>40048</v>
      </c>
      <c r="I21107" t="s">
        <v>5</v>
      </c>
      <c r="J21107">
        <v>14.46</v>
      </c>
    </row>
    <row r="21108" spans="1:10" x14ac:dyDescent="0.2">
      <c r="A21108" t="s">
        <v>20720</v>
      </c>
      <c r="B21108" t="s">
        <v>40048</v>
      </c>
      <c r="I21108" t="s">
        <v>5</v>
      </c>
      <c r="J21108">
        <v>13.78</v>
      </c>
    </row>
    <row r="21109" spans="1:10" x14ac:dyDescent="0.2">
      <c r="A21109" t="s">
        <v>20721</v>
      </c>
      <c r="B21109" t="s">
        <v>40049</v>
      </c>
      <c r="I21109" t="s">
        <v>5</v>
      </c>
      <c r="J21109">
        <v>8.1</v>
      </c>
    </row>
    <row r="21110" spans="1:10" x14ac:dyDescent="0.2">
      <c r="A21110" t="s">
        <v>20722</v>
      </c>
      <c r="B21110" t="s">
        <v>40049</v>
      </c>
      <c r="I21110" t="s">
        <v>5</v>
      </c>
      <c r="J21110">
        <v>8.1</v>
      </c>
    </row>
    <row r="21111" spans="1:10" x14ac:dyDescent="0.2">
      <c r="A21111" t="s">
        <v>20723</v>
      </c>
      <c r="B21111" t="s">
        <v>40050</v>
      </c>
      <c r="I21111" t="s">
        <v>5</v>
      </c>
      <c r="J21111">
        <v>23</v>
      </c>
    </row>
    <row r="21112" spans="1:10" x14ac:dyDescent="0.2">
      <c r="A21112" t="s">
        <v>20724</v>
      </c>
      <c r="B21112" t="s">
        <v>40050</v>
      </c>
      <c r="I21112" t="s">
        <v>5</v>
      </c>
      <c r="J21112">
        <v>23</v>
      </c>
    </row>
    <row r="21113" spans="1:10" x14ac:dyDescent="0.2">
      <c r="A21113" t="s">
        <v>20725</v>
      </c>
      <c r="B21113" t="s">
        <v>40051</v>
      </c>
      <c r="I21113" t="s">
        <v>5</v>
      </c>
      <c r="J21113">
        <v>55.19</v>
      </c>
    </row>
    <row r="21114" spans="1:10" x14ac:dyDescent="0.2">
      <c r="A21114" t="s">
        <v>20726</v>
      </c>
      <c r="B21114" t="s">
        <v>40051</v>
      </c>
      <c r="I21114" t="s">
        <v>5</v>
      </c>
      <c r="J21114">
        <v>55.19</v>
      </c>
    </row>
    <row r="21115" spans="1:10" x14ac:dyDescent="0.2">
      <c r="A21115" t="s">
        <v>20727</v>
      </c>
      <c r="B21115" t="s">
        <v>40052</v>
      </c>
      <c r="I21115" t="s">
        <v>5</v>
      </c>
      <c r="J21115">
        <v>412</v>
      </c>
    </row>
    <row r="21116" spans="1:10" x14ac:dyDescent="0.2">
      <c r="A21116" t="s">
        <v>20728</v>
      </c>
      <c r="B21116" t="s">
        <v>40052</v>
      </c>
      <c r="I21116" t="s">
        <v>5</v>
      </c>
      <c r="J21116">
        <v>412</v>
      </c>
    </row>
    <row r="21117" spans="1:10" x14ac:dyDescent="0.2">
      <c r="A21117" t="s">
        <v>20729</v>
      </c>
      <c r="B21117" t="s">
        <v>23736</v>
      </c>
      <c r="I21117" t="s">
        <v>5</v>
      </c>
      <c r="J21117">
        <v>11.99</v>
      </c>
    </row>
    <row r="21118" spans="1:10" x14ac:dyDescent="0.2">
      <c r="A21118" t="s">
        <v>20730</v>
      </c>
      <c r="B21118" t="s">
        <v>23736</v>
      </c>
      <c r="I21118" t="s">
        <v>5</v>
      </c>
      <c r="J21118">
        <v>11.99</v>
      </c>
    </row>
    <row r="21119" spans="1:10" x14ac:dyDescent="0.2">
      <c r="A21119" t="s">
        <v>20731</v>
      </c>
      <c r="B21119" t="s">
        <v>23737</v>
      </c>
      <c r="I21119" t="s">
        <v>5</v>
      </c>
      <c r="J21119">
        <v>61.94</v>
      </c>
    </row>
    <row r="21120" spans="1:10" x14ac:dyDescent="0.2">
      <c r="A21120" t="s">
        <v>20732</v>
      </c>
      <c r="B21120" t="s">
        <v>23737</v>
      </c>
      <c r="I21120" t="s">
        <v>5</v>
      </c>
      <c r="J21120">
        <v>61.94</v>
      </c>
    </row>
    <row r="21121" spans="1:10" x14ac:dyDescent="0.2">
      <c r="A21121" t="s">
        <v>20733</v>
      </c>
      <c r="B21121" t="s">
        <v>23738</v>
      </c>
      <c r="I21121" t="s">
        <v>5</v>
      </c>
      <c r="J21121">
        <v>151.86000000000001</v>
      </c>
    </row>
    <row r="21122" spans="1:10" x14ac:dyDescent="0.2">
      <c r="A21122" t="s">
        <v>20734</v>
      </c>
      <c r="B21122" t="s">
        <v>23738</v>
      </c>
      <c r="I21122" t="s">
        <v>5</v>
      </c>
      <c r="J21122">
        <v>151.86000000000001</v>
      </c>
    </row>
    <row r="21123" spans="1:10" x14ac:dyDescent="0.2">
      <c r="A21123" t="s">
        <v>20735</v>
      </c>
      <c r="B21123" t="s">
        <v>21775</v>
      </c>
      <c r="I21123" t="s">
        <v>5</v>
      </c>
      <c r="J21123">
        <v>15.41</v>
      </c>
    </row>
    <row r="21124" spans="1:10" x14ac:dyDescent="0.2">
      <c r="A21124" t="s">
        <v>20736</v>
      </c>
      <c r="B21124" t="s">
        <v>21775</v>
      </c>
      <c r="I21124" t="s">
        <v>5</v>
      </c>
      <c r="J21124">
        <v>15.41</v>
      </c>
    </row>
    <row r="21125" spans="1:10" x14ac:dyDescent="0.2">
      <c r="A21125" t="s">
        <v>20737</v>
      </c>
      <c r="B21125" t="s">
        <v>21776</v>
      </c>
      <c r="I21125" t="s">
        <v>5</v>
      </c>
      <c r="J21125">
        <v>20.84</v>
      </c>
    </row>
    <row r="21126" spans="1:10" x14ac:dyDescent="0.2">
      <c r="A21126" t="s">
        <v>20738</v>
      </c>
      <c r="B21126" t="s">
        <v>21776</v>
      </c>
      <c r="I21126" t="s">
        <v>5</v>
      </c>
      <c r="J21126">
        <v>20.84</v>
      </c>
    </row>
    <row r="21127" spans="1:10" x14ac:dyDescent="0.2">
      <c r="A21127" t="s">
        <v>20739</v>
      </c>
      <c r="B21127" t="s">
        <v>21777</v>
      </c>
      <c r="I21127" t="s">
        <v>5</v>
      </c>
      <c r="J21127">
        <v>16.47</v>
      </c>
    </row>
    <row r="21128" spans="1:10" x14ac:dyDescent="0.2">
      <c r="A21128" t="s">
        <v>20740</v>
      </c>
      <c r="B21128" t="s">
        <v>21777</v>
      </c>
      <c r="I21128" t="s">
        <v>5</v>
      </c>
      <c r="J21128">
        <v>16.47</v>
      </c>
    </row>
    <row r="21129" spans="1:10" x14ac:dyDescent="0.2">
      <c r="A21129" t="s">
        <v>20741</v>
      </c>
      <c r="B21129" t="s">
        <v>21778</v>
      </c>
      <c r="I21129" t="s">
        <v>5</v>
      </c>
      <c r="J21129">
        <v>25.75</v>
      </c>
    </row>
    <row r="21130" spans="1:10" x14ac:dyDescent="0.2">
      <c r="A21130" t="s">
        <v>20742</v>
      </c>
      <c r="B21130" t="s">
        <v>21778</v>
      </c>
      <c r="I21130" t="s">
        <v>5</v>
      </c>
      <c r="J21130">
        <v>25.75</v>
      </c>
    </row>
    <row r="21131" spans="1:10" x14ac:dyDescent="0.2">
      <c r="A21131" t="s">
        <v>20743</v>
      </c>
      <c r="B21131" t="s">
        <v>21779</v>
      </c>
      <c r="I21131" t="s">
        <v>5</v>
      </c>
      <c r="J21131">
        <v>33.28</v>
      </c>
    </row>
    <row r="21132" spans="1:10" x14ac:dyDescent="0.2">
      <c r="A21132" t="s">
        <v>20744</v>
      </c>
      <c r="B21132" t="s">
        <v>21779</v>
      </c>
      <c r="I21132" t="s">
        <v>5</v>
      </c>
      <c r="J21132">
        <v>33.28</v>
      </c>
    </row>
    <row r="21133" spans="1:10" x14ac:dyDescent="0.2">
      <c r="A21133" t="s">
        <v>20745</v>
      </c>
      <c r="B21133" t="s">
        <v>21780</v>
      </c>
      <c r="I21133" t="s">
        <v>5</v>
      </c>
      <c r="J21133">
        <v>118.45</v>
      </c>
    </row>
    <row r="21134" spans="1:10" x14ac:dyDescent="0.2">
      <c r="A21134" t="s">
        <v>20746</v>
      </c>
      <c r="B21134" t="s">
        <v>21780</v>
      </c>
      <c r="I21134" t="s">
        <v>5</v>
      </c>
      <c r="J21134">
        <v>118.45</v>
      </c>
    </row>
    <row r="21135" spans="1:10" x14ac:dyDescent="0.2">
      <c r="A21135" t="s">
        <v>20747</v>
      </c>
      <c r="B21135" t="s">
        <v>21781</v>
      </c>
      <c r="I21135" t="s">
        <v>5</v>
      </c>
      <c r="J21135">
        <v>10.09</v>
      </c>
    </row>
    <row r="21136" spans="1:10" x14ac:dyDescent="0.2">
      <c r="A21136" t="s">
        <v>20748</v>
      </c>
      <c r="B21136" t="s">
        <v>21781</v>
      </c>
      <c r="I21136" t="s">
        <v>5</v>
      </c>
      <c r="J21136">
        <v>10.09</v>
      </c>
    </row>
    <row r="21137" spans="1:10" x14ac:dyDescent="0.2">
      <c r="A21137" t="s">
        <v>20749</v>
      </c>
      <c r="B21137" t="s">
        <v>40053</v>
      </c>
      <c r="I21137" t="s">
        <v>5</v>
      </c>
      <c r="J21137">
        <v>24.96</v>
      </c>
    </row>
    <row r="21138" spans="1:10" x14ac:dyDescent="0.2">
      <c r="A21138" t="s">
        <v>20750</v>
      </c>
      <c r="B21138" t="s">
        <v>40053</v>
      </c>
      <c r="I21138" t="s">
        <v>5</v>
      </c>
      <c r="J21138">
        <v>24.96</v>
      </c>
    </row>
    <row r="21139" spans="1:10" x14ac:dyDescent="0.2">
      <c r="A21139" t="s">
        <v>20751</v>
      </c>
      <c r="B21139" t="s">
        <v>21782</v>
      </c>
      <c r="I21139" t="s">
        <v>5</v>
      </c>
      <c r="J21139">
        <v>531.32000000000005</v>
      </c>
    </row>
    <row r="21140" spans="1:10" x14ac:dyDescent="0.2">
      <c r="A21140" t="s">
        <v>20752</v>
      </c>
      <c r="B21140" t="s">
        <v>21782</v>
      </c>
      <c r="I21140" t="s">
        <v>5</v>
      </c>
      <c r="J21140">
        <v>531.32000000000005</v>
      </c>
    </row>
    <row r="21141" spans="1:10" x14ac:dyDescent="0.2">
      <c r="A21141" t="s">
        <v>20753</v>
      </c>
      <c r="B21141" t="s">
        <v>21783</v>
      </c>
      <c r="I21141" t="s">
        <v>5</v>
      </c>
      <c r="J21141">
        <v>47.28</v>
      </c>
    </row>
    <row r="21142" spans="1:10" x14ac:dyDescent="0.2">
      <c r="A21142" t="s">
        <v>20754</v>
      </c>
      <c r="B21142" t="s">
        <v>21783</v>
      </c>
      <c r="I21142" t="s">
        <v>5</v>
      </c>
      <c r="J21142">
        <v>47.28</v>
      </c>
    </row>
    <row r="21143" spans="1:10" x14ac:dyDescent="0.2">
      <c r="A21143" t="s">
        <v>20755</v>
      </c>
      <c r="B21143" t="s">
        <v>40054</v>
      </c>
      <c r="I21143" t="s">
        <v>5</v>
      </c>
      <c r="J21143">
        <v>25.58</v>
      </c>
    </row>
    <row r="21144" spans="1:10" x14ac:dyDescent="0.2">
      <c r="A21144" t="s">
        <v>20756</v>
      </c>
      <c r="B21144" t="s">
        <v>40054</v>
      </c>
      <c r="I21144" t="s">
        <v>5</v>
      </c>
      <c r="J21144">
        <v>22.17</v>
      </c>
    </row>
    <row r="21145" spans="1:10" x14ac:dyDescent="0.2">
      <c r="A21145" t="s">
        <v>20757</v>
      </c>
      <c r="B21145" t="s">
        <v>40055</v>
      </c>
      <c r="I21145" t="s">
        <v>5</v>
      </c>
      <c r="J21145">
        <v>118.84</v>
      </c>
    </row>
    <row r="21146" spans="1:10" x14ac:dyDescent="0.2">
      <c r="A21146" t="s">
        <v>20758</v>
      </c>
      <c r="B21146" t="s">
        <v>40055</v>
      </c>
      <c r="I21146" t="s">
        <v>5</v>
      </c>
      <c r="J21146">
        <v>115.42</v>
      </c>
    </row>
    <row r="21147" spans="1:10" x14ac:dyDescent="0.2">
      <c r="A21147" t="s">
        <v>20759</v>
      </c>
      <c r="B21147" t="s">
        <v>40056</v>
      </c>
      <c r="I21147" t="s">
        <v>5</v>
      </c>
      <c r="J21147">
        <v>25.58</v>
      </c>
    </row>
    <row r="21148" spans="1:10" x14ac:dyDescent="0.2">
      <c r="A21148" t="s">
        <v>20760</v>
      </c>
      <c r="B21148" t="s">
        <v>40056</v>
      </c>
      <c r="I21148" t="s">
        <v>5</v>
      </c>
      <c r="J21148">
        <v>22.17</v>
      </c>
    </row>
    <row r="21149" spans="1:10" x14ac:dyDescent="0.2">
      <c r="A21149" t="s">
        <v>20761</v>
      </c>
      <c r="B21149" t="s">
        <v>40057</v>
      </c>
      <c r="I21149" t="s">
        <v>5</v>
      </c>
      <c r="J21149">
        <v>300.19</v>
      </c>
    </row>
    <row r="21150" spans="1:10" x14ac:dyDescent="0.2">
      <c r="A21150" t="s">
        <v>20762</v>
      </c>
      <c r="B21150" t="s">
        <v>40057</v>
      </c>
      <c r="I21150" t="s">
        <v>5</v>
      </c>
      <c r="J21150">
        <v>281.54000000000002</v>
      </c>
    </row>
    <row r="21151" spans="1:10" x14ac:dyDescent="0.2">
      <c r="A21151" t="s">
        <v>20763</v>
      </c>
      <c r="B21151" t="s">
        <v>40058</v>
      </c>
      <c r="I21151" t="s">
        <v>5</v>
      </c>
      <c r="J21151">
        <v>387.98</v>
      </c>
    </row>
    <row r="21152" spans="1:10" x14ac:dyDescent="0.2">
      <c r="A21152" t="s">
        <v>20764</v>
      </c>
      <c r="B21152" t="s">
        <v>40058</v>
      </c>
      <c r="I21152" t="s">
        <v>5</v>
      </c>
      <c r="J21152">
        <v>364.56</v>
      </c>
    </row>
    <row r="21153" spans="1:10" x14ac:dyDescent="0.2">
      <c r="A21153" t="s">
        <v>20765</v>
      </c>
      <c r="B21153" t="s">
        <v>40059</v>
      </c>
      <c r="I21153" t="s">
        <v>5</v>
      </c>
      <c r="J21153">
        <v>224.8</v>
      </c>
    </row>
    <row r="21154" spans="1:10" x14ac:dyDescent="0.2">
      <c r="A21154" t="s">
        <v>20766</v>
      </c>
      <c r="B21154" t="s">
        <v>40059</v>
      </c>
      <c r="I21154" t="s">
        <v>5</v>
      </c>
      <c r="J21154">
        <v>211.14</v>
      </c>
    </row>
    <row r="21155" spans="1:10" x14ac:dyDescent="0.2">
      <c r="A21155" t="s">
        <v>20767</v>
      </c>
      <c r="B21155" t="s">
        <v>40060</v>
      </c>
      <c r="I21155" t="s">
        <v>5</v>
      </c>
      <c r="J21155">
        <v>325.89999999999998</v>
      </c>
    </row>
    <row r="21156" spans="1:10" x14ac:dyDescent="0.2">
      <c r="A21156" t="s">
        <v>20768</v>
      </c>
      <c r="B21156" t="s">
        <v>40060</v>
      </c>
      <c r="I21156" t="s">
        <v>5</v>
      </c>
      <c r="J21156">
        <v>307.69</v>
      </c>
    </row>
    <row r="21157" spans="1:10" x14ac:dyDescent="0.2">
      <c r="A21157" t="s">
        <v>20769</v>
      </c>
      <c r="B21157" t="s">
        <v>40061</v>
      </c>
      <c r="I21157" t="s">
        <v>5</v>
      </c>
      <c r="J21157">
        <v>427</v>
      </c>
    </row>
    <row r="21158" spans="1:10" x14ac:dyDescent="0.2">
      <c r="A21158" t="s">
        <v>20770</v>
      </c>
      <c r="B21158" t="s">
        <v>40061</v>
      </c>
      <c r="I21158" t="s">
        <v>5</v>
      </c>
      <c r="J21158">
        <v>404.24</v>
      </c>
    </row>
    <row r="21159" spans="1:10" x14ac:dyDescent="0.2">
      <c r="A21159" t="s">
        <v>20771</v>
      </c>
      <c r="B21159" t="s">
        <v>40062</v>
      </c>
      <c r="I21159" t="s">
        <v>5</v>
      </c>
      <c r="J21159">
        <v>195.69</v>
      </c>
    </row>
    <row r="21160" spans="1:10" x14ac:dyDescent="0.2">
      <c r="A21160" t="s">
        <v>20772</v>
      </c>
      <c r="B21160" t="s">
        <v>40062</v>
      </c>
      <c r="I21160" t="s">
        <v>5</v>
      </c>
      <c r="J21160">
        <v>186.59</v>
      </c>
    </row>
    <row r="21161" spans="1:10" x14ac:dyDescent="0.2">
      <c r="A21161" t="s">
        <v>20773</v>
      </c>
      <c r="B21161" t="s">
        <v>40063</v>
      </c>
      <c r="I21161" t="s">
        <v>5</v>
      </c>
      <c r="J21161">
        <v>370.55</v>
      </c>
    </row>
    <row r="21162" spans="1:10" x14ac:dyDescent="0.2">
      <c r="A21162" t="s">
        <v>20774</v>
      </c>
      <c r="B21162" t="s">
        <v>40063</v>
      </c>
      <c r="I21162" t="s">
        <v>5</v>
      </c>
      <c r="J21162">
        <v>361.44</v>
      </c>
    </row>
    <row r="21163" spans="1:10" x14ac:dyDescent="0.2">
      <c r="A21163" t="s">
        <v>20775</v>
      </c>
      <c r="B21163" t="s">
        <v>40064</v>
      </c>
      <c r="I21163" t="s">
        <v>5</v>
      </c>
      <c r="J21163">
        <v>534.45000000000005</v>
      </c>
    </row>
    <row r="21164" spans="1:10" x14ac:dyDescent="0.2">
      <c r="A21164" t="s">
        <v>20776</v>
      </c>
      <c r="B21164" t="s">
        <v>40064</v>
      </c>
      <c r="I21164" t="s">
        <v>5</v>
      </c>
      <c r="J21164">
        <v>525.35</v>
      </c>
    </row>
    <row r="21165" spans="1:10" x14ac:dyDescent="0.2">
      <c r="A21165" t="s">
        <v>20777</v>
      </c>
      <c r="B21165" t="s">
        <v>40065</v>
      </c>
      <c r="I21165" t="s">
        <v>5</v>
      </c>
      <c r="J21165">
        <v>626.47</v>
      </c>
    </row>
    <row r="21166" spans="1:10" x14ac:dyDescent="0.2">
      <c r="A21166" t="s">
        <v>20778</v>
      </c>
      <c r="B21166" t="s">
        <v>40065</v>
      </c>
      <c r="I21166" t="s">
        <v>5</v>
      </c>
      <c r="J21166">
        <v>608.26</v>
      </c>
    </row>
    <row r="21167" spans="1:10" x14ac:dyDescent="0.2">
      <c r="A21167" t="s">
        <v>20779</v>
      </c>
      <c r="B21167" t="s">
        <v>40066</v>
      </c>
      <c r="I21167" t="s">
        <v>5</v>
      </c>
      <c r="J21167">
        <v>873.29</v>
      </c>
    </row>
    <row r="21168" spans="1:10" x14ac:dyDescent="0.2">
      <c r="A21168" t="s">
        <v>20780</v>
      </c>
      <c r="B21168" t="s">
        <v>40066</v>
      </c>
      <c r="I21168" t="s">
        <v>5</v>
      </c>
      <c r="J21168">
        <v>855.08</v>
      </c>
    </row>
    <row r="21169" spans="1:10" x14ac:dyDescent="0.2">
      <c r="A21169" t="s">
        <v>20781</v>
      </c>
      <c r="B21169" t="s">
        <v>40067</v>
      </c>
      <c r="I21169" t="s">
        <v>5</v>
      </c>
      <c r="J21169">
        <v>102.34</v>
      </c>
    </row>
    <row r="21170" spans="1:10" x14ac:dyDescent="0.2">
      <c r="A21170" t="s">
        <v>20782</v>
      </c>
      <c r="B21170" t="s">
        <v>40067</v>
      </c>
      <c r="I21170" t="s">
        <v>5</v>
      </c>
      <c r="J21170">
        <v>88.68</v>
      </c>
    </row>
    <row r="21171" spans="1:10" x14ac:dyDescent="0.2">
      <c r="A21171" t="s">
        <v>20783</v>
      </c>
      <c r="B21171" t="s">
        <v>21784</v>
      </c>
      <c r="I21171" t="s">
        <v>5</v>
      </c>
      <c r="J21171">
        <v>17.05</v>
      </c>
    </row>
    <row r="21172" spans="1:10" x14ac:dyDescent="0.2">
      <c r="A21172" t="s">
        <v>20784</v>
      </c>
      <c r="B21172" t="s">
        <v>21784</v>
      </c>
      <c r="I21172" t="s">
        <v>5</v>
      </c>
      <c r="J21172">
        <v>14.78</v>
      </c>
    </row>
    <row r="21173" spans="1:10" x14ac:dyDescent="0.2">
      <c r="A21173" t="s">
        <v>20785</v>
      </c>
      <c r="B21173" t="s">
        <v>40068</v>
      </c>
      <c r="I21173" t="s">
        <v>5</v>
      </c>
      <c r="J21173">
        <v>684.95</v>
      </c>
    </row>
    <row r="21174" spans="1:10" x14ac:dyDescent="0.2">
      <c r="A21174" t="s">
        <v>20786</v>
      </c>
      <c r="B21174" t="s">
        <v>40068</v>
      </c>
      <c r="I21174" t="s">
        <v>5</v>
      </c>
      <c r="J21174">
        <v>684.95</v>
      </c>
    </row>
    <row r="21175" spans="1:10" x14ac:dyDescent="0.2">
      <c r="A21175" t="s">
        <v>20787</v>
      </c>
      <c r="B21175" t="s">
        <v>40069</v>
      </c>
      <c r="I21175" t="s">
        <v>5</v>
      </c>
      <c r="J21175">
        <v>130</v>
      </c>
    </row>
    <row r="21176" spans="1:10" x14ac:dyDescent="0.2">
      <c r="A21176" t="s">
        <v>20788</v>
      </c>
      <c r="B21176" t="s">
        <v>40069</v>
      </c>
      <c r="I21176" t="s">
        <v>5</v>
      </c>
      <c r="J21176">
        <v>130</v>
      </c>
    </row>
    <row r="21177" spans="1:10" x14ac:dyDescent="0.2">
      <c r="A21177" t="s">
        <v>20789</v>
      </c>
      <c r="B21177" t="s">
        <v>40070</v>
      </c>
      <c r="I21177" t="s">
        <v>5</v>
      </c>
      <c r="J21177">
        <v>289</v>
      </c>
    </row>
    <row r="21178" spans="1:10" x14ac:dyDescent="0.2">
      <c r="A21178" t="s">
        <v>20790</v>
      </c>
      <c r="B21178" t="s">
        <v>40070</v>
      </c>
      <c r="I21178" t="s">
        <v>5</v>
      </c>
      <c r="J21178">
        <v>289</v>
      </c>
    </row>
    <row r="21179" spans="1:10" x14ac:dyDescent="0.2">
      <c r="A21179" t="s">
        <v>20791</v>
      </c>
      <c r="B21179" t="s">
        <v>40071</v>
      </c>
      <c r="I21179" t="s">
        <v>5</v>
      </c>
      <c r="J21179">
        <v>420</v>
      </c>
    </row>
    <row r="21180" spans="1:10" x14ac:dyDescent="0.2">
      <c r="A21180" t="s">
        <v>20792</v>
      </c>
      <c r="B21180" t="s">
        <v>40071</v>
      </c>
      <c r="I21180" t="s">
        <v>5</v>
      </c>
      <c r="J21180">
        <v>420</v>
      </c>
    </row>
    <row r="21181" spans="1:10" x14ac:dyDescent="0.2">
      <c r="A21181" t="s">
        <v>20793</v>
      </c>
      <c r="B21181" t="s">
        <v>40072</v>
      </c>
      <c r="I21181" t="s">
        <v>5</v>
      </c>
      <c r="J21181">
        <v>22.4</v>
      </c>
    </row>
    <row r="21182" spans="1:10" x14ac:dyDescent="0.2">
      <c r="A21182" t="s">
        <v>20794</v>
      </c>
      <c r="B21182" t="s">
        <v>40072</v>
      </c>
      <c r="I21182" t="s">
        <v>5</v>
      </c>
      <c r="J21182">
        <v>22.4</v>
      </c>
    </row>
    <row r="21183" spans="1:10" x14ac:dyDescent="0.2">
      <c r="A21183" t="s">
        <v>20795</v>
      </c>
      <c r="B21183" t="s">
        <v>40073</v>
      </c>
      <c r="I21183" t="s">
        <v>4</v>
      </c>
      <c r="J21183">
        <v>33.229999999999997</v>
      </c>
    </row>
    <row r="21184" spans="1:10" x14ac:dyDescent="0.2">
      <c r="A21184" t="s">
        <v>20796</v>
      </c>
      <c r="B21184" t="s">
        <v>40073</v>
      </c>
      <c r="I21184" t="s">
        <v>4</v>
      </c>
      <c r="J21184">
        <v>33.229999999999997</v>
      </c>
    </row>
    <row r="21185" spans="1:10" x14ac:dyDescent="0.2">
      <c r="A21185" t="s">
        <v>20797</v>
      </c>
      <c r="B21185" t="s">
        <v>40074</v>
      </c>
      <c r="I21185" t="s">
        <v>4</v>
      </c>
      <c r="J21185">
        <v>73.88</v>
      </c>
    </row>
    <row r="21186" spans="1:10" x14ac:dyDescent="0.2">
      <c r="A21186" t="s">
        <v>20798</v>
      </c>
      <c r="B21186" t="s">
        <v>40074</v>
      </c>
      <c r="I21186" t="s">
        <v>4</v>
      </c>
      <c r="J21186">
        <v>73.88</v>
      </c>
    </row>
    <row r="21187" spans="1:10" x14ac:dyDescent="0.2">
      <c r="A21187" t="s">
        <v>20799</v>
      </c>
      <c r="B21187" t="s">
        <v>40075</v>
      </c>
      <c r="I21187" t="s">
        <v>4</v>
      </c>
      <c r="J21187">
        <v>93.22</v>
      </c>
    </row>
    <row r="21188" spans="1:10" x14ac:dyDescent="0.2">
      <c r="A21188" t="s">
        <v>20800</v>
      </c>
      <c r="B21188" t="s">
        <v>40075</v>
      </c>
      <c r="I21188" t="s">
        <v>4</v>
      </c>
      <c r="J21188">
        <v>93.22</v>
      </c>
    </row>
    <row r="21189" spans="1:10" x14ac:dyDescent="0.2">
      <c r="A21189" t="s">
        <v>20801</v>
      </c>
      <c r="B21189" t="s">
        <v>40076</v>
      </c>
      <c r="I21189" t="s">
        <v>4</v>
      </c>
      <c r="J21189">
        <v>131.06</v>
      </c>
    </row>
    <row r="21190" spans="1:10" x14ac:dyDescent="0.2">
      <c r="A21190" t="s">
        <v>20802</v>
      </c>
      <c r="B21190" t="s">
        <v>40076</v>
      </c>
      <c r="I21190" t="s">
        <v>4</v>
      </c>
      <c r="J21190">
        <v>131.06</v>
      </c>
    </row>
    <row r="21191" spans="1:10" x14ac:dyDescent="0.2">
      <c r="A21191" t="s">
        <v>20803</v>
      </c>
      <c r="B21191" t="s">
        <v>40077</v>
      </c>
      <c r="I21191" t="s">
        <v>5</v>
      </c>
      <c r="J21191">
        <v>5.28</v>
      </c>
    </row>
    <row r="21192" spans="1:10" x14ac:dyDescent="0.2">
      <c r="A21192" t="s">
        <v>20804</v>
      </c>
      <c r="B21192" t="s">
        <v>40077</v>
      </c>
      <c r="I21192" t="s">
        <v>5</v>
      </c>
      <c r="J21192">
        <v>5.28</v>
      </c>
    </row>
    <row r="21193" spans="1:10" x14ac:dyDescent="0.2">
      <c r="A21193" t="s">
        <v>20805</v>
      </c>
      <c r="B21193" t="s">
        <v>40078</v>
      </c>
      <c r="I21193" t="s">
        <v>5</v>
      </c>
      <c r="J21193">
        <v>38.64</v>
      </c>
    </row>
    <row r="21194" spans="1:10" x14ac:dyDescent="0.2">
      <c r="A21194" t="s">
        <v>20806</v>
      </c>
      <c r="B21194" t="s">
        <v>40078</v>
      </c>
      <c r="I21194" t="s">
        <v>5</v>
      </c>
      <c r="J21194">
        <v>38.64</v>
      </c>
    </row>
    <row r="21195" spans="1:10" x14ac:dyDescent="0.2">
      <c r="A21195" t="s">
        <v>20807</v>
      </c>
      <c r="B21195" t="s">
        <v>40079</v>
      </c>
      <c r="I21195" t="s">
        <v>5</v>
      </c>
      <c r="J21195">
        <v>88.32</v>
      </c>
    </row>
    <row r="21196" spans="1:10" x14ac:dyDescent="0.2">
      <c r="A21196" t="s">
        <v>20808</v>
      </c>
      <c r="B21196" t="s">
        <v>40079</v>
      </c>
      <c r="I21196" t="s">
        <v>5</v>
      </c>
      <c r="J21196">
        <v>88.32</v>
      </c>
    </row>
    <row r="21197" spans="1:10" x14ac:dyDescent="0.2">
      <c r="A21197" t="s">
        <v>20809</v>
      </c>
      <c r="B21197" t="s">
        <v>40080</v>
      </c>
      <c r="I21197" t="s">
        <v>5</v>
      </c>
      <c r="J21197">
        <v>2.2000000000000002</v>
      </c>
    </row>
    <row r="21198" spans="1:10" x14ac:dyDescent="0.2">
      <c r="A21198" t="s">
        <v>20810</v>
      </c>
      <c r="B21198" t="s">
        <v>40080</v>
      </c>
      <c r="I21198" t="s">
        <v>5</v>
      </c>
      <c r="J21198">
        <v>2.2000000000000002</v>
      </c>
    </row>
    <row r="21199" spans="1:10" x14ac:dyDescent="0.2">
      <c r="A21199" t="s">
        <v>20811</v>
      </c>
      <c r="B21199" t="s">
        <v>40081</v>
      </c>
      <c r="I21199" t="s">
        <v>5</v>
      </c>
      <c r="J21199">
        <v>5.74</v>
      </c>
    </row>
    <row r="21200" spans="1:10" x14ac:dyDescent="0.2">
      <c r="A21200" t="s">
        <v>20812</v>
      </c>
      <c r="B21200" t="s">
        <v>40081</v>
      </c>
      <c r="I21200" t="s">
        <v>5</v>
      </c>
      <c r="J21200">
        <v>5.74</v>
      </c>
    </row>
    <row r="21201" spans="1:10" x14ac:dyDescent="0.2">
      <c r="A21201" t="s">
        <v>20813</v>
      </c>
      <c r="B21201" t="s">
        <v>40082</v>
      </c>
      <c r="I21201" t="s">
        <v>5</v>
      </c>
      <c r="J21201">
        <v>8.6300000000000008</v>
      </c>
    </row>
    <row r="21202" spans="1:10" x14ac:dyDescent="0.2">
      <c r="A21202" t="s">
        <v>20814</v>
      </c>
      <c r="B21202" t="s">
        <v>40082</v>
      </c>
      <c r="I21202" t="s">
        <v>5</v>
      </c>
      <c r="J21202">
        <v>8.6300000000000008</v>
      </c>
    </row>
    <row r="21203" spans="1:10" x14ac:dyDescent="0.2">
      <c r="A21203" t="s">
        <v>20815</v>
      </c>
      <c r="B21203" t="s">
        <v>40083</v>
      </c>
      <c r="I21203" t="s">
        <v>5</v>
      </c>
      <c r="J21203">
        <v>21.06</v>
      </c>
    </row>
    <row r="21204" spans="1:10" x14ac:dyDescent="0.2">
      <c r="A21204" t="s">
        <v>20816</v>
      </c>
      <c r="B21204" t="s">
        <v>40083</v>
      </c>
      <c r="I21204" t="s">
        <v>5</v>
      </c>
      <c r="J21204">
        <v>21.06</v>
      </c>
    </row>
    <row r="21205" spans="1:10" x14ac:dyDescent="0.2">
      <c r="A21205" t="s">
        <v>20817</v>
      </c>
      <c r="B21205" t="s">
        <v>40084</v>
      </c>
      <c r="I21205" t="s">
        <v>4</v>
      </c>
      <c r="J21205">
        <v>2.76</v>
      </c>
    </row>
    <row r="21206" spans="1:10" x14ac:dyDescent="0.2">
      <c r="A21206" t="s">
        <v>20818</v>
      </c>
      <c r="B21206" t="s">
        <v>40084</v>
      </c>
      <c r="I21206" t="s">
        <v>4</v>
      </c>
      <c r="J21206">
        <v>2.76</v>
      </c>
    </row>
    <row r="21207" spans="1:10" x14ac:dyDescent="0.2">
      <c r="A21207" t="s">
        <v>20819</v>
      </c>
      <c r="B21207" t="s">
        <v>40085</v>
      </c>
      <c r="I21207" t="s">
        <v>4</v>
      </c>
      <c r="J21207">
        <v>6.17</v>
      </c>
    </row>
    <row r="21208" spans="1:10" x14ac:dyDescent="0.2">
      <c r="A21208" t="s">
        <v>20820</v>
      </c>
      <c r="B21208" t="s">
        <v>40085</v>
      </c>
      <c r="I21208" t="s">
        <v>4</v>
      </c>
      <c r="J21208">
        <v>6.17</v>
      </c>
    </row>
    <row r="21209" spans="1:10" x14ac:dyDescent="0.2">
      <c r="A21209" t="s">
        <v>20821</v>
      </c>
      <c r="B21209" t="s">
        <v>21785</v>
      </c>
      <c r="I21209" t="s">
        <v>4</v>
      </c>
      <c r="J21209">
        <v>19.57</v>
      </c>
    </row>
    <row r="21210" spans="1:10" x14ac:dyDescent="0.2">
      <c r="A21210" t="s">
        <v>20822</v>
      </c>
      <c r="B21210" t="s">
        <v>21785</v>
      </c>
      <c r="I21210" t="s">
        <v>4</v>
      </c>
      <c r="J21210">
        <v>19.57</v>
      </c>
    </row>
    <row r="21211" spans="1:10" x14ac:dyDescent="0.2">
      <c r="A21211" t="s">
        <v>20823</v>
      </c>
      <c r="B21211" t="s">
        <v>40086</v>
      </c>
      <c r="I21211" t="s">
        <v>5</v>
      </c>
      <c r="J21211">
        <v>1.77</v>
      </c>
    </row>
    <row r="21212" spans="1:10" x14ac:dyDescent="0.2">
      <c r="A21212" t="s">
        <v>20824</v>
      </c>
      <c r="B21212" t="s">
        <v>40086</v>
      </c>
      <c r="I21212" t="s">
        <v>5</v>
      </c>
      <c r="J21212">
        <v>1.77</v>
      </c>
    </row>
    <row r="21213" spans="1:10" x14ac:dyDescent="0.2">
      <c r="A21213" t="s">
        <v>20825</v>
      </c>
      <c r="B21213" t="s">
        <v>40087</v>
      </c>
      <c r="I21213" t="s">
        <v>5</v>
      </c>
      <c r="J21213">
        <v>3.72</v>
      </c>
    </row>
    <row r="21214" spans="1:10" x14ac:dyDescent="0.2">
      <c r="A21214" t="s">
        <v>20826</v>
      </c>
      <c r="B21214" t="s">
        <v>40087</v>
      </c>
      <c r="I21214" t="s">
        <v>5</v>
      </c>
      <c r="J21214">
        <v>3.72</v>
      </c>
    </row>
    <row r="21215" spans="1:10" x14ac:dyDescent="0.2">
      <c r="A21215" t="s">
        <v>20827</v>
      </c>
      <c r="B21215" t="s">
        <v>40088</v>
      </c>
      <c r="I21215" t="s">
        <v>5</v>
      </c>
      <c r="J21215">
        <v>6.85</v>
      </c>
    </row>
    <row r="21216" spans="1:10" x14ac:dyDescent="0.2">
      <c r="A21216" t="s">
        <v>20828</v>
      </c>
      <c r="B21216" t="s">
        <v>40088</v>
      </c>
      <c r="I21216" t="s">
        <v>5</v>
      </c>
      <c r="J21216">
        <v>6.85</v>
      </c>
    </row>
    <row r="21217" spans="1:10" x14ac:dyDescent="0.2">
      <c r="A21217" t="s">
        <v>20829</v>
      </c>
      <c r="B21217" t="s">
        <v>40089</v>
      </c>
      <c r="I21217" t="s">
        <v>5</v>
      </c>
      <c r="J21217">
        <v>17.350000000000001</v>
      </c>
    </row>
    <row r="21218" spans="1:10" x14ac:dyDescent="0.2">
      <c r="A21218" t="s">
        <v>20830</v>
      </c>
      <c r="B21218" t="s">
        <v>40089</v>
      </c>
      <c r="I21218" t="s">
        <v>5</v>
      </c>
      <c r="J21218">
        <v>17.350000000000001</v>
      </c>
    </row>
    <row r="21219" spans="1:10" x14ac:dyDescent="0.2">
      <c r="A21219" t="s">
        <v>20831</v>
      </c>
      <c r="B21219" t="s">
        <v>40090</v>
      </c>
      <c r="I21219" t="s">
        <v>5</v>
      </c>
      <c r="J21219">
        <v>1.01</v>
      </c>
    </row>
    <row r="21220" spans="1:10" x14ac:dyDescent="0.2">
      <c r="A21220" t="s">
        <v>20832</v>
      </c>
      <c r="B21220" t="s">
        <v>40090</v>
      </c>
      <c r="I21220" t="s">
        <v>5</v>
      </c>
      <c r="J21220">
        <v>1.01</v>
      </c>
    </row>
    <row r="21221" spans="1:10" x14ac:dyDescent="0.2">
      <c r="A21221" t="s">
        <v>20833</v>
      </c>
      <c r="B21221" t="s">
        <v>40091</v>
      </c>
      <c r="I21221" t="s">
        <v>5</v>
      </c>
      <c r="J21221">
        <v>1.42</v>
      </c>
    </row>
    <row r="21222" spans="1:10" x14ac:dyDescent="0.2">
      <c r="A21222" t="s">
        <v>20834</v>
      </c>
      <c r="B21222" t="s">
        <v>40091</v>
      </c>
      <c r="I21222" t="s">
        <v>5</v>
      </c>
      <c r="J21222">
        <v>1.42</v>
      </c>
    </row>
    <row r="21223" spans="1:10" x14ac:dyDescent="0.2">
      <c r="A21223" t="s">
        <v>20835</v>
      </c>
      <c r="B21223" t="s">
        <v>40092</v>
      </c>
      <c r="I21223" t="s">
        <v>5</v>
      </c>
      <c r="J21223">
        <v>2.86</v>
      </c>
    </row>
    <row r="21224" spans="1:10" x14ac:dyDescent="0.2">
      <c r="A21224" t="s">
        <v>20836</v>
      </c>
      <c r="B21224" t="s">
        <v>40092</v>
      </c>
      <c r="I21224" t="s">
        <v>5</v>
      </c>
      <c r="J21224">
        <v>2.86</v>
      </c>
    </row>
    <row r="21225" spans="1:10" x14ac:dyDescent="0.2">
      <c r="A21225" t="s">
        <v>20837</v>
      </c>
      <c r="B21225" t="s">
        <v>40093</v>
      </c>
      <c r="I21225" t="s">
        <v>5</v>
      </c>
      <c r="J21225">
        <v>9.75</v>
      </c>
    </row>
    <row r="21226" spans="1:10" x14ac:dyDescent="0.2">
      <c r="A21226" t="s">
        <v>20838</v>
      </c>
      <c r="B21226" t="s">
        <v>40093</v>
      </c>
      <c r="I21226" t="s">
        <v>5</v>
      </c>
      <c r="J21226">
        <v>9.75</v>
      </c>
    </row>
    <row r="21227" spans="1:10" x14ac:dyDescent="0.2">
      <c r="A21227" t="s">
        <v>20839</v>
      </c>
      <c r="B21227" t="s">
        <v>40094</v>
      </c>
      <c r="I21227" t="s">
        <v>4</v>
      </c>
      <c r="J21227">
        <v>15.71</v>
      </c>
    </row>
    <row r="21228" spans="1:10" x14ac:dyDescent="0.2">
      <c r="A21228" t="s">
        <v>20840</v>
      </c>
      <c r="B21228" t="s">
        <v>40094</v>
      </c>
      <c r="I21228" t="s">
        <v>4</v>
      </c>
      <c r="J21228">
        <v>14.58</v>
      </c>
    </row>
    <row r="21229" spans="1:10" x14ac:dyDescent="0.2">
      <c r="A21229" t="s">
        <v>20841</v>
      </c>
      <c r="B21229" t="s">
        <v>21786</v>
      </c>
      <c r="I21229" t="s">
        <v>5</v>
      </c>
      <c r="J21229">
        <v>21.52</v>
      </c>
    </row>
    <row r="21230" spans="1:10" x14ac:dyDescent="0.2">
      <c r="A21230" t="s">
        <v>20842</v>
      </c>
      <c r="B21230" t="s">
        <v>21786</v>
      </c>
      <c r="I21230" t="s">
        <v>5</v>
      </c>
      <c r="J21230">
        <v>21.52</v>
      </c>
    </row>
    <row r="21231" spans="1:10" x14ac:dyDescent="0.2">
      <c r="A21231" t="s">
        <v>20843</v>
      </c>
      <c r="B21231" t="s">
        <v>40095</v>
      </c>
      <c r="I21231" t="s">
        <v>5</v>
      </c>
      <c r="J21231">
        <v>38.979999999999997</v>
      </c>
    </row>
    <row r="21232" spans="1:10" x14ac:dyDescent="0.2">
      <c r="A21232" t="s">
        <v>20844</v>
      </c>
      <c r="B21232" t="s">
        <v>40095</v>
      </c>
      <c r="I21232" t="s">
        <v>5</v>
      </c>
      <c r="J21232">
        <v>38.979999999999997</v>
      </c>
    </row>
    <row r="21233" spans="1:10" x14ac:dyDescent="0.2">
      <c r="A21233" t="s">
        <v>20845</v>
      </c>
      <c r="B21233" t="s">
        <v>40096</v>
      </c>
      <c r="I21233" t="s">
        <v>5</v>
      </c>
      <c r="J21233">
        <v>146.33000000000001</v>
      </c>
    </row>
    <row r="21234" spans="1:10" x14ac:dyDescent="0.2">
      <c r="A21234" t="s">
        <v>20846</v>
      </c>
      <c r="B21234" t="s">
        <v>40096</v>
      </c>
      <c r="I21234" t="s">
        <v>5</v>
      </c>
      <c r="J21234">
        <v>146.33000000000001</v>
      </c>
    </row>
    <row r="21235" spans="1:10" x14ac:dyDescent="0.2">
      <c r="A21235" t="s">
        <v>20847</v>
      </c>
      <c r="B21235" t="s">
        <v>21787</v>
      </c>
      <c r="I21235" t="s">
        <v>113</v>
      </c>
      <c r="J21235">
        <v>15.21</v>
      </c>
    </row>
    <row r="21236" spans="1:10" x14ac:dyDescent="0.2">
      <c r="A21236" t="s">
        <v>20848</v>
      </c>
      <c r="B21236" t="s">
        <v>21787</v>
      </c>
      <c r="I21236" t="s">
        <v>113</v>
      </c>
      <c r="J21236">
        <v>15.21</v>
      </c>
    </row>
    <row r="21237" spans="1:10" x14ac:dyDescent="0.2">
      <c r="A21237" t="s">
        <v>20849</v>
      </c>
      <c r="B21237" t="s">
        <v>40097</v>
      </c>
      <c r="I21237" t="s">
        <v>5</v>
      </c>
      <c r="J21237">
        <v>119.39</v>
      </c>
    </row>
    <row r="21238" spans="1:10" x14ac:dyDescent="0.2">
      <c r="A21238" t="s">
        <v>20850</v>
      </c>
      <c r="B21238" t="s">
        <v>40097</v>
      </c>
      <c r="I21238" t="s">
        <v>5</v>
      </c>
      <c r="J21238">
        <v>103.46</v>
      </c>
    </row>
    <row r="21239" spans="1:10" x14ac:dyDescent="0.2">
      <c r="A21239" t="s">
        <v>20851</v>
      </c>
      <c r="B21239" t="s">
        <v>40098</v>
      </c>
      <c r="I21239" t="s">
        <v>5</v>
      </c>
      <c r="J21239">
        <v>3150</v>
      </c>
    </row>
    <row r="21240" spans="1:10" x14ac:dyDescent="0.2">
      <c r="A21240" t="s">
        <v>20852</v>
      </c>
      <c r="B21240" t="s">
        <v>40098</v>
      </c>
      <c r="I21240" t="s">
        <v>5</v>
      </c>
      <c r="J21240">
        <v>3150</v>
      </c>
    </row>
    <row r="21241" spans="1:10" x14ac:dyDescent="0.2">
      <c r="A21241" t="s">
        <v>20853</v>
      </c>
      <c r="B21241" t="s">
        <v>40099</v>
      </c>
      <c r="I21241" t="s">
        <v>5</v>
      </c>
      <c r="J21241">
        <v>3009.15</v>
      </c>
    </row>
    <row r="21242" spans="1:10" x14ac:dyDescent="0.2">
      <c r="A21242" t="s">
        <v>20854</v>
      </c>
      <c r="B21242" t="s">
        <v>40099</v>
      </c>
      <c r="I21242" t="s">
        <v>5</v>
      </c>
      <c r="J21242">
        <v>3009.15</v>
      </c>
    </row>
    <row r="21243" spans="1:10" x14ac:dyDescent="0.2">
      <c r="A21243" t="s">
        <v>20855</v>
      </c>
      <c r="B21243" t="s">
        <v>23739</v>
      </c>
      <c r="I21243" t="s">
        <v>5</v>
      </c>
      <c r="J21243">
        <v>87.54</v>
      </c>
    </row>
    <row r="21244" spans="1:10" x14ac:dyDescent="0.2">
      <c r="A21244" t="s">
        <v>20856</v>
      </c>
      <c r="B21244" t="s">
        <v>23739</v>
      </c>
      <c r="I21244" t="s">
        <v>5</v>
      </c>
      <c r="J21244">
        <v>87.54</v>
      </c>
    </row>
    <row r="21245" spans="1:10" x14ac:dyDescent="0.2">
      <c r="A21245" t="s">
        <v>20857</v>
      </c>
      <c r="B21245" t="s">
        <v>40100</v>
      </c>
      <c r="I21245" t="s">
        <v>5</v>
      </c>
      <c r="J21245">
        <v>24.45</v>
      </c>
    </row>
    <row r="21246" spans="1:10" x14ac:dyDescent="0.2">
      <c r="A21246" t="s">
        <v>20858</v>
      </c>
      <c r="B21246" t="s">
        <v>40100</v>
      </c>
      <c r="I21246" t="s">
        <v>5</v>
      </c>
      <c r="J21246">
        <v>24.45</v>
      </c>
    </row>
    <row r="21247" spans="1:10" x14ac:dyDescent="0.2">
      <c r="A21247" t="s">
        <v>20859</v>
      </c>
      <c r="B21247" t="s">
        <v>40101</v>
      </c>
      <c r="I21247" t="s">
        <v>5</v>
      </c>
      <c r="J21247">
        <v>37.49</v>
      </c>
    </row>
    <row r="21248" spans="1:10" x14ac:dyDescent="0.2">
      <c r="A21248" t="s">
        <v>20860</v>
      </c>
      <c r="B21248" t="s">
        <v>40101</v>
      </c>
      <c r="I21248" t="s">
        <v>5</v>
      </c>
      <c r="J21248">
        <v>37.49</v>
      </c>
    </row>
    <row r="21249" spans="1:10" x14ac:dyDescent="0.2">
      <c r="A21249" t="s">
        <v>20861</v>
      </c>
      <c r="B21249" t="s">
        <v>40102</v>
      </c>
      <c r="I21249" t="s">
        <v>5</v>
      </c>
      <c r="J21249">
        <v>66.5</v>
      </c>
    </row>
    <row r="21250" spans="1:10" x14ac:dyDescent="0.2">
      <c r="A21250" t="s">
        <v>20862</v>
      </c>
      <c r="B21250" t="s">
        <v>40102</v>
      </c>
      <c r="I21250" t="s">
        <v>5</v>
      </c>
      <c r="J21250">
        <v>66.5</v>
      </c>
    </row>
    <row r="21251" spans="1:10" x14ac:dyDescent="0.2">
      <c r="A21251" t="s">
        <v>23740</v>
      </c>
      <c r="B21251" t="s">
        <v>40103</v>
      </c>
      <c r="I21251" t="s">
        <v>5</v>
      </c>
      <c r="J21251">
        <v>79.28</v>
      </c>
    </row>
    <row r="21252" spans="1:10" x14ac:dyDescent="0.2">
      <c r="A21252" t="s">
        <v>23741</v>
      </c>
      <c r="B21252" t="s">
        <v>40103</v>
      </c>
      <c r="I21252" t="s">
        <v>5</v>
      </c>
      <c r="J21252">
        <v>79.28</v>
      </c>
    </row>
    <row r="21253" spans="1:10" x14ac:dyDescent="0.2">
      <c r="A21253" t="s">
        <v>20863</v>
      </c>
      <c r="B21253" t="s">
        <v>40104</v>
      </c>
      <c r="I21253" t="s">
        <v>5</v>
      </c>
      <c r="J21253">
        <v>53.78</v>
      </c>
    </row>
    <row r="21254" spans="1:10" x14ac:dyDescent="0.2">
      <c r="A21254" t="s">
        <v>20864</v>
      </c>
      <c r="B21254" t="s">
        <v>40104</v>
      </c>
      <c r="I21254" t="s">
        <v>5</v>
      </c>
      <c r="J21254">
        <v>53.78</v>
      </c>
    </row>
    <row r="21255" spans="1:10" x14ac:dyDescent="0.2">
      <c r="A21255" t="s">
        <v>20865</v>
      </c>
      <c r="B21255" t="s">
        <v>40105</v>
      </c>
      <c r="I21255" t="s">
        <v>5</v>
      </c>
      <c r="J21255">
        <v>48.27</v>
      </c>
    </row>
    <row r="21256" spans="1:10" x14ac:dyDescent="0.2">
      <c r="A21256" t="s">
        <v>20866</v>
      </c>
      <c r="B21256" t="s">
        <v>40105</v>
      </c>
      <c r="I21256" t="s">
        <v>5</v>
      </c>
      <c r="J21256">
        <v>48.27</v>
      </c>
    </row>
    <row r="21257" spans="1:10" x14ac:dyDescent="0.2">
      <c r="A21257" t="s">
        <v>20867</v>
      </c>
      <c r="B21257" t="s">
        <v>40106</v>
      </c>
      <c r="I21257" t="s">
        <v>5</v>
      </c>
      <c r="J21257">
        <v>28.9</v>
      </c>
    </row>
    <row r="21258" spans="1:10" x14ac:dyDescent="0.2">
      <c r="A21258" t="s">
        <v>20868</v>
      </c>
      <c r="B21258" t="s">
        <v>40106</v>
      </c>
      <c r="I21258" t="s">
        <v>5</v>
      </c>
      <c r="J21258">
        <v>28.9</v>
      </c>
    </row>
    <row r="21259" spans="1:10" x14ac:dyDescent="0.2">
      <c r="A21259" t="s">
        <v>20869</v>
      </c>
      <c r="B21259" t="s">
        <v>40107</v>
      </c>
      <c r="I21259" t="s">
        <v>5</v>
      </c>
      <c r="J21259">
        <v>52.16</v>
      </c>
    </row>
    <row r="21260" spans="1:10" x14ac:dyDescent="0.2">
      <c r="A21260" t="s">
        <v>20870</v>
      </c>
      <c r="B21260" t="s">
        <v>40107</v>
      </c>
      <c r="I21260" t="s">
        <v>5</v>
      </c>
      <c r="J21260">
        <v>52.16</v>
      </c>
    </row>
    <row r="21261" spans="1:10" x14ac:dyDescent="0.2">
      <c r="A21261" t="s">
        <v>20871</v>
      </c>
      <c r="B21261" t="s">
        <v>40108</v>
      </c>
      <c r="I21261" t="s">
        <v>5</v>
      </c>
      <c r="J21261">
        <v>24.45</v>
      </c>
    </row>
    <row r="21262" spans="1:10" x14ac:dyDescent="0.2">
      <c r="A21262" t="s">
        <v>20872</v>
      </c>
      <c r="B21262" t="s">
        <v>40108</v>
      </c>
      <c r="I21262" t="s">
        <v>5</v>
      </c>
      <c r="J21262">
        <v>24.45</v>
      </c>
    </row>
    <row r="21263" spans="1:10" x14ac:dyDescent="0.2">
      <c r="A21263" t="s">
        <v>20873</v>
      </c>
      <c r="B21263" t="s">
        <v>40109</v>
      </c>
      <c r="I21263" t="s">
        <v>5</v>
      </c>
      <c r="J21263">
        <v>45.11</v>
      </c>
    </row>
    <row r="21264" spans="1:10" x14ac:dyDescent="0.2">
      <c r="A21264" t="s">
        <v>20874</v>
      </c>
      <c r="B21264" t="s">
        <v>40109</v>
      </c>
      <c r="I21264" t="s">
        <v>5</v>
      </c>
      <c r="J21264">
        <v>45.11</v>
      </c>
    </row>
    <row r="21265" spans="1:10" x14ac:dyDescent="0.2">
      <c r="A21265" t="s">
        <v>20875</v>
      </c>
      <c r="B21265" t="s">
        <v>40110</v>
      </c>
      <c r="I21265" t="s">
        <v>5</v>
      </c>
      <c r="J21265">
        <v>23.46</v>
      </c>
    </row>
    <row r="21266" spans="1:10" x14ac:dyDescent="0.2">
      <c r="A21266" t="s">
        <v>20876</v>
      </c>
      <c r="B21266" t="s">
        <v>40110</v>
      </c>
      <c r="I21266" t="s">
        <v>5</v>
      </c>
      <c r="J21266">
        <v>23.46</v>
      </c>
    </row>
    <row r="21267" spans="1:10" x14ac:dyDescent="0.2">
      <c r="A21267" t="s">
        <v>20877</v>
      </c>
      <c r="B21267" t="s">
        <v>40111</v>
      </c>
      <c r="I21267" t="s">
        <v>5</v>
      </c>
      <c r="J21267">
        <v>35.409999999999997</v>
      </c>
    </row>
    <row r="21268" spans="1:10" x14ac:dyDescent="0.2">
      <c r="A21268" t="s">
        <v>20878</v>
      </c>
      <c r="B21268" t="s">
        <v>40111</v>
      </c>
      <c r="I21268" t="s">
        <v>5</v>
      </c>
      <c r="J21268">
        <v>35.409999999999997</v>
      </c>
    </row>
    <row r="21269" spans="1:10" x14ac:dyDescent="0.2">
      <c r="A21269" t="s">
        <v>20879</v>
      </c>
      <c r="B21269" t="s">
        <v>40112</v>
      </c>
      <c r="I21269" t="s">
        <v>5</v>
      </c>
      <c r="J21269">
        <v>41.62</v>
      </c>
    </row>
    <row r="21270" spans="1:10" x14ac:dyDescent="0.2">
      <c r="A21270" t="s">
        <v>20880</v>
      </c>
      <c r="B21270" t="s">
        <v>40112</v>
      </c>
      <c r="I21270" t="s">
        <v>5</v>
      </c>
      <c r="J21270">
        <v>41.62</v>
      </c>
    </row>
    <row r="21271" spans="1:10" x14ac:dyDescent="0.2">
      <c r="A21271" t="s">
        <v>20881</v>
      </c>
      <c r="B21271" t="s">
        <v>40113</v>
      </c>
      <c r="I21271" t="s">
        <v>5</v>
      </c>
      <c r="J21271">
        <v>34.49</v>
      </c>
    </row>
    <row r="21272" spans="1:10" x14ac:dyDescent="0.2">
      <c r="A21272" t="s">
        <v>20882</v>
      </c>
      <c r="B21272" t="s">
        <v>40113</v>
      </c>
      <c r="I21272" t="s">
        <v>5</v>
      </c>
      <c r="J21272">
        <v>34.49</v>
      </c>
    </row>
    <row r="21273" spans="1:10" x14ac:dyDescent="0.2">
      <c r="A21273" t="s">
        <v>20883</v>
      </c>
      <c r="B21273" t="s">
        <v>40114</v>
      </c>
      <c r="I21273" t="s">
        <v>5</v>
      </c>
      <c r="J21273">
        <v>79.11</v>
      </c>
    </row>
    <row r="21274" spans="1:10" x14ac:dyDescent="0.2">
      <c r="A21274" t="s">
        <v>20884</v>
      </c>
      <c r="B21274" t="s">
        <v>40114</v>
      </c>
      <c r="I21274" t="s">
        <v>5</v>
      </c>
      <c r="J21274">
        <v>79.11</v>
      </c>
    </row>
    <row r="21275" spans="1:10" x14ac:dyDescent="0.2">
      <c r="A21275" t="s">
        <v>20885</v>
      </c>
      <c r="B21275" t="s">
        <v>40115</v>
      </c>
      <c r="I21275" t="s">
        <v>5</v>
      </c>
      <c r="J21275">
        <v>81</v>
      </c>
    </row>
    <row r="21276" spans="1:10" x14ac:dyDescent="0.2">
      <c r="A21276" t="s">
        <v>20886</v>
      </c>
      <c r="B21276" t="s">
        <v>40115</v>
      </c>
      <c r="I21276" t="s">
        <v>5</v>
      </c>
      <c r="J21276">
        <v>81</v>
      </c>
    </row>
    <row r="21277" spans="1:10" x14ac:dyDescent="0.2">
      <c r="A21277" t="s">
        <v>20887</v>
      </c>
      <c r="B21277" t="s">
        <v>40116</v>
      </c>
      <c r="I21277" t="s">
        <v>5</v>
      </c>
      <c r="J21277">
        <v>100.81</v>
      </c>
    </row>
    <row r="21278" spans="1:10" x14ac:dyDescent="0.2">
      <c r="A21278" t="s">
        <v>20888</v>
      </c>
      <c r="B21278" t="s">
        <v>40116</v>
      </c>
      <c r="I21278" t="s">
        <v>5</v>
      </c>
      <c r="J21278">
        <v>100.81</v>
      </c>
    </row>
    <row r="21279" spans="1:10" x14ac:dyDescent="0.2">
      <c r="A21279" t="s">
        <v>20889</v>
      </c>
      <c r="B21279" t="s">
        <v>40117</v>
      </c>
      <c r="I21279" t="s">
        <v>5</v>
      </c>
      <c r="J21279">
        <v>168.88</v>
      </c>
    </row>
    <row r="21280" spans="1:10" x14ac:dyDescent="0.2">
      <c r="A21280" t="s">
        <v>20890</v>
      </c>
      <c r="B21280" t="s">
        <v>40117</v>
      </c>
      <c r="I21280" t="s">
        <v>5</v>
      </c>
      <c r="J21280">
        <v>168.88</v>
      </c>
    </row>
    <row r="21281" spans="1:10" x14ac:dyDescent="0.2">
      <c r="A21281" t="s">
        <v>20891</v>
      </c>
      <c r="B21281" t="s">
        <v>40118</v>
      </c>
      <c r="I21281" t="s">
        <v>5</v>
      </c>
      <c r="J21281">
        <v>133.9</v>
      </c>
    </row>
    <row r="21282" spans="1:10" x14ac:dyDescent="0.2">
      <c r="A21282" t="s">
        <v>20892</v>
      </c>
      <c r="B21282" t="s">
        <v>40118</v>
      </c>
      <c r="I21282" t="s">
        <v>5</v>
      </c>
      <c r="J21282">
        <v>133.9</v>
      </c>
    </row>
    <row r="21283" spans="1:10" x14ac:dyDescent="0.2">
      <c r="A21283" t="s">
        <v>20893</v>
      </c>
      <c r="B21283" t="s">
        <v>40119</v>
      </c>
      <c r="I21283" t="s">
        <v>5</v>
      </c>
      <c r="J21283">
        <v>59.75</v>
      </c>
    </row>
    <row r="21284" spans="1:10" x14ac:dyDescent="0.2">
      <c r="A21284" t="s">
        <v>20894</v>
      </c>
      <c r="B21284" t="s">
        <v>40119</v>
      </c>
      <c r="I21284" t="s">
        <v>5</v>
      </c>
      <c r="J21284">
        <v>59.75</v>
      </c>
    </row>
    <row r="21285" spans="1:10" x14ac:dyDescent="0.2">
      <c r="A21285" t="s">
        <v>20895</v>
      </c>
      <c r="B21285" t="s">
        <v>40120</v>
      </c>
      <c r="I21285" t="s">
        <v>5</v>
      </c>
      <c r="J21285">
        <v>85.24</v>
      </c>
    </row>
    <row r="21286" spans="1:10" x14ac:dyDescent="0.2">
      <c r="A21286" t="s">
        <v>20896</v>
      </c>
      <c r="B21286" t="s">
        <v>40120</v>
      </c>
      <c r="I21286" t="s">
        <v>5</v>
      </c>
      <c r="J21286">
        <v>85.24</v>
      </c>
    </row>
    <row r="21287" spans="1:10" x14ac:dyDescent="0.2">
      <c r="A21287" t="s">
        <v>20897</v>
      </c>
      <c r="B21287" t="s">
        <v>40121</v>
      </c>
      <c r="I21287" t="s">
        <v>5</v>
      </c>
      <c r="J21287">
        <v>103</v>
      </c>
    </row>
    <row r="21288" spans="1:10" x14ac:dyDescent="0.2">
      <c r="A21288" t="s">
        <v>20898</v>
      </c>
      <c r="B21288" t="s">
        <v>40121</v>
      </c>
      <c r="I21288" t="s">
        <v>5</v>
      </c>
      <c r="J21288">
        <v>103</v>
      </c>
    </row>
    <row r="21289" spans="1:10" x14ac:dyDescent="0.2">
      <c r="A21289" t="s">
        <v>20899</v>
      </c>
      <c r="B21289" t="s">
        <v>40122</v>
      </c>
      <c r="I21289" t="s">
        <v>5</v>
      </c>
      <c r="J21289">
        <v>164.65</v>
      </c>
    </row>
    <row r="21290" spans="1:10" x14ac:dyDescent="0.2">
      <c r="A21290" t="s">
        <v>20900</v>
      </c>
      <c r="B21290" t="s">
        <v>40122</v>
      </c>
      <c r="I21290" t="s">
        <v>5</v>
      </c>
      <c r="J21290">
        <v>164.65</v>
      </c>
    </row>
    <row r="21291" spans="1:10" x14ac:dyDescent="0.2">
      <c r="A21291" t="s">
        <v>25012</v>
      </c>
      <c r="B21291" t="s">
        <v>40123</v>
      </c>
      <c r="I21291" t="s">
        <v>5</v>
      </c>
      <c r="J21291">
        <v>64.92</v>
      </c>
    </row>
    <row r="21292" spans="1:10" x14ac:dyDescent="0.2">
      <c r="A21292" t="s">
        <v>25013</v>
      </c>
      <c r="B21292" t="s">
        <v>40123</v>
      </c>
      <c r="I21292" t="s">
        <v>5</v>
      </c>
      <c r="J21292">
        <v>64.92</v>
      </c>
    </row>
    <row r="21293" spans="1:10" x14ac:dyDescent="0.2">
      <c r="A21293" t="s">
        <v>25014</v>
      </c>
      <c r="B21293" t="s">
        <v>40124</v>
      </c>
      <c r="I21293" t="s">
        <v>5</v>
      </c>
      <c r="J21293">
        <v>81</v>
      </c>
    </row>
    <row r="21294" spans="1:10" x14ac:dyDescent="0.2">
      <c r="A21294" t="s">
        <v>25015</v>
      </c>
      <c r="B21294" t="s">
        <v>40124</v>
      </c>
      <c r="I21294" t="s">
        <v>5</v>
      </c>
      <c r="J21294">
        <v>81</v>
      </c>
    </row>
    <row r="21295" spans="1:10" x14ac:dyDescent="0.2">
      <c r="A21295" t="s">
        <v>25016</v>
      </c>
      <c r="B21295" t="s">
        <v>40125</v>
      </c>
      <c r="I21295" t="s">
        <v>5</v>
      </c>
      <c r="J21295">
        <v>100.81</v>
      </c>
    </row>
    <row r="21296" spans="1:10" x14ac:dyDescent="0.2">
      <c r="A21296" t="s">
        <v>25017</v>
      </c>
      <c r="B21296" t="s">
        <v>40125</v>
      </c>
      <c r="I21296" t="s">
        <v>5</v>
      </c>
      <c r="J21296">
        <v>100.81</v>
      </c>
    </row>
    <row r="21297" spans="1:10" x14ac:dyDescent="0.2">
      <c r="A21297" t="s">
        <v>25018</v>
      </c>
      <c r="B21297" t="s">
        <v>40126</v>
      </c>
      <c r="I21297" t="s">
        <v>5</v>
      </c>
      <c r="J21297">
        <v>109.63</v>
      </c>
    </row>
    <row r="21298" spans="1:10" x14ac:dyDescent="0.2">
      <c r="A21298" t="s">
        <v>25019</v>
      </c>
      <c r="B21298" t="s">
        <v>40126</v>
      </c>
      <c r="I21298" t="s">
        <v>5</v>
      </c>
      <c r="J21298">
        <v>109.63</v>
      </c>
    </row>
    <row r="21299" spans="1:10" x14ac:dyDescent="0.2">
      <c r="A21299" t="s">
        <v>25020</v>
      </c>
      <c r="B21299" t="s">
        <v>40127</v>
      </c>
      <c r="I21299" t="s">
        <v>5</v>
      </c>
      <c r="J21299">
        <v>137.19</v>
      </c>
    </row>
    <row r="21300" spans="1:10" x14ac:dyDescent="0.2">
      <c r="A21300" t="s">
        <v>25021</v>
      </c>
      <c r="B21300" t="s">
        <v>40127</v>
      </c>
      <c r="I21300" t="s">
        <v>5</v>
      </c>
      <c r="J21300">
        <v>137.19</v>
      </c>
    </row>
    <row r="21301" spans="1:10" x14ac:dyDescent="0.2">
      <c r="A21301" t="s">
        <v>25022</v>
      </c>
      <c r="B21301" t="s">
        <v>40128</v>
      </c>
      <c r="I21301" t="s">
        <v>5</v>
      </c>
      <c r="J21301">
        <v>53.64</v>
      </c>
    </row>
    <row r="21302" spans="1:10" x14ac:dyDescent="0.2">
      <c r="A21302" t="s">
        <v>25023</v>
      </c>
      <c r="B21302" t="s">
        <v>40128</v>
      </c>
      <c r="I21302" t="s">
        <v>5</v>
      </c>
      <c r="J21302">
        <v>53.64</v>
      </c>
    </row>
    <row r="21303" spans="1:10" x14ac:dyDescent="0.2">
      <c r="A21303" t="s">
        <v>25024</v>
      </c>
      <c r="B21303" t="s">
        <v>40129</v>
      </c>
      <c r="I21303" t="s">
        <v>5</v>
      </c>
      <c r="J21303">
        <v>94.76</v>
      </c>
    </row>
    <row r="21304" spans="1:10" x14ac:dyDescent="0.2">
      <c r="A21304" t="s">
        <v>25025</v>
      </c>
      <c r="B21304" t="s">
        <v>40129</v>
      </c>
      <c r="I21304" t="s">
        <v>5</v>
      </c>
      <c r="J21304">
        <v>94.76</v>
      </c>
    </row>
    <row r="21305" spans="1:10" x14ac:dyDescent="0.2">
      <c r="A21305" t="s">
        <v>25026</v>
      </c>
      <c r="B21305" t="s">
        <v>40130</v>
      </c>
      <c r="I21305" t="s">
        <v>5</v>
      </c>
      <c r="J21305">
        <v>103</v>
      </c>
    </row>
    <row r="21306" spans="1:10" x14ac:dyDescent="0.2">
      <c r="A21306" t="s">
        <v>25027</v>
      </c>
      <c r="B21306" t="s">
        <v>40130</v>
      </c>
      <c r="I21306" t="s">
        <v>5</v>
      </c>
      <c r="J21306">
        <v>103</v>
      </c>
    </row>
    <row r="21307" spans="1:10" x14ac:dyDescent="0.2">
      <c r="A21307" t="s">
        <v>25028</v>
      </c>
      <c r="B21307" t="s">
        <v>40131</v>
      </c>
      <c r="I21307" t="s">
        <v>5</v>
      </c>
      <c r="J21307">
        <v>159.65</v>
      </c>
    </row>
    <row r="21308" spans="1:10" x14ac:dyDescent="0.2">
      <c r="A21308" t="s">
        <v>25029</v>
      </c>
      <c r="B21308" t="s">
        <v>40131</v>
      </c>
      <c r="I21308" t="s">
        <v>5</v>
      </c>
      <c r="J21308">
        <v>159.65</v>
      </c>
    </row>
    <row r="21309" spans="1:10" x14ac:dyDescent="0.2">
      <c r="A21309" t="s">
        <v>20901</v>
      </c>
      <c r="B21309" t="s">
        <v>40132</v>
      </c>
      <c r="I21309" t="s">
        <v>5</v>
      </c>
      <c r="J21309">
        <v>532.61</v>
      </c>
    </row>
    <row r="21310" spans="1:10" x14ac:dyDescent="0.2">
      <c r="A21310" t="s">
        <v>20902</v>
      </c>
      <c r="B21310" t="s">
        <v>40132</v>
      </c>
      <c r="I21310" t="s">
        <v>5</v>
      </c>
      <c r="J21310">
        <v>514.4</v>
      </c>
    </row>
    <row r="21311" spans="1:10" x14ac:dyDescent="0.2">
      <c r="A21311" t="s">
        <v>20903</v>
      </c>
      <c r="B21311" t="s">
        <v>40133</v>
      </c>
      <c r="I21311" t="s">
        <v>5</v>
      </c>
      <c r="J21311">
        <v>136.44999999999999</v>
      </c>
    </row>
    <row r="21312" spans="1:10" x14ac:dyDescent="0.2">
      <c r="A21312" t="s">
        <v>20904</v>
      </c>
      <c r="B21312" t="s">
        <v>40133</v>
      </c>
      <c r="I21312" t="s">
        <v>5</v>
      </c>
      <c r="J21312">
        <v>118.24</v>
      </c>
    </row>
    <row r="21313" spans="1:10" x14ac:dyDescent="0.2">
      <c r="A21313" t="s">
        <v>20905</v>
      </c>
      <c r="B21313" t="s">
        <v>40134</v>
      </c>
      <c r="I21313" t="s">
        <v>5</v>
      </c>
      <c r="J21313">
        <v>111.47</v>
      </c>
    </row>
    <row r="21314" spans="1:10" x14ac:dyDescent="0.2">
      <c r="A21314" t="s">
        <v>20906</v>
      </c>
      <c r="B21314" t="s">
        <v>40134</v>
      </c>
      <c r="I21314" t="s">
        <v>5</v>
      </c>
      <c r="J21314">
        <v>96.58</v>
      </c>
    </row>
    <row r="21315" spans="1:10" x14ac:dyDescent="0.2">
      <c r="A21315" t="s">
        <v>20907</v>
      </c>
      <c r="B21315" t="s">
        <v>40135</v>
      </c>
      <c r="I21315" t="s">
        <v>5</v>
      </c>
      <c r="J21315">
        <v>255.5</v>
      </c>
    </row>
    <row r="21316" spans="1:10" x14ac:dyDescent="0.2">
      <c r="A21316" t="s">
        <v>20908</v>
      </c>
      <c r="B21316" t="s">
        <v>40135</v>
      </c>
      <c r="I21316" t="s">
        <v>5</v>
      </c>
      <c r="J21316">
        <v>248.68</v>
      </c>
    </row>
    <row r="21317" spans="1:10" x14ac:dyDescent="0.2">
      <c r="A21317" t="s">
        <v>20909</v>
      </c>
      <c r="B21317" t="s">
        <v>40136</v>
      </c>
      <c r="I21317" t="s">
        <v>5</v>
      </c>
      <c r="J21317">
        <v>203.2</v>
      </c>
    </row>
    <row r="21318" spans="1:10" x14ac:dyDescent="0.2">
      <c r="A21318" t="s">
        <v>20910</v>
      </c>
      <c r="B21318" t="s">
        <v>40136</v>
      </c>
      <c r="I21318" t="s">
        <v>5</v>
      </c>
      <c r="J21318">
        <v>196.38</v>
      </c>
    </row>
    <row r="21319" spans="1:10" x14ac:dyDescent="0.2">
      <c r="A21319" t="s">
        <v>20911</v>
      </c>
      <c r="B21319" t="s">
        <v>40137</v>
      </c>
      <c r="I21319" t="s">
        <v>5</v>
      </c>
      <c r="J21319">
        <v>336.11</v>
      </c>
    </row>
    <row r="21320" spans="1:10" x14ac:dyDescent="0.2">
      <c r="A21320" t="s">
        <v>20912</v>
      </c>
      <c r="B21320" t="s">
        <v>40137</v>
      </c>
      <c r="I21320" t="s">
        <v>5</v>
      </c>
      <c r="J21320">
        <v>324.73</v>
      </c>
    </row>
    <row r="21321" spans="1:10" x14ac:dyDescent="0.2">
      <c r="A21321" t="s">
        <v>20913</v>
      </c>
      <c r="B21321" t="s">
        <v>40138</v>
      </c>
      <c r="I21321" t="s">
        <v>5</v>
      </c>
      <c r="J21321">
        <v>387.92</v>
      </c>
    </row>
    <row r="21322" spans="1:10" x14ac:dyDescent="0.2">
      <c r="A21322" t="s">
        <v>20914</v>
      </c>
      <c r="B21322" t="s">
        <v>40138</v>
      </c>
      <c r="I21322" t="s">
        <v>5</v>
      </c>
      <c r="J21322">
        <v>374.27</v>
      </c>
    </row>
    <row r="21323" spans="1:10" x14ac:dyDescent="0.2">
      <c r="A21323" t="s">
        <v>20915</v>
      </c>
      <c r="B21323" t="s">
        <v>40139</v>
      </c>
      <c r="I21323" t="s">
        <v>5</v>
      </c>
      <c r="J21323">
        <v>4.26</v>
      </c>
    </row>
    <row r="21324" spans="1:10" x14ac:dyDescent="0.2">
      <c r="A21324" t="s">
        <v>20916</v>
      </c>
      <c r="B21324" t="s">
        <v>40139</v>
      </c>
      <c r="I21324" t="s">
        <v>5</v>
      </c>
      <c r="J21324">
        <v>3.69</v>
      </c>
    </row>
    <row r="21325" spans="1:10" x14ac:dyDescent="0.2">
      <c r="A21325" t="s">
        <v>20917</v>
      </c>
      <c r="B21325" t="s">
        <v>40140</v>
      </c>
      <c r="I21325" t="s">
        <v>5</v>
      </c>
      <c r="J21325">
        <v>34.11</v>
      </c>
    </row>
    <row r="21326" spans="1:10" x14ac:dyDescent="0.2">
      <c r="A21326" t="s">
        <v>20918</v>
      </c>
      <c r="B21326" t="s">
        <v>40140</v>
      </c>
      <c r="I21326" t="s">
        <v>5</v>
      </c>
      <c r="J21326">
        <v>29.56</v>
      </c>
    </row>
    <row r="21327" spans="1:10" x14ac:dyDescent="0.2">
      <c r="A21327" t="s">
        <v>20919</v>
      </c>
      <c r="B21327" t="s">
        <v>40141</v>
      </c>
      <c r="I21327" t="s">
        <v>5</v>
      </c>
      <c r="J21327">
        <v>34.11</v>
      </c>
    </row>
    <row r="21328" spans="1:10" x14ac:dyDescent="0.2">
      <c r="A21328" t="s">
        <v>20920</v>
      </c>
      <c r="B21328" t="s">
        <v>40141</v>
      </c>
      <c r="I21328" t="s">
        <v>5</v>
      </c>
      <c r="J21328">
        <v>29.56</v>
      </c>
    </row>
    <row r="21329" spans="1:10" x14ac:dyDescent="0.2">
      <c r="A21329" t="s">
        <v>20921</v>
      </c>
      <c r="B21329" t="s">
        <v>40142</v>
      </c>
      <c r="I21329" t="s">
        <v>5</v>
      </c>
      <c r="J21329">
        <v>51.17</v>
      </c>
    </row>
    <row r="21330" spans="1:10" x14ac:dyDescent="0.2">
      <c r="A21330" t="s">
        <v>20922</v>
      </c>
      <c r="B21330" t="s">
        <v>40142</v>
      </c>
      <c r="I21330" t="s">
        <v>5</v>
      </c>
      <c r="J21330">
        <v>44.34</v>
      </c>
    </row>
    <row r="21331" spans="1:10" x14ac:dyDescent="0.2">
      <c r="A21331" t="s">
        <v>20923</v>
      </c>
      <c r="B21331" t="s">
        <v>21788</v>
      </c>
      <c r="I21331" t="s">
        <v>5</v>
      </c>
      <c r="J21331">
        <v>2.5499999999999998</v>
      </c>
    </row>
    <row r="21332" spans="1:10" x14ac:dyDescent="0.2">
      <c r="A21332" t="s">
        <v>20924</v>
      </c>
      <c r="B21332" t="s">
        <v>21788</v>
      </c>
      <c r="I21332" t="s">
        <v>5</v>
      </c>
      <c r="J21332">
        <v>2.21</v>
      </c>
    </row>
    <row r="21333" spans="1:10" x14ac:dyDescent="0.2">
      <c r="A21333" t="s">
        <v>20925</v>
      </c>
      <c r="B21333" t="s">
        <v>21789</v>
      </c>
      <c r="I21333" t="s">
        <v>5</v>
      </c>
      <c r="J21333">
        <v>29.32</v>
      </c>
    </row>
    <row r="21334" spans="1:10" x14ac:dyDescent="0.2">
      <c r="A21334" t="s">
        <v>20926</v>
      </c>
      <c r="B21334" t="s">
        <v>21789</v>
      </c>
      <c r="I21334" t="s">
        <v>5</v>
      </c>
      <c r="J21334">
        <v>29.32</v>
      </c>
    </row>
    <row r="21335" spans="1:10" x14ac:dyDescent="0.2">
      <c r="A21335" t="s">
        <v>20927</v>
      </c>
      <c r="B21335" t="s">
        <v>21790</v>
      </c>
      <c r="I21335" t="s">
        <v>5</v>
      </c>
      <c r="J21335">
        <v>4.8499999999999996</v>
      </c>
    </row>
    <row r="21336" spans="1:10" x14ac:dyDescent="0.2">
      <c r="A21336" t="s">
        <v>20928</v>
      </c>
      <c r="B21336" t="s">
        <v>21790</v>
      </c>
      <c r="I21336" t="s">
        <v>5</v>
      </c>
      <c r="J21336">
        <v>4.8499999999999996</v>
      </c>
    </row>
    <row r="21337" spans="1:10" x14ac:dyDescent="0.2">
      <c r="A21337" t="s">
        <v>20929</v>
      </c>
      <c r="B21337" t="s">
        <v>21791</v>
      </c>
      <c r="I21337" t="s">
        <v>5</v>
      </c>
      <c r="J21337">
        <v>0.92</v>
      </c>
    </row>
    <row r="21338" spans="1:10" x14ac:dyDescent="0.2">
      <c r="A21338" t="s">
        <v>20930</v>
      </c>
      <c r="B21338" t="s">
        <v>21791</v>
      </c>
      <c r="I21338" t="s">
        <v>5</v>
      </c>
      <c r="J21338">
        <v>0.92</v>
      </c>
    </row>
    <row r="21339" spans="1:10" x14ac:dyDescent="0.2">
      <c r="A21339" t="s">
        <v>20931</v>
      </c>
      <c r="B21339" t="s">
        <v>21792</v>
      </c>
      <c r="I21339" t="s">
        <v>5</v>
      </c>
      <c r="J21339">
        <v>0.42</v>
      </c>
    </row>
    <row r="21340" spans="1:10" x14ac:dyDescent="0.2">
      <c r="A21340" t="s">
        <v>20932</v>
      </c>
      <c r="B21340" t="s">
        <v>21792</v>
      </c>
      <c r="I21340" t="s">
        <v>5</v>
      </c>
      <c r="J21340">
        <v>0.42</v>
      </c>
    </row>
    <row r="21341" spans="1:10" x14ac:dyDescent="0.2">
      <c r="A21341" t="s">
        <v>20933</v>
      </c>
      <c r="B21341" t="s">
        <v>40143</v>
      </c>
      <c r="I21341" t="s">
        <v>5</v>
      </c>
      <c r="J21341">
        <v>140</v>
      </c>
    </row>
    <row r="21342" spans="1:10" x14ac:dyDescent="0.2">
      <c r="A21342" t="s">
        <v>20934</v>
      </c>
      <c r="B21342" t="s">
        <v>40143</v>
      </c>
      <c r="I21342" t="s">
        <v>5</v>
      </c>
      <c r="J21342">
        <v>140</v>
      </c>
    </row>
    <row r="21343" spans="1:10" x14ac:dyDescent="0.2">
      <c r="A21343" t="s">
        <v>20935</v>
      </c>
      <c r="B21343" t="s">
        <v>40144</v>
      </c>
      <c r="I21343" t="s">
        <v>5</v>
      </c>
      <c r="J21343">
        <v>8.93</v>
      </c>
    </row>
    <row r="21344" spans="1:10" x14ac:dyDescent="0.2">
      <c r="A21344" t="s">
        <v>20936</v>
      </c>
      <c r="B21344" t="s">
        <v>40144</v>
      </c>
      <c r="I21344" t="s">
        <v>5</v>
      </c>
      <c r="J21344">
        <v>8.93</v>
      </c>
    </row>
    <row r="21345" spans="1:10" x14ac:dyDescent="0.2">
      <c r="A21345" t="s">
        <v>20937</v>
      </c>
      <c r="B21345" t="s">
        <v>40145</v>
      </c>
      <c r="I21345" t="s">
        <v>5</v>
      </c>
      <c r="J21345">
        <v>11.96</v>
      </c>
    </row>
    <row r="21346" spans="1:10" x14ac:dyDescent="0.2">
      <c r="A21346" t="s">
        <v>20938</v>
      </c>
      <c r="B21346" t="s">
        <v>40145</v>
      </c>
      <c r="I21346" t="s">
        <v>5</v>
      </c>
      <c r="J21346">
        <v>11.96</v>
      </c>
    </row>
    <row r="21347" spans="1:10" x14ac:dyDescent="0.2">
      <c r="A21347" t="s">
        <v>25030</v>
      </c>
      <c r="B21347" t="s">
        <v>40146</v>
      </c>
      <c r="I21347" t="s">
        <v>5</v>
      </c>
      <c r="J21347">
        <v>37.78</v>
      </c>
    </row>
    <row r="21348" spans="1:10" x14ac:dyDescent="0.2">
      <c r="A21348" t="s">
        <v>25031</v>
      </c>
      <c r="B21348" t="s">
        <v>40146</v>
      </c>
      <c r="I21348" t="s">
        <v>5</v>
      </c>
      <c r="J21348">
        <v>37.78</v>
      </c>
    </row>
    <row r="21349" spans="1:10" x14ac:dyDescent="0.2">
      <c r="A21349" t="s">
        <v>25032</v>
      </c>
      <c r="B21349" t="s">
        <v>40147</v>
      </c>
      <c r="I21349" t="s">
        <v>5</v>
      </c>
      <c r="J21349">
        <v>49.36</v>
      </c>
    </row>
    <row r="21350" spans="1:10" x14ac:dyDescent="0.2">
      <c r="A21350" t="s">
        <v>25033</v>
      </c>
      <c r="B21350" t="s">
        <v>40147</v>
      </c>
      <c r="I21350" t="s">
        <v>5</v>
      </c>
      <c r="J21350">
        <v>49.36</v>
      </c>
    </row>
    <row r="21351" spans="1:10" x14ac:dyDescent="0.2">
      <c r="A21351" t="s">
        <v>20939</v>
      </c>
      <c r="B21351" t="s">
        <v>40148</v>
      </c>
      <c r="I21351" t="s">
        <v>5</v>
      </c>
      <c r="J21351">
        <v>35.020000000000003</v>
      </c>
    </row>
    <row r="21352" spans="1:10" x14ac:dyDescent="0.2">
      <c r="A21352" t="s">
        <v>20940</v>
      </c>
      <c r="B21352" t="s">
        <v>40148</v>
      </c>
      <c r="I21352" t="s">
        <v>5</v>
      </c>
      <c r="J21352">
        <v>35.020000000000003</v>
      </c>
    </row>
    <row r="21353" spans="1:10" x14ac:dyDescent="0.2">
      <c r="A21353" t="s">
        <v>25034</v>
      </c>
      <c r="B21353" t="s">
        <v>40149</v>
      </c>
      <c r="I21353" t="s">
        <v>5</v>
      </c>
      <c r="J21353">
        <v>45.06</v>
      </c>
    </row>
    <row r="21354" spans="1:10" x14ac:dyDescent="0.2">
      <c r="A21354" t="s">
        <v>25035</v>
      </c>
      <c r="B21354" t="s">
        <v>40149</v>
      </c>
      <c r="I21354" t="s">
        <v>5</v>
      </c>
      <c r="J21354">
        <v>45.06</v>
      </c>
    </row>
    <row r="21355" spans="1:10" x14ac:dyDescent="0.2">
      <c r="A21355" t="s">
        <v>20941</v>
      </c>
      <c r="B21355" t="s">
        <v>40150</v>
      </c>
      <c r="I21355" t="s">
        <v>5</v>
      </c>
      <c r="J21355">
        <v>40.97</v>
      </c>
    </row>
    <row r="21356" spans="1:10" x14ac:dyDescent="0.2">
      <c r="A21356" t="s">
        <v>20942</v>
      </c>
      <c r="B21356" t="s">
        <v>40150</v>
      </c>
      <c r="I21356" t="s">
        <v>5</v>
      </c>
      <c r="J21356">
        <v>40.97</v>
      </c>
    </row>
    <row r="21357" spans="1:10" x14ac:dyDescent="0.2">
      <c r="A21357" t="s">
        <v>25036</v>
      </c>
      <c r="B21357" t="s">
        <v>40151</v>
      </c>
      <c r="I21357" t="s">
        <v>5</v>
      </c>
      <c r="J21357">
        <v>52.66</v>
      </c>
    </row>
    <row r="21358" spans="1:10" x14ac:dyDescent="0.2">
      <c r="A21358" t="s">
        <v>25037</v>
      </c>
      <c r="B21358" t="s">
        <v>40151</v>
      </c>
      <c r="I21358" t="s">
        <v>5</v>
      </c>
      <c r="J21358">
        <v>52.66</v>
      </c>
    </row>
    <row r="21359" spans="1:10" x14ac:dyDescent="0.2">
      <c r="A21359" t="s">
        <v>20943</v>
      </c>
      <c r="B21359" t="s">
        <v>21793</v>
      </c>
      <c r="I21359" t="s">
        <v>5</v>
      </c>
      <c r="J21359">
        <v>167.89</v>
      </c>
    </row>
    <row r="21360" spans="1:10" x14ac:dyDescent="0.2">
      <c r="A21360" t="s">
        <v>20944</v>
      </c>
      <c r="B21360" t="s">
        <v>21793</v>
      </c>
      <c r="I21360" t="s">
        <v>5</v>
      </c>
      <c r="J21360">
        <v>167.89</v>
      </c>
    </row>
    <row r="21361" spans="1:10" x14ac:dyDescent="0.2">
      <c r="A21361" t="s">
        <v>20945</v>
      </c>
      <c r="B21361" t="s">
        <v>40152</v>
      </c>
      <c r="I21361" t="s">
        <v>5</v>
      </c>
      <c r="J21361">
        <v>23.77</v>
      </c>
    </row>
    <row r="21362" spans="1:10" x14ac:dyDescent="0.2">
      <c r="A21362" t="s">
        <v>20946</v>
      </c>
      <c r="B21362" t="s">
        <v>40152</v>
      </c>
      <c r="I21362" t="s">
        <v>5</v>
      </c>
      <c r="J21362">
        <v>23.77</v>
      </c>
    </row>
    <row r="21363" spans="1:10" x14ac:dyDescent="0.2">
      <c r="A21363" t="s">
        <v>20947</v>
      </c>
      <c r="B21363" t="s">
        <v>21794</v>
      </c>
      <c r="I21363" t="s">
        <v>5</v>
      </c>
      <c r="J21363">
        <v>2.94</v>
      </c>
    </row>
    <row r="21364" spans="1:10" x14ac:dyDescent="0.2">
      <c r="A21364" t="s">
        <v>20948</v>
      </c>
      <c r="B21364" t="s">
        <v>21794</v>
      </c>
      <c r="I21364" t="s">
        <v>5</v>
      </c>
      <c r="J21364">
        <v>2.94</v>
      </c>
    </row>
    <row r="21365" spans="1:10" x14ac:dyDescent="0.2">
      <c r="A21365" t="s">
        <v>20949</v>
      </c>
      <c r="B21365" t="s">
        <v>21795</v>
      </c>
      <c r="I21365" t="s">
        <v>5</v>
      </c>
      <c r="J21365">
        <v>2.72</v>
      </c>
    </row>
    <row r="21366" spans="1:10" x14ac:dyDescent="0.2">
      <c r="A21366" t="s">
        <v>20950</v>
      </c>
      <c r="B21366" t="s">
        <v>21795</v>
      </c>
      <c r="I21366" t="s">
        <v>5</v>
      </c>
      <c r="J21366">
        <v>2.72</v>
      </c>
    </row>
    <row r="21367" spans="1:10" x14ac:dyDescent="0.2">
      <c r="A21367" t="s">
        <v>20951</v>
      </c>
      <c r="B21367" t="s">
        <v>21796</v>
      </c>
      <c r="I21367" t="s">
        <v>5</v>
      </c>
      <c r="J21367">
        <v>5.4</v>
      </c>
    </row>
    <row r="21368" spans="1:10" x14ac:dyDescent="0.2">
      <c r="A21368" t="s">
        <v>20952</v>
      </c>
      <c r="B21368" t="s">
        <v>21796</v>
      </c>
      <c r="I21368" t="s">
        <v>5</v>
      </c>
      <c r="J21368">
        <v>5.4</v>
      </c>
    </row>
    <row r="21369" spans="1:10" x14ac:dyDescent="0.2">
      <c r="A21369" t="s">
        <v>20953</v>
      </c>
      <c r="B21369" t="s">
        <v>21797</v>
      </c>
      <c r="I21369" t="s">
        <v>5</v>
      </c>
      <c r="J21369">
        <v>1.63</v>
      </c>
    </row>
    <row r="21370" spans="1:10" x14ac:dyDescent="0.2">
      <c r="A21370" t="s">
        <v>20954</v>
      </c>
      <c r="B21370" t="s">
        <v>21797</v>
      </c>
      <c r="I21370" t="s">
        <v>5</v>
      </c>
      <c r="J21370">
        <v>1.63</v>
      </c>
    </row>
    <row r="21371" spans="1:10" x14ac:dyDescent="0.2">
      <c r="A21371" t="s">
        <v>20955</v>
      </c>
      <c r="B21371" t="s">
        <v>40153</v>
      </c>
      <c r="I21371" t="s">
        <v>5</v>
      </c>
      <c r="J21371">
        <v>0.8</v>
      </c>
    </row>
    <row r="21372" spans="1:10" x14ac:dyDescent="0.2">
      <c r="A21372" t="s">
        <v>20956</v>
      </c>
      <c r="B21372" t="s">
        <v>40153</v>
      </c>
      <c r="I21372" t="s">
        <v>5</v>
      </c>
      <c r="J21372">
        <v>0.8</v>
      </c>
    </row>
    <row r="21373" spans="1:10" x14ac:dyDescent="0.2">
      <c r="A21373" t="s">
        <v>20957</v>
      </c>
      <c r="B21373" t="s">
        <v>40154</v>
      </c>
      <c r="I21373" t="s">
        <v>5</v>
      </c>
      <c r="J21373">
        <v>0.51</v>
      </c>
    </row>
    <row r="21374" spans="1:10" x14ac:dyDescent="0.2">
      <c r="A21374" t="s">
        <v>20958</v>
      </c>
      <c r="B21374" t="s">
        <v>40154</v>
      </c>
      <c r="I21374" t="s">
        <v>5</v>
      </c>
      <c r="J21374">
        <v>0.51</v>
      </c>
    </row>
    <row r="21375" spans="1:10" x14ac:dyDescent="0.2">
      <c r="A21375" t="s">
        <v>20959</v>
      </c>
      <c r="B21375" t="s">
        <v>40155</v>
      </c>
      <c r="I21375" t="s">
        <v>5</v>
      </c>
      <c r="J21375">
        <v>109.62</v>
      </c>
    </row>
    <row r="21376" spans="1:10" x14ac:dyDescent="0.2">
      <c r="A21376" t="s">
        <v>20960</v>
      </c>
      <c r="B21376" t="s">
        <v>40155</v>
      </c>
      <c r="I21376" t="s">
        <v>5</v>
      </c>
      <c r="J21376">
        <v>106.7</v>
      </c>
    </row>
    <row r="21377" spans="1:10" x14ac:dyDescent="0.2">
      <c r="A21377" t="s">
        <v>20961</v>
      </c>
      <c r="B21377" t="s">
        <v>40156</v>
      </c>
      <c r="I21377" t="s">
        <v>5</v>
      </c>
      <c r="J21377">
        <v>163.98</v>
      </c>
    </row>
    <row r="21378" spans="1:10" x14ac:dyDescent="0.2">
      <c r="A21378" t="s">
        <v>20962</v>
      </c>
      <c r="B21378" t="s">
        <v>40156</v>
      </c>
      <c r="I21378" t="s">
        <v>5</v>
      </c>
      <c r="J21378">
        <v>162.12</v>
      </c>
    </row>
    <row r="21379" spans="1:10" x14ac:dyDescent="0.2">
      <c r="A21379" t="s">
        <v>20963</v>
      </c>
      <c r="B21379" t="s">
        <v>21798</v>
      </c>
      <c r="I21379" t="s">
        <v>5</v>
      </c>
      <c r="J21379">
        <v>145</v>
      </c>
    </row>
    <row r="21380" spans="1:10" x14ac:dyDescent="0.2">
      <c r="A21380" t="s">
        <v>20964</v>
      </c>
      <c r="B21380" t="s">
        <v>21798</v>
      </c>
      <c r="I21380" t="s">
        <v>5</v>
      </c>
      <c r="J21380">
        <v>145</v>
      </c>
    </row>
    <row r="21381" spans="1:10" x14ac:dyDescent="0.2">
      <c r="A21381" t="s">
        <v>20965</v>
      </c>
      <c r="B21381" t="s">
        <v>25038</v>
      </c>
      <c r="I21381" t="s">
        <v>113</v>
      </c>
      <c r="J21381">
        <v>11.48</v>
      </c>
    </row>
    <row r="21382" spans="1:10" x14ac:dyDescent="0.2">
      <c r="A21382" t="s">
        <v>20966</v>
      </c>
      <c r="B21382" t="s">
        <v>25038</v>
      </c>
      <c r="I21382" t="s">
        <v>113</v>
      </c>
      <c r="J21382">
        <v>11.48</v>
      </c>
    </row>
    <row r="21383" spans="1:10" x14ac:dyDescent="0.2">
      <c r="A21383" t="s">
        <v>20967</v>
      </c>
      <c r="B21383" t="s">
        <v>40157</v>
      </c>
      <c r="I21383" t="s">
        <v>5</v>
      </c>
      <c r="J21383">
        <v>8.4600000000000009</v>
      </c>
    </row>
    <row r="21384" spans="1:10" x14ac:dyDescent="0.2">
      <c r="A21384" t="s">
        <v>20968</v>
      </c>
      <c r="B21384" t="s">
        <v>40157</v>
      </c>
      <c r="I21384" t="s">
        <v>5</v>
      </c>
      <c r="J21384">
        <v>7.33</v>
      </c>
    </row>
    <row r="21385" spans="1:10" x14ac:dyDescent="0.2">
      <c r="A21385" t="s">
        <v>20969</v>
      </c>
      <c r="B21385" t="s">
        <v>40158</v>
      </c>
      <c r="I21385" t="s">
        <v>5</v>
      </c>
      <c r="J21385">
        <v>12.54</v>
      </c>
    </row>
    <row r="21386" spans="1:10" x14ac:dyDescent="0.2">
      <c r="A21386" t="s">
        <v>20970</v>
      </c>
      <c r="B21386" t="s">
        <v>40158</v>
      </c>
      <c r="I21386" t="s">
        <v>5</v>
      </c>
      <c r="J21386">
        <v>10.86</v>
      </c>
    </row>
    <row r="21387" spans="1:10" x14ac:dyDescent="0.2">
      <c r="A21387" t="s">
        <v>20971</v>
      </c>
      <c r="B21387" t="s">
        <v>40159</v>
      </c>
      <c r="I21387" t="s">
        <v>5</v>
      </c>
      <c r="J21387">
        <v>4.2300000000000004</v>
      </c>
    </row>
    <row r="21388" spans="1:10" x14ac:dyDescent="0.2">
      <c r="A21388" t="s">
        <v>20972</v>
      </c>
      <c r="B21388" t="s">
        <v>40159</v>
      </c>
      <c r="I21388" t="s">
        <v>5</v>
      </c>
      <c r="J21388">
        <v>3.66</v>
      </c>
    </row>
    <row r="21389" spans="1:10" x14ac:dyDescent="0.2">
      <c r="A21389" t="s">
        <v>20973</v>
      </c>
      <c r="B21389" t="s">
        <v>40160</v>
      </c>
      <c r="I21389" t="s">
        <v>5</v>
      </c>
      <c r="J21389">
        <v>30.61</v>
      </c>
    </row>
    <row r="21390" spans="1:10" x14ac:dyDescent="0.2">
      <c r="A21390" t="s">
        <v>20974</v>
      </c>
      <c r="B21390" t="s">
        <v>40160</v>
      </c>
      <c r="I21390" t="s">
        <v>5</v>
      </c>
      <c r="J21390">
        <v>28.23</v>
      </c>
    </row>
    <row r="21391" spans="1:10" x14ac:dyDescent="0.2">
      <c r="A21391" t="s">
        <v>20975</v>
      </c>
      <c r="B21391" t="s">
        <v>40161</v>
      </c>
      <c r="I21391" t="s">
        <v>5</v>
      </c>
      <c r="J21391">
        <v>4.2300000000000004</v>
      </c>
    </row>
    <row r="21392" spans="1:10" x14ac:dyDescent="0.2">
      <c r="A21392" t="s">
        <v>20976</v>
      </c>
      <c r="B21392" t="s">
        <v>40161</v>
      </c>
      <c r="I21392" t="s">
        <v>5</v>
      </c>
      <c r="J21392">
        <v>3.66</v>
      </c>
    </row>
    <row r="21393" spans="1:10" x14ac:dyDescent="0.2">
      <c r="A21393" t="s">
        <v>20977</v>
      </c>
      <c r="B21393" t="s">
        <v>40162</v>
      </c>
      <c r="I21393" t="s">
        <v>5</v>
      </c>
      <c r="J21393">
        <v>12.54</v>
      </c>
    </row>
    <row r="21394" spans="1:10" x14ac:dyDescent="0.2">
      <c r="A21394" t="s">
        <v>20978</v>
      </c>
      <c r="B21394" t="s">
        <v>40162</v>
      </c>
      <c r="I21394" t="s">
        <v>5</v>
      </c>
      <c r="J21394">
        <v>10.86</v>
      </c>
    </row>
    <row r="21395" spans="1:10" x14ac:dyDescent="0.2">
      <c r="A21395" t="s">
        <v>20979</v>
      </c>
      <c r="B21395" t="s">
        <v>40163</v>
      </c>
      <c r="I21395" t="s">
        <v>5</v>
      </c>
      <c r="J21395">
        <v>8.3000000000000007</v>
      </c>
    </row>
    <row r="21396" spans="1:10" x14ac:dyDescent="0.2">
      <c r="A21396" t="s">
        <v>20980</v>
      </c>
      <c r="B21396" t="s">
        <v>40163</v>
      </c>
      <c r="I21396" t="s">
        <v>5</v>
      </c>
      <c r="J21396">
        <v>7.2</v>
      </c>
    </row>
    <row r="21397" spans="1:10" x14ac:dyDescent="0.2">
      <c r="A21397" t="s">
        <v>20981</v>
      </c>
      <c r="B21397" t="s">
        <v>40164</v>
      </c>
      <c r="I21397" t="s">
        <v>5</v>
      </c>
      <c r="J21397">
        <v>41.69</v>
      </c>
    </row>
    <row r="21398" spans="1:10" x14ac:dyDescent="0.2">
      <c r="A21398" t="s">
        <v>20982</v>
      </c>
      <c r="B21398" t="s">
        <v>40164</v>
      </c>
      <c r="I21398" t="s">
        <v>5</v>
      </c>
      <c r="J21398">
        <v>36.130000000000003</v>
      </c>
    </row>
    <row r="21399" spans="1:10" x14ac:dyDescent="0.2">
      <c r="A21399" t="s">
        <v>20983</v>
      </c>
      <c r="B21399" t="s">
        <v>40165</v>
      </c>
      <c r="I21399" t="s">
        <v>5</v>
      </c>
      <c r="J21399">
        <v>2.66</v>
      </c>
    </row>
    <row r="21400" spans="1:10" x14ac:dyDescent="0.2">
      <c r="A21400" t="s">
        <v>20984</v>
      </c>
      <c r="B21400" t="s">
        <v>40165</v>
      </c>
      <c r="I21400" t="s">
        <v>5</v>
      </c>
      <c r="J21400">
        <v>2.2999999999999998</v>
      </c>
    </row>
    <row r="21401" spans="1:10" x14ac:dyDescent="0.2">
      <c r="A21401" t="s">
        <v>20985</v>
      </c>
      <c r="B21401" t="s">
        <v>40166</v>
      </c>
      <c r="I21401" t="s">
        <v>5</v>
      </c>
      <c r="J21401">
        <v>62.7</v>
      </c>
    </row>
    <row r="21402" spans="1:10" x14ac:dyDescent="0.2">
      <c r="A21402" t="s">
        <v>20986</v>
      </c>
      <c r="B21402" t="s">
        <v>40166</v>
      </c>
      <c r="I21402" t="s">
        <v>5</v>
      </c>
      <c r="J21402">
        <v>54.34</v>
      </c>
    </row>
    <row r="21403" spans="1:10" x14ac:dyDescent="0.2">
      <c r="A21403" t="s">
        <v>20987</v>
      </c>
      <c r="B21403" t="s">
        <v>40167</v>
      </c>
      <c r="I21403" t="s">
        <v>5</v>
      </c>
      <c r="J21403">
        <v>8.3000000000000007</v>
      </c>
    </row>
    <row r="21404" spans="1:10" x14ac:dyDescent="0.2">
      <c r="A21404" t="s">
        <v>20988</v>
      </c>
      <c r="B21404" t="s">
        <v>40167</v>
      </c>
      <c r="I21404" t="s">
        <v>5</v>
      </c>
      <c r="J21404">
        <v>7.2</v>
      </c>
    </row>
    <row r="21405" spans="1:10" x14ac:dyDescent="0.2">
      <c r="A21405" t="s">
        <v>20989</v>
      </c>
      <c r="B21405" t="s">
        <v>40168</v>
      </c>
      <c r="I21405" t="s">
        <v>113</v>
      </c>
      <c r="J21405">
        <v>22.56</v>
      </c>
    </row>
    <row r="21406" spans="1:10" x14ac:dyDescent="0.2">
      <c r="A21406" t="s">
        <v>20990</v>
      </c>
      <c r="B21406" t="s">
        <v>40168</v>
      </c>
      <c r="I21406" t="s">
        <v>113</v>
      </c>
      <c r="J21406">
        <v>22.56</v>
      </c>
    </row>
    <row r="21407" spans="1:10" x14ac:dyDescent="0.2">
      <c r="A21407" t="s">
        <v>20991</v>
      </c>
      <c r="B21407" t="s">
        <v>40169</v>
      </c>
      <c r="I21407" t="s">
        <v>113</v>
      </c>
      <c r="J21407">
        <v>22.56</v>
      </c>
    </row>
    <row r="21408" spans="1:10" x14ac:dyDescent="0.2">
      <c r="A21408" t="s">
        <v>20992</v>
      </c>
      <c r="B21408" t="s">
        <v>40169</v>
      </c>
      <c r="I21408" t="s">
        <v>113</v>
      </c>
      <c r="J21408">
        <v>22.56</v>
      </c>
    </row>
    <row r="21409" spans="1:10" x14ac:dyDescent="0.2">
      <c r="A21409" t="s">
        <v>20993</v>
      </c>
      <c r="B21409" t="s">
        <v>40170</v>
      </c>
      <c r="I21409" t="s">
        <v>113</v>
      </c>
      <c r="J21409">
        <v>22.56</v>
      </c>
    </row>
    <row r="21410" spans="1:10" x14ac:dyDescent="0.2">
      <c r="A21410" t="s">
        <v>20994</v>
      </c>
      <c r="B21410" t="s">
        <v>40170</v>
      </c>
      <c r="I21410" t="s">
        <v>113</v>
      </c>
      <c r="J21410">
        <v>22.56</v>
      </c>
    </row>
    <row r="21411" spans="1:10" x14ac:dyDescent="0.2">
      <c r="A21411" t="s">
        <v>28035</v>
      </c>
      <c r="B21411" t="s">
        <v>40171</v>
      </c>
      <c r="I21411" t="s">
        <v>5</v>
      </c>
      <c r="J21411">
        <v>12</v>
      </c>
    </row>
    <row r="21412" spans="1:10" x14ac:dyDescent="0.2">
      <c r="A21412" t="s">
        <v>28036</v>
      </c>
      <c r="B21412" t="s">
        <v>40171</v>
      </c>
      <c r="I21412" t="s">
        <v>5</v>
      </c>
      <c r="J21412">
        <v>12</v>
      </c>
    </row>
    <row r="21413" spans="1:10" x14ac:dyDescent="0.2">
      <c r="A21413" t="s">
        <v>28037</v>
      </c>
      <c r="B21413" t="s">
        <v>40172</v>
      </c>
      <c r="I21413" t="s">
        <v>5</v>
      </c>
      <c r="J21413">
        <v>3.5</v>
      </c>
    </row>
    <row r="21414" spans="1:10" x14ac:dyDescent="0.2">
      <c r="A21414" t="s">
        <v>28038</v>
      </c>
      <c r="B21414" t="s">
        <v>40172</v>
      </c>
      <c r="I21414" t="s">
        <v>5</v>
      </c>
      <c r="J21414">
        <v>3.5</v>
      </c>
    </row>
    <row r="21415" spans="1:10" x14ac:dyDescent="0.2">
      <c r="A21415" t="s">
        <v>28039</v>
      </c>
      <c r="B21415" t="s">
        <v>40173</v>
      </c>
      <c r="I21415" t="s">
        <v>5</v>
      </c>
      <c r="J21415">
        <v>4.5</v>
      </c>
    </row>
    <row r="21416" spans="1:10" x14ac:dyDescent="0.2">
      <c r="A21416" t="s">
        <v>28040</v>
      </c>
      <c r="B21416" t="s">
        <v>40173</v>
      </c>
      <c r="I21416" t="s">
        <v>5</v>
      </c>
      <c r="J21416">
        <v>4.5</v>
      </c>
    </row>
    <row r="21417" spans="1:10" x14ac:dyDescent="0.2">
      <c r="A21417" t="s">
        <v>20995</v>
      </c>
      <c r="B21417" t="s">
        <v>20996</v>
      </c>
      <c r="I21417" t="s">
        <v>3</v>
      </c>
      <c r="J21417">
        <v>3.13</v>
      </c>
    </row>
    <row r="21418" spans="1:10" x14ac:dyDescent="0.2">
      <c r="A21418" t="s">
        <v>20997</v>
      </c>
      <c r="B21418" t="s">
        <v>20996</v>
      </c>
      <c r="I21418" t="s">
        <v>3</v>
      </c>
      <c r="J21418">
        <v>2.71</v>
      </c>
    </row>
    <row r="21419" spans="1:10" x14ac:dyDescent="0.2">
      <c r="A21419" t="s">
        <v>20998</v>
      </c>
      <c r="B21419" t="s">
        <v>20999</v>
      </c>
      <c r="I21419" t="s">
        <v>114</v>
      </c>
      <c r="J21419">
        <v>2351.4899999999998</v>
      </c>
    </row>
    <row r="21420" spans="1:10" x14ac:dyDescent="0.2">
      <c r="A21420" t="s">
        <v>21000</v>
      </c>
      <c r="B21420" t="s">
        <v>20999</v>
      </c>
      <c r="I21420" t="s">
        <v>114</v>
      </c>
      <c r="J21420">
        <v>2037.85</v>
      </c>
    </row>
    <row r="21421" spans="1:10" x14ac:dyDescent="0.2">
      <c r="A21421" t="s">
        <v>21001</v>
      </c>
      <c r="B21421" t="s">
        <v>21002</v>
      </c>
      <c r="I21421" t="s">
        <v>114</v>
      </c>
      <c r="J21421">
        <v>2194.7199999999998</v>
      </c>
    </row>
    <row r="21422" spans="1:10" x14ac:dyDescent="0.2">
      <c r="A21422" t="s">
        <v>21003</v>
      </c>
      <c r="B21422" t="s">
        <v>21002</v>
      </c>
      <c r="I21422" t="s">
        <v>114</v>
      </c>
      <c r="J21422">
        <v>1901.99</v>
      </c>
    </row>
    <row r="21423" spans="1:10" x14ac:dyDescent="0.2">
      <c r="A21423" t="s">
        <v>21004</v>
      </c>
      <c r="B21423" t="s">
        <v>21005</v>
      </c>
      <c r="I21423" t="s">
        <v>114</v>
      </c>
      <c r="J21423">
        <v>2508.25</v>
      </c>
    </row>
    <row r="21424" spans="1:10" x14ac:dyDescent="0.2">
      <c r="A21424" t="s">
        <v>21006</v>
      </c>
      <c r="B21424" t="s">
        <v>21005</v>
      </c>
      <c r="I21424" t="s">
        <v>114</v>
      </c>
      <c r="J21424">
        <v>2173.71</v>
      </c>
    </row>
    <row r="21425" spans="1:10" x14ac:dyDescent="0.2">
      <c r="A21425" t="s">
        <v>21007</v>
      </c>
      <c r="B21425" t="s">
        <v>21008</v>
      </c>
      <c r="I21425" t="s">
        <v>114</v>
      </c>
      <c r="J21425">
        <v>852.94</v>
      </c>
    </row>
    <row r="21426" spans="1:10" x14ac:dyDescent="0.2">
      <c r="A21426" t="s">
        <v>21009</v>
      </c>
      <c r="B21426" t="s">
        <v>21008</v>
      </c>
      <c r="I21426" t="s">
        <v>114</v>
      </c>
      <c r="J21426">
        <v>842.91</v>
      </c>
    </row>
    <row r="21427" spans="1:10" x14ac:dyDescent="0.2">
      <c r="A21427" t="s">
        <v>21010</v>
      </c>
      <c r="B21427" t="s">
        <v>40174</v>
      </c>
      <c r="I21427" t="s">
        <v>114</v>
      </c>
      <c r="J21427">
        <v>3715.15</v>
      </c>
    </row>
    <row r="21428" spans="1:10" x14ac:dyDescent="0.2">
      <c r="A21428" t="s">
        <v>21011</v>
      </c>
      <c r="B21428" t="s">
        <v>40174</v>
      </c>
      <c r="I21428" t="s">
        <v>114</v>
      </c>
      <c r="J21428">
        <v>3253.71</v>
      </c>
    </row>
    <row r="21429" spans="1:10" x14ac:dyDescent="0.2">
      <c r="A21429" t="s">
        <v>21012</v>
      </c>
      <c r="B21429" t="s">
        <v>21013</v>
      </c>
      <c r="I21429" t="s">
        <v>114</v>
      </c>
      <c r="J21429">
        <v>252.16</v>
      </c>
    </row>
    <row r="21430" spans="1:10" x14ac:dyDescent="0.2">
      <c r="A21430" t="s">
        <v>21014</v>
      </c>
      <c r="B21430" t="s">
        <v>21013</v>
      </c>
      <c r="I21430" t="s">
        <v>114</v>
      </c>
      <c r="J21430">
        <v>244.14</v>
      </c>
    </row>
    <row r="21431" spans="1:10" x14ac:dyDescent="0.2">
      <c r="A21431" t="s">
        <v>21015</v>
      </c>
      <c r="B21431" t="s">
        <v>21016</v>
      </c>
      <c r="I21431" t="s">
        <v>114</v>
      </c>
      <c r="J21431">
        <v>682.35</v>
      </c>
    </row>
    <row r="21432" spans="1:10" x14ac:dyDescent="0.2">
      <c r="A21432" t="s">
        <v>21017</v>
      </c>
      <c r="B21432" t="s">
        <v>21016</v>
      </c>
      <c r="I21432" t="s">
        <v>114</v>
      </c>
      <c r="J21432">
        <v>674.33</v>
      </c>
    </row>
    <row r="21433" spans="1:10" x14ac:dyDescent="0.2">
      <c r="A21433" t="s">
        <v>21018</v>
      </c>
      <c r="B21433" t="s">
        <v>40175</v>
      </c>
      <c r="I21433" t="s">
        <v>114</v>
      </c>
      <c r="J21433">
        <v>377.85</v>
      </c>
    </row>
    <row r="21434" spans="1:10" x14ac:dyDescent="0.2">
      <c r="A21434" t="s">
        <v>21019</v>
      </c>
      <c r="B21434" t="s">
        <v>40175</v>
      </c>
      <c r="I21434" t="s">
        <v>114</v>
      </c>
      <c r="J21434">
        <v>365.82</v>
      </c>
    </row>
    <row r="21435" spans="1:10" x14ac:dyDescent="0.2">
      <c r="A21435" t="s">
        <v>21020</v>
      </c>
      <c r="B21435" t="s">
        <v>21021</v>
      </c>
      <c r="I21435" t="s">
        <v>114</v>
      </c>
      <c r="J21435">
        <v>192.8</v>
      </c>
    </row>
    <row r="21436" spans="1:10" x14ac:dyDescent="0.2">
      <c r="A21436" t="s">
        <v>21022</v>
      </c>
      <c r="B21436" t="s">
        <v>21021</v>
      </c>
      <c r="I21436" t="s">
        <v>114</v>
      </c>
      <c r="J21436">
        <v>186.78</v>
      </c>
    </row>
    <row r="21437" spans="1:10" x14ac:dyDescent="0.2">
      <c r="A21437" t="s">
        <v>21023</v>
      </c>
      <c r="B21437" t="s">
        <v>40176</v>
      </c>
      <c r="I21437" t="s">
        <v>5</v>
      </c>
      <c r="J21437">
        <v>10.029999999999999</v>
      </c>
    </row>
    <row r="21438" spans="1:10" x14ac:dyDescent="0.2">
      <c r="A21438" t="s">
        <v>21024</v>
      </c>
      <c r="B21438" t="s">
        <v>40176</v>
      </c>
      <c r="I21438" t="s">
        <v>5</v>
      </c>
      <c r="J21438">
        <v>8.69</v>
      </c>
    </row>
    <row r="21439" spans="1:10" x14ac:dyDescent="0.2">
      <c r="A21439" t="s">
        <v>21025</v>
      </c>
      <c r="B21439" t="s">
        <v>21026</v>
      </c>
      <c r="I21439" t="s">
        <v>114</v>
      </c>
      <c r="J21439">
        <v>376.23</v>
      </c>
    </row>
    <row r="21440" spans="1:10" x14ac:dyDescent="0.2">
      <c r="A21440" t="s">
        <v>21027</v>
      </c>
      <c r="B21440" t="s">
        <v>21026</v>
      </c>
      <c r="I21440" t="s">
        <v>114</v>
      </c>
      <c r="J21440">
        <v>326.05</v>
      </c>
    </row>
    <row r="21441" spans="1:10" x14ac:dyDescent="0.2">
      <c r="A21441" t="s">
        <v>21028</v>
      </c>
      <c r="B21441" t="s">
        <v>21029</v>
      </c>
      <c r="I21441" t="s">
        <v>3</v>
      </c>
      <c r="J21441">
        <v>0.92</v>
      </c>
    </row>
    <row r="21442" spans="1:10" x14ac:dyDescent="0.2">
      <c r="A21442" t="s">
        <v>21030</v>
      </c>
      <c r="B21442" t="s">
        <v>21029</v>
      </c>
      <c r="I21442" t="s">
        <v>3</v>
      </c>
      <c r="J21442">
        <v>0.8</v>
      </c>
    </row>
    <row r="21443" spans="1:10" x14ac:dyDescent="0.2">
      <c r="A21443" t="s">
        <v>21031</v>
      </c>
      <c r="B21443" t="s">
        <v>40177</v>
      </c>
      <c r="I21443" t="s">
        <v>5</v>
      </c>
      <c r="J21443">
        <v>16.72</v>
      </c>
    </row>
    <row r="21444" spans="1:10" x14ac:dyDescent="0.2">
      <c r="A21444" t="s">
        <v>21032</v>
      </c>
      <c r="B21444" t="s">
        <v>40177</v>
      </c>
      <c r="I21444" t="s">
        <v>5</v>
      </c>
      <c r="J21444">
        <v>14.49</v>
      </c>
    </row>
    <row r="21445" spans="1:10" x14ac:dyDescent="0.2">
      <c r="A21445" t="s">
        <v>21033</v>
      </c>
      <c r="B21445" t="s">
        <v>40178</v>
      </c>
      <c r="I21445" t="s">
        <v>5</v>
      </c>
      <c r="J21445">
        <v>16.72</v>
      </c>
    </row>
    <row r="21446" spans="1:10" x14ac:dyDescent="0.2">
      <c r="A21446" t="s">
        <v>21034</v>
      </c>
      <c r="B21446" t="s">
        <v>40178</v>
      </c>
      <c r="I21446" t="s">
        <v>5</v>
      </c>
      <c r="J21446">
        <v>14.49</v>
      </c>
    </row>
    <row r="21447" spans="1:10" x14ac:dyDescent="0.2">
      <c r="A21447" t="s">
        <v>21035</v>
      </c>
      <c r="B21447" t="s">
        <v>40179</v>
      </c>
      <c r="I21447" t="s">
        <v>5</v>
      </c>
      <c r="J21447">
        <v>17.91</v>
      </c>
    </row>
    <row r="21448" spans="1:10" x14ac:dyDescent="0.2">
      <c r="A21448" t="s">
        <v>21036</v>
      </c>
      <c r="B21448" t="s">
        <v>40179</v>
      </c>
      <c r="I21448" t="s">
        <v>5</v>
      </c>
      <c r="J21448">
        <v>15.52</v>
      </c>
    </row>
    <row r="21449" spans="1:10" x14ac:dyDescent="0.2">
      <c r="A21449" t="s">
        <v>21037</v>
      </c>
      <c r="B21449" t="s">
        <v>40180</v>
      </c>
      <c r="I21449" t="s">
        <v>5</v>
      </c>
      <c r="J21449">
        <v>41.8</v>
      </c>
    </row>
    <row r="21450" spans="1:10" x14ac:dyDescent="0.2">
      <c r="A21450" t="s">
        <v>21038</v>
      </c>
      <c r="B21450" t="s">
        <v>40180</v>
      </c>
      <c r="I21450" t="s">
        <v>5</v>
      </c>
      <c r="J21450">
        <v>36.22</v>
      </c>
    </row>
    <row r="21451" spans="1:10" x14ac:dyDescent="0.2">
      <c r="A21451" t="s">
        <v>21039</v>
      </c>
      <c r="B21451" t="s">
        <v>40181</v>
      </c>
      <c r="I21451" t="s">
        <v>5</v>
      </c>
      <c r="J21451">
        <v>167.21</v>
      </c>
    </row>
    <row r="21452" spans="1:10" x14ac:dyDescent="0.2">
      <c r="A21452" t="s">
        <v>21040</v>
      </c>
      <c r="B21452" t="s">
        <v>40181</v>
      </c>
      <c r="I21452" t="s">
        <v>5</v>
      </c>
      <c r="J21452">
        <v>144.91</v>
      </c>
    </row>
    <row r="21453" spans="1:10" x14ac:dyDescent="0.2">
      <c r="A21453" t="s">
        <v>21041</v>
      </c>
      <c r="B21453" t="s">
        <v>21042</v>
      </c>
      <c r="I21453" t="s">
        <v>114</v>
      </c>
      <c r="J21453">
        <v>250.82</v>
      </c>
    </row>
    <row r="21454" spans="1:10" x14ac:dyDescent="0.2">
      <c r="A21454" t="s">
        <v>21043</v>
      </c>
      <c r="B21454" t="s">
        <v>21042</v>
      </c>
      <c r="I21454" t="s">
        <v>114</v>
      </c>
      <c r="J21454">
        <v>217.37</v>
      </c>
    </row>
    <row r="21455" spans="1:10" x14ac:dyDescent="0.2">
      <c r="A21455" t="s">
        <v>21044</v>
      </c>
      <c r="B21455" t="s">
        <v>40182</v>
      </c>
      <c r="I21455" t="s">
        <v>5</v>
      </c>
      <c r="J21455">
        <v>1.56</v>
      </c>
    </row>
    <row r="21456" spans="1:10" x14ac:dyDescent="0.2">
      <c r="A21456" t="s">
        <v>21045</v>
      </c>
      <c r="B21456" t="s">
        <v>40182</v>
      </c>
      <c r="I21456" t="s">
        <v>5</v>
      </c>
      <c r="J21456">
        <v>1.35</v>
      </c>
    </row>
    <row r="21457" spans="1:10" x14ac:dyDescent="0.2">
      <c r="A21457" t="s">
        <v>21046</v>
      </c>
      <c r="B21457" t="s">
        <v>40183</v>
      </c>
      <c r="I21457" t="s">
        <v>5</v>
      </c>
      <c r="J21457">
        <v>0.49</v>
      </c>
    </row>
    <row r="21458" spans="1:10" x14ac:dyDescent="0.2">
      <c r="A21458" t="s">
        <v>21047</v>
      </c>
      <c r="B21458" t="s">
        <v>40183</v>
      </c>
      <c r="I21458" t="s">
        <v>5</v>
      </c>
      <c r="J21458">
        <v>0.43</v>
      </c>
    </row>
    <row r="21459" spans="1:10" x14ac:dyDescent="0.2">
      <c r="A21459" t="s">
        <v>21048</v>
      </c>
      <c r="B21459" t="s">
        <v>40184</v>
      </c>
      <c r="I21459" t="s">
        <v>5</v>
      </c>
      <c r="J21459">
        <v>0.59</v>
      </c>
    </row>
    <row r="21460" spans="1:10" x14ac:dyDescent="0.2">
      <c r="A21460" t="s">
        <v>21049</v>
      </c>
      <c r="B21460" t="s">
        <v>40184</v>
      </c>
      <c r="I21460" t="s">
        <v>5</v>
      </c>
      <c r="J21460">
        <v>0.51</v>
      </c>
    </row>
    <row r="21461" spans="1:10" x14ac:dyDescent="0.2">
      <c r="A21461" t="s">
        <v>21050</v>
      </c>
      <c r="B21461" t="s">
        <v>40185</v>
      </c>
      <c r="I21461" t="s">
        <v>5</v>
      </c>
      <c r="J21461">
        <v>0.7</v>
      </c>
    </row>
    <row r="21462" spans="1:10" x14ac:dyDescent="0.2">
      <c r="A21462" t="s">
        <v>21051</v>
      </c>
      <c r="B21462" t="s">
        <v>40185</v>
      </c>
      <c r="I21462" t="s">
        <v>5</v>
      </c>
      <c r="J21462">
        <v>0.61</v>
      </c>
    </row>
    <row r="21463" spans="1:10" x14ac:dyDescent="0.2">
      <c r="A21463" t="s">
        <v>21052</v>
      </c>
      <c r="B21463" t="s">
        <v>40186</v>
      </c>
      <c r="I21463" t="s">
        <v>5</v>
      </c>
      <c r="J21463">
        <v>0.8</v>
      </c>
    </row>
    <row r="21464" spans="1:10" x14ac:dyDescent="0.2">
      <c r="A21464" t="s">
        <v>21053</v>
      </c>
      <c r="B21464" t="s">
        <v>40186</v>
      </c>
      <c r="I21464" t="s">
        <v>5</v>
      </c>
      <c r="J21464">
        <v>0.69</v>
      </c>
    </row>
    <row r="21465" spans="1:10" x14ac:dyDescent="0.2">
      <c r="A21465" t="s">
        <v>21054</v>
      </c>
      <c r="B21465" t="s">
        <v>40187</v>
      </c>
      <c r="I21465" t="s">
        <v>5</v>
      </c>
      <c r="J21465">
        <v>2.44</v>
      </c>
    </row>
    <row r="21466" spans="1:10" x14ac:dyDescent="0.2">
      <c r="A21466" t="s">
        <v>21055</v>
      </c>
      <c r="B21466" t="s">
        <v>40187</v>
      </c>
      <c r="I21466" t="s">
        <v>5</v>
      </c>
      <c r="J21466">
        <v>2.41</v>
      </c>
    </row>
    <row r="21467" spans="1:10" x14ac:dyDescent="0.2">
      <c r="A21467" t="s">
        <v>21056</v>
      </c>
      <c r="B21467" t="s">
        <v>40188</v>
      </c>
      <c r="I21467" t="s">
        <v>3</v>
      </c>
      <c r="J21467">
        <v>0.69</v>
      </c>
    </row>
    <row r="21468" spans="1:10" x14ac:dyDescent="0.2">
      <c r="A21468" t="s">
        <v>21057</v>
      </c>
      <c r="B21468" t="s">
        <v>40188</v>
      </c>
      <c r="I21468" t="s">
        <v>3</v>
      </c>
      <c r="J21468">
        <v>0.6</v>
      </c>
    </row>
    <row r="21469" spans="1:10" x14ac:dyDescent="0.2">
      <c r="A21469" t="s">
        <v>21058</v>
      </c>
      <c r="B21469" t="s">
        <v>40189</v>
      </c>
      <c r="I21469" t="s">
        <v>3</v>
      </c>
      <c r="J21469">
        <v>0.48</v>
      </c>
    </row>
    <row r="21470" spans="1:10" x14ac:dyDescent="0.2">
      <c r="A21470" t="s">
        <v>21059</v>
      </c>
      <c r="B21470" t="s">
        <v>40189</v>
      </c>
      <c r="I21470" t="s">
        <v>3</v>
      </c>
      <c r="J21470">
        <v>0.42</v>
      </c>
    </row>
    <row r="21471" spans="1:10" x14ac:dyDescent="0.2">
      <c r="A21471" t="s">
        <v>21060</v>
      </c>
      <c r="B21471" t="s">
        <v>40190</v>
      </c>
      <c r="I21471" t="s">
        <v>3</v>
      </c>
      <c r="J21471">
        <v>0.25</v>
      </c>
    </row>
    <row r="21472" spans="1:10" x14ac:dyDescent="0.2">
      <c r="A21472" t="s">
        <v>21061</v>
      </c>
      <c r="B21472" t="s">
        <v>40190</v>
      </c>
      <c r="I21472" t="s">
        <v>3</v>
      </c>
      <c r="J21472">
        <v>0.21</v>
      </c>
    </row>
    <row r="21473" spans="1:10" x14ac:dyDescent="0.2">
      <c r="A21473" t="s">
        <v>21062</v>
      </c>
      <c r="B21473" t="s">
        <v>40191</v>
      </c>
      <c r="I21473" t="s">
        <v>3</v>
      </c>
      <c r="J21473">
        <v>0.21</v>
      </c>
    </row>
    <row r="21474" spans="1:10" x14ac:dyDescent="0.2">
      <c r="A21474" t="s">
        <v>21063</v>
      </c>
      <c r="B21474" t="s">
        <v>40191</v>
      </c>
      <c r="I21474" t="s">
        <v>3</v>
      </c>
      <c r="J21474">
        <v>0.18</v>
      </c>
    </row>
    <row r="21475" spans="1:10" x14ac:dyDescent="0.2">
      <c r="A21475" t="s">
        <v>21064</v>
      </c>
      <c r="B21475" t="s">
        <v>40192</v>
      </c>
      <c r="I21475" t="s">
        <v>3</v>
      </c>
      <c r="J21475">
        <v>0.12</v>
      </c>
    </row>
    <row r="21476" spans="1:10" x14ac:dyDescent="0.2">
      <c r="A21476" t="s">
        <v>21065</v>
      </c>
      <c r="B21476" t="s">
        <v>40192</v>
      </c>
      <c r="I21476" t="s">
        <v>3</v>
      </c>
      <c r="J21476">
        <v>0.1</v>
      </c>
    </row>
    <row r="21477" spans="1:10" x14ac:dyDescent="0.2">
      <c r="A21477" t="s">
        <v>21066</v>
      </c>
      <c r="B21477" t="s">
        <v>40193</v>
      </c>
      <c r="I21477" t="s">
        <v>3</v>
      </c>
      <c r="J21477">
        <v>23.03</v>
      </c>
    </row>
    <row r="21478" spans="1:10" x14ac:dyDescent="0.2">
      <c r="A21478" t="s">
        <v>21067</v>
      </c>
      <c r="B21478" t="s">
        <v>40193</v>
      </c>
      <c r="I21478" t="s">
        <v>3</v>
      </c>
      <c r="J21478">
        <v>21.69</v>
      </c>
    </row>
    <row r="21479" spans="1:10" x14ac:dyDescent="0.2">
      <c r="A21479" t="s">
        <v>28041</v>
      </c>
      <c r="B21479" t="s">
        <v>40194</v>
      </c>
      <c r="I21479" t="s">
        <v>5</v>
      </c>
      <c r="J21479">
        <v>6.86</v>
      </c>
    </row>
    <row r="21480" spans="1:10" x14ac:dyDescent="0.2">
      <c r="A21480" t="s">
        <v>28042</v>
      </c>
      <c r="B21480" t="s">
        <v>40194</v>
      </c>
      <c r="I21480" t="s">
        <v>5</v>
      </c>
      <c r="J21480">
        <v>6.71</v>
      </c>
    </row>
    <row r="21481" spans="1:10" x14ac:dyDescent="0.2">
      <c r="A21481" t="s">
        <v>21068</v>
      </c>
      <c r="B21481" t="s">
        <v>40195</v>
      </c>
      <c r="I21481" t="s">
        <v>5</v>
      </c>
      <c r="J21481">
        <v>1.98</v>
      </c>
    </row>
    <row r="21482" spans="1:10" x14ac:dyDescent="0.2">
      <c r="A21482" t="s">
        <v>21069</v>
      </c>
      <c r="B21482" t="s">
        <v>40195</v>
      </c>
      <c r="I21482" t="s">
        <v>5</v>
      </c>
      <c r="J21482">
        <v>1.87</v>
      </c>
    </row>
    <row r="21483" spans="1:10" x14ac:dyDescent="0.2">
      <c r="A21483" t="s">
        <v>21070</v>
      </c>
      <c r="B21483" t="s">
        <v>40196</v>
      </c>
      <c r="I21483" t="s">
        <v>5</v>
      </c>
      <c r="J21483">
        <v>0.52</v>
      </c>
    </row>
    <row r="21484" spans="1:10" x14ac:dyDescent="0.2">
      <c r="A21484" t="s">
        <v>21071</v>
      </c>
      <c r="B21484" t="s">
        <v>40196</v>
      </c>
      <c r="I21484" t="s">
        <v>5</v>
      </c>
      <c r="J21484">
        <v>0.45</v>
      </c>
    </row>
    <row r="21485" spans="1:10" x14ac:dyDescent="0.2">
      <c r="A21485" t="s">
        <v>21072</v>
      </c>
      <c r="B21485" t="s">
        <v>40197</v>
      </c>
      <c r="I21485" t="s">
        <v>5</v>
      </c>
      <c r="J21485">
        <v>0.11</v>
      </c>
    </row>
    <row r="21486" spans="1:10" x14ac:dyDescent="0.2">
      <c r="A21486" t="s">
        <v>21073</v>
      </c>
      <c r="B21486" t="s">
        <v>40197</v>
      </c>
      <c r="I21486" t="s">
        <v>5</v>
      </c>
      <c r="J21486">
        <v>0.1</v>
      </c>
    </row>
    <row r="21487" spans="1:10" x14ac:dyDescent="0.2">
      <c r="A21487" t="s">
        <v>21074</v>
      </c>
      <c r="B21487" t="s">
        <v>40198</v>
      </c>
      <c r="I21487" t="s">
        <v>5</v>
      </c>
      <c r="J21487">
        <v>2.2400000000000002</v>
      </c>
    </row>
    <row r="21488" spans="1:10" x14ac:dyDescent="0.2">
      <c r="A21488" t="s">
        <v>21075</v>
      </c>
      <c r="B21488" t="s">
        <v>40198</v>
      </c>
      <c r="I21488" t="s">
        <v>5</v>
      </c>
      <c r="J21488">
        <v>1.94</v>
      </c>
    </row>
    <row r="21489" spans="1:10" x14ac:dyDescent="0.2">
      <c r="A21489" t="s">
        <v>21076</v>
      </c>
      <c r="B21489" t="s">
        <v>21799</v>
      </c>
      <c r="I21489" t="s">
        <v>114</v>
      </c>
      <c r="J21489">
        <v>251.51</v>
      </c>
    </row>
    <row r="21490" spans="1:10" x14ac:dyDescent="0.2">
      <c r="A21490" t="s">
        <v>21077</v>
      </c>
      <c r="B21490" t="s">
        <v>21799</v>
      </c>
      <c r="I21490" t="s">
        <v>114</v>
      </c>
      <c r="J21490">
        <v>234.78</v>
      </c>
    </row>
    <row r="21491" spans="1:10" x14ac:dyDescent="0.2">
      <c r="A21491" t="s">
        <v>21078</v>
      </c>
      <c r="B21491" t="s">
        <v>21800</v>
      </c>
      <c r="I21491" t="s">
        <v>114</v>
      </c>
      <c r="J21491">
        <v>314.12</v>
      </c>
    </row>
    <row r="21492" spans="1:10" x14ac:dyDescent="0.2">
      <c r="A21492" t="s">
        <v>21079</v>
      </c>
      <c r="B21492" t="s">
        <v>21800</v>
      </c>
      <c r="I21492" t="s">
        <v>114</v>
      </c>
      <c r="J21492">
        <v>295.31</v>
      </c>
    </row>
    <row r="21493" spans="1:10" x14ac:dyDescent="0.2">
      <c r="A21493" t="s">
        <v>21080</v>
      </c>
      <c r="B21493" t="s">
        <v>40199</v>
      </c>
      <c r="I21493" t="s">
        <v>114</v>
      </c>
      <c r="J21493">
        <v>361.15</v>
      </c>
    </row>
    <row r="21494" spans="1:10" x14ac:dyDescent="0.2">
      <c r="A21494" t="s">
        <v>21081</v>
      </c>
      <c r="B21494" t="s">
        <v>40199</v>
      </c>
      <c r="I21494" t="s">
        <v>114</v>
      </c>
      <c r="J21494">
        <v>336.06</v>
      </c>
    </row>
    <row r="21495" spans="1:10" x14ac:dyDescent="0.2">
      <c r="A21495" t="s">
        <v>21082</v>
      </c>
      <c r="B21495" t="s">
        <v>40200</v>
      </c>
      <c r="I21495" t="s">
        <v>5</v>
      </c>
      <c r="J21495">
        <v>0.22</v>
      </c>
    </row>
    <row r="21496" spans="1:10" x14ac:dyDescent="0.2">
      <c r="A21496" t="s">
        <v>21083</v>
      </c>
      <c r="B21496" t="s">
        <v>40200</v>
      </c>
      <c r="I21496" t="s">
        <v>5</v>
      </c>
      <c r="J21496">
        <v>0.19</v>
      </c>
    </row>
    <row r="21497" spans="1:10" x14ac:dyDescent="0.2">
      <c r="A21497" t="s">
        <v>21084</v>
      </c>
      <c r="B21497" t="s">
        <v>40201</v>
      </c>
      <c r="I21497" t="s">
        <v>5</v>
      </c>
      <c r="J21497">
        <v>1.64</v>
      </c>
    </row>
    <row r="21498" spans="1:10" x14ac:dyDescent="0.2">
      <c r="A21498" t="s">
        <v>21085</v>
      </c>
      <c r="B21498" t="s">
        <v>40201</v>
      </c>
      <c r="I21498" t="s">
        <v>5</v>
      </c>
      <c r="J21498">
        <v>1.6</v>
      </c>
    </row>
    <row r="21499" spans="1:10" x14ac:dyDescent="0.2">
      <c r="A21499" t="s">
        <v>21086</v>
      </c>
      <c r="B21499" t="s">
        <v>40202</v>
      </c>
      <c r="I21499" t="s">
        <v>5</v>
      </c>
      <c r="J21499">
        <v>1.2</v>
      </c>
    </row>
    <row r="21500" spans="1:10" x14ac:dyDescent="0.2">
      <c r="A21500" t="s">
        <v>21087</v>
      </c>
      <c r="B21500" t="s">
        <v>40202</v>
      </c>
      <c r="I21500" t="s">
        <v>5</v>
      </c>
      <c r="J21500">
        <v>1.1399999999999999</v>
      </c>
    </row>
    <row r="21501" spans="1:10" x14ac:dyDescent="0.2">
      <c r="A21501" t="s">
        <v>21088</v>
      </c>
      <c r="B21501" t="s">
        <v>40203</v>
      </c>
      <c r="I21501" t="s">
        <v>5</v>
      </c>
      <c r="J21501">
        <v>0.87</v>
      </c>
    </row>
    <row r="21502" spans="1:10" x14ac:dyDescent="0.2">
      <c r="A21502" t="s">
        <v>21089</v>
      </c>
      <c r="B21502" t="s">
        <v>40203</v>
      </c>
      <c r="I21502" t="s">
        <v>5</v>
      </c>
      <c r="J21502">
        <v>0.82</v>
      </c>
    </row>
    <row r="21503" spans="1:10" x14ac:dyDescent="0.2">
      <c r="A21503" t="s">
        <v>21090</v>
      </c>
      <c r="B21503" t="s">
        <v>40204</v>
      </c>
      <c r="I21503" t="s">
        <v>5</v>
      </c>
      <c r="J21503">
        <v>20.9</v>
      </c>
    </row>
    <row r="21504" spans="1:10" x14ac:dyDescent="0.2">
      <c r="A21504" t="s">
        <v>21091</v>
      </c>
      <c r="B21504" t="s">
        <v>40204</v>
      </c>
      <c r="I21504" t="s">
        <v>5</v>
      </c>
      <c r="J21504">
        <v>18.11</v>
      </c>
    </row>
    <row r="21505" spans="1:10" x14ac:dyDescent="0.2">
      <c r="A21505" t="s">
        <v>21092</v>
      </c>
      <c r="B21505" t="s">
        <v>40205</v>
      </c>
      <c r="I21505" t="s">
        <v>5</v>
      </c>
      <c r="J21505">
        <v>112.32</v>
      </c>
    </row>
    <row r="21506" spans="1:10" x14ac:dyDescent="0.2">
      <c r="A21506" t="s">
        <v>21093</v>
      </c>
      <c r="B21506" t="s">
        <v>40205</v>
      </c>
      <c r="I21506" t="s">
        <v>5</v>
      </c>
      <c r="J21506">
        <v>100.72</v>
      </c>
    </row>
    <row r="21507" spans="1:10" x14ac:dyDescent="0.2">
      <c r="A21507" t="s">
        <v>21094</v>
      </c>
      <c r="B21507" t="s">
        <v>40206</v>
      </c>
      <c r="I21507" t="s">
        <v>5</v>
      </c>
      <c r="J21507">
        <v>2.81</v>
      </c>
    </row>
    <row r="21508" spans="1:10" x14ac:dyDescent="0.2">
      <c r="A21508" t="s">
        <v>21095</v>
      </c>
      <c r="B21508" t="s">
        <v>40206</v>
      </c>
      <c r="I21508" t="s">
        <v>5</v>
      </c>
      <c r="J21508">
        <v>2.4700000000000002</v>
      </c>
    </row>
    <row r="21509" spans="1:10" x14ac:dyDescent="0.2">
      <c r="A21509" t="s">
        <v>21096</v>
      </c>
      <c r="B21509" t="s">
        <v>40207</v>
      </c>
      <c r="I21509" t="s">
        <v>5</v>
      </c>
      <c r="J21509">
        <v>402.53</v>
      </c>
    </row>
    <row r="21510" spans="1:10" x14ac:dyDescent="0.2">
      <c r="A21510" t="s">
        <v>21097</v>
      </c>
      <c r="B21510" t="s">
        <v>40207</v>
      </c>
      <c r="I21510" t="s">
        <v>5</v>
      </c>
      <c r="J21510">
        <v>363.34</v>
      </c>
    </row>
    <row r="21511" spans="1:10" x14ac:dyDescent="0.2">
      <c r="A21511" t="s">
        <v>21098</v>
      </c>
      <c r="B21511" t="s">
        <v>40208</v>
      </c>
      <c r="I21511" t="s">
        <v>5</v>
      </c>
      <c r="J21511">
        <v>250.82</v>
      </c>
    </row>
    <row r="21512" spans="1:10" x14ac:dyDescent="0.2">
      <c r="A21512" t="s">
        <v>21099</v>
      </c>
      <c r="B21512" t="s">
        <v>40208</v>
      </c>
      <c r="I21512" t="s">
        <v>5</v>
      </c>
      <c r="J21512">
        <v>217.37</v>
      </c>
    </row>
    <row r="21513" spans="1:10" x14ac:dyDescent="0.2">
      <c r="A21513" t="s">
        <v>21100</v>
      </c>
      <c r="B21513" t="s">
        <v>21101</v>
      </c>
      <c r="I21513" t="s">
        <v>3</v>
      </c>
      <c r="J21513">
        <v>0.48</v>
      </c>
    </row>
    <row r="21514" spans="1:10" x14ac:dyDescent="0.2">
      <c r="A21514" t="s">
        <v>21102</v>
      </c>
      <c r="B21514" t="s">
        <v>21101</v>
      </c>
      <c r="I21514" t="s">
        <v>3</v>
      </c>
      <c r="J21514">
        <v>0.42</v>
      </c>
    </row>
    <row r="21515" spans="1:10" x14ac:dyDescent="0.2">
      <c r="A21515" t="s">
        <v>21103</v>
      </c>
      <c r="B21515" t="s">
        <v>21104</v>
      </c>
      <c r="I21515" t="s">
        <v>5</v>
      </c>
      <c r="J21515">
        <v>15.67</v>
      </c>
    </row>
    <row r="21516" spans="1:10" x14ac:dyDescent="0.2">
      <c r="A21516" t="s">
        <v>21105</v>
      </c>
      <c r="B21516" t="s">
        <v>21104</v>
      </c>
      <c r="I21516" t="s">
        <v>5</v>
      </c>
      <c r="J21516">
        <v>13.58</v>
      </c>
    </row>
    <row r="21517" spans="1:10" x14ac:dyDescent="0.2">
      <c r="A21517" t="s">
        <v>21106</v>
      </c>
      <c r="B21517" t="s">
        <v>40209</v>
      </c>
      <c r="I21517" t="s">
        <v>5</v>
      </c>
      <c r="J21517">
        <v>134.88</v>
      </c>
    </row>
    <row r="21518" spans="1:10" x14ac:dyDescent="0.2">
      <c r="A21518" t="s">
        <v>21107</v>
      </c>
      <c r="B21518" t="s">
        <v>40209</v>
      </c>
      <c r="I21518" t="s">
        <v>5</v>
      </c>
      <c r="J21518">
        <v>125.12</v>
      </c>
    </row>
    <row r="21519" spans="1:10" x14ac:dyDescent="0.2">
      <c r="A21519" t="s">
        <v>21108</v>
      </c>
      <c r="B21519" t="s">
        <v>40210</v>
      </c>
      <c r="I21519" t="s">
        <v>5</v>
      </c>
      <c r="J21519">
        <v>286.25</v>
      </c>
    </row>
    <row r="21520" spans="1:10" x14ac:dyDescent="0.2">
      <c r="A21520" t="s">
        <v>21109</v>
      </c>
      <c r="B21520" t="s">
        <v>40210</v>
      </c>
      <c r="I21520" t="s">
        <v>5</v>
      </c>
      <c r="J21520">
        <v>264.83999999999997</v>
      </c>
    </row>
    <row r="21521" spans="1:10" x14ac:dyDescent="0.2">
      <c r="A21521" t="s">
        <v>21110</v>
      </c>
      <c r="B21521" t="s">
        <v>40211</v>
      </c>
      <c r="I21521" t="s">
        <v>5</v>
      </c>
      <c r="J21521">
        <v>522.73</v>
      </c>
    </row>
    <row r="21522" spans="1:10" x14ac:dyDescent="0.2">
      <c r="A21522" t="s">
        <v>21111</v>
      </c>
      <c r="B21522" t="s">
        <v>40211</v>
      </c>
      <c r="I21522" t="s">
        <v>5</v>
      </c>
      <c r="J21522">
        <v>481.12</v>
      </c>
    </row>
    <row r="21523" spans="1:10" x14ac:dyDescent="0.2">
      <c r="A21523" t="s">
        <v>21112</v>
      </c>
      <c r="B21523" t="s">
        <v>40212</v>
      </c>
      <c r="I21523" t="s">
        <v>5</v>
      </c>
      <c r="J21523">
        <v>27.61</v>
      </c>
    </row>
    <row r="21524" spans="1:10" x14ac:dyDescent="0.2">
      <c r="A21524" t="s">
        <v>21113</v>
      </c>
      <c r="B21524" t="s">
        <v>40212</v>
      </c>
      <c r="I21524" t="s">
        <v>5</v>
      </c>
      <c r="J21524">
        <v>25.54</v>
      </c>
    </row>
    <row r="21525" spans="1:10" x14ac:dyDescent="0.2">
      <c r="A21525" t="s">
        <v>21114</v>
      </c>
      <c r="B21525" t="s">
        <v>40213</v>
      </c>
      <c r="I21525" t="s">
        <v>5</v>
      </c>
      <c r="J21525">
        <v>110.62</v>
      </c>
    </row>
    <row r="21526" spans="1:10" x14ac:dyDescent="0.2">
      <c r="A21526" t="s">
        <v>21115</v>
      </c>
      <c r="B21526" t="s">
        <v>40213</v>
      </c>
      <c r="I21526" t="s">
        <v>5</v>
      </c>
      <c r="J21526">
        <v>102.62</v>
      </c>
    </row>
    <row r="21527" spans="1:10" x14ac:dyDescent="0.2">
      <c r="A21527" t="s">
        <v>21116</v>
      </c>
      <c r="B21527" t="s">
        <v>40214</v>
      </c>
      <c r="I21527" t="s">
        <v>5</v>
      </c>
      <c r="J21527">
        <v>286.75</v>
      </c>
    </row>
    <row r="21528" spans="1:10" x14ac:dyDescent="0.2">
      <c r="A21528" t="s">
        <v>21117</v>
      </c>
      <c r="B21528" t="s">
        <v>40214</v>
      </c>
      <c r="I21528" t="s">
        <v>5</v>
      </c>
      <c r="J21528">
        <v>265.57</v>
      </c>
    </row>
    <row r="21529" spans="1:10" x14ac:dyDescent="0.2">
      <c r="A21529" t="s">
        <v>21118</v>
      </c>
      <c r="B21529" t="s">
        <v>40215</v>
      </c>
      <c r="I21529" t="s">
        <v>5</v>
      </c>
      <c r="J21529">
        <v>585.86</v>
      </c>
    </row>
    <row r="21530" spans="1:10" x14ac:dyDescent="0.2">
      <c r="A21530" t="s">
        <v>21119</v>
      </c>
      <c r="B21530" t="s">
        <v>40215</v>
      </c>
      <c r="I21530" t="s">
        <v>5</v>
      </c>
      <c r="J21530">
        <v>541.75</v>
      </c>
    </row>
    <row r="21531" spans="1:10" x14ac:dyDescent="0.2">
      <c r="A21531" t="s">
        <v>21120</v>
      </c>
      <c r="B21531" t="s">
        <v>40216</v>
      </c>
      <c r="I21531" t="s">
        <v>5</v>
      </c>
      <c r="J21531">
        <v>240.85</v>
      </c>
    </row>
    <row r="21532" spans="1:10" x14ac:dyDescent="0.2">
      <c r="A21532" t="s">
        <v>21121</v>
      </c>
      <c r="B21532" t="s">
        <v>40216</v>
      </c>
      <c r="I21532" t="s">
        <v>5</v>
      </c>
      <c r="J21532">
        <v>222.83</v>
      </c>
    </row>
    <row r="21533" spans="1:10" x14ac:dyDescent="0.2">
      <c r="A21533" t="s">
        <v>21122</v>
      </c>
      <c r="B21533" t="s">
        <v>21123</v>
      </c>
      <c r="I21533" t="s">
        <v>5</v>
      </c>
      <c r="J21533">
        <v>1048.54</v>
      </c>
    </row>
    <row r="21534" spans="1:10" x14ac:dyDescent="0.2">
      <c r="A21534" t="s">
        <v>21124</v>
      </c>
      <c r="B21534" t="s">
        <v>21123</v>
      </c>
      <c r="I21534" t="s">
        <v>5</v>
      </c>
      <c r="J21534">
        <v>959.17</v>
      </c>
    </row>
    <row r="21535" spans="1:10" x14ac:dyDescent="0.2">
      <c r="A21535" t="s">
        <v>21125</v>
      </c>
      <c r="B21535" t="s">
        <v>40217</v>
      </c>
      <c r="I21535" t="s">
        <v>5</v>
      </c>
      <c r="J21535">
        <v>75.73</v>
      </c>
    </row>
    <row r="21536" spans="1:10" x14ac:dyDescent="0.2">
      <c r="A21536" t="s">
        <v>21126</v>
      </c>
      <c r="B21536" t="s">
        <v>40217</v>
      </c>
      <c r="I21536" t="s">
        <v>5</v>
      </c>
      <c r="J21536">
        <v>71.849999999999994</v>
      </c>
    </row>
    <row r="21537" spans="1:10" x14ac:dyDescent="0.2">
      <c r="A21537" t="s">
        <v>21127</v>
      </c>
      <c r="B21537" t="s">
        <v>21128</v>
      </c>
      <c r="I21537" t="s">
        <v>5</v>
      </c>
      <c r="J21537">
        <v>31.26</v>
      </c>
    </row>
    <row r="21538" spans="1:10" x14ac:dyDescent="0.2">
      <c r="A21538" t="s">
        <v>21129</v>
      </c>
      <c r="B21538" t="s">
        <v>21128</v>
      </c>
      <c r="I21538" t="s">
        <v>5</v>
      </c>
      <c r="J21538">
        <v>27.09</v>
      </c>
    </row>
    <row r="21539" spans="1:10" x14ac:dyDescent="0.2">
      <c r="A21539" t="s">
        <v>21130</v>
      </c>
      <c r="B21539" t="s">
        <v>40218</v>
      </c>
      <c r="I21539" t="s">
        <v>5</v>
      </c>
      <c r="J21539">
        <v>203.97</v>
      </c>
    </row>
    <row r="21540" spans="1:10" x14ac:dyDescent="0.2">
      <c r="A21540" t="s">
        <v>21131</v>
      </c>
      <c r="B21540" t="s">
        <v>40218</v>
      </c>
      <c r="I21540" t="s">
        <v>5</v>
      </c>
      <c r="J21540">
        <v>203.97</v>
      </c>
    </row>
    <row r="21541" spans="1:10" x14ac:dyDescent="0.2">
      <c r="A21541" t="s">
        <v>21132</v>
      </c>
      <c r="B21541" t="s">
        <v>40219</v>
      </c>
      <c r="I21541" t="s">
        <v>5</v>
      </c>
      <c r="J21541">
        <v>161.18</v>
      </c>
    </row>
    <row r="21542" spans="1:10" x14ac:dyDescent="0.2">
      <c r="A21542" t="s">
        <v>21133</v>
      </c>
      <c r="B21542" t="s">
        <v>40219</v>
      </c>
      <c r="I21542" t="s">
        <v>5</v>
      </c>
      <c r="J21542">
        <v>161.18</v>
      </c>
    </row>
    <row r="21543" spans="1:10" x14ac:dyDescent="0.2">
      <c r="A21543" t="s">
        <v>21134</v>
      </c>
      <c r="B21543" t="s">
        <v>40220</v>
      </c>
      <c r="I21543" t="s">
        <v>5</v>
      </c>
      <c r="J21543">
        <v>1778.66</v>
      </c>
    </row>
    <row r="21544" spans="1:10" x14ac:dyDescent="0.2">
      <c r="A21544" t="s">
        <v>21135</v>
      </c>
      <c r="B21544" t="s">
        <v>40220</v>
      </c>
      <c r="I21544" t="s">
        <v>5</v>
      </c>
      <c r="J21544">
        <v>1647.92</v>
      </c>
    </row>
    <row r="21545" spans="1:10" x14ac:dyDescent="0.2">
      <c r="A21545" t="s">
        <v>21136</v>
      </c>
      <c r="B21545" t="s">
        <v>40221</v>
      </c>
      <c r="I21545" t="s">
        <v>5</v>
      </c>
      <c r="J21545">
        <v>92.38</v>
      </c>
    </row>
    <row r="21546" spans="1:10" x14ac:dyDescent="0.2">
      <c r="A21546" t="s">
        <v>21137</v>
      </c>
      <c r="B21546" t="s">
        <v>40221</v>
      </c>
      <c r="I21546" t="s">
        <v>5</v>
      </c>
      <c r="J21546">
        <v>92.38</v>
      </c>
    </row>
    <row r="21547" spans="1:10" x14ac:dyDescent="0.2">
      <c r="A21547" t="s">
        <v>21138</v>
      </c>
      <c r="B21547" t="s">
        <v>40222</v>
      </c>
      <c r="I21547" t="s">
        <v>5</v>
      </c>
      <c r="J21547">
        <v>100.33</v>
      </c>
    </row>
    <row r="21548" spans="1:10" x14ac:dyDescent="0.2">
      <c r="A21548" t="s">
        <v>21139</v>
      </c>
      <c r="B21548" t="s">
        <v>40222</v>
      </c>
      <c r="I21548" t="s">
        <v>5</v>
      </c>
      <c r="J21548">
        <v>86.94</v>
      </c>
    </row>
    <row r="21549" spans="1:10" x14ac:dyDescent="0.2">
      <c r="A21549" t="s">
        <v>21140</v>
      </c>
      <c r="B21549" t="s">
        <v>40223</v>
      </c>
      <c r="I21549" t="s">
        <v>5</v>
      </c>
      <c r="J21549">
        <v>100.33</v>
      </c>
    </row>
    <row r="21550" spans="1:10" x14ac:dyDescent="0.2">
      <c r="A21550" t="s">
        <v>21141</v>
      </c>
      <c r="B21550" t="s">
        <v>40223</v>
      </c>
      <c r="I21550" t="s">
        <v>5</v>
      </c>
      <c r="J21550">
        <v>86.94</v>
      </c>
    </row>
    <row r="21551" spans="1:10" x14ac:dyDescent="0.2">
      <c r="A21551" t="s">
        <v>21142</v>
      </c>
      <c r="B21551" t="s">
        <v>40224</v>
      </c>
      <c r="I21551" t="s">
        <v>5</v>
      </c>
      <c r="J21551">
        <v>44.78</v>
      </c>
    </row>
    <row r="21552" spans="1:10" x14ac:dyDescent="0.2">
      <c r="A21552" t="s">
        <v>21143</v>
      </c>
      <c r="B21552" t="s">
        <v>40224</v>
      </c>
      <c r="I21552" t="s">
        <v>5</v>
      </c>
      <c r="J21552">
        <v>38.81</v>
      </c>
    </row>
    <row r="21553" spans="1:10" x14ac:dyDescent="0.2">
      <c r="A21553" t="s">
        <v>21144</v>
      </c>
      <c r="B21553" t="s">
        <v>21145</v>
      </c>
      <c r="I21553" t="s">
        <v>21146</v>
      </c>
      <c r="J21553">
        <v>25.08</v>
      </c>
    </row>
    <row r="21554" spans="1:10" x14ac:dyDescent="0.2">
      <c r="A21554" t="s">
        <v>21147</v>
      </c>
      <c r="B21554" t="s">
        <v>21145</v>
      </c>
      <c r="I21554" t="s">
        <v>21146</v>
      </c>
      <c r="J21554">
        <v>21.73</v>
      </c>
    </row>
    <row r="21555" spans="1:10" x14ac:dyDescent="0.2">
      <c r="A21555" t="s">
        <v>21148</v>
      </c>
      <c r="B21555" t="s">
        <v>21149</v>
      </c>
      <c r="I21555" t="s">
        <v>21146</v>
      </c>
      <c r="J21555">
        <v>31.35</v>
      </c>
    </row>
    <row r="21556" spans="1:10" x14ac:dyDescent="0.2">
      <c r="A21556" t="s">
        <v>21150</v>
      </c>
      <c r="B21556" t="s">
        <v>21149</v>
      </c>
      <c r="I21556" t="s">
        <v>21146</v>
      </c>
      <c r="J21556">
        <v>27.17</v>
      </c>
    </row>
    <row r="21557" spans="1:10" x14ac:dyDescent="0.2">
      <c r="A21557" t="s">
        <v>21151</v>
      </c>
      <c r="B21557" t="s">
        <v>40225</v>
      </c>
      <c r="I21557" t="s">
        <v>5</v>
      </c>
      <c r="J21557">
        <v>156.76</v>
      </c>
    </row>
    <row r="21558" spans="1:10" x14ac:dyDescent="0.2">
      <c r="A21558" t="s">
        <v>21152</v>
      </c>
      <c r="B21558" t="s">
        <v>40225</v>
      </c>
      <c r="I21558" t="s">
        <v>5</v>
      </c>
      <c r="J21558">
        <v>135.85</v>
      </c>
    </row>
    <row r="21559" spans="1:10" x14ac:dyDescent="0.2">
      <c r="A21559" t="s">
        <v>21153</v>
      </c>
      <c r="B21559" t="s">
        <v>21154</v>
      </c>
      <c r="I21559" t="s">
        <v>21146</v>
      </c>
      <c r="J21559">
        <v>35.83</v>
      </c>
    </row>
    <row r="21560" spans="1:10" x14ac:dyDescent="0.2">
      <c r="A21560" t="s">
        <v>21155</v>
      </c>
      <c r="B21560" t="s">
        <v>21154</v>
      </c>
      <c r="I21560" t="s">
        <v>21146</v>
      </c>
      <c r="J21560">
        <v>31.05</v>
      </c>
    </row>
    <row r="21561" spans="1:10" x14ac:dyDescent="0.2">
      <c r="A21561" t="s">
        <v>21156</v>
      </c>
      <c r="B21561" t="s">
        <v>40226</v>
      </c>
      <c r="I21561" t="s">
        <v>21146</v>
      </c>
      <c r="J21561">
        <v>25.08</v>
      </c>
    </row>
    <row r="21562" spans="1:10" x14ac:dyDescent="0.2">
      <c r="A21562" t="s">
        <v>21157</v>
      </c>
      <c r="B21562" t="s">
        <v>40226</v>
      </c>
      <c r="I21562" t="s">
        <v>21146</v>
      </c>
      <c r="J21562">
        <v>21.73</v>
      </c>
    </row>
    <row r="21563" spans="1:10" x14ac:dyDescent="0.2">
      <c r="A21563" t="s">
        <v>21158</v>
      </c>
      <c r="B21563" t="s">
        <v>40227</v>
      </c>
      <c r="I21563" t="s">
        <v>21146</v>
      </c>
      <c r="J21563">
        <v>41.8</v>
      </c>
    </row>
    <row r="21564" spans="1:10" x14ac:dyDescent="0.2">
      <c r="A21564" t="s">
        <v>21159</v>
      </c>
      <c r="B21564" t="s">
        <v>40227</v>
      </c>
      <c r="I21564" t="s">
        <v>21146</v>
      </c>
      <c r="J21564">
        <v>36.22</v>
      </c>
    </row>
    <row r="21565" spans="1:10" x14ac:dyDescent="0.2">
      <c r="A21565" t="s">
        <v>21160</v>
      </c>
      <c r="B21565" t="s">
        <v>21161</v>
      </c>
      <c r="I21565" t="s">
        <v>5</v>
      </c>
      <c r="J21565">
        <v>5.01</v>
      </c>
    </row>
    <row r="21566" spans="1:10" x14ac:dyDescent="0.2">
      <c r="A21566" t="s">
        <v>21162</v>
      </c>
      <c r="B21566" t="s">
        <v>21161</v>
      </c>
      <c r="I21566" t="s">
        <v>5</v>
      </c>
      <c r="J21566">
        <v>4.34</v>
      </c>
    </row>
    <row r="21567" spans="1:10" x14ac:dyDescent="0.2">
      <c r="A21567" t="s">
        <v>21163</v>
      </c>
      <c r="B21567" t="s">
        <v>21164</v>
      </c>
      <c r="I21567" t="s">
        <v>21146</v>
      </c>
      <c r="J21567">
        <v>2.78</v>
      </c>
    </row>
    <row r="21568" spans="1:10" x14ac:dyDescent="0.2">
      <c r="A21568" t="s">
        <v>21165</v>
      </c>
      <c r="B21568" t="s">
        <v>21164</v>
      </c>
      <c r="I21568" t="s">
        <v>21146</v>
      </c>
      <c r="J21568">
        <v>2.41</v>
      </c>
    </row>
    <row r="21569" spans="1:10" x14ac:dyDescent="0.2">
      <c r="A21569" t="s">
        <v>21166</v>
      </c>
      <c r="B21569" t="s">
        <v>40228</v>
      </c>
      <c r="I21569" t="s">
        <v>5</v>
      </c>
      <c r="J21569">
        <v>66.400000000000006</v>
      </c>
    </row>
    <row r="21570" spans="1:10" x14ac:dyDescent="0.2">
      <c r="A21570" t="s">
        <v>21167</v>
      </c>
      <c r="B21570" t="s">
        <v>40228</v>
      </c>
      <c r="I21570" t="s">
        <v>5</v>
      </c>
      <c r="J21570">
        <v>59.7</v>
      </c>
    </row>
    <row r="21571" spans="1:10" x14ac:dyDescent="0.2">
      <c r="A21571" t="s">
        <v>21168</v>
      </c>
      <c r="B21571" t="s">
        <v>40229</v>
      </c>
      <c r="I21571" t="s">
        <v>5</v>
      </c>
      <c r="J21571">
        <v>110.64</v>
      </c>
    </row>
    <row r="21572" spans="1:10" x14ac:dyDescent="0.2">
      <c r="A21572" t="s">
        <v>21169</v>
      </c>
      <c r="B21572" t="s">
        <v>40229</v>
      </c>
      <c r="I21572" t="s">
        <v>5</v>
      </c>
      <c r="J21572">
        <v>99.49</v>
      </c>
    </row>
    <row r="21573" spans="1:10" x14ac:dyDescent="0.2">
      <c r="A21573" t="s">
        <v>21170</v>
      </c>
      <c r="B21573" t="s">
        <v>40230</v>
      </c>
      <c r="I21573" t="s">
        <v>5</v>
      </c>
      <c r="J21573">
        <v>28.62</v>
      </c>
    </row>
    <row r="21574" spans="1:10" x14ac:dyDescent="0.2">
      <c r="A21574" t="s">
        <v>21171</v>
      </c>
      <c r="B21574" t="s">
        <v>40230</v>
      </c>
      <c r="I21574" t="s">
        <v>5</v>
      </c>
      <c r="J21574">
        <v>25.74</v>
      </c>
    </row>
    <row r="21575" spans="1:10" x14ac:dyDescent="0.2">
      <c r="A21575" t="s">
        <v>21172</v>
      </c>
      <c r="B21575" t="s">
        <v>40231</v>
      </c>
      <c r="I21575" t="s">
        <v>21146</v>
      </c>
      <c r="J21575">
        <v>9.19</v>
      </c>
    </row>
    <row r="21576" spans="1:10" x14ac:dyDescent="0.2">
      <c r="A21576" t="s">
        <v>21173</v>
      </c>
      <c r="B21576" t="s">
        <v>40231</v>
      </c>
      <c r="I21576" t="s">
        <v>21146</v>
      </c>
      <c r="J21576">
        <v>8.26</v>
      </c>
    </row>
    <row r="21577" spans="1:10" x14ac:dyDescent="0.2">
      <c r="A21577" t="s">
        <v>21174</v>
      </c>
      <c r="B21577" t="s">
        <v>40232</v>
      </c>
      <c r="I21577" t="s">
        <v>21146</v>
      </c>
      <c r="J21577">
        <v>11.04</v>
      </c>
    </row>
    <row r="21578" spans="1:10" x14ac:dyDescent="0.2">
      <c r="A21578" t="s">
        <v>21175</v>
      </c>
      <c r="B21578" t="s">
        <v>40232</v>
      </c>
      <c r="I21578" t="s">
        <v>21146</v>
      </c>
      <c r="J21578">
        <v>9.93</v>
      </c>
    </row>
    <row r="21579" spans="1:10" x14ac:dyDescent="0.2">
      <c r="A21579" t="s">
        <v>21176</v>
      </c>
      <c r="B21579" t="s">
        <v>40233</v>
      </c>
      <c r="I21579" t="s">
        <v>5</v>
      </c>
      <c r="J21579">
        <v>138.30000000000001</v>
      </c>
    </row>
    <row r="21580" spans="1:10" x14ac:dyDescent="0.2">
      <c r="A21580" t="s">
        <v>21177</v>
      </c>
      <c r="B21580" t="s">
        <v>40233</v>
      </c>
      <c r="I21580" t="s">
        <v>5</v>
      </c>
      <c r="J21580">
        <v>124.36</v>
      </c>
    </row>
    <row r="21581" spans="1:10" x14ac:dyDescent="0.2">
      <c r="A21581" t="s">
        <v>21178</v>
      </c>
      <c r="B21581" t="s">
        <v>40234</v>
      </c>
      <c r="I21581" t="s">
        <v>21146</v>
      </c>
      <c r="J21581">
        <v>13.75</v>
      </c>
    </row>
    <row r="21582" spans="1:10" x14ac:dyDescent="0.2">
      <c r="A21582" t="s">
        <v>21179</v>
      </c>
      <c r="B21582" t="s">
        <v>40234</v>
      </c>
      <c r="I21582" t="s">
        <v>21146</v>
      </c>
      <c r="J21582">
        <v>13.3</v>
      </c>
    </row>
    <row r="21583" spans="1:10" x14ac:dyDescent="0.2">
      <c r="A21583" t="s">
        <v>21180</v>
      </c>
      <c r="B21583" t="s">
        <v>21181</v>
      </c>
      <c r="I21583" t="s">
        <v>5</v>
      </c>
      <c r="J21583">
        <v>1.71</v>
      </c>
    </row>
    <row r="21584" spans="1:10" x14ac:dyDescent="0.2">
      <c r="A21584" t="s">
        <v>21182</v>
      </c>
      <c r="B21584" t="s">
        <v>21181</v>
      </c>
      <c r="I21584" t="s">
        <v>5</v>
      </c>
      <c r="J21584">
        <v>1.71</v>
      </c>
    </row>
    <row r="21585" spans="1:10" x14ac:dyDescent="0.2">
      <c r="A21585" t="s">
        <v>21183</v>
      </c>
      <c r="B21585" t="s">
        <v>21801</v>
      </c>
      <c r="I21585" t="s">
        <v>113</v>
      </c>
      <c r="J21585">
        <v>7</v>
      </c>
    </row>
    <row r="21586" spans="1:10" x14ac:dyDescent="0.2">
      <c r="A21586" t="s">
        <v>21184</v>
      </c>
      <c r="B21586" t="s">
        <v>21801</v>
      </c>
      <c r="I21586" t="s">
        <v>113</v>
      </c>
      <c r="J21586">
        <v>7</v>
      </c>
    </row>
    <row r="21587" spans="1:10" x14ac:dyDescent="0.2">
      <c r="A21587" t="s">
        <v>21185</v>
      </c>
      <c r="B21587" t="s">
        <v>21802</v>
      </c>
      <c r="I21587" t="s">
        <v>113</v>
      </c>
      <c r="J21587">
        <v>7</v>
      </c>
    </row>
    <row r="21588" spans="1:10" x14ac:dyDescent="0.2">
      <c r="A21588" t="s">
        <v>21186</v>
      </c>
      <c r="B21588" t="s">
        <v>21802</v>
      </c>
      <c r="I21588" t="s">
        <v>113</v>
      </c>
      <c r="J21588">
        <v>7</v>
      </c>
    </row>
    <row r="21589" spans="1:10" x14ac:dyDescent="0.2">
      <c r="A21589" t="s">
        <v>21187</v>
      </c>
      <c r="B21589" t="s">
        <v>21803</v>
      </c>
      <c r="I21589" t="s">
        <v>113</v>
      </c>
      <c r="J21589">
        <v>6.92</v>
      </c>
    </row>
    <row r="21590" spans="1:10" x14ac:dyDescent="0.2">
      <c r="A21590" t="s">
        <v>21188</v>
      </c>
      <c r="B21590" t="s">
        <v>21803</v>
      </c>
      <c r="I21590" t="s">
        <v>113</v>
      </c>
      <c r="J21590">
        <v>6.92</v>
      </c>
    </row>
    <row r="21591" spans="1:10" x14ac:dyDescent="0.2">
      <c r="A21591" t="s">
        <v>21189</v>
      </c>
      <c r="B21591" t="s">
        <v>40235</v>
      </c>
      <c r="I21591" t="s">
        <v>3</v>
      </c>
      <c r="J21591">
        <v>144.43</v>
      </c>
    </row>
    <row r="21592" spans="1:10" x14ac:dyDescent="0.2">
      <c r="A21592" t="s">
        <v>21190</v>
      </c>
      <c r="B21592" t="s">
        <v>40235</v>
      </c>
      <c r="I21592" t="s">
        <v>3</v>
      </c>
      <c r="J21592">
        <v>143.33000000000001</v>
      </c>
    </row>
    <row r="21593" spans="1:10" x14ac:dyDescent="0.2">
      <c r="A21593" t="s">
        <v>21191</v>
      </c>
      <c r="B21593" t="s">
        <v>40236</v>
      </c>
      <c r="I21593" t="s">
        <v>3</v>
      </c>
      <c r="J21593">
        <v>22.48</v>
      </c>
    </row>
    <row r="21594" spans="1:10" x14ac:dyDescent="0.2">
      <c r="A21594" t="s">
        <v>21192</v>
      </c>
      <c r="B21594" t="s">
        <v>40236</v>
      </c>
      <c r="I21594" t="s">
        <v>3</v>
      </c>
      <c r="J21594">
        <v>22.22</v>
      </c>
    </row>
    <row r="21595" spans="1:10" x14ac:dyDescent="0.2">
      <c r="A21595" t="s">
        <v>21193</v>
      </c>
      <c r="B21595" t="s">
        <v>40237</v>
      </c>
      <c r="I21595" t="s">
        <v>3</v>
      </c>
      <c r="J21595">
        <v>292.64</v>
      </c>
    </row>
    <row r="21596" spans="1:10" x14ac:dyDescent="0.2">
      <c r="A21596" t="s">
        <v>21194</v>
      </c>
      <c r="B21596" t="s">
        <v>40237</v>
      </c>
      <c r="I21596" t="s">
        <v>3</v>
      </c>
      <c r="J21596">
        <v>284.98</v>
      </c>
    </row>
    <row r="21597" spans="1:10" x14ac:dyDescent="0.2">
      <c r="A21597" t="s">
        <v>21195</v>
      </c>
      <c r="B21597" t="s">
        <v>40238</v>
      </c>
      <c r="I21597" t="s">
        <v>3</v>
      </c>
      <c r="J21597">
        <v>28.34</v>
      </c>
    </row>
    <row r="21598" spans="1:10" x14ac:dyDescent="0.2">
      <c r="A21598" t="s">
        <v>21196</v>
      </c>
      <c r="B21598" t="s">
        <v>40238</v>
      </c>
      <c r="I21598" t="s">
        <v>3</v>
      </c>
      <c r="J21598">
        <v>27.66</v>
      </c>
    </row>
    <row r="21599" spans="1:10" x14ac:dyDescent="0.2">
      <c r="A21599" t="s">
        <v>21197</v>
      </c>
      <c r="B21599" t="s">
        <v>40239</v>
      </c>
      <c r="I21599" t="s">
        <v>3</v>
      </c>
      <c r="J21599">
        <v>108.88</v>
      </c>
    </row>
    <row r="21600" spans="1:10" x14ac:dyDescent="0.2">
      <c r="A21600" t="s">
        <v>21198</v>
      </c>
      <c r="B21600" t="s">
        <v>40239</v>
      </c>
      <c r="I21600" t="s">
        <v>3</v>
      </c>
      <c r="J21600">
        <v>108.59</v>
      </c>
    </row>
    <row r="21601" spans="1:10" x14ac:dyDescent="0.2">
      <c r="A21601" t="s">
        <v>21199</v>
      </c>
      <c r="B21601" t="s">
        <v>40240</v>
      </c>
      <c r="I21601" t="s">
        <v>3</v>
      </c>
      <c r="J21601">
        <v>51.09</v>
      </c>
    </row>
    <row r="21602" spans="1:10" x14ac:dyDescent="0.2">
      <c r="A21602" t="s">
        <v>21200</v>
      </c>
      <c r="B21602" t="s">
        <v>40240</v>
      </c>
      <c r="I21602" t="s">
        <v>3</v>
      </c>
      <c r="J21602">
        <v>48.71</v>
      </c>
    </row>
    <row r="21603" spans="1:10" x14ac:dyDescent="0.2">
      <c r="A21603" t="s">
        <v>21201</v>
      </c>
      <c r="B21603" t="s">
        <v>40241</v>
      </c>
      <c r="I21603" t="s">
        <v>3</v>
      </c>
      <c r="J21603">
        <v>326.12</v>
      </c>
    </row>
    <row r="21604" spans="1:10" x14ac:dyDescent="0.2">
      <c r="A21604" t="s">
        <v>21202</v>
      </c>
      <c r="B21604" t="s">
        <v>40241</v>
      </c>
      <c r="I21604" t="s">
        <v>3</v>
      </c>
      <c r="J21604">
        <v>318.45</v>
      </c>
    </row>
    <row r="21605" spans="1:10" x14ac:dyDescent="0.2">
      <c r="A21605" t="s">
        <v>21203</v>
      </c>
      <c r="B21605" t="s">
        <v>40242</v>
      </c>
      <c r="I21605" t="s">
        <v>3</v>
      </c>
      <c r="J21605">
        <v>334.21</v>
      </c>
    </row>
    <row r="21606" spans="1:10" x14ac:dyDescent="0.2">
      <c r="A21606" t="s">
        <v>21204</v>
      </c>
      <c r="B21606" t="s">
        <v>40242</v>
      </c>
      <c r="I21606" t="s">
        <v>3</v>
      </c>
      <c r="J21606">
        <v>326.54000000000002</v>
      </c>
    </row>
    <row r="21607" spans="1:10" x14ac:dyDescent="0.2">
      <c r="A21607" t="s">
        <v>21205</v>
      </c>
      <c r="B21607" t="s">
        <v>21804</v>
      </c>
      <c r="I21607" t="s">
        <v>3</v>
      </c>
      <c r="J21607">
        <v>117.39</v>
      </c>
    </row>
    <row r="21608" spans="1:10" x14ac:dyDescent="0.2">
      <c r="A21608" t="s">
        <v>21206</v>
      </c>
      <c r="B21608" t="s">
        <v>21804</v>
      </c>
      <c r="I21608" t="s">
        <v>3</v>
      </c>
      <c r="J21608">
        <v>108.4</v>
      </c>
    </row>
    <row r="21609" spans="1:10" x14ac:dyDescent="0.2">
      <c r="A21609" t="s">
        <v>21207</v>
      </c>
      <c r="B21609" t="s">
        <v>21805</v>
      </c>
      <c r="I21609" t="s">
        <v>5</v>
      </c>
      <c r="J21609">
        <v>1285502.58</v>
      </c>
    </row>
    <row r="21610" spans="1:10" x14ac:dyDescent="0.2">
      <c r="A21610" t="s">
        <v>21208</v>
      </c>
      <c r="B21610" t="s">
        <v>21805</v>
      </c>
      <c r="I21610" t="s">
        <v>5</v>
      </c>
      <c r="J21610">
        <v>1285502.58</v>
      </c>
    </row>
    <row r="21611" spans="1:10" x14ac:dyDescent="0.2">
      <c r="A21611" t="s">
        <v>21209</v>
      </c>
      <c r="B21611" t="s">
        <v>21806</v>
      </c>
      <c r="I21611" t="s">
        <v>5</v>
      </c>
      <c r="J21611">
        <v>42311.519999999997</v>
      </c>
    </row>
    <row r="21612" spans="1:10" x14ac:dyDescent="0.2">
      <c r="A21612" t="s">
        <v>21210</v>
      </c>
      <c r="B21612" t="s">
        <v>21806</v>
      </c>
      <c r="I21612" t="s">
        <v>5</v>
      </c>
      <c r="J21612">
        <v>42311.519999999997</v>
      </c>
    </row>
    <row r="21613" spans="1:10" x14ac:dyDescent="0.2">
      <c r="A21613" t="s">
        <v>21211</v>
      </c>
      <c r="B21613" t="s">
        <v>21807</v>
      </c>
      <c r="I21613" t="s">
        <v>5</v>
      </c>
      <c r="J21613">
        <v>1139489.93</v>
      </c>
    </row>
    <row r="21614" spans="1:10" x14ac:dyDescent="0.2">
      <c r="A21614" t="s">
        <v>21212</v>
      </c>
      <c r="B21614" t="s">
        <v>21807</v>
      </c>
      <c r="I21614" t="s">
        <v>5</v>
      </c>
      <c r="J21614">
        <v>1139489.93</v>
      </c>
    </row>
    <row r="21615" spans="1:10" x14ac:dyDescent="0.2">
      <c r="A21615" t="s">
        <v>21213</v>
      </c>
      <c r="B21615" t="s">
        <v>21808</v>
      </c>
      <c r="I21615" t="s">
        <v>5</v>
      </c>
      <c r="J21615">
        <v>980734.3</v>
      </c>
    </row>
    <row r="21616" spans="1:10" x14ac:dyDescent="0.2">
      <c r="A21616" t="s">
        <v>21214</v>
      </c>
      <c r="B21616" t="s">
        <v>21808</v>
      </c>
      <c r="I21616" t="s">
        <v>5</v>
      </c>
      <c r="J21616">
        <v>980734.3</v>
      </c>
    </row>
    <row r="21617" spans="1:10" x14ac:dyDescent="0.2">
      <c r="A21617" t="s">
        <v>21215</v>
      </c>
      <c r="B21617" t="s">
        <v>21809</v>
      </c>
      <c r="I21617" t="s">
        <v>5</v>
      </c>
      <c r="J21617">
        <v>980734.3</v>
      </c>
    </row>
    <row r="21618" spans="1:10" x14ac:dyDescent="0.2">
      <c r="A21618" t="s">
        <v>21216</v>
      </c>
      <c r="B21618" t="s">
        <v>21809</v>
      </c>
      <c r="I21618" t="s">
        <v>5</v>
      </c>
      <c r="J21618">
        <v>980734.3</v>
      </c>
    </row>
    <row r="21619" spans="1:10" x14ac:dyDescent="0.2">
      <c r="A21619" t="s">
        <v>21217</v>
      </c>
      <c r="B21619" t="s">
        <v>21810</v>
      </c>
      <c r="I21619" t="s">
        <v>5</v>
      </c>
      <c r="J21619">
        <v>1242262.92</v>
      </c>
    </row>
    <row r="21620" spans="1:10" x14ac:dyDescent="0.2">
      <c r="A21620" t="s">
        <v>21218</v>
      </c>
      <c r="B21620" t="s">
        <v>21810</v>
      </c>
      <c r="I21620" t="s">
        <v>5</v>
      </c>
      <c r="J21620">
        <v>1242262.92</v>
      </c>
    </row>
    <row r="21621" spans="1:10" x14ac:dyDescent="0.2">
      <c r="A21621" t="s">
        <v>21219</v>
      </c>
      <c r="B21621" t="s">
        <v>21811</v>
      </c>
      <c r="I21621" t="s">
        <v>5</v>
      </c>
      <c r="J21621">
        <v>82.59</v>
      </c>
    </row>
    <row r="21622" spans="1:10" x14ac:dyDescent="0.2">
      <c r="A21622" t="s">
        <v>21220</v>
      </c>
      <c r="B21622" t="s">
        <v>21811</v>
      </c>
      <c r="I21622" t="s">
        <v>5</v>
      </c>
      <c r="J21622">
        <v>82.59</v>
      </c>
    </row>
    <row r="21623" spans="1:10" x14ac:dyDescent="0.2">
      <c r="A21623" t="s">
        <v>21221</v>
      </c>
      <c r="B21623" t="s">
        <v>21812</v>
      </c>
      <c r="I21623" t="s">
        <v>5</v>
      </c>
      <c r="J21623">
        <v>90.71</v>
      </c>
    </row>
    <row r="21624" spans="1:10" x14ac:dyDescent="0.2">
      <c r="A21624" t="s">
        <v>21222</v>
      </c>
      <c r="B21624" t="s">
        <v>21812</v>
      </c>
      <c r="I21624" t="s">
        <v>5</v>
      </c>
      <c r="J21624">
        <v>90.71</v>
      </c>
    </row>
    <row r="21625" spans="1:10" x14ac:dyDescent="0.2">
      <c r="A21625" t="s">
        <v>21223</v>
      </c>
      <c r="B21625" t="s">
        <v>21813</v>
      </c>
      <c r="I21625" t="s">
        <v>5</v>
      </c>
      <c r="J21625">
        <v>94.56</v>
      </c>
    </row>
    <row r="21626" spans="1:10" x14ac:dyDescent="0.2">
      <c r="A21626" t="s">
        <v>21224</v>
      </c>
      <c r="B21626" t="s">
        <v>21813</v>
      </c>
      <c r="I21626" t="s">
        <v>5</v>
      </c>
      <c r="J21626">
        <v>94.56</v>
      </c>
    </row>
    <row r="21627" spans="1:10" x14ac:dyDescent="0.2">
      <c r="A21627" t="s">
        <v>21225</v>
      </c>
      <c r="B21627" t="s">
        <v>21814</v>
      </c>
      <c r="I21627" t="s">
        <v>5</v>
      </c>
      <c r="J21627">
        <v>108.4</v>
      </c>
    </row>
    <row r="21628" spans="1:10" x14ac:dyDescent="0.2">
      <c r="A21628" t="s">
        <v>21226</v>
      </c>
      <c r="B21628" t="s">
        <v>21814</v>
      </c>
      <c r="I21628" t="s">
        <v>5</v>
      </c>
      <c r="J21628">
        <v>108.4</v>
      </c>
    </row>
    <row r="21629" spans="1:10" x14ac:dyDescent="0.2">
      <c r="A21629" t="s">
        <v>21227</v>
      </c>
      <c r="B21629" t="s">
        <v>21815</v>
      </c>
      <c r="I21629" t="s">
        <v>5</v>
      </c>
      <c r="J21629">
        <v>110.64</v>
      </c>
    </row>
    <row r="21630" spans="1:10" x14ac:dyDescent="0.2">
      <c r="A21630" t="s">
        <v>21228</v>
      </c>
      <c r="B21630" t="s">
        <v>21815</v>
      </c>
      <c r="I21630" t="s">
        <v>5</v>
      </c>
      <c r="J21630">
        <v>110.64</v>
      </c>
    </row>
    <row r="21631" spans="1:10" x14ac:dyDescent="0.2">
      <c r="A21631" t="s">
        <v>21229</v>
      </c>
      <c r="B21631" t="s">
        <v>21816</v>
      </c>
      <c r="I21631" t="s">
        <v>5</v>
      </c>
      <c r="J21631">
        <v>133.05000000000001</v>
      </c>
    </row>
    <row r="21632" spans="1:10" x14ac:dyDescent="0.2">
      <c r="A21632" t="s">
        <v>21230</v>
      </c>
      <c r="B21632" t="s">
        <v>21816</v>
      </c>
      <c r="I21632" t="s">
        <v>5</v>
      </c>
      <c r="J21632">
        <v>133.05000000000001</v>
      </c>
    </row>
    <row r="21633" spans="1:10" x14ac:dyDescent="0.2">
      <c r="A21633" t="s">
        <v>21231</v>
      </c>
      <c r="B21633" t="s">
        <v>21817</v>
      </c>
      <c r="I21633" t="s">
        <v>5</v>
      </c>
      <c r="J21633">
        <v>144.96</v>
      </c>
    </row>
    <row r="21634" spans="1:10" x14ac:dyDescent="0.2">
      <c r="A21634" t="s">
        <v>21232</v>
      </c>
      <c r="B21634" t="s">
        <v>21817</v>
      </c>
      <c r="I21634" t="s">
        <v>5</v>
      </c>
      <c r="J21634">
        <v>144.96</v>
      </c>
    </row>
    <row r="21635" spans="1:10" x14ac:dyDescent="0.2">
      <c r="A21635" t="s">
        <v>21233</v>
      </c>
      <c r="B21635" t="s">
        <v>21818</v>
      </c>
      <c r="I21635" t="s">
        <v>5</v>
      </c>
      <c r="J21635">
        <v>170.87</v>
      </c>
    </row>
    <row r="21636" spans="1:10" x14ac:dyDescent="0.2">
      <c r="A21636" t="s">
        <v>21234</v>
      </c>
      <c r="B21636" t="s">
        <v>21818</v>
      </c>
      <c r="I21636" t="s">
        <v>5</v>
      </c>
      <c r="J21636">
        <v>170.87</v>
      </c>
    </row>
    <row r="21637" spans="1:10" x14ac:dyDescent="0.2">
      <c r="A21637" t="s">
        <v>21235</v>
      </c>
      <c r="B21637" t="s">
        <v>21819</v>
      </c>
      <c r="I21637" t="s">
        <v>5</v>
      </c>
      <c r="J21637">
        <v>189.78</v>
      </c>
    </row>
    <row r="21638" spans="1:10" x14ac:dyDescent="0.2">
      <c r="A21638" t="s">
        <v>21236</v>
      </c>
      <c r="B21638" t="s">
        <v>21819</v>
      </c>
      <c r="I21638" t="s">
        <v>5</v>
      </c>
      <c r="J21638">
        <v>189.78</v>
      </c>
    </row>
    <row r="21639" spans="1:10" x14ac:dyDescent="0.2">
      <c r="A21639" t="s">
        <v>21237</v>
      </c>
      <c r="B21639" t="s">
        <v>21820</v>
      </c>
      <c r="I21639" t="s">
        <v>5</v>
      </c>
      <c r="J21639">
        <v>15.89</v>
      </c>
    </row>
    <row r="21640" spans="1:10" x14ac:dyDescent="0.2">
      <c r="A21640" t="s">
        <v>21238</v>
      </c>
      <c r="B21640" t="s">
        <v>21820</v>
      </c>
      <c r="I21640" t="s">
        <v>5</v>
      </c>
      <c r="J21640">
        <v>15.89</v>
      </c>
    </row>
    <row r="21641" spans="1:10" x14ac:dyDescent="0.2">
      <c r="A21641" t="s">
        <v>21239</v>
      </c>
      <c r="B21641" t="s">
        <v>21821</v>
      </c>
      <c r="I21641" t="s">
        <v>5</v>
      </c>
      <c r="J21641">
        <v>21.58</v>
      </c>
    </row>
    <row r="21642" spans="1:10" x14ac:dyDescent="0.2">
      <c r="A21642" t="s">
        <v>21240</v>
      </c>
      <c r="B21642" t="s">
        <v>21821</v>
      </c>
      <c r="I21642" t="s">
        <v>5</v>
      </c>
      <c r="J21642">
        <v>21.58</v>
      </c>
    </row>
    <row r="21643" spans="1:10" x14ac:dyDescent="0.2">
      <c r="A21643" t="s">
        <v>21241</v>
      </c>
      <c r="B21643" t="s">
        <v>21822</v>
      </c>
      <c r="I21643" t="s">
        <v>5</v>
      </c>
      <c r="J21643">
        <v>48.86</v>
      </c>
    </row>
    <row r="21644" spans="1:10" x14ac:dyDescent="0.2">
      <c r="A21644" t="s">
        <v>21242</v>
      </c>
      <c r="B21644" t="s">
        <v>21822</v>
      </c>
      <c r="I21644" t="s">
        <v>5</v>
      </c>
      <c r="J21644">
        <v>48.86</v>
      </c>
    </row>
    <row r="21645" spans="1:10" x14ac:dyDescent="0.2">
      <c r="A21645" t="s">
        <v>21243</v>
      </c>
      <c r="B21645" t="s">
        <v>21823</v>
      </c>
      <c r="I21645" t="s">
        <v>5</v>
      </c>
      <c r="J21645">
        <v>56.94</v>
      </c>
    </row>
    <row r="21646" spans="1:10" x14ac:dyDescent="0.2">
      <c r="A21646" t="s">
        <v>21244</v>
      </c>
      <c r="B21646" t="s">
        <v>21823</v>
      </c>
      <c r="I21646" t="s">
        <v>5</v>
      </c>
      <c r="J21646">
        <v>56.94</v>
      </c>
    </row>
    <row r="21647" spans="1:10" x14ac:dyDescent="0.2">
      <c r="A21647" t="s">
        <v>21245</v>
      </c>
      <c r="B21647" t="s">
        <v>21824</v>
      </c>
      <c r="I21647" t="s">
        <v>5</v>
      </c>
      <c r="J21647">
        <v>73.099999999999994</v>
      </c>
    </row>
    <row r="21648" spans="1:10" x14ac:dyDescent="0.2">
      <c r="A21648" t="s">
        <v>21246</v>
      </c>
      <c r="B21648" t="s">
        <v>21824</v>
      </c>
      <c r="I21648" t="s">
        <v>5</v>
      </c>
      <c r="J21648">
        <v>73.099999999999994</v>
      </c>
    </row>
    <row r="21649" spans="1:10" x14ac:dyDescent="0.2">
      <c r="A21649" t="s">
        <v>21247</v>
      </c>
      <c r="B21649" t="s">
        <v>21825</v>
      </c>
      <c r="I21649" t="s">
        <v>5</v>
      </c>
      <c r="J21649">
        <v>89.25</v>
      </c>
    </row>
    <row r="21650" spans="1:10" x14ac:dyDescent="0.2">
      <c r="A21650" t="s">
        <v>21248</v>
      </c>
      <c r="B21650" t="s">
        <v>21825</v>
      </c>
      <c r="I21650" t="s">
        <v>5</v>
      </c>
      <c r="J21650">
        <v>89.25</v>
      </c>
    </row>
    <row r="21651" spans="1:10" x14ac:dyDescent="0.2">
      <c r="A21651" t="s">
        <v>21249</v>
      </c>
      <c r="B21651" t="s">
        <v>21826</v>
      </c>
      <c r="I21651" t="s">
        <v>5</v>
      </c>
      <c r="J21651">
        <v>154.15</v>
      </c>
    </row>
    <row r="21652" spans="1:10" x14ac:dyDescent="0.2">
      <c r="A21652" t="s">
        <v>21250</v>
      </c>
      <c r="B21652" t="s">
        <v>21826</v>
      </c>
      <c r="I21652" t="s">
        <v>5</v>
      </c>
      <c r="J21652">
        <v>154.15</v>
      </c>
    </row>
    <row r="21653" spans="1:10" x14ac:dyDescent="0.2">
      <c r="A21653" t="s">
        <v>21251</v>
      </c>
      <c r="B21653" t="s">
        <v>21252</v>
      </c>
      <c r="I21653" t="s">
        <v>5</v>
      </c>
      <c r="J21653">
        <v>92.6</v>
      </c>
    </row>
    <row r="21654" spans="1:10" x14ac:dyDescent="0.2">
      <c r="A21654" t="s">
        <v>21253</v>
      </c>
      <c r="B21654" t="s">
        <v>21252</v>
      </c>
      <c r="I21654" t="s">
        <v>5</v>
      </c>
      <c r="J21654">
        <v>92.6</v>
      </c>
    </row>
    <row r="21655" spans="1:10" x14ac:dyDescent="0.2">
      <c r="A21655" t="s">
        <v>21254</v>
      </c>
      <c r="B21655" t="s">
        <v>21255</v>
      </c>
      <c r="I21655" t="s">
        <v>5</v>
      </c>
      <c r="J21655">
        <v>210.66</v>
      </c>
    </row>
    <row r="21656" spans="1:10" x14ac:dyDescent="0.2">
      <c r="A21656" t="s">
        <v>21256</v>
      </c>
      <c r="B21656" t="s">
        <v>21255</v>
      </c>
      <c r="I21656" t="s">
        <v>5</v>
      </c>
      <c r="J21656">
        <v>210.66</v>
      </c>
    </row>
    <row r="21657" spans="1:10" x14ac:dyDescent="0.2">
      <c r="A21657" t="s">
        <v>21257</v>
      </c>
      <c r="B21657" t="s">
        <v>21258</v>
      </c>
      <c r="I21657" t="s">
        <v>5</v>
      </c>
      <c r="J21657">
        <v>233.83</v>
      </c>
    </row>
    <row r="21658" spans="1:10" x14ac:dyDescent="0.2">
      <c r="A21658" t="s">
        <v>21259</v>
      </c>
      <c r="B21658" t="s">
        <v>21258</v>
      </c>
      <c r="I21658" t="s">
        <v>5</v>
      </c>
      <c r="J21658">
        <v>233.83</v>
      </c>
    </row>
    <row r="21659" spans="1:10" x14ac:dyDescent="0.2">
      <c r="A21659" t="s">
        <v>21260</v>
      </c>
      <c r="B21659" t="s">
        <v>21261</v>
      </c>
      <c r="I21659" t="s">
        <v>5</v>
      </c>
      <c r="J21659">
        <v>4.99</v>
      </c>
    </row>
    <row r="21660" spans="1:10" x14ac:dyDescent="0.2">
      <c r="A21660" t="s">
        <v>21262</v>
      </c>
      <c r="B21660" t="s">
        <v>21261</v>
      </c>
      <c r="I21660" t="s">
        <v>5</v>
      </c>
      <c r="J21660">
        <v>4.99</v>
      </c>
    </row>
    <row r="21661" spans="1:10" x14ac:dyDescent="0.2">
      <c r="A21661" t="s">
        <v>21827</v>
      </c>
      <c r="B21661" t="s">
        <v>21828</v>
      </c>
      <c r="I21661" t="s">
        <v>4</v>
      </c>
      <c r="J21661">
        <v>15.57</v>
      </c>
    </row>
    <row r="21662" spans="1:10" x14ac:dyDescent="0.2">
      <c r="A21662" t="s">
        <v>21829</v>
      </c>
      <c r="B21662" t="s">
        <v>21828</v>
      </c>
      <c r="I21662" t="s">
        <v>4</v>
      </c>
      <c r="J21662">
        <v>15.57</v>
      </c>
    </row>
    <row r="21663" spans="1:10" x14ac:dyDescent="0.2">
      <c r="A21663" t="s">
        <v>21830</v>
      </c>
      <c r="B21663" t="s">
        <v>21831</v>
      </c>
      <c r="I21663" t="s">
        <v>4</v>
      </c>
      <c r="J21663">
        <v>11.8</v>
      </c>
    </row>
    <row r="21664" spans="1:10" x14ac:dyDescent="0.2">
      <c r="A21664" t="s">
        <v>21832</v>
      </c>
      <c r="B21664" t="s">
        <v>21831</v>
      </c>
      <c r="I21664" t="s">
        <v>4</v>
      </c>
      <c r="J21664">
        <v>11.8</v>
      </c>
    </row>
    <row r="21665" spans="1:10" x14ac:dyDescent="0.2">
      <c r="A21665" t="s">
        <v>21833</v>
      </c>
      <c r="B21665" t="s">
        <v>21834</v>
      </c>
      <c r="I21665" t="s">
        <v>4</v>
      </c>
      <c r="J21665">
        <v>19.68</v>
      </c>
    </row>
    <row r="21666" spans="1:10" x14ac:dyDescent="0.2">
      <c r="A21666" t="s">
        <v>21835</v>
      </c>
      <c r="B21666" t="s">
        <v>21834</v>
      </c>
      <c r="I21666" t="s">
        <v>4</v>
      </c>
      <c r="J21666">
        <v>19.68</v>
      </c>
    </row>
    <row r="21667" spans="1:10" x14ac:dyDescent="0.2">
      <c r="A21667" t="s">
        <v>21836</v>
      </c>
      <c r="B21667" t="s">
        <v>21837</v>
      </c>
      <c r="I21667" t="s">
        <v>4</v>
      </c>
      <c r="J21667">
        <v>24.92</v>
      </c>
    </row>
    <row r="21668" spans="1:10" x14ac:dyDescent="0.2">
      <c r="A21668" t="s">
        <v>21838</v>
      </c>
      <c r="B21668" t="s">
        <v>21837</v>
      </c>
      <c r="I21668" t="s">
        <v>4</v>
      </c>
      <c r="J21668">
        <v>24.92</v>
      </c>
    </row>
    <row r="21669" spans="1:10" x14ac:dyDescent="0.2">
      <c r="A21669" t="s">
        <v>21839</v>
      </c>
      <c r="B21669" t="s">
        <v>21840</v>
      </c>
      <c r="I21669" t="s">
        <v>4</v>
      </c>
      <c r="J21669">
        <v>8.19</v>
      </c>
    </row>
    <row r="21670" spans="1:10" x14ac:dyDescent="0.2">
      <c r="A21670" t="s">
        <v>21841</v>
      </c>
      <c r="B21670" t="s">
        <v>21840</v>
      </c>
      <c r="I21670" t="s">
        <v>4</v>
      </c>
      <c r="J21670">
        <v>8.19</v>
      </c>
    </row>
    <row r="21671" spans="1:10" x14ac:dyDescent="0.2">
      <c r="A21671" t="s">
        <v>21263</v>
      </c>
      <c r="B21671" t="s">
        <v>21264</v>
      </c>
      <c r="I21671" t="s">
        <v>4</v>
      </c>
      <c r="J21671">
        <v>1.43</v>
      </c>
    </row>
    <row r="21672" spans="1:10" x14ac:dyDescent="0.2">
      <c r="A21672" t="s">
        <v>21265</v>
      </c>
      <c r="B21672" t="s">
        <v>21264</v>
      </c>
      <c r="I21672" t="s">
        <v>4</v>
      </c>
      <c r="J21672">
        <v>1.43</v>
      </c>
    </row>
    <row r="21673" spans="1:10" x14ac:dyDescent="0.2">
      <c r="A21673" t="s">
        <v>21266</v>
      </c>
      <c r="B21673" t="s">
        <v>21267</v>
      </c>
      <c r="I21673" t="s">
        <v>4</v>
      </c>
      <c r="J21673">
        <v>1.94</v>
      </c>
    </row>
    <row r="21674" spans="1:10" x14ac:dyDescent="0.2">
      <c r="A21674" t="s">
        <v>21268</v>
      </c>
      <c r="B21674" t="s">
        <v>21267</v>
      </c>
      <c r="I21674" t="s">
        <v>4</v>
      </c>
      <c r="J21674">
        <v>1.94</v>
      </c>
    </row>
    <row r="21675" spans="1:10" x14ac:dyDescent="0.2">
      <c r="A21675" t="s">
        <v>21269</v>
      </c>
      <c r="B21675" t="s">
        <v>21842</v>
      </c>
      <c r="I21675" t="s">
        <v>4</v>
      </c>
      <c r="J21675">
        <v>3.96</v>
      </c>
    </row>
    <row r="21676" spans="1:10" x14ac:dyDescent="0.2">
      <c r="A21676" t="s">
        <v>21270</v>
      </c>
      <c r="B21676" t="s">
        <v>21842</v>
      </c>
      <c r="I21676" t="s">
        <v>4</v>
      </c>
      <c r="J21676">
        <v>3.96</v>
      </c>
    </row>
    <row r="21677" spans="1:10" x14ac:dyDescent="0.2">
      <c r="A21677" t="s">
        <v>21271</v>
      </c>
      <c r="B21677" t="s">
        <v>21272</v>
      </c>
      <c r="I21677" t="s">
        <v>20</v>
      </c>
      <c r="J21677">
        <v>1428.17</v>
      </c>
    </row>
    <row r="21678" spans="1:10" x14ac:dyDescent="0.2">
      <c r="A21678" t="s">
        <v>21273</v>
      </c>
      <c r="B21678" t="s">
        <v>21272</v>
      </c>
      <c r="I21678" t="s">
        <v>20</v>
      </c>
      <c r="J21678">
        <v>1428.17</v>
      </c>
    </row>
    <row r="21679" spans="1:10" x14ac:dyDescent="0.2">
      <c r="A21679" t="s">
        <v>21274</v>
      </c>
      <c r="B21679" t="s">
        <v>40243</v>
      </c>
      <c r="I21679" t="s">
        <v>1877</v>
      </c>
      <c r="J21679">
        <v>2248.0300000000002</v>
      </c>
    </row>
    <row r="21680" spans="1:10" x14ac:dyDescent="0.2">
      <c r="A21680" t="s">
        <v>21275</v>
      </c>
      <c r="B21680" t="s">
        <v>40243</v>
      </c>
      <c r="I21680" t="s">
        <v>1877</v>
      </c>
      <c r="J21680">
        <v>2100.11</v>
      </c>
    </row>
    <row r="21681" spans="1:10" x14ac:dyDescent="0.2">
      <c r="A21681" t="s">
        <v>21276</v>
      </c>
      <c r="B21681" t="s">
        <v>21277</v>
      </c>
      <c r="I21681" t="s">
        <v>21843</v>
      </c>
      <c r="J21681">
        <v>271.85000000000002</v>
      </c>
    </row>
    <row r="21682" spans="1:10" x14ac:dyDescent="0.2">
      <c r="A21682" t="s">
        <v>21278</v>
      </c>
      <c r="B21682" t="s">
        <v>21277</v>
      </c>
      <c r="I21682" t="s">
        <v>21843</v>
      </c>
      <c r="J21682">
        <v>261.62</v>
      </c>
    </row>
    <row r="21683" spans="1:10" x14ac:dyDescent="0.2">
      <c r="A21683" t="s">
        <v>21279</v>
      </c>
      <c r="B21683" t="s">
        <v>21280</v>
      </c>
      <c r="I21683" t="s">
        <v>5</v>
      </c>
      <c r="J21683">
        <v>119.45</v>
      </c>
    </row>
    <row r="21684" spans="1:10" x14ac:dyDescent="0.2">
      <c r="A21684" t="s">
        <v>21281</v>
      </c>
      <c r="B21684" t="s">
        <v>21280</v>
      </c>
      <c r="I21684" t="s">
        <v>5</v>
      </c>
      <c r="J21684">
        <v>103.51</v>
      </c>
    </row>
    <row r="21685" spans="1:10" x14ac:dyDescent="0.2">
      <c r="A21685" t="s">
        <v>21282</v>
      </c>
      <c r="B21685" t="s">
        <v>21283</v>
      </c>
      <c r="I21685" t="s">
        <v>5</v>
      </c>
      <c r="J21685">
        <v>158.82</v>
      </c>
    </row>
    <row r="21686" spans="1:10" x14ac:dyDescent="0.2">
      <c r="A21686" t="s">
        <v>21284</v>
      </c>
      <c r="B21686" t="s">
        <v>21283</v>
      </c>
      <c r="I21686" t="s">
        <v>5</v>
      </c>
      <c r="J21686">
        <v>145.32</v>
      </c>
    </row>
    <row r="21687" spans="1:10" x14ac:dyDescent="0.2">
      <c r="A21687" t="s">
        <v>21285</v>
      </c>
      <c r="B21687" t="s">
        <v>21286</v>
      </c>
      <c r="I21687" t="s">
        <v>21844</v>
      </c>
      <c r="J21687">
        <v>115.21</v>
      </c>
    </row>
    <row r="21688" spans="1:10" x14ac:dyDescent="0.2">
      <c r="A21688" t="s">
        <v>21287</v>
      </c>
      <c r="B21688" t="s">
        <v>21286</v>
      </c>
      <c r="I21688" t="s">
        <v>21844</v>
      </c>
      <c r="J21688">
        <v>111.53</v>
      </c>
    </row>
    <row r="21689" spans="1:10" x14ac:dyDescent="0.2">
      <c r="A21689" t="s">
        <v>21288</v>
      </c>
      <c r="B21689" t="s">
        <v>21289</v>
      </c>
      <c r="I21689" t="s">
        <v>21844</v>
      </c>
      <c r="J21689">
        <v>114.48</v>
      </c>
    </row>
    <row r="21690" spans="1:10" x14ac:dyDescent="0.2">
      <c r="A21690" t="s">
        <v>21290</v>
      </c>
      <c r="B21690" t="s">
        <v>21289</v>
      </c>
      <c r="I21690" t="s">
        <v>21844</v>
      </c>
      <c r="J21690">
        <v>110.8</v>
      </c>
    </row>
    <row r="21691" spans="1:10" x14ac:dyDescent="0.2">
      <c r="A21691" t="s">
        <v>21291</v>
      </c>
      <c r="B21691" t="s">
        <v>21292</v>
      </c>
      <c r="I21691" t="s">
        <v>1877</v>
      </c>
      <c r="J21691">
        <v>529.16999999999996</v>
      </c>
    </row>
    <row r="21692" spans="1:10" x14ac:dyDescent="0.2">
      <c r="A21692" t="s">
        <v>21293</v>
      </c>
      <c r="B21692" t="s">
        <v>21292</v>
      </c>
      <c r="I21692" t="s">
        <v>1877</v>
      </c>
      <c r="J21692">
        <v>470.41</v>
      </c>
    </row>
    <row r="21693" spans="1:10" x14ac:dyDescent="0.2">
      <c r="A21693" t="s">
        <v>21294</v>
      </c>
      <c r="B21693" t="s">
        <v>40244</v>
      </c>
      <c r="I21693" t="s">
        <v>1009</v>
      </c>
      <c r="J21693">
        <v>12171.41</v>
      </c>
    </row>
    <row r="21694" spans="1:10" x14ac:dyDescent="0.2">
      <c r="A21694" t="s">
        <v>21295</v>
      </c>
      <c r="B21694" t="s">
        <v>40244</v>
      </c>
      <c r="I21694" t="s">
        <v>1009</v>
      </c>
      <c r="J21694">
        <v>10993.89</v>
      </c>
    </row>
    <row r="21695" spans="1:10" x14ac:dyDescent="0.2">
      <c r="A21695" t="s">
        <v>21296</v>
      </c>
      <c r="B21695" t="s">
        <v>40245</v>
      </c>
      <c r="I21695" t="s">
        <v>1009</v>
      </c>
      <c r="J21695">
        <v>532.84</v>
      </c>
    </row>
    <row r="21696" spans="1:10" x14ac:dyDescent="0.2">
      <c r="A21696" t="s">
        <v>21297</v>
      </c>
      <c r="B21696" t="s">
        <v>40245</v>
      </c>
      <c r="I21696" t="s">
        <v>1009</v>
      </c>
      <c r="J21696">
        <v>498.43</v>
      </c>
    </row>
    <row r="21697" spans="1:10" x14ac:dyDescent="0.2">
      <c r="A21697" t="s">
        <v>21298</v>
      </c>
      <c r="B21697" t="s">
        <v>40246</v>
      </c>
      <c r="I21697" t="s">
        <v>1009</v>
      </c>
      <c r="J21697">
        <v>1262.23</v>
      </c>
    </row>
    <row r="21698" spans="1:10" x14ac:dyDescent="0.2">
      <c r="A21698" t="s">
        <v>21299</v>
      </c>
      <c r="B21698" t="s">
        <v>40246</v>
      </c>
      <c r="I21698" t="s">
        <v>1009</v>
      </c>
      <c r="J21698">
        <v>1170.9000000000001</v>
      </c>
    </row>
    <row r="21699" spans="1:10" x14ac:dyDescent="0.2">
      <c r="A21699" t="s">
        <v>21300</v>
      </c>
      <c r="B21699" t="s">
        <v>40247</v>
      </c>
      <c r="I21699" t="s">
        <v>1009</v>
      </c>
      <c r="J21699">
        <v>1119.1400000000001</v>
      </c>
    </row>
    <row r="21700" spans="1:10" x14ac:dyDescent="0.2">
      <c r="A21700" t="s">
        <v>21301</v>
      </c>
      <c r="B21700" t="s">
        <v>40247</v>
      </c>
      <c r="I21700" t="s">
        <v>1009</v>
      </c>
      <c r="J21700">
        <v>1032.94</v>
      </c>
    </row>
    <row r="21701" spans="1:10" x14ac:dyDescent="0.2">
      <c r="A21701" t="s">
        <v>21302</v>
      </c>
      <c r="B21701" t="s">
        <v>40248</v>
      </c>
      <c r="I21701" t="s">
        <v>1009</v>
      </c>
      <c r="J21701">
        <v>660.95</v>
      </c>
    </row>
    <row r="21702" spans="1:10" x14ac:dyDescent="0.2">
      <c r="A21702" t="s">
        <v>21303</v>
      </c>
      <c r="B21702" t="s">
        <v>40248</v>
      </c>
      <c r="I21702" t="s">
        <v>1009</v>
      </c>
      <c r="J21702">
        <v>622.69000000000005</v>
      </c>
    </row>
    <row r="21703" spans="1:10" x14ac:dyDescent="0.2">
      <c r="A21703" t="s">
        <v>21304</v>
      </c>
      <c r="B21703" t="s">
        <v>40249</v>
      </c>
      <c r="I21703" t="s">
        <v>1009</v>
      </c>
      <c r="J21703">
        <v>1673.39</v>
      </c>
    </row>
    <row r="21704" spans="1:10" x14ac:dyDescent="0.2">
      <c r="A21704" t="s">
        <v>21305</v>
      </c>
      <c r="B21704" t="s">
        <v>40249</v>
      </c>
      <c r="I21704" t="s">
        <v>1009</v>
      </c>
      <c r="J21704">
        <v>1449.99</v>
      </c>
    </row>
    <row r="21705" spans="1:10" x14ac:dyDescent="0.2">
      <c r="A21705" t="s">
        <v>21306</v>
      </c>
      <c r="B21705" t="s">
        <v>21307</v>
      </c>
      <c r="I21705" t="s">
        <v>1877</v>
      </c>
      <c r="J21705">
        <v>292.39</v>
      </c>
    </row>
    <row r="21706" spans="1:10" x14ac:dyDescent="0.2">
      <c r="A21706" t="s">
        <v>21308</v>
      </c>
      <c r="B21706" t="s">
        <v>21307</v>
      </c>
      <c r="I21706" t="s">
        <v>1877</v>
      </c>
      <c r="J21706">
        <v>266.5</v>
      </c>
    </row>
    <row r="21707" spans="1:10" x14ac:dyDescent="0.2">
      <c r="A21707" t="s">
        <v>21309</v>
      </c>
      <c r="B21707" t="s">
        <v>21845</v>
      </c>
      <c r="I21707" t="s">
        <v>1877</v>
      </c>
      <c r="J21707">
        <v>303.20999999999998</v>
      </c>
    </row>
    <row r="21708" spans="1:10" x14ac:dyDescent="0.2">
      <c r="A21708" t="s">
        <v>21310</v>
      </c>
      <c r="B21708" t="s">
        <v>21845</v>
      </c>
      <c r="I21708" t="s">
        <v>1877</v>
      </c>
      <c r="J21708">
        <v>276.2</v>
      </c>
    </row>
    <row r="21709" spans="1:10" x14ac:dyDescent="0.2">
      <c r="A21709" t="s">
        <v>21311</v>
      </c>
      <c r="B21709" t="s">
        <v>21312</v>
      </c>
      <c r="I21709" t="s">
        <v>1877</v>
      </c>
      <c r="J21709">
        <v>268.87</v>
      </c>
    </row>
    <row r="21710" spans="1:10" x14ac:dyDescent="0.2">
      <c r="A21710" t="s">
        <v>21313</v>
      </c>
      <c r="B21710" t="s">
        <v>21312</v>
      </c>
      <c r="I21710" t="s">
        <v>1877</v>
      </c>
      <c r="J21710">
        <v>247.42</v>
      </c>
    </row>
    <row r="21711" spans="1:10" x14ac:dyDescent="0.2">
      <c r="A21711" t="s">
        <v>21314</v>
      </c>
      <c r="B21711" t="s">
        <v>21315</v>
      </c>
      <c r="I21711" t="s">
        <v>1877</v>
      </c>
      <c r="J21711">
        <v>163.02000000000001</v>
      </c>
    </row>
    <row r="21712" spans="1:10" x14ac:dyDescent="0.2">
      <c r="A21712" t="s">
        <v>21316</v>
      </c>
      <c r="B21712" t="s">
        <v>21315</v>
      </c>
      <c r="I21712" t="s">
        <v>1877</v>
      </c>
      <c r="J21712">
        <v>142.27000000000001</v>
      </c>
    </row>
    <row r="21713" spans="1:10" x14ac:dyDescent="0.2">
      <c r="A21713" t="s">
        <v>21317</v>
      </c>
      <c r="B21713" t="s">
        <v>40250</v>
      </c>
      <c r="I21713" t="s">
        <v>1877</v>
      </c>
      <c r="J21713">
        <v>352.27</v>
      </c>
    </row>
    <row r="21714" spans="1:10" x14ac:dyDescent="0.2">
      <c r="A21714" t="s">
        <v>21318</v>
      </c>
      <c r="B21714" t="s">
        <v>40250</v>
      </c>
      <c r="I21714" t="s">
        <v>1877</v>
      </c>
      <c r="J21714">
        <v>332.56</v>
      </c>
    </row>
    <row r="21715" spans="1:10" x14ac:dyDescent="0.2">
      <c r="A21715" t="s">
        <v>21319</v>
      </c>
      <c r="B21715" t="s">
        <v>21320</v>
      </c>
      <c r="I21715" t="s">
        <v>1877</v>
      </c>
      <c r="J21715">
        <v>171.22</v>
      </c>
    </row>
    <row r="21716" spans="1:10" x14ac:dyDescent="0.2">
      <c r="A21716" t="s">
        <v>21321</v>
      </c>
      <c r="B21716" t="s">
        <v>21320</v>
      </c>
      <c r="I21716" t="s">
        <v>1877</v>
      </c>
      <c r="J21716">
        <v>153.33000000000001</v>
      </c>
    </row>
    <row r="21717" spans="1:10" x14ac:dyDescent="0.2">
      <c r="A21717" t="s">
        <v>21322</v>
      </c>
      <c r="B21717" t="s">
        <v>40251</v>
      </c>
      <c r="I21717" t="s">
        <v>1877</v>
      </c>
      <c r="J21717">
        <v>727.86</v>
      </c>
    </row>
    <row r="21718" spans="1:10" x14ac:dyDescent="0.2">
      <c r="A21718" t="s">
        <v>21323</v>
      </c>
      <c r="B21718" t="s">
        <v>40251</v>
      </c>
      <c r="I21718" t="s">
        <v>1877</v>
      </c>
      <c r="J21718">
        <v>706.65</v>
      </c>
    </row>
    <row r="21719" spans="1:10" x14ac:dyDescent="0.2">
      <c r="A21719" t="s">
        <v>21324</v>
      </c>
      <c r="B21719" t="s">
        <v>21325</v>
      </c>
      <c r="I21719" t="s">
        <v>1877</v>
      </c>
      <c r="J21719">
        <v>242.62</v>
      </c>
    </row>
    <row r="21720" spans="1:10" x14ac:dyDescent="0.2">
      <c r="A21720" t="s">
        <v>21326</v>
      </c>
      <c r="B21720" t="s">
        <v>21325</v>
      </c>
      <c r="I21720" t="s">
        <v>1877</v>
      </c>
      <c r="J21720">
        <v>224.73</v>
      </c>
    </row>
    <row r="21721" spans="1:10" x14ac:dyDescent="0.2">
      <c r="A21721" t="s">
        <v>21327</v>
      </c>
      <c r="B21721" t="s">
        <v>21328</v>
      </c>
      <c r="I21721" t="s">
        <v>5</v>
      </c>
      <c r="J21721">
        <v>2111</v>
      </c>
    </row>
    <row r="21722" spans="1:10" x14ac:dyDescent="0.2">
      <c r="A21722" t="s">
        <v>21329</v>
      </c>
      <c r="B21722" t="s">
        <v>21328</v>
      </c>
      <c r="I21722" t="s">
        <v>5</v>
      </c>
      <c r="J21722">
        <v>2111</v>
      </c>
    </row>
    <row r="21723" spans="1:10" x14ac:dyDescent="0.2">
      <c r="A21723" t="s">
        <v>21330</v>
      </c>
      <c r="B21723" t="s">
        <v>21331</v>
      </c>
      <c r="I21723" t="s">
        <v>5</v>
      </c>
      <c r="J21723">
        <v>2788.33</v>
      </c>
    </row>
    <row r="21724" spans="1:10" x14ac:dyDescent="0.2">
      <c r="A21724" t="s">
        <v>21332</v>
      </c>
      <c r="B21724" t="s">
        <v>21331</v>
      </c>
      <c r="I21724" t="s">
        <v>5</v>
      </c>
      <c r="J21724">
        <v>2788.33</v>
      </c>
    </row>
    <row r="21725" spans="1:10" x14ac:dyDescent="0.2">
      <c r="A21725" t="s">
        <v>21333</v>
      </c>
      <c r="B21725" t="s">
        <v>21334</v>
      </c>
      <c r="I21725" t="s">
        <v>5</v>
      </c>
      <c r="J21725">
        <v>1286.92</v>
      </c>
    </row>
    <row r="21726" spans="1:10" x14ac:dyDescent="0.2">
      <c r="A21726" t="s">
        <v>21335</v>
      </c>
      <c r="B21726" t="s">
        <v>21334</v>
      </c>
      <c r="I21726" t="s">
        <v>5</v>
      </c>
      <c r="J21726">
        <v>1286.92</v>
      </c>
    </row>
    <row r="21727" spans="1:10" x14ac:dyDescent="0.2">
      <c r="A21727" t="s">
        <v>21336</v>
      </c>
      <c r="B21727" t="s">
        <v>21337</v>
      </c>
      <c r="I21727" t="s">
        <v>5</v>
      </c>
      <c r="J21727">
        <v>1546.56</v>
      </c>
    </row>
    <row r="21728" spans="1:10" x14ac:dyDescent="0.2">
      <c r="A21728" t="s">
        <v>21338</v>
      </c>
      <c r="B21728" t="s">
        <v>21337</v>
      </c>
      <c r="I21728" t="s">
        <v>5</v>
      </c>
      <c r="J21728">
        <v>1546.56</v>
      </c>
    </row>
    <row r="21729" spans="1:10" x14ac:dyDescent="0.2">
      <c r="A21729" t="s">
        <v>21339</v>
      </c>
      <c r="B21729" t="s">
        <v>21340</v>
      </c>
      <c r="I21729" t="s">
        <v>5</v>
      </c>
      <c r="J21729">
        <v>1952.96</v>
      </c>
    </row>
    <row r="21730" spans="1:10" x14ac:dyDescent="0.2">
      <c r="A21730" t="s">
        <v>21341</v>
      </c>
      <c r="B21730" t="s">
        <v>21340</v>
      </c>
      <c r="I21730" t="s">
        <v>5</v>
      </c>
      <c r="J21730">
        <v>1952.96</v>
      </c>
    </row>
    <row r="21731" spans="1:10" x14ac:dyDescent="0.2">
      <c r="A21731" t="s">
        <v>21342</v>
      </c>
      <c r="B21731" t="s">
        <v>21343</v>
      </c>
      <c r="I21731" t="s">
        <v>5</v>
      </c>
      <c r="J21731">
        <v>1010.93</v>
      </c>
    </row>
    <row r="21732" spans="1:10" x14ac:dyDescent="0.2">
      <c r="A21732" t="s">
        <v>21344</v>
      </c>
      <c r="B21732" t="s">
        <v>21343</v>
      </c>
      <c r="I21732" t="s">
        <v>5</v>
      </c>
      <c r="J21732">
        <v>1010.93</v>
      </c>
    </row>
    <row r="21733" spans="1:10" x14ac:dyDescent="0.2">
      <c r="A21733" t="s">
        <v>21345</v>
      </c>
      <c r="B21733" t="s">
        <v>40252</v>
      </c>
      <c r="I21733" t="s">
        <v>4</v>
      </c>
      <c r="J21733">
        <v>406.57</v>
      </c>
    </row>
    <row r="21734" spans="1:10" x14ac:dyDescent="0.2">
      <c r="A21734" t="s">
        <v>21346</v>
      </c>
      <c r="B21734" t="s">
        <v>40252</v>
      </c>
      <c r="I21734" t="s">
        <v>4</v>
      </c>
      <c r="J21734">
        <v>387.3</v>
      </c>
    </row>
    <row r="21735" spans="1:10" x14ac:dyDescent="0.2">
      <c r="A21735" t="s">
        <v>21347</v>
      </c>
      <c r="B21735" t="s">
        <v>21348</v>
      </c>
      <c r="I21735" t="s">
        <v>5</v>
      </c>
      <c r="J21735">
        <v>1096.3399999999999</v>
      </c>
    </row>
    <row r="21736" spans="1:10" x14ac:dyDescent="0.2">
      <c r="A21736" t="s">
        <v>21349</v>
      </c>
      <c r="B21736" t="s">
        <v>21348</v>
      </c>
      <c r="I21736" t="s">
        <v>5</v>
      </c>
      <c r="J21736">
        <v>1096.3399999999999</v>
      </c>
    </row>
    <row r="21737" spans="1:10" x14ac:dyDescent="0.2">
      <c r="A21737" t="s">
        <v>21350</v>
      </c>
      <c r="B21737" t="s">
        <v>21351</v>
      </c>
      <c r="I21737" t="s">
        <v>1877</v>
      </c>
      <c r="J21737">
        <v>214.4</v>
      </c>
    </row>
    <row r="21738" spans="1:10" x14ac:dyDescent="0.2">
      <c r="A21738" t="s">
        <v>21352</v>
      </c>
      <c r="B21738" t="s">
        <v>21351</v>
      </c>
      <c r="I21738" t="s">
        <v>1877</v>
      </c>
      <c r="J21738">
        <v>210.83</v>
      </c>
    </row>
    <row r="21739" spans="1:10" x14ac:dyDescent="0.2">
      <c r="A21739" t="s">
        <v>21353</v>
      </c>
      <c r="B21739" t="s">
        <v>40253</v>
      </c>
      <c r="I21739" t="s">
        <v>1877</v>
      </c>
      <c r="J21739">
        <v>96.32</v>
      </c>
    </row>
    <row r="21740" spans="1:10" x14ac:dyDescent="0.2">
      <c r="A21740" t="s">
        <v>21354</v>
      </c>
      <c r="B21740" t="s">
        <v>40253</v>
      </c>
      <c r="I21740" t="s">
        <v>1877</v>
      </c>
      <c r="J21740">
        <v>92.75</v>
      </c>
    </row>
    <row r="21741" spans="1:10" x14ac:dyDescent="0.2">
      <c r="A21741" t="s">
        <v>21355</v>
      </c>
      <c r="B21741" t="s">
        <v>40254</v>
      </c>
      <c r="I21741" t="s">
        <v>1877</v>
      </c>
      <c r="J21741">
        <v>81.31</v>
      </c>
    </row>
    <row r="21742" spans="1:10" x14ac:dyDescent="0.2">
      <c r="A21742" t="s">
        <v>21356</v>
      </c>
      <c r="B21742" t="s">
        <v>40254</v>
      </c>
      <c r="I21742" t="s">
        <v>1877</v>
      </c>
      <c r="J21742">
        <v>77.739999999999995</v>
      </c>
    </row>
    <row r="21743" spans="1:10" x14ac:dyDescent="0.2">
      <c r="A21743" t="s">
        <v>21357</v>
      </c>
      <c r="B21743" t="s">
        <v>21358</v>
      </c>
      <c r="I21743" t="s">
        <v>3</v>
      </c>
      <c r="J21743">
        <v>19.97</v>
      </c>
    </row>
    <row r="21744" spans="1:10" x14ac:dyDescent="0.2">
      <c r="A21744" t="s">
        <v>21359</v>
      </c>
      <c r="B21744" t="s">
        <v>21358</v>
      </c>
      <c r="I21744" t="s">
        <v>3</v>
      </c>
      <c r="J21744">
        <v>19.97</v>
      </c>
    </row>
    <row r="21745" spans="1:10" x14ac:dyDescent="0.2">
      <c r="A21745" t="s">
        <v>21360</v>
      </c>
      <c r="B21745" t="s">
        <v>21361</v>
      </c>
      <c r="I21745" t="s">
        <v>113</v>
      </c>
      <c r="J21745">
        <v>13.38</v>
      </c>
    </row>
    <row r="21746" spans="1:10" x14ac:dyDescent="0.2">
      <c r="A21746" t="s">
        <v>21362</v>
      </c>
      <c r="B21746" t="s">
        <v>21361</v>
      </c>
      <c r="I21746" t="s">
        <v>113</v>
      </c>
      <c r="J21746">
        <v>13.38</v>
      </c>
    </row>
    <row r="21747" spans="1:10" x14ac:dyDescent="0.2">
      <c r="A21747" t="s">
        <v>21363</v>
      </c>
      <c r="B21747" t="s">
        <v>40255</v>
      </c>
      <c r="I21747" t="s">
        <v>5</v>
      </c>
      <c r="J21747">
        <v>3.22</v>
      </c>
    </row>
    <row r="21748" spans="1:10" x14ac:dyDescent="0.2">
      <c r="A21748" t="s">
        <v>21364</v>
      </c>
      <c r="B21748" t="s">
        <v>40255</v>
      </c>
      <c r="I21748" t="s">
        <v>5</v>
      </c>
      <c r="J21748">
        <v>3.22</v>
      </c>
    </row>
    <row r="21749" spans="1:10" x14ac:dyDescent="0.2">
      <c r="A21749" t="s">
        <v>21365</v>
      </c>
      <c r="B21749" t="s">
        <v>40256</v>
      </c>
      <c r="I21749" t="s">
        <v>5</v>
      </c>
      <c r="J21749">
        <v>2932.5</v>
      </c>
    </row>
    <row r="21750" spans="1:10" x14ac:dyDescent="0.2">
      <c r="A21750" t="s">
        <v>21366</v>
      </c>
      <c r="B21750" t="s">
        <v>40256</v>
      </c>
      <c r="I21750" t="s">
        <v>5</v>
      </c>
      <c r="J21750">
        <v>2756.06</v>
      </c>
    </row>
    <row r="21751" spans="1:10" x14ac:dyDescent="0.2">
      <c r="A21751" t="s">
        <v>21367</v>
      </c>
      <c r="B21751" t="s">
        <v>40257</v>
      </c>
      <c r="I21751" t="s">
        <v>113</v>
      </c>
      <c r="J21751">
        <v>5.09</v>
      </c>
    </row>
    <row r="21752" spans="1:10" x14ac:dyDescent="0.2">
      <c r="A21752" t="s">
        <v>21368</v>
      </c>
      <c r="B21752" t="s">
        <v>40257</v>
      </c>
      <c r="I21752" t="s">
        <v>113</v>
      </c>
      <c r="J21752">
        <v>5.09</v>
      </c>
    </row>
    <row r="21753" spans="1:10" x14ac:dyDescent="0.2">
      <c r="A21753" t="s">
        <v>21369</v>
      </c>
      <c r="B21753" t="s">
        <v>40258</v>
      </c>
      <c r="I21753" t="s">
        <v>113</v>
      </c>
      <c r="J21753">
        <v>4.96</v>
      </c>
    </row>
    <row r="21754" spans="1:10" x14ac:dyDescent="0.2">
      <c r="A21754" t="s">
        <v>21370</v>
      </c>
      <c r="B21754" t="s">
        <v>40258</v>
      </c>
      <c r="I21754" t="s">
        <v>113</v>
      </c>
      <c r="J21754">
        <v>4.96</v>
      </c>
    </row>
    <row r="21755" spans="1:10" x14ac:dyDescent="0.2">
      <c r="A21755" t="s">
        <v>21371</v>
      </c>
      <c r="B21755" t="s">
        <v>40259</v>
      </c>
      <c r="I21755" t="s">
        <v>113</v>
      </c>
      <c r="J21755">
        <v>4.59</v>
      </c>
    </row>
    <row r="21756" spans="1:10" x14ac:dyDescent="0.2">
      <c r="A21756" t="s">
        <v>21372</v>
      </c>
      <c r="B21756" t="s">
        <v>40259</v>
      </c>
      <c r="I21756" t="s">
        <v>113</v>
      </c>
      <c r="J21756">
        <v>4.59</v>
      </c>
    </row>
    <row r="21757" spans="1:10" x14ac:dyDescent="0.2">
      <c r="A21757" t="s">
        <v>21373</v>
      </c>
      <c r="B21757" t="s">
        <v>40260</v>
      </c>
      <c r="I21757" t="s">
        <v>3</v>
      </c>
      <c r="J21757">
        <v>52.63</v>
      </c>
    </row>
    <row r="21758" spans="1:10" x14ac:dyDescent="0.2">
      <c r="A21758" t="s">
        <v>21374</v>
      </c>
      <c r="B21758" t="s">
        <v>40260</v>
      </c>
      <c r="I21758" t="s">
        <v>3</v>
      </c>
      <c r="J21758">
        <v>49.77</v>
      </c>
    </row>
    <row r="21759" spans="1:10" x14ac:dyDescent="0.2">
      <c r="A21759" t="s">
        <v>21375</v>
      </c>
      <c r="B21759" t="s">
        <v>40261</v>
      </c>
      <c r="I21759" t="s">
        <v>3</v>
      </c>
      <c r="J21759">
        <v>74.599999999999994</v>
      </c>
    </row>
    <row r="21760" spans="1:10" x14ac:dyDescent="0.2">
      <c r="A21760" t="s">
        <v>21376</v>
      </c>
      <c r="B21760" t="s">
        <v>40261</v>
      </c>
      <c r="I21760" t="s">
        <v>3</v>
      </c>
      <c r="J21760">
        <v>70.510000000000005</v>
      </c>
    </row>
    <row r="21761" spans="1:10" x14ac:dyDescent="0.2">
      <c r="A21761" t="s">
        <v>21377</v>
      </c>
      <c r="B21761" t="s">
        <v>40262</v>
      </c>
      <c r="I21761" t="s">
        <v>20</v>
      </c>
      <c r="J21761">
        <v>7.35</v>
      </c>
    </row>
    <row r="21762" spans="1:10" x14ac:dyDescent="0.2">
      <c r="A21762" t="s">
        <v>21378</v>
      </c>
      <c r="B21762" t="s">
        <v>40262</v>
      </c>
      <c r="I21762" t="s">
        <v>20</v>
      </c>
      <c r="J21762">
        <v>7.2</v>
      </c>
    </row>
    <row r="21763" spans="1:10" x14ac:dyDescent="0.2">
      <c r="A21763" t="s">
        <v>21379</v>
      </c>
      <c r="B21763" t="s">
        <v>40263</v>
      </c>
      <c r="I21763" t="s">
        <v>3</v>
      </c>
      <c r="J21763">
        <v>46.44</v>
      </c>
    </row>
    <row r="21764" spans="1:10" x14ac:dyDescent="0.2">
      <c r="A21764" t="s">
        <v>21380</v>
      </c>
      <c r="B21764" t="s">
        <v>40263</v>
      </c>
      <c r="I21764" t="s">
        <v>3</v>
      </c>
      <c r="J21764">
        <v>44.62</v>
      </c>
    </row>
    <row r="21765" spans="1:10" x14ac:dyDescent="0.2">
      <c r="A21765" t="s">
        <v>21381</v>
      </c>
      <c r="B21765" t="s">
        <v>40264</v>
      </c>
      <c r="I21765" t="s">
        <v>4</v>
      </c>
      <c r="J21765">
        <v>82.77</v>
      </c>
    </row>
    <row r="21766" spans="1:10" x14ac:dyDescent="0.2">
      <c r="A21766" t="s">
        <v>21382</v>
      </c>
      <c r="B21766" t="s">
        <v>40264</v>
      </c>
      <c r="I21766" t="s">
        <v>4</v>
      </c>
      <c r="J21766">
        <v>76.45</v>
      </c>
    </row>
    <row r="21767" spans="1:10" x14ac:dyDescent="0.2">
      <c r="A21767" t="s">
        <v>21383</v>
      </c>
      <c r="B21767" t="s">
        <v>40265</v>
      </c>
      <c r="I21767" t="s">
        <v>1877</v>
      </c>
      <c r="J21767">
        <v>154.28</v>
      </c>
    </row>
    <row r="21768" spans="1:10" x14ac:dyDescent="0.2">
      <c r="A21768" t="s">
        <v>21384</v>
      </c>
      <c r="B21768" t="s">
        <v>40265</v>
      </c>
      <c r="I21768" t="s">
        <v>1877</v>
      </c>
      <c r="J21768">
        <v>154.28</v>
      </c>
    </row>
    <row r="21769" spans="1:10" x14ac:dyDescent="0.2">
      <c r="A21769" t="s">
        <v>21385</v>
      </c>
      <c r="B21769" t="s">
        <v>21846</v>
      </c>
      <c r="I21769" t="s">
        <v>1877</v>
      </c>
      <c r="J21769">
        <v>4.26</v>
      </c>
    </row>
    <row r="21770" spans="1:10" x14ac:dyDescent="0.2">
      <c r="A21770" t="s">
        <v>21386</v>
      </c>
      <c r="B21770" t="s">
        <v>21846</v>
      </c>
      <c r="I21770" t="s">
        <v>1877</v>
      </c>
      <c r="J21770">
        <v>4.26</v>
      </c>
    </row>
    <row r="21771" spans="1:10" x14ac:dyDescent="0.2">
      <c r="A21771" t="s">
        <v>21387</v>
      </c>
      <c r="B21771" t="s">
        <v>21388</v>
      </c>
      <c r="I21771" t="s">
        <v>1877</v>
      </c>
      <c r="J21771">
        <v>0.46</v>
      </c>
    </row>
    <row r="21772" spans="1:10" x14ac:dyDescent="0.2">
      <c r="A21772" t="s">
        <v>21389</v>
      </c>
      <c r="B21772" t="s">
        <v>21388</v>
      </c>
      <c r="I21772" t="s">
        <v>1877</v>
      </c>
      <c r="J21772">
        <v>0.46</v>
      </c>
    </row>
    <row r="21773" spans="1:10" x14ac:dyDescent="0.2">
      <c r="A21773" t="s">
        <v>21390</v>
      </c>
      <c r="B21773" t="s">
        <v>40266</v>
      </c>
      <c r="I21773" t="s">
        <v>5</v>
      </c>
      <c r="J21773">
        <v>89.49</v>
      </c>
    </row>
    <row r="21774" spans="1:10" x14ac:dyDescent="0.2">
      <c r="A21774" t="s">
        <v>21391</v>
      </c>
      <c r="B21774" t="s">
        <v>40266</v>
      </c>
      <c r="I21774" t="s">
        <v>5</v>
      </c>
      <c r="J21774">
        <v>79.77</v>
      </c>
    </row>
    <row r="21775" spans="1:10" x14ac:dyDescent="0.2">
      <c r="A21775" t="s">
        <v>21392</v>
      </c>
      <c r="B21775" t="s">
        <v>40267</v>
      </c>
      <c r="I21775" t="s">
        <v>21847</v>
      </c>
      <c r="J21775">
        <v>168.71</v>
      </c>
    </row>
    <row r="21776" spans="1:10" x14ac:dyDescent="0.2">
      <c r="A21776" t="s">
        <v>21393</v>
      </c>
      <c r="B21776" t="s">
        <v>40267</v>
      </c>
      <c r="I21776" t="s">
        <v>21847</v>
      </c>
      <c r="J21776">
        <v>168.2</v>
      </c>
    </row>
    <row r="21777" spans="1:10" x14ac:dyDescent="0.2">
      <c r="A21777" t="s">
        <v>21394</v>
      </c>
      <c r="B21777" t="s">
        <v>40268</v>
      </c>
      <c r="I21777" t="s">
        <v>21848</v>
      </c>
      <c r="J21777">
        <v>53.83</v>
      </c>
    </row>
    <row r="21778" spans="1:10" x14ac:dyDescent="0.2">
      <c r="A21778" t="s">
        <v>21395</v>
      </c>
      <c r="B21778" t="s">
        <v>40268</v>
      </c>
      <c r="I21778" t="s">
        <v>21848</v>
      </c>
      <c r="J21778">
        <v>53.34</v>
      </c>
    </row>
    <row r="21779" spans="1:10" x14ac:dyDescent="0.2">
      <c r="A21779" t="s">
        <v>21396</v>
      </c>
      <c r="B21779" t="s">
        <v>40269</v>
      </c>
      <c r="I21779" t="s">
        <v>21848</v>
      </c>
      <c r="J21779">
        <v>2.16</v>
      </c>
    </row>
    <row r="21780" spans="1:10" x14ac:dyDescent="0.2">
      <c r="A21780" t="s">
        <v>21397</v>
      </c>
      <c r="B21780" t="s">
        <v>40269</v>
      </c>
      <c r="I21780" t="s">
        <v>21848</v>
      </c>
      <c r="J21780">
        <v>2.1</v>
      </c>
    </row>
    <row r="21781" spans="1:10" x14ac:dyDescent="0.2">
      <c r="A21781" t="s">
        <v>21398</v>
      </c>
      <c r="B21781" t="s">
        <v>40270</v>
      </c>
      <c r="I21781" t="s">
        <v>21848</v>
      </c>
      <c r="J21781">
        <v>8.32</v>
      </c>
    </row>
    <row r="21782" spans="1:10" x14ac:dyDescent="0.2">
      <c r="A21782" t="s">
        <v>21399</v>
      </c>
      <c r="B21782" t="s">
        <v>40270</v>
      </c>
      <c r="I21782" t="s">
        <v>21848</v>
      </c>
      <c r="J21782">
        <v>8.3000000000000007</v>
      </c>
    </row>
    <row r="21783" spans="1:10" x14ac:dyDescent="0.2">
      <c r="A21783" t="s">
        <v>21400</v>
      </c>
      <c r="B21783" t="s">
        <v>40271</v>
      </c>
      <c r="I21783" t="s">
        <v>21848</v>
      </c>
      <c r="J21783">
        <v>157.28</v>
      </c>
    </row>
    <row r="21784" spans="1:10" x14ac:dyDescent="0.2">
      <c r="A21784" t="s">
        <v>21401</v>
      </c>
      <c r="B21784" t="s">
        <v>40271</v>
      </c>
      <c r="I21784" t="s">
        <v>21848</v>
      </c>
      <c r="J21784">
        <v>151.96</v>
      </c>
    </row>
    <row r="21785" spans="1:10" x14ac:dyDescent="0.2">
      <c r="A21785" t="s">
        <v>21402</v>
      </c>
      <c r="B21785" t="s">
        <v>40272</v>
      </c>
      <c r="I21785" t="s">
        <v>21848</v>
      </c>
      <c r="J21785">
        <v>6.35</v>
      </c>
    </row>
    <row r="21786" spans="1:10" x14ac:dyDescent="0.2">
      <c r="A21786" t="s">
        <v>21403</v>
      </c>
      <c r="B21786" t="s">
        <v>40272</v>
      </c>
      <c r="I21786" t="s">
        <v>21848</v>
      </c>
      <c r="J21786">
        <v>6.33</v>
      </c>
    </row>
    <row r="21787" spans="1:10" x14ac:dyDescent="0.2">
      <c r="A21787" t="s">
        <v>21404</v>
      </c>
      <c r="B21787" t="s">
        <v>40273</v>
      </c>
      <c r="I21787" t="s">
        <v>21848</v>
      </c>
      <c r="J21787">
        <v>2.15</v>
      </c>
    </row>
    <row r="21788" spans="1:10" x14ac:dyDescent="0.2">
      <c r="A21788" t="s">
        <v>21405</v>
      </c>
      <c r="B21788" t="s">
        <v>40273</v>
      </c>
      <c r="I21788" t="s">
        <v>21848</v>
      </c>
      <c r="J21788">
        <v>2.14</v>
      </c>
    </row>
    <row r="21789" spans="1:10" x14ac:dyDescent="0.2">
      <c r="A21789" t="s">
        <v>21406</v>
      </c>
      <c r="B21789" t="s">
        <v>40274</v>
      </c>
      <c r="I21789" t="s">
        <v>21843</v>
      </c>
      <c r="J21789">
        <v>121.46</v>
      </c>
    </row>
    <row r="21790" spans="1:10" x14ac:dyDescent="0.2">
      <c r="A21790" t="s">
        <v>21407</v>
      </c>
      <c r="B21790" t="s">
        <v>40274</v>
      </c>
      <c r="I21790" t="s">
        <v>21843</v>
      </c>
      <c r="J21790">
        <v>112.23</v>
      </c>
    </row>
    <row r="21791" spans="1:10" x14ac:dyDescent="0.2">
      <c r="A21791" t="s">
        <v>21408</v>
      </c>
      <c r="B21791" t="s">
        <v>40275</v>
      </c>
      <c r="I21791" t="s">
        <v>21843</v>
      </c>
      <c r="J21791">
        <v>82.9</v>
      </c>
    </row>
    <row r="21792" spans="1:10" x14ac:dyDescent="0.2">
      <c r="A21792" t="s">
        <v>21409</v>
      </c>
      <c r="B21792" t="s">
        <v>40275</v>
      </c>
      <c r="I21792" t="s">
        <v>21843</v>
      </c>
      <c r="J21792">
        <v>76.56</v>
      </c>
    </row>
    <row r="21793" spans="1:10" x14ac:dyDescent="0.2">
      <c r="A21793" t="s">
        <v>21410</v>
      </c>
      <c r="B21793" t="s">
        <v>40276</v>
      </c>
      <c r="I21793" t="s">
        <v>1877</v>
      </c>
      <c r="J21793">
        <v>131.57</v>
      </c>
    </row>
    <row r="21794" spans="1:10" x14ac:dyDescent="0.2">
      <c r="A21794" t="s">
        <v>21411</v>
      </c>
      <c r="B21794" t="s">
        <v>40276</v>
      </c>
      <c r="I21794" t="s">
        <v>1877</v>
      </c>
      <c r="J21794">
        <v>114.28</v>
      </c>
    </row>
    <row r="21795" spans="1:10" x14ac:dyDescent="0.2">
      <c r="A21795" t="s">
        <v>21412</v>
      </c>
      <c r="B21795" t="s">
        <v>40277</v>
      </c>
      <c r="I21795" t="s">
        <v>1877</v>
      </c>
      <c r="J21795">
        <v>146.30000000000001</v>
      </c>
    </row>
    <row r="21796" spans="1:10" x14ac:dyDescent="0.2">
      <c r="A21796" t="s">
        <v>21413</v>
      </c>
      <c r="B21796" t="s">
        <v>40277</v>
      </c>
      <c r="I21796" t="s">
        <v>1877</v>
      </c>
      <c r="J21796">
        <v>128.36000000000001</v>
      </c>
    </row>
    <row r="21797" spans="1:10" x14ac:dyDescent="0.2">
      <c r="A21797" t="s">
        <v>21414</v>
      </c>
      <c r="B21797" t="s">
        <v>21849</v>
      </c>
      <c r="I21797" t="s">
        <v>5</v>
      </c>
      <c r="J21797">
        <v>69.8</v>
      </c>
    </row>
    <row r="21798" spans="1:10" x14ac:dyDescent="0.2">
      <c r="A21798" t="s">
        <v>21415</v>
      </c>
      <c r="B21798" t="s">
        <v>21849</v>
      </c>
      <c r="I21798" t="s">
        <v>5</v>
      </c>
      <c r="J21798">
        <v>65.599999999999994</v>
      </c>
    </row>
    <row r="21799" spans="1:10" x14ac:dyDescent="0.2">
      <c r="A21799" t="s">
        <v>21416</v>
      </c>
      <c r="B21799" t="s">
        <v>40278</v>
      </c>
      <c r="I21799" t="s">
        <v>5</v>
      </c>
      <c r="J21799">
        <v>112.64</v>
      </c>
    </row>
    <row r="21800" spans="1:10" x14ac:dyDescent="0.2">
      <c r="A21800" t="s">
        <v>21417</v>
      </c>
      <c r="B21800" t="s">
        <v>40278</v>
      </c>
      <c r="I21800" t="s">
        <v>5</v>
      </c>
      <c r="J21800">
        <v>107.19</v>
      </c>
    </row>
    <row r="21801" spans="1:10" x14ac:dyDescent="0.2">
      <c r="A21801" t="s">
        <v>21418</v>
      </c>
      <c r="B21801" t="s">
        <v>40279</v>
      </c>
      <c r="I21801" t="s">
        <v>5</v>
      </c>
      <c r="J21801">
        <v>242.69</v>
      </c>
    </row>
    <row r="21802" spans="1:10" x14ac:dyDescent="0.2">
      <c r="A21802" t="s">
        <v>21419</v>
      </c>
      <c r="B21802" t="s">
        <v>40279</v>
      </c>
      <c r="I21802" t="s">
        <v>5</v>
      </c>
      <c r="J21802">
        <v>233.45</v>
      </c>
    </row>
    <row r="21803" spans="1:10" x14ac:dyDescent="0.2">
      <c r="A21803" t="s">
        <v>21420</v>
      </c>
      <c r="B21803" t="s">
        <v>40280</v>
      </c>
      <c r="I21803" t="s">
        <v>21421</v>
      </c>
      <c r="J21803">
        <v>50.43</v>
      </c>
    </row>
    <row r="21804" spans="1:10" x14ac:dyDescent="0.2">
      <c r="A21804" t="s">
        <v>21422</v>
      </c>
      <c r="B21804" t="s">
        <v>40280</v>
      </c>
      <c r="I21804" t="s">
        <v>21421</v>
      </c>
      <c r="J21804">
        <v>44.58</v>
      </c>
    </row>
    <row r="21805" spans="1:10" x14ac:dyDescent="0.2">
      <c r="A21805" t="s">
        <v>21423</v>
      </c>
      <c r="B21805" t="s">
        <v>40281</v>
      </c>
      <c r="I21805" t="s">
        <v>3</v>
      </c>
      <c r="J21805">
        <v>3.87</v>
      </c>
    </row>
    <row r="21806" spans="1:10" x14ac:dyDescent="0.2">
      <c r="A21806" t="s">
        <v>21424</v>
      </c>
      <c r="B21806" t="s">
        <v>40281</v>
      </c>
      <c r="I21806" t="s">
        <v>3</v>
      </c>
      <c r="J21806">
        <v>3.73</v>
      </c>
    </row>
    <row r="21807" spans="1:10" x14ac:dyDescent="0.2">
      <c r="A21807" t="s">
        <v>21425</v>
      </c>
      <c r="B21807" t="s">
        <v>40282</v>
      </c>
      <c r="I21807" t="s">
        <v>21850</v>
      </c>
      <c r="J21807">
        <v>9.43</v>
      </c>
    </row>
    <row r="21808" spans="1:10" x14ac:dyDescent="0.2">
      <c r="A21808" t="s">
        <v>21426</v>
      </c>
      <c r="B21808" t="s">
        <v>40282</v>
      </c>
      <c r="I21808" t="s">
        <v>21850</v>
      </c>
      <c r="J21808">
        <v>9.43</v>
      </c>
    </row>
    <row r="21809" spans="1:10" x14ac:dyDescent="0.2">
      <c r="A21809" t="s">
        <v>21427</v>
      </c>
      <c r="B21809" t="s">
        <v>40283</v>
      </c>
      <c r="I21809" t="s">
        <v>3</v>
      </c>
      <c r="J21809">
        <v>44.45</v>
      </c>
    </row>
    <row r="21810" spans="1:10" x14ac:dyDescent="0.2">
      <c r="A21810" t="s">
        <v>21428</v>
      </c>
      <c r="B21810" t="s">
        <v>40283</v>
      </c>
      <c r="I21810" t="s">
        <v>3</v>
      </c>
      <c r="J21810">
        <v>38.520000000000003</v>
      </c>
    </row>
    <row r="21811" spans="1:10" x14ac:dyDescent="0.2">
      <c r="A21811" t="s">
        <v>21429</v>
      </c>
      <c r="B21811" t="s">
        <v>40284</v>
      </c>
      <c r="I21811" t="s">
        <v>4</v>
      </c>
      <c r="J21811">
        <v>105.39</v>
      </c>
    </row>
    <row r="21812" spans="1:10" x14ac:dyDescent="0.2">
      <c r="A21812" t="s">
        <v>21430</v>
      </c>
      <c r="B21812" t="s">
        <v>40284</v>
      </c>
      <c r="I21812" t="s">
        <v>4</v>
      </c>
      <c r="J21812">
        <v>97.22</v>
      </c>
    </row>
    <row r="21813" spans="1:10" x14ac:dyDescent="0.2">
      <c r="A21813" t="s">
        <v>21431</v>
      </c>
      <c r="B21813" t="s">
        <v>40285</v>
      </c>
      <c r="I21813" t="s">
        <v>21843</v>
      </c>
      <c r="J21813">
        <v>961.66</v>
      </c>
    </row>
    <row r="21814" spans="1:10" x14ac:dyDescent="0.2">
      <c r="A21814" t="s">
        <v>21432</v>
      </c>
      <c r="B21814" t="s">
        <v>40285</v>
      </c>
      <c r="I21814" t="s">
        <v>21843</v>
      </c>
      <c r="J21814">
        <v>937.18</v>
      </c>
    </row>
    <row r="21815" spans="1:10" x14ac:dyDescent="0.2">
      <c r="A21815" t="s">
        <v>21433</v>
      </c>
      <c r="B21815" t="s">
        <v>21434</v>
      </c>
      <c r="I21815" t="s">
        <v>4</v>
      </c>
      <c r="J21815">
        <v>127.14</v>
      </c>
    </row>
    <row r="21816" spans="1:10" x14ac:dyDescent="0.2">
      <c r="A21816" t="s">
        <v>21435</v>
      </c>
      <c r="B21816" t="s">
        <v>21434</v>
      </c>
      <c r="I21816" t="s">
        <v>4</v>
      </c>
      <c r="J21816">
        <v>120.07</v>
      </c>
    </row>
    <row r="21817" spans="1:10" x14ac:dyDescent="0.2">
      <c r="A21817" t="s">
        <v>21436</v>
      </c>
      <c r="B21817" t="s">
        <v>40286</v>
      </c>
      <c r="I21817" t="s">
        <v>4</v>
      </c>
      <c r="J21817">
        <v>108.98</v>
      </c>
    </row>
    <row r="21818" spans="1:10" x14ac:dyDescent="0.2">
      <c r="A21818" t="s">
        <v>21437</v>
      </c>
      <c r="B21818" t="s">
        <v>40286</v>
      </c>
      <c r="I21818" t="s">
        <v>4</v>
      </c>
      <c r="J21818">
        <v>101.59</v>
      </c>
    </row>
    <row r="21819" spans="1:10" x14ac:dyDescent="0.2">
      <c r="A21819" t="s">
        <v>21438</v>
      </c>
      <c r="B21819" t="s">
        <v>40287</v>
      </c>
      <c r="I21819" t="s">
        <v>4</v>
      </c>
      <c r="J21819">
        <v>184.11</v>
      </c>
    </row>
    <row r="21820" spans="1:10" x14ac:dyDescent="0.2">
      <c r="A21820" t="s">
        <v>21439</v>
      </c>
      <c r="B21820" t="s">
        <v>40287</v>
      </c>
      <c r="I21820" t="s">
        <v>4</v>
      </c>
      <c r="J21820">
        <v>166.7</v>
      </c>
    </row>
    <row r="21821" spans="1:10" x14ac:dyDescent="0.2">
      <c r="A21821" t="s">
        <v>21440</v>
      </c>
      <c r="B21821" t="s">
        <v>40288</v>
      </c>
      <c r="I21821" t="s">
        <v>21843</v>
      </c>
      <c r="J21821">
        <v>194.23</v>
      </c>
    </row>
    <row r="21822" spans="1:10" x14ac:dyDescent="0.2">
      <c r="A21822" t="s">
        <v>21441</v>
      </c>
      <c r="B21822" t="s">
        <v>40288</v>
      </c>
      <c r="I21822" t="s">
        <v>21843</v>
      </c>
      <c r="J21822">
        <v>185.65</v>
      </c>
    </row>
    <row r="21823" spans="1:10" x14ac:dyDescent="0.2">
      <c r="A21823" t="s">
        <v>21442</v>
      </c>
      <c r="B21823" t="s">
        <v>40289</v>
      </c>
      <c r="I21823" t="s">
        <v>21843</v>
      </c>
      <c r="J21823">
        <v>327.2</v>
      </c>
    </row>
    <row r="21824" spans="1:10" x14ac:dyDescent="0.2">
      <c r="A21824" t="s">
        <v>21443</v>
      </c>
      <c r="B21824" t="s">
        <v>40289</v>
      </c>
      <c r="I21824" t="s">
        <v>21843</v>
      </c>
      <c r="J21824">
        <v>314.54000000000002</v>
      </c>
    </row>
    <row r="21825" spans="1:10" x14ac:dyDescent="0.2">
      <c r="A21825" t="s">
        <v>21444</v>
      </c>
      <c r="B21825" t="s">
        <v>40290</v>
      </c>
      <c r="I21825" t="s">
        <v>21843</v>
      </c>
      <c r="J21825">
        <v>624.58000000000004</v>
      </c>
    </row>
    <row r="21826" spans="1:10" x14ac:dyDescent="0.2">
      <c r="A21826" t="s">
        <v>21445</v>
      </c>
      <c r="B21826" t="s">
        <v>40290</v>
      </c>
      <c r="I21826" t="s">
        <v>21843</v>
      </c>
      <c r="J21826">
        <v>607.95000000000005</v>
      </c>
    </row>
    <row r="21827" spans="1:10" x14ac:dyDescent="0.2">
      <c r="A21827" t="s">
        <v>21446</v>
      </c>
      <c r="B21827" t="s">
        <v>21447</v>
      </c>
      <c r="I21827" t="s">
        <v>4</v>
      </c>
      <c r="J21827">
        <v>15.06</v>
      </c>
    </row>
    <row r="21828" spans="1:10" x14ac:dyDescent="0.2">
      <c r="A21828" t="s">
        <v>21448</v>
      </c>
      <c r="B21828" t="s">
        <v>21447</v>
      </c>
      <c r="I21828" t="s">
        <v>4</v>
      </c>
      <c r="J21828">
        <v>15.06</v>
      </c>
    </row>
    <row r="21829" spans="1:10" x14ac:dyDescent="0.2">
      <c r="A21829" t="s">
        <v>21449</v>
      </c>
      <c r="B21829" t="s">
        <v>21851</v>
      </c>
      <c r="I21829" t="s">
        <v>5</v>
      </c>
      <c r="J21829">
        <v>3.43</v>
      </c>
    </row>
    <row r="21830" spans="1:10" x14ac:dyDescent="0.2">
      <c r="A21830" t="s">
        <v>21450</v>
      </c>
      <c r="B21830" t="s">
        <v>21851</v>
      </c>
      <c r="I21830" t="s">
        <v>5</v>
      </c>
      <c r="J21830">
        <v>3.43</v>
      </c>
    </row>
    <row r="21831" spans="1:10" x14ac:dyDescent="0.2">
      <c r="A21831" t="s">
        <v>21451</v>
      </c>
      <c r="B21831" t="s">
        <v>40291</v>
      </c>
      <c r="I21831" t="s">
        <v>3</v>
      </c>
      <c r="J21831">
        <v>32.54</v>
      </c>
    </row>
    <row r="21832" spans="1:10" x14ac:dyDescent="0.2">
      <c r="A21832" t="s">
        <v>21452</v>
      </c>
      <c r="B21832" t="s">
        <v>40291</v>
      </c>
      <c r="I21832" t="s">
        <v>3</v>
      </c>
      <c r="J21832">
        <v>29.99</v>
      </c>
    </row>
    <row r="21833" spans="1:10" x14ac:dyDescent="0.2">
      <c r="A21833" t="s">
        <v>21453</v>
      </c>
      <c r="B21833" t="s">
        <v>21454</v>
      </c>
      <c r="I21833" t="s">
        <v>4</v>
      </c>
      <c r="J21833">
        <v>87.17</v>
      </c>
    </row>
    <row r="21834" spans="1:10" x14ac:dyDescent="0.2">
      <c r="A21834" t="s">
        <v>21455</v>
      </c>
      <c r="B21834" t="s">
        <v>21454</v>
      </c>
      <c r="I21834" t="s">
        <v>4</v>
      </c>
      <c r="J21834">
        <v>87.17</v>
      </c>
    </row>
    <row r="21835" spans="1:10" x14ac:dyDescent="0.2">
      <c r="A21835" t="s">
        <v>21456</v>
      </c>
      <c r="B21835" t="s">
        <v>21457</v>
      </c>
      <c r="I21835" t="s">
        <v>4</v>
      </c>
      <c r="J21835">
        <v>4.32</v>
      </c>
    </row>
    <row r="21836" spans="1:10" x14ac:dyDescent="0.2">
      <c r="A21836" t="s">
        <v>21458</v>
      </c>
      <c r="B21836" t="s">
        <v>21457</v>
      </c>
      <c r="I21836" t="s">
        <v>4</v>
      </c>
      <c r="J21836">
        <v>4.32</v>
      </c>
    </row>
    <row r="21837" spans="1:10" x14ac:dyDescent="0.2">
      <c r="A21837" t="s">
        <v>21459</v>
      </c>
      <c r="B21837" t="s">
        <v>21460</v>
      </c>
      <c r="I21837" t="s">
        <v>4</v>
      </c>
      <c r="J21837">
        <v>22.24</v>
      </c>
    </row>
    <row r="21838" spans="1:10" x14ac:dyDescent="0.2">
      <c r="A21838" t="s">
        <v>21461</v>
      </c>
      <c r="B21838" t="s">
        <v>21460</v>
      </c>
      <c r="I21838" t="s">
        <v>4</v>
      </c>
      <c r="J21838">
        <v>22.24</v>
      </c>
    </row>
    <row r="21839" spans="1:10" x14ac:dyDescent="0.2">
      <c r="A21839" t="s">
        <v>21462</v>
      </c>
      <c r="B21839" t="s">
        <v>21463</v>
      </c>
      <c r="I21839" t="s">
        <v>4</v>
      </c>
      <c r="J21839">
        <v>13.59</v>
      </c>
    </row>
    <row r="21840" spans="1:10" x14ac:dyDescent="0.2">
      <c r="A21840" t="s">
        <v>21464</v>
      </c>
      <c r="B21840" t="s">
        <v>21463</v>
      </c>
      <c r="I21840" t="s">
        <v>4</v>
      </c>
      <c r="J21840">
        <v>13.59</v>
      </c>
    </row>
    <row r="21841" spans="1:10" x14ac:dyDescent="0.2">
      <c r="A21841" t="s">
        <v>21465</v>
      </c>
      <c r="B21841" t="s">
        <v>21466</v>
      </c>
      <c r="I21841" t="s">
        <v>4</v>
      </c>
      <c r="J21841">
        <v>113.71</v>
      </c>
    </row>
    <row r="21842" spans="1:10" x14ac:dyDescent="0.2">
      <c r="A21842" t="s">
        <v>21467</v>
      </c>
      <c r="B21842" t="s">
        <v>21466</v>
      </c>
      <c r="I21842" t="s">
        <v>4</v>
      </c>
      <c r="J21842">
        <v>113.71</v>
      </c>
    </row>
    <row r="21843" spans="1:10" x14ac:dyDescent="0.2">
      <c r="A21843" t="s">
        <v>21468</v>
      </c>
      <c r="B21843" t="s">
        <v>21469</v>
      </c>
      <c r="I21843" t="s">
        <v>4</v>
      </c>
      <c r="J21843">
        <v>22.8</v>
      </c>
    </row>
    <row r="21844" spans="1:10" x14ac:dyDescent="0.2">
      <c r="A21844" t="s">
        <v>21470</v>
      </c>
      <c r="B21844" t="s">
        <v>21469</v>
      </c>
      <c r="I21844" t="s">
        <v>4</v>
      </c>
      <c r="J21844">
        <v>22.8</v>
      </c>
    </row>
    <row r="21845" spans="1:10" x14ac:dyDescent="0.2">
      <c r="A21845" t="s">
        <v>21471</v>
      </c>
      <c r="B21845" t="s">
        <v>21472</v>
      </c>
      <c r="I21845" t="s">
        <v>4</v>
      </c>
      <c r="J21845">
        <v>37.08</v>
      </c>
    </row>
    <row r="21846" spans="1:10" x14ac:dyDescent="0.2">
      <c r="A21846" t="s">
        <v>21473</v>
      </c>
      <c r="B21846" t="s">
        <v>21472</v>
      </c>
      <c r="I21846" t="s">
        <v>4</v>
      </c>
      <c r="J21846">
        <v>37.08</v>
      </c>
    </row>
    <row r="21847" spans="1:10" x14ac:dyDescent="0.2">
      <c r="A21847" t="s">
        <v>21474</v>
      </c>
      <c r="B21847" t="s">
        <v>21475</v>
      </c>
      <c r="I21847" t="s">
        <v>4</v>
      </c>
      <c r="J21847">
        <v>50.67</v>
      </c>
    </row>
    <row r="21848" spans="1:10" x14ac:dyDescent="0.2">
      <c r="A21848" t="s">
        <v>21476</v>
      </c>
      <c r="B21848" t="s">
        <v>21475</v>
      </c>
      <c r="I21848" t="s">
        <v>4</v>
      </c>
      <c r="J21848">
        <v>50.67</v>
      </c>
    </row>
    <row r="21849" spans="1:10" x14ac:dyDescent="0.2">
      <c r="A21849" t="s">
        <v>21477</v>
      </c>
      <c r="B21849" t="s">
        <v>21478</v>
      </c>
      <c r="I21849" t="s">
        <v>4</v>
      </c>
      <c r="J21849">
        <v>18.079999999999998</v>
      </c>
    </row>
    <row r="21850" spans="1:10" x14ac:dyDescent="0.2">
      <c r="A21850" t="s">
        <v>21479</v>
      </c>
      <c r="B21850" t="s">
        <v>21478</v>
      </c>
      <c r="I21850" t="s">
        <v>4</v>
      </c>
      <c r="J21850">
        <v>18.079999999999998</v>
      </c>
    </row>
    <row r="21851" spans="1:10" x14ac:dyDescent="0.2">
      <c r="A21851" t="s">
        <v>25126</v>
      </c>
      <c r="B21851" t="s">
        <v>40292</v>
      </c>
      <c r="I21851" t="s">
        <v>20</v>
      </c>
      <c r="J21851">
        <v>1601.84</v>
      </c>
    </row>
    <row r="21852" spans="1:10" x14ac:dyDescent="0.2">
      <c r="A21852" t="s">
        <v>25127</v>
      </c>
      <c r="B21852" t="s">
        <v>40292</v>
      </c>
      <c r="I21852" t="s">
        <v>20</v>
      </c>
      <c r="J21852">
        <v>1534.15</v>
      </c>
    </row>
    <row r="21853" spans="1:10" x14ac:dyDescent="0.2">
      <c r="A21853" t="s">
        <v>25128</v>
      </c>
      <c r="B21853" t="s">
        <v>25129</v>
      </c>
      <c r="I21853" t="s">
        <v>3</v>
      </c>
      <c r="J21853">
        <v>70.599999999999994</v>
      </c>
    </row>
    <row r="21854" spans="1:10" x14ac:dyDescent="0.2">
      <c r="A21854" t="s">
        <v>25130</v>
      </c>
      <c r="B21854" t="s">
        <v>25129</v>
      </c>
      <c r="I21854" t="s">
        <v>3</v>
      </c>
      <c r="J21854">
        <v>67.37</v>
      </c>
    </row>
    <row r="21855" spans="1:10" x14ac:dyDescent="0.2">
      <c r="A21855" t="s">
        <v>25131</v>
      </c>
      <c r="B21855" t="s">
        <v>25132</v>
      </c>
      <c r="I21855" t="s">
        <v>20</v>
      </c>
      <c r="J21855">
        <v>68.78</v>
      </c>
    </row>
    <row r="21856" spans="1:10" x14ac:dyDescent="0.2">
      <c r="A21856" t="s">
        <v>25133</v>
      </c>
      <c r="B21856" t="s">
        <v>25132</v>
      </c>
      <c r="I21856" t="s">
        <v>20</v>
      </c>
      <c r="J21856">
        <v>65.349999999999994</v>
      </c>
    </row>
    <row r="21857" spans="1:10" x14ac:dyDescent="0.2">
      <c r="A21857" t="s">
        <v>25134</v>
      </c>
      <c r="B21857" t="s">
        <v>25135</v>
      </c>
      <c r="I21857" t="s">
        <v>3</v>
      </c>
      <c r="J21857">
        <v>22.35</v>
      </c>
    </row>
    <row r="21858" spans="1:10" x14ac:dyDescent="0.2">
      <c r="A21858" t="s">
        <v>25136</v>
      </c>
      <c r="B21858" t="s">
        <v>25135</v>
      </c>
      <c r="I21858" t="s">
        <v>3</v>
      </c>
      <c r="J21858">
        <v>20.53</v>
      </c>
    </row>
    <row r="21859" spans="1:10" x14ac:dyDescent="0.2">
      <c r="A21859" t="s">
        <v>25137</v>
      </c>
      <c r="B21859" t="s">
        <v>40293</v>
      </c>
      <c r="I21859" t="s">
        <v>5</v>
      </c>
      <c r="J21859">
        <v>15.61</v>
      </c>
    </row>
    <row r="21860" spans="1:10" x14ac:dyDescent="0.2">
      <c r="A21860" t="s">
        <v>25138</v>
      </c>
      <c r="B21860" t="s">
        <v>40293</v>
      </c>
      <c r="I21860" t="s">
        <v>5</v>
      </c>
      <c r="J21860">
        <v>14.7</v>
      </c>
    </row>
    <row r="21861" spans="1:10" x14ac:dyDescent="0.2">
      <c r="A21861" t="s">
        <v>28043</v>
      </c>
      <c r="B21861" t="s">
        <v>40294</v>
      </c>
      <c r="I21861" t="s">
        <v>5</v>
      </c>
      <c r="J21861">
        <v>21338.17</v>
      </c>
    </row>
    <row r="21862" spans="1:10" x14ac:dyDescent="0.2">
      <c r="A21862" t="s">
        <v>28044</v>
      </c>
      <c r="B21862" t="s">
        <v>40294</v>
      </c>
      <c r="I21862" t="s">
        <v>5</v>
      </c>
      <c r="J21862">
        <v>21153.11</v>
      </c>
    </row>
    <row r="21863" spans="1:10" x14ac:dyDescent="0.2">
      <c r="A21863" t="s">
        <v>28045</v>
      </c>
      <c r="B21863" t="s">
        <v>40295</v>
      </c>
      <c r="I21863" t="s">
        <v>5</v>
      </c>
      <c r="J21863">
        <v>30087.119999999999</v>
      </c>
    </row>
    <row r="21864" spans="1:10" x14ac:dyDescent="0.2">
      <c r="A21864" t="s">
        <v>28046</v>
      </c>
      <c r="B21864" t="s">
        <v>40295</v>
      </c>
      <c r="I21864" t="s">
        <v>5</v>
      </c>
      <c r="J21864">
        <v>29802.59</v>
      </c>
    </row>
    <row r="21865" spans="1:10" x14ac:dyDescent="0.2">
      <c r="A21865" t="s">
        <v>21480</v>
      </c>
      <c r="B21865" t="s">
        <v>21852</v>
      </c>
      <c r="I21865" t="s">
        <v>3</v>
      </c>
      <c r="J21865">
        <v>38.72</v>
      </c>
    </row>
    <row r="21866" spans="1:10" x14ac:dyDescent="0.2">
      <c r="A21866" t="s">
        <v>21481</v>
      </c>
      <c r="B21866" t="s">
        <v>21852</v>
      </c>
      <c r="I21866" t="s">
        <v>3</v>
      </c>
      <c r="J21866">
        <v>38.72</v>
      </c>
    </row>
    <row r="21867" spans="1:10" x14ac:dyDescent="0.2">
      <c r="A21867" t="s">
        <v>21482</v>
      </c>
      <c r="B21867" t="s">
        <v>21483</v>
      </c>
      <c r="I21867" t="s">
        <v>5</v>
      </c>
      <c r="J21867">
        <v>1.61</v>
      </c>
    </row>
    <row r="21868" spans="1:10" x14ac:dyDescent="0.2">
      <c r="A21868" t="s">
        <v>21484</v>
      </c>
      <c r="B21868" t="s">
        <v>21483</v>
      </c>
      <c r="I21868" t="s">
        <v>5</v>
      </c>
      <c r="J21868">
        <v>1.61</v>
      </c>
    </row>
    <row r="21869" spans="1:10" x14ac:dyDescent="0.2">
      <c r="A21869" t="s">
        <v>21485</v>
      </c>
      <c r="B21869" t="s">
        <v>40296</v>
      </c>
      <c r="I21869" t="s">
        <v>20</v>
      </c>
      <c r="J21869">
        <v>334.73</v>
      </c>
    </row>
    <row r="21870" spans="1:10" x14ac:dyDescent="0.2">
      <c r="A21870" t="s">
        <v>21486</v>
      </c>
      <c r="B21870" t="s">
        <v>40296</v>
      </c>
      <c r="I21870" t="s">
        <v>20</v>
      </c>
      <c r="J21870">
        <v>334.73</v>
      </c>
    </row>
    <row r="21871" spans="1:10" x14ac:dyDescent="0.2">
      <c r="J21871"/>
    </row>
    <row r="21872" spans="1:10" x14ac:dyDescent="0.2">
      <c r="J21872"/>
    </row>
    <row r="21873" spans="10:10" x14ac:dyDescent="0.2">
      <c r="J21873"/>
    </row>
    <row r="21874" spans="10:10" x14ac:dyDescent="0.2">
      <c r="J21874"/>
    </row>
    <row r="21875" spans="10:10" x14ac:dyDescent="0.2">
      <c r="J21875"/>
    </row>
    <row r="21876" spans="10:10" x14ac:dyDescent="0.2">
      <c r="J21876"/>
    </row>
    <row r="21877" spans="10:10" x14ac:dyDescent="0.2">
      <c r="J21877"/>
    </row>
    <row r="21878" spans="10:10" x14ac:dyDescent="0.2">
      <c r="J21878"/>
    </row>
    <row r="21879" spans="10:10" x14ac:dyDescent="0.2">
      <c r="J21879"/>
    </row>
    <row r="21880" spans="10:10" x14ac:dyDescent="0.2">
      <c r="J21880"/>
    </row>
    <row r="21881" spans="10:10" x14ac:dyDescent="0.2">
      <c r="J21881"/>
    </row>
    <row r="21882" spans="10:10" x14ac:dyDescent="0.2">
      <c r="J21882"/>
    </row>
    <row r="21883" spans="10:10" x14ac:dyDescent="0.2">
      <c r="J21883"/>
    </row>
    <row r="21884" spans="10:10" x14ac:dyDescent="0.2">
      <c r="J21884"/>
    </row>
    <row r="21885" spans="10:10" x14ac:dyDescent="0.2">
      <c r="J21885"/>
    </row>
    <row r="21886" spans="10:10" x14ac:dyDescent="0.2">
      <c r="J21886"/>
    </row>
    <row r="21887" spans="10:10" x14ac:dyDescent="0.2">
      <c r="J21887"/>
    </row>
    <row r="21888" spans="10:10" x14ac:dyDescent="0.2">
      <c r="J21888"/>
    </row>
    <row r="21889" spans="10:10" x14ac:dyDescent="0.2">
      <c r="J21889"/>
    </row>
    <row r="21890" spans="10:10" x14ac:dyDescent="0.2">
      <c r="J21890"/>
    </row>
    <row r="21891" spans="10:10" x14ac:dyDescent="0.2">
      <c r="J21891"/>
    </row>
    <row r="21892" spans="10:10" x14ac:dyDescent="0.2">
      <c r="J21892"/>
    </row>
    <row r="21893" spans="10:10" x14ac:dyDescent="0.2">
      <c r="J21893"/>
    </row>
    <row r="21894" spans="10:10" x14ac:dyDescent="0.2">
      <c r="J21894"/>
    </row>
    <row r="21895" spans="10:10" x14ac:dyDescent="0.2">
      <c r="J21895"/>
    </row>
    <row r="21896" spans="10:10" x14ac:dyDescent="0.2">
      <c r="J21896"/>
    </row>
    <row r="21897" spans="10:10" x14ac:dyDescent="0.2">
      <c r="J21897"/>
    </row>
    <row r="21898" spans="10:10" x14ac:dyDescent="0.2">
      <c r="J21898"/>
    </row>
    <row r="21899" spans="10:10" x14ac:dyDescent="0.2">
      <c r="J21899"/>
    </row>
    <row r="21900" spans="10:10" x14ac:dyDescent="0.2">
      <c r="J21900"/>
    </row>
    <row r="21901" spans="10:10" x14ac:dyDescent="0.2">
      <c r="J21901"/>
    </row>
    <row r="21902" spans="10:10" x14ac:dyDescent="0.2">
      <c r="J21902"/>
    </row>
    <row r="21903" spans="10:10" x14ac:dyDescent="0.2">
      <c r="J21903"/>
    </row>
    <row r="21904" spans="10:10" x14ac:dyDescent="0.2">
      <c r="J21904"/>
    </row>
    <row r="21905" spans="10:10" x14ac:dyDescent="0.2">
      <c r="J21905"/>
    </row>
    <row r="21906" spans="10:10" x14ac:dyDescent="0.2">
      <c r="J21906"/>
    </row>
    <row r="21907" spans="10:10" x14ac:dyDescent="0.2">
      <c r="J21907"/>
    </row>
    <row r="21908" spans="10:10" x14ac:dyDescent="0.2">
      <c r="J21908"/>
    </row>
    <row r="21909" spans="10:10" x14ac:dyDescent="0.2">
      <c r="J21909"/>
    </row>
    <row r="21910" spans="10:10" x14ac:dyDescent="0.2">
      <c r="J21910"/>
    </row>
    <row r="21911" spans="10:10" x14ac:dyDescent="0.2">
      <c r="J21911"/>
    </row>
    <row r="21912" spans="10:10" x14ac:dyDescent="0.2">
      <c r="J21912"/>
    </row>
    <row r="21913" spans="10:10" x14ac:dyDescent="0.2">
      <c r="J21913"/>
    </row>
    <row r="21914" spans="10:10" x14ac:dyDescent="0.2">
      <c r="J21914"/>
    </row>
    <row r="21915" spans="10:10" x14ac:dyDescent="0.2">
      <c r="J21915"/>
    </row>
    <row r="21916" spans="10:10" x14ac:dyDescent="0.2">
      <c r="J21916"/>
    </row>
    <row r="21917" spans="10:10" x14ac:dyDescent="0.2">
      <c r="J21917"/>
    </row>
    <row r="21918" spans="10:10" x14ac:dyDescent="0.2">
      <c r="J21918"/>
    </row>
    <row r="21919" spans="10:10" x14ac:dyDescent="0.2">
      <c r="J21919"/>
    </row>
    <row r="21920" spans="10:10" x14ac:dyDescent="0.2">
      <c r="J21920"/>
    </row>
    <row r="21921" spans="10:10" x14ac:dyDescent="0.2">
      <c r="J21921"/>
    </row>
    <row r="21922" spans="10:10" x14ac:dyDescent="0.2">
      <c r="J21922"/>
    </row>
    <row r="21923" spans="10:10" x14ac:dyDescent="0.2">
      <c r="J21923"/>
    </row>
    <row r="21924" spans="10:10" x14ac:dyDescent="0.2">
      <c r="J21924"/>
    </row>
    <row r="21925" spans="10:10" x14ac:dyDescent="0.2">
      <c r="J21925"/>
    </row>
    <row r="21926" spans="10:10" x14ac:dyDescent="0.2">
      <c r="J21926"/>
    </row>
    <row r="21927" spans="10:10" x14ac:dyDescent="0.2">
      <c r="J21927"/>
    </row>
    <row r="21928" spans="10:10" x14ac:dyDescent="0.2">
      <c r="J21928"/>
    </row>
    <row r="21929" spans="10:10" x14ac:dyDescent="0.2">
      <c r="J21929"/>
    </row>
    <row r="21930" spans="10:10" x14ac:dyDescent="0.2">
      <c r="J21930"/>
    </row>
    <row r="21931" spans="10:10" x14ac:dyDescent="0.2">
      <c r="J21931"/>
    </row>
    <row r="21932" spans="10:10" x14ac:dyDescent="0.2">
      <c r="J21932"/>
    </row>
    <row r="21933" spans="10:10" x14ac:dyDescent="0.2">
      <c r="J21933"/>
    </row>
    <row r="21934" spans="10:10" x14ac:dyDescent="0.2">
      <c r="J21934"/>
    </row>
    <row r="21935" spans="10:10" x14ac:dyDescent="0.2">
      <c r="J21935"/>
    </row>
    <row r="21936" spans="10:10" x14ac:dyDescent="0.2">
      <c r="J21936"/>
    </row>
    <row r="21937" spans="10:10" x14ac:dyDescent="0.2">
      <c r="J21937"/>
    </row>
    <row r="21938" spans="10:10" x14ac:dyDescent="0.2">
      <c r="J21938"/>
    </row>
    <row r="21939" spans="10:10" x14ac:dyDescent="0.2">
      <c r="J21939"/>
    </row>
    <row r="21940" spans="10:10" x14ac:dyDescent="0.2">
      <c r="J21940"/>
    </row>
    <row r="21941" spans="10:10" x14ac:dyDescent="0.2">
      <c r="J21941"/>
    </row>
    <row r="21942" spans="10:10" x14ac:dyDescent="0.2">
      <c r="J21942"/>
    </row>
    <row r="21943" spans="10:10" x14ac:dyDescent="0.2">
      <c r="J21943"/>
    </row>
    <row r="21944" spans="10:10" x14ac:dyDescent="0.2">
      <c r="J21944"/>
    </row>
    <row r="21945" spans="10:10" x14ac:dyDescent="0.2">
      <c r="J21945"/>
    </row>
    <row r="21946" spans="10:10" x14ac:dyDescent="0.2">
      <c r="J21946"/>
    </row>
    <row r="21947" spans="10:10" x14ac:dyDescent="0.2">
      <c r="J21947"/>
    </row>
    <row r="21948" spans="10:10" x14ac:dyDescent="0.2">
      <c r="J21948"/>
    </row>
    <row r="21949" spans="10:10" x14ac:dyDescent="0.2">
      <c r="J21949"/>
    </row>
    <row r="21950" spans="10:10" x14ac:dyDescent="0.2">
      <c r="J21950"/>
    </row>
    <row r="21951" spans="10:10" x14ac:dyDescent="0.2">
      <c r="J21951"/>
    </row>
    <row r="21952" spans="10:10" x14ac:dyDescent="0.2">
      <c r="J21952"/>
    </row>
    <row r="21953" spans="10:10" x14ac:dyDescent="0.2">
      <c r="J21953"/>
    </row>
    <row r="21954" spans="10:10" x14ac:dyDescent="0.2">
      <c r="J21954"/>
    </row>
    <row r="21955" spans="10:10" x14ac:dyDescent="0.2">
      <c r="J21955"/>
    </row>
    <row r="21956" spans="10:10" x14ac:dyDescent="0.2">
      <c r="J21956"/>
    </row>
    <row r="21957" spans="10:10" x14ac:dyDescent="0.2">
      <c r="J21957"/>
    </row>
    <row r="21958" spans="10:10" x14ac:dyDescent="0.2">
      <c r="J21958"/>
    </row>
    <row r="21959" spans="10:10" x14ac:dyDescent="0.2">
      <c r="J21959"/>
    </row>
    <row r="21960" spans="10:10" x14ac:dyDescent="0.2">
      <c r="J21960"/>
    </row>
    <row r="21961" spans="10:10" x14ac:dyDescent="0.2">
      <c r="J21961"/>
    </row>
    <row r="21962" spans="10:10" x14ac:dyDescent="0.2">
      <c r="J21962"/>
    </row>
    <row r="21963" spans="10:10" x14ac:dyDescent="0.2">
      <c r="J21963"/>
    </row>
    <row r="21964" spans="10:10" x14ac:dyDescent="0.2">
      <c r="J21964"/>
    </row>
    <row r="21965" spans="10:10" x14ac:dyDescent="0.2">
      <c r="J21965"/>
    </row>
    <row r="21966" spans="10:10" x14ac:dyDescent="0.2">
      <c r="J21966"/>
    </row>
    <row r="21967" spans="10:10" x14ac:dyDescent="0.2">
      <c r="J21967"/>
    </row>
    <row r="21968" spans="10:10" x14ac:dyDescent="0.2">
      <c r="J21968"/>
    </row>
    <row r="21969" spans="10:10" x14ac:dyDescent="0.2">
      <c r="J21969"/>
    </row>
    <row r="21970" spans="10:10" x14ac:dyDescent="0.2">
      <c r="J21970"/>
    </row>
    <row r="21971" spans="10:10" x14ac:dyDescent="0.2">
      <c r="J21971"/>
    </row>
    <row r="21972" spans="10:10" x14ac:dyDescent="0.2">
      <c r="J21972"/>
    </row>
    <row r="21973" spans="10:10" x14ac:dyDescent="0.2">
      <c r="J21973"/>
    </row>
    <row r="21974" spans="10:10" x14ac:dyDescent="0.2">
      <c r="J21974"/>
    </row>
    <row r="21975" spans="10:10" x14ac:dyDescent="0.2">
      <c r="J21975"/>
    </row>
    <row r="21976" spans="10:10" x14ac:dyDescent="0.2">
      <c r="J21976"/>
    </row>
    <row r="21977" spans="10:10" x14ac:dyDescent="0.2">
      <c r="J21977"/>
    </row>
    <row r="21978" spans="10:10" x14ac:dyDescent="0.2">
      <c r="J21978"/>
    </row>
    <row r="21979" spans="10:10" x14ac:dyDescent="0.2">
      <c r="J21979"/>
    </row>
    <row r="21980" spans="10:10" x14ac:dyDescent="0.2">
      <c r="J21980"/>
    </row>
    <row r="21981" spans="10:10" x14ac:dyDescent="0.2">
      <c r="J21981"/>
    </row>
    <row r="21982" spans="10:10" x14ac:dyDescent="0.2">
      <c r="J21982"/>
    </row>
    <row r="21983" spans="10:10" x14ac:dyDescent="0.2">
      <c r="J21983"/>
    </row>
    <row r="21984" spans="10:10" x14ac:dyDescent="0.2">
      <c r="J21984"/>
    </row>
    <row r="21985" spans="10:10" x14ac:dyDescent="0.2">
      <c r="J21985"/>
    </row>
    <row r="21986" spans="10:10" x14ac:dyDescent="0.2">
      <c r="J21986"/>
    </row>
    <row r="21987" spans="10:10" x14ac:dyDescent="0.2">
      <c r="J21987"/>
    </row>
    <row r="21988" spans="10:10" x14ac:dyDescent="0.2">
      <c r="J21988"/>
    </row>
    <row r="21989" spans="10:10" x14ac:dyDescent="0.2">
      <c r="J21989"/>
    </row>
    <row r="21990" spans="10:10" x14ac:dyDescent="0.2">
      <c r="J21990"/>
    </row>
    <row r="21991" spans="10:10" x14ac:dyDescent="0.2">
      <c r="J21991"/>
    </row>
    <row r="21992" spans="10:10" x14ac:dyDescent="0.2">
      <c r="J21992"/>
    </row>
    <row r="21993" spans="10:10" x14ac:dyDescent="0.2">
      <c r="J21993"/>
    </row>
    <row r="21994" spans="10:10" x14ac:dyDescent="0.2">
      <c r="J21994"/>
    </row>
    <row r="21995" spans="10:10" x14ac:dyDescent="0.2">
      <c r="J21995"/>
    </row>
    <row r="21996" spans="10:10" x14ac:dyDescent="0.2">
      <c r="J21996"/>
    </row>
    <row r="21997" spans="10:10" x14ac:dyDescent="0.2">
      <c r="J21997"/>
    </row>
    <row r="21998" spans="10:10" x14ac:dyDescent="0.2">
      <c r="J21998"/>
    </row>
    <row r="21999" spans="10:10" x14ac:dyDescent="0.2">
      <c r="J21999"/>
    </row>
    <row r="22000" spans="10:10" x14ac:dyDescent="0.2">
      <c r="J22000"/>
    </row>
    <row r="22001" spans="10:10" x14ac:dyDescent="0.2">
      <c r="J22001"/>
    </row>
    <row r="22002" spans="10:10" x14ac:dyDescent="0.2">
      <c r="J22002"/>
    </row>
    <row r="22003" spans="10:10" x14ac:dyDescent="0.2">
      <c r="J22003"/>
    </row>
    <row r="22004" spans="10:10" x14ac:dyDescent="0.2">
      <c r="J22004"/>
    </row>
    <row r="22005" spans="10:10" x14ac:dyDescent="0.2">
      <c r="J22005"/>
    </row>
    <row r="22006" spans="10:10" x14ac:dyDescent="0.2">
      <c r="J22006"/>
    </row>
    <row r="22007" spans="10:10" x14ac:dyDescent="0.2">
      <c r="J22007"/>
    </row>
    <row r="22008" spans="10:10" x14ac:dyDescent="0.2">
      <c r="J22008"/>
    </row>
    <row r="22009" spans="10:10" x14ac:dyDescent="0.2">
      <c r="J22009"/>
    </row>
    <row r="22010" spans="10:10" x14ac:dyDescent="0.2">
      <c r="J22010"/>
    </row>
    <row r="22011" spans="10:10" x14ac:dyDescent="0.2">
      <c r="J22011"/>
    </row>
    <row r="22012" spans="10:10" x14ac:dyDescent="0.2">
      <c r="J22012"/>
    </row>
    <row r="22013" spans="10:10" x14ac:dyDescent="0.2">
      <c r="J22013"/>
    </row>
    <row r="22014" spans="10:10" x14ac:dyDescent="0.2">
      <c r="J22014"/>
    </row>
    <row r="22015" spans="10:10" x14ac:dyDescent="0.2">
      <c r="J22015"/>
    </row>
    <row r="22016" spans="10:10" x14ac:dyDescent="0.2">
      <c r="J22016"/>
    </row>
    <row r="22017" spans="10:10" x14ac:dyDescent="0.2">
      <c r="J22017"/>
    </row>
    <row r="22018" spans="10:10" x14ac:dyDescent="0.2">
      <c r="J22018"/>
    </row>
    <row r="22019" spans="10:10" x14ac:dyDescent="0.2">
      <c r="J22019"/>
    </row>
    <row r="22020" spans="10:10" x14ac:dyDescent="0.2">
      <c r="J22020"/>
    </row>
    <row r="22021" spans="10:10" x14ac:dyDescent="0.2">
      <c r="J22021"/>
    </row>
    <row r="22022" spans="10:10" x14ac:dyDescent="0.2">
      <c r="J22022"/>
    </row>
    <row r="22023" spans="10:10" x14ac:dyDescent="0.2">
      <c r="J22023"/>
    </row>
    <row r="22024" spans="10:10" x14ac:dyDescent="0.2">
      <c r="J22024"/>
    </row>
    <row r="22025" spans="10:10" x14ac:dyDescent="0.2">
      <c r="J22025"/>
    </row>
    <row r="22026" spans="10:10" x14ac:dyDescent="0.2">
      <c r="J22026"/>
    </row>
    <row r="22027" spans="10:10" x14ac:dyDescent="0.2">
      <c r="J22027"/>
    </row>
    <row r="22028" spans="10:10" x14ac:dyDescent="0.2">
      <c r="J22028"/>
    </row>
    <row r="22029" spans="10:10" x14ac:dyDescent="0.2">
      <c r="J22029"/>
    </row>
    <row r="22030" spans="10:10" x14ac:dyDescent="0.2">
      <c r="J22030"/>
    </row>
    <row r="22031" spans="10:10" x14ac:dyDescent="0.2">
      <c r="J22031"/>
    </row>
    <row r="22032" spans="10:10" x14ac:dyDescent="0.2">
      <c r="J22032"/>
    </row>
    <row r="22033" spans="10:10" x14ac:dyDescent="0.2">
      <c r="J22033"/>
    </row>
    <row r="22034" spans="10:10" x14ac:dyDescent="0.2">
      <c r="J22034"/>
    </row>
    <row r="22035" spans="10:10" x14ac:dyDescent="0.2">
      <c r="J22035"/>
    </row>
    <row r="22036" spans="10:10" x14ac:dyDescent="0.2">
      <c r="J22036"/>
    </row>
    <row r="22037" spans="10:10" x14ac:dyDescent="0.2">
      <c r="J22037"/>
    </row>
    <row r="22038" spans="10:10" x14ac:dyDescent="0.2">
      <c r="J22038"/>
    </row>
    <row r="22039" spans="10:10" x14ac:dyDescent="0.2">
      <c r="J22039"/>
    </row>
    <row r="22040" spans="10:10" x14ac:dyDescent="0.2">
      <c r="J22040"/>
    </row>
    <row r="22041" spans="10:10" x14ac:dyDescent="0.2">
      <c r="J22041"/>
    </row>
    <row r="22042" spans="10:10" x14ac:dyDescent="0.2">
      <c r="J22042"/>
    </row>
    <row r="22043" spans="10:10" x14ac:dyDescent="0.2">
      <c r="J22043"/>
    </row>
    <row r="22044" spans="10:10" x14ac:dyDescent="0.2">
      <c r="J22044"/>
    </row>
    <row r="22045" spans="10:10" x14ac:dyDescent="0.2">
      <c r="J22045"/>
    </row>
    <row r="22046" spans="10:10" x14ac:dyDescent="0.2">
      <c r="J22046"/>
    </row>
    <row r="22047" spans="10:10" x14ac:dyDescent="0.2">
      <c r="J22047"/>
    </row>
    <row r="22048" spans="10:10" x14ac:dyDescent="0.2">
      <c r="J22048"/>
    </row>
    <row r="22049" spans="10:10" x14ac:dyDescent="0.2">
      <c r="J22049"/>
    </row>
    <row r="22050" spans="10:10" x14ac:dyDescent="0.2">
      <c r="J22050"/>
    </row>
    <row r="22051" spans="10:10" x14ac:dyDescent="0.2">
      <c r="J22051"/>
    </row>
    <row r="22052" spans="10:10" x14ac:dyDescent="0.2">
      <c r="J22052"/>
    </row>
    <row r="22053" spans="10:10" x14ac:dyDescent="0.2">
      <c r="J22053"/>
    </row>
    <row r="22054" spans="10:10" x14ac:dyDescent="0.2">
      <c r="J22054"/>
    </row>
    <row r="22055" spans="10:10" x14ac:dyDescent="0.2">
      <c r="J22055"/>
    </row>
    <row r="22056" spans="10:10" x14ac:dyDescent="0.2">
      <c r="J22056"/>
    </row>
    <row r="22057" spans="10:10" x14ac:dyDescent="0.2">
      <c r="J22057"/>
    </row>
    <row r="22058" spans="10:10" x14ac:dyDescent="0.2">
      <c r="J22058"/>
    </row>
    <row r="22059" spans="10:10" x14ac:dyDescent="0.2">
      <c r="J22059"/>
    </row>
    <row r="22060" spans="10:10" x14ac:dyDescent="0.2">
      <c r="J22060"/>
    </row>
    <row r="22061" spans="10:10" x14ac:dyDescent="0.2">
      <c r="J22061"/>
    </row>
    <row r="22062" spans="10:10" x14ac:dyDescent="0.2">
      <c r="J22062"/>
    </row>
    <row r="22063" spans="10:10" x14ac:dyDescent="0.2">
      <c r="J22063"/>
    </row>
    <row r="22064" spans="10:10" x14ac:dyDescent="0.2">
      <c r="J22064"/>
    </row>
    <row r="22065" spans="10:10" x14ac:dyDescent="0.2">
      <c r="J22065"/>
    </row>
    <row r="22066" spans="10:10" x14ac:dyDescent="0.2">
      <c r="J22066"/>
    </row>
    <row r="22067" spans="10:10" x14ac:dyDescent="0.2">
      <c r="J22067"/>
    </row>
    <row r="22068" spans="10:10" x14ac:dyDescent="0.2">
      <c r="J22068"/>
    </row>
    <row r="22069" spans="10:10" x14ac:dyDescent="0.2">
      <c r="J22069"/>
    </row>
    <row r="22070" spans="10:10" x14ac:dyDescent="0.2">
      <c r="J22070"/>
    </row>
    <row r="22071" spans="10:10" x14ac:dyDescent="0.2">
      <c r="J22071"/>
    </row>
    <row r="22072" spans="10:10" x14ac:dyDescent="0.2">
      <c r="J22072"/>
    </row>
    <row r="22073" spans="10:10" x14ac:dyDescent="0.2">
      <c r="J22073"/>
    </row>
    <row r="22074" spans="10:10" x14ac:dyDescent="0.2">
      <c r="J22074"/>
    </row>
    <row r="22075" spans="10:10" x14ac:dyDescent="0.2">
      <c r="J22075"/>
    </row>
    <row r="22076" spans="10:10" x14ac:dyDescent="0.2">
      <c r="J22076"/>
    </row>
    <row r="22077" spans="10:10" x14ac:dyDescent="0.2">
      <c r="J22077"/>
    </row>
    <row r="22078" spans="10:10" x14ac:dyDescent="0.2">
      <c r="J22078"/>
    </row>
    <row r="22079" spans="10:10" x14ac:dyDescent="0.2">
      <c r="J22079"/>
    </row>
    <row r="22080" spans="10:10" x14ac:dyDescent="0.2">
      <c r="J22080"/>
    </row>
    <row r="22081" spans="10:10" x14ac:dyDescent="0.2">
      <c r="J22081"/>
    </row>
    <row r="22082" spans="10:10" x14ac:dyDescent="0.2">
      <c r="J22082"/>
    </row>
    <row r="22083" spans="10:10" x14ac:dyDescent="0.2">
      <c r="J22083"/>
    </row>
    <row r="22084" spans="10:10" x14ac:dyDescent="0.2">
      <c r="J22084"/>
    </row>
    <row r="22085" spans="10:10" x14ac:dyDescent="0.2">
      <c r="J22085"/>
    </row>
    <row r="22086" spans="10:10" x14ac:dyDescent="0.2">
      <c r="J22086"/>
    </row>
    <row r="22087" spans="10:10" x14ac:dyDescent="0.2">
      <c r="J22087"/>
    </row>
    <row r="22088" spans="10:10" x14ac:dyDescent="0.2">
      <c r="J22088"/>
    </row>
    <row r="22089" spans="10:10" x14ac:dyDescent="0.2">
      <c r="J22089"/>
    </row>
    <row r="22090" spans="10:10" x14ac:dyDescent="0.2">
      <c r="J22090"/>
    </row>
    <row r="22091" spans="10:10" x14ac:dyDescent="0.2">
      <c r="J22091"/>
    </row>
    <row r="22092" spans="10:10" x14ac:dyDescent="0.2">
      <c r="J22092"/>
    </row>
    <row r="22093" spans="10:10" x14ac:dyDescent="0.2">
      <c r="J22093"/>
    </row>
    <row r="22094" spans="10:10" x14ac:dyDescent="0.2">
      <c r="J22094"/>
    </row>
    <row r="22095" spans="10:10" x14ac:dyDescent="0.2">
      <c r="J22095"/>
    </row>
    <row r="22096" spans="10:10" x14ac:dyDescent="0.2">
      <c r="J22096"/>
    </row>
    <row r="22097" spans="10:10" x14ac:dyDescent="0.2">
      <c r="J22097"/>
    </row>
    <row r="22098" spans="10:10" x14ac:dyDescent="0.2">
      <c r="J22098"/>
    </row>
    <row r="22099" spans="10:10" x14ac:dyDescent="0.2">
      <c r="J22099"/>
    </row>
    <row r="22100" spans="10:10" x14ac:dyDescent="0.2">
      <c r="J22100"/>
    </row>
    <row r="22101" spans="10:10" x14ac:dyDescent="0.2">
      <c r="J22101"/>
    </row>
    <row r="22102" spans="10:10" x14ac:dyDescent="0.2">
      <c r="J22102"/>
    </row>
    <row r="22103" spans="10:10" x14ac:dyDescent="0.2">
      <c r="J22103"/>
    </row>
    <row r="22104" spans="10:10" x14ac:dyDescent="0.2">
      <c r="J22104"/>
    </row>
    <row r="22105" spans="10:10" x14ac:dyDescent="0.2">
      <c r="J22105"/>
    </row>
    <row r="22106" spans="10:10" x14ac:dyDescent="0.2">
      <c r="J22106"/>
    </row>
    <row r="22107" spans="10:10" x14ac:dyDescent="0.2">
      <c r="J22107"/>
    </row>
    <row r="22108" spans="10:10" x14ac:dyDescent="0.2">
      <c r="J22108"/>
    </row>
    <row r="22109" spans="10:10" x14ac:dyDescent="0.2">
      <c r="J22109"/>
    </row>
    <row r="22110" spans="10:10" x14ac:dyDescent="0.2">
      <c r="J22110"/>
    </row>
    <row r="22111" spans="10:10" x14ac:dyDescent="0.2">
      <c r="J22111"/>
    </row>
    <row r="22112" spans="10:10" x14ac:dyDescent="0.2">
      <c r="J22112"/>
    </row>
    <row r="22113" spans="10:10" x14ac:dyDescent="0.2">
      <c r="J22113"/>
    </row>
    <row r="22114" spans="10:10" x14ac:dyDescent="0.2">
      <c r="J22114"/>
    </row>
    <row r="22115" spans="10:10" x14ac:dyDescent="0.2">
      <c r="J22115"/>
    </row>
    <row r="22116" spans="10:10" x14ac:dyDescent="0.2">
      <c r="J22116"/>
    </row>
    <row r="22117" spans="10:10" x14ac:dyDescent="0.2">
      <c r="J22117"/>
    </row>
    <row r="22118" spans="10:10" x14ac:dyDescent="0.2">
      <c r="J22118"/>
    </row>
    <row r="22119" spans="10:10" x14ac:dyDescent="0.2">
      <c r="J22119"/>
    </row>
    <row r="22120" spans="10:10" x14ac:dyDescent="0.2">
      <c r="J22120"/>
    </row>
    <row r="22121" spans="10:10" x14ac:dyDescent="0.2">
      <c r="J22121"/>
    </row>
    <row r="22122" spans="10:10" x14ac:dyDescent="0.2">
      <c r="J22122"/>
    </row>
    <row r="22123" spans="10:10" x14ac:dyDescent="0.2">
      <c r="J22123"/>
    </row>
    <row r="22124" spans="10:10" x14ac:dyDescent="0.2">
      <c r="J22124"/>
    </row>
    <row r="22125" spans="10:10" x14ac:dyDescent="0.2">
      <c r="J22125"/>
    </row>
    <row r="22126" spans="10:10" x14ac:dyDescent="0.2">
      <c r="J22126"/>
    </row>
    <row r="22127" spans="10:10" x14ac:dyDescent="0.2">
      <c r="J22127"/>
    </row>
    <row r="22128" spans="10:10" x14ac:dyDescent="0.2">
      <c r="J22128"/>
    </row>
    <row r="22129" spans="10:10" x14ac:dyDescent="0.2">
      <c r="J22129"/>
    </row>
    <row r="22130" spans="10:10" x14ac:dyDescent="0.2">
      <c r="J22130"/>
    </row>
    <row r="22131" spans="10:10" x14ac:dyDescent="0.2">
      <c r="J22131"/>
    </row>
    <row r="22132" spans="10:10" x14ac:dyDescent="0.2">
      <c r="J22132"/>
    </row>
    <row r="22133" spans="10:10" x14ac:dyDescent="0.2">
      <c r="J22133"/>
    </row>
    <row r="22134" spans="10:10" x14ac:dyDescent="0.2">
      <c r="J22134"/>
    </row>
    <row r="22135" spans="10:10" x14ac:dyDescent="0.2">
      <c r="J22135"/>
    </row>
    <row r="22136" spans="10:10" x14ac:dyDescent="0.2">
      <c r="J22136"/>
    </row>
  </sheetData>
  <mergeCells count="1">
    <mergeCell ref="K1:R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77"/>
  <sheetViews>
    <sheetView zoomScale="70" zoomScaleNormal="70" zoomScaleSheetLayoutView="100" workbookViewId="0">
      <selection activeCell="B161" sqref="B161:F163"/>
    </sheetView>
  </sheetViews>
  <sheetFormatPr defaultRowHeight="12.75" x14ac:dyDescent="0.2"/>
  <cols>
    <col min="1" max="1" width="9.140625" style="582" customWidth="1"/>
    <col min="2" max="3" width="22.140625" style="582" customWidth="1"/>
    <col min="4" max="4" width="39.5703125" style="582" customWidth="1"/>
    <col min="5" max="5" width="16" style="582" customWidth="1"/>
    <col min="6" max="6" width="18" style="582" customWidth="1"/>
    <col min="7" max="7" width="16.28515625" style="583" customWidth="1"/>
    <col min="8" max="8" width="20.85546875" style="584" customWidth="1"/>
    <col min="9" max="9" width="19.140625" style="582" bestFit="1" customWidth="1"/>
    <col min="10" max="10" width="12.85546875" style="582" customWidth="1"/>
    <col min="11" max="11" width="10.140625" style="582" customWidth="1"/>
    <col min="12" max="12" width="23.140625" style="582" customWidth="1"/>
    <col min="13" max="13" width="11" style="582" customWidth="1"/>
    <col min="14" max="14" width="14.5703125" style="582" customWidth="1"/>
    <col min="15" max="15" width="10.140625" style="582" customWidth="1"/>
    <col min="16" max="16" width="9.140625" style="582"/>
    <col min="17" max="1025" width="9.140625" style="582" customWidth="1"/>
    <col min="1026" max="16384" width="9.140625" style="581"/>
  </cols>
  <sheetData>
    <row r="1" spans="2:13" ht="13.5" thickBot="1" x14ac:dyDescent="0.25"/>
    <row r="2" spans="2:13" s="585" customFormat="1" x14ac:dyDescent="0.2">
      <c r="B2" s="1258"/>
      <c r="C2" s="1258"/>
      <c r="D2" s="1258"/>
      <c r="E2" s="1258"/>
      <c r="F2" s="1258"/>
      <c r="G2" s="1258"/>
      <c r="H2" s="1258"/>
    </row>
    <row r="3" spans="2:13" s="585" customFormat="1" ht="25.5" customHeight="1" x14ac:dyDescent="0.2">
      <c r="B3" s="1235" t="s">
        <v>41072</v>
      </c>
      <c r="C3" s="1235"/>
      <c r="D3" s="1235"/>
      <c r="E3" s="1235"/>
      <c r="F3" s="1235"/>
      <c r="G3" s="1235"/>
      <c r="H3" s="1235"/>
      <c r="J3" s="585">
        <v>0.6</v>
      </c>
      <c r="K3" s="585">
        <v>152</v>
      </c>
    </row>
    <row r="4" spans="2:13" s="585" customFormat="1" x14ac:dyDescent="0.2">
      <c r="B4" s="1259"/>
      <c r="C4" s="1259"/>
      <c r="D4" s="1259"/>
      <c r="E4" s="1259"/>
      <c r="F4" s="1259"/>
      <c r="G4" s="1259"/>
      <c r="H4" s="1259"/>
      <c r="J4" s="585">
        <v>0.8</v>
      </c>
      <c r="K4" s="585">
        <v>500</v>
      </c>
    </row>
    <row r="5" spans="2:13" s="585" customFormat="1" ht="18" customHeight="1" x14ac:dyDescent="0.2">
      <c r="B5" s="1228" t="s">
        <v>41073</v>
      </c>
      <c r="C5" s="1228"/>
      <c r="D5" s="1228"/>
      <c r="E5" s="1228"/>
      <c r="F5" s="1228"/>
      <c r="G5" s="1228"/>
      <c r="H5" s="1228"/>
      <c r="J5" s="585">
        <v>1</v>
      </c>
      <c r="K5" s="585">
        <v>106</v>
      </c>
    </row>
    <row r="6" spans="2:13" s="585" customFormat="1" x14ac:dyDescent="0.2">
      <c r="B6" s="1259"/>
      <c r="C6" s="1259"/>
      <c r="D6" s="1259"/>
      <c r="E6" s="1259"/>
      <c r="F6" s="1259"/>
      <c r="G6" s="1259"/>
      <c r="H6" s="1259"/>
    </row>
    <row r="7" spans="2:13" s="585" customFormat="1" ht="15" customHeight="1" x14ac:dyDescent="0.2">
      <c r="B7" s="586" t="s">
        <v>8</v>
      </c>
      <c r="C7" s="587" t="s">
        <v>9</v>
      </c>
      <c r="D7" s="1240" t="s">
        <v>10</v>
      </c>
      <c r="E7" s="1240"/>
      <c r="F7" s="1240"/>
      <c r="G7" s="588" t="s">
        <v>21854</v>
      </c>
      <c r="H7" s="589" t="s">
        <v>41074</v>
      </c>
    </row>
    <row r="8" spans="2:13" s="585" customFormat="1" ht="65.25" customHeight="1" x14ac:dyDescent="0.2">
      <c r="B8" s="590" t="s">
        <v>23</v>
      </c>
      <c r="C8" s="699">
        <v>90106</v>
      </c>
      <c r="D8" s="1220" t="str">
        <f>VLOOKUP(C8,'SINAPI-0821'!A:B,2,0)</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
      <c r="E8" s="1220"/>
      <c r="F8" s="1220"/>
      <c r="G8" s="592" t="str">
        <f>VLOOKUP(C8,'SINAPI-0821'!A:C,3,0)</f>
        <v>M3</v>
      </c>
      <c r="H8" s="593">
        <f>SUM(H11,H14,H17)</f>
        <v>1527.7420000000002</v>
      </c>
      <c r="I8" s="594"/>
      <c r="M8" s="595"/>
    </row>
    <row r="9" spans="2:13" s="585" customFormat="1" ht="15" customHeight="1" x14ac:dyDescent="0.2">
      <c r="B9" s="1215"/>
      <c r="C9" s="1215"/>
      <c r="D9" s="1256" t="s">
        <v>41075</v>
      </c>
      <c r="E9" s="1256"/>
      <c r="F9" s="1256"/>
      <c r="G9" s="1256"/>
      <c r="H9" s="1256"/>
      <c r="M9" s="595"/>
    </row>
    <row r="10" spans="2:13" s="585" customFormat="1" ht="15" customHeight="1" x14ac:dyDescent="0.2">
      <c r="B10" s="1215"/>
      <c r="C10" s="1215"/>
      <c r="D10" s="1251"/>
      <c r="E10" s="1251"/>
      <c r="F10" s="1251"/>
      <c r="G10" s="1251"/>
      <c r="H10" s="597" t="s">
        <v>16</v>
      </c>
      <c r="M10" s="595"/>
    </row>
    <row r="11" spans="2:13" s="585" customFormat="1" ht="15" customHeight="1" x14ac:dyDescent="0.2">
      <c r="B11" s="1215"/>
      <c r="C11" s="1215"/>
      <c r="D11" s="1251"/>
      <c r="E11" s="1251"/>
      <c r="F11" s="1251"/>
      <c r="G11" s="1251"/>
      <c r="H11" s="598">
        <f>SUMIF('Escavação e Drenagem'!W:W,"SINAPI 90106",'Escavação e Drenagem'!X:X)</f>
        <v>995.41200000000003</v>
      </c>
      <c r="M11" s="595"/>
    </row>
    <row r="12" spans="2:13" s="585" customFormat="1" ht="15" customHeight="1" x14ac:dyDescent="0.2">
      <c r="B12" s="1215"/>
      <c r="C12" s="1215"/>
      <c r="D12" s="1256" t="s">
        <v>41076</v>
      </c>
      <c r="E12" s="1256"/>
      <c r="F12" s="1256"/>
      <c r="G12" s="1256"/>
      <c r="H12" s="1256"/>
      <c r="M12" s="595"/>
    </row>
    <row r="13" spans="2:13" s="594" customFormat="1" ht="25.5" customHeight="1" x14ac:dyDescent="0.2">
      <c r="B13" s="1215"/>
      <c r="C13" s="1215"/>
      <c r="D13" s="599" t="s">
        <v>41077</v>
      </c>
      <c r="E13" s="600" t="s">
        <v>41078</v>
      </c>
      <c r="F13" s="600" t="s">
        <v>41079</v>
      </c>
      <c r="G13" s="600" t="s">
        <v>41080</v>
      </c>
      <c r="H13" s="597" t="s">
        <v>16</v>
      </c>
      <c r="M13" s="595"/>
    </row>
    <row r="14" spans="2:13" s="585" customFormat="1" ht="15" customHeight="1" x14ac:dyDescent="0.2">
      <c r="B14" s="1215"/>
      <c r="C14" s="1215"/>
      <c r="D14" s="697">
        <f>'Escavação e Drenagem'!C65</f>
        <v>72</v>
      </c>
      <c r="E14" s="601">
        <v>4</v>
      </c>
      <c r="F14" s="601">
        <v>1</v>
      </c>
      <c r="G14" s="601">
        <v>1.2</v>
      </c>
      <c r="H14" s="598">
        <f>TRUNC(D14*E14*F14*G14,2)</f>
        <v>345.6</v>
      </c>
      <c r="M14" s="595"/>
    </row>
    <row r="15" spans="2:13" s="585" customFormat="1" ht="15" customHeight="1" x14ac:dyDescent="0.2">
      <c r="B15" s="1215"/>
      <c r="C15" s="1215"/>
      <c r="D15" s="1256" t="s">
        <v>41081</v>
      </c>
      <c r="E15" s="1256"/>
      <c r="F15" s="1256"/>
      <c r="G15" s="1256"/>
      <c r="H15" s="1256"/>
      <c r="M15" s="595"/>
    </row>
    <row r="16" spans="2:13" s="585" customFormat="1" ht="27.75" customHeight="1" x14ac:dyDescent="0.2">
      <c r="B16" s="1215"/>
      <c r="C16" s="1215"/>
      <c r="D16" s="599" t="s">
        <v>41077</v>
      </c>
      <c r="E16" s="600" t="s">
        <v>41078</v>
      </c>
      <c r="F16" s="600" t="s">
        <v>41079</v>
      </c>
      <c r="G16" s="600" t="s">
        <v>41080</v>
      </c>
      <c r="H16" s="597" t="s">
        <v>16</v>
      </c>
      <c r="M16" s="595"/>
    </row>
    <row r="17" spans="2:18" s="585" customFormat="1" ht="15" customHeight="1" x14ac:dyDescent="0.2">
      <c r="B17" s="1215"/>
      <c r="C17" s="1215"/>
      <c r="D17" s="596">
        <f>D14</f>
        <v>72</v>
      </c>
      <c r="E17" s="601">
        <v>1.9</v>
      </c>
      <c r="F17" s="601">
        <v>1.3</v>
      </c>
      <c r="G17" s="596">
        <v>1.05</v>
      </c>
      <c r="H17" s="598">
        <f>TRUNC(D17*E17*F17*G17,2)</f>
        <v>186.73</v>
      </c>
      <c r="M17" s="595"/>
    </row>
    <row r="18" spans="2:18" s="585" customFormat="1" ht="76.5" customHeight="1" x14ac:dyDescent="0.2">
      <c r="B18" s="602" t="s">
        <v>70</v>
      </c>
      <c r="C18" s="699">
        <v>90108</v>
      </c>
      <c r="D18" s="1220" t="str">
        <f>VLOOKUP(C18,'SINAPI-0821'!A:B,2,0)</f>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
      <c r="E18" s="1220"/>
      <c r="F18" s="1220"/>
      <c r="G18" s="592" t="str">
        <f>VLOOKUP(C18,'SINAPI-0821'!A:C,3,0)</f>
        <v>M3</v>
      </c>
      <c r="H18" s="593">
        <f>TRUNC(H19,2)</f>
        <v>851.81</v>
      </c>
      <c r="I18" s="603"/>
      <c r="M18" s="595"/>
      <c r="Q18" s="585">
        <f>41</f>
        <v>41</v>
      </c>
      <c r="R18" s="585">
        <v>1000</v>
      </c>
    </row>
    <row r="19" spans="2:18" s="585" customFormat="1" ht="15" customHeight="1" x14ac:dyDescent="0.2">
      <c r="B19" s="1215"/>
      <c r="C19" s="1215"/>
      <c r="D19" s="1252" t="s">
        <v>41082</v>
      </c>
      <c r="E19" s="1252"/>
      <c r="F19" s="1252"/>
      <c r="G19" s="1252"/>
      <c r="H19" s="604">
        <f>SUMIF('Escavação e Drenagem'!W:W,"SINAPI 90108",'Escavação e Drenagem'!X:X)</f>
        <v>851.81</v>
      </c>
      <c r="I19" s="603" t="s">
        <v>41083</v>
      </c>
      <c r="M19" s="595"/>
      <c r="Q19" s="585">
        <f>Q18*R19/R18</f>
        <v>410</v>
      </c>
      <c r="R19" s="585">
        <v>10000</v>
      </c>
    </row>
    <row r="20" spans="2:18" s="585" customFormat="1" ht="63.75" customHeight="1" x14ac:dyDescent="0.2">
      <c r="B20" s="602" t="s">
        <v>91</v>
      </c>
      <c r="C20" s="699">
        <v>102281</v>
      </c>
      <c r="D20" s="1220" t="str">
        <f>VLOOKUP(C20,'SINAPI-0821'!A:B,2,0)</f>
        <v>ESCAVAÇÃO MECANIZADA DE VALA COM PROF. MAIOR QUE 1,5 M ATÉ 3,0 M (MÉDIA ENTRE MONTANTE E JUSANTE/UMA COMPOSIÇÃO POR TRECHO),COM ESCAVADEIRA HIDRÁULICA (1,2 M3/155 HP),LARG. DE 1,5 M A 2,5 M, EM SOLO DE 1A CATEGORIA, LOCAIS COM BAIXO NÍVEL DE INTERFERÊNCIA. AF_02/2021</v>
      </c>
      <c r="E20" s="1220"/>
      <c r="F20" s="1220"/>
      <c r="G20" s="592" t="str">
        <f>VLOOKUP(C20,'SINAPI-0821'!A:C,3,0)</f>
        <v>M3</v>
      </c>
      <c r="H20" s="593">
        <f>TRUNC(H21+H22,2)</f>
        <v>94.86</v>
      </c>
      <c r="I20" s="603">
        <v>90093</v>
      </c>
      <c r="M20" s="595"/>
    </row>
    <row r="21" spans="2:18" s="585" customFormat="1" ht="15" customHeight="1" x14ac:dyDescent="0.2">
      <c r="B21" s="1215"/>
      <c r="C21" s="1215"/>
      <c r="D21" s="1252" t="s">
        <v>41082</v>
      </c>
      <c r="E21" s="1252"/>
      <c r="F21" s="1252"/>
      <c r="G21" s="1252"/>
      <c r="H21" s="604">
        <f>SUMIF('Escavação e Drenagem'!$U$5:$U$149,"SINAPI 90093",'Escavação e Drenagem'!$X$5:$X$149)</f>
        <v>0</v>
      </c>
      <c r="I21" s="603"/>
      <c r="M21" s="595"/>
    </row>
    <row r="22" spans="2:18" s="585" customFormat="1" x14ac:dyDescent="0.2">
      <c r="B22" s="1215"/>
      <c r="C22" s="1215"/>
      <c r="D22" s="1257" t="s">
        <v>41084</v>
      </c>
      <c r="E22" s="1257"/>
      <c r="F22" s="1257"/>
      <c r="G22" s="1257"/>
      <c r="H22" s="604">
        <f>SUMIF('Escavação e Drenagem'!$Z$5:$Z$149,"SINAPI 90093",'Escavação e Drenagem'!$AC$5:$AC$149)</f>
        <v>94.864000000000004</v>
      </c>
      <c r="I22" s="603"/>
      <c r="M22" s="595"/>
    </row>
    <row r="23" spans="2:18" s="585" customFormat="1" ht="71.25" customHeight="1" x14ac:dyDescent="0.2">
      <c r="B23" s="605" t="s">
        <v>92</v>
      </c>
      <c r="C23" s="699">
        <v>90094</v>
      </c>
      <c r="D23" s="1239" t="str">
        <f>VLOOKUP(C23,'SINAPI-0821'!A:B,2,0)</f>
        <v>ESCAVAÇÃO MECANIZADA DE VALA COM PROF. MAIOR QUE 3,0 M ATÉ 4,5 M (MÉDIA ENTRE MONTANTE E JUSANTE/UMA COMPOSIÇÃO POR TRECHO), COM ESCAVADEIRA HIDRÁULICA (0,8 M3/111 HP), LARG. MENOR QUE 1,5 M, EM SOLO DE 1A CATEGORIA, LOCAIS COM BAIXO NÍVEL DE INTERFERÊNCIA. AF_02/2021</v>
      </c>
      <c r="E23" s="1239"/>
      <c r="F23" s="1239"/>
      <c r="G23" s="699" t="str">
        <f>VLOOKUP(C23,'SINAPI-0821'!A:C,3,0)</f>
        <v>M3</v>
      </c>
      <c r="H23" s="700">
        <f>TRUNC(H24,2)</f>
        <v>0</v>
      </c>
      <c r="I23" s="603"/>
      <c r="M23" s="595"/>
    </row>
    <row r="24" spans="2:18" s="585" customFormat="1" ht="15" customHeight="1" x14ac:dyDescent="0.2">
      <c r="B24" s="1215"/>
      <c r="C24" s="1215"/>
      <c r="D24" s="1252" t="s">
        <v>41082</v>
      </c>
      <c r="E24" s="1252"/>
      <c r="F24" s="1252"/>
      <c r="G24" s="1252"/>
      <c r="H24" s="604">
        <f>SUMIF('Escavação e Drenagem'!$U$5:$U$149,"SINAPI 90094",'Escavação e Drenagem'!$X$5:$X$149)</f>
        <v>0</v>
      </c>
      <c r="I24" s="603"/>
      <c r="M24" s="595"/>
    </row>
    <row r="25" spans="2:18" s="585" customFormat="1" ht="71.25" customHeight="1" x14ac:dyDescent="0.2">
      <c r="B25" s="605" t="s">
        <v>23628</v>
      </c>
      <c r="C25" s="699">
        <v>90095</v>
      </c>
      <c r="D25" s="1239" t="str">
        <f>VLOOKUP(C25,'SINAPI-0821'!A:B,2,0)</f>
        <v>ESCAVAÇÃO MECANIZADA DE VALA COM PROF. MAIOR QUE 3,0 M ATÉ 4,5 M (MÉDIA ENTRE MONTANTE E JUSANTE/UMA COMPOSIÇÃO POR TRECHO), COM ESCAVADEIRA HIDRÁULICA (1,2 M3/155 HP), LARG. DE 1,5 M A 2,5 M, EM SOLO DE 1A CATEGORIA, LOCAIS COM BAIXO NÍVEL DE INTERFERÊNCIA. AF_02/2021</v>
      </c>
      <c r="E25" s="1239"/>
      <c r="F25" s="1239"/>
      <c r="G25" s="699" t="str">
        <f>VLOOKUP(C25,'SINAPI-0821'!A:C,3,0)</f>
        <v>M3</v>
      </c>
      <c r="H25" s="700">
        <f>TRUNC(H26+H27,2)</f>
        <v>0</v>
      </c>
      <c r="I25" s="603"/>
      <c r="M25" s="595"/>
    </row>
    <row r="26" spans="2:18" s="585" customFormat="1" ht="15" customHeight="1" x14ac:dyDescent="0.2">
      <c r="B26" s="1215"/>
      <c r="C26" s="1215"/>
      <c r="D26" s="1252" t="s">
        <v>41082</v>
      </c>
      <c r="E26" s="1252"/>
      <c r="F26" s="1252"/>
      <c r="G26" s="1252"/>
      <c r="H26" s="604">
        <f>SUMIF('Escavação e Drenagem'!$U$5:$U$149,"SINAPI 90095",'Escavação e Drenagem'!$X$5:$X$149)</f>
        <v>0</v>
      </c>
      <c r="I26" s="603"/>
      <c r="M26" s="595"/>
    </row>
    <row r="27" spans="2:18" s="585" customFormat="1" x14ac:dyDescent="0.2">
      <c r="B27" s="1215"/>
      <c r="C27" s="1215"/>
      <c r="D27" s="1257" t="s">
        <v>41084</v>
      </c>
      <c r="E27" s="1257"/>
      <c r="F27" s="1257"/>
      <c r="G27" s="1257"/>
      <c r="H27" s="604">
        <f>SUMIF('Escavação e Drenagem'!$Z$5:$Z$149,"SINAPI 90095",'Escavação e Drenagem'!$AC$5:$AC$149)</f>
        <v>0</v>
      </c>
      <c r="I27" s="603" t="s">
        <v>41083</v>
      </c>
      <c r="M27" s="595"/>
    </row>
    <row r="28" spans="2:18" s="585" customFormat="1" ht="71.25" customHeight="1" x14ac:dyDescent="0.2">
      <c r="B28" s="690"/>
      <c r="C28" s="691">
        <v>102280</v>
      </c>
      <c r="D28" s="1253" t="str">
        <f>VLOOKUP(C28,'SINAPI-0821'!A:B,2,0)</f>
        <v>ESCAVAÇÃO MECANIZADA DE VALA COM PROF. MAIOR QUE 4,5 M ATÉ 6,0 M (MÉDIA ENTRE MONTANTE E JUSANTE/UMA COMPOSIÇÃO POR TRECHO),COM ESCAVADEIRA HIDRÁULICA (0,8 M3/111 HP), LARG. MENOR QUE 1,5 M, EM SOLO DE 1A CATEGORIA, LOCAIS COM BAIXO NÍVEL DE INTERFERÊNCIA. AF_02/2021</v>
      </c>
      <c r="E28" s="1253"/>
      <c r="F28" s="1253"/>
      <c r="G28" s="691" t="str">
        <f>VLOOKUP(C28,'SINAPI-0821'!A:C,3,0)</f>
        <v>M3</v>
      </c>
      <c r="H28" s="692">
        <f>TRUNC(H29,2)</f>
        <v>0</v>
      </c>
      <c r="I28" s="603">
        <v>90096</v>
      </c>
      <c r="M28" s="595"/>
    </row>
    <row r="29" spans="2:18" s="585" customFormat="1" ht="15" customHeight="1" x14ac:dyDescent="0.2">
      <c r="B29" s="1215"/>
      <c r="C29" s="1215"/>
      <c r="D29" s="1252" t="s">
        <v>41082</v>
      </c>
      <c r="E29" s="1252"/>
      <c r="F29" s="1252"/>
      <c r="G29" s="1252"/>
      <c r="H29" s="604">
        <f>SUMIF('Escavação e Drenagem'!$U$5:$U$149,"SINAPI 90096",'Escavação e Drenagem'!$X$5:$X$149)</f>
        <v>0</v>
      </c>
      <c r="I29" s="603"/>
      <c r="M29" s="595"/>
    </row>
    <row r="30" spans="2:18" s="694" customFormat="1" ht="71.25" customHeight="1" x14ac:dyDescent="0.2">
      <c r="B30" s="690"/>
      <c r="C30" s="691">
        <v>90098</v>
      </c>
      <c r="D30" s="1253" t="str">
        <f>VLOOKUP(C30,'SINAPI-0821'!A:B,2,0)</f>
        <v>ESCAVAÇÃO MECANIZADA DE VALA COM PROF. MAIOR QUE 4,5 M ATÉ 6,0 M (MÉDIA ENTRE MONTANTE E JUSANTE/UMA COMPOSIÇÃO POR TRECHO), COM ESCAVADEIRA HIDRÁULICA (1,2 M3/155 HP), LARG. DE 1,5 M A 2,5 M, EM SOLO DE 1A CATEGORIA, LOCAIS COM BAIXO NÍVEL DE INTERFERÊNCIA. AF_02/2021</v>
      </c>
      <c r="E30" s="1253"/>
      <c r="F30" s="1253"/>
      <c r="G30" s="691" t="str">
        <f>VLOOKUP(C30,'SINAPI-0821'!A:C,3,0)</f>
        <v>M3</v>
      </c>
      <c r="H30" s="692">
        <f>TRUNC(H31+H32,2)</f>
        <v>0</v>
      </c>
      <c r="I30" s="693"/>
      <c r="M30" s="695"/>
    </row>
    <row r="31" spans="2:18" s="585" customFormat="1" ht="15" customHeight="1" x14ac:dyDescent="0.2">
      <c r="B31" s="1215"/>
      <c r="C31" s="1215"/>
      <c r="D31" s="1252" t="s">
        <v>41082</v>
      </c>
      <c r="E31" s="1252"/>
      <c r="F31" s="1252"/>
      <c r="G31" s="1252"/>
      <c r="H31" s="604">
        <f>SUMIF('Escavação e Drenagem'!$U$5:$U$149,"SINAPI 90098",'Escavação e Drenagem'!$X$5:$X$149)</f>
        <v>0</v>
      </c>
      <c r="I31" s="603"/>
      <c r="M31" s="595"/>
    </row>
    <row r="32" spans="2:18" s="585" customFormat="1" x14ac:dyDescent="0.2">
      <c r="B32" s="1215"/>
      <c r="C32" s="1215"/>
      <c r="D32" s="1257" t="s">
        <v>41084</v>
      </c>
      <c r="E32" s="1257"/>
      <c r="F32" s="1257"/>
      <c r="G32" s="1257"/>
      <c r="H32" s="604">
        <f>SUMIF('Escavação e Drenagem'!$Z$5:$Z$149,"SINAPI 90098",'Escavação e Drenagem'!$AC$5:$AC$149)</f>
        <v>0</v>
      </c>
      <c r="I32" s="603"/>
      <c r="M32" s="595"/>
    </row>
    <row r="33" spans="2:13" s="585" customFormat="1" ht="69" customHeight="1" x14ac:dyDescent="0.2">
      <c r="B33" s="605" t="s">
        <v>23629</v>
      </c>
      <c r="C33" s="699">
        <v>90091</v>
      </c>
      <c r="D33" s="1239" t="str">
        <f>VLOOKUP(C33,'SINAPI-0821'!A:B,2,0)</f>
        <v>ESCAVAÇÃO MECANIZADA DE VALA COM PROF. ATÉ 1,5 M(MÉDIA ENTRE MONTANTE E JUSANTE/UMA COMPOSIÇÃO POR TRECHO), COM ESCAVADEIRA HIDRÁULICA (0,8 M3), LARG. DE 1,5M A 2,5 M, EM SOLO DE 1A CATEGORIA, LOCAIS COM BAIXO NÍVEL DE INTERFERÊNCIA. AF_02/2021</v>
      </c>
      <c r="E33" s="1239"/>
      <c r="F33" s="1239"/>
      <c r="G33" s="699" t="str">
        <f>VLOOKUP(C33,'SINAPI-0821'!A:C,3,0)</f>
        <v>M3</v>
      </c>
      <c r="H33" s="700">
        <f>TRUNC(H34,2)</f>
        <v>149.44999999999999</v>
      </c>
      <c r="I33" s="603"/>
      <c r="M33" s="595"/>
    </row>
    <row r="34" spans="2:13" s="585" customFormat="1" x14ac:dyDescent="0.2">
      <c r="B34" s="1215"/>
      <c r="C34" s="1215"/>
      <c r="D34" s="1257" t="s">
        <v>41084</v>
      </c>
      <c r="E34" s="1257"/>
      <c r="F34" s="1257"/>
      <c r="G34" s="1257"/>
      <c r="H34" s="604">
        <f>SUMIF('Escavação e Drenagem'!$Z$5:$Z$149,"SINAPI 90091",'Escavação e Drenagem'!$AC$5:$AC$149)</f>
        <v>149.45920000000001</v>
      </c>
      <c r="I34" s="603"/>
      <c r="M34" s="595"/>
    </row>
    <row r="35" spans="2:13" s="585" customFormat="1" x14ac:dyDescent="0.2">
      <c r="B35" s="607"/>
      <c r="C35" s="608"/>
      <c r="D35" s="1242"/>
      <c r="E35" s="1242"/>
      <c r="F35" s="1242"/>
      <c r="G35" s="1242"/>
      <c r="H35" s="1242"/>
      <c r="I35" s="603"/>
      <c r="M35" s="595"/>
    </row>
    <row r="36" spans="2:13" s="585" customFormat="1" ht="15.75" x14ac:dyDescent="0.2">
      <c r="B36" s="607"/>
      <c r="C36" s="608"/>
      <c r="D36" s="1243"/>
      <c r="E36" s="1243"/>
      <c r="F36" s="1243"/>
      <c r="G36" s="609" t="s">
        <v>14</v>
      </c>
      <c r="H36" s="610">
        <f>SUM(H8,H18,H20,H23,H25,H28,H30,H33,)</f>
        <v>2623.8620000000001</v>
      </c>
      <c r="I36" s="611"/>
      <c r="J36" s="612">
        <f>H36-H14-H17</f>
        <v>2091.5320000000002</v>
      </c>
      <c r="M36" s="595"/>
    </row>
    <row r="37" spans="2:13" s="585" customFormat="1" x14ac:dyDescent="0.2">
      <c r="B37" s="613"/>
      <c r="C37" s="614"/>
      <c r="D37" s="1254"/>
      <c r="E37" s="1254"/>
      <c r="F37" s="1254"/>
      <c r="G37" s="1254"/>
      <c r="H37" s="1254"/>
      <c r="M37" s="595"/>
    </row>
    <row r="38" spans="2:13" s="585" customFormat="1" ht="15.75" x14ac:dyDescent="0.2">
      <c r="B38" s="1235"/>
      <c r="C38" s="1235"/>
      <c r="D38" s="1235"/>
      <c r="E38" s="1235"/>
      <c r="F38" s="1235"/>
      <c r="G38" s="1235"/>
      <c r="H38" s="1235"/>
      <c r="M38" s="595"/>
    </row>
    <row r="39" spans="2:13" s="585" customFormat="1" ht="15.75" x14ac:dyDescent="0.2">
      <c r="B39" s="1228" t="s">
        <v>41085</v>
      </c>
      <c r="C39" s="1228"/>
      <c r="D39" s="1228"/>
      <c r="E39" s="1228"/>
      <c r="F39" s="1228"/>
      <c r="G39" s="1228"/>
      <c r="H39" s="1228"/>
      <c r="M39" s="595"/>
    </row>
    <row r="40" spans="2:13" s="585" customFormat="1" ht="15" customHeight="1" x14ac:dyDescent="0.2">
      <c r="B40" s="586" t="s">
        <v>8</v>
      </c>
      <c r="C40" s="587" t="s">
        <v>9</v>
      </c>
      <c r="D40" s="1240" t="s">
        <v>10</v>
      </c>
      <c r="E40" s="1240"/>
      <c r="F40" s="1240"/>
      <c r="G40" s="588" t="s">
        <v>21854</v>
      </c>
      <c r="H40" s="589" t="s">
        <v>41074</v>
      </c>
      <c r="M40" s="595"/>
    </row>
    <row r="41" spans="2:13" s="585" customFormat="1" ht="15" x14ac:dyDescent="0.2">
      <c r="B41" s="1241"/>
      <c r="C41" s="1241"/>
      <c r="D41" s="1241"/>
      <c r="E41" s="1241"/>
      <c r="F41" s="1241"/>
      <c r="G41" s="1241"/>
      <c r="H41" s="1241"/>
      <c r="M41" s="595"/>
    </row>
    <row r="42" spans="2:13" s="585" customFormat="1" ht="55.5" customHeight="1" x14ac:dyDescent="0.2">
      <c r="B42" s="602" t="s">
        <v>23630</v>
      </c>
      <c r="C42" s="699">
        <v>93379</v>
      </c>
      <c r="D42" s="1220" t="str">
        <f>VLOOKUP(C42,'SINAPI-0821'!A:B,2,0)</f>
        <v>REATERRO MECANIZADO DE VALA COM RETROESCAVADEIRA (CAPACIDADE DA CAÇAMBA DA RETRO: 0,26 M³ / POTÊNCIA: 88 HP), LARGURA DE 0,8 A 1,5 M, PROFUNDIDADE ATÉ 1,5 M, COM SOLO DE 1ª CATEGORIA EM LOCAIS COM BAIXO NÍVEL DE INTERFERÊNCIA. AF_04/2016</v>
      </c>
      <c r="E42" s="1220"/>
      <c r="F42" s="1220"/>
      <c r="G42" s="592" t="str">
        <f>VLOOKUP(C42,'SINAPI-0821'!A:C,3,0)</f>
        <v>M3</v>
      </c>
      <c r="H42" s="593">
        <f>SUM(H45,H48,H51)</f>
        <v>1319.2557281489696</v>
      </c>
      <c r="J42" s="595"/>
      <c r="M42" s="595"/>
    </row>
    <row r="43" spans="2:13" s="585" customFormat="1" ht="15" customHeight="1" x14ac:dyDescent="0.2">
      <c r="B43" s="1215"/>
      <c r="C43" s="1256" t="s">
        <v>41075</v>
      </c>
      <c r="D43" s="1256"/>
      <c r="E43" s="1256"/>
      <c r="F43" s="1256"/>
      <c r="G43" s="1256"/>
      <c r="H43" s="1256"/>
      <c r="M43" s="595"/>
    </row>
    <row r="44" spans="2:13" s="585" customFormat="1" ht="15" customHeight="1" x14ac:dyDescent="0.2">
      <c r="B44" s="1215"/>
      <c r="C44" s="687"/>
      <c r="D44" s="629"/>
      <c r="E44" s="629"/>
      <c r="F44" s="629"/>
      <c r="G44" s="688"/>
      <c r="H44" s="597" t="s">
        <v>16</v>
      </c>
      <c r="M44" s="595"/>
    </row>
    <row r="45" spans="2:13" s="585" customFormat="1" ht="15" customHeight="1" x14ac:dyDescent="0.2">
      <c r="B45" s="1215"/>
      <c r="C45" s="689"/>
      <c r="D45" s="1251" t="s">
        <v>41086</v>
      </c>
      <c r="E45" s="1251"/>
      <c r="F45" s="1251"/>
      <c r="G45" s="1251"/>
      <c r="H45" s="686">
        <f>SUMIF('Escavação e Drenagem'!$AL$5:$AL$149,"SINAPI 93379",'Escavação e Drenagem'!$AM$5:$AM$149)</f>
        <v>891.9257281489696</v>
      </c>
      <c r="M45" s="595"/>
    </row>
    <row r="46" spans="2:13" s="585" customFormat="1" ht="15" customHeight="1" x14ac:dyDescent="0.2">
      <c r="B46" s="1215"/>
      <c r="C46" s="1256" t="s">
        <v>41087</v>
      </c>
      <c r="D46" s="1256"/>
      <c r="E46" s="1256"/>
      <c r="F46" s="1256"/>
      <c r="G46" s="1256"/>
      <c r="H46" s="1256"/>
      <c r="M46" s="595"/>
    </row>
    <row r="47" spans="2:13" s="585" customFormat="1" x14ac:dyDescent="0.2">
      <c r="B47" s="1215"/>
      <c r="C47" s="616" t="s">
        <v>41088</v>
      </c>
      <c r="D47" s="599" t="s">
        <v>41077</v>
      </c>
      <c r="E47" s="617" t="s">
        <v>41078</v>
      </c>
      <c r="F47" s="617" t="s">
        <v>41089</v>
      </c>
      <c r="G47" s="618" t="s">
        <v>41090</v>
      </c>
      <c r="H47" s="597" t="s">
        <v>14</v>
      </c>
      <c r="M47" s="595"/>
    </row>
    <row r="48" spans="2:13" s="585" customFormat="1" ht="14.1" customHeight="1" x14ac:dyDescent="0.2">
      <c r="B48" s="1215"/>
      <c r="C48" s="619">
        <f>H14</f>
        <v>345.6</v>
      </c>
      <c r="D48" s="620">
        <f>D14</f>
        <v>72</v>
      </c>
      <c r="E48" s="601">
        <f>E14</f>
        <v>4</v>
      </c>
      <c r="F48" s="621">
        <f>(PI()*(G48^2))/4</f>
        <v>0.12566370614359174</v>
      </c>
      <c r="G48" s="601">
        <v>0.4</v>
      </c>
      <c r="H48" s="622">
        <f>TRUNC(C48-(D48*E48*F48),2)</f>
        <v>309.39999999999998</v>
      </c>
      <c r="M48" s="595"/>
    </row>
    <row r="49" spans="2:13" s="585" customFormat="1" ht="15" customHeight="1" x14ac:dyDescent="0.2">
      <c r="B49" s="1215"/>
      <c r="C49" s="1256" t="s">
        <v>41081</v>
      </c>
      <c r="D49" s="1256"/>
      <c r="E49" s="1256"/>
      <c r="F49" s="1256"/>
      <c r="G49" s="1256"/>
      <c r="H49" s="1256"/>
      <c r="M49" s="595"/>
    </row>
    <row r="50" spans="2:13" s="585" customFormat="1" x14ac:dyDescent="0.2">
      <c r="B50" s="1215"/>
      <c r="C50" s="616" t="s">
        <v>41088</v>
      </c>
      <c r="D50" s="599" t="s">
        <v>41077</v>
      </c>
      <c r="E50" s="600" t="s">
        <v>41078</v>
      </c>
      <c r="F50" s="600" t="s">
        <v>41079</v>
      </c>
      <c r="G50" s="600" t="s">
        <v>41080</v>
      </c>
      <c r="H50" s="597" t="s">
        <v>14</v>
      </c>
      <c r="M50" s="595"/>
    </row>
    <row r="51" spans="2:13" s="585" customFormat="1" ht="14.1" customHeight="1" x14ac:dyDescent="0.2">
      <c r="B51" s="1215"/>
      <c r="C51" s="619">
        <f>H17</f>
        <v>186.73</v>
      </c>
      <c r="D51" s="620">
        <f>D17</f>
        <v>72</v>
      </c>
      <c r="E51" s="601">
        <v>1.3</v>
      </c>
      <c r="F51" s="601">
        <v>0.7</v>
      </c>
      <c r="G51" s="596">
        <v>1.05</v>
      </c>
      <c r="H51" s="622">
        <f>TRUNC(C51-(D51*E51*F51*G51),2)</f>
        <v>117.93</v>
      </c>
      <c r="M51" s="595"/>
    </row>
    <row r="52" spans="2:13" ht="15" x14ac:dyDescent="0.2">
      <c r="B52" s="1241"/>
      <c r="C52" s="1241"/>
      <c r="D52" s="1241"/>
      <c r="E52" s="1241"/>
      <c r="F52" s="1241"/>
      <c r="G52" s="1241"/>
      <c r="H52" s="1241"/>
    </row>
    <row r="53" spans="2:13" s="585" customFormat="1" ht="56.25" customHeight="1" x14ac:dyDescent="0.2">
      <c r="B53" s="602" t="s">
        <v>27634</v>
      </c>
      <c r="C53" s="699">
        <v>93381</v>
      </c>
      <c r="D53" s="1220" t="str">
        <f>VLOOKUP(C53,'SINAPI-0821'!A:B,2,0)</f>
        <v>REATERRO MECANIZADO DE VALA COM RETROESCAVADEIRA (CAPACIDADE DA CAÇAMBA DA RETRO: 0,26 M³ / POTÊNCIA: 88 HP), LARGURA DE 0,8 A 1,5 M, PROFUNDIDADE DE 1,5 A 3,0 M, COM SOLO (SEM SUBSTITUIÇÃO) DE 1ª CATEGORIA EM LOCAIS COM BAIXO NÍVEL DE INTERFERÊNCIA. AF_04/2016</v>
      </c>
      <c r="E53" s="1220"/>
      <c r="F53" s="1220"/>
      <c r="G53" s="592" t="str">
        <f>VLOOKUP(C53,'SINAPI-0821'!A:C,3,0)</f>
        <v>M3</v>
      </c>
      <c r="H53" s="593">
        <f>TRUNC(H54,2)</f>
        <v>594.08000000000004</v>
      </c>
      <c r="M53" s="595"/>
    </row>
    <row r="54" spans="2:13" s="585" customFormat="1" ht="14.1" customHeight="1" x14ac:dyDescent="0.2">
      <c r="B54" s="1215"/>
      <c r="C54" s="1215"/>
      <c r="D54" s="1252" t="s">
        <v>41086</v>
      </c>
      <c r="E54" s="1252"/>
      <c r="F54" s="1252"/>
      <c r="G54" s="1252"/>
      <c r="H54" s="606">
        <f>SUMIF('Escavação e Drenagem'!$AL$5:$AL$149,"SINAPI 93381",'Escavação e Drenagem'!$AM$5:$AM$149)</f>
        <v>594.08682102313469</v>
      </c>
      <c r="M54" s="595"/>
    </row>
    <row r="55" spans="2:13" s="585" customFormat="1" ht="57" customHeight="1" x14ac:dyDescent="0.2">
      <c r="B55" s="602" t="s">
        <v>27635</v>
      </c>
      <c r="C55" s="699">
        <v>93369</v>
      </c>
      <c r="D55" s="1220" t="str">
        <f>VLOOKUP(C55,'SINAPI-0821'!A:B,2,0)</f>
        <v>REATERRO MECANIZADO DE VALA COM ESCAVADEIRA HIDRÁULICA (CAPACIDADE DA CAÇAMBA: 0,8 M³ / POTÊNCIA: 111 HP), LARGURA DE 1,5 A 2,5 M, PROFUNDIDADE DE 1,5 A 3,0 M, COM SOLO (SEM SUBSTITUIÇÃO) DE 1ª CATEGORIA EM LOCAIS COM BAIXO NÍVEL DE INTERFERÊNCIA. AF_04/2016</v>
      </c>
      <c r="E55" s="1220"/>
      <c r="F55" s="1220"/>
      <c r="G55" s="592" t="str">
        <f>VLOOKUP(C55,'SINAPI-0821'!A:C,3,0)</f>
        <v>M3</v>
      </c>
      <c r="H55" s="593">
        <f>TRUNC(H56+H57,2)</f>
        <v>44.68</v>
      </c>
      <c r="M55" s="595"/>
    </row>
    <row r="56" spans="2:13" s="585" customFormat="1" ht="14.1" customHeight="1" x14ac:dyDescent="0.2">
      <c r="B56" s="1215"/>
      <c r="C56" s="1215"/>
      <c r="D56" s="1252" t="s">
        <v>41086</v>
      </c>
      <c r="E56" s="1252"/>
      <c r="F56" s="1252"/>
      <c r="G56" s="1252"/>
      <c r="H56" s="606">
        <f>SUMIF('Escavação e Drenagem'!$AJ$5:$AJ$149,"SINAPI 93369",'Escavação e Drenagem'!$AM$5:$AM$149)</f>
        <v>0</v>
      </c>
      <c r="M56" s="595"/>
    </row>
    <row r="57" spans="2:13" s="585" customFormat="1" ht="14.1" customHeight="1" x14ac:dyDescent="0.2">
      <c r="B57" s="679"/>
      <c r="C57" s="627"/>
      <c r="D57" s="1252" t="s">
        <v>41091</v>
      </c>
      <c r="E57" s="1252"/>
      <c r="F57" s="1252"/>
      <c r="G57" s="1252"/>
      <c r="H57" s="606">
        <f>SUMIF('Escavação e Drenagem'!$AO$5:$AO$149,"SINAPI 93369",'Escavação e Drenagem'!$AR$5:$AR$149)</f>
        <v>44.688000000000009</v>
      </c>
      <c r="M57" s="595"/>
    </row>
    <row r="58" spans="2:13" s="585" customFormat="1" ht="57.75" customHeight="1" x14ac:dyDescent="0.2">
      <c r="B58" s="605" t="s">
        <v>27693</v>
      </c>
      <c r="C58" s="699">
        <v>93370</v>
      </c>
      <c r="D58" s="1239" t="str">
        <f>VLOOKUP(C58,'SINAPI-0821'!A:B,2,0)</f>
        <v>REATERRO MECANIZADO DE VALA COM ESCAVADEIRA HIDRÁULICA (CAPACIDADE DA CAÇAMBA: 0,8 M³ / POTÊNCIA: 111 HP), LARGURA ATÉ 1,5 M, PROFUNDIDADE DE 3,0 A 4,5 M, COM SOLO DE 1ª CATEGORIA EM LOCAIS COM BAIXO NÍVEL DE INTERFERÊNCIA. AF_04/2016</v>
      </c>
      <c r="E58" s="1239"/>
      <c r="F58" s="1239"/>
      <c r="G58" s="699" t="str">
        <f>VLOOKUP(C58,'SINAPI-0821'!A:C,3,0)</f>
        <v>M3</v>
      </c>
      <c r="H58" s="700">
        <f>TRUNC(H59,2)</f>
        <v>0</v>
      </c>
      <c r="M58" s="595"/>
    </row>
    <row r="59" spans="2:13" s="585" customFormat="1" ht="14.1" customHeight="1" x14ac:dyDescent="0.2">
      <c r="B59" s="1215"/>
      <c r="C59" s="1215"/>
      <c r="D59" s="1252" t="s">
        <v>41086</v>
      </c>
      <c r="E59" s="1252"/>
      <c r="F59" s="1252"/>
      <c r="G59" s="1252"/>
      <c r="H59" s="606">
        <f>SUMIF('Escavação e Drenagem'!$AJ$5:$AJ$149,"SINAPI 93370",'Escavação e Drenagem'!$AM$5:$AM$149)</f>
        <v>0</v>
      </c>
      <c r="M59" s="595"/>
    </row>
    <row r="60" spans="2:13" s="585" customFormat="1" ht="62.25" customHeight="1" x14ac:dyDescent="0.2">
      <c r="B60" s="605" t="s">
        <v>27714</v>
      </c>
      <c r="C60" s="699">
        <v>93371</v>
      </c>
      <c r="D60" s="1239" t="str">
        <f>VLOOKUP(C60,'SINAPI-0821'!A:B,2,0)</f>
        <v>REATERRO MECANIZADO DE VALA COM ESCAVADEIRA HIDRÁULICA (CAPACIDADE DA CAÇAMBA: 0,8 M³ / POTÊNCIA: 111 HP), LARGURA DE 1,5 A 2,5 M, PROFUNDIDADE DE 3,0 A 4,5 M, COM SOLO (SEM SUBSTITUIÇÃO) DE 1ª CATEGORIA EM LOCAIS COM BAIXO NÍVEL DE INTERFERÊNCIA. AF_04/2016</v>
      </c>
      <c r="E60" s="1239"/>
      <c r="F60" s="1239"/>
      <c r="G60" s="699" t="str">
        <f>VLOOKUP(C60,'SINAPI-0821'!A:C,3,0)</f>
        <v>M3</v>
      </c>
      <c r="H60" s="700">
        <f>TRUNC(H61+H62,2)</f>
        <v>0</v>
      </c>
      <c r="M60" s="595"/>
    </row>
    <row r="61" spans="2:13" s="585" customFormat="1" ht="14.1" customHeight="1" x14ac:dyDescent="0.2">
      <c r="B61" s="1255"/>
      <c r="C61" s="1255"/>
      <c r="D61" s="1252" t="s">
        <v>41086</v>
      </c>
      <c r="E61" s="1252"/>
      <c r="F61" s="1252"/>
      <c r="G61" s="1252"/>
      <c r="H61" s="606">
        <f>SUMIF('Escavação e Drenagem'!$AJ$5:$AJ$149,"SINAPI 93371",'Escavação e Drenagem'!$AM$5:$AM$149)</f>
        <v>0</v>
      </c>
      <c r="M61" s="595"/>
    </row>
    <row r="62" spans="2:13" s="585" customFormat="1" ht="14.1" customHeight="1" x14ac:dyDescent="0.2">
      <c r="B62" s="680"/>
      <c r="C62" s="681"/>
      <c r="D62" s="1252" t="s">
        <v>41091</v>
      </c>
      <c r="E62" s="1252"/>
      <c r="F62" s="1252"/>
      <c r="G62" s="1252"/>
      <c r="H62" s="683">
        <f>SUMIF('Escavação e Drenagem'!$AO$5:$AO$149,"SINAPI 93371",'Escavação e Drenagem'!$AR$5:$AR$149)</f>
        <v>0</v>
      </c>
      <c r="M62" s="595"/>
    </row>
    <row r="63" spans="2:13" s="585" customFormat="1" ht="57" customHeight="1" x14ac:dyDescent="0.2">
      <c r="B63" s="602" t="s">
        <v>41092</v>
      </c>
      <c r="C63" s="699">
        <v>93367</v>
      </c>
      <c r="D63" s="1220" t="str">
        <f>VLOOKUP(C63,'SINAPI-0821'!A:B,2,0)</f>
        <v>REATERRO MECANIZADO DE VALA COM ESCAVADEIRA HIDRÁULICA (CAPACIDADE DA CAÇAMBA: 0,8 M³ / POTÊNCIA: 111 HP), LARGURA DE 1,5 A 2,5 M, PROFUNDIDADE ATÉ 1,5 M, COM SOLO DE 1ª CATEGORIA EM LOCAIS COM BAIXO NÍVEL DE INTERFERÊNCIA. AF_04/2016</v>
      </c>
      <c r="E63" s="1220"/>
      <c r="F63" s="1220"/>
      <c r="G63" s="592" t="str">
        <f>VLOOKUP(C63,'SINAPI-0821'!A:C,3,0)</f>
        <v>M3</v>
      </c>
      <c r="H63" s="593">
        <f>TRUNC(H64,2)</f>
        <v>70.400000000000006</v>
      </c>
      <c r="M63" s="595"/>
    </row>
    <row r="64" spans="2:13" s="585" customFormat="1" ht="14.1" customHeight="1" x14ac:dyDescent="0.2">
      <c r="B64" s="679"/>
      <c r="C64" s="627"/>
      <c r="D64" s="1252" t="s">
        <v>41091</v>
      </c>
      <c r="E64" s="1252"/>
      <c r="F64" s="1252"/>
      <c r="G64" s="1252"/>
      <c r="H64" s="606">
        <f>SUMIF('Escavação e Drenagem'!$AO$5:$AO$149,"SINAPI 93367",'Escavação e Drenagem'!$AR$5:$AR$149)</f>
        <v>70.406400000000019</v>
      </c>
      <c r="M64" s="595"/>
    </row>
    <row r="65" spans="2:13" s="694" customFormat="1" ht="57" customHeight="1" x14ac:dyDescent="0.2">
      <c r="B65" s="605"/>
      <c r="C65" s="691">
        <v>93373</v>
      </c>
      <c r="D65" s="1253" t="str">
        <f>VLOOKUP(C65,'SINAPI-0821'!A:B,2,0)</f>
        <v>REATERRO MECANIZADO DE VALA COM ESCAVADEIRA HIDRÁULICA (CAPACIDADE DA CAÇAMBA: 0,8 M³ / POTÊNCIA: 111 HP), LARGURA DE 1,5 A 2,5 M, PROFUNDIDADE DE 4,5 A 6,0 M, COM SOLO (SEM SUBSTITUIÇÃO) DE 1ª CATEGORIA EM LOCAIS COM BAIXO NÍVEL DE INTERFERÊNCIA. AF_04/2016</v>
      </c>
      <c r="E65" s="1253"/>
      <c r="F65" s="1253"/>
      <c r="G65" s="691" t="str">
        <f>VLOOKUP(C65,'SINAPI-0821'!A:C,3,0)</f>
        <v>M3</v>
      </c>
      <c r="H65" s="692">
        <f>TRUNC(H66,2)</f>
        <v>0</v>
      </c>
      <c r="M65" s="695"/>
    </row>
    <row r="66" spans="2:13" s="585" customFormat="1" ht="14.1" customHeight="1" x14ac:dyDescent="0.2">
      <c r="B66" s="679"/>
      <c r="C66" s="627"/>
      <c r="D66" s="1252" t="s">
        <v>41091</v>
      </c>
      <c r="E66" s="1252"/>
      <c r="F66" s="1252"/>
      <c r="G66" s="1252"/>
      <c r="H66" s="606">
        <f>SUMIF('Escavação e Drenagem'!$AO$5:$AO$149,"SINAPI 93373",'Escavação e Drenagem'!$AR$5:$AR$149)</f>
        <v>0</v>
      </c>
      <c r="M66" s="595"/>
    </row>
    <row r="67" spans="2:13" s="585" customFormat="1" x14ac:dyDescent="0.2">
      <c r="B67" s="1244"/>
      <c r="C67" s="1244"/>
      <c r="D67" s="1242"/>
      <c r="E67" s="1242"/>
      <c r="F67" s="1242"/>
      <c r="G67" s="1242"/>
      <c r="H67" s="1242"/>
      <c r="M67" s="595"/>
    </row>
    <row r="68" spans="2:13" s="585" customFormat="1" ht="15.75" x14ac:dyDescent="0.2">
      <c r="B68" s="1215"/>
      <c r="C68" s="1215"/>
      <c r="D68" s="1243"/>
      <c r="E68" s="1243"/>
      <c r="F68" s="1243"/>
      <c r="G68" s="623" t="s">
        <v>14</v>
      </c>
      <c r="H68" s="610">
        <f>SUM(H42,H53,H55,H58,H60,H63,H65)</f>
        <v>2028.4157281489699</v>
      </c>
      <c r="I68" s="611"/>
      <c r="J68" s="595">
        <f>H68-H48-H51</f>
        <v>1601.08572814897</v>
      </c>
      <c r="M68" s="595"/>
    </row>
    <row r="69" spans="2:13" s="585" customFormat="1" x14ac:dyDescent="0.2">
      <c r="B69" s="1215"/>
      <c r="C69" s="1215"/>
      <c r="D69" s="1254"/>
      <c r="E69" s="1254"/>
      <c r="F69" s="1254"/>
      <c r="G69" s="1254"/>
      <c r="H69" s="1254"/>
      <c r="M69" s="595"/>
    </row>
    <row r="70" spans="2:13" s="585" customFormat="1" ht="15.75" x14ac:dyDescent="0.2">
      <c r="B70" s="1235"/>
      <c r="C70" s="1235"/>
      <c r="D70" s="1235"/>
      <c r="E70" s="1235"/>
      <c r="F70" s="1235"/>
      <c r="G70" s="1235"/>
      <c r="H70" s="1235"/>
      <c r="M70" s="595"/>
    </row>
    <row r="71" spans="2:13" s="585" customFormat="1" ht="15.75" x14ac:dyDescent="0.2">
      <c r="B71" s="1228" t="s">
        <v>41093</v>
      </c>
      <c r="C71" s="1228"/>
      <c r="D71" s="1228"/>
      <c r="E71" s="1228"/>
      <c r="F71" s="1228"/>
      <c r="G71" s="1228"/>
      <c r="H71" s="1228"/>
      <c r="M71" s="595"/>
    </row>
    <row r="72" spans="2:13" s="585" customFormat="1" ht="15" customHeight="1" x14ac:dyDescent="0.2">
      <c r="B72" s="586" t="s">
        <v>8</v>
      </c>
      <c r="C72" s="587" t="s">
        <v>9</v>
      </c>
      <c r="D72" s="1240" t="s">
        <v>10</v>
      </c>
      <c r="E72" s="1240"/>
      <c r="F72" s="1240"/>
      <c r="G72" s="588" t="s">
        <v>21854</v>
      </c>
      <c r="H72" s="589" t="s">
        <v>41074</v>
      </c>
      <c r="M72" s="595"/>
    </row>
    <row r="73" spans="2:13" s="585" customFormat="1" ht="15" x14ac:dyDescent="0.2">
      <c r="B73" s="1241"/>
      <c r="C73" s="1241"/>
      <c r="D73" s="1241"/>
      <c r="E73" s="1241"/>
      <c r="F73" s="1241"/>
      <c r="G73" s="1241"/>
      <c r="H73" s="1241"/>
      <c r="M73" s="595"/>
    </row>
    <row r="74" spans="2:13" s="585" customFormat="1" ht="38.25" customHeight="1" x14ac:dyDescent="0.2">
      <c r="B74" s="602" t="s">
        <v>72</v>
      </c>
      <c r="C74" s="699">
        <v>100323</v>
      </c>
      <c r="D74" s="1220" t="str">
        <f>VLOOKUP(C74,'SINAPI-0821'!A:B,2,0)</f>
        <v>LASTRO COM MATERIAL GRANULAR (AREIA MÉDIA), APLICADO EM PISOS OU LAJES SOBRE SOLO, ESPESSURA DE *10 CM*. AF_07/2019</v>
      </c>
      <c r="E74" s="1220"/>
      <c r="F74" s="1220"/>
      <c r="G74" s="592" t="str">
        <f>VLOOKUP(C74,'SINAPI-0821'!A:C,3,0)</f>
        <v>M3</v>
      </c>
      <c r="H74" s="593">
        <f>SUM(H77+H80)</f>
        <v>184.34000000000003</v>
      </c>
      <c r="M74" s="595"/>
    </row>
    <row r="75" spans="2:13" s="585" customFormat="1" ht="15" customHeight="1" x14ac:dyDescent="0.2">
      <c r="B75" s="1246"/>
      <c r="C75" s="1247"/>
      <c r="D75" s="1216" t="s">
        <v>41075</v>
      </c>
      <c r="E75" s="1216"/>
      <c r="F75" s="1216"/>
      <c r="G75" s="1216"/>
      <c r="H75" s="1216"/>
      <c r="M75" s="595"/>
    </row>
    <row r="76" spans="2:13" s="585" customFormat="1" ht="15" customHeight="1" x14ac:dyDescent="0.2">
      <c r="B76" s="1248"/>
      <c r="C76" s="1249"/>
      <c r="D76" s="1251"/>
      <c r="E76" s="1251"/>
      <c r="F76" s="1251"/>
      <c r="G76" s="1251"/>
      <c r="H76" s="597" t="s">
        <v>16</v>
      </c>
      <c r="M76" s="595"/>
    </row>
    <row r="77" spans="2:13" s="585" customFormat="1" ht="15" customHeight="1" x14ac:dyDescent="0.2">
      <c r="B77" s="1248"/>
      <c r="C77" s="1249"/>
      <c r="D77" s="1251"/>
      <c r="E77" s="1251"/>
      <c r="F77" s="1251"/>
      <c r="G77" s="1251"/>
      <c r="H77" s="615">
        <f>SUM('Escavação e Drenagem'!BG5:BG40)</f>
        <v>146.90000000000003</v>
      </c>
      <c r="M77" s="595"/>
    </row>
    <row r="78" spans="2:13" s="585" customFormat="1" ht="15" customHeight="1" x14ac:dyDescent="0.2">
      <c r="B78" s="1248"/>
      <c r="C78" s="1249"/>
      <c r="D78" s="1216" t="s">
        <v>41076</v>
      </c>
      <c r="E78" s="1216"/>
      <c r="F78" s="1216"/>
      <c r="G78" s="1216"/>
      <c r="H78" s="1216"/>
      <c r="M78" s="595"/>
    </row>
    <row r="79" spans="2:13" s="594" customFormat="1" ht="25.5" customHeight="1" x14ac:dyDescent="0.2">
      <c r="B79" s="1248"/>
      <c r="C79" s="1249"/>
      <c r="D79" s="624" t="s">
        <v>41077</v>
      </c>
      <c r="E79" s="625" t="s">
        <v>41078</v>
      </c>
      <c r="F79" s="625" t="s">
        <v>41079</v>
      </c>
      <c r="G79" s="625" t="s">
        <v>41094</v>
      </c>
      <c r="H79" s="626" t="s">
        <v>16</v>
      </c>
      <c r="M79" s="595"/>
    </row>
    <row r="80" spans="2:13" s="585" customFormat="1" ht="15" customHeight="1" x14ac:dyDescent="0.2">
      <c r="B80" s="1221"/>
      <c r="C80" s="1250"/>
      <c r="D80" s="627">
        <f>D48</f>
        <v>72</v>
      </c>
      <c r="E80" s="601">
        <f>E48</f>
        <v>4</v>
      </c>
      <c r="F80" s="601">
        <v>1.3</v>
      </c>
      <c r="G80" s="601">
        <v>0.1</v>
      </c>
      <c r="H80" s="598">
        <f>(D80*E80*F80*G80)</f>
        <v>37.440000000000005</v>
      </c>
      <c r="M80" s="595"/>
    </row>
    <row r="81" spans="2:13" s="585" customFormat="1" ht="15" x14ac:dyDescent="0.2">
      <c r="B81" s="1241"/>
      <c r="C81" s="1241"/>
      <c r="D81" s="1241"/>
      <c r="E81" s="1241"/>
      <c r="F81" s="1241"/>
      <c r="G81" s="1241"/>
      <c r="H81" s="1241"/>
      <c r="M81" s="595"/>
    </row>
    <row r="82" spans="2:13" s="585" customFormat="1" x14ac:dyDescent="0.2">
      <c r="B82" s="1215"/>
      <c r="C82" s="1215"/>
      <c r="D82" s="1242"/>
      <c r="E82" s="1242"/>
      <c r="F82" s="1242"/>
      <c r="G82" s="1242"/>
      <c r="H82" s="1242"/>
      <c r="M82" s="595"/>
    </row>
    <row r="83" spans="2:13" s="585" customFormat="1" ht="15.75" x14ac:dyDescent="0.2">
      <c r="B83" s="1215"/>
      <c r="C83" s="1215"/>
      <c r="D83" s="1243"/>
      <c r="E83" s="1243"/>
      <c r="F83" s="1243"/>
      <c r="G83" s="623" t="s">
        <v>14</v>
      </c>
      <c r="H83" s="610">
        <f>H74</f>
        <v>184.34000000000003</v>
      </c>
      <c r="I83" s="611"/>
      <c r="J83" s="595">
        <f>H83-H71-H74</f>
        <v>0</v>
      </c>
      <c r="M83" s="595"/>
    </row>
    <row r="84" spans="2:13" s="585" customFormat="1" x14ac:dyDescent="0.2">
      <c r="B84" s="1244"/>
      <c r="C84" s="1244"/>
      <c r="D84" s="1245"/>
      <c r="E84" s="1245"/>
      <c r="F84" s="1245"/>
      <c r="G84" s="1245"/>
      <c r="H84" s="1245"/>
      <c r="M84" s="595"/>
    </row>
    <row r="85" spans="2:13" s="585" customFormat="1" ht="15.75" x14ac:dyDescent="0.2">
      <c r="B85" s="1235"/>
      <c r="C85" s="1235"/>
      <c r="D85" s="1235"/>
      <c r="E85" s="1235"/>
      <c r="F85" s="1235"/>
      <c r="G85" s="1235"/>
      <c r="H85" s="1235"/>
      <c r="M85" s="595"/>
    </row>
    <row r="86" spans="2:13" s="585" customFormat="1" ht="15.75" x14ac:dyDescent="0.2">
      <c r="B86" s="1228" t="s">
        <v>41095</v>
      </c>
      <c r="C86" s="1228"/>
      <c r="D86" s="1228"/>
      <c r="E86" s="1228"/>
      <c r="F86" s="1228"/>
      <c r="G86" s="1228"/>
      <c r="H86" s="1228"/>
      <c r="M86" s="595"/>
    </row>
    <row r="87" spans="2:13" s="585" customFormat="1" ht="15" customHeight="1" x14ac:dyDescent="0.2">
      <c r="B87" s="586" t="s">
        <v>8</v>
      </c>
      <c r="C87" s="587" t="s">
        <v>9</v>
      </c>
      <c r="D87" s="1240" t="s">
        <v>10</v>
      </c>
      <c r="E87" s="1240"/>
      <c r="F87" s="1240"/>
      <c r="G87" s="588" t="s">
        <v>21854</v>
      </c>
      <c r="H87" s="589" t="s">
        <v>41074</v>
      </c>
      <c r="M87" s="595"/>
    </row>
    <row r="88" spans="2:13" s="585" customFormat="1" ht="15" x14ac:dyDescent="0.2">
      <c r="B88" s="1241"/>
      <c r="C88" s="1241"/>
      <c r="D88" s="1241"/>
      <c r="E88" s="1241"/>
      <c r="F88" s="1241"/>
      <c r="G88" s="1241"/>
      <c r="H88" s="1241"/>
      <c r="M88" s="595"/>
    </row>
    <row r="89" spans="2:13" s="585" customFormat="1" ht="38.25" customHeight="1" x14ac:dyDescent="0.2">
      <c r="B89" s="602" t="s">
        <v>40</v>
      </c>
      <c r="C89" s="699">
        <v>101570</v>
      </c>
      <c r="D89" s="1220" t="str">
        <f>VLOOKUP(C89,'SINAPI-0821'!A:B,2,0)</f>
        <v>ESCORAMENTO DE VALA, TIPO PONTALETEAMENTO, COM PROFUNDIDADE DE 0 A 1,5 M, LARGURA MENOR QUE 1,5 M. AF_08/2020</v>
      </c>
      <c r="E89" s="1220"/>
      <c r="F89" s="1220"/>
      <c r="G89" s="592" t="str">
        <f>VLOOKUP(C89,'SINAPI-0821'!A:C,3,0)</f>
        <v>M2</v>
      </c>
      <c r="H89" s="593">
        <f>TRUNC(H91,2)</f>
        <v>962.92</v>
      </c>
      <c r="I89" s="603" t="s">
        <v>41083</v>
      </c>
      <c r="M89" s="595"/>
    </row>
    <row r="90" spans="2:13" s="585" customFormat="1" x14ac:dyDescent="0.2">
      <c r="B90" s="1215"/>
      <c r="C90" s="1215"/>
      <c r="D90" s="1215"/>
      <c r="E90" s="1215"/>
      <c r="F90" s="1215"/>
      <c r="G90" s="1215"/>
      <c r="H90" s="597" t="s">
        <v>16</v>
      </c>
      <c r="I90" s="603">
        <v>94043</v>
      </c>
      <c r="M90" s="595"/>
    </row>
    <row r="91" spans="2:13" s="585" customFormat="1" x14ac:dyDescent="0.2">
      <c r="B91" s="1215"/>
      <c r="C91" s="1215"/>
      <c r="D91" s="1215"/>
      <c r="E91" s="1215"/>
      <c r="F91" s="1215"/>
      <c r="G91" s="1215"/>
      <c r="H91" s="622">
        <f>SUMIF('Escavação e Drenagem'!$AT$5:$AT$149,"SINAPI 94043",'Escavação e Drenagem'!$AW$5:$AW$149)</f>
        <v>962.92000000000007</v>
      </c>
      <c r="M91" s="595"/>
    </row>
    <row r="92" spans="2:13" s="585" customFormat="1" ht="38.25" customHeight="1" x14ac:dyDescent="0.2">
      <c r="B92" s="602" t="s">
        <v>41</v>
      </c>
      <c r="C92" s="699">
        <v>101572</v>
      </c>
      <c r="D92" s="1220" t="str">
        <f>VLOOKUP(C92,'SINAPI-0821'!A:B,2,0)</f>
        <v>ESCORAMENTO DE VALA, TIPO PONTALETEAMENTO, COM PROFUNDIDADE DE 1,5 A 3,0 M, LARGURA MENOR QUE 1,5 M. AF_08/2020</v>
      </c>
      <c r="E92" s="1220"/>
      <c r="F92" s="1220"/>
      <c r="G92" s="592" t="str">
        <f>VLOOKUP(C92,'SINAPI-0821'!A:C,3,0)</f>
        <v>M2</v>
      </c>
      <c r="H92" s="593">
        <f>TRUNC(H94,2)</f>
        <v>1502.06</v>
      </c>
      <c r="I92" s="603" t="s">
        <v>41083</v>
      </c>
      <c r="M92" s="595"/>
    </row>
    <row r="93" spans="2:13" s="585" customFormat="1" x14ac:dyDescent="0.2">
      <c r="B93" s="1215"/>
      <c r="C93" s="1215"/>
      <c r="D93" s="1215"/>
      <c r="E93" s="1215"/>
      <c r="F93" s="1215"/>
      <c r="G93" s="1215"/>
      <c r="H93" s="597" t="s">
        <v>16</v>
      </c>
      <c r="I93" s="603">
        <v>94045</v>
      </c>
      <c r="M93" s="595"/>
    </row>
    <row r="94" spans="2:13" s="585" customFormat="1" x14ac:dyDescent="0.2">
      <c r="B94" s="1215"/>
      <c r="C94" s="1215"/>
      <c r="D94" s="1215"/>
      <c r="E94" s="1215"/>
      <c r="F94" s="1215"/>
      <c r="G94" s="1215"/>
      <c r="H94" s="622">
        <f>SUMIF('Escavação e Drenagem'!$AT$5:$AT$149,"SINAPI 94045",'Escavação e Drenagem'!$AW$5:$AW$149)</f>
        <v>1502.06</v>
      </c>
      <c r="M94" s="595"/>
    </row>
    <row r="95" spans="2:13" s="694" customFormat="1" ht="38.25" customHeight="1" x14ac:dyDescent="0.2">
      <c r="B95" s="729"/>
      <c r="C95" s="730">
        <v>101573</v>
      </c>
      <c r="D95" s="1236" t="str">
        <f>VLOOKUP(C95,'SINAPI-0821'!A:B,2,0)</f>
        <v>ESCORAMENTO DE VALA, TIPO PONTALETEAMENTO, COM PROFUNDIDADE DE 1,5 A 3,0 M, LARGURA MAIOR OU IGUAL A 1,5 M E MENOR QUE 2,5 M. AF_08/2020</v>
      </c>
      <c r="E95" s="1237"/>
      <c r="F95" s="1238"/>
      <c r="G95" s="730" t="str">
        <f>VLOOKUP(C95,'SINAPI-0821'!A:C,3,0)</f>
        <v>M2</v>
      </c>
      <c r="H95" s="731">
        <f>TRUNC(H97,2)</f>
        <v>0</v>
      </c>
      <c r="I95" s="693" t="s">
        <v>41083</v>
      </c>
      <c r="M95" s="695"/>
    </row>
    <row r="96" spans="2:13" s="585" customFormat="1" x14ac:dyDescent="0.2">
      <c r="B96" s="1215"/>
      <c r="C96" s="1215"/>
      <c r="D96" s="1215"/>
      <c r="E96" s="1215"/>
      <c r="F96" s="1215"/>
      <c r="G96" s="1215"/>
      <c r="H96" s="597" t="s">
        <v>16</v>
      </c>
      <c r="I96" s="603">
        <v>94046</v>
      </c>
      <c r="M96" s="595"/>
    </row>
    <row r="97" spans="2:13" s="585" customFormat="1" x14ac:dyDescent="0.2">
      <c r="B97" s="1215"/>
      <c r="C97" s="1215"/>
      <c r="D97" s="1215"/>
      <c r="E97" s="1215"/>
      <c r="F97" s="1215"/>
      <c r="G97" s="1215"/>
      <c r="H97" s="622">
        <f>SUMIF('Escavação e Drenagem'!$AT$5:$AT$149,"SINAPI 94046",'Escavação e Drenagem'!$AW$5:$AW$149)</f>
        <v>0</v>
      </c>
      <c r="M97" s="595"/>
    </row>
    <row r="98" spans="2:13" s="585" customFormat="1" ht="38.25" customHeight="1" x14ac:dyDescent="0.2">
      <c r="B98" s="605" t="s">
        <v>71</v>
      </c>
      <c r="C98" s="699">
        <v>101574</v>
      </c>
      <c r="D98" s="1239" t="str">
        <f>VLOOKUP(C98,'SINAPI-0821'!A:B,2,0)</f>
        <v>ESCORAMENTO DE VALA, TIPO PONTALETEAMENTO, COM PROFUNDIDADE DE 3,0 A 4,5 M, LARGURA MENOR QUE 1,5 M. AF_08/2020</v>
      </c>
      <c r="E98" s="1239"/>
      <c r="F98" s="1239"/>
      <c r="G98" s="699" t="str">
        <f>VLOOKUP(C98,'SINAPI-0821'!A:C,3,0)</f>
        <v>M2</v>
      </c>
      <c r="H98" s="700">
        <f>TRUNC(H100,2)</f>
        <v>0</v>
      </c>
      <c r="I98" s="603" t="s">
        <v>41083</v>
      </c>
      <c r="M98" s="595"/>
    </row>
    <row r="99" spans="2:13" s="585" customFormat="1" x14ac:dyDescent="0.2">
      <c r="B99" s="1215"/>
      <c r="C99" s="1215"/>
      <c r="D99" s="1215"/>
      <c r="E99" s="1215"/>
      <c r="F99" s="1215"/>
      <c r="G99" s="1215"/>
      <c r="H99" s="597" t="s">
        <v>16</v>
      </c>
      <c r="I99" s="603">
        <v>94047</v>
      </c>
      <c r="M99" s="595"/>
    </row>
    <row r="100" spans="2:13" s="585" customFormat="1" x14ac:dyDescent="0.2">
      <c r="B100" s="1215"/>
      <c r="C100" s="1215"/>
      <c r="D100" s="1215"/>
      <c r="E100" s="1215"/>
      <c r="F100" s="1215"/>
      <c r="G100" s="1215"/>
      <c r="H100" s="622">
        <f>SUMIF('Escavação e Drenagem'!$AT$5:$AT$149,"SINAPI 94047",'Escavação e Drenagem'!$AW$5:$AW$149)</f>
        <v>0</v>
      </c>
      <c r="M100" s="595"/>
    </row>
    <row r="101" spans="2:13" s="585" customFormat="1" ht="38.25" customHeight="1" x14ac:dyDescent="0.2">
      <c r="B101" s="732"/>
      <c r="C101" s="730">
        <v>101575</v>
      </c>
      <c r="D101" s="1234" t="str">
        <f>VLOOKUP(C101,'SINAPI-0821'!A:B,2,0)</f>
        <v>ESCORAMENTO DE VALA, TIPO PONTALETEAMENTO, COM PROFUNDIDADE DE 3,0 A 4,5 M, LARGURA MAIOR OU IGUAL A 1,5 M E MENOR QUE 2,5 M. AF_08/2020</v>
      </c>
      <c r="E101" s="1234"/>
      <c r="F101" s="1234"/>
      <c r="G101" s="730" t="str">
        <f>VLOOKUP(C101,'SINAPI-0821'!A:C,3,0)</f>
        <v>M2</v>
      </c>
      <c r="H101" s="731">
        <f>TRUNC(H103,2)</f>
        <v>0</v>
      </c>
      <c r="I101" s="603" t="s">
        <v>41083</v>
      </c>
      <c r="M101" s="595"/>
    </row>
    <row r="102" spans="2:13" s="585" customFormat="1" x14ac:dyDescent="0.2">
      <c r="B102" s="1215"/>
      <c r="C102" s="1215"/>
      <c r="D102" s="1215"/>
      <c r="E102" s="1215"/>
      <c r="F102" s="1215"/>
      <c r="G102" s="1215"/>
      <c r="H102" s="597" t="s">
        <v>16</v>
      </c>
      <c r="I102" s="603">
        <v>94048</v>
      </c>
      <c r="M102" s="595"/>
    </row>
    <row r="103" spans="2:13" s="585" customFormat="1" x14ac:dyDescent="0.2">
      <c r="B103" s="1215"/>
      <c r="C103" s="1215"/>
      <c r="D103" s="1215"/>
      <c r="E103" s="1215"/>
      <c r="F103" s="1215"/>
      <c r="G103" s="1215"/>
      <c r="H103" s="622">
        <f>SUMIF('Escavação e Drenagem'!$AT$5:$AT$149,"SINAPI 94048",'Escavação e Drenagem'!$AW$5:$AW$149)</f>
        <v>0</v>
      </c>
      <c r="M103" s="595"/>
    </row>
    <row r="104" spans="2:13" s="585" customFormat="1" x14ac:dyDescent="0.2">
      <c r="B104" s="628"/>
      <c r="C104" s="629"/>
      <c r="D104" s="629"/>
      <c r="E104" s="629"/>
      <c r="F104" s="629"/>
      <c r="G104" s="1218"/>
      <c r="H104" s="1218"/>
      <c r="M104" s="595"/>
    </row>
    <row r="105" spans="2:13" s="585" customFormat="1" ht="15.75" x14ac:dyDescent="0.2">
      <c r="B105" s="607"/>
      <c r="G105" s="623" t="s">
        <v>14</v>
      </c>
      <c r="H105" s="610">
        <f>SUM(H89,H92,H95,H98,H101)</f>
        <v>2464.98</v>
      </c>
      <c r="I105" s="595"/>
      <c r="J105" s="595"/>
      <c r="M105" s="595"/>
    </row>
    <row r="106" spans="2:13" s="585" customFormat="1" x14ac:dyDescent="0.2">
      <c r="B106" s="613"/>
      <c r="C106" s="630"/>
      <c r="D106" s="630"/>
      <c r="E106" s="630"/>
      <c r="F106" s="630"/>
      <c r="G106" s="1222"/>
      <c r="H106" s="1222"/>
      <c r="M106" s="595"/>
    </row>
    <row r="107" spans="2:13" s="585" customFormat="1" ht="15.75" x14ac:dyDescent="0.2">
      <c r="B107" s="1235"/>
      <c r="C107" s="1235"/>
      <c r="D107" s="1235"/>
      <c r="E107" s="1235"/>
      <c r="F107" s="1235"/>
      <c r="G107" s="1235"/>
      <c r="H107" s="1235"/>
      <c r="K107" s="595">
        <f>H89+H92</f>
        <v>2464.98</v>
      </c>
      <c r="M107" s="595"/>
    </row>
    <row r="108" spans="2:13" s="585" customFormat="1" ht="15.75" x14ac:dyDescent="0.2">
      <c r="B108" s="1228" t="s">
        <v>41096</v>
      </c>
      <c r="C108" s="1228"/>
      <c r="D108" s="1228"/>
      <c r="E108" s="1228"/>
      <c r="F108" s="1228"/>
      <c r="G108" s="1228"/>
      <c r="H108" s="1228"/>
      <c r="M108" s="595"/>
    </row>
    <row r="109" spans="2:13" s="585" customFormat="1" x14ac:dyDescent="0.2">
      <c r="B109" s="1229"/>
      <c r="C109" s="1229"/>
      <c r="D109" s="1229"/>
      <c r="E109" s="1229"/>
      <c r="F109" s="1229"/>
      <c r="G109" s="1229"/>
      <c r="H109" s="1229"/>
      <c r="M109" s="595"/>
    </row>
    <row r="110" spans="2:13" s="585" customFormat="1" ht="24.95" customHeight="1" x14ac:dyDescent="0.2">
      <c r="B110" s="602" t="s">
        <v>102</v>
      </c>
      <c r="C110" s="592" t="s">
        <v>41097</v>
      </c>
      <c r="D110" s="1220" t="s">
        <v>41098</v>
      </c>
      <c r="E110" s="1220"/>
      <c r="F110" s="1220"/>
      <c r="G110" s="592" t="s">
        <v>20</v>
      </c>
      <c r="H110" s="631">
        <f>TRUNC(H114+H145,2)</f>
        <v>1020.67</v>
      </c>
      <c r="M110" s="595"/>
    </row>
    <row r="111" spans="2:13" s="585" customFormat="1" x14ac:dyDescent="0.2">
      <c r="B111" s="1230"/>
      <c r="C111" s="1230"/>
      <c r="D111" s="1230"/>
      <c r="E111" s="1230"/>
      <c r="F111" s="1230"/>
      <c r="G111" s="1230"/>
      <c r="H111" s="597" t="s">
        <v>16</v>
      </c>
      <c r="J111" s="595"/>
      <c r="M111" s="595"/>
    </row>
    <row r="112" spans="2:13" s="585" customFormat="1" x14ac:dyDescent="0.2">
      <c r="B112" s="1230"/>
      <c r="C112" s="1230"/>
      <c r="D112" s="1230"/>
      <c r="E112" s="1230"/>
      <c r="F112" s="1230"/>
      <c r="G112" s="1230"/>
      <c r="H112" s="622">
        <f>SUM('Escavação e Drenagem'!BH5:BH40)</f>
        <v>749.86054917210447</v>
      </c>
      <c r="M112" s="595"/>
    </row>
    <row r="113" spans="2:13" s="585" customFormat="1" x14ac:dyDescent="0.2">
      <c r="B113" s="1231"/>
      <c r="C113" s="1231"/>
      <c r="D113" s="1231"/>
      <c r="E113" s="1231"/>
      <c r="F113" s="1231"/>
      <c r="G113" s="1231"/>
      <c r="H113" s="1231"/>
      <c r="M113" s="595"/>
    </row>
    <row r="114" spans="2:13" s="585" customFormat="1" ht="15.75" x14ac:dyDescent="0.2">
      <c r="B114" s="632"/>
      <c r="C114" s="633"/>
      <c r="D114" s="633"/>
      <c r="E114" s="633"/>
      <c r="F114" s="633"/>
      <c r="G114" s="623" t="s">
        <v>14</v>
      </c>
      <c r="H114" s="610">
        <f>H112</f>
        <v>749.86054917210447</v>
      </c>
      <c r="M114" s="595"/>
    </row>
    <row r="115" spans="2:13" s="585" customFormat="1" x14ac:dyDescent="0.2">
      <c r="B115" s="632"/>
      <c r="C115" s="1232"/>
      <c r="D115" s="1232"/>
      <c r="E115" s="634"/>
      <c r="F115" s="634"/>
      <c r="G115" s="635"/>
      <c r="H115" s="636"/>
      <c r="M115" s="595"/>
    </row>
    <row r="116" spans="2:13" s="585" customFormat="1" x14ac:dyDescent="0.2">
      <c r="B116" s="632"/>
      <c r="C116" s="1232"/>
      <c r="D116" s="1232"/>
      <c r="E116" s="634"/>
      <c r="F116" s="634"/>
      <c r="G116" s="635"/>
      <c r="H116" s="636"/>
      <c r="M116" s="595"/>
    </row>
    <row r="117" spans="2:13" s="585" customFormat="1" x14ac:dyDescent="0.2">
      <c r="B117" s="632"/>
      <c r="C117" s="1232"/>
      <c r="D117" s="1232"/>
      <c r="E117" s="634"/>
      <c r="F117" s="634"/>
      <c r="G117" s="635"/>
      <c r="H117" s="636"/>
      <c r="M117" s="595"/>
    </row>
    <row r="118" spans="2:13" s="585" customFormat="1" x14ac:dyDescent="0.2">
      <c r="B118" s="632"/>
      <c r="C118" s="1232"/>
      <c r="D118" s="1232"/>
      <c r="E118" s="634"/>
      <c r="F118" s="634"/>
      <c r="G118" s="635"/>
      <c r="H118" s="636"/>
      <c r="M118" s="595"/>
    </row>
    <row r="119" spans="2:13" s="585" customFormat="1" x14ac:dyDescent="0.2">
      <c r="B119" s="632"/>
      <c r="C119" s="1232"/>
      <c r="D119" s="1232"/>
      <c r="E119" s="637" t="s">
        <v>41099</v>
      </c>
      <c r="F119" s="634"/>
      <c r="G119" s="635"/>
      <c r="H119" s="636"/>
      <c r="M119" s="595"/>
    </row>
    <row r="120" spans="2:13" s="585" customFormat="1" x14ac:dyDescent="0.2">
      <c r="B120" s="632"/>
      <c r="C120" s="1232"/>
      <c r="D120" s="1232"/>
      <c r="E120" s="637"/>
      <c r="F120" s="634"/>
      <c r="G120" s="635"/>
      <c r="H120" s="636"/>
      <c r="M120" s="595"/>
    </row>
    <row r="121" spans="2:13" s="585" customFormat="1" x14ac:dyDescent="0.2">
      <c r="B121" s="632"/>
      <c r="C121" s="1232"/>
      <c r="D121" s="1232"/>
      <c r="E121" s="637"/>
      <c r="F121" s="634"/>
      <c r="G121" s="635"/>
      <c r="H121" s="636"/>
      <c r="M121" s="595"/>
    </row>
    <row r="122" spans="2:13" s="585" customFormat="1" x14ac:dyDescent="0.2">
      <c r="B122" s="632"/>
      <c r="C122" s="1232"/>
      <c r="D122" s="1232"/>
      <c r="E122" s="637"/>
      <c r="F122" s="634"/>
      <c r="G122" s="635"/>
      <c r="H122" s="636"/>
      <c r="M122" s="595"/>
    </row>
    <row r="123" spans="2:13" s="585" customFormat="1" x14ac:dyDescent="0.2">
      <c r="B123" s="632"/>
      <c r="C123" s="1233"/>
      <c r="D123" s="1233"/>
      <c r="E123" s="637"/>
      <c r="F123" s="634"/>
      <c r="G123" s="635"/>
      <c r="H123" s="636"/>
      <c r="M123" s="595"/>
    </row>
    <row r="124" spans="2:13" s="585" customFormat="1" x14ac:dyDescent="0.2">
      <c r="B124" s="632"/>
      <c r="C124" s="1233"/>
      <c r="D124" s="1233"/>
      <c r="E124" s="637"/>
      <c r="F124" s="634"/>
      <c r="G124" s="635"/>
      <c r="H124" s="636"/>
      <c r="M124" s="595"/>
    </row>
    <row r="125" spans="2:13" s="585" customFormat="1" x14ac:dyDescent="0.2">
      <c r="B125" s="632"/>
      <c r="C125" s="1233"/>
      <c r="D125" s="1233"/>
      <c r="E125" s="637" t="s">
        <v>41100</v>
      </c>
      <c r="F125" s="634"/>
      <c r="G125" s="635"/>
      <c r="H125" s="636"/>
      <c r="M125" s="595"/>
    </row>
    <row r="126" spans="2:13" s="585" customFormat="1" x14ac:dyDescent="0.2">
      <c r="B126" s="632"/>
      <c r="C126" s="1233"/>
      <c r="D126" s="1233"/>
      <c r="E126" s="637"/>
      <c r="F126" s="634"/>
      <c r="G126" s="635"/>
      <c r="H126" s="636"/>
      <c r="M126" s="595"/>
    </row>
    <row r="127" spans="2:13" s="585" customFormat="1" x14ac:dyDescent="0.2">
      <c r="B127" s="632"/>
      <c r="C127" s="1223"/>
      <c r="D127" s="1223"/>
      <c r="E127" s="637"/>
      <c r="F127" s="634"/>
      <c r="G127" s="635"/>
      <c r="H127" s="636"/>
      <c r="M127" s="595"/>
    </row>
    <row r="128" spans="2:13" s="585" customFormat="1" x14ac:dyDescent="0.2">
      <c r="B128" s="632"/>
      <c r="C128" s="1223"/>
      <c r="D128" s="1223"/>
      <c r="E128" s="637"/>
      <c r="F128" s="634"/>
      <c r="G128" s="635"/>
      <c r="H128" s="636"/>
      <c r="M128" s="595"/>
    </row>
    <row r="129" spans="2:13" s="585" customFormat="1" x14ac:dyDescent="0.2">
      <c r="B129" s="632"/>
      <c r="C129" s="1223"/>
      <c r="D129" s="1223"/>
      <c r="E129" s="637"/>
      <c r="F129" s="634"/>
      <c r="G129" s="635"/>
      <c r="H129" s="636"/>
      <c r="M129" s="595"/>
    </row>
    <row r="130" spans="2:13" s="585" customFormat="1" x14ac:dyDescent="0.2">
      <c r="B130" s="632"/>
      <c r="C130" s="1223"/>
      <c r="D130" s="1223"/>
      <c r="E130" s="637"/>
      <c r="F130" s="634"/>
      <c r="G130" s="635"/>
      <c r="H130" s="636"/>
      <c r="M130" s="595"/>
    </row>
    <row r="131" spans="2:13" s="585" customFormat="1" x14ac:dyDescent="0.2">
      <c r="B131" s="632"/>
      <c r="C131" s="1223"/>
      <c r="D131" s="1223"/>
      <c r="E131" s="637" t="s">
        <v>41101</v>
      </c>
      <c r="F131" s="634"/>
      <c r="G131" s="635"/>
      <c r="H131" s="636"/>
      <c r="M131" s="595"/>
    </row>
    <row r="132" spans="2:13" s="585" customFormat="1" x14ac:dyDescent="0.2">
      <c r="B132" s="632"/>
      <c r="C132" s="1223"/>
      <c r="D132" s="1223"/>
      <c r="E132" s="637"/>
      <c r="F132" s="634"/>
      <c r="G132" s="635"/>
      <c r="H132" s="636"/>
      <c r="M132" s="595"/>
    </row>
    <row r="133" spans="2:13" s="585" customFormat="1" x14ac:dyDescent="0.2">
      <c r="B133" s="632"/>
      <c r="C133" s="1223"/>
      <c r="D133" s="1223"/>
      <c r="E133" s="637"/>
      <c r="F133" s="634"/>
      <c r="G133" s="635"/>
      <c r="H133" s="636"/>
      <c r="M133" s="595"/>
    </row>
    <row r="134" spans="2:13" s="585" customFormat="1" x14ac:dyDescent="0.2">
      <c r="B134" s="632"/>
      <c r="C134" s="1223"/>
      <c r="D134" s="1223"/>
      <c r="E134" s="637"/>
      <c r="F134" s="634"/>
      <c r="G134" s="635"/>
      <c r="H134" s="636"/>
      <c r="M134" s="595"/>
    </row>
    <row r="135" spans="2:13" s="585" customFormat="1" x14ac:dyDescent="0.2">
      <c r="B135" s="632"/>
      <c r="C135" s="1224"/>
      <c r="D135" s="1224"/>
      <c r="E135" s="637"/>
      <c r="F135" s="634"/>
      <c r="G135" s="635"/>
      <c r="H135" s="636"/>
      <c r="M135" s="595"/>
    </row>
    <row r="136" spans="2:13" s="585" customFormat="1" ht="12.75" customHeight="1" x14ac:dyDescent="0.2">
      <c r="B136" s="632"/>
      <c r="C136" s="1224"/>
      <c r="D136" s="1224"/>
      <c r="E136" s="1225" t="s">
        <v>50063</v>
      </c>
      <c r="F136" s="634"/>
      <c r="G136" s="635"/>
      <c r="H136" s="636"/>
      <c r="M136" s="595"/>
    </row>
    <row r="137" spans="2:13" s="585" customFormat="1" x14ac:dyDescent="0.2">
      <c r="B137" s="632"/>
      <c r="C137" s="1224"/>
      <c r="D137" s="1224"/>
      <c r="E137" s="1225"/>
      <c r="F137" s="634"/>
      <c r="G137" s="635"/>
      <c r="H137" s="636"/>
      <c r="M137" s="595"/>
    </row>
    <row r="138" spans="2:13" s="585" customFormat="1" x14ac:dyDescent="0.2">
      <c r="B138" s="632"/>
      <c r="C138" s="635"/>
      <c r="D138" s="634"/>
      <c r="E138" s="634"/>
      <c r="F138" s="634"/>
      <c r="G138" s="635"/>
      <c r="H138" s="636"/>
      <c r="M138" s="595"/>
    </row>
    <row r="139" spans="2:13" s="585" customFormat="1" x14ac:dyDescent="0.2">
      <c r="B139" s="632"/>
      <c r="C139" s="635"/>
      <c r="D139" s="634"/>
      <c r="E139" s="634"/>
      <c r="F139" s="634"/>
      <c r="G139" s="635"/>
      <c r="H139" s="636"/>
      <c r="M139" s="595"/>
    </row>
    <row r="140" spans="2:13" s="585" customFormat="1" x14ac:dyDescent="0.2">
      <c r="B140" s="632"/>
      <c r="C140" s="635"/>
      <c r="D140" s="634"/>
      <c r="E140" s="634"/>
      <c r="F140" s="634"/>
      <c r="G140" s="635"/>
      <c r="H140" s="636"/>
      <c r="M140" s="595"/>
    </row>
    <row r="141" spans="2:13" s="585" customFormat="1" ht="15" customHeight="1" x14ac:dyDescent="0.2">
      <c r="B141" s="632"/>
      <c r="C141" s="1226" t="s">
        <v>41076</v>
      </c>
      <c r="D141" s="1226"/>
      <c r="E141" s="1226"/>
      <c r="F141" s="1226"/>
      <c r="G141" s="1226"/>
      <c r="H141" s="1226"/>
      <c r="M141" s="595"/>
    </row>
    <row r="142" spans="2:13" s="585" customFormat="1" x14ac:dyDescent="0.2">
      <c r="B142" s="632"/>
      <c r="C142" s="599" t="s">
        <v>41102</v>
      </c>
      <c r="D142" s="638" t="s">
        <v>41077</v>
      </c>
      <c r="E142" s="625" t="s">
        <v>41078</v>
      </c>
      <c r="F142" s="625" t="s">
        <v>41079</v>
      </c>
      <c r="G142" s="625" t="s">
        <v>41094</v>
      </c>
      <c r="H142" s="639" t="s">
        <v>16</v>
      </c>
      <c r="M142" s="595"/>
    </row>
    <row r="143" spans="2:13" s="585" customFormat="1" x14ac:dyDescent="0.2">
      <c r="B143" s="632"/>
      <c r="C143" s="601">
        <f>(PI()*(0.4^2))/4</f>
        <v>0.12566370614359174</v>
      </c>
      <c r="D143" s="736">
        <f>D14</f>
        <v>72</v>
      </c>
      <c r="E143" s="601">
        <f>E80</f>
        <v>4</v>
      </c>
      <c r="F143" s="601">
        <f>F80</f>
        <v>1.3</v>
      </c>
      <c r="G143" s="601">
        <v>0.82</v>
      </c>
      <c r="H143" s="640">
        <f>((D143*E143)*F143*G143)-(C143*D143*E143)</f>
        <v>270.81685263064554</v>
      </c>
      <c r="M143" s="595"/>
    </row>
    <row r="144" spans="2:13" s="585" customFormat="1" x14ac:dyDescent="0.2">
      <c r="B144" s="632"/>
      <c r="C144" s="641"/>
      <c r="D144" s="642"/>
      <c r="E144" s="641"/>
      <c r="F144" s="641"/>
      <c r="G144" s="641"/>
      <c r="H144" s="643"/>
      <c r="M144" s="595"/>
    </row>
    <row r="145" spans="2:13" s="585" customFormat="1" ht="15.75" x14ac:dyDescent="0.2">
      <c r="B145" s="632"/>
      <c r="C145" s="633"/>
      <c r="D145" s="633"/>
      <c r="E145" s="633"/>
      <c r="F145" s="633"/>
      <c r="G145" s="623" t="s">
        <v>14</v>
      </c>
      <c r="H145" s="610">
        <f>H143</f>
        <v>270.81685263064554</v>
      </c>
      <c r="M145" s="595"/>
    </row>
    <row r="146" spans="2:13" s="585" customFormat="1" x14ac:dyDescent="0.2">
      <c r="B146" s="632"/>
      <c r="C146" s="633"/>
      <c r="D146" s="633"/>
      <c r="E146" s="633"/>
      <c r="F146" s="633"/>
      <c r="G146" s="633"/>
      <c r="H146" s="644"/>
      <c r="M146" s="595"/>
    </row>
    <row r="147" spans="2:13" s="585" customFormat="1" ht="15.75" x14ac:dyDescent="0.2">
      <c r="B147" s="1227"/>
      <c r="C147" s="1227"/>
      <c r="D147" s="1227"/>
      <c r="E147" s="1227"/>
      <c r="F147" s="1227"/>
      <c r="G147" s="1227"/>
      <c r="H147" s="1227"/>
      <c r="M147" s="595"/>
    </row>
    <row r="148" spans="2:13" s="585" customFormat="1" ht="15.75" x14ac:dyDescent="0.2">
      <c r="B148" s="1228" t="s">
        <v>23750</v>
      </c>
      <c r="C148" s="1228"/>
      <c r="D148" s="1228"/>
      <c r="E148" s="1228"/>
      <c r="F148" s="1228"/>
      <c r="G148" s="1228"/>
      <c r="H148" s="1228"/>
      <c r="M148" s="595"/>
    </row>
    <row r="149" spans="2:13" s="585" customFormat="1" x14ac:dyDescent="0.2">
      <c r="B149" s="632"/>
      <c r="C149" s="633"/>
      <c r="D149" s="633"/>
      <c r="E149" s="633"/>
      <c r="F149" s="633"/>
      <c r="G149" s="633"/>
      <c r="H149" s="644"/>
      <c r="M149" s="595"/>
    </row>
    <row r="150" spans="2:13" s="581" customFormat="1" ht="53.25" customHeight="1" x14ac:dyDescent="0.2">
      <c r="B150" s="602" t="s">
        <v>27747</v>
      </c>
      <c r="C150" s="592">
        <v>90099</v>
      </c>
      <c r="D150" s="1220" t="str">
        <f>VLOOKUP(C150,'SINAPI-0821'!A:B,2,0)</f>
        <v>ESCAVAÇÃO MECANIZADA DE VALA COM PROF. ATÉ 1,5 M (MÉDIA ENTRE MONTANTE E JUSANTE/UMA COMPOSIÇÃO POR TRECHO), COM RETROESCAVADEIRA (0,26 M3/88 HP), LARG. MENOR QUE 0,8 M, EM SOLO DE 1A CATEGORIA, EM LOCAIS COM ALTO NÍVEL DE INTERFERÊNCIA. AF_02/2021</v>
      </c>
      <c r="E150" s="1220"/>
      <c r="F150" s="1220"/>
      <c r="G150" s="592" t="str">
        <f>VLOOKUP(C150,'SINAPI-0821'!A:C,3,0)</f>
        <v>M3</v>
      </c>
      <c r="H150" s="593">
        <f>H162</f>
        <v>195.65000000000003</v>
      </c>
      <c r="I150" s="582"/>
      <c r="J150" s="582"/>
      <c r="K150" s="582"/>
      <c r="L150" s="698"/>
      <c r="M150" s="582"/>
    </row>
    <row r="151" spans="2:13" s="581" customFormat="1" ht="15" x14ac:dyDescent="0.2">
      <c r="B151" s="1215"/>
      <c r="C151" s="1215"/>
      <c r="D151" s="645" t="s">
        <v>41103</v>
      </c>
      <c r="E151" s="646"/>
      <c r="F151" s="647"/>
      <c r="G151" s="646"/>
      <c r="H151" s="648"/>
      <c r="I151" s="582"/>
      <c r="J151" s="582"/>
      <c r="K151" s="582"/>
      <c r="L151" s="582"/>
      <c r="M151" s="582"/>
    </row>
    <row r="152" spans="2:13" s="581" customFormat="1" x14ac:dyDescent="0.2">
      <c r="B152" s="1215"/>
      <c r="C152" s="1215"/>
      <c r="D152" s="649"/>
      <c r="E152" s="650" t="s">
        <v>41078</v>
      </c>
      <c r="F152" s="650" t="s">
        <v>41079</v>
      </c>
      <c r="G152" s="650" t="s">
        <v>41080</v>
      </c>
      <c r="H152" s="626" t="s">
        <v>16</v>
      </c>
      <c r="I152" s="582"/>
      <c r="J152" s="582"/>
      <c r="K152" s="582"/>
      <c r="L152" s="582"/>
      <c r="M152" s="582"/>
    </row>
    <row r="153" spans="2:13" s="581" customFormat="1" x14ac:dyDescent="0.2">
      <c r="B153" s="1215"/>
      <c r="C153" s="1215"/>
      <c r="D153" s="651" t="s">
        <v>41104</v>
      </c>
      <c r="E153" s="728">
        <f>'MEMÓRIA CÁLCULO'!K378</f>
        <v>112</v>
      </c>
      <c r="F153" s="653">
        <v>0.35</v>
      </c>
      <c r="G153" s="652">
        <v>0.5</v>
      </c>
      <c r="H153" s="654">
        <f>TRUNC(E153*F153*G153,2)</f>
        <v>19.600000000000001</v>
      </c>
      <c r="I153" s="582"/>
      <c r="J153" s="582"/>
      <c r="K153" s="582"/>
      <c r="L153" s="582"/>
      <c r="M153" s="582"/>
    </row>
    <row r="154" spans="2:13" s="581" customFormat="1" x14ac:dyDescent="0.2">
      <c r="B154" s="1215"/>
      <c r="C154" s="1215"/>
      <c r="D154" s="655" t="s">
        <v>41105</v>
      </c>
      <c r="E154" s="728">
        <f>'MEMÓRIA CÁLCULO'!K384</f>
        <v>112</v>
      </c>
      <c r="F154" s="656">
        <v>0.35</v>
      </c>
      <c r="G154" s="657">
        <v>0.5</v>
      </c>
      <c r="H154" s="658">
        <f t="shared" ref="H154:H160" si="0">TRUNC(E154*F154*G154,2)</f>
        <v>19.600000000000001</v>
      </c>
      <c r="I154" s="582"/>
      <c r="J154" s="582"/>
      <c r="K154" s="582"/>
      <c r="L154" s="582"/>
      <c r="M154" s="582"/>
    </row>
    <row r="155" spans="2:13" s="581" customFormat="1" x14ac:dyDescent="0.2">
      <c r="B155" s="1215"/>
      <c r="C155" s="1215"/>
      <c r="D155" s="655" t="s">
        <v>41106</v>
      </c>
      <c r="E155" s="728">
        <f>'MEMÓRIA CÁLCULO'!K390</f>
        <v>112</v>
      </c>
      <c r="F155" s="656">
        <v>0.35</v>
      </c>
      <c r="G155" s="657">
        <v>0.5</v>
      </c>
      <c r="H155" s="658">
        <f t="shared" si="0"/>
        <v>19.600000000000001</v>
      </c>
      <c r="I155" s="582"/>
      <c r="J155" s="582"/>
      <c r="K155" s="582"/>
      <c r="L155" s="582"/>
      <c r="M155" s="582"/>
    </row>
    <row r="156" spans="2:13" s="581" customFormat="1" x14ac:dyDescent="0.2">
      <c r="B156" s="1215"/>
      <c r="C156" s="1215"/>
      <c r="D156" s="655" t="s">
        <v>41107</v>
      </c>
      <c r="E156" s="728">
        <f>'MEMÓRIA CÁLCULO'!K396</f>
        <v>112</v>
      </c>
      <c r="F156" s="656">
        <v>0.35</v>
      </c>
      <c r="G156" s="657">
        <v>0.5</v>
      </c>
      <c r="H156" s="658">
        <f t="shared" si="0"/>
        <v>19.600000000000001</v>
      </c>
      <c r="I156" s="582"/>
      <c r="J156" s="582"/>
      <c r="K156" s="582"/>
      <c r="L156" s="582"/>
      <c r="M156" s="582"/>
    </row>
    <row r="157" spans="2:13" s="581" customFormat="1" x14ac:dyDescent="0.2">
      <c r="B157" s="1215"/>
      <c r="C157" s="1215"/>
      <c r="D157" s="655" t="s">
        <v>41108</v>
      </c>
      <c r="E157" s="728">
        <f>'MEMÓRIA CÁLCULO'!K402</f>
        <v>112</v>
      </c>
      <c r="F157" s="656">
        <v>0.35</v>
      </c>
      <c r="G157" s="657">
        <v>0.5</v>
      </c>
      <c r="H157" s="658">
        <f t="shared" si="0"/>
        <v>19.600000000000001</v>
      </c>
      <c r="I157" s="582"/>
      <c r="J157" s="582"/>
      <c r="K157" s="582"/>
      <c r="L157" s="582"/>
      <c r="M157" s="582"/>
    </row>
    <row r="158" spans="2:13" s="581" customFormat="1" x14ac:dyDescent="0.2">
      <c r="B158" s="1215"/>
      <c r="C158" s="1215"/>
      <c r="D158" s="655" t="s">
        <v>41109</v>
      </c>
      <c r="E158" s="728">
        <f>'MEMÓRIA CÁLCULO'!K408</f>
        <v>186</v>
      </c>
      <c r="F158" s="656">
        <v>0.35</v>
      </c>
      <c r="G158" s="657">
        <v>0.5</v>
      </c>
      <c r="H158" s="658">
        <f t="shared" si="0"/>
        <v>32.549999999999997</v>
      </c>
      <c r="I158" s="582"/>
      <c r="J158" s="582"/>
      <c r="K158" s="582"/>
      <c r="L158" s="582"/>
      <c r="M158" s="582"/>
    </row>
    <row r="159" spans="2:13" s="581" customFormat="1" x14ac:dyDescent="0.2">
      <c r="B159" s="1215"/>
      <c r="C159" s="1215"/>
      <c r="D159" s="655" t="s">
        <v>41110</v>
      </c>
      <c r="E159" s="728">
        <f>'MEMÓRIA CÁLCULO'!K414</f>
        <v>186</v>
      </c>
      <c r="F159" s="656">
        <v>0.35</v>
      </c>
      <c r="G159" s="657">
        <v>0.5</v>
      </c>
      <c r="H159" s="658">
        <f t="shared" si="0"/>
        <v>32.549999999999997</v>
      </c>
      <c r="I159" s="582"/>
      <c r="J159" s="582"/>
      <c r="K159" s="582"/>
      <c r="L159" s="582"/>
      <c r="M159" s="582"/>
    </row>
    <row r="160" spans="2:13" s="581" customFormat="1" x14ac:dyDescent="0.2">
      <c r="B160" s="1215"/>
      <c r="C160" s="1215"/>
      <c r="D160" s="659" t="s">
        <v>41111</v>
      </c>
      <c r="E160" s="728">
        <f>'MEMÓRIA CÁLCULO'!K420</f>
        <v>186</v>
      </c>
      <c r="F160" s="661">
        <v>0.35</v>
      </c>
      <c r="G160" s="662">
        <v>0.5</v>
      </c>
      <c r="H160" s="663">
        <f t="shared" si="0"/>
        <v>32.549999999999997</v>
      </c>
      <c r="I160" s="582"/>
      <c r="J160" s="582"/>
      <c r="K160" s="582"/>
      <c r="L160" s="582"/>
      <c r="M160" s="582"/>
    </row>
    <row r="161" spans="2:13" s="585" customFormat="1" x14ac:dyDescent="0.2">
      <c r="B161" s="1221"/>
      <c r="C161" s="1221"/>
      <c r="D161" s="1221"/>
      <c r="E161" s="1221"/>
      <c r="F161" s="1221"/>
      <c r="G161" s="1218"/>
      <c r="H161" s="1218"/>
      <c r="M161" s="595"/>
    </row>
    <row r="162" spans="2:13" s="585" customFormat="1" ht="15.75" x14ac:dyDescent="0.2">
      <c r="B162" s="1221"/>
      <c r="C162" s="1221"/>
      <c r="D162" s="1221"/>
      <c r="E162" s="1221"/>
      <c r="F162" s="1221"/>
      <c r="G162" s="623" t="s">
        <v>14</v>
      </c>
      <c r="H162" s="610">
        <f>SUM(H153:H160)</f>
        <v>195.65000000000003</v>
      </c>
      <c r="I162" s="595"/>
      <c r="M162" s="595"/>
    </row>
    <row r="163" spans="2:13" s="585" customFormat="1" x14ac:dyDescent="0.2">
      <c r="B163" s="1221"/>
      <c r="C163" s="1221"/>
      <c r="D163" s="1221"/>
      <c r="E163" s="1221"/>
      <c r="F163" s="1221"/>
      <c r="G163" s="1222"/>
      <c r="H163" s="1222"/>
      <c r="M163" s="595"/>
    </row>
    <row r="164" spans="2:13" s="585" customFormat="1" ht="54.75" customHeight="1" x14ac:dyDescent="0.2">
      <c r="B164" s="602" t="s">
        <v>27748</v>
      </c>
      <c r="C164" s="591">
        <v>93374</v>
      </c>
      <c r="D164" s="1220" t="str">
        <f>VLOOKUP(C164,'SINAPI-0821'!A:B,2,0)</f>
        <v>REATERRO MECANIZADO DE VALA COM RETROESCAVADEIRA (CAPACIDADE DA CAÇAMBA DA RETRO: 0,26 M³ / POTÊNCIA: 88 HP), LARGURA ATÉ 0,8 M, PROFUNDIDADE ATÉ 1,5 M, COM SOLO (SEM SUBSTITUIÇÃO) DE 1ª CATEGORIA EM LOCAIS COM ALTO NÍVEL DE INTERFERÊNCIA. AF_04/2016</v>
      </c>
      <c r="E164" s="1220"/>
      <c r="F164" s="1220"/>
      <c r="G164" s="592" t="str">
        <f>VLOOKUP(C164,'SINAPI-0821'!A:C,3,0)</f>
        <v>M3</v>
      </c>
      <c r="H164" s="593">
        <f>H176</f>
        <v>189.39</v>
      </c>
      <c r="M164" s="595"/>
    </row>
    <row r="165" spans="2:13" s="585" customFormat="1" ht="15" customHeight="1" x14ac:dyDescent="0.2">
      <c r="B165" s="1215"/>
      <c r="C165" s="1216" t="s">
        <v>41103</v>
      </c>
      <c r="D165" s="1216"/>
      <c r="E165" s="1216"/>
      <c r="F165" s="1216"/>
      <c r="G165" s="1216"/>
      <c r="H165" s="1216"/>
      <c r="M165" s="595"/>
    </row>
    <row r="166" spans="2:13" s="585" customFormat="1" x14ac:dyDescent="0.2">
      <c r="B166" s="1215"/>
      <c r="C166" s="624" t="s">
        <v>41088</v>
      </c>
      <c r="D166" s="664" t="s">
        <v>41112</v>
      </c>
      <c r="E166" s="625" t="s">
        <v>41078</v>
      </c>
      <c r="F166" s="617" t="s">
        <v>41089</v>
      </c>
      <c r="G166" s="618" t="s">
        <v>41090</v>
      </c>
      <c r="H166" s="665" t="s">
        <v>16</v>
      </c>
      <c r="M166" s="595"/>
    </row>
    <row r="167" spans="2:13" s="585" customFormat="1" ht="14.1" customHeight="1" x14ac:dyDescent="0.2">
      <c r="B167" s="1215"/>
      <c r="C167" s="696">
        <f>H153</f>
        <v>19.600000000000001</v>
      </c>
      <c r="D167" s="666" t="s">
        <v>41104</v>
      </c>
      <c r="E167" s="652">
        <f t="shared" ref="E167:E174" si="1">E153</f>
        <v>112</v>
      </c>
      <c r="F167" s="667">
        <f t="shared" ref="F167:F174" si="2">(PI()*(G167^2))/4</f>
        <v>3.1415926535897931E-4</v>
      </c>
      <c r="G167" s="668">
        <f>20/1000</f>
        <v>0.02</v>
      </c>
      <c r="H167" s="669">
        <f t="shared" ref="H167:H174" si="3">TRUNC(C167-(E167*F167),2)</f>
        <v>19.559999999999999</v>
      </c>
      <c r="M167" s="595"/>
    </row>
    <row r="168" spans="2:13" s="585" customFormat="1" ht="14.1" customHeight="1" x14ac:dyDescent="0.2">
      <c r="B168" s="1215"/>
      <c r="C168" s="696">
        <f t="shared" ref="C168:C174" si="4">H154</f>
        <v>19.600000000000001</v>
      </c>
      <c r="D168" s="670" t="s">
        <v>41105</v>
      </c>
      <c r="E168" s="652">
        <f t="shared" si="1"/>
        <v>112</v>
      </c>
      <c r="F168" s="671">
        <f t="shared" si="2"/>
        <v>4.9087385212340522E-4</v>
      </c>
      <c r="G168" s="672">
        <f>25/1000</f>
        <v>2.5000000000000001E-2</v>
      </c>
      <c r="H168" s="658">
        <f t="shared" si="3"/>
        <v>19.54</v>
      </c>
      <c r="M168" s="595"/>
    </row>
    <row r="169" spans="2:13" s="585" customFormat="1" ht="14.1" customHeight="1" x14ac:dyDescent="0.2">
      <c r="B169" s="1215"/>
      <c r="C169" s="696">
        <f t="shared" si="4"/>
        <v>19.600000000000001</v>
      </c>
      <c r="D169" s="670" t="s">
        <v>41106</v>
      </c>
      <c r="E169" s="652">
        <f t="shared" si="1"/>
        <v>112</v>
      </c>
      <c r="F169" s="671">
        <f t="shared" si="2"/>
        <v>8.0424771931898698E-4</v>
      </c>
      <c r="G169" s="672">
        <f>32/1000</f>
        <v>3.2000000000000001E-2</v>
      </c>
      <c r="H169" s="658">
        <f t="shared" si="3"/>
        <v>19.5</v>
      </c>
      <c r="L169" s="673"/>
      <c r="M169" s="595"/>
    </row>
    <row r="170" spans="2:13" s="585" customFormat="1" ht="14.1" customHeight="1" x14ac:dyDescent="0.2">
      <c r="B170" s="1215"/>
      <c r="C170" s="696">
        <f t="shared" si="4"/>
        <v>19.600000000000001</v>
      </c>
      <c r="D170" s="670" t="s">
        <v>41107</v>
      </c>
      <c r="E170" s="652">
        <f t="shared" si="1"/>
        <v>112</v>
      </c>
      <c r="F170" s="671">
        <f t="shared" si="2"/>
        <v>1.2566370614359172E-3</v>
      </c>
      <c r="G170" s="672">
        <v>0.04</v>
      </c>
      <c r="H170" s="658">
        <f t="shared" si="3"/>
        <v>19.45</v>
      </c>
      <c r="M170" s="595"/>
    </row>
    <row r="171" spans="2:13" s="585" customFormat="1" ht="14.1" customHeight="1" x14ac:dyDescent="0.2">
      <c r="B171" s="1215"/>
      <c r="C171" s="696">
        <f t="shared" si="4"/>
        <v>19.600000000000001</v>
      </c>
      <c r="D171" s="670" t="s">
        <v>41108</v>
      </c>
      <c r="E171" s="652">
        <f t="shared" si="1"/>
        <v>112</v>
      </c>
      <c r="F171" s="671">
        <f t="shared" si="2"/>
        <v>2.8274333882308137E-3</v>
      </c>
      <c r="G171" s="672">
        <v>0.06</v>
      </c>
      <c r="H171" s="658">
        <f t="shared" si="3"/>
        <v>19.28</v>
      </c>
      <c r="M171" s="595"/>
    </row>
    <row r="172" spans="2:13" s="585" customFormat="1" ht="14.1" customHeight="1" x14ac:dyDescent="0.2">
      <c r="B172" s="1215"/>
      <c r="C172" s="696">
        <f t="shared" si="4"/>
        <v>32.549999999999997</v>
      </c>
      <c r="D172" s="670" t="s">
        <v>41109</v>
      </c>
      <c r="E172" s="652">
        <f t="shared" si="1"/>
        <v>186</v>
      </c>
      <c r="F172" s="671">
        <f t="shared" si="2"/>
        <v>4.4178646691106467E-3</v>
      </c>
      <c r="G172" s="672">
        <v>7.4999999999999997E-2</v>
      </c>
      <c r="H172" s="658">
        <f t="shared" si="3"/>
        <v>31.72</v>
      </c>
      <c r="M172" s="595"/>
    </row>
    <row r="173" spans="2:13" s="585" customFormat="1" ht="14.1" customHeight="1" x14ac:dyDescent="0.2">
      <c r="B173" s="1215"/>
      <c r="C173" s="696">
        <f t="shared" si="4"/>
        <v>32.549999999999997</v>
      </c>
      <c r="D173" s="670" t="s">
        <v>41110</v>
      </c>
      <c r="E173" s="652">
        <f t="shared" si="1"/>
        <v>186</v>
      </c>
      <c r="F173" s="671">
        <f t="shared" si="2"/>
        <v>7.8539816339744835E-3</v>
      </c>
      <c r="G173" s="672">
        <v>0.1</v>
      </c>
      <c r="H173" s="658">
        <f t="shared" si="3"/>
        <v>31.08</v>
      </c>
      <c r="M173" s="595"/>
    </row>
    <row r="174" spans="2:13" s="585" customFormat="1" ht="14.1" customHeight="1" x14ac:dyDescent="0.2">
      <c r="B174" s="1215"/>
      <c r="C174" s="696">
        <f t="shared" si="4"/>
        <v>32.549999999999997</v>
      </c>
      <c r="D174" s="674" t="s">
        <v>41111</v>
      </c>
      <c r="E174" s="660">
        <f t="shared" si="1"/>
        <v>186</v>
      </c>
      <c r="F174" s="675">
        <f t="shared" si="2"/>
        <v>1.7671458676442587E-2</v>
      </c>
      <c r="G174" s="676">
        <v>0.15</v>
      </c>
      <c r="H174" s="663">
        <f t="shared" si="3"/>
        <v>29.26</v>
      </c>
      <c r="M174" s="595"/>
    </row>
    <row r="175" spans="2:13" s="585" customFormat="1" ht="13.5" thickBot="1" x14ac:dyDescent="0.25">
      <c r="B175" s="1217"/>
      <c r="C175" s="1217"/>
      <c r="D175" s="1217"/>
      <c r="E175" s="1217"/>
      <c r="F175" s="1217"/>
      <c r="G175" s="1218"/>
      <c r="H175" s="1218"/>
      <c r="M175" s="595"/>
    </row>
    <row r="176" spans="2:13" s="585" customFormat="1" ht="16.5" thickBot="1" x14ac:dyDescent="0.25">
      <c r="B176" s="1217"/>
      <c r="C176" s="1217"/>
      <c r="D176" s="1217"/>
      <c r="E176" s="1217"/>
      <c r="F176" s="1217"/>
      <c r="G176" s="623" t="s">
        <v>14</v>
      </c>
      <c r="H176" s="610">
        <f>SUM(H167:H174)</f>
        <v>189.39</v>
      </c>
      <c r="I176" s="595"/>
      <c r="M176" s="595"/>
    </row>
    <row r="177" spans="2:13" s="585" customFormat="1" ht="13.5" thickBot="1" x14ac:dyDescent="0.25">
      <c r="B177" s="1217"/>
      <c r="C177" s="1217"/>
      <c r="D177" s="1217"/>
      <c r="E177" s="1217"/>
      <c r="F177" s="1217"/>
      <c r="G177" s="1219"/>
      <c r="H177" s="1219"/>
      <c r="M177" s="595"/>
    </row>
  </sheetData>
  <autoFilter ref="B7:H7">
    <filterColumn colId="2" showButton="0"/>
    <filterColumn colId="3" showButton="0"/>
  </autoFilter>
  <mergeCells count="131">
    <mergeCell ref="B2:H2"/>
    <mergeCell ref="B3:H3"/>
    <mergeCell ref="B4:H4"/>
    <mergeCell ref="B5:H5"/>
    <mergeCell ref="B6:H6"/>
    <mergeCell ref="D7:F7"/>
    <mergeCell ref="D18:F18"/>
    <mergeCell ref="B19:C19"/>
    <mergeCell ref="D19:G19"/>
    <mergeCell ref="D20:F20"/>
    <mergeCell ref="B21:C21"/>
    <mergeCell ref="D21:G21"/>
    <mergeCell ref="D8:F8"/>
    <mergeCell ref="B9:C17"/>
    <mergeCell ref="D9:H9"/>
    <mergeCell ref="D10:G11"/>
    <mergeCell ref="D12:H12"/>
    <mergeCell ref="D15:H15"/>
    <mergeCell ref="B26:C26"/>
    <mergeCell ref="D26:G26"/>
    <mergeCell ref="B27:C27"/>
    <mergeCell ref="D27:G27"/>
    <mergeCell ref="D28:F28"/>
    <mergeCell ref="B29:C29"/>
    <mergeCell ref="D29:G29"/>
    <mergeCell ref="B22:C22"/>
    <mergeCell ref="D22:G22"/>
    <mergeCell ref="D23:F23"/>
    <mergeCell ref="B24:C24"/>
    <mergeCell ref="D24:G24"/>
    <mergeCell ref="D25:F25"/>
    <mergeCell ref="B34:C34"/>
    <mergeCell ref="D34:G34"/>
    <mergeCell ref="D35:H35"/>
    <mergeCell ref="D36:F36"/>
    <mergeCell ref="D37:H37"/>
    <mergeCell ref="B38:H38"/>
    <mergeCell ref="D30:F30"/>
    <mergeCell ref="B31:C31"/>
    <mergeCell ref="D31:G31"/>
    <mergeCell ref="B32:C32"/>
    <mergeCell ref="D32:G32"/>
    <mergeCell ref="D33:F33"/>
    <mergeCell ref="B39:H39"/>
    <mergeCell ref="D40:F40"/>
    <mergeCell ref="B41:H41"/>
    <mergeCell ref="D42:F42"/>
    <mergeCell ref="B43:B51"/>
    <mergeCell ref="C43:H43"/>
    <mergeCell ref="D45:G45"/>
    <mergeCell ref="C46:H46"/>
    <mergeCell ref="C49:H49"/>
    <mergeCell ref="D57:G57"/>
    <mergeCell ref="D58:F58"/>
    <mergeCell ref="B59:C59"/>
    <mergeCell ref="D59:G59"/>
    <mergeCell ref="D60:F60"/>
    <mergeCell ref="B61:C61"/>
    <mergeCell ref="D61:G61"/>
    <mergeCell ref="B52:H52"/>
    <mergeCell ref="D53:F53"/>
    <mergeCell ref="B54:C54"/>
    <mergeCell ref="D54:G54"/>
    <mergeCell ref="D55:F55"/>
    <mergeCell ref="B56:C56"/>
    <mergeCell ref="D56:G56"/>
    <mergeCell ref="D62:G62"/>
    <mergeCell ref="D63:F63"/>
    <mergeCell ref="D64:G64"/>
    <mergeCell ref="D65:F65"/>
    <mergeCell ref="D66:G66"/>
    <mergeCell ref="B67:C69"/>
    <mergeCell ref="D67:H67"/>
    <mergeCell ref="D68:F68"/>
    <mergeCell ref="D69:H69"/>
    <mergeCell ref="B70:H70"/>
    <mergeCell ref="B71:H71"/>
    <mergeCell ref="D72:F72"/>
    <mergeCell ref="B73:H73"/>
    <mergeCell ref="D74:F74"/>
    <mergeCell ref="B75:C80"/>
    <mergeCell ref="D75:H75"/>
    <mergeCell ref="D76:G77"/>
    <mergeCell ref="D78:H78"/>
    <mergeCell ref="B85:H85"/>
    <mergeCell ref="B86:H86"/>
    <mergeCell ref="D87:F87"/>
    <mergeCell ref="B88:H88"/>
    <mergeCell ref="D89:F89"/>
    <mergeCell ref="B90:G91"/>
    <mergeCell ref="B81:H81"/>
    <mergeCell ref="B82:C83"/>
    <mergeCell ref="D82:H82"/>
    <mergeCell ref="D83:F83"/>
    <mergeCell ref="B84:C84"/>
    <mergeCell ref="D84:H84"/>
    <mergeCell ref="D101:F101"/>
    <mergeCell ref="B102:G103"/>
    <mergeCell ref="G104:H104"/>
    <mergeCell ref="G106:H106"/>
    <mergeCell ref="B107:H107"/>
    <mergeCell ref="B108:H108"/>
    <mergeCell ref="D92:F92"/>
    <mergeCell ref="B93:G94"/>
    <mergeCell ref="D95:F95"/>
    <mergeCell ref="B96:G97"/>
    <mergeCell ref="D98:F98"/>
    <mergeCell ref="B99:G100"/>
    <mergeCell ref="C127:D134"/>
    <mergeCell ref="C135:D137"/>
    <mergeCell ref="E136:E137"/>
    <mergeCell ref="C141:H141"/>
    <mergeCell ref="B147:H147"/>
    <mergeCell ref="B148:H148"/>
    <mergeCell ref="B109:H109"/>
    <mergeCell ref="D110:F110"/>
    <mergeCell ref="B111:G112"/>
    <mergeCell ref="B113:H113"/>
    <mergeCell ref="C115:D122"/>
    <mergeCell ref="C123:D126"/>
    <mergeCell ref="B165:B174"/>
    <mergeCell ref="C165:H165"/>
    <mergeCell ref="B175:F177"/>
    <mergeCell ref="G175:H175"/>
    <mergeCell ref="G177:H177"/>
    <mergeCell ref="D150:F150"/>
    <mergeCell ref="B151:C160"/>
    <mergeCell ref="B161:F163"/>
    <mergeCell ref="G161:H161"/>
    <mergeCell ref="G163:H163"/>
    <mergeCell ref="D164:F164"/>
  </mergeCells>
  <conditionalFormatting sqref="G13">
    <cfRule type="dataBar" priority="1">
      <dataBar>
        <cfvo type="min"/>
        <cfvo type="max"/>
        <color rgb="FF638EC6"/>
      </dataBar>
      <extLst>
        <ext xmlns:x14="http://schemas.microsoft.com/office/spreadsheetml/2009/9/main" uri="{B025F937-C7B1-47D3-B67F-A62EFF666E3E}">
          <x14:id>{B3C7FC86-D1E0-4A6E-A12B-4E8D9A34500A}</x14:id>
        </ext>
      </extLst>
    </cfRule>
  </conditionalFormatting>
  <conditionalFormatting sqref="G16">
    <cfRule type="dataBar" priority="2">
      <dataBar>
        <cfvo type="min"/>
        <cfvo type="max"/>
        <color rgb="FF638EC6"/>
      </dataBar>
      <extLst>
        <ext xmlns:x14="http://schemas.microsoft.com/office/spreadsheetml/2009/9/main" uri="{B025F937-C7B1-47D3-B67F-A62EFF666E3E}">
          <x14:id>{83273D28-5DD1-4B47-9839-8B2F5E285914}</x14:id>
        </ext>
      </extLst>
    </cfRule>
  </conditionalFormatting>
  <conditionalFormatting sqref="G47">
    <cfRule type="dataBar" priority="7">
      <dataBar>
        <cfvo type="min"/>
        <cfvo type="max"/>
        <color rgb="FF638EC6"/>
      </dataBar>
      <extLst>
        <ext xmlns:x14="http://schemas.microsoft.com/office/spreadsheetml/2009/9/main" uri="{B025F937-C7B1-47D3-B67F-A62EFF666E3E}">
          <x14:id>{CF95F23D-3FF7-480A-89CC-DB9D54760F2E}</x14:id>
        </ext>
      </extLst>
    </cfRule>
  </conditionalFormatting>
  <conditionalFormatting sqref="G50">
    <cfRule type="dataBar" priority="4">
      <dataBar>
        <cfvo type="min"/>
        <cfvo type="max"/>
        <color rgb="FF638EC6"/>
      </dataBar>
      <extLst>
        <ext xmlns:x14="http://schemas.microsoft.com/office/spreadsheetml/2009/9/main" uri="{B025F937-C7B1-47D3-B67F-A62EFF666E3E}">
          <x14:id>{2F0978C9-CD07-42C2-B451-6A3818DC4831}</x14:id>
        </ext>
      </extLst>
    </cfRule>
  </conditionalFormatting>
  <conditionalFormatting sqref="G79">
    <cfRule type="dataBar" priority="8">
      <dataBar>
        <cfvo type="min"/>
        <cfvo type="max"/>
        <color rgb="FF638EC6"/>
      </dataBar>
      <extLst>
        <ext xmlns:x14="http://schemas.microsoft.com/office/spreadsheetml/2009/9/main" uri="{B025F937-C7B1-47D3-B67F-A62EFF666E3E}">
          <x14:id>{767BD579-1A51-4BEE-B75A-188E89A6C0FD}</x14:id>
        </ext>
      </extLst>
    </cfRule>
  </conditionalFormatting>
  <conditionalFormatting sqref="G142">
    <cfRule type="dataBar" priority="9">
      <dataBar>
        <cfvo type="min"/>
        <cfvo type="max"/>
        <color rgb="FF638EC6"/>
      </dataBar>
      <extLst>
        <ext xmlns:x14="http://schemas.microsoft.com/office/spreadsheetml/2009/9/main" uri="{B025F937-C7B1-47D3-B67F-A62EFF666E3E}">
          <x14:id>{EF84F4F3-6232-4AF3-8FFC-CC7D745ADAEB}</x14:id>
        </ext>
      </extLst>
    </cfRule>
  </conditionalFormatting>
  <conditionalFormatting sqref="G152">
    <cfRule type="dataBar" priority="10">
      <dataBar>
        <cfvo type="min"/>
        <cfvo type="max"/>
        <color rgb="FF638EC6"/>
      </dataBar>
      <extLst>
        <ext xmlns:x14="http://schemas.microsoft.com/office/spreadsheetml/2009/9/main" uri="{B025F937-C7B1-47D3-B67F-A62EFF666E3E}">
          <x14:id>{4CD49B0C-5BE8-442F-9E31-84AB77F1A9D0}</x14:id>
        </ext>
      </extLst>
    </cfRule>
  </conditionalFormatting>
  <conditionalFormatting sqref="G166">
    <cfRule type="dataBar" priority="6">
      <dataBar>
        <cfvo type="min"/>
        <cfvo type="max"/>
        <color rgb="FF638EC6"/>
      </dataBar>
      <extLst>
        <ext xmlns:x14="http://schemas.microsoft.com/office/spreadsheetml/2009/9/main" uri="{B025F937-C7B1-47D3-B67F-A62EFF666E3E}">
          <x14:id>{764EDE1C-E62A-49F6-BDDA-FA10B5CB0473}</x14:id>
        </ext>
      </extLst>
    </cfRule>
  </conditionalFormatting>
  <conditionalFormatting sqref="H47">
    <cfRule type="dataBar" priority="3">
      <dataBar>
        <cfvo type="min"/>
        <cfvo type="max"/>
        <color rgb="FF638EC6"/>
      </dataBar>
      <extLst>
        <ext xmlns:x14="http://schemas.microsoft.com/office/spreadsheetml/2009/9/main" uri="{B025F937-C7B1-47D3-B67F-A62EFF666E3E}">
          <x14:id>{3A25CA2F-D8EC-4ED0-A131-08E374712630}</x14:id>
        </ext>
      </extLst>
    </cfRule>
  </conditionalFormatting>
  <conditionalFormatting sqref="H50">
    <cfRule type="dataBar" priority="5">
      <dataBar>
        <cfvo type="min"/>
        <cfvo type="max"/>
        <color rgb="FF638EC6"/>
      </dataBar>
      <extLst>
        <ext xmlns:x14="http://schemas.microsoft.com/office/spreadsheetml/2009/9/main" uri="{B025F937-C7B1-47D3-B67F-A62EFF666E3E}">
          <x14:id>{C2458614-883D-4FAC-A2F9-F51890197E27}</x14:id>
        </ext>
      </extLst>
    </cfRule>
  </conditionalFormatting>
  <printOptions horizontalCentered="1"/>
  <pageMargins left="0.39374999999999999" right="0.39374999999999999" top="0.39374999999999999" bottom="0.39374999999999999" header="0.51180555555555496" footer="0.51180555555555496"/>
  <pageSetup paperSize="9" scale="63" firstPageNumber="0" fitToHeight="100" orientation="portrait" horizontalDpi="300" verticalDpi="300" r:id="rId1"/>
  <drawing r:id="rId2"/>
  <extLst>
    <ext xmlns:x14="http://schemas.microsoft.com/office/spreadsheetml/2009/9/main" uri="{78C0D931-6437-407d-A8EE-F0AAD7539E65}">
      <x14:conditionalFormattings>
        <x14:conditionalFormatting xmlns:xm="http://schemas.microsoft.com/office/excel/2006/main">
          <x14:cfRule type="dataBar" id="{B3C7FC86-D1E0-4A6E-A12B-4E8D9A34500A}">
            <x14:dataBar>
              <x14:cfvo type="autoMin"/>
              <x14:cfvo type="autoMax"/>
              <x14:negativeFillColor rgb="FFFF0000"/>
              <x14:axisColor rgb="FF000000"/>
            </x14:dataBar>
          </x14:cfRule>
          <xm:sqref>G13</xm:sqref>
        </x14:conditionalFormatting>
        <x14:conditionalFormatting xmlns:xm="http://schemas.microsoft.com/office/excel/2006/main">
          <x14:cfRule type="dataBar" id="{83273D28-5DD1-4B47-9839-8B2F5E285914}">
            <x14:dataBar>
              <x14:cfvo type="autoMin"/>
              <x14:cfvo type="autoMax"/>
              <x14:negativeFillColor rgb="FFFF0000"/>
              <x14:axisColor rgb="FF000000"/>
            </x14:dataBar>
          </x14:cfRule>
          <xm:sqref>G16</xm:sqref>
        </x14:conditionalFormatting>
        <x14:conditionalFormatting xmlns:xm="http://schemas.microsoft.com/office/excel/2006/main">
          <x14:cfRule type="dataBar" id="{CF95F23D-3FF7-480A-89CC-DB9D54760F2E}">
            <x14:dataBar>
              <x14:cfvo type="autoMin"/>
              <x14:cfvo type="autoMax"/>
              <x14:negativeFillColor rgb="FFFF0000"/>
              <x14:axisColor rgb="FF000000"/>
            </x14:dataBar>
          </x14:cfRule>
          <xm:sqref>G47</xm:sqref>
        </x14:conditionalFormatting>
        <x14:conditionalFormatting xmlns:xm="http://schemas.microsoft.com/office/excel/2006/main">
          <x14:cfRule type="dataBar" id="{2F0978C9-CD07-42C2-B451-6A3818DC4831}">
            <x14:dataBar>
              <x14:cfvo type="autoMin"/>
              <x14:cfvo type="autoMax"/>
              <x14:negativeFillColor rgb="FFFF0000"/>
              <x14:axisColor rgb="FF000000"/>
            </x14:dataBar>
          </x14:cfRule>
          <xm:sqref>G50</xm:sqref>
        </x14:conditionalFormatting>
        <x14:conditionalFormatting xmlns:xm="http://schemas.microsoft.com/office/excel/2006/main">
          <x14:cfRule type="dataBar" id="{767BD579-1A51-4BEE-B75A-188E89A6C0FD}">
            <x14:dataBar>
              <x14:cfvo type="autoMin"/>
              <x14:cfvo type="autoMax"/>
              <x14:negativeFillColor rgb="FFFF0000"/>
              <x14:axisColor rgb="FF000000"/>
            </x14:dataBar>
          </x14:cfRule>
          <xm:sqref>G79</xm:sqref>
        </x14:conditionalFormatting>
        <x14:conditionalFormatting xmlns:xm="http://schemas.microsoft.com/office/excel/2006/main">
          <x14:cfRule type="dataBar" id="{EF84F4F3-6232-4AF3-8FFC-CC7D745ADAEB}">
            <x14:dataBar axisPosition="none">
              <x14:cfvo type="min"/>
              <x14:cfvo type="max"/>
              <x14:negativeFillColor rgb="FF638EC6"/>
            </x14:dataBar>
          </x14:cfRule>
          <xm:sqref>G142</xm:sqref>
        </x14:conditionalFormatting>
        <x14:conditionalFormatting xmlns:xm="http://schemas.microsoft.com/office/excel/2006/main">
          <x14:cfRule type="dataBar" id="{4CD49B0C-5BE8-442F-9E31-84AB77F1A9D0}">
            <x14:dataBar>
              <x14:cfvo type="autoMin"/>
              <x14:cfvo type="autoMax"/>
              <x14:negativeFillColor rgb="FFFF0000"/>
              <x14:axisColor rgb="FF000000"/>
            </x14:dataBar>
          </x14:cfRule>
          <xm:sqref>G152</xm:sqref>
        </x14:conditionalFormatting>
        <x14:conditionalFormatting xmlns:xm="http://schemas.microsoft.com/office/excel/2006/main">
          <x14:cfRule type="dataBar" id="{764EDE1C-E62A-49F6-BDDA-FA10B5CB0473}">
            <x14:dataBar>
              <x14:cfvo type="autoMin"/>
              <x14:cfvo type="autoMax"/>
              <x14:negativeFillColor rgb="FFFF0000"/>
              <x14:axisColor rgb="FF000000"/>
            </x14:dataBar>
          </x14:cfRule>
          <xm:sqref>G166</xm:sqref>
        </x14:conditionalFormatting>
        <x14:conditionalFormatting xmlns:xm="http://schemas.microsoft.com/office/excel/2006/main">
          <x14:cfRule type="dataBar" id="{3A25CA2F-D8EC-4ED0-A131-08E374712630}">
            <x14:dataBar>
              <x14:cfvo type="autoMin"/>
              <x14:cfvo type="autoMax"/>
              <x14:negativeFillColor rgb="FFFF0000"/>
              <x14:axisColor rgb="FF000000"/>
            </x14:dataBar>
          </x14:cfRule>
          <xm:sqref>H47</xm:sqref>
        </x14:conditionalFormatting>
        <x14:conditionalFormatting xmlns:xm="http://schemas.microsoft.com/office/excel/2006/main">
          <x14:cfRule type="dataBar" id="{C2458614-883D-4FAC-A2F9-F51890197E27}">
            <x14:dataBar>
              <x14:cfvo type="autoMin"/>
              <x14:cfvo type="autoMax"/>
              <x14:negativeFillColor rgb="FFFF0000"/>
              <x14:axisColor rgb="FF000000"/>
            </x14:dataBar>
          </x14:cfRule>
          <xm:sqref>H50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16</vt:i4>
      </vt:variant>
    </vt:vector>
  </HeadingPairs>
  <TitlesOfParts>
    <vt:vector size="31" baseType="lpstr">
      <vt:lpstr>RESUMO</vt:lpstr>
      <vt:lpstr>ORÇAMENTO</vt:lpstr>
      <vt:lpstr>MEMÓRIA CÁLCULO</vt:lpstr>
      <vt:lpstr>TABELA VIAS</vt:lpstr>
      <vt:lpstr>CRONOGRAMA</vt:lpstr>
      <vt:lpstr>COMPOSIÇÃO DO BDI</vt:lpstr>
      <vt:lpstr>COMPOSIÇÕES</vt:lpstr>
      <vt:lpstr>EMOP 04-2024</vt:lpstr>
      <vt:lpstr>Serviços de Escavação</vt:lpstr>
      <vt:lpstr>Escavação e Drenagem</vt:lpstr>
      <vt:lpstr>Resumo Serviços Drenagem</vt:lpstr>
      <vt:lpstr>SINAPI-0821</vt:lpstr>
      <vt:lpstr>SCO 03-2025</vt:lpstr>
      <vt:lpstr>SINAPI 03-2025</vt:lpstr>
      <vt:lpstr>EMOP 03-2025</vt:lpstr>
      <vt:lpstr>'Escavação e Drenagem'!_FilterDatabase_0</vt:lpstr>
      <vt:lpstr>'Resumo Serviços Drenagem'!_FilterDatabase_0</vt:lpstr>
      <vt:lpstr>'Serviços de Escavação'!_FilterDatabase_0</vt:lpstr>
      <vt:lpstr>'COMPOSIÇÃO DO BDI'!Area_de_impressao</vt:lpstr>
      <vt:lpstr>COMPOSIÇÕES!Area_de_impressao</vt:lpstr>
      <vt:lpstr>CRONOGRAMA!Area_de_impressao</vt:lpstr>
      <vt:lpstr>'Escavação e Drenagem'!Area_de_impressao</vt:lpstr>
      <vt:lpstr>'MEMÓRIA CÁLCULO'!Area_de_impressao</vt:lpstr>
      <vt:lpstr>ORÇAMENTO!Area_de_impressao</vt:lpstr>
      <vt:lpstr>RESUMO!Area_de_impressao</vt:lpstr>
      <vt:lpstr>'Serviços de Escavação'!Area_de_impressao</vt:lpstr>
      <vt:lpstr>'TABELA VIAS'!Area_de_impressao</vt:lpstr>
      <vt:lpstr>'Escavação e Drenagem'!Print_Area_0</vt:lpstr>
      <vt:lpstr>'Serviços de Escavação'!Print_Area_0</vt:lpstr>
      <vt:lpstr>'MEMÓRIA CÁLCULO'!Titulos_de_impressao</vt:lpstr>
      <vt:lpstr>ORÇAMENTO!Titulos_de_impressao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Carlos</dc:creator>
  <cp:lastModifiedBy>Usuario</cp:lastModifiedBy>
  <cp:lastPrinted>2025-09-01T17:43:51Z</cp:lastPrinted>
  <dcterms:created xsi:type="dcterms:W3CDTF">2009-12-28T07:51:44Z</dcterms:created>
  <dcterms:modified xsi:type="dcterms:W3CDTF">2025-09-01T17:44:26Z</dcterms:modified>
</cp:coreProperties>
</file>